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inmaykulkarni/Python3/ipl-di/"/>
    </mc:Choice>
  </mc:AlternateContent>
  <xr:revisionPtr revIDLastSave="0" documentId="13_ncr:1_{873162D5-F017-2B48-ADD3-CE210159B671}" xr6:coauthVersionLast="47" xr6:coauthVersionMax="47" xr10:uidLastSave="{00000000-0000-0000-0000-000000000000}"/>
  <bookViews>
    <workbookView xWindow="0" yWindow="660" windowWidth="34560" windowHeight="20200" activeTab="6" xr2:uid="{00000000-000D-0000-FFFF-FFFF00000000}"/>
  </bookViews>
  <sheets>
    <sheet name="README" sheetId="1" r:id="rId1"/>
    <sheet name="Rules" sheetId="2" r:id="rId2"/>
    <sheet name="Players" sheetId="3" r:id="rId3"/>
    <sheet name="Matches" sheetId="4" r:id="rId4"/>
    <sheet name="MatchSquad" sheetId="5" r:id="rId5"/>
    <sheet name="Entries" sheetId="6" r:id="rId6"/>
    <sheet name="FantasySelections" sheetId="7" r:id="rId7"/>
    <sheet name="BallByBall" sheetId="8" r:id="rId8"/>
    <sheet name="OverSummary" sheetId="9" r:id="rId9"/>
    <sheet name="PlayerPoints" sheetId="10" r:id="rId10"/>
    <sheet name="Validation" sheetId="11" r:id="rId11"/>
    <sheet name="Leaderboard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1" l="1"/>
  <c r="D31" i="12" s="1"/>
  <c r="C31" i="11"/>
  <c r="C31" i="12" s="1"/>
  <c r="B31" i="11"/>
  <c r="N31" i="11" s="1"/>
  <c r="A31" i="11"/>
  <c r="M31" i="11" s="1"/>
  <c r="D30" i="11"/>
  <c r="D30" i="12" s="1"/>
  <c r="C30" i="11"/>
  <c r="C30" i="12" s="1"/>
  <c r="B30" i="11"/>
  <c r="B30" i="12" s="1"/>
  <c r="A30" i="11"/>
  <c r="J30" i="11" s="1"/>
  <c r="D29" i="11"/>
  <c r="D29" i="12" s="1"/>
  <c r="C29" i="11"/>
  <c r="C29" i="12" s="1"/>
  <c r="B29" i="11"/>
  <c r="O29" i="11" s="1"/>
  <c r="A29" i="11"/>
  <c r="G29" i="11" s="1"/>
  <c r="D28" i="11"/>
  <c r="D28" i="12" s="1"/>
  <c r="C28" i="11"/>
  <c r="C28" i="12" s="1"/>
  <c r="B28" i="11"/>
  <c r="A28" i="11"/>
  <c r="D27" i="11"/>
  <c r="D27" i="12" s="1"/>
  <c r="C27" i="11"/>
  <c r="C27" i="12" s="1"/>
  <c r="B27" i="11"/>
  <c r="N27" i="11" s="1"/>
  <c r="A27" i="11"/>
  <c r="M27" i="11" s="1"/>
  <c r="D26" i="11"/>
  <c r="D26" i="12" s="1"/>
  <c r="C26" i="11"/>
  <c r="C26" i="12" s="1"/>
  <c r="B26" i="11"/>
  <c r="N26" i="11" s="1"/>
  <c r="A26" i="11"/>
  <c r="D25" i="11"/>
  <c r="D25" i="12" s="1"/>
  <c r="C25" i="11"/>
  <c r="C25" i="12" s="1"/>
  <c r="B25" i="11"/>
  <c r="N25" i="11" s="1"/>
  <c r="A25" i="11"/>
  <c r="I25" i="11" s="1"/>
  <c r="D24" i="11"/>
  <c r="D24" i="12" s="1"/>
  <c r="C24" i="11"/>
  <c r="C24" i="12" s="1"/>
  <c r="B24" i="11"/>
  <c r="B24" i="12" s="1"/>
  <c r="A24" i="11"/>
  <c r="S24" i="11" s="1"/>
  <c r="D23" i="11"/>
  <c r="D23" i="12" s="1"/>
  <c r="C23" i="11"/>
  <c r="C23" i="12" s="1"/>
  <c r="B23" i="11"/>
  <c r="O23" i="11" s="1"/>
  <c r="A23" i="11"/>
  <c r="K23" i="11" s="1"/>
  <c r="D22" i="11"/>
  <c r="D22" i="12" s="1"/>
  <c r="C22" i="11"/>
  <c r="C22" i="12" s="1"/>
  <c r="B22" i="11"/>
  <c r="A22" i="11"/>
  <c r="L22" i="11" s="1"/>
  <c r="D21" i="11"/>
  <c r="D21" i="12" s="1"/>
  <c r="C21" i="11"/>
  <c r="C21" i="12" s="1"/>
  <c r="B21" i="11"/>
  <c r="A21" i="11"/>
  <c r="S21" i="11" s="1"/>
  <c r="D20" i="11"/>
  <c r="D20" i="12" s="1"/>
  <c r="C20" i="11"/>
  <c r="C20" i="12" s="1"/>
  <c r="B20" i="11"/>
  <c r="N20" i="11" s="1"/>
  <c r="A20" i="11"/>
  <c r="D19" i="11"/>
  <c r="D19" i="12" s="1"/>
  <c r="C19" i="11"/>
  <c r="C19" i="12" s="1"/>
  <c r="B19" i="11"/>
  <c r="A19" i="11"/>
  <c r="L19" i="11" s="1"/>
  <c r="D18" i="11"/>
  <c r="D18" i="12" s="1"/>
  <c r="C18" i="11"/>
  <c r="C18" i="12" s="1"/>
  <c r="B18" i="11"/>
  <c r="A18" i="11"/>
  <c r="F18" i="11" s="1"/>
  <c r="D17" i="11"/>
  <c r="D17" i="12" s="1"/>
  <c r="C17" i="11"/>
  <c r="C17" i="12" s="1"/>
  <c r="B17" i="11"/>
  <c r="A17" i="11"/>
  <c r="D16" i="11"/>
  <c r="D16" i="12" s="1"/>
  <c r="C16" i="11"/>
  <c r="C16" i="12" s="1"/>
  <c r="B16" i="11"/>
  <c r="A16" i="11"/>
  <c r="S16" i="11" s="1"/>
  <c r="D15" i="11"/>
  <c r="D15" i="12" s="1"/>
  <c r="C15" i="11"/>
  <c r="C15" i="12" s="1"/>
  <c r="B15" i="11"/>
  <c r="N15" i="11" s="1"/>
  <c r="A15" i="11"/>
  <c r="S15" i="11" s="1"/>
  <c r="D14" i="11"/>
  <c r="D14" i="12" s="1"/>
  <c r="C14" i="11"/>
  <c r="C14" i="12" s="1"/>
  <c r="B14" i="11"/>
  <c r="B14" i="12" s="1"/>
  <c r="A14" i="11"/>
  <c r="D13" i="11"/>
  <c r="D13" i="12" s="1"/>
  <c r="C13" i="11"/>
  <c r="C13" i="12" s="1"/>
  <c r="B13" i="11"/>
  <c r="N13" i="11" s="1"/>
  <c r="A13" i="11"/>
  <c r="S13" i="11" s="1"/>
  <c r="D12" i="11"/>
  <c r="D12" i="12" s="1"/>
  <c r="C12" i="11"/>
  <c r="C12" i="12" s="1"/>
  <c r="B12" i="11"/>
  <c r="B12" i="12" s="1"/>
  <c r="A12" i="11"/>
  <c r="F12" i="11" s="1"/>
  <c r="D11" i="11"/>
  <c r="D11" i="12" s="1"/>
  <c r="C11" i="11"/>
  <c r="C11" i="12" s="1"/>
  <c r="B11" i="11"/>
  <c r="N11" i="11" s="1"/>
  <c r="A11" i="11"/>
  <c r="D10" i="11"/>
  <c r="D10" i="12" s="1"/>
  <c r="C10" i="11"/>
  <c r="C10" i="12" s="1"/>
  <c r="B10" i="11"/>
  <c r="A10" i="11"/>
  <c r="S10" i="11" s="1"/>
  <c r="D9" i="11"/>
  <c r="D9" i="12" s="1"/>
  <c r="C9" i="11"/>
  <c r="C9" i="12" s="1"/>
  <c r="B9" i="11"/>
  <c r="A9" i="11"/>
  <c r="S9" i="11" s="1"/>
  <c r="D8" i="11"/>
  <c r="D8" i="12" s="1"/>
  <c r="C8" i="11"/>
  <c r="C8" i="12" s="1"/>
  <c r="B8" i="11"/>
  <c r="N8" i="11" s="1"/>
  <c r="A8" i="11"/>
  <c r="H8" i="11" s="1"/>
  <c r="D7" i="11"/>
  <c r="D7" i="12" s="1"/>
  <c r="C7" i="11"/>
  <c r="C7" i="12" s="1"/>
  <c r="B7" i="11"/>
  <c r="N7" i="11" s="1"/>
  <c r="A7" i="11"/>
  <c r="K7" i="11" s="1"/>
  <c r="D6" i="11"/>
  <c r="D6" i="12" s="1"/>
  <c r="C6" i="11"/>
  <c r="C6" i="12" s="1"/>
  <c r="B6" i="11"/>
  <c r="B6" i="12" s="1"/>
  <c r="A6" i="11"/>
  <c r="S6" i="11" s="1"/>
  <c r="D5" i="11"/>
  <c r="D5" i="12" s="1"/>
  <c r="C5" i="11"/>
  <c r="C5" i="12" s="1"/>
  <c r="B5" i="11"/>
  <c r="N5" i="11" s="1"/>
  <c r="A5" i="11"/>
  <c r="K5" i="11" s="1"/>
  <c r="D4" i="11"/>
  <c r="D4" i="12" s="1"/>
  <c r="C4" i="11"/>
  <c r="C4" i="12" s="1"/>
  <c r="B4" i="11"/>
  <c r="N4" i="11" s="1"/>
  <c r="A4" i="11"/>
  <c r="S4" i="11" s="1"/>
  <c r="D3" i="11"/>
  <c r="D3" i="12" s="1"/>
  <c r="C3" i="11"/>
  <c r="C3" i="12" s="1"/>
  <c r="B3" i="11"/>
  <c r="N3" i="11" s="1"/>
  <c r="A3" i="11"/>
  <c r="S3" i="11" s="1"/>
  <c r="D2" i="11"/>
  <c r="D2" i="12" s="1"/>
  <c r="C2" i="11"/>
  <c r="C2" i="12" s="1"/>
  <c r="B2" i="11"/>
  <c r="N2" i="11" s="1"/>
  <c r="A2" i="11"/>
  <c r="S2" i="11" s="1"/>
  <c r="F3501" i="10"/>
  <c r="B3501" i="10"/>
  <c r="A3501" i="10"/>
  <c r="F3500" i="10"/>
  <c r="B3500" i="10"/>
  <c r="A3500" i="10"/>
  <c r="F3499" i="10"/>
  <c r="B3499" i="10"/>
  <c r="A3499" i="10"/>
  <c r="F3498" i="10"/>
  <c r="B3498" i="10"/>
  <c r="A3498" i="10"/>
  <c r="F3497" i="10"/>
  <c r="B3497" i="10"/>
  <c r="A3497" i="10"/>
  <c r="F3496" i="10"/>
  <c r="B3496" i="10"/>
  <c r="A3496" i="10"/>
  <c r="F3495" i="10"/>
  <c r="B3495" i="10"/>
  <c r="A3495" i="10"/>
  <c r="F3494" i="10"/>
  <c r="B3494" i="10"/>
  <c r="A3494" i="10"/>
  <c r="F3493" i="10"/>
  <c r="B3493" i="10"/>
  <c r="A3493" i="10"/>
  <c r="F3492" i="10"/>
  <c r="B3492" i="10"/>
  <c r="A3492" i="10"/>
  <c r="F3491" i="10"/>
  <c r="B3491" i="10"/>
  <c r="A3491" i="10"/>
  <c r="F3490" i="10"/>
  <c r="B3490" i="10"/>
  <c r="A3490" i="10"/>
  <c r="F3489" i="10"/>
  <c r="B3489" i="10"/>
  <c r="A3489" i="10"/>
  <c r="F3488" i="10"/>
  <c r="B3488" i="10"/>
  <c r="A3488" i="10"/>
  <c r="F3487" i="10"/>
  <c r="B3487" i="10"/>
  <c r="A3487" i="10"/>
  <c r="F3486" i="10"/>
  <c r="B3486" i="10"/>
  <c r="A3486" i="10"/>
  <c r="F3485" i="10"/>
  <c r="B3485" i="10"/>
  <c r="A3485" i="10"/>
  <c r="F3484" i="10"/>
  <c r="B3484" i="10"/>
  <c r="A3484" i="10"/>
  <c r="F3483" i="10"/>
  <c r="B3483" i="10"/>
  <c r="A3483" i="10"/>
  <c r="F3482" i="10"/>
  <c r="B3482" i="10"/>
  <c r="A3482" i="10"/>
  <c r="F3481" i="10"/>
  <c r="B3481" i="10"/>
  <c r="A3481" i="10"/>
  <c r="F3480" i="10"/>
  <c r="B3480" i="10"/>
  <c r="A3480" i="10"/>
  <c r="F3479" i="10"/>
  <c r="B3479" i="10"/>
  <c r="A3479" i="10"/>
  <c r="F3478" i="10"/>
  <c r="B3478" i="10"/>
  <c r="A3478" i="10"/>
  <c r="F3477" i="10"/>
  <c r="B3477" i="10"/>
  <c r="A3477" i="10"/>
  <c r="F3476" i="10"/>
  <c r="B3476" i="10"/>
  <c r="A3476" i="10"/>
  <c r="F3475" i="10"/>
  <c r="B3475" i="10"/>
  <c r="A3475" i="10"/>
  <c r="F3474" i="10"/>
  <c r="B3474" i="10"/>
  <c r="A3474" i="10"/>
  <c r="F3473" i="10"/>
  <c r="B3473" i="10"/>
  <c r="A3473" i="10"/>
  <c r="F3472" i="10"/>
  <c r="B3472" i="10"/>
  <c r="A3472" i="10"/>
  <c r="F3471" i="10"/>
  <c r="B3471" i="10"/>
  <c r="A3471" i="10"/>
  <c r="F3470" i="10"/>
  <c r="B3470" i="10"/>
  <c r="A3470" i="10"/>
  <c r="F3469" i="10"/>
  <c r="B3469" i="10"/>
  <c r="A3469" i="10"/>
  <c r="F3468" i="10"/>
  <c r="B3468" i="10"/>
  <c r="A3468" i="10"/>
  <c r="F3467" i="10"/>
  <c r="B3467" i="10"/>
  <c r="A3467" i="10"/>
  <c r="F3466" i="10"/>
  <c r="B3466" i="10"/>
  <c r="A3466" i="10"/>
  <c r="F3465" i="10"/>
  <c r="B3465" i="10"/>
  <c r="A3465" i="10"/>
  <c r="F3464" i="10"/>
  <c r="B3464" i="10"/>
  <c r="A3464" i="10"/>
  <c r="F3463" i="10"/>
  <c r="B3463" i="10"/>
  <c r="A3463" i="10"/>
  <c r="F3462" i="10"/>
  <c r="B3462" i="10"/>
  <c r="A3462" i="10"/>
  <c r="F3461" i="10"/>
  <c r="B3461" i="10"/>
  <c r="A3461" i="10"/>
  <c r="F3460" i="10"/>
  <c r="B3460" i="10"/>
  <c r="A3460" i="10"/>
  <c r="F3459" i="10"/>
  <c r="B3459" i="10"/>
  <c r="A3459" i="10"/>
  <c r="F3458" i="10"/>
  <c r="B3458" i="10"/>
  <c r="A3458" i="10"/>
  <c r="F3457" i="10"/>
  <c r="B3457" i="10"/>
  <c r="A3457" i="10"/>
  <c r="K3457" i="10" s="1"/>
  <c r="F3456" i="10"/>
  <c r="B3456" i="10"/>
  <c r="A3456" i="10"/>
  <c r="F3455" i="10"/>
  <c r="B3455" i="10"/>
  <c r="A3455" i="10"/>
  <c r="F3454" i="10"/>
  <c r="B3454" i="10"/>
  <c r="A3454" i="10"/>
  <c r="F3453" i="10"/>
  <c r="B3453" i="10"/>
  <c r="A3453" i="10"/>
  <c r="F3452" i="10"/>
  <c r="B3452" i="10"/>
  <c r="A3452" i="10"/>
  <c r="F3451" i="10"/>
  <c r="B3451" i="10"/>
  <c r="A3451" i="10"/>
  <c r="F3450" i="10"/>
  <c r="B3450" i="10"/>
  <c r="A3450" i="10"/>
  <c r="F3449" i="10"/>
  <c r="B3449" i="10"/>
  <c r="A3449" i="10"/>
  <c r="F3448" i="10"/>
  <c r="B3448" i="10"/>
  <c r="A3448" i="10"/>
  <c r="F3447" i="10"/>
  <c r="B3447" i="10"/>
  <c r="A3447" i="10"/>
  <c r="F3446" i="10"/>
  <c r="B3446" i="10"/>
  <c r="A3446" i="10"/>
  <c r="F3445" i="10"/>
  <c r="B3445" i="10"/>
  <c r="A3445" i="10"/>
  <c r="F3444" i="10"/>
  <c r="B3444" i="10"/>
  <c r="A3444" i="10"/>
  <c r="F3443" i="10"/>
  <c r="B3443" i="10"/>
  <c r="A3443" i="10"/>
  <c r="F3442" i="10"/>
  <c r="B3442" i="10"/>
  <c r="A3442" i="10"/>
  <c r="F3441" i="10"/>
  <c r="B3441" i="10"/>
  <c r="A3441" i="10"/>
  <c r="F3440" i="10"/>
  <c r="B3440" i="10"/>
  <c r="A3440" i="10"/>
  <c r="F3439" i="10"/>
  <c r="B3439" i="10"/>
  <c r="A3439" i="10"/>
  <c r="F3438" i="10"/>
  <c r="B3438" i="10"/>
  <c r="A3438" i="10"/>
  <c r="F3437" i="10"/>
  <c r="B3437" i="10"/>
  <c r="A3437" i="10"/>
  <c r="F3436" i="10"/>
  <c r="B3436" i="10"/>
  <c r="A3436" i="10"/>
  <c r="F3435" i="10"/>
  <c r="B3435" i="10"/>
  <c r="A3435" i="10"/>
  <c r="F3434" i="10"/>
  <c r="B3434" i="10"/>
  <c r="A3434" i="10"/>
  <c r="F3433" i="10"/>
  <c r="B3433" i="10"/>
  <c r="A3433" i="10"/>
  <c r="F3432" i="10"/>
  <c r="B3432" i="10"/>
  <c r="A3432" i="10"/>
  <c r="F3431" i="10"/>
  <c r="B3431" i="10"/>
  <c r="A3431" i="10"/>
  <c r="F3430" i="10"/>
  <c r="B3430" i="10"/>
  <c r="A3430" i="10"/>
  <c r="H3430" i="10" s="1"/>
  <c r="F3429" i="10"/>
  <c r="B3429" i="10"/>
  <c r="A3429" i="10"/>
  <c r="F3428" i="10"/>
  <c r="B3428" i="10"/>
  <c r="A3428" i="10"/>
  <c r="F3427" i="10"/>
  <c r="B3427" i="10"/>
  <c r="A3427" i="10"/>
  <c r="F3426" i="10"/>
  <c r="B3426" i="10"/>
  <c r="A3426" i="10"/>
  <c r="F3425" i="10"/>
  <c r="B3425" i="10"/>
  <c r="A3425" i="10"/>
  <c r="F3424" i="10"/>
  <c r="B3424" i="10"/>
  <c r="A3424" i="10"/>
  <c r="F3423" i="10"/>
  <c r="B3423" i="10"/>
  <c r="A3423" i="10"/>
  <c r="F3422" i="10"/>
  <c r="B3422" i="10"/>
  <c r="A3422" i="10"/>
  <c r="J3422" i="10" s="1"/>
  <c r="S3422" i="10" s="1"/>
  <c r="F3421" i="10"/>
  <c r="B3421" i="10"/>
  <c r="A3421" i="10"/>
  <c r="F3420" i="10"/>
  <c r="B3420" i="10"/>
  <c r="A3420" i="10"/>
  <c r="F3419" i="10"/>
  <c r="B3419" i="10"/>
  <c r="A3419" i="10"/>
  <c r="F3418" i="10"/>
  <c r="B3418" i="10"/>
  <c r="A3418" i="10"/>
  <c r="F3417" i="10"/>
  <c r="B3417" i="10"/>
  <c r="A3417" i="10"/>
  <c r="F3416" i="10"/>
  <c r="B3416" i="10"/>
  <c r="A3416" i="10"/>
  <c r="F3415" i="10"/>
  <c r="B3415" i="10"/>
  <c r="A3415" i="10"/>
  <c r="F3414" i="10"/>
  <c r="B3414" i="10"/>
  <c r="A3414" i="10"/>
  <c r="F3413" i="10"/>
  <c r="B3413" i="10"/>
  <c r="A3413" i="10"/>
  <c r="F3412" i="10"/>
  <c r="B3412" i="10"/>
  <c r="A3412" i="10"/>
  <c r="F3411" i="10"/>
  <c r="B3411" i="10"/>
  <c r="A3411" i="10"/>
  <c r="F3410" i="10"/>
  <c r="B3410" i="10"/>
  <c r="A3410" i="10"/>
  <c r="F3409" i="10"/>
  <c r="B3409" i="10"/>
  <c r="A3409" i="10"/>
  <c r="F3408" i="10"/>
  <c r="B3408" i="10"/>
  <c r="A3408" i="10"/>
  <c r="F3407" i="10"/>
  <c r="B3407" i="10"/>
  <c r="A3407" i="10"/>
  <c r="F3406" i="10"/>
  <c r="B3406" i="10"/>
  <c r="A3406" i="10"/>
  <c r="F3405" i="10"/>
  <c r="B3405" i="10"/>
  <c r="A3405" i="10"/>
  <c r="F3404" i="10"/>
  <c r="B3404" i="10"/>
  <c r="A3404" i="10"/>
  <c r="F3403" i="10"/>
  <c r="B3403" i="10"/>
  <c r="A3403" i="10"/>
  <c r="F3402" i="10"/>
  <c r="B3402" i="10"/>
  <c r="A3402" i="10"/>
  <c r="F3401" i="10"/>
  <c r="B3401" i="10"/>
  <c r="A3401" i="10"/>
  <c r="F3400" i="10"/>
  <c r="B3400" i="10"/>
  <c r="A3400" i="10"/>
  <c r="F3399" i="10"/>
  <c r="B3399" i="10"/>
  <c r="A3399" i="10"/>
  <c r="F3398" i="10"/>
  <c r="B3398" i="10"/>
  <c r="A3398" i="10"/>
  <c r="F3397" i="10"/>
  <c r="B3397" i="10"/>
  <c r="A3397" i="10"/>
  <c r="F3396" i="10"/>
  <c r="B3396" i="10"/>
  <c r="A3396" i="10"/>
  <c r="F3395" i="10"/>
  <c r="B3395" i="10"/>
  <c r="A3395" i="10"/>
  <c r="F3394" i="10"/>
  <c r="B3394" i="10"/>
  <c r="A3394" i="10"/>
  <c r="F3393" i="10"/>
  <c r="B3393" i="10"/>
  <c r="A3393" i="10"/>
  <c r="F3392" i="10"/>
  <c r="B3392" i="10"/>
  <c r="A3392" i="10"/>
  <c r="F3391" i="10"/>
  <c r="B3391" i="10"/>
  <c r="A3391" i="10"/>
  <c r="F3390" i="10"/>
  <c r="B3390" i="10"/>
  <c r="A3390" i="10"/>
  <c r="F3389" i="10"/>
  <c r="B3389" i="10"/>
  <c r="A3389" i="10"/>
  <c r="F3388" i="10"/>
  <c r="B3388" i="10"/>
  <c r="A3388" i="10"/>
  <c r="F3387" i="10"/>
  <c r="B3387" i="10"/>
  <c r="A3387" i="10"/>
  <c r="F3386" i="10"/>
  <c r="B3386" i="10"/>
  <c r="A3386" i="10"/>
  <c r="F3385" i="10"/>
  <c r="B3385" i="10"/>
  <c r="A3385" i="10"/>
  <c r="F3384" i="10"/>
  <c r="B3384" i="10"/>
  <c r="A3384" i="10"/>
  <c r="F3383" i="10"/>
  <c r="B3383" i="10"/>
  <c r="A3383" i="10"/>
  <c r="F3382" i="10"/>
  <c r="B3382" i="10"/>
  <c r="A3382" i="10"/>
  <c r="F3381" i="10"/>
  <c r="B3381" i="10"/>
  <c r="A3381" i="10"/>
  <c r="F3380" i="10"/>
  <c r="B3380" i="10"/>
  <c r="A3380" i="10"/>
  <c r="F3379" i="10"/>
  <c r="B3379" i="10"/>
  <c r="A3379" i="10"/>
  <c r="F3378" i="10"/>
  <c r="B3378" i="10"/>
  <c r="A3378" i="10"/>
  <c r="F3377" i="10"/>
  <c r="B3377" i="10"/>
  <c r="A3377" i="10"/>
  <c r="F3376" i="10"/>
  <c r="B3376" i="10"/>
  <c r="A3376" i="10"/>
  <c r="F3375" i="10"/>
  <c r="B3375" i="10"/>
  <c r="A3375" i="10"/>
  <c r="F3374" i="10"/>
  <c r="B3374" i="10"/>
  <c r="A3374" i="10"/>
  <c r="F3373" i="10"/>
  <c r="B3373" i="10"/>
  <c r="A3373" i="10"/>
  <c r="F3372" i="10"/>
  <c r="B3372" i="10"/>
  <c r="A3372" i="10"/>
  <c r="F3371" i="10"/>
  <c r="B3371" i="10"/>
  <c r="A3371" i="10"/>
  <c r="F3370" i="10"/>
  <c r="B3370" i="10"/>
  <c r="A3370" i="10"/>
  <c r="F3369" i="10"/>
  <c r="B3369" i="10"/>
  <c r="A3369" i="10"/>
  <c r="O3369" i="10" s="1"/>
  <c r="F3368" i="10"/>
  <c r="B3368" i="10"/>
  <c r="A3368" i="10"/>
  <c r="F3367" i="10"/>
  <c r="B3367" i="10"/>
  <c r="A3367" i="10"/>
  <c r="F3366" i="10"/>
  <c r="B3366" i="10"/>
  <c r="A3366" i="10"/>
  <c r="F3365" i="10"/>
  <c r="B3365" i="10"/>
  <c r="A3365" i="10"/>
  <c r="F3364" i="10"/>
  <c r="B3364" i="10"/>
  <c r="A3364" i="10"/>
  <c r="F3363" i="10"/>
  <c r="B3363" i="10"/>
  <c r="A3363" i="10"/>
  <c r="F3362" i="10"/>
  <c r="B3362" i="10"/>
  <c r="A3362" i="10"/>
  <c r="F3361" i="10"/>
  <c r="B3361" i="10"/>
  <c r="A3361" i="10"/>
  <c r="F3360" i="10"/>
  <c r="B3360" i="10"/>
  <c r="A3360" i="10"/>
  <c r="F3359" i="10"/>
  <c r="B3359" i="10"/>
  <c r="A3359" i="10"/>
  <c r="F3358" i="10"/>
  <c r="B3358" i="10"/>
  <c r="A3358" i="10"/>
  <c r="F3357" i="10"/>
  <c r="B3357" i="10"/>
  <c r="A3357" i="10"/>
  <c r="F3356" i="10"/>
  <c r="B3356" i="10"/>
  <c r="A3356" i="10"/>
  <c r="F3355" i="10"/>
  <c r="B3355" i="10"/>
  <c r="A3355" i="10"/>
  <c r="F3354" i="10"/>
  <c r="B3354" i="10"/>
  <c r="A3354" i="10"/>
  <c r="F3353" i="10"/>
  <c r="B3353" i="10"/>
  <c r="A3353" i="10"/>
  <c r="F3352" i="10"/>
  <c r="B3352" i="10"/>
  <c r="A3352" i="10"/>
  <c r="F3351" i="10"/>
  <c r="B3351" i="10"/>
  <c r="A3351" i="10"/>
  <c r="F3350" i="10"/>
  <c r="B3350" i="10"/>
  <c r="A3350" i="10"/>
  <c r="F3349" i="10"/>
  <c r="B3349" i="10"/>
  <c r="A3349" i="10"/>
  <c r="F3348" i="10"/>
  <c r="B3348" i="10"/>
  <c r="A3348" i="10"/>
  <c r="F3347" i="10"/>
  <c r="B3347" i="10"/>
  <c r="A3347" i="10"/>
  <c r="F3346" i="10"/>
  <c r="B3346" i="10"/>
  <c r="A3346" i="10"/>
  <c r="F3345" i="10"/>
  <c r="B3345" i="10"/>
  <c r="A3345" i="10"/>
  <c r="F3344" i="10"/>
  <c r="B3344" i="10"/>
  <c r="A3344" i="10"/>
  <c r="F3343" i="10"/>
  <c r="B3343" i="10"/>
  <c r="A3343" i="10"/>
  <c r="F3342" i="10"/>
  <c r="B3342" i="10"/>
  <c r="A3342" i="10"/>
  <c r="F3341" i="10"/>
  <c r="B3341" i="10"/>
  <c r="A3341" i="10"/>
  <c r="F3340" i="10"/>
  <c r="B3340" i="10"/>
  <c r="A3340" i="10"/>
  <c r="F3339" i="10"/>
  <c r="B3339" i="10"/>
  <c r="A3339" i="10"/>
  <c r="F3338" i="10"/>
  <c r="B3338" i="10"/>
  <c r="A3338" i="10"/>
  <c r="F3337" i="10"/>
  <c r="B3337" i="10"/>
  <c r="A3337" i="10"/>
  <c r="F3336" i="10"/>
  <c r="B3336" i="10"/>
  <c r="A3336" i="10"/>
  <c r="F3335" i="10"/>
  <c r="B3335" i="10"/>
  <c r="A3335" i="10"/>
  <c r="F3334" i="10"/>
  <c r="B3334" i="10"/>
  <c r="A3334" i="10"/>
  <c r="F3333" i="10"/>
  <c r="B3333" i="10"/>
  <c r="A3333" i="10"/>
  <c r="F3332" i="10"/>
  <c r="B3332" i="10"/>
  <c r="A3332" i="10"/>
  <c r="F3331" i="10"/>
  <c r="B3331" i="10"/>
  <c r="A3331" i="10"/>
  <c r="F3330" i="10"/>
  <c r="B3330" i="10"/>
  <c r="A3330" i="10"/>
  <c r="F3329" i="10"/>
  <c r="B3329" i="10"/>
  <c r="A3329" i="10"/>
  <c r="F3328" i="10"/>
  <c r="B3328" i="10"/>
  <c r="A3328" i="10"/>
  <c r="F3327" i="10"/>
  <c r="B3327" i="10"/>
  <c r="A3327" i="10"/>
  <c r="F3326" i="10"/>
  <c r="B3326" i="10"/>
  <c r="A3326" i="10"/>
  <c r="F3325" i="10"/>
  <c r="B3325" i="10"/>
  <c r="A3325" i="10"/>
  <c r="F3324" i="10"/>
  <c r="B3324" i="10"/>
  <c r="A3324" i="10"/>
  <c r="F3323" i="10"/>
  <c r="B3323" i="10"/>
  <c r="A3323" i="10"/>
  <c r="F3322" i="10"/>
  <c r="B3322" i="10"/>
  <c r="A3322" i="10"/>
  <c r="F3321" i="10"/>
  <c r="B3321" i="10"/>
  <c r="A3321" i="10"/>
  <c r="F3320" i="10"/>
  <c r="B3320" i="10"/>
  <c r="A3320" i="10"/>
  <c r="F3319" i="10"/>
  <c r="B3319" i="10"/>
  <c r="A3319" i="10"/>
  <c r="F3318" i="10"/>
  <c r="B3318" i="10"/>
  <c r="A3318" i="10"/>
  <c r="H3318" i="10" s="1"/>
  <c r="F3317" i="10"/>
  <c r="B3317" i="10"/>
  <c r="A3317" i="10"/>
  <c r="F3316" i="10"/>
  <c r="B3316" i="10"/>
  <c r="A3316" i="10"/>
  <c r="F3315" i="10"/>
  <c r="B3315" i="10"/>
  <c r="A3315" i="10"/>
  <c r="F3314" i="10"/>
  <c r="B3314" i="10"/>
  <c r="A3314" i="10"/>
  <c r="J3314" i="10" s="1"/>
  <c r="F3313" i="10"/>
  <c r="B3313" i="10"/>
  <c r="A3313" i="10"/>
  <c r="F3312" i="10"/>
  <c r="B3312" i="10"/>
  <c r="A3312" i="10"/>
  <c r="F3311" i="10"/>
  <c r="B3311" i="10"/>
  <c r="A3311" i="10"/>
  <c r="F3310" i="10"/>
  <c r="B3310" i="10"/>
  <c r="N3310" i="10" s="1"/>
  <c r="A3310" i="10"/>
  <c r="F3309" i="10"/>
  <c r="B3309" i="10"/>
  <c r="A3309" i="10"/>
  <c r="F3308" i="10"/>
  <c r="B3308" i="10"/>
  <c r="A3308" i="10"/>
  <c r="F3307" i="10"/>
  <c r="B3307" i="10"/>
  <c r="A3307" i="10"/>
  <c r="H3307" i="10" s="1"/>
  <c r="F3306" i="10"/>
  <c r="B3306" i="10"/>
  <c r="G3306" i="10" s="1"/>
  <c r="A3306" i="10"/>
  <c r="F3305" i="10"/>
  <c r="B3305" i="10"/>
  <c r="A3305" i="10"/>
  <c r="F3304" i="10"/>
  <c r="B3304" i="10"/>
  <c r="A3304" i="10"/>
  <c r="F3303" i="10"/>
  <c r="B3303" i="10"/>
  <c r="A3303" i="10"/>
  <c r="F3302" i="10"/>
  <c r="B3302" i="10"/>
  <c r="A3302" i="10"/>
  <c r="F3301" i="10"/>
  <c r="B3301" i="10"/>
  <c r="A3301" i="10"/>
  <c r="F3300" i="10"/>
  <c r="B3300" i="10"/>
  <c r="A3300" i="10"/>
  <c r="F3299" i="10"/>
  <c r="B3299" i="10"/>
  <c r="A3299" i="10"/>
  <c r="F3298" i="10"/>
  <c r="B3298" i="10"/>
  <c r="A3298" i="10"/>
  <c r="F3297" i="10"/>
  <c r="B3297" i="10"/>
  <c r="A3297" i="10"/>
  <c r="F3296" i="10"/>
  <c r="B3296" i="10"/>
  <c r="A3296" i="10"/>
  <c r="F3295" i="10"/>
  <c r="B3295" i="10"/>
  <c r="A3295" i="10"/>
  <c r="F3294" i="10"/>
  <c r="B3294" i="10"/>
  <c r="A3294" i="10"/>
  <c r="F3293" i="10"/>
  <c r="B3293" i="10"/>
  <c r="A3293" i="10"/>
  <c r="F3292" i="10"/>
  <c r="B3292" i="10"/>
  <c r="A3292" i="10"/>
  <c r="F3291" i="10"/>
  <c r="B3291" i="10"/>
  <c r="A3291" i="10"/>
  <c r="F3290" i="10"/>
  <c r="B3290" i="10"/>
  <c r="K3290" i="10" s="1"/>
  <c r="A3290" i="10"/>
  <c r="F3289" i="10"/>
  <c r="B3289" i="10"/>
  <c r="A3289" i="10"/>
  <c r="F3288" i="10"/>
  <c r="B3288" i="10"/>
  <c r="A3288" i="10"/>
  <c r="F3287" i="10"/>
  <c r="B3287" i="10"/>
  <c r="A3287" i="10"/>
  <c r="F3286" i="10"/>
  <c r="B3286" i="10"/>
  <c r="A3286" i="10"/>
  <c r="F3285" i="10"/>
  <c r="B3285" i="10"/>
  <c r="A3285" i="10"/>
  <c r="F3284" i="10"/>
  <c r="B3284" i="10"/>
  <c r="A3284" i="10"/>
  <c r="F3283" i="10"/>
  <c r="B3283" i="10"/>
  <c r="A3283" i="10"/>
  <c r="F3282" i="10"/>
  <c r="B3282" i="10"/>
  <c r="A3282" i="10"/>
  <c r="F3281" i="10"/>
  <c r="B3281" i="10"/>
  <c r="A3281" i="10"/>
  <c r="F3280" i="10"/>
  <c r="B3280" i="10"/>
  <c r="A3280" i="10"/>
  <c r="F3279" i="10"/>
  <c r="B3279" i="10"/>
  <c r="A3279" i="10"/>
  <c r="F3278" i="10"/>
  <c r="B3278" i="10"/>
  <c r="A3278" i="10"/>
  <c r="F3277" i="10"/>
  <c r="B3277" i="10"/>
  <c r="A3277" i="10"/>
  <c r="F3276" i="10"/>
  <c r="B3276" i="10"/>
  <c r="A3276" i="10"/>
  <c r="F3275" i="10"/>
  <c r="B3275" i="10"/>
  <c r="A3275" i="10"/>
  <c r="F3274" i="10"/>
  <c r="B3274" i="10"/>
  <c r="A3274" i="10"/>
  <c r="F3273" i="10"/>
  <c r="B3273" i="10"/>
  <c r="A3273" i="10"/>
  <c r="F3272" i="10"/>
  <c r="B3272" i="10"/>
  <c r="A3272" i="10"/>
  <c r="F3271" i="10"/>
  <c r="B3271" i="10"/>
  <c r="A3271" i="10"/>
  <c r="F3270" i="10"/>
  <c r="B3270" i="10"/>
  <c r="A3270" i="10"/>
  <c r="F3269" i="10"/>
  <c r="B3269" i="10"/>
  <c r="A3269" i="10"/>
  <c r="F3268" i="10"/>
  <c r="B3268" i="10"/>
  <c r="A3268" i="10"/>
  <c r="F3267" i="10"/>
  <c r="B3267" i="10"/>
  <c r="A3267" i="10"/>
  <c r="F3266" i="10"/>
  <c r="B3266" i="10"/>
  <c r="A3266" i="10"/>
  <c r="F3265" i="10"/>
  <c r="B3265" i="10"/>
  <c r="A3265" i="10"/>
  <c r="F3264" i="10"/>
  <c r="B3264" i="10"/>
  <c r="A3264" i="10"/>
  <c r="F3263" i="10"/>
  <c r="B3263" i="10"/>
  <c r="A3263" i="10"/>
  <c r="F3262" i="10"/>
  <c r="B3262" i="10"/>
  <c r="A3262" i="10"/>
  <c r="F3261" i="10"/>
  <c r="B3261" i="10"/>
  <c r="A3261" i="10"/>
  <c r="F3260" i="10"/>
  <c r="B3260" i="10"/>
  <c r="A3260" i="10"/>
  <c r="F3259" i="10"/>
  <c r="B3259" i="10"/>
  <c r="A3259" i="10"/>
  <c r="F3258" i="10"/>
  <c r="B3258" i="10"/>
  <c r="A3258" i="10"/>
  <c r="F3257" i="10"/>
  <c r="B3257" i="10"/>
  <c r="A3257" i="10"/>
  <c r="F3256" i="10"/>
  <c r="B3256" i="10"/>
  <c r="A3256" i="10"/>
  <c r="F3255" i="10"/>
  <c r="B3255" i="10"/>
  <c r="A3255" i="10"/>
  <c r="F3254" i="10"/>
  <c r="B3254" i="10"/>
  <c r="A3254" i="10"/>
  <c r="F3253" i="10"/>
  <c r="B3253" i="10"/>
  <c r="A3253" i="10"/>
  <c r="F3252" i="10"/>
  <c r="B3252" i="10"/>
  <c r="A3252" i="10"/>
  <c r="F3251" i="10"/>
  <c r="B3251" i="10"/>
  <c r="A3251" i="10"/>
  <c r="F3250" i="10"/>
  <c r="B3250" i="10"/>
  <c r="A3250" i="10"/>
  <c r="F3249" i="10"/>
  <c r="B3249" i="10"/>
  <c r="A3249" i="10"/>
  <c r="F3248" i="10"/>
  <c r="B3248" i="10"/>
  <c r="A3248" i="10"/>
  <c r="F3247" i="10"/>
  <c r="B3247" i="10"/>
  <c r="A3247" i="10"/>
  <c r="F3246" i="10"/>
  <c r="B3246" i="10"/>
  <c r="A3246" i="10"/>
  <c r="F3245" i="10"/>
  <c r="B3245" i="10"/>
  <c r="A3245" i="10"/>
  <c r="F3244" i="10"/>
  <c r="B3244" i="10"/>
  <c r="A3244" i="10"/>
  <c r="F3243" i="10"/>
  <c r="B3243" i="10"/>
  <c r="A3243" i="10"/>
  <c r="F3242" i="10"/>
  <c r="B3242" i="10"/>
  <c r="A3242" i="10"/>
  <c r="F3241" i="10"/>
  <c r="B3241" i="10"/>
  <c r="A3241" i="10"/>
  <c r="F3240" i="10"/>
  <c r="B3240" i="10"/>
  <c r="A3240" i="10"/>
  <c r="F3239" i="10"/>
  <c r="B3239" i="10"/>
  <c r="A3239" i="10"/>
  <c r="F3238" i="10"/>
  <c r="B3238" i="10"/>
  <c r="A3238" i="10"/>
  <c r="F3237" i="10"/>
  <c r="B3237" i="10"/>
  <c r="A3237" i="10"/>
  <c r="F3236" i="10"/>
  <c r="B3236" i="10"/>
  <c r="A3236" i="10"/>
  <c r="F3235" i="10"/>
  <c r="B3235" i="10"/>
  <c r="A3235" i="10"/>
  <c r="F3234" i="10"/>
  <c r="B3234" i="10"/>
  <c r="A3234" i="10"/>
  <c r="F3233" i="10"/>
  <c r="B3233" i="10"/>
  <c r="A3233" i="10"/>
  <c r="F3232" i="10"/>
  <c r="B3232" i="10"/>
  <c r="A3232" i="10"/>
  <c r="F3231" i="10"/>
  <c r="B3231" i="10"/>
  <c r="A3231" i="10"/>
  <c r="F3230" i="10"/>
  <c r="B3230" i="10"/>
  <c r="A3230" i="10"/>
  <c r="F3229" i="10"/>
  <c r="B3229" i="10"/>
  <c r="A3229" i="10"/>
  <c r="F3228" i="10"/>
  <c r="B3228" i="10"/>
  <c r="A3228" i="10"/>
  <c r="F3227" i="10"/>
  <c r="B3227" i="10"/>
  <c r="A3227" i="10"/>
  <c r="F3226" i="10"/>
  <c r="B3226" i="10"/>
  <c r="A3226" i="10"/>
  <c r="F3225" i="10"/>
  <c r="B3225" i="10"/>
  <c r="A3225" i="10"/>
  <c r="F3224" i="10"/>
  <c r="B3224" i="10"/>
  <c r="A3224" i="10"/>
  <c r="F3223" i="10"/>
  <c r="B3223" i="10"/>
  <c r="A3223" i="10"/>
  <c r="F3222" i="10"/>
  <c r="B3222" i="10"/>
  <c r="A3222" i="10"/>
  <c r="F3221" i="10"/>
  <c r="B3221" i="10"/>
  <c r="A3221" i="10"/>
  <c r="F3220" i="10"/>
  <c r="B3220" i="10"/>
  <c r="A3220" i="10"/>
  <c r="F3219" i="10"/>
  <c r="B3219" i="10"/>
  <c r="A3219" i="10"/>
  <c r="F3218" i="10"/>
  <c r="B3218" i="10"/>
  <c r="A3218" i="10"/>
  <c r="F3217" i="10"/>
  <c r="B3217" i="10"/>
  <c r="A3217" i="10"/>
  <c r="F3216" i="10"/>
  <c r="B3216" i="10"/>
  <c r="A3216" i="10"/>
  <c r="F3215" i="10"/>
  <c r="B3215" i="10"/>
  <c r="A3215" i="10"/>
  <c r="F3214" i="10"/>
  <c r="B3214" i="10"/>
  <c r="A3214" i="10"/>
  <c r="F3213" i="10"/>
  <c r="B3213" i="10"/>
  <c r="A3213" i="10"/>
  <c r="F3212" i="10"/>
  <c r="B3212" i="10"/>
  <c r="A3212" i="10"/>
  <c r="F3211" i="10"/>
  <c r="B3211" i="10"/>
  <c r="A3211" i="10"/>
  <c r="F3210" i="10"/>
  <c r="B3210" i="10"/>
  <c r="A3210" i="10"/>
  <c r="F3209" i="10"/>
  <c r="B3209" i="10"/>
  <c r="A3209" i="10"/>
  <c r="F3208" i="10"/>
  <c r="B3208" i="10"/>
  <c r="A3208" i="10"/>
  <c r="F3207" i="10"/>
  <c r="B3207" i="10"/>
  <c r="A3207" i="10"/>
  <c r="F3206" i="10"/>
  <c r="B3206" i="10"/>
  <c r="A3206" i="10"/>
  <c r="F3205" i="10"/>
  <c r="B3205" i="10"/>
  <c r="A3205" i="10"/>
  <c r="F3204" i="10"/>
  <c r="B3204" i="10"/>
  <c r="A3204" i="10"/>
  <c r="F3203" i="10"/>
  <c r="B3203" i="10"/>
  <c r="A3203" i="10"/>
  <c r="F3202" i="10"/>
  <c r="B3202" i="10"/>
  <c r="A3202" i="10"/>
  <c r="F3201" i="10"/>
  <c r="B3201" i="10"/>
  <c r="A3201" i="10"/>
  <c r="F3200" i="10"/>
  <c r="B3200" i="10"/>
  <c r="A3200" i="10"/>
  <c r="F3199" i="10"/>
  <c r="B3199" i="10"/>
  <c r="A3199" i="10"/>
  <c r="F3198" i="10"/>
  <c r="B3198" i="10"/>
  <c r="A3198" i="10"/>
  <c r="F3197" i="10"/>
  <c r="B3197" i="10"/>
  <c r="A3197" i="10"/>
  <c r="F3196" i="10"/>
  <c r="B3196" i="10"/>
  <c r="A3196" i="10"/>
  <c r="F3195" i="10"/>
  <c r="B3195" i="10"/>
  <c r="A3195" i="10"/>
  <c r="F3194" i="10"/>
  <c r="B3194" i="10"/>
  <c r="A3194" i="10"/>
  <c r="F3193" i="10"/>
  <c r="B3193" i="10"/>
  <c r="A3193" i="10"/>
  <c r="F3192" i="10"/>
  <c r="B3192" i="10"/>
  <c r="A3192" i="10"/>
  <c r="F3191" i="10"/>
  <c r="B3191" i="10"/>
  <c r="A3191" i="10"/>
  <c r="F3190" i="10"/>
  <c r="B3190" i="10"/>
  <c r="A3190" i="10"/>
  <c r="F3189" i="10"/>
  <c r="B3189" i="10"/>
  <c r="A3189" i="10"/>
  <c r="F3188" i="10"/>
  <c r="B3188" i="10"/>
  <c r="A3188" i="10"/>
  <c r="F3187" i="10"/>
  <c r="B3187" i="10"/>
  <c r="A3187" i="10"/>
  <c r="F3186" i="10"/>
  <c r="B3186" i="10"/>
  <c r="A3186" i="10"/>
  <c r="F3185" i="10"/>
  <c r="B3185" i="10"/>
  <c r="A3185" i="10"/>
  <c r="F3184" i="10"/>
  <c r="B3184" i="10"/>
  <c r="A3184" i="10"/>
  <c r="F3183" i="10"/>
  <c r="B3183" i="10"/>
  <c r="A3183" i="10"/>
  <c r="F3182" i="10"/>
  <c r="B3182" i="10"/>
  <c r="A3182" i="10"/>
  <c r="F3181" i="10"/>
  <c r="B3181" i="10"/>
  <c r="A3181" i="10"/>
  <c r="F3180" i="10"/>
  <c r="B3180" i="10"/>
  <c r="A3180" i="10"/>
  <c r="F3179" i="10"/>
  <c r="B3179" i="10"/>
  <c r="A3179" i="10"/>
  <c r="F3178" i="10"/>
  <c r="B3178" i="10"/>
  <c r="A3178" i="10"/>
  <c r="F3177" i="10"/>
  <c r="B3177" i="10"/>
  <c r="A3177" i="10"/>
  <c r="F3176" i="10"/>
  <c r="B3176" i="10"/>
  <c r="A3176" i="10"/>
  <c r="F3175" i="10"/>
  <c r="B3175" i="10"/>
  <c r="A3175" i="10"/>
  <c r="F3174" i="10"/>
  <c r="B3174" i="10"/>
  <c r="A3174" i="10"/>
  <c r="F3173" i="10"/>
  <c r="B3173" i="10"/>
  <c r="A3173" i="10"/>
  <c r="F3172" i="10"/>
  <c r="B3172" i="10"/>
  <c r="A3172" i="10"/>
  <c r="F3171" i="10"/>
  <c r="B3171" i="10"/>
  <c r="A3171" i="10"/>
  <c r="F3170" i="10"/>
  <c r="B3170" i="10"/>
  <c r="A3170" i="10"/>
  <c r="F3169" i="10"/>
  <c r="B3169" i="10"/>
  <c r="H3169" i="10" s="1"/>
  <c r="A3169" i="10"/>
  <c r="F3168" i="10"/>
  <c r="B3168" i="10"/>
  <c r="A3168" i="10"/>
  <c r="F3167" i="10"/>
  <c r="B3167" i="10"/>
  <c r="A3167" i="10"/>
  <c r="F3166" i="10"/>
  <c r="B3166" i="10"/>
  <c r="A3166" i="10"/>
  <c r="F3165" i="10"/>
  <c r="B3165" i="10"/>
  <c r="A3165" i="10"/>
  <c r="F3164" i="10"/>
  <c r="B3164" i="10"/>
  <c r="A3164" i="10"/>
  <c r="F3163" i="10"/>
  <c r="B3163" i="10"/>
  <c r="A3163" i="10"/>
  <c r="F3162" i="10"/>
  <c r="B3162" i="10"/>
  <c r="A3162" i="10"/>
  <c r="F3161" i="10"/>
  <c r="B3161" i="10"/>
  <c r="A3161" i="10"/>
  <c r="F3160" i="10"/>
  <c r="B3160" i="10"/>
  <c r="A3160" i="10"/>
  <c r="F3159" i="10"/>
  <c r="B3159" i="10"/>
  <c r="A3159" i="10"/>
  <c r="F3158" i="10"/>
  <c r="B3158" i="10"/>
  <c r="A3158" i="10"/>
  <c r="F3157" i="10"/>
  <c r="B3157" i="10"/>
  <c r="A3157" i="10"/>
  <c r="F3156" i="10"/>
  <c r="B3156" i="10"/>
  <c r="A3156" i="10"/>
  <c r="F3155" i="10"/>
  <c r="B3155" i="10"/>
  <c r="A3155" i="10"/>
  <c r="F3154" i="10"/>
  <c r="B3154" i="10"/>
  <c r="A3154" i="10"/>
  <c r="F3153" i="10"/>
  <c r="B3153" i="10"/>
  <c r="A3153" i="10"/>
  <c r="F3152" i="10"/>
  <c r="B3152" i="10"/>
  <c r="A3152" i="10"/>
  <c r="F3151" i="10"/>
  <c r="B3151" i="10"/>
  <c r="A3151" i="10"/>
  <c r="F3150" i="10"/>
  <c r="B3150" i="10"/>
  <c r="A3150" i="10"/>
  <c r="F3149" i="10"/>
  <c r="B3149" i="10"/>
  <c r="A3149" i="10"/>
  <c r="F3148" i="10"/>
  <c r="B3148" i="10"/>
  <c r="A3148" i="10"/>
  <c r="F3147" i="10"/>
  <c r="B3147" i="10"/>
  <c r="A3147" i="10"/>
  <c r="F3146" i="10"/>
  <c r="B3146" i="10"/>
  <c r="A3146" i="10"/>
  <c r="F3145" i="10"/>
  <c r="B3145" i="10"/>
  <c r="A3145" i="10"/>
  <c r="F3144" i="10"/>
  <c r="B3144" i="10"/>
  <c r="A3144" i="10"/>
  <c r="F3143" i="10"/>
  <c r="B3143" i="10"/>
  <c r="A3143" i="10"/>
  <c r="F3142" i="10"/>
  <c r="B3142" i="10"/>
  <c r="A3142" i="10"/>
  <c r="F3141" i="10"/>
  <c r="B3141" i="10"/>
  <c r="A3141" i="10"/>
  <c r="F3140" i="10"/>
  <c r="B3140" i="10"/>
  <c r="A3140" i="10"/>
  <c r="F3139" i="10"/>
  <c r="B3139" i="10"/>
  <c r="A3139" i="10"/>
  <c r="F3138" i="10"/>
  <c r="B3138" i="10"/>
  <c r="A3138" i="10"/>
  <c r="F3137" i="10"/>
  <c r="B3137" i="10"/>
  <c r="G3137" i="10" s="1"/>
  <c r="A3137" i="10"/>
  <c r="F3136" i="10"/>
  <c r="B3136" i="10"/>
  <c r="A3136" i="10"/>
  <c r="F3135" i="10"/>
  <c r="B3135" i="10"/>
  <c r="A3135" i="10"/>
  <c r="F3134" i="10"/>
  <c r="B3134" i="10"/>
  <c r="A3134" i="10"/>
  <c r="F3133" i="10"/>
  <c r="B3133" i="10"/>
  <c r="A3133" i="10"/>
  <c r="F3132" i="10"/>
  <c r="B3132" i="10"/>
  <c r="A3132" i="10"/>
  <c r="F3131" i="10"/>
  <c r="B3131" i="10"/>
  <c r="A3131" i="10"/>
  <c r="F3130" i="10"/>
  <c r="B3130" i="10"/>
  <c r="A3130" i="10"/>
  <c r="F3129" i="10"/>
  <c r="B3129" i="10"/>
  <c r="A3129" i="10"/>
  <c r="F3128" i="10"/>
  <c r="B3128" i="10"/>
  <c r="A3128" i="10"/>
  <c r="F3127" i="10"/>
  <c r="B3127" i="10"/>
  <c r="A3127" i="10"/>
  <c r="J3127" i="10" s="1"/>
  <c r="F3126" i="10"/>
  <c r="B3126" i="10"/>
  <c r="A3126" i="10"/>
  <c r="F3125" i="10"/>
  <c r="B3125" i="10"/>
  <c r="A3125" i="10"/>
  <c r="F3124" i="10"/>
  <c r="B3124" i="10"/>
  <c r="A3124" i="10"/>
  <c r="F3123" i="10"/>
  <c r="B3123" i="10"/>
  <c r="A3123" i="10"/>
  <c r="F3122" i="10"/>
  <c r="B3122" i="10"/>
  <c r="A3122" i="10"/>
  <c r="F3121" i="10"/>
  <c r="B3121" i="10"/>
  <c r="A3121" i="10"/>
  <c r="F3120" i="10"/>
  <c r="B3120" i="10"/>
  <c r="A3120" i="10"/>
  <c r="F3119" i="10"/>
  <c r="B3119" i="10"/>
  <c r="A3119" i="10"/>
  <c r="F3118" i="10"/>
  <c r="B3118" i="10"/>
  <c r="A3118" i="10"/>
  <c r="F3117" i="10"/>
  <c r="B3117" i="10"/>
  <c r="A3117" i="10"/>
  <c r="F3116" i="10"/>
  <c r="B3116" i="10"/>
  <c r="A3116" i="10"/>
  <c r="F3115" i="10"/>
  <c r="B3115" i="10"/>
  <c r="A3115" i="10"/>
  <c r="F3114" i="10"/>
  <c r="B3114" i="10"/>
  <c r="A3114" i="10"/>
  <c r="F3113" i="10"/>
  <c r="B3113" i="10"/>
  <c r="A3113" i="10"/>
  <c r="F3112" i="10"/>
  <c r="B3112" i="10"/>
  <c r="A3112" i="10"/>
  <c r="F3111" i="10"/>
  <c r="B3111" i="10"/>
  <c r="A3111" i="10"/>
  <c r="F3110" i="10"/>
  <c r="B3110" i="10"/>
  <c r="A3110" i="10"/>
  <c r="F3109" i="10"/>
  <c r="B3109" i="10"/>
  <c r="A3109" i="10"/>
  <c r="F3108" i="10"/>
  <c r="B3108" i="10"/>
  <c r="A3108" i="10"/>
  <c r="F3107" i="10"/>
  <c r="B3107" i="10"/>
  <c r="A3107" i="10"/>
  <c r="F3106" i="10"/>
  <c r="B3106" i="10"/>
  <c r="A3106" i="10"/>
  <c r="F3105" i="10"/>
  <c r="B3105" i="10"/>
  <c r="A3105" i="10"/>
  <c r="F3104" i="10"/>
  <c r="B3104" i="10"/>
  <c r="A3104" i="10"/>
  <c r="F3103" i="10"/>
  <c r="B3103" i="10"/>
  <c r="A3103" i="10"/>
  <c r="F3102" i="10"/>
  <c r="B3102" i="10"/>
  <c r="A3102" i="10"/>
  <c r="F3101" i="10"/>
  <c r="B3101" i="10"/>
  <c r="A3101" i="10"/>
  <c r="F3100" i="10"/>
  <c r="B3100" i="10"/>
  <c r="A3100" i="10"/>
  <c r="F3099" i="10"/>
  <c r="B3099" i="10"/>
  <c r="A3099" i="10"/>
  <c r="M3099" i="10" s="1"/>
  <c r="F3098" i="10"/>
  <c r="B3098" i="10"/>
  <c r="A3098" i="10"/>
  <c r="F3097" i="10"/>
  <c r="B3097" i="10"/>
  <c r="A3097" i="10"/>
  <c r="F3096" i="10"/>
  <c r="B3096" i="10"/>
  <c r="A3096" i="10"/>
  <c r="F3095" i="10"/>
  <c r="B3095" i="10"/>
  <c r="A3095" i="10"/>
  <c r="F3094" i="10"/>
  <c r="B3094" i="10"/>
  <c r="A3094" i="10"/>
  <c r="F3093" i="10"/>
  <c r="B3093" i="10"/>
  <c r="A3093" i="10"/>
  <c r="F3092" i="10"/>
  <c r="B3092" i="10"/>
  <c r="A3092" i="10"/>
  <c r="F3091" i="10"/>
  <c r="B3091" i="10"/>
  <c r="A3091" i="10"/>
  <c r="F3090" i="10"/>
  <c r="B3090" i="10"/>
  <c r="A3090" i="10"/>
  <c r="F3089" i="10"/>
  <c r="B3089" i="10"/>
  <c r="A3089" i="10"/>
  <c r="F3088" i="10"/>
  <c r="B3088" i="10"/>
  <c r="A3088" i="10"/>
  <c r="F3087" i="10"/>
  <c r="B3087" i="10"/>
  <c r="A3087" i="10"/>
  <c r="F3086" i="10"/>
  <c r="B3086" i="10"/>
  <c r="A3086" i="10"/>
  <c r="F3085" i="10"/>
  <c r="B3085" i="10"/>
  <c r="A3085" i="10"/>
  <c r="F3084" i="10"/>
  <c r="B3084" i="10"/>
  <c r="A3084" i="10"/>
  <c r="F3083" i="10"/>
  <c r="B3083" i="10"/>
  <c r="A3083" i="10"/>
  <c r="F3082" i="10"/>
  <c r="B3082" i="10"/>
  <c r="A3082" i="10"/>
  <c r="F3081" i="10"/>
  <c r="B3081" i="10"/>
  <c r="A3081" i="10"/>
  <c r="F3080" i="10"/>
  <c r="B3080" i="10"/>
  <c r="A3080" i="10"/>
  <c r="F3079" i="10"/>
  <c r="B3079" i="10"/>
  <c r="A3079" i="10"/>
  <c r="F3078" i="10"/>
  <c r="B3078" i="10"/>
  <c r="A3078" i="10"/>
  <c r="F3077" i="10"/>
  <c r="B3077" i="10"/>
  <c r="A3077" i="10"/>
  <c r="F3076" i="10"/>
  <c r="B3076" i="10"/>
  <c r="A3076" i="10"/>
  <c r="F3075" i="10"/>
  <c r="B3075" i="10"/>
  <c r="A3075" i="10"/>
  <c r="F3074" i="10"/>
  <c r="B3074" i="10"/>
  <c r="A3074" i="10"/>
  <c r="F3073" i="10"/>
  <c r="B3073" i="10"/>
  <c r="A3073" i="10"/>
  <c r="F3072" i="10"/>
  <c r="B3072" i="10"/>
  <c r="A3072" i="10"/>
  <c r="F3071" i="10"/>
  <c r="B3071" i="10"/>
  <c r="A3071" i="10"/>
  <c r="F3070" i="10"/>
  <c r="B3070" i="10"/>
  <c r="A3070" i="10"/>
  <c r="F3069" i="10"/>
  <c r="B3069" i="10"/>
  <c r="A3069" i="10"/>
  <c r="F3068" i="10"/>
  <c r="B3068" i="10"/>
  <c r="A3068" i="10"/>
  <c r="F3067" i="10"/>
  <c r="B3067" i="10"/>
  <c r="A3067" i="10"/>
  <c r="F3066" i="10"/>
  <c r="B3066" i="10"/>
  <c r="A3066" i="10"/>
  <c r="F3065" i="10"/>
  <c r="B3065" i="10"/>
  <c r="A3065" i="10"/>
  <c r="F3064" i="10"/>
  <c r="B3064" i="10"/>
  <c r="A3064" i="10"/>
  <c r="F3063" i="10"/>
  <c r="B3063" i="10"/>
  <c r="A3063" i="10"/>
  <c r="F3062" i="10"/>
  <c r="B3062" i="10"/>
  <c r="A3062" i="10"/>
  <c r="F3061" i="10"/>
  <c r="B3061" i="10"/>
  <c r="A3061" i="10"/>
  <c r="F3060" i="10"/>
  <c r="B3060" i="10"/>
  <c r="A3060" i="10"/>
  <c r="F3059" i="10"/>
  <c r="B3059" i="10"/>
  <c r="A3059" i="10"/>
  <c r="F3058" i="10"/>
  <c r="B3058" i="10"/>
  <c r="A3058" i="10"/>
  <c r="F3057" i="10"/>
  <c r="B3057" i="10"/>
  <c r="A3057" i="10"/>
  <c r="F3056" i="10"/>
  <c r="B3056" i="10"/>
  <c r="A3056" i="10"/>
  <c r="F3055" i="10"/>
  <c r="B3055" i="10"/>
  <c r="A3055" i="10"/>
  <c r="F3054" i="10"/>
  <c r="B3054" i="10"/>
  <c r="A3054" i="10"/>
  <c r="F3053" i="10"/>
  <c r="B3053" i="10"/>
  <c r="A3053" i="10"/>
  <c r="F3052" i="10"/>
  <c r="B3052" i="10"/>
  <c r="A3052" i="10"/>
  <c r="F3051" i="10"/>
  <c r="B3051" i="10"/>
  <c r="A3051" i="10"/>
  <c r="F3050" i="10"/>
  <c r="B3050" i="10"/>
  <c r="A3050" i="10"/>
  <c r="F3049" i="10"/>
  <c r="B3049" i="10"/>
  <c r="A3049" i="10"/>
  <c r="F3048" i="10"/>
  <c r="B3048" i="10"/>
  <c r="A3048" i="10"/>
  <c r="F3047" i="10"/>
  <c r="B3047" i="10"/>
  <c r="A3047" i="10"/>
  <c r="N3047" i="10" s="1"/>
  <c r="F3046" i="10"/>
  <c r="B3046" i="10"/>
  <c r="A3046" i="10"/>
  <c r="F3045" i="10"/>
  <c r="B3045" i="10"/>
  <c r="A3045" i="10"/>
  <c r="F3044" i="10"/>
  <c r="B3044" i="10"/>
  <c r="A3044" i="10"/>
  <c r="F3043" i="10"/>
  <c r="B3043" i="10"/>
  <c r="A3043" i="10"/>
  <c r="F3042" i="10"/>
  <c r="B3042" i="10"/>
  <c r="A3042" i="10"/>
  <c r="F3041" i="10"/>
  <c r="B3041" i="10"/>
  <c r="A3041" i="10"/>
  <c r="F3040" i="10"/>
  <c r="B3040" i="10"/>
  <c r="A3040" i="10"/>
  <c r="F3039" i="10"/>
  <c r="B3039" i="10"/>
  <c r="A3039" i="10"/>
  <c r="F3038" i="10"/>
  <c r="B3038" i="10"/>
  <c r="A3038" i="10"/>
  <c r="F3037" i="10"/>
  <c r="B3037" i="10"/>
  <c r="A3037" i="10"/>
  <c r="F3036" i="10"/>
  <c r="B3036" i="10"/>
  <c r="A3036" i="10"/>
  <c r="F3035" i="10"/>
  <c r="B3035" i="10"/>
  <c r="A3035" i="10"/>
  <c r="F3034" i="10"/>
  <c r="B3034" i="10"/>
  <c r="A3034" i="10"/>
  <c r="F3033" i="10"/>
  <c r="B3033" i="10"/>
  <c r="A3033" i="10"/>
  <c r="F3032" i="10"/>
  <c r="B3032" i="10"/>
  <c r="A3032" i="10"/>
  <c r="F3031" i="10"/>
  <c r="B3031" i="10"/>
  <c r="A3031" i="10"/>
  <c r="F3030" i="10"/>
  <c r="B3030" i="10"/>
  <c r="A3030" i="10"/>
  <c r="F3029" i="10"/>
  <c r="B3029" i="10"/>
  <c r="A3029" i="10"/>
  <c r="F3028" i="10"/>
  <c r="B3028" i="10"/>
  <c r="A3028" i="10"/>
  <c r="F3027" i="10"/>
  <c r="B3027" i="10"/>
  <c r="A3027" i="10"/>
  <c r="F3026" i="10"/>
  <c r="B3026" i="10"/>
  <c r="A3026" i="10"/>
  <c r="F3025" i="10"/>
  <c r="B3025" i="10"/>
  <c r="A3025" i="10"/>
  <c r="F3024" i="10"/>
  <c r="B3024" i="10"/>
  <c r="A3024" i="10"/>
  <c r="F3023" i="10"/>
  <c r="B3023" i="10"/>
  <c r="A3023" i="10"/>
  <c r="F3022" i="10"/>
  <c r="B3022" i="10"/>
  <c r="A3022" i="10"/>
  <c r="F3021" i="10"/>
  <c r="B3021" i="10"/>
  <c r="A3021" i="10"/>
  <c r="F3020" i="10"/>
  <c r="B3020" i="10"/>
  <c r="A3020" i="10"/>
  <c r="F3019" i="10"/>
  <c r="B3019" i="10"/>
  <c r="A3019" i="10"/>
  <c r="H3019" i="10" s="1"/>
  <c r="F3018" i="10"/>
  <c r="B3018" i="10"/>
  <c r="A3018" i="10"/>
  <c r="F3017" i="10"/>
  <c r="B3017" i="10"/>
  <c r="A3017" i="10"/>
  <c r="F3016" i="10"/>
  <c r="B3016" i="10"/>
  <c r="A3016" i="10"/>
  <c r="F3015" i="10"/>
  <c r="B3015" i="10"/>
  <c r="A3015" i="10"/>
  <c r="O3015" i="10" s="1"/>
  <c r="F3014" i="10"/>
  <c r="B3014" i="10"/>
  <c r="A3014" i="10"/>
  <c r="F3013" i="10"/>
  <c r="B3013" i="10"/>
  <c r="A3013" i="10"/>
  <c r="F3012" i="10"/>
  <c r="B3012" i="10"/>
  <c r="A3012" i="10"/>
  <c r="F3011" i="10"/>
  <c r="B3011" i="10"/>
  <c r="A3011" i="10"/>
  <c r="F3010" i="10"/>
  <c r="B3010" i="10"/>
  <c r="A3010" i="10"/>
  <c r="F3009" i="10"/>
  <c r="B3009" i="10"/>
  <c r="A3009" i="10"/>
  <c r="F3008" i="10"/>
  <c r="B3008" i="10"/>
  <c r="A3008" i="10"/>
  <c r="F3007" i="10"/>
  <c r="B3007" i="10"/>
  <c r="A3007" i="10"/>
  <c r="J3007" i="10" s="1"/>
  <c r="F3006" i="10"/>
  <c r="B3006" i="10"/>
  <c r="A3006" i="10"/>
  <c r="F3005" i="10"/>
  <c r="B3005" i="10"/>
  <c r="A3005" i="10"/>
  <c r="F3004" i="10"/>
  <c r="B3004" i="10"/>
  <c r="A3004" i="10"/>
  <c r="F3003" i="10"/>
  <c r="B3003" i="10"/>
  <c r="A3003" i="10"/>
  <c r="F3002" i="10"/>
  <c r="B3002" i="10"/>
  <c r="A3002" i="10"/>
  <c r="F3001" i="10"/>
  <c r="B3001" i="10"/>
  <c r="A3001" i="10"/>
  <c r="F3000" i="10"/>
  <c r="B3000" i="10"/>
  <c r="A3000" i="10"/>
  <c r="F2999" i="10"/>
  <c r="B2999" i="10"/>
  <c r="A2999" i="10"/>
  <c r="F2998" i="10"/>
  <c r="B2998" i="10"/>
  <c r="A2998" i="10"/>
  <c r="F2997" i="10"/>
  <c r="B2997" i="10"/>
  <c r="A2997" i="10"/>
  <c r="F2996" i="10"/>
  <c r="B2996" i="10"/>
  <c r="A2996" i="10"/>
  <c r="F2995" i="10"/>
  <c r="B2995" i="10"/>
  <c r="A2995" i="10"/>
  <c r="F2994" i="10"/>
  <c r="B2994" i="10"/>
  <c r="A2994" i="10"/>
  <c r="F2993" i="10"/>
  <c r="B2993" i="10"/>
  <c r="A2993" i="10"/>
  <c r="F2992" i="10"/>
  <c r="B2992" i="10"/>
  <c r="A2992" i="10"/>
  <c r="F2991" i="10"/>
  <c r="B2991" i="10"/>
  <c r="A2991" i="10"/>
  <c r="F2990" i="10"/>
  <c r="B2990" i="10"/>
  <c r="A2990" i="10"/>
  <c r="F2989" i="10"/>
  <c r="B2989" i="10"/>
  <c r="A2989" i="10"/>
  <c r="F2988" i="10"/>
  <c r="B2988" i="10"/>
  <c r="A2988" i="10"/>
  <c r="F2987" i="10"/>
  <c r="B2987" i="10"/>
  <c r="A2987" i="10"/>
  <c r="F2986" i="10"/>
  <c r="B2986" i="10"/>
  <c r="A2986" i="10"/>
  <c r="F2985" i="10"/>
  <c r="B2985" i="10"/>
  <c r="A2985" i="10"/>
  <c r="F2984" i="10"/>
  <c r="B2984" i="10"/>
  <c r="A2984" i="10"/>
  <c r="F2983" i="10"/>
  <c r="B2983" i="10"/>
  <c r="A2983" i="10"/>
  <c r="F2982" i="10"/>
  <c r="B2982" i="10"/>
  <c r="A2982" i="10"/>
  <c r="F2981" i="10"/>
  <c r="B2981" i="10"/>
  <c r="A2981" i="10"/>
  <c r="F2980" i="10"/>
  <c r="B2980" i="10"/>
  <c r="A2980" i="10"/>
  <c r="F2979" i="10"/>
  <c r="B2979" i="10"/>
  <c r="A2979" i="10"/>
  <c r="F2978" i="10"/>
  <c r="B2978" i="10"/>
  <c r="A2978" i="10"/>
  <c r="F2977" i="10"/>
  <c r="B2977" i="10"/>
  <c r="A2977" i="10"/>
  <c r="F2976" i="10"/>
  <c r="B2976" i="10"/>
  <c r="A2976" i="10"/>
  <c r="F2975" i="10"/>
  <c r="B2975" i="10"/>
  <c r="A2975" i="10"/>
  <c r="F2974" i="10"/>
  <c r="B2974" i="10"/>
  <c r="A2974" i="10"/>
  <c r="F2973" i="10"/>
  <c r="B2973" i="10"/>
  <c r="A2973" i="10"/>
  <c r="F2972" i="10"/>
  <c r="B2972" i="10"/>
  <c r="A2972" i="10"/>
  <c r="F2971" i="10"/>
  <c r="B2971" i="10"/>
  <c r="A2971" i="10"/>
  <c r="F2970" i="10"/>
  <c r="B2970" i="10"/>
  <c r="A2970" i="10"/>
  <c r="F2969" i="10"/>
  <c r="B2969" i="10"/>
  <c r="A2969" i="10"/>
  <c r="F2968" i="10"/>
  <c r="B2968" i="10"/>
  <c r="A2968" i="10"/>
  <c r="F2967" i="10"/>
  <c r="B2967" i="10"/>
  <c r="A2967" i="10"/>
  <c r="F2966" i="10"/>
  <c r="B2966" i="10"/>
  <c r="A2966" i="10"/>
  <c r="F2965" i="10"/>
  <c r="B2965" i="10"/>
  <c r="A2965" i="10"/>
  <c r="F2964" i="10"/>
  <c r="B2964" i="10"/>
  <c r="A2964" i="10"/>
  <c r="F2963" i="10"/>
  <c r="B2963" i="10"/>
  <c r="A2963" i="10"/>
  <c r="M2963" i="10" s="1"/>
  <c r="F2962" i="10"/>
  <c r="B2962" i="10"/>
  <c r="A2962" i="10"/>
  <c r="F2961" i="10"/>
  <c r="B2961" i="10"/>
  <c r="A2961" i="10"/>
  <c r="F2960" i="10"/>
  <c r="B2960" i="10"/>
  <c r="A2960" i="10"/>
  <c r="F2959" i="10"/>
  <c r="B2959" i="10"/>
  <c r="A2959" i="10"/>
  <c r="G2959" i="10" s="1"/>
  <c r="F2958" i="10"/>
  <c r="B2958" i="10"/>
  <c r="A2958" i="10"/>
  <c r="F2957" i="10"/>
  <c r="B2957" i="10"/>
  <c r="A2957" i="10"/>
  <c r="F2956" i="10"/>
  <c r="B2956" i="10"/>
  <c r="A2956" i="10"/>
  <c r="F2955" i="10"/>
  <c r="B2955" i="10"/>
  <c r="A2955" i="10"/>
  <c r="L2955" i="10" s="1"/>
  <c r="F2954" i="10"/>
  <c r="B2954" i="10"/>
  <c r="A2954" i="10"/>
  <c r="F2953" i="10"/>
  <c r="B2953" i="10"/>
  <c r="A2953" i="10"/>
  <c r="F2952" i="10"/>
  <c r="B2952" i="10"/>
  <c r="A2952" i="10"/>
  <c r="F2951" i="10"/>
  <c r="B2951" i="10"/>
  <c r="A2951" i="10"/>
  <c r="F2950" i="10"/>
  <c r="B2950" i="10"/>
  <c r="A2950" i="10"/>
  <c r="F2949" i="10"/>
  <c r="B2949" i="10"/>
  <c r="A2949" i="10"/>
  <c r="F2948" i="10"/>
  <c r="B2948" i="10"/>
  <c r="A2948" i="10"/>
  <c r="F2947" i="10"/>
  <c r="B2947" i="10"/>
  <c r="A2947" i="10"/>
  <c r="F2946" i="10"/>
  <c r="B2946" i="10"/>
  <c r="A2946" i="10"/>
  <c r="F2945" i="10"/>
  <c r="B2945" i="10"/>
  <c r="A2945" i="10"/>
  <c r="F2944" i="10"/>
  <c r="B2944" i="10"/>
  <c r="A2944" i="10"/>
  <c r="F2943" i="10"/>
  <c r="B2943" i="10"/>
  <c r="A2943" i="10"/>
  <c r="F2942" i="10"/>
  <c r="B2942" i="10"/>
  <c r="A2942" i="10"/>
  <c r="F2941" i="10"/>
  <c r="B2941" i="10"/>
  <c r="A2941" i="10"/>
  <c r="F2940" i="10"/>
  <c r="B2940" i="10"/>
  <c r="A2940" i="10"/>
  <c r="F2939" i="10"/>
  <c r="B2939" i="10"/>
  <c r="A2939" i="10"/>
  <c r="O2939" i="10" s="1"/>
  <c r="F2938" i="10"/>
  <c r="B2938" i="10"/>
  <c r="A2938" i="10"/>
  <c r="F2937" i="10"/>
  <c r="B2937" i="10"/>
  <c r="A2937" i="10"/>
  <c r="F2936" i="10"/>
  <c r="B2936" i="10"/>
  <c r="A2936" i="10"/>
  <c r="F2935" i="10"/>
  <c r="B2935" i="10"/>
  <c r="A2935" i="10"/>
  <c r="F2934" i="10"/>
  <c r="B2934" i="10"/>
  <c r="A2934" i="10"/>
  <c r="F2933" i="10"/>
  <c r="B2933" i="10"/>
  <c r="A2933" i="10"/>
  <c r="F2932" i="10"/>
  <c r="B2932" i="10"/>
  <c r="A2932" i="10"/>
  <c r="F2931" i="10"/>
  <c r="B2931" i="10"/>
  <c r="A2931" i="10"/>
  <c r="F2930" i="10"/>
  <c r="B2930" i="10"/>
  <c r="A2930" i="10"/>
  <c r="F2929" i="10"/>
  <c r="B2929" i="10"/>
  <c r="A2929" i="10"/>
  <c r="F2928" i="10"/>
  <c r="B2928" i="10"/>
  <c r="A2928" i="10"/>
  <c r="F2927" i="10"/>
  <c r="B2927" i="10"/>
  <c r="A2927" i="10"/>
  <c r="F2926" i="10"/>
  <c r="B2926" i="10"/>
  <c r="A2926" i="10"/>
  <c r="F2925" i="10"/>
  <c r="B2925" i="10"/>
  <c r="A2925" i="10"/>
  <c r="F2924" i="10"/>
  <c r="B2924" i="10"/>
  <c r="A2924" i="10"/>
  <c r="F2923" i="10"/>
  <c r="B2923" i="10"/>
  <c r="A2923" i="10"/>
  <c r="F2922" i="10"/>
  <c r="B2922" i="10"/>
  <c r="A2922" i="10"/>
  <c r="F2921" i="10"/>
  <c r="B2921" i="10"/>
  <c r="A2921" i="10"/>
  <c r="F2920" i="10"/>
  <c r="B2920" i="10"/>
  <c r="A2920" i="10"/>
  <c r="F2919" i="10"/>
  <c r="B2919" i="10"/>
  <c r="A2919" i="10"/>
  <c r="H2919" i="10" s="1"/>
  <c r="F2918" i="10"/>
  <c r="B2918" i="10"/>
  <c r="A2918" i="10"/>
  <c r="F2917" i="10"/>
  <c r="B2917" i="10"/>
  <c r="A2917" i="10"/>
  <c r="F2916" i="10"/>
  <c r="B2916" i="10"/>
  <c r="A2916" i="10"/>
  <c r="F2915" i="10"/>
  <c r="B2915" i="10"/>
  <c r="A2915" i="10"/>
  <c r="F2914" i="10"/>
  <c r="B2914" i="10"/>
  <c r="A2914" i="10"/>
  <c r="F2913" i="10"/>
  <c r="B2913" i="10"/>
  <c r="A2913" i="10"/>
  <c r="F2912" i="10"/>
  <c r="B2912" i="10"/>
  <c r="A2912" i="10"/>
  <c r="F2911" i="10"/>
  <c r="B2911" i="10"/>
  <c r="A2911" i="10"/>
  <c r="J2911" i="10" s="1"/>
  <c r="F2910" i="10"/>
  <c r="B2910" i="10"/>
  <c r="A2910" i="10"/>
  <c r="F2909" i="10"/>
  <c r="B2909" i="10"/>
  <c r="A2909" i="10"/>
  <c r="F2908" i="10"/>
  <c r="B2908" i="10"/>
  <c r="A2908" i="10"/>
  <c r="F2907" i="10"/>
  <c r="B2907" i="10"/>
  <c r="A2907" i="10"/>
  <c r="F2906" i="10"/>
  <c r="B2906" i="10"/>
  <c r="A2906" i="10"/>
  <c r="F2905" i="10"/>
  <c r="B2905" i="10"/>
  <c r="A2905" i="10"/>
  <c r="F2904" i="10"/>
  <c r="B2904" i="10"/>
  <c r="A2904" i="10"/>
  <c r="F2903" i="10"/>
  <c r="B2903" i="10"/>
  <c r="A2903" i="10"/>
  <c r="F2902" i="10"/>
  <c r="B2902" i="10"/>
  <c r="A2902" i="10"/>
  <c r="F2901" i="10"/>
  <c r="B2901" i="10"/>
  <c r="A2901" i="10"/>
  <c r="F2900" i="10"/>
  <c r="B2900" i="10"/>
  <c r="A2900" i="10"/>
  <c r="F2899" i="10"/>
  <c r="B2899" i="10"/>
  <c r="A2899" i="10"/>
  <c r="F2898" i="10"/>
  <c r="B2898" i="10"/>
  <c r="A2898" i="10"/>
  <c r="F2897" i="10"/>
  <c r="B2897" i="10"/>
  <c r="A2897" i="10"/>
  <c r="F2896" i="10"/>
  <c r="B2896" i="10"/>
  <c r="A2896" i="10"/>
  <c r="F2895" i="10"/>
  <c r="B2895" i="10"/>
  <c r="A2895" i="10"/>
  <c r="F2894" i="10"/>
  <c r="B2894" i="10"/>
  <c r="A2894" i="10"/>
  <c r="F2893" i="10"/>
  <c r="B2893" i="10"/>
  <c r="A2893" i="10"/>
  <c r="F2892" i="10"/>
  <c r="B2892" i="10"/>
  <c r="A2892" i="10"/>
  <c r="F2891" i="10"/>
  <c r="B2891" i="10"/>
  <c r="A2891" i="10"/>
  <c r="F2890" i="10"/>
  <c r="B2890" i="10"/>
  <c r="A2890" i="10"/>
  <c r="F2889" i="10"/>
  <c r="B2889" i="10"/>
  <c r="A2889" i="10"/>
  <c r="F2888" i="10"/>
  <c r="B2888" i="10"/>
  <c r="A2888" i="10"/>
  <c r="F2887" i="10"/>
  <c r="B2887" i="10"/>
  <c r="A2887" i="10"/>
  <c r="F2886" i="10"/>
  <c r="B2886" i="10"/>
  <c r="A2886" i="10"/>
  <c r="F2885" i="10"/>
  <c r="B2885" i="10"/>
  <c r="A2885" i="10"/>
  <c r="F2884" i="10"/>
  <c r="B2884" i="10"/>
  <c r="A2884" i="10"/>
  <c r="F2883" i="10"/>
  <c r="B2883" i="10"/>
  <c r="A2883" i="10"/>
  <c r="F2882" i="10"/>
  <c r="B2882" i="10"/>
  <c r="A2882" i="10"/>
  <c r="F2881" i="10"/>
  <c r="B2881" i="10"/>
  <c r="A2881" i="10"/>
  <c r="F2880" i="10"/>
  <c r="B2880" i="10"/>
  <c r="A2880" i="10"/>
  <c r="F2879" i="10"/>
  <c r="B2879" i="10"/>
  <c r="A2879" i="10"/>
  <c r="F2878" i="10"/>
  <c r="B2878" i="10"/>
  <c r="A2878" i="10"/>
  <c r="F2877" i="10"/>
  <c r="B2877" i="10"/>
  <c r="A2877" i="10"/>
  <c r="F2876" i="10"/>
  <c r="B2876" i="10"/>
  <c r="A2876" i="10"/>
  <c r="F2875" i="10"/>
  <c r="B2875" i="10"/>
  <c r="A2875" i="10"/>
  <c r="F2874" i="10"/>
  <c r="B2874" i="10"/>
  <c r="A2874" i="10"/>
  <c r="F2873" i="10"/>
  <c r="B2873" i="10"/>
  <c r="A2873" i="10"/>
  <c r="F2872" i="10"/>
  <c r="B2872" i="10"/>
  <c r="A2872" i="10"/>
  <c r="F2871" i="10"/>
  <c r="B2871" i="10"/>
  <c r="A2871" i="10"/>
  <c r="F2870" i="10"/>
  <c r="B2870" i="10"/>
  <c r="A2870" i="10"/>
  <c r="F2869" i="10"/>
  <c r="B2869" i="10"/>
  <c r="A2869" i="10"/>
  <c r="F2868" i="10"/>
  <c r="B2868" i="10"/>
  <c r="A2868" i="10"/>
  <c r="F2867" i="10"/>
  <c r="B2867" i="10"/>
  <c r="A2867" i="10"/>
  <c r="F2866" i="10"/>
  <c r="B2866" i="10"/>
  <c r="A2866" i="10"/>
  <c r="F2865" i="10"/>
  <c r="B2865" i="10"/>
  <c r="A2865" i="10"/>
  <c r="F2864" i="10"/>
  <c r="B2864" i="10"/>
  <c r="A2864" i="10"/>
  <c r="F2863" i="10"/>
  <c r="B2863" i="10"/>
  <c r="A2863" i="10"/>
  <c r="F2862" i="10"/>
  <c r="B2862" i="10"/>
  <c r="A2862" i="10"/>
  <c r="F2861" i="10"/>
  <c r="B2861" i="10"/>
  <c r="A2861" i="10"/>
  <c r="F2860" i="10"/>
  <c r="B2860" i="10"/>
  <c r="A2860" i="10"/>
  <c r="F2859" i="10"/>
  <c r="B2859" i="10"/>
  <c r="A2859" i="10"/>
  <c r="F2858" i="10"/>
  <c r="B2858" i="10"/>
  <c r="A2858" i="10"/>
  <c r="F2857" i="10"/>
  <c r="B2857" i="10"/>
  <c r="A2857" i="10"/>
  <c r="F2856" i="10"/>
  <c r="B2856" i="10"/>
  <c r="A2856" i="10"/>
  <c r="F2855" i="10"/>
  <c r="B2855" i="10"/>
  <c r="A2855" i="10"/>
  <c r="F2854" i="10"/>
  <c r="B2854" i="10"/>
  <c r="A2854" i="10"/>
  <c r="F2853" i="10"/>
  <c r="B2853" i="10"/>
  <c r="A2853" i="10"/>
  <c r="F2852" i="10"/>
  <c r="B2852" i="10"/>
  <c r="A2852" i="10"/>
  <c r="F2851" i="10"/>
  <c r="B2851" i="10"/>
  <c r="A2851" i="10"/>
  <c r="F2850" i="10"/>
  <c r="B2850" i="10"/>
  <c r="A2850" i="10"/>
  <c r="F2849" i="10"/>
  <c r="B2849" i="10"/>
  <c r="A2849" i="10"/>
  <c r="F2848" i="10"/>
  <c r="B2848" i="10"/>
  <c r="A2848" i="10"/>
  <c r="F2847" i="10"/>
  <c r="B2847" i="10"/>
  <c r="A2847" i="10"/>
  <c r="F2846" i="10"/>
  <c r="B2846" i="10"/>
  <c r="A2846" i="10"/>
  <c r="F2845" i="10"/>
  <c r="B2845" i="10"/>
  <c r="A2845" i="10"/>
  <c r="F2844" i="10"/>
  <c r="B2844" i="10"/>
  <c r="A2844" i="10"/>
  <c r="F2843" i="10"/>
  <c r="B2843" i="10"/>
  <c r="A2843" i="10"/>
  <c r="F2842" i="10"/>
  <c r="B2842" i="10"/>
  <c r="A2842" i="10"/>
  <c r="F2841" i="10"/>
  <c r="B2841" i="10"/>
  <c r="A2841" i="10"/>
  <c r="F2840" i="10"/>
  <c r="B2840" i="10"/>
  <c r="A2840" i="10"/>
  <c r="F2839" i="10"/>
  <c r="B2839" i="10"/>
  <c r="A2839" i="10"/>
  <c r="F2838" i="10"/>
  <c r="B2838" i="10"/>
  <c r="A2838" i="10"/>
  <c r="F2837" i="10"/>
  <c r="B2837" i="10"/>
  <c r="A2837" i="10"/>
  <c r="F2836" i="10"/>
  <c r="B2836" i="10"/>
  <c r="A2836" i="10"/>
  <c r="F2835" i="10"/>
  <c r="B2835" i="10"/>
  <c r="A2835" i="10"/>
  <c r="F2834" i="10"/>
  <c r="B2834" i="10"/>
  <c r="A2834" i="10"/>
  <c r="F2833" i="10"/>
  <c r="B2833" i="10"/>
  <c r="A2833" i="10"/>
  <c r="F2832" i="10"/>
  <c r="B2832" i="10"/>
  <c r="A2832" i="10"/>
  <c r="F2831" i="10"/>
  <c r="B2831" i="10"/>
  <c r="A2831" i="10"/>
  <c r="F2830" i="10"/>
  <c r="B2830" i="10"/>
  <c r="A2830" i="10"/>
  <c r="F2829" i="10"/>
  <c r="B2829" i="10"/>
  <c r="A2829" i="10"/>
  <c r="F2828" i="10"/>
  <c r="B2828" i="10"/>
  <c r="A2828" i="10"/>
  <c r="F2827" i="10"/>
  <c r="B2827" i="10"/>
  <c r="A2827" i="10"/>
  <c r="F2826" i="10"/>
  <c r="B2826" i="10"/>
  <c r="A2826" i="10"/>
  <c r="F2825" i="10"/>
  <c r="B2825" i="10"/>
  <c r="A2825" i="10"/>
  <c r="F2824" i="10"/>
  <c r="B2824" i="10"/>
  <c r="A2824" i="10"/>
  <c r="F2823" i="10"/>
  <c r="B2823" i="10"/>
  <c r="A2823" i="10"/>
  <c r="F2822" i="10"/>
  <c r="B2822" i="10"/>
  <c r="A2822" i="10"/>
  <c r="F2821" i="10"/>
  <c r="B2821" i="10"/>
  <c r="A2821" i="10"/>
  <c r="F2820" i="10"/>
  <c r="B2820" i="10"/>
  <c r="A2820" i="10"/>
  <c r="F2819" i="10"/>
  <c r="B2819" i="10"/>
  <c r="A2819" i="10"/>
  <c r="F2818" i="10"/>
  <c r="B2818" i="10"/>
  <c r="A2818" i="10"/>
  <c r="F2817" i="10"/>
  <c r="B2817" i="10"/>
  <c r="A2817" i="10"/>
  <c r="F2816" i="10"/>
  <c r="B2816" i="10"/>
  <c r="A2816" i="10"/>
  <c r="F2815" i="10"/>
  <c r="B2815" i="10"/>
  <c r="A2815" i="10"/>
  <c r="F2814" i="10"/>
  <c r="B2814" i="10"/>
  <c r="A2814" i="10"/>
  <c r="F2813" i="10"/>
  <c r="B2813" i="10"/>
  <c r="A2813" i="10"/>
  <c r="F2812" i="10"/>
  <c r="B2812" i="10"/>
  <c r="A2812" i="10"/>
  <c r="F2811" i="10"/>
  <c r="B2811" i="10"/>
  <c r="A2811" i="10"/>
  <c r="F2810" i="10"/>
  <c r="B2810" i="10"/>
  <c r="A2810" i="10"/>
  <c r="F2809" i="10"/>
  <c r="B2809" i="10"/>
  <c r="A2809" i="10"/>
  <c r="F2808" i="10"/>
  <c r="B2808" i="10"/>
  <c r="A2808" i="10"/>
  <c r="F2807" i="10"/>
  <c r="B2807" i="10"/>
  <c r="A2807" i="10"/>
  <c r="O2807" i="10" s="1"/>
  <c r="F2806" i="10"/>
  <c r="B2806" i="10"/>
  <c r="A2806" i="10"/>
  <c r="F2805" i="10"/>
  <c r="B2805" i="10"/>
  <c r="A2805" i="10"/>
  <c r="F2804" i="10"/>
  <c r="B2804" i="10"/>
  <c r="A2804" i="10"/>
  <c r="F2803" i="10"/>
  <c r="B2803" i="10"/>
  <c r="A2803" i="10"/>
  <c r="F2802" i="10"/>
  <c r="B2802" i="10"/>
  <c r="A2802" i="10"/>
  <c r="F2801" i="10"/>
  <c r="B2801" i="10"/>
  <c r="A2801" i="10"/>
  <c r="F2800" i="10"/>
  <c r="B2800" i="10"/>
  <c r="A2800" i="10"/>
  <c r="F2799" i="10"/>
  <c r="B2799" i="10"/>
  <c r="A2799" i="10"/>
  <c r="F2798" i="10"/>
  <c r="B2798" i="10"/>
  <c r="A2798" i="10"/>
  <c r="F2797" i="10"/>
  <c r="B2797" i="10"/>
  <c r="A2797" i="10"/>
  <c r="F2796" i="10"/>
  <c r="B2796" i="10"/>
  <c r="A2796" i="10"/>
  <c r="F2795" i="10"/>
  <c r="B2795" i="10"/>
  <c r="A2795" i="10"/>
  <c r="F2794" i="10"/>
  <c r="B2794" i="10"/>
  <c r="A2794" i="10"/>
  <c r="F2793" i="10"/>
  <c r="B2793" i="10"/>
  <c r="A2793" i="10"/>
  <c r="F2792" i="10"/>
  <c r="B2792" i="10"/>
  <c r="N2792" i="10" s="1"/>
  <c r="A2792" i="10"/>
  <c r="F2791" i="10"/>
  <c r="B2791" i="10"/>
  <c r="A2791" i="10"/>
  <c r="F2790" i="10"/>
  <c r="B2790" i="10"/>
  <c r="A2790" i="10"/>
  <c r="F2789" i="10"/>
  <c r="B2789" i="10"/>
  <c r="A2789" i="10"/>
  <c r="F2788" i="10"/>
  <c r="B2788" i="10"/>
  <c r="A2788" i="10"/>
  <c r="F2787" i="10"/>
  <c r="B2787" i="10"/>
  <c r="A2787" i="10"/>
  <c r="F2786" i="10"/>
  <c r="B2786" i="10"/>
  <c r="A2786" i="10"/>
  <c r="F2785" i="10"/>
  <c r="B2785" i="10"/>
  <c r="A2785" i="10"/>
  <c r="F2784" i="10"/>
  <c r="B2784" i="10"/>
  <c r="A2784" i="10"/>
  <c r="F2783" i="10"/>
  <c r="B2783" i="10"/>
  <c r="A2783" i="10"/>
  <c r="F2782" i="10"/>
  <c r="B2782" i="10"/>
  <c r="A2782" i="10"/>
  <c r="F2781" i="10"/>
  <c r="B2781" i="10"/>
  <c r="A2781" i="10"/>
  <c r="F2780" i="10"/>
  <c r="B2780" i="10"/>
  <c r="A2780" i="10"/>
  <c r="F2779" i="10"/>
  <c r="B2779" i="10"/>
  <c r="A2779" i="10"/>
  <c r="L2779" i="10" s="1"/>
  <c r="F2778" i="10"/>
  <c r="B2778" i="10"/>
  <c r="A2778" i="10"/>
  <c r="F2777" i="10"/>
  <c r="B2777" i="10"/>
  <c r="A2777" i="10"/>
  <c r="F2776" i="10"/>
  <c r="B2776" i="10"/>
  <c r="A2776" i="10"/>
  <c r="F2775" i="10"/>
  <c r="B2775" i="10"/>
  <c r="A2775" i="10"/>
  <c r="F2774" i="10"/>
  <c r="B2774" i="10"/>
  <c r="A2774" i="10"/>
  <c r="F2773" i="10"/>
  <c r="B2773" i="10"/>
  <c r="A2773" i="10"/>
  <c r="F2772" i="10"/>
  <c r="B2772" i="10"/>
  <c r="A2772" i="10"/>
  <c r="F2771" i="10"/>
  <c r="B2771" i="10"/>
  <c r="A2771" i="10"/>
  <c r="F2770" i="10"/>
  <c r="B2770" i="10"/>
  <c r="A2770" i="10"/>
  <c r="F2769" i="10"/>
  <c r="B2769" i="10"/>
  <c r="A2769" i="10"/>
  <c r="F2768" i="10"/>
  <c r="B2768" i="10"/>
  <c r="A2768" i="10"/>
  <c r="F2767" i="10"/>
  <c r="B2767" i="10"/>
  <c r="A2767" i="10"/>
  <c r="F2766" i="10"/>
  <c r="B2766" i="10"/>
  <c r="A2766" i="10"/>
  <c r="F2765" i="10"/>
  <c r="B2765" i="10"/>
  <c r="A2765" i="10"/>
  <c r="F2764" i="10"/>
  <c r="B2764" i="10"/>
  <c r="A2764" i="10"/>
  <c r="F2763" i="10"/>
  <c r="B2763" i="10"/>
  <c r="A2763" i="10"/>
  <c r="F2762" i="10"/>
  <c r="B2762" i="10"/>
  <c r="A2762" i="10"/>
  <c r="F2761" i="10"/>
  <c r="B2761" i="10"/>
  <c r="A2761" i="10"/>
  <c r="F2760" i="10"/>
  <c r="B2760" i="10"/>
  <c r="A2760" i="10"/>
  <c r="F2759" i="10"/>
  <c r="B2759" i="10"/>
  <c r="A2759" i="10"/>
  <c r="I2759" i="10" s="1"/>
  <c r="F2758" i="10"/>
  <c r="B2758" i="10"/>
  <c r="A2758" i="10"/>
  <c r="F2757" i="10"/>
  <c r="B2757" i="10"/>
  <c r="A2757" i="10"/>
  <c r="F2756" i="10"/>
  <c r="B2756" i="10"/>
  <c r="A2756" i="10"/>
  <c r="F2755" i="10"/>
  <c r="B2755" i="10"/>
  <c r="A2755" i="10"/>
  <c r="F2754" i="10"/>
  <c r="B2754" i="10"/>
  <c r="A2754" i="10"/>
  <c r="F2753" i="10"/>
  <c r="B2753" i="10"/>
  <c r="A2753" i="10"/>
  <c r="F2752" i="10"/>
  <c r="B2752" i="10"/>
  <c r="A2752" i="10"/>
  <c r="F2751" i="10"/>
  <c r="B2751" i="10"/>
  <c r="A2751" i="10"/>
  <c r="F2750" i="10"/>
  <c r="B2750" i="10"/>
  <c r="A2750" i="10"/>
  <c r="F2749" i="10"/>
  <c r="B2749" i="10"/>
  <c r="A2749" i="10"/>
  <c r="F2748" i="10"/>
  <c r="B2748" i="10"/>
  <c r="A2748" i="10"/>
  <c r="F2747" i="10"/>
  <c r="B2747" i="10"/>
  <c r="A2747" i="10"/>
  <c r="F2746" i="10"/>
  <c r="B2746" i="10"/>
  <c r="A2746" i="10"/>
  <c r="F2745" i="10"/>
  <c r="B2745" i="10"/>
  <c r="A2745" i="10"/>
  <c r="F2744" i="10"/>
  <c r="B2744" i="10"/>
  <c r="A2744" i="10"/>
  <c r="F2743" i="10"/>
  <c r="B2743" i="10"/>
  <c r="A2743" i="10"/>
  <c r="F2742" i="10"/>
  <c r="B2742" i="10"/>
  <c r="A2742" i="10"/>
  <c r="F2741" i="10"/>
  <c r="B2741" i="10"/>
  <c r="A2741" i="10"/>
  <c r="F2740" i="10"/>
  <c r="B2740" i="10"/>
  <c r="A2740" i="10"/>
  <c r="F2739" i="10"/>
  <c r="B2739" i="10"/>
  <c r="A2739" i="10"/>
  <c r="F2738" i="10"/>
  <c r="B2738" i="10"/>
  <c r="K2738" i="10" s="1"/>
  <c r="A2738" i="10"/>
  <c r="F2737" i="10"/>
  <c r="B2737" i="10"/>
  <c r="A2737" i="10"/>
  <c r="F2736" i="10"/>
  <c r="B2736" i="10"/>
  <c r="A2736" i="10"/>
  <c r="F2735" i="10"/>
  <c r="B2735" i="10"/>
  <c r="A2735" i="10"/>
  <c r="F2734" i="10"/>
  <c r="B2734" i="10"/>
  <c r="A2734" i="10"/>
  <c r="F2733" i="10"/>
  <c r="B2733" i="10"/>
  <c r="A2733" i="10"/>
  <c r="F2732" i="10"/>
  <c r="B2732" i="10"/>
  <c r="A2732" i="10"/>
  <c r="F2731" i="10"/>
  <c r="B2731" i="10"/>
  <c r="A2731" i="10"/>
  <c r="F2730" i="10"/>
  <c r="B2730" i="10"/>
  <c r="A2730" i="10"/>
  <c r="F2729" i="10"/>
  <c r="B2729" i="10"/>
  <c r="A2729" i="10"/>
  <c r="F2728" i="10"/>
  <c r="B2728" i="10"/>
  <c r="A2728" i="10"/>
  <c r="F2727" i="10"/>
  <c r="B2727" i="10"/>
  <c r="A2727" i="10"/>
  <c r="F2726" i="10"/>
  <c r="B2726" i="10"/>
  <c r="A2726" i="10"/>
  <c r="F2725" i="10"/>
  <c r="B2725" i="10"/>
  <c r="A2725" i="10"/>
  <c r="F2724" i="10"/>
  <c r="B2724" i="10"/>
  <c r="A2724" i="10"/>
  <c r="F2723" i="10"/>
  <c r="B2723" i="10"/>
  <c r="A2723" i="10"/>
  <c r="F2722" i="10"/>
  <c r="B2722" i="10"/>
  <c r="A2722" i="10"/>
  <c r="F2721" i="10"/>
  <c r="B2721" i="10"/>
  <c r="A2721" i="10"/>
  <c r="F2720" i="10"/>
  <c r="B2720" i="10"/>
  <c r="A2720" i="10"/>
  <c r="F2719" i="10"/>
  <c r="B2719" i="10"/>
  <c r="A2719" i="10"/>
  <c r="F2718" i="10"/>
  <c r="B2718" i="10"/>
  <c r="A2718" i="10"/>
  <c r="F2717" i="10"/>
  <c r="B2717" i="10"/>
  <c r="A2717" i="10"/>
  <c r="F2716" i="10"/>
  <c r="B2716" i="10"/>
  <c r="A2716" i="10"/>
  <c r="F2715" i="10"/>
  <c r="B2715" i="10"/>
  <c r="A2715" i="10"/>
  <c r="F2714" i="10"/>
  <c r="B2714" i="10"/>
  <c r="A2714" i="10"/>
  <c r="F2713" i="10"/>
  <c r="B2713" i="10"/>
  <c r="A2713" i="10"/>
  <c r="F2712" i="10"/>
  <c r="B2712" i="10"/>
  <c r="A2712" i="10"/>
  <c r="F2711" i="10"/>
  <c r="B2711" i="10"/>
  <c r="A2711" i="10"/>
  <c r="F2710" i="10"/>
  <c r="B2710" i="10"/>
  <c r="A2710" i="10"/>
  <c r="F2709" i="10"/>
  <c r="B2709" i="10"/>
  <c r="A2709" i="10"/>
  <c r="F2708" i="10"/>
  <c r="B2708" i="10"/>
  <c r="A2708" i="10"/>
  <c r="F2707" i="10"/>
  <c r="B2707" i="10"/>
  <c r="A2707" i="10"/>
  <c r="F2706" i="10"/>
  <c r="B2706" i="10"/>
  <c r="A2706" i="10"/>
  <c r="F2705" i="10"/>
  <c r="B2705" i="10"/>
  <c r="A2705" i="10"/>
  <c r="F2704" i="10"/>
  <c r="B2704" i="10"/>
  <c r="A2704" i="10"/>
  <c r="F2703" i="10"/>
  <c r="B2703" i="10"/>
  <c r="A2703" i="10"/>
  <c r="F2702" i="10"/>
  <c r="B2702" i="10"/>
  <c r="A2702" i="10"/>
  <c r="F2701" i="10"/>
  <c r="B2701" i="10"/>
  <c r="A2701" i="10"/>
  <c r="F2700" i="10"/>
  <c r="B2700" i="10"/>
  <c r="A2700" i="10"/>
  <c r="F2699" i="10"/>
  <c r="B2699" i="10"/>
  <c r="A2699" i="10"/>
  <c r="F2698" i="10"/>
  <c r="B2698" i="10"/>
  <c r="A2698" i="10"/>
  <c r="F2697" i="10"/>
  <c r="B2697" i="10"/>
  <c r="A2697" i="10"/>
  <c r="F2696" i="10"/>
  <c r="B2696" i="10"/>
  <c r="A2696" i="10"/>
  <c r="F2695" i="10"/>
  <c r="B2695" i="10"/>
  <c r="A2695" i="10"/>
  <c r="F2694" i="10"/>
  <c r="B2694" i="10"/>
  <c r="A2694" i="10"/>
  <c r="F2693" i="10"/>
  <c r="B2693" i="10"/>
  <c r="A2693" i="10"/>
  <c r="F2692" i="10"/>
  <c r="B2692" i="10"/>
  <c r="A2692" i="10"/>
  <c r="F2691" i="10"/>
  <c r="B2691" i="10"/>
  <c r="A2691" i="10"/>
  <c r="F2690" i="10"/>
  <c r="B2690" i="10"/>
  <c r="A2690" i="10"/>
  <c r="F2689" i="10"/>
  <c r="B2689" i="10"/>
  <c r="A2689" i="10"/>
  <c r="F2688" i="10"/>
  <c r="B2688" i="10"/>
  <c r="A2688" i="10"/>
  <c r="F2687" i="10"/>
  <c r="B2687" i="10"/>
  <c r="A2687" i="10"/>
  <c r="F2686" i="10"/>
  <c r="B2686" i="10"/>
  <c r="M2686" i="10" s="1"/>
  <c r="A2686" i="10"/>
  <c r="F2685" i="10"/>
  <c r="B2685" i="10"/>
  <c r="A2685" i="10"/>
  <c r="F2684" i="10"/>
  <c r="B2684" i="10"/>
  <c r="A2684" i="10"/>
  <c r="F2683" i="10"/>
  <c r="B2683" i="10"/>
  <c r="A2683" i="10"/>
  <c r="F2682" i="10"/>
  <c r="B2682" i="10"/>
  <c r="A2682" i="10"/>
  <c r="F2681" i="10"/>
  <c r="B2681" i="10"/>
  <c r="A2681" i="10"/>
  <c r="F2680" i="10"/>
  <c r="B2680" i="10"/>
  <c r="A2680" i="10"/>
  <c r="F2679" i="10"/>
  <c r="B2679" i="10"/>
  <c r="A2679" i="10"/>
  <c r="F2678" i="10"/>
  <c r="B2678" i="10"/>
  <c r="A2678" i="10"/>
  <c r="F2677" i="10"/>
  <c r="B2677" i="10"/>
  <c r="A2677" i="10"/>
  <c r="F2676" i="10"/>
  <c r="B2676" i="10"/>
  <c r="A2676" i="10"/>
  <c r="F2675" i="10"/>
  <c r="B2675" i="10"/>
  <c r="A2675" i="10"/>
  <c r="F2674" i="10"/>
  <c r="B2674" i="10"/>
  <c r="A2674" i="10"/>
  <c r="F2673" i="10"/>
  <c r="B2673" i="10"/>
  <c r="A2673" i="10"/>
  <c r="F2672" i="10"/>
  <c r="B2672" i="10"/>
  <c r="A2672" i="10"/>
  <c r="F2671" i="10"/>
  <c r="B2671" i="10"/>
  <c r="A2671" i="10"/>
  <c r="F2670" i="10"/>
  <c r="B2670" i="10"/>
  <c r="A2670" i="10"/>
  <c r="F2669" i="10"/>
  <c r="B2669" i="10"/>
  <c r="A2669" i="10"/>
  <c r="F2668" i="10"/>
  <c r="B2668" i="10"/>
  <c r="A2668" i="10"/>
  <c r="F2667" i="10"/>
  <c r="B2667" i="10"/>
  <c r="A2667" i="10"/>
  <c r="F2666" i="10"/>
  <c r="B2666" i="10"/>
  <c r="A2666" i="10"/>
  <c r="F2665" i="10"/>
  <c r="B2665" i="10"/>
  <c r="A2665" i="10"/>
  <c r="F2664" i="10"/>
  <c r="B2664" i="10"/>
  <c r="A2664" i="10"/>
  <c r="F2663" i="10"/>
  <c r="B2663" i="10"/>
  <c r="A2663" i="10"/>
  <c r="F2662" i="10"/>
  <c r="B2662" i="10"/>
  <c r="A2662" i="10"/>
  <c r="F2661" i="10"/>
  <c r="B2661" i="10"/>
  <c r="A2661" i="10"/>
  <c r="F2660" i="10"/>
  <c r="B2660" i="10"/>
  <c r="A2660" i="10"/>
  <c r="F2659" i="10"/>
  <c r="B2659" i="10"/>
  <c r="A2659" i="10"/>
  <c r="F2658" i="10"/>
  <c r="B2658" i="10"/>
  <c r="A2658" i="10"/>
  <c r="F2657" i="10"/>
  <c r="B2657" i="10"/>
  <c r="A2657" i="10"/>
  <c r="F2656" i="10"/>
  <c r="B2656" i="10"/>
  <c r="A2656" i="10"/>
  <c r="F2655" i="10"/>
  <c r="B2655" i="10"/>
  <c r="A2655" i="10"/>
  <c r="F2654" i="10"/>
  <c r="B2654" i="10"/>
  <c r="A2654" i="10"/>
  <c r="F2653" i="10"/>
  <c r="B2653" i="10"/>
  <c r="A2653" i="10"/>
  <c r="F2652" i="10"/>
  <c r="B2652" i="10"/>
  <c r="A2652" i="10"/>
  <c r="F2651" i="10"/>
  <c r="B2651" i="10"/>
  <c r="A2651" i="10"/>
  <c r="F2650" i="10"/>
  <c r="B2650" i="10"/>
  <c r="A2650" i="10"/>
  <c r="F2649" i="10"/>
  <c r="B2649" i="10"/>
  <c r="A2649" i="10"/>
  <c r="F2648" i="10"/>
  <c r="B2648" i="10"/>
  <c r="A2648" i="10"/>
  <c r="F2647" i="10"/>
  <c r="B2647" i="10"/>
  <c r="A2647" i="10"/>
  <c r="F2646" i="10"/>
  <c r="B2646" i="10"/>
  <c r="A2646" i="10"/>
  <c r="F2645" i="10"/>
  <c r="B2645" i="10"/>
  <c r="A2645" i="10"/>
  <c r="F2644" i="10"/>
  <c r="B2644" i="10"/>
  <c r="A2644" i="10"/>
  <c r="F2643" i="10"/>
  <c r="B2643" i="10"/>
  <c r="A2643" i="10"/>
  <c r="F2642" i="10"/>
  <c r="B2642" i="10"/>
  <c r="A2642" i="10"/>
  <c r="F2641" i="10"/>
  <c r="B2641" i="10"/>
  <c r="A2641" i="10"/>
  <c r="F2640" i="10"/>
  <c r="B2640" i="10"/>
  <c r="A2640" i="10"/>
  <c r="F2639" i="10"/>
  <c r="B2639" i="10"/>
  <c r="A2639" i="10"/>
  <c r="F2638" i="10"/>
  <c r="B2638" i="10"/>
  <c r="A2638" i="10"/>
  <c r="F2637" i="10"/>
  <c r="B2637" i="10"/>
  <c r="A2637" i="10"/>
  <c r="F2636" i="10"/>
  <c r="B2636" i="10"/>
  <c r="A2636" i="10"/>
  <c r="F2635" i="10"/>
  <c r="B2635" i="10"/>
  <c r="A2635" i="10"/>
  <c r="F2634" i="10"/>
  <c r="B2634" i="10"/>
  <c r="A2634" i="10"/>
  <c r="F2633" i="10"/>
  <c r="B2633" i="10"/>
  <c r="A2633" i="10"/>
  <c r="F2632" i="10"/>
  <c r="B2632" i="10"/>
  <c r="A2632" i="10"/>
  <c r="F2631" i="10"/>
  <c r="B2631" i="10"/>
  <c r="A2631" i="10"/>
  <c r="F2630" i="10"/>
  <c r="B2630" i="10"/>
  <c r="A2630" i="10"/>
  <c r="F2629" i="10"/>
  <c r="B2629" i="10"/>
  <c r="A2629" i="10"/>
  <c r="F2628" i="10"/>
  <c r="B2628" i="10"/>
  <c r="A2628" i="10"/>
  <c r="F2627" i="10"/>
  <c r="B2627" i="10"/>
  <c r="A2627" i="10"/>
  <c r="F2626" i="10"/>
  <c r="B2626" i="10"/>
  <c r="A2626" i="10"/>
  <c r="F2625" i="10"/>
  <c r="B2625" i="10"/>
  <c r="A2625" i="10"/>
  <c r="F2624" i="10"/>
  <c r="B2624" i="10"/>
  <c r="A2624" i="10"/>
  <c r="F2623" i="10"/>
  <c r="B2623" i="10"/>
  <c r="A2623" i="10"/>
  <c r="F2622" i="10"/>
  <c r="B2622" i="10"/>
  <c r="A2622" i="10"/>
  <c r="F2621" i="10"/>
  <c r="B2621" i="10"/>
  <c r="A2621" i="10"/>
  <c r="F2620" i="10"/>
  <c r="B2620" i="10"/>
  <c r="A2620" i="10"/>
  <c r="F2619" i="10"/>
  <c r="B2619" i="10"/>
  <c r="A2619" i="10"/>
  <c r="F2618" i="10"/>
  <c r="B2618" i="10"/>
  <c r="A2618" i="10"/>
  <c r="F2617" i="10"/>
  <c r="B2617" i="10"/>
  <c r="A2617" i="10"/>
  <c r="F2616" i="10"/>
  <c r="B2616" i="10"/>
  <c r="A2616" i="10"/>
  <c r="F2615" i="10"/>
  <c r="B2615" i="10"/>
  <c r="A2615" i="10"/>
  <c r="F2614" i="10"/>
  <c r="B2614" i="10"/>
  <c r="A2614" i="10"/>
  <c r="F2613" i="10"/>
  <c r="B2613" i="10"/>
  <c r="A2613" i="10"/>
  <c r="F2612" i="10"/>
  <c r="B2612" i="10"/>
  <c r="A2612" i="10"/>
  <c r="F2611" i="10"/>
  <c r="B2611" i="10"/>
  <c r="A2611" i="10"/>
  <c r="F2610" i="10"/>
  <c r="B2610" i="10"/>
  <c r="A2610" i="10"/>
  <c r="F2609" i="10"/>
  <c r="B2609" i="10"/>
  <c r="A2609" i="10"/>
  <c r="F2608" i="10"/>
  <c r="B2608" i="10"/>
  <c r="A2608" i="10"/>
  <c r="F2607" i="10"/>
  <c r="B2607" i="10"/>
  <c r="A2607" i="10"/>
  <c r="F2606" i="10"/>
  <c r="B2606" i="10"/>
  <c r="A2606" i="10"/>
  <c r="F2605" i="10"/>
  <c r="B2605" i="10"/>
  <c r="A2605" i="10"/>
  <c r="F2604" i="10"/>
  <c r="B2604" i="10"/>
  <c r="A2604" i="10"/>
  <c r="F2603" i="10"/>
  <c r="B2603" i="10"/>
  <c r="A2603" i="10"/>
  <c r="F2602" i="10"/>
  <c r="B2602" i="10"/>
  <c r="A2602" i="10"/>
  <c r="F2601" i="10"/>
  <c r="B2601" i="10"/>
  <c r="A2601" i="10"/>
  <c r="F2600" i="10"/>
  <c r="B2600" i="10"/>
  <c r="A2600" i="10"/>
  <c r="F2599" i="10"/>
  <c r="B2599" i="10"/>
  <c r="A2599" i="10"/>
  <c r="F2598" i="10"/>
  <c r="B2598" i="10"/>
  <c r="A2598" i="10"/>
  <c r="F2597" i="10"/>
  <c r="B2597" i="10"/>
  <c r="A2597" i="10"/>
  <c r="F2596" i="10"/>
  <c r="B2596" i="10"/>
  <c r="A2596" i="10"/>
  <c r="F2595" i="10"/>
  <c r="B2595" i="10"/>
  <c r="A2595" i="10"/>
  <c r="F2594" i="10"/>
  <c r="B2594" i="10"/>
  <c r="A2594" i="10"/>
  <c r="F2593" i="10"/>
  <c r="B2593" i="10"/>
  <c r="A2593" i="10"/>
  <c r="F2592" i="10"/>
  <c r="B2592" i="10"/>
  <c r="A2592" i="10"/>
  <c r="F2591" i="10"/>
  <c r="B2591" i="10"/>
  <c r="A2591" i="10"/>
  <c r="F2590" i="10"/>
  <c r="B2590" i="10"/>
  <c r="A2590" i="10"/>
  <c r="F2589" i="10"/>
  <c r="B2589" i="10"/>
  <c r="A2589" i="10"/>
  <c r="F2588" i="10"/>
  <c r="B2588" i="10"/>
  <c r="A2588" i="10"/>
  <c r="F2587" i="10"/>
  <c r="B2587" i="10"/>
  <c r="A2587" i="10"/>
  <c r="F2586" i="10"/>
  <c r="B2586" i="10"/>
  <c r="A2586" i="10"/>
  <c r="F2585" i="10"/>
  <c r="B2585" i="10"/>
  <c r="A2585" i="10"/>
  <c r="F2584" i="10"/>
  <c r="B2584" i="10"/>
  <c r="A2584" i="10"/>
  <c r="F2583" i="10"/>
  <c r="B2583" i="10"/>
  <c r="A2583" i="10"/>
  <c r="F2582" i="10"/>
  <c r="B2582" i="10"/>
  <c r="A2582" i="10"/>
  <c r="F2581" i="10"/>
  <c r="B2581" i="10"/>
  <c r="A2581" i="10"/>
  <c r="F2580" i="10"/>
  <c r="B2580" i="10"/>
  <c r="A2580" i="10"/>
  <c r="F2579" i="10"/>
  <c r="B2579" i="10"/>
  <c r="A2579" i="10"/>
  <c r="F2578" i="10"/>
  <c r="B2578" i="10"/>
  <c r="A2578" i="10"/>
  <c r="F2577" i="10"/>
  <c r="B2577" i="10"/>
  <c r="A2577" i="10"/>
  <c r="F2576" i="10"/>
  <c r="B2576" i="10"/>
  <c r="A2576" i="10"/>
  <c r="F2575" i="10"/>
  <c r="B2575" i="10"/>
  <c r="A2575" i="10"/>
  <c r="F2574" i="10"/>
  <c r="B2574" i="10"/>
  <c r="A2574" i="10"/>
  <c r="F2573" i="10"/>
  <c r="B2573" i="10"/>
  <c r="A2573" i="10"/>
  <c r="F2572" i="10"/>
  <c r="B2572" i="10"/>
  <c r="A2572" i="10"/>
  <c r="F2571" i="10"/>
  <c r="B2571" i="10"/>
  <c r="A2571" i="10"/>
  <c r="F2570" i="10"/>
  <c r="B2570" i="10"/>
  <c r="A2570" i="10"/>
  <c r="F2569" i="10"/>
  <c r="B2569" i="10"/>
  <c r="A2569" i="10"/>
  <c r="F2568" i="10"/>
  <c r="B2568" i="10"/>
  <c r="A2568" i="10"/>
  <c r="F2567" i="10"/>
  <c r="B2567" i="10"/>
  <c r="A2567" i="10"/>
  <c r="F2566" i="10"/>
  <c r="B2566" i="10"/>
  <c r="A2566" i="10"/>
  <c r="F2565" i="10"/>
  <c r="B2565" i="10"/>
  <c r="A2565" i="10"/>
  <c r="F2564" i="10"/>
  <c r="B2564" i="10"/>
  <c r="A2564" i="10"/>
  <c r="F2563" i="10"/>
  <c r="B2563" i="10"/>
  <c r="A2563" i="10"/>
  <c r="F2562" i="10"/>
  <c r="B2562" i="10"/>
  <c r="A2562" i="10"/>
  <c r="F2561" i="10"/>
  <c r="B2561" i="10"/>
  <c r="A2561" i="10"/>
  <c r="F2560" i="10"/>
  <c r="B2560" i="10"/>
  <c r="A2560" i="10"/>
  <c r="F2559" i="10"/>
  <c r="B2559" i="10"/>
  <c r="A2559" i="10"/>
  <c r="F2558" i="10"/>
  <c r="B2558" i="10"/>
  <c r="A2558" i="10"/>
  <c r="F2557" i="10"/>
  <c r="B2557" i="10"/>
  <c r="A2557" i="10"/>
  <c r="F2556" i="10"/>
  <c r="B2556" i="10"/>
  <c r="A2556" i="10"/>
  <c r="F2555" i="10"/>
  <c r="B2555" i="10"/>
  <c r="A2555" i="10"/>
  <c r="F2554" i="10"/>
  <c r="B2554" i="10"/>
  <c r="A2554" i="10"/>
  <c r="F2553" i="10"/>
  <c r="B2553" i="10"/>
  <c r="A2553" i="10"/>
  <c r="F2552" i="10"/>
  <c r="B2552" i="10"/>
  <c r="A2552" i="10"/>
  <c r="F2551" i="10"/>
  <c r="B2551" i="10"/>
  <c r="A2551" i="10"/>
  <c r="F2550" i="10"/>
  <c r="B2550" i="10"/>
  <c r="A2550" i="10"/>
  <c r="F2549" i="10"/>
  <c r="B2549" i="10"/>
  <c r="A2549" i="10"/>
  <c r="F2548" i="10"/>
  <c r="B2548" i="10"/>
  <c r="A2548" i="10"/>
  <c r="F2547" i="10"/>
  <c r="B2547" i="10"/>
  <c r="A2547" i="10"/>
  <c r="F2546" i="10"/>
  <c r="B2546" i="10"/>
  <c r="A2546" i="10"/>
  <c r="F2545" i="10"/>
  <c r="B2545" i="10"/>
  <c r="A2545" i="10"/>
  <c r="F2544" i="10"/>
  <c r="B2544" i="10"/>
  <c r="A2544" i="10"/>
  <c r="F2543" i="10"/>
  <c r="B2543" i="10"/>
  <c r="A2543" i="10"/>
  <c r="F2542" i="10"/>
  <c r="B2542" i="10"/>
  <c r="A2542" i="10"/>
  <c r="F2541" i="10"/>
  <c r="B2541" i="10"/>
  <c r="A2541" i="10"/>
  <c r="F2540" i="10"/>
  <c r="B2540" i="10"/>
  <c r="A2540" i="10"/>
  <c r="F2539" i="10"/>
  <c r="B2539" i="10"/>
  <c r="A2539" i="10"/>
  <c r="F2538" i="10"/>
  <c r="B2538" i="10"/>
  <c r="A2538" i="10"/>
  <c r="F2537" i="10"/>
  <c r="B2537" i="10"/>
  <c r="A2537" i="10"/>
  <c r="F2536" i="10"/>
  <c r="B2536" i="10"/>
  <c r="A2536" i="10"/>
  <c r="F2535" i="10"/>
  <c r="B2535" i="10"/>
  <c r="A2535" i="10"/>
  <c r="F2534" i="10"/>
  <c r="B2534" i="10"/>
  <c r="A2534" i="10"/>
  <c r="F2533" i="10"/>
  <c r="B2533" i="10"/>
  <c r="A2533" i="10"/>
  <c r="F2532" i="10"/>
  <c r="B2532" i="10"/>
  <c r="A2532" i="10"/>
  <c r="F2531" i="10"/>
  <c r="B2531" i="10"/>
  <c r="A2531" i="10"/>
  <c r="F2530" i="10"/>
  <c r="B2530" i="10"/>
  <c r="A2530" i="10"/>
  <c r="F2529" i="10"/>
  <c r="B2529" i="10"/>
  <c r="A2529" i="10"/>
  <c r="F2528" i="10"/>
  <c r="B2528" i="10"/>
  <c r="A2528" i="10"/>
  <c r="F2527" i="10"/>
  <c r="B2527" i="10"/>
  <c r="A2527" i="10"/>
  <c r="F2526" i="10"/>
  <c r="B2526" i="10"/>
  <c r="A2526" i="10"/>
  <c r="F2525" i="10"/>
  <c r="B2525" i="10"/>
  <c r="A2525" i="10"/>
  <c r="F2524" i="10"/>
  <c r="B2524" i="10"/>
  <c r="A2524" i="10"/>
  <c r="F2523" i="10"/>
  <c r="B2523" i="10"/>
  <c r="A2523" i="10"/>
  <c r="F2522" i="10"/>
  <c r="B2522" i="10"/>
  <c r="A2522" i="10"/>
  <c r="F2521" i="10"/>
  <c r="B2521" i="10"/>
  <c r="A2521" i="10"/>
  <c r="F2520" i="10"/>
  <c r="B2520" i="10"/>
  <c r="A2520" i="10"/>
  <c r="F2519" i="10"/>
  <c r="B2519" i="10"/>
  <c r="A2519" i="10"/>
  <c r="F2518" i="10"/>
  <c r="B2518" i="10"/>
  <c r="A2518" i="10"/>
  <c r="F2517" i="10"/>
  <c r="B2517" i="10"/>
  <c r="A2517" i="10"/>
  <c r="F2516" i="10"/>
  <c r="B2516" i="10"/>
  <c r="A2516" i="10"/>
  <c r="F2515" i="10"/>
  <c r="B2515" i="10"/>
  <c r="A2515" i="10"/>
  <c r="F2514" i="10"/>
  <c r="B2514" i="10"/>
  <c r="A2514" i="10"/>
  <c r="F2513" i="10"/>
  <c r="B2513" i="10"/>
  <c r="A2513" i="10"/>
  <c r="F2512" i="10"/>
  <c r="B2512" i="10"/>
  <c r="A2512" i="10"/>
  <c r="F2511" i="10"/>
  <c r="B2511" i="10"/>
  <c r="A2511" i="10"/>
  <c r="F2510" i="10"/>
  <c r="B2510" i="10"/>
  <c r="A2510" i="10"/>
  <c r="F2509" i="10"/>
  <c r="B2509" i="10"/>
  <c r="A2509" i="10"/>
  <c r="F2508" i="10"/>
  <c r="B2508" i="10"/>
  <c r="A2508" i="10"/>
  <c r="F2507" i="10"/>
  <c r="B2507" i="10"/>
  <c r="A2507" i="10"/>
  <c r="F2506" i="10"/>
  <c r="B2506" i="10"/>
  <c r="A2506" i="10"/>
  <c r="F2505" i="10"/>
  <c r="B2505" i="10"/>
  <c r="A2505" i="10"/>
  <c r="F2504" i="10"/>
  <c r="B2504" i="10"/>
  <c r="A2504" i="10"/>
  <c r="F2503" i="10"/>
  <c r="B2503" i="10"/>
  <c r="A2503" i="10"/>
  <c r="F2502" i="10"/>
  <c r="B2502" i="10"/>
  <c r="A2502" i="10"/>
  <c r="F2501" i="10"/>
  <c r="B2501" i="10"/>
  <c r="A2501" i="10"/>
  <c r="F2500" i="10"/>
  <c r="B2500" i="10"/>
  <c r="A2500" i="10"/>
  <c r="F2499" i="10"/>
  <c r="B2499" i="10"/>
  <c r="A2499" i="10"/>
  <c r="F2498" i="10"/>
  <c r="B2498" i="10"/>
  <c r="A2498" i="10"/>
  <c r="F2497" i="10"/>
  <c r="B2497" i="10"/>
  <c r="A2497" i="10"/>
  <c r="F2496" i="10"/>
  <c r="B2496" i="10"/>
  <c r="A2496" i="10"/>
  <c r="F2495" i="10"/>
  <c r="B2495" i="10"/>
  <c r="A2495" i="10"/>
  <c r="F2494" i="10"/>
  <c r="B2494" i="10"/>
  <c r="A2494" i="10"/>
  <c r="F2493" i="10"/>
  <c r="B2493" i="10"/>
  <c r="A2493" i="10"/>
  <c r="F2492" i="10"/>
  <c r="B2492" i="10"/>
  <c r="A2492" i="10"/>
  <c r="F2491" i="10"/>
  <c r="B2491" i="10"/>
  <c r="A2491" i="10"/>
  <c r="F2490" i="10"/>
  <c r="B2490" i="10"/>
  <c r="A2490" i="10"/>
  <c r="F2489" i="10"/>
  <c r="B2489" i="10"/>
  <c r="A2489" i="10"/>
  <c r="F2488" i="10"/>
  <c r="B2488" i="10"/>
  <c r="A2488" i="10"/>
  <c r="F2487" i="10"/>
  <c r="B2487" i="10"/>
  <c r="A2487" i="10"/>
  <c r="F2486" i="10"/>
  <c r="B2486" i="10"/>
  <c r="A2486" i="10"/>
  <c r="F2485" i="10"/>
  <c r="B2485" i="10"/>
  <c r="A2485" i="10"/>
  <c r="F2484" i="10"/>
  <c r="B2484" i="10"/>
  <c r="A2484" i="10"/>
  <c r="F2483" i="10"/>
  <c r="B2483" i="10"/>
  <c r="A2483" i="10"/>
  <c r="F2482" i="10"/>
  <c r="B2482" i="10"/>
  <c r="A2482" i="10"/>
  <c r="F2481" i="10"/>
  <c r="B2481" i="10"/>
  <c r="A2481" i="10"/>
  <c r="F2480" i="10"/>
  <c r="B2480" i="10"/>
  <c r="A2480" i="10"/>
  <c r="F2479" i="10"/>
  <c r="B2479" i="10"/>
  <c r="A2479" i="10"/>
  <c r="F2478" i="10"/>
  <c r="B2478" i="10"/>
  <c r="A2478" i="10"/>
  <c r="F2477" i="10"/>
  <c r="B2477" i="10"/>
  <c r="A2477" i="10"/>
  <c r="F2476" i="10"/>
  <c r="B2476" i="10"/>
  <c r="A2476" i="10"/>
  <c r="F2475" i="10"/>
  <c r="B2475" i="10"/>
  <c r="A2475" i="10"/>
  <c r="F2474" i="10"/>
  <c r="B2474" i="10"/>
  <c r="A2474" i="10"/>
  <c r="F2473" i="10"/>
  <c r="B2473" i="10"/>
  <c r="A2473" i="10"/>
  <c r="F2472" i="10"/>
  <c r="B2472" i="10"/>
  <c r="A2472" i="10"/>
  <c r="F2471" i="10"/>
  <c r="B2471" i="10"/>
  <c r="A2471" i="10"/>
  <c r="F2470" i="10"/>
  <c r="B2470" i="10"/>
  <c r="A2470" i="10"/>
  <c r="F2469" i="10"/>
  <c r="B2469" i="10"/>
  <c r="A2469" i="10"/>
  <c r="F2468" i="10"/>
  <c r="B2468" i="10"/>
  <c r="A2468" i="10"/>
  <c r="F2467" i="10"/>
  <c r="B2467" i="10"/>
  <c r="A2467" i="10"/>
  <c r="F2466" i="10"/>
  <c r="B2466" i="10"/>
  <c r="A2466" i="10"/>
  <c r="F2465" i="10"/>
  <c r="B2465" i="10"/>
  <c r="A2465" i="10"/>
  <c r="F2464" i="10"/>
  <c r="B2464" i="10"/>
  <c r="A2464" i="10"/>
  <c r="F2463" i="10"/>
  <c r="B2463" i="10"/>
  <c r="A2463" i="10"/>
  <c r="F2462" i="10"/>
  <c r="B2462" i="10"/>
  <c r="A2462" i="10"/>
  <c r="F2461" i="10"/>
  <c r="B2461" i="10"/>
  <c r="A2461" i="10"/>
  <c r="F2460" i="10"/>
  <c r="B2460" i="10"/>
  <c r="A2460" i="10"/>
  <c r="F2459" i="10"/>
  <c r="B2459" i="10"/>
  <c r="A2459" i="10"/>
  <c r="F2458" i="10"/>
  <c r="B2458" i="10"/>
  <c r="A2458" i="10"/>
  <c r="F2457" i="10"/>
  <c r="B2457" i="10"/>
  <c r="A2457" i="10"/>
  <c r="F2456" i="10"/>
  <c r="B2456" i="10"/>
  <c r="A2456" i="10"/>
  <c r="F2455" i="10"/>
  <c r="B2455" i="10"/>
  <c r="A2455" i="10"/>
  <c r="F2454" i="10"/>
  <c r="B2454" i="10"/>
  <c r="A2454" i="10"/>
  <c r="F2453" i="10"/>
  <c r="B2453" i="10"/>
  <c r="A2453" i="10"/>
  <c r="F2452" i="10"/>
  <c r="B2452" i="10"/>
  <c r="A2452" i="10"/>
  <c r="F2451" i="10"/>
  <c r="B2451" i="10"/>
  <c r="A2451" i="10"/>
  <c r="F2450" i="10"/>
  <c r="B2450" i="10"/>
  <c r="A2450" i="10"/>
  <c r="F2449" i="10"/>
  <c r="B2449" i="10"/>
  <c r="A2449" i="10"/>
  <c r="F2448" i="10"/>
  <c r="B2448" i="10"/>
  <c r="A2448" i="10"/>
  <c r="F2447" i="10"/>
  <c r="B2447" i="10"/>
  <c r="A2447" i="10"/>
  <c r="F2446" i="10"/>
  <c r="B2446" i="10"/>
  <c r="A2446" i="10"/>
  <c r="F2445" i="10"/>
  <c r="B2445" i="10"/>
  <c r="A2445" i="10"/>
  <c r="F2444" i="10"/>
  <c r="B2444" i="10"/>
  <c r="A2444" i="10"/>
  <c r="F2443" i="10"/>
  <c r="B2443" i="10"/>
  <c r="A2443" i="10"/>
  <c r="F2442" i="10"/>
  <c r="B2442" i="10"/>
  <c r="A2442" i="10"/>
  <c r="F2441" i="10"/>
  <c r="B2441" i="10"/>
  <c r="A2441" i="10"/>
  <c r="F2440" i="10"/>
  <c r="B2440" i="10"/>
  <c r="A2440" i="10"/>
  <c r="F2439" i="10"/>
  <c r="B2439" i="10"/>
  <c r="A2439" i="10"/>
  <c r="F2438" i="10"/>
  <c r="B2438" i="10"/>
  <c r="A2438" i="10"/>
  <c r="F2437" i="10"/>
  <c r="B2437" i="10"/>
  <c r="A2437" i="10"/>
  <c r="F2436" i="10"/>
  <c r="B2436" i="10"/>
  <c r="A2436" i="10"/>
  <c r="F2435" i="10"/>
  <c r="B2435" i="10"/>
  <c r="A2435" i="10"/>
  <c r="F2434" i="10"/>
  <c r="B2434" i="10"/>
  <c r="A2434" i="10"/>
  <c r="F2433" i="10"/>
  <c r="B2433" i="10"/>
  <c r="A2433" i="10"/>
  <c r="F2432" i="10"/>
  <c r="B2432" i="10"/>
  <c r="A2432" i="10"/>
  <c r="F2431" i="10"/>
  <c r="B2431" i="10"/>
  <c r="A2431" i="10"/>
  <c r="F2430" i="10"/>
  <c r="B2430" i="10"/>
  <c r="A2430" i="10"/>
  <c r="F2429" i="10"/>
  <c r="B2429" i="10"/>
  <c r="A2429" i="10"/>
  <c r="F2428" i="10"/>
  <c r="B2428" i="10"/>
  <c r="A2428" i="10"/>
  <c r="F2427" i="10"/>
  <c r="B2427" i="10"/>
  <c r="A2427" i="10"/>
  <c r="F2426" i="10"/>
  <c r="B2426" i="10"/>
  <c r="A2426" i="10"/>
  <c r="F2425" i="10"/>
  <c r="B2425" i="10"/>
  <c r="A2425" i="10"/>
  <c r="F2424" i="10"/>
  <c r="B2424" i="10"/>
  <c r="A2424" i="10"/>
  <c r="F2423" i="10"/>
  <c r="B2423" i="10"/>
  <c r="A2423" i="10"/>
  <c r="F2422" i="10"/>
  <c r="B2422" i="10"/>
  <c r="A2422" i="10"/>
  <c r="F2421" i="10"/>
  <c r="B2421" i="10"/>
  <c r="A2421" i="10"/>
  <c r="F2420" i="10"/>
  <c r="B2420" i="10"/>
  <c r="A2420" i="10"/>
  <c r="F2419" i="10"/>
  <c r="B2419" i="10"/>
  <c r="A2419" i="10"/>
  <c r="F2418" i="10"/>
  <c r="B2418" i="10"/>
  <c r="A2418" i="10"/>
  <c r="F2417" i="10"/>
  <c r="B2417" i="10"/>
  <c r="A2417" i="10"/>
  <c r="F2416" i="10"/>
  <c r="B2416" i="10"/>
  <c r="A2416" i="10"/>
  <c r="F2415" i="10"/>
  <c r="B2415" i="10"/>
  <c r="A2415" i="10"/>
  <c r="F2414" i="10"/>
  <c r="B2414" i="10"/>
  <c r="A2414" i="10"/>
  <c r="F2413" i="10"/>
  <c r="B2413" i="10"/>
  <c r="A2413" i="10"/>
  <c r="F2412" i="10"/>
  <c r="B2412" i="10"/>
  <c r="A2412" i="10"/>
  <c r="F2411" i="10"/>
  <c r="B2411" i="10"/>
  <c r="A2411" i="10"/>
  <c r="F2410" i="10"/>
  <c r="B2410" i="10"/>
  <c r="A2410" i="10"/>
  <c r="F2409" i="10"/>
  <c r="B2409" i="10"/>
  <c r="A2409" i="10"/>
  <c r="F2408" i="10"/>
  <c r="B2408" i="10"/>
  <c r="A2408" i="10"/>
  <c r="F2407" i="10"/>
  <c r="B2407" i="10"/>
  <c r="A2407" i="10"/>
  <c r="F2406" i="10"/>
  <c r="B2406" i="10"/>
  <c r="A2406" i="10"/>
  <c r="F2405" i="10"/>
  <c r="B2405" i="10"/>
  <c r="A2405" i="10"/>
  <c r="F2404" i="10"/>
  <c r="B2404" i="10"/>
  <c r="A2404" i="10"/>
  <c r="F2403" i="10"/>
  <c r="B2403" i="10"/>
  <c r="A2403" i="10"/>
  <c r="F2402" i="10"/>
  <c r="B2402" i="10"/>
  <c r="A2402" i="10"/>
  <c r="F2401" i="10"/>
  <c r="B2401" i="10"/>
  <c r="A2401" i="10"/>
  <c r="F2400" i="10"/>
  <c r="B2400" i="10"/>
  <c r="A2400" i="10"/>
  <c r="F2399" i="10"/>
  <c r="B2399" i="10"/>
  <c r="A2399" i="10"/>
  <c r="F2398" i="10"/>
  <c r="B2398" i="10"/>
  <c r="A2398" i="10"/>
  <c r="F2397" i="10"/>
  <c r="B2397" i="10"/>
  <c r="A2397" i="10"/>
  <c r="F2396" i="10"/>
  <c r="B2396" i="10"/>
  <c r="A2396" i="10"/>
  <c r="F2395" i="10"/>
  <c r="B2395" i="10"/>
  <c r="A2395" i="10"/>
  <c r="F2394" i="10"/>
  <c r="B2394" i="10"/>
  <c r="A2394" i="10"/>
  <c r="F2393" i="10"/>
  <c r="B2393" i="10"/>
  <c r="A2393" i="10"/>
  <c r="F2392" i="10"/>
  <c r="B2392" i="10"/>
  <c r="A2392" i="10"/>
  <c r="F2391" i="10"/>
  <c r="B2391" i="10"/>
  <c r="A2391" i="10"/>
  <c r="F2390" i="10"/>
  <c r="B2390" i="10"/>
  <c r="A2390" i="10"/>
  <c r="F2389" i="10"/>
  <c r="B2389" i="10"/>
  <c r="A2389" i="10"/>
  <c r="F2388" i="10"/>
  <c r="B2388" i="10"/>
  <c r="A2388" i="10"/>
  <c r="F2387" i="10"/>
  <c r="B2387" i="10"/>
  <c r="A2387" i="10"/>
  <c r="F2386" i="10"/>
  <c r="B2386" i="10"/>
  <c r="A2386" i="10"/>
  <c r="F2385" i="10"/>
  <c r="B2385" i="10"/>
  <c r="A2385" i="10"/>
  <c r="F2384" i="10"/>
  <c r="B2384" i="10"/>
  <c r="A2384" i="10"/>
  <c r="F2383" i="10"/>
  <c r="B2383" i="10"/>
  <c r="A2383" i="10"/>
  <c r="F2382" i="10"/>
  <c r="B2382" i="10"/>
  <c r="A2382" i="10"/>
  <c r="F2381" i="10"/>
  <c r="B2381" i="10"/>
  <c r="A2381" i="10"/>
  <c r="F2380" i="10"/>
  <c r="B2380" i="10"/>
  <c r="A2380" i="10"/>
  <c r="F2379" i="10"/>
  <c r="B2379" i="10"/>
  <c r="A2379" i="10"/>
  <c r="F2378" i="10"/>
  <c r="B2378" i="10"/>
  <c r="A2378" i="10"/>
  <c r="F2377" i="10"/>
  <c r="B2377" i="10"/>
  <c r="A2377" i="10"/>
  <c r="F2376" i="10"/>
  <c r="B2376" i="10"/>
  <c r="A2376" i="10"/>
  <c r="F2375" i="10"/>
  <c r="B2375" i="10"/>
  <c r="A2375" i="10"/>
  <c r="F2374" i="10"/>
  <c r="B2374" i="10"/>
  <c r="A2374" i="10"/>
  <c r="F2373" i="10"/>
  <c r="B2373" i="10"/>
  <c r="A2373" i="10"/>
  <c r="F2372" i="10"/>
  <c r="B2372" i="10"/>
  <c r="A2372" i="10"/>
  <c r="F2371" i="10"/>
  <c r="B2371" i="10"/>
  <c r="A2371" i="10"/>
  <c r="F2370" i="10"/>
  <c r="B2370" i="10"/>
  <c r="A2370" i="10"/>
  <c r="F2369" i="10"/>
  <c r="B2369" i="10"/>
  <c r="A2369" i="10"/>
  <c r="F2368" i="10"/>
  <c r="B2368" i="10"/>
  <c r="A2368" i="10"/>
  <c r="F2367" i="10"/>
  <c r="B2367" i="10"/>
  <c r="A2367" i="10"/>
  <c r="F2366" i="10"/>
  <c r="B2366" i="10"/>
  <c r="A2366" i="10"/>
  <c r="F2365" i="10"/>
  <c r="B2365" i="10"/>
  <c r="A2365" i="10"/>
  <c r="F2364" i="10"/>
  <c r="B2364" i="10"/>
  <c r="A2364" i="10"/>
  <c r="F2363" i="10"/>
  <c r="B2363" i="10"/>
  <c r="A2363" i="10"/>
  <c r="F2362" i="10"/>
  <c r="B2362" i="10"/>
  <c r="A2362" i="10"/>
  <c r="F2361" i="10"/>
  <c r="B2361" i="10"/>
  <c r="A2361" i="10"/>
  <c r="F2360" i="10"/>
  <c r="B2360" i="10"/>
  <c r="A2360" i="10"/>
  <c r="F2359" i="10"/>
  <c r="B2359" i="10"/>
  <c r="A2359" i="10"/>
  <c r="F2358" i="10"/>
  <c r="B2358" i="10"/>
  <c r="A2358" i="10"/>
  <c r="F2357" i="10"/>
  <c r="B2357" i="10"/>
  <c r="A2357" i="10"/>
  <c r="F2356" i="10"/>
  <c r="B2356" i="10"/>
  <c r="A2356" i="10"/>
  <c r="F2355" i="10"/>
  <c r="B2355" i="10"/>
  <c r="A2355" i="10"/>
  <c r="F2354" i="10"/>
  <c r="B2354" i="10"/>
  <c r="A2354" i="10"/>
  <c r="F2353" i="10"/>
  <c r="B2353" i="10"/>
  <c r="A2353" i="10"/>
  <c r="F2352" i="10"/>
  <c r="B2352" i="10"/>
  <c r="A2352" i="10"/>
  <c r="F2351" i="10"/>
  <c r="B2351" i="10"/>
  <c r="A2351" i="10"/>
  <c r="F2350" i="10"/>
  <c r="B2350" i="10"/>
  <c r="A2350" i="10"/>
  <c r="F2349" i="10"/>
  <c r="B2349" i="10"/>
  <c r="A2349" i="10"/>
  <c r="F2348" i="10"/>
  <c r="B2348" i="10"/>
  <c r="A2348" i="10"/>
  <c r="F2347" i="10"/>
  <c r="B2347" i="10"/>
  <c r="A2347" i="10"/>
  <c r="F2346" i="10"/>
  <c r="B2346" i="10"/>
  <c r="A2346" i="10"/>
  <c r="F2345" i="10"/>
  <c r="B2345" i="10"/>
  <c r="A2345" i="10"/>
  <c r="F2344" i="10"/>
  <c r="B2344" i="10"/>
  <c r="A2344" i="10"/>
  <c r="F2343" i="10"/>
  <c r="B2343" i="10"/>
  <c r="A2343" i="10"/>
  <c r="F2342" i="10"/>
  <c r="B2342" i="10"/>
  <c r="A2342" i="10"/>
  <c r="F2341" i="10"/>
  <c r="B2341" i="10"/>
  <c r="A2341" i="10"/>
  <c r="F2340" i="10"/>
  <c r="B2340" i="10"/>
  <c r="A2340" i="10"/>
  <c r="F2339" i="10"/>
  <c r="B2339" i="10"/>
  <c r="A2339" i="10"/>
  <c r="F2338" i="10"/>
  <c r="B2338" i="10"/>
  <c r="A2338" i="10"/>
  <c r="F2337" i="10"/>
  <c r="B2337" i="10"/>
  <c r="A2337" i="10"/>
  <c r="F2336" i="10"/>
  <c r="B2336" i="10"/>
  <c r="A2336" i="10"/>
  <c r="F2335" i="10"/>
  <c r="B2335" i="10"/>
  <c r="A2335" i="10"/>
  <c r="F2334" i="10"/>
  <c r="B2334" i="10"/>
  <c r="A2334" i="10"/>
  <c r="F2333" i="10"/>
  <c r="B2333" i="10"/>
  <c r="A2333" i="10"/>
  <c r="F2332" i="10"/>
  <c r="B2332" i="10"/>
  <c r="A2332" i="10"/>
  <c r="F2331" i="10"/>
  <c r="B2331" i="10"/>
  <c r="A2331" i="10"/>
  <c r="F2330" i="10"/>
  <c r="B2330" i="10"/>
  <c r="A2330" i="10"/>
  <c r="F2329" i="10"/>
  <c r="B2329" i="10"/>
  <c r="A2329" i="10"/>
  <c r="F2328" i="10"/>
  <c r="B2328" i="10"/>
  <c r="A2328" i="10"/>
  <c r="F2327" i="10"/>
  <c r="B2327" i="10"/>
  <c r="A2327" i="10"/>
  <c r="F2326" i="10"/>
  <c r="B2326" i="10"/>
  <c r="A2326" i="10"/>
  <c r="F2325" i="10"/>
  <c r="B2325" i="10"/>
  <c r="A2325" i="10"/>
  <c r="F2324" i="10"/>
  <c r="B2324" i="10"/>
  <c r="A2324" i="10"/>
  <c r="F2323" i="10"/>
  <c r="B2323" i="10"/>
  <c r="A2323" i="10"/>
  <c r="F2322" i="10"/>
  <c r="B2322" i="10"/>
  <c r="A2322" i="10"/>
  <c r="F2321" i="10"/>
  <c r="B2321" i="10"/>
  <c r="A2321" i="10"/>
  <c r="F2320" i="10"/>
  <c r="B2320" i="10"/>
  <c r="A2320" i="10"/>
  <c r="F2319" i="10"/>
  <c r="B2319" i="10"/>
  <c r="A2319" i="10"/>
  <c r="F2318" i="10"/>
  <c r="B2318" i="10"/>
  <c r="A2318" i="10"/>
  <c r="F2317" i="10"/>
  <c r="B2317" i="10"/>
  <c r="A2317" i="10"/>
  <c r="F2316" i="10"/>
  <c r="B2316" i="10"/>
  <c r="A2316" i="10"/>
  <c r="F2315" i="10"/>
  <c r="B2315" i="10"/>
  <c r="A2315" i="10"/>
  <c r="F2314" i="10"/>
  <c r="B2314" i="10"/>
  <c r="A2314" i="10"/>
  <c r="F2313" i="10"/>
  <c r="B2313" i="10"/>
  <c r="A2313" i="10"/>
  <c r="F2312" i="10"/>
  <c r="B2312" i="10"/>
  <c r="A2312" i="10"/>
  <c r="F2311" i="10"/>
  <c r="B2311" i="10"/>
  <c r="A2311" i="10"/>
  <c r="F2310" i="10"/>
  <c r="B2310" i="10"/>
  <c r="A2310" i="10"/>
  <c r="F2309" i="10"/>
  <c r="B2309" i="10"/>
  <c r="A2309" i="10"/>
  <c r="F2308" i="10"/>
  <c r="B2308" i="10"/>
  <c r="A2308" i="10"/>
  <c r="F2307" i="10"/>
  <c r="B2307" i="10"/>
  <c r="A2307" i="10"/>
  <c r="F2306" i="10"/>
  <c r="B2306" i="10"/>
  <c r="A2306" i="10"/>
  <c r="F2305" i="10"/>
  <c r="B2305" i="10"/>
  <c r="A2305" i="10"/>
  <c r="F2304" i="10"/>
  <c r="B2304" i="10"/>
  <c r="A2304" i="10"/>
  <c r="F2303" i="10"/>
  <c r="B2303" i="10"/>
  <c r="A2303" i="10"/>
  <c r="F2302" i="10"/>
  <c r="B2302" i="10"/>
  <c r="A2302" i="10"/>
  <c r="F2301" i="10"/>
  <c r="B2301" i="10"/>
  <c r="A2301" i="10"/>
  <c r="F2300" i="10"/>
  <c r="B2300" i="10"/>
  <c r="A2300" i="10"/>
  <c r="F2299" i="10"/>
  <c r="B2299" i="10"/>
  <c r="A2299" i="10"/>
  <c r="F2298" i="10"/>
  <c r="B2298" i="10"/>
  <c r="A2298" i="10"/>
  <c r="F2297" i="10"/>
  <c r="B2297" i="10"/>
  <c r="A2297" i="10"/>
  <c r="F2296" i="10"/>
  <c r="B2296" i="10"/>
  <c r="A2296" i="10"/>
  <c r="F2295" i="10"/>
  <c r="B2295" i="10"/>
  <c r="A2295" i="10"/>
  <c r="F2294" i="10"/>
  <c r="B2294" i="10"/>
  <c r="A2294" i="10"/>
  <c r="F2293" i="10"/>
  <c r="B2293" i="10"/>
  <c r="A2293" i="10"/>
  <c r="F2292" i="10"/>
  <c r="B2292" i="10"/>
  <c r="A2292" i="10"/>
  <c r="F2291" i="10"/>
  <c r="B2291" i="10"/>
  <c r="A2291" i="10"/>
  <c r="F2290" i="10"/>
  <c r="B2290" i="10"/>
  <c r="A2290" i="10"/>
  <c r="F2289" i="10"/>
  <c r="B2289" i="10"/>
  <c r="A2289" i="10"/>
  <c r="F2288" i="10"/>
  <c r="B2288" i="10"/>
  <c r="A2288" i="10"/>
  <c r="F2287" i="10"/>
  <c r="B2287" i="10"/>
  <c r="A2287" i="10"/>
  <c r="F2286" i="10"/>
  <c r="B2286" i="10"/>
  <c r="A2286" i="10"/>
  <c r="F2285" i="10"/>
  <c r="B2285" i="10"/>
  <c r="A2285" i="10"/>
  <c r="F2284" i="10"/>
  <c r="B2284" i="10"/>
  <c r="A2284" i="10"/>
  <c r="F2283" i="10"/>
  <c r="B2283" i="10"/>
  <c r="A2283" i="10"/>
  <c r="F2282" i="10"/>
  <c r="B2282" i="10"/>
  <c r="A2282" i="10"/>
  <c r="F2281" i="10"/>
  <c r="B2281" i="10"/>
  <c r="H2281" i="10" s="1"/>
  <c r="A2281" i="10"/>
  <c r="F2280" i="10"/>
  <c r="B2280" i="10"/>
  <c r="A2280" i="10"/>
  <c r="F2279" i="10"/>
  <c r="B2279" i="10"/>
  <c r="A2279" i="10"/>
  <c r="F2278" i="10"/>
  <c r="B2278" i="10"/>
  <c r="A2278" i="10"/>
  <c r="F2277" i="10"/>
  <c r="B2277" i="10"/>
  <c r="A2277" i="10"/>
  <c r="F2276" i="10"/>
  <c r="B2276" i="10"/>
  <c r="A2276" i="10"/>
  <c r="F2275" i="10"/>
  <c r="B2275" i="10"/>
  <c r="A2275" i="10"/>
  <c r="F2274" i="10"/>
  <c r="B2274" i="10"/>
  <c r="A2274" i="10"/>
  <c r="F2273" i="10"/>
  <c r="B2273" i="10"/>
  <c r="A2273" i="10"/>
  <c r="F2272" i="10"/>
  <c r="B2272" i="10"/>
  <c r="A2272" i="10"/>
  <c r="F2271" i="10"/>
  <c r="B2271" i="10"/>
  <c r="A2271" i="10"/>
  <c r="F2270" i="10"/>
  <c r="B2270" i="10"/>
  <c r="A2270" i="10"/>
  <c r="F2269" i="10"/>
  <c r="B2269" i="10"/>
  <c r="A2269" i="10"/>
  <c r="F2268" i="10"/>
  <c r="B2268" i="10"/>
  <c r="A2268" i="10"/>
  <c r="F2267" i="10"/>
  <c r="B2267" i="10"/>
  <c r="A2267" i="10"/>
  <c r="F2266" i="10"/>
  <c r="B2266" i="10"/>
  <c r="A2266" i="10"/>
  <c r="F2265" i="10"/>
  <c r="B2265" i="10"/>
  <c r="A2265" i="10"/>
  <c r="F2264" i="10"/>
  <c r="B2264" i="10"/>
  <c r="A2264" i="10"/>
  <c r="F2263" i="10"/>
  <c r="B2263" i="10"/>
  <c r="A2263" i="10"/>
  <c r="F2262" i="10"/>
  <c r="B2262" i="10"/>
  <c r="A2262" i="10"/>
  <c r="F2261" i="10"/>
  <c r="B2261" i="10"/>
  <c r="A2261" i="10"/>
  <c r="F2260" i="10"/>
  <c r="B2260" i="10"/>
  <c r="A2260" i="10"/>
  <c r="F2259" i="10"/>
  <c r="B2259" i="10"/>
  <c r="A2259" i="10"/>
  <c r="F2258" i="10"/>
  <c r="B2258" i="10"/>
  <c r="A2258" i="10"/>
  <c r="F2257" i="10"/>
  <c r="B2257" i="10"/>
  <c r="A2257" i="10"/>
  <c r="F2256" i="10"/>
  <c r="B2256" i="10"/>
  <c r="A2256" i="10"/>
  <c r="F2255" i="10"/>
  <c r="B2255" i="10"/>
  <c r="A2255" i="10"/>
  <c r="F2254" i="10"/>
  <c r="B2254" i="10"/>
  <c r="A2254" i="10"/>
  <c r="F2253" i="10"/>
  <c r="B2253" i="10"/>
  <c r="A2253" i="10"/>
  <c r="F2252" i="10"/>
  <c r="B2252" i="10"/>
  <c r="A2252" i="10"/>
  <c r="F2251" i="10"/>
  <c r="B2251" i="10"/>
  <c r="A2251" i="10"/>
  <c r="F2250" i="10"/>
  <c r="B2250" i="10"/>
  <c r="A2250" i="10"/>
  <c r="F2249" i="10"/>
  <c r="B2249" i="10"/>
  <c r="A2249" i="10"/>
  <c r="F2248" i="10"/>
  <c r="B2248" i="10"/>
  <c r="A2248" i="10"/>
  <c r="F2247" i="10"/>
  <c r="B2247" i="10"/>
  <c r="A2247" i="10"/>
  <c r="F2246" i="10"/>
  <c r="B2246" i="10"/>
  <c r="A2246" i="10"/>
  <c r="F2245" i="10"/>
  <c r="B2245" i="10"/>
  <c r="A2245" i="10"/>
  <c r="F2244" i="10"/>
  <c r="B2244" i="10"/>
  <c r="A2244" i="10"/>
  <c r="F2243" i="10"/>
  <c r="B2243" i="10"/>
  <c r="A2243" i="10"/>
  <c r="F2242" i="10"/>
  <c r="B2242" i="10"/>
  <c r="A2242" i="10"/>
  <c r="F2241" i="10"/>
  <c r="B2241" i="10"/>
  <c r="A2241" i="10"/>
  <c r="F2240" i="10"/>
  <c r="B2240" i="10"/>
  <c r="A2240" i="10"/>
  <c r="F2239" i="10"/>
  <c r="B2239" i="10"/>
  <c r="A2239" i="10"/>
  <c r="F2238" i="10"/>
  <c r="B2238" i="10"/>
  <c r="A2238" i="10"/>
  <c r="F2237" i="10"/>
  <c r="B2237" i="10"/>
  <c r="A2237" i="10"/>
  <c r="F2236" i="10"/>
  <c r="B2236" i="10"/>
  <c r="A2236" i="10"/>
  <c r="F2235" i="10"/>
  <c r="B2235" i="10"/>
  <c r="A2235" i="10"/>
  <c r="F2234" i="10"/>
  <c r="B2234" i="10"/>
  <c r="A2234" i="10"/>
  <c r="F2233" i="10"/>
  <c r="B2233" i="10"/>
  <c r="A2233" i="10"/>
  <c r="F2232" i="10"/>
  <c r="B2232" i="10"/>
  <c r="A2232" i="10"/>
  <c r="F2231" i="10"/>
  <c r="B2231" i="10"/>
  <c r="A2231" i="10"/>
  <c r="F2230" i="10"/>
  <c r="B2230" i="10"/>
  <c r="A2230" i="10"/>
  <c r="F2229" i="10"/>
  <c r="B2229" i="10"/>
  <c r="A2229" i="10"/>
  <c r="F2228" i="10"/>
  <c r="B2228" i="10"/>
  <c r="A2228" i="10"/>
  <c r="F2227" i="10"/>
  <c r="B2227" i="10"/>
  <c r="A2227" i="10"/>
  <c r="F2226" i="10"/>
  <c r="B2226" i="10"/>
  <c r="A2226" i="10"/>
  <c r="F2225" i="10"/>
  <c r="B2225" i="10"/>
  <c r="A2225" i="10"/>
  <c r="F2224" i="10"/>
  <c r="B2224" i="10"/>
  <c r="A2224" i="10"/>
  <c r="F2223" i="10"/>
  <c r="B2223" i="10"/>
  <c r="A2223" i="10"/>
  <c r="F2222" i="10"/>
  <c r="B2222" i="10"/>
  <c r="A2222" i="10"/>
  <c r="F2221" i="10"/>
  <c r="B2221" i="10"/>
  <c r="A2221" i="10"/>
  <c r="F2220" i="10"/>
  <c r="B2220" i="10"/>
  <c r="A2220" i="10"/>
  <c r="F2219" i="10"/>
  <c r="B2219" i="10"/>
  <c r="A2219" i="10"/>
  <c r="F2218" i="10"/>
  <c r="B2218" i="10"/>
  <c r="A2218" i="10"/>
  <c r="F2217" i="10"/>
  <c r="B2217" i="10"/>
  <c r="A2217" i="10"/>
  <c r="F2216" i="10"/>
  <c r="B2216" i="10"/>
  <c r="A2216" i="10"/>
  <c r="F2215" i="10"/>
  <c r="B2215" i="10"/>
  <c r="A2215" i="10"/>
  <c r="F2214" i="10"/>
  <c r="B2214" i="10"/>
  <c r="A2214" i="10"/>
  <c r="F2213" i="10"/>
  <c r="B2213" i="10"/>
  <c r="A2213" i="10"/>
  <c r="F2212" i="10"/>
  <c r="B2212" i="10"/>
  <c r="A2212" i="10"/>
  <c r="F2211" i="10"/>
  <c r="B2211" i="10"/>
  <c r="A2211" i="10"/>
  <c r="F2210" i="10"/>
  <c r="B2210" i="10"/>
  <c r="A2210" i="10"/>
  <c r="F2209" i="10"/>
  <c r="B2209" i="10"/>
  <c r="A2209" i="10"/>
  <c r="F2208" i="10"/>
  <c r="B2208" i="10"/>
  <c r="A2208" i="10"/>
  <c r="F2207" i="10"/>
  <c r="B2207" i="10"/>
  <c r="A2207" i="10"/>
  <c r="F2206" i="10"/>
  <c r="B2206" i="10"/>
  <c r="A2206" i="10"/>
  <c r="F2205" i="10"/>
  <c r="B2205" i="10"/>
  <c r="A2205" i="10"/>
  <c r="F2204" i="10"/>
  <c r="B2204" i="10"/>
  <c r="A2204" i="10"/>
  <c r="F2203" i="10"/>
  <c r="B2203" i="10"/>
  <c r="A2203" i="10"/>
  <c r="F2202" i="10"/>
  <c r="B2202" i="10"/>
  <c r="A2202" i="10"/>
  <c r="F2201" i="10"/>
  <c r="B2201" i="10"/>
  <c r="A2201" i="10"/>
  <c r="F2200" i="10"/>
  <c r="B2200" i="10"/>
  <c r="A2200" i="10"/>
  <c r="F2199" i="10"/>
  <c r="B2199" i="10"/>
  <c r="A2199" i="10"/>
  <c r="F2198" i="10"/>
  <c r="B2198" i="10"/>
  <c r="A2198" i="10"/>
  <c r="F2197" i="10"/>
  <c r="B2197" i="10"/>
  <c r="A2197" i="10"/>
  <c r="F2196" i="10"/>
  <c r="B2196" i="10"/>
  <c r="A2196" i="10"/>
  <c r="F2195" i="10"/>
  <c r="B2195" i="10"/>
  <c r="A2195" i="10"/>
  <c r="F2194" i="10"/>
  <c r="B2194" i="10"/>
  <c r="A2194" i="10"/>
  <c r="F2193" i="10"/>
  <c r="B2193" i="10"/>
  <c r="A2193" i="10"/>
  <c r="F2192" i="10"/>
  <c r="B2192" i="10"/>
  <c r="A2192" i="10"/>
  <c r="F2191" i="10"/>
  <c r="B2191" i="10"/>
  <c r="A2191" i="10"/>
  <c r="F2190" i="10"/>
  <c r="B2190" i="10"/>
  <c r="A2190" i="10"/>
  <c r="F2189" i="10"/>
  <c r="B2189" i="10"/>
  <c r="A2189" i="10"/>
  <c r="F2188" i="10"/>
  <c r="B2188" i="10"/>
  <c r="A2188" i="10"/>
  <c r="F2187" i="10"/>
  <c r="B2187" i="10"/>
  <c r="A2187" i="10"/>
  <c r="F2186" i="10"/>
  <c r="B2186" i="10"/>
  <c r="A2186" i="10"/>
  <c r="F2185" i="10"/>
  <c r="B2185" i="10"/>
  <c r="A2185" i="10"/>
  <c r="F2184" i="10"/>
  <c r="B2184" i="10"/>
  <c r="A2184" i="10"/>
  <c r="F2183" i="10"/>
  <c r="B2183" i="10"/>
  <c r="A2183" i="10"/>
  <c r="F2182" i="10"/>
  <c r="B2182" i="10"/>
  <c r="A2182" i="10"/>
  <c r="F2181" i="10"/>
  <c r="B2181" i="10"/>
  <c r="A2181" i="10"/>
  <c r="F2180" i="10"/>
  <c r="B2180" i="10"/>
  <c r="A2180" i="10"/>
  <c r="F2179" i="10"/>
  <c r="B2179" i="10"/>
  <c r="A2179" i="10"/>
  <c r="F2178" i="10"/>
  <c r="B2178" i="10"/>
  <c r="A2178" i="10"/>
  <c r="F2177" i="10"/>
  <c r="B2177" i="10"/>
  <c r="A2177" i="10"/>
  <c r="F2176" i="10"/>
  <c r="B2176" i="10"/>
  <c r="A2176" i="10"/>
  <c r="F2175" i="10"/>
  <c r="B2175" i="10"/>
  <c r="A2175" i="10"/>
  <c r="F2174" i="10"/>
  <c r="B2174" i="10"/>
  <c r="A2174" i="10"/>
  <c r="F2173" i="10"/>
  <c r="B2173" i="10"/>
  <c r="A2173" i="10"/>
  <c r="F2172" i="10"/>
  <c r="B2172" i="10"/>
  <c r="A2172" i="10"/>
  <c r="F2171" i="10"/>
  <c r="B2171" i="10"/>
  <c r="A2171" i="10"/>
  <c r="F2170" i="10"/>
  <c r="B2170" i="10"/>
  <c r="A2170" i="10"/>
  <c r="F2169" i="10"/>
  <c r="B2169" i="10"/>
  <c r="A2169" i="10"/>
  <c r="F2168" i="10"/>
  <c r="B2168" i="10"/>
  <c r="A2168" i="10"/>
  <c r="F2167" i="10"/>
  <c r="B2167" i="10"/>
  <c r="A2167" i="10"/>
  <c r="F2166" i="10"/>
  <c r="B2166" i="10"/>
  <c r="A2166" i="10"/>
  <c r="F2165" i="10"/>
  <c r="B2165" i="10"/>
  <c r="A2165" i="10"/>
  <c r="F2164" i="10"/>
  <c r="B2164" i="10"/>
  <c r="A2164" i="10"/>
  <c r="F2163" i="10"/>
  <c r="B2163" i="10"/>
  <c r="A2163" i="10"/>
  <c r="F2162" i="10"/>
  <c r="B2162" i="10"/>
  <c r="A2162" i="10"/>
  <c r="F2161" i="10"/>
  <c r="B2161" i="10"/>
  <c r="A2161" i="10"/>
  <c r="F2160" i="10"/>
  <c r="B2160" i="10"/>
  <c r="A2160" i="10"/>
  <c r="F2159" i="10"/>
  <c r="B2159" i="10"/>
  <c r="A2159" i="10"/>
  <c r="F2158" i="10"/>
  <c r="B2158" i="10"/>
  <c r="A2158" i="10"/>
  <c r="F2157" i="10"/>
  <c r="B2157" i="10"/>
  <c r="A2157" i="10"/>
  <c r="F2156" i="10"/>
  <c r="B2156" i="10"/>
  <c r="A2156" i="10"/>
  <c r="F2155" i="10"/>
  <c r="B2155" i="10"/>
  <c r="A2155" i="10"/>
  <c r="F2154" i="10"/>
  <c r="B2154" i="10"/>
  <c r="A2154" i="10"/>
  <c r="F2153" i="10"/>
  <c r="B2153" i="10"/>
  <c r="A2153" i="10"/>
  <c r="F2152" i="10"/>
  <c r="B2152" i="10"/>
  <c r="A2152" i="10"/>
  <c r="F2151" i="10"/>
  <c r="B2151" i="10"/>
  <c r="A2151" i="10"/>
  <c r="F2150" i="10"/>
  <c r="B2150" i="10"/>
  <c r="A2150" i="10"/>
  <c r="F2149" i="10"/>
  <c r="B2149" i="10"/>
  <c r="A2149" i="10"/>
  <c r="F2148" i="10"/>
  <c r="B2148" i="10"/>
  <c r="A2148" i="10"/>
  <c r="F2147" i="10"/>
  <c r="B2147" i="10"/>
  <c r="A2147" i="10"/>
  <c r="F2146" i="10"/>
  <c r="B2146" i="10"/>
  <c r="A2146" i="10"/>
  <c r="F2145" i="10"/>
  <c r="B2145" i="10"/>
  <c r="A2145" i="10"/>
  <c r="F2144" i="10"/>
  <c r="B2144" i="10"/>
  <c r="A2144" i="10"/>
  <c r="F2143" i="10"/>
  <c r="B2143" i="10"/>
  <c r="A2143" i="10"/>
  <c r="F2142" i="10"/>
  <c r="B2142" i="10"/>
  <c r="A2142" i="10"/>
  <c r="F2141" i="10"/>
  <c r="B2141" i="10"/>
  <c r="A2141" i="10"/>
  <c r="F2140" i="10"/>
  <c r="B2140" i="10"/>
  <c r="A2140" i="10"/>
  <c r="F2139" i="10"/>
  <c r="B2139" i="10"/>
  <c r="A2139" i="10"/>
  <c r="F2138" i="10"/>
  <c r="B2138" i="10"/>
  <c r="A2138" i="10"/>
  <c r="F2137" i="10"/>
  <c r="B2137" i="10"/>
  <c r="A2137" i="10"/>
  <c r="F2136" i="10"/>
  <c r="B2136" i="10"/>
  <c r="A2136" i="10"/>
  <c r="F2135" i="10"/>
  <c r="B2135" i="10"/>
  <c r="A2135" i="10"/>
  <c r="F2134" i="10"/>
  <c r="B2134" i="10"/>
  <c r="A2134" i="10"/>
  <c r="F2133" i="10"/>
  <c r="B2133" i="10"/>
  <c r="A2133" i="10"/>
  <c r="F2132" i="10"/>
  <c r="B2132" i="10"/>
  <c r="A2132" i="10"/>
  <c r="F2131" i="10"/>
  <c r="B2131" i="10"/>
  <c r="A2131" i="10"/>
  <c r="F2130" i="10"/>
  <c r="B2130" i="10"/>
  <c r="A2130" i="10"/>
  <c r="F2129" i="10"/>
  <c r="B2129" i="10"/>
  <c r="A2129" i="10"/>
  <c r="F2128" i="10"/>
  <c r="B2128" i="10"/>
  <c r="A2128" i="10"/>
  <c r="F2127" i="10"/>
  <c r="B2127" i="10"/>
  <c r="A2127" i="10"/>
  <c r="F2126" i="10"/>
  <c r="B2126" i="10"/>
  <c r="A2126" i="10"/>
  <c r="F2125" i="10"/>
  <c r="B2125" i="10"/>
  <c r="A2125" i="10"/>
  <c r="F2124" i="10"/>
  <c r="B2124" i="10"/>
  <c r="A2124" i="10"/>
  <c r="F2123" i="10"/>
  <c r="B2123" i="10"/>
  <c r="A2123" i="10"/>
  <c r="F2122" i="10"/>
  <c r="B2122" i="10"/>
  <c r="A2122" i="10"/>
  <c r="F2121" i="10"/>
  <c r="B2121" i="10"/>
  <c r="A2121" i="10"/>
  <c r="F2120" i="10"/>
  <c r="B2120" i="10"/>
  <c r="A2120" i="10"/>
  <c r="F2119" i="10"/>
  <c r="B2119" i="10"/>
  <c r="A2119" i="10"/>
  <c r="F2118" i="10"/>
  <c r="B2118" i="10"/>
  <c r="A2118" i="10"/>
  <c r="F2117" i="10"/>
  <c r="B2117" i="10"/>
  <c r="A2117" i="10"/>
  <c r="F2116" i="10"/>
  <c r="B2116" i="10"/>
  <c r="A2116" i="10"/>
  <c r="F2115" i="10"/>
  <c r="B2115" i="10"/>
  <c r="A2115" i="10"/>
  <c r="F2114" i="10"/>
  <c r="B2114" i="10"/>
  <c r="A2114" i="10"/>
  <c r="F2113" i="10"/>
  <c r="B2113" i="10"/>
  <c r="A2113" i="10"/>
  <c r="F2112" i="10"/>
  <c r="B2112" i="10"/>
  <c r="A2112" i="10"/>
  <c r="F2111" i="10"/>
  <c r="B2111" i="10"/>
  <c r="A2111" i="10"/>
  <c r="F2110" i="10"/>
  <c r="B2110" i="10"/>
  <c r="A2110" i="10"/>
  <c r="F2109" i="10"/>
  <c r="B2109" i="10"/>
  <c r="A2109" i="10"/>
  <c r="F2108" i="10"/>
  <c r="B2108" i="10"/>
  <c r="A2108" i="10"/>
  <c r="F2107" i="10"/>
  <c r="B2107" i="10"/>
  <c r="A2107" i="10"/>
  <c r="F2106" i="10"/>
  <c r="B2106" i="10"/>
  <c r="A2106" i="10"/>
  <c r="F2105" i="10"/>
  <c r="B2105" i="10"/>
  <c r="A2105" i="10"/>
  <c r="F2104" i="10"/>
  <c r="B2104" i="10"/>
  <c r="A2104" i="10"/>
  <c r="F2103" i="10"/>
  <c r="B2103" i="10"/>
  <c r="A2103" i="10"/>
  <c r="F2102" i="10"/>
  <c r="B2102" i="10"/>
  <c r="A2102" i="10"/>
  <c r="F2101" i="10"/>
  <c r="B2101" i="10"/>
  <c r="A2101" i="10"/>
  <c r="F2100" i="10"/>
  <c r="B2100" i="10"/>
  <c r="A2100" i="10"/>
  <c r="F2099" i="10"/>
  <c r="B2099" i="10"/>
  <c r="A2099" i="10"/>
  <c r="F2098" i="10"/>
  <c r="B2098" i="10"/>
  <c r="A2098" i="10"/>
  <c r="F2097" i="10"/>
  <c r="B2097" i="10"/>
  <c r="A2097" i="10"/>
  <c r="F2096" i="10"/>
  <c r="B2096" i="10"/>
  <c r="A2096" i="10"/>
  <c r="F2095" i="10"/>
  <c r="B2095" i="10"/>
  <c r="A2095" i="10"/>
  <c r="F2094" i="10"/>
  <c r="B2094" i="10"/>
  <c r="A2094" i="10"/>
  <c r="F2093" i="10"/>
  <c r="B2093" i="10"/>
  <c r="A2093" i="10"/>
  <c r="F2092" i="10"/>
  <c r="B2092" i="10"/>
  <c r="A2092" i="10"/>
  <c r="F2091" i="10"/>
  <c r="B2091" i="10"/>
  <c r="A2091" i="10"/>
  <c r="F2090" i="10"/>
  <c r="B2090" i="10"/>
  <c r="A2090" i="10"/>
  <c r="F2089" i="10"/>
  <c r="B2089" i="10"/>
  <c r="A2089" i="10"/>
  <c r="F2088" i="10"/>
  <c r="B2088" i="10"/>
  <c r="A2088" i="10"/>
  <c r="F2087" i="10"/>
  <c r="B2087" i="10"/>
  <c r="A2087" i="10"/>
  <c r="F2086" i="10"/>
  <c r="B2086" i="10"/>
  <c r="A2086" i="10"/>
  <c r="F2085" i="10"/>
  <c r="B2085" i="10"/>
  <c r="A2085" i="10"/>
  <c r="F2084" i="10"/>
  <c r="B2084" i="10"/>
  <c r="A2084" i="10"/>
  <c r="F2083" i="10"/>
  <c r="B2083" i="10"/>
  <c r="A2083" i="10"/>
  <c r="F2082" i="10"/>
  <c r="B2082" i="10"/>
  <c r="A2082" i="10"/>
  <c r="F2081" i="10"/>
  <c r="B2081" i="10"/>
  <c r="A2081" i="10"/>
  <c r="F2080" i="10"/>
  <c r="B2080" i="10"/>
  <c r="M2080" i="10" s="1"/>
  <c r="A2080" i="10"/>
  <c r="F2079" i="10"/>
  <c r="B2079" i="10"/>
  <c r="A2079" i="10"/>
  <c r="F2078" i="10"/>
  <c r="B2078" i="10"/>
  <c r="A2078" i="10"/>
  <c r="F2077" i="10"/>
  <c r="B2077" i="10"/>
  <c r="A2077" i="10"/>
  <c r="F2076" i="10"/>
  <c r="B2076" i="10"/>
  <c r="A2076" i="10"/>
  <c r="F2075" i="10"/>
  <c r="B2075" i="10"/>
  <c r="A2075" i="10"/>
  <c r="F2074" i="10"/>
  <c r="B2074" i="10"/>
  <c r="A2074" i="10"/>
  <c r="F2073" i="10"/>
  <c r="B2073" i="10"/>
  <c r="A2073" i="10"/>
  <c r="F2072" i="10"/>
  <c r="B2072" i="10"/>
  <c r="A2072" i="10"/>
  <c r="F2071" i="10"/>
  <c r="B2071" i="10"/>
  <c r="A2071" i="10"/>
  <c r="F2070" i="10"/>
  <c r="B2070" i="10"/>
  <c r="A2070" i="10"/>
  <c r="F2069" i="10"/>
  <c r="B2069" i="10"/>
  <c r="A2069" i="10"/>
  <c r="F2068" i="10"/>
  <c r="B2068" i="10"/>
  <c r="A2068" i="10"/>
  <c r="F2067" i="10"/>
  <c r="B2067" i="10"/>
  <c r="A2067" i="10"/>
  <c r="F2066" i="10"/>
  <c r="B2066" i="10"/>
  <c r="A2066" i="10"/>
  <c r="F2065" i="10"/>
  <c r="B2065" i="10"/>
  <c r="A2065" i="10"/>
  <c r="F2064" i="10"/>
  <c r="B2064" i="10"/>
  <c r="A2064" i="10"/>
  <c r="F2063" i="10"/>
  <c r="B2063" i="10"/>
  <c r="A2063" i="10"/>
  <c r="F2062" i="10"/>
  <c r="B2062" i="10"/>
  <c r="A2062" i="10"/>
  <c r="F2061" i="10"/>
  <c r="B2061" i="10"/>
  <c r="A2061" i="10"/>
  <c r="F2060" i="10"/>
  <c r="B2060" i="10"/>
  <c r="A2060" i="10"/>
  <c r="F2059" i="10"/>
  <c r="B2059" i="10"/>
  <c r="A2059" i="10"/>
  <c r="F2058" i="10"/>
  <c r="B2058" i="10"/>
  <c r="A2058" i="10"/>
  <c r="F2057" i="10"/>
  <c r="B2057" i="10"/>
  <c r="A2057" i="10"/>
  <c r="F2056" i="10"/>
  <c r="B2056" i="10"/>
  <c r="A2056" i="10"/>
  <c r="F2055" i="10"/>
  <c r="B2055" i="10"/>
  <c r="A2055" i="10"/>
  <c r="F2054" i="10"/>
  <c r="B2054" i="10"/>
  <c r="A2054" i="10"/>
  <c r="F2053" i="10"/>
  <c r="B2053" i="10"/>
  <c r="A2053" i="10"/>
  <c r="F2052" i="10"/>
  <c r="B2052" i="10"/>
  <c r="A2052" i="10"/>
  <c r="F2051" i="10"/>
  <c r="B2051" i="10"/>
  <c r="A2051" i="10"/>
  <c r="F2050" i="10"/>
  <c r="B2050" i="10"/>
  <c r="A2050" i="10"/>
  <c r="F2049" i="10"/>
  <c r="B2049" i="10"/>
  <c r="A2049" i="10"/>
  <c r="F2048" i="10"/>
  <c r="B2048" i="10"/>
  <c r="A2048" i="10"/>
  <c r="F2047" i="10"/>
  <c r="B2047" i="10"/>
  <c r="A2047" i="10"/>
  <c r="F2046" i="10"/>
  <c r="B2046" i="10"/>
  <c r="A2046" i="10"/>
  <c r="F2045" i="10"/>
  <c r="B2045" i="10"/>
  <c r="A2045" i="10"/>
  <c r="F2044" i="10"/>
  <c r="B2044" i="10"/>
  <c r="A2044" i="10"/>
  <c r="F2043" i="10"/>
  <c r="B2043" i="10"/>
  <c r="A2043" i="10"/>
  <c r="F2042" i="10"/>
  <c r="B2042" i="10"/>
  <c r="A2042" i="10"/>
  <c r="F2041" i="10"/>
  <c r="B2041" i="10"/>
  <c r="A2041" i="10"/>
  <c r="F2040" i="10"/>
  <c r="B2040" i="10"/>
  <c r="A2040" i="10"/>
  <c r="F2039" i="10"/>
  <c r="B2039" i="10"/>
  <c r="A2039" i="10"/>
  <c r="F2038" i="10"/>
  <c r="B2038" i="10"/>
  <c r="A2038" i="10"/>
  <c r="F2037" i="10"/>
  <c r="B2037" i="10"/>
  <c r="A2037" i="10"/>
  <c r="F2036" i="10"/>
  <c r="B2036" i="10"/>
  <c r="A2036" i="10"/>
  <c r="F2035" i="10"/>
  <c r="B2035" i="10"/>
  <c r="A2035" i="10"/>
  <c r="F2034" i="10"/>
  <c r="B2034" i="10"/>
  <c r="A2034" i="10"/>
  <c r="F2033" i="10"/>
  <c r="B2033" i="10"/>
  <c r="A2033" i="10"/>
  <c r="F2032" i="10"/>
  <c r="B2032" i="10"/>
  <c r="A2032" i="10"/>
  <c r="F2031" i="10"/>
  <c r="B2031" i="10"/>
  <c r="A2031" i="10"/>
  <c r="F2030" i="10"/>
  <c r="B2030" i="10"/>
  <c r="A2030" i="10"/>
  <c r="F2029" i="10"/>
  <c r="B2029" i="10"/>
  <c r="A2029" i="10"/>
  <c r="F2028" i="10"/>
  <c r="B2028" i="10"/>
  <c r="A2028" i="10"/>
  <c r="F2027" i="10"/>
  <c r="B2027" i="10"/>
  <c r="A2027" i="10"/>
  <c r="F2026" i="10"/>
  <c r="B2026" i="10"/>
  <c r="A2026" i="10"/>
  <c r="F2025" i="10"/>
  <c r="B2025" i="10"/>
  <c r="A2025" i="10"/>
  <c r="F2024" i="10"/>
  <c r="B2024" i="10"/>
  <c r="A2024" i="10"/>
  <c r="F2023" i="10"/>
  <c r="B2023" i="10"/>
  <c r="A2023" i="10"/>
  <c r="F2022" i="10"/>
  <c r="B2022" i="10"/>
  <c r="A2022" i="10"/>
  <c r="F2021" i="10"/>
  <c r="B2021" i="10"/>
  <c r="A2021" i="10"/>
  <c r="F2020" i="10"/>
  <c r="B2020" i="10"/>
  <c r="A2020" i="10"/>
  <c r="F2019" i="10"/>
  <c r="B2019" i="10"/>
  <c r="A2019" i="10"/>
  <c r="F2018" i="10"/>
  <c r="B2018" i="10"/>
  <c r="A2018" i="10"/>
  <c r="F2017" i="10"/>
  <c r="B2017" i="10"/>
  <c r="A2017" i="10"/>
  <c r="F2016" i="10"/>
  <c r="B2016" i="10"/>
  <c r="A2016" i="10"/>
  <c r="F2015" i="10"/>
  <c r="B2015" i="10"/>
  <c r="A2015" i="10"/>
  <c r="F2014" i="10"/>
  <c r="B2014" i="10"/>
  <c r="A2014" i="10"/>
  <c r="F2013" i="10"/>
  <c r="B2013" i="10"/>
  <c r="A2013" i="10"/>
  <c r="F2012" i="10"/>
  <c r="B2012" i="10"/>
  <c r="A2012" i="10"/>
  <c r="F2011" i="10"/>
  <c r="B2011" i="10"/>
  <c r="A2011" i="10"/>
  <c r="F2010" i="10"/>
  <c r="B2010" i="10"/>
  <c r="A2010" i="10"/>
  <c r="F2009" i="10"/>
  <c r="B2009" i="10"/>
  <c r="A2009" i="10"/>
  <c r="F2008" i="10"/>
  <c r="B2008" i="10"/>
  <c r="L2008" i="10" s="1"/>
  <c r="A2008" i="10"/>
  <c r="F2007" i="10"/>
  <c r="B2007" i="10"/>
  <c r="A2007" i="10"/>
  <c r="F2006" i="10"/>
  <c r="B2006" i="10"/>
  <c r="A2006" i="10"/>
  <c r="F2005" i="10"/>
  <c r="B2005" i="10"/>
  <c r="A2005" i="10"/>
  <c r="F2004" i="10"/>
  <c r="B2004" i="10"/>
  <c r="A2004" i="10"/>
  <c r="F2003" i="10"/>
  <c r="B2003" i="10"/>
  <c r="A2003" i="10"/>
  <c r="F2002" i="10"/>
  <c r="B2002" i="10"/>
  <c r="A2002" i="10"/>
  <c r="F2001" i="10"/>
  <c r="B2001" i="10"/>
  <c r="A2001" i="10"/>
  <c r="F2000" i="10"/>
  <c r="B2000" i="10"/>
  <c r="M2000" i="10" s="1"/>
  <c r="A2000" i="10"/>
  <c r="F1999" i="10"/>
  <c r="B1999" i="10"/>
  <c r="A1999" i="10"/>
  <c r="F1998" i="10"/>
  <c r="B1998" i="10"/>
  <c r="A1998" i="10"/>
  <c r="F1997" i="10"/>
  <c r="B1997" i="10"/>
  <c r="A1997" i="10"/>
  <c r="F1996" i="10"/>
  <c r="B1996" i="10"/>
  <c r="A1996" i="10"/>
  <c r="F1995" i="10"/>
  <c r="B1995" i="10"/>
  <c r="A1995" i="10"/>
  <c r="F1994" i="10"/>
  <c r="B1994" i="10"/>
  <c r="A1994" i="10"/>
  <c r="F1993" i="10"/>
  <c r="B1993" i="10"/>
  <c r="A1993" i="10"/>
  <c r="F1992" i="10"/>
  <c r="B1992" i="10"/>
  <c r="A1992" i="10"/>
  <c r="F1991" i="10"/>
  <c r="B1991" i="10"/>
  <c r="A1991" i="10"/>
  <c r="F1990" i="10"/>
  <c r="B1990" i="10"/>
  <c r="A1990" i="10"/>
  <c r="F1989" i="10"/>
  <c r="B1989" i="10"/>
  <c r="A1989" i="10"/>
  <c r="F1988" i="10"/>
  <c r="B1988" i="10"/>
  <c r="A1988" i="10"/>
  <c r="F1987" i="10"/>
  <c r="B1987" i="10"/>
  <c r="A1987" i="10"/>
  <c r="F1986" i="10"/>
  <c r="B1986" i="10"/>
  <c r="A1986" i="10"/>
  <c r="F1985" i="10"/>
  <c r="B1985" i="10"/>
  <c r="A1985" i="10"/>
  <c r="F1984" i="10"/>
  <c r="B1984" i="10"/>
  <c r="A1984" i="10"/>
  <c r="F1983" i="10"/>
  <c r="B1983" i="10"/>
  <c r="A1983" i="10"/>
  <c r="F1982" i="10"/>
  <c r="B1982" i="10"/>
  <c r="A1982" i="10"/>
  <c r="F1981" i="10"/>
  <c r="B1981" i="10"/>
  <c r="A1981" i="10"/>
  <c r="F1980" i="10"/>
  <c r="B1980" i="10"/>
  <c r="A1980" i="10"/>
  <c r="F1979" i="10"/>
  <c r="B1979" i="10"/>
  <c r="A1979" i="10"/>
  <c r="F1978" i="10"/>
  <c r="B1978" i="10"/>
  <c r="A1978" i="10"/>
  <c r="F1977" i="10"/>
  <c r="B1977" i="10"/>
  <c r="M1977" i="10" s="1"/>
  <c r="A1977" i="10"/>
  <c r="F1976" i="10"/>
  <c r="B1976" i="10"/>
  <c r="A1976" i="10"/>
  <c r="F1975" i="10"/>
  <c r="B1975" i="10"/>
  <c r="A1975" i="10"/>
  <c r="F1974" i="10"/>
  <c r="B1974" i="10"/>
  <c r="A1974" i="10"/>
  <c r="F1973" i="10"/>
  <c r="B1973" i="10"/>
  <c r="A1973" i="10"/>
  <c r="F1972" i="10"/>
  <c r="B1972" i="10"/>
  <c r="A1972" i="10"/>
  <c r="F1971" i="10"/>
  <c r="B1971" i="10"/>
  <c r="A1971" i="10"/>
  <c r="F1970" i="10"/>
  <c r="B1970" i="10"/>
  <c r="A1970" i="10"/>
  <c r="F1969" i="10"/>
  <c r="B1969" i="10"/>
  <c r="A1969" i="10"/>
  <c r="F1968" i="10"/>
  <c r="B1968" i="10"/>
  <c r="A1968" i="10"/>
  <c r="F1967" i="10"/>
  <c r="B1967" i="10"/>
  <c r="A1967" i="10"/>
  <c r="F1966" i="10"/>
  <c r="B1966" i="10"/>
  <c r="A1966" i="10"/>
  <c r="F1965" i="10"/>
  <c r="B1965" i="10"/>
  <c r="A1965" i="10"/>
  <c r="F1964" i="10"/>
  <c r="B1964" i="10"/>
  <c r="A1964" i="10"/>
  <c r="F1963" i="10"/>
  <c r="B1963" i="10"/>
  <c r="A1963" i="10"/>
  <c r="O1963" i="10" s="1"/>
  <c r="F1962" i="10"/>
  <c r="B1962" i="10"/>
  <c r="A1962" i="10"/>
  <c r="F1961" i="10"/>
  <c r="B1961" i="10"/>
  <c r="A1961" i="10"/>
  <c r="F1960" i="10"/>
  <c r="B1960" i="10"/>
  <c r="A1960" i="10"/>
  <c r="F1959" i="10"/>
  <c r="B1959" i="10"/>
  <c r="A1959" i="10"/>
  <c r="O1959" i="10" s="1"/>
  <c r="F1958" i="10"/>
  <c r="B1958" i="10"/>
  <c r="A1958" i="10"/>
  <c r="F1957" i="10"/>
  <c r="B1957" i="10"/>
  <c r="O1957" i="10" s="1"/>
  <c r="A1957" i="10"/>
  <c r="F1956" i="10"/>
  <c r="B1956" i="10"/>
  <c r="A1956" i="10"/>
  <c r="F1955" i="10"/>
  <c r="B1955" i="10"/>
  <c r="A1955" i="10"/>
  <c r="G1955" i="10" s="1"/>
  <c r="F1954" i="10"/>
  <c r="B1954" i="10"/>
  <c r="A1954" i="10"/>
  <c r="F1953" i="10"/>
  <c r="B1953" i="10"/>
  <c r="A1953" i="10"/>
  <c r="F1952" i="10"/>
  <c r="B1952" i="10"/>
  <c r="A1952" i="10"/>
  <c r="F1951" i="10"/>
  <c r="B1951" i="10"/>
  <c r="A1951" i="10"/>
  <c r="F1950" i="10"/>
  <c r="B1950" i="10"/>
  <c r="A1950" i="10"/>
  <c r="F1949" i="10"/>
  <c r="B1949" i="10"/>
  <c r="A1949" i="10"/>
  <c r="F1948" i="10"/>
  <c r="B1948" i="10"/>
  <c r="A1948" i="10"/>
  <c r="F1947" i="10"/>
  <c r="B1947" i="10"/>
  <c r="A1947" i="10"/>
  <c r="I1947" i="10" s="1"/>
  <c r="F1946" i="10"/>
  <c r="B1946" i="10"/>
  <c r="A1946" i="10"/>
  <c r="F1945" i="10"/>
  <c r="B1945" i="10"/>
  <c r="A1945" i="10"/>
  <c r="F1944" i="10"/>
  <c r="B1944" i="10"/>
  <c r="A1944" i="10"/>
  <c r="F1943" i="10"/>
  <c r="B1943" i="10"/>
  <c r="A1943" i="10"/>
  <c r="F1942" i="10"/>
  <c r="B1942" i="10"/>
  <c r="A1942" i="10"/>
  <c r="F1941" i="10"/>
  <c r="B1941" i="10"/>
  <c r="A1941" i="10"/>
  <c r="F1940" i="10"/>
  <c r="B1940" i="10"/>
  <c r="A1940" i="10"/>
  <c r="F1939" i="10"/>
  <c r="B1939" i="10"/>
  <c r="A1939" i="10"/>
  <c r="F1938" i="10"/>
  <c r="B1938" i="10"/>
  <c r="A1938" i="10"/>
  <c r="F1937" i="10"/>
  <c r="B1937" i="10"/>
  <c r="A1937" i="10"/>
  <c r="F1936" i="10"/>
  <c r="B1936" i="10"/>
  <c r="A1936" i="10"/>
  <c r="F1935" i="10"/>
  <c r="B1935" i="10"/>
  <c r="A1935" i="10"/>
  <c r="F1934" i="10"/>
  <c r="B1934" i="10"/>
  <c r="A1934" i="10"/>
  <c r="F1933" i="10"/>
  <c r="B1933" i="10"/>
  <c r="A1933" i="10"/>
  <c r="F1932" i="10"/>
  <c r="B1932" i="10"/>
  <c r="A1932" i="10"/>
  <c r="F1931" i="10"/>
  <c r="B1931" i="10"/>
  <c r="A1931" i="10"/>
  <c r="F1930" i="10"/>
  <c r="B1930" i="10"/>
  <c r="A1930" i="10"/>
  <c r="F1929" i="10"/>
  <c r="B1929" i="10"/>
  <c r="A1929" i="10"/>
  <c r="F1928" i="10"/>
  <c r="B1928" i="10"/>
  <c r="A1928" i="10"/>
  <c r="F1927" i="10"/>
  <c r="B1927" i="10"/>
  <c r="A1927" i="10"/>
  <c r="F1926" i="10"/>
  <c r="B1926" i="10"/>
  <c r="A1926" i="10"/>
  <c r="F1925" i="10"/>
  <c r="B1925" i="10"/>
  <c r="A1925" i="10"/>
  <c r="F1924" i="10"/>
  <c r="B1924" i="10"/>
  <c r="A1924" i="10"/>
  <c r="F1923" i="10"/>
  <c r="B1923" i="10"/>
  <c r="A1923" i="10"/>
  <c r="H1923" i="10" s="1"/>
  <c r="F1922" i="10"/>
  <c r="B1922" i="10"/>
  <c r="A1922" i="10"/>
  <c r="F1921" i="10"/>
  <c r="B1921" i="10"/>
  <c r="A1921" i="10"/>
  <c r="F1920" i="10"/>
  <c r="B1920" i="10"/>
  <c r="A1920" i="10"/>
  <c r="F1919" i="10"/>
  <c r="B1919" i="10"/>
  <c r="A1919" i="10"/>
  <c r="M1919" i="10" s="1"/>
  <c r="F1918" i="10"/>
  <c r="B1918" i="10"/>
  <c r="A1918" i="10"/>
  <c r="F1917" i="10"/>
  <c r="B1917" i="10"/>
  <c r="A1917" i="10"/>
  <c r="F1916" i="10"/>
  <c r="B1916" i="10"/>
  <c r="A1916" i="10"/>
  <c r="F1915" i="10"/>
  <c r="B1915" i="10"/>
  <c r="A1915" i="10"/>
  <c r="H1915" i="10" s="1"/>
  <c r="F1914" i="10"/>
  <c r="B1914" i="10"/>
  <c r="A1914" i="10"/>
  <c r="F1913" i="10"/>
  <c r="B1913" i="10"/>
  <c r="A1913" i="10"/>
  <c r="F1912" i="10"/>
  <c r="B1912" i="10"/>
  <c r="A1912" i="10"/>
  <c r="F1911" i="10"/>
  <c r="B1911" i="10"/>
  <c r="A1911" i="10"/>
  <c r="I1911" i="10" s="1"/>
  <c r="F1910" i="10"/>
  <c r="B1910" i="10"/>
  <c r="A1910" i="10"/>
  <c r="F1909" i="10"/>
  <c r="B1909" i="10"/>
  <c r="A1909" i="10"/>
  <c r="F1908" i="10"/>
  <c r="B1908" i="10"/>
  <c r="A1908" i="10"/>
  <c r="F1907" i="10"/>
  <c r="B1907" i="10"/>
  <c r="A1907" i="10"/>
  <c r="F1906" i="10"/>
  <c r="B1906" i="10"/>
  <c r="A1906" i="10"/>
  <c r="F1905" i="10"/>
  <c r="B1905" i="10"/>
  <c r="A1905" i="10"/>
  <c r="F1904" i="10"/>
  <c r="B1904" i="10"/>
  <c r="A1904" i="10"/>
  <c r="F1903" i="10"/>
  <c r="B1903" i="10"/>
  <c r="A1903" i="10"/>
  <c r="F1902" i="10"/>
  <c r="B1902" i="10"/>
  <c r="A1902" i="10"/>
  <c r="F1901" i="10"/>
  <c r="B1901" i="10"/>
  <c r="A1901" i="10"/>
  <c r="F1900" i="10"/>
  <c r="B1900" i="10"/>
  <c r="A1900" i="10"/>
  <c r="F1899" i="10"/>
  <c r="B1899" i="10"/>
  <c r="A1899" i="10"/>
  <c r="F1898" i="10"/>
  <c r="B1898" i="10"/>
  <c r="N1898" i="10" s="1"/>
  <c r="A1898" i="10"/>
  <c r="F1897" i="10"/>
  <c r="B1897" i="10"/>
  <c r="A1897" i="10"/>
  <c r="F1896" i="10"/>
  <c r="B1896" i="10"/>
  <c r="A1896" i="10"/>
  <c r="F1895" i="10"/>
  <c r="B1895" i="10"/>
  <c r="A1895" i="10"/>
  <c r="F1894" i="10"/>
  <c r="B1894" i="10"/>
  <c r="A1894" i="10"/>
  <c r="F1893" i="10"/>
  <c r="B1893" i="10"/>
  <c r="A1893" i="10"/>
  <c r="F1892" i="10"/>
  <c r="B1892" i="10"/>
  <c r="A1892" i="10"/>
  <c r="F1891" i="10"/>
  <c r="B1891" i="10"/>
  <c r="A1891" i="10"/>
  <c r="F1890" i="10"/>
  <c r="B1890" i="10"/>
  <c r="A1890" i="10"/>
  <c r="F1889" i="10"/>
  <c r="B1889" i="10"/>
  <c r="A1889" i="10"/>
  <c r="F1888" i="10"/>
  <c r="B1888" i="10"/>
  <c r="A1888" i="10"/>
  <c r="F1887" i="10"/>
  <c r="B1887" i="10"/>
  <c r="A1887" i="10"/>
  <c r="F1886" i="10"/>
  <c r="B1886" i="10"/>
  <c r="A1886" i="10"/>
  <c r="F1885" i="10"/>
  <c r="B1885" i="10"/>
  <c r="A1885" i="10"/>
  <c r="F1884" i="10"/>
  <c r="B1884" i="10"/>
  <c r="A1884" i="10"/>
  <c r="F1883" i="10"/>
  <c r="B1883" i="10"/>
  <c r="A1883" i="10"/>
  <c r="F1882" i="10"/>
  <c r="B1882" i="10"/>
  <c r="A1882" i="10"/>
  <c r="F1881" i="10"/>
  <c r="B1881" i="10"/>
  <c r="A1881" i="10"/>
  <c r="F1880" i="10"/>
  <c r="B1880" i="10"/>
  <c r="A1880" i="10"/>
  <c r="F1879" i="10"/>
  <c r="B1879" i="10"/>
  <c r="A1879" i="10"/>
  <c r="F1878" i="10"/>
  <c r="B1878" i="10"/>
  <c r="A1878" i="10"/>
  <c r="F1877" i="10"/>
  <c r="B1877" i="10"/>
  <c r="A1877" i="10"/>
  <c r="F1876" i="10"/>
  <c r="B1876" i="10"/>
  <c r="A1876" i="10"/>
  <c r="F1875" i="10"/>
  <c r="B1875" i="10"/>
  <c r="A1875" i="10"/>
  <c r="F1874" i="10"/>
  <c r="B1874" i="10"/>
  <c r="A1874" i="10"/>
  <c r="F1873" i="10"/>
  <c r="B1873" i="10"/>
  <c r="A1873" i="10"/>
  <c r="F1872" i="10"/>
  <c r="B1872" i="10"/>
  <c r="A1872" i="10"/>
  <c r="F1871" i="10"/>
  <c r="B1871" i="10"/>
  <c r="A1871" i="10"/>
  <c r="F1870" i="10"/>
  <c r="B1870" i="10"/>
  <c r="A1870" i="10"/>
  <c r="F1869" i="10"/>
  <c r="B1869" i="10"/>
  <c r="A1869" i="10"/>
  <c r="F1868" i="10"/>
  <c r="B1868" i="10"/>
  <c r="A1868" i="10"/>
  <c r="F1867" i="10"/>
  <c r="B1867" i="10"/>
  <c r="A1867" i="10"/>
  <c r="F1866" i="10"/>
  <c r="B1866" i="10"/>
  <c r="A1866" i="10"/>
  <c r="F1865" i="10"/>
  <c r="B1865" i="10"/>
  <c r="A1865" i="10"/>
  <c r="F1864" i="10"/>
  <c r="B1864" i="10"/>
  <c r="A1864" i="10"/>
  <c r="F1863" i="10"/>
  <c r="B1863" i="10"/>
  <c r="A1863" i="10"/>
  <c r="F1862" i="10"/>
  <c r="B1862" i="10"/>
  <c r="A1862" i="10"/>
  <c r="F1861" i="10"/>
  <c r="B1861" i="10"/>
  <c r="A1861" i="10"/>
  <c r="F1860" i="10"/>
  <c r="B1860" i="10"/>
  <c r="A1860" i="10"/>
  <c r="F1859" i="10"/>
  <c r="B1859" i="10"/>
  <c r="A1859" i="10"/>
  <c r="F1858" i="10"/>
  <c r="B1858" i="10"/>
  <c r="A1858" i="10"/>
  <c r="F1857" i="10"/>
  <c r="B1857" i="10"/>
  <c r="A1857" i="10"/>
  <c r="F1856" i="10"/>
  <c r="B1856" i="10"/>
  <c r="A1856" i="10"/>
  <c r="F1855" i="10"/>
  <c r="B1855" i="10"/>
  <c r="A1855" i="10"/>
  <c r="F1854" i="10"/>
  <c r="B1854" i="10"/>
  <c r="A1854" i="10"/>
  <c r="F1853" i="10"/>
  <c r="B1853" i="10"/>
  <c r="A1853" i="10"/>
  <c r="F1852" i="10"/>
  <c r="B1852" i="10"/>
  <c r="A1852" i="10"/>
  <c r="F1851" i="10"/>
  <c r="B1851" i="10"/>
  <c r="A1851" i="10"/>
  <c r="F1850" i="10"/>
  <c r="B1850" i="10"/>
  <c r="A1850" i="10"/>
  <c r="F1849" i="10"/>
  <c r="B1849" i="10"/>
  <c r="A1849" i="10"/>
  <c r="F1848" i="10"/>
  <c r="B1848" i="10"/>
  <c r="A1848" i="10"/>
  <c r="F1847" i="10"/>
  <c r="B1847" i="10"/>
  <c r="A1847" i="10"/>
  <c r="F1846" i="10"/>
  <c r="B1846" i="10"/>
  <c r="A1846" i="10"/>
  <c r="F1845" i="10"/>
  <c r="B1845" i="10"/>
  <c r="A1845" i="10"/>
  <c r="F1844" i="10"/>
  <c r="B1844" i="10"/>
  <c r="A1844" i="10"/>
  <c r="F1843" i="10"/>
  <c r="B1843" i="10"/>
  <c r="A1843" i="10"/>
  <c r="F1842" i="10"/>
  <c r="B1842" i="10"/>
  <c r="A1842" i="10"/>
  <c r="F1841" i="10"/>
  <c r="B1841" i="10"/>
  <c r="A1841" i="10"/>
  <c r="F1840" i="10"/>
  <c r="B1840" i="10"/>
  <c r="A1840" i="10"/>
  <c r="F1839" i="10"/>
  <c r="B1839" i="10"/>
  <c r="A1839" i="10"/>
  <c r="F1838" i="10"/>
  <c r="B1838" i="10"/>
  <c r="A1838" i="10"/>
  <c r="F1837" i="10"/>
  <c r="B1837" i="10"/>
  <c r="A1837" i="10"/>
  <c r="F1836" i="10"/>
  <c r="B1836" i="10"/>
  <c r="A1836" i="10"/>
  <c r="F1835" i="10"/>
  <c r="B1835" i="10"/>
  <c r="A1835" i="10"/>
  <c r="F1834" i="10"/>
  <c r="B1834" i="10"/>
  <c r="A1834" i="10"/>
  <c r="F1833" i="10"/>
  <c r="B1833" i="10"/>
  <c r="A1833" i="10"/>
  <c r="F1832" i="10"/>
  <c r="B1832" i="10"/>
  <c r="A1832" i="10"/>
  <c r="F1831" i="10"/>
  <c r="B1831" i="10"/>
  <c r="A1831" i="10"/>
  <c r="F1830" i="10"/>
  <c r="B1830" i="10"/>
  <c r="A1830" i="10"/>
  <c r="F1829" i="10"/>
  <c r="B1829" i="10"/>
  <c r="A1829" i="10"/>
  <c r="F1828" i="10"/>
  <c r="B1828" i="10"/>
  <c r="A1828" i="10"/>
  <c r="F1827" i="10"/>
  <c r="B1827" i="10"/>
  <c r="A1827" i="10"/>
  <c r="F1826" i="10"/>
  <c r="B1826" i="10"/>
  <c r="A1826" i="10"/>
  <c r="F1825" i="10"/>
  <c r="B1825" i="10"/>
  <c r="A1825" i="10"/>
  <c r="F1824" i="10"/>
  <c r="B1824" i="10"/>
  <c r="A1824" i="10"/>
  <c r="F1823" i="10"/>
  <c r="B1823" i="10"/>
  <c r="A1823" i="10"/>
  <c r="F1822" i="10"/>
  <c r="B1822" i="10"/>
  <c r="A1822" i="10"/>
  <c r="F1821" i="10"/>
  <c r="B1821" i="10"/>
  <c r="A1821" i="10"/>
  <c r="F1820" i="10"/>
  <c r="B1820" i="10"/>
  <c r="A1820" i="10"/>
  <c r="F1819" i="10"/>
  <c r="B1819" i="10"/>
  <c r="A1819" i="10"/>
  <c r="F1818" i="10"/>
  <c r="B1818" i="10"/>
  <c r="A1818" i="10"/>
  <c r="F1817" i="10"/>
  <c r="B1817" i="10"/>
  <c r="A1817" i="10"/>
  <c r="F1816" i="10"/>
  <c r="B1816" i="10"/>
  <c r="A1816" i="10"/>
  <c r="F1815" i="10"/>
  <c r="B1815" i="10"/>
  <c r="A1815" i="10"/>
  <c r="F1814" i="10"/>
  <c r="B1814" i="10"/>
  <c r="A1814" i="10"/>
  <c r="F1813" i="10"/>
  <c r="B1813" i="10"/>
  <c r="A1813" i="10"/>
  <c r="F1812" i="10"/>
  <c r="B1812" i="10"/>
  <c r="A1812" i="10"/>
  <c r="F1811" i="10"/>
  <c r="B1811" i="10"/>
  <c r="A1811" i="10"/>
  <c r="F1810" i="10"/>
  <c r="B1810" i="10"/>
  <c r="A1810" i="10"/>
  <c r="F1809" i="10"/>
  <c r="B1809" i="10"/>
  <c r="A1809" i="10"/>
  <c r="F1808" i="10"/>
  <c r="B1808" i="10"/>
  <c r="A1808" i="10"/>
  <c r="F1807" i="10"/>
  <c r="B1807" i="10"/>
  <c r="A1807" i="10"/>
  <c r="I1807" i="10" s="1"/>
  <c r="F1806" i="10"/>
  <c r="B1806" i="10"/>
  <c r="A1806" i="10"/>
  <c r="F1805" i="10"/>
  <c r="B1805" i="10"/>
  <c r="A1805" i="10"/>
  <c r="F1804" i="10"/>
  <c r="B1804" i="10"/>
  <c r="A1804" i="10"/>
  <c r="F1803" i="10"/>
  <c r="B1803" i="10"/>
  <c r="A1803" i="10"/>
  <c r="F1802" i="10"/>
  <c r="B1802" i="10"/>
  <c r="A1802" i="10"/>
  <c r="F1801" i="10"/>
  <c r="B1801" i="10"/>
  <c r="A1801" i="10"/>
  <c r="F1800" i="10"/>
  <c r="B1800" i="10"/>
  <c r="A1800" i="10"/>
  <c r="F1799" i="10"/>
  <c r="B1799" i="10"/>
  <c r="A1799" i="10"/>
  <c r="O1799" i="10" s="1"/>
  <c r="F1798" i="10"/>
  <c r="B1798" i="10"/>
  <c r="A1798" i="10"/>
  <c r="F1797" i="10"/>
  <c r="B1797" i="10"/>
  <c r="A1797" i="10"/>
  <c r="F1796" i="10"/>
  <c r="B1796" i="10"/>
  <c r="A1796" i="10"/>
  <c r="F1795" i="10"/>
  <c r="B1795" i="10"/>
  <c r="A1795" i="10"/>
  <c r="F1794" i="10"/>
  <c r="B1794" i="10"/>
  <c r="N1794" i="10" s="1"/>
  <c r="A1794" i="10"/>
  <c r="F1793" i="10"/>
  <c r="B1793" i="10"/>
  <c r="A1793" i="10"/>
  <c r="F1792" i="10"/>
  <c r="B1792" i="10"/>
  <c r="A1792" i="10"/>
  <c r="F1791" i="10"/>
  <c r="B1791" i="10"/>
  <c r="A1791" i="10"/>
  <c r="F1790" i="10"/>
  <c r="B1790" i="10"/>
  <c r="A1790" i="10"/>
  <c r="F1789" i="10"/>
  <c r="B1789" i="10"/>
  <c r="A1789" i="10"/>
  <c r="F1788" i="10"/>
  <c r="B1788" i="10"/>
  <c r="A1788" i="10"/>
  <c r="F1787" i="10"/>
  <c r="B1787" i="10"/>
  <c r="A1787" i="10"/>
  <c r="F1786" i="10"/>
  <c r="B1786" i="10"/>
  <c r="A1786" i="10"/>
  <c r="F1785" i="10"/>
  <c r="B1785" i="10"/>
  <c r="A1785" i="10"/>
  <c r="F1784" i="10"/>
  <c r="B1784" i="10"/>
  <c r="A1784" i="10"/>
  <c r="F1783" i="10"/>
  <c r="B1783" i="10"/>
  <c r="A1783" i="10"/>
  <c r="F1782" i="10"/>
  <c r="B1782" i="10"/>
  <c r="A1782" i="10"/>
  <c r="F1781" i="10"/>
  <c r="B1781" i="10"/>
  <c r="A1781" i="10"/>
  <c r="F1780" i="10"/>
  <c r="B1780" i="10"/>
  <c r="A1780" i="10"/>
  <c r="F1779" i="10"/>
  <c r="B1779" i="10"/>
  <c r="A1779" i="10"/>
  <c r="F1778" i="10"/>
  <c r="B1778" i="10"/>
  <c r="A1778" i="10"/>
  <c r="F1777" i="10"/>
  <c r="B1777" i="10"/>
  <c r="A1777" i="10"/>
  <c r="F1776" i="10"/>
  <c r="B1776" i="10"/>
  <c r="A1776" i="10"/>
  <c r="F1775" i="10"/>
  <c r="B1775" i="10"/>
  <c r="A1775" i="10"/>
  <c r="F1774" i="10"/>
  <c r="B1774" i="10"/>
  <c r="A1774" i="10"/>
  <c r="F1773" i="10"/>
  <c r="B1773" i="10"/>
  <c r="A1773" i="10"/>
  <c r="F1772" i="10"/>
  <c r="B1772" i="10"/>
  <c r="A1772" i="10"/>
  <c r="F1771" i="10"/>
  <c r="B1771" i="10"/>
  <c r="A1771" i="10"/>
  <c r="O1771" i="10" s="1"/>
  <c r="F1770" i="10"/>
  <c r="B1770" i="10"/>
  <c r="A1770" i="10"/>
  <c r="F1769" i="10"/>
  <c r="B1769" i="10"/>
  <c r="A1769" i="10"/>
  <c r="F1768" i="10"/>
  <c r="B1768" i="10"/>
  <c r="A1768" i="10"/>
  <c r="F1767" i="10"/>
  <c r="B1767" i="10"/>
  <c r="A1767" i="10"/>
  <c r="O1767" i="10" s="1"/>
  <c r="F1766" i="10"/>
  <c r="B1766" i="10"/>
  <c r="A1766" i="10"/>
  <c r="F1765" i="10"/>
  <c r="B1765" i="10"/>
  <c r="A1765" i="10"/>
  <c r="F1764" i="10"/>
  <c r="B1764" i="10"/>
  <c r="A1764" i="10"/>
  <c r="F1763" i="10"/>
  <c r="B1763" i="10"/>
  <c r="A1763" i="10"/>
  <c r="F1762" i="10"/>
  <c r="B1762" i="10"/>
  <c r="A1762" i="10"/>
  <c r="F1761" i="10"/>
  <c r="B1761" i="10"/>
  <c r="A1761" i="10"/>
  <c r="F1760" i="10"/>
  <c r="B1760" i="10"/>
  <c r="A1760" i="10"/>
  <c r="F1759" i="10"/>
  <c r="B1759" i="10"/>
  <c r="A1759" i="10"/>
  <c r="G1759" i="10" s="1"/>
  <c r="F1758" i="10"/>
  <c r="B1758" i="10"/>
  <c r="A1758" i="10"/>
  <c r="F1757" i="10"/>
  <c r="B1757" i="10"/>
  <c r="A1757" i="10"/>
  <c r="F1756" i="10"/>
  <c r="B1756" i="10"/>
  <c r="A1756" i="10"/>
  <c r="F1755" i="10"/>
  <c r="B1755" i="10"/>
  <c r="A1755" i="10"/>
  <c r="F1754" i="10"/>
  <c r="B1754" i="10"/>
  <c r="A1754" i="10"/>
  <c r="F1753" i="10"/>
  <c r="B1753" i="10"/>
  <c r="A1753" i="10"/>
  <c r="F1752" i="10"/>
  <c r="B1752" i="10"/>
  <c r="L1752" i="10" s="1"/>
  <c r="A1752" i="10"/>
  <c r="F1751" i="10"/>
  <c r="B1751" i="10"/>
  <c r="A1751" i="10"/>
  <c r="F1750" i="10"/>
  <c r="B1750" i="10"/>
  <c r="A1750" i="10"/>
  <c r="F1749" i="10"/>
  <c r="B1749" i="10"/>
  <c r="A1749" i="10"/>
  <c r="F1748" i="10"/>
  <c r="B1748" i="10"/>
  <c r="A1748" i="10"/>
  <c r="F1747" i="10"/>
  <c r="B1747" i="10"/>
  <c r="A1747" i="10"/>
  <c r="F1746" i="10"/>
  <c r="B1746" i="10"/>
  <c r="A1746" i="10"/>
  <c r="F1745" i="10"/>
  <c r="B1745" i="10"/>
  <c r="A1745" i="10"/>
  <c r="F1744" i="10"/>
  <c r="B1744" i="10"/>
  <c r="A1744" i="10"/>
  <c r="F1743" i="10"/>
  <c r="B1743" i="10"/>
  <c r="A1743" i="10"/>
  <c r="F1742" i="10"/>
  <c r="B1742" i="10"/>
  <c r="A1742" i="10"/>
  <c r="F1741" i="10"/>
  <c r="B1741" i="10"/>
  <c r="A1741" i="10"/>
  <c r="F1740" i="10"/>
  <c r="B1740" i="10"/>
  <c r="H1740" i="10" s="1"/>
  <c r="A1740" i="10"/>
  <c r="F1739" i="10"/>
  <c r="B1739" i="10"/>
  <c r="A1739" i="10"/>
  <c r="F1738" i="10"/>
  <c r="B1738" i="10"/>
  <c r="A1738" i="10"/>
  <c r="F1737" i="10"/>
  <c r="B1737" i="10"/>
  <c r="A1737" i="10"/>
  <c r="F1736" i="10"/>
  <c r="B1736" i="10"/>
  <c r="A1736" i="10"/>
  <c r="F1735" i="10"/>
  <c r="B1735" i="10"/>
  <c r="A1735" i="10"/>
  <c r="F1734" i="10"/>
  <c r="B1734" i="10"/>
  <c r="A1734" i="10"/>
  <c r="F1733" i="10"/>
  <c r="B1733" i="10"/>
  <c r="A1733" i="10"/>
  <c r="F1732" i="10"/>
  <c r="B1732" i="10"/>
  <c r="A1732" i="10"/>
  <c r="F1731" i="10"/>
  <c r="B1731" i="10"/>
  <c r="A1731" i="10"/>
  <c r="F1730" i="10"/>
  <c r="B1730" i="10"/>
  <c r="A1730" i="10"/>
  <c r="F1729" i="10"/>
  <c r="B1729" i="10"/>
  <c r="A1729" i="10"/>
  <c r="F1728" i="10"/>
  <c r="B1728" i="10"/>
  <c r="A1728" i="10"/>
  <c r="F1727" i="10"/>
  <c r="B1727" i="10"/>
  <c r="A1727" i="10"/>
  <c r="H1727" i="10" s="1"/>
  <c r="F1726" i="10"/>
  <c r="B1726" i="10"/>
  <c r="A1726" i="10"/>
  <c r="F1725" i="10"/>
  <c r="B1725" i="10"/>
  <c r="A1725" i="10"/>
  <c r="F1724" i="10"/>
  <c r="B1724" i="10"/>
  <c r="A1724" i="10"/>
  <c r="F1723" i="10"/>
  <c r="B1723" i="10"/>
  <c r="A1723" i="10"/>
  <c r="F1722" i="10"/>
  <c r="B1722" i="10"/>
  <c r="A1722" i="10"/>
  <c r="F1721" i="10"/>
  <c r="B1721" i="10"/>
  <c r="A1721" i="10"/>
  <c r="F1720" i="10"/>
  <c r="B1720" i="10"/>
  <c r="A1720" i="10"/>
  <c r="F1719" i="10"/>
  <c r="B1719" i="10"/>
  <c r="A1719" i="10"/>
  <c r="F1718" i="10"/>
  <c r="B1718" i="10"/>
  <c r="A1718" i="10"/>
  <c r="F1717" i="10"/>
  <c r="B1717" i="10"/>
  <c r="A1717" i="10"/>
  <c r="F1716" i="10"/>
  <c r="B1716" i="10"/>
  <c r="A1716" i="10"/>
  <c r="F1715" i="10"/>
  <c r="B1715" i="10"/>
  <c r="A1715" i="10"/>
  <c r="F1714" i="10"/>
  <c r="B1714" i="10"/>
  <c r="A1714" i="10"/>
  <c r="F1713" i="10"/>
  <c r="B1713" i="10"/>
  <c r="A1713" i="10"/>
  <c r="F1712" i="10"/>
  <c r="B1712" i="10"/>
  <c r="A1712" i="10"/>
  <c r="F1711" i="10"/>
  <c r="B1711" i="10"/>
  <c r="A1711" i="10"/>
  <c r="F1710" i="10"/>
  <c r="B1710" i="10"/>
  <c r="A1710" i="10"/>
  <c r="F1709" i="10"/>
  <c r="B1709" i="10"/>
  <c r="A1709" i="10"/>
  <c r="F1708" i="10"/>
  <c r="B1708" i="10"/>
  <c r="A1708" i="10"/>
  <c r="F1707" i="10"/>
  <c r="B1707" i="10"/>
  <c r="A1707" i="10"/>
  <c r="F1706" i="10"/>
  <c r="B1706" i="10"/>
  <c r="A1706" i="10"/>
  <c r="F1705" i="10"/>
  <c r="B1705" i="10"/>
  <c r="A1705" i="10"/>
  <c r="F1704" i="10"/>
  <c r="B1704" i="10"/>
  <c r="A1704" i="10"/>
  <c r="F1703" i="10"/>
  <c r="B1703" i="10"/>
  <c r="A1703" i="10"/>
  <c r="F1702" i="10"/>
  <c r="B1702" i="10"/>
  <c r="A1702" i="10"/>
  <c r="F1701" i="10"/>
  <c r="B1701" i="10"/>
  <c r="A1701" i="10"/>
  <c r="F1700" i="10"/>
  <c r="B1700" i="10"/>
  <c r="A1700" i="10"/>
  <c r="F1699" i="10"/>
  <c r="B1699" i="10"/>
  <c r="A1699" i="10"/>
  <c r="F1698" i="10"/>
  <c r="B1698" i="10"/>
  <c r="A1698" i="10"/>
  <c r="F1697" i="10"/>
  <c r="B1697" i="10"/>
  <c r="A1697" i="10"/>
  <c r="F1696" i="10"/>
  <c r="B1696" i="10"/>
  <c r="A1696" i="10"/>
  <c r="F1695" i="10"/>
  <c r="B1695" i="10"/>
  <c r="A1695" i="10"/>
  <c r="O1695" i="10" s="1"/>
  <c r="F1694" i="10"/>
  <c r="B1694" i="10"/>
  <c r="A1694" i="10"/>
  <c r="F1693" i="10"/>
  <c r="B1693" i="10"/>
  <c r="A1693" i="10"/>
  <c r="F1692" i="10"/>
  <c r="B1692" i="10"/>
  <c r="A1692" i="10"/>
  <c r="F1691" i="10"/>
  <c r="B1691" i="10"/>
  <c r="A1691" i="10"/>
  <c r="F1690" i="10"/>
  <c r="B1690" i="10"/>
  <c r="A1690" i="10"/>
  <c r="F1689" i="10"/>
  <c r="B1689" i="10"/>
  <c r="A1689" i="10"/>
  <c r="F1688" i="10"/>
  <c r="B1688" i="10"/>
  <c r="A1688" i="10"/>
  <c r="F1687" i="10"/>
  <c r="B1687" i="10"/>
  <c r="A1687" i="10"/>
  <c r="F1686" i="10"/>
  <c r="B1686" i="10"/>
  <c r="A1686" i="10"/>
  <c r="F1685" i="10"/>
  <c r="B1685" i="10"/>
  <c r="A1685" i="10"/>
  <c r="F1684" i="10"/>
  <c r="B1684" i="10"/>
  <c r="A1684" i="10"/>
  <c r="F1683" i="10"/>
  <c r="B1683" i="10"/>
  <c r="A1683" i="10"/>
  <c r="H1683" i="10" s="1"/>
  <c r="F1682" i="10"/>
  <c r="B1682" i="10"/>
  <c r="A1682" i="10"/>
  <c r="F1681" i="10"/>
  <c r="B1681" i="10"/>
  <c r="A1681" i="10"/>
  <c r="F1680" i="10"/>
  <c r="B1680" i="10"/>
  <c r="A1680" i="10"/>
  <c r="F1679" i="10"/>
  <c r="B1679" i="10"/>
  <c r="A1679" i="10"/>
  <c r="F1678" i="10"/>
  <c r="B1678" i="10"/>
  <c r="A1678" i="10"/>
  <c r="F1677" i="10"/>
  <c r="B1677" i="10"/>
  <c r="A1677" i="10"/>
  <c r="F1676" i="10"/>
  <c r="B1676" i="10"/>
  <c r="A1676" i="10"/>
  <c r="F1675" i="10"/>
  <c r="B1675" i="10"/>
  <c r="A1675" i="10"/>
  <c r="F1674" i="10"/>
  <c r="B1674" i="10"/>
  <c r="A1674" i="10"/>
  <c r="F1673" i="10"/>
  <c r="B1673" i="10"/>
  <c r="A1673" i="10"/>
  <c r="F1672" i="10"/>
  <c r="B1672" i="10"/>
  <c r="A1672" i="10"/>
  <c r="F1671" i="10"/>
  <c r="B1671" i="10"/>
  <c r="A1671" i="10"/>
  <c r="F1670" i="10"/>
  <c r="B1670" i="10"/>
  <c r="A1670" i="10"/>
  <c r="F1669" i="10"/>
  <c r="B1669" i="10"/>
  <c r="A1669" i="10"/>
  <c r="F1668" i="10"/>
  <c r="B1668" i="10"/>
  <c r="A1668" i="10"/>
  <c r="F1667" i="10"/>
  <c r="B1667" i="10"/>
  <c r="A1667" i="10"/>
  <c r="F1666" i="10"/>
  <c r="B1666" i="10"/>
  <c r="A1666" i="10"/>
  <c r="F1665" i="10"/>
  <c r="B1665" i="10"/>
  <c r="A1665" i="10"/>
  <c r="F1664" i="10"/>
  <c r="B1664" i="10"/>
  <c r="A1664" i="10"/>
  <c r="F1663" i="10"/>
  <c r="B1663" i="10"/>
  <c r="A1663" i="10"/>
  <c r="G1663" i="10" s="1"/>
  <c r="F1662" i="10"/>
  <c r="B1662" i="10"/>
  <c r="A1662" i="10"/>
  <c r="F1661" i="10"/>
  <c r="B1661" i="10"/>
  <c r="K1661" i="10" s="1"/>
  <c r="A1661" i="10"/>
  <c r="F1660" i="10"/>
  <c r="B1660" i="10"/>
  <c r="A1660" i="10"/>
  <c r="F1659" i="10"/>
  <c r="B1659" i="10"/>
  <c r="A1659" i="10"/>
  <c r="F1658" i="10"/>
  <c r="B1658" i="10"/>
  <c r="A1658" i="10"/>
  <c r="F1657" i="10"/>
  <c r="B1657" i="10"/>
  <c r="A1657" i="10"/>
  <c r="F1656" i="10"/>
  <c r="B1656" i="10"/>
  <c r="A1656" i="10"/>
  <c r="F1655" i="10"/>
  <c r="B1655" i="10"/>
  <c r="A1655" i="10"/>
  <c r="F1654" i="10"/>
  <c r="B1654" i="10"/>
  <c r="A1654" i="10"/>
  <c r="F1653" i="10"/>
  <c r="B1653" i="10"/>
  <c r="A1653" i="10"/>
  <c r="F1652" i="10"/>
  <c r="B1652" i="10"/>
  <c r="A1652" i="10"/>
  <c r="F1651" i="10"/>
  <c r="B1651" i="10"/>
  <c r="A1651" i="10"/>
  <c r="F1650" i="10"/>
  <c r="B1650" i="10"/>
  <c r="A1650" i="10"/>
  <c r="F1649" i="10"/>
  <c r="B1649" i="10"/>
  <c r="A1649" i="10"/>
  <c r="F1648" i="10"/>
  <c r="B1648" i="10"/>
  <c r="A1648" i="10"/>
  <c r="F1647" i="10"/>
  <c r="B1647" i="10"/>
  <c r="A1647" i="10"/>
  <c r="F1646" i="10"/>
  <c r="B1646" i="10"/>
  <c r="A1646" i="10"/>
  <c r="F1645" i="10"/>
  <c r="B1645" i="10"/>
  <c r="A1645" i="10"/>
  <c r="F1644" i="10"/>
  <c r="B1644" i="10"/>
  <c r="A1644" i="10"/>
  <c r="F1643" i="10"/>
  <c r="B1643" i="10"/>
  <c r="A1643" i="10"/>
  <c r="F1642" i="10"/>
  <c r="B1642" i="10"/>
  <c r="A1642" i="10"/>
  <c r="F1641" i="10"/>
  <c r="B1641" i="10"/>
  <c r="A1641" i="10"/>
  <c r="F1640" i="10"/>
  <c r="B1640" i="10"/>
  <c r="A1640" i="10"/>
  <c r="F1639" i="10"/>
  <c r="B1639" i="10"/>
  <c r="A1639" i="10"/>
  <c r="F1638" i="10"/>
  <c r="B1638" i="10"/>
  <c r="A1638" i="10"/>
  <c r="F1637" i="10"/>
  <c r="B1637" i="10"/>
  <c r="A1637" i="10"/>
  <c r="F1636" i="10"/>
  <c r="B1636" i="10"/>
  <c r="A1636" i="10"/>
  <c r="F1635" i="10"/>
  <c r="B1635" i="10"/>
  <c r="A1635" i="10"/>
  <c r="F1634" i="10"/>
  <c r="B1634" i="10"/>
  <c r="A1634" i="10"/>
  <c r="F1633" i="10"/>
  <c r="B1633" i="10"/>
  <c r="A1633" i="10"/>
  <c r="F1632" i="10"/>
  <c r="B1632" i="10"/>
  <c r="A1632" i="10"/>
  <c r="F1631" i="10"/>
  <c r="B1631" i="10"/>
  <c r="A1631" i="10"/>
  <c r="F1630" i="10"/>
  <c r="B1630" i="10"/>
  <c r="M1630" i="10" s="1"/>
  <c r="A1630" i="10"/>
  <c r="F1629" i="10"/>
  <c r="B1629" i="10"/>
  <c r="A1629" i="10"/>
  <c r="F1628" i="10"/>
  <c r="B1628" i="10"/>
  <c r="A1628" i="10"/>
  <c r="F1627" i="10"/>
  <c r="B1627" i="10"/>
  <c r="A1627" i="10"/>
  <c r="F1626" i="10"/>
  <c r="B1626" i="10"/>
  <c r="A1626" i="10"/>
  <c r="F1625" i="10"/>
  <c r="B1625" i="10"/>
  <c r="A1625" i="10"/>
  <c r="F1624" i="10"/>
  <c r="B1624" i="10"/>
  <c r="A1624" i="10"/>
  <c r="F1623" i="10"/>
  <c r="B1623" i="10"/>
  <c r="A1623" i="10"/>
  <c r="F1622" i="10"/>
  <c r="B1622" i="10"/>
  <c r="A1622" i="10"/>
  <c r="F1621" i="10"/>
  <c r="B1621" i="10"/>
  <c r="A1621" i="10"/>
  <c r="F1620" i="10"/>
  <c r="B1620" i="10"/>
  <c r="A1620" i="10"/>
  <c r="F1619" i="10"/>
  <c r="B1619" i="10"/>
  <c r="A1619" i="10"/>
  <c r="F1618" i="10"/>
  <c r="B1618" i="10"/>
  <c r="A1618" i="10"/>
  <c r="F1617" i="10"/>
  <c r="B1617" i="10"/>
  <c r="A1617" i="10"/>
  <c r="F1616" i="10"/>
  <c r="B1616" i="10"/>
  <c r="A1616" i="10"/>
  <c r="F1615" i="10"/>
  <c r="B1615" i="10"/>
  <c r="A1615" i="10"/>
  <c r="F1614" i="10"/>
  <c r="B1614" i="10"/>
  <c r="A1614" i="10"/>
  <c r="F1613" i="10"/>
  <c r="B1613" i="10"/>
  <c r="A1613" i="10"/>
  <c r="F1612" i="10"/>
  <c r="B1612" i="10"/>
  <c r="A1612" i="10"/>
  <c r="F1611" i="10"/>
  <c r="B1611" i="10"/>
  <c r="A1611" i="10"/>
  <c r="F1610" i="10"/>
  <c r="B1610" i="10"/>
  <c r="A1610" i="10"/>
  <c r="F1609" i="10"/>
  <c r="B1609" i="10"/>
  <c r="A1609" i="10"/>
  <c r="F1608" i="10"/>
  <c r="B1608" i="10"/>
  <c r="A1608" i="10"/>
  <c r="F1607" i="10"/>
  <c r="B1607" i="10"/>
  <c r="A1607" i="10"/>
  <c r="F1606" i="10"/>
  <c r="B1606" i="10"/>
  <c r="A1606" i="10"/>
  <c r="F1605" i="10"/>
  <c r="B1605" i="10"/>
  <c r="A1605" i="10"/>
  <c r="F1604" i="10"/>
  <c r="B1604" i="10"/>
  <c r="A1604" i="10"/>
  <c r="F1603" i="10"/>
  <c r="B1603" i="10"/>
  <c r="A1603" i="10"/>
  <c r="F1602" i="10"/>
  <c r="B1602" i="10"/>
  <c r="A1602" i="10"/>
  <c r="F1601" i="10"/>
  <c r="B1601" i="10"/>
  <c r="A1601" i="10"/>
  <c r="F1600" i="10"/>
  <c r="B1600" i="10"/>
  <c r="A1600" i="10"/>
  <c r="F1599" i="10"/>
  <c r="B1599" i="10"/>
  <c r="A1599" i="10"/>
  <c r="F1598" i="10"/>
  <c r="B1598" i="10"/>
  <c r="A1598" i="10"/>
  <c r="F1597" i="10"/>
  <c r="B1597" i="10"/>
  <c r="A1597" i="10"/>
  <c r="F1596" i="10"/>
  <c r="B1596" i="10"/>
  <c r="A1596" i="10"/>
  <c r="F1595" i="10"/>
  <c r="B1595" i="10"/>
  <c r="A1595" i="10"/>
  <c r="F1594" i="10"/>
  <c r="B1594" i="10"/>
  <c r="A1594" i="10"/>
  <c r="F1593" i="10"/>
  <c r="B1593" i="10"/>
  <c r="A1593" i="10"/>
  <c r="F1592" i="10"/>
  <c r="B1592" i="10"/>
  <c r="A1592" i="10"/>
  <c r="F1591" i="10"/>
  <c r="B1591" i="10"/>
  <c r="A1591" i="10"/>
  <c r="F1590" i="10"/>
  <c r="B1590" i="10"/>
  <c r="A1590" i="10"/>
  <c r="F1589" i="10"/>
  <c r="B1589" i="10"/>
  <c r="A1589" i="10"/>
  <c r="F1588" i="10"/>
  <c r="B1588" i="10"/>
  <c r="A1588" i="10"/>
  <c r="F1587" i="10"/>
  <c r="B1587" i="10"/>
  <c r="A1587" i="10"/>
  <c r="F1586" i="10"/>
  <c r="B1586" i="10"/>
  <c r="A1586" i="10"/>
  <c r="F1585" i="10"/>
  <c r="B1585" i="10"/>
  <c r="A1585" i="10"/>
  <c r="F1584" i="10"/>
  <c r="B1584" i="10"/>
  <c r="A1584" i="10"/>
  <c r="F1583" i="10"/>
  <c r="B1583" i="10"/>
  <c r="A1583" i="10"/>
  <c r="F1582" i="10"/>
  <c r="B1582" i="10"/>
  <c r="A1582" i="10"/>
  <c r="F1581" i="10"/>
  <c r="B1581" i="10"/>
  <c r="A1581" i="10"/>
  <c r="F1580" i="10"/>
  <c r="B1580" i="10"/>
  <c r="A1580" i="10"/>
  <c r="F1579" i="10"/>
  <c r="B1579" i="10"/>
  <c r="A1579" i="10"/>
  <c r="F1578" i="10"/>
  <c r="B1578" i="10"/>
  <c r="A1578" i="10"/>
  <c r="F1577" i="10"/>
  <c r="B1577" i="10"/>
  <c r="A1577" i="10"/>
  <c r="F1576" i="10"/>
  <c r="B1576" i="10"/>
  <c r="A1576" i="10"/>
  <c r="F1575" i="10"/>
  <c r="B1575" i="10"/>
  <c r="A1575" i="10"/>
  <c r="F1574" i="10"/>
  <c r="B1574" i="10"/>
  <c r="A1574" i="10"/>
  <c r="F1573" i="10"/>
  <c r="B1573" i="10"/>
  <c r="A1573" i="10"/>
  <c r="F1572" i="10"/>
  <c r="B1572" i="10"/>
  <c r="A1572" i="10"/>
  <c r="F1571" i="10"/>
  <c r="B1571" i="10"/>
  <c r="A1571" i="10"/>
  <c r="F1570" i="10"/>
  <c r="B1570" i="10"/>
  <c r="A1570" i="10"/>
  <c r="F1569" i="10"/>
  <c r="B1569" i="10"/>
  <c r="A1569" i="10"/>
  <c r="F1568" i="10"/>
  <c r="B1568" i="10"/>
  <c r="A1568" i="10"/>
  <c r="F1567" i="10"/>
  <c r="B1567" i="10"/>
  <c r="A1567" i="10"/>
  <c r="F1566" i="10"/>
  <c r="B1566" i="10"/>
  <c r="A1566" i="10"/>
  <c r="F1565" i="10"/>
  <c r="B1565" i="10"/>
  <c r="A1565" i="10"/>
  <c r="F1564" i="10"/>
  <c r="B1564" i="10"/>
  <c r="A1564" i="10"/>
  <c r="F1563" i="10"/>
  <c r="B1563" i="10"/>
  <c r="A1563" i="10"/>
  <c r="F1562" i="10"/>
  <c r="B1562" i="10"/>
  <c r="A1562" i="10"/>
  <c r="F1561" i="10"/>
  <c r="B1561" i="10"/>
  <c r="A1561" i="10"/>
  <c r="F1560" i="10"/>
  <c r="B1560" i="10"/>
  <c r="A1560" i="10"/>
  <c r="F1559" i="10"/>
  <c r="B1559" i="10"/>
  <c r="A1559" i="10"/>
  <c r="F1558" i="10"/>
  <c r="B1558" i="10"/>
  <c r="A1558" i="10"/>
  <c r="F1557" i="10"/>
  <c r="B1557" i="10"/>
  <c r="A1557" i="10"/>
  <c r="F1556" i="10"/>
  <c r="B1556" i="10"/>
  <c r="A1556" i="10"/>
  <c r="F1555" i="10"/>
  <c r="B1555" i="10"/>
  <c r="A1555" i="10"/>
  <c r="F1554" i="10"/>
  <c r="B1554" i="10"/>
  <c r="A1554" i="10"/>
  <c r="F1553" i="10"/>
  <c r="B1553" i="10"/>
  <c r="A1553" i="10"/>
  <c r="F1552" i="10"/>
  <c r="B1552" i="10"/>
  <c r="A1552" i="10"/>
  <c r="F1551" i="10"/>
  <c r="B1551" i="10"/>
  <c r="A1551" i="10"/>
  <c r="F1550" i="10"/>
  <c r="B1550" i="10"/>
  <c r="A1550" i="10"/>
  <c r="F1549" i="10"/>
  <c r="B1549" i="10"/>
  <c r="L1549" i="10" s="1"/>
  <c r="A1549" i="10"/>
  <c r="F1548" i="10"/>
  <c r="B1548" i="10"/>
  <c r="A1548" i="10"/>
  <c r="F1547" i="10"/>
  <c r="B1547" i="10"/>
  <c r="A1547" i="10"/>
  <c r="F1546" i="10"/>
  <c r="B1546" i="10"/>
  <c r="A1546" i="10"/>
  <c r="F1545" i="10"/>
  <c r="B1545" i="10"/>
  <c r="A1545" i="10"/>
  <c r="F1544" i="10"/>
  <c r="B1544" i="10"/>
  <c r="A1544" i="10"/>
  <c r="F1543" i="10"/>
  <c r="B1543" i="10"/>
  <c r="A1543" i="10"/>
  <c r="F1542" i="10"/>
  <c r="B1542" i="10"/>
  <c r="A1542" i="10"/>
  <c r="F1541" i="10"/>
  <c r="B1541" i="10"/>
  <c r="A1541" i="10"/>
  <c r="F1540" i="10"/>
  <c r="B1540" i="10"/>
  <c r="A1540" i="10"/>
  <c r="F1539" i="10"/>
  <c r="B1539" i="10"/>
  <c r="A1539" i="10"/>
  <c r="F1538" i="10"/>
  <c r="B1538" i="10"/>
  <c r="A1538" i="10"/>
  <c r="F1537" i="10"/>
  <c r="B1537" i="10"/>
  <c r="A1537" i="10"/>
  <c r="F1536" i="10"/>
  <c r="B1536" i="10"/>
  <c r="A1536" i="10"/>
  <c r="F1535" i="10"/>
  <c r="B1535" i="10"/>
  <c r="A1535" i="10"/>
  <c r="F1534" i="10"/>
  <c r="B1534" i="10"/>
  <c r="A1534" i="10"/>
  <c r="F1533" i="10"/>
  <c r="B1533" i="10"/>
  <c r="A1533" i="10"/>
  <c r="F1532" i="10"/>
  <c r="B1532" i="10"/>
  <c r="A1532" i="10"/>
  <c r="F1531" i="10"/>
  <c r="B1531" i="10"/>
  <c r="A1531" i="10"/>
  <c r="F1530" i="10"/>
  <c r="B1530" i="10"/>
  <c r="A1530" i="10"/>
  <c r="F1529" i="10"/>
  <c r="B1529" i="10"/>
  <c r="A1529" i="10"/>
  <c r="F1528" i="10"/>
  <c r="B1528" i="10"/>
  <c r="A1528" i="10"/>
  <c r="F1527" i="10"/>
  <c r="B1527" i="10"/>
  <c r="A1527" i="10"/>
  <c r="F1526" i="10"/>
  <c r="B1526" i="10"/>
  <c r="A1526" i="10"/>
  <c r="F1525" i="10"/>
  <c r="B1525" i="10"/>
  <c r="A1525" i="10"/>
  <c r="F1524" i="10"/>
  <c r="B1524" i="10"/>
  <c r="A1524" i="10"/>
  <c r="F1523" i="10"/>
  <c r="B1523" i="10"/>
  <c r="A1523" i="10"/>
  <c r="F1522" i="10"/>
  <c r="B1522" i="10"/>
  <c r="A1522" i="10"/>
  <c r="F1521" i="10"/>
  <c r="B1521" i="10"/>
  <c r="A1521" i="10"/>
  <c r="F1520" i="10"/>
  <c r="B1520" i="10"/>
  <c r="A1520" i="10"/>
  <c r="F1519" i="10"/>
  <c r="B1519" i="10"/>
  <c r="A1519" i="10"/>
  <c r="F1518" i="10"/>
  <c r="B1518" i="10"/>
  <c r="A1518" i="10"/>
  <c r="F1517" i="10"/>
  <c r="B1517" i="10"/>
  <c r="J1517" i="10" s="1"/>
  <c r="A1517" i="10"/>
  <c r="F1516" i="10"/>
  <c r="B1516" i="10"/>
  <c r="A1516" i="10"/>
  <c r="F1515" i="10"/>
  <c r="B1515" i="10"/>
  <c r="A1515" i="10"/>
  <c r="F1514" i="10"/>
  <c r="B1514" i="10"/>
  <c r="A1514" i="10"/>
  <c r="F1513" i="10"/>
  <c r="B1513" i="10"/>
  <c r="M1513" i="10" s="1"/>
  <c r="A1513" i="10"/>
  <c r="F1512" i="10"/>
  <c r="B1512" i="10"/>
  <c r="A1512" i="10"/>
  <c r="F1511" i="10"/>
  <c r="B1511" i="10"/>
  <c r="A1511" i="10"/>
  <c r="F1510" i="10"/>
  <c r="B1510" i="10"/>
  <c r="A1510" i="10"/>
  <c r="F1509" i="10"/>
  <c r="B1509" i="10"/>
  <c r="N1509" i="10" s="1"/>
  <c r="A1509" i="10"/>
  <c r="F1508" i="10"/>
  <c r="B1508" i="10"/>
  <c r="A1508" i="10"/>
  <c r="F1507" i="10"/>
  <c r="B1507" i="10"/>
  <c r="A1507" i="10"/>
  <c r="F1506" i="10"/>
  <c r="B1506" i="10"/>
  <c r="A1506" i="10"/>
  <c r="F1505" i="10"/>
  <c r="B1505" i="10"/>
  <c r="A1505" i="10"/>
  <c r="F1504" i="10"/>
  <c r="B1504" i="10"/>
  <c r="A1504" i="10"/>
  <c r="F1503" i="10"/>
  <c r="B1503" i="10"/>
  <c r="A1503" i="10"/>
  <c r="F1502" i="10"/>
  <c r="B1502" i="10"/>
  <c r="A1502" i="10"/>
  <c r="F1501" i="10"/>
  <c r="B1501" i="10"/>
  <c r="A1501" i="10"/>
  <c r="F1500" i="10"/>
  <c r="B1500" i="10"/>
  <c r="A1500" i="10"/>
  <c r="F1499" i="10"/>
  <c r="B1499" i="10"/>
  <c r="A1499" i="10"/>
  <c r="F1498" i="10"/>
  <c r="B1498" i="10"/>
  <c r="A1498" i="10"/>
  <c r="F1497" i="10"/>
  <c r="B1497" i="10"/>
  <c r="A1497" i="10"/>
  <c r="F1496" i="10"/>
  <c r="B1496" i="10"/>
  <c r="A1496" i="10"/>
  <c r="F1495" i="10"/>
  <c r="B1495" i="10"/>
  <c r="A1495" i="10"/>
  <c r="F1494" i="10"/>
  <c r="B1494" i="10"/>
  <c r="A1494" i="10"/>
  <c r="F1493" i="10"/>
  <c r="B1493" i="10"/>
  <c r="A1493" i="10"/>
  <c r="F1492" i="10"/>
  <c r="B1492" i="10"/>
  <c r="A1492" i="10"/>
  <c r="F1491" i="10"/>
  <c r="B1491" i="10"/>
  <c r="A1491" i="10"/>
  <c r="I1491" i="10" s="1"/>
  <c r="F1490" i="10"/>
  <c r="B1490" i="10"/>
  <c r="A1490" i="10"/>
  <c r="F1489" i="10"/>
  <c r="B1489" i="10"/>
  <c r="A1489" i="10"/>
  <c r="F1488" i="10"/>
  <c r="B1488" i="10"/>
  <c r="A1488" i="10"/>
  <c r="F1487" i="10"/>
  <c r="B1487" i="10"/>
  <c r="A1487" i="10"/>
  <c r="L1487" i="10" s="1"/>
  <c r="F1486" i="10"/>
  <c r="B1486" i="10"/>
  <c r="A1486" i="10"/>
  <c r="F1485" i="10"/>
  <c r="B1485" i="10"/>
  <c r="A1485" i="10"/>
  <c r="F1484" i="10"/>
  <c r="B1484" i="10"/>
  <c r="A1484" i="10"/>
  <c r="F1483" i="10"/>
  <c r="B1483" i="10"/>
  <c r="A1483" i="10"/>
  <c r="F1482" i="10"/>
  <c r="B1482" i="10"/>
  <c r="A1482" i="10"/>
  <c r="F1481" i="10"/>
  <c r="B1481" i="10"/>
  <c r="A1481" i="10"/>
  <c r="F1480" i="10"/>
  <c r="B1480" i="10"/>
  <c r="A1480" i="10"/>
  <c r="F1479" i="10"/>
  <c r="B1479" i="10"/>
  <c r="A1479" i="10"/>
  <c r="F1478" i="10"/>
  <c r="B1478" i="10"/>
  <c r="A1478" i="10"/>
  <c r="F1477" i="10"/>
  <c r="B1477" i="10"/>
  <c r="A1477" i="10"/>
  <c r="F1476" i="10"/>
  <c r="B1476" i="10"/>
  <c r="A1476" i="10"/>
  <c r="F1475" i="10"/>
  <c r="B1475" i="10"/>
  <c r="A1475" i="10"/>
  <c r="F1474" i="10"/>
  <c r="B1474" i="10"/>
  <c r="A1474" i="10"/>
  <c r="F1473" i="10"/>
  <c r="B1473" i="10"/>
  <c r="A1473" i="10"/>
  <c r="F1472" i="10"/>
  <c r="B1472" i="10"/>
  <c r="A1472" i="10"/>
  <c r="F1471" i="10"/>
  <c r="B1471" i="10"/>
  <c r="A1471" i="10"/>
  <c r="F1470" i="10"/>
  <c r="B1470" i="10"/>
  <c r="O1470" i="10" s="1"/>
  <c r="A1470" i="10"/>
  <c r="F1469" i="10"/>
  <c r="B1469" i="10"/>
  <c r="A1469" i="10"/>
  <c r="F1468" i="10"/>
  <c r="B1468" i="10"/>
  <c r="A1468" i="10"/>
  <c r="F1467" i="10"/>
  <c r="B1467" i="10"/>
  <c r="A1467" i="10"/>
  <c r="F1466" i="10"/>
  <c r="B1466" i="10"/>
  <c r="A1466" i="10"/>
  <c r="F1465" i="10"/>
  <c r="B1465" i="10"/>
  <c r="A1465" i="10"/>
  <c r="F1464" i="10"/>
  <c r="B1464" i="10"/>
  <c r="A1464" i="10"/>
  <c r="F1463" i="10"/>
  <c r="B1463" i="10"/>
  <c r="A1463" i="10"/>
  <c r="O1463" i="10" s="1"/>
  <c r="F1462" i="10"/>
  <c r="B1462" i="10"/>
  <c r="A1462" i="10"/>
  <c r="F1461" i="10"/>
  <c r="B1461" i="10"/>
  <c r="A1461" i="10"/>
  <c r="F1460" i="10"/>
  <c r="B1460" i="10"/>
  <c r="A1460" i="10"/>
  <c r="F1459" i="10"/>
  <c r="B1459" i="10"/>
  <c r="A1459" i="10"/>
  <c r="F1458" i="10"/>
  <c r="B1458" i="10"/>
  <c r="A1458" i="10"/>
  <c r="F1457" i="10"/>
  <c r="B1457" i="10"/>
  <c r="A1457" i="10"/>
  <c r="F1456" i="10"/>
  <c r="B1456" i="10"/>
  <c r="A1456" i="10"/>
  <c r="F1455" i="10"/>
  <c r="B1455" i="10"/>
  <c r="A1455" i="10"/>
  <c r="G1455" i="10" s="1"/>
  <c r="F1454" i="10"/>
  <c r="B1454" i="10"/>
  <c r="A1454" i="10"/>
  <c r="F1453" i="10"/>
  <c r="B1453" i="10"/>
  <c r="A1453" i="10"/>
  <c r="F1452" i="10"/>
  <c r="B1452" i="10"/>
  <c r="A1452" i="10"/>
  <c r="F1451" i="10"/>
  <c r="B1451" i="10"/>
  <c r="A1451" i="10"/>
  <c r="F1450" i="10"/>
  <c r="B1450" i="10"/>
  <c r="A1450" i="10"/>
  <c r="F1449" i="10"/>
  <c r="B1449" i="10"/>
  <c r="A1449" i="10"/>
  <c r="F1448" i="10"/>
  <c r="B1448" i="10"/>
  <c r="A1448" i="10"/>
  <c r="F1447" i="10"/>
  <c r="B1447" i="10"/>
  <c r="A1447" i="10"/>
  <c r="F1446" i="10"/>
  <c r="B1446" i="10"/>
  <c r="A1446" i="10"/>
  <c r="F1445" i="10"/>
  <c r="B1445" i="10"/>
  <c r="A1445" i="10"/>
  <c r="F1444" i="10"/>
  <c r="B1444" i="10"/>
  <c r="A1444" i="10"/>
  <c r="F1443" i="10"/>
  <c r="B1443" i="10"/>
  <c r="A1443" i="10"/>
  <c r="F1442" i="10"/>
  <c r="B1442" i="10"/>
  <c r="A1442" i="10"/>
  <c r="F1441" i="10"/>
  <c r="B1441" i="10"/>
  <c r="A1441" i="10"/>
  <c r="F1440" i="10"/>
  <c r="B1440" i="10"/>
  <c r="A1440" i="10"/>
  <c r="F1439" i="10"/>
  <c r="B1439" i="10"/>
  <c r="A1439" i="10"/>
  <c r="F1438" i="10"/>
  <c r="B1438" i="10"/>
  <c r="A1438" i="10"/>
  <c r="F1437" i="10"/>
  <c r="B1437" i="10"/>
  <c r="A1437" i="10"/>
  <c r="F1436" i="10"/>
  <c r="B1436" i="10"/>
  <c r="A1436" i="10"/>
  <c r="F1435" i="10"/>
  <c r="B1435" i="10"/>
  <c r="A1435" i="10"/>
  <c r="H1435" i="10" s="1"/>
  <c r="F1434" i="10"/>
  <c r="B1434" i="10"/>
  <c r="A1434" i="10"/>
  <c r="F1433" i="10"/>
  <c r="B1433" i="10"/>
  <c r="A1433" i="10"/>
  <c r="F1432" i="10"/>
  <c r="B1432" i="10"/>
  <c r="A1432" i="10"/>
  <c r="F1431" i="10"/>
  <c r="B1431" i="10"/>
  <c r="A1431" i="10"/>
  <c r="O1431" i="10" s="1"/>
  <c r="F1430" i="10"/>
  <c r="B1430" i="10"/>
  <c r="A1430" i="10"/>
  <c r="F1429" i="10"/>
  <c r="B1429" i="10"/>
  <c r="A1429" i="10"/>
  <c r="F1428" i="10"/>
  <c r="B1428" i="10"/>
  <c r="A1428" i="10"/>
  <c r="F1427" i="10"/>
  <c r="B1427" i="10"/>
  <c r="A1427" i="10"/>
  <c r="I1427" i="10" s="1"/>
  <c r="F1426" i="10"/>
  <c r="B1426" i="10"/>
  <c r="A1426" i="10"/>
  <c r="F1425" i="10"/>
  <c r="B1425" i="10"/>
  <c r="A1425" i="10"/>
  <c r="F1424" i="10"/>
  <c r="B1424" i="10"/>
  <c r="A1424" i="10"/>
  <c r="F1423" i="10"/>
  <c r="B1423" i="10"/>
  <c r="A1423" i="10"/>
  <c r="I1423" i="10" s="1"/>
  <c r="F1422" i="10"/>
  <c r="B1422" i="10"/>
  <c r="A1422" i="10"/>
  <c r="F1421" i="10"/>
  <c r="B1421" i="10"/>
  <c r="A1421" i="10"/>
  <c r="F1420" i="10"/>
  <c r="B1420" i="10"/>
  <c r="A1420" i="10"/>
  <c r="F1419" i="10"/>
  <c r="B1419" i="10"/>
  <c r="A1419" i="10"/>
  <c r="L1419" i="10" s="1"/>
  <c r="F1418" i="10"/>
  <c r="B1418" i="10"/>
  <c r="A1418" i="10"/>
  <c r="F1417" i="10"/>
  <c r="B1417" i="10"/>
  <c r="A1417" i="10"/>
  <c r="F1416" i="10"/>
  <c r="B1416" i="10"/>
  <c r="A1416" i="10"/>
  <c r="F1415" i="10"/>
  <c r="B1415" i="10"/>
  <c r="A1415" i="10"/>
  <c r="F1414" i="10"/>
  <c r="B1414" i="10"/>
  <c r="A1414" i="10"/>
  <c r="F1413" i="10"/>
  <c r="B1413" i="10"/>
  <c r="A1413" i="10"/>
  <c r="F1412" i="10"/>
  <c r="B1412" i="10"/>
  <c r="A1412" i="10"/>
  <c r="F1411" i="10"/>
  <c r="B1411" i="10"/>
  <c r="A1411" i="10"/>
  <c r="O1411" i="10" s="1"/>
  <c r="F1410" i="10"/>
  <c r="B1410" i="10"/>
  <c r="A1410" i="10"/>
  <c r="F1409" i="10"/>
  <c r="B1409" i="10"/>
  <c r="A1409" i="10"/>
  <c r="F1408" i="10"/>
  <c r="B1408" i="10"/>
  <c r="A1408" i="10"/>
  <c r="F1407" i="10"/>
  <c r="B1407" i="10"/>
  <c r="A1407" i="10"/>
  <c r="F1406" i="10"/>
  <c r="B1406" i="10"/>
  <c r="A1406" i="10"/>
  <c r="F1405" i="10"/>
  <c r="B1405" i="10"/>
  <c r="A1405" i="10"/>
  <c r="F1404" i="10"/>
  <c r="B1404" i="10"/>
  <c r="A1404" i="10"/>
  <c r="F1403" i="10"/>
  <c r="B1403" i="10"/>
  <c r="A1403" i="10"/>
  <c r="H1403" i="10" s="1"/>
  <c r="F1402" i="10"/>
  <c r="B1402" i="10"/>
  <c r="A1402" i="10"/>
  <c r="F1401" i="10"/>
  <c r="B1401" i="10"/>
  <c r="A1401" i="10"/>
  <c r="F1400" i="10"/>
  <c r="B1400" i="10"/>
  <c r="A1400" i="10"/>
  <c r="F1399" i="10"/>
  <c r="B1399" i="10"/>
  <c r="A1399" i="10"/>
  <c r="F1398" i="10"/>
  <c r="B1398" i="10"/>
  <c r="A1398" i="10"/>
  <c r="F1397" i="10"/>
  <c r="B1397" i="10"/>
  <c r="A1397" i="10"/>
  <c r="F1396" i="10"/>
  <c r="B1396" i="10"/>
  <c r="A1396" i="10"/>
  <c r="F1395" i="10"/>
  <c r="B1395" i="10"/>
  <c r="A1395" i="10"/>
  <c r="F1394" i="10"/>
  <c r="B1394" i="10"/>
  <c r="A1394" i="10"/>
  <c r="F1393" i="10"/>
  <c r="B1393" i="10"/>
  <c r="A1393" i="10"/>
  <c r="F1392" i="10"/>
  <c r="B1392" i="10"/>
  <c r="A1392" i="10"/>
  <c r="F1391" i="10"/>
  <c r="B1391" i="10"/>
  <c r="A1391" i="10"/>
  <c r="F1390" i="10"/>
  <c r="B1390" i="10"/>
  <c r="A1390" i="10"/>
  <c r="F1389" i="10"/>
  <c r="B1389" i="10"/>
  <c r="A1389" i="10"/>
  <c r="F1388" i="10"/>
  <c r="B1388" i="10"/>
  <c r="A1388" i="10"/>
  <c r="F1387" i="10"/>
  <c r="B1387" i="10"/>
  <c r="A1387" i="10"/>
  <c r="F1386" i="10"/>
  <c r="B1386" i="10"/>
  <c r="A1386" i="10"/>
  <c r="F1385" i="10"/>
  <c r="B1385" i="10"/>
  <c r="A1385" i="10"/>
  <c r="F1384" i="10"/>
  <c r="B1384" i="10"/>
  <c r="A1384" i="10"/>
  <c r="F1383" i="10"/>
  <c r="B1383" i="10"/>
  <c r="A1383" i="10"/>
  <c r="F1382" i="10"/>
  <c r="B1382" i="10"/>
  <c r="A1382" i="10"/>
  <c r="F1381" i="10"/>
  <c r="B1381" i="10"/>
  <c r="A1381" i="10"/>
  <c r="F1380" i="10"/>
  <c r="B1380" i="10"/>
  <c r="A1380" i="10"/>
  <c r="F1379" i="10"/>
  <c r="B1379" i="10"/>
  <c r="A1379" i="10"/>
  <c r="F1378" i="10"/>
  <c r="B1378" i="10"/>
  <c r="A1378" i="10"/>
  <c r="F1377" i="10"/>
  <c r="B1377" i="10"/>
  <c r="A1377" i="10"/>
  <c r="F1376" i="10"/>
  <c r="B1376" i="10"/>
  <c r="A1376" i="10"/>
  <c r="F1375" i="10"/>
  <c r="B1375" i="10"/>
  <c r="A1375" i="10"/>
  <c r="F1374" i="10"/>
  <c r="B1374" i="10"/>
  <c r="A1374" i="10"/>
  <c r="F1373" i="10"/>
  <c r="B1373" i="10"/>
  <c r="A1373" i="10"/>
  <c r="F1372" i="10"/>
  <c r="B1372" i="10"/>
  <c r="A1372" i="10"/>
  <c r="F1371" i="10"/>
  <c r="B1371" i="10"/>
  <c r="A1371" i="10"/>
  <c r="F1370" i="10"/>
  <c r="B1370" i="10"/>
  <c r="A1370" i="10"/>
  <c r="F1369" i="10"/>
  <c r="B1369" i="10"/>
  <c r="A1369" i="10"/>
  <c r="F1368" i="10"/>
  <c r="B1368" i="10"/>
  <c r="A1368" i="10"/>
  <c r="F1367" i="10"/>
  <c r="B1367" i="10"/>
  <c r="A1367" i="10"/>
  <c r="F1366" i="10"/>
  <c r="B1366" i="10"/>
  <c r="A1366" i="10"/>
  <c r="F1365" i="10"/>
  <c r="B1365" i="10"/>
  <c r="A1365" i="10"/>
  <c r="F1364" i="10"/>
  <c r="B1364" i="10"/>
  <c r="A1364" i="10"/>
  <c r="F1363" i="10"/>
  <c r="B1363" i="10"/>
  <c r="A1363" i="10"/>
  <c r="F1362" i="10"/>
  <c r="B1362" i="10"/>
  <c r="A1362" i="10"/>
  <c r="F1361" i="10"/>
  <c r="B1361" i="10"/>
  <c r="A1361" i="10"/>
  <c r="F1360" i="10"/>
  <c r="B1360" i="10"/>
  <c r="A1360" i="10"/>
  <c r="F1359" i="10"/>
  <c r="B1359" i="10"/>
  <c r="A1359" i="10"/>
  <c r="F1358" i="10"/>
  <c r="B1358" i="10"/>
  <c r="A1358" i="10"/>
  <c r="F1357" i="10"/>
  <c r="B1357" i="10"/>
  <c r="A1357" i="10"/>
  <c r="F1356" i="10"/>
  <c r="B1356" i="10"/>
  <c r="A1356" i="10"/>
  <c r="F1355" i="10"/>
  <c r="B1355" i="10"/>
  <c r="A1355" i="10"/>
  <c r="F1354" i="10"/>
  <c r="B1354" i="10"/>
  <c r="A1354" i="10"/>
  <c r="F1353" i="10"/>
  <c r="B1353" i="10"/>
  <c r="A1353" i="10"/>
  <c r="F1352" i="10"/>
  <c r="B1352" i="10"/>
  <c r="A1352" i="10"/>
  <c r="F1351" i="10"/>
  <c r="B1351" i="10"/>
  <c r="A1351" i="10"/>
  <c r="F1350" i="10"/>
  <c r="B1350" i="10"/>
  <c r="A1350" i="10"/>
  <c r="F1349" i="10"/>
  <c r="B1349" i="10"/>
  <c r="A1349" i="10"/>
  <c r="F1348" i="10"/>
  <c r="B1348" i="10"/>
  <c r="A1348" i="10"/>
  <c r="F1347" i="10"/>
  <c r="B1347" i="10"/>
  <c r="A1347" i="10"/>
  <c r="F1346" i="10"/>
  <c r="B1346" i="10"/>
  <c r="A1346" i="10"/>
  <c r="F1345" i="10"/>
  <c r="B1345" i="10"/>
  <c r="A1345" i="10"/>
  <c r="F1344" i="10"/>
  <c r="B1344" i="10"/>
  <c r="A1344" i="10"/>
  <c r="F1343" i="10"/>
  <c r="B1343" i="10"/>
  <c r="A1343" i="10"/>
  <c r="F1342" i="10"/>
  <c r="B1342" i="10"/>
  <c r="A1342" i="10"/>
  <c r="F1341" i="10"/>
  <c r="B1341" i="10"/>
  <c r="A1341" i="10"/>
  <c r="F1340" i="10"/>
  <c r="B1340" i="10"/>
  <c r="A1340" i="10"/>
  <c r="F1339" i="10"/>
  <c r="B1339" i="10"/>
  <c r="A1339" i="10"/>
  <c r="F1338" i="10"/>
  <c r="B1338" i="10"/>
  <c r="A1338" i="10"/>
  <c r="F1337" i="10"/>
  <c r="B1337" i="10"/>
  <c r="A1337" i="10"/>
  <c r="F1336" i="10"/>
  <c r="B1336" i="10"/>
  <c r="A1336" i="10"/>
  <c r="F1335" i="10"/>
  <c r="B1335" i="10"/>
  <c r="A1335" i="10"/>
  <c r="F1334" i="10"/>
  <c r="B1334" i="10"/>
  <c r="A1334" i="10"/>
  <c r="F1333" i="10"/>
  <c r="B1333" i="10"/>
  <c r="A1333" i="10"/>
  <c r="F1332" i="10"/>
  <c r="B1332" i="10"/>
  <c r="A1332" i="10"/>
  <c r="F1331" i="10"/>
  <c r="B1331" i="10"/>
  <c r="A1331" i="10"/>
  <c r="F1330" i="10"/>
  <c r="B1330" i="10"/>
  <c r="A1330" i="10"/>
  <c r="F1329" i="10"/>
  <c r="B1329" i="10"/>
  <c r="A1329" i="10"/>
  <c r="F1328" i="10"/>
  <c r="B1328" i="10"/>
  <c r="A1328" i="10"/>
  <c r="F1327" i="10"/>
  <c r="B1327" i="10"/>
  <c r="A1327" i="10"/>
  <c r="F1326" i="10"/>
  <c r="B1326" i="10"/>
  <c r="A1326" i="10"/>
  <c r="F1325" i="10"/>
  <c r="B1325" i="10"/>
  <c r="A1325" i="10"/>
  <c r="F1324" i="10"/>
  <c r="B1324" i="10"/>
  <c r="A1324" i="10"/>
  <c r="F1323" i="10"/>
  <c r="B1323" i="10"/>
  <c r="A1323" i="10"/>
  <c r="F1322" i="10"/>
  <c r="B1322" i="10"/>
  <c r="A1322" i="10"/>
  <c r="F1321" i="10"/>
  <c r="B1321" i="10"/>
  <c r="A1321" i="10"/>
  <c r="F1320" i="10"/>
  <c r="B1320" i="10"/>
  <c r="A1320" i="10"/>
  <c r="F1319" i="10"/>
  <c r="B1319" i="10"/>
  <c r="A1319" i="10"/>
  <c r="F1318" i="10"/>
  <c r="B1318" i="10"/>
  <c r="A1318" i="10"/>
  <c r="F1317" i="10"/>
  <c r="B1317" i="10"/>
  <c r="A1317" i="10"/>
  <c r="F1316" i="10"/>
  <c r="B1316" i="10"/>
  <c r="A1316" i="10"/>
  <c r="F1315" i="10"/>
  <c r="B1315" i="10"/>
  <c r="A1315" i="10"/>
  <c r="F1314" i="10"/>
  <c r="B1314" i="10"/>
  <c r="A1314" i="10"/>
  <c r="F1313" i="10"/>
  <c r="B1313" i="10"/>
  <c r="A1313" i="10"/>
  <c r="F1312" i="10"/>
  <c r="B1312" i="10"/>
  <c r="A1312" i="10"/>
  <c r="F1311" i="10"/>
  <c r="B1311" i="10"/>
  <c r="A1311" i="10"/>
  <c r="F1310" i="10"/>
  <c r="B1310" i="10"/>
  <c r="A1310" i="10"/>
  <c r="F1309" i="10"/>
  <c r="B1309" i="10"/>
  <c r="A1309" i="10"/>
  <c r="F1308" i="10"/>
  <c r="B1308" i="10"/>
  <c r="A1308" i="10"/>
  <c r="F1307" i="10"/>
  <c r="B1307" i="10"/>
  <c r="A1307" i="10"/>
  <c r="F1306" i="10"/>
  <c r="B1306" i="10"/>
  <c r="A1306" i="10"/>
  <c r="F1305" i="10"/>
  <c r="B1305" i="10"/>
  <c r="A1305" i="10"/>
  <c r="F1304" i="10"/>
  <c r="B1304" i="10"/>
  <c r="A1304" i="10"/>
  <c r="F1303" i="10"/>
  <c r="B1303" i="10"/>
  <c r="A1303" i="10"/>
  <c r="F1302" i="10"/>
  <c r="B1302" i="10"/>
  <c r="A1302" i="10"/>
  <c r="F1301" i="10"/>
  <c r="B1301" i="10"/>
  <c r="A1301" i="10"/>
  <c r="F1300" i="10"/>
  <c r="B1300" i="10"/>
  <c r="A1300" i="10"/>
  <c r="F1299" i="10"/>
  <c r="B1299" i="10"/>
  <c r="A1299" i="10"/>
  <c r="F1298" i="10"/>
  <c r="B1298" i="10"/>
  <c r="A1298" i="10"/>
  <c r="F1297" i="10"/>
  <c r="B1297" i="10"/>
  <c r="A1297" i="10"/>
  <c r="F1296" i="10"/>
  <c r="B1296" i="10"/>
  <c r="A1296" i="10"/>
  <c r="F1295" i="10"/>
  <c r="B1295" i="10"/>
  <c r="A1295" i="10"/>
  <c r="H1295" i="10" s="1"/>
  <c r="F1294" i="10"/>
  <c r="B1294" i="10"/>
  <c r="A1294" i="10"/>
  <c r="F1293" i="10"/>
  <c r="B1293" i="10"/>
  <c r="A1293" i="10"/>
  <c r="F1292" i="10"/>
  <c r="B1292" i="10"/>
  <c r="A1292" i="10"/>
  <c r="F1291" i="10"/>
  <c r="B1291" i="10"/>
  <c r="A1291" i="10"/>
  <c r="F1290" i="10"/>
  <c r="B1290" i="10"/>
  <c r="A1290" i="10"/>
  <c r="F1289" i="10"/>
  <c r="B1289" i="10"/>
  <c r="A1289" i="10"/>
  <c r="F1288" i="10"/>
  <c r="B1288" i="10"/>
  <c r="A1288" i="10"/>
  <c r="F1287" i="10"/>
  <c r="B1287" i="10"/>
  <c r="A1287" i="10"/>
  <c r="J1287" i="10" s="1"/>
  <c r="F1286" i="10"/>
  <c r="B1286" i="10"/>
  <c r="A1286" i="10"/>
  <c r="F1285" i="10"/>
  <c r="B1285" i="10"/>
  <c r="A1285" i="10"/>
  <c r="F1284" i="10"/>
  <c r="B1284" i="10"/>
  <c r="A1284" i="10"/>
  <c r="F1283" i="10"/>
  <c r="B1283" i="10"/>
  <c r="A1283" i="10"/>
  <c r="G1283" i="10" s="1"/>
  <c r="F1282" i="10"/>
  <c r="B1282" i="10"/>
  <c r="A1282" i="10"/>
  <c r="F1281" i="10"/>
  <c r="B1281" i="10"/>
  <c r="A1281" i="10"/>
  <c r="F1280" i="10"/>
  <c r="B1280" i="10"/>
  <c r="A1280" i="10"/>
  <c r="F1279" i="10"/>
  <c r="B1279" i="10"/>
  <c r="A1279" i="10"/>
  <c r="F1278" i="10"/>
  <c r="B1278" i="10"/>
  <c r="A1278" i="10"/>
  <c r="F1277" i="10"/>
  <c r="B1277" i="10"/>
  <c r="A1277" i="10"/>
  <c r="F1276" i="10"/>
  <c r="B1276" i="10"/>
  <c r="A1276" i="10"/>
  <c r="F1275" i="10"/>
  <c r="B1275" i="10"/>
  <c r="A1275" i="10"/>
  <c r="I1275" i="10" s="1"/>
  <c r="F1274" i="10"/>
  <c r="B1274" i="10"/>
  <c r="A1274" i="10"/>
  <c r="F1273" i="10"/>
  <c r="B1273" i="10"/>
  <c r="A1273" i="10"/>
  <c r="F1272" i="10"/>
  <c r="B1272" i="10"/>
  <c r="A1272" i="10"/>
  <c r="F1271" i="10"/>
  <c r="B1271" i="10"/>
  <c r="A1271" i="10"/>
  <c r="F1270" i="10"/>
  <c r="B1270" i="10"/>
  <c r="A1270" i="10"/>
  <c r="F1269" i="10"/>
  <c r="B1269" i="10"/>
  <c r="A1269" i="10"/>
  <c r="F1268" i="10"/>
  <c r="B1268" i="10"/>
  <c r="O1268" i="10" s="1"/>
  <c r="A1268" i="10"/>
  <c r="F1267" i="10"/>
  <c r="B1267" i="10"/>
  <c r="A1267" i="10"/>
  <c r="F1266" i="10"/>
  <c r="B1266" i="10"/>
  <c r="A1266" i="10"/>
  <c r="F1265" i="10"/>
  <c r="B1265" i="10"/>
  <c r="A1265" i="10"/>
  <c r="F1264" i="10"/>
  <c r="B1264" i="10"/>
  <c r="A1264" i="10"/>
  <c r="F1263" i="10"/>
  <c r="B1263" i="10"/>
  <c r="A1263" i="10"/>
  <c r="H1263" i="10" s="1"/>
  <c r="F1262" i="10"/>
  <c r="B1262" i="10"/>
  <c r="A1262" i="10"/>
  <c r="F1261" i="10"/>
  <c r="B1261" i="10"/>
  <c r="A1261" i="10"/>
  <c r="F1260" i="10"/>
  <c r="B1260" i="10"/>
  <c r="A1260" i="10"/>
  <c r="F1259" i="10"/>
  <c r="B1259" i="10"/>
  <c r="A1259" i="10"/>
  <c r="F1258" i="10"/>
  <c r="B1258" i="10"/>
  <c r="A1258" i="10"/>
  <c r="F1257" i="10"/>
  <c r="B1257" i="10"/>
  <c r="A1257" i="10"/>
  <c r="F1256" i="10"/>
  <c r="B1256" i="10"/>
  <c r="A1256" i="10"/>
  <c r="F1255" i="10"/>
  <c r="B1255" i="10"/>
  <c r="A1255" i="10"/>
  <c r="F1254" i="10"/>
  <c r="B1254" i="10"/>
  <c r="A1254" i="10"/>
  <c r="F1253" i="10"/>
  <c r="B1253" i="10"/>
  <c r="A1253" i="10"/>
  <c r="F1252" i="10"/>
  <c r="B1252" i="10"/>
  <c r="A1252" i="10"/>
  <c r="F1251" i="10"/>
  <c r="B1251" i="10"/>
  <c r="A1251" i="10"/>
  <c r="F1250" i="10"/>
  <c r="B1250" i="10"/>
  <c r="A1250" i="10"/>
  <c r="F1249" i="10"/>
  <c r="B1249" i="10"/>
  <c r="A1249" i="10"/>
  <c r="F1248" i="10"/>
  <c r="B1248" i="10"/>
  <c r="A1248" i="10"/>
  <c r="F1247" i="10"/>
  <c r="B1247" i="10"/>
  <c r="A1247" i="10"/>
  <c r="F1246" i="10"/>
  <c r="B1246" i="10"/>
  <c r="A1246" i="10"/>
  <c r="F1245" i="10"/>
  <c r="B1245" i="10"/>
  <c r="A1245" i="10"/>
  <c r="F1244" i="10"/>
  <c r="B1244" i="10"/>
  <c r="A1244" i="10"/>
  <c r="F1243" i="10"/>
  <c r="B1243" i="10"/>
  <c r="A1243" i="10"/>
  <c r="F1242" i="10"/>
  <c r="B1242" i="10"/>
  <c r="A1242" i="10"/>
  <c r="F1241" i="10"/>
  <c r="B1241" i="10"/>
  <c r="A1241" i="10"/>
  <c r="F1240" i="10"/>
  <c r="B1240" i="10"/>
  <c r="A1240" i="10"/>
  <c r="F1239" i="10"/>
  <c r="B1239" i="10"/>
  <c r="A1239" i="10"/>
  <c r="F1238" i="10"/>
  <c r="B1238" i="10"/>
  <c r="A1238" i="10"/>
  <c r="F1237" i="10"/>
  <c r="B1237" i="10"/>
  <c r="A1237" i="10"/>
  <c r="F1236" i="10"/>
  <c r="B1236" i="10"/>
  <c r="A1236" i="10"/>
  <c r="F1235" i="10"/>
  <c r="B1235" i="10"/>
  <c r="A1235" i="10"/>
  <c r="F1234" i="10"/>
  <c r="B1234" i="10"/>
  <c r="A1234" i="10"/>
  <c r="F1233" i="10"/>
  <c r="B1233" i="10"/>
  <c r="A1233" i="10"/>
  <c r="F1232" i="10"/>
  <c r="B1232" i="10"/>
  <c r="A1232" i="10"/>
  <c r="F1231" i="10"/>
  <c r="B1231" i="10"/>
  <c r="A1231" i="10"/>
  <c r="F1230" i="10"/>
  <c r="B1230" i="10"/>
  <c r="A1230" i="10"/>
  <c r="F1229" i="10"/>
  <c r="B1229" i="10"/>
  <c r="A1229" i="10"/>
  <c r="F1228" i="10"/>
  <c r="B1228" i="10"/>
  <c r="H1228" i="10" s="1"/>
  <c r="A1228" i="10"/>
  <c r="F1227" i="10"/>
  <c r="B1227" i="10"/>
  <c r="A1227" i="10"/>
  <c r="F1226" i="10"/>
  <c r="B1226" i="10"/>
  <c r="A1226" i="10"/>
  <c r="F1225" i="10"/>
  <c r="B1225" i="10"/>
  <c r="N1225" i="10" s="1"/>
  <c r="A1225" i="10"/>
  <c r="F1224" i="10"/>
  <c r="B1224" i="10"/>
  <c r="A1224" i="10"/>
  <c r="F1223" i="10"/>
  <c r="B1223" i="10"/>
  <c r="A1223" i="10"/>
  <c r="F1222" i="10"/>
  <c r="B1222" i="10"/>
  <c r="A1222" i="10"/>
  <c r="F1221" i="10"/>
  <c r="B1221" i="10"/>
  <c r="J1221" i="10" s="1"/>
  <c r="A1221" i="10"/>
  <c r="F1220" i="10"/>
  <c r="B1220" i="10"/>
  <c r="A1220" i="10"/>
  <c r="F1219" i="10"/>
  <c r="B1219" i="10"/>
  <c r="A1219" i="10"/>
  <c r="L1219" i="10" s="1"/>
  <c r="F1218" i="10"/>
  <c r="B1218" i="10"/>
  <c r="A1218" i="10"/>
  <c r="F1217" i="10"/>
  <c r="B1217" i="10"/>
  <c r="A1217" i="10"/>
  <c r="F1216" i="10"/>
  <c r="B1216" i="10"/>
  <c r="A1216" i="10"/>
  <c r="F1215" i="10"/>
  <c r="B1215" i="10"/>
  <c r="A1215" i="10"/>
  <c r="F1214" i="10"/>
  <c r="B1214" i="10"/>
  <c r="A1214" i="10"/>
  <c r="F1213" i="10"/>
  <c r="B1213" i="10"/>
  <c r="A1213" i="10"/>
  <c r="F1212" i="10"/>
  <c r="B1212" i="10"/>
  <c r="A1212" i="10"/>
  <c r="F1211" i="10"/>
  <c r="B1211" i="10"/>
  <c r="A1211" i="10"/>
  <c r="F1210" i="10"/>
  <c r="B1210" i="10"/>
  <c r="A1210" i="10"/>
  <c r="F1209" i="10"/>
  <c r="B1209" i="10"/>
  <c r="A1209" i="10"/>
  <c r="F1208" i="10"/>
  <c r="B1208" i="10"/>
  <c r="A1208" i="10"/>
  <c r="F1207" i="10"/>
  <c r="B1207" i="10"/>
  <c r="A1207" i="10"/>
  <c r="F1206" i="10"/>
  <c r="B1206" i="10"/>
  <c r="A1206" i="10"/>
  <c r="F1205" i="10"/>
  <c r="B1205" i="10"/>
  <c r="A1205" i="10"/>
  <c r="F1204" i="10"/>
  <c r="B1204" i="10"/>
  <c r="A1204" i="10"/>
  <c r="F1203" i="10"/>
  <c r="B1203" i="10"/>
  <c r="A1203" i="10"/>
  <c r="F1202" i="10"/>
  <c r="B1202" i="10"/>
  <c r="A1202" i="10"/>
  <c r="F1201" i="10"/>
  <c r="B1201" i="10"/>
  <c r="A1201" i="10"/>
  <c r="F1200" i="10"/>
  <c r="B1200" i="10"/>
  <c r="A1200" i="10"/>
  <c r="F1199" i="10"/>
  <c r="B1199" i="10"/>
  <c r="A1199" i="10"/>
  <c r="F1198" i="10"/>
  <c r="B1198" i="10"/>
  <c r="A1198" i="10"/>
  <c r="F1197" i="10"/>
  <c r="B1197" i="10"/>
  <c r="A1197" i="10"/>
  <c r="F1196" i="10"/>
  <c r="B1196" i="10"/>
  <c r="A1196" i="10"/>
  <c r="F1195" i="10"/>
  <c r="B1195" i="10"/>
  <c r="A1195" i="10"/>
  <c r="F1194" i="10"/>
  <c r="B1194" i="10"/>
  <c r="A1194" i="10"/>
  <c r="F1193" i="10"/>
  <c r="B1193" i="10"/>
  <c r="A1193" i="10"/>
  <c r="F1192" i="10"/>
  <c r="B1192" i="10"/>
  <c r="A1192" i="10"/>
  <c r="F1191" i="10"/>
  <c r="B1191" i="10"/>
  <c r="A1191" i="10"/>
  <c r="F1190" i="10"/>
  <c r="B1190" i="10"/>
  <c r="A1190" i="10"/>
  <c r="F1189" i="10"/>
  <c r="B1189" i="10"/>
  <c r="A1189" i="10"/>
  <c r="K1189" i="10" s="1"/>
  <c r="F1188" i="10"/>
  <c r="B1188" i="10"/>
  <c r="A1188" i="10"/>
  <c r="F1187" i="10"/>
  <c r="B1187" i="10"/>
  <c r="A1187" i="10"/>
  <c r="F1186" i="10"/>
  <c r="B1186" i="10"/>
  <c r="A1186" i="10"/>
  <c r="F1185" i="10"/>
  <c r="B1185" i="10"/>
  <c r="A1185" i="10"/>
  <c r="F1184" i="10"/>
  <c r="B1184" i="10"/>
  <c r="A1184" i="10"/>
  <c r="F1183" i="10"/>
  <c r="B1183" i="10"/>
  <c r="A1183" i="10"/>
  <c r="F1182" i="10"/>
  <c r="B1182" i="10"/>
  <c r="A1182" i="10"/>
  <c r="F1181" i="10"/>
  <c r="B1181" i="10"/>
  <c r="A1181" i="10"/>
  <c r="F1180" i="10"/>
  <c r="B1180" i="10"/>
  <c r="A1180" i="10"/>
  <c r="F1179" i="10"/>
  <c r="B1179" i="10"/>
  <c r="A1179" i="10"/>
  <c r="F1178" i="10"/>
  <c r="B1178" i="10"/>
  <c r="A1178" i="10"/>
  <c r="F1177" i="10"/>
  <c r="B1177" i="10"/>
  <c r="A1177" i="10"/>
  <c r="F1176" i="10"/>
  <c r="B1176" i="10"/>
  <c r="A1176" i="10"/>
  <c r="F1175" i="10"/>
  <c r="B1175" i="10"/>
  <c r="A1175" i="10"/>
  <c r="F1174" i="10"/>
  <c r="B1174" i="10"/>
  <c r="A1174" i="10"/>
  <c r="F1173" i="10"/>
  <c r="B1173" i="10"/>
  <c r="A1173" i="10"/>
  <c r="F1172" i="10"/>
  <c r="B1172" i="10"/>
  <c r="A1172" i="10"/>
  <c r="F1171" i="10"/>
  <c r="B1171" i="10"/>
  <c r="A1171" i="10"/>
  <c r="F1170" i="10"/>
  <c r="B1170" i="10"/>
  <c r="A1170" i="10"/>
  <c r="F1169" i="10"/>
  <c r="B1169" i="10"/>
  <c r="A1169" i="10"/>
  <c r="F1168" i="10"/>
  <c r="B1168" i="10"/>
  <c r="A1168" i="10"/>
  <c r="F1167" i="10"/>
  <c r="B1167" i="10"/>
  <c r="A1167" i="10"/>
  <c r="F1166" i="10"/>
  <c r="B1166" i="10"/>
  <c r="A1166" i="10"/>
  <c r="F1165" i="10"/>
  <c r="B1165" i="10"/>
  <c r="A1165" i="10"/>
  <c r="F1164" i="10"/>
  <c r="B1164" i="10"/>
  <c r="A1164" i="10"/>
  <c r="F1163" i="10"/>
  <c r="B1163" i="10"/>
  <c r="A1163" i="10"/>
  <c r="F1162" i="10"/>
  <c r="B1162" i="10"/>
  <c r="A1162" i="10"/>
  <c r="F1161" i="10"/>
  <c r="B1161" i="10"/>
  <c r="A1161" i="10"/>
  <c r="F1160" i="10"/>
  <c r="B1160" i="10"/>
  <c r="A1160" i="10"/>
  <c r="F1159" i="10"/>
  <c r="B1159" i="10"/>
  <c r="A1159" i="10"/>
  <c r="J1159" i="10" s="1"/>
  <c r="S1159" i="10" s="1"/>
  <c r="F1158" i="10"/>
  <c r="B1158" i="10"/>
  <c r="A1158" i="10"/>
  <c r="F1157" i="10"/>
  <c r="B1157" i="10"/>
  <c r="A1157" i="10"/>
  <c r="F1156" i="10"/>
  <c r="B1156" i="10"/>
  <c r="A1156" i="10"/>
  <c r="F1155" i="10"/>
  <c r="B1155" i="10"/>
  <c r="A1155" i="10"/>
  <c r="F1154" i="10"/>
  <c r="B1154" i="10"/>
  <c r="A1154" i="10"/>
  <c r="F1153" i="10"/>
  <c r="B1153" i="10"/>
  <c r="A1153" i="10"/>
  <c r="F1152" i="10"/>
  <c r="B1152" i="10"/>
  <c r="A1152" i="10"/>
  <c r="F1151" i="10"/>
  <c r="B1151" i="10"/>
  <c r="A1151" i="10"/>
  <c r="G1151" i="10" s="1"/>
  <c r="F1150" i="10"/>
  <c r="B1150" i="10"/>
  <c r="A1150" i="10"/>
  <c r="F1149" i="10"/>
  <c r="B1149" i="10"/>
  <c r="A1149" i="10"/>
  <c r="F1148" i="10"/>
  <c r="B1148" i="10"/>
  <c r="A1148" i="10"/>
  <c r="F1147" i="10"/>
  <c r="B1147" i="10"/>
  <c r="A1147" i="10"/>
  <c r="I1147" i="10" s="1"/>
  <c r="F1146" i="10"/>
  <c r="B1146" i="10"/>
  <c r="A1146" i="10"/>
  <c r="F1145" i="10"/>
  <c r="B1145" i="10"/>
  <c r="A1145" i="10"/>
  <c r="F1144" i="10"/>
  <c r="B1144" i="10"/>
  <c r="A1144" i="10"/>
  <c r="F1143" i="10"/>
  <c r="B1143" i="10"/>
  <c r="A1143" i="10"/>
  <c r="F1142" i="10"/>
  <c r="B1142" i="10"/>
  <c r="A1142" i="10"/>
  <c r="F1141" i="10"/>
  <c r="B1141" i="10"/>
  <c r="A1141" i="10"/>
  <c r="F1140" i="10"/>
  <c r="B1140" i="10"/>
  <c r="A1140" i="10"/>
  <c r="F1139" i="10"/>
  <c r="B1139" i="10"/>
  <c r="A1139" i="10"/>
  <c r="G1139" i="10" s="1"/>
  <c r="F1138" i="10"/>
  <c r="B1138" i="10"/>
  <c r="A1138" i="10"/>
  <c r="F1137" i="10"/>
  <c r="B1137" i="10"/>
  <c r="A1137" i="10"/>
  <c r="F1136" i="10"/>
  <c r="B1136" i="10"/>
  <c r="A1136" i="10"/>
  <c r="F1135" i="10"/>
  <c r="B1135" i="10"/>
  <c r="A1135" i="10"/>
  <c r="F1134" i="10"/>
  <c r="B1134" i="10"/>
  <c r="A1134" i="10"/>
  <c r="F1133" i="10"/>
  <c r="B1133" i="10"/>
  <c r="A1133" i="10"/>
  <c r="F1132" i="10"/>
  <c r="B1132" i="10"/>
  <c r="A1132" i="10"/>
  <c r="F1131" i="10"/>
  <c r="B1131" i="10"/>
  <c r="A1131" i="10"/>
  <c r="F1130" i="10"/>
  <c r="B1130" i="10"/>
  <c r="A1130" i="10"/>
  <c r="F1129" i="10"/>
  <c r="B1129" i="10"/>
  <c r="A1129" i="10"/>
  <c r="F1128" i="10"/>
  <c r="B1128" i="10"/>
  <c r="A1128" i="10"/>
  <c r="F1127" i="10"/>
  <c r="B1127" i="10"/>
  <c r="A1127" i="10"/>
  <c r="L1127" i="10" s="1"/>
  <c r="F1126" i="10"/>
  <c r="B1126" i="10"/>
  <c r="A1126" i="10"/>
  <c r="F1125" i="10"/>
  <c r="B1125" i="10"/>
  <c r="A1125" i="10"/>
  <c r="F1124" i="10"/>
  <c r="B1124" i="10"/>
  <c r="A1124" i="10"/>
  <c r="F1123" i="10"/>
  <c r="B1123" i="10"/>
  <c r="A1123" i="10"/>
  <c r="F1122" i="10"/>
  <c r="B1122" i="10"/>
  <c r="A1122" i="10"/>
  <c r="F1121" i="10"/>
  <c r="B1121" i="10"/>
  <c r="A1121" i="10"/>
  <c r="F1120" i="10"/>
  <c r="B1120" i="10"/>
  <c r="A1120" i="10"/>
  <c r="F1119" i="10"/>
  <c r="B1119" i="10"/>
  <c r="A1119" i="10"/>
  <c r="F1118" i="10"/>
  <c r="B1118" i="10"/>
  <c r="A1118" i="10"/>
  <c r="F1117" i="10"/>
  <c r="B1117" i="10"/>
  <c r="A1117" i="10"/>
  <c r="F1116" i="10"/>
  <c r="B1116" i="10"/>
  <c r="A1116" i="10"/>
  <c r="F1115" i="10"/>
  <c r="B1115" i="10"/>
  <c r="A1115" i="10"/>
  <c r="J1115" i="10" s="1"/>
  <c r="F1114" i="10"/>
  <c r="B1114" i="10"/>
  <c r="A1114" i="10"/>
  <c r="F1113" i="10"/>
  <c r="B1113" i="10"/>
  <c r="A1113" i="10"/>
  <c r="F1112" i="10"/>
  <c r="B1112" i="10"/>
  <c r="A1112" i="10"/>
  <c r="F1111" i="10"/>
  <c r="B1111" i="10"/>
  <c r="A1111" i="10"/>
  <c r="F1110" i="10"/>
  <c r="B1110" i="10"/>
  <c r="A1110" i="10"/>
  <c r="F1109" i="10"/>
  <c r="B1109" i="10"/>
  <c r="A1109" i="10"/>
  <c r="F1108" i="10"/>
  <c r="B1108" i="10"/>
  <c r="A1108" i="10"/>
  <c r="F1107" i="10"/>
  <c r="B1107" i="10"/>
  <c r="A1107" i="10"/>
  <c r="H1107" i="10" s="1"/>
  <c r="F1106" i="10"/>
  <c r="B1106" i="10"/>
  <c r="A1106" i="10"/>
  <c r="F1105" i="10"/>
  <c r="B1105" i="10"/>
  <c r="A1105" i="10"/>
  <c r="F1104" i="10"/>
  <c r="B1104" i="10"/>
  <c r="A1104" i="10"/>
  <c r="F1103" i="10"/>
  <c r="B1103" i="10"/>
  <c r="A1103" i="10"/>
  <c r="F1102" i="10"/>
  <c r="B1102" i="10"/>
  <c r="A1102" i="10"/>
  <c r="F1101" i="10"/>
  <c r="B1101" i="10"/>
  <c r="A1101" i="10"/>
  <c r="F1100" i="10"/>
  <c r="B1100" i="10"/>
  <c r="A1100" i="10"/>
  <c r="F1099" i="10"/>
  <c r="B1099" i="10"/>
  <c r="A1099" i="10"/>
  <c r="F1098" i="10"/>
  <c r="B1098" i="10"/>
  <c r="A1098" i="10"/>
  <c r="F1097" i="10"/>
  <c r="B1097" i="10"/>
  <c r="A1097" i="10"/>
  <c r="F1096" i="10"/>
  <c r="B1096" i="10"/>
  <c r="A1096" i="10"/>
  <c r="F1095" i="10"/>
  <c r="B1095" i="10"/>
  <c r="A1095" i="10"/>
  <c r="F1094" i="10"/>
  <c r="B1094" i="10"/>
  <c r="A1094" i="10"/>
  <c r="F1093" i="10"/>
  <c r="B1093" i="10"/>
  <c r="A1093" i="10"/>
  <c r="F1092" i="10"/>
  <c r="B1092" i="10"/>
  <c r="A1092" i="10"/>
  <c r="F1091" i="10"/>
  <c r="B1091" i="10"/>
  <c r="A1091" i="10"/>
  <c r="I1091" i="10" s="1"/>
  <c r="F1090" i="10"/>
  <c r="B1090" i="10"/>
  <c r="A1090" i="10"/>
  <c r="F1089" i="10"/>
  <c r="B1089" i="10"/>
  <c r="A1089" i="10"/>
  <c r="F1088" i="10"/>
  <c r="B1088" i="10"/>
  <c r="A1088" i="10"/>
  <c r="F1087" i="10"/>
  <c r="B1087" i="10"/>
  <c r="A1087" i="10"/>
  <c r="F1086" i="10"/>
  <c r="B1086" i="10"/>
  <c r="A1086" i="10"/>
  <c r="F1085" i="10"/>
  <c r="B1085" i="10"/>
  <c r="A1085" i="10"/>
  <c r="F1084" i="10"/>
  <c r="B1084" i="10"/>
  <c r="A1084" i="10"/>
  <c r="F1083" i="10"/>
  <c r="B1083" i="10"/>
  <c r="A1083" i="10"/>
  <c r="F1082" i="10"/>
  <c r="B1082" i="10"/>
  <c r="A1082" i="10"/>
  <c r="F1081" i="10"/>
  <c r="B1081" i="10"/>
  <c r="A1081" i="10"/>
  <c r="F1080" i="10"/>
  <c r="B1080" i="10"/>
  <c r="A1080" i="10"/>
  <c r="F1079" i="10"/>
  <c r="B1079" i="10"/>
  <c r="A1079" i="10"/>
  <c r="F1078" i="10"/>
  <c r="B1078" i="10"/>
  <c r="A1078" i="10"/>
  <c r="F1077" i="10"/>
  <c r="B1077" i="10"/>
  <c r="A1077" i="10"/>
  <c r="F1076" i="10"/>
  <c r="B1076" i="10"/>
  <c r="A1076" i="10"/>
  <c r="F1075" i="10"/>
  <c r="B1075" i="10"/>
  <c r="A1075" i="10"/>
  <c r="F1074" i="10"/>
  <c r="B1074" i="10"/>
  <c r="A1074" i="10"/>
  <c r="F1073" i="10"/>
  <c r="B1073" i="10"/>
  <c r="A1073" i="10"/>
  <c r="F1072" i="10"/>
  <c r="B1072" i="10"/>
  <c r="A1072" i="10"/>
  <c r="F1071" i="10"/>
  <c r="B1071" i="10"/>
  <c r="A1071" i="10"/>
  <c r="F1070" i="10"/>
  <c r="B1070" i="10"/>
  <c r="A1070" i="10"/>
  <c r="F1069" i="10"/>
  <c r="B1069" i="10"/>
  <c r="A1069" i="10"/>
  <c r="F1068" i="10"/>
  <c r="B1068" i="10"/>
  <c r="A1068" i="10"/>
  <c r="F1067" i="10"/>
  <c r="B1067" i="10"/>
  <c r="A1067" i="10"/>
  <c r="L1067" i="10" s="1"/>
  <c r="F1066" i="10"/>
  <c r="B1066" i="10"/>
  <c r="A1066" i="10"/>
  <c r="F1065" i="10"/>
  <c r="B1065" i="10"/>
  <c r="A1065" i="10"/>
  <c r="F1064" i="10"/>
  <c r="B1064" i="10"/>
  <c r="A1064" i="10"/>
  <c r="F1063" i="10"/>
  <c r="B1063" i="10"/>
  <c r="A1063" i="10"/>
  <c r="F1062" i="10"/>
  <c r="B1062" i="10"/>
  <c r="A1062" i="10"/>
  <c r="F1061" i="10"/>
  <c r="B1061" i="10"/>
  <c r="A1061" i="10"/>
  <c r="F1060" i="10"/>
  <c r="B1060" i="10"/>
  <c r="A1060" i="10"/>
  <c r="F1059" i="10"/>
  <c r="B1059" i="10"/>
  <c r="A1059" i="10"/>
  <c r="F1058" i="10"/>
  <c r="B1058" i="10"/>
  <c r="A1058" i="10"/>
  <c r="F1057" i="10"/>
  <c r="B1057" i="10"/>
  <c r="A1057" i="10"/>
  <c r="F1056" i="10"/>
  <c r="B1056" i="10"/>
  <c r="A1056" i="10"/>
  <c r="F1055" i="10"/>
  <c r="B1055" i="10"/>
  <c r="A1055" i="10"/>
  <c r="F1054" i="10"/>
  <c r="B1054" i="10"/>
  <c r="A1054" i="10"/>
  <c r="F1053" i="10"/>
  <c r="B1053" i="10"/>
  <c r="A1053" i="10"/>
  <c r="F1052" i="10"/>
  <c r="B1052" i="10"/>
  <c r="A1052" i="10"/>
  <c r="F1051" i="10"/>
  <c r="B1051" i="10"/>
  <c r="A1051" i="10"/>
  <c r="F1050" i="10"/>
  <c r="B1050" i="10"/>
  <c r="A1050" i="10"/>
  <c r="F1049" i="10"/>
  <c r="B1049" i="10"/>
  <c r="A1049" i="10"/>
  <c r="F1048" i="10"/>
  <c r="B1048" i="10"/>
  <c r="A1048" i="10"/>
  <c r="I1047" i="10"/>
  <c r="F1047" i="10"/>
  <c r="B1047" i="10"/>
  <c r="A1047" i="10"/>
  <c r="F1046" i="10"/>
  <c r="B1046" i="10"/>
  <c r="A1046" i="10"/>
  <c r="F1045" i="10"/>
  <c r="B1045" i="10"/>
  <c r="A1045" i="10"/>
  <c r="F1044" i="10"/>
  <c r="B1044" i="10"/>
  <c r="A1044" i="10"/>
  <c r="F1043" i="10"/>
  <c r="B1043" i="10"/>
  <c r="A1043" i="10"/>
  <c r="F1042" i="10"/>
  <c r="B1042" i="10"/>
  <c r="A1042" i="10"/>
  <c r="F1041" i="10"/>
  <c r="B1041" i="10"/>
  <c r="A1041" i="10"/>
  <c r="F1040" i="10"/>
  <c r="B1040" i="10"/>
  <c r="A1040" i="10"/>
  <c r="F1039" i="10"/>
  <c r="B1039" i="10"/>
  <c r="A1039" i="10"/>
  <c r="F1038" i="10"/>
  <c r="B1038" i="10"/>
  <c r="A1038" i="10"/>
  <c r="F1037" i="10"/>
  <c r="B1037" i="10"/>
  <c r="A1037" i="10"/>
  <c r="F1036" i="10"/>
  <c r="B1036" i="10"/>
  <c r="A1036" i="10"/>
  <c r="F1035" i="10"/>
  <c r="B1035" i="10"/>
  <c r="O1035" i="10" s="1"/>
  <c r="A1035" i="10"/>
  <c r="F1034" i="10"/>
  <c r="B1034" i="10"/>
  <c r="A1034" i="10"/>
  <c r="F1033" i="10"/>
  <c r="B1033" i="10"/>
  <c r="A1033" i="10"/>
  <c r="F1032" i="10"/>
  <c r="B1032" i="10"/>
  <c r="A1032" i="10"/>
  <c r="F1031" i="10"/>
  <c r="B1031" i="10"/>
  <c r="A1031" i="10"/>
  <c r="F1030" i="10"/>
  <c r="B1030" i="10"/>
  <c r="A1030" i="10"/>
  <c r="F1029" i="10"/>
  <c r="B1029" i="10"/>
  <c r="A1029" i="10"/>
  <c r="F1028" i="10"/>
  <c r="B1028" i="10"/>
  <c r="A1028" i="10"/>
  <c r="F1027" i="10"/>
  <c r="B1027" i="10"/>
  <c r="A1027" i="10"/>
  <c r="F1026" i="10"/>
  <c r="B1026" i="10"/>
  <c r="A1026" i="10"/>
  <c r="F1025" i="10"/>
  <c r="B1025" i="10"/>
  <c r="A1025" i="10"/>
  <c r="F1024" i="10"/>
  <c r="B1024" i="10"/>
  <c r="A1024" i="10"/>
  <c r="F1023" i="10"/>
  <c r="B1023" i="10"/>
  <c r="A1023" i="10"/>
  <c r="F1022" i="10"/>
  <c r="B1022" i="10"/>
  <c r="N1022" i="10" s="1"/>
  <c r="A1022" i="10"/>
  <c r="F1021" i="10"/>
  <c r="B1021" i="10"/>
  <c r="A1021" i="10"/>
  <c r="F1020" i="10"/>
  <c r="B1020" i="10"/>
  <c r="A1020" i="10"/>
  <c r="L1020" i="10" s="1"/>
  <c r="F1019" i="10"/>
  <c r="B1019" i="10"/>
  <c r="A1019" i="10"/>
  <c r="F1018" i="10"/>
  <c r="B1018" i="10"/>
  <c r="A1018" i="10"/>
  <c r="F1017" i="10"/>
  <c r="B1017" i="10"/>
  <c r="A1017" i="10"/>
  <c r="F1016" i="10"/>
  <c r="B1016" i="10"/>
  <c r="A1016" i="10"/>
  <c r="F1015" i="10"/>
  <c r="B1015" i="10"/>
  <c r="A1015" i="10"/>
  <c r="F1014" i="10"/>
  <c r="B1014" i="10"/>
  <c r="A1014" i="10"/>
  <c r="F1013" i="10"/>
  <c r="B1013" i="10"/>
  <c r="A1013" i="10"/>
  <c r="F1012" i="10"/>
  <c r="B1012" i="10"/>
  <c r="A1012" i="10"/>
  <c r="F1011" i="10"/>
  <c r="B1011" i="10"/>
  <c r="A1011" i="10"/>
  <c r="F1010" i="10"/>
  <c r="B1010" i="10"/>
  <c r="A1010" i="10"/>
  <c r="F1009" i="10"/>
  <c r="B1009" i="10"/>
  <c r="A1009" i="10"/>
  <c r="F1008" i="10"/>
  <c r="B1008" i="10"/>
  <c r="A1008" i="10"/>
  <c r="F1007" i="10"/>
  <c r="B1007" i="10"/>
  <c r="A1007" i="10"/>
  <c r="F1006" i="10"/>
  <c r="B1006" i="10"/>
  <c r="A1006" i="10"/>
  <c r="F1005" i="10"/>
  <c r="B1005" i="10"/>
  <c r="A1005" i="10"/>
  <c r="F1004" i="10"/>
  <c r="B1004" i="10"/>
  <c r="A1004" i="10"/>
  <c r="F1003" i="10"/>
  <c r="B1003" i="10"/>
  <c r="A1003" i="10"/>
  <c r="F1002" i="10"/>
  <c r="B1002" i="10"/>
  <c r="A1002" i="10"/>
  <c r="F1001" i="10"/>
  <c r="B1001" i="10"/>
  <c r="A1001" i="10"/>
  <c r="F1000" i="10"/>
  <c r="B1000" i="10"/>
  <c r="A1000" i="10"/>
  <c r="F999" i="10"/>
  <c r="B999" i="10"/>
  <c r="A999" i="10"/>
  <c r="F998" i="10"/>
  <c r="B998" i="10"/>
  <c r="A998" i="10"/>
  <c r="F997" i="10"/>
  <c r="B997" i="10"/>
  <c r="A997" i="10"/>
  <c r="F996" i="10"/>
  <c r="B996" i="10"/>
  <c r="A996" i="10"/>
  <c r="F995" i="10"/>
  <c r="B995" i="10"/>
  <c r="A995" i="10"/>
  <c r="F994" i="10"/>
  <c r="B994" i="10"/>
  <c r="A994" i="10"/>
  <c r="F993" i="10"/>
  <c r="B993" i="10"/>
  <c r="A993" i="10"/>
  <c r="F992" i="10"/>
  <c r="B992" i="10"/>
  <c r="A992" i="10"/>
  <c r="F991" i="10"/>
  <c r="B991" i="10"/>
  <c r="A991" i="10"/>
  <c r="F990" i="10"/>
  <c r="B990" i="10"/>
  <c r="A990" i="10"/>
  <c r="F989" i="10"/>
  <c r="B989" i="10"/>
  <c r="A989" i="10"/>
  <c r="F988" i="10"/>
  <c r="B988" i="10"/>
  <c r="A988" i="10"/>
  <c r="F987" i="10"/>
  <c r="B987" i="10"/>
  <c r="A987" i="10"/>
  <c r="F986" i="10"/>
  <c r="B986" i="10"/>
  <c r="A986" i="10"/>
  <c r="F985" i="10"/>
  <c r="B985" i="10"/>
  <c r="A985" i="10"/>
  <c r="F984" i="10"/>
  <c r="B984" i="10"/>
  <c r="A984" i="10"/>
  <c r="F983" i="10"/>
  <c r="B983" i="10"/>
  <c r="A983" i="10"/>
  <c r="F982" i="10"/>
  <c r="B982" i="10"/>
  <c r="A982" i="10"/>
  <c r="F981" i="10"/>
  <c r="B981" i="10"/>
  <c r="A981" i="10"/>
  <c r="F980" i="10"/>
  <c r="B980" i="10"/>
  <c r="A980" i="10"/>
  <c r="F979" i="10"/>
  <c r="B979" i="10"/>
  <c r="A979" i="10"/>
  <c r="F978" i="10"/>
  <c r="B978" i="10"/>
  <c r="O978" i="10" s="1"/>
  <c r="A978" i="10"/>
  <c r="F977" i="10"/>
  <c r="B977" i="10"/>
  <c r="A977" i="10"/>
  <c r="F976" i="10"/>
  <c r="B976" i="10"/>
  <c r="A976" i="10"/>
  <c r="F975" i="10"/>
  <c r="B975" i="10"/>
  <c r="A975" i="10"/>
  <c r="F974" i="10"/>
  <c r="B974" i="10"/>
  <c r="A974" i="10"/>
  <c r="F973" i="10"/>
  <c r="B973" i="10"/>
  <c r="A973" i="10"/>
  <c r="F972" i="10"/>
  <c r="B972" i="10"/>
  <c r="A972" i="10"/>
  <c r="G972" i="10" s="1"/>
  <c r="F971" i="10"/>
  <c r="B971" i="10"/>
  <c r="A971" i="10"/>
  <c r="F970" i="10"/>
  <c r="B970" i="10"/>
  <c r="A970" i="10"/>
  <c r="F969" i="10"/>
  <c r="B969" i="10"/>
  <c r="A969" i="10"/>
  <c r="F968" i="10"/>
  <c r="B968" i="10"/>
  <c r="A968" i="10"/>
  <c r="F967" i="10"/>
  <c r="B967" i="10"/>
  <c r="A967" i="10"/>
  <c r="F966" i="10"/>
  <c r="B966" i="10"/>
  <c r="A966" i="10"/>
  <c r="F965" i="10"/>
  <c r="B965" i="10"/>
  <c r="A965" i="10"/>
  <c r="F964" i="10"/>
  <c r="B964" i="10"/>
  <c r="A964" i="10"/>
  <c r="N964" i="10" s="1"/>
  <c r="F963" i="10"/>
  <c r="B963" i="10"/>
  <c r="A963" i="10"/>
  <c r="F962" i="10"/>
  <c r="B962" i="10"/>
  <c r="A962" i="10"/>
  <c r="F961" i="10"/>
  <c r="B961" i="10"/>
  <c r="A961" i="10"/>
  <c r="F960" i="10"/>
  <c r="B960" i="10"/>
  <c r="A960" i="10"/>
  <c r="F959" i="10"/>
  <c r="B959" i="10"/>
  <c r="A959" i="10"/>
  <c r="F958" i="10"/>
  <c r="B958" i="10"/>
  <c r="A958" i="10"/>
  <c r="F957" i="10"/>
  <c r="B957" i="10"/>
  <c r="A957" i="10"/>
  <c r="F956" i="10"/>
  <c r="B956" i="10"/>
  <c r="A956" i="10"/>
  <c r="F955" i="10"/>
  <c r="B955" i="10"/>
  <c r="A955" i="10"/>
  <c r="F954" i="10"/>
  <c r="B954" i="10"/>
  <c r="A954" i="10"/>
  <c r="F953" i="10"/>
  <c r="B953" i="10"/>
  <c r="A953" i="10"/>
  <c r="F952" i="10"/>
  <c r="B952" i="10"/>
  <c r="A952" i="10"/>
  <c r="F951" i="10"/>
  <c r="B951" i="10"/>
  <c r="A951" i="10"/>
  <c r="F950" i="10"/>
  <c r="B950" i="10"/>
  <c r="A950" i="10"/>
  <c r="F949" i="10"/>
  <c r="B949" i="10"/>
  <c r="A949" i="10"/>
  <c r="F948" i="10"/>
  <c r="B948" i="10"/>
  <c r="A948" i="10"/>
  <c r="F947" i="10"/>
  <c r="B947" i="10"/>
  <c r="A947" i="10"/>
  <c r="F946" i="10"/>
  <c r="B946" i="10"/>
  <c r="A946" i="10"/>
  <c r="F945" i="10"/>
  <c r="B945" i="10"/>
  <c r="A945" i="10"/>
  <c r="F944" i="10"/>
  <c r="B944" i="10"/>
  <c r="A944" i="10"/>
  <c r="F943" i="10"/>
  <c r="B943" i="10"/>
  <c r="A943" i="10"/>
  <c r="F942" i="10"/>
  <c r="B942" i="10"/>
  <c r="A942" i="10"/>
  <c r="F941" i="10"/>
  <c r="B941" i="10"/>
  <c r="A941" i="10"/>
  <c r="F940" i="10"/>
  <c r="B940" i="10"/>
  <c r="A940" i="10"/>
  <c r="F939" i="10"/>
  <c r="B939" i="10"/>
  <c r="A939" i="10"/>
  <c r="F938" i="10"/>
  <c r="B938" i="10"/>
  <c r="A938" i="10"/>
  <c r="F937" i="10"/>
  <c r="B937" i="10"/>
  <c r="A937" i="10"/>
  <c r="F936" i="10"/>
  <c r="B936" i="10"/>
  <c r="A936" i="10"/>
  <c r="F935" i="10"/>
  <c r="B935" i="10"/>
  <c r="A935" i="10"/>
  <c r="F934" i="10"/>
  <c r="B934" i="10"/>
  <c r="A934" i="10"/>
  <c r="F933" i="10"/>
  <c r="B933" i="10"/>
  <c r="M933" i="10" s="1"/>
  <c r="A933" i="10"/>
  <c r="F932" i="10"/>
  <c r="B932" i="10"/>
  <c r="A932" i="10"/>
  <c r="F931" i="10"/>
  <c r="B931" i="10"/>
  <c r="A931" i="10"/>
  <c r="F930" i="10"/>
  <c r="B930" i="10"/>
  <c r="A930" i="10"/>
  <c r="F929" i="10"/>
  <c r="B929" i="10"/>
  <c r="A929" i="10"/>
  <c r="F928" i="10"/>
  <c r="B928" i="10"/>
  <c r="A928" i="10"/>
  <c r="O928" i="10" s="1"/>
  <c r="F927" i="10"/>
  <c r="B927" i="10"/>
  <c r="N927" i="10" s="1"/>
  <c r="A927" i="10"/>
  <c r="F926" i="10"/>
  <c r="B926" i="10"/>
  <c r="A926" i="10"/>
  <c r="F925" i="10"/>
  <c r="B925" i="10"/>
  <c r="A925" i="10"/>
  <c r="F924" i="10"/>
  <c r="B924" i="10"/>
  <c r="A924" i="10"/>
  <c r="F923" i="10"/>
  <c r="B923" i="10"/>
  <c r="O923" i="10" s="1"/>
  <c r="A923" i="10"/>
  <c r="F922" i="10"/>
  <c r="B922" i="10"/>
  <c r="A922" i="10"/>
  <c r="F921" i="10"/>
  <c r="B921" i="10"/>
  <c r="A921" i="10"/>
  <c r="F920" i="10"/>
  <c r="B920" i="10"/>
  <c r="A920" i="10"/>
  <c r="F919" i="10"/>
  <c r="B919" i="10"/>
  <c r="A919" i="10"/>
  <c r="F918" i="10"/>
  <c r="B918" i="10"/>
  <c r="A918" i="10"/>
  <c r="F917" i="10"/>
  <c r="B917" i="10"/>
  <c r="A917" i="10"/>
  <c r="F916" i="10"/>
  <c r="B916" i="10"/>
  <c r="A916" i="10"/>
  <c r="F915" i="10"/>
  <c r="B915" i="10"/>
  <c r="A915" i="10"/>
  <c r="F914" i="10"/>
  <c r="B914" i="10"/>
  <c r="A914" i="10"/>
  <c r="F913" i="10"/>
  <c r="B913" i="10"/>
  <c r="A913" i="10"/>
  <c r="F912" i="10"/>
  <c r="B912" i="10"/>
  <c r="A912" i="10"/>
  <c r="F911" i="10"/>
  <c r="B911" i="10"/>
  <c r="A911" i="10"/>
  <c r="F910" i="10"/>
  <c r="B910" i="10"/>
  <c r="A910" i="10"/>
  <c r="F909" i="10"/>
  <c r="B909" i="10"/>
  <c r="A909" i="10"/>
  <c r="F908" i="10"/>
  <c r="B908" i="10"/>
  <c r="A908" i="10"/>
  <c r="F907" i="10"/>
  <c r="B907" i="10"/>
  <c r="A907" i="10"/>
  <c r="F906" i="10"/>
  <c r="B906" i="10"/>
  <c r="A906" i="10"/>
  <c r="F905" i="10"/>
  <c r="B905" i="10"/>
  <c r="A905" i="10"/>
  <c r="F904" i="10"/>
  <c r="B904" i="10"/>
  <c r="A904" i="10"/>
  <c r="F903" i="10"/>
  <c r="B903" i="10"/>
  <c r="A903" i="10"/>
  <c r="F902" i="10"/>
  <c r="B902" i="10"/>
  <c r="A902" i="10"/>
  <c r="F901" i="10"/>
  <c r="B901" i="10"/>
  <c r="A901" i="10"/>
  <c r="F900" i="10"/>
  <c r="B900" i="10"/>
  <c r="A900" i="10"/>
  <c r="F899" i="10"/>
  <c r="B899" i="10"/>
  <c r="A899" i="10"/>
  <c r="F898" i="10"/>
  <c r="B898" i="10"/>
  <c r="N898" i="10" s="1"/>
  <c r="A898" i="10"/>
  <c r="J897" i="10"/>
  <c r="F897" i="10"/>
  <c r="B897" i="10"/>
  <c r="I897" i="10" s="1"/>
  <c r="A897" i="10"/>
  <c r="F896" i="10"/>
  <c r="B896" i="10"/>
  <c r="A896" i="10"/>
  <c r="F895" i="10"/>
  <c r="B895" i="10"/>
  <c r="A895" i="10"/>
  <c r="F894" i="10"/>
  <c r="B894" i="10"/>
  <c r="A894" i="10"/>
  <c r="F893" i="10"/>
  <c r="B893" i="10"/>
  <c r="A893" i="10"/>
  <c r="F892" i="10"/>
  <c r="B892" i="10"/>
  <c r="A892" i="10"/>
  <c r="F891" i="10"/>
  <c r="B891" i="10"/>
  <c r="A891" i="10"/>
  <c r="F890" i="10"/>
  <c r="B890" i="10"/>
  <c r="A890" i="10"/>
  <c r="F889" i="10"/>
  <c r="B889" i="10"/>
  <c r="A889" i="10"/>
  <c r="F888" i="10"/>
  <c r="B888" i="10"/>
  <c r="A888" i="10"/>
  <c r="F887" i="10"/>
  <c r="B887" i="10"/>
  <c r="A887" i="10"/>
  <c r="F886" i="10"/>
  <c r="B886" i="10"/>
  <c r="A886" i="10"/>
  <c r="F885" i="10"/>
  <c r="B885" i="10"/>
  <c r="A885" i="10"/>
  <c r="F884" i="10"/>
  <c r="B884" i="10"/>
  <c r="A884" i="10"/>
  <c r="F883" i="10"/>
  <c r="B883" i="10"/>
  <c r="A883" i="10"/>
  <c r="F882" i="10"/>
  <c r="B882" i="10"/>
  <c r="A882" i="10"/>
  <c r="H882" i="10" s="1"/>
  <c r="F881" i="10"/>
  <c r="B881" i="10"/>
  <c r="L881" i="10" s="1"/>
  <c r="A881" i="10"/>
  <c r="F880" i="10"/>
  <c r="B880" i="10"/>
  <c r="A880" i="10"/>
  <c r="F879" i="10"/>
  <c r="B879" i="10"/>
  <c r="A879" i="10"/>
  <c r="F878" i="10"/>
  <c r="B878" i="10"/>
  <c r="A878" i="10"/>
  <c r="F877" i="10"/>
  <c r="B877" i="10"/>
  <c r="A877" i="10"/>
  <c r="F876" i="10"/>
  <c r="B876" i="10"/>
  <c r="A876" i="10"/>
  <c r="F875" i="10"/>
  <c r="B875" i="10"/>
  <c r="A875" i="10"/>
  <c r="F874" i="10"/>
  <c r="B874" i="10"/>
  <c r="A874" i="10"/>
  <c r="F873" i="10"/>
  <c r="B873" i="10"/>
  <c r="A873" i="10"/>
  <c r="F872" i="10"/>
  <c r="B872" i="10"/>
  <c r="A872" i="10"/>
  <c r="F871" i="10"/>
  <c r="B871" i="10"/>
  <c r="A871" i="10"/>
  <c r="F870" i="10"/>
  <c r="B870" i="10"/>
  <c r="A870" i="10"/>
  <c r="F869" i="10"/>
  <c r="B869" i="10"/>
  <c r="A869" i="10"/>
  <c r="F868" i="10"/>
  <c r="B868" i="10"/>
  <c r="A868" i="10"/>
  <c r="F867" i="10"/>
  <c r="B867" i="10"/>
  <c r="A867" i="10"/>
  <c r="F866" i="10"/>
  <c r="B866" i="10"/>
  <c r="A866" i="10"/>
  <c r="F865" i="10"/>
  <c r="B865" i="10"/>
  <c r="A865" i="10"/>
  <c r="F864" i="10"/>
  <c r="B864" i="10"/>
  <c r="A864" i="10"/>
  <c r="F863" i="10"/>
  <c r="B863" i="10"/>
  <c r="A863" i="10"/>
  <c r="F862" i="10"/>
  <c r="B862" i="10"/>
  <c r="A862" i="10"/>
  <c r="F861" i="10"/>
  <c r="B861" i="10"/>
  <c r="A861" i="10"/>
  <c r="F860" i="10"/>
  <c r="B860" i="10"/>
  <c r="A860" i="10"/>
  <c r="F859" i="10"/>
  <c r="B859" i="10"/>
  <c r="A859" i="10"/>
  <c r="F858" i="10"/>
  <c r="B858" i="10"/>
  <c r="A858" i="10"/>
  <c r="F857" i="10"/>
  <c r="B857" i="10"/>
  <c r="A857" i="10"/>
  <c r="F856" i="10"/>
  <c r="B856" i="10"/>
  <c r="A856" i="10"/>
  <c r="F855" i="10"/>
  <c r="B855" i="10"/>
  <c r="A855" i="10"/>
  <c r="F854" i="10"/>
  <c r="B854" i="10"/>
  <c r="A854" i="10"/>
  <c r="F853" i="10"/>
  <c r="B853" i="10"/>
  <c r="A853" i="10"/>
  <c r="F852" i="10"/>
  <c r="B852" i="10"/>
  <c r="A852" i="10"/>
  <c r="F851" i="10"/>
  <c r="B851" i="10"/>
  <c r="A851" i="10"/>
  <c r="F850" i="10"/>
  <c r="B850" i="10"/>
  <c r="A850" i="10"/>
  <c r="F849" i="10"/>
  <c r="B849" i="10"/>
  <c r="A849" i="10"/>
  <c r="F848" i="10"/>
  <c r="B848" i="10"/>
  <c r="A848" i="10"/>
  <c r="F847" i="10"/>
  <c r="B847" i="10"/>
  <c r="A847" i="10"/>
  <c r="F846" i="10"/>
  <c r="B846" i="10"/>
  <c r="A846" i="10"/>
  <c r="F845" i="10"/>
  <c r="B845" i="10"/>
  <c r="A845" i="10"/>
  <c r="F844" i="10"/>
  <c r="B844" i="10"/>
  <c r="A844" i="10"/>
  <c r="F843" i="10"/>
  <c r="B843" i="10"/>
  <c r="A843" i="10"/>
  <c r="F842" i="10"/>
  <c r="B842" i="10"/>
  <c r="A842" i="10"/>
  <c r="F841" i="10"/>
  <c r="B841" i="10"/>
  <c r="A841" i="10"/>
  <c r="F840" i="10"/>
  <c r="B840" i="10"/>
  <c r="A840" i="10"/>
  <c r="F839" i="10"/>
  <c r="B839" i="10"/>
  <c r="A839" i="10"/>
  <c r="F838" i="10"/>
  <c r="B838" i="10"/>
  <c r="A838" i="10"/>
  <c r="F837" i="10"/>
  <c r="B837" i="10"/>
  <c r="A837" i="10"/>
  <c r="F836" i="10"/>
  <c r="B836" i="10"/>
  <c r="A836" i="10"/>
  <c r="F835" i="10"/>
  <c r="B835" i="10"/>
  <c r="A835" i="10"/>
  <c r="F834" i="10"/>
  <c r="B834" i="10"/>
  <c r="A834" i="10"/>
  <c r="F833" i="10"/>
  <c r="B833" i="10"/>
  <c r="A833" i="10"/>
  <c r="F832" i="10"/>
  <c r="B832" i="10"/>
  <c r="A832" i="10"/>
  <c r="F831" i="10"/>
  <c r="B831" i="10"/>
  <c r="A831" i="10"/>
  <c r="F830" i="10"/>
  <c r="B830" i="10"/>
  <c r="A830" i="10"/>
  <c r="N830" i="10" s="1"/>
  <c r="F829" i="10"/>
  <c r="B829" i="10"/>
  <c r="A829" i="10"/>
  <c r="F828" i="10"/>
  <c r="B828" i="10"/>
  <c r="A828" i="10"/>
  <c r="F827" i="10"/>
  <c r="B827" i="10"/>
  <c r="A827" i="10"/>
  <c r="F826" i="10"/>
  <c r="B826" i="10"/>
  <c r="A826" i="10"/>
  <c r="F825" i="10"/>
  <c r="B825" i="10"/>
  <c r="A825" i="10"/>
  <c r="F824" i="10"/>
  <c r="B824" i="10"/>
  <c r="A824" i="10"/>
  <c r="F823" i="10"/>
  <c r="B823" i="10"/>
  <c r="A823" i="10"/>
  <c r="F822" i="10"/>
  <c r="B822" i="10"/>
  <c r="A822" i="10"/>
  <c r="F821" i="10"/>
  <c r="B821" i="10"/>
  <c r="A821" i="10"/>
  <c r="F820" i="10"/>
  <c r="B820" i="10"/>
  <c r="A820" i="10"/>
  <c r="F819" i="10"/>
  <c r="B819" i="10"/>
  <c r="A819" i="10"/>
  <c r="F818" i="10"/>
  <c r="B818" i="10"/>
  <c r="A818" i="10"/>
  <c r="F817" i="10"/>
  <c r="B817" i="10"/>
  <c r="A817" i="10"/>
  <c r="F816" i="10"/>
  <c r="B816" i="10"/>
  <c r="A816" i="10"/>
  <c r="F815" i="10"/>
  <c r="B815" i="10"/>
  <c r="A815" i="10"/>
  <c r="F814" i="10"/>
  <c r="B814" i="10"/>
  <c r="A814" i="10"/>
  <c r="F813" i="10"/>
  <c r="B813" i="10"/>
  <c r="A813" i="10"/>
  <c r="F812" i="10"/>
  <c r="B812" i="10"/>
  <c r="A812" i="10"/>
  <c r="F811" i="10"/>
  <c r="B811" i="10"/>
  <c r="A811" i="10"/>
  <c r="F810" i="10"/>
  <c r="B810" i="10"/>
  <c r="A810" i="10"/>
  <c r="F809" i="10"/>
  <c r="B809" i="10"/>
  <c r="A809" i="10"/>
  <c r="F808" i="10"/>
  <c r="B808" i="10"/>
  <c r="A808" i="10"/>
  <c r="F807" i="10"/>
  <c r="B807" i="10"/>
  <c r="A807" i="10"/>
  <c r="F806" i="10"/>
  <c r="B806" i="10"/>
  <c r="A806" i="10"/>
  <c r="F805" i="10"/>
  <c r="B805" i="10"/>
  <c r="A805" i="10"/>
  <c r="F804" i="10"/>
  <c r="B804" i="10"/>
  <c r="A804" i="10"/>
  <c r="F803" i="10"/>
  <c r="B803" i="10"/>
  <c r="A803" i="10"/>
  <c r="F802" i="10"/>
  <c r="B802" i="10"/>
  <c r="A802" i="10"/>
  <c r="F801" i="10"/>
  <c r="B801" i="10"/>
  <c r="A801" i="10"/>
  <c r="F800" i="10"/>
  <c r="B800" i="10"/>
  <c r="A800" i="10"/>
  <c r="F799" i="10"/>
  <c r="B799" i="10"/>
  <c r="A799" i="10"/>
  <c r="F798" i="10"/>
  <c r="B798" i="10"/>
  <c r="A798" i="10"/>
  <c r="F797" i="10"/>
  <c r="B797" i="10"/>
  <c r="A797" i="10"/>
  <c r="F796" i="10"/>
  <c r="B796" i="10"/>
  <c r="A796" i="10"/>
  <c r="F795" i="10"/>
  <c r="B795" i="10"/>
  <c r="A795" i="10"/>
  <c r="F794" i="10"/>
  <c r="B794" i="10"/>
  <c r="A794" i="10"/>
  <c r="F793" i="10"/>
  <c r="B793" i="10"/>
  <c r="A793" i="10"/>
  <c r="F792" i="10"/>
  <c r="B792" i="10"/>
  <c r="A792" i="10"/>
  <c r="F791" i="10"/>
  <c r="B791" i="10"/>
  <c r="A791" i="10"/>
  <c r="F790" i="10"/>
  <c r="B790" i="10"/>
  <c r="A790" i="10"/>
  <c r="F789" i="10"/>
  <c r="B789" i="10"/>
  <c r="A789" i="10"/>
  <c r="F788" i="10"/>
  <c r="B788" i="10"/>
  <c r="A788" i="10"/>
  <c r="F787" i="10"/>
  <c r="B787" i="10"/>
  <c r="A787" i="10"/>
  <c r="F786" i="10"/>
  <c r="B786" i="10"/>
  <c r="A786" i="10"/>
  <c r="F785" i="10"/>
  <c r="B785" i="10"/>
  <c r="A785" i="10"/>
  <c r="F784" i="10"/>
  <c r="B784" i="10"/>
  <c r="A784" i="10"/>
  <c r="F783" i="10"/>
  <c r="B783" i="10"/>
  <c r="A783" i="10"/>
  <c r="F782" i="10"/>
  <c r="B782" i="10"/>
  <c r="A782" i="10"/>
  <c r="O782" i="10" s="1"/>
  <c r="F781" i="10"/>
  <c r="B781" i="10"/>
  <c r="A781" i="10"/>
  <c r="F780" i="10"/>
  <c r="B780" i="10"/>
  <c r="A780" i="10"/>
  <c r="F779" i="10"/>
  <c r="B779" i="10"/>
  <c r="A779" i="10"/>
  <c r="F778" i="10"/>
  <c r="B778" i="10"/>
  <c r="A778" i="10"/>
  <c r="F777" i="10"/>
  <c r="B777" i="10"/>
  <c r="A777" i="10"/>
  <c r="F776" i="10"/>
  <c r="B776" i="10"/>
  <c r="A776" i="10"/>
  <c r="F775" i="10"/>
  <c r="B775" i="10"/>
  <c r="A775" i="10"/>
  <c r="F774" i="10"/>
  <c r="B774" i="10"/>
  <c r="A774" i="10"/>
  <c r="J774" i="10" s="1"/>
  <c r="F773" i="10"/>
  <c r="B773" i="10"/>
  <c r="A773" i="10"/>
  <c r="F772" i="10"/>
  <c r="B772" i="10"/>
  <c r="A772" i="10"/>
  <c r="F771" i="10"/>
  <c r="B771" i="10"/>
  <c r="A771" i="10"/>
  <c r="F770" i="10"/>
  <c r="B770" i="10"/>
  <c r="A770" i="10"/>
  <c r="F769" i="10"/>
  <c r="B769" i="10"/>
  <c r="A769" i="10"/>
  <c r="F768" i="10"/>
  <c r="B768" i="10"/>
  <c r="A768" i="10"/>
  <c r="F767" i="10"/>
  <c r="B767" i="10"/>
  <c r="A767" i="10"/>
  <c r="F766" i="10"/>
  <c r="B766" i="10"/>
  <c r="A766" i="10"/>
  <c r="F765" i="10"/>
  <c r="B765" i="10"/>
  <c r="A765" i="10"/>
  <c r="F764" i="10"/>
  <c r="B764" i="10"/>
  <c r="K764" i="10" s="1"/>
  <c r="A764" i="10"/>
  <c r="F763" i="10"/>
  <c r="B763" i="10"/>
  <c r="A763" i="10"/>
  <c r="F762" i="10"/>
  <c r="B762" i="10"/>
  <c r="A762" i="10"/>
  <c r="F761" i="10"/>
  <c r="B761" i="10"/>
  <c r="A761" i="10"/>
  <c r="F760" i="10"/>
  <c r="B760" i="10"/>
  <c r="A760" i="10"/>
  <c r="F759" i="10"/>
  <c r="B759" i="10"/>
  <c r="A759" i="10"/>
  <c r="F758" i="10"/>
  <c r="B758" i="10"/>
  <c r="A758" i="10"/>
  <c r="F757" i="10"/>
  <c r="B757" i="10"/>
  <c r="A757" i="10"/>
  <c r="F756" i="10"/>
  <c r="B756" i="10"/>
  <c r="A756" i="10"/>
  <c r="F755" i="10"/>
  <c r="B755" i="10"/>
  <c r="A755" i="10"/>
  <c r="F754" i="10"/>
  <c r="B754" i="10"/>
  <c r="A754" i="10"/>
  <c r="F753" i="10"/>
  <c r="B753" i="10"/>
  <c r="A753" i="10"/>
  <c r="F752" i="10"/>
  <c r="B752" i="10"/>
  <c r="A752" i="10"/>
  <c r="F751" i="10"/>
  <c r="B751" i="10"/>
  <c r="A751" i="10"/>
  <c r="F750" i="10"/>
  <c r="B750" i="10"/>
  <c r="A750" i="10"/>
  <c r="F749" i="10"/>
  <c r="B749" i="10"/>
  <c r="A749" i="10"/>
  <c r="F748" i="10"/>
  <c r="B748" i="10"/>
  <c r="A748" i="10"/>
  <c r="F747" i="10"/>
  <c r="B747" i="10"/>
  <c r="A747" i="10"/>
  <c r="F746" i="10"/>
  <c r="B746" i="10"/>
  <c r="A746" i="10"/>
  <c r="F745" i="10"/>
  <c r="B745" i="10"/>
  <c r="A745" i="10"/>
  <c r="F744" i="10"/>
  <c r="B744" i="10"/>
  <c r="A744" i="10"/>
  <c r="F743" i="10"/>
  <c r="B743" i="10"/>
  <c r="A743" i="10"/>
  <c r="F742" i="10"/>
  <c r="B742" i="10"/>
  <c r="A742" i="10"/>
  <c r="F741" i="10"/>
  <c r="B741" i="10"/>
  <c r="A741" i="10"/>
  <c r="F740" i="10"/>
  <c r="B740" i="10"/>
  <c r="A740" i="10"/>
  <c r="F739" i="10"/>
  <c r="B739" i="10"/>
  <c r="A739" i="10"/>
  <c r="F738" i="10"/>
  <c r="B738" i="10"/>
  <c r="A738" i="10"/>
  <c r="F737" i="10"/>
  <c r="B737" i="10"/>
  <c r="A737" i="10"/>
  <c r="F736" i="10"/>
  <c r="B736" i="10"/>
  <c r="A736" i="10"/>
  <c r="F735" i="10"/>
  <c r="B735" i="10"/>
  <c r="A735" i="10"/>
  <c r="F734" i="10"/>
  <c r="B734" i="10"/>
  <c r="A734" i="10"/>
  <c r="F733" i="10"/>
  <c r="B733" i="10"/>
  <c r="A733" i="10"/>
  <c r="F732" i="10"/>
  <c r="B732" i="10"/>
  <c r="A732" i="10"/>
  <c r="F731" i="10"/>
  <c r="B731" i="10"/>
  <c r="A731" i="10"/>
  <c r="F730" i="10"/>
  <c r="B730" i="10"/>
  <c r="A730" i="10"/>
  <c r="F729" i="10"/>
  <c r="B729" i="10"/>
  <c r="A729" i="10"/>
  <c r="F728" i="10"/>
  <c r="B728" i="10"/>
  <c r="J728" i="10" s="1"/>
  <c r="A728" i="10"/>
  <c r="F727" i="10"/>
  <c r="B727" i="10"/>
  <c r="A727" i="10"/>
  <c r="F726" i="10"/>
  <c r="B726" i="10"/>
  <c r="A726" i="10"/>
  <c r="F725" i="10"/>
  <c r="B725" i="10"/>
  <c r="A725" i="10"/>
  <c r="F724" i="10"/>
  <c r="B724" i="10"/>
  <c r="N724" i="10" s="1"/>
  <c r="A724" i="10"/>
  <c r="F723" i="10"/>
  <c r="B723" i="10"/>
  <c r="A723" i="10"/>
  <c r="F722" i="10"/>
  <c r="B722" i="10"/>
  <c r="A722" i="10"/>
  <c r="F721" i="10"/>
  <c r="B721" i="10"/>
  <c r="A721" i="10"/>
  <c r="F720" i="10"/>
  <c r="B720" i="10"/>
  <c r="A720" i="10"/>
  <c r="F719" i="10"/>
  <c r="B719" i="10"/>
  <c r="A719" i="10"/>
  <c r="F718" i="10"/>
  <c r="B718" i="10"/>
  <c r="A718" i="10"/>
  <c r="F717" i="10"/>
  <c r="B717" i="10"/>
  <c r="A717" i="10"/>
  <c r="F716" i="10"/>
  <c r="B716" i="10"/>
  <c r="A716" i="10"/>
  <c r="F715" i="10"/>
  <c r="B715" i="10"/>
  <c r="A715" i="10"/>
  <c r="F714" i="10"/>
  <c r="B714" i="10"/>
  <c r="A714" i="10"/>
  <c r="F713" i="10"/>
  <c r="B713" i="10"/>
  <c r="A713" i="10"/>
  <c r="F712" i="10"/>
  <c r="B712" i="10"/>
  <c r="A712" i="10"/>
  <c r="F711" i="10"/>
  <c r="B711" i="10"/>
  <c r="A711" i="10"/>
  <c r="F710" i="10"/>
  <c r="B710" i="10"/>
  <c r="A710" i="10"/>
  <c r="F709" i="10"/>
  <c r="B709" i="10"/>
  <c r="A709" i="10"/>
  <c r="F708" i="10"/>
  <c r="B708" i="10"/>
  <c r="A708" i="10"/>
  <c r="F707" i="10"/>
  <c r="B707" i="10"/>
  <c r="A707" i="10"/>
  <c r="F706" i="10"/>
  <c r="B706" i="10"/>
  <c r="A706" i="10"/>
  <c r="F705" i="10"/>
  <c r="B705" i="10"/>
  <c r="A705" i="10"/>
  <c r="F704" i="10"/>
  <c r="B704" i="10"/>
  <c r="A704" i="10"/>
  <c r="F703" i="10"/>
  <c r="B703" i="10"/>
  <c r="A703" i="10"/>
  <c r="F702" i="10"/>
  <c r="B702" i="10"/>
  <c r="A702" i="10"/>
  <c r="F701" i="10"/>
  <c r="B701" i="10"/>
  <c r="A701" i="10"/>
  <c r="F700" i="10"/>
  <c r="B700" i="10"/>
  <c r="A700" i="10"/>
  <c r="F699" i="10"/>
  <c r="B699" i="10"/>
  <c r="A699" i="10"/>
  <c r="F698" i="10"/>
  <c r="B698" i="10"/>
  <c r="A698" i="10"/>
  <c r="F697" i="10"/>
  <c r="B697" i="10"/>
  <c r="A697" i="10"/>
  <c r="F696" i="10"/>
  <c r="B696" i="10"/>
  <c r="A696" i="10"/>
  <c r="F695" i="10"/>
  <c r="B695" i="10"/>
  <c r="A695" i="10"/>
  <c r="F694" i="10"/>
  <c r="B694" i="10"/>
  <c r="A694" i="10"/>
  <c r="F693" i="10"/>
  <c r="B693" i="10"/>
  <c r="A693" i="10"/>
  <c r="F692" i="10"/>
  <c r="B692" i="10"/>
  <c r="A692" i="10"/>
  <c r="F691" i="10"/>
  <c r="B691" i="10"/>
  <c r="A691" i="10"/>
  <c r="F690" i="10"/>
  <c r="B690" i="10"/>
  <c r="A690" i="10"/>
  <c r="F689" i="10"/>
  <c r="B689" i="10"/>
  <c r="A689" i="10"/>
  <c r="F688" i="10"/>
  <c r="B688" i="10"/>
  <c r="A688" i="10"/>
  <c r="F687" i="10"/>
  <c r="B687" i="10"/>
  <c r="A687" i="10"/>
  <c r="F686" i="10"/>
  <c r="B686" i="10"/>
  <c r="A686" i="10"/>
  <c r="F685" i="10"/>
  <c r="B685" i="10"/>
  <c r="A685" i="10"/>
  <c r="F684" i="10"/>
  <c r="B684" i="10"/>
  <c r="A684" i="10"/>
  <c r="F683" i="10"/>
  <c r="B683" i="10"/>
  <c r="A683" i="10"/>
  <c r="F682" i="10"/>
  <c r="B682" i="10"/>
  <c r="A682" i="10"/>
  <c r="F681" i="10"/>
  <c r="B681" i="10"/>
  <c r="A681" i="10"/>
  <c r="F680" i="10"/>
  <c r="B680" i="10"/>
  <c r="A680" i="10"/>
  <c r="F679" i="10"/>
  <c r="B679" i="10"/>
  <c r="A679" i="10"/>
  <c r="F678" i="10"/>
  <c r="B678" i="10"/>
  <c r="A678" i="10"/>
  <c r="F677" i="10"/>
  <c r="B677" i="10"/>
  <c r="A677" i="10"/>
  <c r="F676" i="10"/>
  <c r="B676" i="10"/>
  <c r="A676" i="10"/>
  <c r="F675" i="10"/>
  <c r="B675" i="10"/>
  <c r="A675" i="10"/>
  <c r="F674" i="10"/>
  <c r="B674" i="10"/>
  <c r="A674" i="10"/>
  <c r="F673" i="10"/>
  <c r="B673" i="10"/>
  <c r="A673" i="10"/>
  <c r="F672" i="10"/>
  <c r="B672" i="10"/>
  <c r="O672" i="10" s="1"/>
  <c r="A672" i="10"/>
  <c r="F671" i="10"/>
  <c r="B671" i="10"/>
  <c r="A671" i="10"/>
  <c r="F670" i="10"/>
  <c r="B670" i="10"/>
  <c r="A670" i="10"/>
  <c r="F669" i="10"/>
  <c r="B669" i="10"/>
  <c r="A669" i="10"/>
  <c r="F668" i="10"/>
  <c r="B668" i="10"/>
  <c r="A668" i="10"/>
  <c r="F667" i="10"/>
  <c r="B667" i="10"/>
  <c r="A667" i="10"/>
  <c r="F666" i="10"/>
  <c r="B666" i="10"/>
  <c r="A666" i="10"/>
  <c r="F665" i="10"/>
  <c r="B665" i="10"/>
  <c r="A665" i="10"/>
  <c r="F664" i="10"/>
  <c r="B664" i="10"/>
  <c r="A664" i="10"/>
  <c r="F663" i="10"/>
  <c r="B663" i="10"/>
  <c r="A663" i="10"/>
  <c r="F662" i="10"/>
  <c r="B662" i="10"/>
  <c r="A662" i="10"/>
  <c r="F661" i="10"/>
  <c r="B661" i="10"/>
  <c r="A661" i="10"/>
  <c r="F660" i="10"/>
  <c r="B660" i="10"/>
  <c r="A660" i="10"/>
  <c r="F659" i="10"/>
  <c r="B659" i="10"/>
  <c r="A659" i="10"/>
  <c r="F658" i="10"/>
  <c r="B658" i="10"/>
  <c r="A658" i="10"/>
  <c r="F657" i="10"/>
  <c r="B657" i="10"/>
  <c r="A657" i="10"/>
  <c r="F656" i="10"/>
  <c r="B656" i="10"/>
  <c r="A656" i="10"/>
  <c r="F655" i="10"/>
  <c r="B655" i="10"/>
  <c r="A655" i="10"/>
  <c r="F654" i="10"/>
  <c r="B654" i="10"/>
  <c r="A654" i="10"/>
  <c r="F653" i="10"/>
  <c r="B653" i="10"/>
  <c r="A653" i="10"/>
  <c r="F652" i="10"/>
  <c r="B652" i="10"/>
  <c r="A652" i="10"/>
  <c r="F651" i="10"/>
  <c r="B651" i="10"/>
  <c r="A651" i="10"/>
  <c r="F650" i="10"/>
  <c r="B650" i="10"/>
  <c r="A650" i="10"/>
  <c r="F649" i="10"/>
  <c r="B649" i="10"/>
  <c r="A649" i="10"/>
  <c r="F648" i="10"/>
  <c r="B648" i="10"/>
  <c r="A648" i="10"/>
  <c r="F647" i="10"/>
  <c r="B647" i="10"/>
  <c r="A647" i="10"/>
  <c r="F646" i="10"/>
  <c r="B646" i="10"/>
  <c r="A646" i="10"/>
  <c r="F645" i="10"/>
  <c r="B645" i="10"/>
  <c r="A645" i="10"/>
  <c r="F644" i="10"/>
  <c r="B644" i="10"/>
  <c r="A644" i="10"/>
  <c r="F643" i="10"/>
  <c r="B643" i="10"/>
  <c r="A643" i="10"/>
  <c r="F642" i="10"/>
  <c r="B642" i="10"/>
  <c r="A642" i="10"/>
  <c r="F641" i="10"/>
  <c r="B641" i="10"/>
  <c r="A641" i="10"/>
  <c r="F640" i="10"/>
  <c r="B640" i="10"/>
  <c r="A640" i="10"/>
  <c r="F639" i="10"/>
  <c r="B639" i="10"/>
  <c r="A639" i="10"/>
  <c r="F638" i="10"/>
  <c r="B638" i="10"/>
  <c r="A638" i="10"/>
  <c r="F637" i="10"/>
  <c r="B637" i="10"/>
  <c r="A637" i="10"/>
  <c r="F636" i="10"/>
  <c r="B636" i="10"/>
  <c r="A636" i="10"/>
  <c r="F635" i="10"/>
  <c r="B635" i="10"/>
  <c r="A635" i="10"/>
  <c r="F634" i="10"/>
  <c r="B634" i="10"/>
  <c r="A634" i="10"/>
  <c r="F633" i="10"/>
  <c r="B633" i="10"/>
  <c r="A633" i="10"/>
  <c r="F632" i="10"/>
  <c r="B632" i="10"/>
  <c r="A632" i="10"/>
  <c r="F631" i="10"/>
  <c r="B631" i="10"/>
  <c r="A631" i="10"/>
  <c r="F630" i="10"/>
  <c r="B630" i="10"/>
  <c r="A630" i="10"/>
  <c r="F629" i="10"/>
  <c r="B629" i="10"/>
  <c r="A629" i="10"/>
  <c r="F628" i="10"/>
  <c r="B628" i="10"/>
  <c r="A628" i="10"/>
  <c r="F627" i="10"/>
  <c r="B627" i="10"/>
  <c r="A627" i="10"/>
  <c r="F626" i="10"/>
  <c r="B626" i="10"/>
  <c r="A626" i="10"/>
  <c r="F625" i="10"/>
  <c r="B625" i="10"/>
  <c r="A625" i="10"/>
  <c r="F624" i="10"/>
  <c r="B624" i="10"/>
  <c r="A624" i="10"/>
  <c r="F623" i="10"/>
  <c r="B623" i="10"/>
  <c r="A623" i="10"/>
  <c r="F622" i="10"/>
  <c r="B622" i="10"/>
  <c r="A622" i="10"/>
  <c r="F621" i="10"/>
  <c r="B621" i="10"/>
  <c r="A621" i="10"/>
  <c r="F620" i="10"/>
  <c r="B620" i="10"/>
  <c r="A620" i="10"/>
  <c r="F619" i="10"/>
  <c r="B619" i="10"/>
  <c r="A619" i="10"/>
  <c r="F618" i="10"/>
  <c r="B618" i="10"/>
  <c r="A618" i="10"/>
  <c r="F617" i="10"/>
  <c r="B617" i="10"/>
  <c r="A617" i="10"/>
  <c r="F616" i="10"/>
  <c r="B616" i="10"/>
  <c r="A616" i="10"/>
  <c r="F615" i="10"/>
  <c r="B615" i="10"/>
  <c r="A615" i="10"/>
  <c r="F614" i="10"/>
  <c r="B614" i="10"/>
  <c r="A614" i="10"/>
  <c r="F613" i="10"/>
  <c r="B613" i="10"/>
  <c r="A613" i="10"/>
  <c r="F612" i="10"/>
  <c r="B612" i="10"/>
  <c r="A612" i="10"/>
  <c r="F611" i="10"/>
  <c r="B611" i="10"/>
  <c r="A611" i="10"/>
  <c r="F610" i="10"/>
  <c r="B610" i="10"/>
  <c r="A610" i="10"/>
  <c r="F609" i="10"/>
  <c r="B609" i="10"/>
  <c r="A609" i="10"/>
  <c r="F608" i="10"/>
  <c r="B608" i="10"/>
  <c r="A608" i="10"/>
  <c r="F607" i="10"/>
  <c r="B607" i="10"/>
  <c r="A607" i="10"/>
  <c r="F606" i="10"/>
  <c r="B606" i="10"/>
  <c r="A606" i="10"/>
  <c r="F605" i="10"/>
  <c r="B605" i="10"/>
  <c r="A605" i="10"/>
  <c r="F604" i="10"/>
  <c r="B604" i="10"/>
  <c r="A604" i="10"/>
  <c r="F603" i="10"/>
  <c r="B603" i="10"/>
  <c r="A603" i="10"/>
  <c r="F602" i="10"/>
  <c r="B602" i="10"/>
  <c r="A602" i="10"/>
  <c r="F601" i="10"/>
  <c r="B601" i="10"/>
  <c r="A601" i="10"/>
  <c r="F600" i="10"/>
  <c r="B600" i="10"/>
  <c r="A600" i="10"/>
  <c r="F599" i="10"/>
  <c r="B599" i="10"/>
  <c r="A599" i="10"/>
  <c r="F598" i="10"/>
  <c r="B598" i="10"/>
  <c r="A598" i="10"/>
  <c r="F597" i="10"/>
  <c r="B597" i="10"/>
  <c r="A597" i="10"/>
  <c r="F596" i="10"/>
  <c r="B596" i="10"/>
  <c r="A596" i="10"/>
  <c r="F595" i="10"/>
  <c r="B595" i="10"/>
  <c r="A595" i="10"/>
  <c r="F594" i="10"/>
  <c r="B594" i="10"/>
  <c r="A594" i="10"/>
  <c r="F593" i="10"/>
  <c r="B593" i="10"/>
  <c r="A593" i="10"/>
  <c r="F592" i="10"/>
  <c r="B592" i="10"/>
  <c r="A592" i="10"/>
  <c r="F591" i="10"/>
  <c r="B591" i="10"/>
  <c r="A591" i="10"/>
  <c r="F590" i="10"/>
  <c r="B590" i="10"/>
  <c r="A590" i="10"/>
  <c r="F589" i="10"/>
  <c r="B589" i="10"/>
  <c r="A589" i="10"/>
  <c r="F588" i="10"/>
  <c r="B588" i="10"/>
  <c r="A588" i="10"/>
  <c r="F587" i="10"/>
  <c r="B587" i="10"/>
  <c r="A587" i="10"/>
  <c r="F586" i="10"/>
  <c r="B586" i="10"/>
  <c r="A586" i="10"/>
  <c r="F585" i="10"/>
  <c r="B585" i="10"/>
  <c r="A585" i="10"/>
  <c r="F584" i="10"/>
  <c r="B584" i="10"/>
  <c r="A584" i="10"/>
  <c r="F583" i="10"/>
  <c r="B583" i="10"/>
  <c r="A583" i="10"/>
  <c r="F582" i="10"/>
  <c r="B582" i="10"/>
  <c r="A582" i="10"/>
  <c r="F581" i="10"/>
  <c r="B581" i="10"/>
  <c r="A581" i="10"/>
  <c r="F580" i="10"/>
  <c r="B580" i="10"/>
  <c r="A580" i="10"/>
  <c r="F579" i="10"/>
  <c r="B579" i="10"/>
  <c r="A579" i="10"/>
  <c r="F578" i="10"/>
  <c r="B578" i="10"/>
  <c r="A578" i="10"/>
  <c r="F577" i="10"/>
  <c r="B577" i="10"/>
  <c r="A577" i="10"/>
  <c r="F576" i="10"/>
  <c r="B576" i="10"/>
  <c r="A576" i="10"/>
  <c r="F575" i="10"/>
  <c r="B575" i="10"/>
  <c r="A575" i="10"/>
  <c r="F574" i="10"/>
  <c r="B574" i="10"/>
  <c r="A574" i="10"/>
  <c r="F573" i="10"/>
  <c r="B573" i="10"/>
  <c r="A573" i="10"/>
  <c r="F572" i="10"/>
  <c r="B572" i="10"/>
  <c r="A572" i="10"/>
  <c r="F571" i="10"/>
  <c r="B571" i="10"/>
  <c r="A571" i="10"/>
  <c r="F570" i="10"/>
  <c r="B570" i="10"/>
  <c r="A570" i="10"/>
  <c r="F569" i="10"/>
  <c r="B569" i="10"/>
  <c r="A569" i="10"/>
  <c r="F568" i="10"/>
  <c r="B568" i="10"/>
  <c r="A568" i="10"/>
  <c r="F567" i="10"/>
  <c r="B567" i="10"/>
  <c r="A567" i="10"/>
  <c r="F566" i="10"/>
  <c r="B566" i="10"/>
  <c r="A566" i="10"/>
  <c r="F565" i="10"/>
  <c r="B565" i="10"/>
  <c r="A565" i="10"/>
  <c r="F564" i="10"/>
  <c r="B564" i="10"/>
  <c r="A564" i="10"/>
  <c r="F563" i="10"/>
  <c r="B563" i="10"/>
  <c r="A563" i="10"/>
  <c r="F562" i="10"/>
  <c r="B562" i="10"/>
  <c r="A562" i="10"/>
  <c r="F561" i="10"/>
  <c r="B561" i="10"/>
  <c r="A561" i="10"/>
  <c r="F560" i="10"/>
  <c r="B560" i="10"/>
  <c r="A560" i="10"/>
  <c r="F559" i="10"/>
  <c r="B559" i="10"/>
  <c r="A559" i="10"/>
  <c r="F558" i="10"/>
  <c r="B558" i="10"/>
  <c r="A558" i="10"/>
  <c r="F557" i="10"/>
  <c r="B557" i="10"/>
  <c r="A557" i="10"/>
  <c r="F556" i="10"/>
  <c r="B556" i="10"/>
  <c r="A556" i="10"/>
  <c r="F555" i="10"/>
  <c r="B555" i="10"/>
  <c r="A555" i="10"/>
  <c r="F554" i="10"/>
  <c r="B554" i="10"/>
  <c r="A554" i="10"/>
  <c r="F553" i="10"/>
  <c r="B553" i="10"/>
  <c r="A553" i="10"/>
  <c r="F552" i="10"/>
  <c r="B552" i="10"/>
  <c r="A552" i="10"/>
  <c r="F551" i="10"/>
  <c r="B551" i="10"/>
  <c r="A551" i="10"/>
  <c r="F550" i="10"/>
  <c r="B550" i="10"/>
  <c r="A550" i="10"/>
  <c r="F549" i="10"/>
  <c r="B549" i="10"/>
  <c r="A549" i="10"/>
  <c r="F548" i="10"/>
  <c r="B548" i="10"/>
  <c r="A548" i="10"/>
  <c r="F547" i="10"/>
  <c r="B547" i="10"/>
  <c r="A547" i="10"/>
  <c r="F546" i="10"/>
  <c r="B546" i="10"/>
  <c r="A546" i="10"/>
  <c r="F545" i="10"/>
  <c r="B545" i="10"/>
  <c r="A545" i="10"/>
  <c r="F544" i="10"/>
  <c r="B544" i="10"/>
  <c r="A544" i="10"/>
  <c r="F543" i="10"/>
  <c r="B543" i="10"/>
  <c r="A543" i="10"/>
  <c r="F542" i="10"/>
  <c r="B542" i="10"/>
  <c r="A542" i="10"/>
  <c r="F541" i="10"/>
  <c r="B541" i="10"/>
  <c r="A541" i="10"/>
  <c r="F540" i="10"/>
  <c r="B540" i="10"/>
  <c r="A540" i="10"/>
  <c r="F539" i="10"/>
  <c r="B539" i="10"/>
  <c r="A539" i="10"/>
  <c r="F538" i="10"/>
  <c r="B538" i="10"/>
  <c r="A538" i="10"/>
  <c r="F537" i="10"/>
  <c r="B537" i="10"/>
  <c r="A537" i="10"/>
  <c r="F536" i="10"/>
  <c r="B536" i="10"/>
  <c r="A536" i="10"/>
  <c r="F535" i="10"/>
  <c r="B535" i="10"/>
  <c r="A535" i="10"/>
  <c r="F534" i="10"/>
  <c r="B534" i="10"/>
  <c r="A534" i="10"/>
  <c r="F533" i="10"/>
  <c r="B533" i="10"/>
  <c r="A533" i="10"/>
  <c r="F532" i="10"/>
  <c r="B532" i="10"/>
  <c r="A532" i="10"/>
  <c r="F531" i="10"/>
  <c r="B531" i="10"/>
  <c r="A531" i="10"/>
  <c r="F530" i="10"/>
  <c r="B530" i="10"/>
  <c r="A530" i="10"/>
  <c r="H530" i="10" s="1"/>
  <c r="F529" i="10"/>
  <c r="B529" i="10"/>
  <c r="A529" i="10"/>
  <c r="F528" i="10"/>
  <c r="B528" i="10"/>
  <c r="A528" i="10"/>
  <c r="F527" i="10"/>
  <c r="B527" i="10"/>
  <c r="A527" i="10"/>
  <c r="F526" i="10"/>
  <c r="B526" i="10"/>
  <c r="A526" i="10"/>
  <c r="O526" i="10" s="1"/>
  <c r="F525" i="10"/>
  <c r="B525" i="10"/>
  <c r="A525" i="10"/>
  <c r="F524" i="10"/>
  <c r="B524" i="10"/>
  <c r="A524" i="10"/>
  <c r="F523" i="10"/>
  <c r="B523" i="10"/>
  <c r="A523" i="10"/>
  <c r="F522" i="10"/>
  <c r="B522" i="10"/>
  <c r="A522" i="10"/>
  <c r="F521" i="10"/>
  <c r="B521" i="10"/>
  <c r="A521" i="10"/>
  <c r="F520" i="10"/>
  <c r="B520" i="10"/>
  <c r="A520" i="10"/>
  <c r="F519" i="10"/>
  <c r="B519" i="10"/>
  <c r="A519" i="10"/>
  <c r="F518" i="10"/>
  <c r="B518" i="10"/>
  <c r="A518" i="10"/>
  <c r="F517" i="10"/>
  <c r="B517" i="10"/>
  <c r="A517" i="10"/>
  <c r="F516" i="10"/>
  <c r="B516" i="10"/>
  <c r="A516" i="10"/>
  <c r="F515" i="10"/>
  <c r="B515" i="10"/>
  <c r="A515" i="10"/>
  <c r="F514" i="10"/>
  <c r="B514" i="10"/>
  <c r="A514" i="10"/>
  <c r="F513" i="10"/>
  <c r="B513" i="10"/>
  <c r="A513" i="10"/>
  <c r="F512" i="10"/>
  <c r="B512" i="10"/>
  <c r="A512" i="10"/>
  <c r="F511" i="10"/>
  <c r="B511" i="10"/>
  <c r="A511" i="10"/>
  <c r="F510" i="10"/>
  <c r="B510" i="10"/>
  <c r="A510" i="10"/>
  <c r="F509" i="10"/>
  <c r="B509" i="10"/>
  <c r="A509" i="10"/>
  <c r="F508" i="10"/>
  <c r="B508" i="10"/>
  <c r="A508" i="10"/>
  <c r="F507" i="10"/>
  <c r="B507" i="10"/>
  <c r="A507" i="10"/>
  <c r="F506" i="10"/>
  <c r="B506" i="10"/>
  <c r="A506" i="10"/>
  <c r="F505" i="10"/>
  <c r="B505" i="10"/>
  <c r="A505" i="10"/>
  <c r="F504" i="10"/>
  <c r="B504" i="10"/>
  <c r="A504" i="10"/>
  <c r="F503" i="10"/>
  <c r="B503" i="10"/>
  <c r="A503" i="10"/>
  <c r="F502" i="10"/>
  <c r="B502" i="10"/>
  <c r="A502" i="10"/>
  <c r="F501" i="10"/>
  <c r="B501" i="10"/>
  <c r="A501" i="10"/>
  <c r="F500" i="10"/>
  <c r="B500" i="10"/>
  <c r="A500" i="10"/>
  <c r="F499" i="10"/>
  <c r="B499" i="10"/>
  <c r="A499" i="10"/>
  <c r="F498" i="10"/>
  <c r="B498" i="10"/>
  <c r="A498" i="10"/>
  <c r="I498" i="10" s="1"/>
  <c r="F497" i="10"/>
  <c r="B497" i="10"/>
  <c r="A497" i="10"/>
  <c r="F496" i="10"/>
  <c r="B496" i="10"/>
  <c r="A496" i="10"/>
  <c r="F495" i="10"/>
  <c r="B495" i="10"/>
  <c r="A495" i="10"/>
  <c r="F494" i="10"/>
  <c r="B494" i="10"/>
  <c r="A494" i="10"/>
  <c r="F493" i="10"/>
  <c r="B493" i="10"/>
  <c r="A493" i="10"/>
  <c r="F492" i="10"/>
  <c r="B492" i="10"/>
  <c r="A492" i="10"/>
  <c r="F491" i="10"/>
  <c r="B491" i="10"/>
  <c r="A491" i="10"/>
  <c r="F490" i="10"/>
  <c r="B490" i="10"/>
  <c r="A490" i="10"/>
  <c r="F489" i="10"/>
  <c r="B489" i="10"/>
  <c r="A489" i="10"/>
  <c r="F488" i="10"/>
  <c r="B488" i="10"/>
  <c r="A488" i="10"/>
  <c r="F487" i="10"/>
  <c r="B487" i="10"/>
  <c r="A487" i="10"/>
  <c r="F486" i="10"/>
  <c r="B486" i="10"/>
  <c r="A486" i="10"/>
  <c r="F485" i="10"/>
  <c r="B485" i="10"/>
  <c r="A485" i="10"/>
  <c r="F484" i="10"/>
  <c r="B484" i="10"/>
  <c r="A484" i="10"/>
  <c r="F483" i="10"/>
  <c r="B483" i="10"/>
  <c r="A483" i="10"/>
  <c r="F482" i="10"/>
  <c r="B482" i="10"/>
  <c r="A482" i="10"/>
  <c r="F481" i="10"/>
  <c r="B481" i="10"/>
  <c r="A481" i="10"/>
  <c r="F480" i="10"/>
  <c r="B480" i="10"/>
  <c r="A480" i="10"/>
  <c r="F479" i="10"/>
  <c r="B479" i="10"/>
  <c r="A479" i="10"/>
  <c r="F478" i="10"/>
  <c r="B478" i="10"/>
  <c r="A478" i="10"/>
  <c r="F477" i="10"/>
  <c r="B477" i="10"/>
  <c r="A477" i="10"/>
  <c r="F476" i="10"/>
  <c r="B476" i="10"/>
  <c r="A476" i="10"/>
  <c r="F475" i="10"/>
  <c r="B475" i="10"/>
  <c r="A475" i="10"/>
  <c r="F474" i="10"/>
  <c r="B474" i="10"/>
  <c r="A474" i="10"/>
  <c r="K474" i="10" s="1"/>
  <c r="F473" i="10"/>
  <c r="B473" i="10"/>
  <c r="A473" i="10"/>
  <c r="F472" i="10"/>
  <c r="B472" i="10"/>
  <c r="A472" i="10"/>
  <c r="F471" i="10"/>
  <c r="B471" i="10"/>
  <c r="A471" i="10"/>
  <c r="F470" i="10"/>
  <c r="B470" i="10"/>
  <c r="A470" i="10"/>
  <c r="F469" i="10"/>
  <c r="B469" i="10"/>
  <c r="A469" i="10"/>
  <c r="F468" i="10"/>
  <c r="B468" i="10"/>
  <c r="A468" i="10"/>
  <c r="F467" i="10"/>
  <c r="B467" i="10"/>
  <c r="A467" i="10"/>
  <c r="F466" i="10"/>
  <c r="B466" i="10"/>
  <c r="A466" i="10"/>
  <c r="F465" i="10"/>
  <c r="B465" i="10"/>
  <c r="A465" i="10"/>
  <c r="F464" i="10"/>
  <c r="B464" i="10"/>
  <c r="A464" i="10"/>
  <c r="F463" i="10"/>
  <c r="B463" i="10"/>
  <c r="A463" i="10"/>
  <c r="F462" i="10"/>
  <c r="B462" i="10"/>
  <c r="A462" i="10"/>
  <c r="F461" i="10"/>
  <c r="B461" i="10"/>
  <c r="A461" i="10"/>
  <c r="F460" i="10"/>
  <c r="B460" i="10"/>
  <c r="A460" i="10"/>
  <c r="F459" i="10"/>
  <c r="B459" i="10"/>
  <c r="A459" i="10"/>
  <c r="F458" i="10"/>
  <c r="B458" i="10"/>
  <c r="A458" i="10"/>
  <c r="F457" i="10"/>
  <c r="B457" i="10"/>
  <c r="A457" i="10"/>
  <c r="F456" i="10"/>
  <c r="B456" i="10"/>
  <c r="A456" i="10"/>
  <c r="F455" i="10"/>
  <c r="B455" i="10"/>
  <c r="A455" i="10"/>
  <c r="F454" i="10"/>
  <c r="B454" i="10"/>
  <c r="A454" i="10"/>
  <c r="F453" i="10"/>
  <c r="B453" i="10"/>
  <c r="A453" i="10"/>
  <c r="F452" i="10"/>
  <c r="B452" i="10"/>
  <c r="A452" i="10"/>
  <c r="F451" i="10"/>
  <c r="B451" i="10"/>
  <c r="A451" i="10"/>
  <c r="F450" i="10"/>
  <c r="B450" i="10"/>
  <c r="A450" i="10"/>
  <c r="F449" i="10"/>
  <c r="B449" i="10"/>
  <c r="A449" i="10"/>
  <c r="F448" i="10"/>
  <c r="B448" i="10"/>
  <c r="A448" i="10"/>
  <c r="F447" i="10"/>
  <c r="B447" i="10"/>
  <c r="A447" i="10"/>
  <c r="F446" i="10"/>
  <c r="B446" i="10"/>
  <c r="A446" i="10"/>
  <c r="F445" i="10"/>
  <c r="B445" i="10"/>
  <c r="A445" i="10"/>
  <c r="F444" i="10"/>
  <c r="B444" i="10"/>
  <c r="A444" i="10"/>
  <c r="F443" i="10"/>
  <c r="B443" i="10"/>
  <c r="A443" i="10"/>
  <c r="F442" i="10"/>
  <c r="B442" i="10"/>
  <c r="A442" i="10"/>
  <c r="F441" i="10"/>
  <c r="B441" i="10"/>
  <c r="A441" i="10"/>
  <c r="F440" i="10"/>
  <c r="B440" i="10"/>
  <c r="A440" i="10"/>
  <c r="F439" i="10"/>
  <c r="B439" i="10"/>
  <c r="A439" i="10"/>
  <c r="F438" i="10"/>
  <c r="B438" i="10"/>
  <c r="A438" i="10"/>
  <c r="F437" i="10"/>
  <c r="B437" i="10"/>
  <c r="A437" i="10"/>
  <c r="F436" i="10"/>
  <c r="B436" i="10"/>
  <c r="A436" i="10"/>
  <c r="F435" i="10"/>
  <c r="B435" i="10"/>
  <c r="A435" i="10"/>
  <c r="F434" i="10"/>
  <c r="B434" i="10"/>
  <c r="A434" i="10"/>
  <c r="F433" i="10"/>
  <c r="B433" i="10"/>
  <c r="A433" i="10"/>
  <c r="F432" i="10"/>
  <c r="B432" i="10"/>
  <c r="A432" i="10"/>
  <c r="F431" i="10"/>
  <c r="B431" i="10"/>
  <c r="A431" i="10"/>
  <c r="F430" i="10"/>
  <c r="B430" i="10"/>
  <c r="A430" i="10"/>
  <c r="F429" i="10"/>
  <c r="B429" i="10"/>
  <c r="A429" i="10"/>
  <c r="F428" i="10"/>
  <c r="B428" i="10"/>
  <c r="A428" i="10"/>
  <c r="F427" i="10"/>
  <c r="B427" i="10"/>
  <c r="A427" i="10"/>
  <c r="F426" i="10"/>
  <c r="B426" i="10"/>
  <c r="A426" i="10"/>
  <c r="F425" i="10"/>
  <c r="B425" i="10"/>
  <c r="A425" i="10"/>
  <c r="F424" i="10"/>
  <c r="B424" i="10"/>
  <c r="A424" i="10"/>
  <c r="F423" i="10"/>
  <c r="B423" i="10"/>
  <c r="A423" i="10"/>
  <c r="F422" i="10"/>
  <c r="B422" i="10"/>
  <c r="A422" i="10"/>
  <c r="F421" i="10"/>
  <c r="B421" i="10"/>
  <c r="A421" i="10"/>
  <c r="F420" i="10"/>
  <c r="B420" i="10"/>
  <c r="A420" i="10"/>
  <c r="F419" i="10"/>
  <c r="B419" i="10"/>
  <c r="A419" i="10"/>
  <c r="F418" i="10"/>
  <c r="B418" i="10"/>
  <c r="A418" i="10"/>
  <c r="F417" i="10"/>
  <c r="B417" i="10"/>
  <c r="A417" i="10"/>
  <c r="F416" i="10"/>
  <c r="B416" i="10"/>
  <c r="A416" i="10"/>
  <c r="F415" i="10"/>
  <c r="B415" i="10"/>
  <c r="A415" i="10"/>
  <c r="F414" i="10"/>
  <c r="B414" i="10"/>
  <c r="A414" i="10"/>
  <c r="F413" i="10"/>
  <c r="B413" i="10"/>
  <c r="A413" i="10"/>
  <c r="F412" i="10"/>
  <c r="B412" i="10"/>
  <c r="A412" i="10"/>
  <c r="F411" i="10"/>
  <c r="B411" i="10"/>
  <c r="A411" i="10"/>
  <c r="F410" i="10"/>
  <c r="B410" i="10"/>
  <c r="A410" i="10"/>
  <c r="F409" i="10"/>
  <c r="B409" i="10"/>
  <c r="A409" i="10"/>
  <c r="F408" i="10"/>
  <c r="B408" i="10"/>
  <c r="A408" i="10"/>
  <c r="F407" i="10"/>
  <c r="B407" i="10"/>
  <c r="A407" i="10"/>
  <c r="F406" i="10"/>
  <c r="B406" i="10"/>
  <c r="A406" i="10"/>
  <c r="F405" i="10"/>
  <c r="B405" i="10"/>
  <c r="K405" i="10" s="1"/>
  <c r="A405" i="10"/>
  <c r="F404" i="10"/>
  <c r="B404" i="10"/>
  <c r="A404" i="10"/>
  <c r="F403" i="10"/>
  <c r="B403" i="10"/>
  <c r="A403" i="10"/>
  <c r="F402" i="10"/>
  <c r="B402" i="10"/>
  <c r="A402" i="10"/>
  <c r="F401" i="10"/>
  <c r="B401" i="10"/>
  <c r="A401" i="10"/>
  <c r="F400" i="10"/>
  <c r="B400" i="10"/>
  <c r="A400" i="10"/>
  <c r="F399" i="10"/>
  <c r="B399" i="10"/>
  <c r="A399" i="10"/>
  <c r="F398" i="10"/>
  <c r="B398" i="10"/>
  <c r="A398" i="10"/>
  <c r="F397" i="10"/>
  <c r="B397" i="10"/>
  <c r="H397" i="10" s="1"/>
  <c r="A397" i="10"/>
  <c r="F396" i="10"/>
  <c r="B396" i="10"/>
  <c r="A396" i="10"/>
  <c r="F395" i="10"/>
  <c r="B395" i="10"/>
  <c r="A395" i="10"/>
  <c r="F394" i="10"/>
  <c r="B394" i="10"/>
  <c r="A394" i="10"/>
  <c r="F393" i="10"/>
  <c r="B393" i="10"/>
  <c r="A393" i="10"/>
  <c r="F392" i="10"/>
  <c r="B392" i="10"/>
  <c r="A392" i="10"/>
  <c r="F391" i="10"/>
  <c r="B391" i="10"/>
  <c r="A391" i="10"/>
  <c r="F390" i="10"/>
  <c r="B390" i="10"/>
  <c r="A390" i="10"/>
  <c r="F389" i="10"/>
  <c r="B389" i="10"/>
  <c r="A389" i="10"/>
  <c r="F388" i="10"/>
  <c r="B388" i="10"/>
  <c r="A388" i="10"/>
  <c r="F387" i="10"/>
  <c r="B387" i="10"/>
  <c r="A387" i="10"/>
  <c r="F386" i="10"/>
  <c r="B386" i="10"/>
  <c r="A386" i="10"/>
  <c r="F385" i="10"/>
  <c r="B385" i="10"/>
  <c r="A385" i="10"/>
  <c r="F384" i="10"/>
  <c r="B384" i="10"/>
  <c r="A384" i="10"/>
  <c r="H384" i="10" s="1"/>
  <c r="F383" i="10"/>
  <c r="B383" i="10"/>
  <c r="A383" i="10"/>
  <c r="F382" i="10"/>
  <c r="B382" i="10"/>
  <c r="A382" i="10"/>
  <c r="F381" i="10"/>
  <c r="B381" i="10"/>
  <c r="A381" i="10"/>
  <c r="F380" i="10"/>
  <c r="B380" i="10"/>
  <c r="A380" i="10"/>
  <c r="F379" i="10"/>
  <c r="B379" i="10"/>
  <c r="A379" i="10"/>
  <c r="F378" i="10"/>
  <c r="B378" i="10"/>
  <c r="A378" i="10"/>
  <c r="F377" i="10"/>
  <c r="B377" i="10"/>
  <c r="A377" i="10"/>
  <c r="F376" i="10"/>
  <c r="B376" i="10"/>
  <c r="A376" i="10"/>
  <c r="F375" i="10"/>
  <c r="B375" i="10"/>
  <c r="A375" i="10"/>
  <c r="F374" i="10"/>
  <c r="B374" i="10"/>
  <c r="A374" i="10"/>
  <c r="F373" i="10"/>
  <c r="B373" i="10"/>
  <c r="A373" i="10"/>
  <c r="F372" i="10"/>
  <c r="B372" i="10"/>
  <c r="A372" i="10"/>
  <c r="F371" i="10"/>
  <c r="B371" i="10"/>
  <c r="A371" i="10"/>
  <c r="F370" i="10"/>
  <c r="B370" i="10"/>
  <c r="A370" i="10"/>
  <c r="F369" i="10"/>
  <c r="B369" i="10"/>
  <c r="A369" i="10"/>
  <c r="F368" i="10"/>
  <c r="B368" i="10"/>
  <c r="A368" i="10"/>
  <c r="F367" i="10"/>
  <c r="B367" i="10"/>
  <c r="A367" i="10"/>
  <c r="F366" i="10"/>
  <c r="B366" i="10"/>
  <c r="A366" i="10"/>
  <c r="F365" i="10"/>
  <c r="B365" i="10"/>
  <c r="A365" i="10"/>
  <c r="N365" i="10" s="1"/>
  <c r="F364" i="10"/>
  <c r="B364" i="10"/>
  <c r="A364" i="10"/>
  <c r="F363" i="10"/>
  <c r="B363" i="10"/>
  <c r="A363" i="10"/>
  <c r="F362" i="10"/>
  <c r="B362" i="10"/>
  <c r="A362" i="10"/>
  <c r="F361" i="10"/>
  <c r="B361" i="10"/>
  <c r="A361" i="10"/>
  <c r="F360" i="10"/>
  <c r="B360" i="10"/>
  <c r="A360" i="10"/>
  <c r="F359" i="10"/>
  <c r="B359" i="10"/>
  <c r="A359" i="10"/>
  <c r="F358" i="10"/>
  <c r="B358" i="10"/>
  <c r="A358" i="10"/>
  <c r="F357" i="10"/>
  <c r="B357" i="10"/>
  <c r="A357" i="10"/>
  <c r="F356" i="10"/>
  <c r="B356" i="10"/>
  <c r="A356" i="10"/>
  <c r="F355" i="10"/>
  <c r="B355" i="10"/>
  <c r="A355" i="10"/>
  <c r="F354" i="10"/>
  <c r="B354" i="10"/>
  <c r="A354" i="10"/>
  <c r="F353" i="10"/>
  <c r="B353" i="10"/>
  <c r="A353" i="10"/>
  <c r="F352" i="10"/>
  <c r="B352" i="10"/>
  <c r="A352" i="10"/>
  <c r="F351" i="10"/>
  <c r="B351" i="10"/>
  <c r="A351" i="10"/>
  <c r="F350" i="10"/>
  <c r="B350" i="10"/>
  <c r="A350" i="10"/>
  <c r="F349" i="10"/>
  <c r="B349" i="10"/>
  <c r="A349" i="10"/>
  <c r="F348" i="10"/>
  <c r="B348" i="10"/>
  <c r="A348" i="10"/>
  <c r="F347" i="10"/>
  <c r="B347" i="10"/>
  <c r="A347" i="10"/>
  <c r="K347" i="10" s="1"/>
  <c r="F346" i="10"/>
  <c r="B346" i="10"/>
  <c r="A346" i="10"/>
  <c r="F345" i="10"/>
  <c r="B345" i="10"/>
  <c r="A345" i="10"/>
  <c r="F344" i="10"/>
  <c r="B344" i="10"/>
  <c r="A344" i="10"/>
  <c r="F343" i="10"/>
  <c r="B343" i="10"/>
  <c r="A343" i="10"/>
  <c r="F342" i="10"/>
  <c r="B342" i="10"/>
  <c r="A342" i="10"/>
  <c r="F341" i="10"/>
  <c r="B341" i="10"/>
  <c r="A341" i="10"/>
  <c r="F340" i="10"/>
  <c r="B340" i="10"/>
  <c r="A340" i="10"/>
  <c r="F339" i="10"/>
  <c r="B339" i="10"/>
  <c r="A339" i="10"/>
  <c r="F338" i="10"/>
  <c r="B338" i="10"/>
  <c r="A338" i="10"/>
  <c r="F337" i="10"/>
  <c r="B337" i="10"/>
  <c r="A337" i="10"/>
  <c r="F336" i="10"/>
  <c r="B336" i="10"/>
  <c r="A336" i="10"/>
  <c r="F335" i="10"/>
  <c r="B335" i="10"/>
  <c r="A335" i="10"/>
  <c r="F334" i="10"/>
  <c r="B334" i="10"/>
  <c r="A334" i="10"/>
  <c r="F333" i="10"/>
  <c r="B333" i="10"/>
  <c r="A333" i="10"/>
  <c r="F332" i="10"/>
  <c r="B332" i="10"/>
  <c r="A332" i="10"/>
  <c r="F331" i="10"/>
  <c r="B331" i="10"/>
  <c r="A331" i="10"/>
  <c r="F330" i="10"/>
  <c r="B330" i="10"/>
  <c r="A330" i="10"/>
  <c r="F329" i="10"/>
  <c r="B329" i="10"/>
  <c r="A329" i="10"/>
  <c r="F328" i="10"/>
  <c r="B328" i="10"/>
  <c r="A328" i="10"/>
  <c r="F327" i="10"/>
  <c r="B327" i="10"/>
  <c r="A327" i="10"/>
  <c r="F326" i="10"/>
  <c r="B326" i="10"/>
  <c r="A326" i="10"/>
  <c r="F325" i="10"/>
  <c r="B325" i="10"/>
  <c r="A325" i="10"/>
  <c r="F324" i="10"/>
  <c r="B324" i="10"/>
  <c r="A324" i="10"/>
  <c r="F323" i="10"/>
  <c r="B323" i="10"/>
  <c r="A323" i="10"/>
  <c r="N323" i="10" s="1"/>
  <c r="F322" i="10"/>
  <c r="B322" i="10"/>
  <c r="A322" i="10"/>
  <c r="F321" i="10"/>
  <c r="B321" i="10"/>
  <c r="A321" i="10"/>
  <c r="F320" i="10"/>
  <c r="B320" i="10"/>
  <c r="A320" i="10"/>
  <c r="F319" i="10"/>
  <c r="B319" i="10"/>
  <c r="A319" i="10"/>
  <c r="F318" i="10"/>
  <c r="B318" i="10"/>
  <c r="A318" i="10"/>
  <c r="F317" i="10"/>
  <c r="B317" i="10"/>
  <c r="A317" i="10"/>
  <c r="F316" i="10"/>
  <c r="B316" i="10"/>
  <c r="A316" i="10"/>
  <c r="F315" i="10"/>
  <c r="B315" i="10"/>
  <c r="A315" i="10"/>
  <c r="F314" i="10"/>
  <c r="B314" i="10"/>
  <c r="A314" i="10"/>
  <c r="F313" i="10"/>
  <c r="B313" i="10"/>
  <c r="A313" i="10"/>
  <c r="F312" i="10"/>
  <c r="B312" i="10"/>
  <c r="A312" i="10"/>
  <c r="F311" i="10"/>
  <c r="B311" i="10"/>
  <c r="A311" i="10"/>
  <c r="F310" i="10"/>
  <c r="B310" i="10"/>
  <c r="A310" i="10"/>
  <c r="F309" i="10"/>
  <c r="B309" i="10"/>
  <c r="A309" i="10"/>
  <c r="F308" i="10"/>
  <c r="B308" i="10"/>
  <c r="A308" i="10"/>
  <c r="F307" i="10"/>
  <c r="B307" i="10"/>
  <c r="A307" i="10"/>
  <c r="F306" i="10"/>
  <c r="B306" i="10"/>
  <c r="A306" i="10"/>
  <c r="F305" i="10"/>
  <c r="B305" i="10"/>
  <c r="A305" i="10"/>
  <c r="F304" i="10"/>
  <c r="B304" i="10"/>
  <c r="A304" i="10"/>
  <c r="F303" i="10"/>
  <c r="B303" i="10"/>
  <c r="A303" i="10"/>
  <c r="F302" i="10"/>
  <c r="B302" i="10"/>
  <c r="A302" i="10"/>
  <c r="N302" i="10" s="1"/>
  <c r="F301" i="10"/>
  <c r="B301" i="10"/>
  <c r="A301" i="10"/>
  <c r="F300" i="10"/>
  <c r="B300" i="10"/>
  <c r="A300" i="10"/>
  <c r="F299" i="10"/>
  <c r="B299" i="10"/>
  <c r="A299" i="10"/>
  <c r="F298" i="10"/>
  <c r="B298" i="10"/>
  <c r="A298" i="10"/>
  <c r="F297" i="10"/>
  <c r="B297" i="10"/>
  <c r="A297" i="10"/>
  <c r="F296" i="10"/>
  <c r="B296" i="10"/>
  <c r="A296" i="10"/>
  <c r="F295" i="10"/>
  <c r="B295" i="10"/>
  <c r="A295" i="10"/>
  <c r="F294" i="10"/>
  <c r="B294" i="10"/>
  <c r="A294" i="10"/>
  <c r="F293" i="10"/>
  <c r="B293" i="10"/>
  <c r="A293" i="10"/>
  <c r="F292" i="10"/>
  <c r="B292" i="10"/>
  <c r="A292" i="10"/>
  <c r="F291" i="10"/>
  <c r="B291" i="10"/>
  <c r="A291" i="10"/>
  <c r="F290" i="10"/>
  <c r="B290" i="10"/>
  <c r="A290" i="10"/>
  <c r="N290" i="10" s="1"/>
  <c r="F289" i="10"/>
  <c r="B289" i="10"/>
  <c r="A289" i="10"/>
  <c r="F288" i="10"/>
  <c r="B288" i="10"/>
  <c r="A288" i="10"/>
  <c r="F287" i="10"/>
  <c r="B287" i="10"/>
  <c r="A287" i="10"/>
  <c r="F286" i="10"/>
  <c r="B286" i="10"/>
  <c r="A286" i="10"/>
  <c r="F285" i="10"/>
  <c r="B285" i="10"/>
  <c r="A285" i="10"/>
  <c r="F284" i="10"/>
  <c r="B284" i="10"/>
  <c r="A284" i="10"/>
  <c r="F283" i="10"/>
  <c r="B283" i="10"/>
  <c r="A283" i="10"/>
  <c r="F282" i="10"/>
  <c r="B282" i="10"/>
  <c r="A282" i="10"/>
  <c r="I282" i="10" s="1"/>
  <c r="F281" i="10"/>
  <c r="B281" i="10"/>
  <c r="A281" i="10"/>
  <c r="F280" i="10"/>
  <c r="B280" i="10"/>
  <c r="A280" i="10"/>
  <c r="F279" i="10"/>
  <c r="B279" i="10"/>
  <c r="A279" i="10"/>
  <c r="F278" i="10"/>
  <c r="B278" i="10"/>
  <c r="A278" i="10"/>
  <c r="F277" i="10"/>
  <c r="B277" i="10"/>
  <c r="A277" i="10"/>
  <c r="F276" i="10"/>
  <c r="B276" i="10"/>
  <c r="A276" i="10"/>
  <c r="F275" i="10"/>
  <c r="B275" i="10"/>
  <c r="A275" i="10"/>
  <c r="F274" i="10"/>
  <c r="B274" i="10"/>
  <c r="A274" i="10"/>
  <c r="F273" i="10"/>
  <c r="B273" i="10"/>
  <c r="A273" i="10"/>
  <c r="F272" i="10"/>
  <c r="B272" i="10"/>
  <c r="A272" i="10"/>
  <c r="F271" i="10"/>
  <c r="B271" i="10"/>
  <c r="A271" i="10"/>
  <c r="F270" i="10"/>
  <c r="B270" i="10"/>
  <c r="A270" i="10"/>
  <c r="F269" i="10"/>
  <c r="B269" i="10"/>
  <c r="A269" i="10"/>
  <c r="F268" i="10"/>
  <c r="B268" i="10"/>
  <c r="A268" i="10"/>
  <c r="F267" i="10"/>
  <c r="B267" i="10"/>
  <c r="A267" i="10"/>
  <c r="F266" i="10"/>
  <c r="B266" i="10"/>
  <c r="A266" i="10"/>
  <c r="F265" i="10"/>
  <c r="B265" i="10"/>
  <c r="A265" i="10"/>
  <c r="F264" i="10"/>
  <c r="B264" i="10"/>
  <c r="A264" i="10"/>
  <c r="F263" i="10"/>
  <c r="B263" i="10"/>
  <c r="A263" i="10"/>
  <c r="F262" i="10"/>
  <c r="B262" i="10"/>
  <c r="A262" i="10"/>
  <c r="F261" i="10"/>
  <c r="B261" i="10"/>
  <c r="A261" i="10"/>
  <c r="F260" i="10"/>
  <c r="B260" i="10"/>
  <c r="A260" i="10"/>
  <c r="F259" i="10"/>
  <c r="B259" i="10"/>
  <c r="A259" i="10"/>
  <c r="F258" i="10"/>
  <c r="B258" i="10"/>
  <c r="A258" i="10"/>
  <c r="F257" i="10"/>
  <c r="B257" i="10"/>
  <c r="A257" i="10"/>
  <c r="F256" i="10"/>
  <c r="B256" i="10"/>
  <c r="A256" i="10"/>
  <c r="F255" i="10"/>
  <c r="B255" i="10"/>
  <c r="A255" i="10"/>
  <c r="L255" i="10" s="1"/>
  <c r="F254" i="10"/>
  <c r="B254" i="10"/>
  <c r="A254" i="10"/>
  <c r="F253" i="10"/>
  <c r="B253" i="10"/>
  <c r="A253" i="10"/>
  <c r="F252" i="10"/>
  <c r="B252" i="10"/>
  <c r="A252" i="10"/>
  <c r="F251" i="10"/>
  <c r="B251" i="10"/>
  <c r="A251" i="10"/>
  <c r="L251" i="10" s="1"/>
  <c r="F250" i="10"/>
  <c r="B250" i="10"/>
  <c r="A250" i="10"/>
  <c r="F249" i="10"/>
  <c r="B249" i="10"/>
  <c r="A249" i="10"/>
  <c r="F248" i="10"/>
  <c r="B248" i="10"/>
  <c r="A248" i="10"/>
  <c r="F247" i="10"/>
  <c r="B247" i="10"/>
  <c r="A247" i="10"/>
  <c r="F246" i="10"/>
  <c r="B246" i="10"/>
  <c r="A246" i="10"/>
  <c r="F245" i="10"/>
  <c r="B245" i="10"/>
  <c r="A245" i="10"/>
  <c r="F244" i="10"/>
  <c r="B244" i="10"/>
  <c r="A244" i="10"/>
  <c r="F243" i="10"/>
  <c r="B243" i="10"/>
  <c r="A243" i="10"/>
  <c r="F242" i="10"/>
  <c r="B242" i="10"/>
  <c r="A242" i="10"/>
  <c r="F241" i="10"/>
  <c r="B241" i="10"/>
  <c r="A241" i="10"/>
  <c r="F240" i="10"/>
  <c r="B240" i="10"/>
  <c r="A240" i="10"/>
  <c r="F239" i="10"/>
  <c r="B239" i="10"/>
  <c r="A239" i="10"/>
  <c r="F238" i="10"/>
  <c r="B238" i="10"/>
  <c r="A238" i="10"/>
  <c r="F237" i="10"/>
  <c r="B237" i="10"/>
  <c r="A237" i="10"/>
  <c r="F236" i="10"/>
  <c r="B236" i="10"/>
  <c r="A236" i="10"/>
  <c r="F235" i="10"/>
  <c r="B235" i="10"/>
  <c r="A235" i="10"/>
  <c r="F234" i="10"/>
  <c r="B234" i="10"/>
  <c r="A234" i="10"/>
  <c r="F233" i="10"/>
  <c r="B233" i="10"/>
  <c r="A233" i="10"/>
  <c r="F232" i="10"/>
  <c r="B232" i="10"/>
  <c r="A232" i="10"/>
  <c r="F231" i="10"/>
  <c r="B231" i="10"/>
  <c r="A231" i="10"/>
  <c r="F230" i="10"/>
  <c r="B230" i="10"/>
  <c r="A230" i="10"/>
  <c r="F229" i="10"/>
  <c r="B229" i="10"/>
  <c r="A229" i="10"/>
  <c r="F228" i="10"/>
  <c r="B228" i="10"/>
  <c r="A228" i="10"/>
  <c r="F227" i="10"/>
  <c r="B227" i="10"/>
  <c r="A227" i="10"/>
  <c r="F226" i="10"/>
  <c r="B226" i="10"/>
  <c r="A226" i="10"/>
  <c r="M226" i="10" s="1"/>
  <c r="F225" i="10"/>
  <c r="B225" i="10"/>
  <c r="A225" i="10"/>
  <c r="F224" i="10"/>
  <c r="B224" i="10"/>
  <c r="A224" i="10"/>
  <c r="F223" i="10"/>
  <c r="B223" i="10"/>
  <c r="A223" i="10"/>
  <c r="N223" i="10" s="1"/>
  <c r="F222" i="10"/>
  <c r="B222" i="10"/>
  <c r="A222" i="10"/>
  <c r="F221" i="10"/>
  <c r="B221" i="10"/>
  <c r="A221" i="10"/>
  <c r="F220" i="10"/>
  <c r="B220" i="10"/>
  <c r="A220" i="10"/>
  <c r="F219" i="10"/>
  <c r="B219" i="10"/>
  <c r="A219" i="10"/>
  <c r="F218" i="10"/>
  <c r="B218" i="10"/>
  <c r="A218" i="10"/>
  <c r="F217" i="10"/>
  <c r="B217" i="10"/>
  <c r="A217" i="10"/>
  <c r="F216" i="10"/>
  <c r="B216" i="10"/>
  <c r="A216" i="10"/>
  <c r="F215" i="10"/>
  <c r="B215" i="10"/>
  <c r="A215" i="10"/>
  <c r="F214" i="10"/>
  <c r="B214" i="10"/>
  <c r="A214" i="10"/>
  <c r="F213" i="10"/>
  <c r="B213" i="10"/>
  <c r="A213" i="10"/>
  <c r="F212" i="10"/>
  <c r="B212" i="10"/>
  <c r="A212" i="10"/>
  <c r="F211" i="10"/>
  <c r="B211" i="10"/>
  <c r="A211" i="10"/>
  <c r="F210" i="10"/>
  <c r="B210" i="10"/>
  <c r="A210" i="10"/>
  <c r="F209" i="10"/>
  <c r="B209" i="10"/>
  <c r="A209" i="10"/>
  <c r="F208" i="10"/>
  <c r="B208" i="10"/>
  <c r="A208" i="10"/>
  <c r="F207" i="10"/>
  <c r="B207" i="10"/>
  <c r="A207" i="10"/>
  <c r="F206" i="10"/>
  <c r="B206" i="10"/>
  <c r="A206" i="10"/>
  <c r="F205" i="10"/>
  <c r="B205" i="10"/>
  <c r="A205" i="10"/>
  <c r="F204" i="10"/>
  <c r="B204" i="10"/>
  <c r="A204" i="10"/>
  <c r="F203" i="10"/>
  <c r="B203" i="10"/>
  <c r="A203" i="10"/>
  <c r="F202" i="10"/>
  <c r="B202" i="10"/>
  <c r="A202" i="10"/>
  <c r="F201" i="10"/>
  <c r="B201" i="10"/>
  <c r="A201" i="10"/>
  <c r="F200" i="10"/>
  <c r="B200" i="10"/>
  <c r="A200" i="10"/>
  <c r="F199" i="10"/>
  <c r="B199" i="10"/>
  <c r="A199" i="10"/>
  <c r="F198" i="10"/>
  <c r="B198" i="10"/>
  <c r="A198" i="10"/>
  <c r="F197" i="10"/>
  <c r="B197" i="10"/>
  <c r="A197" i="10"/>
  <c r="F196" i="10"/>
  <c r="B196" i="10"/>
  <c r="A196" i="10"/>
  <c r="F195" i="10"/>
  <c r="B195" i="10"/>
  <c r="A195" i="10"/>
  <c r="F194" i="10"/>
  <c r="B194" i="10"/>
  <c r="A194" i="10"/>
  <c r="F193" i="10"/>
  <c r="B193" i="10"/>
  <c r="A193" i="10"/>
  <c r="F192" i="10"/>
  <c r="B192" i="10"/>
  <c r="A192" i="10"/>
  <c r="J192" i="10" s="1"/>
  <c r="F191" i="10"/>
  <c r="B191" i="10"/>
  <c r="A191" i="10"/>
  <c r="F190" i="10"/>
  <c r="B190" i="10"/>
  <c r="A190" i="10"/>
  <c r="F189" i="10"/>
  <c r="B189" i="10"/>
  <c r="A189" i="10"/>
  <c r="F188" i="10"/>
  <c r="B188" i="10"/>
  <c r="A188" i="10"/>
  <c r="F187" i="10"/>
  <c r="B187" i="10"/>
  <c r="A187" i="10"/>
  <c r="F186" i="10"/>
  <c r="B186" i="10"/>
  <c r="A186" i="10"/>
  <c r="F185" i="10"/>
  <c r="B185" i="10"/>
  <c r="A185" i="10"/>
  <c r="F184" i="10"/>
  <c r="B184" i="10"/>
  <c r="A184" i="10"/>
  <c r="F183" i="10"/>
  <c r="B183" i="10"/>
  <c r="A183" i="10"/>
  <c r="F182" i="10"/>
  <c r="B182" i="10"/>
  <c r="A182" i="10"/>
  <c r="F181" i="10"/>
  <c r="B181" i="10"/>
  <c r="A181" i="10"/>
  <c r="F180" i="10"/>
  <c r="B180" i="10"/>
  <c r="A180" i="10"/>
  <c r="F179" i="10"/>
  <c r="B179" i="10"/>
  <c r="A179" i="10"/>
  <c r="F178" i="10"/>
  <c r="B178" i="10"/>
  <c r="A178" i="10"/>
  <c r="F177" i="10"/>
  <c r="B177" i="10"/>
  <c r="A177" i="10"/>
  <c r="H177" i="10" s="1"/>
  <c r="F176" i="10"/>
  <c r="B176" i="10"/>
  <c r="A176" i="10"/>
  <c r="F175" i="10"/>
  <c r="B175" i="10"/>
  <c r="A175" i="10"/>
  <c r="F174" i="10"/>
  <c r="B174" i="10"/>
  <c r="A174" i="10"/>
  <c r="F173" i="10"/>
  <c r="B173" i="10"/>
  <c r="A173" i="10"/>
  <c r="J173" i="10" s="1"/>
  <c r="F172" i="10"/>
  <c r="B172" i="10"/>
  <c r="A172" i="10"/>
  <c r="F171" i="10"/>
  <c r="B171" i="10"/>
  <c r="A171" i="10"/>
  <c r="F170" i="10"/>
  <c r="B170" i="10"/>
  <c r="A170" i="10"/>
  <c r="F169" i="10"/>
  <c r="B169" i="10"/>
  <c r="A169" i="10"/>
  <c r="F168" i="10"/>
  <c r="B168" i="10"/>
  <c r="A168" i="10"/>
  <c r="F167" i="10"/>
  <c r="B167" i="10"/>
  <c r="A167" i="10"/>
  <c r="F166" i="10"/>
  <c r="B166" i="10"/>
  <c r="A166" i="10"/>
  <c r="F165" i="10"/>
  <c r="B165" i="10"/>
  <c r="A165" i="10"/>
  <c r="F164" i="10"/>
  <c r="B164" i="10"/>
  <c r="A164" i="10"/>
  <c r="F163" i="10"/>
  <c r="B163" i="10"/>
  <c r="A163" i="10"/>
  <c r="F162" i="10"/>
  <c r="B162" i="10"/>
  <c r="A162" i="10"/>
  <c r="F161" i="10"/>
  <c r="B161" i="10"/>
  <c r="A161" i="10"/>
  <c r="F160" i="10"/>
  <c r="B160" i="10"/>
  <c r="A160" i="10"/>
  <c r="F159" i="10"/>
  <c r="B159" i="10"/>
  <c r="A159" i="10"/>
  <c r="F158" i="10"/>
  <c r="B158" i="10"/>
  <c r="A158" i="10"/>
  <c r="F157" i="10"/>
  <c r="B157" i="10"/>
  <c r="A157" i="10"/>
  <c r="F156" i="10"/>
  <c r="B156" i="10"/>
  <c r="A156" i="10"/>
  <c r="F155" i="10"/>
  <c r="B155" i="10"/>
  <c r="A155" i="10"/>
  <c r="F154" i="10"/>
  <c r="B154" i="10"/>
  <c r="A154" i="10"/>
  <c r="F153" i="10"/>
  <c r="B153" i="10"/>
  <c r="A153" i="10"/>
  <c r="F152" i="10"/>
  <c r="B152" i="10"/>
  <c r="A152" i="10"/>
  <c r="F151" i="10"/>
  <c r="B151" i="10"/>
  <c r="A151" i="10"/>
  <c r="F150" i="10"/>
  <c r="B150" i="10"/>
  <c r="A150" i="10"/>
  <c r="F149" i="10"/>
  <c r="B149" i="10"/>
  <c r="A149" i="10"/>
  <c r="F148" i="10"/>
  <c r="B148" i="10"/>
  <c r="A148" i="10"/>
  <c r="F147" i="10"/>
  <c r="B147" i="10"/>
  <c r="A147" i="10"/>
  <c r="F146" i="10"/>
  <c r="B146" i="10"/>
  <c r="A146" i="10"/>
  <c r="F145" i="10"/>
  <c r="B145" i="10"/>
  <c r="A145" i="10"/>
  <c r="F144" i="10"/>
  <c r="B144" i="10"/>
  <c r="A144" i="10"/>
  <c r="O144" i="10" s="1"/>
  <c r="F143" i="10"/>
  <c r="B143" i="10"/>
  <c r="A143" i="10"/>
  <c r="F142" i="10"/>
  <c r="B142" i="10"/>
  <c r="A142" i="10"/>
  <c r="F141" i="10"/>
  <c r="B141" i="10"/>
  <c r="A141" i="10"/>
  <c r="F140" i="10"/>
  <c r="B140" i="10"/>
  <c r="A140" i="10"/>
  <c r="F139" i="10"/>
  <c r="B139" i="10"/>
  <c r="A139" i="10"/>
  <c r="F138" i="10"/>
  <c r="B138" i="10"/>
  <c r="A138" i="10"/>
  <c r="F137" i="10"/>
  <c r="B137" i="10"/>
  <c r="A137" i="10"/>
  <c r="F136" i="10"/>
  <c r="B136" i="10"/>
  <c r="A136" i="10"/>
  <c r="F135" i="10"/>
  <c r="B135" i="10"/>
  <c r="A135" i="10"/>
  <c r="F134" i="10"/>
  <c r="B134" i="10"/>
  <c r="A134" i="10"/>
  <c r="F133" i="10"/>
  <c r="B133" i="10"/>
  <c r="A133" i="10"/>
  <c r="F132" i="10"/>
  <c r="B132" i="10"/>
  <c r="A132" i="10"/>
  <c r="F131" i="10"/>
  <c r="B131" i="10"/>
  <c r="A131" i="10"/>
  <c r="F130" i="10"/>
  <c r="B130" i="10"/>
  <c r="A130" i="10"/>
  <c r="F129" i="10"/>
  <c r="B129" i="10"/>
  <c r="A129" i="10"/>
  <c r="F128" i="10"/>
  <c r="B128" i="10"/>
  <c r="A128" i="10"/>
  <c r="N128" i="10" s="1"/>
  <c r="F127" i="10"/>
  <c r="B127" i="10"/>
  <c r="A127" i="10"/>
  <c r="F126" i="10"/>
  <c r="B126" i="10"/>
  <c r="A126" i="10"/>
  <c r="F125" i="10"/>
  <c r="B125" i="10"/>
  <c r="A125" i="10"/>
  <c r="F124" i="10"/>
  <c r="B124" i="10"/>
  <c r="A124" i="10"/>
  <c r="I124" i="10" s="1"/>
  <c r="F123" i="10"/>
  <c r="B123" i="10"/>
  <c r="A123" i="10"/>
  <c r="F122" i="10"/>
  <c r="B122" i="10"/>
  <c r="A122" i="10"/>
  <c r="F121" i="10"/>
  <c r="B121" i="10"/>
  <c r="A121" i="10"/>
  <c r="F120" i="10"/>
  <c r="B120" i="10"/>
  <c r="A120" i="10"/>
  <c r="F119" i="10"/>
  <c r="B119" i="10"/>
  <c r="A119" i="10"/>
  <c r="F118" i="10"/>
  <c r="B118" i="10"/>
  <c r="A118" i="10"/>
  <c r="F117" i="10"/>
  <c r="B117" i="10"/>
  <c r="A117" i="10"/>
  <c r="F116" i="10"/>
  <c r="B116" i="10"/>
  <c r="A116" i="10"/>
  <c r="F115" i="10"/>
  <c r="B115" i="10"/>
  <c r="A115" i="10"/>
  <c r="F114" i="10"/>
  <c r="B114" i="10"/>
  <c r="A114" i="10"/>
  <c r="F113" i="10"/>
  <c r="B113" i="10"/>
  <c r="A113" i="10"/>
  <c r="F112" i="10"/>
  <c r="B112" i="10"/>
  <c r="A112" i="10"/>
  <c r="F111" i="10"/>
  <c r="B111" i="10"/>
  <c r="A111" i="10"/>
  <c r="F110" i="10"/>
  <c r="B110" i="10"/>
  <c r="A110" i="10"/>
  <c r="F109" i="10"/>
  <c r="B109" i="10"/>
  <c r="A109" i="10"/>
  <c r="F108" i="10"/>
  <c r="B108" i="10"/>
  <c r="A108" i="10"/>
  <c r="F107" i="10"/>
  <c r="B107" i="10"/>
  <c r="A107" i="10"/>
  <c r="F106" i="10"/>
  <c r="B106" i="10"/>
  <c r="A106" i="10"/>
  <c r="F105" i="10"/>
  <c r="B105" i="10"/>
  <c r="A105" i="10"/>
  <c r="F104" i="10"/>
  <c r="B104" i="10"/>
  <c r="A104" i="10"/>
  <c r="F103" i="10"/>
  <c r="B103" i="10"/>
  <c r="A103" i="10"/>
  <c r="F102" i="10"/>
  <c r="B102" i="10"/>
  <c r="A102" i="10"/>
  <c r="F101" i="10"/>
  <c r="B101" i="10"/>
  <c r="A101" i="10"/>
  <c r="F100" i="10"/>
  <c r="B100" i="10"/>
  <c r="A100" i="10"/>
  <c r="F99" i="10"/>
  <c r="B99" i="10"/>
  <c r="A99" i="10"/>
  <c r="F98" i="10"/>
  <c r="B98" i="10"/>
  <c r="A98" i="10"/>
  <c r="F97" i="10"/>
  <c r="B97" i="10"/>
  <c r="A97" i="10"/>
  <c r="F96" i="10"/>
  <c r="B96" i="10"/>
  <c r="A96" i="10"/>
  <c r="F95" i="10"/>
  <c r="B95" i="10"/>
  <c r="A95" i="10"/>
  <c r="O95" i="10" s="1"/>
  <c r="F94" i="10"/>
  <c r="B94" i="10"/>
  <c r="A94" i="10"/>
  <c r="F93" i="10"/>
  <c r="B93" i="10"/>
  <c r="A93" i="10"/>
  <c r="F92" i="10"/>
  <c r="B92" i="10"/>
  <c r="A92" i="10"/>
  <c r="F91" i="10"/>
  <c r="B91" i="10"/>
  <c r="A91" i="10"/>
  <c r="G91" i="10" s="1"/>
  <c r="F90" i="10"/>
  <c r="B90" i="10"/>
  <c r="A90" i="10"/>
  <c r="F89" i="10"/>
  <c r="B89" i="10"/>
  <c r="A89" i="10"/>
  <c r="F88" i="10"/>
  <c r="B88" i="10"/>
  <c r="A88" i="10"/>
  <c r="O88" i="10" s="1"/>
  <c r="F87" i="10"/>
  <c r="B87" i="10"/>
  <c r="A87" i="10"/>
  <c r="F86" i="10"/>
  <c r="B86" i="10"/>
  <c r="A86" i="10"/>
  <c r="F85" i="10"/>
  <c r="B85" i="10"/>
  <c r="A85" i="10"/>
  <c r="M85" i="10" s="1"/>
  <c r="F84" i="10"/>
  <c r="B84" i="10"/>
  <c r="A84" i="10"/>
  <c r="F83" i="10"/>
  <c r="B83" i="10"/>
  <c r="A83" i="10"/>
  <c r="F82" i="10"/>
  <c r="B82" i="10"/>
  <c r="A82" i="10"/>
  <c r="F81" i="10"/>
  <c r="B81" i="10"/>
  <c r="A81" i="10"/>
  <c r="M81" i="10" s="1"/>
  <c r="F80" i="10"/>
  <c r="B80" i="10"/>
  <c r="A80" i="10"/>
  <c r="F79" i="10"/>
  <c r="B79" i="10"/>
  <c r="A79" i="10"/>
  <c r="F78" i="10"/>
  <c r="B78" i="10"/>
  <c r="A78" i="10"/>
  <c r="F77" i="10"/>
  <c r="B77" i="10"/>
  <c r="A77" i="10"/>
  <c r="F76" i="10"/>
  <c r="B76" i="10"/>
  <c r="A76" i="10"/>
  <c r="F75" i="10"/>
  <c r="B75" i="10"/>
  <c r="A75" i="10"/>
  <c r="F74" i="10"/>
  <c r="B74" i="10"/>
  <c r="A74" i="10"/>
  <c r="F73" i="10"/>
  <c r="B73" i="10"/>
  <c r="A73" i="10"/>
  <c r="F72" i="10"/>
  <c r="B72" i="10"/>
  <c r="A72" i="10"/>
  <c r="F71" i="10"/>
  <c r="B71" i="10"/>
  <c r="A71" i="10"/>
  <c r="F70" i="10"/>
  <c r="B70" i="10"/>
  <c r="A70" i="10"/>
  <c r="F69" i="10"/>
  <c r="B69" i="10"/>
  <c r="A69" i="10"/>
  <c r="F68" i="10"/>
  <c r="B68" i="10"/>
  <c r="A68" i="10"/>
  <c r="F67" i="10"/>
  <c r="B67" i="10"/>
  <c r="A67" i="10"/>
  <c r="F66" i="10"/>
  <c r="B66" i="10"/>
  <c r="A66" i="10"/>
  <c r="F65" i="10"/>
  <c r="B65" i="10"/>
  <c r="A65" i="10"/>
  <c r="F64" i="10"/>
  <c r="B64" i="10"/>
  <c r="A64" i="10"/>
  <c r="F63" i="10"/>
  <c r="B63" i="10"/>
  <c r="A63" i="10"/>
  <c r="F62" i="10"/>
  <c r="B62" i="10"/>
  <c r="A62" i="10"/>
  <c r="F61" i="10"/>
  <c r="B61" i="10"/>
  <c r="A61" i="10"/>
  <c r="L61" i="10" s="1"/>
  <c r="F60" i="10"/>
  <c r="B60" i="10"/>
  <c r="A60" i="10"/>
  <c r="F59" i="10"/>
  <c r="B59" i="10"/>
  <c r="A59" i="10"/>
  <c r="F58" i="10"/>
  <c r="B58" i="10"/>
  <c r="A58" i="10"/>
  <c r="F57" i="10"/>
  <c r="B57" i="10"/>
  <c r="A57" i="10"/>
  <c r="F56" i="10"/>
  <c r="B56" i="10"/>
  <c r="A56" i="10"/>
  <c r="F55" i="10"/>
  <c r="B55" i="10"/>
  <c r="A55" i="10"/>
  <c r="F54" i="10"/>
  <c r="B54" i="10"/>
  <c r="A54" i="10"/>
  <c r="F53" i="10"/>
  <c r="B53" i="10"/>
  <c r="A53" i="10"/>
  <c r="F52" i="10"/>
  <c r="B52" i="10"/>
  <c r="A52" i="10"/>
  <c r="F51" i="10"/>
  <c r="B51" i="10"/>
  <c r="A51" i="10"/>
  <c r="F50" i="10"/>
  <c r="B50" i="10"/>
  <c r="A50" i="10"/>
  <c r="F49" i="10"/>
  <c r="B49" i="10"/>
  <c r="A49" i="10"/>
  <c r="F48" i="10"/>
  <c r="B48" i="10"/>
  <c r="A48" i="10"/>
  <c r="F47" i="10"/>
  <c r="B47" i="10"/>
  <c r="A47" i="10"/>
  <c r="F46" i="10"/>
  <c r="B46" i="10"/>
  <c r="A46" i="10"/>
  <c r="F45" i="10"/>
  <c r="B45" i="10"/>
  <c r="A45" i="10"/>
  <c r="F44" i="10"/>
  <c r="B44" i="10"/>
  <c r="A44" i="10"/>
  <c r="F43" i="10"/>
  <c r="B43" i="10"/>
  <c r="A43" i="10"/>
  <c r="F42" i="10"/>
  <c r="B42" i="10"/>
  <c r="A42" i="10"/>
  <c r="F41" i="10"/>
  <c r="B41" i="10"/>
  <c r="A41" i="10"/>
  <c r="F40" i="10"/>
  <c r="B40" i="10"/>
  <c r="A40" i="10"/>
  <c r="F39" i="10"/>
  <c r="B39" i="10"/>
  <c r="A39" i="10"/>
  <c r="F38" i="10"/>
  <c r="B38" i="10"/>
  <c r="A38" i="10"/>
  <c r="F37" i="10"/>
  <c r="B37" i="10"/>
  <c r="A37" i="10"/>
  <c r="F36" i="10"/>
  <c r="B36" i="10"/>
  <c r="A36" i="10"/>
  <c r="F35" i="10"/>
  <c r="B35" i="10"/>
  <c r="A35" i="10"/>
  <c r="F34" i="10"/>
  <c r="B34" i="10"/>
  <c r="A34" i="10"/>
  <c r="F33" i="10"/>
  <c r="B33" i="10"/>
  <c r="A33" i="10"/>
  <c r="F32" i="10"/>
  <c r="B32" i="10"/>
  <c r="A32" i="10"/>
  <c r="F31" i="10"/>
  <c r="B31" i="10"/>
  <c r="A31" i="10"/>
  <c r="F30" i="10"/>
  <c r="B30" i="10"/>
  <c r="A30" i="10"/>
  <c r="F29" i="10"/>
  <c r="B29" i="10"/>
  <c r="A29" i="10"/>
  <c r="F28" i="10"/>
  <c r="B28" i="10"/>
  <c r="A28" i="10"/>
  <c r="F27" i="10"/>
  <c r="B27" i="10"/>
  <c r="A27" i="10"/>
  <c r="F26" i="10"/>
  <c r="B26" i="10"/>
  <c r="A26" i="10"/>
  <c r="F25" i="10"/>
  <c r="B25" i="10"/>
  <c r="A25" i="10"/>
  <c r="F24" i="10"/>
  <c r="B24" i="10"/>
  <c r="A24" i="10"/>
  <c r="F23" i="10"/>
  <c r="B23" i="10"/>
  <c r="A23" i="10"/>
  <c r="F22" i="10"/>
  <c r="B22" i="10"/>
  <c r="A22" i="10"/>
  <c r="F21" i="10"/>
  <c r="B21" i="10"/>
  <c r="A21" i="10"/>
  <c r="F20" i="10"/>
  <c r="B20" i="10"/>
  <c r="A20" i="10"/>
  <c r="F19" i="10"/>
  <c r="B19" i="10"/>
  <c r="A19" i="10"/>
  <c r="F18" i="10"/>
  <c r="B18" i="10"/>
  <c r="A18" i="10"/>
  <c r="F17" i="10"/>
  <c r="B17" i="10"/>
  <c r="A17" i="10"/>
  <c r="F16" i="10"/>
  <c r="B16" i="10"/>
  <c r="A16" i="10"/>
  <c r="F15" i="10"/>
  <c r="B15" i="10"/>
  <c r="A15" i="10"/>
  <c r="F14" i="10"/>
  <c r="B14" i="10"/>
  <c r="A14" i="10"/>
  <c r="F13" i="10"/>
  <c r="B13" i="10"/>
  <c r="A13" i="10"/>
  <c r="F12" i="10"/>
  <c r="B12" i="10"/>
  <c r="A12" i="10"/>
  <c r="F11" i="10"/>
  <c r="B11" i="10"/>
  <c r="A11" i="10"/>
  <c r="F10" i="10"/>
  <c r="B10" i="10"/>
  <c r="A10" i="10"/>
  <c r="F9" i="10"/>
  <c r="B9" i="10"/>
  <c r="A9" i="10"/>
  <c r="F8" i="10"/>
  <c r="B8" i="10"/>
  <c r="A8" i="10"/>
  <c r="F7" i="10"/>
  <c r="B7" i="10"/>
  <c r="A7" i="10"/>
  <c r="F6" i="10"/>
  <c r="B6" i="10"/>
  <c r="A6" i="10"/>
  <c r="F5" i="10"/>
  <c r="B5" i="10"/>
  <c r="A5" i="10"/>
  <c r="F4" i="10"/>
  <c r="B4" i="10"/>
  <c r="A4" i="10"/>
  <c r="F3" i="10"/>
  <c r="B3" i="10"/>
  <c r="A3" i="10"/>
  <c r="F2" i="10"/>
  <c r="B2" i="10"/>
  <c r="A2" i="10"/>
  <c r="Z501" i="8"/>
  <c r="Y501" i="8"/>
  <c r="X501" i="8"/>
  <c r="W501" i="8"/>
  <c r="V501" i="8"/>
  <c r="U501" i="8"/>
  <c r="T501" i="8"/>
  <c r="S501" i="8"/>
  <c r="Z500" i="8"/>
  <c r="Y500" i="8"/>
  <c r="X500" i="8"/>
  <c r="W500" i="8"/>
  <c r="V500" i="8"/>
  <c r="U500" i="8"/>
  <c r="T500" i="8"/>
  <c r="S500" i="8"/>
  <c r="Z499" i="8"/>
  <c r="Y499" i="8"/>
  <c r="X499" i="8"/>
  <c r="W499" i="8"/>
  <c r="V499" i="8"/>
  <c r="U499" i="8"/>
  <c r="T499" i="8"/>
  <c r="S499" i="8"/>
  <c r="Z498" i="8"/>
  <c r="Y498" i="8"/>
  <c r="X498" i="8"/>
  <c r="W498" i="8"/>
  <c r="V498" i="8"/>
  <c r="U498" i="8"/>
  <c r="T498" i="8"/>
  <c r="S498" i="8"/>
  <c r="Z497" i="8"/>
  <c r="Y497" i="8"/>
  <c r="X497" i="8"/>
  <c r="W497" i="8"/>
  <c r="V497" i="8"/>
  <c r="U497" i="8"/>
  <c r="T497" i="8"/>
  <c r="S497" i="8"/>
  <c r="Z496" i="8"/>
  <c r="Y496" i="8"/>
  <c r="X496" i="8"/>
  <c r="W496" i="8"/>
  <c r="V496" i="8"/>
  <c r="U496" i="8"/>
  <c r="T496" i="8"/>
  <c r="S496" i="8"/>
  <c r="Z495" i="8"/>
  <c r="Y495" i="8"/>
  <c r="X495" i="8"/>
  <c r="W495" i="8"/>
  <c r="V495" i="8"/>
  <c r="U495" i="8"/>
  <c r="T495" i="8"/>
  <c r="S495" i="8"/>
  <c r="Z494" i="8"/>
  <c r="Y494" i="8"/>
  <c r="X494" i="8"/>
  <c r="W494" i="8"/>
  <c r="V494" i="8"/>
  <c r="U494" i="8"/>
  <c r="T494" i="8"/>
  <c r="S494" i="8"/>
  <c r="Z493" i="8"/>
  <c r="Y493" i="8"/>
  <c r="X493" i="8"/>
  <c r="W493" i="8"/>
  <c r="V493" i="8"/>
  <c r="U493" i="8"/>
  <c r="T493" i="8"/>
  <c r="S493" i="8"/>
  <c r="Z492" i="8"/>
  <c r="Y492" i="8"/>
  <c r="X492" i="8"/>
  <c r="W492" i="8"/>
  <c r="V492" i="8"/>
  <c r="U492" i="8"/>
  <c r="T492" i="8"/>
  <c r="S492" i="8"/>
  <c r="Z491" i="8"/>
  <c r="Y491" i="8"/>
  <c r="X491" i="8"/>
  <c r="W491" i="8"/>
  <c r="V491" i="8"/>
  <c r="U491" i="8"/>
  <c r="T491" i="8"/>
  <c r="S491" i="8"/>
  <c r="Z490" i="8"/>
  <c r="Y490" i="8"/>
  <c r="X490" i="8"/>
  <c r="W490" i="8"/>
  <c r="V490" i="8"/>
  <c r="U490" i="8"/>
  <c r="T490" i="8"/>
  <c r="S490" i="8"/>
  <c r="Z489" i="8"/>
  <c r="Y489" i="8"/>
  <c r="X489" i="8"/>
  <c r="W489" i="8"/>
  <c r="V489" i="8"/>
  <c r="U489" i="8"/>
  <c r="T489" i="8"/>
  <c r="S489" i="8"/>
  <c r="Z488" i="8"/>
  <c r="Y488" i="8"/>
  <c r="X488" i="8"/>
  <c r="W488" i="8"/>
  <c r="V488" i="8"/>
  <c r="U488" i="8"/>
  <c r="T488" i="8"/>
  <c r="S488" i="8"/>
  <c r="Z487" i="8"/>
  <c r="Y487" i="8"/>
  <c r="X487" i="8"/>
  <c r="W487" i="8"/>
  <c r="V487" i="8"/>
  <c r="U487" i="8"/>
  <c r="T487" i="8"/>
  <c r="S487" i="8"/>
  <c r="Z486" i="8"/>
  <c r="Y486" i="8"/>
  <c r="X486" i="8"/>
  <c r="W486" i="8"/>
  <c r="V486" i="8"/>
  <c r="U486" i="8"/>
  <c r="T486" i="8"/>
  <c r="S486" i="8"/>
  <c r="Z485" i="8"/>
  <c r="Y485" i="8"/>
  <c r="X485" i="8"/>
  <c r="W485" i="8"/>
  <c r="V485" i="8"/>
  <c r="U485" i="8"/>
  <c r="T485" i="8"/>
  <c r="S485" i="8"/>
  <c r="Z484" i="8"/>
  <c r="Y484" i="8"/>
  <c r="X484" i="8"/>
  <c r="W484" i="8"/>
  <c r="V484" i="8"/>
  <c r="U484" i="8"/>
  <c r="T484" i="8"/>
  <c r="S484" i="8"/>
  <c r="Z483" i="8"/>
  <c r="Y483" i="8"/>
  <c r="X483" i="8"/>
  <c r="W483" i="8"/>
  <c r="V483" i="8"/>
  <c r="U483" i="8"/>
  <c r="T483" i="8"/>
  <c r="S483" i="8"/>
  <c r="Z482" i="8"/>
  <c r="Y482" i="8"/>
  <c r="X482" i="8"/>
  <c r="W482" i="8"/>
  <c r="V482" i="8"/>
  <c r="U482" i="8"/>
  <c r="T482" i="8"/>
  <c r="S482" i="8"/>
  <c r="Z481" i="8"/>
  <c r="Y481" i="8"/>
  <c r="X481" i="8"/>
  <c r="W481" i="8"/>
  <c r="V481" i="8"/>
  <c r="U481" i="8"/>
  <c r="T481" i="8"/>
  <c r="S481" i="8"/>
  <c r="Z480" i="8"/>
  <c r="Y480" i="8"/>
  <c r="X480" i="8"/>
  <c r="W480" i="8"/>
  <c r="V480" i="8"/>
  <c r="U480" i="8"/>
  <c r="T480" i="8"/>
  <c r="S480" i="8"/>
  <c r="Z479" i="8"/>
  <c r="Y479" i="8"/>
  <c r="X479" i="8"/>
  <c r="W479" i="8"/>
  <c r="V479" i="8"/>
  <c r="U479" i="8"/>
  <c r="T479" i="8"/>
  <c r="S479" i="8"/>
  <c r="Z478" i="8"/>
  <c r="Y478" i="8"/>
  <c r="X478" i="8"/>
  <c r="W478" i="8"/>
  <c r="V478" i="8"/>
  <c r="U478" i="8"/>
  <c r="T478" i="8"/>
  <c r="S478" i="8"/>
  <c r="Z477" i="8"/>
  <c r="Y477" i="8"/>
  <c r="X477" i="8"/>
  <c r="W477" i="8"/>
  <c r="V477" i="8"/>
  <c r="U477" i="8"/>
  <c r="T477" i="8"/>
  <c r="S477" i="8"/>
  <c r="Z476" i="8"/>
  <c r="Y476" i="8"/>
  <c r="X476" i="8"/>
  <c r="W476" i="8"/>
  <c r="V476" i="8"/>
  <c r="U476" i="8"/>
  <c r="T476" i="8"/>
  <c r="S476" i="8"/>
  <c r="Z475" i="8"/>
  <c r="Y475" i="8"/>
  <c r="X475" i="8"/>
  <c r="W475" i="8"/>
  <c r="V475" i="8"/>
  <c r="U475" i="8"/>
  <c r="T475" i="8"/>
  <c r="S475" i="8"/>
  <c r="Z474" i="8"/>
  <c r="Y474" i="8"/>
  <c r="X474" i="8"/>
  <c r="W474" i="8"/>
  <c r="V474" i="8"/>
  <c r="U474" i="8"/>
  <c r="T474" i="8"/>
  <c r="S474" i="8"/>
  <c r="Z473" i="8"/>
  <c r="Y473" i="8"/>
  <c r="X473" i="8"/>
  <c r="W473" i="8"/>
  <c r="V473" i="8"/>
  <c r="U473" i="8"/>
  <c r="T473" i="8"/>
  <c r="S473" i="8"/>
  <c r="Z472" i="8"/>
  <c r="Y472" i="8"/>
  <c r="X472" i="8"/>
  <c r="W472" i="8"/>
  <c r="V472" i="8"/>
  <c r="U472" i="8"/>
  <c r="T472" i="8"/>
  <c r="S472" i="8"/>
  <c r="Z471" i="8"/>
  <c r="Y471" i="8"/>
  <c r="X471" i="8"/>
  <c r="W471" i="8"/>
  <c r="V471" i="8"/>
  <c r="U471" i="8"/>
  <c r="T471" i="8"/>
  <c r="S471" i="8"/>
  <c r="Z470" i="8"/>
  <c r="Y470" i="8"/>
  <c r="X470" i="8"/>
  <c r="W470" i="8"/>
  <c r="V470" i="8"/>
  <c r="U470" i="8"/>
  <c r="T470" i="8"/>
  <c r="S470" i="8"/>
  <c r="Z469" i="8"/>
  <c r="Y469" i="8"/>
  <c r="X469" i="8"/>
  <c r="W469" i="8"/>
  <c r="V469" i="8"/>
  <c r="U469" i="8"/>
  <c r="T469" i="8"/>
  <c r="S469" i="8"/>
  <c r="Z468" i="8"/>
  <c r="Y468" i="8"/>
  <c r="X468" i="8"/>
  <c r="W468" i="8"/>
  <c r="V468" i="8"/>
  <c r="U468" i="8"/>
  <c r="T468" i="8"/>
  <c r="S468" i="8"/>
  <c r="Z467" i="8"/>
  <c r="Y467" i="8"/>
  <c r="X467" i="8"/>
  <c r="W467" i="8"/>
  <c r="V467" i="8"/>
  <c r="U467" i="8"/>
  <c r="T467" i="8"/>
  <c r="S467" i="8"/>
  <c r="Z466" i="8"/>
  <c r="Y466" i="8"/>
  <c r="X466" i="8"/>
  <c r="W466" i="8"/>
  <c r="V466" i="8"/>
  <c r="U466" i="8"/>
  <c r="T466" i="8"/>
  <c r="S466" i="8"/>
  <c r="Z465" i="8"/>
  <c r="Y465" i="8"/>
  <c r="X465" i="8"/>
  <c r="W465" i="8"/>
  <c r="V465" i="8"/>
  <c r="U465" i="8"/>
  <c r="T465" i="8"/>
  <c r="S465" i="8"/>
  <c r="Z464" i="8"/>
  <c r="Y464" i="8"/>
  <c r="X464" i="8"/>
  <c r="W464" i="8"/>
  <c r="V464" i="8"/>
  <c r="U464" i="8"/>
  <c r="T464" i="8"/>
  <c r="S464" i="8"/>
  <c r="Z463" i="8"/>
  <c r="Y463" i="8"/>
  <c r="X463" i="8"/>
  <c r="W463" i="8"/>
  <c r="V463" i="8"/>
  <c r="U463" i="8"/>
  <c r="T463" i="8"/>
  <c r="S463" i="8"/>
  <c r="Z462" i="8"/>
  <c r="Y462" i="8"/>
  <c r="X462" i="8"/>
  <c r="W462" i="8"/>
  <c r="V462" i="8"/>
  <c r="U462" i="8"/>
  <c r="T462" i="8"/>
  <c r="S462" i="8"/>
  <c r="Z461" i="8"/>
  <c r="Y461" i="8"/>
  <c r="X461" i="8"/>
  <c r="W461" i="8"/>
  <c r="V461" i="8"/>
  <c r="U461" i="8"/>
  <c r="T461" i="8"/>
  <c r="S461" i="8"/>
  <c r="Z460" i="8"/>
  <c r="Y460" i="8"/>
  <c r="X460" i="8"/>
  <c r="W460" i="8"/>
  <c r="V460" i="8"/>
  <c r="U460" i="8"/>
  <c r="T460" i="8"/>
  <c r="S460" i="8"/>
  <c r="Z459" i="8"/>
  <c r="Y459" i="8"/>
  <c r="X459" i="8"/>
  <c r="W459" i="8"/>
  <c r="V459" i="8"/>
  <c r="U459" i="8"/>
  <c r="T459" i="8"/>
  <c r="S459" i="8"/>
  <c r="Z458" i="8"/>
  <c r="Y458" i="8"/>
  <c r="X458" i="8"/>
  <c r="W458" i="8"/>
  <c r="V458" i="8"/>
  <c r="U458" i="8"/>
  <c r="T458" i="8"/>
  <c r="S458" i="8"/>
  <c r="Z457" i="8"/>
  <c r="Y457" i="8"/>
  <c r="X457" i="8"/>
  <c r="W457" i="8"/>
  <c r="V457" i="8"/>
  <c r="U457" i="8"/>
  <c r="T457" i="8"/>
  <c r="S457" i="8"/>
  <c r="Z456" i="8"/>
  <c r="Y456" i="8"/>
  <c r="X456" i="8"/>
  <c r="W456" i="8"/>
  <c r="V456" i="8"/>
  <c r="U456" i="8"/>
  <c r="T456" i="8"/>
  <c r="S456" i="8"/>
  <c r="Z455" i="8"/>
  <c r="Y455" i="8"/>
  <c r="X455" i="8"/>
  <c r="W455" i="8"/>
  <c r="V455" i="8"/>
  <c r="U455" i="8"/>
  <c r="T455" i="8"/>
  <c r="S455" i="8"/>
  <c r="Z454" i="8"/>
  <c r="Y454" i="8"/>
  <c r="X454" i="8"/>
  <c r="W454" i="8"/>
  <c r="V454" i="8"/>
  <c r="U454" i="8"/>
  <c r="T454" i="8"/>
  <c r="S454" i="8"/>
  <c r="Z453" i="8"/>
  <c r="Y453" i="8"/>
  <c r="X453" i="8"/>
  <c r="W453" i="8"/>
  <c r="V453" i="8"/>
  <c r="U453" i="8"/>
  <c r="T453" i="8"/>
  <c r="S453" i="8"/>
  <c r="Z452" i="8"/>
  <c r="Y452" i="8"/>
  <c r="X452" i="8"/>
  <c r="W452" i="8"/>
  <c r="V452" i="8"/>
  <c r="U452" i="8"/>
  <c r="T452" i="8"/>
  <c r="S452" i="8"/>
  <c r="Z451" i="8"/>
  <c r="Y451" i="8"/>
  <c r="X451" i="8"/>
  <c r="W451" i="8"/>
  <c r="V451" i="8"/>
  <c r="U451" i="8"/>
  <c r="T451" i="8"/>
  <c r="S451" i="8"/>
  <c r="Z450" i="8"/>
  <c r="Y450" i="8"/>
  <c r="X450" i="8"/>
  <c r="W450" i="8"/>
  <c r="V450" i="8"/>
  <c r="U450" i="8"/>
  <c r="T450" i="8"/>
  <c r="S450" i="8"/>
  <c r="Z449" i="8"/>
  <c r="Y449" i="8"/>
  <c r="X449" i="8"/>
  <c r="W449" i="8"/>
  <c r="V449" i="8"/>
  <c r="U449" i="8"/>
  <c r="T449" i="8"/>
  <c r="S449" i="8"/>
  <c r="Z448" i="8"/>
  <c r="Y448" i="8"/>
  <c r="X448" i="8"/>
  <c r="W448" i="8"/>
  <c r="V448" i="8"/>
  <c r="U448" i="8"/>
  <c r="T448" i="8"/>
  <c r="S448" i="8"/>
  <c r="Z447" i="8"/>
  <c r="Y447" i="8"/>
  <c r="X447" i="8"/>
  <c r="W447" i="8"/>
  <c r="V447" i="8"/>
  <c r="U447" i="8"/>
  <c r="T447" i="8"/>
  <c r="S447" i="8"/>
  <c r="Z446" i="8"/>
  <c r="Y446" i="8"/>
  <c r="X446" i="8"/>
  <c r="W446" i="8"/>
  <c r="V446" i="8"/>
  <c r="U446" i="8"/>
  <c r="T446" i="8"/>
  <c r="S446" i="8"/>
  <c r="Z445" i="8"/>
  <c r="Y445" i="8"/>
  <c r="X445" i="8"/>
  <c r="W445" i="8"/>
  <c r="V445" i="8"/>
  <c r="U445" i="8"/>
  <c r="T445" i="8"/>
  <c r="S445" i="8"/>
  <c r="Z444" i="8"/>
  <c r="Y444" i="8"/>
  <c r="X444" i="8"/>
  <c r="W444" i="8"/>
  <c r="V444" i="8"/>
  <c r="U444" i="8"/>
  <c r="T444" i="8"/>
  <c r="S444" i="8"/>
  <c r="Z443" i="8"/>
  <c r="Y443" i="8"/>
  <c r="X443" i="8"/>
  <c r="W443" i="8"/>
  <c r="V443" i="8"/>
  <c r="U443" i="8"/>
  <c r="T443" i="8"/>
  <c r="S443" i="8"/>
  <c r="Z442" i="8"/>
  <c r="Y442" i="8"/>
  <c r="X442" i="8"/>
  <c r="W442" i="8"/>
  <c r="V442" i="8"/>
  <c r="U442" i="8"/>
  <c r="T442" i="8"/>
  <c r="S442" i="8"/>
  <c r="Z441" i="8"/>
  <c r="Y441" i="8"/>
  <c r="X441" i="8"/>
  <c r="W441" i="8"/>
  <c r="V441" i="8"/>
  <c r="U441" i="8"/>
  <c r="T441" i="8"/>
  <c r="S441" i="8"/>
  <c r="Z440" i="8"/>
  <c r="Y440" i="8"/>
  <c r="X440" i="8"/>
  <c r="W440" i="8"/>
  <c r="V440" i="8"/>
  <c r="U440" i="8"/>
  <c r="T440" i="8"/>
  <c r="S440" i="8"/>
  <c r="Z439" i="8"/>
  <c r="Y439" i="8"/>
  <c r="X439" i="8"/>
  <c r="W439" i="8"/>
  <c r="V439" i="8"/>
  <c r="U439" i="8"/>
  <c r="T439" i="8"/>
  <c r="S439" i="8"/>
  <c r="Z438" i="8"/>
  <c r="Y438" i="8"/>
  <c r="X438" i="8"/>
  <c r="W438" i="8"/>
  <c r="V438" i="8"/>
  <c r="U438" i="8"/>
  <c r="T438" i="8"/>
  <c r="S438" i="8"/>
  <c r="Z437" i="8"/>
  <c r="Y437" i="8"/>
  <c r="X437" i="8"/>
  <c r="W437" i="8"/>
  <c r="V437" i="8"/>
  <c r="U437" i="8"/>
  <c r="T437" i="8"/>
  <c r="S437" i="8"/>
  <c r="Z436" i="8"/>
  <c r="Y436" i="8"/>
  <c r="X436" i="8"/>
  <c r="W436" i="8"/>
  <c r="V436" i="8"/>
  <c r="U436" i="8"/>
  <c r="T436" i="8"/>
  <c r="S436" i="8"/>
  <c r="Z435" i="8"/>
  <c r="Y435" i="8"/>
  <c r="X435" i="8"/>
  <c r="W435" i="8"/>
  <c r="V435" i="8"/>
  <c r="U435" i="8"/>
  <c r="T435" i="8"/>
  <c r="S435" i="8"/>
  <c r="Z434" i="8"/>
  <c r="Y434" i="8"/>
  <c r="X434" i="8"/>
  <c r="W434" i="8"/>
  <c r="V434" i="8"/>
  <c r="U434" i="8"/>
  <c r="T434" i="8"/>
  <c r="S434" i="8"/>
  <c r="Z433" i="8"/>
  <c r="Y433" i="8"/>
  <c r="X433" i="8"/>
  <c r="W433" i="8"/>
  <c r="V433" i="8"/>
  <c r="U433" i="8"/>
  <c r="T433" i="8"/>
  <c r="S433" i="8"/>
  <c r="Z432" i="8"/>
  <c r="Y432" i="8"/>
  <c r="X432" i="8"/>
  <c r="W432" i="8"/>
  <c r="V432" i="8"/>
  <c r="U432" i="8"/>
  <c r="T432" i="8"/>
  <c r="S432" i="8"/>
  <c r="Z431" i="8"/>
  <c r="Y431" i="8"/>
  <c r="X431" i="8"/>
  <c r="W431" i="8"/>
  <c r="V431" i="8"/>
  <c r="U431" i="8"/>
  <c r="T431" i="8"/>
  <c r="S431" i="8"/>
  <c r="Z430" i="8"/>
  <c r="Y430" i="8"/>
  <c r="X430" i="8"/>
  <c r="W430" i="8"/>
  <c r="V430" i="8"/>
  <c r="U430" i="8"/>
  <c r="T430" i="8"/>
  <c r="S430" i="8"/>
  <c r="Z429" i="8"/>
  <c r="Y429" i="8"/>
  <c r="X429" i="8"/>
  <c r="W429" i="8"/>
  <c r="V429" i="8"/>
  <c r="U429" i="8"/>
  <c r="T429" i="8"/>
  <c r="S429" i="8"/>
  <c r="Z428" i="8"/>
  <c r="Y428" i="8"/>
  <c r="X428" i="8"/>
  <c r="W428" i="8"/>
  <c r="V428" i="8"/>
  <c r="U428" i="8"/>
  <c r="T428" i="8"/>
  <c r="S428" i="8"/>
  <c r="Z427" i="8"/>
  <c r="Y427" i="8"/>
  <c r="X427" i="8"/>
  <c r="W427" i="8"/>
  <c r="V427" i="8"/>
  <c r="U427" i="8"/>
  <c r="T427" i="8"/>
  <c r="S427" i="8"/>
  <c r="Z426" i="8"/>
  <c r="Y426" i="8"/>
  <c r="X426" i="8"/>
  <c r="W426" i="8"/>
  <c r="V426" i="8"/>
  <c r="U426" i="8"/>
  <c r="T426" i="8"/>
  <c r="S426" i="8"/>
  <c r="Z425" i="8"/>
  <c r="Y425" i="8"/>
  <c r="X425" i="8"/>
  <c r="W425" i="8"/>
  <c r="V425" i="8"/>
  <c r="U425" i="8"/>
  <c r="T425" i="8"/>
  <c r="S425" i="8"/>
  <c r="Z424" i="8"/>
  <c r="Y424" i="8"/>
  <c r="X424" i="8"/>
  <c r="W424" i="8"/>
  <c r="V424" i="8"/>
  <c r="U424" i="8"/>
  <c r="T424" i="8"/>
  <c r="S424" i="8"/>
  <c r="Z423" i="8"/>
  <c r="Y423" i="8"/>
  <c r="X423" i="8"/>
  <c r="W423" i="8"/>
  <c r="V423" i="8"/>
  <c r="U423" i="8"/>
  <c r="T423" i="8"/>
  <c r="S423" i="8"/>
  <c r="Z422" i="8"/>
  <c r="Y422" i="8"/>
  <c r="X422" i="8"/>
  <c r="W422" i="8"/>
  <c r="V422" i="8"/>
  <c r="U422" i="8"/>
  <c r="T422" i="8"/>
  <c r="S422" i="8"/>
  <c r="Z421" i="8"/>
  <c r="Y421" i="8"/>
  <c r="X421" i="8"/>
  <c r="W421" i="8"/>
  <c r="V421" i="8"/>
  <c r="U421" i="8"/>
  <c r="T421" i="8"/>
  <c r="S421" i="8"/>
  <c r="Z420" i="8"/>
  <c r="Y420" i="8"/>
  <c r="X420" i="8"/>
  <c r="W420" i="8"/>
  <c r="V420" i="8"/>
  <c r="U420" i="8"/>
  <c r="T420" i="8"/>
  <c r="S420" i="8"/>
  <c r="Z419" i="8"/>
  <c r="Y419" i="8"/>
  <c r="X419" i="8"/>
  <c r="W419" i="8"/>
  <c r="V419" i="8"/>
  <c r="U419" i="8"/>
  <c r="T419" i="8"/>
  <c r="S419" i="8"/>
  <c r="Z418" i="8"/>
  <c r="Y418" i="8"/>
  <c r="X418" i="8"/>
  <c r="W418" i="8"/>
  <c r="V418" i="8"/>
  <c r="U418" i="8"/>
  <c r="T418" i="8"/>
  <c r="S418" i="8"/>
  <c r="Z417" i="8"/>
  <c r="Y417" i="8"/>
  <c r="X417" i="8"/>
  <c r="W417" i="8"/>
  <c r="V417" i="8"/>
  <c r="U417" i="8"/>
  <c r="T417" i="8"/>
  <c r="S417" i="8"/>
  <c r="Z416" i="8"/>
  <c r="Y416" i="8"/>
  <c r="X416" i="8"/>
  <c r="W416" i="8"/>
  <c r="V416" i="8"/>
  <c r="U416" i="8"/>
  <c r="T416" i="8"/>
  <c r="S416" i="8"/>
  <c r="Z415" i="8"/>
  <c r="Y415" i="8"/>
  <c r="X415" i="8"/>
  <c r="W415" i="8"/>
  <c r="V415" i="8"/>
  <c r="U415" i="8"/>
  <c r="T415" i="8"/>
  <c r="S415" i="8"/>
  <c r="Z414" i="8"/>
  <c r="Y414" i="8"/>
  <c r="X414" i="8"/>
  <c r="W414" i="8"/>
  <c r="V414" i="8"/>
  <c r="U414" i="8"/>
  <c r="T414" i="8"/>
  <c r="S414" i="8"/>
  <c r="Z413" i="8"/>
  <c r="Y413" i="8"/>
  <c r="X413" i="8"/>
  <c r="W413" i="8"/>
  <c r="V413" i="8"/>
  <c r="U413" i="8"/>
  <c r="T413" i="8"/>
  <c r="S413" i="8"/>
  <c r="Z412" i="8"/>
  <c r="Y412" i="8"/>
  <c r="X412" i="8"/>
  <c r="W412" i="8"/>
  <c r="V412" i="8"/>
  <c r="U412" i="8"/>
  <c r="T412" i="8"/>
  <c r="S412" i="8"/>
  <c r="Z411" i="8"/>
  <c r="Y411" i="8"/>
  <c r="X411" i="8"/>
  <c r="W411" i="8"/>
  <c r="V411" i="8"/>
  <c r="U411" i="8"/>
  <c r="T411" i="8"/>
  <c r="S411" i="8"/>
  <c r="Z410" i="8"/>
  <c r="Y410" i="8"/>
  <c r="X410" i="8"/>
  <c r="W410" i="8"/>
  <c r="V410" i="8"/>
  <c r="U410" i="8"/>
  <c r="T410" i="8"/>
  <c r="S410" i="8"/>
  <c r="Z409" i="8"/>
  <c r="Y409" i="8"/>
  <c r="X409" i="8"/>
  <c r="W409" i="8"/>
  <c r="V409" i="8"/>
  <c r="U409" i="8"/>
  <c r="T409" i="8"/>
  <c r="S409" i="8"/>
  <c r="Z408" i="8"/>
  <c r="Y408" i="8"/>
  <c r="X408" i="8"/>
  <c r="W408" i="8"/>
  <c r="V408" i="8"/>
  <c r="U408" i="8"/>
  <c r="T408" i="8"/>
  <c r="S408" i="8"/>
  <c r="Z407" i="8"/>
  <c r="Y407" i="8"/>
  <c r="X407" i="8"/>
  <c r="W407" i="8"/>
  <c r="V407" i="8"/>
  <c r="U407" i="8"/>
  <c r="T407" i="8"/>
  <c r="S407" i="8"/>
  <c r="Z406" i="8"/>
  <c r="Y406" i="8"/>
  <c r="X406" i="8"/>
  <c r="W406" i="8"/>
  <c r="V406" i="8"/>
  <c r="U406" i="8"/>
  <c r="T406" i="8"/>
  <c r="S406" i="8"/>
  <c r="Z405" i="8"/>
  <c r="Y405" i="8"/>
  <c r="X405" i="8"/>
  <c r="W405" i="8"/>
  <c r="V405" i="8"/>
  <c r="U405" i="8"/>
  <c r="T405" i="8"/>
  <c r="S405" i="8"/>
  <c r="Z404" i="8"/>
  <c r="Y404" i="8"/>
  <c r="X404" i="8"/>
  <c r="W404" i="8"/>
  <c r="V404" i="8"/>
  <c r="U404" i="8"/>
  <c r="T404" i="8"/>
  <c r="S404" i="8"/>
  <c r="Z403" i="8"/>
  <c r="Y403" i="8"/>
  <c r="X403" i="8"/>
  <c r="W403" i="8"/>
  <c r="V403" i="8"/>
  <c r="U403" i="8"/>
  <c r="T403" i="8"/>
  <c r="S403" i="8"/>
  <c r="Z402" i="8"/>
  <c r="Y402" i="8"/>
  <c r="X402" i="8"/>
  <c r="W402" i="8"/>
  <c r="V402" i="8"/>
  <c r="U402" i="8"/>
  <c r="T402" i="8"/>
  <c r="S402" i="8"/>
  <c r="Z401" i="8"/>
  <c r="Y401" i="8"/>
  <c r="X401" i="8"/>
  <c r="W401" i="8"/>
  <c r="V401" i="8"/>
  <c r="U401" i="8"/>
  <c r="T401" i="8"/>
  <c r="S401" i="8"/>
  <c r="Z400" i="8"/>
  <c r="Y400" i="8"/>
  <c r="X400" i="8"/>
  <c r="W400" i="8"/>
  <c r="V400" i="8"/>
  <c r="U400" i="8"/>
  <c r="T400" i="8"/>
  <c r="S400" i="8"/>
  <c r="Z399" i="8"/>
  <c r="Y399" i="8"/>
  <c r="X399" i="8"/>
  <c r="W399" i="8"/>
  <c r="V399" i="8"/>
  <c r="U399" i="8"/>
  <c r="T399" i="8"/>
  <c r="S399" i="8"/>
  <c r="Z398" i="8"/>
  <c r="Y398" i="8"/>
  <c r="X398" i="8"/>
  <c r="W398" i="8"/>
  <c r="V398" i="8"/>
  <c r="U398" i="8"/>
  <c r="T398" i="8"/>
  <c r="S398" i="8"/>
  <c r="Z397" i="8"/>
  <c r="Y397" i="8"/>
  <c r="X397" i="8"/>
  <c r="W397" i="8"/>
  <c r="V397" i="8"/>
  <c r="U397" i="8"/>
  <c r="T397" i="8"/>
  <c r="S397" i="8"/>
  <c r="Z396" i="8"/>
  <c r="Y396" i="8"/>
  <c r="X396" i="8"/>
  <c r="W396" i="8"/>
  <c r="V396" i="8"/>
  <c r="U396" i="8"/>
  <c r="T396" i="8"/>
  <c r="S396" i="8"/>
  <c r="Z395" i="8"/>
  <c r="Y395" i="8"/>
  <c r="X395" i="8"/>
  <c r="W395" i="8"/>
  <c r="V395" i="8"/>
  <c r="U395" i="8"/>
  <c r="T395" i="8"/>
  <c r="S395" i="8"/>
  <c r="Z394" i="8"/>
  <c r="Y394" i="8"/>
  <c r="X394" i="8"/>
  <c r="W394" i="8"/>
  <c r="V394" i="8"/>
  <c r="U394" i="8"/>
  <c r="T394" i="8"/>
  <c r="S394" i="8"/>
  <c r="Z393" i="8"/>
  <c r="Y393" i="8"/>
  <c r="X393" i="8"/>
  <c r="W393" i="8"/>
  <c r="V393" i="8"/>
  <c r="U393" i="8"/>
  <c r="T393" i="8"/>
  <c r="S393" i="8"/>
  <c r="Z392" i="8"/>
  <c r="Y392" i="8"/>
  <c r="X392" i="8"/>
  <c r="W392" i="8"/>
  <c r="V392" i="8"/>
  <c r="U392" i="8"/>
  <c r="T392" i="8"/>
  <c r="S392" i="8"/>
  <c r="Z391" i="8"/>
  <c r="Y391" i="8"/>
  <c r="X391" i="8"/>
  <c r="W391" i="8"/>
  <c r="V391" i="8"/>
  <c r="U391" i="8"/>
  <c r="T391" i="8"/>
  <c r="S391" i="8"/>
  <c r="Z390" i="8"/>
  <c r="Y390" i="8"/>
  <c r="X390" i="8"/>
  <c r="W390" i="8"/>
  <c r="V390" i="8"/>
  <c r="U390" i="8"/>
  <c r="T390" i="8"/>
  <c r="S390" i="8"/>
  <c r="Z389" i="8"/>
  <c r="Y389" i="8"/>
  <c r="X389" i="8"/>
  <c r="W389" i="8"/>
  <c r="V389" i="8"/>
  <c r="U389" i="8"/>
  <c r="T389" i="8"/>
  <c r="S389" i="8"/>
  <c r="Z388" i="8"/>
  <c r="Y388" i="8"/>
  <c r="X388" i="8"/>
  <c r="W388" i="8"/>
  <c r="V388" i="8"/>
  <c r="U388" i="8"/>
  <c r="T388" i="8"/>
  <c r="S388" i="8"/>
  <c r="Z387" i="8"/>
  <c r="Y387" i="8"/>
  <c r="X387" i="8"/>
  <c r="W387" i="8"/>
  <c r="V387" i="8"/>
  <c r="U387" i="8"/>
  <c r="T387" i="8"/>
  <c r="S387" i="8"/>
  <c r="Z386" i="8"/>
  <c r="Y386" i="8"/>
  <c r="X386" i="8"/>
  <c r="W386" i="8"/>
  <c r="V386" i="8"/>
  <c r="U386" i="8"/>
  <c r="T386" i="8"/>
  <c r="S386" i="8"/>
  <c r="Z385" i="8"/>
  <c r="Y385" i="8"/>
  <c r="X385" i="8"/>
  <c r="W385" i="8"/>
  <c r="V385" i="8"/>
  <c r="U385" i="8"/>
  <c r="T385" i="8"/>
  <c r="S385" i="8"/>
  <c r="Z384" i="8"/>
  <c r="Y384" i="8"/>
  <c r="X384" i="8"/>
  <c r="W384" i="8"/>
  <c r="V384" i="8"/>
  <c r="U384" i="8"/>
  <c r="T384" i="8"/>
  <c r="S384" i="8"/>
  <c r="Z383" i="8"/>
  <c r="Y383" i="8"/>
  <c r="X383" i="8"/>
  <c r="W383" i="8"/>
  <c r="V383" i="8"/>
  <c r="U383" i="8"/>
  <c r="T383" i="8"/>
  <c r="S383" i="8"/>
  <c r="Z382" i="8"/>
  <c r="Y382" i="8"/>
  <c r="X382" i="8"/>
  <c r="W382" i="8"/>
  <c r="V382" i="8"/>
  <c r="U382" i="8"/>
  <c r="T382" i="8"/>
  <c r="S382" i="8"/>
  <c r="Z381" i="8"/>
  <c r="Y381" i="8"/>
  <c r="X381" i="8"/>
  <c r="W381" i="8"/>
  <c r="V381" i="8"/>
  <c r="U381" i="8"/>
  <c r="T381" i="8"/>
  <c r="S381" i="8"/>
  <c r="Z380" i="8"/>
  <c r="Y380" i="8"/>
  <c r="X380" i="8"/>
  <c r="W380" i="8"/>
  <c r="V380" i="8"/>
  <c r="U380" i="8"/>
  <c r="T380" i="8"/>
  <c r="S380" i="8"/>
  <c r="Z379" i="8"/>
  <c r="Y379" i="8"/>
  <c r="X379" i="8"/>
  <c r="W379" i="8"/>
  <c r="V379" i="8"/>
  <c r="U379" i="8"/>
  <c r="T379" i="8"/>
  <c r="S379" i="8"/>
  <c r="Z378" i="8"/>
  <c r="Y378" i="8"/>
  <c r="X378" i="8"/>
  <c r="W378" i="8"/>
  <c r="V378" i="8"/>
  <c r="U378" i="8"/>
  <c r="T378" i="8"/>
  <c r="S378" i="8"/>
  <c r="Z377" i="8"/>
  <c r="Y377" i="8"/>
  <c r="X377" i="8"/>
  <c r="W377" i="8"/>
  <c r="V377" i="8"/>
  <c r="U377" i="8"/>
  <c r="T377" i="8"/>
  <c r="S377" i="8"/>
  <c r="Z376" i="8"/>
  <c r="Y376" i="8"/>
  <c r="X376" i="8"/>
  <c r="W376" i="8"/>
  <c r="V376" i="8"/>
  <c r="U376" i="8"/>
  <c r="T376" i="8"/>
  <c r="S376" i="8"/>
  <c r="Z375" i="8"/>
  <c r="Y375" i="8"/>
  <c r="X375" i="8"/>
  <c r="W375" i="8"/>
  <c r="V375" i="8"/>
  <c r="U375" i="8"/>
  <c r="T375" i="8"/>
  <c r="S375" i="8"/>
  <c r="Z374" i="8"/>
  <c r="Y374" i="8"/>
  <c r="X374" i="8"/>
  <c r="W374" i="8"/>
  <c r="V374" i="8"/>
  <c r="U374" i="8"/>
  <c r="T374" i="8"/>
  <c r="S374" i="8"/>
  <c r="Z373" i="8"/>
  <c r="Y373" i="8"/>
  <c r="X373" i="8"/>
  <c r="W373" i="8"/>
  <c r="V373" i="8"/>
  <c r="U373" i="8"/>
  <c r="T373" i="8"/>
  <c r="S373" i="8"/>
  <c r="Z372" i="8"/>
  <c r="Y372" i="8"/>
  <c r="X372" i="8"/>
  <c r="W372" i="8"/>
  <c r="V372" i="8"/>
  <c r="U372" i="8"/>
  <c r="T372" i="8"/>
  <c r="S372" i="8"/>
  <c r="Z371" i="8"/>
  <c r="Y371" i="8"/>
  <c r="X371" i="8"/>
  <c r="W371" i="8"/>
  <c r="V371" i="8"/>
  <c r="U371" i="8"/>
  <c r="T371" i="8"/>
  <c r="S371" i="8"/>
  <c r="Z370" i="8"/>
  <c r="Y370" i="8"/>
  <c r="X370" i="8"/>
  <c r="W370" i="8"/>
  <c r="V370" i="8"/>
  <c r="U370" i="8"/>
  <c r="T370" i="8"/>
  <c r="S370" i="8"/>
  <c r="Z369" i="8"/>
  <c r="Y369" i="8"/>
  <c r="X369" i="8"/>
  <c r="W369" i="8"/>
  <c r="V369" i="8"/>
  <c r="U369" i="8"/>
  <c r="T369" i="8"/>
  <c r="S369" i="8"/>
  <c r="Z368" i="8"/>
  <c r="Y368" i="8"/>
  <c r="X368" i="8"/>
  <c r="W368" i="8"/>
  <c r="V368" i="8"/>
  <c r="U368" i="8"/>
  <c r="T368" i="8"/>
  <c r="S368" i="8"/>
  <c r="Z367" i="8"/>
  <c r="Y367" i="8"/>
  <c r="X367" i="8"/>
  <c r="W367" i="8"/>
  <c r="V367" i="8"/>
  <c r="U367" i="8"/>
  <c r="T367" i="8"/>
  <c r="S367" i="8"/>
  <c r="Z366" i="8"/>
  <c r="Y366" i="8"/>
  <c r="X366" i="8"/>
  <c r="W366" i="8"/>
  <c r="V366" i="8"/>
  <c r="U366" i="8"/>
  <c r="T366" i="8"/>
  <c r="S366" i="8"/>
  <c r="Z365" i="8"/>
  <c r="Y365" i="8"/>
  <c r="X365" i="8"/>
  <c r="W365" i="8"/>
  <c r="V365" i="8"/>
  <c r="U365" i="8"/>
  <c r="T365" i="8"/>
  <c r="S365" i="8"/>
  <c r="Z364" i="8"/>
  <c r="Y364" i="8"/>
  <c r="X364" i="8"/>
  <c r="W364" i="8"/>
  <c r="V364" i="8"/>
  <c r="U364" i="8"/>
  <c r="T364" i="8"/>
  <c r="S364" i="8"/>
  <c r="Z363" i="8"/>
  <c r="Y363" i="8"/>
  <c r="X363" i="8"/>
  <c r="W363" i="8"/>
  <c r="V363" i="8"/>
  <c r="U363" i="8"/>
  <c r="T363" i="8"/>
  <c r="S363" i="8"/>
  <c r="Z362" i="8"/>
  <c r="Y362" i="8"/>
  <c r="X362" i="8"/>
  <c r="W362" i="8"/>
  <c r="V362" i="8"/>
  <c r="U362" i="8"/>
  <c r="T362" i="8"/>
  <c r="S362" i="8"/>
  <c r="Z361" i="8"/>
  <c r="Y361" i="8"/>
  <c r="X361" i="8"/>
  <c r="W361" i="8"/>
  <c r="V361" i="8"/>
  <c r="U361" i="8"/>
  <c r="T361" i="8"/>
  <c r="S361" i="8"/>
  <c r="Z360" i="8"/>
  <c r="Y360" i="8"/>
  <c r="X360" i="8"/>
  <c r="W360" i="8"/>
  <c r="V360" i="8"/>
  <c r="U360" i="8"/>
  <c r="T360" i="8"/>
  <c r="S360" i="8"/>
  <c r="Z359" i="8"/>
  <c r="Y359" i="8"/>
  <c r="X359" i="8"/>
  <c r="W359" i="8"/>
  <c r="V359" i="8"/>
  <c r="U359" i="8"/>
  <c r="T359" i="8"/>
  <c r="S359" i="8"/>
  <c r="Z358" i="8"/>
  <c r="Y358" i="8"/>
  <c r="X358" i="8"/>
  <c r="W358" i="8"/>
  <c r="V358" i="8"/>
  <c r="U358" i="8"/>
  <c r="T358" i="8"/>
  <c r="S358" i="8"/>
  <c r="Z357" i="8"/>
  <c r="Y357" i="8"/>
  <c r="X357" i="8"/>
  <c r="W357" i="8"/>
  <c r="V357" i="8"/>
  <c r="U357" i="8"/>
  <c r="T357" i="8"/>
  <c r="S357" i="8"/>
  <c r="Z356" i="8"/>
  <c r="Y356" i="8"/>
  <c r="X356" i="8"/>
  <c r="W356" i="8"/>
  <c r="V356" i="8"/>
  <c r="U356" i="8"/>
  <c r="T356" i="8"/>
  <c r="S356" i="8"/>
  <c r="Z355" i="8"/>
  <c r="Y355" i="8"/>
  <c r="X355" i="8"/>
  <c r="W355" i="8"/>
  <c r="V355" i="8"/>
  <c r="U355" i="8"/>
  <c r="T355" i="8"/>
  <c r="S355" i="8"/>
  <c r="Z354" i="8"/>
  <c r="Y354" i="8"/>
  <c r="X354" i="8"/>
  <c r="W354" i="8"/>
  <c r="V354" i="8"/>
  <c r="U354" i="8"/>
  <c r="T354" i="8"/>
  <c r="S354" i="8"/>
  <c r="Z353" i="8"/>
  <c r="Y353" i="8"/>
  <c r="X353" i="8"/>
  <c r="W353" i="8"/>
  <c r="V353" i="8"/>
  <c r="U353" i="8"/>
  <c r="T353" i="8"/>
  <c r="S353" i="8"/>
  <c r="Z352" i="8"/>
  <c r="Y352" i="8"/>
  <c r="X352" i="8"/>
  <c r="W352" i="8"/>
  <c r="V352" i="8"/>
  <c r="U352" i="8"/>
  <c r="T352" i="8"/>
  <c r="S352" i="8"/>
  <c r="Z351" i="8"/>
  <c r="Y351" i="8"/>
  <c r="X351" i="8"/>
  <c r="W351" i="8"/>
  <c r="V351" i="8"/>
  <c r="U351" i="8"/>
  <c r="T351" i="8"/>
  <c r="S351" i="8"/>
  <c r="Z350" i="8"/>
  <c r="Y350" i="8"/>
  <c r="X350" i="8"/>
  <c r="W350" i="8"/>
  <c r="V350" i="8"/>
  <c r="U350" i="8"/>
  <c r="T350" i="8"/>
  <c r="S350" i="8"/>
  <c r="Z349" i="8"/>
  <c r="Y349" i="8"/>
  <c r="X349" i="8"/>
  <c r="W349" i="8"/>
  <c r="V349" i="8"/>
  <c r="U349" i="8"/>
  <c r="T349" i="8"/>
  <c r="S349" i="8"/>
  <c r="Z348" i="8"/>
  <c r="Y348" i="8"/>
  <c r="X348" i="8"/>
  <c r="W348" i="8"/>
  <c r="V348" i="8"/>
  <c r="U348" i="8"/>
  <c r="T348" i="8"/>
  <c r="S348" i="8"/>
  <c r="Z347" i="8"/>
  <c r="Y347" i="8"/>
  <c r="X347" i="8"/>
  <c r="W347" i="8"/>
  <c r="V347" i="8"/>
  <c r="U347" i="8"/>
  <c r="T347" i="8"/>
  <c r="S347" i="8"/>
  <c r="Z346" i="8"/>
  <c r="Y346" i="8"/>
  <c r="X346" i="8"/>
  <c r="W346" i="8"/>
  <c r="V346" i="8"/>
  <c r="U346" i="8"/>
  <c r="T346" i="8"/>
  <c r="S346" i="8"/>
  <c r="Z345" i="8"/>
  <c r="Y345" i="8"/>
  <c r="X345" i="8"/>
  <c r="W345" i="8"/>
  <c r="V345" i="8"/>
  <c r="U345" i="8"/>
  <c r="T345" i="8"/>
  <c r="S345" i="8"/>
  <c r="Z344" i="8"/>
  <c r="Y344" i="8"/>
  <c r="X344" i="8"/>
  <c r="W344" i="8"/>
  <c r="V344" i="8"/>
  <c r="U344" i="8"/>
  <c r="T344" i="8"/>
  <c r="S344" i="8"/>
  <c r="Z343" i="8"/>
  <c r="Y343" i="8"/>
  <c r="X343" i="8"/>
  <c r="W343" i="8"/>
  <c r="V343" i="8"/>
  <c r="U343" i="8"/>
  <c r="T343" i="8"/>
  <c r="S343" i="8"/>
  <c r="Z342" i="8"/>
  <c r="Y342" i="8"/>
  <c r="X342" i="8"/>
  <c r="W342" i="8"/>
  <c r="V342" i="8"/>
  <c r="U342" i="8"/>
  <c r="T342" i="8"/>
  <c r="S342" i="8"/>
  <c r="Z341" i="8"/>
  <c r="Y341" i="8"/>
  <c r="X341" i="8"/>
  <c r="W341" i="8"/>
  <c r="V341" i="8"/>
  <c r="U341" i="8"/>
  <c r="T341" i="8"/>
  <c r="S341" i="8"/>
  <c r="Z340" i="8"/>
  <c r="Y340" i="8"/>
  <c r="X340" i="8"/>
  <c r="W340" i="8"/>
  <c r="V340" i="8"/>
  <c r="U340" i="8"/>
  <c r="T340" i="8"/>
  <c r="S340" i="8"/>
  <c r="Z339" i="8"/>
  <c r="Y339" i="8"/>
  <c r="X339" i="8"/>
  <c r="W339" i="8"/>
  <c r="V339" i="8"/>
  <c r="U339" i="8"/>
  <c r="T339" i="8"/>
  <c r="S339" i="8"/>
  <c r="Z338" i="8"/>
  <c r="Y338" i="8"/>
  <c r="X338" i="8"/>
  <c r="W338" i="8"/>
  <c r="V338" i="8"/>
  <c r="U338" i="8"/>
  <c r="T338" i="8"/>
  <c r="S338" i="8"/>
  <c r="Z337" i="8"/>
  <c r="Y337" i="8"/>
  <c r="X337" i="8"/>
  <c r="W337" i="8"/>
  <c r="V337" i="8"/>
  <c r="U337" i="8"/>
  <c r="T337" i="8"/>
  <c r="S337" i="8"/>
  <c r="Z336" i="8"/>
  <c r="Y336" i="8"/>
  <c r="X336" i="8"/>
  <c r="W336" i="8"/>
  <c r="V336" i="8"/>
  <c r="U336" i="8"/>
  <c r="T336" i="8"/>
  <c r="S336" i="8"/>
  <c r="Z335" i="8"/>
  <c r="Y335" i="8"/>
  <c r="X335" i="8"/>
  <c r="W335" i="8"/>
  <c r="V335" i="8"/>
  <c r="U335" i="8"/>
  <c r="T335" i="8"/>
  <c r="S335" i="8"/>
  <c r="Z334" i="8"/>
  <c r="Y334" i="8"/>
  <c r="X334" i="8"/>
  <c r="W334" i="8"/>
  <c r="V334" i="8"/>
  <c r="U334" i="8"/>
  <c r="T334" i="8"/>
  <c r="S334" i="8"/>
  <c r="Z333" i="8"/>
  <c r="Y333" i="8"/>
  <c r="X333" i="8"/>
  <c r="W333" i="8"/>
  <c r="V333" i="8"/>
  <c r="U333" i="8"/>
  <c r="T333" i="8"/>
  <c r="S333" i="8"/>
  <c r="Z332" i="8"/>
  <c r="Y332" i="8"/>
  <c r="X332" i="8"/>
  <c r="W332" i="8"/>
  <c r="V332" i="8"/>
  <c r="U332" i="8"/>
  <c r="T332" i="8"/>
  <c r="S332" i="8"/>
  <c r="Z331" i="8"/>
  <c r="Y331" i="8"/>
  <c r="X331" i="8"/>
  <c r="W331" i="8"/>
  <c r="V331" i="8"/>
  <c r="U331" i="8"/>
  <c r="T331" i="8"/>
  <c r="S331" i="8"/>
  <c r="Z330" i="8"/>
  <c r="Y330" i="8"/>
  <c r="X330" i="8"/>
  <c r="W330" i="8"/>
  <c r="V330" i="8"/>
  <c r="U330" i="8"/>
  <c r="T330" i="8"/>
  <c r="S330" i="8"/>
  <c r="Z329" i="8"/>
  <c r="Y329" i="8"/>
  <c r="X329" i="8"/>
  <c r="W329" i="8"/>
  <c r="V329" i="8"/>
  <c r="U329" i="8"/>
  <c r="T329" i="8"/>
  <c r="S329" i="8"/>
  <c r="Z328" i="8"/>
  <c r="Y328" i="8"/>
  <c r="X328" i="8"/>
  <c r="W328" i="8"/>
  <c r="V328" i="8"/>
  <c r="U328" i="8"/>
  <c r="T328" i="8"/>
  <c r="S328" i="8"/>
  <c r="Z327" i="8"/>
  <c r="Y327" i="8"/>
  <c r="X327" i="8"/>
  <c r="W327" i="8"/>
  <c r="V327" i="8"/>
  <c r="U327" i="8"/>
  <c r="T327" i="8"/>
  <c r="S327" i="8"/>
  <c r="Z326" i="8"/>
  <c r="Y326" i="8"/>
  <c r="X326" i="8"/>
  <c r="W326" i="8"/>
  <c r="V326" i="8"/>
  <c r="U326" i="8"/>
  <c r="T326" i="8"/>
  <c r="S326" i="8"/>
  <c r="Z325" i="8"/>
  <c r="Y325" i="8"/>
  <c r="X325" i="8"/>
  <c r="W325" i="8"/>
  <c r="V325" i="8"/>
  <c r="U325" i="8"/>
  <c r="T325" i="8"/>
  <c r="S325" i="8"/>
  <c r="Z324" i="8"/>
  <c r="Y324" i="8"/>
  <c r="X324" i="8"/>
  <c r="W324" i="8"/>
  <c r="V324" i="8"/>
  <c r="U324" i="8"/>
  <c r="T324" i="8"/>
  <c r="S324" i="8"/>
  <c r="Z323" i="8"/>
  <c r="Y323" i="8"/>
  <c r="X323" i="8"/>
  <c r="W323" i="8"/>
  <c r="V323" i="8"/>
  <c r="U323" i="8"/>
  <c r="T323" i="8"/>
  <c r="S323" i="8"/>
  <c r="Z322" i="8"/>
  <c r="Y322" i="8"/>
  <c r="X322" i="8"/>
  <c r="W322" i="8"/>
  <c r="V322" i="8"/>
  <c r="U322" i="8"/>
  <c r="T322" i="8"/>
  <c r="S322" i="8"/>
  <c r="Z321" i="8"/>
  <c r="Y321" i="8"/>
  <c r="X321" i="8"/>
  <c r="W321" i="8"/>
  <c r="V321" i="8"/>
  <c r="U321" i="8"/>
  <c r="T321" i="8"/>
  <c r="S321" i="8"/>
  <c r="Z320" i="8"/>
  <c r="Y320" i="8"/>
  <c r="X320" i="8"/>
  <c r="W320" i="8"/>
  <c r="V320" i="8"/>
  <c r="U320" i="8"/>
  <c r="T320" i="8"/>
  <c r="S320" i="8"/>
  <c r="Z319" i="8"/>
  <c r="Y319" i="8"/>
  <c r="X319" i="8"/>
  <c r="W319" i="8"/>
  <c r="V319" i="8"/>
  <c r="U319" i="8"/>
  <c r="T319" i="8"/>
  <c r="S319" i="8"/>
  <c r="Z318" i="8"/>
  <c r="Y318" i="8"/>
  <c r="X318" i="8"/>
  <c r="W318" i="8"/>
  <c r="V318" i="8"/>
  <c r="U318" i="8"/>
  <c r="T318" i="8"/>
  <c r="S318" i="8"/>
  <c r="Z317" i="8"/>
  <c r="Y317" i="8"/>
  <c r="X317" i="8"/>
  <c r="W317" i="8"/>
  <c r="V317" i="8"/>
  <c r="U317" i="8"/>
  <c r="T317" i="8"/>
  <c r="S317" i="8"/>
  <c r="Z316" i="8"/>
  <c r="Y316" i="8"/>
  <c r="X316" i="8"/>
  <c r="W316" i="8"/>
  <c r="V316" i="8"/>
  <c r="U316" i="8"/>
  <c r="T316" i="8"/>
  <c r="S316" i="8"/>
  <c r="Z315" i="8"/>
  <c r="Y315" i="8"/>
  <c r="X315" i="8"/>
  <c r="W315" i="8"/>
  <c r="V315" i="8"/>
  <c r="U315" i="8"/>
  <c r="T315" i="8"/>
  <c r="S315" i="8"/>
  <c r="Z314" i="8"/>
  <c r="Y314" i="8"/>
  <c r="X314" i="8"/>
  <c r="W314" i="8"/>
  <c r="V314" i="8"/>
  <c r="U314" i="8"/>
  <c r="T314" i="8"/>
  <c r="S314" i="8"/>
  <c r="Z313" i="8"/>
  <c r="Y313" i="8"/>
  <c r="X313" i="8"/>
  <c r="W313" i="8"/>
  <c r="V313" i="8"/>
  <c r="U313" i="8"/>
  <c r="T313" i="8"/>
  <c r="S313" i="8"/>
  <c r="Z312" i="8"/>
  <c r="Y312" i="8"/>
  <c r="X312" i="8"/>
  <c r="W312" i="8"/>
  <c r="V312" i="8"/>
  <c r="U312" i="8"/>
  <c r="T312" i="8"/>
  <c r="S312" i="8"/>
  <c r="Z311" i="8"/>
  <c r="Y311" i="8"/>
  <c r="X311" i="8"/>
  <c r="W311" i="8"/>
  <c r="V311" i="8"/>
  <c r="U311" i="8"/>
  <c r="T311" i="8"/>
  <c r="S311" i="8"/>
  <c r="Z310" i="8"/>
  <c r="Y310" i="8"/>
  <c r="X310" i="8"/>
  <c r="W310" i="8"/>
  <c r="V310" i="8"/>
  <c r="U310" i="8"/>
  <c r="T310" i="8"/>
  <c r="S310" i="8"/>
  <c r="Z309" i="8"/>
  <c r="Y309" i="8"/>
  <c r="X309" i="8"/>
  <c r="W309" i="8"/>
  <c r="V309" i="8"/>
  <c r="U309" i="8"/>
  <c r="T309" i="8"/>
  <c r="S309" i="8"/>
  <c r="Z308" i="8"/>
  <c r="Y308" i="8"/>
  <c r="X308" i="8"/>
  <c r="W308" i="8"/>
  <c r="V308" i="8"/>
  <c r="U308" i="8"/>
  <c r="T308" i="8"/>
  <c r="S308" i="8"/>
  <c r="Z307" i="8"/>
  <c r="Y307" i="8"/>
  <c r="X307" i="8"/>
  <c r="W307" i="8"/>
  <c r="V307" i="8"/>
  <c r="U307" i="8"/>
  <c r="T307" i="8"/>
  <c r="S307" i="8"/>
  <c r="Z306" i="8"/>
  <c r="Y306" i="8"/>
  <c r="X306" i="8"/>
  <c r="W306" i="8"/>
  <c r="V306" i="8"/>
  <c r="U306" i="8"/>
  <c r="T306" i="8"/>
  <c r="S306" i="8"/>
  <c r="Z305" i="8"/>
  <c r="Y305" i="8"/>
  <c r="X305" i="8"/>
  <c r="W305" i="8"/>
  <c r="V305" i="8"/>
  <c r="U305" i="8"/>
  <c r="T305" i="8"/>
  <c r="S305" i="8"/>
  <c r="Z304" i="8"/>
  <c r="Y304" i="8"/>
  <c r="X304" i="8"/>
  <c r="W304" i="8"/>
  <c r="V304" i="8"/>
  <c r="U304" i="8"/>
  <c r="T304" i="8"/>
  <c r="S304" i="8"/>
  <c r="Z303" i="8"/>
  <c r="Y303" i="8"/>
  <c r="X303" i="8"/>
  <c r="W303" i="8"/>
  <c r="V303" i="8"/>
  <c r="U303" i="8"/>
  <c r="T303" i="8"/>
  <c r="S303" i="8"/>
  <c r="Z302" i="8"/>
  <c r="Y302" i="8"/>
  <c r="X302" i="8"/>
  <c r="W302" i="8"/>
  <c r="V302" i="8"/>
  <c r="U302" i="8"/>
  <c r="T302" i="8"/>
  <c r="S302" i="8"/>
  <c r="Z301" i="8"/>
  <c r="Y301" i="8"/>
  <c r="X301" i="8"/>
  <c r="W301" i="8"/>
  <c r="V301" i="8"/>
  <c r="U301" i="8"/>
  <c r="T301" i="8"/>
  <c r="S301" i="8"/>
  <c r="Z300" i="8"/>
  <c r="Y300" i="8"/>
  <c r="X300" i="8"/>
  <c r="W300" i="8"/>
  <c r="V300" i="8"/>
  <c r="U300" i="8"/>
  <c r="T300" i="8"/>
  <c r="S300" i="8"/>
  <c r="Z299" i="8"/>
  <c r="Y299" i="8"/>
  <c r="X299" i="8"/>
  <c r="W299" i="8"/>
  <c r="V299" i="8"/>
  <c r="U299" i="8"/>
  <c r="T299" i="8"/>
  <c r="S299" i="8"/>
  <c r="Z298" i="8"/>
  <c r="Y298" i="8"/>
  <c r="X298" i="8"/>
  <c r="W298" i="8"/>
  <c r="V298" i="8"/>
  <c r="U298" i="8"/>
  <c r="T298" i="8"/>
  <c r="S298" i="8"/>
  <c r="Z297" i="8"/>
  <c r="Y297" i="8"/>
  <c r="X297" i="8"/>
  <c r="W297" i="8"/>
  <c r="V297" i="8"/>
  <c r="U297" i="8"/>
  <c r="T297" i="8"/>
  <c r="S297" i="8"/>
  <c r="Z296" i="8"/>
  <c r="Y296" i="8"/>
  <c r="X296" i="8"/>
  <c r="W296" i="8"/>
  <c r="V296" i="8"/>
  <c r="U296" i="8"/>
  <c r="T296" i="8"/>
  <c r="S296" i="8"/>
  <c r="Z295" i="8"/>
  <c r="Y295" i="8"/>
  <c r="X295" i="8"/>
  <c r="W295" i="8"/>
  <c r="V295" i="8"/>
  <c r="U295" i="8"/>
  <c r="T295" i="8"/>
  <c r="S295" i="8"/>
  <c r="Z294" i="8"/>
  <c r="Y294" i="8"/>
  <c r="X294" i="8"/>
  <c r="W294" i="8"/>
  <c r="V294" i="8"/>
  <c r="U294" i="8"/>
  <c r="T294" i="8"/>
  <c r="S294" i="8"/>
  <c r="Z293" i="8"/>
  <c r="Y293" i="8"/>
  <c r="X293" i="8"/>
  <c r="W293" i="8"/>
  <c r="V293" i="8"/>
  <c r="U293" i="8"/>
  <c r="T293" i="8"/>
  <c r="S293" i="8"/>
  <c r="Z292" i="8"/>
  <c r="Y292" i="8"/>
  <c r="X292" i="8"/>
  <c r="W292" i="8"/>
  <c r="V292" i="8"/>
  <c r="U292" i="8"/>
  <c r="T292" i="8"/>
  <c r="S292" i="8"/>
  <c r="Z291" i="8"/>
  <c r="Y291" i="8"/>
  <c r="X291" i="8"/>
  <c r="W291" i="8"/>
  <c r="V291" i="8"/>
  <c r="U291" i="8"/>
  <c r="T291" i="8"/>
  <c r="S291" i="8"/>
  <c r="Z290" i="8"/>
  <c r="Y290" i="8"/>
  <c r="X290" i="8"/>
  <c r="W290" i="8"/>
  <c r="V290" i="8"/>
  <c r="U290" i="8"/>
  <c r="T290" i="8"/>
  <c r="S290" i="8"/>
  <c r="Z289" i="8"/>
  <c r="Y289" i="8"/>
  <c r="X289" i="8"/>
  <c r="W289" i="8"/>
  <c r="V289" i="8"/>
  <c r="U289" i="8"/>
  <c r="T289" i="8"/>
  <c r="S289" i="8"/>
  <c r="Z288" i="8"/>
  <c r="Y288" i="8"/>
  <c r="X288" i="8"/>
  <c r="W288" i="8"/>
  <c r="V288" i="8"/>
  <c r="U288" i="8"/>
  <c r="T288" i="8"/>
  <c r="S288" i="8"/>
  <c r="Z287" i="8"/>
  <c r="Y287" i="8"/>
  <c r="X287" i="8"/>
  <c r="W287" i="8"/>
  <c r="V287" i="8"/>
  <c r="U287" i="8"/>
  <c r="T287" i="8"/>
  <c r="S287" i="8"/>
  <c r="Z286" i="8"/>
  <c r="Y286" i="8"/>
  <c r="X286" i="8"/>
  <c r="W286" i="8"/>
  <c r="V286" i="8"/>
  <c r="U286" i="8"/>
  <c r="T286" i="8"/>
  <c r="S286" i="8"/>
  <c r="Z285" i="8"/>
  <c r="Y285" i="8"/>
  <c r="X285" i="8"/>
  <c r="W285" i="8"/>
  <c r="V285" i="8"/>
  <c r="U285" i="8"/>
  <c r="T285" i="8"/>
  <c r="S285" i="8"/>
  <c r="Z284" i="8"/>
  <c r="Y284" i="8"/>
  <c r="X284" i="8"/>
  <c r="W284" i="8"/>
  <c r="V284" i="8"/>
  <c r="U284" i="8"/>
  <c r="T284" i="8"/>
  <c r="S284" i="8"/>
  <c r="Z283" i="8"/>
  <c r="Y283" i="8"/>
  <c r="X283" i="8"/>
  <c r="W283" i="8"/>
  <c r="V283" i="8"/>
  <c r="U283" i="8"/>
  <c r="T283" i="8"/>
  <c r="S283" i="8"/>
  <c r="Z282" i="8"/>
  <c r="Y282" i="8"/>
  <c r="X282" i="8"/>
  <c r="W282" i="8"/>
  <c r="V282" i="8"/>
  <c r="U282" i="8"/>
  <c r="T282" i="8"/>
  <c r="S282" i="8"/>
  <c r="Z281" i="8"/>
  <c r="Y281" i="8"/>
  <c r="X281" i="8"/>
  <c r="W281" i="8"/>
  <c r="V281" i="8"/>
  <c r="U281" i="8"/>
  <c r="T281" i="8"/>
  <c r="S281" i="8"/>
  <c r="Z280" i="8"/>
  <c r="Y280" i="8"/>
  <c r="X280" i="8"/>
  <c r="W280" i="8"/>
  <c r="V280" i="8"/>
  <c r="U280" i="8"/>
  <c r="T280" i="8"/>
  <c r="S280" i="8"/>
  <c r="Z279" i="8"/>
  <c r="Y279" i="8"/>
  <c r="X279" i="8"/>
  <c r="W279" i="8"/>
  <c r="V279" i="8"/>
  <c r="U279" i="8"/>
  <c r="T279" i="8"/>
  <c r="S279" i="8"/>
  <c r="Z278" i="8"/>
  <c r="Y278" i="8"/>
  <c r="X278" i="8"/>
  <c r="W278" i="8"/>
  <c r="V278" i="8"/>
  <c r="U278" i="8"/>
  <c r="T278" i="8"/>
  <c r="S278" i="8"/>
  <c r="Z277" i="8"/>
  <c r="Y277" i="8"/>
  <c r="X277" i="8"/>
  <c r="W277" i="8"/>
  <c r="V277" i="8"/>
  <c r="U277" i="8"/>
  <c r="T277" i="8"/>
  <c r="S277" i="8"/>
  <c r="Z276" i="8"/>
  <c r="Y276" i="8"/>
  <c r="X276" i="8"/>
  <c r="W276" i="8"/>
  <c r="V276" i="8"/>
  <c r="U276" i="8"/>
  <c r="T276" i="8"/>
  <c r="S276" i="8"/>
  <c r="Z275" i="8"/>
  <c r="Y275" i="8"/>
  <c r="X275" i="8"/>
  <c r="W275" i="8"/>
  <c r="V275" i="8"/>
  <c r="U275" i="8"/>
  <c r="T275" i="8"/>
  <c r="S275" i="8"/>
  <c r="Z274" i="8"/>
  <c r="Y274" i="8"/>
  <c r="X274" i="8"/>
  <c r="W274" i="8"/>
  <c r="V274" i="8"/>
  <c r="U274" i="8"/>
  <c r="T274" i="8"/>
  <c r="S274" i="8"/>
  <c r="Z273" i="8"/>
  <c r="Y273" i="8"/>
  <c r="X273" i="8"/>
  <c r="W273" i="8"/>
  <c r="V273" i="8"/>
  <c r="U273" i="8"/>
  <c r="T273" i="8"/>
  <c r="S273" i="8"/>
  <c r="Z272" i="8"/>
  <c r="Y272" i="8"/>
  <c r="X272" i="8"/>
  <c r="W272" i="8"/>
  <c r="V272" i="8"/>
  <c r="U272" i="8"/>
  <c r="T272" i="8"/>
  <c r="S272" i="8"/>
  <c r="Z271" i="8"/>
  <c r="Y271" i="8"/>
  <c r="X271" i="8"/>
  <c r="W271" i="8"/>
  <c r="V271" i="8"/>
  <c r="U271" i="8"/>
  <c r="T271" i="8"/>
  <c r="S271" i="8"/>
  <c r="Z270" i="8"/>
  <c r="Y270" i="8"/>
  <c r="X270" i="8"/>
  <c r="W270" i="8"/>
  <c r="V270" i="8"/>
  <c r="U270" i="8"/>
  <c r="T270" i="8"/>
  <c r="S270" i="8"/>
  <c r="Z269" i="8"/>
  <c r="Y269" i="8"/>
  <c r="X269" i="8"/>
  <c r="W269" i="8"/>
  <c r="V269" i="8"/>
  <c r="U269" i="8"/>
  <c r="T269" i="8"/>
  <c r="S269" i="8"/>
  <c r="Z268" i="8"/>
  <c r="Y268" i="8"/>
  <c r="X268" i="8"/>
  <c r="W268" i="8"/>
  <c r="V268" i="8"/>
  <c r="U268" i="8"/>
  <c r="T268" i="8"/>
  <c r="S268" i="8"/>
  <c r="Z267" i="8"/>
  <c r="Y267" i="8"/>
  <c r="X267" i="8"/>
  <c r="W267" i="8"/>
  <c r="V267" i="8"/>
  <c r="U267" i="8"/>
  <c r="T267" i="8"/>
  <c r="S267" i="8"/>
  <c r="Z266" i="8"/>
  <c r="Y266" i="8"/>
  <c r="X266" i="8"/>
  <c r="W266" i="8"/>
  <c r="V266" i="8"/>
  <c r="U266" i="8"/>
  <c r="T266" i="8"/>
  <c r="S266" i="8"/>
  <c r="Z265" i="8"/>
  <c r="Y265" i="8"/>
  <c r="X265" i="8"/>
  <c r="W265" i="8"/>
  <c r="V265" i="8"/>
  <c r="U265" i="8"/>
  <c r="T265" i="8"/>
  <c r="S265" i="8"/>
  <c r="Z264" i="8"/>
  <c r="Y264" i="8"/>
  <c r="X264" i="8"/>
  <c r="W264" i="8"/>
  <c r="V264" i="8"/>
  <c r="U264" i="8"/>
  <c r="T264" i="8"/>
  <c r="S264" i="8"/>
  <c r="Z263" i="8"/>
  <c r="Y263" i="8"/>
  <c r="X263" i="8"/>
  <c r="W263" i="8"/>
  <c r="V263" i="8"/>
  <c r="U263" i="8"/>
  <c r="T263" i="8"/>
  <c r="S263" i="8"/>
  <c r="Z262" i="8"/>
  <c r="Y262" i="8"/>
  <c r="X262" i="8"/>
  <c r="W262" i="8"/>
  <c r="V262" i="8"/>
  <c r="U262" i="8"/>
  <c r="T262" i="8"/>
  <c r="S262" i="8"/>
  <c r="Z261" i="8"/>
  <c r="Y261" i="8"/>
  <c r="X261" i="8"/>
  <c r="W261" i="8"/>
  <c r="V261" i="8"/>
  <c r="U261" i="8"/>
  <c r="T261" i="8"/>
  <c r="S261" i="8"/>
  <c r="Z260" i="8"/>
  <c r="Y260" i="8"/>
  <c r="X260" i="8"/>
  <c r="W260" i="8"/>
  <c r="V260" i="8"/>
  <c r="U260" i="8"/>
  <c r="T260" i="8"/>
  <c r="S260" i="8"/>
  <c r="Z259" i="8"/>
  <c r="Y259" i="8"/>
  <c r="X259" i="8"/>
  <c r="W259" i="8"/>
  <c r="V259" i="8"/>
  <c r="U259" i="8"/>
  <c r="T259" i="8"/>
  <c r="S259" i="8"/>
  <c r="Z258" i="8"/>
  <c r="Y258" i="8"/>
  <c r="X258" i="8"/>
  <c r="W258" i="8"/>
  <c r="V258" i="8"/>
  <c r="U258" i="8"/>
  <c r="T258" i="8"/>
  <c r="S258" i="8"/>
  <c r="Z257" i="8"/>
  <c r="Y257" i="8"/>
  <c r="X257" i="8"/>
  <c r="W257" i="8"/>
  <c r="V257" i="8"/>
  <c r="U257" i="8"/>
  <c r="T257" i="8"/>
  <c r="S257" i="8"/>
  <c r="Z256" i="8"/>
  <c r="Y256" i="8"/>
  <c r="X256" i="8"/>
  <c r="W256" i="8"/>
  <c r="V256" i="8"/>
  <c r="U256" i="8"/>
  <c r="T256" i="8"/>
  <c r="S256" i="8"/>
  <c r="Z255" i="8"/>
  <c r="Y255" i="8"/>
  <c r="X255" i="8"/>
  <c r="W255" i="8"/>
  <c r="V255" i="8"/>
  <c r="U255" i="8"/>
  <c r="T255" i="8"/>
  <c r="S255" i="8"/>
  <c r="Z254" i="8"/>
  <c r="Y254" i="8"/>
  <c r="X254" i="8"/>
  <c r="W254" i="8"/>
  <c r="V254" i="8"/>
  <c r="U254" i="8"/>
  <c r="T254" i="8"/>
  <c r="S254" i="8"/>
  <c r="Z253" i="8"/>
  <c r="Y253" i="8"/>
  <c r="X253" i="8"/>
  <c r="W253" i="8"/>
  <c r="V253" i="8"/>
  <c r="U253" i="8"/>
  <c r="T253" i="8"/>
  <c r="S253" i="8"/>
  <c r="Z252" i="8"/>
  <c r="Y252" i="8"/>
  <c r="X252" i="8"/>
  <c r="W252" i="8"/>
  <c r="V252" i="8"/>
  <c r="U252" i="8"/>
  <c r="T252" i="8"/>
  <c r="S252" i="8"/>
  <c r="Z251" i="8"/>
  <c r="Y251" i="8"/>
  <c r="X251" i="8"/>
  <c r="W251" i="8"/>
  <c r="V251" i="8"/>
  <c r="U251" i="8"/>
  <c r="T251" i="8"/>
  <c r="S251" i="8"/>
  <c r="Z250" i="8"/>
  <c r="Y250" i="8"/>
  <c r="X250" i="8"/>
  <c r="W250" i="8"/>
  <c r="V250" i="8"/>
  <c r="U250" i="8"/>
  <c r="T250" i="8"/>
  <c r="S250" i="8"/>
  <c r="Z249" i="8"/>
  <c r="Y249" i="8"/>
  <c r="X249" i="8"/>
  <c r="W249" i="8"/>
  <c r="V249" i="8"/>
  <c r="U249" i="8"/>
  <c r="T249" i="8"/>
  <c r="S249" i="8"/>
  <c r="Z248" i="8"/>
  <c r="Y248" i="8"/>
  <c r="X248" i="8"/>
  <c r="W248" i="8"/>
  <c r="V248" i="8"/>
  <c r="U248" i="8"/>
  <c r="T248" i="8"/>
  <c r="S248" i="8"/>
  <c r="Z247" i="8"/>
  <c r="Y247" i="8"/>
  <c r="X247" i="8"/>
  <c r="W247" i="8"/>
  <c r="V247" i="8"/>
  <c r="U247" i="8"/>
  <c r="T247" i="8"/>
  <c r="S247" i="8"/>
  <c r="Z246" i="8"/>
  <c r="Y246" i="8"/>
  <c r="X246" i="8"/>
  <c r="W246" i="8"/>
  <c r="V246" i="8"/>
  <c r="U246" i="8"/>
  <c r="T246" i="8"/>
  <c r="S246" i="8"/>
  <c r="Z245" i="8"/>
  <c r="Y245" i="8"/>
  <c r="X245" i="8"/>
  <c r="W245" i="8"/>
  <c r="V245" i="8"/>
  <c r="U245" i="8"/>
  <c r="T245" i="8"/>
  <c r="S245" i="8"/>
  <c r="Z244" i="8"/>
  <c r="Y244" i="8"/>
  <c r="X244" i="8"/>
  <c r="W244" i="8"/>
  <c r="V244" i="8"/>
  <c r="U244" i="8"/>
  <c r="T244" i="8"/>
  <c r="S244" i="8"/>
  <c r="Z243" i="8"/>
  <c r="Y243" i="8"/>
  <c r="X243" i="8"/>
  <c r="W243" i="8"/>
  <c r="V243" i="8"/>
  <c r="U243" i="8"/>
  <c r="T243" i="8"/>
  <c r="S243" i="8"/>
  <c r="Z242" i="8"/>
  <c r="Y242" i="8"/>
  <c r="X242" i="8"/>
  <c r="W242" i="8"/>
  <c r="V242" i="8"/>
  <c r="U242" i="8"/>
  <c r="T242" i="8"/>
  <c r="S242" i="8"/>
  <c r="Z241" i="8"/>
  <c r="Y241" i="8"/>
  <c r="X241" i="8"/>
  <c r="W241" i="8"/>
  <c r="V241" i="8"/>
  <c r="U241" i="8"/>
  <c r="T241" i="8"/>
  <c r="S241" i="8"/>
  <c r="Z240" i="8"/>
  <c r="Y240" i="8"/>
  <c r="X240" i="8"/>
  <c r="W240" i="8"/>
  <c r="V240" i="8"/>
  <c r="U240" i="8"/>
  <c r="T240" i="8"/>
  <c r="S240" i="8"/>
  <c r="Z239" i="8"/>
  <c r="Y239" i="8"/>
  <c r="X239" i="8"/>
  <c r="W239" i="8"/>
  <c r="V239" i="8"/>
  <c r="U239" i="8"/>
  <c r="T239" i="8"/>
  <c r="S239" i="8"/>
  <c r="Z238" i="8"/>
  <c r="Y238" i="8"/>
  <c r="X238" i="8"/>
  <c r="W238" i="8"/>
  <c r="V238" i="8"/>
  <c r="U238" i="8"/>
  <c r="T238" i="8"/>
  <c r="S238" i="8"/>
  <c r="Z237" i="8"/>
  <c r="Y237" i="8"/>
  <c r="X237" i="8"/>
  <c r="W237" i="8"/>
  <c r="V237" i="8"/>
  <c r="U237" i="8"/>
  <c r="T237" i="8"/>
  <c r="S237" i="8"/>
  <c r="Z236" i="8"/>
  <c r="Y236" i="8"/>
  <c r="X236" i="8"/>
  <c r="W236" i="8"/>
  <c r="V236" i="8"/>
  <c r="U236" i="8"/>
  <c r="T236" i="8"/>
  <c r="S236" i="8"/>
  <c r="Z235" i="8"/>
  <c r="Y235" i="8"/>
  <c r="X235" i="8"/>
  <c r="W235" i="8"/>
  <c r="V235" i="8"/>
  <c r="U235" i="8"/>
  <c r="T235" i="8"/>
  <c r="S235" i="8"/>
  <c r="Z234" i="8"/>
  <c r="Y234" i="8"/>
  <c r="X234" i="8"/>
  <c r="W234" i="8"/>
  <c r="V234" i="8"/>
  <c r="U234" i="8"/>
  <c r="T234" i="8"/>
  <c r="S234" i="8"/>
  <c r="Z233" i="8"/>
  <c r="Y233" i="8"/>
  <c r="X233" i="8"/>
  <c r="W233" i="8"/>
  <c r="V233" i="8"/>
  <c r="U233" i="8"/>
  <c r="T233" i="8"/>
  <c r="S233" i="8"/>
  <c r="Z232" i="8"/>
  <c r="Y232" i="8"/>
  <c r="X232" i="8"/>
  <c r="W232" i="8"/>
  <c r="V232" i="8"/>
  <c r="U232" i="8"/>
  <c r="T232" i="8"/>
  <c r="S232" i="8"/>
  <c r="Z231" i="8"/>
  <c r="Y231" i="8"/>
  <c r="X231" i="8"/>
  <c r="W231" i="8"/>
  <c r="V231" i="8"/>
  <c r="U231" i="8"/>
  <c r="T231" i="8"/>
  <c r="S231" i="8"/>
  <c r="Z230" i="8"/>
  <c r="Y230" i="8"/>
  <c r="X230" i="8"/>
  <c r="W230" i="8"/>
  <c r="V230" i="8"/>
  <c r="U230" i="8"/>
  <c r="T230" i="8"/>
  <c r="S230" i="8"/>
  <c r="Z229" i="8"/>
  <c r="Y229" i="8"/>
  <c r="X229" i="8"/>
  <c r="W229" i="8"/>
  <c r="V229" i="8"/>
  <c r="U229" i="8"/>
  <c r="T229" i="8"/>
  <c r="S229" i="8"/>
  <c r="Z228" i="8"/>
  <c r="Y228" i="8"/>
  <c r="X228" i="8"/>
  <c r="W228" i="8"/>
  <c r="V228" i="8"/>
  <c r="U228" i="8"/>
  <c r="T228" i="8"/>
  <c r="S228" i="8"/>
  <c r="Z227" i="8"/>
  <c r="Y227" i="8"/>
  <c r="X227" i="8"/>
  <c r="W227" i="8"/>
  <c r="V227" i="8"/>
  <c r="U227" i="8"/>
  <c r="T227" i="8"/>
  <c r="S227" i="8"/>
  <c r="Z226" i="8"/>
  <c r="Y226" i="8"/>
  <c r="X226" i="8"/>
  <c r="W226" i="8"/>
  <c r="V226" i="8"/>
  <c r="U226" i="8"/>
  <c r="T226" i="8"/>
  <c r="S226" i="8"/>
  <c r="Z225" i="8"/>
  <c r="Y225" i="8"/>
  <c r="X225" i="8"/>
  <c r="W225" i="8"/>
  <c r="V225" i="8"/>
  <c r="U225" i="8"/>
  <c r="T225" i="8"/>
  <c r="S225" i="8"/>
  <c r="Z224" i="8"/>
  <c r="Y224" i="8"/>
  <c r="X224" i="8"/>
  <c r="W224" i="8"/>
  <c r="V224" i="8"/>
  <c r="U224" i="8"/>
  <c r="T224" i="8"/>
  <c r="S224" i="8"/>
  <c r="Z223" i="8"/>
  <c r="Y223" i="8"/>
  <c r="X223" i="8"/>
  <c r="W223" i="8"/>
  <c r="V223" i="8"/>
  <c r="U223" i="8"/>
  <c r="T223" i="8"/>
  <c r="S223" i="8"/>
  <c r="Z222" i="8"/>
  <c r="Y222" i="8"/>
  <c r="X222" i="8"/>
  <c r="W222" i="8"/>
  <c r="V222" i="8"/>
  <c r="U222" i="8"/>
  <c r="T222" i="8"/>
  <c r="S222" i="8"/>
  <c r="Z221" i="8"/>
  <c r="Y221" i="8"/>
  <c r="X221" i="8"/>
  <c r="W221" i="8"/>
  <c r="V221" i="8"/>
  <c r="U221" i="8"/>
  <c r="T221" i="8"/>
  <c r="S221" i="8"/>
  <c r="Z220" i="8"/>
  <c r="Y220" i="8"/>
  <c r="X220" i="8"/>
  <c r="W220" i="8"/>
  <c r="V220" i="8"/>
  <c r="U220" i="8"/>
  <c r="T220" i="8"/>
  <c r="S220" i="8"/>
  <c r="Z219" i="8"/>
  <c r="Y219" i="8"/>
  <c r="X219" i="8"/>
  <c r="W219" i="8"/>
  <c r="V219" i="8"/>
  <c r="U219" i="8"/>
  <c r="T219" i="8"/>
  <c r="S219" i="8"/>
  <c r="Z218" i="8"/>
  <c r="Y218" i="8"/>
  <c r="X218" i="8"/>
  <c r="W218" i="8"/>
  <c r="V218" i="8"/>
  <c r="U218" i="8"/>
  <c r="T218" i="8"/>
  <c r="S218" i="8"/>
  <c r="Z217" i="8"/>
  <c r="Y217" i="8"/>
  <c r="X217" i="8"/>
  <c r="W217" i="8"/>
  <c r="V217" i="8"/>
  <c r="U217" i="8"/>
  <c r="T217" i="8"/>
  <c r="S217" i="8"/>
  <c r="Z216" i="8"/>
  <c r="Y216" i="8"/>
  <c r="X216" i="8"/>
  <c r="W216" i="8"/>
  <c r="V216" i="8"/>
  <c r="U216" i="8"/>
  <c r="T216" i="8"/>
  <c r="S216" i="8"/>
  <c r="Z215" i="8"/>
  <c r="Y215" i="8"/>
  <c r="X215" i="8"/>
  <c r="W215" i="8"/>
  <c r="V215" i="8"/>
  <c r="U215" i="8"/>
  <c r="T215" i="8"/>
  <c r="S215" i="8"/>
  <c r="Z214" i="8"/>
  <c r="Y214" i="8"/>
  <c r="X214" i="8"/>
  <c r="W214" i="8"/>
  <c r="V214" i="8"/>
  <c r="U214" i="8"/>
  <c r="T214" i="8"/>
  <c r="S214" i="8"/>
  <c r="Z213" i="8"/>
  <c r="Y213" i="8"/>
  <c r="X213" i="8"/>
  <c r="W213" i="8"/>
  <c r="V213" i="8"/>
  <c r="U213" i="8"/>
  <c r="T213" i="8"/>
  <c r="S213" i="8"/>
  <c r="Z212" i="8"/>
  <c r="Y212" i="8"/>
  <c r="X212" i="8"/>
  <c r="W212" i="8"/>
  <c r="V212" i="8"/>
  <c r="U212" i="8"/>
  <c r="T212" i="8"/>
  <c r="S212" i="8"/>
  <c r="Z211" i="8"/>
  <c r="Y211" i="8"/>
  <c r="X211" i="8"/>
  <c r="W211" i="8"/>
  <c r="V211" i="8"/>
  <c r="U211" i="8"/>
  <c r="T211" i="8"/>
  <c r="S211" i="8"/>
  <c r="Z210" i="8"/>
  <c r="Y210" i="8"/>
  <c r="X210" i="8"/>
  <c r="W210" i="8"/>
  <c r="V210" i="8"/>
  <c r="U210" i="8"/>
  <c r="T210" i="8"/>
  <c r="S210" i="8"/>
  <c r="Z209" i="8"/>
  <c r="Y209" i="8"/>
  <c r="X209" i="8"/>
  <c r="W209" i="8"/>
  <c r="V209" i="8"/>
  <c r="U209" i="8"/>
  <c r="T209" i="8"/>
  <c r="S209" i="8"/>
  <c r="Z208" i="8"/>
  <c r="Y208" i="8"/>
  <c r="X208" i="8"/>
  <c r="W208" i="8"/>
  <c r="V208" i="8"/>
  <c r="U208" i="8"/>
  <c r="T208" i="8"/>
  <c r="S208" i="8"/>
  <c r="Z207" i="8"/>
  <c r="Y207" i="8"/>
  <c r="X207" i="8"/>
  <c r="W207" i="8"/>
  <c r="V207" i="8"/>
  <c r="U207" i="8"/>
  <c r="T207" i="8"/>
  <c r="S207" i="8"/>
  <c r="Z206" i="8"/>
  <c r="Y206" i="8"/>
  <c r="X206" i="8"/>
  <c r="W206" i="8"/>
  <c r="V206" i="8"/>
  <c r="U206" i="8"/>
  <c r="T206" i="8"/>
  <c r="S206" i="8"/>
  <c r="Z205" i="8"/>
  <c r="Y205" i="8"/>
  <c r="X205" i="8"/>
  <c r="W205" i="8"/>
  <c r="V205" i="8"/>
  <c r="U205" i="8"/>
  <c r="T205" i="8"/>
  <c r="S205" i="8"/>
  <c r="Z204" i="8"/>
  <c r="Y204" i="8"/>
  <c r="X204" i="8"/>
  <c r="W204" i="8"/>
  <c r="V204" i="8"/>
  <c r="U204" i="8"/>
  <c r="T204" i="8"/>
  <c r="S204" i="8"/>
  <c r="Z203" i="8"/>
  <c r="Y203" i="8"/>
  <c r="X203" i="8"/>
  <c r="W203" i="8"/>
  <c r="V203" i="8"/>
  <c r="U203" i="8"/>
  <c r="T203" i="8"/>
  <c r="S203" i="8"/>
  <c r="Z202" i="8"/>
  <c r="Y202" i="8"/>
  <c r="X202" i="8"/>
  <c r="W202" i="8"/>
  <c r="V202" i="8"/>
  <c r="U202" i="8"/>
  <c r="T202" i="8"/>
  <c r="S202" i="8"/>
  <c r="Z201" i="8"/>
  <c r="Y201" i="8"/>
  <c r="X201" i="8"/>
  <c r="W201" i="8"/>
  <c r="V201" i="8"/>
  <c r="U201" i="8"/>
  <c r="T201" i="8"/>
  <c r="S201" i="8"/>
  <c r="Z200" i="8"/>
  <c r="Y200" i="8"/>
  <c r="X200" i="8"/>
  <c r="W200" i="8"/>
  <c r="V200" i="8"/>
  <c r="U200" i="8"/>
  <c r="T200" i="8"/>
  <c r="S200" i="8"/>
  <c r="Z199" i="8"/>
  <c r="Y199" i="8"/>
  <c r="X199" i="8"/>
  <c r="W199" i="8"/>
  <c r="V199" i="8"/>
  <c r="U199" i="8"/>
  <c r="T199" i="8"/>
  <c r="S199" i="8"/>
  <c r="Z198" i="8"/>
  <c r="Y198" i="8"/>
  <c r="X198" i="8"/>
  <c r="W198" i="8"/>
  <c r="V198" i="8"/>
  <c r="U198" i="8"/>
  <c r="T198" i="8"/>
  <c r="S198" i="8"/>
  <c r="Z197" i="8"/>
  <c r="Y197" i="8"/>
  <c r="X197" i="8"/>
  <c r="W197" i="8"/>
  <c r="V197" i="8"/>
  <c r="U197" i="8"/>
  <c r="T197" i="8"/>
  <c r="S197" i="8"/>
  <c r="Z196" i="8"/>
  <c r="Y196" i="8"/>
  <c r="X196" i="8"/>
  <c r="W196" i="8"/>
  <c r="V196" i="8"/>
  <c r="U196" i="8"/>
  <c r="T196" i="8"/>
  <c r="S196" i="8"/>
  <c r="Z195" i="8"/>
  <c r="Y195" i="8"/>
  <c r="X195" i="8"/>
  <c r="W195" i="8"/>
  <c r="V195" i="8"/>
  <c r="U195" i="8"/>
  <c r="T195" i="8"/>
  <c r="S195" i="8"/>
  <c r="Z194" i="8"/>
  <c r="Y194" i="8"/>
  <c r="X194" i="8"/>
  <c r="W194" i="8"/>
  <c r="V194" i="8"/>
  <c r="U194" i="8"/>
  <c r="T194" i="8"/>
  <c r="S194" i="8"/>
  <c r="Z193" i="8"/>
  <c r="Y193" i="8"/>
  <c r="X193" i="8"/>
  <c r="W193" i="8"/>
  <c r="V193" i="8"/>
  <c r="U193" i="8"/>
  <c r="T193" i="8"/>
  <c r="S193" i="8"/>
  <c r="Z192" i="8"/>
  <c r="Y192" i="8"/>
  <c r="X192" i="8"/>
  <c r="W192" i="8"/>
  <c r="V192" i="8"/>
  <c r="U192" i="8"/>
  <c r="T192" i="8"/>
  <c r="S192" i="8"/>
  <c r="Z191" i="8"/>
  <c r="Y191" i="8"/>
  <c r="X191" i="8"/>
  <c r="W191" i="8"/>
  <c r="V191" i="8"/>
  <c r="U191" i="8"/>
  <c r="T191" i="8"/>
  <c r="S191" i="8"/>
  <c r="Z190" i="8"/>
  <c r="Y190" i="8"/>
  <c r="X190" i="8"/>
  <c r="W190" i="8"/>
  <c r="V190" i="8"/>
  <c r="U190" i="8"/>
  <c r="T190" i="8"/>
  <c r="S190" i="8"/>
  <c r="Z189" i="8"/>
  <c r="Y189" i="8"/>
  <c r="X189" i="8"/>
  <c r="W189" i="8"/>
  <c r="V189" i="8"/>
  <c r="U189" i="8"/>
  <c r="T189" i="8"/>
  <c r="S189" i="8"/>
  <c r="Z188" i="8"/>
  <c r="Y188" i="8"/>
  <c r="X188" i="8"/>
  <c r="W188" i="8"/>
  <c r="V188" i="8"/>
  <c r="U188" i="8"/>
  <c r="T188" i="8"/>
  <c r="S188" i="8"/>
  <c r="Z187" i="8"/>
  <c r="Y187" i="8"/>
  <c r="X187" i="8"/>
  <c r="W187" i="8"/>
  <c r="V187" i="8"/>
  <c r="U187" i="8"/>
  <c r="T187" i="8"/>
  <c r="S187" i="8"/>
  <c r="Z186" i="8"/>
  <c r="Y186" i="8"/>
  <c r="X186" i="8"/>
  <c r="W186" i="8"/>
  <c r="V186" i="8"/>
  <c r="U186" i="8"/>
  <c r="T186" i="8"/>
  <c r="S186" i="8"/>
  <c r="Z185" i="8"/>
  <c r="Y185" i="8"/>
  <c r="X185" i="8"/>
  <c r="W185" i="8"/>
  <c r="V185" i="8"/>
  <c r="U185" i="8"/>
  <c r="T185" i="8"/>
  <c r="S185" i="8"/>
  <c r="Z184" i="8"/>
  <c r="Y184" i="8"/>
  <c r="X184" i="8"/>
  <c r="W184" i="8"/>
  <c r="V184" i="8"/>
  <c r="U184" i="8"/>
  <c r="T184" i="8"/>
  <c r="S184" i="8"/>
  <c r="Z183" i="8"/>
  <c r="Y183" i="8"/>
  <c r="X183" i="8"/>
  <c r="W183" i="8"/>
  <c r="V183" i="8"/>
  <c r="U183" i="8"/>
  <c r="T183" i="8"/>
  <c r="S183" i="8"/>
  <c r="Z182" i="8"/>
  <c r="Y182" i="8"/>
  <c r="X182" i="8"/>
  <c r="W182" i="8"/>
  <c r="V182" i="8"/>
  <c r="U182" i="8"/>
  <c r="T182" i="8"/>
  <c r="S182" i="8"/>
  <c r="Z181" i="8"/>
  <c r="Y181" i="8"/>
  <c r="X181" i="8"/>
  <c r="W181" i="8"/>
  <c r="V181" i="8"/>
  <c r="U181" i="8"/>
  <c r="T181" i="8"/>
  <c r="S181" i="8"/>
  <c r="Z180" i="8"/>
  <c r="Y180" i="8"/>
  <c r="X180" i="8"/>
  <c r="W180" i="8"/>
  <c r="V180" i="8"/>
  <c r="U180" i="8"/>
  <c r="T180" i="8"/>
  <c r="S180" i="8"/>
  <c r="Z179" i="8"/>
  <c r="Y179" i="8"/>
  <c r="X179" i="8"/>
  <c r="W179" i="8"/>
  <c r="V179" i="8"/>
  <c r="U179" i="8"/>
  <c r="T179" i="8"/>
  <c r="S179" i="8"/>
  <c r="Z178" i="8"/>
  <c r="Y178" i="8"/>
  <c r="X178" i="8"/>
  <c r="W178" i="8"/>
  <c r="V178" i="8"/>
  <c r="U178" i="8"/>
  <c r="T178" i="8"/>
  <c r="S178" i="8"/>
  <c r="Z177" i="8"/>
  <c r="Y177" i="8"/>
  <c r="X177" i="8"/>
  <c r="W177" i="8"/>
  <c r="V177" i="8"/>
  <c r="U177" i="8"/>
  <c r="T177" i="8"/>
  <c r="S177" i="8"/>
  <c r="Z176" i="8"/>
  <c r="Y176" i="8"/>
  <c r="X176" i="8"/>
  <c r="W176" i="8"/>
  <c r="V176" i="8"/>
  <c r="U176" i="8"/>
  <c r="T176" i="8"/>
  <c r="S176" i="8"/>
  <c r="Z175" i="8"/>
  <c r="Y175" i="8"/>
  <c r="X175" i="8"/>
  <c r="W175" i="8"/>
  <c r="V175" i="8"/>
  <c r="U175" i="8"/>
  <c r="T175" i="8"/>
  <c r="S175" i="8"/>
  <c r="Z174" i="8"/>
  <c r="Y174" i="8"/>
  <c r="X174" i="8"/>
  <c r="W174" i="8"/>
  <c r="V174" i="8"/>
  <c r="U174" i="8"/>
  <c r="T174" i="8"/>
  <c r="S174" i="8"/>
  <c r="Z173" i="8"/>
  <c r="Y173" i="8"/>
  <c r="X173" i="8"/>
  <c r="W173" i="8"/>
  <c r="V173" i="8"/>
  <c r="U173" i="8"/>
  <c r="T173" i="8"/>
  <c r="S173" i="8"/>
  <c r="Z172" i="8"/>
  <c r="Y172" i="8"/>
  <c r="X172" i="8"/>
  <c r="W172" i="8"/>
  <c r="V172" i="8"/>
  <c r="U172" i="8"/>
  <c r="T172" i="8"/>
  <c r="S172" i="8"/>
  <c r="Z171" i="8"/>
  <c r="Y171" i="8"/>
  <c r="X171" i="8"/>
  <c r="W171" i="8"/>
  <c r="V171" i="8"/>
  <c r="U171" i="8"/>
  <c r="T171" i="8"/>
  <c r="S171" i="8"/>
  <c r="Z170" i="8"/>
  <c r="Y170" i="8"/>
  <c r="X170" i="8"/>
  <c r="W170" i="8"/>
  <c r="V170" i="8"/>
  <c r="U170" i="8"/>
  <c r="T170" i="8"/>
  <c r="S170" i="8"/>
  <c r="Z169" i="8"/>
  <c r="Y169" i="8"/>
  <c r="X169" i="8"/>
  <c r="W169" i="8"/>
  <c r="V169" i="8"/>
  <c r="U169" i="8"/>
  <c r="T169" i="8"/>
  <c r="S169" i="8"/>
  <c r="Z168" i="8"/>
  <c r="Y168" i="8"/>
  <c r="X168" i="8"/>
  <c r="W168" i="8"/>
  <c r="V168" i="8"/>
  <c r="U168" i="8"/>
  <c r="T168" i="8"/>
  <c r="S168" i="8"/>
  <c r="Z167" i="8"/>
  <c r="Y167" i="8"/>
  <c r="X167" i="8"/>
  <c r="W167" i="8"/>
  <c r="V167" i="8"/>
  <c r="U167" i="8"/>
  <c r="T167" i="8"/>
  <c r="S167" i="8"/>
  <c r="Z166" i="8"/>
  <c r="Y166" i="8"/>
  <c r="X166" i="8"/>
  <c r="W166" i="8"/>
  <c r="V166" i="8"/>
  <c r="U166" i="8"/>
  <c r="T166" i="8"/>
  <c r="S166" i="8"/>
  <c r="Z165" i="8"/>
  <c r="Y165" i="8"/>
  <c r="X165" i="8"/>
  <c r="W165" i="8"/>
  <c r="V165" i="8"/>
  <c r="U165" i="8"/>
  <c r="T165" i="8"/>
  <c r="S165" i="8"/>
  <c r="Z164" i="8"/>
  <c r="Y164" i="8"/>
  <c r="X164" i="8"/>
  <c r="W164" i="8"/>
  <c r="V164" i="8"/>
  <c r="U164" i="8"/>
  <c r="T164" i="8"/>
  <c r="S164" i="8"/>
  <c r="Z163" i="8"/>
  <c r="Y163" i="8"/>
  <c r="X163" i="8"/>
  <c r="W163" i="8"/>
  <c r="V163" i="8"/>
  <c r="U163" i="8"/>
  <c r="T163" i="8"/>
  <c r="S163" i="8"/>
  <c r="Z162" i="8"/>
  <c r="Y162" i="8"/>
  <c r="X162" i="8"/>
  <c r="W162" i="8"/>
  <c r="V162" i="8"/>
  <c r="U162" i="8"/>
  <c r="T162" i="8"/>
  <c r="S162" i="8"/>
  <c r="Z161" i="8"/>
  <c r="Y161" i="8"/>
  <c r="X161" i="8"/>
  <c r="W161" i="8"/>
  <c r="V161" i="8"/>
  <c r="U161" i="8"/>
  <c r="T161" i="8"/>
  <c r="S161" i="8"/>
  <c r="Z160" i="8"/>
  <c r="Y160" i="8"/>
  <c r="X160" i="8"/>
  <c r="W160" i="8"/>
  <c r="V160" i="8"/>
  <c r="U160" i="8"/>
  <c r="T160" i="8"/>
  <c r="S160" i="8"/>
  <c r="Z159" i="8"/>
  <c r="Y159" i="8"/>
  <c r="X159" i="8"/>
  <c r="W159" i="8"/>
  <c r="V159" i="8"/>
  <c r="U159" i="8"/>
  <c r="T159" i="8"/>
  <c r="S159" i="8"/>
  <c r="Z158" i="8"/>
  <c r="Y158" i="8"/>
  <c r="X158" i="8"/>
  <c r="W158" i="8"/>
  <c r="V158" i="8"/>
  <c r="U158" i="8"/>
  <c r="T158" i="8"/>
  <c r="S158" i="8"/>
  <c r="Z157" i="8"/>
  <c r="Y157" i="8"/>
  <c r="X157" i="8"/>
  <c r="W157" i="8"/>
  <c r="V157" i="8"/>
  <c r="U157" i="8"/>
  <c r="T157" i="8"/>
  <c r="S157" i="8"/>
  <c r="Z156" i="8"/>
  <c r="Y156" i="8"/>
  <c r="X156" i="8"/>
  <c r="W156" i="8"/>
  <c r="V156" i="8"/>
  <c r="U156" i="8"/>
  <c r="T156" i="8"/>
  <c r="S156" i="8"/>
  <c r="Z155" i="8"/>
  <c r="Y155" i="8"/>
  <c r="X155" i="8"/>
  <c r="W155" i="8"/>
  <c r="V155" i="8"/>
  <c r="U155" i="8"/>
  <c r="T155" i="8"/>
  <c r="S155" i="8"/>
  <c r="Z154" i="8"/>
  <c r="Y154" i="8"/>
  <c r="X154" i="8"/>
  <c r="W154" i="8"/>
  <c r="V154" i="8"/>
  <c r="U154" i="8"/>
  <c r="T154" i="8"/>
  <c r="S154" i="8"/>
  <c r="Z153" i="8"/>
  <c r="Y153" i="8"/>
  <c r="X153" i="8"/>
  <c r="W153" i="8"/>
  <c r="V153" i="8"/>
  <c r="U153" i="8"/>
  <c r="T153" i="8"/>
  <c r="S153" i="8"/>
  <c r="Z152" i="8"/>
  <c r="Y152" i="8"/>
  <c r="X152" i="8"/>
  <c r="W152" i="8"/>
  <c r="V152" i="8"/>
  <c r="U152" i="8"/>
  <c r="T152" i="8"/>
  <c r="S152" i="8"/>
  <c r="Z151" i="8"/>
  <c r="Y151" i="8"/>
  <c r="X151" i="8"/>
  <c r="W151" i="8"/>
  <c r="V151" i="8"/>
  <c r="U151" i="8"/>
  <c r="T151" i="8"/>
  <c r="S151" i="8"/>
  <c r="Z150" i="8"/>
  <c r="Y150" i="8"/>
  <c r="X150" i="8"/>
  <c r="W150" i="8"/>
  <c r="V150" i="8"/>
  <c r="U150" i="8"/>
  <c r="T150" i="8"/>
  <c r="S150" i="8"/>
  <c r="Z149" i="8"/>
  <c r="Y149" i="8"/>
  <c r="X149" i="8"/>
  <c r="W149" i="8"/>
  <c r="V149" i="8"/>
  <c r="U149" i="8"/>
  <c r="T149" i="8"/>
  <c r="S149" i="8"/>
  <c r="Z148" i="8"/>
  <c r="Y148" i="8"/>
  <c r="X148" i="8"/>
  <c r="W148" i="8"/>
  <c r="V148" i="8"/>
  <c r="U148" i="8"/>
  <c r="T148" i="8"/>
  <c r="S148" i="8"/>
  <c r="Z147" i="8"/>
  <c r="Y147" i="8"/>
  <c r="X147" i="8"/>
  <c r="W147" i="8"/>
  <c r="V147" i="8"/>
  <c r="U147" i="8"/>
  <c r="T147" i="8"/>
  <c r="S147" i="8"/>
  <c r="Z146" i="8"/>
  <c r="Y146" i="8"/>
  <c r="X146" i="8"/>
  <c r="W146" i="8"/>
  <c r="V146" i="8"/>
  <c r="U146" i="8"/>
  <c r="T146" i="8"/>
  <c r="S146" i="8"/>
  <c r="Z145" i="8"/>
  <c r="Y145" i="8"/>
  <c r="X145" i="8"/>
  <c r="W145" i="8"/>
  <c r="V145" i="8"/>
  <c r="U145" i="8"/>
  <c r="T145" i="8"/>
  <c r="S145" i="8"/>
  <c r="Z144" i="8"/>
  <c r="Y144" i="8"/>
  <c r="X144" i="8"/>
  <c r="W144" i="8"/>
  <c r="V144" i="8"/>
  <c r="U144" i="8"/>
  <c r="T144" i="8"/>
  <c r="S144" i="8"/>
  <c r="Z143" i="8"/>
  <c r="Y143" i="8"/>
  <c r="X143" i="8"/>
  <c r="W143" i="8"/>
  <c r="V143" i="8"/>
  <c r="U143" i="8"/>
  <c r="T143" i="8"/>
  <c r="S143" i="8"/>
  <c r="Z142" i="8"/>
  <c r="Y142" i="8"/>
  <c r="X142" i="8"/>
  <c r="W142" i="8"/>
  <c r="V142" i="8"/>
  <c r="U142" i="8"/>
  <c r="T142" i="8"/>
  <c r="S142" i="8"/>
  <c r="Z141" i="8"/>
  <c r="Y141" i="8"/>
  <c r="X141" i="8"/>
  <c r="W141" i="8"/>
  <c r="V141" i="8"/>
  <c r="U141" i="8"/>
  <c r="T141" i="8"/>
  <c r="S141" i="8"/>
  <c r="Z140" i="8"/>
  <c r="Y140" i="8"/>
  <c r="X140" i="8"/>
  <c r="W140" i="8"/>
  <c r="V140" i="8"/>
  <c r="U140" i="8"/>
  <c r="T140" i="8"/>
  <c r="S140" i="8"/>
  <c r="Z139" i="8"/>
  <c r="Y139" i="8"/>
  <c r="X139" i="8"/>
  <c r="W139" i="8"/>
  <c r="V139" i="8"/>
  <c r="U139" i="8"/>
  <c r="T139" i="8"/>
  <c r="S139" i="8"/>
  <c r="Z138" i="8"/>
  <c r="Y138" i="8"/>
  <c r="X138" i="8"/>
  <c r="W138" i="8"/>
  <c r="V138" i="8"/>
  <c r="U138" i="8"/>
  <c r="T138" i="8"/>
  <c r="S138" i="8"/>
  <c r="Z137" i="8"/>
  <c r="Y137" i="8"/>
  <c r="X137" i="8"/>
  <c r="W137" i="8"/>
  <c r="V137" i="8"/>
  <c r="U137" i="8"/>
  <c r="T137" i="8"/>
  <c r="S137" i="8"/>
  <c r="Z136" i="8"/>
  <c r="Y136" i="8"/>
  <c r="X136" i="8"/>
  <c r="W136" i="8"/>
  <c r="V136" i="8"/>
  <c r="U136" i="8"/>
  <c r="T136" i="8"/>
  <c r="S136" i="8"/>
  <c r="Z135" i="8"/>
  <c r="Y135" i="8"/>
  <c r="X135" i="8"/>
  <c r="W135" i="8"/>
  <c r="V135" i="8"/>
  <c r="U135" i="8"/>
  <c r="T135" i="8"/>
  <c r="S135" i="8"/>
  <c r="Z134" i="8"/>
  <c r="Y134" i="8"/>
  <c r="X134" i="8"/>
  <c r="W134" i="8"/>
  <c r="V134" i="8"/>
  <c r="U134" i="8"/>
  <c r="T134" i="8"/>
  <c r="S134" i="8"/>
  <c r="Z133" i="8"/>
  <c r="Y133" i="8"/>
  <c r="X133" i="8"/>
  <c r="W133" i="8"/>
  <c r="V133" i="8"/>
  <c r="U133" i="8"/>
  <c r="T133" i="8"/>
  <c r="S133" i="8"/>
  <c r="Z132" i="8"/>
  <c r="Y132" i="8"/>
  <c r="X132" i="8"/>
  <c r="W132" i="8"/>
  <c r="V132" i="8"/>
  <c r="U132" i="8"/>
  <c r="T132" i="8"/>
  <c r="S132" i="8"/>
  <c r="Z131" i="8"/>
  <c r="Y131" i="8"/>
  <c r="X131" i="8"/>
  <c r="W131" i="8"/>
  <c r="V131" i="8"/>
  <c r="U131" i="8"/>
  <c r="T131" i="8"/>
  <c r="S131" i="8"/>
  <c r="Z130" i="8"/>
  <c r="Y130" i="8"/>
  <c r="X130" i="8"/>
  <c r="W130" i="8"/>
  <c r="V130" i="8"/>
  <c r="U130" i="8"/>
  <c r="T130" i="8"/>
  <c r="S130" i="8"/>
  <c r="Z129" i="8"/>
  <c r="Y129" i="8"/>
  <c r="X129" i="8"/>
  <c r="W129" i="8"/>
  <c r="V129" i="8"/>
  <c r="U129" i="8"/>
  <c r="T129" i="8"/>
  <c r="S129" i="8"/>
  <c r="Z128" i="8"/>
  <c r="Y128" i="8"/>
  <c r="X128" i="8"/>
  <c r="W128" i="8"/>
  <c r="V128" i="8"/>
  <c r="U128" i="8"/>
  <c r="T128" i="8"/>
  <c r="S128" i="8"/>
  <c r="Z127" i="8"/>
  <c r="Y127" i="8"/>
  <c r="X127" i="8"/>
  <c r="W127" i="8"/>
  <c r="V127" i="8"/>
  <c r="U127" i="8"/>
  <c r="T127" i="8"/>
  <c r="S127" i="8"/>
  <c r="Z126" i="8"/>
  <c r="Y126" i="8"/>
  <c r="X126" i="8"/>
  <c r="W126" i="8"/>
  <c r="V126" i="8"/>
  <c r="U126" i="8"/>
  <c r="T126" i="8"/>
  <c r="S126" i="8"/>
  <c r="Z125" i="8"/>
  <c r="Y125" i="8"/>
  <c r="X125" i="8"/>
  <c r="W125" i="8"/>
  <c r="V125" i="8"/>
  <c r="U125" i="8"/>
  <c r="T125" i="8"/>
  <c r="S125" i="8"/>
  <c r="Z124" i="8"/>
  <c r="Y124" i="8"/>
  <c r="X124" i="8"/>
  <c r="W124" i="8"/>
  <c r="V124" i="8"/>
  <c r="U124" i="8"/>
  <c r="T124" i="8"/>
  <c r="S124" i="8"/>
  <c r="Z123" i="8"/>
  <c r="Y123" i="8"/>
  <c r="X123" i="8"/>
  <c r="W123" i="8"/>
  <c r="V123" i="8"/>
  <c r="U123" i="8"/>
  <c r="T123" i="8"/>
  <c r="S123" i="8"/>
  <c r="Z122" i="8"/>
  <c r="Y122" i="8"/>
  <c r="X122" i="8"/>
  <c r="W122" i="8"/>
  <c r="V122" i="8"/>
  <c r="U122" i="8"/>
  <c r="T122" i="8"/>
  <c r="S122" i="8"/>
  <c r="Z121" i="8"/>
  <c r="Y121" i="8"/>
  <c r="X121" i="8"/>
  <c r="W121" i="8"/>
  <c r="V121" i="8"/>
  <c r="U121" i="8"/>
  <c r="T121" i="8"/>
  <c r="S121" i="8"/>
  <c r="Z120" i="8"/>
  <c r="Y120" i="8"/>
  <c r="X120" i="8"/>
  <c r="W120" i="8"/>
  <c r="V120" i="8"/>
  <c r="U120" i="8"/>
  <c r="T120" i="8"/>
  <c r="S120" i="8"/>
  <c r="Z119" i="8"/>
  <c r="Y119" i="8"/>
  <c r="X119" i="8"/>
  <c r="W119" i="8"/>
  <c r="V119" i="8"/>
  <c r="U119" i="8"/>
  <c r="T119" i="8"/>
  <c r="S119" i="8"/>
  <c r="Z118" i="8"/>
  <c r="Y118" i="8"/>
  <c r="X118" i="8"/>
  <c r="W118" i="8"/>
  <c r="V118" i="8"/>
  <c r="U118" i="8"/>
  <c r="T118" i="8"/>
  <c r="S118" i="8"/>
  <c r="Z117" i="8"/>
  <c r="Y117" i="8"/>
  <c r="X117" i="8"/>
  <c r="W117" i="8"/>
  <c r="V117" i="8"/>
  <c r="U117" i="8"/>
  <c r="T117" i="8"/>
  <c r="S117" i="8"/>
  <c r="Z116" i="8"/>
  <c r="Y116" i="8"/>
  <c r="X116" i="8"/>
  <c r="W116" i="8"/>
  <c r="V116" i="8"/>
  <c r="U116" i="8"/>
  <c r="T116" i="8"/>
  <c r="S116" i="8"/>
  <c r="Z115" i="8"/>
  <c r="Y115" i="8"/>
  <c r="X115" i="8"/>
  <c r="W115" i="8"/>
  <c r="V115" i="8"/>
  <c r="U115" i="8"/>
  <c r="T115" i="8"/>
  <c r="S115" i="8"/>
  <c r="Z114" i="8"/>
  <c r="Y114" i="8"/>
  <c r="X114" i="8"/>
  <c r="W114" i="8"/>
  <c r="V114" i="8"/>
  <c r="U114" i="8"/>
  <c r="T114" i="8"/>
  <c r="S114" i="8"/>
  <c r="Z113" i="8"/>
  <c r="Y113" i="8"/>
  <c r="X113" i="8"/>
  <c r="W113" i="8"/>
  <c r="V113" i="8"/>
  <c r="U113" i="8"/>
  <c r="T113" i="8"/>
  <c r="S113" i="8"/>
  <c r="Z112" i="8"/>
  <c r="Y112" i="8"/>
  <c r="X112" i="8"/>
  <c r="W112" i="8"/>
  <c r="V112" i="8"/>
  <c r="U112" i="8"/>
  <c r="T112" i="8"/>
  <c r="S112" i="8"/>
  <c r="Z111" i="8"/>
  <c r="Y111" i="8"/>
  <c r="X111" i="8"/>
  <c r="W111" i="8"/>
  <c r="V111" i="8"/>
  <c r="U111" i="8"/>
  <c r="T111" i="8"/>
  <c r="S111" i="8"/>
  <c r="Z110" i="8"/>
  <c r="Y110" i="8"/>
  <c r="X110" i="8"/>
  <c r="W110" i="8"/>
  <c r="V110" i="8"/>
  <c r="U110" i="8"/>
  <c r="T110" i="8"/>
  <c r="S110" i="8"/>
  <c r="Z109" i="8"/>
  <c r="Y109" i="8"/>
  <c r="X109" i="8"/>
  <c r="W109" i="8"/>
  <c r="V109" i="8"/>
  <c r="U109" i="8"/>
  <c r="T109" i="8"/>
  <c r="S109" i="8"/>
  <c r="Z108" i="8"/>
  <c r="Y108" i="8"/>
  <c r="X108" i="8"/>
  <c r="W108" i="8"/>
  <c r="V108" i="8"/>
  <c r="U108" i="8"/>
  <c r="T108" i="8"/>
  <c r="S108" i="8"/>
  <c r="Z107" i="8"/>
  <c r="Y107" i="8"/>
  <c r="X107" i="8"/>
  <c r="W107" i="8"/>
  <c r="V107" i="8"/>
  <c r="U107" i="8"/>
  <c r="T107" i="8"/>
  <c r="S107" i="8"/>
  <c r="Z106" i="8"/>
  <c r="Y106" i="8"/>
  <c r="X106" i="8"/>
  <c r="W106" i="8"/>
  <c r="V106" i="8"/>
  <c r="U106" i="8"/>
  <c r="T106" i="8"/>
  <c r="S106" i="8"/>
  <c r="Z105" i="8"/>
  <c r="Y105" i="8"/>
  <c r="X105" i="8"/>
  <c r="W105" i="8"/>
  <c r="V105" i="8"/>
  <c r="U105" i="8"/>
  <c r="T105" i="8"/>
  <c r="S105" i="8"/>
  <c r="Z104" i="8"/>
  <c r="Y104" i="8"/>
  <c r="X104" i="8"/>
  <c r="W104" i="8"/>
  <c r="V104" i="8"/>
  <c r="U104" i="8"/>
  <c r="T104" i="8"/>
  <c r="S104" i="8"/>
  <c r="Z103" i="8"/>
  <c r="Y103" i="8"/>
  <c r="X103" i="8"/>
  <c r="W103" i="8"/>
  <c r="V103" i="8"/>
  <c r="U103" i="8"/>
  <c r="T103" i="8"/>
  <c r="S103" i="8"/>
  <c r="Z102" i="8"/>
  <c r="Y102" i="8"/>
  <c r="X102" i="8"/>
  <c r="W102" i="8"/>
  <c r="V102" i="8"/>
  <c r="U102" i="8"/>
  <c r="T102" i="8"/>
  <c r="S102" i="8"/>
  <c r="Z101" i="8"/>
  <c r="Y101" i="8"/>
  <c r="X101" i="8"/>
  <c r="W101" i="8"/>
  <c r="V101" i="8"/>
  <c r="U101" i="8"/>
  <c r="T101" i="8"/>
  <c r="S101" i="8"/>
  <c r="Z100" i="8"/>
  <c r="Y100" i="8"/>
  <c r="X100" i="8"/>
  <c r="W100" i="8"/>
  <c r="V100" i="8"/>
  <c r="U100" i="8"/>
  <c r="T100" i="8"/>
  <c r="S100" i="8"/>
  <c r="Z99" i="8"/>
  <c r="Y99" i="8"/>
  <c r="X99" i="8"/>
  <c r="W99" i="8"/>
  <c r="V99" i="8"/>
  <c r="U99" i="8"/>
  <c r="T99" i="8"/>
  <c r="S99" i="8"/>
  <c r="Z98" i="8"/>
  <c r="Y98" i="8"/>
  <c r="X98" i="8"/>
  <c r="W98" i="8"/>
  <c r="V98" i="8"/>
  <c r="U98" i="8"/>
  <c r="T98" i="8"/>
  <c r="S98" i="8"/>
  <c r="Z97" i="8"/>
  <c r="Y97" i="8"/>
  <c r="X97" i="8"/>
  <c r="W97" i="8"/>
  <c r="V97" i="8"/>
  <c r="U97" i="8"/>
  <c r="T97" i="8"/>
  <c r="S97" i="8"/>
  <c r="Z96" i="8"/>
  <c r="Y96" i="8"/>
  <c r="X96" i="8"/>
  <c r="W96" i="8"/>
  <c r="V96" i="8"/>
  <c r="U96" i="8"/>
  <c r="T96" i="8"/>
  <c r="S96" i="8"/>
  <c r="Z95" i="8"/>
  <c r="Y95" i="8"/>
  <c r="X95" i="8"/>
  <c r="W95" i="8"/>
  <c r="V95" i="8"/>
  <c r="U95" i="8"/>
  <c r="T95" i="8"/>
  <c r="S95" i="8"/>
  <c r="Z94" i="8"/>
  <c r="Y94" i="8"/>
  <c r="X94" i="8"/>
  <c r="W94" i="8"/>
  <c r="V94" i="8"/>
  <c r="U94" i="8"/>
  <c r="T94" i="8"/>
  <c r="S94" i="8"/>
  <c r="Z93" i="8"/>
  <c r="Y93" i="8"/>
  <c r="X93" i="8"/>
  <c r="W93" i="8"/>
  <c r="V93" i="8"/>
  <c r="U93" i="8"/>
  <c r="T93" i="8"/>
  <c r="S93" i="8"/>
  <c r="Z92" i="8"/>
  <c r="Y92" i="8"/>
  <c r="X92" i="8"/>
  <c r="W92" i="8"/>
  <c r="V92" i="8"/>
  <c r="U92" i="8"/>
  <c r="T92" i="8"/>
  <c r="S92" i="8"/>
  <c r="Z91" i="8"/>
  <c r="Y91" i="8"/>
  <c r="X91" i="8"/>
  <c r="W91" i="8"/>
  <c r="V91" i="8"/>
  <c r="U91" i="8"/>
  <c r="T91" i="8"/>
  <c r="S91" i="8"/>
  <c r="Z90" i="8"/>
  <c r="Y90" i="8"/>
  <c r="X90" i="8"/>
  <c r="W90" i="8"/>
  <c r="V90" i="8"/>
  <c r="U90" i="8"/>
  <c r="T90" i="8"/>
  <c r="S90" i="8"/>
  <c r="Z89" i="8"/>
  <c r="Y89" i="8"/>
  <c r="X89" i="8"/>
  <c r="W89" i="8"/>
  <c r="V89" i="8"/>
  <c r="U89" i="8"/>
  <c r="T89" i="8"/>
  <c r="S89" i="8"/>
  <c r="Z88" i="8"/>
  <c r="Y88" i="8"/>
  <c r="X88" i="8"/>
  <c r="W88" i="8"/>
  <c r="V88" i="8"/>
  <c r="U88" i="8"/>
  <c r="T88" i="8"/>
  <c r="S88" i="8"/>
  <c r="Z87" i="8"/>
  <c r="Y87" i="8"/>
  <c r="X87" i="8"/>
  <c r="W87" i="8"/>
  <c r="V87" i="8"/>
  <c r="U87" i="8"/>
  <c r="T87" i="8"/>
  <c r="S87" i="8"/>
  <c r="Z86" i="8"/>
  <c r="Y86" i="8"/>
  <c r="X86" i="8"/>
  <c r="W86" i="8"/>
  <c r="V86" i="8"/>
  <c r="U86" i="8"/>
  <c r="T86" i="8"/>
  <c r="S86" i="8"/>
  <c r="Z85" i="8"/>
  <c r="Y85" i="8"/>
  <c r="X85" i="8"/>
  <c r="W85" i="8"/>
  <c r="V85" i="8"/>
  <c r="U85" i="8"/>
  <c r="T85" i="8"/>
  <c r="S85" i="8"/>
  <c r="Z84" i="8"/>
  <c r="Y84" i="8"/>
  <c r="X84" i="8"/>
  <c r="W84" i="8"/>
  <c r="V84" i="8"/>
  <c r="U84" i="8"/>
  <c r="T84" i="8"/>
  <c r="S84" i="8"/>
  <c r="Z83" i="8"/>
  <c r="Y83" i="8"/>
  <c r="X83" i="8"/>
  <c r="W83" i="8"/>
  <c r="V83" i="8"/>
  <c r="U83" i="8"/>
  <c r="T83" i="8"/>
  <c r="S83" i="8"/>
  <c r="Z82" i="8"/>
  <c r="Y82" i="8"/>
  <c r="X82" i="8"/>
  <c r="W82" i="8"/>
  <c r="V82" i="8"/>
  <c r="U82" i="8"/>
  <c r="T82" i="8"/>
  <c r="S82" i="8"/>
  <c r="Z81" i="8"/>
  <c r="Y81" i="8"/>
  <c r="X81" i="8"/>
  <c r="W81" i="8"/>
  <c r="V81" i="8"/>
  <c r="U81" i="8"/>
  <c r="T81" i="8"/>
  <c r="S81" i="8"/>
  <c r="Z80" i="8"/>
  <c r="Y80" i="8"/>
  <c r="X80" i="8"/>
  <c r="W80" i="8"/>
  <c r="V80" i="8"/>
  <c r="U80" i="8"/>
  <c r="T80" i="8"/>
  <c r="S80" i="8"/>
  <c r="Z79" i="8"/>
  <c r="Y79" i="8"/>
  <c r="X79" i="8"/>
  <c r="W79" i="8"/>
  <c r="V79" i="8"/>
  <c r="U79" i="8"/>
  <c r="T79" i="8"/>
  <c r="S79" i="8"/>
  <c r="Z78" i="8"/>
  <c r="Y78" i="8"/>
  <c r="X78" i="8"/>
  <c r="W78" i="8"/>
  <c r="V78" i="8"/>
  <c r="U78" i="8"/>
  <c r="T78" i="8"/>
  <c r="S78" i="8"/>
  <c r="Z77" i="8"/>
  <c r="Y77" i="8"/>
  <c r="X77" i="8"/>
  <c r="W77" i="8"/>
  <c r="V77" i="8"/>
  <c r="U77" i="8"/>
  <c r="T77" i="8"/>
  <c r="S77" i="8"/>
  <c r="Z76" i="8"/>
  <c r="Y76" i="8"/>
  <c r="X76" i="8"/>
  <c r="W76" i="8"/>
  <c r="V76" i="8"/>
  <c r="U76" i="8"/>
  <c r="T76" i="8"/>
  <c r="S76" i="8"/>
  <c r="Z75" i="8"/>
  <c r="Y75" i="8"/>
  <c r="X75" i="8"/>
  <c r="W75" i="8"/>
  <c r="V75" i="8"/>
  <c r="U75" i="8"/>
  <c r="T75" i="8"/>
  <c r="S75" i="8"/>
  <c r="Z74" i="8"/>
  <c r="Y74" i="8"/>
  <c r="X74" i="8"/>
  <c r="W74" i="8"/>
  <c r="V74" i="8"/>
  <c r="U74" i="8"/>
  <c r="T74" i="8"/>
  <c r="S74" i="8"/>
  <c r="Z73" i="8"/>
  <c r="Y73" i="8"/>
  <c r="X73" i="8"/>
  <c r="W73" i="8"/>
  <c r="V73" i="8"/>
  <c r="U73" i="8"/>
  <c r="T73" i="8"/>
  <c r="S73" i="8"/>
  <c r="Z72" i="8"/>
  <c r="Y72" i="8"/>
  <c r="X72" i="8"/>
  <c r="W72" i="8"/>
  <c r="V72" i="8"/>
  <c r="U72" i="8"/>
  <c r="T72" i="8"/>
  <c r="S72" i="8"/>
  <c r="Z71" i="8"/>
  <c r="Y71" i="8"/>
  <c r="X71" i="8"/>
  <c r="W71" i="8"/>
  <c r="V71" i="8"/>
  <c r="U71" i="8"/>
  <c r="T71" i="8"/>
  <c r="S71" i="8"/>
  <c r="Z70" i="8"/>
  <c r="Y70" i="8"/>
  <c r="X70" i="8"/>
  <c r="W70" i="8"/>
  <c r="V70" i="8"/>
  <c r="U70" i="8"/>
  <c r="T70" i="8"/>
  <c r="S70" i="8"/>
  <c r="Z69" i="8"/>
  <c r="Y69" i="8"/>
  <c r="X69" i="8"/>
  <c r="W69" i="8"/>
  <c r="V69" i="8"/>
  <c r="U69" i="8"/>
  <c r="T69" i="8"/>
  <c r="S69" i="8"/>
  <c r="Z68" i="8"/>
  <c r="Y68" i="8"/>
  <c r="X68" i="8"/>
  <c r="W68" i="8"/>
  <c r="V68" i="8"/>
  <c r="U68" i="8"/>
  <c r="T68" i="8"/>
  <c r="S68" i="8"/>
  <c r="Z67" i="8"/>
  <c r="Y67" i="8"/>
  <c r="X67" i="8"/>
  <c r="W67" i="8"/>
  <c r="V67" i="8"/>
  <c r="U67" i="8"/>
  <c r="T67" i="8"/>
  <c r="S67" i="8"/>
  <c r="Z66" i="8"/>
  <c r="Y66" i="8"/>
  <c r="X66" i="8"/>
  <c r="W66" i="8"/>
  <c r="V66" i="8"/>
  <c r="U66" i="8"/>
  <c r="T66" i="8"/>
  <c r="S66" i="8"/>
  <c r="Z65" i="8"/>
  <c r="Y65" i="8"/>
  <c r="X65" i="8"/>
  <c r="W65" i="8"/>
  <c r="V65" i="8"/>
  <c r="U65" i="8"/>
  <c r="T65" i="8"/>
  <c r="S65" i="8"/>
  <c r="Z64" i="8"/>
  <c r="Y64" i="8"/>
  <c r="X64" i="8"/>
  <c r="W64" i="8"/>
  <c r="V64" i="8"/>
  <c r="U64" i="8"/>
  <c r="T64" i="8"/>
  <c r="S64" i="8"/>
  <c r="Z63" i="8"/>
  <c r="Y63" i="8"/>
  <c r="X63" i="8"/>
  <c r="W63" i="8"/>
  <c r="V63" i="8"/>
  <c r="U63" i="8"/>
  <c r="T63" i="8"/>
  <c r="S63" i="8"/>
  <c r="Z62" i="8"/>
  <c r="Y62" i="8"/>
  <c r="X62" i="8"/>
  <c r="W62" i="8"/>
  <c r="V62" i="8"/>
  <c r="U62" i="8"/>
  <c r="T62" i="8"/>
  <c r="S62" i="8"/>
  <c r="Z61" i="8"/>
  <c r="Y61" i="8"/>
  <c r="X61" i="8"/>
  <c r="W61" i="8"/>
  <c r="V61" i="8"/>
  <c r="U61" i="8"/>
  <c r="T61" i="8"/>
  <c r="S61" i="8"/>
  <c r="Z60" i="8"/>
  <c r="Y60" i="8"/>
  <c r="X60" i="8"/>
  <c r="W60" i="8"/>
  <c r="V60" i="8"/>
  <c r="U60" i="8"/>
  <c r="T60" i="8"/>
  <c r="S60" i="8"/>
  <c r="Z59" i="8"/>
  <c r="Y59" i="8"/>
  <c r="X59" i="8"/>
  <c r="W59" i="8"/>
  <c r="V59" i="8"/>
  <c r="U59" i="8"/>
  <c r="T59" i="8"/>
  <c r="S59" i="8"/>
  <c r="Z58" i="8"/>
  <c r="Y58" i="8"/>
  <c r="X58" i="8"/>
  <c r="W58" i="8"/>
  <c r="V58" i="8"/>
  <c r="U58" i="8"/>
  <c r="T58" i="8"/>
  <c r="S58" i="8"/>
  <c r="Z57" i="8"/>
  <c r="Y57" i="8"/>
  <c r="X57" i="8"/>
  <c r="W57" i="8"/>
  <c r="V57" i="8"/>
  <c r="U57" i="8"/>
  <c r="T57" i="8"/>
  <c r="S57" i="8"/>
  <c r="Z56" i="8"/>
  <c r="Y56" i="8"/>
  <c r="X56" i="8"/>
  <c r="W56" i="8"/>
  <c r="V56" i="8"/>
  <c r="U56" i="8"/>
  <c r="T56" i="8"/>
  <c r="S56" i="8"/>
  <c r="Z55" i="8"/>
  <c r="Y55" i="8"/>
  <c r="X55" i="8"/>
  <c r="W55" i="8"/>
  <c r="V55" i="8"/>
  <c r="U55" i="8"/>
  <c r="T55" i="8"/>
  <c r="S55" i="8"/>
  <c r="Z54" i="8"/>
  <c r="Y54" i="8"/>
  <c r="X54" i="8"/>
  <c r="W54" i="8"/>
  <c r="V54" i="8"/>
  <c r="U54" i="8"/>
  <c r="T54" i="8"/>
  <c r="S54" i="8"/>
  <c r="Z53" i="8"/>
  <c r="Y53" i="8"/>
  <c r="X53" i="8"/>
  <c r="W53" i="8"/>
  <c r="V53" i="8"/>
  <c r="U53" i="8"/>
  <c r="T53" i="8"/>
  <c r="S53" i="8"/>
  <c r="Z52" i="8"/>
  <c r="Y52" i="8"/>
  <c r="X52" i="8"/>
  <c r="W52" i="8"/>
  <c r="V52" i="8"/>
  <c r="U52" i="8"/>
  <c r="T52" i="8"/>
  <c r="S52" i="8"/>
  <c r="Z51" i="8"/>
  <c r="Y51" i="8"/>
  <c r="X51" i="8"/>
  <c r="W51" i="8"/>
  <c r="V51" i="8"/>
  <c r="U51" i="8"/>
  <c r="T51" i="8"/>
  <c r="S51" i="8"/>
  <c r="Z50" i="8"/>
  <c r="Y50" i="8"/>
  <c r="X50" i="8"/>
  <c r="W50" i="8"/>
  <c r="V50" i="8"/>
  <c r="U50" i="8"/>
  <c r="T50" i="8"/>
  <c r="S50" i="8"/>
  <c r="Z49" i="8"/>
  <c r="Y49" i="8"/>
  <c r="X49" i="8"/>
  <c r="W49" i="8"/>
  <c r="V49" i="8"/>
  <c r="U49" i="8"/>
  <c r="T49" i="8"/>
  <c r="S49" i="8"/>
  <c r="Z48" i="8"/>
  <c r="Y48" i="8"/>
  <c r="X48" i="8"/>
  <c r="W48" i="8"/>
  <c r="V48" i="8"/>
  <c r="U48" i="8"/>
  <c r="T48" i="8"/>
  <c r="S48" i="8"/>
  <c r="Z47" i="8"/>
  <c r="Y47" i="8"/>
  <c r="X47" i="8"/>
  <c r="W47" i="8"/>
  <c r="V47" i="8"/>
  <c r="U47" i="8"/>
  <c r="T47" i="8"/>
  <c r="S47" i="8"/>
  <c r="Z46" i="8"/>
  <c r="Y46" i="8"/>
  <c r="X46" i="8"/>
  <c r="W46" i="8"/>
  <c r="V46" i="8"/>
  <c r="U46" i="8"/>
  <c r="T46" i="8"/>
  <c r="S46" i="8"/>
  <c r="Z45" i="8"/>
  <c r="Y45" i="8"/>
  <c r="X45" i="8"/>
  <c r="W45" i="8"/>
  <c r="V45" i="8"/>
  <c r="U45" i="8"/>
  <c r="T45" i="8"/>
  <c r="S45" i="8"/>
  <c r="Z44" i="8"/>
  <c r="Y44" i="8"/>
  <c r="X44" i="8"/>
  <c r="W44" i="8"/>
  <c r="V44" i="8"/>
  <c r="U44" i="8"/>
  <c r="T44" i="8"/>
  <c r="S44" i="8"/>
  <c r="Z43" i="8"/>
  <c r="Y43" i="8"/>
  <c r="X43" i="8"/>
  <c r="W43" i="8"/>
  <c r="V43" i="8"/>
  <c r="U43" i="8"/>
  <c r="T43" i="8"/>
  <c r="S43" i="8"/>
  <c r="Z42" i="8"/>
  <c r="Y42" i="8"/>
  <c r="X42" i="8"/>
  <c r="W42" i="8"/>
  <c r="V42" i="8"/>
  <c r="U42" i="8"/>
  <c r="T42" i="8"/>
  <c r="S42" i="8"/>
  <c r="Z41" i="8"/>
  <c r="Y41" i="8"/>
  <c r="X41" i="8"/>
  <c r="W41" i="8"/>
  <c r="V41" i="8"/>
  <c r="U41" i="8"/>
  <c r="T41" i="8"/>
  <c r="S41" i="8"/>
  <c r="Z40" i="8"/>
  <c r="Y40" i="8"/>
  <c r="X40" i="8"/>
  <c r="W40" i="8"/>
  <c r="V40" i="8"/>
  <c r="U40" i="8"/>
  <c r="T40" i="8"/>
  <c r="S40" i="8"/>
  <c r="Z39" i="8"/>
  <c r="Y39" i="8"/>
  <c r="X39" i="8"/>
  <c r="W39" i="8"/>
  <c r="V39" i="8"/>
  <c r="U39" i="8"/>
  <c r="T39" i="8"/>
  <c r="S39" i="8"/>
  <c r="Z38" i="8"/>
  <c r="Y38" i="8"/>
  <c r="X38" i="8"/>
  <c r="W38" i="8"/>
  <c r="V38" i="8"/>
  <c r="U38" i="8"/>
  <c r="T38" i="8"/>
  <c r="S38" i="8"/>
  <c r="Z37" i="8"/>
  <c r="Y37" i="8"/>
  <c r="X37" i="8"/>
  <c r="W37" i="8"/>
  <c r="V37" i="8"/>
  <c r="U37" i="8"/>
  <c r="T37" i="8"/>
  <c r="S37" i="8"/>
  <c r="Z36" i="8"/>
  <c r="Y36" i="8"/>
  <c r="X36" i="8"/>
  <c r="W36" i="8"/>
  <c r="V36" i="8"/>
  <c r="U36" i="8"/>
  <c r="T36" i="8"/>
  <c r="S36" i="8"/>
  <c r="Z35" i="8"/>
  <c r="Y35" i="8"/>
  <c r="X35" i="8"/>
  <c r="W35" i="8"/>
  <c r="V35" i="8"/>
  <c r="U35" i="8"/>
  <c r="T35" i="8"/>
  <c r="S35" i="8"/>
  <c r="Z34" i="8"/>
  <c r="Y34" i="8"/>
  <c r="X34" i="8"/>
  <c r="W34" i="8"/>
  <c r="V34" i="8"/>
  <c r="U34" i="8"/>
  <c r="T34" i="8"/>
  <c r="S34" i="8"/>
  <c r="Z33" i="8"/>
  <c r="Y33" i="8"/>
  <c r="X33" i="8"/>
  <c r="W33" i="8"/>
  <c r="V33" i="8"/>
  <c r="U33" i="8"/>
  <c r="T33" i="8"/>
  <c r="S33" i="8"/>
  <c r="Z32" i="8"/>
  <c r="Y32" i="8"/>
  <c r="X32" i="8"/>
  <c r="W32" i="8"/>
  <c r="V32" i="8"/>
  <c r="U32" i="8"/>
  <c r="T32" i="8"/>
  <c r="S32" i="8"/>
  <c r="Z31" i="8"/>
  <c r="Y31" i="8"/>
  <c r="X31" i="8"/>
  <c r="W31" i="8"/>
  <c r="V31" i="8"/>
  <c r="U31" i="8"/>
  <c r="T31" i="8"/>
  <c r="S31" i="8"/>
  <c r="Z30" i="8"/>
  <c r="Y30" i="8"/>
  <c r="X30" i="8"/>
  <c r="W30" i="8"/>
  <c r="V30" i="8"/>
  <c r="U30" i="8"/>
  <c r="T30" i="8"/>
  <c r="S30" i="8"/>
  <c r="Z29" i="8"/>
  <c r="Y29" i="8"/>
  <c r="X29" i="8"/>
  <c r="W29" i="8"/>
  <c r="V29" i="8"/>
  <c r="U29" i="8"/>
  <c r="T29" i="8"/>
  <c r="S29" i="8"/>
  <c r="Z28" i="8"/>
  <c r="Y28" i="8"/>
  <c r="X28" i="8"/>
  <c r="W28" i="8"/>
  <c r="V28" i="8"/>
  <c r="U28" i="8"/>
  <c r="T28" i="8"/>
  <c r="S28" i="8"/>
  <c r="Z27" i="8"/>
  <c r="Y27" i="8"/>
  <c r="X27" i="8"/>
  <c r="W27" i="8"/>
  <c r="V27" i="8"/>
  <c r="U27" i="8"/>
  <c r="T27" i="8"/>
  <c r="S27" i="8"/>
  <c r="Z26" i="8"/>
  <c r="Y26" i="8"/>
  <c r="X26" i="8"/>
  <c r="W26" i="8"/>
  <c r="V26" i="8"/>
  <c r="U26" i="8"/>
  <c r="T26" i="8"/>
  <c r="S26" i="8"/>
  <c r="Z25" i="8"/>
  <c r="Y25" i="8"/>
  <c r="X25" i="8"/>
  <c r="W25" i="8"/>
  <c r="V25" i="8"/>
  <c r="U25" i="8"/>
  <c r="T25" i="8"/>
  <c r="S25" i="8"/>
  <c r="Z24" i="8"/>
  <c r="Y24" i="8"/>
  <c r="X24" i="8"/>
  <c r="W24" i="8"/>
  <c r="V24" i="8"/>
  <c r="U24" i="8"/>
  <c r="T24" i="8"/>
  <c r="S24" i="8"/>
  <c r="Z23" i="8"/>
  <c r="Y23" i="8"/>
  <c r="X23" i="8"/>
  <c r="W23" i="8"/>
  <c r="V23" i="8"/>
  <c r="U23" i="8"/>
  <c r="T23" i="8"/>
  <c r="S23" i="8"/>
  <c r="Z22" i="8"/>
  <c r="Y22" i="8"/>
  <c r="X22" i="8"/>
  <c r="W22" i="8"/>
  <c r="V22" i="8"/>
  <c r="U22" i="8"/>
  <c r="T22" i="8"/>
  <c r="S22" i="8"/>
  <c r="Z21" i="8"/>
  <c r="Y21" i="8"/>
  <c r="X21" i="8"/>
  <c r="W21" i="8"/>
  <c r="V21" i="8"/>
  <c r="U21" i="8"/>
  <c r="T21" i="8"/>
  <c r="S21" i="8"/>
  <c r="Z20" i="8"/>
  <c r="Y20" i="8"/>
  <c r="X20" i="8"/>
  <c r="W20" i="8"/>
  <c r="V20" i="8"/>
  <c r="U20" i="8"/>
  <c r="T20" i="8"/>
  <c r="S20" i="8"/>
  <c r="Z19" i="8"/>
  <c r="Y19" i="8"/>
  <c r="X19" i="8"/>
  <c r="W19" i="8"/>
  <c r="V19" i="8"/>
  <c r="U19" i="8"/>
  <c r="T19" i="8"/>
  <c r="S19" i="8"/>
  <c r="Z18" i="8"/>
  <c r="Y18" i="8"/>
  <c r="X18" i="8"/>
  <c r="W18" i="8"/>
  <c r="V18" i="8"/>
  <c r="U18" i="8"/>
  <c r="T18" i="8"/>
  <c r="S18" i="8"/>
  <c r="Z17" i="8"/>
  <c r="Y17" i="8"/>
  <c r="X17" i="8"/>
  <c r="W17" i="8"/>
  <c r="V17" i="8"/>
  <c r="U17" i="8"/>
  <c r="T17" i="8"/>
  <c r="S17" i="8"/>
  <c r="Z16" i="8"/>
  <c r="Y16" i="8"/>
  <c r="X16" i="8"/>
  <c r="W16" i="8"/>
  <c r="V16" i="8"/>
  <c r="U16" i="8"/>
  <c r="T16" i="8"/>
  <c r="S16" i="8"/>
  <c r="Z15" i="8"/>
  <c r="Y15" i="8"/>
  <c r="X15" i="8"/>
  <c r="W15" i="8"/>
  <c r="V15" i="8"/>
  <c r="U15" i="8"/>
  <c r="T15" i="8"/>
  <c r="S15" i="8"/>
  <c r="Z14" i="8"/>
  <c r="Y14" i="8"/>
  <c r="X14" i="8"/>
  <c r="W14" i="8"/>
  <c r="V14" i="8"/>
  <c r="U14" i="8"/>
  <c r="T14" i="8"/>
  <c r="S14" i="8"/>
  <c r="Z13" i="8"/>
  <c r="Y13" i="8"/>
  <c r="X13" i="8"/>
  <c r="W13" i="8"/>
  <c r="V13" i="8"/>
  <c r="U13" i="8"/>
  <c r="T13" i="8"/>
  <c r="S13" i="8"/>
  <c r="Z12" i="8"/>
  <c r="Y12" i="8"/>
  <c r="X12" i="8"/>
  <c r="W12" i="8"/>
  <c r="V12" i="8"/>
  <c r="U12" i="8"/>
  <c r="T12" i="8"/>
  <c r="S12" i="8"/>
  <c r="Z11" i="8"/>
  <c r="Y11" i="8"/>
  <c r="X11" i="8"/>
  <c r="W11" i="8"/>
  <c r="V11" i="8"/>
  <c r="U11" i="8"/>
  <c r="T11" i="8"/>
  <c r="S11" i="8"/>
  <c r="Z10" i="8"/>
  <c r="Y10" i="8"/>
  <c r="X10" i="8"/>
  <c r="W10" i="8"/>
  <c r="V10" i="8"/>
  <c r="U10" i="8"/>
  <c r="T10" i="8"/>
  <c r="S10" i="8"/>
  <c r="Z9" i="8"/>
  <c r="Y9" i="8"/>
  <c r="X9" i="8"/>
  <c r="W9" i="8"/>
  <c r="V9" i="8"/>
  <c r="U9" i="8"/>
  <c r="T9" i="8"/>
  <c r="S9" i="8"/>
  <c r="Z8" i="8"/>
  <c r="Y8" i="8"/>
  <c r="X8" i="8"/>
  <c r="W8" i="8"/>
  <c r="V8" i="8"/>
  <c r="U8" i="8"/>
  <c r="T8" i="8"/>
  <c r="S8" i="8"/>
  <c r="Z7" i="8"/>
  <c r="Y7" i="8"/>
  <c r="X7" i="8"/>
  <c r="W7" i="8"/>
  <c r="V7" i="8"/>
  <c r="U7" i="8"/>
  <c r="T7" i="8"/>
  <c r="S7" i="8"/>
  <c r="Z6" i="8"/>
  <c r="Y6" i="8"/>
  <c r="X6" i="8"/>
  <c r="W6" i="8"/>
  <c r="V6" i="8"/>
  <c r="U6" i="8"/>
  <c r="T6" i="8"/>
  <c r="S6" i="8"/>
  <c r="Z5" i="8"/>
  <c r="Y5" i="8"/>
  <c r="X5" i="8"/>
  <c r="W5" i="8"/>
  <c r="V5" i="8"/>
  <c r="U5" i="8"/>
  <c r="T5" i="8"/>
  <c r="S5" i="8"/>
  <c r="Z4" i="8"/>
  <c r="Y4" i="8"/>
  <c r="X4" i="8"/>
  <c r="W4" i="8"/>
  <c r="V4" i="8"/>
  <c r="U4" i="8"/>
  <c r="T4" i="8"/>
  <c r="S4" i="8"/>
  <c r="Z3" i="8"/>
  <c r="Y3" i="8"/>
  <c r="X3" i="8"/>
  <c r="W3" i="8"/>
  <c r="V3" i="8"/>
  <c r="U3" i="8"/>
  <c r="T3" i="8"/>
  <c r="S3" i="8"/>
  <c r="Z2" i="8"/>
  <c r="Y2" i="8"/>
  <c r="X2" i="8"/>
  <c r="W2" i="8"/>
  <c r="V2" i="8"/>
  <c r="U2" i="8"/>
  <c r="T2" i="8"/>
  <c r="S2" i="8"/>
  <c r="P331" i="7"/>
  <c r="O331" i="7"/>
  <c r="N331" i="7"/>
  <c r="M331" i="7"/>
  <c r="L331" i="7"/>
  <c r="I331" i="7"/>
  <c r="H331" i="7"/>
  <c r="G331" i="7"/>
  <c r="F331" i="7"/>
  <c r="C331" i="7"/>
  <c r="B331" i="7"/>
  <c r="P330" i="7"/>
  <c r="O330" i="7"/>
  <c r="N330" i="7"/>
  <c r="M330" i="7"/>
  <c r="L330" i="7"/>
  <c r="I330" i="7"/>
  <c r="H330" i="7"/>
  <c r="G330" i="7"/>
  <c r="F330" i="7"/>
  <c r="C330" i="7"/>
  <c r="B330" i="7"/>
  <c r="P329" i="7"/>
  <c r="O329" i="7"/>
  <c r="N329" i="7"/>
  <c r="M329" i="7"/>
  <c r="L329" i="7"/>
  <c r="I329" i="7"/>
  <c r="H329" i="7"/>
  <c r="G329" i="7"/>
  <c r="F329" i="7"/>
  <c r="C329" i="7"/>
  <c r="B329" i="7"/>
  <c r="P328" i="7"/>
  <c r="O328" i="7"/>
  <c r="N328" i="7"/>
  <c r="M328" i="7"/>
  <c r="L328" i="7"/>
  <c r="I328" i="7"/>
  <c r="H328" i="7"/>
  <c r="G328" i="7"/>
  <c r="F328" i="7"/>
  <c r="C328" i="7"/>
  <c r="B328" i="7"/>
  <c r="P327" i="7"/>
  <c r="O327" i="7"/>
  <c r="N327" i="7"/>
  <c r="M327" i="7"/>
  <c r="L327" i="7"/>
  <c r="I327" i="7"/>
  <c r="H327" i="7"/>
  <c r="G327" i="7"/>
  <c r="F327" i="7"/>
  <c r="C327" i="7"/>
  <c r="B327" i="7"/>
  <c r="P326" i="7"/>
  <c r="O326" i="7"/>
  <c r="N326" i="7"/>
  <c r="M326" i="7"/>
  <c r="L326" i="7"/>
  <c r="I326" i="7"/>
  <c r="H326" i="7"/>
  <c r="G326" i="7"/>
  <c r="F326" i="7"/>
  <c r="C326" i="7"/>
  <c r="B326" i="7"/>
  <c r="P325" i="7"/>
  <c r="O325" i="7"/>
  <c r="N325" i="7"/>
  <c r="M325" i="7"/>
  <c r="L325" i="7"/>
  <c r="I325" i="7"/>
  <c r="H325" i="7"/>
  <c r="G325" i="7"/>
  <c r="F325" i="7"/>
  <c r="C325" i="7"/>
  <c r="B325" i="7"/>
  <c r="P324" i="7"/>
  <c r="O324" i="7"/>
  <c r="N324" i="7"/>
  <c r="M324" i="7"/>
  <c r="L324" i="7"/>
  <c r="I324" i="7"/>
  <c r="H324" i="7"/>
  <c r="G324" i="7"/>
  <c r="F324" i="7"/>
  <c r="C324" i="7"/>
  <c r="B324" i="7"/>
  <c r="P323" i="7"/>
  <c r="O323" i="7"/>
  <c r="N323" i="7"/>
  <c r="M323" i="7"/>
  <c r="L323" i="7"/>
  <c r="I323" i="7"/>
  <c r="H323" i="7"/>
  <c r="G323" i="7"/>
  <c r="F323" i="7"/>
  <c r="C323" i="7"/>
  <c r="B323" i="7"/>
  <c r="P322" i="7"/>
  <c r="O322" i="7"/>
  <c r="N322" i="7"/>
  <c r="M322" i="7"/>
  <c r="L322" i="7"/>
  <c r="I322" i="7"/>
  <c r="H322" i="7"/>
  <c r="G322" i="7"/>
  <c r="F322" i="7"/>
  <c r="C322" i="7"/>
  <c r="B322" i="7"/>
  <c r="P321" i="7"/>
  <c r="O321" i="7"/>
  <c r="N321" i="7"/>
  <c r="M321" i="7"/>
  <c r="L321" i="7"/>
  <c r="I321" i="7"/>
  <c r="H321" i="7"/>
  <c r="G321" i="7"/>
  <c r="F321" i="7"/>
  <c r="C321" i="7"/>
  <c r="B321" i="7"/>
  <c r="P320" i="7"/>
  <c r="O320" i="7"/>
  <c r="N320" i="7"/>
  <c r="M320" i="7"/>
  <c r="L320" i="7"/>
  <c r="I320" i="7"/>
  <c r="H320" i="7"/>
  <c r="G320" i="7"/>
  <c r="F320" i="7"/>
  <c r="C320" i="7"/>
  <c r="B320" i="7"/>
  <c r="P319" i="7"/>
  <c r="O319" i="7"/>
  <c r="N319" i="7"/>
  <c r="M319" i="7"/>
  <c r="L319" i="7"/>
  <c r="I319" i="7"/>
  <c r="H319" i="7"/>
  <c r="G319" i="7"/>
  <c r="F319" i="7"/>
  <c r="C319" i="7"/>
  <c r="B319" i="7"/>
  <c r="P318" i="7"/>
  <c r="O318" i="7"/>
  <c r="N318" i="7"/>
  <c r="M318" i="7"/>
  <c r="L318" i="7"/>
  <c r="I318" i="7"/>
  <c r="H318" i="7"/>
  <c r="G318" i="7"/>
  <c r="F318" i="7"/>
  <c r="C318" i="7"/>
  <c r="B318" i="7"/>
  <c r="P317" i="7"/>
  <c r="O317" i="7"/>
  <c r="N317" i="7"/>
  <c r="M317" i="7"/>
  <c r="L317" i="7"/>
  <c r="I317" i="7"/>
  <c r="H317" i="7"/>
  <c r="G317" i="7"/>
  <c r="F317" i="7"/>
  <c r="C317" i="7"/>
  <c r="B317" i="7"/>
  <c r="P316" i="7"/>
  <c r="O316" i="7"/>
  <c r="N316" i="7"/>
  <c r="M316" i="7"/>
  <c r="L316" i="7"/>
  <c r="I316" i="7"/>
  <c r="H316" i="7"/>
  <c r="G316" i="7"/>
  <c r="F316" i="7"/>
  <c r="C316" i="7"/>
  <c r="B316" i="7"/>
  <c r="P315" i="7"/>
  <c r="O315" i="7"/>
  <c r="N315" i="7"/>
  <c r="M315" i="7"/>
  <c r="L315" i="7"/>
  <c r="I315" i="7"/>
  <c r="H315" i="7"/>
  <c r="G315" i="7"/>
  <c r="F315" i="7"/>
  <c r="C315" i="7"/>
  <c r="B315" i="7"/>
  <c r="P314" i="7"/>
  <c r="O314" i="7"/>
  <c r="N314" i="7"/>
  <c r="M314" i="7"/>
  <c r="L314" i="7"/>
  <c r="I314" i="7"/>
  <c r="H314" i="7"/>
  <c r="G314" i="7"/>
  <c r="F314" i="7"/>
  <c r="C314" i="7"/>
  <c r="B314" i="7"/>
  <c r="P313" i="7"/>
  <c r="O313" i="7"/>
  <c r="N313" i="7"/>
  <c r="M313" i="7"/>
  <c r="L313" i="7"/>
  <c r="I313" i="7"/>
  <c r="H313" i="7"/>
  <c r="G313" i="7"/>
  <c r="F313" i="7"/>
  <c r="C313" i="7"/>
  <c r="B313" i="7"/>
  <c r="P312" i="7"/>
  <c r="O312" i="7"/>
  <c r="N312" i="7"/>
  <c r="M312" i="7"/>
  <c r="L312" i="7"/>
  <c r="I312" i="7"/>
  <c r="H312" i="7"/>
  <c r="G312" i="7"/>
  <c r="F312" i="7"/>
  <c r="C312" i="7"/>
  <c r="B312" i="7"/>
  <c r="P311" i="7"/>
  <c r="O311" i="7"/>
  <c r="N311" i="7"/>
  <c r="M311" i="7"/>
  <c r="L311" i="7"/>
  <c r="I311" i="7"/>
  <c r="H311" i="7"/>
  <c r="G311" i="7"/>
  <c r="F311" i="7"/>
  <c r="C311" i="7"/>
  <c r="B311" i="7"/>
  <c r="P310" i="7"/>
  <c r="O310" i="7"/>
  <c r="N310" i="7"/>
  <c r="M310" i="7"/>
  <c r="L310" i="7"/>
  <c r="I310" i="7"/>
  <c r="H310" i="7"/>
  <c r="G310" i="7"/>
  <c r="F310" i="7"/>
  <c r="C310" i="7"/>
  <c r="B310" i="7"/>
  <c r="P309" i="7"/>
  <c r="O309" i="7"/>
  <c r="N309" i="7"/>
  <c r="M309" i="7"/>
  <c r="L309" i="7"/>
  <c r="I309" i="7"/>
  <c r="H309" i="7"/>
  <c r="G309" i="7"/>
  <c r="F309" i="7"/>
  <c r="C309" i="7"/>
  <c r="B309" i="7"/>
  <c r="P308" i="7"/>
  <c r="O308" i="7"/>
  <c r="N308" i="7"/>
  <c r="M308" i="7"/>
  <c r="L308" i="7"/>
  <c r="I308" i="7"/>
  <c r="H308" i="7"/>
  <c r="G308" i="7"/>
  <c r="F308" i="7"/>
  <c r="C308" i="7"/>
  <c r="B308" i="7"/>
  <c r="P307" i="7"/>
  <c r="O307" i="7"/>
  <c r="N307" i="7"/>
  <c r="M307" i="7"/>
  <c r="L307" i="7"/>
  <c r="I307" i="7"/>
  <c r="H307" i="7"/>
  <c r="G307" i="7"/>
  <c r="F307" i="7"/>
  <c r="C307" i="7"/>
  <c r="B307" i="7"/>
  <c r="P306" i="7"/>
  <c r="O306" i="7"/>
  <c r="N306" i="7"/>
  <c r="M306" i="7"/>
  <c r="L306" i="7"/>
  <c r="I306" i="7"/>
  <c r="H306" i="7"/>
  <c r="G306" i="7"/>
  <c r="F306" i="7"/>
  <c r="C306" i="7"/>
  <c r="B306" i="7"/>
  <c r="P305" i="7"/>
  <c r="O305" i="7"/>
  <c r="N305" i="7"/>
  <c r="M305" i="7"/>
  <c r="L305" i="7"/>
  <c r="I305" i="7"/>
  <c r="H305" i="7"/>
  <c r="G305" i="7"/>
  <c r="F305" i="7"/>
  <c r="C305" i="7"/>
  <c r="B305" i="7"/>
  <c r="P304" i="7"/>
  <c r="O304" i="7"/>
  <c r="N304" i="7"/>
  <c r="M304" i="7"/>
  <c r="L304" i="7"/>
  <c r="I304" i="7"/>
  <c r="H304" i="7"/>
  <c r="G304" i="7"/>
  <c r="F304" i="7"/>
  <c r="C304" i="7"/>
  <c r="B304" i="7"/>
  <c r="P303" i="7"/>
  <c r="O303" i="7"/>
  <c r="N303" i="7"/>
  <c r="M303" i="7"/>
  <c r="L303" i="7"/>
  <c r="I303" i="7"/>
  <c r="H303" i="7"/>
  <c r="G303" i="7"/>
  <c r="F303" i="7"/>
  <c r="C303" i="7"/>
  <c r="B303" i="7"/>
  <c r="P302" i="7"/>
  <c r="O302" i="7"/>
  <c r="N302" i="7"/>
  <c r="M302" i="7"/>
  <c r="L302" i="7"/>
  <c r="I302" i="7"/>
  <c r="H302" i="7"/>
  <c r="G302" i="7"/>
  <c r="F302" i="7"/>
  <c r="C302" i="7"/>
  <c r="B302" i="7"/>
  <c r="P301" i="7"/>
  <c r="O301" i="7"/>
  <c r="N301" i="7"/>
  <c r="M301" i="7"/>
  <c r="L301" i="7"/>
  <c r="I301" i="7"/>
  <c r="H301" i="7"/>
  <c r="G301" i="7"/>
  <c r="F301" i="7"/>
  <c r="C301" i="7"/>
  <c r="B301" i="7"/>
  <c r="P300" i="7"/>
  <c r="O300" i="7"/>
  <c r="N300" i="7"/>
  <c r="M300" i="7"/>
  <c r="L300" i="7"/>
  <c r="I300" i="7"/>
  <c r="H300" i="7"/>
  <c r="G300" i="7"/>
  <c r="F300" i="7"/>
  <c r="C300" i="7"/>
  <c r="B300" i="7"/>
  <c r="P299" i="7"/>
  <c r="O299" i="7"/>
  <c r="N299" i="7"/>
  <c r="M299" i="7"/>
  <c r="L299" i="7"/>
  <c r="I299" i="7"/>
  <c r="H299" i="7"/>
  <c r="G299" i="7"/>
  <c r="F299" i="7"/>
  <c r="C299" i="7"/>
  <c r="B299" i="7"/>
  <c r="P298" i="7"/>
  <c r="O298" i="7"/>
  <c r="N298" i="7"/>
  <c r="M298" i="7"/>
  <c r="L298" i="7"/>
  <c r="I298" i="7"/>
  <c r="H298" i="7"/>
  <c r="G298" i="7"/>
  <c r="F298" i="7"/>
  <c r="C298" i="7"/>
  <c r="B298" i="7"/>
  <c r="P297" i="7"/>
  <c r="O297" i="7"/>
  <c r="N297" i="7"/>
  <c r="M297" i="7"/>
  <c r="L297" i="7"/>
  <c r="I297" i="7"/>
  <c r="H297" i="7"/>
  <c r="G297" i="7"/>
  <c r="F297" i="7"/>
  <c r="C297" i="7"/>
  <c r="B297" i="7"/>
  <c r="P296" i="7"/>
  <c r="O296" i="7"/>
  <c r="N296" i="7"/>
  <c r="M296" i="7"/>
  <c r="L296" i="7"/>
  <c r="I296" i="7"/>
  <c r="H296" i="7"/>
  <c r="G296" i="7"/>
  <c r="F296" i="7"/>
  <c r="C296" i="7"/>
  <c r="B296" i="7"/>
  <c r="P295" i="7"/>
  <c r="O295" i="7"/>
  <c r="N295" i="7"/>
  <c r="M295" i="7"/>
  <c r="L295" i="7"/>
  <c r="I295" i="7"/>
  <c r="H295" i="7"/>
  <c r="G295" i="7"/>
  <c r="F295" i="7"/>
  <c r="C295" i="7"/>
  <c r="B295" i="7"/>
  <c r="P294" i="7"/>
  <c r="O294" i="7"/>
  <c r="N294" i="7"/>
  <c r="M294" i="7"/>
  <c r="L294" i="7"/>
  <c r="I294" i="7"/>
  <c r="H294" i="7"/>
  <c r="G294" i="7"/>
  <c r="F294" i="7"/>
  <c r="C294" i="7"/>
  <c r="B294" i="7"/>
  <c r="P293" i="7"/>
  <c r="O293" i="7"/>
  <c r="N293" i="7"/>
  <c r="M293" i="7"/>
  <c r="L293" i="7"/>
  <c r="I293" i="7"/>
  <c r="H293" i="7"/>
  <c r="G293" i="7"/>
  <c r="F293" i="7"/>
  <c r="C293" i="7"/>
  <c r="B293" i="7"/>
  <c r="P292" i="7"/>
  <c r="O292" i="7"/>
  <c r="N292" i="7"/>
  <c r="M292" i="7"/>
  <c r="L292" i="7"/>
  <c r="I292" i="7"/>
  <c r="H292" i="7"/>
  <c r="G292" i="7"/>
  <c r="F292" i="7"/>
  <c r="C292" i="7"/>
  <c r="B292" i="7"/>
  <c r="P291" i="7"/>
  <c r="O291" i="7"/>
  <c r="N291" i="7"/>
  <c r="M291" i="7"/>
  <c r="L291" i="7"/>
  <c r="I291" i="7"/>
  <c r="H291" i="7"/>
  <c r="G291" i="7"/>
  <c r="F291" i="7"/>
  <c r="C291" i="7"/>
  <c r="B291" i="7"/>
  <c r="P290" i="7"/>
  <c r="O290" i="7"/>
  <c r="N290" i="7"/>
  <c r="M290" i="7"/>
  <c r="L290" i="7"/>
  <c r="I290" i="7"/>
  <c r="H290" i="7"/>
  <c r="G290" i="7"/>
  <c r="F290" i="7"/>
  <c r="C290" i="7"/>
  <c r="B290" i="7"/>
  <c r="P289" i="7"/>
  <c r="O289" i="7"/>
  <c r="N289" i="7"/>
  <c r="M289" i="7"/>
  <c r="L289" i="7"/>
  <c r="I289" i="7"/>
  <c r="H289" i="7"/>
  <c r="G289" i="7"/>
  <c r="F289" i="7"/>
  <c r="C289" i="7"/>
  <c r="B289" i="7"/>
  <c r="P288" i="7"/>
  <c r="O288" i="7"/>
  <c r="N288" i="7"/>
  <c r="M288" i="7"/>
  <c r="L288" i="7"/>
  <c r="I288" i="7"/>
  <c r="H288" i="7"/>
  <c r="G288" i="7"/>
  <c r="F288" i="7"/>
  <c r="C288" i="7"/>
  <c r="B288" i="7"/>
  <c r="P287" i="7"/>
  <c r="O287" i="7"/>
  <c r="N287" i="7"/>
  <c r="M287" i="7"/>
  <c r="L287" i="7"/>
  <c r="I287" i="7"/>
  <c r="H287" i="7"/>
  <c r="G287" i="7"/>
  <c r="F287" i="7"/>
  <c r="C287" i="7"/>
  <c r="B287" i="7"/>
  <c r="P286" i="7"/>
  <c r="O286" i="7"/>
  <c r="N286" i="7"/>
  <c r="M286" i="7"/>
  <c r="L286" i="7"/>
  <c r="I286" i="7"/>
  <c r="H286" i="7"/>
  <c r="G286" i="7"/>
  <c r="F286" i="7"/>
  <c r="C286" i="7"/>
  <c r="B286" i="7"/>
  <c r="P285" i="7"/>
  <c r="O285" i="7"/>
  <c r="N285" i="7"/>
  <c r="M285" i="7"/>
  <c r="L285" i="7"/>
  <c r="I285" i="7"/>
  <c r="H285" i="7"/>
  <c r="G285" i="7"/>
  <c r="F285" i="7"/>
  <c r="C285" i="7"/>
  <c r="B285" i="7"/>
  <c r="P284" i="7"/>
  <c r="O284" i="7"/>
  <c r="N284" i="7"/>
  <c r="M284" i="7"/>
  <c r="L284" i="7"/>
  <c r="I284" i="7"/>
  <c r="H284" i="7"/>
  <c r="G284" i="7"/>
  <c r="F284" i="7"/>
  <c r="C284" i="7"/>
  <c r="B284" i="7"/>
  <c r="P283" i="7"/>
  <c r="O283" i="7"/>
  <c r="N283" i="7"/>
  <c r="M283" i="7"/>
  <c r="L283" i="7"/>
  <c r="I283" i="7"/>
  <c r="H283" i="7"/>
  <c r="G283" i="7"/>
  <c r="F283" i="7"/>
  <c r="C283" i="7"/>
  <c r="B283" i="7"/>
  <c r="P282" i="7"/>
  <c r="O282" i="7"/>
  <c r="N282" i="7"/>
  <c r="M282" i="7"/>
  <c r="L282" i="7"/>
  <c r="I282" i="7"/>
  <c r="H282" i="7"/>
  <c r="G282" i="7"/>
  <c r="F282" i="7"/>
  <c r="C282" i="7"/>
  <c r="B282" i="7"/>
  <c r="P281" i="7"/>
  <c r="O281" i="7"/>
  <c r="N281" i="7"/>
  <c r="M281" i="7"/>
  <c r="L281" i="7"/>
  <c r="I281" i="7"/>
  <c r="H281" i="7"/>
  <c r="G281" i="7"/>
  <c r="F281" i="7"/>
  <c r="C281" i="7"/>
  <c r="B281" i="7"/>
  <c r="P280" i="7"/>
  <c r="O280" i="7"/>
  <c r="N280" i="7"/>
  <c r="M280" i="7"/>
  <c r="L280" i="7"/>
  <c r="I280" i="7"/>
  <c r="H280" i="7"/>
  <c r="G280" i="7"/>
  <c r="F280" i="7"/>
  <c r="C280" i="7"/>
  <c r="B280" i="7"/>
  <c r="P279" i="7"/>
  <c r="O279" i="7"/>
  <c r="N279" i="7"/>
  <c r="M279" i="7"/>
  <c r="L279" i="7"/>
  <c r="I279" i="7"/>
  <c r="H279" i="7"/>
  <c r="G279" i="7"/>
  <c r="F279" i="7"/>
  <c r="C279" i="7"/>
  <c r="B279" i="7"/>
  <c r="P278" i="7"/>
  <c r="O278" i="7"/>
  <c r="N278" i="7"/>
  <c r="M278" i="7"/>
  <c r="L278" i="7"/>
  <c r="I278" i="7"/>
  <c r="H278" i="7"/>
  <c r="G278" i="7"/>
  <c r="F278" i="7"/>
  <c r="C278" i="7"/>
  <c r="B278" i="7"/>
  <c r="P277" i="7"/>
  <c r="O277" i="7"/>
  <c r="N277" i="7"/>
  <c r="M277" i="7"/>
  <c r="L277" i="7"/>
  <c r="I277" i="7"/>
  <c r="H277" i="7"/>
  <c r="G277" i="7"/>
  <c r="F277" i="7"/>
  <c r="C277" i="7"/>
  <c r="B277" i="7"/>
  <c r="P276" i="7"/>
  <c r="O276" i="7"/>
  <c r="N276" i="7"/>
  <c r="M276" i="7"/>
  <c r="L276" i="7"/>
  <c r="I276" i="7"/>
  <c r="H276" i="7"/>
  <c r="G276" i="7"/>
  <c r="F276" i="7"/>
  <c r="C276" i="7"/>
  <c r="B276" i="7"/>
  <c r="P275" i="7"/>
  <c r="O275" i="7"/>
  <c r="N275" i="7"/>
  <c r="M275" i="7"/>
  <c r="L275" i="7"/>
  <c r="I275" i="7"/>
  <c r="H275" i="7"/>
  <c r="G275" i="7"/>
  <c r="F275" i="7"/>
  <c r="C275" i="7"/>
  <c r="B275" i="7"/>
  <c r="P274" i="7"/>
  <c r="O274" i="7"/>
  <c r="N274" i="7"/>
  <c r="M274" i="7"/>
  <c r="L274" i="7"/>
  <c r="I274" i="7"/>
  <c r="H274" i="7"/>
  <c r="G274" i="7"/>
  <c r="F274" i="7"/>
  <c r="C274" i="7"/>
  <c r="B274" i="7"/>
  <c r="P273" i="7"/>
  <c r="O273" i="7"/>
  <c r="N273" i="7"/>
  <c r="M273" i="7"/>
  <c r="L273" i="7"/>
  <c r="I273" i="7"/>
  <c r="H273" i="7"/>
  <c r="G273" i="7"/>
  <c r="F273" i="7"/>
  <c r="C273" i="7"/>
  <c r="B273" i="7"/>
  <c r="P272" i="7"/>
  <c r="O272" i="7"/>
  <c r="N272" i="7"/>
  <c r="M272" i="7"/>
  <c r="L272" i="7"/>
  <c r="I272" i="7"/>
  <c r="H272" i="7"/>
  <c r="G272" i="7"/>
  <c r="F272" i="7"/>
  <c r="C272" i="7"/>
  <c r="B272" i="7"/>
  <c r="P271" i="7"/>
  <c r="O271" i="7"/>
  <c r="N271" i="7"/>
  <c r="M271" i="7"/>
  <c r="L271" i="7"/>
  <c r="I271" i="7"/>
  <c r="H271" i="7"/>
  <c r="G271" i="7"/>
  <c r="F271" i="7"/>
  <c r="C271" i="7"/>
  <c r="B271" i="7"/>
  <c r="P270" i="7"/>
  <c r="O270" i="7"/>
  <c r="N270" i="7"/>
  <c r="M270" i="7"/>
  <c r="L270" i="7"/>
  <c r="I270" i="7"/>
  <c r="H270" i="7"/>
  <c r="G270" i="7"/>
  <c r="F270" i="7"/>
  <c r="C270" i="7"/>
  <c r="B270" i="7"/>
  <c r="P269" i="7"/>
  <c r="O269" i="7"/>
  <c r="N269" i="7"/>
  <c r="M269" i="7"/>
  <c r="L269" i="7"/>
  <c r="I269" i="7"/>
  <c r="H269" i="7"/>
  <c r="G269" i="7"/>
  <c r="F269" i="7"/>
  <c r="C269" i="7"/>
  <c r="B269" i="7"/>
  <c r="P268" i="7"/>
  <c r="O268" i="7"/>
  <c r="N268" i="7"/>
  <c r="M268" i="7"/>
  <c r="L268" i="7"/>
  <c r="I268" i="7"/>
  <c r="H268" i="7"/>
  <c r="G268" i="7"/>
  <c r="F268" i="7"/>
  <c r="C268" i="7"/>
  <c r="B268" i="7"/>
  <c r="P267" i="7"/>
  <c r="O267" i="7"/>
  <c r="N267" i="7"/>
  <c r="M267" i="7"/>
  <c r="L267" i="7"/>
  <c r="I267" i="7"/>
  <c r="H267" i="7"/>
  <c r="G267" i="7"/>
  <c r="F267" i="7"/>
  <c r="C267" i="7"/>
  <c r="B267" i="7"/>
  <c r="P266" i="7"/>
  <c r="O266" i="7"/>
  <c r="N266" i="7"/>
  <c r="M266" i="7"/>
  <c r="L266" i="7"/>
  <c r="I266" i="7"/>
  <c r="H266" i="7"/>
  <c r="G266" i="7"/>
  <c r="F266" i="7"/>
  <c r="C266" i="7"/>
  <c r="B266" i="7"/>
  <c r="P265" i="7"/>
  <c r="O265" i="7"/>
  <c r="N265" i="7"/>
  <c r="M265" i="7"/>
  <c r="L265" i="7"/>
  <c r="I265" i="7"/>
  <c r="H265" i="7"/>
  <c r="G265" i="7"/>
  <c r="F265" i="7"/>
  <c r="C265" i="7"/>
  <c r="B265" i="7"/>
  <c r="P264" i="7"/>
  <c r="O264" i="7"/>
  <c r="N264" i="7"/>
  <c r="M264" i="7"/>
  <c r="L264" i="7"/>
  <c r="I264" i="7"/>
  <c r="H264" i="7"/>
  <c r="G264" i="7"/>
  <c r="F264" i="7"/>
  <c r="C264" i="7"/>
  <c r="B264" i="7"/>
  <c r="P263" i="7"/>
  <c r="O263" i="7"/>
  <c r="N263" i="7"/>
  <c r="M263" i="7"/>
  <c r="L263" i="7"/>
  <c r="I263" i="7"/>
  <c r="H263" i="7"/>
  <c r="G263" i="7"/>
  <c r="F263" i="7"/>
  <c r="C263" i="7"/>
  <c r="B263" i="7"/>
  <c r="P262" i="7"/>
  <c r="O262" i="7"/>
  <c r="N262" i="7"/>
  <c r="M262" i="7"/>
  <c r="L262" i="7"/>
  <c r="I262" i="7"/>
  <c r="H262" i="7"/>
  <c r="G262" i="7"/>
  <c r="F262" i="7"/>
  <c r="C262" i="7"/>
  <c r="B262" i="7"/>
  <c r="P261" i="7"/>
  <c r="O261" i="7"/>
  <c r="N261" i="7"/>
  <c r="M261" i="7"/>
  <c r="L261" i="7"/>
  <c r="I261" i="7"/>
  <c r="H261" i="7"/>
  <c r="G261" i="7"/>
  <c r="F261" i="7"/>
  <c r="C261" i="7"/>
  <c r="B261" i="7"/>
  <c r="P260" i="7"/>
  <c r="O260" i="7"/>
  <c r="N260" i="7"/>
  <c r="M260" i="7"/>
  <c r="L260" i="7"/>
  <c r="I260" i="7"/>
  <c r="H260" i="7"/>
  <c r="G260" i="7"/>
  <c r="F260" i="7"/>
  <c r="C260" i="7"/>
  <c r="B260" i="7"/>
  <c r="P259" i="7"/>
  <c r="O259" i="7"/>
  <c r="N259" i="7"/>
  <c r="M259" i="7"/>
  <c r="L259" i="7"/>
  <c r="I259" i="7"/>
  <c r="H259" i="7"/>
  <c r="G259" i="7"/>
  <c r="F259" i="7"/>
  <c r="C259" i="7"/>
  <c r="B259" i="7"/>
  <c r="P258" i="7"/>
  <c r="O258" i="7"/>
  <c r="N258" i="7"/>
  <c r="M258" i="7"/>
  <c r="L258" i="7"/>
  <c r="I258" i="7"/>
  <c r="H258" i="7"/>
  <c r="G258" i="7"/>
  <c r="F258" i="7"/>
  <c r="C258" i="7"/>
  <c r="B258" i="7"/>
  <c r="P257" i="7"/>
  <c r="O257" i="7"/>
  <c r="N257" i="7"/>
  <c r="M257" i="7"/>
  <c r="L257" i="7"/>
  <c r="I257" i="7"/>
  <c r="H257" i="7"/>
  <c r="G257" i="7"/>
  <c r="F257" i="7"/>
  <c r="C257" i="7"/>
  <c r="B257" i="7"/>
  <c r="P256" i="7"/>
  <c r="O256" i="7"/>
  <c r="N256" i="7"/>
  <c r="M256" i="7"/>
  <c r="L256" i="7"/>
  <c r="I256" i="7"/>
  <c r="H256" i="7"/>
  <c r="G256" i="7"/>
  <c r="F256" i="7"/>
  <c r="C256" i="7"/>
  <c r="B256" i="7"/>
  <c r="P255" i="7"/>
  <c r="O255" i="7"/>
  <c r="N255" i="7"/>
  <c r="M255" i="7"/>
  <c r="L255" i="7"/>
  <c r="I255" i="7"/>
  <c r="H255" i="7"/>
  <c r="G255" i="7"/>
  <c r="F255" i="7"/>
  <c r="C255" i="7"/>
  <c r="B255" i="7"/>
  <c r="P254" i="7"/>
  <c r="O254" i="7"/>
  <c r="N254" i="7"/>
  <c r="M254" i="7"/>
  <c r="L254" i="7"/>
  <c r="I254" i="7"/>
  <c r="H254" i="7"/>
  <c r="G254" i="7"/>
  <c r="F254" i="7"/>
  <c r="C254" i="7"/>
  <c r="B254" i="7"/>
  <c r="P253" i="7"/>
  <c r="O253" i="7"/>
  <c r="N253" i="7"/>
  <c r="M253" i="7"/>
  <c r="L253" i="7"/>
  <c r="I253" i="7"/>
  <c r="H253" i="7"/>
  <c r="G253" i="7"/>
  <c r="F253" i="7"/>
  <c r="C253" i="7"/>
  <c r="B253" i="7"/>
  <c r="P252" i="7"/>
  <c r="O252" i="7"/>
  <c r="N252" i="7"/>
  <c r="M252" i="7"/>
  <c r="L252" i="7"/>
  <c r="I252" i="7"/>
  <c r="H252" i="7"/>
  <c r="G252" i="7"/>
  <c r="F252" i="7"/>
  <c r="C252" i="7"/>
  <c r="B252" i="7"/>
  <c r="P251" i="7"/>
  <c r="O251" i="7"/>
  <c r="N251" i="7"/>
  <c r="M251" i="7"/>
  <c r="L251" i="7"/>
  <c r="I251" i="7"/>
  <c r="H251" i="7"/>
  <c r="G251" i="7"/>
  <c r="F251" i="7"/>
  <c r="C251" i="7"/>
  <c r="B251" i="7"/>
  <c r="P250" i="7"/>
  <c r="O250" i="7"/>
  <c r="N250" i="7"/>
  <c r="M250" i="7"/>
  <c r="L250" i="7"/>
  <c r="I250" i="7"/>
  <c r="H250" i="7"/>
  <c r="G250" i="7"/>
  <c r="F250" i="7"/>
  <c r="C250" i="7"/>
  <c r="B250" i="7"/>
  <c r="P249" i="7"/>
  <c r="O249" i="7"/>
  <c r="N249" i="7"/>
  <c r="M249" i="7"/>
  <c r="L249" i="7"/>
  <c r="I249" i="7"/>
  <c r="H249" i="7"/>
  <c r="G249" i="7"/>
  <c r="F249" i="7"/>
  <c r="C249" i="7"/>
  <c r="B249" i="7"/>
  <c r="P248" i="7"/>
  <c r="O248" i="7"/>
  <c r="N248" i="7"/>
  <c r="M248" i="7"/>
  <c r="L248" i="7"/>
  <c r="I248" i="7"/>
  <c r="H248" i="7"/>
  <c r="G248" i="7"/>
  <c r="F248" i="7"/>
  <c r="C248" i="7"/>
  <c r="B248" i="7"/>
  <c r="P247" i="7"/>
  <c r="O247" i="7"/>
  <c r="N247" i="7"/>
  <c r="M247" i="7"/>
  <c r="L247" i="7"/>
  <c r="I247" i="7"/>
  <c r="H247" i="7"/>
  <c r="G247" i="7"/>
  <c r="F247" i="7"/>
  <c r="C247" i="7"/>
  <c r="B247" i="7"/>
  <c r="P246" i="7"/>
  <c r="O246" i="7"/>
  <c r="N246" i="7"/>
  <c r="M246" i="7"/>
  <c r="L246" i="7"/>
  <c r="I246" i="7"/>
  <c r="H246" i="7"/>
  <c r="G246" i="7"/>
  <c r="F246" i="7"/>
  <c r="C246" i="7"/>
  <c r="B246" i="7"/>
  <c r="P245" i="7"/>
  <c r="O245" i="7"/>
  <c r="N245" i="7"/>
  <c r="M245" i="7"/>
  <c r="L245" i="7"/>
  <c r="I245" i="7"/>
  <c r="H245" i="7"/>
  <c r="G245" i="7"/>
  <c r="F245" i="7"/>
  <c r="C245" i="7"/>
  <c r="B245" i="7"/>
  <c r="P244" i="7"/>
  <c r="O244" i="7"/>
  <c r="N244" i="7"/>
  <c r="M244" i="7"/>
  <c r="L244" i="7"/>
  <c r="I244" i="7"/>
  <c r="H244" i="7"/>
  <c r="G244" i="7"/>
  <c r="F244" i="7"/>
  <c r="C244" i="7"/>
  <c r="B244" i="7"/>
  <c r="P243" i="7"/>
  <c r="O243" i="7"/>
  <c r="N243" i="7"/>
  <c r="M243" i="7"/>
  <c r="L243" i="7"/>
  <c r="I243" i="7"/>
  <c r="H243" i="7"/>
  <c r="G243" i="7"/>
  <c r="F243" i="7"/>
  <c r="C243" i="7"/>
  <c r="B243" i="7"/>
  <c r="P242" i="7"/>
  <c r="O242" i="7"/>
  <c r="N242" i="7"/>
  <c r="M242" i="7"/>
  <c r="L242" i="7"/>
  <c r="I242" i="7"/>
  <c r="H242" i="7"/>
  <c r="G242" i="7"/>
  <c r="F242" i="7"/>
  <c r="C242" i="7"/>
  <c r="B242" i="7"/>
  <c r="P241" i="7"/>
  <c r="O241" i="7"/>
  <c r="N241" i="7"/>
  <c r="M241" i="7"/>
  <c r="L241" i="7"/>
  <c r="I241" i="7"/>
  <c r="H241" i="7"/>
  <c r="G241" i="7"/>
  <c r="F241" i="7"/>
  <c r="C241" i="7"/>
  <c r="B241" i="7"/>
  <c r="P240" i="7"/>
  <c r="O240" i="7"/>
  <c r="N240" i="7"/>
  <c r="M240" i="7"/>
  <c r="L240" i="7"/>
  <c r="I240" i="7"/>
  <c r="H240" i="7"/>
  <c r="G240" i="7"/>
  <c r="F240" i="7"/>
  <c r="C240" i="7"/>
  <c r="B240" i="7"/>
  <c r="P239" i="7"/>
  <c r="O239" i="7"/>
  <c r="N239" i="7"/>
  <c r="M239" i="7"/>
  <c r="L239" i="7"/>
  <c r="I239" i="7"/>
  <c r="H239" i="7"/>
  <c r="G239" i="7"/>
  <c r="F239" i="7"/>
  <c r="C239" i="7"/>
  <c r="B239" i="7"/>
  <c r="P238" i="7"/>
  <c r="O238" i="7"/>
  <c r="N238" i="7"/>
  <c r="M238" i="7"/>
  <c r="L238" i="7"/>
  <c r="I238" i="7"/>
  <c r="H238" i="7"/>
  <c r="G238" i="7"/>
  <c r="F238" i="7"/>
  <c r="C238" i="7"/>
  <c r="B238" i="7"/>
  <c r="P237" i="7"/>
  <c r="O237" i="7"/>
  <c r="N237" i="7"/>
  <c r="M237" i="7"/>
  <c r="L237" i="7"/>
  <c r="I237" i="7"/>
  <c r="H237" i="7"/>
  <c r="G237" i="7"/>
  <c r="F237" i="7"/>
  <c r="C237" i="7"/>
  <c r="B237" i="7"/>
  <c r="P236" i="7"/>
  <c r="O236" i="7"/>
  <c r="N236" i="7"/>
  <c r="M236" i="7"/>
  <c r="L236" i="7"/>
  <c r="I236" i="7"/>
  <c r="H236" i="7"/>
  <c r="G236" i="7"/>
  <c r="F236" i="7"/>
  <c r="C236" i="7"/>
  <c r="B236" i="7"/>
  <c r="P235" i="7"/>
  <c r="O235" i="7"/>
  <c r="N235" i="7"/>
  <c r="M235" i="7"/>
  <c r="L235" i="7"/>
  <c r="I235" i="7"/>
  <c r="H235" i="7"/>
  <c r="G235" i="7"/>
  <c r="F235" i="7"/>
  <c r="C235" i="7"/>
  <c r="B235" i="7"/>
  <c r="P234" i="7"/>
  <c r="O234" i="7"/>
  <c r="N234" i="7"/>
  <c r="M234" i="7"/>
  <c r="L234" i="7"/>
  <c r="I234" i="7"/>
  <c r="H234" i="7"/>
  <c r="G234" i="7"/>
  <c r="F234" i="7"/>
  <c r="C234" i="7"/>
  <c r="B234" i="7"/>
  <c r="P233" i="7"/>
  <c r="O233" i="7"/>
  <c r="N233" i="7"/>
  <c r="M233" i="7"/>
  <c r="L233" i="7"/>
  <c r="I233" i="7"/>
  <c r="H233" i="7"/>
  <c r="G233" i="7"/>
  <c r="F233" i="7"/>
  <c r="C233" i="7"/>
  <c r="B233" i="7"/>
  <c r="P232" i="7"/>
  <c r="O232" i="7"/>
  <c r="N232" i="7"/>
  <c r="M232" i="7"/>
  <c r="L232" i="7"/>
  <c r="I232" i="7"/>
  <c r="H232" i="7"/>
  <c r="G232" i="7"/>
  <c r="F232" i="7"/>
  <c r="C232" i="7"/>
  <c r="B232" i="7"/>
  <c r="P231" i="7"/>
  <c r="O231" i="7"/>
  <c r="N231" i="7"/>
  <c r="M231" i="7"/>
  <c r="L231" i="7"/>
  <c r="I231" i="7"/>
  <c r="H231" i="7"/>
  <c r="G231" i="7"/>
  <c r="F231" i="7"/>
  <c r="C231" i="7"/>
  <c r="B231" i="7"/>
  <c r="P230" i="7"/>
  <c r="O230" i="7"/>
  <c r="N230" i="7"/>
  <c r="M230" i="7"/>
  <c r="L230" i="7"/>
  <c r="I230" i="7"/>
  <c r="H230" i="7"/>
  <c r="G230" i="7"/>
  <c r="F230" i="7"/>
  <c r="C230" i="7"/>
  <c r="B230" i="7"/>
  <c r="P229" i="7"/>
  <c r="O229" i="7"/>
  <c r="N229" i="7"/>
  <c r="M229" i="7"/>
  <c r="L229" i="7"/>
  <c r="I229" i="7"/>
  <c r="H229" i="7"/>
  <c r="G229" i="7"/>
  <c r="F229" i="7"/>
  <c r="C229" i="7"/>
  <c r="B229" i="7"/>
  <c r="P228" i="7"/>
  <c r="O228" i="7"/>
  <c r="N228" i="7"/>
  <c r="M228" i="7"/>
  <c r="L228" i="7"/>
  <c r="I228" i="7"/>
  <c r="H228" i="7"/>
  <c r="G228" i="7"/>
  <c r="F228" i="7"/>
  <c r="C228" i="7"/>
  <c r="B228" i="7"/>
  <c r="P227" i="7"/>
  <c r="O227" i="7"/>
  <c r="N227" i="7"/>
  <c r="M227" i="7"/>
  <c r="L227" i="7"/>
  <c r="I227" i="7"/>
  <c r="H227" i="7"/>
  <c r="G227" i="7"/>
  <c r="F227" i="7"/>
  <c r="C227" i="7"/>
  <c r="B227" i="7"/>
  <c r="P226" i="7"/>
  <c r="O226" i="7"/>
  <c r="N226" i="7"/>
  <c r="M226" i="7"/>
  <c r="L226" i="7"/>
  <c r="I226" i="7"/>
  <c r="H226" i="7"/>
  <c r="G226" i="7"/>
  <c r="F226" i="7"/>
  <c r="C226" i="7"/>
  <c r="B226" i="7"/>
  <c r="P225" i="7"/>
  <c r="O225" i="7"/>
  <c r="N225" i="7"/>
  <c r="M225" i="7"/>
  <c r="L225" i="7"/>
  <c r="I225" i="7"/>
  <c r="H225" i="7"/>
  <c r="G225" i="7"/>
  <c r="F225" i="7"/>
  <c r="C225" i="7"/>
  <c r="B225" i="7"/>
  <c r="P224" i="7"/>
  <c r="O224" i="7"/>
  <c r="N224" i="7"/>
  <c r="M224" i="7"/>
  <c r="L224" i="7"/>
  <c r="I224" i="7"/>
  <c r="H224" i="7"/>
  <c r="G224" i="7"/>
  <c r="F224" i="7"/>
  <c r="C224" i="7"/>
  <c r="B224" i="7"/>
  <c r="P223" i="7"/>
  <c r="O223" i="7"/>
  <c r="N223" i="7"/>
  <c r="M223" i="7"/>
  <c r="L223" i="7"/>
  <c r="I223" i="7"/>
  <c r="H223" i="7"/>
  <c r="G223" i="7"/>
  <c r="F223" i="7"/>
  <c r="C223" i="7"/>
  <c r="B223" i="7"/>
  <c r="P222" i="7"/>
  <c r="O222" i="7"/>
  <c r="N222" i="7"/>
  <c r="M222" i="7"/>
  <c r="L222" i="7"/>
  <c r="I222" i="7"/>
  <c r="H222" i="7"/>
  <c r="G222" i="7"/>
  <c r="F222" i="7"/>
  <c r="C222" i="7"/>
  <c r="B222" i="7"/>
  <c r="P221" i="7"/>
  <c r="O221" i="7"/>
  <c r="N221" i="7"/>
  <c r="M221" i="7"/>
  <c r="L221" i="7"/>
  <c r="I221" i="7"/>
  <c r="H221" i="7"/>
  <c r="G221" i="7"/>
  <c r="F221" i="7"/>
  <c r="C221" i="7"/>
  <c r="B221" i="7"/>
  <c r="P220" i="7"/>
  <c r="O220" i="7"/>
  <c r="N220" i="7"/>
  <c r="M220" i="7"/>
  <c r="L220" i="7"/>
  <c r="I220" i="7"/>
  <c r="H220" i="7"/>
  <c r="G220" i="7"/>
  <c r="F220" i="7"/>
  <c r="C220" i="7"/>
  <c r="B220" i="7"/>
  <c r="P219" i="7"/>
  <c r="O219" i="7"/>
  <c r="N219" i="7"/>
  <c r="M219" i="7"/>
  <c r="L219" i="7"/>
  <c r="I219" i="7"/>
  <c r="H219" i="7"/>
  <c r="G219" i="7"/>
  <c r="F219" i="7"/>
  <c r="C219" i="7"/>
  <c r="B219" i="7"/>
  <c r="P218" i="7"/>
  <c r="O218" i="7"/>
  <c r="N218" i="7"/>
  <c r="M218" i="7"/>
  <c r="L218" i="7"/>
  <c r="I218" i="7"/>
  <c r="H218" i="7"/>
  <c r="G218" i="7"/>
  <c r="F218" i="7"/>
  <c r="C218" i="7"/>
  <c r="B218" i="7"/>
  <c r="P217" i="7"/>
  <c r="O217" i="7"/>
  <c r="N217" i="7"/>
  <c r="M217" i="7"/>
  <c r="L217" i="7"/>
  <c r="I217" i="7"/>
  <c r="H217" i="7"/>
  <c r="G217" i="7"/>
  <c r="F217" i="7"/>
  <c r="C217" i="7"/>
  <c r="B217" i="7"/>
  <c r="P216" i="7"/>
  <c r="O216" i="7"/>
  <c r="N216" i="7"/>
  <c r="M216" i="7"/>
  <c r="L216" i="7"/>
  <c r="I216" i="7"/>
  <c r="H216" i="7"/>
  <c r="G216" i="7"/>
  <c r="F216" i="7"/>
  <c r="C216" i="7"/>
  <c r="B216" i="7"/>
  <c r="P215" i="7"/>
  <c r="O215" i="7"/>
  <c r="N215" i="7"/>
  <c r="M215" i="7"/>
  <c r="L215" i="7"/>
  <c r="I215" i="7"/>
  <c r="H215" i="7"/>
  <c r="G215" i="7"/>
  <c r="F215" i="7"/>
  <c r="C215" i="7"/>
  <c r="B215" i="7"/>
  <c r="P214" i="7"/>
  <c r="O214" i="7"/>
  <c r="N214" i="7"/>
  <c r="M214" i="7"/>
  <c r="L214" i="7"/>
  <c r="I214" i="7"/>
  <c r="H214" i="7"/>
  <c r="G214" i="7"/>
  <c r="F214" i="7"/>
  <c r="C214" i="7"/>
  <c r="B214" i="7"/>
  <c r="P213" i="7"/>
  <c r="O213" i="7"/>
  <c r="N213" i="7"/>
  <c r="M213" i="7"/>
  <c r="L213" i="7"/>
  <c r="I213" i="7"/>
  <c r="H213" i="7"/>
  <c r="G213" i="7"/>
  <c r="F213" i="7"/>
  <c r="C213" i="7"/>
  <c r="B213" i="7"/>
  <c r="P212" i="7"/>
  <c r="O212" i="7"/>
  <c r="N212" i="7"/>
  <c r="M212" i="7"/>
  <c r="L212" i="7"/>
  <c r="I212" i="7"/>
  <c r="H212" i="7"/>
  <c r="G212" i="7"/>
  <c r="F212" i="7"/>
  <c r="C212" i="7"/>
  <c r="B212" i="7"/>
  <c r="P211" i="7"/>
  <c r="O211" i="7"/>
  <c r="N211" i="7"/>
  <c r="M211" i="7"/>
  <c r="L211" i="7"/>
  <c r="I211" i="7"/>
  <c r="H211" i="7"/>
  <c r="G211" i="7"/>
  <c r="F211" i="7"/>
  <c r="C211" i="7"/>
  <c r="B211" i="7"/>
  <c r="P210" i="7"/>
  <c r="O210" i="7"/>
  <c r="N210" i="7"/>
  <c r="M210" i="7"/>
  <c r="L210" i="7"/>
  <c r="I210" i="7"/>
  <c r="H210" i="7"/>
  <c r="G210" i="7"/>
  <c r="F210" i="7"/>
  <c r="C210" i="7"/>
  <c r="B210" i="7"/>
  <c r="P209" i="7"/>
  <c r="O209" i="7"/>
  <c r="N209" i="7"/>
  <c r="M209" i="7"/>
  <c r="L209" i="7"/>
  <c r="I209" i="7"/>
  <c r="H209" i="7"/>
  <c r="G209" i="7"/>
  <c r="F209" i="7"/>
  <c r="C209" i="7"/>
  <c r="B209" i="7"/>
  <c r="P208" i="7"/>
  <c r="O208" i="7"/>
  <c r="N208" i="7"/>
  <c r="M208" i="7"/>
  <c r="L208" i="7"/>
  <c r="I208" i="7"/>
  <c r="H208" i="7"/>
  <c r="G208" i="7"/>
  <c r="F208" i="7"/>
  <c r="C208" i="7"/>
  <c r="B208" i="7"/>
  <c r="P207" i="7"/>
  <c r="O207" i="7"/>
  <c r="N207" i="7"/>
  <c r="M207" i="7"/>
  <c r="L207" i="7"/>
  <c r="I207" i="7"/>
  <c r="H207" i="7"/>
  <c r="G207" i="7"/>
  <c r="F207" i="7"/>
  <c r="C207" i="7"/>
  <c r="B207" i="7"/>
  <c r="P206" i="7"/>
  <c r="O206" i="7"/>
  <c r="N206" i="7"/>
  <c r="M206" i="7"/>
  <c r="L206" i="7"/>
  <c r="I206" i="7"/>
  <c r="H206" i="7"/>
  <c r="G206" i="7"/>
  <c r="F206" i="7"/>
  <c r="C206" i="7"/>
  <c r="B206" i="7"/>
  <c r="P205" i="7"/>
  <c r="O205" i="7"/>
  <c r="N205" i="7"/>
  <c r="M205" i="7"/>
  <c r="L205" i="7"/>
  <c r="I205" i="7"/>
  <c r="H205" i="7"/>
  <c r="G205" i="7"/>
  <c r="F205" i="7"/>
  <c r="C205" i="7"/>
  <c r="B205" i="7"/>
  <c r="P204" i="7"/>
  <c r="O204" i="7"/>
  <c r="N204" i="7"/>
  <c r="M204" i="7"/>
  <c r="L204" i="7"/>
  <c r="I204" i="7"/>
  <c r="H204" i="7"/>
  <c r="G204" i="7"/>
  <c r="F204" i="7"/>
  <c r="C204" i="7"/>
  <c r="B204" i="7"/>
  <c r="P203" i="7"/>
  <c r="O203" i="7"/>
  <c r="N203" i="7"/>
  <c r="M203" i="7"/>
  <c r="L203" i="7"/>
  <c r="I203" i="7"/>
  <c r="H203" i="7"/>
  <c r="G203" i="7"/>
  <c r="F203" i="7"/>
  <c r="C203" i="7"/>
  <c r="B203" i="7"/>
  <c r="P202" i="7"/>
  <c r="O202" i="7"/>
  <c r="N202" i="7"/>
  <c r="M202" i="7"/>
  <c r="L202" i="7"/>
  <c r="I202" i="7"/>
  <c r="H202" i="7"/>
  <c r="G202" i="7"/>
  <c r="F202" i="7"/>
  <c r="C202" i="7"/>
  <c r="B202" i="7"/>
  <c r="P201" i="7"/>
  <c r="O201" i="7"/>
  <c r="N201" i="7"/>
  <c r="M201" i="7"/>
  <c r="L201" i="7"/>
  <c r="I201" i="7"/>
  <c r="H201" i="7"/>
  <c r="G201" i="7"/>
  <c r="F201" i="7"/>
  <c r="C201" i="7"/>
  <c r="B201" i="7"/>
  <c r="P200" i="7"/>
  <c r="O200" i="7"/>
  <c r="N200" i="7"/>
  <c r="M200" i="7"/>
  <c r="L200" i="7"/>
  <c r="I200" i="7"/>
  <c r="H200" i="7"/>
  <c r="G200" i="7"/>
  <c r="F200" i="7"/>
  <c r="C200" i="7"/>
  <c r="B200" i="7"/>
  <c r="P199" i="7"/>
  <c r="O199" i="7"/>
  <c r="N199" i="7"/>
  <c r="M199" i="7"/>
  <c r="L199" i="7"/>
  <c r="I199" i="7"/>
  <c r="H199" i="7"/>
  <c r="G199" i="7"/>
  <c r="F199" i="7"/>
  <c r="C199" i="7"/>
  <c r="B199" i="7"/>
  <c r="P198" i="7"/>
  <c r="O198" i="7"/>
  <c r="N198" i="7"/>
  <c r="M198" i="7"/>
  <c r="L198" i="7"/>
  <c r="I198" i="7"/>
  <c r="H198" i="7"/>
  <c r="G198" i="7"/>
  <c r="F198" i="7"/>
  <c r="C198" i="7"/>
  <c r="B198" i="7"/>
  <c r="P197" i="7"/>
  <c r="O197" i="7"/>
  <c r="N197" i="7"/>
  <c r="M197" i="7"/>
  <c r="L197" i="7"/>
  <c r="I197" i="7"/>
  <c r="H197" i="7"/>
  <c r="G197" i="7"/>
  <c r="F197" i="7"/>
  <c r="C197" i="7"/>
  <c r="B197" i="7"/>
  <c r="P196" i="7"/>
  <c r="O196" i="7"/>
  <c r="N196" i="7"/>
  <c r="M196" i="7"/>
  <c r="L196" i="7"/>
  <c r="I196" i="7"/>
  <c r="H196" i="7"/>
  <c r="G196" i="7"/>
  <c r="F196" i="7"/>
  <c r="C196" i="7"/>
  <c r="B196" i="7"/>
  <c r="P195" i="7"/>
  <c r="O195" i="7"/>
  <c r="N195" i="7"/>
  <c r="M195" i="7"/>
  <c r="L195" i="7"/>
  <c r="I195" i="7"/>
  <c r="H195" i="7"/>
  <c r="G195" i="7"/>
  <c r="F195" i="7"/>
  <c r="C195" i="7"/>
  <c r="B195" i="7"/>
  <c r="P194" i="7"/>
  <c r="O194" i="7"/>
  <c r="N194" i="7"/>
  <c r="M194" i="7"/>
  <c r="L194" i="7"/>
  <c r="I194" i="7"/>
  <c r="H194" i="7"/>
  <c r="G194" i="7"/>
  <c r="F194" i="7"/>
  <c r="C194" i="7"/>
  <c r="B194" i="7"/>
  <c r="P193" i="7"/>
  <c r="O193" i="7"/>
  <c r="N193" i="7"/>
  <c r="M193" i="7"/>
  <c r="L193" i="7"/>
  <c r="I193" i="7"/>
  <c r="H193" i="7"/>
  <c r="G193" i="7"/>
  <c r="F193" i="7"/>
  <c r="C193" i="7"/>
  <c r="B193" i="7"/>
  <c r="P192" i="7"/>
  <c r="O192" i="7"/>
  <c r="N192" i="7"/>
  <c r="M192" i="7"/>
  <c r="L192" i="7"/>
  <c r="I192" i="7"/>
  <c r="H192" i="7"/>
  <c r="G192" i="7"/>
  <c r="F192" i="7"/>
  <c r="C192" i="7"/>
  <c r="B192" i="7"/>
  <c r="P191" i="7"/>
  <c r="O191" i="7"/>
  <c r="N191" i="7"/>
  <c r="M191" i="7"/>
  <c r="L191" i="7"/>
  <c r="I191" i="7"/>
  <c r="H191" i="7"/>
  <c r="G191" i="7"/>
  <c r="F191" i="7"/>
  <c r="C191" i="7"/>
  <c r="B191" i="7"/>
  <c r="P190" i="7"/>
  <c r="O190" i="7"/>
  <c r="N190" i="7"/>
  <c r="M190" i="7"/>
  <c r="L190" i="7"/>
  <c r="I190" i="7"/>
  <c r="H190" i="7"/>
  <c r="G190" i="7"/>
  <c r="F190" i="7"/>
  <c r="C190" i="7"/>
  <c r="B190" i="7"/>
  <c r="P189" i="7"/>
  <c r="O189" i="7"/>
  <c r="N189" i="7"/>
  <c r="M189" i="7"/>
  <c r="L189" i="7"/>
  <c r="I189" i="7"/>
  <c r="H189" i="7"/>
  <c r="G189" i="7"/>
  <c r="F189" i="7"/>
  <c r="C189" i="7"/>
  <c r="B189" i="7"/>
  <c r="P188" i="7"/>
  <c r="O188" i="7"/>
  <c r="N188" i="7"/>
  <c r="M188" i="7"/>
  <c r="L188" i="7"/>
  <c r="I188" i="7"/>
  <c r="H188" i="7"/>
  <c r="G188" i="7"/>
  <c r="F188" i="7"/>
  <c r="C188" i="7"/>
  <c r="B188" i="7"/>
  <c r="P187" i="7"/>
  <c r="O187" i="7"/>
  <c r="N187" i="7"/>
  <c r="M187" i="7"/>
  <c r="L187" i="7"/>
  <c r="I187" i="7"/>
  <c r="H187" i="7"/>
  <c r="G187" i="7"/>
  <c r="F187" i="7"/>
  <c r="C187" i="7"/>
  <c r="B187" i="7"/>
  <c r="P186" i="7"/>
  <c r="O186" i="7"/>
  <c r="N186" i="7"/>
  <c r="M186" i="7"/>
  <c r="L186" i="7"/>
  <c r="I186" i="7"/>
  <c r="H186" i="7"/>
  <c r="G186" i="7"/>
  <c r="F186" i="7"/>
  <c r="C186" i="7"/>
  <c r="B186" i="7"/>
  <c r="P185" i="7"/>
  <c r="O185" i="7"/>
  <c r="N185" i="7"/>
  <c r="M185" i="7"/>
  <c r="L185" i="7"/>
  <c r="I185" i="7"/>
  <c r="H185" i="7"/>
  <c r="G185" i="7"/>
  <c r="F185" i="7"/>
  <c r="C185" i="7"/>
  <c r="B185" i="7"/>
  <c r="P184" i="7"/>
  <c r="O184" i="7"/>
  <c r="N184" i="7"/>
  <c r="M184" i="7"/>
  <c r="L184" i="7"/>
  <c r="I184" i="7"/>
  <c r="H184" i="7"/>
  <c r="G184" i="7"/>
  <c r="F184" i="7"/>
  <c r="C184" i="7"/>
  <c r="B184" i="7"/>
  <c r="P183" i="7"/>
  <c r="O183" i="7"/>
  <c r="N183" i="7"/>
  <c r="M183" i="7"/>
  <c r="L183" i="7"/>
  <c r="I183" i="7"/>
  <c r="H183" i="7"/>
  <c r="G183" i="7"/>
  <c r="F183" i="7"/>
  <c r="C183" i="7"/>
  <c r="B183" i="7"/>
  <c r="P182" i="7"/>
  <c r="O182" i="7"/>
  <c r="N182" i="7"/>
  <c r="M182" i="7"/>
  <c r="L182" i="7"/>
  <c r="I182" i="7"/>
  <c r="H182" i="7"/>
  <c r="G182" i="7"/>
  <c r="F182" i="7"/>
  <c r="C182" i="7"/>
  <c r="B182" i="7"/>
  <c r="P181" i="7"/>
  <c r="O181" i="7"/>
  <c r="N181" i="7"/>
  <c r="M181" i="7"/>
  <c r="L181" i="7"/>
  <c r="I181" i="7"/>
  <c r="H181" i="7"/>
  <c r="G181" i="7"/>
  <c r="F181" i="7"/>
  <c r="C181" i="7"/>
  <c r="B181" i="7"/>
  <c r="P180" i="7"/>
  <c r="O180" i="7"/>
  <c r="N180" i="7"/>
  <c r="M180" i="7"/>
  <c r="L180" i="7"/>
  <c r="I180" i="7"/>
  <c r="H180" i="7"/>
  <c r="G180" i="7"/>
  <c r="F180" i="7"/>
  <c r="C180" i="7"/>
  <c r="B180" i="7"/>
  <c r="P179" i="7"/>
  <c r="O179" i="7"/>
  <c r="N179" i="7"/>
  <c r="M179" i="7"/>
  <c r="L179" i="7"/>
  <c r="I179" i="7"/>
  <c r="H179" i="7"/>
  <c r="G179" i="7"/>
  <c r="F179" i="7"/>
  <c r="C179" i="7"/>
  <c r="B179" i="7"/>
  <c r="P178" i="7"/>
  <c r="O178" i="7"/>
  <c r="N178" i="7"/>
  <c r="M178" i="7"/>
  <c r="L178" i="7"/>
  <c r="I178" i="7"/>
  <c r="H178" i="7"/>
  <c r="G178" i="7"/>
  <c r="F178" i="7"/>
  <c r="C178" i="7"/>
  <c r="B178" i="7"/>
  <c r="P177" i="7"/>
  <c r="O177" i="7"/>
  <c r="N177" i="7"/>
  <c r="M177" i="7"/>
  <c r="L177" i="7"/>
  <c r="I177" i="7"/>
  <c r="H177" i="7"/>
  <c r="G177" i="7"/>
  <c r="F177" i="7"/>
  <c r="C177" i="7"/>
  <c r="B177" i="7"/>
  <c r="P176" i="7"/>
  <c r="O176" i="7"/>
  <c r="N176" i="7"/>
  <c r="M176" i="7"/>
  <c r="L176" i="7"/>
  <c r="I176" i="7"/>
  <c r="H176" i="7"/>
  <c r="G176" i="7"/>
  <c r="F176" i="7"/>
  <c r="C176" i="7"/>
  <c r="B176" i="7"/>
  <c r="P175" i="7"/>
  <c r="O175" i="7"/>
  <c r="N175" i="7"/>
  <c r="M175" i="7"/>
  <c r="L175" i="7"/>
  <c r="I175" i="7"/>
  <c r="H175" i="7"/>
  <c r="G175" i="7"/>
  <c r="F175" i="7"/>
  <c r="C175" i="7"/>
  <c r="B175" i="7"/>
  <c r="P174" i="7"/>
  <c r="O174" i="7"/>
  <c r="N174" i="7"/>
  <c r="M174" i="7"/>
  <c r="L174" i="7"/>
  <c r="I174" i="7"/>
  <c r="H174" i="7"/>
  <c r="G174" i="7"/>
  <c r="F174" i="7"/>
  <c r="C174" i="7"/>
  <c r="B174" i="7"/>
  <c r="P173" i="7"/>
  <c r="O173" i="7"/>
  <c r="N173" i="7"/>
  <c r="M173" i="7"/>
  <c r="L173" i="7"/>
  <c r="I173" i="7"/>
  <c r="H173" i="7"/>
  <c r="G173" i="7"/>
  <c r="F173" i="7"/>
  <c r="C173" i="7"/>
  <c r="B173" i="7"/>
  <c r="P172" i="7"/>
  <c r="O172" i="7"/>
  <c r="N172" i="7"/>
  <c r="M172" i="7"/>
  <c r="L172" i="7"/>
  <c r="I172" i="7"/>
  <c r="H172" i="7"/>
  <c r="G172" i="7"/>
  <c r="F172" i="7"/>
  <c r="C172" i="7"/>
  <c r="B172" i="7"/>
  <c r="P171" i="7"/>
  <c r="O171" i="7"/>
  <c r="N171" i="7"/>
  <c r="M171" i="7"/>
  <c r="L171" i="7"/>
  <c r="I171" i="7"/>
  <c r="H171" i="7"/>
  <c r="G171" i="7"/>
  <c r="F171" i="7"/>
  <c r="C171" i="7"/>
  <c r="B171" i="7"/>
  <c r="P170" i="7"/>
  <c r="O170" i="7"/>
  <c r="N170" i="7"/>
  <c r="M170" i="7"/>
  <c r="L170" i="7"/>
  <c r="I170" i="7"/>
  <c r="H170" i="7"/>
  <c r="G170" i="7"/>
  <c r="F170" i="7"/>
  <c r="C170" i="7"/>
  <c r="B170" i="7"/>
  <c r="P169" i="7"/>
  <c r="O169" i="7"/>
  <c r="N169" i="7"/>
  <c r="M169" i="7"/>
  <c r="L169" i="7"/>
  <c r="I169" i="7"/>
  <c r="H169" i="7"/>
  <c r="G169" i="7"/>
  <c r="F169" i="7"/>
  <c r="C169" i="7"/>
  <c r="B169" i="7"/>
  <c r="P168" i="7"/>
  <c r="O168" i="7"/>
  <c r="N168" i="7"/>
  <c r="M168" i="7"/>
  <c r="L168" i="7"/>
  <c r="I168" i="7"/>
  <c r="H168" i="7"/>
  <c r="G168" i="7"/>
  <c r="F168" i="7"/>
  <c r="C168" i="7"/>
  <c r="B168" i="7"/>
  <c r="P167" i="7"/>
  <c r="O167" i="7"/>
  <c r="N167" i="7"/>
  <c r="M167" i="7"/>
  <c r="L167" i="7"/>
  <c r="I167" i="7"/>
  <c r="H167" i="7"/>
  <c r="G167" i="7"/>
  <c r="F167" i="7"/>
  <c r="C167" i="7"/>
  <c r="B167" i="7"/>
  <c r="P166" i="7"/>
  <c r="O166" i="7"/>
  <c r="N166" i="7"/>
  <c r="M166" i="7"/>
  <c r="L166" i="7"/>
  <c r="I166" i="7"/>
  <c r="H166" i="7"/>
  <c r="G166" i="7"/>
  <c r="F166" i="7"/>
  <c r="C166" i="7"/>
  <c r="B166" i="7"/>
  <c r="P165" i="7"/>
  <c r="O165" i="7"/>
  <c r="N165" i="7"/>
  <c r="M165" i="7"/>
  <c r="L165" i="7"/>
  <c r="I165" i="7"/>
  <c r="H165" i="7"/>
  <c r="G165" i="7"/>
  <c r="F165" i="7"/>
  <c r="C165" i="7"/>
  <c r="B165" i="7"/>
  <c r="P164" i="7"/>
  <c r="O164" i="7"/>
  <c r="N164" i="7"/>
  <c r="M164" i="7"/>
  <c r="L164" i="7"/>
  <c r="I164" i="7"/>
  <c r="H164" i="7"/>
  <c r="G164" i="7"/>
  <c r="F164" i="7"/>
  <c r="C164" i="7"/>
  <c r="B164" i="7"/>
  <c r="P163" i="7"/>
  <c r="O163" i="7"/>
  <c r="N163" i="7"/>
  <c r="M163" i="7"/>
  <c r="L163" i="7"/>
  <c r="I163" i="7"/>
  <c r="H163" i="7"/>
  <c r="G163" i="7"/>
  <c r="F163" i="7"/>
  <c r="C163" i="7"/>
  <c r="B163" i="7"/>
  <c r="P162" i="7"/>
  <c r="O162" i="7"/>
  <c r="N162" i="7"/>
  <c r="M162" i="7"/>
  <c r="L162" i="7"/>
  <c r="I162" i="7"/>
  <c r="H162" i="7"/>
  <c r="G162" i="7"/>
  <c r="F162" i="7"/>
  <c r="C162" i="7"/>
  <c r="B162" i="7"/>
  <c r="P161" i="7"/>
  <c r="O161" i="7"/>
  <c r="N161" i="7"/>
  <c r="M161" i="7"/>
  <c r="L161" i="7"/>
  <c r="I161" i="7"/>
  <c r="H161" i="7"/>
  <c r="G161" i="7"/>
  <c r="F161" i="7"/>
  <c r="C161" i="7"/>
  <c r="B161" i="7"/>
  <c r="P160" i="7"/>
  <c r="O160" i="7"/>
  <c r="N160" i="7"/>
  <c r="M160" i="7"/>
  <c r="L160" i="7"/>
  <c r="I160" i="7"/>
  <c r="H160" i="7"/>
  <c r="G160" i="7"/>
  <c r="F160" i="7"/>
  <c r="C160" i="7"/>
  <c r="B160" i="7"/>
  <c r="P159" i="7"/>
  <c r="O159" i="7"/>
  <c r="N159" i="7"/>
  <c r="M159" i="7"/>
  <c r="L159" i="7"/>
  <c r="I159" i="7"/>
  <c r="H159" i="7"/>
  <c r="G159" i="7"/>
  <c r="F159" i="7"/>
  <c r="C159" i="7"/>
  <c r="B159" i="7"/>
  <c r="P158" i="7"/>
  <c r="O158" i="7"/>
  <c r="N158" i="7"/>
  <c r="M158" i="7"/>
  <c r="L158" i="7"/>
  <c r="I158" i="7"/>
  <c r="H158" i="7"/>
  <c r="G158" i="7"/>
  <c r="F158" i="7"/>
  <c r="C158" i="7"/>
  <c r="B158" i="7"/>
  <c r="P157" i="7"/>
  <c r="O157" i="7"/>
  <c r="N157" i="7"/>
  <c r="M157" i="7"/>
  <c r="L157" i="7"/>
  <c r="I157" i="7"/>
  <c r="H157" i="7"/>
  <c r="G157" i="7"/>
  <c r="F157" i="7"/>
  <c r="C157" i="7"/>
  <c r="B157" i="7"/>
  <c r="P156" i="7"/>
  <c r="O156" i="7"/>
  <c r="N156" i="7"/>
  <c r="M156" i="7"/>
  <c r="L156" i="7"/>
  <c r="I156" i="7"/>
  <c r="H156" i="7"/>
  <c r="G156" i="7"/>
  <c r="F156" i="7"/>
  <c r="C156" i="7"/>
  <c r="B156" i="7"/>
  <c r="P155" i="7"/>
  <c r="O155" i="7"/>
  <c r="N155" i="7"/>
  <c r="M155" i="7"/>
  <c r="L155" i="7"/>
  <c r="I155" i="7"/>
  <c r="H155" i="7"/>
  <c r="G155" i="7"/>
  <c r="F155" i="7"/>
  <c r="C155" i="7"/>
  <c r="B155" i="7"/>
  <c r="P154" i="7"/>
  <c r="O154" i="7"/>
  <c r="N154" i="7"/>
  <c r="M154" i="7"/>
  <c r="L154" i="7"/>
  <c r="I154" i="7"/>
  <c r="H154" i="7"/>
  <c r="G154" i="7"/>
  <c r="F154" i="7"/>
  <c r="C154" i="7"/>
  <c r="B154" i="7"/>
  <c r="P153" i="7"/>
  <c r="O153" i="7"/>
  <c r="N153" i="7"/>
  <c r="M153" i="7"/>
  <c r="L153" i="7"/>
  <c r="I153" i="7"/>
  <c r="H153" i="7"/>
  <c r="G153" i="7"/>
  <c r="F153" i="7"/>
  <c r="C153" i="7"/>
  <c r="B153" i="7"/>
  <c r="P152" i="7"/>
  <c r="O152" i="7"/>
  <c r="N152" i="7"/>
  <c r="M152" i="7"/>
  <c r="L152" i="7"/>
  <c r="I152" i="7"/>
  <c r="H152" i="7"/>
  <c r="G152" i="7"/>
  <c r="F152" i="7"/>
  <c r="C152" i="7"/>
  <c r="B152" i="7"/>
  <c r="P151" i="7"/>
  <c r="O151" i="7"/>
  <c r="N151" i="7"/>
  <c r="M151" i="7"/>
  <c r="L151" i="7"/>
  <c r="I151" i="7"/>
  <c r="H151" i="7"/>
  <c r="G151" i="7"/>
  <c r="F151" i="7"/>
  <c r="C151" i="7"/>
  <c r="B151" i="7"/>
  <c r="P150" i="7"/>
  <c r="O150" i="7"/>
  <c r="N150" i="7"/>
  <c r="M150" i="7"/>
  <c r="L150" i="7"/>
  <c r="I150" i="7"/>
  <c r="H150" i="7"/>
  <c r="G150" i="7"/>
  <c r="F150" i="7"/>
  <c r="C150" i="7"/>
  <c r="B150" i="7"/>
  <c r="P149" i="7"/>
  <c r="O149" i="7"/>
  <c r="N149" i="7"/>
  <c r="M149" i="7"/>
  <c r="L149" i="7"/>
  <c r="I149" i="7"/>
  <c r="H149" i="7"/>
  <c r="G149" i="7"/>
  <c r="F149" i="7"/>
  <c r="C149" i="7"/>
  <c r="B149" i="7"/>
  <c r="P148" i="7"/>
  <c r="O148" i="7"/>
  <c r="N148" i="7"/>
  <c r="M148" i="7"/>
  <c r="L148" i="7"/>
  <c r="I148" i="7"/>
  <c r="H148" i="7"/>
  <c r="G148" i="7"/>
  <c r="F148" i="7"/>
  <c r="C148" i="7"/>
  <c r="B148" i="7"/>
  <c r="P147" i="7"/>
  <c r="O147" i="7"/>
  <c r="N147" i="7"/>
  <c r="M147" i="7"/>
  <c r="L147" i="7"/>
  <c r="I147" i="7"/>
  <c r="H147" i="7"/>
  <c r="G147" i="7"/>
  <c r="F147" i="7"/>
  <c r="C147" i="7"/>
  <c r="B147" i="7"/>
  <c r="P146" i="7"/>
  <c r="O146" i="7"/>
  <c r="N146" i="7"/>
  <c r="M146" i="7"/>
  <c r="L146" i="7"/>
  <c r="I146" i="7"/>
  <c r="H146" i="7"/>
  <c r="G146" i="7"/>
  <c r="F146" i="7"/>
  <c r="C146" i="7"/>
  <c r="B146" i="7"/>
  <c r="P145" i="7"/>
  <c r="O145" i="7"/>
  <c r="N145" i="7"/>
  <c r="M145" i="7"/>
  <c r="L145" i="7"/>
  <c r="I145" i="7"/>
  <c r="H145" i="7"/>
  <c r="G145" i="7"/>
  <c r="F145" i="7"/>
  <c r="C145" i="7"/>
  <c r="B145" i="7"/>
  <c r="P144" i="7"/>
  <c r="O144" i="7"/>
  <c r="N144" i="7"/>
  <c r="M144" i="7"/>
  <c r="L144" i="7"/>
  <c r="I144" i="7"/>
  <c r="H144" i="7"/>
  <c r="G144" i="7"/>
  <c r="F144" i="7"/>
  <c r="C144" i="7"/>
  <c r="B144" i="7"/>
  <c r="P143" i="7"/>
  <c r="O143" i="7"/>
  <c r="N143" i="7"/>
  <c r="M143" i="7"/>
  <c r="L143" i="7"/>
  <c r="I143" i="7"/>
  <c r="H143" i="7"/>
  <c r="G143" i="7"/>
  <c r="F143" i="7"/>
  <c r="C143" i="7"/>
  <c r="B143" i="7"/>
  <c r="P142" i="7"/>
  <c r="O142" i="7"/>
  <c r="N142" i="7"/>
  <c r="M142" i="7"/>
  <c r="L142" i="7"/>
  <c r="I142" i="7"/>
  <c r="H142" i="7"/>
  <c r="G142" i="7"/>
  <c r="F142" i="7"/>
  <c r="C142" i="7"/>
  <c r="B142" i="7"/>
  <c r="P141" i="7"/>
  <c r="O141" i="7"/>
  <c r="N141" i="7"/>
  <c r="M141" i="7"/>
  <c r="L141" i="7"/>
  <c r="I141" i="7"/>
  <c r="H141" i="7"/>
  <c r="G141" i="7"/>
  <c r="F141" i="7"/>
  <c r="C141" i="7"/>
  <c r="B141" i="7"/>
  <c r="P140" i="7"/>
  <c r="O140" i="7"/>
  <c r="N140" i="7"/>
  <c r="M140" i="7"/>
  <c r="L140" i="7"/>
  <c r="I140" i="7"/>
  <c r="H140" i="7"/>
  <c r="G140" i="7"/>
  <c r="F140" i="7"/>
  <c r="C140" i="7"/>
  <c r="B140" i="7"/>
  <c r="P139" i="7"/>
  <c r="O139" i="7"/>
  <c r="N139" i="7"/>
  <c r="M139" i="7"/>
  <c r="L139" i="7"/>
  <c r="I139" i="7"/>
  <c r="H139" i="7"/>
  <c r="G139" i="7"/>
  <c r="F139" i="7"/>
  <c r="C139" i="7"/>
  <c r="B139" i="7"/>
  <c r="P138" i="7"/>
  <c r="O138" i="7"/>
  <c r="N138" i="7"/>
  <c r="M138" i="7"/>
  <c r="L138" i="7"/>
  <c r="I138" i="7"/>
  <c r="H138" i="7"/>
  <c r="G138" i="7"/>
  <c r="F138" i="7"/>
  <c r="C138" i="7"/>
  <c r="B138" i="7"/>
  <c r="P137" i="7"/>
  <c r="O137" i="7"/>
  <c r="N137" i="7"/>
  <c r="M137" i="7"/>
  <c r="L137" i="7"/>
  <c r="I137" i="7"/>
  <c r="H137" i="7"/>
  <c r="G137" i="7"/>
  <c r="F137" i="7"/>
  <c r="C137" i="7"/>
  <c r="B137" i="7"/>
  <c r="P136" i="7"/>
  <c r="O136" i="7"/>
  <c r="N136" i="7"/>
  <c r="M136" i="7"/>
  <c r="L136" i="7"/>
  <c r="I136" i="7"/>
  <c r="H136" i="7"/>
  <c r="G136" i="7"/>
  <c r="F136" i="7"/>
  <c r="C136" i="7"/>
  <c r="B136" i="7"/>
  <c r="P135" i="7"/>
  <c r="O135" i="7"/>
  <c r="N135" i="7"/>
  <c r="M135" i="7"/>
  <c r="L135" i="7"/>
  <c r="I135" i="7"/>
  <c r="H135" i="7"/>
  <c r="G135" i="7"/>
  <c r="F135" i="7"/>
  <c r="C135" i="7"/>
  <c r="B135" i="7"/>
  <c r="P134" i="7"/>
  <c r="O134" i="7"/>
  <c r="N134" i="7"/>
  <c r="M134" i="7"/>
  <c r="L134" i="7"/>
  <c r="I134" i="7"/>
  <c r="H134" i="7"/>
  <c r="G134" i="7"/>
  <c r="F134" i="7"/>
  <c r="C134" i="7"/>
  <c r="B134" i="7"/>
  <c r="P133" i="7"/>
  <c r="O133" i="7"/>
  <c r="N133" i="7"/>
  <c r="M133" i="7"/>
  <c r="L133" i="7"/>
  <c r="I133" i="7"/>
  <c r="H133" i="7"/>
  <c r="G133" i="7"/>
  <c r="F133" i="7"/>
  <c r="C133" i="7"/>
  <c r="B133" i="7"/>
  <c r="P132" i="7"/>
  <c r="O132" i="7"/>
  <c r="N132" i="7"/>
  <c r="M132" i="7"/>
  <c r="L132" i="7"/>
  <c r="I132" i="7"/>
  <c r="H132" i="7"/>
  <c r="G132" i="7"/>
  <c r="F132" i="7"/>
  <c r="C132" i="7"/>
  <c r="B132" i="7"/>
  <c r="P131" i="7"/>
  <c r="O131" i="7"/>
  <c r="N131" i="7"/>
  <c r="M131" i="7"/>
  <c r="L131" i="7"/>
  <c r="I131" i="7"/>
  <c r="H131" i="7"/>
  <c r="G131" i="7"/>
  <c r="F131" i="7"/>
  <c r="C131" i="7"/>
  <c r="B131" i="7"/>
  <c r="P130" i="7"/>
  <c r="O130" i="7"/>
  <c r="N130" i="7"/>
  <c r="M130" i="7"/>
  <c r="L130" i="7"/>
  <c r="I130" i="7"/>
  <c r="H130" i="7"/>
  <c r="G130" i="7"/>
  <c r="F130" i="7"/>
  <c r="C130" i="7"/>
  <c r="B130" i="7"/>
  <c r="P129" i="7"/>
  <c r="O129" i="7"/>
  <c r="N129" i="7"/>
  <c r="M129" i="7"/>
  <c r="L129" i="7"/>
  <c r="I129" i="7"/>
  <c r="H129" i="7"/>
  <c r="G129" i="7"/>
  <c r="F129" i="7"/>
  <c r="C129" i="7"/>
  <c r="B129" i="7"/>
  <c r="P128" i="7"/>
  <c r="O128" i="7"/>
  <c r="N128" i="7"/>
  <c r="M128" i="7"/>
  <c r="L128" i="7"/>
  <c r="I128" i="7"/>
  <c r="H128" i="7"/>
  <c r="G128" i="7"/>
  <c r="F128" i="7"/>
  <c r="C128" i="7"/>
  <c r="B128" i="7"/>
  <c r="P127" i="7"/>
  <c r="O127" i="7"/>
  <c r="N127" i="7"/>
  <c r="M127" i="7"/>
  <c r="L127" i="7"/>
  <c r="I127" i="7"/>
  <c r="H127" i="7"/>
  <c r="G127" i="7"/>
  <c r="F127" i="7"/>
  <c r="C127" i="7"/>
  <c r="B127" i="7"/>
  <c r="P126" i="7"/>
  <c r="O126" i="7"/>
  <c r="N126" i="7"/>
  <c r="M126" i="7"/>
  <c r="L126" i="7"/>
  <c r="I126" i="7"/>
  <c r="H126" i="7"/>
  <c r="G126" i="7"/>
  <c r="F126" i="7"/>
  <c r="C126" i="7"/>
  <c r="B126" i="7"/>
  <c r="P125" i="7"/>
  <c r="O125" i="7"/>
  <c r="N125" i="7"/>
  <c r="M125" i="7"/>
  <c r="L125" i="7"/>
  <c r="I125" i="7"/>
  <c r="H125" i="7"/>
  <c r="G125" i="7"/>
  <c r="F125" i="7"/>
  <c r="C125" i="7"/>
  <c r="B125" i="7"/>
  <c r="P124" i="7"/>
  <c r="O124" i="7"/>
  <c r="N124" i="7"/>
  <c r="M124" i="7"/>
  <c r="L124" i="7"/>
  <c r="I124" i="7"/>
  <c r="H124" i="7"/>
  <c r="G124" i="7"/>
  <c r="F124" i="7"/>
  <c r="C124" i="7"/>
  <c r="B124" i="7"/>
  <c r="P123" i="7"/>
  <c r="O123" i="7"/>
  <c r="N123" i="7"/>
  <c r="M123" i="7"/>
  <c r="L123" i="7"/>
  <c r="I123" i="7"/>
  <c r="H123" i="7"/>
  <c r="G123" i="7"/>
  <c r="F123" i="7"/>
  <c r="C123" i="7"/>
  <c r="B123" i="7"/>
  <c r="P122" i="7"/>
  <c r="O122" i="7"/>
  <c r="N122" i="7"/>
  <c r="M122" i="7"/>
  <c r="L122" i="7"/>
  <c r="I122" i="7"/>
  <c r="H122" i="7"/>
  <c r="G122" i="7"/>
  <c r="F122" i="7"/>
  <c r="C122" i="7"/>
  <c r="B122" i="7"/>
  <c r="P121" i="7"/>
  <c r="O121" i="7"/>
  <c r="N121" i="7"/>
  <c r="M121" i="7"/>
  <c r="L121" i="7"/>
  <c r="I121" i="7"/>
  <c r="H121" i="7"/>
  <c r="G121" i="7"/>
  <c r="F121" i="7"/>
  <c r="C121" i="7"/>
  <c r="B121" i="7"/>
  <c r="P120" i="7"/>
  <c r="O120" i="7"/>
  <c r="N120" i="7"/>
  <c r="M120" i="7"/>
  <c r="L120" i="7"/>
  <c r="I120" i="7"/>
  <c r="H120" i="7"/>
  <c r="G120" i="7"/>
  <c r="F120" i="7"/>
  <c r="C120" i="7"/>
  <c r="B120" i="7"/>
  <c r="P119" i="7"/>
  <c r="O119" i="7"/>
  <c r="N119" i="7"/>
  <c r="M119" i="7"/>
  <c r="L119" i="7"/>
  <c r="I119" i="7"/>
  <c r="H119" i="7"/>
  <c r="G119" i="7"/>
  <c r="F119" i="7"/>
  <c r="C119" i="7"/>
  <c r="B119" i="7"/>
  <c r="P118" i="7"/>
  <c r="O118" i="7"/>
  <c r="N118" i="7"/>
  <c r="M118" i="7"/>
  <c r="L118" i="7"/>
  <c r="I118" i="7"/>
  <c r="H118" i="7"/>
  <c r="G118" i="7"/>
  <c r="F118" i="7"/>
  <c r="C118" i="7"/>
  <c r="B118" i="7"/>
  <c r="P117" i="7"/>
  <c r="O117" i="7"/>
  <c r="N117" i="7"/>
  <c r="M117" i="7"/>
  <c r="L117" i="7"/>
  <c r="I117" i="7"/>
  <c r="H117" i="7"/>
  <c r="G117" i="7"/>
  <c r="F117" i="7"/>
  <c r="C117" i="7"/>
  <c r="B117" i="7"/>
  <c r="P116" i="7"/>
  <c r="O116" i="7"/>
  <c r="N116" i="7"/>
  <c r="M116" i="7"/>
  <c r="L116" i="7"/>
  <c r="I116" i="7"/>
  <c r="H116" i="7"/>
  <c r="G116" i="7"/>
  <c r="F116" i="7"/>
  <c r="C116" i="7"/>
  <c r="B116" i="7"/>
  <c r="P115" i="7"/>
  <c r="O115" i="7"/>
  <c r="N115" i="7"/>
  <c r="M115" i="7"/>
  <c r="L115" i="7"/>
  <c r="I115" i="7"/>
  <c r="H115" i="7"/>
  <c r="G115" i="7"/>
  <c r="F115" i="7"/>
  <c r="C115" i="7"/>
  <c r="B115" i="7"/>
  <c r="P114" i="7"/>
  <c r="O114" i="7"/>
  <c r="N114" i="7"/>
  <c r="M114" i="7"/>
  <c r="L114" i="7"/>
  <c r="I114" i="7"/>
  <c r="H114" i="7"/>
  <c r="G114" i="7"/>
  <c r="F114" i="7"/>
  <c r="C114" i="7"/>
  <c r="B114" i="7"/>
  <c r="P113" i="7"/>
  <c r="O113" i="7"/>
  <c r="N113" i="7"/>
  <c r="M113" i="7"/>
  <c r="L113" i="7"/>
  <c r="I113" i="7"/>
  <c r="H113" i="7"/>
  <c r="G113" i="7"/>
  <c r="F113" i="7"/>
  <c r="C113" i="7"/>
  <c r="B113" i="7"/>
  <c r="P112" i="7"/>
  <c r="O112" i="7"/>
  <c r="N112" i="7"/>
  <c r="M112" i="7"/>
  <c r="L112" i="7"/>
  <c r="I112" i="7"/>
  <c r="H112" i="7"/>
  <c r="G112" i="7"/>
  <c r="F112" i="7"/>
  <c r="C112" i="7"/>
  <c r="B112" i="7"/>
  <c r="P111" i="7"/>
  <c r="O111" i="7"/>
  <c r="N111" i="7"/>
  <c r="M111" i="7"/>
  <c r="L111" i="7"/>
  <c r="I111" i="7"/>
  <c r="H111" i="7"/>
  <c r="G111" i="7"/>
  <c r="F111" i="7"/>
  <c r="C111" i="7"/>
  <c r="B111" i="7"/>
  <c r="P110" i="7"/>
  <c r="O110" i="7"/>
  <c r="N110" i="7"/>
  <c r="M110" i="7"/>
  <c r="L110" i="7"/>
  <c r="I110" i="7"/>
  <c r="H110" i="7"/>
  <c r="G110" i="7"/>
  <c r="F110" i="7"/>
  <c r="C110" i="7"/>
  <c r="B110" i="7"/>
  <c r="P109" i="7"/>
  <c r="O109" i="7"/>
  <c r="N109" i="7"/>
  <c r="M109" i="7"/>
  <c r="L109" i="7"/>
  <c r="I109" i="7"/>
  <c r="H109" i="7"/>
  <c r="G109" i="7"/>
  <c r="F109" i="7"/>
  <c r="C109" i="7"/>
  <c r="B109" i="7"/>
  <c r="P108" i="7"/>
  <c r="O108" i="7"/>
  <c r="N108" i="7"/>
  <c r="M108" i="7"/>
  <c r="L108" i="7"/>
  <c r="I108" i="7"/>
  <c r="H108" i="7"/>
  <c r="G108" i="7"/>
  <c r="F108" i="7"/>
  <c r="C108" i="7"/>
  <c r="B108" i="7"/>
  <c r="P107" i="7"/>
  <c r="O107" i="7"/>
  <c r="N107" i="7"/>
  <c r="M107" i="7"/>
  <c r="L107" i="7"/>
  <c r="I107" i="7"/>
  <c r="H107" i="7"/>
  <c r="G107" i="7"/>
  <c r="F107" i="7"/>
  <c r="C107" i="7"/>
  <c r="B107" i="7"/>
  <c r="P106" i="7"/>
  <c r="O106" i="7"/>
  <c r="N106" i="7"/>
  <c r="M106" i="7"/>
  <c r="L106" i="7"/>
  <c r="I106" i="7"/>
  <c r="H106" i="7"/>
  <c r="G106" i="7"/>
  <c r="F106" i="7"/>
  <c r="C106" i="7"/>
  <c r="B106" i="7"/>
  <c r="P105" i="7"/>
  <c r="O105" i="7"/>
  <c r="N105" i="7"/>
  <c r="M105" i="7"/>
  <c r="L105" i="7"/>
  <c r="I105" i="7"/>
  <c r="H105" i="7"/>
  <c r="G105" i="7"/>
  <c r="F105" i="7"/>
  <c r="C105" i="7"/>
  <c r="B105" i="7"/>
  <c r="P104" i="7"/>
  <c r="O104" i="7"/>
  <c r="N104" i="7"/>
  <c r="M104" i="7"/>
  <c r="L104" i="7"/>
  <c r="I104" i="7"/>
  <c r="H104" i="7"/>
  <c r="G104" i="7"/>
  <c r="F104" i="7"/>
  <c r="C104" i="7"/>
  <c r="B104" i="7"/>
  <c r="P103" i="7"/>
  <c r="O103" i="7"/>
  <c r="N103" i="7"/>
  <c r="M103" i="7"/>
  <c r="L103" i="7"/>
  <c r="I103" i="7"/>
  <c r="H103" i="7"/>
  <c r="G103" i="7"/>
  <c r="F103" i="7"/>
  <c r="C103" i="7"/>
  <c r="B103" i="7"/>
  <c r="P102" i="7"/>
  <c r="O102" i="7"/>
  <c r="N102" i="7"/>
  <c r="M102" i="7"/>
  <c r="L102" i="7"/>
  <c r="I102" i="7"/>
  <c r="H102" i="7"/>
  <c r="G102" i="7"/>
  <c r="F102" i="7"/>
  <c r="C102" i="7"/>
  <c r="B102" i="7"/>
  <c r="P101" i="7"/>
  <c r="O101" i="7"/>
  <c r="N101" i="7"/>
  <c r="M101" i="7"/>
  <c r="L101" i="7"/>
  <c r="I101" i="7"/>
  <c r="H101" i="7"/>
  <c r="G101" i="7"/>
  <c r="F101" i="7"/>
  <c r="C101" i="7"/>
  <c r="B101" i="7"/>
  <c r="P100" i="7"/>
  <c r="O100" i="7"/>
  <c r="N100" i="7"/>
  <c r="M100" i="7"/>
  <c r="L100" i="7"/>
  <c r="I100" i="7"/>
  <c r="H100" i="7"/>
  <c r="G100" i="7"/>
  <c r="F100" i="7"/>
  <c r="C100" i="7"/>
  <c r="B100" i="7"/>
  <c r="P99" i="7"/>
  <c r="O99" i="7"/>
  <c r="N99" i="7"/>
  <c r="M99" i="7"/>
  <c r="L99" i="7"/>
  <c r="I99" i="7"/>
  <c r="H99" i="7"/>
  <c r="G99" i="7"/>
  <c r="F99" i="7"/>
  <c r="C99" i="7"/>
  <c r="B99" i="7"/>
  <c r="P98" i="7"/>
  <c r="O98" i="7"/>
  <c r="N98" i="7"/>
  <c r="M98" i="7"/>
  <c r="L98" i="7"/>
  <c r="I98" i="7"/>
  <c r="H98" i="7"/>
  <c r="G98" i="7"/>
  <c r="F98" i="7"/>
  <c r="C98" i="7"/>
  <c r="B98" i="7"/>
  <c r="P97" i="7"/>
  <c r="O97" i="7"/>
  <c r="N97" i="7"/>
  <c r="M97" i="7"/>
  <c r="L97" i="7"/>
  <c r="I97" i="7"/>
  <c r="H97" i="7"/>
  <c r="G97" i="7"/>
  <c r="F97" i="7"/>
  <c r="C97" i="7"/>
  <c r="B97" i="7"/>
  <c r="P96" i="7"/>
  <c r="O96" i="7"/>
  <c r="N96" i="7"/>
  <c r="M96" i="7"/>
  <c r="L96" i="7"/>
  <c r="I96" i="7"/>
  <c r="H96" i="7"/>
  <c r="G96" i="7"/>
  <c r="F96" i="7"/>
  <c r="C96" i="7"/>
  <c r="B96" i="7"/>
  <c r="P95" i="7"/>
  <c r="O95" i="7"/>
  <c r="N95" i="7"/>
  <c r="M95" i="7"/>
  <c r="L95" i="7"/>
  <c r="I95" i="7"/>
  <c r="H95" i="7"/>
  <c r="G95" i="7"/>
  <c r="F95" i="7"/>
  <c r="C95" i="7"/>
  <c r="B95" i="7"/>
  <c r="P94" i="7"/>
  <c r="O94" i="7"/>
  <c r="N94" i="7"/>
  <c r="M94" i="7"/>
  <c r="L94" i="7"/>
  <c r="I94" i="7"/>
  <c r="H94" i="7"/>
  <c r="G94" i="7"/>
  <c r="F94" i="7"/>
  <c r="C94" i="7"/>
  <c r="B94" i="7"/>
  <c r="P93" i="7"/>
  <c r="O93" i="7"/>
  <c r="N93" i="7"/>
  <c r="M93" i="7"/>
  <c r="L93" i="7"/>
  <c r="I93" i="7"/>
  <c r="H93" i="7"/>
  <c r="G93" i="7"/>
  <c r="F93" i="7"/>
  <c r="C93" i="7"/>
  <c r="B93" i="7"/>
  <c r="P92" i="7"/>
  <c r="O92" i="7"/>
  <c r="N92" i="7"/>
  <c r="M92" i="7"/>
  <c r="L92" i="7"/>
  <c r="I92" i="7"/>
  <c r="H92" i="7"/>
  <c r="G92" i="7"/>
  <c r="F92" i="7"/>
  <c r="C92" i="7"/>
  <c r="B92" i="7"/>
  <c r="P91" i="7"/>
  <c r="O91" i="7"/>
  <c r="N91" i="7"/>
  <c r="M91" i="7"/>
  <c r="L91" i="7"/>
  <c r="I91" i="7"/>
  <c r="H91" i="7"/>
  <c r="G91" i="7"/>
  <c r="F91" i="7"/>
  <c r="C91" i="7"/>
  <c r="B91" i="7"/>
  <c r="P90" i="7"/>
  <c r="O90" i="7"/>
  <c r="N90" i="7"/>
  <c r="M90" i="7"/>
  <c r="L90" i="7"/>
  <c r="I90" i="7"/>
  <c r="H90" i="7"/>
  <c r="G90" i="7"/>
  <c r="F90" i="7"/>
  <c r="C90" i="7"/>
  <c r="B90" i="7"/>
  <c r="P89" i="7"/>
  <c r="O89" i="7"/>
  <c r="N89" i="7"/>
  <c r="M89" i="7"/>
  <c r="L89" i="7"/>
  <c r="I89" i="7"/>
  <c r="H89" i="7"/>
  <c r="G89" i="7"/>
  <c r="F89" i="7"/>
  <c r="C89" i="7"/>
  <c r="B89" i="7"/>
  <c r="P88" i="7"/>
  <c r="O88" i="7"/>
  <c r="N88" i="7"/>
  <c r="M88" i="7"/>
  <c r="L88" i="7"/>
  <c r="I88" i="7"/>
  <c r="H88" i="7"/>
  <c r="G88" i="7"/>
  <c r="F88" i="7"/>
  <c r="C88" i="7"/>
  <c r="B88" i="7"/>
  <c r="P87" i="7"/>
  <c r="O87" i="7"/>
  <c r="N87" i="7"/>
  <c r="M87" i="7"/>
  <c r="L87" i="7"/>
  <c r="I87" i="7"/>
  <c r="H87" i="7"/>
  <c r="G87" i="7"/>
  <c r="F87" i="7"/>
  <c r="C87" i="7"/>
  <c r="B87" i="7"/>
  <c r="P86" i="7"/>
  <c r="O86" i="7"/>
  <c r="N86" i="7"/>
  <c r="M86" i="7"/>
  <c r="L86" i="7"/>
  <c r="I86" i="7"/>
  <c r="H86" i="7"/>
  <c r="G86" i="7"/>
  <c r="F86" i="7"/>
  <c r="C86" i="7"/>
  <c r="B86" i="7"/>
  <c r="P85" i="7"/>
  <c r="O85" i="7"/>
  <c r="N85" i="7"/>
  <c r="M85" i="7"/>
  <c r="L85" i="7"/>
  <c r="I85" i="7"/>
  <c r="H85" i="7"/>
  <c r="G85" i="7"/>
  <c r="F85" i="7"/>
  <c r="C85" i="7"/>
  <c r="B85" i="7"/>
  <c r="P84" i="7"/>
  <c r="O84" i="7"/>
  <c r="N84" i="7"/>
  <c r="M84" i="7"/>
  <c r="L84" i="7"/>
  <c r="I84" i="7"/>
  <c r="H84" i="7"/>
  <c r="G84" i="7"/>
  <c r="F84" i="7"/>
  <c r="C84" i="7"/>
  <c r="B84" i="7"/>
  <c r="P83" i="7"/>
  <c r="O83" i="7"/>
  <c r="N83" i="7"/>
  <c r="M83" i="7"/>
  <c r="L83" i="7"/>
  <c r="I83" i="7"/>
  <c r="H83" i="7"/>
  <c r="G83" i="7"/>
  <c r="F83" i="7"/>
  <c r="C83" i="7"/>
  <c r="B83" i="7"/>
  <c r="P82" i="7"/>
  <c r="O82" i="7"/>
  <c r="N82" i="7"/>
  <c r="M82" i="7"/>
  <c r="L82" i="7"/>
  <c r="I82" i="7"/>
  <c r="H82" i="7"/>
  <c r="G82" i="7"/>
  <c r="F82" i="7"/>
  <c r="C82" i="7"/>
  <c r="B82" i="7"/>
  <c r="P81" i="7"/>
  <c r="O81" i="7"/>
  <c r="N81" i="7"/>
  <c r="M81" i="7"/>
  <c r="L81" i="7"/>
  <c r="I81" i="7"/>
  <c r="H81" i="7"/>
  <c r="G81" i="7"/>
  <c r="F81" i="7"/>
  <c r="C81" i="7"/>
  <c r="B81" i="7"/>
  <c r="P80" i="7"/>
  <c r="O80" i="7"/>
  <c r="N80" i="7"/>
  <c r="M80" i="7"/>
  <c r="L80" i="7"/>
  <c r="I80" i="7"/>
  <c r="H80" i="7"/>
  <c r="G80" i="7"/>
  <c r="F80" i="7"/>
  <c r="C80" i="7"/>
  <c r="B80" i="7"/>
  <c r="P79" i="7"/>
  <c r="O79" i="7"/>
  <c r="N79" i="7"/>
  <c r="M79" i="7"/>
  <c r="L79" i="7"/>
  <c r="I79" i="7"/>
  <c r="H79" i="7"/>
  <c r="G79" i="7"/>
  <c r="F79" i="7"/>
  <c r="C79" i="7"/>
  <c r="B79" i="7"/>
  <c r="P78" i="7"/>
  <c r="O78" i="7"/>
  <c r="N78" i="7"/>
  <c r="M78" i="7"/>
  <c r="L78" i="7"/>
  <c r="I78" i="7"/>
  <c r="H78" i="7"/>
  <c r="G78" i="7"/>
  <c r="F78" i="7"/>
  <c r="C78" i="7"/>
  <c r="B78" i="7"/>
  <c r="P77" i="7"/>
  <c r="O77" i="7"/>
  <c r="N77" i="7"/>
  <c r="M77" i="7"/>
  <c r="L77" i="7"/>
  <c r="I77" i="7"/>
  <c r="H77" i="7"/>
  <c r="G77" i="7"/>
  <c r="F77" i="7"/>
  <c r="C77" i="7"/>
  <c r="B77" i="7"/>
  <c r="P76" i="7"/>
  <c r="O76" i="7"/>
  <c r="N76" i="7"/>
  <c r="M76" i="7"/>
  <c r="L76" i="7"/>
  <c r="I76" i="7"/>
  <c r="H76" i="7"/>
  <c r="G76" i="7"/>
  <c r="F76" i="7"/>
  <c r="C76" i="7"/>
  <c r="B76" i="7"/>
  <c r="P75" i="7"/>
  <c r="O75" i="7"/>
  <c r="N75" i="7"/>
  <c r="M75" i="7"/>
  <c r="L75" i="7"/>
  <c r="I75" i="7"/>
  <c r="H75" i="7"/>
  <c r="G75" i="7"/>
  <c r="F75" i="7"/>
  <c r="C75" i="7"/>
  <c r="B75" i="7"/>
  <c r="P74" i="7"/>
  <c r="O74" i="7"/>
  <c r="N74" i="7"/>
  <c r="M74" i="7"/>
  <c r="L74" i="7"/>
  <c r="I74" i="7"/>
  <c r="H74" i="7"/>
  <c r="G74" i="7"/>
  <c r="F74" i="7"/>
  <c r="C74" i="7"/>
  <c r="B74" i="7"/>
  <c r="P73" i="7"/>
  <c r="O73" i="7"/>
  <c r="N73" i="7"/>
  <c r="M73" i="7"/>
  <c r="L73" i="7"/>
  <c r="I73" i="7"/>
  <c r="H73" i="7"/>
  <c r="G73" i="7"/>
  <c r="F73" i="7"/>
  <c r="C73" i="7"/>
  <c r="B73" i="7"/>
  <c r="P72" i="7"/>
  <c r="O72" i="7"/>
  <c r="N72" i="7"/>
  <c r="M72" i="7"/>
  <c r="L72" i="7"/>
  <c r="I72" i="7"/>
  <c r="H72" i="7"/>
  <c r="G72" i="7"/>
  <c r="F72" i="7"/>
  <c r="C72" i="7"/>
  <c r="B72" i="7"/>
  <c r="P71" i="7"/>
  <c r="O71" i="7"/>
  <c r="N71" i="7"/>
  <c r="M71" i="7"/>
  <c r="L71" i="7"/>
  <c r="I71" i="7"/>
  <c r="H71" i="7"/>
  <c r="G71" i="7"/>
  <c r="F71" i="7"/>
  <c r="C71" i="7"/>
  <c r="B71" i="7"/>
  <c r="P70" i="7"/>
  <c r="O70" i="7"/>
  <c r="N70" i="7"/>
  <c r="M70" i="7"/>
  <c r="L70" i="7"/>
  <c r="I70" i="7"/>
  <c r="H70" i="7"/>
  <c r="G70" i="7"/>
  <c r="F70" i="7"/>
  <c r="C70" i="7"/>
  <c r="B70" i="7"/>
  <c r="P69" i="7"/>
  <c r="O69" i="7"/>
  <c r="N69" i="7"/>
  <c r="M69" i="7"/>
  <c r="L69" i="7"/>
  <c r="I69" i="7"/>
  <c r="H69" i="7"/>
  <c r="G69" i="7"/>
  <c r="F69" i="7"/>
  <c r="C69" i="7"/>
  <c r="B69" i="7"/>
  <c r="P68" i="7"/>
  <c r="O68" i="7"/>
  <c r="N68" i="7"/>
  <c r="M68" i="7"/>
  <c r="L68" i="7"/>
  <c r="I68" i="7"/>
  <c r="H68" i="7"/>
  <c r="G68" i="7"/>
  <c r="F68" i="7"/>
  <c r="C68" i="7"/>
  <c r="B68" i="7"/>
  <c r="P67" i="7"/>
  <c r="O67" i="7"/>
  <c r="N67" i="7"/>
  <c r="M67" i="7"/>
  <c r="L67" i="7"/>
  <c r="I67" i="7"/>
  <c r="H67" i="7"/>
  <c r="G67" i="7"/>
  <c r="F67" i="7"/>
  <c r="C67" i="7"/>
  <c r="B67" i="7"/>
  <c r="P66" i="7"/>
  <c r="O66" i="7"/>
  <c r="N66" i="7"/>
  <c r="M66" i="7"/>
  <c r="L66" i="7"/>
  <c r="I66" i="7"/>
  <c r="H66" i="7"/>
  <c r="G66" i="7"/>
  <c r="F66" i="7"/>
  <c r="C66" i="7"/>
  <c r="B66" i="7"/>
  <c r="P65" i="7"/>
  <c r="O65" i="7"/>
  <c r="N65" i="7"/>
  <c r="M65" i="7"/>
  <c r="L65" i="7"/>
  <c r="I65" i="7"/>
  <c r="H65" i="7"/>
  <c r="G65" i="7"/>
  <c r="F65" i="7"/>
  <c r="C65" i="7"/>
  <c r="B65" i="7"/>
  <c r="P64" i="7"/>
  <c r="O64" i="7"/>
  <c r="N64" i="7"/>
  <c r="M64" i="7"/>
  <c r="L64" i="7"/>
  <c r="I64" i="7"/>
  <c r="H64" i="7"/>
  <c r="G64" i="7"/>
  <c r="F64" i="7"/>
  <c r="C64" i="7"/>
  <c r="B64" i="7"/>
  <c r="P63" i="7"/>
  <c r="O63" i="7"/>
  <c r="N63" i="7"/>
  <c r="M63" i="7"/>
  <c r="L63" i="7"/>
  <c r="I63" i="7"/>
  <c r="H63" i="7"/>
  <c r="G63" i="7"/>
  <c r="F63" i="7"/>
  <c r="C63" i="7"/>
  <c r="B63" i="7"/>
  <c r="P62" i="7"/>
  <c r="O62" i="7"/>
  <c r="N62" i="7"/>
  <c r="M62" i="7"/>
  <c r="L62" i="7"/>
  <c r="I62" i="7"/>
  <c r="H62" i="7"/>
  <c r="G62" i="7"/>
  <c r="F62" i="7"/>
  <c r="C62" i="7"/>
  <c r="B62" i="7"/>
  <c r="P61" i="7"/>
  <c r="O61" i="7"/>
  <c r="N61" i="7"/>
  <c r="M61" i="7"/>
  <c r="L61" i="7"/>
  <c r="I61" i="7"/>
  <c r="H61" i="7"/>
  <c r="G61" i="7"/>
  <c r="F61" i="7"/>
  <c r="C61" i="7"/>
  <c r="B61" i="7"/>
  <c r="P60" i="7"/>
  <c r="O60" i="7"/>
  <c r="N60" i="7"/>
  <c r="M60" i="7"/>
  <c r="L60" i="7"/>
  <c r="I60" i="7"/>
  <c r="H60" i="7"/>
  <c r="G60" i="7"/>
  <c r="F60" i="7"/>
  <c r="C60" i="7"/>
  <c r="B60" i="7"/>
  <c r="P59" i="7"/>
  <c r="O59" i="7"/>
  <c r="N59" i="7"/>
  <c r="M59" i="7"/>
  <c r="L59" i="7"/>
  <c r="I59" i="7"/>
  <c r="H59" i="7"/>
  <c r="G59" i="7"/>
  <c r="F59" i="7"/>
  <c r="C59" i="7"/>
  <c r="B59" i="7"/>
  <c r="P58" i="7"/>
  <c r="O58" i="7"/>
  <c r="N58" i="7"/>
  <c r="M58" i="7"/>
  <c r="L58" i="7"/>
  <c r="I58" i="7"/>
  <c r="H58" i="7"/>
  <c r="G58" i="7"/>
  <c r="F58" i="7"/>
  <c r="C58" i="7"/>
  <c r="B58" i="7"/>
  <c r="P57" i="7"/>
  <c r="O57" i="7"/>
  <c r="N57" i="7"/>
  <c r="M57" i="7"/>
  <c r="L57" i="7"/>
  <c r="I57" i="7"/>
  <c r="H57" i="7"/>
  <c r="G57" i="7"/>
  <c r="F57" i="7"/>
  <c r="C57" i="7"/>
  <c r="B57" i="7"/>
  <c r="P56" i="7"/>
  <c r="O56" i="7"/>
  <c r="N56" i="7"/>
  <c r="M56" i="7"/>
  <c r="L56" i="7"/>
  <c r="I56" i="7"/>
  <c r="H56" i="7"/>
  <c r="G56" i="7"/>
  <c r="F56" i="7"/>
  <c r="C56" i="7"/>
  <c r="B56" i="7"/>
  <c r="P55" i="7"/>
  <c r="O55" i="7"/>
  <c r="N55" i="7"/>
  <c r="M55" i="7"/>
  <c r="L55" i="7"/>
  <c r="I55" i="7"/>
  <c r="H55" i="7"/>
  <c r="G55" i="7"/>
  <c r="F55" i="7"/>
  <c r="C55" i="7"/>
  <c r="B55" i="7"/>
  <c r="P54" i="7"/>
  <c r="O54" i="7"/>
  <c r="N54" i="7"/>
  <c r="M54" i="7"/>
  <c r="L54" i="7"/>
  <c r="I54" i="7"/>
  <c r="H54" i="7"/>
  <c r="G54" i="7"/>
  <c r="F54" i="7"/>
  <c r="C54" i="7"/>
  <c r="B54" i="7"/>
  <c r="P53" i="7"/>
  <c r="O53" i="7"/>
  <c r="N53" i="7"/>
  <c r="M53" i="7"/>
  <c r="L53" i="7"/>
  <c r="I53" i="7"/>
  <c r="H53" i="7"/>
  <c r="G53" i="7"/>
  <c r="F53" i="7"/>
  <c r="C53" i="7"/>
  <c r="B53" i="7"/>
  <c r="P52" i="7"/>
  <c r="O52" i="7"/>
  <c r="N52" i="7"/>
  <c r="M52" i="7"/>
  <c r="L52" i="7"/>
  <c r="I52" i="7"/>
  <c r="H52" i="7"/>
  <c r="G52" i="7"/>
  <c r="F52" i="7"/>
  <c r="C52" i="7"/>
  <c r="B52" i="7"/>
  <c r="P51" i="7"/>
  <c r="O51" i="7"/>
  <c r="N51" i="7"/>
  <c r="M51" i="7"/>
  <c r="L51" i="7"/>
  <c r="I51" i="7"/>
  <c r="H51" i="7"/>
  <c r="G51" i="7"/>
  <c r="F51" i="7"/>
  <c r="C51" i="7"/>
  <c r="B51" i="7"/>
  <c r="P50" i="7"/>
  <c r="O50" i="7"/>
  <c r="N50" i="7"/>
  <c r="M50" i="7"/>
  <c r="L50" i="7"/>
  <c r="I50" i="7"/>
  <c r="H50" i="7"/>
  <c r="G50" i="7"/>
  <c r="F50" i="7"/>
  <c r="C50" i="7"/>
  <c r="B50" i="7"/>
  <c r="P49" i="7"/>
  <c r="O49" i="7"/>
  <c r="N49" i="7"/>
  <c r="M49" i="7"/>
  <c r="L49" i="7"/>
  <c r="I49" i="7"/>
  <c r="H49" i="7"/>
  <c r="G49" i="7"/>
  <c r="F49" i="7"/>
  <c r="C49" i="7"/>
  <c r="B49" i="7"/>
  <c r="P48" i="7"/>
  <c r="O48" i="7"/>
  <c r="N48" i="7"/>
  <c r="M48" i="7"/>
  <c r="L48" i="7"/>
  <c r="I48" i="7"/>
  <c r="H48" i="7"/>
  <c r="G48" i="7"/>
  <c r="F48" i="7"/>
  <c r="C48" i="7"/>
  <c r="B48" i="7"/>
  <c r="P47" i="7"/>
  <c r="O47" i="7"/>
  <c r="N47" i="7"/>
  <c r="M47" i="7"/>
  <c r="L47" i="7"/>
  <c r="I47" i="7"/>
  <c r="H47" i="7"/>
  <c r="G47" i="7"/>
  <c r="F47" i="7"/>
  <c r="C47" i="7"/>
  <c r="B47" i="7"/>
  <c r="P46" i="7"/>
  <c r="O46" i="7"/>
  <c r="N46" i="7"/>
  <c r="M46" i="7"/>
  <c r="L46" i="7"/>
  <c r="I46" i="7"/>
  <c r="H46" i="7"/>
  <c r="G46" i="7"/>
  <c r="F46" i="7"/>
  <c r="C46" i="7"/>
  <c r="B46" i="7"/>
  <c r="P45" i="7"/>
  <c r="O45" i="7"/>
  <c r="N45" i="7"/>
  <c r="M45" i="7"/>
  <c r="L45" i="7"/>
  <c r="I45" i="7"/>
  <c r="H45" i="7"/>
  <c r="G45" i="7"/>
  <c r="F45" i="7"/>
  <c r="C45" i="7"/>
  <c r="B45" i="7"/>
  <c r="P44" i="7"/>
  <c r="O44" i="7"/>
  <c r="N44" i="7"/>
  <c r="M44" i="7"/>
  <c r="L44" i="7"/>
  <c r="I44" i="7"/>
  <c r="H44" i="7"/>
  <c r="G44" i="7"/>
  <c r="F44" i="7"/>
  <c r="C44" i="7"/>
  <c r="B44" i="7"/>
  <c r="P43" i="7"/>
  <c r="O43" i="7"/>
  <c r="N43" i="7"/>
  <c r="M43" i="7"/>
  <c r="L43" i="7"/>
  <c r="I43" i="7"/>
  <c r="H43" i="7"/>
  <c r="G43" i="7"/>
  <c r="F43" i="7"/>
  <c r="C43" i="7"/>
  <c r="B43" i="7"/>
  <c r="P42" i="7"/>
  <c r="O42" i="7"/>
  <c r="N42" i="7"/>
  <c r="M42" i="7"/>
  <c r="L42" i="7"/>
  <c r="I42" i="7"/>
  <c r="H42" i="7"/>
  <c r="G42" i="7"/>
  <c r="F42" i="7"/>
  <c r="C42" i="7"/>
  <c r="B42" i="7"/>
  <c r="P41" i="7"/>
  <c r="O41" i="7"/>
  <c r="N41" i="7"/>
  <c r="M41" i="7"/>
  <c r="L41" i="7"/>
  <c r="I41" i="7"/>
  <c r="H41" i="7"/>
  <c r="G41" i="7"/>
  <c r="F41" i="7"/>
  <c r="C41" i="7"/>
  <c r="B41" i="7"/>
  <c r="P40" i="7"/>
  <c r="O40" i="7"/>
  <c r="N40" i="7"/>
  <c r="M40" i="7"/>
  <c r="L40" i="7"/>
  <c r="I40" i="7"/>
  <c r="H40" i="7"/>
  <c r="G40" i="7"/>
  <c r="F40" i="7"/>
  <c r="C40" i="7"/>
  <c r="B40" i="7"/>
  <c r="P39" i="7"/>
  <c r="O39" i="7"/>
  <c r="N39" i="7"/>
  <c r="M39" i="7"/>
  <c r="L39" i="7"/>
  <c r="I39" i="7"/>
  <c r="H39" i="7"/>
  <c r="G39" i="7"/>
  <c r="F39" i="7"/>
  <c r="C39" i="7"/>
  <c r="B39" i="7"/>
  <c r="P38" i="7"/>
  <c r="O38" i="7"/>
  <c r="N38" i="7"/>
  <c r="M38" i="7"/>
  <c r="L38" i="7"/>
  <c r="I38" i="7"/>
  <c r="H38" i="7"/>
  <c r="G38" i="7"/>
  <c r="F38" i="7"/>
  <c r="C38" i="7"/>
  <c r="B38" i="7"/>
  <c r="P37" i="7"/>
  <c r="O37" i="7"/>
  <c r="N37" i="7"/>
  <c r="M37" i="7"/>
  <c r="L37" i="7"/>
  <c r="I37" i="7"/>
  <c r="H37" i="7"/>
  <c r="G37" i="7"/>
  <c r="F37" i="7"/>
  <c r="C37" i="7"/>
  <c r="B37" i="7"/>
  <c r="P36" i="7"/>
  <c r="O36" i="7"/>
  <c r="N36" i="7"/>
  <c r="M36" i="7"/>
  <c r="L36" i="7"/>
  <c r="I36" i="7"/>
  <c r="H36" i="7"/>
  <c r="G36" i="7"/>
  <c r="F36" i="7"/>
  <c r="C36" i="7"/>
  <c r="B36" i="7"/>
  <c r="P35" i="7"/>
  <c r="O35" i="7"/>
  <c r="N35" i="7"/>
  <c r="M35" i="7"/>
  <c r="L35" i="7"/>
  <c r="I35" i="7"/>
  <c r="H35" i="7"/>
  <c r="G35" i="7"/>
  <c r="F35" i="7"/>
  <c r="C35" i="7"/>
  <c r="B35" i="7"/>
  <c r="P34" i="7"/>
  <c r="O34" i="7"/>
  <c r="N34" i="7"/>
  <c r="M34" i="7"/>
  <c r="L34" i="7"/>
  <c r="I34" i="7"/>
  <c r="H34" i="7"/>
  <c r="G34" i="7"/>
  <c r="F34" i="7"/>
  <c r="C34" i="7"/>
  <c r="B34" i="7"/>
  <c r="P33" i="7"/>
  <c r="O33" i="7"/>
  <c r="N33" i="7"/>
  <c r="M33" i="7"/>
  <c r="L33" i="7"/>
  <c r="I33" i="7"/>
  <c r="H33" i="7"/>
  <c r="G33" i="7"/>
  <c r="F33" i="7"/>
  <c r="C33" i="7"/>
  <c r="B33" i="7"/>
  <c r="P32" i="7"/>
  <c r="O32" i="7"/>
  <c r="N32" i="7"/>
  <c r="M32" i="7"/>
  <c r="L32" i="7"/>
  <c r="I32" i="7"/>
  <c r="H32" i="7"/>
  <c r="G32" i="7"/>
  <c r="F32" i="7"/>
  <c r="C32" i="7"/>
  <c r="B32" i="7"/>
  <c r="P31" i="7"/>
  <c r="O31" i="7"/>
  <c r="N31" i="7"/>
  <c r="M31" i="7"/>
  <c r="L31" i="7"/>
  <c r="I31" i="7"/>
  <c r="H31" i="7"/>
  <c r="G31" i="7"/>
  <c r="F31" i="7"/>
  <c r="C31" i="7"/>
  <c r="B31" i="7"/>
  <c r="P30" i="7"/>
  <c r="O30" i="7"/>
  <c r="N30" i="7"/>
  <c r="M30" i="7"/>
  <c r="L30" i="7"/>
  <c r="I30" i="7"/>
  <c r="H30" i="7"/>
  <c r="G30" i="7"/>
  <c r="F30" i="7"/>
  <c r="C30" i="7"/>
  <c r="B30" i="7"/>
  <c r="P29" i="7"/>
  <c r="O29" i="7"/>
  <c r="N29" i="7"/>
  <c r="M29" i="7"/>
  <c r="L29" i="7"/>
  <c r="I29" i="7"/>
  <c r="H29" i="7"/>
  <c r="G29" i="7"/>
  <c r="F29" i="7"/>
  <c r="C29" i="7"/>
  <c r="B29" i="7"/>
  <c r="P28" i="7"/>
  <c r="O28" i="7"/>
  <c r="N28" i="7"/>
  <c r="M28" i="7"/>
  <c r="L28" i="7"/>
  <c r="I28" i="7"/>
  <c r="H28" i="7"/>
  <c r="G28" i="7"/>
  <c r="F28" i="7"/>
  <c r="C28" i="7"/>
  <c r="B28" i="7"/>
  <c r="P27" i="7"/>
  <c r="O27" i="7"/>
  <c r="N27" i="7"/>
  <c r="M27" i="7"/>
  <c r="L27" i="7"/>
  <c r="I27" i="7"/>
  <c r="H27" i="7"/>
  <c r="G27" i="7"/>
  <c r="F27" i="7"/>
  <c r="C27" i="7"/>
  <c r="B27" i="7"/>
  <c r="P26" i="7"/>
  <c r="O26" i="7"/>
  <c r="N26" i="7"/>
  <c r="M26" i="7"/>
  <c r="L26" i="7"/>
  <c r="I26" i="7"/>
  <c r="H26" i="7"/>
  <c r="G26" i="7"/>
  <c r="F26" i="7"/>
  <c r="C26" i="7"/>
  <c r="B26" i="7"/>
  <c r="P25" i="7"/>
  <c r="O25" i="7"/>
  <c r="N25" i="7"/>
  <c r="M25" i="7"/>
  <c r="L25" i="7"/>
  <c r="I25" i="7"/>
  <c r="H25" i="7"/>
  <c r="G25" i="7"/>
  <c r="F25" i="7"/>
  <c r="C25" i="7"/>
  <c r="B25" i="7"/>
  <c r="P24" i="7"/>
  <c r="O24" i="7"/>
  <c r="N24" i="7"/>
  <c r="M24" i="7"/>
  <c r="L24" i="7"/>
  <c r="I24" i="7"/>
  <c r="H24" i="7"/>
  <c r="G24" i="7"/>
  <c r="F24" i="7"/>
  <c r="C24" i="7"/>
  <c r="B24" i="7"/>
  <c r="P23" i="7"/>
  <c r="O23" i="7"/>
  <c r="N23" i="7"/>
  <c r="M23" i="7"/>
  <c r="L23" i="7"/>
  <c r="I23" i="7"/>
  <c r="H23" i="7"/>
  <c r="G23" i="7"/>
  <c r="F23" i="7"/>
  <c r="C23" i="7"/>
  <c r="B23" i="7"/>
  <c r="P22" i="7"/>
  <c r="O22" i="7"/>
  <c r="N22" i="7"/>
  <c r="M22" i="7"/>
  <c r="L22" i="7"/>
  <c r="I22" i="7"/>
  <c r="H22" i="7"/>
  <c r="G22" i="7"/>
  <c r="F22" i="7"/>
  <c r="C22" i="7"/>
  <c r="B22" i="7"/>
  <c r="P21" i="7"/>
  <c r="O21" i="7"/>
  <c r="N21" i="7"/>
  <c r="M21" i="7"/>
  <c r="L21" i="7"/>
  <c r="I21" i="7"/>
  <c r="H21" i="7"/>
  <c r="G21" i="7"/>
  <c r="F21" i="7"/>
  <c r="C21" i="7"/>
  <c r="B21" i="7"/>
  <c r="P20" i="7"/>
  <c r="O20" i="7"/>
  <c r="N20" i="7"/>
  <c r="M20" i="7"/>
  <c r="L20" i="7"/>
  <c r="I20" i="7"/>
  <c r="H20" i="7"/>
  <c r="G20" i="7"/>
  <c r="F20" i="7"/>
  <c r="C20" i="7"/>
  <c r="B20" i="7"/>
  <c r="P19" i="7"/>
  <c r="O19" i="7"/>
  <c r="N19" i="7"/>
  <c r="M19" i="7"/>
  <c r="L19" i="7"/>
  <c r="I19" i="7"/>
  <c r="H19" i="7"/>
  <c r="G19" i="7"/>
  <c r="F19" i="7"/>
  <c r="C19" i="7"/>
  <c r="B19" i="7"/>
  <c r="P18" i="7"/>
  <c r="O18" i="7"/>
  <c r="N18" i="7"/>
  <c r="M18" i="7"/>
  <c r="L18" i="7"/>
  <c r="I18" i="7"/>
  <c r="H18" i="7"/>
  <c r="G18" i="7"/>
  <c r="F18" i="7"/>
  <c r="C18" i="7"/>
  <c r="B18" i="7"/>
  <c r="P17" i="7"/>
  <c r="O17" i="7"/>
  <c r="N17" i="7"/>
  <c r="M17" i="7"/>
  <c r="L17" i="7"/>
  <c r="I17" i="7"/>
  <c r="H17" i="7"/>
  <c r="G17" i="7"/>
  <c r="F17" i="7"/>
  <c r="C17" i="7"/>
  <c r="B17" i="7"/>
  <c r="P16" i="7"/>
  <c r="O16" i="7"/>
  <c r="N16" i="7"/>
  <c r="M16" i="7"/>
  <c r="L16" i="7"/>
  <c r="I16" i="7"/>
  <c r="H16" i="7"/>
  <c r="G16" i="7"/>
  <c r="F16" i="7"/>
  <c r="C16" i="7"/>
  <c r="B16" i="7"/>
  <c r="P15" i="7"/>
  <c r="O15" i="7"/>
  <c r="N15" i="7"/>
  <c r="M15" i="7"/>
  <c r="L15" i="7"/>
  <c r="I15" i="7"/>
  <c r="H15" i="7"/>
  <c r="G15" i="7"/>
  <c r="F15" i="7"/>
  <c r="C15" i="7"/>
  <c r="B15" i="7"/>
  <c r="P14" i="7"/>
  <c r="O14" i="7"/>
  <c r="N14" i="7"/>
  <c r="M14" i="7"/>
  <c r="L14" i="7"/>
  <c r="I14" i="7"/>
  <c r="H14" i="7"/>
  <c r="G14" i="7"/>
  <c r="F14" i="7"/>
  <c r="C14" i="7"/>
  <c r="B14" i="7"/>
  <c r="P13" i="7"/>
  <c r="O13" i="7"/>
  <c r="N13" i="7"/>
  <c r="M13" i="7"/>
  <c r="L13" i="7"/>
  <c r="I13" i="7"/>
  <c r="H13" i="7"/>
  <c r="G13" i="7"/>
  <c r="F13" i="7"/>
  <c r="C13" i="7"/>
  <c r="B13" i="7"/>
  <c r="P12" i="7"/>
  <c r="O12" i="7"/>
  <c r="N12" i="7"/>
  <c r="M12" i="7"/>
  <c r="L12" i="7"/>
  <c r="I12" i="7"/>
  <c r="H12" i="7"/>
  <c r="G12" i="7"/>
  <c r="F12" i="7"/>
  <c r="C12" i="7"/>
  <c r="B12" i="7"/>
  <c r="P11" i="7"/>
  <c r="O11" i="7"/>
  <c r="N11" i="7"/>
  <c r="M11" i="7"/>
  <c r="L11" i="7"/>
  <c r="I11" i="7"/>
  <c r="H11" i="7"/>
  <c r="G11" i="7"/>
  <c r="F11" i="7"/>
  <c r="C11" i="7"/>
  <c r="B11" i="7"/>
  <c r="P10" i="7"/>
  <c r="O10" i="7"/>
  <c r="N10" i="7"/>
  <c r="M10" i="7"/>
  <c r="L10" i="7"/>
  <c r="I10" i="7"/>
  <c r="H10" i="7"/>
  <c r="G10" i="7"/>
  <c r="F10" i="7"/>
  <c r="C10" i="7"/>
  <c r="B10" i="7"/>
  <c r="P9" i="7"/>
  <c r="O9" i="7"/>
  <c r="N9" i="7"/>
  <c r="M9" i="7"/>
  <c r="L9" i="7"/>
  <c r="I9" i="7"/>
  <c r="H9" i="7"/>
  <c r="G9" i="7"/>
  <c r="F9" i="7"/>
  <c r="C9" i="7"/>
  <c r="B9" i="7"/>
  <c r="P8" i="7"/>
  <c r="O8" i="7"/>
  <c r="N8" i="7"/>
  <c r="M8" i="7"/>
  <c r="L8" i="7"/>
  <c r="I8" i="7"/>
  <c r="H8" i="7"/>
  <c r="G8" i="7"/>
  <c r="F8" i="7"/>
  <c r="C8" i="7"/>
  <c r="B8" i="7"/>
  <c r="P7" i="7"/>
  <c r="O7" i="7"/>
  <c r="N7" i="7"/>
  <c r="M7" i="7"/>
  <c r="L7" i="7"/>
  <c r="I7" i="7"/>
  <c r="H7" i="7"/>
  <c r="G7" i="7"/>
  <c r="F7" i="7"/>
  <c r="C7" i="7"/>
  <c r="B7" i="7"/>
  <c r="P6" i="7"/>
  <c r="O6" i="7"/>
  <c r="N6" i="7"/>
  <c r="M6" i="7"/>
  <c r="L6" i="7"/>
  <c r="I6" i="7"/>
  <c r="H6" i="7"/>
  <c r="G6" i="7"/>
  <c r="F6" i="7"/>
  <c r="C6" i="7"/>
  <c r="B6" i="7"/>
  <c r="P5" i="7"/>
  <c r="O5" i="7"/>
  <c r="N5" i="7"/>
  <c r="M5" i="7"/>
  <c r="L5" i="7"/>
  <c r="I5" i="7"/>
  <c r="H5" i="7"/>
  <c r="G5" i="7"/>
  <c r="F5" i="7"/>
  <c r="C5" i="7"/>
  <c r="B5" i="7"/>
  <c r="P4" i="7"/>
  <c r="O4" i="7"/>
  <c r="N4" i="7"/>
  <c r="M4" i="7"/>
  <c r="L4" i="7"/>
  <c r="I4" i="7"/>
  <c r="H4" i="7"/>
  <c r="G4" i="7"/>
  <c r="F4" i="7"/>
  <c r="C4" i="7"/>
  <c r="B4" i="7"/>
  <c r="P3" i="7"/>
  <c r="O3" i="7"/>
  <c r="N3" i="7"/>
  <c r="M3" i="7"/>
  <c r="L3" i="7"/>
  <c r="I3" i="7"/>
  <c r="H3" i="7"/>
  <c r="G3" i="7"/>
  <c r="F3" i="7"/>
  <c r="C3" i="7"/>
  <c r="B3" i="7"/>
  <c r="P2" i="7"/>
  <c r="O2" i="7"/>
  <c r="N2" i="7"/>
  <c r="M2" i="7"/>
  <c r="L2" i="7"/>
  <c r="I2" i="7"/>
  <c r="H2" i="7"/>
  <c r="G2" i="7"/>
  <c r="F2" i="7"/>
  <c r="C2" i="7"/>
  <c r="B2" i="7"/>
  <c r="F3501" i="5"/>
  <c r="E3501" i="5"/>
  <c r="E3501" i="10" s="1"/>
  <c r="D3501" i="5"/>
  <c r="D3501" i="10" s="1"/>
  <c r="C3501" i="5"/>
  <c r="C3501" i="10" s="1"/>
  <c r="F3500" i="5"/>
  <c r="E3500" i="5"/>
  <c r="E3500" i="10" s="1"/>
  <c r="D3500" i="5"/>
  <c r="D3500" i="10" s="1"/>
  <c r="C3500" i="5"/>
  <c r="C3500" i="10" s="1"/>
  <c r="F3499" i="5"/>
  <c r="E3499" i="5"/>
  <c r="E3499" i="10" s="1"/>
  <c r="D3499" i="5"/>
  <c r="D3499" i="10" s="1"/>
  <c r="C3499" i="5"/>
  <c r="C3499" i="10" s="1"/>
  <c r="F3498" i="5"/>
  <c r="E3498" i="5"/>
  <c r="E3498" i="10" s="1"/>
  <c r="D3498" i="5"/>
  <c r="D3498" i="10" s="1"/>
  <c r="C3498" i="5"/>
  <c r="C3498" i="10" s="1"/>
  <c r="F3497" i="5"/>
  <c r="E3497" i="5"/>
  <c r="E3497" i="10" s="1"/>
  <c r="D3497" i="5"/>
  <c r="D3497" i="10" s="1"/>
  <c r="C3497" i="5"/>
  <c r="C3497" i="10" s="1"/>
  <c r="F3496" i="5"/>
  <c r="E3496" i="5"/>
  <c r="E3496" i="10" s="1"/>
  <c r="D3496" i="5"/>
  <c r="D3496" i="10" s="1"/>
  <c r="C3496" i="5"/>
  <c r="C3496" i="10" s="1"/>
  <c r="F3495" i="5"/>
  <c r="E3495" i="5"/>
  <c r="E3495" i="10" s="1"/>
  <c r="D3495" i="5"/>
  <c r="D3495" i="10" s="1"/>
  <c r="C3495" i="5"/>
  <c r="C3495" i="10" s="1"/>
  <c r="F3494" i="5"/>
  <c r="E3494" i="5"/>
  <c r="E3494" i="10" s="1"/>
  <c r="D3494" i="5"/>
  <c r="D3494" i="10" s="1"/>
  <c r="C3494" i="5"/>
  <c r="C3494" i="10" s="1"/>
  <c r="F3493" i="5"/>
  <c r="E3493" i="5"/>
  <c r="E3493" i="10" s="1"/>
  <c r="D3493" i="5"/>
  <c r="D3493" i="10" s="1"/>
  <c r="C3493" i="5"/>
  <c r="C3493" i="10" s="1"/>
  <c r="F3492" i="5"/>
  <c r="E3492" i="5"/>
  <c r="E3492" i="10" s="1"/>
  <c r="D3492" i="5"/>
  <c r="D3492" i="10" s="1"/>
  <c r="C3492" i="5"/>
  <c r="C3492" i="10" s="1"/>
  <c r="F3491" i="5"/>
  <c r="E3491" i="5"/>
  <c r="E3491" i="10" s="1"/>
  <c r="D3491" i="5"/>
  <c r="D3491" i="10" s="1"/>
  <c r="C3491" i="5"/>
  <c r="C3491" i="10" s="1"/>
  <c r="F3490" i="5"/>
  <c r="E3490" i="5"/>
  <c r="E3490" i="10" s="1"/>
  <c r="D3490" i="5"/>
  <c r="D3490" i="10" s="1"/>
  <c r="C3490" i="5"/>
  <c r="C3490" i="10" s="1"/>
  <c r="F3489" i="5"/>
  <c r="E3489" i="5"/>
  <c r="E3489" i="10" s="1"/>
  <c r="D3489" i="5"/>
  <c r="D3489" i="10" s="1"/>
  <c r="C3489" i="5"/>
  <c r="C3489" i="10" s="1"/>
  <c r="F3488" i="5"/>
  <c r="E3488" i="5"/>
  <c r="E3488" i="10" s="1"/>
  <c r="D3488" i="5"/>
  <c r="D3488" i="10" s="1"/>
  <c r="C3488" i="5"/>
  <c r="C3488" i="10" s="1"/>
  <c r="F3487" i="5"/>
  <c r="E3487" i="5"/>
  <c r="E3487" i="10" s="1"/>
  <c r="D3487" i="5"/>
  <c r="D3487" i="10" s="1"/>
  <c r="C3487" i="5"/>
  <c r="C3487" i="10" s="1"/>
  <c r="F3486" i="5"/>
  <c r="E3486" i="5"/>
  <c r="E3486" i="10" s="1"/>
  <c r="D3486" i="5"/>
  <c r="D3486" i="10" s="1"/>
  <c r="C3486" i="5"/>
  <c r="C3486" i="10" s="1"/>
  <c r="F3485" i="5"/>
  <c r="E3485" i="5"/>
  <c r="E3485" i="10" s="1"/>
  <c r="D3485" i="5"/>
  <c r="D3485" i="10" s="1"/>
  <c r="C3485" i="5"/>
  <c r="C3485" i="10" s="1"/>
  <c r="F3484" i="5"/>
  <c r="E3484" i="5"/>
  <c r="E3484" i="10" s="1"/>
  <c r="D3484" i="5"/>
  <c r="D3484" i="10" s="1"/>
  <c r="C3484" i="5"/>
  <c r="C3484" i="10" s="1"/>
  <c r="F3483" i="5"/>
  <c r="E3483" i="5"/>
  <c r="E3483" i="10" s="1"/>
  <c r="D3483" i="5"/>
  <c r="D3483" i="10" s="1"/>
  <c r="C3483" i="5"/>
  <c r="C3483" i="10" s="1"/>
  <c r="F3482" i="5"/>
  <c r="E3482" i="5"/>
  <c r="E3482" i="10" s="1"/>
  <c r="D3482" i="5"/>
  <c r="D3482" i="10" s="1"/>
  <c r="C3482" i="5"/>
  <c r="C3482" i="10" s="1"/>
  <c r="F3481" i="5"/>
  <c r="E3481" i="5"/>
  <c r="E3481" i="10" s="1"/>
  <c r="D3481" i="5"/>
  <c r="D3481" i="10" s="1"/>
  <c r="C3481" i="5"/>
  <c r="C3481" i="10" s="1"/>
  <c r="F3480" i="5"/>
  <c r="E3480" i="5"/>
  <c r="E3480" i="10" s="1"/>
  <c r="D3480" i="5"/>
  <c r="D3480" i="10" s="1"/>
  <c r="C3480" i="5"/>
  <c r="C3480" i="10" s="1"/>
  <c r="F3479" i="5"/>
  <c r="E3479" i="5"/>
  <c r="E3479" i="10" s="1"/>
  <c r="D3479" i="5"/>
  <c r="D3479" i="10" s="1"/>
  <c r="C3479" i="5"/>
  <c r="C3479" i="10" s="1"/>
  <c r="F3478" i="5"/>
  <c r="E3478" i="5"/>
  <c r="E3478" i="10" s="1"/>
  <c r="D3478" i="5"/>
  <c r="D3478" i="10" s="1"/>
  <c r="C3478" i="5"/>
  <c r="C3478" i="10" s="1"/>
  <c r="F3477" i="5"/>
  <c r="E3477" i="5"/>
  <c r="E3477" i="10" s="1"/>
  <c r="D3477" i="5"/>
  <c r="D3477" i="10" s="1"/>
  <c r="C3477" i="5"/>
  <c r="C3477" i="10" s="1"/>
  <c r="F3476" i="5"/>
  <c r="E3476" i="5"/>
  <c r="E3476" i="10" s="1"/>
  <c r="D3476" i="5"/>
  <c r="D3476" i="10" s="1"/>
  <c r="C3476" i="5"/>
  <c r="C3476" i="10" s="1"/>
  <c r="F3475" i="5"/>
  <c r="E3475" i="5"/>
  <c r="E3475" i="10" s="1"/>
  <c r="D3475" i="5"/>
  <c r="D3475" i="10" s="1"/>
  <c r="C3475" i="5"/>
  <c r="C3475" i="10" s="1"/>
  <c r="F3474" i="5"/>
  <c r="E3474" i="5"/>
  <c r="E3474" i="10" s="1"/>
  <c r="D3474" i="5"/>
  <c r="D3474" i="10" s="1"/>
  <c r="C3474" i="5"/>
  <c r="C3474" i="10" s="1"/>
  <c r="F3473" i="5"/>
  <c r="E3473" i="5"/>
  <c r="E3473" i="10" s="1"/>
  <c r="D3473" i="5"/>
  <c r="D3473" i="10" s="1"/>
  <c r="C3473" i="5"/>
  <c r="C3473" i="10" s="1"/>
  <c r="F3472" i="5"/>
  <c r="E3472" i="5"/>
  <c r="E3472" i="10" s="1"/>
  <c r="D3472" i="5"/>
  <c r="D3472" i="10" s="1"/>
  <c r="C3472" i="5"/>
  <c r="C3472" i="10" s="1"/>
  <c r="F3471" i="5"/>
  <c r="E3471" i="5"/>
  <c r="E3471" i="10" s="1"/>
  <c r="D3471" i="5"/>
  <c r="D3471" i="10" s="1"/>
  <c r="C3471" i="5"/>
  <c r="C3471" i="10" s="1"/>
  <c r="F3470" i="5"/>
  <c r="E3470" i="5"/>
  <c r="E3470" i="10" s="1"/>
  <c r="D3470" i="5"/>
  <c r="D3470" i="10" s="1"/>
  <c r="C3470" i="5"/>
  <c r="C3470" i="10" s="1"/>
  <c r="F3469" i="5"/>
  <c r="E3469" i="5"/>
  <c r="E3469" i="10" s="1"/>
  <c r="D3469" i="5"/>
  <c r="D3469" i="10" s="1"/>
  <c r="C3469" i="5"/>
  <c r="C3469" i="10" s="1"/>
  <c r="F3468" i="5"/>
  <c r="E3468" i="5"/>
  <c r="E3468" i="10" s="1"/>
  <c r="D3468" i="5"/>
  <c r="D3468" i="10" s="1"/>
  <c r="C3468" i="5"/>
  <c r="C3468" i="10" s="1"/>
  <c r="F3467" i="5"/>
  <c r="E3467" i="5"/>
  <c r="E3467" i="10" s="1"/>
  <c r="D3467" i="5"/>
  <c r="D3467" i="10" s="1"/>
  <c r="C3467" i="5"/>
  <c r="C3467" i="10" s="1"/>
  <c r="F3466" i="5"/>
  <c r="E3466" i="5"/>
  <c r="E3466" i="10" s="1"/>
  <c r="D3466" i="5"/>
  <c r="D3466" i="10" s="1"/>
  <c r="C3466" i="5"/>
  <c r="C3466" i="10" s="1"/>
  <c r="F3465" i="5"/>
  <c r="E3465" i="5"/>
  <c r="E3465" i="10" s="1"/>
  <c r="D3465" i="5"/>
  <c r="D3465" i="10" s="1"/>
  <c r="C3465" i="5"/>
  <c r="C3465" i="10" s="1"/>
  <c r="F3464" i="5"/>
  <c r="E3464" i="5"/>
  <c r="E3464" i="10" s="1"/>
  <c r="D3464" i="5"/>
  <c r="D3464" i="10" s="1"/>
  <c r="C3464" i="5"/>
  <c r="C3464" i="10" s="1"/>
  <c r="F3463" i="5"/>
  <c r="E3463" i="5"/>
  <c r="E3463" i="10" s="1"/>
  <c r="D3463" i="5"/>
  <c r="D3463" i="10" s="1"/>
  <c r="C3463" i="5"/>
  <c r="C3463" i="10" s="1"/>
  <c r="F3462" i="5"/>
  <c r="E3462" i="5"/>
  <c r="E3462" i="10" s="1"/>
  <c r="D3462" i="5"/>
  <c r="D3462" i="10" s="1"/>
  <c r="C3462" i="5"/>
  <c r="C3462" i="10" s="1"/>
  <c r="F3461" i="5"/>
  <c r="E3461" i="5"/>
  <c r="E3461" i="10" s="1"/>
  <c r="D3461" i="5"/>
  <c r="D3461" i="10" s="1"/>
  <c r="C3461" i="5"/>
  <c r="C3461" i="10" s="1"/>
  <c r="F3460" i="5"/>
  <c r="E3460" i="5"/>
  <c r="E3460" i="10" s="1"/>
  <c r="D3460" i="5"/>
  <c r="D3460" i="10" s="1"/>
  <c r="C3460" i="5"/>
  <c r="C3460" i="10" s="1"/>
  <c r="F3459" i="5"/>
  <c r="E3459" i="5"/>
  <c r="E3459" i="10" s="1"/>
  <c r="D3459" i="5"/>
  <c r="D3459" i="10" s="1"/>
  <c r="C3459" i="5"/>
  <c r="C3459" i="10" s="1"/>
  <c r="F3458" i="5"/>
  <c r="E3458" i="5"/>
  <c r="E3458" i="10" s="1"/>
  <c r="D3458" i="5"/>
  <c r="D3458" i="10" s="1"/>
  <c r="C3458" i="5"/>
  <c r="C3458" i="10" s="1"/>
  <c r="F3457" i="5"/>
  <c r="E3457" i="5"/>
  <c r="E3457" i="10" s="1"/>
  <c r="D3457" i="5"/>
  <c r="D3457" i="10" s="1"/>
  <c r="C3457" i="5"/>
  <c r="C3457" i="10" s="1"/>
  <c r="F3456" i="5"/>
  <c r="E3456" i="5"/>
  <c r="E3456" i="10" s="1"/>
  <c r="D3456" i="5"/>
  <c r="D3456" i="10" s="1"/>
  <c r="C3456" i="5"/>
  <c r="C3456" i="10" s="1"/>
  <c r="F3455" i="5"/>
  <c r="E3455" i="5"/>
  <c r="E3455" i="10" s="1"/>
  <c r="D3455" i="5"/>
  <c r="D3455" i="10" s="1"/>
  <c r="C3455" i="5"/>
  <c r="C3455" i="10" s="1"/>
  <c r="F3454" i="5"/>
  <c r="E3454" i="5"/>
  <c r="E3454" i="10" s="1"/>
  <c r="D3454" i="5"/>
  <c r="D3454" i="10" s="1"/>
  <c r="C3454" i="5"/>
  <c r="C3454" i="10" s="1"/>
  <c r="F3453" i="5"/>
  <c r="E3453" i="5"/>
  <c r="E3453" i="10" s="1"/>
  <c r="D3453" i="5"/>
  <c r="D3453" i="10" s="1"/>
  <c r="C3453" i="5"/>
  <c r="C3453" i="10" s="1"/>
  <c r="F3452" i="5"/>
  <c r="E3452" i="5"/>
  <c r="E3452" i="10" s="1"/>
  <c r="D3452" i="5"/>
  <c r="D3452" i="10" s="1"/>
  <c r="C3452" i="5"/>
  <c r="C3452" i="10" s="1"/>
  <c r="F3451" i="5"/>
  <c r="E3451" i="5"/>
  <c r="E3451" i="10" s="1"/>
  <c r="D3451" i="5"/>
  <c r="D3451" i="10" s="1"/>
  <c r="C3451" i="5"/>
  <c r="C3451" i="10" s="1"/>
  <c r="F3450" i="5"/>
  <c r="E3450" i="5"/>
  <c r="E3450" i="10" s="1"/>
  <c r="D3450" i="5"/>
  <c r="D3450" i="10" s="1"/>
  <c r="C3450" i="5"/>
  <c r="C3450" i="10" s="1"/>
  <c r="F3449" i="5"/>
  <c r="E3449" i="5"/>
  <c r="E3449" i="10" s="1"/>
  <c r="D3449" i="5"/>
  <c r="D3449" i="10" s="1"/>
  <c r="C3449" i="5"/>
  <c r="C3449" i="10" s="1"/>
  <c r="F3448" i="5"/>
  <c r="E3448" i="5"/>
  <c r="E3448" i="10" s="1"/>
  <c r="D3448" i="5"/>
  <c r="D3448" i="10" s="1"/>
  <c r="C3448" i="5"/>
  <c r="C3448" i="10" s="1"/>
  <c r="F3447" i="5"/>
  <c r="E3447" i="5"/>
  <c r="E3447" i="10" s="1"/>
  <c r="D3447" i="5"/>
  <c r="D3447" i="10" s="1"/>
  <c r="C3447" i="5"/>
  <c r="C3447" i="10" s="1"/>
  <c r="F3446" i="5"/>
  <c r="E3446" i="5"/>
  <c r="E3446" i="10" s="1"/>
  <c r="D3446" i="5"/>
  <c r="D3446" i="10" s="1"/>
  <c r="C3446" i="5"/>
  <c r="C3446" i="10" s="1"/>
  <c r="F3445" i="5"/>
  <c r="E3445" i="5"/>
  <c r="E3445" i="10" s="1"/>
  <c r="D3445" i="5"/>
  <c r="D3445" i="10" s="1"/>
  <c r="C3445" i="5"/>
  <c r="C3445" i="10" s="1"/>
  <c r="F3444" i="5"/>
  <c r="E3444" i="5"/>
  <c r="E3444" i="10" s="1"/>
  <c r="D3444" i="5"/>
  <c r="D3444" i="10" s="1"/>
  <c r="C3444" i="5"/>
  <c r="C3444" i="10" s="1"/>
  <c r="F3443" i="5"/>
  <c r="E3443" i="5"/>
  <c r="E3443" i="10" s="1"/>
  <c r="D3443" i="5"/>
  <c r="D3443" i="10" s="1"/>
  <c r="C3443" i="5"/>
  <c r="C3443" i="10" s="1"/>
  <c r="F3442" i="5"/>
  <c r="E3442" i="5"/>
  <c r="E3442" i="10" s="1"/>
  <c r="D3442" i="5"/>
  <c r="D3442" i="10" s="1"/>
  <c r="C3442" i="5"/>
  <c r="C3442" i="10" s="1"/>
  <c r="F3441" i="5"/>
  <c r="E3441" i="5"/>
  <c r="E3441" i="10" s="1"/>
  <c r="D3441" i="5"/>
  <c r="D3441" i="10" s="1"/>
  <c r="C3441" i="5"/>
  <c r="C3441" i="10" s="1"/>
  <c r="F3440" i="5"/>
  <c r="E3440" i="5"/>
  <c r="E3440" i="10" s="1"/>
  <c r="D3440" i="5"/>
  <c r="D3440" i="10" s="1"/>
  <c r="C3440" i="5"/>
  <c r="C3440" i="10" s="1"/>
  <c r="F3439" i="5"/>
  <c r="E3439" i="5"/>
  <c r="E3439" i="10" s="1"/>
  <c r="D3439" i="5"/>
  <c r="D3439" i="10" s="1"/>
  <c r="C3439" i="5"/>
  <c r="C3439" i="10" s="1"/>
  <c r="F3438" i="5"/>
  <c r="E3438" i="5"/>
  <c r="E3438" i="10" s="1"/>
  <c r="D3438" i="5"/>
  <c r="D3438" i="10" s="1"/>
  <c r="C3438" i="5"/>
  <c r="C3438" i="10" s="1"/>
  <c r="F3437" i="5"/>
  <c r="E3437" i="5"/>
  <c r="E3437" i="10" s="1"/>
  <c r="D3437" i="5"/>
  <c r="D3437" i="10" s="1"/>
  <c r="C3437" i="5"/>
  <c r="C3437" i="10" s="1"/>
  <c r="F3436" i="5"/>
  <c r="E3436" i="5"/>
  <c r="E3436" i="10" s="1"/>
  <c r="D3436" i="5"/>
  <c r="D3436" i="10" s="1"/>
  <c r="C3436" i="5"/>
  <c r="C3436" i="10" s="1"/>
  <c r="F3435" i="5"/>
  <c r="E3435" i="5"/>
  <c r="E3435" i="10" s="1"/>
  <c r="D3435" i="5"/>
  <c r="D3435" i="10" s="1"/>
  <c r="C3435" i="5"/>
  <c r="C3435" i="10" s="1"/>
  <c r="F3434" i="5"/>
  <c r="E3434" i="5"/>
  <c r="E3434" i="10" s="1"/>
  <c r="D3434" i="5"/>
  <c r="D3434" i="10" s="1"/>
  <c r="C3434" i="5"/>
  <c r="C3434" i="10" s="1"/>
  <c r="F3433" i="5"/>
  <c r="E3433" i="5"/>
  <c r="E3433" i="10" s="1"/>
  <c r="D3433" i="5"/>
  <c r="D3433" i="10" s="1"/>
  <c r="C3433" i="5"/>
  <c r="C3433" i="10" s="1"/>
  <c r="F3432" i="5"/>
  <c r="E3432" i="5"/>
  <c r="E3432" i="10" s="1"/>
  <c r="D3432" i="5"/>
  <c r="D3432" i="10" s="1"/>
  <c r="C3432" i="5"/>
  <c r="C3432" i="10" s="1"/>
  <c r="F3431" i="5"/>
  <c r="E3431" i="5"/>
  <c r="E3431" i="10" s="1"/>
  <c r="D3431" i="5"/>
  <c r="D3431" i="10" s="1"/>
  <c r="C3431" i="5"/>
  <c r="C3431" i="10" s="1"/>
  <c r="F3430" i="5"/>
  <c r="E3430" i="5"/>
  <c r="E3430" i="10" s="1"/>
  <c r="D3430" i="5"/>
  <c r="D3430" i="10" s="1"/>
  <c r="C3430" i="5"/>
  <c r="C3430" i="10" s="1"/>
  <c r="F3429" i="5"/>
  <c r="E3429" i="5"/>
  <c r="E3429" i="10" s="1"/>
  <c r="D3429" i="5"/>
  <c r="D3429" i="10" s="1"/>
  <c r="C3429" i="5"/>
  <c r="C3429" i="10" s="1"/>
  <c r="F3428" i="5"/>
  <c r="E3428" i="5"/>
  <c r="E3428" i="10" s="1"/>
  <c r="D3428" i="5"/>
  <c r="D3428" i="10" s="1"/>
  <c r="C3428" i="5"/>
  <c r="C3428" i="10" s="1"/>
  <c r="F3427" i="5"/>
  <c r="E3427" i="5"/>
  <c r="E3427" i="10" s="1"/>
  <c r="D3427" i="5"/>
  <c r="D3427" i="10" s="1"/>
  <c r="C3427" i="5"/>
  <c r="C3427" i="10" s="1"/>
  <c r="F3426" i="5"/>
  <c r="E3426" i="5"/>
  <c r="E3426" i="10" s="1"/>
  <c r="D3426" i="5"/>
  <c r="D3426" i="10" s="1"/>
  <c r="C3426" i="5"/>
  <c r="C3426" i="10" s="1"/>
  <c r="F3425" i="5"/>
  <c r="E3425" i="5"/>
  <c r="E3425" i="10" s="1"/>
  <c r="D3425" i="5"/>
  <c r="D3425" i="10" s="1"/>
  <c r="C3425" i="5"/>
  <c r="C3425" i="10" s="1"/>
  <c r="F3424" i="5"/>
  <c r="E3424" i="5"/>
  <c r="E3424" i="10" s="1"/>
  <c r="D3424" i="5"/>
  <c r="D3424" i="10" s="1"/>
  <c r="C3424" i="5"/>
  <c r="C3424" i="10" s="1"/>
  <c r="F3423" i="5"/>
  <c r="E3423" i="5"/>
  <c r="E3423" i="10" s="1"/>
  <c r="D3423" i="5"/>
  <c r="D3423" i="10" s="1"/>
  <c r="C3423" i="5"/>
  <c r="C3423" i="10" s="1"/>
  <c r="F3422" i="5"/>
  <c r="E3422" i="5"/>
  <c r="E3422" i="10" s="1"/>
  <c r="D3422" i="5"/>
  <c r="D3422" i="10" s="1"/>
  <c r="C3422" i="5"/>
  <c r="C3422" i="10" s="1"/>
  <c r="F3421" i="5"/>
  <c r="E3421" i="5"/>
  <c r="E3421" i="10" s="1"/>
  <c r="D3421" i="5"/>
  <c r="D3421" i="10" s="1"/>
  <c r="C3421" i="5"/>
  <c r="C3421" i="10" s="1"/>
  <c r="F3420" i="5"/>
  <c r="E3420" i="5"/>
  <c r="E3420" i="10" s="1"/>
  <c r="D3420" i="5"/>
  <c r="D3420" i="10" s="1"/>
  <c r="C3420" i="5"/>
  <c r="C3420" i="10" s="1"/>
  <c r="F3419" i="5"/>
  <c r="E3419" i="5"/>
  <c r="E3419" i="10" s="1"/>
  <c r="D3419" i="5"/>
  <c r="D3419" i="10" s="1"/>
  <c r="C3419" i="5"/>
  <c r="C3419" i="10" s="1"/>
  <c r="F3418" i="5"/>
  <c r="E3418" i="5"/>
  <c r="E3418" i="10" s="1"/>
  <c r="D3418" i="5"/>
  <c r="D3418" i="10" s="1"/>
  <c r="C3418" i="5"/>
  <c r="C3418" i="10" s="1"/>
  <c r="F3417" i="5"/>
  <c r="E3417" i="5"/>
  <c r="E3417" i="10" s="1"/>
  <c r="D3417" i="5"/>
  <c r="D3417" i="10" s="1"/>
  <c r="C3417" i="5"/>
  <c r="C3417" i="10" s="1"/>
  <c r="F3416" i="5"/>
  <c r="E3416" i="5"/>
  <c r="E3416" i="10" s="1"/>
  <c r="D3416" i="5"/>
  <c r="D3416" i="10" s="1"/>
  <c r="C3416" i="5"/>
  <c r="C3416" i="10" s="1"/>
  <c r="F3415" i="5"/>
  <c r="E3415" i="5"/>
  <c r="E3415" i="10" s="1"/>
  <c r="D3415" i="5"/>
  <c r="D3415" i="10" s="1"/>
  <c r="C3415" i="5"/>
  <c r="C3415" i="10" s="1"/>
  <c r="F3414" i="5"/>
  <c r="E3414" i="5"/>
  <c r="E3414" i="10" s="1"/>
  <c r="D3414" i="5"/>
  <c r="D3414" i="10" s="1"/>
  <c r="C3414" i="5"/>
  <c r="C3414" i="10" s="1"/>
  <c r="F3413" i="5"/>
  <c r="E3413" i="5"/>
  <c r="E3413" i="10" s="1"/>
  <c r="D3413" i="5"/>
  <c r="D3413" i="10" s="1"/>
  <c r="C3413" i="5"/>
  <c r="C3413" i="10" s="1"/>
  <c r="F3412" i="5"/>
  <c r="E3412" i="5"/>
  <c r="E3412" i="10" s="1"/>
  <c r="D3412" i="5"/>
  <c r="D3412" i="10" s="1"/>
  <c r="C3412" i="5"/>
  <c r="C3412" i="10" s="1"/>
  <c r="F3411" i="5"/>
  <c r="E3411" i="5"/>
  <c r="E3411" i="10" s="1"/>
  <c r="D3411" i="5"/>
  <c r="D3411" i="10" s="1"/>
  <c r="C3411" i="5"/>
  <c r="C3411" i="10" s="1"/>
  <c r="F3410" i="5"/>
  <c r="E3410" i="5"/>
  <c r="E3410" i="10" s="1"/>
  <c r="D3410" i="5"/>
  <c r="D3410" i="10" s="1"/>
  <c r="C3410" i="5"/>
  <c r="C3410" i="10" s="1"/>
  <c r="F3409" i="5"/>
  <c r="E3409" i="5"/>
  <c r="E3409" i="10" s="1"/>
  <c r="D3409" i="5"/>
  <c r="D3409" i="10" s="1"/>
  <c r="C3409" i="5"/>
  <c r="C3409" i="10" s="1"/>
  <c r="F3408" i="5"/>
  <c r="E3408" i="5"/>
  <c r="E3408" i="10" s="1"/>
  <c r="D3408" i="5"/>
  <c r="D3408" i="10" s="1"/>
  <c r="C3408" i="5"/>
  <c r="C3408" i="10" s="1"/>
  <c r="F3407" i="5"/>
  <c r="E3407" i="5"/>
  <c r="E3407" i="10" s="1"/>
  <c r="D3407" i="5"/>
  <c r="D3407" i="10" s="1"/>
  <c r="C3407" i="5"/>
  <c r="C3407" i="10" s="1"/>
  <c r="F3406" i="5"/>
  <c r="E3406" i="5"/>
  <c r="E3406" i="10" s="1"/>
  <c r="D3406" i="5"/>
  <c r="D3406" i="10" s="1"/>
  <c r="C3406" i="5"/>
  <c r="C3406" i="10" s="1"/>
  <c r="F3405" i="5"/>
  <c r="E3405" i="5"/>
  <c r="E3405" i="10" s="1"/>
  <c r="D3405" i="5"/>
  <c r="D3405" i="10" s="1"/>
  <c r="C3405" i="5"/>
  <c r="C3405" i="10" s="1"/>
  <c r="F3404" i="5"/>
  <c r="E3404" i="5"/>
  <c r="E3404" i="10" s="1"/>
  <c r="D3404" i="5"/>
  <c r="D3404" i="10" s="1"/>
  <c r="C3404" i="5"/>
  <c r="C3404" i="10" s="1"/>
  <c r="F3403" i="5"/>
  <c r="E3403" i="5"/>
  <c r="E3403" i="10" s="1"/>
  <c r="D3403" i="5"/>
  <c r="D3403" i="10" s="1"/>
  <c r="C3403" i="5"/>
  <c r="C3403" i="10" s="1"/>
  <c r="F3402" i="5"/>
  <c r="E3402" i="5"/>
  <c r="E3402" i="10" s="1"/>
  <c r="D3402" i="5"/>
  <c r="D3402" i="10" s="1"/>
  <c r="C3402" i="5"/>
  <c r="C3402" i="10" s="1"/>
  <c r="F3401" i="5"/>
  <c r="E3401" i="5"/>
  <c r="E3401" i="10" s="1"/>
  <c r="D3401" i="5"/>
  <c r="D3401" i="10" s="1"/>
  <c r="C3401" i="5"/>
  <c r="C3401" i="10" s="1"/>
  <c r="F3400" i="5"/>
  <c r="E3400" i="5"/>
  <c r="E3400" i="10" s="1"/>
  <c r="D3400" i="5"/>
  <c r="D3400" i="10" s="1"/>
  <c r="C3400" i="5"/>
  <c r="C3400" i="10" s="1"/>
  <c r="F3399" i="5"/>
  <c r="E3399" i="5"/>
  <c r="E3399" i="10" s="1"/>
  <c r="D3399" i="5"/>
  <c r="D3399" i="10" s="1"/>
  <c r="C3399" i="5"/>
  <c r="C3399" i="10" s="1"/>
  <c r="F3398" i="5"/>
  <c r="E3398" i="5"/>
  <c r="E3398" i="10" s="1"/>
  <c r="D3398" i="5"/>
  <c r="D3398" i="10" s="1"/>
  <c r="C3398" i="5"/>
  <c r="C3398" i="10" s="1"/>
  <c r="F3397" i="5"/>
  <c r="E3397" i="5"/>
  <c r="E3397" i="10" s="1"/>
  <c r="D3397" i="5"/>
  <c r="D3397" i="10" s="1"/>
  <c r="C3397" i="5"/>
  <c r="C3397" i="10" s="1"/>
  <c r="F3396" i="5"/>
  <c r="E3396" i="5"/>
  <c r="E3396" i="10" s="1"/>
  <c r="D3396" i="5"/>
  <c r="D3396" i="10" s="1"/>
  <c r="C3396" i="5"/>
  <c r="C3396" i="10" s="1"/>
  <c r="F3395" i="5"/>
  <c r="E3395" i="5"/>
  <c r="E3395" i="10" s="1"/>
  <c r="D3395" i="5"/>
  <c r="D3395" i="10" s="1"/>
  <c r="C3395" i="5"/>
  <c r="C3395" i="10" s="1"/>
  <c r="F3394" i="5"/>
  <c r="E3394" i="5"/>
  <c r="E3394" i="10" s="1"/>
  <c r="D3394" i="5"/>
  <c r="D3394" i="10" s="1"/>
  <c r="C3394" i="5"/>
  <c r="C3394" i="10" s="1"/>
  <c r="F3393" i="5"/>
  <c r="E3393" i="5"/>
  <c r="E3393" i="10" s="1"/>
  <c r="D3393" i="5"/>
  <c r="D3393" i="10" s="1"/>
  <c r="C3393" i="5"/>
  <c r="C3393" i="10" s="1"/>
  <c r="F3392" i="5"/>
  <c r="E3392" i="5"/>
  <c r="E3392" i="10" s="1"/>
  <c r="D3392" i="5"/>
  <c r="D3392" i="10" s="1"/>
  <c r="C3392" i="5"/>
  <c r="C3392" i="10" s="1"/>
  <c r="F3391" i="5"/>
  <c r="E3391" i="5"/>
  <c r="E3391" i="10" s="1"/>
  <c r="D3391" i="5"/>
  <c r="D3391" i="10" s="1"/>
  <c r="C3391" i="5"/>
  <c r="C3391" i="10" s="1"/>
  <c r="F3390" i="5"/>
  <c r="E3390" i="5"/>
  <c r="E3390" i="10" s="1"/>
  <c r="D3390" i="5"/>
  <c r="D3390" i="10" s="1"/>
  <c r="C3390" i="5"/>
  <c r="C3390" i="10" s="1"/>
  <c r="F3389" i="5"/>
  <c r="E3389" i="5"/>
  <c r="E3389" i="10" s="1"/>
  <c r="D3389" i="5"/>
  <c r="D3389" i="10" s="1"/>
  <c r="C3389" i="5"/>
  <c r="C3389" i="10" s="1"/>
  <c r="F3388" i="5"/>
  <c r="E3388" i="5"/>
  <c r="E3388" i="10" s="1"/>
  <c r="D3388" i="5"/>
  <c r="D3388" i="10" s="1"/>
  <c r="C3388" i="5"/>
  <c r="C3388" i="10" s="1"/>
  <c r="F3387" i="5"/>
  <c r="E3387" i="5"/>
  <c r="E3387" i="10" s="1"/>
  <c r="D3387" i="5"/>
  <c r="D3387" i="10" s="1"/>
  <c r="C3387" i="5"/>
  <c r="C3387" i="10" s="1"/>
  <c r="F3386" i="5"/>
  <c r="E3386" i="5"/>
  <c r="E3386" i="10" s="1"/>
  <c r="D3386" i="5"/>
  <c r="D3386" i="10" s="1"/>
  <c r="C3386" i="5"/>
  <c r="C3386" i="10" s="1"/>
  <c r="F3385" i="5"/>
  <c r="E3385" i="5"/>
  <c r="E3385" i="10" s="1"/>
  <c r="D3385" i="5"/>
  <c r="D3385" i="10" s="1"/>
  <c r="C3385" i="5"/>
  <c r="C3385" i="10" s="1"/>
  <c r="F3384" i="5"/>
  <c r="E3384" i="5"/>
  <c r="E3384" i="10" s="1"/>
  <c r="D3384" i="5"/>
  <c r="D3384" i="10" s="1"/>
  <c r="C3384" i="5"/>
  <c r="C3384" i="10" s="1"/>
  <c r="F3383" i="5"/>
  <c r="E3383" i="5"/>
  <c r="E3383" i="10" s="1"/>
  <c r="D3383" i="5"/>
  <c r="D3383" i="10" s="1"/>
  <c r="C3383" i="5"/>
  <c r="C3383" i="10" s="1"/>
  <c r="F3382" i="5"/>
  <c r="E3382" i="5"/>
  <c r="E3382" i="10" s="1"/>
  <c r="D3382" i="5"/>
  <c r="D3382" i="10" s="1"/>
  <c r="C3382" i="5"/>
  <c r="C3382" i="10" s="1"/>
  <c r="F3381" i="5"/>
  <c r="E3381" i="5"/>
  <c r="E3381" i="10" s="1"/>
  <c r="D3381" i="5"/>
  <c r="D3381" i="10" s="1"/>
  <c r="C3381" i="5"/>
  <c r="C3381" i="10" s="1"/>
  <c r="F3380" i="5"/>
  <c r="E3380" i="5"/>
  <c r="E3380" i="10" s="1"/>
  <c r="D3380" i="5"/>
  <c r="D3380" i="10" s="1"/>
  <c r="C3380" i="5"/>
  <c r="C3380" i="10" s="1"/>
  <c r="F3379" i="5"/>
  <c r="E3379" i="5"/>
  <c r="E3379" i="10" s="1"/>
  <c r="D3379" i="5"/>
  <c r="D3379" i="10" s="1"/>
  <c r="C3379" i="5"/>
  <c r="C3379" i="10" s="1"/>
  <c r="F3378" i="5"/>
  <c r="E3378" i="5"/>
  <c r="E3378" i="10" s="1"/>
  <c r="D3378" i="5"/>
  <c r="D3378" i="10" s="1"/>
  <c r="C3378" i="5"/>
  <c r="C3378" i="10" s="1"/>
  <c r="F3377" i="5"/>
  <c r="E3377" i="5"/>
  <c r="E3377" i="10" s="1"/>
  <c r="D3377" i="5"/>
  <c r="D3377" i="10" s="1"/>
  <c r="C3377" i="5"/>
  <c r="C3377" i="10" s="1"/>
  <c r="F3376" i="5"/>
  <c r="E3376" i="5"/>
  <c r="E3376" i="10" s="1"/>
  <c r="D3376" i="5"/>
  <c r="D3376" i="10" s="1"/>
  <c r="C3376" i="5"/>
  <c r="C3376" i="10" s="1"/>
  <c r="F3375" i="5"/>
  <c r="E3375" i="5"/>
  <c r="E3375" i="10" s="1"/>
  <c r="D3375" i="5"/>
  <c r="D3375" i="10" s="1"/>
  <c r="C3375" i="5"/>
  <c r="C3375" i="10" s="1"/>
  <c r="F3374" i="5"/>
  <c r="E3374" i="5"/>
  <c r="E3374" i="10" s="1"/>
  <c r="D3374" i="5"/>
  <c r="D3374" i="10" s="1"/>
  <c r="C3374" i="5"/>
  <c r="C3374" i="10" s="1"/>
  <c r="F3373" i="5"/>
  <c r="E3373" i="5"/>
  <c r="E3373" i="10" s="1"/>
  <c r="D3373" i="5"/>
  <c r="D3373" i="10" s="1"/>
  <c r="C3373" i="5"/>
  <c r="C3373" i="10" s="1"/>
  <c r="F3372" i="5"/>
  <c r="E3372" i="5"/>
  <c r="E3372" i="10" s="1"/>
  <c r="D3372" i="5"/>
  <c r="D3372" i="10" s="1"/>
  <c r="C3372" i="5"/>
  <c r="C3372" i="10" s="1"/>
  <c r="F3371" i="5"/>
  <c r="E3371" i="5"/>
  <c r="E3371" i="10" s="1"/>
  <c r="D3371" i="5"/>
  <c r="D3371" i="10" s="1"/>
  <c r="C3371" i="5"/>
  <c r="C3371" i="10" s="1"/>
  <c r="F3370" i="5"/>
  <c r="E3370" i="5"/>
  <c r="E3370" i="10" s="1"/>
  <c r="D3370" i="5"/>
  <c r="D3370" i="10" s="1"/>
  <c r="C3370" i="5"/>
  <c r="C3370" i="10" s="1"/>
  <c r="F3369" i="5"/>
  <c r="E3369" i="5"/>
  <c r="E3369" i="10" s="1"/>
  <c r="D3369" i="5"/>
  <c r="D3369" i="10" s="1"/>
  <c r="C3369" i="5"/>
  <c r="C3369" i="10" s="1"/>
  <c r="F3368" i="5"/>
  <c r="E3368" i="5"/>
  <c r="E3368" i="10" s="1"/>
  <c r="D3368" i="5"/>
  <c r="D3368" i="10" s="1"/>
  <c r="C3368" i="5"/>
  <c r="C3368" i="10" s="1"/>
  <c r="F3367" i="5"/>
  <c r="E3367" i="5"/>
  <c r="E3367" i="10" s="1"/>
  <c r="D3367" i="5"/>
  <c r="D3367" i="10" s="1"/>
  <c r="C3367" i="5"/>
  <c r="C3367" i="10" s="1"/>
  <c r="F3366" i="5"/>
  <c r="E3366" i="5"/>
  <c r="E3366" i="10" s="1"/>
  <c r="D3366" i="5"/>
  <c r="D3366" i="10" s="1"/>
  <c r="C3366" i="5"/>
  <c r="C3366" i="10" s="1"/>
  <c r="F3365" i="5"/>
  <c r="E3365" i="5"/>
  <c r="E3365" i="10" s="1"/>
  <c r="D3365" i="5"/>
  <c r="D3365" i="10" s="1"/>
  <c r="C3365" i="5"/>
  <c r="C3365" i="10" s="1"/>
  <c r="F3364" i="5"/>
  <c r="E3364" i="5"/>
  <c r="E3364" i="10" s="1"/>
  <c r="D3364" i="5"/>
  <c r="D3364" i="10" s="1"/>
  <c r="C3364" i="5"/>
  <c r="C3364" i="10" s="1"/>
  <c r="F3363" i="5"/>
  <c r="E3363" i="5"/>
  <c r="E3363" i="10" s="1"/>
  <c r="D3363" i="5"/>
  <c r="D3363" i="10" s="1"/>
  <c r="C3363" i="5"/>
  <c r="C3363" i="10" s="1"/>
  <c r="F3362" i="5"/>
  <c r="E3362" i="5"/>
  <c r="E3362" i="10" s="1"/>
  <c r="D3362" i="5"/>
  <c r="D3362" i="10" s="1"/>
  <c r="C3362" i="5"/>
  <c r="C3362" i="10" s="1"/>
  <c r="F3361" i="5"/>
  <c r="E3361" i="5"/>
  <c r="E3361" i="10" s="1"/>
  <c r="D3361" i="5"/>
  <c r="D3361" i="10" s="1"/>
  <c r="C3361" i="5"/>
  <c r="C3361" i="10" s="1"/>
  <c r="F3360" i="5"/>
  <c r="E3360" i="5"/>
  <c r="E3360" i="10" s="1"/>
  <c r="D3360" i="5"/>
  <c r="D3360" i="10" s="1"/>
  <c r="C3360" i="5"/>
  <c r="C3360" i="10" s="1"/>
  <c r="F3359" i="5"/>
  <c r="E3359" i="5"/>
  <c r="E3359" i="10" s="1"/>
  <c r="D3359" i="5"/>
  <c r="D3359" i="10" s="1"/>
  <c r="C3359" i="5"/>
  <c r="C3359" i="10" s="1"/>
  <c r="F3358" i="5"/>
  <c r="E3358" i="5"/>
  <c r="E3358" i="10" s="1"/>
  <c r="D3358" i="5"/>
  <c r="D3358" i="10" s="1"/>
  <c r="C3358" i="5"/>
  <c r="C3358" i="10" s="1"/>
  <c r="F3357" i="5"/>
  <c r="E3357" i="5"/>
  <c r="E3357" i="10" s="1"/>
  <c r="D3357" i="5"/>
  <c r="D3357" i="10" s="1"/>
  <c r="C3357" i="5"/>
  <c r="C3357" i="10" s="1"/>
  <c r="F3356" i="5"/>
  <c r="E3356" i="5"/>
  <c r="E3356" i="10" s="1"/>
  <c r="D3356" i="5"/>
  <c r="D3356" i="10" s="1"/>
  <c r="C3356" i="5"/>
  <c r="C3356" i="10" s="1"/>
  <c r="F3355" i="5"/>
  <c r="E3355" i="5"/>
  <c r="E3355" i="10" s="1"/>
  <c r="D3355" i="5"/>
  <c r="D3355" i="10" s="1"/>
  <c r="C3355" i="5"/>
  <c r="C3355" i="10" s="1"/>
  <c r="F3354" i="5"/>
  <c r="E3354" i="5"/>
  <c r="E3354" i="10" s="1"/>
  <c r="D3354" i="5"/>
  <c r="D3354" i="10" s="1"/>
  <c r="C3354" i="5"/>
  <c r="C3354" i="10" s="1"/>
  <c r="F3353" i="5"/>
  <c r="E3353" i="5"/>
  <c r="E3353" i="10" s="1"/>
  <c r="D3353" i="5"/>
  <c r="D3353" i="10" s="1"/>
  <c r="C3353" i="5"/>
  <c r="C3353" i="10" s="1"/>
  <c r="F3352" i="5"/>
  <c r="E3352" i="5"/>
  <c r="E3352" i="10" s="1"/>
  <c r="D3352" i="5"/>
  <c r="D3352" i="10" s="1"/>
  <c r="C3352" i="5"/>
  <c r="C3352" i="10" s="1"/>
  <c r="F3351" i="5"/>
  <c r="E3351" i="5"/>
  <c r="E3351" i="10" s="1"/>
  <c r="D3351" i="5"/>
  <c r="D3351" i="10" s="1"/>
  <c r="C3351" i="5"/>
  <c r="C3351" i="10" s="1"/>
  <c r="F3350" i="5"/>
  <c r="E3350" i="5"/>
  <c r="E3350" i="10" s="1"/>
  <c r="D3350" i="5"/>
  <c r="D3350" i="10" s="1"/>
  <c r="C3350" i="5"/>
  <c r="C3350" i="10" s="1"/>
  <c r="F3349" i="5"/>
  <c r="E3349" i="5"/>
  <c r="E3349" i="10" s="1"/>
  <c r="D3349" i="5"/>
  <c r="D3349" i="10" s="1"/>
  <c r="C3349" i="5"/>
  <c r="C3349" i="10" s="1"/>
  <c r="F3348" i="5"/>
  <c r="E3348" i="5"/>
  <c r="E3348" i="10" s="1"/>
  <c r="D3348" i="5"/>
  <c r="D3348" i="10" s="1"/>
  <c r="C3348" i="5"/>
  <c r="C3348" i="10" s="1"/>
  <c r="F3347" i="5"/>
  <c r="E3347" i="5"/>
  <c r="E3347" i="10" s="1"/>
  <c r="D3347" i="5"/>
  <c r="D3347" i="10" s="1"/>
  <c r="C3347" i="5"/>
  <c r="C3347" i="10" s="1"/>
  <c r="F3346" i="5"/>
  <c r="E3346" i="5"/>
  <c r="E3346" i="10" s="1"/>
  <c r="D3346" i="5"/>
  <c r="D3346" i="10" s="1"/>
  <c r="C3346" i="5"/>
  <c r="C3346" i="10" s="1"/>
  <c r="F3345" i="5"/>
  <c r="E3345" i="5"/>
  <c r="E3345" i="10" s="1"/>
  <c r="D3345" i="5"/>
  <c r="D3345" i="10" s="1"/>
  <c r="C3345" i="5"/>
  <c r="C3345" i="10" s="1"/>
  <c r="F3344" i="5"/>
  <c r="E3344" i="5"/>
  <c r="E3344" i="10" s="1"/>
  <c r="D3344" i="5"/>
  <c r="D3344" i="10" s="1"/>
  <c r="C3344" i="5"/>
  <c r="C3344" i="10" s="1"/>
  <c r="F3343" i="5"/>
  <c r="E3343" i="5"/>
  <c r="E3343" i="10" s="1"/>
  <c r="D3343" i="5"/>
  <c r="D3343" i="10" s="1"/>
  <c r="C3343" i="5"/>
  <c r="C3343" i="10" s="1"/>
  <c r="F3342" i="5"/>
  <c r="E3342" i="5"/>
  <c r="E3342" i="10" s="1"/>
  <c r="D3342" i="5"/>
  <c r="D3342" i="10" s="1"/>
  <c r="C3342" i="5"/>
  <c r="C3342" i="10" s="1"/>
  <c r="F3341" i="5"/>
  <c r="E3341" i="5"/>
  <c r="E3341" i="10" s="1"/>
  <c r="D3341" i="5"/>
  <c r="D3341" i="10" s="1"/>
  <c r="C3341" i="5"/>
  <c r="C3341" i="10" s="1"/>
  <c r="F3340" i="5"/>
  <c r="E3340" i="5"/>
  <c r="E3340" i="10" s="1"/>
  <c r="D3340" i="5"/>
  <c r="D3340" i="10" s="1"/>
  <c r="C3340" i="5"/>
  <c r="C3340" i="10" s="1"/>
  <c r="F3339" i="5"/>
  <c r="E3339" i="5"/>
  <c r="E3339" i="10" s="1"/>
  <c r="D3339" i="5"/>
  <c r="D3339" i="10" s="1"/>
  <c r="C3339" i="5"/>
  <c r="C3339" i="10" s="1"/>
  <c r="F3338" i="5"/>
  <c r="E3338" i="5"/>
  <c r="E3338" i="10" s="1"/>
  <c r="D3338" i="5"/>
  <c r="D3338" i="10" s="1"/>
  <c r="C3338" i="5"/>
  <c r="C3338" i="10" s="1"/>
  <c r="F3337" i="5"/>
  <c r="E3337" i="5"/>
  <c r="E3337" i="10" s="1"/>
  <c r="D3337" i="5"/>
  <c r="D3337" i="10" s="1"/>
  <c r="C3337" i="5"/>
  <c r="C3337" i="10" s="1"/>
  <c r="F3336" i="5"/>
  <c r="E3336" i="5"/>
  <c r="E3336" i="10" s="1"/>
  <c r="D3336" i="5"/>
  <c r="D3336" i="10" s="1"/>
  <c r="C3336" i="5"/>
  <c r="C3336" i="10" s="1"/>
  <c r="F3335" i="5"/>
  <c r="E3335" i="5"/>
  <c r="E3335" i="10" s="1"/>
  <c r="D3335" i="5"/>
  <c r="D3335" i="10" s="1"/>
  <c r="C3335" i="5"/>
  <c r="C3335" i="10" s="1"/>
  <c r="F3334" i="5"/>
  <c r="E3334" i="5"/>
  <c r="E3334" i="10" s="1"/>
  <c r="D3334" i="5"/>
  <c r="D3334" i="10" s="1"/>
  <c r="C3334" i="5"/>
  <c r="C3334" i="10" s="1"/>
  <c r="F3333" i="5"/>
  <c r="E3333" i="5"/>
  <c r="E3333" i="10" s="1"/>
  <c r="D3333" i="5"/>
  <c r="D3333" i="10" s="1"/>
  <c r="C3333" i="5"/>
  <c r="C3333" i="10" s="1"/>
  <c r="F3332" i="5"/>
  <c r="E3332" i="5"/>
  <c r="E3332" i="10" s="1"/>
  <c r="D3332" i="5"/>
  <c r="D3332" i="10" s="1"/>
  <c r="C3332" i="5"/>
  <c r="C3332" i="10" s="1"/>
  <c r="F3331" i="5"/>
  <c r="E3331" i="5"/>
  <c r="E3331" i="10" s="1"/>
  <c r="D3331" i="5"/>
  <c r="D3331" i="10" s="1"/>
  <c r="C3331" i="5"/>
  <c r="C3331" i="10" s="1"/>
  <c r="F3330" i="5"/>
  <c r="E3330" i="5"/>
  <c r="E3330" i="10" s="1"/>
  <c r="D3330" i="5"/>
  <c r="D3330" i="10" s="1"/>
  <c r="C3330" i="5"/>
  <c r="C3330" i="10" s="1"/>
  <c r="F3329" i="5"/>
  <c r="E3329" i="5"/>
  <c r="E3329" i="10" s="1"/>
  <c r="D3329" i="5"/>
  <c r="D3329" i="10" s="1"/>
  <c r="C3329" i="5"/>
  <c r="C3329" i="10" s="1"/>
  <c r="F3328" i="5"/>
  <c r="E3328" i="5"/>
  <c r="E3328" i="10" s="1"/>
  <c r="D3328" i="5"/>
  <c r="D3328" i="10" s="1"/>
  <c r="C3328" i="5"/>
  <c r="C3328" i="10" s="1"/>
  <c r="F3327" i="5"/>
  <c r="E3327" i="5"/>
  <c r="E3327" i="10" s="1"/>
  <c r="D3327" i="5"/>
  <c r="D3327" i="10" s="1"/>
  <c r="C3327" i="5"/>
  <c r="C3327" i="10" s="1"/>
  <c r="F3326" i="5"/>
  <c r="E3326" i="5"/>
  <c r="E3326" i="10" s="1"/>
  <c r="D3326" i="5"/>
  <c r="D3326" i="10" s="1"/>
  <c r="C3326" i="5"/>
  <c r="C3326" i="10" s="1"/>
  <c r="F3325" i="5"/>
  <c r="E3325" i="5"/>
  <c r="E3325" i="10" s="1"/>
  <c r="D3325" i="5"/>
  <c r="D3325" i="10" s="1"/>
  <c r="C3325" i="5"/>
  <c r="C3325" i="10" s="1"/>
  <c r="F3324" i="5"/>
  <c r="E3324" i="5"/>
  <c r="E3324" i="10" s="1"/>
  <c r="D3324" i="5"/>
  <c r="D3324" i="10" s="1"/>
  <c r="C3324" i="5"/>
  <c r="C3324" i="10" s="1"/>
  <c r="F3323" i="5"/>
  <c r="E3323" i="5"/>
  <c r="E3323" i="10" s="1"/>
  <c r="D3323" i="5"/>
  <c r="D3323" i="10" s="1"/>
  <c r="C3323" i="5"/>
  <c r="C3323" i="10" s="1"/>
  <c r="F3322" i="5"/>
  <c r="E3322" i="5"/>
  <c r="E3322" i="10" s="1"/>
  <c r="D3322" i="5"/>
  <c r="D3322" i="10" s="1"/>
  <c r="C3322" i="5"/>
  <c r="C3322" i="10" s="1"/>
  <c r="F3321" i="5"/>
  <c r="E3321" i="5"/>
  <c r="E3321" i="10" s="1"/>
  <c r="D3321" i="5"/>
  <c r="D3321" i="10" s="1"/>
  <c r="C3321" i="5"/>
  <c r="C3321" i="10" s="1"/>
  <c r="F3320" i="5"/>
  <c r="E3320" i="5"/>
  <c r="E3320" i="10" s="1"/>
  <c r="D3320" i="5"/>
  <c r="D3320" i="10" s="1"/>
  <c r="C3320" i="5"/>
  <c r="C3320" i="10" s="1"/>
  <c r="F3319" i="5"/>
  <c r="E3319" i="5"/>
  <c r="E3319" i="10" s="1"/>
  <c r="D3319" i="5"/>
  <c r="D3319" i="10" s="1"/>
  <c r="C3319" i="5"/>
  <c r="C3319" i="10" s="1"/>
  <c r="F3318" i="5"/>
  <c r="E3318" i="5"/>
  <c r="E3318" i="10" s="1"/>
  <c r="D3318" i="5"/>
  <c r="D3318" i="10" s="1"/>
  <c r="C3318" i="5"/>
  <c r="C3318" i="10" s="1"/>
  <c r="F3317" i="5"/>
  <c r="E3317" i="5"/>
  <c r="E3317" i="10" s="1"/>
  <c r="D3317" i="5"/>
  <c r="D3317" i="10" s="1"/>
  <c r="C3317" i="5"/>
  <c r="C3317" i="10" s="1"/>
  <c r="F3316" i="5"/>
  <c r="E3316" i="5"/>
  <c r="E3316" i="10" s="1"/>
  <c r="D3316" i="5"/>
  <c r="D3316" i="10" s="1"/>
  <c r="C3316" i="5"/>
  <c r="C3316" i="10" s="1"/>
  <c r="F3315" i="5"/>
  <c r="E3315" i="5"/>
  <c r="E3315" i="10" s="1"/>
  <c r="D3315" i="5"/>
  <c r="D3315" i="10" s="1"/>
  <c r="C3315" i="5"/>
  <c r="C3315" i="10" s="1"/>
  <c r="F3314" i="5"/>
  <c r="E3314" i="5"/>
  <c r="E3314" i="10" s="1"/>
  <c r="D3314" i="5"/>
  <c r="D3314" i="10" s="1"/>
  <c r="C3314" i="5"/>
  <c r="C3314" i="10" s="1"/>
  <c r="F3313" i="5"/>
  <c r="E3313" i="5"/>
  <c r="E3313" i="10" s="1"/>
  <c r="D3313" i="5"/>
  <c r="D3313" i="10" s="1"/>
  <c r="C3313" i="5"/>
  <c r="C3313" i="10" s="1"/>
  <c r="F3312" i="5"/>
  <c r="E3312" i="5"/>
  <c r="E3312" i="10" s="1"/>
  <c r="D3312" i="5"/>
  <c r="D3312" i="10" s="1"/>
  <c r="C3312" i="5"/>
  <c r="C3312" i="10" s="1"/>
  <c r="F3311" i="5"/>
  <c r="E3311" i="5"/>
  <c r="E3311" i="10" s="1"/>
  <c r="D3311" i="5"/>
  <c r="D3311" i="10" s="1"/>
  <c r="C3311" i="5"/>
  <c r="C3311" i="10" s="1"/>
  <c r="F3310" i="5"/>
  <c r="E3310" i="5"/>
  <c r="E3310" i="10" s="1"/>
  <c r="D3310" i="5"/>
  <c r="D3310" i="10" s="1"/>
  <c r="C3310" i="5"/>
  <c r="C3310" i="10" s="1"/>
  <c r="F3309" i="5"/>
  <c r="E3309" i="5"/>
  <c r="E3309" i="10" s="1"/>
  <c r="D3309" i="5"/>
  <c r="D3309" i="10" s="1"/>
  <c r="C3309" i="5"/>
  <c r="C3309" i="10" s="1"/>
  <c r="F3308" i="5"/>
  <c r="E3308" i="5"/>
  <c r="E3308" i="10" s="1"/>
  <c r="D3308" i="5"/>
  <c r="D3308" i="10" s="1"/>
  <c r="C3308" i="5"/>
  <c r="C3308" i="10" s="1"/>
  <c r="F3307" i="5"/>
  <c r="E3307" i="5"/>
  <c r="E3307" i="10" s="1"/>
  <c r="D3307" i="5"/>
  <c r="D3307" i="10" s="1"/>
  <c r="C3307" i="5"/>
  <c r="C3307" i="10" s="1"/>
  <c r="F3306" i="5"/>
  <c r="E3306" i="5"/>
  <c r="E3306" i="10" s="1"/>
  <c r="D3306" i="5"/>
  <c r="D3306" i="10" s="1"/>
  <c r="C3306" i="5"/>
  <c r="C3306" i="10" s="1"/>
  <c r="F3305" i="5"/>
  <c r="E3305" i="5"/>
  <c r="E3305" i="10" s="1"/>
  <c r="D3305" i="5"/>
  <c r="D3305" i="10" s="1"/>
  <c r="C3305" i="5"/>
  <c r="C3305" i="10" s="1"/>
  <c r="F3304" i="5"/>
  <c r="E3304" i="5"/>
  <c r="E3304" i="10" s="1"/>
  <c r="D3304" i="5"/>
  <c r="D3304" i="10" s="1"/>
  <c r="C3304" i="5"/>
  <c r="C3304" i="10" s="1"/>
  <c r="F3303" i="5"/>
  <c r="E3303" i="5"/>
  <c r="E3303" i="10" s="1"/>
  <c r="D3303" i="5"/>
  <c r="D3303" i="10" s="1"/>
  <c r="C3303" i="5"/>
  <c r="C3303" i="10" s="1"/>
  <c r="F3302" i="5"/>
  <c r="E3302" i="5"/>
  <c r="E3302" i="10" s="1"/>
  <c r="D3302" i="5"/>
  <c r="D3302" i="10" s="1"/>
  <c r="C3302" i="5"/>
  <c r="C3302" i="10" s="1"/>
  <c r="F3301" i="5"/>
  <c r="E3301" i="5"/>
  <c r="E3301" i="10" s="1"/>
  <c r="D3301" i="5"/>
  <c r="D3301" i="10" s="1"/>
  <c r="C3301" i="5"/>
  <c r="C3301" i="10" s="1"/>
  <c r="F3300" i="5"/>
  <c r="E3300" i="5"/>
  <c r="E3300" i="10" s="1"/>
  <c r="D3300" i="5"/>
  <c r="D3300" i="10" s="1"/>
  <c r="C3300" i="5"/>
  <c r="C3300" i="10" s="1"/>
  <c r="F3299" i="5"/>
  <c r="E3299" i="5"/>
  <c r="E3299" i="10" s="1"/>
  <c r="D3299" i="5"/>
  <c r="D3299" i="10" s="1"/>
  <c r="C3299" i="5"/>
  <c r="C3299" i="10" s="1"/>
  <c r="F3298" i="5"/>
  <c r="E3298" i="5"/>
  <c r="E3298" i="10" s="1"/>
  <c r="D3298" i="5"/>
  <c r="D3298" i="10" s="1"/>
  <c r="C3298" i="5"/>
  <c r="C3298" i="10" s="1"/>
  <c r="F3297" i="5"/>
  <c r="E3297" i="5"/>
  <c r="E3297" i="10" s="1"/>
  <c r="D3297" i="5"/>
  <c r="D3297" i="10" s="1"/>
  <c r="C3297" i="5"/>
  <c r="C3297" i="10" s="1"/>
  <c r="F3296" i="5"/>
  <c r="E3296" i="5"/>
  <c r="E3296" i="10" s="1"/>
  <c r="D3296" i="5"/>
  <c r="D3296" i="10" s="1"/>
  <c r="C3296" i="5"/>
  <c r="C3296" i="10" s="1"/>
  <c r="F3295" i="5"/>
  <c r="E3295" i="5"/>
  <c r="E3295" i="10" s="1"/>
  <c r="D3295" i="5"/>
  <c r="D3295" i="10" s="1"/>
  <c r="C3295" i="5"/>
  <c r="C3295" i="10" s="1"/>
  <c r="F3294" i="5"/>
  <c r="E3294" i="5"/>
  <c r="E3294" i="10" s="1"/>
  <c r="D3294" i="5"/>
  <c r="D3294" i="10" s="1"/>
  <c r="C3294" i="5"/>
  <c r="C3294" i="10" s="1"/>
  <c r="F3293" i="5"/>
  <c r="E3293" i="5"/>
  <c r="E3293" i="10" s="1"/>
  <c r="D3293" i="5"/>
  <c r="D3293" i="10" s="1"/>
  <c r="C3293" i="5"/>
  <c r="C3293" i="10" s="1"/>
  <c r="F3292" i="5"/>
  <c r="E3292" i="5"/>
  <c r="E3292" i="10" s="1"/>
  <c r="D3292" i="5"/>
  <c r="D3292" i="10" s="1"/>
  <c r="C3292" i="5"/>
  <c r="C3292" i="10" s="1"/>
  <c r="F3291" i="5"/>
  <c r="E3291" i="5"/>
  <c r="E3291" i="10" s="1"/>
  <c r="D3291" i="5"/>
  <c r="D3291" i="10" s="1"/>
  <c r="C3291" i="5"/>
  <c r="C3291" i="10" s="1"/>
  <c r="F3290" i="5"/>
  <c r="E3290" i="5"/>
  <c r="E3290" i="10" s="1"/>
  <c r="D3290" i="5"/>
  <c r="D3290" i="10" s="1"/>
  <c r="C3290" i="5"/>
  <c r="C3290" i="10" s="1"/>
  <c r="F3289" i="5"/>
  <c r="E3289" i="5"/>
  <c r="E3289" i="10" s="1"/>
  <c r="D3289" i="5"/>
  <c r="D3289" i="10" s="1"/>
  <c r="C3289" i="5"/>
  <c r="C3289" i="10" s="1"/>
  <c r="F3288" i="5"/>
  <c r="E3288" i="5"/>
  <c r="E3288" i="10" s="1"/>
  <c r="D3288" i="5"/>
  <c r="D3288" i="10" s="1"/>
  <c r="C3288" i="5"/>
  <c r="C3288" i="10" s="1"/>
  <c r="F3287" i="5"/>
  <c r="E3287" i="5"/>
  <c r="E3287" i="10" s="1"/>
  <c r="D3287" i="5"/>
  <c r="D3287" i="10" s="1"/>
  <c r="C3287" i="5"/>
  <c r="C3287" i="10" s="1"/>
  <c r="F3286" i="5"/>
  <c r="E3286" i="5"/>
  <c r="E3286" i="10" s="1"/>
  <c r="D3286" i="5"/>
  <c r="D3286" i="10" s="1"/>
  <c r="C3286" i="5"/>
  <c r="C3286" i="10" s="1"/>
  <c r="F3285" i="5"/>
  <c r="E3285" i="5"/>
  <c r="E3285" i="10" s="1"/>
  <c r="D3285" i="5"/>
  <c r="D3285" i="10" s="1"/>
  <c r="C3285" i="5"/>
  <c r="C3285" i="10" s="1"/>
  <c r="F3284" i="5"/>
  <c r="E3284" i="5"/>
  <c r="E3284" i="10" s="1"/>
  <c r="D3284" i="5"/>
  <c r="D3284" i="10" s="1"/>
  <c r="C3284" i="5"/>
  <c r="C3284" i="10" s="1"/>
  <c r="F3283" i="5"/>
  <c r="E3283" i="5"/>
  <c r="E3283" i="10" s="1"/>
  <c r="D3283" i="5"/>
  <c r="D3283" i="10" s="1"/>
  <c r="C3283" i="5"/>
  <c r="C3283" i="10" s="1"/>
  <c r="F3282" i="5"/>
  <c r="E3282" i="5"/>
  <c r="E3282" i="10" s="1"/>
  <c r="D3282" i="5"/>
  <c r="D3282" i="10" s="1"/>
  <c r="C3282" i="5"/>
  <c r="C3282" i="10" s="1"/>
  <c r="F3281" i="5"/>
  <c r="E3281" i="5"/>
  <c r="E3281" i="10" s="1"/>
  <c r="D3281" i="5"/>
  <c r="D3281" i="10" s="1"/>
  <c r="C3281" i="5"/>
  <c r="C3281" i="10" s="1"/>
  <c r="F3280" i="5"/>
  <c r="E3280" i="5"/>
  <c r="E3280" i="10" s="1"/>
  <c r="D3280" i="5"/>
  <c r="D3280" i="10" s="1"/>
  <c r="C3280" i="5"/>
  <c r="C3280" i="10" s="1"/>
  <c r="F3279" i="5"/>
  <c r="E3279" i="5"/>
  <c r="E3279" i="10" s="1"/>
  <c r="D3279" i="5"/>
  <c r="D3279" i="10" s="1"/>
  <c r="C3279" i="5"/>
  <c r="C3279" i="10" s="1"/>
  <c r="F3278" i="5"/>
  <c r="E3278" i="5"/>
  <c r="E3278" i="10" s="1"/>
  <c r="D3278" i="5"/>
  <c r="D3278" i="10" s="1"/>
  <c r="C3278" i="5"/>
  <c r="C3278" i="10" s="1"/>
  <c r="F3277" i="5"/>
  <c r="E3277" i="5"/>
  <c r="E3277" i="10" s="1"/>
  <c r="D3277" i="5"/>
  <c r="D3277" i="10" s="1"/>
  <c r="C3277" i="5"/>
  <c r="C3277" i="10" s="1"/>
  <c r="F3276" i="5"/>
  <c r="E3276" i="5"/>
  <c r="E3276" i="10" s="1"/>
  <c r="D3276" i="5"/>
  <c r="D3276" i="10" s="1"/>
  <c r="C3276" i="5"/>
  <c r="C3276" i="10" s="1"/>
  <c r="F3275" i="5"/>
  <c r="E3275" i="5"/>
  <c r="E3275" i="10" s="1"/>
  <c r="D3275" i="5"/>
  <c r="D3275" i="10" s="1"/>
  <c r="C3275" i="5"/>
  <c r="C3275" i="10" s="1"/>
  <c r="F3274" i="5"/>
  <c r="E3274" i="5"/>
  <c r="E3274" i="10" s="1"/>
  <c r="D3274" i="5"/>
  <c r="D3274" i="10" s="1"/>
  <c r="C3274" i="5"/>
  <c r="C3274" i="10" s="1"/>
  <c r="F3273" i="5"/>
  <c r="E3273" i="5"/>
  <c r="E3273" i="10" s="1"/>
  <c r="D3273" i="5"/>
  <c r="D3273" i="10" s="1"/>
  <c r="C3273" i="5"/>
  <c r="C3273" i="10" s="1"/>
  <c r="F3272" i="5"/>
  <c r="E3272" i="5"/>
  <c r="E3272" i="10" s="1"/>
  <c r="D3272" i="5"/>
  <c r="D3272" i="10" s="1"/>
  <c r="C3272" i="5"/>
  <c r="C3272" i="10" s="1"/>
  <c r="F3271" i="5"/>
  <c r="E3271" i="5"/>
  <c r="E3271" i="10" s="1"/>
  <c r="D3271" i="5"/>
  <c r="D3271" i="10" s="1"/>
  <c r="C3271" i="5"/>
  <c r="C3271" i="10" s="1"/>
  <c r="F3270" i="5"/>
  <c r="E3270" i="5"/>
  <c r="E3270" i="10" s="1"/>
  <c r="D3270" i="5"/>
  <c r="D3270" i="10" s="1"/>
  <c r="C3270" i="5"/>
  <c r="C3270" i="10" s="1"/>
  <c r="F3269" i="5"/>
  <c r="E3269" i="5"/>
  <c r="E3269" i="10" s="1"/>
  <c r="D3269" i="5"/>
  <c r="D3269" i="10" s="1"/>
  <c r="C3269" i="5"/>
  <c r="C3269" i="10" s="1"/>
  <c r="F3268" i="5"/>
  <c r="E3268" i="5"/>
  <c r="E3268" i="10" s="1"/>
  <c r="D3268" i="5"/>
  <c r="D3268" i="10" s="1"/>
  <c r="C3268" i="5"/>
  <c r="C3268" i="10" s="1"/>
  <c r="F3267" i="5"/>
  <c r="E3267" i="5"/>
  <c r="E3267" i="10" s="1"/>
  <c r="D3267" i="5"/>
  <c r="D3267" i="10" s="1"/>
  <c r="C3267" i="5"/>
  <c r="C3267" i="10" s="1"/>
  <c r="F3266" i="5"/>
  <c r="E3266" i="5"/>
  <c r="E3266" i="10" s="1"/>
  <c r="D3266" i="5"/>
  <c r="D3266" i="10" s="1"/>
  <c r="C3266" i="5"/>
  <c r="C3266" i="10" s="1"/>
  <c r="F3265" i="5"/>
  <c r="E3265" i="5"/>
  <c r="E3265" i="10" s="1"/>
  <c r="D3265" i="5"/>
  <c r="D3265" i="10" s="1"/>
  <c r="C3265" i="5"/>
  <c r="C3265" i="10" s="1"/>
  <c r="F3264" i="5"/>
  <c r="E3264" i="5"/>
  <c r="E3264" i="10" s="1"/>
  <c r="D3264" i="5"/>
  <c r="D3264" i="10" s="1"/>
  <c r="C3264" i="5"/>
  <c r="C3264" i="10" s="1"/>
  <c r="F3263" i="5"/>
  <c r="E3263" i="5"/>
  <c r="E3263" i="10" s="1"/>
  <c r="D3263" i="5"/>
  <c r="D3263" i="10" s="1"/>
  <c r="C3263" i="5"/>
  <c r="C3263" i="10" s="1"/>
  <c r="F3262" i="5"/>
  <c r="E3262" i="5"/>
  <c r="E3262" i="10" s="1"/>
  <c r="D3262" i="5"/>
  <c r="D3262" i="10" s="1"/>
  <c r="C3262" i="5"/>
  <c r="C3262" i="10" s="1"/>
  <c r="F3261" i="5"/>
  <c r="E3261" i="5"/>
  <c r="E3261" i="10" s="1"/>
  <c r="D3261" i="5"/>
  <c r="D3261" i="10" s="1"/>
  <c r="C3261" i="5"/>
  <c r="C3261" i="10" s="1"/>
  <c r="F3260" i="5"/>
  <c r="E3260" i="5"/>
  <c r="E3260" i="10" s="1"/>
  <c r="D3260" i="5"/>
  <c r="D3260" i="10" s="1"/>
  <c r="C3260" i="5"/>
  <c r="C3260" i="10" s="1"/>
  <c r="F3259" i="5"/>
  <c r="E3259" i="5"/>
  <c r="E3259" i="10" s="1"/>
  <c r="D3259" i="5"/>
  <c r="D3259" i="10" s="1"/>
  <c r="C3259" i="5"/>
  <c r="C3259" i="10" s="1"/>
  <c r="F3258" i="5"/>
  <c r="E3258" i="5"/>
  <c r="E3258" i="10" s="1"/>
  <c r="D3258" i="5"/>
  <c r="D3258" i="10" s="1"/>
  <c r="C3258" i="5"/>
  <c r="C3258" i="10" s="1"/>
  <c r="F3257" i="5"/>
  <c r="E3257" i="5"/>
  <c r="E3257" i="10" s="1"/>
  <c r="D3257" i="5"/>
  <c r="D3257" i="10" s="1"/>
  <c r="C3257" i="5"/>
  <c r="C3257" i="10" s="1"/>
  <c r="F3256" i="5"/>
  <c r="E3256" i="5"/>
  <c r="E3256" i="10" s="1"/>
  <c r="D3256" i="5"/>
  <c r="D3256" i="10" s="1"/>
  <c r="C3256" i="5"/>
  <c r="C3256" i="10" s="1"/>
  <c r="F3255" i="5"/>
  <c r="E3255" i="5"/>
  <c r="E3255" i="10" s="1"/>
  <c r="D3255" i="5"/>
  <c r="D3255" i="10" s="1"/>
  <c r="C3255" i="5"/>
  <c r="C3255" i="10" s="1"/>
  <c r="F3254" i="5"/>
  <c r="E3254" i="5"/>
  <c r="E3254" i="10" s="1"/>
  <c r="D3254" i="5"/>
  <c r="D3254" i="10" s="1"/>
  <c r="C3254" i="5"/>
  <c r="C3254" i="10" s="1"/>
  <c r="F3253" i="5"/>
  <c r="E3253" i="5"/>
  <c r="E3253" i="10" s="1"/>
  <c r="D3253" i="5"/>
  <c r="D3253" i="10" s="1"/>
  <c r="C3253" i="5"/>
  <c r="C3253" i="10" s="1"/>
  <c r="F3252" i="5"/>
  <c r="E3252" i="5"/>
  <c r="E3252" i="10" s="1"/>
  <c r="D3252" i="5"/>
  <c r="D3252" i="10" s="1"/>
  <c r="C3252" i="5"/>
  <c r="C3252" i="10" s="1"/>
  <c r="F3251" i="5"/>
  <c r="E3251" i="5"/>
  <c r="E3251" i="10" s="1"/>
  <c r="D3251" i="5"/>
  <c r="D3251" i="10" s="1"/>
  <c r="C3251" i="5"/>
  <c r="C3251" i="10" s="1"/>
  <c r="F3250" i="5"/>
  <c r="E3250" i="5"/>
  <c r="E3250" i="10" s="1"/>
  <c r="D3250" i="5"/>
  <c r="D3250" i="10" s="1"/>
  <c r="C3250" i="5"/>
  <c r="C3250" i="10" s="1"/>
  <c r="F3249" i="5"/>
  <c r="E3249" i="5"/>
  <c r="E3249" i="10" s="1"/>
  <c r="D3249" i="5"/>
  <c r="D3249" i="10" s="1"/>
  <c r="C3249" i="5"/>
  <c r="C3249" i="10" s="1"/>
  <c r="F3248" i="5"/>
  <c r="E3248" i="5"/>
  <c r="E3248" i="10" s="1"/>
  <c r="D3248" i="5"/>
  <c r="D3248" i="10" s="1"/>
  <c r="C3248" i="5"/>
  <c r="C3248" i="10" s="1"/>
  <c r="F3247" i="5"/>
  <c r="E3247" i="5"/>
  <c r="E3247" i="10" s="1"/>
  <c r="D3247" i="5"/>
  <c r="D3247" i="10" s="1"/>
  <c r="C3247" i="5"/>
  <c r="C3247" i="10" s="1"/>
  <c r="F3246" i="5"/>
  <c r="E3246" i="5"/>
  <c r="E3246" i="10" s="1"/>
  <c r="D3246" i="5"/>
  <c r="D3246" i="10" s="1"/>
  <c r="C3246" i="5"/>
  <c r="C3246" i="10" s="1"/>
  <c r="F3245" i="5"/>
  <c r="E3245" i="5"/>
  <c r="E3245" i="10" s="1"/>
  <c r="D3245" i="5"/>
  <c r="D3245" i="10" s="1"/>
  <c r="C3245" i="5"/>
  <c r="C3245" i="10" s="1"/>
  <c r="F3244" i="5"/>
  <c r="E3244" i="5"/>
  <c r="E3244" i="10" s="1"/>
  <c r="D3244" i="5"/>
  <c r="D3244" i="10" s="1"/>
  <c r="C3244" i="5"/>
  <c r="C3244" i="10" s="1"/>
  <c r="F3243" i="5"/>
  <c r="E3243" i="5"/>
  <c r="E3243" i="10" s="1"/>
  <c r="D3243" i="5"/>
  <c r="D3243" i="10" s="1"/>
  <c r="C3243" i="5"/>
  <c r="C3243" i="10" s="1"/>
  <c r="F3242" i="5"/>
  <c r="E3242" i="5"/>
  <c r="E3242" i="10" s="1"/>
  <c r="D3242" i="5"/>
  <c r="D3242" i="10" s="1"/>
  <c r="C3242" i="5"/>
  <c r="C3242" i="10" s="1"/>
  <c r="F3241" i="5"/>
  <c r="E3241" i="5"/>
  <c r="E3241" i="10" s="1"/>
  <c r="D3241" i="5"/>
  <c r="D3241" i="10" s="1"/>
  <c r="C3241" i="5"/>
  <c r="C3241" i="10" s="1"/>
  <c r="F3240" i="5"/>
  <c r="E3240" i="5"/>
  <c r="E3240" i="10" s="1"/>
  <c r="D3240" i="5"/>
  <c r="D3240" i="10" s="1"/>
  <c r="C3240" i="5"/>
  <c r="C3240" i="10" s="1"/>
  <c r="F3239" i="5"/>
  <c r="E3239" i="5"/>
  <c r="E3239" i="10" s="1"/>
  <c r="D3239" i="5"/>
  <c r="D3239" i="10" s="1"/>
  <c r="C3239" i="5"/>
  <c r="C3239" i="10" s="1"/>
  <c r="F3238" i="5"/>
  <c r="E3238" i="5"/>
  <c r="E3238" i="10" s="1"/>
  <c r="D3238" i="5"/>
  <c r="D3238" i="10" s="1"/>
  <c r="C3238" i="5"/>
  <c r="C3238" i="10" s="1"/>
  <c r="F3237" i="5"/>
  <c r="E3237" i="5"/>
  <c r="E3237" i="10" s="1"/>
  <c r="D3237" i="5"/>
  <c r="D3237" i="10" s="1"/>
  <c r="C3237" i="5"/>
  <c r="C3237" i="10" s="1"/>
  <c r="F3236" i="5"/>
  <c r="E3236" i="5"/>
  <c r="E3236" i="10" s="1"/>
  <c r="D3236" i="5"/>
  <c r="D3236" i="10" s="1"/>
  <c r="C3236" i="5"/>
  <c r="C3236" i="10" s="1"/>
  <c r="F3235" i="5"/>
  <c r="E3235" i="5"/>
  <c r="E3235" i="10" s="1"/>
  <c r="D3235" i="5"/>
  <c r="D3235" i="10" s="1"/>
  <c r="C3235" i="5"/>
  <c r="C3235" i="10" s="1"/>
  <c r="F3234" i="5"/>
  <c r="E3234" i="5"/>
  <c r="E3234" i="10" s="1"/>
  <c r="D3234" i="5"/>
  <c r="D3234" i="10" s="1"/>
  <c r="C3234" i="5"/>
  <c r="C3234" i="10" s="1"/>
  <c r="F3233" i="5"/>
  <c r="E3233" i="5"/>
  <c r="E3233" i="10" s="1"/>
  <c r="D3233" i="5"/>
  <c r="D3233" i="10" s="1"/>
  <c r="C3233" i="5"/>
  <c r="C3233" i="10" s="1"/>
  <c r="F3232" i="5"/>
  <c r="E3232" i="5"/>
  <c r="E3232" i="10" s="1"/>
  <c r="D3232" i="5"/>
  <c r="D3232" i="10" s="1"/>
  <c r="C3232" i="5"/>
  <c r="C3232" i="10" s="1"/>
  <c r="F3231" i="5"/>
  <c r="E3231" i="5"/>
  <c r="E3231" i="10" s="1"/>
  <c r="D3231" i="5"/>
  <c r="D3231" i="10" s="1"/>
  <c r="C3231" i="5"/>
  <c r="C3231" i="10" s="1"/>
  <c r="F3230" i="5"/>
  <c r="E3230" i="5"/>
  <c r="E3230" i="10" s="1"/>
  <c r="D3230" i="5"/>
  <c r="D3230" i="10" s="1"/>
  <c r="C3230" i="5"/>
  <c r="C3230" i="10" s="1"/>
  <c r="F3229" i="5"/>
  <c r="E3229" i="5"/>
  <c r="E3229" i="10" s="1"/>
  <c r="D3229" i="5"/>
  <c r="D3229" i="10" s="1"/>
  <c r="C3229" i="5"/>
  <c r="C3229" i="10" s="1"/>
  <c r="F3228" i="5"/>
  <c r="E3228" i="5"/>
  <c r="E3228" i="10" s="1"/>
  <c r="D3228" i="5"/>
  <c r="D3228" i="10" s="1"/>
  <c r="C3228" i="5"/>
  <c r="C3228" i="10" s="1"/>
  <c r="F3227" i="5"/>
  <c r="E3227" i="5"/>
  <c r="E3227" i="10" s="1"/>
  <c r="D3227" i="5"/>
  <c r="D3227" i="10" s="1"/>
  <c r="C3227" i="5"/>
  <c r="C3227" i="10" s="1"/>
  <c r="F3226" i="5"/>
  <c r="E3226" i="5"/>
  <c r="E3226" i="10" s="1"/>
  <c r="D3226" i="5"/>
  <c r="D3226" i="10" s="1"/>
  <c r="C3226" i="5"/>
  <c r="C3226" i="10" s="1"/>
  <c r="F3225" i="5"/>
  <c r="E3225" i="5"/>
  <c r="E3225" i="10" s="1"/>
  <c r="D3225" i="5"/>
  <c r="D3225" i="10" s="1"/>
  <c r="C3225" i="5"/>
  <c r="C3225" i="10" s="1"/>
  <c r="F3224" i="5"/>
  <c r="E3224" i="5"/>
  <c r="E3224" i="10" s="1"/>
  <c r="D3224" i="5"/>
  <c r="D3224" i="10" s="1"/>
  <c r="C3224" i="5"/>
  <c r="C3224" i="10" s="1"/>
  <c r="F3223" i="5"/>
  <c r="E3223" i="5"/>
  <c r="E3223" i="10" s="1"/>
  <c r="D3223" i="5"/>
  <c r="D3223" i="10" s="1"/>
  <c r="C3223" i="5"/>
  <c r="C3223" i="10" s="1"/>
  <c r="F3222" i="5"/>
  <c r="E3222" i="5"/>
  <c r="E3222" i="10" s="1"/>
  <c r="D3222" i="5"/>
  <c r="D3222" i="10" s="1"/>
  <c r="C3222" i="5"/>
  <c r="C3222" i="10" s="1"/>
  <c r="F3221" i="5"/>
  <c r="E3221" i="5"/>
  <c r="E3221" i="10" s="1"/>
  <c r="D3221" i="5"/>
  <c r="D3221" i="10" s="1"/>
  <c r="C3221" i="5"/>
  <c r="C3221" i="10" s="1"/>
  <c r="F3220" i="5"/>
  <c r="E3220" i="5"/>
  <c r="E3220" i="10" s="1"/>
  <c r="D3220" i="5"/>
  <c r="D3220" i="10" s="1"/>
  <c r="C3220" i="5"/>
  <c r="C3220" i="10" s="1"/>
  <c r="F3219" i="5"/>
  <c r="E3219" i="5"/>
  <c r="E3219" i="10" s="1"/>
  <c r="D3219" i="5"/>
  <c r="D3219" i="10" s="1"/>
  <c r="C3219" i="5"/>
  <c r="C3219" i="10" s="1"/>
  <c r="F3218" i="5"/>
  <c r="E3218" i="5"/>
  <c r="E3218" i="10" s="1"/>
  <c r="D3218" i="5"/>
  <c r="D3218" i="10" s="1"/>
  <c r="C3218" i="5"/>
  <c r="C3218" i="10" s="1"/>
  <c r="F3217" i="5"/>
  <c r="E3217" i="5"/>
  <c r="E3217" i="10" s="1"/>
  <c r="D3217" i="5"/>
  <c r="D3217" i="10" s="1"/>
  <c r="C3217" i="5"/>
  <c r="C3217" i="10" s="1"/>
  <c r="F3216" i="5"/>
  <c r="E3216" i="5"/>
  <c r="E3216" i="10" s="1"/>
  <c r="D3216" i="5"/>
  <c r="D3216" i="10" s="1"/>
  <c r="C3216" i="5"/>
  <c r="C3216" i="10" s="1"/>
  <c r="F3215" i="5"/>
  <c r="E3215" i="5"/>
  <c r="E3215" i="10" s="1"/>
  <c r="D3215" i="5"/>
  <c r="D3215" i="10" s="1"/>
  <c r="C3215" i="5"/>
  <c r="C3215" i="10" s="1"/>
  <c r="F3214" i="5"/>
  <c r="E3214" i="5"/>
  <c r="E3214" i="10" s="1"/>
  <c r="D3214" i="5"/>
  <c r="D3214" i="10" s="1"/>
  <c r="C3214" i="5"/>
  <c r="C3214" i="10" s="1"/>
  <c r="F3213" i="5"/>
  <c r="E3213" i="5"/>
  <c r="E3213" i="10" s="1"/>
  <c r="D3213" i="5"/>
  <c r="D3213" i="10" s="1"/>
  <c r="C3213" i="5"/>
  <c r="C3213" i="10" s="1"/>
  <c r="F3212" i="5"/>
  <c r="E3212" i="5"/>
  <c r="E3212" i="10" s="1"/>
  <c r="D3212" i="5"/>
  <c r="D3212" i="10" s="1"/>
  <c r="C3212" i="5"/>
  <c r="C3212" i="10" s="1"/>
  <c r="F3211" i="5"/>
  <c r="E3211" i="5"/>
  <c r="E3211" i="10" s="1"/>
  <c r="D3211" i="5"/>
  <c r="D3211" i="10" s="1"/>
  <c r="C3211" i="5"/>
  <c r="C3211" i="10" s="1"/>
  <c r="F3210" i="5"/>
  <c r="E3210" i="5"/>
  <c r="E3210" i="10" s="1"/>
  <c r="D3210" i="5"/>
  <c r="D3210" i="10" s="1"/>
  <c r="C3210" i="5"/>
  <c r="C3210" i="10" s="1"/>
  <c r="F3209" i="5"/>
  <c r="E3209" i="5"/>
  <c r="E3209" i="10" s="1"/>
  <c r="D3209" i="5"/>
  <c r="D3209" i="10" s="1"/>
  <c r="C3209" i="5"/>
  <c r="C3209" i="10" s="1"/>
  <c r="F3208" i="5"/>
  <c r="E3208" i="5"/>
  <c r="E3208" i="10" s="1"/>
  <c r="D3208" i="5"/>
  <c r="D3208" i="10" s="1"/>
  <c r="C3208" i="5"/>
  <c r="C3208" i="10" s="1"/>
  <c r="F3207" i="5"/>
  <c r="E3207" i="5"/>
  <c r="E3207" i="10" s="1"/>
  <c r="D3207" i="5"/>
  <c r="D3207" i="10" s="1"/>
  <c r="C3207" i="5"/>
  <c r="C3207" i="10" s="1"/>
  <c r="F3206" i="5"/>
  <c r="E3206" i="5"/>
  <c r="E3206" i="10" s="1"/>
  <c r="D3206" i="5"/>
  <c r="D3206" i="10" s="1"/>
  <c r="C3206" i="5"/>
  <c r="C3206" i="10" s="1"/>
  <c r="F3205" i="5"/>
  <c r="E3205" i="5"/>
  <c r="E3205" i="10" s="1"/>
  <c r="D3205" i="5"/>
  <c r="D3205" i="10" s="1"/>
  <c r="C3205" i="5"/>
  <c r="C3205" i="10" s="1"/>
  <c r="F3204" i="5"/>
  <c r="E3204" i="5"/>
  <c r="E3204" i="10" s="1"/>
  <c r="D3204" i="5"/>
  <c r="D3204" i="10" s="1"/>
  <c r="C3204" i="5"/>
  <c r="C3204" i="10" s="1"/>
  <c r="F3203" i="5"/>
  <c r="E3203" i="5"/>
  <c r="E3203" i="10" s="1"/>
  <c r="D3203" i="5"/>
  <c r="D3203" i="10" s="1"/>
  <c r="C3203" i="5"/>
  <c r="C3203" i="10" s="1"/>
  <c r="F3202" i="5"/>
  <c r="E3202" i="5"/>
  <c r="E3202" i="10" s="1"/>
  <c r="D3202" i="5"/>
  <c r="D3202" i="10" s="1"/>
  <c r="C3202" i="5"/>
  <c r="C3202" i="10" s="1"/>
  <c r="F3201" i="5"/>
  <c r="E3201" i="5"/>
  <c r="E3201" i="10" s="1"/>
  <c r="D3201" i="5"/>
  <c r="D3201" i="10" s="1"/>
  <c r="C3201" i="5"/>
  <c r="C3201" i="10" s="1"/>
  <c r="F3200" i="5"/>
  <c r="E3200" i="5"/>
  <c r="E3200" i="10" s="1"/>
  <c r="D3200" i="5"/>
  <c r="D3200" i="10" s="1"/>
  <c r="C3200" i="5"/>
  <c r="C3200" i="10" s="1"/>
  <c r="F3199" i="5"/>
  <c r="E3199" i="5"/>
  <c r="E3199" i="10" s="1"/>
  <c r="D3199" i="5"/>
  <c r="D3199" i="10" s="1"/>
  <c r="C3199" i="5"/>
  <c r="C3199" i="10" s="1"/>
  <c r="F3198" i="5"/>
  <c r="E3198" i="5"/>
  <c r="E3198" i="10" s="1"/>
  <c r="D3198" i="5"/>
  <c r="D3198" i="10" s="1"/>
  <c r="C3198" i="5"/>
  <c r="C3198" i="10" s="1"/>
  <c r="F3197" i="5"/>
  <c r="E3197" i="5"/>
  <c r="E3197" i="10" s="1"/>
  <c r="D3197" i="5"/>
  <c r="D3197" i="10" s="1"/>
  <c r="C3197" i="5"/>
  <c r="C3197" i="10" s="1"/>
  <c r="F3196" i="5"/>
  <c r="E3196" i="5"/>
  <c r="E3196" i="10" s="1"/>
  <c r="D3196" i="5"/>
  <c r="D3196" i="10" s="1"/>
  <c r="C3196" i="5"/>
  <c r="C3196" i="10" s="1"/>
  <c r="F3195" i="5"/>
  <c r="E3195" i="5"/>
  <c r="E3195" i="10" s="1"/>
  <c r="D3195" i="5"/>
  <c r="D3195" i="10" s="1"/>
  <c r="C3195" i="5"/>
  <c r="C3195" i="10" s="1"/>
  <c r="F3194" i="5"/>
  <c r="E3194" i="5"/>
  <c r="E3194" i="10" s="1"/>
  <c r="D3194" i="5"/>
  <c r="D3194" i="10" s="1"/>
  <c r="C3194" i="5"/>
  <c r="C3194" i="10" s="1"/>
  <c r="F3193" i="5"/>
  <c r="E3193" i="5"/>
  <c r="E3193" i="10" s="1"/>
  <c r="D3193" i="5"/>
  <c r="D3193" i="10" s="1"/>
  <c r="C3193" i="5"/>
  <c r="C3193" i="10" s="1"/>
  <c r="F3192" i="5"/>
  <c r="E3192" i="5"/>
  <c r="E3192" i="10" s="1"/>
  <c r="D3192" i="5"/>
  <c r="D3192" i="10" s="1"/>
  <c r="C3192" i="5"/>
  <c r="C3192" i="10" s="1"/>
  <c r="F3191" i="5"/>
  <c r="E3191" i="5"/>
  <c r="E3191" i="10" s="1"/>
  <c r="D3191" i="5"/>
  <c r="D3191" i="10" s="1"/>
  <c r="C3191" i="5"/>
  <c r="C3191" i="10" s="1"/>
  <c r="F3190" i="5"/>
  <c r="E3190" i="5"/>
  <c r="E3190" i="10" s="1"/>
  <c r="D3190" i="5"/>
  <c r="D3190" i="10" s="1"/>
  <c r="C3190" i="5"/>
  <c r="C3190" i="10" s="1"/>
  <c r="F3189" i="5"/>
  <c r="E3189" i="5"/>
  <c r="E3189" i="10" s="1"/>
  <c r="D3189" i="5"/>
  <c r="D3189" i="10" s="1"/>
  <c r="C3189" i="5"/>
  <c r="C3189" i="10" s="1"/>
  <c r="F3188" i="5"/>
  <c r="E3188" i="5"/>
  <c r="E3188" i="10" s="1"/>
  <c r="D3188" i="5"/>
  <c r="D3188" i="10" s="1"/>
  <c r="C3188" i="5"/>
  <c r="C3188" i="10" s="1"/>
  <c r="F3187" i="5"/>
  <c r="E3187" i="5"/>
  <c r="E3187" i="10" s="1"/>
  <c r="D3187" i="5"/>
  <c r="D3187" i="10" s="1"/>
  <c r="C3187" i="5"/>
  <c r="C3187" i="10" s="1"/>
  <c r="F3186" i="5"/>
  <c r="E3186" i="5"/>
  <c r="E3186" i="10" s="1"/>
  <c r="D3186" i="5"/>
  <c r="D3186" i="10" s="1"/>
  <c r="C3186" i="5"/>
  <c r="C3186" i="10" s="1"/>
  <c r="F3185" i="5"/>
  <c r="E3185" i="5"/>
  <c r="E3185" i="10" s="1"/>
  <c r="D3185" i="5"/>
  <c r="D3185" i="10" s="1"/>
  <c r="C3185" i="5"/>
  <c r="C3185" i="10" s="1"/>
  <c r="F3184" i="5"/>
  <c r="E3184" i="5"/>
  <c r="E3184" i="10" s="1"/>
  <c r="D3184" i="5"/>
  <c r="D3184" i="10" s="1"/>
  <c r="C3184" i="5"/>
  <c r="C3184" i="10" s="1"/>
  <c r="F3183" i="5"/>
  <c r="E3183" i="5"/>
  <c r="E3183" i="10" s="1"/>
  <c r="D3183" i="5"/>
  <c r="D3183" i="10" s="1"/>
  <c r="C3183" i="5"/>
  <c r="C3183" i="10" s="1"/>
  <c r="F3182" i="5"/>
  <c r="E3182" i="5"/>
  <c r="E3182" i="10" s="1"/>
  <c r="D3182" i="5"/>
  <c r="D3182" i="10" s="1"/>
  <c r="C3182" i="5"/>
  <c r="C3182" i="10" s="1"/>
  <c r="F3181" i="5"/>
  <c r="E3181" i="5"/>
  <c r="E3181" i="10" s="1"/>
  <c r="D3181" i="5"/>
  <c r="D3181" i="10" s="1"/>
  <c r="C3181" i="5"/>
  <c r="C3181" i="10" s="1"/>
  <c r="F3180" i="5"/>
  <c r="E3180" i="5"/>
  <c r="E3180" i="10" s="1"/>
  <c r="D3180" i="5"/>
  <c r="D3180" i="10" s="1"/>
  <c r="C3180" i="5"/>
  <c r="C3180" i="10" s="1"/>
  <c r="F3179" i="5"/>
  <c r="E3179" i="5"/>
  <c r="E3179" i="10" s="1"/>
  <c r="D3179" i="5"/>
  <c r="D3179" i="10" s="1"/>
  <c r="C3179" i="5"/>
  <c r="C3179" i="10" s="1"/>
  <c r="F3178" i="5"/>
  <c r="E3178" i="5"/>
  <c r="E3178" i="10" s="1"/>
  <c r="D3178" i="5"/>
  <c r="D3178" i="10" s="1"/>
  <c r="C3178" i="5"/>
  <c r="C3178" i="10" s="1"/>
  <c r="F3177" i="5"/>
  <c r="E3177" i="5"/>
  <c r="E3177" i="10" s="1"/>
  <c r="D3177" i="5"/>
  <c r="D3177" i="10" s="1"/>
  <c r="C3177" i="5"/>
  <c r="C3177" i="10" s="1"/>
  <c r="F3176" i="5"/>
  <c r="E3176" i="5"/>
  <c r="E3176" i="10" s="1"/>
  <c r="D3176" i="5"/>
  <c r="D3176" i="10" s="1"/>
  <c r="C3176" i="5"/>
  <c r="C3176" i="10" s="1"/>
  <c r="F3175" i="5"/>
  <c r="E3175" i="5"/>
  <c r="E3175" i="10" s="1"/>
  <c r="D3175" i="5"/>
  <c r="D3175" i="10" s="1"/>
  <c r="C3175" i="5"/>
  <c r="C3175" i="10" s="1"/>
  <c r="F3174" i="5"/>
  <c r="E3174" i="5"/>
  <c r="E3174" i="10" s="1"/>
  <c r="D3174" i="5"/>
  <c r="D3174" i="10" s="1"/>
  <c r="C3174" i="5"/>
  <c r="C3174" i="10" s="1"/>
  <c r="F3173" i="5"/>
  <c r="E3173" i="5"/>
  <c r="E3173" i="10" s="1"/>
  <c r="D3173" i="5"/>
  <c r="D3173" i="10" s="1"/>
  <c r="C3173" i="5"/>
  <c r="C3173" i="10" s="1"/>
  <c r="F3172" i="5"/>
  <c r="E3172" i="5"/>
  <c r="E3172" i="10" s="1"/>
  <c r="D3172" i="5"/>
  <c r="D3172" i="10" s="1"/>
  <c r="C3172" i="5"/>
  <c r="C3172" i="10" s="1"/>
  <c r="F3171" i="5"/>
  <c r="E3171" i="5"/>
  <c r="E3171" i="10" s="1"/>
  <c r="D3171" i="5"/>
  <c r="D3171" i="10" s="1"/>
  <c r="C3171" i="5"/>
  <c r="C3171" i="10" s="1"/>
  <c r="F3170" i="5"/>
  <c r="E3170" i="5"/>
  <c r="E3170" i="10" s="1"/>
  <c r="D3170" i="5"/>
  <c r="D3170" i="10" s="1"/>
  <c r="C3170" i="5"/>
  <c r="C3170" i="10" s="1"/>
  <c r="F3169" i="5"/>
  <c r="E3169" i="5"/>
  <c r="E3169" i="10" s="1"/>
  <c r="D3169" i="5"/>
  <c r="D3169" i="10" s="1"/>
  <c r="C3169" i="5"/>
  <c r="C3169" i="10" s="1"/>
  <c r="F3168" i="5"/>
  <c r="E3168" i="5"/>
  <c r="E3168" i="10" s="1"/>
  <c r="D3168" i="5"/>
  <c r="D3168" i="10" s="1"/>
  <c r="C3168" i="5"/>
  <c r="C3168" i="10" s="1"/>
  <c r="F3167" i="5"/>
  <c r="E3167" i="5"/>
  <c r="E3167" i="10" s="1"/>
  <c r="D3167" i="5"/>
  <c r="D3167" i="10" s="1"/>
  <c r="C3167" i="5"/>
  <c r="C3167" i="10" s="1"/>
  <c r="F3166" i="5"/>
  <c r="E3166" i="5"/>
  <c r="E3166" i="10" s="1"/>
  <c r="D3166" i="5"/>
  <c r="D3166" i="10" s="1"/>
  <c r="C3166" i="5"/>
  <c r="C3166" i="10" s="1"/>
  <c r="F3165" i="5"/>
  <c r="E3165" i="5"/>
  <c r="E3165" i="10" s="1"/>
  <c r="D3165" i="5"/>
  <c r="D3165" i="10" s="1"/>
  <c r="C3165" i="5"/>
  <c r="C3165" i="10" s="1"/>
  <c r="F3164" i="5"/>
  <c r="E3164" i="5"/>
  <c r="E3164" i="10" s="1"/>
  <c r="D3164" i="5"/>
  <c r="D3164" i="10" s="1"/>
  <c r="C3164" i="5"/>
  <c r="C3164" i="10" s="1"/>
  <c r="F3163" i="5"/>
  <c r="E3163" i="5"/>
  <c r="E3163" i="10" s="1"/>
  <c r="D3163" i="5"/>
  <c r="D3163" i="10" s="1"/>
  <c r="C3163" i="5"/>
  <c r="C3163" i="10" s="1"/>
  <c r="F3162" i="5"/>
  <c r="E3162" i="5"/>
  <c r="E3162" i="10" s="1"/>
  <c r="D3162" i="5"/>
  <c r="D3162" i="10" s="1"/>
  <c r="C3162" i="5"/>
  <c r="C3162" i="10" s="1"/>
  <c r="F3161" i="5"/>
  <c r="E3161" i="5"/>
  <c r="E3161" i="10" s="1"/>
  <c r="D3161" i="5"/>
  <c r="D3161" i="10" s="1"/>
  <c r="C3161" i="5"/>
  <c r="C3161" i="10" s="1"/>
  <c r="F3160" i="5"/>
  <c r="E3160" i="5"/>
  <c r="E3160" i="10" s="1"/>
  <c r="D3160" i="5"/>
  <c r="D3160" i="10" s="1"/>
  <c r="C3160" i="5"/>
  <c r="C3160" i="10" s="1"/>
  <c r="F3159" i="5"/>
  <c r="E3159" i="5"/>
  <c r="E3159" i="10" s="1"/>
  <c r="D3159" i="5"/>
  <c r="D3159" i="10" s="1"/>
  <c r="C3159" i="5"/>
  <c r="C3159" i="10" s="1"/>
  <c r="F3158" i="5"/>
  <c r="E3158" i="5"/>
  <c r="E3158" i="10" s="1"/>
  <c r="D3158" i="5"/>
  <c r="D3158" i="10" s="1"/>
  <c r="C3158" i="5"/>
  <c r="C3158" i="10" s="1"/>
  <c r="F3157" i="5"/>
  <c r="E3157" i="5"/>
  <c r="E3157" i="10" s="1"/>
  <c r="D3157" i="5"/>
  <c r="D3157" i="10" s="1"/>
  <c r="C3157" i="5"/>
  <c r="C3157" i="10" s="1"/>
  <c r="F3156" i="5"/>
  <c r="E3156" i="5"/>
  <c r="E3156" i="10" s="1"/>
  <c r="D3156" i="5"/>
  <c r="D3156" i="10" s="1"/>
  <c r="C3156" i="5"/>
  <c r="C3156" i="10" s="1"/>
  <c r="F3155" i="5"/>
  <c r="E3155" i="5"/>
  <c r="E3155" i="10" s="1"/>
  <c r="D3155" i="5"/>
  <c r="D3155" i="10" s="1"/>
  <c r="C3155" i="5"/>
  <c r="C3155" i="10" s="1"/>
  <c r="F3154" i="5"/>
  <c r="E3154" i="5"/>
  <c r="E3154" i="10" s="1"/>
  <c r="D3154" i="5"/>
  <c r="D3154" i="10" s="1"/>
  <c r="C3154" i="5"/>
  <c r="C3154" i="10" s="1"/>
  <c r="F3153" i="5"/>
  <c r="E3153" i="5"/>
  <c r="E3153" i="10" s="1"/>
  <c r="D3153" i="5"/>
  <c r="D3153" i="10" s="1"/>
  <c r="C3153" i="5"/>
  <c r="C3153" i="10" s="1"/>
  <c r="F3152" i="5"/>
  <c r="E3152" i="5"/>
  <c r="E3152" i="10" s="1"/>
  <c r="D3152" i="5"/>
  <c r="D3152" i="10" s="1"/>
  <c r="C3152" i="5"/>
  <c r="C3152" i="10" s="1"/>
  <c r="F3151" i="5"/>
  <c r="E3151" i="5"/>
  <c r="E3151" i="10" s="1"/>
  <c r="D3151" i="5"/>
  <c r="D3151" i="10" s="1"/>
  <c r="C3151" i="5"/>
  <c r="C3151" i="10" s="1"/>
  <c r="F3150" i="5"/>
  <c r="E3150" i="5"/>
  <c r="E3150" i="10" s="1"/>
  <c r="D3150" i="5"/>
  <c r="D3150" i="10" s="1"/>
  <c r="C3150" i="5"/>
  <c r="C3150" i="10" s="1"/>
  <c r="F3149" i="5"/>
  <c r="E3149" i="5"/>
  <c r="E3149" i="10" s="1"/>
  <c r="D3149" i="5"/>
  <c r="D3149" i="10" s="1"/>
  <c r="C3149" i="5"/>
  <c r="C3149" i="10" s="1"/>
  <c r="F3148" i="5"/>
  <c r="E3148" i="5"/>
  <c r="E3148" i="10" s="1"/>
  <c r="D3148" i="5"/>
  <c r="D3148" i="10" s="1"/>
  <c r="C3148" i="5"/>
  <c r="C3148" i="10" s="1"/>
  <c r="F3147" i="5"/>
  <c r="E3147" i="5"/>
  <c r="E3147" i="10" s="1"/>
  <c r="D3147" i="5"/>
  <c r="D3147" i="10" s="1"/>
  <c r="C3147" i="5"/>
  <c r="C3147" i="10" s="1"/>
  <c r="F3146" i="5"/>
  <c r="E3146" i="5"/>
  <c r="E3146" i="10" s="1"/>
  <c r="D3146" i="5"/>
  <c r="D3146" i="10" s="1"/>
  <c r="C3146" i="5"/>
  <c r="C3146" i="10" s="1"/>
  <c r="F3145" i="5"/>
  <c r="E3145" i="5"/>
  <c r="E3145" i="10" s="1"/>
  <c r="D3145" i="5"/>
  <c r="D3145" i="10" s="1"/>
  <c r="C3145" i="5"/>
  <c r="C3145" i="10" s="1"/>
  <c r="F3144" i="5"/>
  <c r="E3144" i="5"/>
  <c r="E3144" i="10" s="1"/>
  <c r="D3144" i="5"/>
  <c r="D3144" i="10" s="1"/>
  <c r="C3144" i="5"/>
  <c r="C3144" i="10" s="1"/>
  <c r="F3143" i="5"/>
  <c r="E3143" i="5"/>
  <c r="E3143" i="10" s="1"/>
  <c r="D3143" i="5"/>
  <c r="D3143" i="10" s="1"/>
  <c r="C3143" i="5"/>
  <c r="C3143" i="10" s="1"/>
  <c r="F3142" i="5"/>
  <c r="E3142" i="5"/>
  <c r="E3142" i="10" s="1"/>
  <c r="D3142" i="5"/>
  <c r="D3142" i="10" s="1"/>
  <c r="C3142" i="5"/>
  <c r="C3142" i="10" s="1"/>
  <c r="F3141" i="5"/>
  <c r="E3141" i="5"/>
  <c r="E3141" i="10" s="1"/>
  <c r="D3141" i="5"/>
  <c r="D3141" i="10" s="1"/>
  <c r="C3141" i="5"/>
  <c r="C3141" i="10" s="1"/>
  <c r="F3140" i="5"/>
  <c r="E3140" i="5"/>
  <c r="E3140" i="10" s="1"/>
  <c r="D3140" i="5"/>
  <c r="D3140" i="10" s="1"/>
  <c r="C3140" i="5"/>
  <c r="C3140" i="10" s="1"/>
  <c r="F3139" i="5"/>
  <c r="E3139" i="5"/>
  <c r="E3139" i="10" s="1"/>
  <c r="D3139" i="5"/>
  <c r="D3139" i="10" s="1"/>
  <c r="C3139" i="5"/>
  <c r="C3139" i="10" s="1"/>
  <c r="F3138" i="5"/>
  <c r="E3138" i="5"/>
  <c r="E3138" i="10" s="1"/>
  <c r="D3138" i="5"/>
  <c r="D3138" i="10" s="1"/>
  <c r="C3138" i="5"/>
  <c r="C3138" i="10" s="1"/>
  <c r="F3137" i="5"/>
  <c r="E3137" i="5"/>
  <c r="E3137" i="10" s="1"/>
  <c r="D3137" i="5"/>
  <c r="D3137" i="10" s="1"/>
  <c r="C3137" i="5"/>
  <c r="C3137" i="10" s="1"/>
  <c r="F3136" i="5"/>
  <c r="E3136" i="5"/>
  <c r="E3136" i="10" s="1"/>
  <c r="D3136" i="5"/>
  <c r="D3136" i="10" s="1"/>
  <c r="C3136" i="5"/>
  <c r="C3136" i="10" s="1"/>
  <c r="F3135" i="5"/>
  <c r="E3135" i="5"/>
  <c r="E3135" i="10" s="1"/>
  <c r="D3135" i="5"/>
  <c r="D3135" i="10" s="1"/>
  <c r="C3135" i="5"/>
  <c r="C3135" i="10" s="1"/>
  <c r="F3134" i="5"/>
  <c r="E3134" i="5"/>
  <c r="E3134" i="10" s="1"/>
  <c r="D3134" i="5"/>
  <c r="D3134" i="10" s="1"/>
  <c r="C3134" i="5"/>
  <c r="C3134" i="10" s="1"/>
  <c r="F3133" i="5"/>
  <c r="E3133" i="5"/>
  <c r="E3133" i="10" s="1"/>
  <c r="D3133" i="5"/>
  <c r="D3133" i="10" s="1"/>
  <c r="C3133" i="5"/>
  <c r="C3133" i="10" s="1"/>
  <c r="F3132" i="5"/>
  <c r="E3132" i="5"/>
  <c r="E3132" i="10" s="1"/>
  <c r="D3132" i="5"/>
  <c r="D3132" i="10" s="1"/>
  <c r="C3132" i="5"/>
  <c r="C3132" i="10" s="1"/>
  <c r="F3131" i="5"/>
  <c r="E3131" i="5"/>
  <c r="E3131" i="10" s="1"/>
  <c r="D3131" i="5"/>
  <c r="D3131" i="10" s="1"/>
  <c r="C3131" i="5"/>
  <c r="C3131" i="10" s="1"/>
  <c r="F3130" i="5"/>
  <c r="E3130" i="5"/>
  <c r="E3130" i="10" s="1"/>
  <c r="D3130" i="5"/>
  <c r="D3130" i="10" s="1"/>
  <c r="C3130" i="5"/>
  <c r="C3130" i="10" s="1"/>
  <c r="F3129" i="5"/>
  <c r="E3129" i="5"/>
  <c r="E3129" i="10" s="1"/>
  <c r="D3129" i="5"/>
  <c r="D3129" i="10" s="1"/>
  <c r="C3129" i="5"/>
  <c r="C3129" i="10" s="1"/>
  <c r="F3128" i="5"/>
  <c r="E3128" i="5"/>
  <c r="E3128" i="10" s="1"/>
  <c r="D3128" i="5"/>
  <c r="D3128" i="10" s="1"/>
  <c r="C3128" i="5"/>
  <c r="C3128" i="10" s="1"/>
  <c r="F3127" i="5"/>
  <c r="E3127" i="5"/>
  <c r="E3127" i="10" s="1"/>
  <c r="D3127" i="5"/>
  <c r="D3127" i="10" s="1"/>
  <c r="C3127" i="5"/>
  <c r="C3127" i="10" s="1"/>
  <c r="F3126" i="5"/>
  <c r="E3126" i="5"/>
  <c r="E3126" i="10" s="1"/>
  <c r="D3126" i="5"/>
  <c r="D3126" i="10" s="1"/>
  <c r="C3126" i="5"/>
  <c r="C3126" i="10" s="1"/>
  <c r="F3125" i="5"/>
  <c r="E3125" i="5"/>
  <c r="E3125" i="10" s="1"/>
  <c r="D3125" i="5"/>
  <c r="D3125" i="10" s="1"/>
  <c r="C3125" i="5"/>
  <c r="C3125" i="10" s="1"/>
  <c r="F3124" i="5"/>
  <c r="E3124" i="5"/>
  <c r="E3124" i="10" s="1"/>
  <c r="D3124" i="5"/>
  <c r="D3124" i="10" s="1"/>
  <c r="C3124" i="5"/>
  <c r="C3124" i="10" s="1"/>
  <c r="F3123" i="5"/>
  <c r="E3123" i="5"/>
  <c r="E3123" i="10" s="1"/>
  <c r="D3123" i="5"/>
  <c r="D3123" i="10" s="1"/>
  <c r="C3123" i="5"/>
  <c r="C3123" i="10" s="1"/>
  <c r="F3122" i="5"/>
  <c r="E3122" i="5"/>
  <c r="E3122" i="10" s="1"/>
  <c r="D3122" i="5"/>
  <c r="D3122" i="10" s="1"/>
  <c r="C3122" i="5"/>
  <c r="C3122" i="10" s="1"/>
  <c r="F3121" i="5"/>
  <c r="E3121" i="5"/>
  <c r="E3121" i="10" s="1"/>
  <c r="D3121" i="5"/>
  <c r="D3121" i="10" s="1"/>
  <c r="C3121" i="5"/>
  <c r="C3121" i="10" s="1"/>
  <c r="F3120" i="5"/>
  <c r="E3120" i="5"/>
  <c r="E3120" i="10" s="1"/>
  <c r="D3120" i="5"/>
  <c r="D3120" i="10" s="1"/>
  <c r="C3120" i="5"/>
  <c r="C3120" i="10" s="1"/>
  <c r="F3119" i="5"/>
  <c r="E3119" i="5"/>
  <c r="E3119" i="10" s="1"/>
  <c r="D3119" i="5"/>
  <c r="D3119" i="10" s="1"/>
  <c r="C3119" i="5"/>
  <c r="C3119" i="10" s="1"/>
  <c r="F3118" i="5"/>
  <c r="E3118" i="5"/>
  <c r="E3118" i="10" s="1"/>
  <c r="D3118" i="5"/>
  <c r="D3118" i="10" s="1"/>
  <c r="C3118" i="5"/>
  <c r="C3118" i="10" s="1"/>
  <c r="F3117" i="5"/>
  <c r="E3117" i="5"/>
  <c r="E3117" i="10" s="1"/>
  <c r="D3117" i="5"/>
  <c r="D3117" i="10" s="1"/>
  <c r="C3117" i="5"/>
  <c r="C3117" i="10" s="1"/>
  <c r="F3116" i="5"/>
  <c r="E3116" i="5"/>
  <c r="E3116" i="10" s="1"/>
  <c r="D3116" i="5"/>
  <c r="D3116" i="10" s="1"/>
  <c r="C3116" i="5"/>
  <c r="C3116" i="10" s="1"/>
  <c r="F3115" i="5"/>
  <c r="E3115" i="5"/>
  <c r="E3115" i="10" s="1"/>
  <c r="D3115" i="5"/>
  <c r="D3115" i="10" s="1"/>
  <c r="C3115" i="5"/>
  <c r="C3115" i="10" s="1"/>
  <c r="F3114" i="5"/>
  <c r="E3114" i="5"/>
  <c r="E3114" i="10" s="1"/>
  <c r="D3114" i="5"/>
  <c r="D3114" i="10" s="1"/>
  <c r="C3114" i="5"/>
  <c r="C3114" i="10" s="1"/>
  <c r="F3113" i="5"/>
  <c r="E3113" i="5"/>
  <c r="E3113" i="10" s="1"/>
  <c r="D3113" i="5"/>
  <c r="D3113" i="10" s="1"/>
  <c r="C3113" i="5"/>
  <c r="C3113" i="10" s="1"/>
  <c r="F3112" i="5"/>
  <c r="E3112" i="5"/>
  <c r="E3112" i="10" s="1"/>
  <c r="D3112" i="5"/>
  <c r="D3112" i="10" s="1"/>
  <c r="C3112" i="5"/>
  <c r="C3112" i="10" s="1"/>
  <c r="F3111" i="5"/>
  <c r="E3111" i="5"/>
  <c r="E3111" i="10" s="1"/>
  <c r="D3111" i="5"/>
  <c r="D3111" i="10" s="1"/>
  <c r="C3111" i="5"/>
  <c r="C3111" i="10" s="1"/>
  <c r="F3110" i="5"/>
  <c r="E3110" i="5"/>
  <c r="E3110" i="10" s="1"/>
  <c r="D3110" i="5"/>
  <c r="D3110" i="10" s="1"/>
  <c r="C3110" i="5"/>
  <c r="C3110" i="10" s="1"/>
  <c r="F3109" i="5"/>
  <c r="E3109" i="5"/>
  <c r="E3109" i="10" s="1"/>
  <c r="D3109" i="5"/>
  <c r="D3109" i="10" s="1"/>
  <c r="C3109" i="5"/>
  <c r="C3109" i="10" s="1"/>
  <c r="F3108" i="5"/>
  <c r="E3108" i="5"/>
  <c r="E3108" i="10" s="1"/>
  <c r="D3108" i="5"/>
  <c r="D3108" i="10" s="1"/>
  <c r="C3108" i="5"/>
  <c r="C3108" i="10" s="1"/>
  <c r="F3107" i="5"/>
  <c r="E3107" i="5"/>
  <c r="E3107" i="10" s="1"/>
  <c r="D3107" i="5"/>
  <c r="D3107" i="10" s="1"/>
  <c r="C3107" i="5"/>
  <c r="C3107" i="10" s="1"/>
  <c r="F3106" i="5"/>
  <c r="E3106" i="5"/>
  <c r="E3106" i="10" s="1"/>
  <c r="D3106" i="5"/>
  <c r="D3106" i="10" s="1"/>
  <c r="C3106" i="5"/>
  <c r="C3106" i="10" s="1"/>
  <c r="F3105" i="5"/>
  <c r="E3105" i="5"/>
  <c r="E3105" i="10" s="1"/>
  <c r="D3105" i="5"/>
  <c r="D3105" i="10" s="1"/>
  <c r="C3105" i="5"/>
  <c r="C3105" i="10" s="1"/>
  <c r="F3104" i="5"/>
  <c r="E3104" i="5"/>
  <c r="E3104" i="10" s="1"/>
  <c r="D3104" i="5"/>
  <c r="D3104" i="10" s="1"/>
  <c r="C3104" i="5"/>
  <c r="C3104" i="10" s="1"/>
  <c r="F3103" i="5"/>
  <c r="E3103" i="5"/>
  <c r="E3103" i="10" s="1"/>
  <c r="D3103" i="5"/>
  <c r="D3103" i="10" s="1"/>
  <c r="C3103" i="5"/>
  <c r="C3103" i="10" s="1"/>
  <c r="F3102" i="5"/>
  <c r="E3102" i="5"/>
  <c r="E3102" i="10" s="1"/>
  <c r="D3102" i="5"/>
  <c r="D3102" i="10" s="1"/>
  <c r="C3102" i="5"/>
  <c r="C3102" i="10" s="1"/>
  <c r="F3101" i="5"/>
  <c r="E3101" i="5"/>
  <c r="E3101" i="10" s="1"/>
  <c r="D3101" i="5"/>
  <c r="D3101" i="10" s="1"/>
  <c r="C3101" i="5"/>
  <c r="C3101" i="10" s="1"/>
  <c r="F3100" i="5"/>
  <c r="E3100" i="5"/>
  <c r="E3100" i="10" s="1"/>
  <c r="D3100" i="5"/>
  <c r="D3100" i="10" s="1"/>
  <c r="C3100" i="5"/>
  <c r="C3100" i="10" s="1"/>
  <c r="F3099" i="5"/>
  <c r="E3099" i="5"/>
  <c r="E3099" i="10" s="1"/>
  <c r="D3099" i="5"/>
  <c r="D3099" i="10" s="1"/>
  <c r="C3099" i="5"/>
  <c r="C3099" i="10" s="1"/>
  <c r="F3098" i="5"/>
  <c r="E3098" i="5"/>
  <c r="E3098" i="10" s="1"/>
  <c r="D3098" i="5"/>
  <c r="D3098" i="10" s="1"/>
  <c r="C3098" i="5"/>
  <c r="C3098" i="10" s="1"/>
  <c r="F3097" i="5"/>
  <c r="E3097" i="5"/>
  <c r="E3097" i="10" s="1"/>
  <c r="D3097" i="5"/>
  <c r="D3097" i="10" s="1"/>
  <c r="C3097" i="5"/>
  <c r="C3097" i="10" s="1"/>
  <c r="F3096" i="5"/>
  <c r="E3096" i="5"/>
  <c r="E3096" i="10" s="1"/>
  <c r="D3096" i="5"/>
  <c r="D3096" i="10" s="1"/>
  <c r="C3096" i="5"/>
  <c r="C3096" i="10" s="1"/>
  <c r="F3095" i="5"/>
  <c r="E3095" i="5"/>
  <c r="E3095" i="10" s="1"/>
  <c r="D3095" i="5"/>
  <c r="D3095" i="10" s="1"/>
  <c r="C3095" i="5"/>
  <c r="C3095" i="10" s="1"/>
  <c r="F3094" i="5"/>
  <c r="E3094" i="5"/>
  <c r="E3094" i="10" s="1"/>
  <c r="D3094" i="5"/>
  <c r="D3094" i="10" s="1"/>
  <c r="C3094" i="5"/>
  <c r="C3094" i="10" s="1"/>
  <c r="F3093" i="5"/>
  <c r="E3093" i="5"/>
  <c r="E3093" i="10" s="1"/>
  <c r="D3093" i="5"/>
  <c r="D3093" i="10" s="1"/>
  <c r="C3093" i="5"/>
  <c r="C3093" i="10" s="1"/>
  <c r="F3092" i="5"/>
  <c r="E3092" i="5"/>
  <c r="E3092" i="10" s="1"/>
  <c r="D3092" i="5"/>
  <c r="D3092" i="10" s="1"/>
  <c r="C3092" i="5"/>
  <c r="C3092" i="10" s="1"/>
  <c r="F3091" i="5"/>
  <c r="E3091" i="5"/>
  <c r="E3091" i="10" s="1"/>
  <c r="D3091" i="5"/>
  <c r="D3091" i="10" s="1"/>
  <c r="C3091" i="5"/>
  <c r="C3091" i="10" s="1"/>
  <c r="F3090" i="5"/>
  <c r="E3090" i="5"/>
  <c r="E3090" i="10" s="1"/>
  <c r="D3090" i="5"/>
  <c r="D3090" i="10" s="1"/>
  <c r="C3090" i="5"/>
  <c r="C3090" i="10" s="1"/>
  <c r="F3089" i="5"/>
  <c r="E3089" i="5"/>
  <c r="E3089" i="10" s="1"/>
  <c r="D3089" i="5"/>
  <c r="D3089" i="10" s="1"/>
  <c r="C3089" i="5"/>
  <c r="C3089" i="10" s="1"/>
  <c r="F3088" i="5"/>
  <c r="E3088" i="5"/>
  <c r="E3088" i="10" s="1"/>
  <c r="D3088" i="5"/>
  <c r="D3088" i="10" s="1"/>
  <c r="C3088" i="5"/>
  <c r="C3088" i="10" s="1"/>
  <c r="F3087" i="5"/>
  <c r="E3087" i="5"/>
  <c r="E3087" i="10" s="1"/>
  <c r="D3087" i="5"/>
  <c r="D3087" i="10" s="1"/>
  <c r="C3087" i="5"/>
  <c r="C3087" i="10" s="1"/>
  <c r="F3086" i="5"/>
  <c r="E3086" i="5"/>
  <c r="E3086" i="10" s="1"/>
  <c r="D3086" i="5"/>
  <c r="D3086" i="10" s="1"/>
  <c r="C3086" i="5"/>
  <c r="C3086" i="10" s="1"/>
  <c r="F3085" i="5"/>
  <c r="E3085" i="5"/>
  <c r="E3085" i="10" s="1"/>
  <c r="D3085" i="5"/>
  <c r="D3085" i="10" s="1"/>
  <c r="C3085" i="5"/>
  <c r="C3085" i="10" s="1"/>
  <c r="F3084" i="5"/>
  <c r="E3084" i="5"/>
  <c r="E3084" i="10" s="1"/>
  <c r="D3084" i="5"/>
  <c r="D3084" i="10" s="1"/>
  <c r="C3084" i="5"/>
  <c r="C3084" i="10" s="1"/>
  <c r="F3083" i="5"/>
  <c r="E3083" i="5"/>
  <c r="E3083" i="10" s="1"/>
  <c r="D3083" i="5"/>
  <c r="D3083" i="10" s="1"/>
  <c r="C3083" i="5"/>
  <c r="C3083" i="10" s="1"/>
  <c r="F3082" i="5"/>
  <c r="E3082" i="5"/>
  <c r="E3082" i="10" s="1"/>
  <c r="D3082" i="5"/>
  <c r="D3082" i="10" s="1"/>
  <c r="C3082" i="5"/>
  <c r="C3082" i="10" s="1"/>
  <c r="F3081" i="5"/>
  <c r="E3081" i="5"/>
  <c r="E3081" i="10" s="1"/>
  <c r="D3081" i="5"/>
  <c r="D3081" i="10" s="1"/>
  <c r="C3081" i="5"/>
  <c r="C3081" i="10" s="1"/>
  <c r="F3080" i="5"/>
  <c r="E3080" i="5"/>
  <c r="E3080" i="10" s="1"/>
  <c r="D3080" i="5"/>
  <c r="D3080" i="10" s="1"/>
  <c r="C3080" i="5"/>
  <c r="C3080" i="10" s="1"/>
  <c r="F3079" i="5"/>
  <c r="E3079" i="5"/>
  <c r="E3079" i="10" s="1"/>
  <c r="D3079" i="5"/>
  <c r="D3079" i="10" s="1"/>
  <c r="C3079" i="5"/>
  <c r="C3079" i="10" s="1"/>
  <c r="F3078" i="5"/>
  <c r="E3078" i="5"/>
  <c r="E3078" i="10" s="1"/>
  <c r="D3078" i="5"/>
  <c r="D3078" i="10" s="1"/>
  <c r="C3078" i="5"/>
  <c r="C3078" i="10" s="1"/>
  <c r="F3077" i="5"/>
  <c r="E3077" i="5"/>
  <c r="E3077" i="10" s="1"/>
  <c r="D3077" i="5"/>
  <c r="D3077" i="10" s="1"/>
  <c r="C3077" i="5"/>
  <c r="C3077" i="10" s="1"/>
  <c r="F3076" i="5"/>
  <c r="E3076" i="5"/>
  <c r="E3076" i="10" s="1"/>
  <c r="D3076" i="5"/>
  <c r="D3076" i="10" s="1"/>
  <c r="C3076" i="5"/>
  <c r="C3076" i="10" s="1"/>
  <c r="F3075" i="5"/>
  <c r="E3075" i="5"/>
  <c r="E3075" i="10" s="1"/>
  <c r="D3075" i="5"/>
  <c r="D3075" i="10" s="1"/>
  <c r="C3075" i="5"/>
  <c r="C3075" i="10" s="1"/>
  <c r="F3074" i="5"/>
  <c r="E3074" i="5"/>
  <c r="E3074" i="10" s="1"/>
  <c r="D3074" i="5"/>
  <c r="D3074" i="10" s="1"/>
  <c r="C3074" i="5"/>
  <c r="C3074" i="10" s="1"/>
  <c r="F3073" i="5"/>
  <c r="E3073" i="5"/>
  <c r="E3073" i="10" s="1"/>
  <c r="D3073" i="5"/>
  <c r="D3073" i="10" s="1"/>
  <c r="C3073" i="5"/>
  <c r="C3073" i="10" s="1"/>
  <c r="F3072" i="5"/>
  <c r="E3072" i="5"/>
  <c r="E3072" i="10" s="1"/>
  <c r="D3072" i="5"/>
  <c r="D3072" i="10" s="1"/>
  <c r="C3072" i="5"/>
  <c r="C3072" i="10" s="1"/>
  <c r="F3071" i="5"/>
  <c r="E3071" i="5"/>
  <c r="E3071" i="10" s="1"/>
  <c r="D3071" i="5"/>
  <c r="D3071" i="10" s="1"/>
  <c r="C3071" i="5"/>
  <c r="C3071" i="10" s="1"/>
  <c r="F3070" i="5"/>
  <c r="E3070" i="5"/>
  <c r="E3070" i="10" s="1"/>
  <c r="D3070" i="5"/>
  <c r="D3070" i="10" s="1"/>
  <c r="C3070" i="5"/>
  <c r="C3070" i="10" s="1"/>
  <c r="F3069" i="5"/>
  <c r="E3069" i="5"/>
  <c r="E3069" i="10" s="1"/>
  <c r="D3069" i="5"/>
  <c r="D3069" i="10" s="1"/>
  <c r="C3069" i="5"/>
  <c r="C3069" i="10" s="1"/>
  <c r="F3068" i="5"/>
  <c r="E3068" i="5"/>
  <c r="E3068" i="10" s="1"/>
  <c r="D3068" i="5"/>
  <c r="D3068" i="10" s="1"/>
  <c r="C3068" i="5"/>
  <c r="C3068" i="10" s="1"/>
  <c r="F3067" i="5"/>
  <c r="E3067" i="5"/>
  <c r="E3067" i="10" s="1"/>
  <c r="D3067" i="5"/>
  <c r="D3067" i="10" s="1"/>
  <c r="C3067" i="5"/>
  <c r="C3067" i="10" s="1"/>
  <c r="F3066" i="5"/>
  <c r="E3066" i="5"/>
  <c r="E3066" i="10" s="1"/>
  <c r="D3066" i="5"/>
  <c r="D3066" i="10" s="1"/>
  <c r="C3066" i="5"/>
  <c r="C3066" i="10" s="1"/>
  <c r="F3065" i="5"/>
  <c r="E3065" i="5"/>
  <c r="E3065" i="10" s="1"/>
  <c r="D3065" i="5"/>
  <c r="D3065" i="10" s="1"/>
  <c r="C3065" i="5"/>
  <c r="C3065" i="10" s="1"/>
  <c r="F3064" i="5"/>
  <c r="E3064" i="5"/>
  <c r="E3064" i="10" s="1"/>
  <c r="D3064" i="5"/>
  <c r="D3064" i="10" s="1"/>
  <c r="C3064" i="5"/>
  <c r="C3064" i="10" s="1"/>
  <c r="F3063" i="5"/>
  <c r="E3063" i="5"/>
  <c r="E3063" i="10" s="1"/>
  <c r="D3063" i="5"/>
  <c r="D3063" i="10" s="1"/>
  <c r="C3063" i="5"/>
  <c r="C3063" i="10" s="1"/>
  <c r="F3062" i="5"/>
  <c r="E3062" i="5"/>
  <c r="E3062" i="10" s="1"/>
  <c r="D3062" i="5"/>
  <c r="D3062" i="10" s="1"/>
  <c r="C3062" i="5"/>
  <c r="C3062" i="10" s="1"/>
  <c r="F3061" i="5"/>
  <c r="E3061" i="5"/>
  <c r="E3061" i="10" s="1"/>
  <c r="D3061" i="5"/>
  <c r="D3061" i="10" s="1"/>
  <c r="C3061" i="5"/>
  <c r="C3061" i="10" s="1"/>
  <c r="F3060" i="5"/>
  <c r="E3060" i="5"/>
  <c r="E3060" i="10" s="1"/>
  <c r="D3060" i="5"/>
  <c r="D3060" i="10" s="1"/>
  <c r="C3060" i="5"/>
  <c r="C3060" i="10" s="1"/>
  <c r="F3059" i="5"/>
  <c r="E3059" i="5"/>
  <c r="E3059" i="10" s="1"/>
  <c r="D3059" i="5"/>
  <c r="D3059" i="10" s="1"/>
  <c r="C3059" i="5"/>
  <c r="C3059" i="10" s="1"/>
  <c r="F3058" i="5"/>
  <c r="E3058" i="5"/>
  <c r="E3058" i="10" s="1"/>
  <c r="D3058" i="5"/>
  <c r="D3058" i="10" s="1"/>
  <c r="C3058" i="5"/>
  <c r="C3058" i="10" s="1"/>
  <c r="F3057" i="5"/>
  <c r="E3057" i="5"/>
  <c r="E3057" i="10" s="1"/>
  <c r="D3057" i="5"/>
  <c r="D3057" i="10" s="1"/>
  <c r="C3057" i="5"/>
  <c r="C3057" i="10" s="1"/>
  <c r="F3056" i="5"/>
  <c r="E3056" i="5"/>
  <c r="E3056" i="10" s="1"/>
  <c r="D3056" i="5"/>
  <c r="D3056" i="10" s="1"/>
  <c r="C3056" i="5"/>
  <c r="C3056" i="10" s="1"/>
  <c r="F3055" i="5"/>
  <c r="E3055" i="5"/>
  <c r="E3055" i="10" s="1"/>
  <c r="D3055" i="5"/>
  <c r="D3055" i="10" s="1"/>
  <c r="C3055" i="5"/>
  <c r="C3055" i="10" s="1"/>
  <c r="F3054" i="5"/>
  <c r="E3054" i="5"/>
  <c r="E3054" i="10" s="1"/>
  <c r="D3054" i="5"/>
  <c r="D3054" i="10" s="1"/>
  <c r="C3054" i="5"/>
  <c r="C3054" i="10" s="1"/>
  <c r="F3053" i="5"/>
  <c r="E3053" i="5"/>
  <c r="E3053" i="10" s="1"/>
  <c r="D3053" i="5"/>
  <c r="D3053" i="10" s="1"/>
  <c r="C3053" i="5"/>
  <c r="C3053" i="10" s="1"/>
  <c r="F3052" i="5"/>
  <c r="E3052" i="5"/>
  <c r="E3052" i="10" s="1"/>
  <c r="D3052" i="5"/>
  <c r="D3052" i="10" s="1"/>
  <c r="C3052" i="5"/>
  <c r="C3052" i="10" s="1"/>
  <c r="F3051" i="5"/>
  <c r="E3051" i="5"/>
  <c r="E3051" i="10" s="1"/>
  <c r="D3051" i="5"/>
  <c r="D3051" i="10" s="1"/>
  <c r="C3051" i="5"/>
  <c r="C3051" i="10" s="1"/>
  <c r="F3050" i="5"/>
  <c r="E3050" i="5"/>
  <c r="E3050" i="10" s="1"/>
  <c r="D3050" i="5"/>
  <c r="D3050" i="10" s="1"/>
  <c r="C3050" i="5"/>
  <c r="C3050" i="10" s="1"/>
  <c r="F3049" i="5"/>
  <c r="E3049" i="5"/>
  <c r="E3049" i="10" s="1"/>
  <c r="D3049" i="5"/>
  <c r="D3049" i="10" s="1"/>
  <c r="C3049" i="5"/>
  <c r="C3049" i="10" s="1"/>
  <c r="F3048" i="5"/>
  <c r="E3048" i="5"/>
  <c r="E3048" i="10" s="1"/>
  <c r="D3048" i="5"/>
  <c r="D3048" i="10" s="1"/>
  <c r="C3048" i="5"/>
  <c r="C3048" i="10" s="1"/>
  <c r="F3047" i="5"/>
  <c r="E3047" i="5"/>
  <c r="E3047" i="10" s="1"/>
  <c r="D3047" i="5"/>
  <c r="D3047" i="10" s="1"/>
  <c r="C3047" i="5"/>
  <c r="C3047" i="10" s="1"/>
  <c r="F3046" i="5"/>
  <c r="E3046" i="5"/>
  <c r="E3046" i="10" s="1"/>
  <c r="D3046" i="5"/>
  <c r="D3046" i="10" s="1"/>
  <c r="C3046" i="5"/>
  <c r="C3046" i="10" s="1"/>
  <c r="F3045" i="5"/>
  <c r="E3045" i="5"/>
  <c r="E3045" i="10" s="1"/>
  <c r="D3045" i="5"/>
  <c r="D3045" i="10" s="1"/>
  <c r="C3045" i="5"/>
  <c r="C3045" i="10" s="1"/>
  <c r="F3044" i="5"/>
  <c r="E3044" i="5"/>
  <c r="E3044" i="10" s="1"/>
  <c r="D3044" i="5"/>
  <c r="D3044" i="10" s="1"/>
  <c r="C3044" i="5"/>
  <c r="C3044" i="10" s="1"/>
  <c r="F3043" i="5"/>
  <c r="E3043" i="5"/>
  <c r="E3043" i="10" s="1"/>
  <c r="D3043" i="5"/>
  <c r="D3043" i="10" s="1"/>
  <c r="C3043" i="5"/>
  <c r="C3043" i="10" s="1"/>
  <c r="F3042" i="5"/>
  <c r="E3042" i="5"/>
  <c r="E3042" i="10" s="1"/>
  <c r="D3042" i="5"/>
  <c r="D3042" i="10" s="1"/>
  <c r="C3042" i="5"/>
  <c r="C3042" i="10" s="1"/>
  <c r="F3041" i="5"/>
  <c r="E3041" i="5"/>
  <c r="E3041" i="10" s="1"/>
  <c r="D3041" i="5"/>
  <c r="D3041" i="10" s="1"/>
  <c r="C3041" i="5"/>
  <c r="C3041" i="10" s="1"/>
  <c r="F3040" i="5"/>
  <c r="E3040" i="5"/>
  <c r="E3040" i="10" s="1"/>
  <c r="D3040" i="5"/>
  <c r="D3040" i="10" s="1"/>
  <c r="C3040" i="5"/>
  <c r="C3040" i="10" s="1"/>
  <c r="F3039" i="5"/>
  <c r="E3039" i="5"/>
  <c r="E3039" i="10" s="1"/>
  <c r="D3039" i="5"/>
  <c r="D3039" i="10" s="1"/>
  <c r="C3039" i="5"/>
  <c r="C3039" i="10" s="1"/>
  <c r="F3038" i="5"/>
  <c r="E3038" i="5"/>
  <c r="E3038" i="10" s="1"/>
  <c r="D3038" i="5"/>
  <c r="D3038" i="10" s="1"/>
  <c r="C3038" i="5"/>
  <c r="C3038" i="10" s="1"/>
  <c r="F3037" i="5"/>
  <c r="E3037" i="5"/>
  <c r="E3037" i="10" s="1"/>
  <c r="D3037" i="5"/>
  <c r="D3037" i="10" s="1"/>
  <c r="C3037" i="5"/>
  <c r="C3037" i="10" s="1"/>
  <c r="F3036" i="5"/>
  <c r="E3036" i="5"/>
  <c r="E3036" i="10" s="1"/>
  <c r="D3036" i="5"/>
  <c r="D3036" i="10" s="1"/>
  <c r="C3036" i="5"/>
  <c r="C3036" i="10" s="1"/>
  <c r="F3035" i="5"/>
  <c r="E3035" i="5"/>
  <c r="E3035" i="10" s="1"/>
  <c r="D3035" i="5"/>
  <c r="D3035" i="10" s="1"/>
  <c r="C3035" i="5"/>
  <c r="C3035" i="10" s="1"/>
  <c r="F3034" i="5"/>
  <c r="E3034" i="5"/>
  <c r="E3034" i="10" s="1"/>
  <c r="D3034" i="5"/>
  <c r="D3034" i="10" s="1"/>
  <c r="C3034" i="5"/>
  <c r="C3034" i="10" s="1"/>
  <c r="F3033" i="5"/>
  <c r="E3033" i="5"/>
  <c r="E3033" i="10" s="1"/>
  <c r="D3033" i="5"/>
  <c r="D3033" i="10" s="1"/>
  <c r="C3033" i="5"/>
  <c r="C3033" i="10" s="1"/>
  <c r="F3032" i="5"/>
  <c r="E3032" i="5"/>
  <c r="E3032" i="10" s="1"/>
  <c r="D3032" i="5"/>
  <c r="D3032" i="10" s="1"/>
  <c r="C3032" i="5"/>
  <c r="C3032" i="10" s="1"/>
  <c r="F3031" i="5"/>
  <c r="E3031" i="5"/>
  <c r="E3031" i="10" s="1"/>
  <c r="D3031" i="5"/>
  <c r="D3031" i="10" s="1"/>
  <c r="C3031" i="5"/>
  <c r="C3031" i="10" s="1"/>
  <c r="F3030" i="5"/>
  <c r="E3030" i="5"/>
  <c r="E3030" i="10" s="1"/>
  <c r="D3030" i="5"/>
  <c r="D3030" i="10" s="1"/>
  <c r="C3030" i="5"/>
  <c r="C3030" i="10" s="1"/>
  <c r="F3029" i="5"/>
  <c r="E3029" i="5"/>
  <c r="E3029" i="10" s="1"/>
  <c r="D3029" i="5"/>
  <c r="D3029" i="10" s="1"/>
  <c r="C3029" i="5"/>
  <c r="C3029" i="10" s="1"/>
  <c r="F3028" i="5"/>
  <c r="E3028" i="5"/>
  <c r="E3028" i="10" s="1"/>
  <c r="D3028" i="5"/>
  <c r="D3028" i="10" s="1"/>
  <c r="C3028" i="5"/>
  <c r="C3028" i="10" s="1"/>
  <c r="F3027" i="5"/>
  <c r="E3027" i="5"/>
  <c r="E3027" i="10" s="1"/>
  <c r="D3027" i="5"/>
  <c r="D3027" i="10" s="1"/>
  <c r="C3027" i="5"/>
  <c r="C3027" i="10" s="1"/>
  <c r="F3026" i="5"/>
  <c r="E3026" i="5"/>
  <c r="E3026" i="10" s="1"/>
  <c r="D3026" i="5"/>
  <c r="D3026" i="10" s="1"/>
  <c r="C3026" i="5"/>
  <c r="C3026" i="10" s="1"/>
  <c r="F3025" i="5"/>
  <c r="E3025" i="5"/>
  <c r="E3025" i="10" s="1"/>
  <c r="D3025" i="5"/>
  <c r="D3025" i="10" s="1"/>
  <c r="C3025" i="5"/>
  <c r="C3025" i="10" s="1"/>
  <c r="F3024" i="5"/>
  <c r="E3024" i="5"/>
  <c r="E3024" i="10" s="1"/>
  <c r="D3024" i="5"/>
  <c r="D3024" i="10" s="1"/>
  <c r="C3024" i="5"/>
  <c r="C3024" i="10" s="1"/>
  <c r="F3023" i="5"/>
  <c r="E3023" i="5"/>
  <c r="E3023" i="10" s="1"/>
  <c r="D3023" i="5"/>
  <c r="D3023" i="10" s="1"/>
  <c r="C3023" i="5"/>
  <c r="C3023" i="10" s="1"/>
  <c r="F3022" i="5"/>
  <c r="E3022" i="5"/>
  <c r="E3022" i="10" s="1"/>
  <c r="D3022" i="5"/>
  <c r="D3022" i="10" s="1"/>
  <c r="C3022" i="5"/>
  <c r="C3022" i="10" s="1"/>
  <c r="F3021" i="5"/>
  <c r="E3021" i="5"/>
  <c r="E3021" i="10" s="1"/>
  <c r="D3021" i="5"/>
  <c r="D3021" i="10" s="1"/>
  <c r="C3021" i="5"/>
  <c r="C3021" i="10" s="1"/>
  <c r="F3020" i="5"/>
  <c r="E3020" i="5"/>
  <c r="E3020" i="10" s="1"/>
  <c r="D3020" i="5"/>
  <c r="D3020" i="10" s="1"/>
  <c r="C3020" i="5"/>
  <c r="C3020" i="10" s="1"/>
  <c r="F3019" i="5"/>
  <c r="E3019" i="5"/>
  <c r="E3019" i="10" s="1"/>
  <c r="D3019" i="5"/>
  <c r="D3019" i="10" s="1"/>
  <c r="C3019" i="5"/>
  <c r="C3019" i="10" s="1"/>
  <c r="F3018" i="5"/>
  <c r="E3018" i="5"/>
  <c r="E3018" i="10" s="1"/>
  <c r="D3018" i="5"/>
  <c r="D3018" i="10" s="1"/>
  <c r="C3018" i="5"/>
  <c r="C3018" i="10" s="1"/>
  <c r="F3017" i="5"/>
  <c r="E3017" i="5"/>
  <c r="E3017" i="10" s="1"/>
  <c r="D3017" i="5"/>
  <c r="D3017" i="10" s="1"/>
  <c r="C3017" i="5"/>
  <c r="C3017" i="10" s="1"/>
  <c r="F3016" i="5"/>
  <c r="E3016" i="5"/>
  <c r="E3016" i="10" s="1"/>
  <c r="D3016" i="5"/>
  <c r="D3016" i="10" s="1"/>
  <c r="C3016" i="5"/>
  <c r="C3016" i="10" s="1"/>
  <c r="F3015" i="5"/>
  <c r="E3015" i="5"/>
  <c r="E3015" i="10" s="1"/>
  <c r="D3015" i="5"/>
  <c r="D3015" i="10" s="1"/>
  <c r="C3015" i="5"/>
  <c r="C3015" i="10" s="1"/>
  <c r="F3014" i="5"/>
  <c r="E3014" i="5"/>
  <c r="E3014" i="10" s="1"/>
  <c r="D3014" i="5"/>
  <c r="D3014" i="10" s="1"/>
  <c r="C3014" i="5"/>
  <c r="C3014" i="10" s="1"/>
  <c r="F3013" i="5"/>
  <c r="E3013" i="5"/>
  <c r="E3013" i="10" s="1"/>
  <c r="D3013" i="5"/>
  <c r="D3013" i="10" s="1"/>
  <c r="C3013" i="5"/>
  <c r="C3013" i="10" s="1"/>
  <c r="F3012" i="5"/>
  <c r="E3012" i="5"/>
  <c r="E3012" i="10" s="1"/>
  <c r="D3012" i="5"/>
  <c r="D3012" i="10" s="1"/>
  <c r="C3012" i="5"/>
  <c r="C3012" i="10" s="1"/>
  <c r="F3011" i="5"/>
  <c r="E3011" i="5"/>
  <c r="E3011" i="10" s="1"/>
  <c r="D3011" i="5"/>
  <c r="D3011" i="10" s="1"/>
  <c r="C3011" i="5"/>
  <c r="C3011" i="10" s="1"/>
  <c r="F3010" i="5"/>
  <c r="E3010" i="5"/>
  <c r="E3010" i="10" s="1"/>
  <c r="D3010" i="5"/>
  <c r="D3010" i="10" s="1"/>
  <c r="C3010" i="5"/>
  <c r="C3010" i="10" s="1"/>
  <c r="F3009" i="5"/>
  <c r="E3009" i="5"/>
  <c r="E3009" i="10" s="1"/>
  <c r="D3009" i="5"/>
  <c r="D3009" i="10" s="1"/>
  <c r="C3009" i="5"/>
  <c r="C3009" i="10" s="1"/>
  <c r="F3008" i="5"/>
  <c r="E3008" i="5"/>
  <c r="E3008" i="10" s="1"/>
  <c r="D3008" i="5"/>
  <c r="D3008" i="10" s="1"/>
  <c r="C3008" i="5"/>
  <c r="C3008" i="10" s="1"/>
  <c r="F3007" i="5"/>
  <c r="E3007" i="5"/>
  <c r="E3007" i="10" s="1"/>
  <c r="D3007" i="5"/>
  <c r="D3007" i="10" s="1"/>
  <c r="C3007" i="5"/>
  <c r="C3007" i="10" s="1"/>
  <c r="F3006" i="5"/>
  <c r="E3006" i="5"/>
  <c r="E3006" i="10" s="1"/>
  <c r="D3006" i="5"/>
  <c r="D3006" i="10" s="1"/>
  <c r="C3006" i="5"/>
  <c r="C3006" i="10" s="1"/>
  <c r="F3005" i="5"/>
  <c r="E3005" i="5"/>
  <c r="E3005" i="10" s="1"/>
  <c r="D3005" i="5"/>
  <c r="D3005" i="10" s="1"/>
  <c r="C3005" i="5"/>
  <c r="C3005" i="10" s="1"/>
  <c r="F3004" i="5"/>
  <c r="E3004" i="5"/>
  <c r="E3004" i="10" s="1"/>
  <c r="D3004" i="5"/>
  <c r="D3004" i="10" s="1"/>
  <c r="C3004" i="5"/>
  <c r="C3004" i="10" s="1"/>
  <c r="F3003" i="5"/>
  <c r="E3003" i="5"/>
  <c r="E3003" i="10" s="1"/>
  <c r="D3003" i="5"/>
  <c r="D3003" i="10" s="1"/>
  <c r="C3003" i="5"/>
  <c r="C3003" i="10" s="1"/>
  <c r="F3002" i="5"/>
  <c r="E3002" i="5"/>
  <c r="E3002" i="10" s="1"/>
  <c r="D3002" i="5"/>
  <c r="D3002" i="10" s="1"/>
  <c r="C3002" i="5"/>
  <c r="C3002" i="10" s="1"/>
  <c r="F3001" i="5"/>
  <c r="E3001" i="5"/>
  <c r="E3001" i="10" s="1"/>
  <c r="D3001" i="5"/>
  <c r="D3001" i="10" s="1"/>
  <c r="C3001" i="5"/>
  <c r="C3001" i="10" s="1"/>
  <c r="F3000" i="5"/>
  <c r="E3000" i="5"/>
  <c r="E3000" i="10" s="1"/>
  <c r="D3000" i="5"/>
  <c r="D3000" i="10" s="1"/>
  <c r="C3000" i="5"/>
  <c r="C3000" i="10" s="1"/>
  <c r="F2999" i="5"/>
  <c r="E2999" i="5"/>
  <c r="E2999" i="10" s="1"/>
  <c r="D2999" i="5"/>
  <c r="D2999" i="10" s="1"/>
  <c r="C2999" i="5"/>
  <c r="C2999" i="10" s="1"/>
  <c r="F2998" i="5"/>
  <c r="E2998" i="5"/>
  <c r="E2998" i="10" s="1"/>
  <c r="D2998" i="5"/>
  <c r="D2998" i="10" s="1"/>
  <c r="C2998" i="5"/>
  <c r="C2998" i="10" s="1"/>
  <c r="F2997" i="5"/>
  <c r="E2997" i="5"/>
  <c r="E2997" i="10" s="1"/>
  <c r="D2997" i="5"/>
  <c r="D2997" i="10" s="1"/>
  <c r="C2997" i="5"/>
  <c r="C2997" i="10" s="1"/>
  <c r="F2996" i="5"/>
  <c r="E2996" i="5"/>
  <c r="E2996" i="10" s="1"/>
  <c r="D2996" i="5"/>
  <c r="D2996" i="10" s="1"/>
  <c r="C2996" i="5"/>
  <c r="C2996" i="10" s="1"/>
  <c r="F2995" i="5"/>
  <c r="E2995" i="5"/>
  <c r="E2995" i="10" s="1"/>
  <c r="D2995" i="5"/>
  <c r="D2995" i="10" s="1"/>
  <c r="C2995" i="5"/>
  <c r="C2995" i="10" s="1"/>
  <c r="F2994" i="5"/>
  <c r="E2994" i="5"/>
  <c r="E2994" i="10" s="1"/>
  <c r="D2994" i="5"/>
  <c r="D2994" i="10" s="1"/>
  <c r="C2994" i="5"/>
  <c r="C2994" i="10" s="1"/>
  <c r="F2993" i="5"/>
  <c r="E2993" i="5"/>
  <c r="E2993" i="10" s="1"/>
  <c r="D2993" i="5"/>
  <c r="D2993" i="10" s="1"/>
  <c r="C2993" i="5"/>
  <c r="C2993" i="10" s="1"/>
  <c r="F2992" i="5"/>
  <c r="E2992" i="5"/>
  <c r="E2992" i="10" s="1"/>
  <c r="D2992" i="5"/>
  <c r="D2992" i="10" s="1"/>
  <c r="C2992" i="5"/>
  <c r="C2992" i="10" s="1"/>
  <c r="F2991" i="5"/>
  <c r="E2991" i="5"/>
  <c r="E2991" i="10" s="1"/>
  <c r="D2991" i="5"/>
  <c r="D2991" i="10" s="1"/>
  <c r="C2991" i="5"/>
  <c r="C2991" i="10" s="1"/>
  <c r="F2990" i="5"/>
  <c r="E2990" i="5"/>
  <c r="E2990" i="10" s="1"/>
  <c r="D2990" i="5"/>
  <c r="D2990" i="10" s="1"/>
  <c r="C2990" i="5"/>
  <c r="C2990" i="10" s="1"/>
  <c r="F2989" i="5"/>
  <c r="E2989" i="5"/>
  <c r="E2989" i="10" s="1"/>
  <c r="D2989" i="5"/>
  <c r="D2989" i="10" s="1"/>
  <c r="C2989" i="5"/>
  <c r="C2989" i="10" s="1"/>
  <c r="F2988" i="5"/>
  <c r="E2988" i="5"/>
  <c r="E2988" i="10" s="1"/>
  <c r="D2988" i="5"/>
  <c r="D2988" i="10" s="1"/>
  <c r="C2988" i="5"/>
  <c r="C2988" i="10" s="1"/>
  <c r="F2987" i="5"/>
  <c r="E2987" i="5"/>
  <c r="E2987" i="10" s="1"/>
  <c r="D2987" i="5"/>
  <c r="D2987" i="10" s="1"/>
  <c r="C2987" i="5"/>
  <c r="C2987" i="10" s="1"/>
  <c r="F2986" i="5"/>
  <c r="E2986" i="5"/>
  <c r="E2986" i="10" s="1"/>
  <c r="D2986" i="5"/>
  <c r="D2986" i="10" s="1"/>
  <c r="C2986" i="5"/>
  <c r="C2986" i="10" s="1"/>
  <c r="F2985" i="5"/>
  <c r="E2985" i="5"/>
  <c r="E2985" i="10" s="1"/>
  <c r="D2985" i="5"/>
  <c r="D2985" i="10" s="1"/>
  <c r="C2985" i="5"/>
  <c r="C2985" i="10" s="1"/>
  <c r="F2984" i="5"/>
  <c r="E2984" i="5"/>
  <c r="E2984" i="10" s="1"/>
  <c r="D2984" i="5"/>
  <c r="D2984" i="10" s="1"/>
  <c r="C2984" i="5"/>
  <c r="C2984" i="10" s="1"/>
  <c r="F2983" i="5"/>
  <c r="E2983" i="5"/>
  <c r="E2983" i="10" s="1"/>
  <c r="D2983" i="5"/>
  <c r="D2983" i="10" s="1"/>
  <c r="C2983" i="5"/>
  <c r="C2983" i="10" s="1"/>
  <c r="F2982" i="5"/>
  <c r="E2982" i="5"/>
  <c r="E2982" i="10" s="1"/>
  <c r="D2982" i="5"/>
  <c r="D2982" i="10" s="1"/>
  <c r="C2982" i="5"/>
  <c r="C2982" i="10" s="1"/>
  <c r="F2981" i="5"/>
  <c r="E2981" i="5"/>
  <c r="E2981" i="10" s="1"/>
  <c r="D2981" i="5"/>
  <c r="D2981" i="10" s="1"/>
  <c r="C2981" i="5"/>
  <c r="C2981" i="10" s="1"/>
  <c r="F2980" i="5"/>
  <c r="E2980" i="5"/>
  <c r="E2980" i="10" s="1"/>
  <c r="D2980" i="5"/>
  <c r="D2980" i="10" s="1"/>
  <c r="C2980" i="5"/>
  <c r="C2980" i="10" s="1"/>
  <c r="F2979" i="5"/>
  <c r="E2979" i="5"/>
  <c r="E2979" i="10" s="1"/>
  <c r="D2979" i="5"/>
  <c r="D2979" i="10" s="1"/>
  <c r="C2979" i="5"/>
  <c r="C2979" i="10" s="1"/>
  <c r="F2978" i="5"/>
  <c r="E2978" i="5"/>
  <c r="E2978" i="10" s="1"/>
  <c r="D2978" i="5"/>
  <c r="D2978" i="10" s="1"/>
  <c r="C2978" i="5"/>
  <c r="C2978" i="10" s="1"/>
  <c r="F2977" i="5"/>
  <c r="E2977" i="5"/>
  <c r="E2977" i="10" s="1"/>
  <c r="D2977" i="5"/>
  <c r="D2977" i="10" s="1"/>
  <c r="C2977" i="5"/>
  <c r="C2977" i="10" s="1"/>
  <c r="F2976" i="5"/>
  <c r="E2976" i="5"/>
  <c r="E2976" i="10" s="1"/>
  <c r="D2976" i="5"/>
  <c r="D2976" i="10" s="1"/>
  <c r="C2976" i="5"/>
  <c r="C2976" i="10" s="1"/>
  <c r="F2975" i="5"/>
  <c r="E2975" i="5"/>
  <c r="E2975" i="10" s="1"/>
  <c r="D2975" i="5"/>
  <c r="D2975" i="10" s="1"/>
  <c r="C2975" i="5"/>
  <c r="C2975" i="10" s="1"/>
  <c r="F2974" i="5"/>
  <c r="E2974" i="5"/>
  <c r="E2974" i="10" s="1"/>
  <c r="D2974" i="5"/>
  <c r="D2974" i="10" s="1"/>
  <c r="C2974" i="5"/>
  <c r="C2974" i="10" s="1"/>
  <c r="F2973" i="5"/>
  <c r="E2973" i="5"/>
  <c r="E2973" i="10" s="1"/>
  <c r="D2973" i="5"/>
  <c r="D2973" i="10" s="1"/>
  <c r="C2973" i="5"/>
  <c r="C2973" i="10" s="1"/>
  <c r="F2972" i="5"/>
  <c r="E2972" i="5"/>
  <c r="E2972" i="10" s="1"/>
  <c r="D2972" i="5"/>
  <c r="D2972" i="10" s="1"/>
  <c r="C2972" i="5"/>
  <c r="C2972" i="10" s="1"/>
  <c r="F2971" i="5"/>
  <c r="E2971" i="5"/>
  <c r="E2971" i="10" s="1"/>
  <c r="D2971" i="5"/>
  <c r="D2971" i="10" s="1"/>
  <c r="C2971" i="5"/>
  <c r="C2971" i="10" s="1"/>
  <c r="F2970" i="5"/>
  <c r="E2970" i="5"/>
  <c r="E2970" i="10" s="1"/>
  <c r="D2970" i="5"/>
  <c r="D2970" i="10" s="1"/>
  <c r="C2970" i="5"/>
  <c r="C2970" i="10" s="1"/>
  <c r="F2969" i="5"/>
  <c r="E2969" i="5"/>
  <c r="E2969" i="10" s="1"/>
  <c r="D2969" i="5"/>
  <c r="D2969" i="10" s="1"/>
  <c r="C2969" i="5"/>
  <c r="C2969" i="10" s="1"/>
  <c r="F2968" i="5"/>
  <c r="E2968" i="5"/>
  <c r="E2968" i="10" s="1"/>
  <c r="D2968" i="5"/>
  <c r="D2968" i="10" s="1"/>
  <c r="C2968" i="5"/>
  <c r="C2968" i="10" s="1"/>
  <c r="F2967" i="5"/>
  <c r="E2967" i="5"/>
  <c r="E2967" i="10" s="1"/>
  <c r="D2967" i="5"/>
  <c r="D2967" i="10" s="1"/>
  <c r="C2967" i="5"/>
  <c r="C2967" i="10" s="1"/>
  <c r="F2966" i="5"/>
  <c r="E2966" i="5"/>
  <c r="E2966" i="10" s="1"/>
  <c r="D2966" i="5"/>
  <c r="D2966" i="10" s="1"/>
  <c r="C2966" i="5"/>
  <c r="C2966" i="10" s="1"/>
  <c r="F2965" i="5"/>
  <c r="E2965" i="5"/>
  <c r="E2965" i="10" s="1"/>
  <c r="D2965" i="5"/>
  <c r="D2965" i="10" s="1"/>
  <c r="C2965" i="5"/>
  <c r="C2965" i="10" s="1"/>
  <c r="F2964" i="5"/>
  <c r="E2964" i="5"/>
  <c r="E2964" i="10" s="1"/>
  <c r="D2964" i="5"/>
  <c r="D2964" i="10" s="1"/>
  <c r="C2964" i="5"/>
  <c r="C2964" i="10" s="1"/>
  <c r="F2963" i="5"/>
  <c r="E2963" i="5"/>
  <c r="E2963" i="10" s="1"/>
  <c r="D2963" i="5"/>
  <c r="D2963" i="10" s="1"/>
  <c r="C2963" i="5"/>
  <c r="C2963" i="10" s="1"/>
  <c r="F2962" i="5"/>
  <c r="E2962" i="5"/>
  <c r="E2962" i="10" s="1"/>
  <c r="D2962" i="5"/>
  <c r="D2962" i="10" s="1"/>
  <c r="C2962" i="5"/>
  <c r="C2962" i="10" s="1"/>
  <c r="F2961" i="5"/>
  <c r="E2961" i="5"/>
  <c r="E2961" i="10" s="1"/>
  <c r="D2961" i="5"/>
  <c r="D2961" i="10" s="1"/>
  <c r="C2961" i="5"/>
  <c r="C2961" i="10" s="1"/>
  <c r="F2960" i="5"/>
  <c r="E2960" i="5"/>
  <c r="E2960" i="10" s="1"/>
  <c r="D2960" i="5"/>
  <c r="D2960" i="10" s="1"/>
  <c r="C2960" i="5"/>
  <c r="C2960" i="10" s="1"/>
  <c r="F2959" i="5"/>
  <c r="E2959" i="5"/>
  <c r="E2959" i="10" s="1"/>
  <c r="D2959" i="5"/>
  <c r="D2959" i="10" s="1"/>
  <c r="C2959" i="5"/>
  <c r="C2959" i="10" s="1"/>
  <c r="F2958" i="5"/>
  <c r="E2958" i="5"/>
  <c r="E2958" i="10" s="1"/>
  <c r="D2958" i="5"/>
  <c r="D2958" i="10" s="1"/>
  <c r="C2958" i="5"/>
  <c r="C2958" i="10" s="1"/>
  <c r="F2957" i="5"/>
  <c r="E2957" i="5"/>
  <c r="E2957" i="10" s="1"/>
  <c r="D2957" i="5"/>
  <c r="D2957" i="10" s="1"/>
  <c r="C2957" i="5"/>
  <c r="C2957" i="10" s="1"/>
  <c r="F2956" i="5"/>
  <c r="E2956" i="5"/>
  <c r="E2956" i="10" s="1"/>
  <c r="D2956" i="5"/>
  <c r="D2956" i="10" s="1"/>
  <c r="C2956" i="5"/>
  <c r="C2956" i="10" s="1"/>
  <c r="F2955" i="5"/>
  <c r="E2955" i="5"/>
  <c r="E2955" i="10" s="1"/>
  <c r="D2955" i="5"/>
  <c r="D2955" i="10" s="1"/>
  <c r="C2955" i="5"/>
  <c r="C2955" i="10" s="1"/>
  <c r="F2954" i="5"/>
  <c r="E2954" i="5"/>
  <c r="E2954" i="10" s="1"/>
  <c r="D2954" i="5"/>
  <c r="D2954" i="10" s="1"/>
  <c r="C2954" i="5"/>
  <c r="C2954" i="10" s="1"/>
  <c r="F2953" i="5"/>
  <c r="E2953" i="5"/>
  <c r="E2953" i="10" s="1"/>
  <c r="D2953" i="5"/>
  <c r="D2953" i="10" s="1"/>
  <c r="C2953" i="5"/>
  <c r="C2953" i="10" s="1"/>
  <c r="F2952" i="5"/>
  <c r="E2952" i="5"/>
  <c r="E2952" i="10" s="1"/>
  <c r="D2952" i="5"/>
  <c r="D2952" i="10" s="1"/>
  <c r="C2952" i="5"/>
  <c r="C2952" i="10" s="1"/>
  <c r="F2951" i="5"/>
  <c r="E2951" i="5"/>
  <c r="E2951" i="10" s="1"/>
  <c r="D2951" i="5"/>
  <c r="D2951" i="10" s="1"/>
  <c r="C2951" i="5"/>
  <c r="C2951" i="10" s="1"/>
  <c r="F2950" i="5"/>
  <c r="E2950" i="5"/>
  <c r="E2950" i="10" s="1"/>
  <c r="D2950" i="5"/>
  <c r="D2950" i="10" s="1"/>
  <c r="C2950" i="5"/>
  <c r="C2950" i="10" s="1"/>
  <c r="F2949" i="5"/>
  <c r="E2949" i="5"/>
  <c r="E2949" i="10" s="1"/>
  <c r="D2949" i="5"/>
  <c r="D2949" i="10" s="1"/>
  <c r="C2949" i="5"/>
  <c r="C2949" i="10" s="1"/>
  <c r="F2948" i="5"/>
  <c r="E2948" i="5"/>
  <c r="E2948" i="10" s="1"/>
  <c r="D2948" i="5"/>
  <c r="D2948" i="10" s="1"/>
  <c r="C2948" i="5"/>
  <c r="C2948" i="10" s="1"/>
  <c r="F2947" i="5"/>
  <c r="E2947" i="5"/>
  <c r="E2947" i="10" s="1"/>
  <c r="D2947" i="5"/>
  <c r="D2947" i="10" s="1"/>
  <c r="C2947" i="5"/>
  <c r="C2947" i="10" s="1"/>
  <c r="F2946" i="5"/>
  <c r="E2946" i="5"/>
  <c r="E2946" i="10" s="1"/>
  <c r="D2946" i="5"/>
  <c r="D2946" i="10" s="1"/>
  <c r="C2946" i="5"/>
  <c r="C2946" i="10" s="1"/>
  <c r="F2945" i="5"/>
  <c r="E2945" i="5"/>
  <c r="E2945" i="10" s="1"/>
  <c r="D2945" i="5"/>
  <c r="D2945" i="10" s="1"/>
  <c r="C2945" i="5"/>
  <c r="C2945" i="10" s="1"/>
  <c r="F2944" i="5"/>
  <c r="E2944" i="5"/>
  <c r="E2944" i="10" s="1"/>
  <c r="D2944" i="5"/>
  <c r="D2944" i="10" s="1"/>
  <c r="C2944" i="5"/>
  <c r="C2944" i="10" s="1"/>
  <c r="F2943" i="5"/>
  <c r="E2943" i="5"/>
  <c r="E2943" i="10" s="1"/>
  <c r="D2943" i="5"/>
  <c r="D2943" i="10" s="1"/>
  <c r="C2943" i="5"/>
  <c r="C2943" i="10" s="1"/>
  <c r="F2942" i="5"/>
  <c r="E2942" i="5"/>
  <c r="E2942" i="10" s="1"/>
  <c r="D2942" i="5"/>
  <c r="D2942" i="10" s="1"/>
  <c r="C2942" i="5"/>
  <c r="C2942" i="10" s="1"/>
  <c r="F2941" i="5"/>
  <c r="E2941" i="5"/>
  <c r="E2941" i="10" s="1"/>
  <c r="D2941" i="5"/>
  <c r="D2941" i="10" s="1"/>
  <c r="C2941" i="5"/>
  <c r="C2941" i="10" s="1"/>
  <c r="F2940" i="5"/>
  <c r="E2940" i="5"/>
  <c r="E2940" i="10" s="1"/>
  <c r="D2940" i="5"/>
  <c r="D2940" i="10" s="1"/>
  <c r="C2940" i="5"/>
  <c r="C2940" i="10" s="1"/>
  <c r="F2939" i="5"/>
  <c r="E2939" i="5"/>
  <c r="E2939" i="10" s="1"/>
  <c r="D2939" i="5"/>
  <c r="D2939" i="10" s="1"/>
  <c r="C2939" i="5"/>
  <c r="C2939" i="10" s="1"/>
  <c r="F2938" i="5"/>
  <c r="E2938" i="5"/>
  <c r="E2938" i="10" s="1"/>
  <c r="D2938" i="5"/>
  <c r="D2938" i="10" s="1"/>
  <c r="C2938" i="5"/>
  <c r="C2938" i="10" s="1"/>
  <c r="F2937" i="5"/>
  <c r="E2937" i="5"/>
  <c r="E2937" i="10" s="1"/>
  <c r="D2937" i="5"/>
  <c r="D2937" i="10" s="1"/>
  <c r="C2937" i="5"/>
  <c r="C2937" i="10" s="1"/>
  <c r="F2936" i="5"/>
  <c r="E2936" i="5"/>
  <c r="E2936" i="10" s="1"/>
  <c r="D2936" i="5"/>
  <c r="D2936" i="10" s="1"/>
  <c r="C2936" i="5"/>
  <c r="C2936" i="10" s="1"/>
  <c r="F2935" i="5"/>
  <c r="E2935" i="5"/>
  <c r="E2935" i="10" s="1"/>
  <c r="D2935" i="5"/>
  <c r="D2935" i="10" s="1"/>
  <c r="C2935" i="5"/>
  <c r="C2935" i="10" s="1"/>
  <c r="F2934" i="5"/>
  <c r="E2934" i="5"/>
  <c r="E2934" i="10" s="1"/>
  <c r="D2934" i="5"/>
  <c r="D2934" i="10" s="1"/>
  <c r="C2934" i="5"/>
  <c r="C2934" i="10" s="1"/>
  <c r="F2933" i="5"/>
  <c r="E2933" i="5"/>
  <c r="E2933" i="10" s="1"/>
  <c r="D2933" i="5"/>
  <c r="D2933" i="10" s="1"/>
  <c r="C2933" i="5"/>
  <c r="C2933" i="10" s="1"/>
  <c r="F2932" i="5"/>
  <c r="E2932" i="5"/>
  <c r="E2932" i="10" s="1"/>
  <c r="D2932" i="5"/>
  <c r="D2932" i="10" s="1"/>
  <c r="C2932" i="5"/>
  <c r="C2932" i="10" s="1"/>
  <c r="F2931" i="5"/>
  <c r="E2931" i="5"/>
  <c r="E2931" i="10" s="1"/>
  <c r="D2931" i="5"/>
  <c r="D2931" i="10" s="1"/>
  <c r="C2931" i="5"/>
  <c r="C2931" i="10" s="1"/>
  <c r="F2930" i="5"/>
  <c r="E2930" i="5"/>
  <c r="E2930" i="10" s="1"/>
  <c r="D2930" i="5"/>
  <c r="D2930" i="10" s="1"/>
  <c r="C2930" i="5"/>
  <c r="C2930" i="10" s="1"/>
  <c r="F2929" i="5"/>
  <c r="E2929" i="5"/>
  <c r="E2929" i="10" s="1"/>
  <c r="D2929" i="5"/>
  <c r="D2929" i="10" s="1"/>
  <c r="C2929" i="5"/>
  <c r="C2929" i="10" s="1"/>
  <c r="F2928" i="5"/>
  <c r="E2928" i="5"/>
  <c r="E2928" i="10" s="1"/>
  <c r="D2928" i="5"/>
  <c r="D2928" i="10" s="1"/>
  <c r="C2928" i="5"/>
  <c r="C2928" i="10" s="1"/>
  <c r="F2927" i="5"/>
  <c r="E2927" i="5"/>
  <c r="E2927" i="10" s="1"/>
  <c r="D2927" i="5"/>
  <c r="D2927" i="10" s="1"/>
  <c r="C2927" i="5"/>
  <c r="C2927" i="10" s="1"/>
  <c r="F2926" i="5"/>
  <c r="E2926" i="5"/>
  <c r="E2926" i="10" s="1"/>
  <c r="D2926" i="5"/>
  <c r="D2926" i="10" s="1"/>
  <c r="C2926" i="5"/>
  <c r="C2926" i="10" s="1"/>
  <c r="F2925" i="5"/>
  <c r="E2925" i="5"/>
  <c r="E2925" i="10" s="1"/>
  <c r="D2925" i="5"/>
  <c r="D2925" i="10" s="1"/>
  <c r="C2925" i="5"/>
  <c r="C2925" i="10" s="1"/>
  <c r="F2924" i="5"/>
  <c r="E2924" i="5"/>
  <c r="E2924" i="10" s="1"/>
  <c r="D2924" i="5"/>
  <c r="D2924" i="10" s="1"/>
  <c r="C2924" i="5"/>
  <c r="C2924" i="10" s="1"/>
  <c r="F2923" i="5"/>
  <c r="E2923" i="5"/>
  <c r="E2923" i="10" s="1"/>
  <c r="D2923" i="5"/>
  <c r="D2923" i="10" s="1"/>
  <c r="C2923" i="5"/>
  <c r="C2923" i="10" s="1"/>
  <c r="F2922" i="5"/>
  <c r="E2922" i="5"/>
  <c r="E2922" i="10" s="1"/>
  <c r="D2922" i="5"/>
  <c r="D2922" i="10" s="1"/>
  <c r="C2922" i="5"/>
  <c r="C2922" i="10" s="1"/>
  <c r="F2921" i="5"/>
  <c r="E2921" i="5"/>
  <c r="E2921" i="10" s="1"/>
  <c r="D2921" i="5"/>
  <c r="D2921" i="10" s="1"/>
  <c r="C2921" i="5"/>
  <c r="C2921" i="10" s="1"/>
  <c r="F2920" i="5"/>
  <c r="E2920" i="5"/>
  <c r="E2920" i="10" s="1"/>
  <c r="D2920" i="5"/>
  <c r="D2920" i="10" s="1"/>
  <c r="C2920" i="5"/>
  <c r="C2920" i="10" s="1"/>
  <c r="F2919" i="5"/>
  <c r="E2919" i="5"/>
  <c r="E2919" i="10" s="1"/>
  <c r="D2919" i="5"/>
  <c r="D2919" i="10" s="1"/>
  <c r="C2919" i="5"/>
  <c r="C2919" i="10" s="1"/>
  <c r="F2918" i="5"/>
  <c r="E2918" i="5"/>
  <c r="E2918" i="10" s="1"/>
  <c r="D2918" i="5"/>
  <c r="D2918" i="10" s="1"/>
  <c r="C2918" i="5"/>
  <c r="C2918" i="10" s="1"/>
  <c r="F2917" i="5"/>
  <c r="E2917" i="5"/>
  <c r="E2917" i="10" s="1"/>
  <c r="D2917" i="5"/>
  <c r="D2917" i="10" s="1"/>
  <c r="C2917" i="5"/>
  <c r="C2917" i="10" s="1"/>
  <c r="F2916" i="5"/>
  <c r="E2916" i="5"/>
  <c r="E2916" i="10" s="1"/>
  <c r="D2916" i="5"/>
  <c r="D2916" i="10" s="1"/>
  <c r="C2916" i="5"/>
  <c r="C2916" i="10" s="1"/>
  <c r="F2915" i="5"/>
  <c r="E2915" i="5"/>
  <c r="E2915" i="10" s="1"/>
  <c r="D2915" i="5"/>
  <c r="D2915" i="10" s="1"/>
  <c r="C2915" i="5"/>
  <c r="C2915" i="10" s="1"/>
  <c r="F2914" i="5"/>
  <c r="E2914" i="5"/>
  <c r="E2914" i="10" s="1"/>
  <c r="D2914" i="5"/>
  <c r="D2914" i="10" s="1"/>
  <c r="C2914" i="5"/>
  <c r="C2914" i="10" s="1"/>
  <c r="F2913" i="5"/>
  <c r="E2913" i="5"/>
  <c r="E2913" i="10" s="1"/>
  <c r="D2913" i="5"/>
  <c r="D2913" i="10" s="1"/>
  <c r="C2913" i="5"/>
  <c r="C2913" i="10" s="1"/>
  <c r="F2912" i="5"/>
  <c r="E2912" i="5"/>
  <c r="E2912" i="10" s="1"/>
  <c r="D2912" i="5"/>
  <c r="D2912" i="10" s="1"/>
  <c r="C2912" i="5"/>
  <c r="C2912" i="10" s="1"/>
  <c r="F2911" i="5"/>
  <c r="E2911" i="5"/>
  <c r="E2911" i="10" s="1"/>
  <c r="D2911" i="5"/>
  <c r="D2911" i="10" s="1"/>
  <c r="C2911" i="5"/>
  <c r="C2911" i="10" s="1"/>
  <c r="F2910" i="5"/>
  <c r="E2910" i="5"/>
  <c r="E2910" i="10" s="1"/>
  <c r="D2910" i="5"/>
  <c r="D2910" i="10" s="1"/>
  <c r="C2910" i="5"/>
  <c r="C2910" i="10" s="1"/>
  <c r="F2909" i="5"/>
  <c r="E2909" i="5"/>
  <c r="E2909" i="10" s="1"/>
  <c r="D2909" i="5"/>
  <c r="D2909" i="10" s="1"/>
  <c r="C2909" i="5"/>
  <c r="C2909" i="10" s="1"/>
  <c r="F2908" i="5"/>
  <c r="E2908" i="5"/>
  <c r="E2908" i="10" s="1"/>
  <c r="D2908" i="5"/>
  <c r="D2908" i="10" s="1"/>
  <c r="C2908" i="5"/>
  <c r="C2908" i="10" s="1"/>
  <c r="F2907" i="5"/>
  <c r="E2907" i="5"/>
  <c r="E2907" i="10" s="1"/>
  <c r="D2907" i="5"/>
  <c r="D2907" i="10" s="1"/>
  <c r="C2907" i="5"/>
  <c r="C2907" i="10" s="1"/>
  <c r="F2906" i="5"/>
  <c r="E2906" i="5"/>
  <c r="E2906" i="10" s="1"/>
  <c r="D2906" i="5"/>
  <c r="D2906" i="10" s="1"/>
  <c r="C2906" i="5"/>
  <c r="C2906" i="10" s="1"/>
  <c r="F2905" i="5"/>
  <c r="E2905" i="5"/>
  <c r="E2905" i="10" s="1"/>
  <c r="D2905" i="5"/>
  <c r="D2905" i="10" s="1"/>
  <c r="C2905" i="5"/>
  <c r="C2905" i="10" s="1"/>
  <c r="F2904" i="5"/>
  <c r="E2904" i="5"/>
  <c r="E2904" i="10" s="1"/>
  <c r="D2904" i="5"/>
  <c r="D2904" i="10" s="1"/>
  <c r="C2904" i="5"/>
  <c r="C2904" i="10" s="1"/>
  <c r="F2903" i="5"/>
  <c r="E2903" i="5"/>
  <c r="E2903" i="10" s="1"/>
  <c r="D2903" i="5"/>
  <c r="D2903" i="10" s="1"/>
  <c r="C2903" i="5"/>
  <c r="C2903" i="10" s="1"/>
  <c r="F2902" i="5"/>
  <c r="E2902" i="5"/>
  <c r="E2902" i="10" s="1"/>
  <c r="D2902" i="5"/>
  <c r="D2902" i="10" s="1"/>
  <c r="C2902" i="5"/>
  <c r="C2902" i="10" s="1"/>
  <c r="F2901" i="5"/>
  <c r="E2901" i="5"/>
  <c r="E2901" i="10" s="1"/>
  <c r="D2901" i="5"/>
  <c r="D2901" i="10" s="1"/>
  <c r="C2901" i="5"/>
  <c r="C2901" i="10" s="1"/>
  <c r="F2900" i="5"/>
  <c r="E2900" i="5"/>
  <c r="E2900" i="10" s="1"/>
  <c r="D2900" i="5"/>
  <c r="D2900" i="10" s="1"/>
  <c r="C2900" i="5"/>
  <c r="C2900" i="10" s="1"/>
  <c r="F2899" i="5"/>
  <c r="E2899" i="5"/>
  <c r="E2899" i="10" s="1"/>
  <c r="D2899" i="5"/>
  <c r="D2899" i="10" s="1"/>
  <c r="C2899" i="5"/>
  <c r="C2899" i="10" s="1"/>
  <c r="F2898" i="5"/>
  <c r="E2898" i="5"/>
  <c r="E2898" i="10" s="1"/>
  <c r="D2898" i="5"/>
  <c r="D2898" i="10" s="1"/>
  <c r="C2898" i="5"/>
  <c r="C2898" i="10" s="1"/>
  <c r="F2897" i="5"/>
  <c r="E2897" i="5"/>
  <c r="E2897" i="10" s="1"/>
  <c r="D2897" i="5"/>
  <c r="D2897" i="10" s="1"/>
  <c r="C2897" i="5"/>
  <c r="C2897" i="10" s="1"/>
  <c r="F2896" i="5"/>
  <c r="E2896" i="5"/>
  <c r="E2896" i="10" s="1"/>
  <c r="D2896" i="5"/>
  <c r="D2896" i="10" s="1"/>
  <c r="C2896" i="5"/>
  <c r="C2896" i="10" s="1"/>
  <c r="F2895" i="5"/>
  <c r="E2895" i="5"/>
  <c r="E2895" i="10" s="1"/>
  <c r="D2895" i="5"/>
  <c r="D2895" i="10" s="1"/>
  <c r="C2895" i="5"/>
  <c r="C2895" i="10" s="1"/>
  <c r="F2894" i="5"/>
  <c r="E2894" i="5"/>
  <c r="E2894" i="10" s="1"/>
  <c r="D2894" i="5"/>
  <c r="D2894" i="10" s="1"/>
  <c r="C2894" i="5"/>
  <c r="C2894" i="10" s="1"/>
  <c r="F2893" i="5"/>
  <c r="E2893" i="5"/>
  <c r="E2893" i="10" s="1"/>
  <c r="D2893" i="5"/>
  <c r="D2893" i="10" s="1"/>
  <c r="C2893" i="5"/>
  <c r="C2893" i="10" s="1"/>
  <c r="F2892" i="5"/>
  <c r="E2892" i="5"/>
  <c r="E2892" i="10" s="1"/>
  <c r="D2892" i="5"/>
  <c r="D2892" i="10" s="1"/>
  <c r="C2892" i="5"/>
  <c r="C2892" i="10" s="1"/>
  <c r="F2891" i="5"/>
  <c r="E2891" i="5"/>
  <c r="E2891" i="10" s="1"/>
  <c r="D2891" i="5"/>
  <c r="D2891" i="10" s="1"/>
  <c r="C2891" i="5"/>
  <c r="C2891" i="10" s="1"/>
  <c r="F2890" i="5"/>
  <c r="E2890" i="5"/>
  <c r="E2890" i="10" s="1"/>
  <c r="D2890" i="5"/>
  <c r="D2890" i="10" s="1"/>
  <c r="C2890" i="5"/>
  <c r="C2890" i="10" s="1"/>
  <c r="F2889" i="5"/>
  <c r="E2889" i="5"/>
  <c r="E2889" i="10" s="1"/>
  <c r="D2889" i="5"/>
  <c r="D2889" i="10" s="1"/>
  <c r="C2889" i="5"/>
  <c r="C2889" i="10" s="1"/>
  <c r="F2888" i="5"/>
  <c r="E2888" i="5"/>
  <c r="E2888" i="10" s="1"/>
  <c r="D2888" i="5"/>
  <c r="D2888" i="10" s="1"/>
  <c r="C2888" i="5"/>
  <c r="C2888" i="10" s="1"/>
  <c r="F2887" i="5"/>
  <c r="E2887" i="5"/>
  <c r="E2887" i="10" s="1"/>
  <c r="D2887" i="5"/>
  <c r="D2887" i="10" s="1"/>
  <c r="C2887" i="5"/>
  <c r="C2887" i="10" s="1"/>
  <c r="F2886" i="5"/>
  <c r="E2886" i="5"/>
  <c r="E2886" i="10" s="1"/>
  <c r="D2886" i="5"/>
  <c r="D2886" i="10" s="1"/>
  <c r="C2886" i="5"/>
  <c r="C2886" i="10" s="1"/>
  <c r="F2885" i="5"/>
  <c r="E2885" i="5"/>
  <c r="E2885" i="10" s="1"/>
  <c r="D2885" i="5"/>
  <c r="D2885" i="10" s="1"/>
  <c r="C2885" i="5"/>
  <c r="C2885" i="10" s="1"/>
  <c r="F2884" i="5"/>
  <c r="E2884" i="5"/>
  <c r="E2884" i="10" s="1"/>
  <c r="D2884" i="5"/>
  <c r="D2884" i="10" s="1"/>
  <c r="C2884" i="5"/>
  <c r="C2884" i="10" s="1"/>
  <c r="F2883" i="5"/>
  <c r="E2883" i="5"/>
  <c r="E2883" i="10" s="1"/>
  <c r="D2883" i="5"/>
  <c r="D2883" i="10" s="1"/>
  <c r="C2883" i="5"/>
  <c r="C2883" i="10" s="1"/>
  <c r="F2882" i="5"/>
  <c r="E2882" i="5"/>
  <c r="E2882" i="10" s="1"/>
  <c r="D2882" i="5"/>
  <c r="D2882" i="10" s="1"/>
  <c r="C2882" i="5"/>
  <c r="C2882" i="10" s="1"/>
  <c r="F2881" i="5"/>
  <c r="E2881" i="5"/>
  <c r="E2881" i="10" s="1"/>
  <c r="D2881" i="5"/>
  <c r="D2881" i="10" s="1"/>
  <c r="C2881" i="5"/>
  <c r="C2881" i="10" s="1"/>
  <c r="F2880" i="5"/>
  <c r="E2880" i="5"/>
  <c r="E2880" i="10" s="1"/>
  <c r="D2880" i="5"/>
  <c r="D2880" i="10" s="1"/>
  <c r="C2880" i="5"/>
  <c r="C2880" i="10" s="1"/>
  <c r="F2879" i="5"/>
  <c r="E2879" i="5"/>
  <c r="E2879" i="10" s="1"/>
  <c r="D2879" i="5"/>
  <c r="D2879" i="10" s="1"/>
  <c r="C2879" i="5"/>
  <c r="C2879" i="10" s="1"/>
  <c r="F2878" i="5"/>
  <c r="E2878" i="5"/>
  <c r="E2878" i="10" s="1"/>
  <c r="D2878" i="5"/>
  <c r="D2878" i="10" s="1"/>
  <c r="C2878" i="5"/>
  <c r="C2878" i="10" s="1"/>
  <c r="F2877" i="5"/>
  <c r="E2877" i="5"/>
  <c r="E2877" i="10" s="1"/>
  <c r="D2877" i="5"/>
  <c r="D2877" i="10" s="1"/>
  <c r="C2877" i="5"/>
  <c r="C2877" i="10" s="1"/>
  <c r="F2876" i="5"/>
  <c r="E2876" i="5"/>
  <c r="E2876" i="10" s="1"/>
  <c r="D2876" i="5"/>
  <c r="D2876" i="10" s="1"/>
  <c r="C2876" i="5"/>
  <c r="C2876" i="10" s="1"/>
  <c r="F2875" i="5"/>
  <c r="E2875" i="5"/>
  <c r="E2875" i="10" s="1"/>
  <c r="D2875" i="5"/>
  <c r="D2875" i="10" s="1"/>
  <c r="C2875" i="5"/>
  <c r="C2875" i="10" s="1"/>
  <c r="F2874" i="5"/>
  <c r="E2874" i="5"/>
  <c r="E2874" i="10" s="1"/>
  <c r="D2874" i="5"/>
  <c r="D2874" i="10" s="1"/>
  <c r="C2874" i="5"/>
  <c r="C2874" i="10" s="1"/>
  <c r="F2873" i="5"/>
  <c r="E2873" i="5"/>
  <c r="E2873" i="10" s="1"/>
  <c r="D2873" i="5"/>
  <c r="D2873" i="10" s="1"/>
  <c r="C2873" i="5"/>
  <c r="C2873" i="10" s="1"/>
  <c r="F2872" i="5"/>
  <c r="E2872" i="5"/>
  <c r="E2872" i="10" s="1"/>
  <c r="D2872" i="5"/>
  <c r="D2872" i="10" s="1"/>
  <c r="C2872" i="5"/>
  <c r="C2872" i="10" s="1"/>
  <c r="F2871" i="5"/>
  <c r="E2871" i="5"/>
  <c r="E2871" i="10" s="1"/>
  <c r="D2871" i="5"/>
  <c r="D2871" i="10" s="1"/>
  <c r="C2871" i="5"/>
  <c r="C2871" i="10" s="1"/>
  <c r="F2870" i="5"/>
  <c r="E2870" i="5"/>
  <c r="E2870" i="10" s="1"/>
  <c r="D2870" i="5"/>
  <c r="D2870" i="10" s="1"/>
  <c r="C2870" i="5"/>
  <c r="C2870" i="10" s="1"/>
  <c r="F2869" i="5"/>
  <c r="E2869" i="5"/>
  <c r="E2869" i="10" s="1"/>
  <c r="D2869" i="5"/>
  <c r="D2869" i="10" s="1"/>
  <c r="C2869" i="5"/>
  <c r="C2869" i="10" s="1"/>
  <c r="F2868" i="5"/>
  <c r="E2868" i="5"/>
  <c r="E2868" i="10" s="1"/>
  <c r="D2868" i="5"/>
  <c r="D2868" i="10" s="1"/>
  <c r="C2868" i="5"/>
  <c r="C2868" i="10" s="1"/>
  <c r="F2867" i="5"/>
  <c r="E2867" i="5"/>
  <c r="E2867" i="10" s="1"/>
  <c r="D2867" i="5"/>
  <c r="D2867" i="10" s="1"/>
  <c r="C2867" i="5"/>
  <c r="C2867" i="10" s="1"/>
  <c r="F2866" i="5"/>
  <c r="E2866" i="5"/>
  <c r="E2866" i="10" s="1"/>
  <c r="D2866" i="5"/>
  <c r="D2866" i="10" s="1"/>
  <c r="C2866" i="5"/>
  <c r="C2866" i="10" s="1"/>
  <c r="F2865" i="5"/>
  <c r="E2865" i="5"/>
  <c r="E2865" i="10" s="1"/>
  <c r="D2865" i="5"/>
  <c r="D2865" i="10" s="1"/>
  <c r="C2865" i="5"/>
  <c r="C2865" i="10" s="1"/>
  <c r="F2864" i="5"/>
  <c r="E2864" i="5"/>
  <c r="E2864" i="10" s="1"/>
  <c r="D2864" i="5"/>
  <c r="D2864" i="10" s="1"/>
  <c r="C2864" i="5"/>
  <c r="C2864" i="10" s="1"/>
  <c r="F2863" i="5"/>
  <c r="E2863" i="5"/>
  <c r="E2863" i="10" s="1"/>
  <c r="D2863" i="5"/>
  <c r="D2863" i="10" s="1"/>
  <c r="C2863" i="5"/>
  <c r="C2863" i="10" s="1"/>
  <c r="F2862" i="5"/>
  <c r="E2862" i="5"/>
  <c r="E2862" i="10" s="1"/>
  <c r="D2862" i="5"/>
  <c r="D2862" i="10" s="1"/>
  <c r="C2862" i="5"/>
  <c r="C2862" i="10" s="1"/>
  <c r="F2861" i="5"/>
  <c r="E2861" i="5"/>
  <c r="E2861" i="10" s="1"/>
  <c r="D2861" i="5"/>
  <c r="D2861" i="10" s="1"/>
  <c r="C2861" i="5"/>
  <c r="C2861" i="10" s="1"/>
  <c r="F2860" i="5"/>
  <c r="E2860" i="5"/>
  <c r="E2860" i="10" s="1"/>
  <c r="D2860" i="5"/>
  <c r="D2860" i="10" s="1"/>
  <c r="C2860" i="5"/>
  <c r="C2860" i="10" s="1"/>
  <c r="F2859" i="5"/>
  <c r="E2859" i="5"/>
  <c r="E2859" i="10" s="1"/>
  <c r="D2859" i="5"/>
  <c r="D2859" i="10" s="1"/>
  <c r="C2859" i="5"/>
  <c r="C2859" i="10" s="1"/>
  <c r="F2858" i="5"/>
  <c r="E2858" i="5"/>
  <c r="E2858" i="10" s="1"/>
  <c r="D2858" i="5"/>
  <c r="D2858" i="10" s="1"/>
  <c r="C2858" i="5"/>
  <c r="C2858" i="10" s="1"/>
  <c r="F2857" i="5"/>
  <c r="E2857" i="5"/>
  <c r="E2857" i="10" s="1"/>
  <c r="D2857" i="5"/>
  <c r="D2857" i="10" s="1"/>
  <c r="C2857" i="5"/>
  <c r="C2857" i="10" s="1"/>
  <c r="F2856" i="5"/>
  <c r="E2856" i="5"/>
  <c r="E2856" i="10" s="1"/>
  <c r="D2856" i="5"/>
  <c r="D2856" i="10" s="1"/>
  <c r="C2856" i="5"/>
  <c r="C2856" i="10" s="1"/>
  <c r="F2855" i="5"/>
  <c r="E2855" i="5"/>
  <c r="E2855" i="10" s="1"/>
  <c r="D2855" i="5"/>
  <c r="D2855" i="10" s="1"/>
  <c r="C2855" i="5"/>
  <c r="C2855" i="10" s="1"/>
  <c r="F2854" i="5"/>
  <c r="E2854" i="5"/>
  <c r="E2854" i="10" s="1"/>
  <c r="D2854" i="5"/>
  <c r="D2854" i="10" s="1"/>
  <c r="C2854" i="5"/>
  <c r="C2854" i="10" s="1"/>
  <c r="F2853" i="5"/>
  <c r="E2853" i="5"/>
  <c r="E2853" i="10" s="1"/>
  <c r="D2853" i="5"/>
  <c r="D2853" i="10" s="1"/>
  <c r="C2853" i="5"/>
  <c r="C2853" i="10" s="1"/>
  <c r="F2852" i="5"/>
  <c r="E2852" i="5"/>
  <c r="E2852" i="10" s="1"/>
  <c r="D2852" i="5"/>
  <c r="D2852" i="10" s="1"/>
  <c r="C2852" i="5"/>
  <c r="C2852" i="10" s="1"/>
  <c r="F2851" i="5"/>
  <c r="E2851" i="5"/>
  <c r="E2851" i="10" s="1"/>
  <c r="D2851" i="5"/>
  <c r="D2851" i="10" s="1"/>
  <c r="C2851" i="5"/>
  <c r="C2851" i="10" s="1"/>
  <c r="F2850" i="5"/>
  <c r="E2850" i="5"/>
  <c r="E2850" i="10" s="1"/>
  <c r="D2850" i="5"/>
  <c r="D2850" i="10" s="1"/>
  <c r="C2850" i="5"/>
  <c r="C2850" i="10" s="1"/>
  <c r="F2849" i="5"/>
  <c r="E2849" i="5"/>
  <c r="E2849" i="10" s="1"/>
  <c r="D2849" i="5"/>
  <c r="D2849" i="10" s="1"/>
  <c r="C2849" i="5"/>
  <c r="C2849" i="10" s="1"/>
  <c r="F2848" i="5"/>
  <c r="E2848" i="5"/>
  <c r="E2848" i="10" s="1"/>
  <c r="D2848" i="5"/>
  <c r="D2848" i="10" s="1"/>
  <c r="C2848" i="5"/>
  <c r="C2848" i="10" s="1"/>
  <c r="F2847" i="5"/>
  <c r="E2847" i="5"/>
  <c r="E2847" i="10" s="1"/>
  <c r="D2847" i="5"/>
  <c r="D2847" i="10" s="1"/>
  <c r="C2847" i="5"/>
  <c r="C2847" i="10" s="1"/>
  <c r="F2846" i="5"/>
  <c r="E2846" i="5"/>
  <c r="E2846" i="10" s="1"/>
  <c r="D2846" i="5"/>
  <c r="D2846" i="10" s="1"/>
  <c r="C2846" i="5"/>
  <c r="C2846" i="10" s="1"/>
  <c r="F2845" i="5"/>
  <c r="E2845" i="5"/>
  <c r="E2845" i="10" s="1"/>
  <c r="D2845" i="5"/>
  <c r="D2845" i="10" s="1"/>
  <c r="C2845" i="5"/>
  <c r="C2845" i="10" s="1"/>
  <c r="F2844" i="5"/>
  <c r="E2844" i="5"/>
  <c r="E2844" i="10" s="1"/>
  <c r="D2844" i="5"/>
  <c r="D2844" i="10" s="1"/>
  <c r="C2844" i="5"/>
  <c r="C2844" i="10" s="1"/>
  <c r="F2843" i="5"/>
  <c r="E2843" i="5"/>
  <c r="E2843" i="10" s="1"/>
  <c r="D2843" i="5"/>
  <c r="D2843" i="10" s="1"/>
  <c r="C2843" i="5"/>
  <c r="C2843" i="10" s="1"/>
  <c r="F2842" i="5"/>
  <c r="E2842" i="5"/>
  <c r="E2842" i="10" s="1"/>
  <c r="D2842" i="5"/>
  <c r="D2842" i="10" s="1"/>
  <c r="C2842" i="5"/>
  <c r="C2842" i="10" s="1"/>
  <c r="F2841" i="5"/>
  <c r="E2841" i="5"/>
  <c r="E2841" i="10" s="1"/>
  <c r="D2841" i="5"/>
  <c r="D2841" i="10" s="1"/>
  <c r="C2841" i="5"/>
  <c r="C2841" i="10" s="1"/>
  <c r="F2840" i="5"/>
  <c r="E2840" i="5"/>
  <c r="E2840" i="10" s="1"/>
  <c r="D2840" i="5"/>
  <c r="D2840" i="10" s="1"/>
  <c r="C2840" i="5"/>
  <c r="C2840" i="10" s="1"/>
  <c r="F2839" i="5"/>
  <c r="E2839" i="5"/>
  <c r="E2839" i="10" s="1"/>
  <c r="D2839" i="5"/>
  <c r="D2839" i="10" s="1"/>
  <c r="C2839" i="5"/>
  <c r="C2839" i="10" s="1"/>
  <c r="F2838" i="5"/>
  <c r="E2838" i="5"/>
  <c r="E2838" i="10" s="1"/>
  <c r="D2838" i="5"/>
  <c r="D2838" i="10" s="1"/>
  <c r="C2838" i="5"/>
  <c r="C2838" i="10" s="1"/>
  <c r="F2837" i="5"/>
  <c r="E2837" i="5"/>
  <c r="E2837" i="10" s="1"/>
  <c r="D2837" i="5"/>
  <c r="D2837" i="10" s="1"/>
  <c r="C2837" i="5"/>
  <c r="C2837" i="10" s="1"/>
  <c r="F2836" i="5"/>
  <c r="E2836" i="5"/>
  <c r="E2836" i="10" s="1"/>
  <c r="D2836" i="5"/>
  <c r="D2836" i="10" s="1"/>
  <c r="C2836" i="5"/>
  <c r="C2836" i="10" s="1"/>
  <c r="F2835" i="5"/>
  <c r="E2835" i="5"/>
  <c r="E2835" i="10" s="1"/>
  <c r="D2835" i="5"/>
  <c r="D2835" i="10" s="1"/>
  <c r="C2835" i="5"/>
  <c r="C2835" i="10" s="1"/>
  <c r="F2834" i="5"/>
  <c r="E2834" i="5"/>
  <c r="E2834" i="10" s="1"/>
  <c r="D2834" i="5"/>
  <c r="D2834" i="10" s="1"/>
  <c r="C2834" i="5"/>
  <c r="C2834" i="10" s="1"/>
  <c r="F2833" i="5"/>
  <c r="E2833" i="5"/>
  <c r="E2833" i="10" s="1"/>
  <c r="D2833" i="5"/>
  <c r="D2833" i="10" s="1"/>
  <c r="C2833" i="5"/>
  <c r="C2833" i="10" s="1"/>
  <c r="F2832" i="5"/>
  <c r="E2832" i="5"/>
  <c r="E2832" i="10" s="1"/>
  <c r="D2832" i="5"/>
  <c r="D2832" i="10" s="1"/>
  <c r="C2832" i="5"/>
  <c r="C2832" i="10" s="1"/>
  <c r="F2831" i="5"/>
  <c r="E2831" i="5"/>
  <c r="E2831" i="10" s="1"/>
  <c r="D2831" i="5"/>
  <c r="D2831" i="10" s="1"/>
  <c r="C2831" i="5"/>
  <c r="C2831" i="10" s="1"/>
  <c r="F2830" i="5"/>
  <c r="E2830" i="5"/>
  <c r="E2830" i="10" s="1"/>
  <c r="D2830" i="5"/>
  <c r="D2830" i="10" s="1"/>
  <c r="C2830" i="5"/>
  <c r="C2830" i="10" s="1"/>
  <c r="F2829" i="5"/>
  <c r="E2829" i="5"/>
  <c r="E2829" i="10" s="1"/>
  <c r="D2829" i="5"/>
  <c r="D2829" i="10" s="1"/>
  <c r="C2829" i="5"/>
  <c r="C2829" i="10" s="1"/>
  <c r="F2828" i="5"/>
  <c r="E2828" i="5"/>
  <c r="E2828" i="10" s="1"/>
  <c r="D2828" i="5"/>
  <c r="D2828" i="10" s="1"/>
  <c r="C2828" i="5"/>
  <c r="C2828" i="10" s="1"/>
  <c r="F2827" i="5"/>
  <c r="E2827" i="5"/>
  <c r="E2827" i="10" s="1"/>
  <c r="D2827" i="5"/>
  <c r="D2827" i="10" s="1"/>
  <c r="C2827" i="5"/>
  <c r="C2827" i="10" s="1"/>
  <c r="F2826" i="5"/>
  <c r="E2826" i="5"/>
  <c r="E2826" i="10" s="1"/>
  <c r="D2826" i="5"/>
  <c r="D2826" i="10" s="1"/>
  <c r="C2826" i="5"/>
  <c r="C2826" i="10" s="1"/>
  <c r="F2825" i="5"/>
  <c r="E2825" i="5"/>
  <c r="E2825" i="10" s="1"/>
  <c r="D2825" i="5"/>
  <c r="D2825" i="10" s="1"/>
  <c r="C2825" i="5"/>
  <c r="C2825" i="10" s="1"/>
  <c r="F2824" i="5"/>
  <c r="E2824" i="5"/>
  <c r="E2824" i="10" s="1"/>
  <c r="D2824" i="5"/>
  <c r="D2824" i="10" s="1"/>
  <c r="C2824" i="5"/>
  <c r="C2824" i="10" s="1"/>
  <c r="F2823" i="5"/>
  <c r="E2823" i="5"/>
  <c r="E2823" i="10" s="1"/>
  <c r="D2823" i="5"/>
  <c r="D2823" i="10" s="1"/>
  <c r="C2823" i="5"/>
  <c r="C2823" i="10" s="1"/>
  <c r="F2822" i="5"/>
  <c r="E2822" i="5"/>
  <c r="E2822" i="10" s="1"/>
  <c r="D2822" i="5"/>
  <c r="D2822" i="10" s="1"/>
  <c r="C2822" i="5"/>
  <c r="C2822" i="10" s="1"/>
  <c r="F2821" i="5"/>
  <c r="E2821" i="5"/>
  <c r="E2821" i="10" s="1"/>
  <c r="D2821" i="5"/>
  <c r="D2821" i="10" s="1"/>
  <c r="C2821" i="5"/>
  <c r="C2821" i="10" s="1"/>
  <c r="F2820" i="5"/>
  <c r="E2820" i="5"/>
  <c r="E2820" i="10" s="1"/>
  <c r="D2820" i="5"/>
  <c r="D2820" i="10" s="1"/>
  <c r="C2820" i="5"/>
  <c r="C2820" i="10" s="1"/>
  <c r="F2819" i="5"/>
  <c r="E2819" i="5"/>
  <c r="E2819" i="10" s="1"/>
  <c r="D2819" i="5"/>
  <c r="D2819" i="10" s="1"/>
  <c r="C2819" i="5"/>
  <c r="C2819" i="10" s="1"/>
  <c r="F2818" i="5"/>
  <c r="E2818" i="5"/>
  <c r="E2818" i="10" s="1"/>
  <c r="D2818" i="5"/>
  <c r="D2818" i="10" s="1"/>
  <c r="C2818" i="5"/>
  <c r="C2818" i="10" s="1"/>
  <c r="F2817" i="5"/>
  <c r="E2817" i="5"/>
  <c r="E2817" i="10" s="1"/>
  <c r="D2817" i="5"/>
  <c r="D2817" i="10" s="1"/>
  <c r="C2817" i="5"/>
  <c r="C2817" i="10" s="1"/>
  <c r="F2816" i="5"/>
  <c r="E2816" i="5"/>
  <c r="E2816" i="10" s="1"/>
  <c r="D2816" i="5"/>
  <c r="D2816" i="10" s="1"/>
  <c r="C2816" i="5"/>
  <c r="C2816" i="10" s="1"/>
  <c r="F2815" i="5"/>
  <c r="E2815" i="5"/>
  <c r="E2815" i="10" s="1"/>
  <c r="D2815" i="5"/>
  <c r="D2815" i="10" s="1"/>
  <c r="C2815" i="5"/>
  <c r="C2815" i="10" s="1"/>
  <c r="F2814" i="5"/>
  <c r="E2814" i="5"/>
  <c r="E2814" i="10" s="1"/>
  <c r="D2814" i="5"/>
  <c r="D2814" i="10" s="1"/>
  <c r="C2814" i="5"/>
  <c r="C2814" i="10" s="1"/>
  <c r="F2813" i="5"/>
  <c r="E2813" i="5"/>
  <c r="E2813" i="10" s="1"/>
  <c r="D2813" i="5"/>
  <c r="D2813" i="10" s="1"/>
  <c r="C2813" i="5"/>
  <c r="C2813" i="10" s="1"/>
  <c r="F2812" i="5"/>
  <c r="E2812" i="5"/>
  <c r="E2812" i="10" s="1"/>
  <c r="D2812" i="5"/>
  <c r="D2812" i="10" s="1"/>
  <c r="C2812" i="5"/>
  <c r="C2812" i="10" s="1"/>
  <c r="F2811" i="5"/>
  <c r="E2811" i="5"/>
  <c r="E2811" i="10" s="1"/>
  <c r="D2811" i="5"/>
  <c r="D2811" i="10" s="1"/>
  <c r="C2811" i="5"/>
  <c r="C2811" i="10" s="1"/>
  <c r="F2810" i="5"/>
  <c r="E2810" i="5"/>
  <c r="E2810" i="10" s="1"/>
  <c r="D2810" i="5"/>
  <c r="D2810" i="10" s="1"/>
  <c r="C2810" i="5"/>
  <c r="C2810" i="10" s="1"/>
  <c r="F2809" i="5"/>
  <c r="E2809" i="5"/>
  <c r="E2809" i="10" s="1"/>
  <c r="D2809" i="5"/>
  <c r="D2809" i="10" s="1"/>
  <c r="C2809" i="5"/>
  <c r="C2809" i="10" s="1"/>
  <c r="F2808" i="5"/>
  <c r="E2808" i="5"/>
  <c r="E2808" i="10" s="1"/>
  <c r="D2808" i="5"/>
  <c r="D2808" i="10" s="1"/>
  <c r="C2808" i="5"/>
  <c r="C2808" i="10" s="1"/>
  <c r="F2807" i="5"/>
  <c r="E2807" i="5"/>
  <c r="E2807" i="10" s="1"/>
  <c r="D2807" i="5"/>
  <c r="D2807" i="10" s="1"/>
  <c r="C2807" i="5"/>
  <c r="C2807" i="10" s="1"/>
  <c r="F2806" i="5"/>
  <c r="E2806" i="5"/>
  <c r="E2806" i="10" s="1"/>
  <c r="D2806" i="5"/>
  <c r="D2806" i="10" s="1"/>
  <c r="C2806" i="5"/>
  <c r="C2806" i="10" s="1"/>
  <c r="F2805" i="5"/>
  <c r="E2805" i="5"/>
  <c r="E2805" i="10" s="1"/>
  <c r="D2805" i="5"/>
  <c r="D2805" i="10" s="1"/>
  <c r="C2805" i="5"/>
  <c r="C2805" i="10" s="1"/>
  <c r="F2804" i="5"/>
  <c r="E2804" i="5"/>
  <c r="E2804" i="10" s="1"/>
  <c r="D2804" i="5"/>
  <c r="D2804" i="10" s="1"/>
  <c r="C2804" i="5"/>
  <c r="C2804" i="10" s="1"/>
  <c r="F2803" i="5"/>
  <c r="E2803" i="5"/>
  <c r="E2803" i="10" s="1"/>
  <c r="D2803" i="5"/>
  <c r="D2803" i="10" s="1"/>
  <c r="C2803" i="5"/>
  <c r="C2803" i="10" s="1"/>
  <c r="F2802" i="5"/>
  <c r="E2802" i="5"/>
  <c r="E2802" i="10" s="1"/>
  <c r="D2802" i="5"/>
  <c r="D2802" i="10" s="1"/>
  <c r="C2802" i="5"/>
  <c r="C2802" i="10" s="1"/>
  <c r="F2801" i="5"/>
  <c r="E2801" i="5"/>
  <c r="E2801" i="10" s="1"/>
  <c r="D2801" i="5"/>
  <c r="D2801" i="10" s="1"/>
  <c r="C2801" i="5"/>
  <c r="C2801" i="10" s="1"/>
  <c r="F2800" i="5"/>
  <c r="E2800" i="5"/>
  <c r="E2800" i="10" s="1"/>
  <c r="D2800" i="5"/>
  <c r="D2800" i="10" s="1"/>
  <c r="C2800" i="5"/>
  <c r="C2800" i="10" s="1"/>
  <c r="F2799" i="5"/>
  <c r="E2799" i="5"/>
  <c r="E2799" i="10" s="1"/>
  <c r="D2799" i="5"/>
  <c r="D2799" i="10" s="1"/>
  <c r="C2799" i="5"/>
  <c r="C2799" i="10" s="1"/>
  <c r="F2798" i="5"/>
  <c r="E2798" i="5"/>
  <c r="E2798" i="10" s="1"/>
  <c r="D2798" i="5"/>
  <c r="D2798" i="10" s="1"/>
  <c r="C2798" i="5"/>
  <c r="C2798" i="10" s="1"/>
  <c r="F2797" i="5"/>
  <c r="E2797" i="5"/>
  <c r="E2797" i="10" s="1"/>
  <c r="D2797" i="5"/>
  <c r="D2797" i="10" s="1"/>
  <c r="C2797" i="5"/>
  <c r="C2797" i="10" s="1"/>
  <c r="F2796" i="5"/>
  <c r="E2796" i="5"/>
  <c r="E2796" i="10" s="1"/>
  <c r="D2796" i="5"/>
  <c r="D2796" i="10" s="1"/>
  <c r="C2796" i="5"/>
  <c r="C2796" i="10" s="1"/>
  <c r="F2795" i="5"/>
  <c r="E2795" i="5"/>
  <c r="E2795" i="10" s="1"/>
  <c r="D2795" i="5"/>
  <c r="D2795" i="10" s="1"/>
  <c r="C2795" i="5"/>
  <c r="C2795" i="10" s="1"/>
  <c r="F2794" i="5"/>
  <c r="E2794" i="5"/>
  <c r="E2794" i="10" s="1"/>
  <c r="D2794" i="5"/>
  <c r="D2794" i="10" s="1"/>
  <c r="C2794" i="5"/>
  <c r="C2794" i="10" s="1"/>
  <c r="F2793" i="5"/>
  <c r="E2793" i="5"/>
  <c r="E2793" i="10" s="1"/>
  <c r="D2793" i="5"/>
  <c r="D2793" i="10" s="1"/>
  <c r="C2793" i="5"/>
  <c r="C2793" i="10" s="1"/>
  <c r="F2792" i="5"/>
  <c r="E2792" i="5"/>
  <c r="E2792" i="10" s="1"/>
  <c r="D2792" i="5"/>
  <c r="D2792" i="10" s="1"/>
  <c r="C2792" i="5"/>
  <c r="C2792" i="10" s="1"/>
  <c r="F2791" i="5"/>
  <c r="E2791" i="5"/>
  <c r="E2791" i="10" s="1"/>
  <c r="D2791" i="5"/>
  <c r="D2791" i="10" s="1"/>
  <c r="C2791" i="5"/>
  <c r="C2791" i="10" s="1"/>
  <c r="F2790" i="5"/>
  <c r="E2790" i="5"/>
  <c r="E2790" i="10" s="1"/>
  <c r="D2790" i="5"/>
  <c r="D2790" i="10" s="1"/>
  <c r="C2790" i="5"/>
  <c r="C2790" i="10" s="1"/>
  <c r="F2789" i="5"/>
  <c r="E2789" i="5"/>
  <c r="E2789" i="10" s="1"/>
  <c r="D2789" i="5"/>
  <c r="D2789" i="10" s="1"/>
  <c r="C2789" i="5"/>
  <c r="C2789" i="10" s="1"/>
  <c r="F2788" i="5"/>
  <c r="E2788" i="5"/>
  <c r="E2788" i="10" s="1"/>
  <c r="D2788" i="5"/>
  <c r="D2788" i="10" s="1"/>
  <c r="C2788" i="5"/>
  <c r="C2788" i="10" s="1"/>
  <c r="F2787" i="5"/>
  <c r="E2787" i="5"/>
  <c r="E2787" i="10" s="1"/>
  <c r="D2787" i="5"/>
  <c r="D2787" i="10" s="1"/>
  <c r="C2787" i="5"/>
  <c r="C2787" i="10" s="1"/>
  <c r="F2786" i="5"/>
  <c r="E2786" i="5"/>
  <c r="E2786" i="10" s="1"/>
  <c r="D2786" i="5"/>
  <c r="D2786" i="10" s="1"/>
  <c r="C2786" i="5"/>
  <c r="C2786" i="10" s="1"/>
  <c r="F2785" i="5"/>
  <c r="E2785" i="5"/>
  <c r="E2785" i="10" s="1"/>
  <c r="D2785" i="5"/>
  <c r="D2785" i="10" s="1"/>
  <c r="C2785" i="5"/>
  <c r="C2785" i="10" s="1"/>
  <c r="F2784" i="5"/>
  <c r="E2784" i="5"/>
  <c r="E2784" i="10" s="1"/>
  <c r="D2784" i="5"/>
  <c r="D2784" i="10" s="1"/>
  <c r="C2784" i="5"/>
  <c r="C2784" i="10" s="1"/>
  <c r="F2783" i="5"/>
  <c r="E2783" i="5"/>
  <c r="E2783" i="10" s="1"/>
  <c r="D2783" i="5"/>
  <c r="D2783" i="10" s="1"/>
  <c r="C2783" i="5"/>
  <c r="C2783" i="10" s="1"/>
  <c r="F2782" i="5"/>
  <c r="E2782" i="5"/>
  <c r="E2782" i="10" s="1"/>
  <c r="D2782" i="5"/>
  <c r="D2782" i="10" s="1"/>
  <c r="C2782" i="5"/>
  <c r="C2782" i="10" s="1"/>
  <c r="F2781" i="5"/>
  <c r="E2781" i="5"/>
  <c r="E2781" i="10" s="1"/>
  <c r="D2781" i="5"/>
  <c r="D2781" i="10" s="1"/>
  <c r="C2781" i="5"/>
  <c r="C2781" i="10" s="1"/>
  <c r="F2780" i="5"/>
  <c r="E2780" i="5"/>
  <c r="E2780" i="10" s="1"/>
  <c r="D2780" i="5"/>
  <c r="D2780" i="10" s="1"/>
  <c r="C2780" i="5"/>
  <c r="C2780" i="10" s="1"/>
  <c r="F2779" i="5"/>
  <c r="E2779" i="5"/>
  <c r="E2779" i="10" s="1"/>
  <c r="D2779" i="5"/>
  <c r="D2779" i="10" s="1"/>
  <c r="C2779" i="5"/>
  <c r="C2779" i="10" s="1"/>
  <c r="F2778" i="5"/>
  <c r="E2778" i="5"/>
  <c r="E2778" i="10" s="1"/>
  <c r="D2778" i="5"/>
  <c r="D2778" i="10" s="1"/>
  <c r="C2778" i="5"/>
  <c r="C2778" i="10" s="1"/>
  <c r="F2777" i="5"/>
  <c r="E2777" i="5"/>
  <c r="E2777" i="10" s="1"/>
  <c r="D2777" i="5"/>
  <c r="D2777" i="10" s="1"/>
  <c r="C2777" i="5"/>
  <c r="C2777" i="10" s="1"/>
  <c r="F2776" i="5"/>
  <c r="E2776" i="5"/>
  <c r="E2776" i="10" s="1"/>
  <c r="D2776" i="5"/>
  <c r="D2776" i="10" s="1"/>
  <c r="C2776" i="5"/>
  <c r="C2776" i="10" s="1"/>
  <c r="F2775" i="5"/>
  <c r="E2775" i="5"/>
  <c r="E2775" i="10" s="1"/>
  <c r="D2775" i="5"/>
  <c r="D2775" i="10" s="1"/>
  <c r="C2775" i="5"/>
  <c r="C2775" i="10" s="1"/>
  <c r="F2774" i="5"/>
  <c r="E2774" i="5"/>
  <c r="E2774" i="10" s="1"/>
  <c r="D2774" i="5"/>
  <c r="D2774" i="10" s="1"/>
  <c r="C2774" i="5"/>
  <c r="C2774" i="10" s="1"/>
  <c r="F2773" i="5"/>
  <c r="E2773" i="5"/>
  <c r="E2773" i="10" s="1"/>
  <c r="D2773" i="5"/>
  <c r="D2773" i="10" s="1"/>
  <c r="C2773" i="5"/>
  <c r="C2773" i="10" s="1"/>
  <c r="F2772" i="5"/>
  <c r="E2772" i="5"/>
  <c r="E2772" i="10" s="1"/>
  <c r="D2772" i="5"/>
  <c r="D2772" i="10" s="1"/>
  <c r="C2772" i="5"/>
  <c r="C2772" i="10" s="1"/>
  <c r="F2771" i="5"/>
  <c r="E2771" i="5"/>
  <c r="E2771" i="10" s="1"/>
  <c r="D2771" i="5"/>
  <c r="D2771" i="10" s="1"/>
  <c r="C2771" i="5"/>
  <c r="C2771" i="10" s="1"/>
  <c r="F2770" i="5"/>
  <c r="E2770" i="5"/>
  <c r="E2770" i="10" s="1"/>
  <c r="D2770" i="5"/>
  <c r="D2770" i="10" s="1"/>
  <c r="C2770" i="5"/>
  <c r="C2770" i="10" s="1"/>
  <c r="F2769" i="5"/>
  <c r="E2769" i="5"/>
  <c r="E2769" i="10" s="1"/>
  <c r="D2769" i="5"/>
  <c r="D2769" i="10" s="1"/>
  <c r="C2769" i="5"/>
  <c r="C2769" i="10" s="1"/>
  <c r="F2768" i="5"/>
  <c r="E2768" i="5"/>
  <c r="E2768" i="10" s="1"/>
  <c r="D2768" i="5"/>
  <c r="D2768" i="10" s="1"/>
  <c r="C2768" i="5"/>
  <c r="C2768" i="10" s="1"/>
  <c r="F2767" i="5"/>
  <c r="E2767" i="5"/>
  <c r="E2767" i="10" s="1"/>
  <c r="D2767" i="5"/>
  <c r="D2767" i="10" s="1"/>
  <c r="C2767" i="5"/>
  <c r="C2767" i="10" s="1"/>
  <c r="F2766" i="5"/>
  <c r="E2766" i="5"/>
  <c r="E2766" i="10" s="1"/>
  <c r="D2766" i="5"/>
  <c r="D2766" i="10" s="1"/>
  <c r="C2766" i="5"/>
  <c r="C2766" i="10" s="1"/>
  <c r="F2765" i="5"/>
  <c r="E2765" i="5"/>
  <c r="E2765" i="10" s="1"/>
  <c r="D2765" i="5"/>
  <c r="D2765" i="10" s="1"/>
  <c r="C2765" i="5"/>
  <c r="C2765" i="10" s="1"/>
  <c r="F2764" i="5"/>
  <c r="E2764" i="5"/>
  <c r="E2764" i="10" s="1"/>
  <c r="D2764" i="5"/>
  <c r="D2764" i="10" s="1"/>
  <c r="C2764" i="5"/>
  <c r="C2764" i="10" s="1"/>
  <c r="F2763" i="5"/>
  <c r="E2763" i="5"/>
  <c r="E2763" i="10" s="1"/>
  <c r="D2763" i="5"/>
  <c r="D2763" i="10" s="1"/>
  <c r="C2763" i="5"/>
  <c r="C2763" i="10" s="1"/>
  <c r="F2762" i="5"/>
  <c r="E2762" i="5"/>
  <c r="E2762" i="10" s="1"/>
  <c r="D2762" i="5"/>
  <c r="D2762" i="10" s="1"/>
  <c r="C2762" i="5"/>
  <c r="C2762" i="10" s="1"/>
  <c r="F2761" i="5"/>
  <c r="E2761" i="5"/>
  <c r="E2761" i="10" s="1"/>
  <c r="D2761" i="5"/>
  <c r="D2761" i="10" s="1"/>
  <c r="C2761" i="5"/>
  <c r="C2761" i="10" s="1"/>
  <c r="F2760" i="5"/>
  <c r="E2760" i="5"/>
  <c r="E2760" i="10" s="1"/>
  <c r="D2760" i="5"/>
  <c r="D2760" i="10" s="1"/>
  <c r="C2760" i="5"/>
  <c r="C2760" i="10" s="1"/>
  <c r="F2759" i="5"/>
  <c r="E2759" i="5"/>
  <c r="E2759" i="10" s="1"/>
  <c r="D2759" i="5"/>
  <c r="D2759" i="10" s="1"/>
  <c r="C2759" i="5"/>
  <c r="C2759" i="10" s="1"/>
  <c r="F2758" i="5"/>
  <c r="E2758" i="5"/>
  <c r="E2758" i="10" s="1"/>
  <c r="D2758" i="5"/>
  <c r="D2758" i="10" s="1"/>
  <c r="C2758" i="5"/>
  <c r="C2758" i="10" s="1"/>
  <c r="F2757" i="5"/>
  <c r="E2757" i="5"/>
  <c r="E2757" i="10" s="1"/>
  <c r="D2757" i="5"/>
  <c r="D2757" i="10" s="1"/>
  <c r="C2757" i="5"/>
  <c r="C2757" i="10" s="1"/>
  <c r="F2756" i="5"/>
  <c r="E2756" i="5"/>
  <c r="E2756" i="10" s="1"/>
  <c r="D2756" i="5"/>
  <c r="D2756" i="10" s="1"/>
  <c r="C2756" i="5"/>
  <c r="C2756" i="10" s="1"/>
  <c r="F2755" i="5"/>
  <c r="E2755" i="5"/>
  <c r="E2755" i="10" s="1"/>
  <c r="D2755" i="5"/>
  <c r="D2755" i="10" s="1"/>
  <c r="C2755" i="5"/>
  <c r="C2755" i="10" s="1"/>
  <c r="F2754" i="5"/>
  <c r="E2754" i="5"/>
  <c r="E2754" i="10" s="1"/>
  <c r="D2754" i="5"/>
  <c r="D2754" i="10" s="1"/>
  <c r="C2754" i="5"/>
  <c r="C2754" i="10" s="1"/>
  <c r="F2753" i="5"/>
  <c r="E2753" i="5"/>
  <c r="E2753" i="10" s="1"/>
  <c r="D2753" i="5"/>
  <c r="D2753" i="10" s="1"/>
  <c r="C2753" i="5"/>
  <c r="C2753" i="10" s="1"/>
  <c r="F2752" i="5"/>
  <c r="E2752" i="5"/>
  <c r="E2752" i="10" s="1"/>
  <c r="D2752" i="5"/>
  <c r="D2752" i="10" s="1"/>
  <c r="C2752" i="5"/>
  <c r="C2752" i="10" s="1"/>
  <c r="F2751" i="5"/>
  <c r="E2751" i="5"/>
  <c r="E2751" i="10" s="1"/>
  <c r="D2751" i="5"/>
  <c r="D2751" i="10" s="1"/>
  <c r="C2751" i="5"/>
  <c r="C2751" i="10" s="1"/>
  <c r="F2750" i="5"/>
  <c r="E2750" i="5"/>
  <c r="E2750" i="10" s="1"/>
  <c r="D2750" i="5"/>
  <c r="D2750" i="10" s="1"/>
  <c r="C2750" i="5"/>
  <c r="C2750" i="10" s="1"/>
  <c r="F2749" i="5"/>
  <c r="E2749" i="5"/>
  <c r="E2749" i="10" s="1"/>
  <c r="D2749" i="5"/>
  <c r="D2749" i="10" s="1"/>
  <c r="C2749" i="5"/>
  <c r="C2749" i="10" s="1"/>
  <c r="F2748" i="5"/>
  <c r="E2748" i="5"/>
  <c r="E2748" i="10" s="1"/>
  <c r="D2748" i="5"/>
  <c r="D2748" i="10" s="1"/>
  <c r="C2748" i="5"/>
  <c r="C2748" i="10" s="1"/>
  <c r="F2747" i="5"/>
  <c r="E2747" i="5"/>
  <c r="E2747" i="10" s="1"/>
  <c r="D2747" i="5"/>
  <c r="D2747" i="10" s="1"/>
  <c r="C2747" i="5"/>
  <c r="C2747" i="10" s="1"/>
  <c r="F2746" i="5"/>
  <c r="E2746" i="5"/>
  <c r="E2746" i="10" s="1"/>
  <c r="D2746" i="5"/>
  <c r="D2746" i="10" s="1"/>
  <c r="C2746" i="5"/>
  <c r="C2746" i="10" s="1"/>
  <c r="F2745" i="5"/>
  <c r="E2745" i="5"/>
  <c r="E2745" i="10" s="1"/>
  <c r="D2745" i="5"/>
  <c r="D2745" i="10" s="1"/>
  <c r="C2745" i="5"/>
  <c r="C2745" i="10" s="1"/>
  <c r="F2744" i="5"/>
  <c r="E2744" i="5"/>
  <c r="E2744" i="10" s="1"/>
  <c r="D2744" i="5"/>
  <c r="D2744" i="10" s="1"/>
  <c r="C2744" i="5"/>
  <c r="C2744" i="10" s="1"/>
  <c r="F2743" i="5"/>
  <c r="E2743" i="5"/>
  <c r="E2743" i="10" s="1"/>
  <c r="D2743" i="5"/>
  <c r="D2743" i="10" s="1"/>
  <c r="C2743" i="5"/>
  <c r="C2743" i="10" s="1"/>
  <c r="F2742" i="5"/>
  <c r="E2742" i="5"/>
  <c r="E2742" i="10" s="1"/>
  <c r="D2742" i="5"/>
  <c r="D2742" i="10" s="1"/>
  <c r="C2742" i="5"/>
  <c r="C2742" i="10" s="1"/>
  <c r="F2741" i="5"/>
  <c r="E2741" i="5"/>
  <c r="E2741" i="10" s="1"/>
  <c r="D2741" i="5"/>
  <c r="D2741" i="10" s="1"/>
  <c r="C2741" i="5"/>
  <c r="C2741" i="10" s="1"/>
  <c r="F2740" i="5"/>
  <c r="E2740" i="5"/>
  <c r="E2740" i="10" s="1"/>
  <c r="D2740" i="5"/>
  <c r="D2740" i="10" s="1"/>
  <c r="C2740" i="5"/>
  <c r="C2740" i="10" s="1"/>
  <c r="F2739" i="5"/>
  <c r="E2739" i="5"/>
  <c r="E2739" i="10" s="1"/>
  <c r="D2739" i="5"/>
  <c r="D2739" i="10" s="1"/>
  <c r="C2739" i="5"/>
  <c r="C2739" i="10" s="1"/>
  <c r="F2738" i="5"/>
  <c r="E2738" i="5"/>
  <c r="E2738" i="10" s="1"/>
  <c r="D2738" i="5"/>
  <c r="D2738" i="10" s="1"/>
  <c r="C2738" i="5"/>
  <c r="C2738" i="10" s="1"/>
  <c r="F2737" i="5"/>
  <c r="E2737" i="5"/>
  <c r="E2737" i="10" s="1"/>
  <c r="D2737" i="5"/>
  <c r="D2737" i="10" s="1"/>
  <c r="C2737" i="5"/>
  <c r="C2737" i="10" s="1"/>
  <c r="F2736" i="5"/>
  <c r="E2736" i="5"/>
  <c r="E2736" i="10" s="1"/>
  <c r="D2736" i="5"/>
  <c r="D2736" i="10" s="1"/>
  <c r="C2736" i="5"/>
  <c r="C2736" i="10" s="1"/>
  <c r="F2735" i="5"/>
  <c r="E2735" i="5"/>
  <c r="E2735" i="10" s="1"/>
  <c r="D2735" i="5"/>
  <c r="D2735" i="10" s="1"/>
  <c r="C2735" i="5"/>
  <c r="C2735" i="10" s="1"/>
  <c r="F2734" i="5"/>
  <c r="E2734" i="5"/>
  <c r="E2734" i="10" s="1"/>
  <c r="D2734" i="5"/>
  <c r="D2734" i="10" s="1"/>
  <c r="C2734" i="5"/>
  <c r="C2734" i="10" s="1"/>
  <c r="F2733" i="5"/>
  <c r="E2733" i="5"/>
  <c r="E2733" i="10" s="1"/>
  <c r="D2733" i="5"/>
  <c r="D2733" i="10" s="1"/>
  <c r="C2733" i="5"/>
  <c r="C2733" i="10" s="1"/>
  <c r="F2732" i="5"/>
  <c r="E2732" i="5"/>
  <c r="E2732" i="10" s="1"/>
  <c r="D2732" i="5"/>
  <c r="D2732" i="10" s="1"/>
  <c r="C2732" i="5"/>
  <c r="C2732" i="10" s="1"/>
  <c r="F2731" i="5"/>
  <c r="E2731" i="5"/>
  <c r="E2731" i="10" s="1"/>
  <c r="D2731" i="5"/>
  <c r="D2731" i="10" s="1"/>
  <c r="C2731" i="5"/>
  <c r="C2731" i="10" s="1"/>
  <c r="F2730" i="5"/>
  <c r="E2730" i="5"/>
  <c r="E2730" i="10" s="1"/>
  <c r="D2730" i="5"/>
  <c r="D2730" i="10" s="1"/>
  <c r="C2730" i="5"/>
  <c r="C2730" i="10" s="1"/>
  <c r="F2729" i="5"/>
  <c r="E2729" i="5"/>
  <c r="E2729" i="10" s="1"/>
  <c r="D2729" i="5"/>
  <c r="D2729" i="10" s="1"/>
  <c r="C2729" i="5"/>
  <c r="C2729" i="10" s="1"/>
  <c r="F2728" i="5"/>
  <c r="E2728" i="5"/>
  <c r="E2728" i="10" s="1"/>
  <c r="D2728" i="5"/>
  <c r="D2728" i="10" s="1"/>
  <c r="C2728" i="5"/>
  <c r="C2728" i="10" s="1"/>
  <c r="F2727" i="5"/>
  <c r="E2727" i="5"/>
  <c r="E2727" i="10" s="1"/>
  <c r="D2727" i="5"/>
  <c r="D2727" i="10" s="1"/>
  <c r="C2727" i="5"/>
  <c r="C2727" i="10" s="1"/>
  <c r="F2726" i="5"/>
  <c r="E2726" i="5"/>
  <c r="E2726" i="10" s="1"/>
  <c r="D2726" i="5"/>
  <c r="D2726" i="10" s="1"/>
  <c r="C2726" i="5"/>
  <c r="C2726" i="10" s="1"/>
  <c r="F2725" i="5"/>
  <c r="E2725" i="5"/>
  <c r="E2725" i="10" s="1"/>
  <c r="D2725" i="5"/>
  <c r="D2725" i="10" s="1"/>
  <c r="C2725" i="5"/>
  <c r="C2725" i="10" s="1"/>
  <c r="F2724" i="5"/>
  <c r="E2724" i="5"/>
  <c r="E2724" i="10" s="1"/>
  <c r="D2724" i="5"/>
  <c r="D2724" i="10" s="1"/>
  <c r="C2724" i="5"/>
  <c r="C2724" i="10" s="1"/>
  <c r="F2723" i="5"/>
  <c r="E2723" i="5"/>
  <c r="E2723" i="10" s="1"/>
  <c r="D2723" i="5"/>
  <c r="D2723" i="10" s="1"/>
  <c r="C2723" i="5"/>
  <c r="C2723" i="10" s="1"/>
  <c r="F2722" i="5"/>
  <c r="E2722" i="5"/>
  <c r="E2722" i="10" s="1"/>
  <c r="D2722" i="5"/>
  <c r="D2722" i="10" s="1"/>
  <c r="C2722" i="5"/>
  <c r="C2722" i="10" s="1"/>
  <c r="F2721" i="5"/>
  <c r="E2721" i="5"/>
  <c r="E2721" i="10" s="1"/>
  <c r="D2721" i="5"/>
  <c r="D2721" i="10" s="1"/>
  <c r="C2721" i="5"/>
  <c r="C2721" i="10" s="1"/>
  <c r="F2720" i="5"/>
  <c r="E2720" i="5"/>
  <c r="E2720" i="10" s="1"/>
  <c r="D2720" i="5"/>
  <c r="D2720" i="10" s="1"/>
  <c r="C2720" i="5"/>
  <c r="C2720" i="10" s="1"/>
  <c r="F2719" i="5"/>
  <c r="E2719" i="5"/>
  <c r="E2719" i="10" s="1"/>
  <c r="D2719" i="5"/>
  <c r="D2719" i="10" s="1"/>
  <c r="C2719" i="5"/>
  <c r="C2719" i="10" s="1"/>
  <c r="F2718" i="5"/>
  <c r="E2718" i="5"/>
  <c r="E2718" i="10" s="1"/>
  <c r="D2718" i="5"/>
  <c r="D2718" i="10" s="1"/>
  <c r="C2718" i="5"/>
  <c r="C2718" i="10" s="1"/>
  <c r="F2717" i="5"/>
  <c r="E2717" i="5"/>
  <c r="E2717" i="10" s="1"/>
  <c r="D2717" i="5"/>
  <c r="D2717" i="10" s="1"/>
  <c r="C2717" i="5"/>
  <c r="C2717" i="10" s="1"/>
  <c r="F2716" i="5"/>
  <c r="E2716" i="5"/>
  <c r="E2716" i="10" s="1"/>
  <c r="D2716" i="5"/>
  <c r="D2716" i="10" s="1"/>
  <c r="C2716" i="5"/>
  <c r="C2716" i="10" s="1"/>
  <c r="F2715" i="5"/>
  <c r="E2715" i="5"/>
  <c r="E2715" i="10" s="1"/>
  <c r="D2715" i="5"/>
  <c r="D2715" i="10" s="1"/>
  <c r="C2715" i="5"/>
  <c r="C2715" i="10" s="1"/>
  <c r="F2714" i="5"/>
  <c r="E2714" i="5"/>
  <c r="E2714" i="10" s="1"/>
  <c r="D2714" i="5"/>
  <c r="D2714" i="10" s="1"/>
  <c r="C2714" i="5"/>
  <c r="C2714" i="10" s="1"/>
  <c r="F2713" i="5"/>
  <c r="E2713" i="5"/>
  <c r="E2713" i="10" s="1"/>
  <c r="D2713" i="5"/>
  <c r="D2713" i="10" s="1"/>
  <c r="C2713" i="5"/>
  <c r="C2713" i="10" s="1"/>
  <c r="F2712" i="5"/>
  <c r="E2712" i="5"/>
  <c r="E2712" i="10" s="1"/>
  <c r="D2712" i="5"/>
  <c r="D2712" i="10" s="1"/>
  <c r="C2712" i="5"/>
  <c r="C2712" i="10" s="1"/>
  <c r="F2711" i="5"/>
  <c r="E2711" i="5"/>
  <c r="E2711" i="10" s="1"/>
  <c r="D2711" i="5"/>
  <c r="D2711" i="10" s="1"/>
  <c r="C2711" i="5"/>
  <c r="C2711" i="10" s="1"/>
  <c r="F2710" i="5"/>
  <c r="E2710" i="5"/>
  <c r="E2710" i="10" s="1"/>
  <c r="D2710" i="5"/>
  <c r="D2710" i="10" s="1"/>
  <c r="C2710" i="5"/>
  <c r="C2710" i="10" s="1"/>
  <c r="F2709" i="5"/>
  <c r="E2709" i="5"/>
  <c r="E2709" i="10" s="1"/>
  <c r="D2709" i="5"/>
  <c r="D2709" i="10" s="1"/>
  <c r="C2709" i="5"/>
  <c r="C2709" i="10" s="1"/>
  <c r="F2708" i="5"/>
  <c r="E2708" i="5"/>
  <c r="E2708" i="10" s="1"/>
  <c r="D2708" i="5"/>
  <c r="D2708" i="10" s="1"/>
  <c r="C2708" i="5"/>
  <c r="C2708" i="10" s="1"/>
  <c r="F2707" i="5"/>
  <c r="E2707" i="5"/>
  <c r="E2707" i="10" s="1"/>
  <c r="D2707" i="5"/>
  <c r="D2707" i="10" s="1"/>
  <c r="C2707" i="5"/>
  <c r="C2707" i="10" s="1"/>
  <c r="F2706" i="5"/>
  <c r="E2706" i="5"/>
  <c r="E2706" i="10" s="1"/>
  <c r="D2706" i="5"/>
  <c r="D2706" i="10" s="1"/>
  <c r="C2706" i="5"/>
  <c r="C2706" i="10" s="1"/>
  <c r="F2705" i="5"/>
  <c r="E2705" i="5"/>
  <c r="E2705" i="10" s="1"/>
  <c r="D2705" i="5"/>
  <c r="D2705" i="10" s="1"/>
  <c r="C2705" i="5"/>
  <c r="C2705" i="10" s="1"/>
  <c r="F2704" i="5"/>
  <c r="E2704" i="5"/>
  <c r="E2704" i="10" s="1"/>
  <c r="D2704" i="5"/>
  <c r="D2704" i="10" s="1"/>
  <c r="C2704" i="5"/>
  <c r="C2704" i="10" s="1"/>
  <c r="F2703" i="5"/>
  <c r="E2703" i="5"/>
  <c r="E2703" i="10" s="1"/>
  <c r="D2703" i="5"/>
  <c r="D2703" i="10" s="1"/>
  <c r="C2703" i="5"/>
  <c r="C2703" i="10" s="1"/>
  <c r="F2702" i="5"/>
  <c r="E2702" i="5"/>
  <c r="E2702" i="10" s="1"/>
  <c r="D2702" i="5"/>
  <c r="D2702" i="10" s="1"/>
  <c r="C2702" i="5"/>
  <c r="C2702" i="10" s="1"/>
  <c r="F2701" i="5"/>
  <c r="E2701" i="5"/>
  <c r="E2701" i="10" s="1"/>
  <c r="D2701" i="5"/>
  <c r="D2701" i="10" s="1"/>
  <c r="C2701" i="5"/>
  <c r="C2701" i="10" s="1"/>
  <c r="F2700" i="5"/>
  <c r="E2700" i="5"/>
  <c r="E2700" i="10" s="1"/>
  <c r="D2700" i="5"/>
  <c r="D2700" i="10" s="1"/>
  <c r="C2700" i="5"/>
  <c r="C2700" i="10" s="1"/>
  <c r="F2699" i="5"/>
  <c r="E2699" i="5"/>
  <c r="E2699" i="10" s="1"/>
  <c r="D2699" i="5"/>
  <c r="D2699" i="10" s="1"/>
  <c r="C2699" i="5"/>
  <c r="C2699" i="10" s="1"/>
  <c r="F2698" i="5"/>
  <c r="E2698" i="5"/>
  <c r="E2698" i="10" s="1"/>
  <c r="D2698" i="5"/>
  <c r="D2698" i="10" s="1"/>
  <c r="C2698" i="5"/>
  <c r="C2698" i="10" s="1"/>
  <c r="F2697" i="5"/>
  <c r="E2697" i="5"/>
  <c r="E2697" i="10" s="1"/>
  <c r="D2697" i="5"/>
  <c r="D2697" i="10" s="1"/>
  <c r="C2697" i="5"/>
  <c r="C2697" i="10" s="1"/>
  <c r="F2696" i="5"/>
  <c r="E2696" i="5"/>
  <c r="E2696" i="10" s="1"/>
  <c r="D2696" i="5"/>
  <c r="D2696" i="10" s="1"/>
  <c r="C2696" i="5"/>
  <c r="C2696" i="10" s="1"/>
  <c r="F2695" i="5"/>
  <c r="E2695" i="5"/>
  <c r="E2695" i="10" s="1"/>
  <c r="D2695" i="5"/>
  <c r="D2695" i="10" s="1"/>
  <c r="C2695" i="5"/>
  <c r="C2695" i="10" s="1"/>
  <c r="F2694" i="5"/>
  <c r="E2694" i="5"/>
  <c r="E2694" i="10" s="1"/>
  <c r="D2694" i="5"/>
  <c r="D2694" i="10" s="1"/>
  <c r="C2694" i="5"/>
  <c r="C2694" i="10" s="1"/>
  <c r="F2693" i="5"/>
  <c r="E2693" i="5"/>
  <c r="E2693" i="10" s="1"/>
  <c r="D2693" i="5"/>
  <c r="D2693" i="10" s="1"/>
  <c r="C2693" i="5"/>
  <c r="C2693" i="10" s="1"/>
  <c r="F2692" i="5"/>
  <c r="E2692" i="5"/>
  <c r="E2692" i="10" s="1"/>
  <c r="D2692" i="5"/>
  <c r="D2692" i="10" s="1"/>
  <c r="C2692" i="5"/>
  <c r="C2692" i="10" s="1"/>
  <c r="F2691" i="5"/>
  <c r="E2691" i="5"/>
  <c r="E2691" i="10" s="1"/>
  <c r="D2691" i="5"/>
  <c r="D2691" i="10" s="1"/>
  <c r="C2691" i="5"/>
  <c r="C2691" i="10" s="1"/>
  <c r="F2690" i="5"/>
  <c r="E2690" i="5"/>
  <c r="E2690" i="10" s="1"/>
  <c r="D2690" i="5"/>
  <c r="D2690" i="10" s="1"/>
  <c r="C2690" i="5"/>
  <c r="C2690" i="10" s="1"/>
  <c r="F2689" i="5"/>
  <c r="E2689" i="5"/>
  <c r="E2689" i="10" s="1"/>
  <c r="D2689" i="5"/>
  <c r="D2689" i="10" s="1"/>
  <c r="C2689" i="5"/>
  <c r="C2689" i="10" s="1"/>
  <c r="F2688" i="5"/>
  <c r="E2688" i="5"/>
  <c r="E2688" i="10" s="1"/>
  <c r="D2688" i="5"/>
  <c r="D2688" i="10" s="1"/>
  <c r="C2688" i="5"/>
  <c r="C2688" i="10" s="1"/>
  <c r="F2687" i="5"/>
  <c r="E2687" i="5"/>
  <c r="E2687" i="10" s="1"/>
  <c r="D2687" i="5"/>
  <c r="D2687" i="10" s="1"/>
  <c r="C2687" i="5"/>
  <c r="C2687" i="10" s="1"/>
  <c r="F2686" i="5"/>
  <c r="E2686" i="5"/>
  <c r="E2686" i="10" s="1"/>
  <c r="D2686" i="5"/>
  <c r="D2686" i="10" s="1"/>
  <c r="C2686" i="5"/>
  <c r="C2686" i="10" s="1"/>
  <c r="F2685" i="5"/>
  <c r="E2685" i="5"/>
  <c r="E2685" i="10" s="1"/>
  <c r="D2685" i="5"/>
  <c r="D2685" i="10" s="1"/>
  <c r="C2685" i="5"/>
  <c r="C2685" i="10" s="1"/>
  <c r="F2684" i="5"/>
  <c r="E2684" i="5"/>
  <c r="E2684" i="10" s="1"/>
  <c r="D2684" i="5"/>
  <c r="D2684" i="10" s="1"/>
  <c r="C2684" i="5"/>
  <c r="C2684" i="10" s="1"/>
  <c r="F2683" i="5"/>
  <c r="E2683" i="5"/>
  <c r="E2683" i="10" s="1"/>
  <c r="D2683" i="5"/>
  <c r="D2683" i="10" s="1"/>
  <c r="C2683" i="5"/>
  <c r="C2683" i="10" s="1"/>
  <c r="F2682" i="5"/>
  <c r="E2682" i="5"/>
  <c r="E2682" i="10" s="1"/>
  <c r="D2682" i="5"/>
  <c r="D2682" i="10" s="1"/>
  <c r="C2682" i="5"/>
  <c r="C2682" i="10" s="1"/>
  <c r="F2681" i="5"/>
  <c r="E2681" i="5"/>
  <c r="E2681" i="10" s="1"/>
  <c r="D2681" i="5"/>
  <c r="D2681" i="10" s="1"/>
  <c r="C2681" i="5"/>
  <c r="C2681" i="10" s="1"/>
  <c r="F2680" i="5"/>
  <c r="E2680" i="5"/>
  <c r="E2680" i="10" s="1"/>
  <c r="D2680" i="5"/>
  <c r="D2680" i="10" s="1"/>
  <c r="C2680" i="5"/>
  <c r="C2680" i="10" s="1"/>
  <c r="F2679" i="5"/>
  <c r="E2679" i="5"/>
  <c r="E2679" i="10" s="1"/>
  <c r="D2679" i="5"/>
  <c r="D2679" i="10" s="1"/>
  <c r="C2679" i="5"/>
  <c r="C2679" i="10" s="1"/>
  <c r="F2678" i="5"/>
  <c r="E2678" i="5"/>
  <c r="E2678" i="10" s="1"/>
  <c r="D2678" i="5"/>
  <c r="D2678" i="10" s="1"/>
  <c r="C2678" i="5"/>
  <c r="C2678" i="10" s="1"/>
  <c r="F2677" i="5"/>
  <c r="E2677" i="5"/>
  <c r="E2677" i="10" s="1"/>
  <c r="D2677" i="5"/>
  <c r="D2677" i="10" s="1"/>
  <c r="C2677" i="5"/>
  <c r="C2677" i="10" s="1"/>
  <c r="F2676" i="5"/>
  <c r="E2676" i="5"/>
  <c r="E2676" i="10" s="1"/>
  <c r="D2676" i="5"/>
  <c r="D2676" i="10" s="1"/>
  <c r="C2676" i="5"/>
  <c r="C2676" i="10" s="1"/>
  <c r="F2675" i="5"/>
  <c r="E2675" i="5"/>
  <c r="E2675" i="10" s="1"/>
  <c r="D2675" i="5"/>
  <c r="D2675" i="10" s="1"/>
  <c r="C2675" i="5"/>
  <c r="C2675" i="10" s="1"/>
  <c r="F2674" i="5"/>
  <c r="E2674" i="5"/>
  <c r="E2674" i="10" s="1"/>
  <c r="D2674" i="5"/>
  <c r="D2674" i="10" s="1"/>
  <c r="C2674" i="5"/>
  <c r="C2674" i="10" s="1"/>
  <c r="F2673" i="5"/>
  <c r="E2673" i="5"/>
  <c r="E2673" i="10" s="1"/>
  <c r="D2673" i="5"/>
  <c r="D2673" i="10" s="1"/>
  <c r="C2673" i="5"/>
  <c r="C2673" i="10" s="1"/>
  <c r="F2672" i="5"/>
  <c r="E2672" i="5"/>
  <c r="E2672" i="10" s="1"/>
  <c r="D2672" i="5"/>
  <c r="D2672" i="10" s="1"/>
  <c r="C2672" i="5"/>
  <c r="C2672" i="10" s="1"/>
  <c r="F2671" i="5"/>
  <c r="E2671" i="5"/>
  <c r="E2671" i="10" s="1"/>
  <c r="D2671" i="5"/>
  <c r="D2671" i="10" s="1"/>
  <c r="C2671" i="5"/>
  <c r="C2671" i="10" s="1"/>
  <c r="F2670" i="5"/>
  <c r="E2670" i="5"/>
  <c r="E2670" i="10" s="1"/>
  <c r="D2670" i="5"/>
  <c r="D2670" i="10" s="1"/>
  <c r="C2670" i="5"/>
  <c r="C2670" i="10" s="1"/>
  <c r="F2669" i="5"/>
  <c r="E2669" i="5"/>
  <c r="E2669" i="10" s="1"/>
  <c r="D2669" i="5"/>
  <c r="D2669" i="10" s="1"/>
  <c r="C2669" i="5"/>
  <c r="C2669" i="10" s="1"/>
  <c r="F2668" i="5"/>
  <c r="E2668" i="5"/>
  <c r="E2668" i="10" s="1"/>
  <c r="D2668" i="5"/>
  <c r="D2668" i="10" s="1"/>
  <c r="C2668" i="5"/>
  <c r="C2668" i="10" s="1"/>
  <c r="F2667" i="5"/>
  <c r="E2667" i="5"/>
  <c r="E2667" i="10" s="1"/>
  <c r="D2667" i="5"/>
  <c r="D2667" i="10" s="1"/>
  <c r="C2667" i="5"/>
  <c r="C2667" i="10" s="1"/>
  <c r="F2666" i="5"/>
  <c r="E2666" i="5"/>
  <c r="E2666" i="10" s="1"/>
  <c r="D2666" i="5"/>
  <c r="D2666" i="10" s="1"/>
  <c r="C2666" i="5"/>
  <c r="C2666" i="10" s="1"/>
  <c r="F2665" i="5"/>
  <c r="E2665" i="5"/>
  <c r="E2665" i="10" s="1"/>
  <c r="D2665" i="5"/>
  <c r="D2665" i="10" s="1"/>
  <c r="C2665" i="5"/>
  <c r="C2665" i="10" s="1"/>
  <c r="F2664" i="5"/>
  <c r="E2664" i="5"/>
  <c r="E2664" i="10" s="1"/>
  <c r="D2664" i="5"/>
  <c r="D2664" i="10" s="1"/>
  <c r="C2664" i="5"/>
  <c r="C2664" i="10" s="1"/>
  <c r="F2663" i="5"/>
  <c r="E2663" i="5"/>
  <c r="E2663" i="10" s="1"/>
  <c r="D2663" i="5"/>
  <c r="D2663" i="10" s="1"/>
  <c r="C2663" i="5"/>
  <c r="C2663" i="10" s="1"/>
  <c r="F2662" i="5"/>
  <c r="E2662" i="5"/>
  <c r="E2662" i="10" s="1"/>
  <c r="D2662" i="5"/>
  <c r="D2662" i="10" s="1"/>
  <c r="C2662" i="5"/>
  <c r="C2662" i="10" s="1"/>
  <c r="F2661" i="5"/>
  <c r="E2661" i="5"/>
  <c r="E2661" i="10" s="1"/>
  <c r="D2661" i="5"/>
  <c r="D2661" i="10" s="1"/>
  <c r="C2661" i="5"/>
  <c r="C2661" i="10" s="1"/>
  <c r="F2660" i="5"/>
  <c r="E2660" i="5"/>
  <c r="E2660" i="10" s="1"/>
  <c r="D2660" i="5"/>
  <c r="D2660" i="10" s="1"/>
  <c r="C2660" i="5"/>
  <c r="C2660" i="10" s="1"/>
  <c r="F2659" i="5"/>
  <c r="E2659" i="5"/>
  <c r="E2659" i="10" s="1"/>
  <c r="D2659" i="5"/>
  <c r="D2659" i="10" s="1"/>
  <c r="C2659" i="5"/>
  <c r="C2659" i="10" s="1"/>
  <c r="F2658" i="5"/>
  <c r="E2658" i="5"/>
  <c r="E2658" i="10" s="1"/>
  <c r="D2658" i="5"/>
  <c r="D2658" i="10" s="1"/>
  <c r="C2658" i="5"/>
  <c r="C2658" i="10" s="1"/>
  <c r="F2657" i="5"/>
  <c r="E2657" i="5"/>
  <c r="E2657" i="10" s="1"/>
  <c r="D2657" i="5"/>
  <c r="D2657" i="10" s="1"/>
  <c r="C2657" i="5"/>
  <c r="C2657" i="10" s="1"/>
  <c r="F2656" i="5"/>
  <c r="E2656" i="5"/>
  <c r="E2656" i="10" s="1"/>
  <c r="D2656" i="5"/>
  <c r="D2656" i="10" s="1"/>
  <c r="C2656" i="5"/>
  <c r="C2656" i="10" s="1"/>
  <c r="F2655" i="5"/>
  <c r="E2655" i="5"/>
  <c r="E2655" i="10" s="1"/>
  <c r="D2655" i="5"/>
  <c r="D2655" i="10" s="1"/>
  <c r="C2655" i="5"/>
  <c r="C2655" i="10" s="1"/>
  <c r="F2654" i="5"/>
  <c r="E2654" i="5"/>
  <c r="E2654" i="10" s="1"/>
  <c r="D2654" i="5"/>
  <c r="D2654" i="10" s="1"/>
  <c r="C2654" i="5"/>
  <c r="C2654" i="10" s="1"/>
  <c r="F2653" i="5"/>
  <c r="E2653" i="5"/>
  <c r="E2653" i="10" s="1"/>
  <c r="D2653" i="5"/>
  <c r="D2653" i="10" s="1"/>
  <c r="C2653" i="5"/>
  <c r="C2653" i="10" s="1"/>
  <c r="F2652" i="5"/>
  <c r="E2652" i="5"/>
  <c r="E2652" i="10" s="1"/>
  <c r="D2652" i="5"/>
  <c r="D2652" i="10" s="1"/>
  <c r="C2652" i="5"/>
  <c r="C2652" i="10" s="1"/>
  <c r="F2651" i="5"/>
  <c r="E2651" i="5"/>
  <c r="E2651" i="10" s="1"/>
  <c r="D2651" i="5"/>
  <c r="D2651" i="10" s="1"/>
  <c r="C2651" i="5"/>
  <c r="C2651" i="10" s="1"/>
  <c r="F2650" i="5"/>
  <c r="E2650" i="5"/>
  <c r="E2650" i="10" s="1"/>
  <c r="D2650" i="5"/>
  <c r="D2650" i="10" s="1"/>
  <c r="C2650" i="5"/>
  <c r="C2650" i="10" s="1"/>
  <c r="F2649" i="5"/>
  <c r="E2649" i="5"/>
  <c r="E2649" i="10" s="1"/>
  <c r="D2649" i="5"/>
  <c r="D2649" i="10" s="1"/>
  <c r="C2649" i="5"/>
  <c r="C2649" i="10" s="1"/>
  <c r="F2648" i="5"/>
  <c r="E2648" i="5"/>
  <c r="E2648" i="10" s="1"/>
  <c r="D2648" i="5"/>
  <c r="D2648" i="10" s="1"/>
  <c r="C2648" i="5"/>
  <c r="C2648" i="10" s="1"/>
  <c r="F2647" i="5"/>
  <c r="E2647" i="5"/>
  <c r="E2647" i="10" s="1"/>
  <c r="D2647" i="5"/>
  <c r="D2647" i="10" s="1"/>
  <c r="C2647" i="5"/>
  <c r="C2647" i="10" s="1"/>
  <c r="F2646" i="5"/>
  <c r="E2646" i="5"/>
  <c r="E2646" i="10" s="1"/>
  <c r="D2646" i="5"/>
  <c r="D2646" i="10" s="1"/>
  <c r="C2646" i="5"/>
  <c r="C2646" i="10" s="1"/>
  <c r="F2645" i="5"/>
  <c r="E2645" i="5"/>
  <c r="E2645" i="10" s="1"/>
  <c r="D2645" i="5"/>
  <c r="D2645" i="10" s="1"/>
  <c r="C2645" i="5"/>
  <c r="C2645" i="10" s="1"/>
  <c r="F2644" i="5"/>
  <c r="E2644" i="5"/>
  <c r="E2644" i="10" s="1"/>
  <c r="D2644" i="5"/>
  <c r="D2644" i="10" s="1"/>
  <c r="C2644" i="5"/>
  <c r="C2644" i="10" s="1"/>
  <c r="F2643" i="5"/>
  <c r="E2643" i="5"/>
  <c r="E2643" i="10" s="1"/>
  <c r="D2643" i="5"/>
  <c r="D2643" i="10" s="1"/>
  <c r="C2643" i="5"/>
  <c r="C2643" i="10" s="1"/>
  <c r="F2642" i="5"/>
  <c r="E2642" i="5"/>
  <c r="E2642" i="10" s="1"/>
  <c r="D2642" i="5"/>
  <c r="D2642" i="10" s="1"/>
  <c r="C2642" i="5"/>
  <c r="C2642" i="10" s="1"/>
  <c r="F2641" i="5"/>
  <c r="E2641" i="5"/>
  <c r="E2641" i="10" s="1"/>
  <c r="D2641" i="5"/>
  <c r="D2641" i="10" s="1"/>
  <c r="C2641" i="5"/>
  <c r="C2641" i="10" s="1"/>
  <c r="F2640" i="5"/>
  <c r="E2640" i="5"/>
  <c r="E2640" i="10" s="1"/>
  <c r="D2640" i="5"/>
  <c r="D2640" i="10" s="1"/>
  <c r="C2640" i="5"/>
  <c r="C2640" i="10" s="1"/>
  <c r="F2639" i="5"/>
  <c r="E2639" i="5"/>
  <c r="E2639" i="10" s="1"/>
  <c r="D2639" i="5"/>
  <c r="D2639" i="10" s="1"/>
  <c r="C2639" i="5"/>
  <c r="C2639" i="10" s="1"/>
  <c r="F2638" i="5"/>
  <c r="E2638" i="5"/>
  <c r="E2638" i="10" s="1"/>
  <c r="D2638" i="5"/>
  <c r="D2638" i="10" s="1"/>
  <c r="C2638" i="5"/>
  <c r="C2638" i="10" s="1"/>
  <c r="F2637" i="5"/>
  <c r="E2637" i="5"/>
  <c r="E2637" i="10" s="1"/>
  <c r="D2637" i="5"/>
  <c r="D2637" i="10" s="1"/>
  <c r="C2637" i="5"/>
  <c r="C2637" i="10" s="1"/>
  <c r="F2636" i="5"/>
  <c r="E2636" i="5"/>
  <c r="E2636" i="10" s="1"/>
  <c r="D2636" i="5"/>
  <c r="D2636" i="10" s="1"/>
  <c r="C2636" i="5"/>
  <c r="C2636" i="10" s="1"/>
  <c r="F2635" i="5"/>
  <c r="E2635" i="5"/>
  <c r="E2635" i="10" s="1"/>
  <c r="D2635" i="5"/>
  <c r="D2635" i="10" s="1"/>
  <c r="C2635" i="5"/>
  <c r="C2635" i="10" s="1"/>
  <c r="F2634" i="5"/>
  <c r="E2634" i="5"/>
  <c r="E2634" i="10" s="1"/>
  <c r="D2634" i="5"/>
  <c r="D2634" i="10" s="1"/>
  <c r="C2634" i="5"/>
  <c r="C2634" i="10" s="1"/>
  <c r="F2633" i="5"/>
  <c r="E2633" i="5"/>
  <c r="E2633" i="10" s="1"/>
  <c r="D2633" i="5"/>
  <c r="D2633" i="10" s="1"/>
  <c r="C2633" i="5"/>
  <c r="C2633" i="10" s="1"/>
  <c r="F2632" i="5"/>
  <c r="E2632" i="5"/>
  <c r="E2632" i="10" s="1"/>
  <c r="D2632" i="5"/>
  <c r="D2632" i="10" s="1"/>
  <c r="C2632" i="5"/>
  <c r="C2632" i="10" s="1"/>
  <c r="F2631" i="5"/>
  <c r="E2631" i="5"/>
  <c r="E2631" i="10" s="1"/>
  <c r="D2631" i="5"/>
  <c r="D2631" i="10" s="1"/>
  <c r="C2631" i="5"/>
  <c r="C2631" i="10" s="1"/>
  <c r="F2630" i="5"/>
  <c r="E2630" i="5"/>
  <c r="E2630" i="10" s="1"/>
  <c r="D2630" i="5"/>
  <c r="D2630" i="10" s="1"/>
  <c r="C2630" i="5"/>
  <c r="C2630" i="10" s="1"/>
  <c r="F2629" i="5"/>
  <c r="E2629" i="5"/>
  <c r="E2629" i="10" s="1"/>
  <c r="D2629" i="5"/>
  <c r="D2629" i="10" s="1"/>
  <c r="C2629" i="5"/>
  <c r="C2629" i="10" s="1"/>
  <c r="F2628" i="5"/>
  <c r="E2628" i="5"/>
  <c r="E2628" i="10" s="1"/>
  <c r="D2628" i="5"/>
  <c r="D2628" i="10" s="1"/>
  <c r="C2628" i="5"/>
  <c r="C2628" i="10" s="1"/>
  <c r="F2627" i="5"/>
  <c r="E2627" i="5"/>
  <c r="E2627" i="10" s="1"/>
  <c r="D2627" i="5"/>
  <c r="D2627" i="10" s="1"/>
  <c r="C2627" i="5"/>
  <c r="C2627" i="10" s="1"/>
  <c r="F2626" i="5"/>
  <c r="E2626" i="5"/>
  <c r="E2626" i="10" s="1"/>
  <c r="D2626" i="5"/>
  <c r="D2626" i="10" s="1"/>
  <c r="C2626" i="5"/>
  <c r="C2626" i="10" s="1"/>
  <c r="F2625" i="5"/>
  <c r="E2625" i="5"/>
  <c r="E2625" i="10" s="1"/>
  <c r="D2625" i="5"/>
  <c r="D2625" i="10" s="1"/>
  <c r="C2625" i="5"/>
  <c r="C2625" i="10" s="1"/>
  <c r="F2624" i="5"/>
  <c r="E2624" i="5"/>
  <c r="E2624" i="10" s="1"/>
  <c r="D2624" i="5"/>
  <c r="D2624" i="10" s="1"/>
  <c r="C2624" i="5"/>
  <c r="C2624" i="10" s="1"/>
  <c r="F2623" i="5"/>
  <c r="E2623" i="5"/>
  <c r="E2623" i="10" s="1"/>
  <c r="D2623" i="5"/>
  <c r="D2623" i="10" s="1"/>
  <c r="C2623" i="5"/>
  <c r="C2623" i="10" s="1"/>
  <c r="F2622" i="5"/>
  <c r="E2622" i="5"/>
  <c r="E2622" i="10" s="1"/>
  <c r="D2622" i="5"/>
  <c r="D2622" i="10" s="1"/>
  <c r="C2622" i="5"/>
  <c r="C2622" i="10" s="1"/>
  <c r="F2621" i="5"/>
  <c r="E2621" i="5"/>
  <c r="E2621" i="10" s="1"/>
  <c r="D2621" i="5"/>
  <c r="D2621" i="10" s="1"/>
  <c r="C2621" i="5"/>
  <c r="C2621" i="10" s="1"/>
  <c r="F2620" i="5"/>
  <c r="E2620" i="5"/>
  <c r="E2620" i="10" s="1"/>
  <c r="D2620" i="5"/>
  <c r="D2620" i="10" s="1"/>
  <c r="C2620" i="5"/>
  <c r="C2620" i="10" s="1"/>
  <c r="F2619" i="5"/>
  <c r="E2619" i="5"/>
  <c r="E2619" i="10" s="1"/>
  <c r="D2619" i="5"/>
  <c r="D2619" i="10" s="1"/>
  <c r="C2619" i="5"/>
  <c r="C2619" i="10" s="1"/>
  <c r="F2618" i="5"/>
  <c r="E2618" i="5"/>
  <c r="E2618" i="10" s="1"/>
  <c r="D2618" i="5"/>
  <c r="D2618" i="10" s="1"/>
  <c r="C2618" i="5"/>
  <c r="C2618" i="10" s="1"/>
  <c r="F2617" i="5"/>
  <c r="E2617" i="5"/>
  <c r="E2617" i="10" s="1"/>
  <c r="D2617" i="5"/>
  <c r="D2617" i="10" s="1"/>
  <c r="C2617" i="5"/>
  <c r="C2617" i="10" s="1"/>
  <c r="F2616" i="5"/>
  <c r="E2616" i="5"/>
  <c r="E2616" i="10" s="1"/>
  <c r="D2616" i="5"/>
  <c r="D2616" i="10" s="1"/>
  <c r="C2616" i="5"/>
  <c r="C2616" i="10" s="1"/>
  <c r="F2615" i="5"/>
  <c r="E2615" i="5"/>
  <c r="E2615" i="10" s="1"/>
  <c r="D2615" i="5"/>
  <c r="D2615" i="10" s="1"/>
  <c r="C2615" i="5"/>
  <c r="C2615" i="10" s="1"/>
  <c r="F2614" i="5"/>
  <c r="E2614" i="5"/>
  <c r="E2614" i="10" s="1"/>
  <c r="D2614" i="5"/>
  <c r="D2614" i="10" s="1"/>
  <c r="C2614" i="5"/>
  <c r="C2614" i="10" s="1"/>
  <c r="F2613" i="5"/>
  <c r="E2613" i="5"/>
  <c r="E2613" i="10" s="1"/>
  <c r="D2613" i="5"/>
  <c r="D2613" i="10" s="1"/>
  <c r="C2613" i="5"/>
  <c r="C2613" i="10" s="1"/>
  <c r="F2612" i="5"/>
  <c r="E2612" i="5"/>
  <c r="E2612" i="10" s="1"/>
  <c r="D2612" i="5"/>
  <c r="D2612" i="10" s="1"/>
  <c r="C2612" i="5"/>
  <c r="C2612" i="10" s="1"/>
  <c r="F2611" i="5"/>
  <c r="E2611" i="5"/>
  <c r="E2611" i="10" s="1"/>
  <c r="D2611" i="5"/>
  <c r="D2611" i="10" s="1"/>
  <c r="C2611" i="5"/>
  <c r="C2611" i="10" s="1"/>
  <c r="F2610" i="5"/>
  <c r="E2610" i="5"/>
  <c r="E2610" i="10" s="1"/>
  <c r="D2610" i="5"/>
  <c r="D2610" i="10" s="1"/>
  <c r="C2610" i="5"/>
  <c r="C2610" i="10" s="1"/>
  <c r="F2609" i="5"/>
  <c r="E2609" i="5"/>
  <c r="E2609" i="10" s="1"/>
  <c r="D2609" i="5"/>
  <c r="D2609" i="10" s="1"/>
  <c r="C2609" i="5"/>
  <c r="C2609" i="10" s="1"/>
  <c r="F2608" i="5"/>
  <c r="E2608" i="5"/>
  <c r="E2608" i="10" s="1"/>
  <c r="D2608" i="5"/>
  <c r="D2608" i="10" s="1"/>
  <c r="C2608" i="5"/>
  <c r="C2608" i="10" s="1"/>
  <c r="F2607" i="5"/>
  <c r="E2607" i="5"/>
  <c r="E2607" i="10" s="1"/>
  <c r="D2607" i="5"/>
  <c r="D2607" i="10" s="1"/>
  <c r="C2607" i="5"/>
  <c r="C2607" i="10" s="1"/>
  <c r="F2606" i="5"/>
  <c r="E2606" i="5"/>
  <c r="E2606" i="10" s="1"/>
  <c r="D2606" i="5"/>
  <c r="D2606" i="10" s="1"/>
  <c r="C2606" i="5"/>
  <c r="C2606" i="10" s="1"/>
  <c r="F2605" i="5"/>
  <c r="E2605" i="5"/>
  <c r="E2605" i="10" s="1"/>
  <c r="D2605" i="5"/>
  <c r="D2605" i="10" s="1"/>
  <c r="C2605" i="5"/>
  <c r="C2605" i="10" s="1"/>
  <c r="F2604" i="5"/>
  <c r="E2604" i="5"/>
  <c r="E2604" i="10" s="1"/>
  <c r="D2604" i="5"/>
  <c r="D2604" i="10" s="1"/>
  <c r="C2604" i="5"/>
  <c r="C2604" i="10" s="1"/>
  <c r="F2603" i="5"/>
  <c r="E2603" i="5"/>
  <c r="E2603" i="10" s="1"/>
  <c r="D2603" i="5"/>
  <c r="D2603" i="10" s="1"/>
  <c r="C2603" i="5"/>
  <c r="C2603" i="10" s="1"/>
  <c r="F2602" i="5"/>
  <c r="E2602" i="5"/>
  <c r="E2602" i="10" s="1"/>
  <c r="D2602" i="5"/>
  <c r="D2602" i="10" s="1"/>
  <c r="C2602" i="5"/>
  <c r="C2602" i="10" s="1"/>
  <c r="F2601" i="5"/>
  <c r="E2601" i="5"/>
  <c r="E2601" i="10" s="1"/>
  <c r="D2601" i="5"/>
  <c r="D2601" i="10" s="1"/>
  <c r="C2601" i="5"/>
  <c r="C2601" i="10" s="1"/>
  <c r="F2600" i="5"/>
  <c r="E2600" i="5"/>
  <c r="E2600" i="10" s="1"/>
  <c r="D2600" i="5"/>
  <c r="D2600" i="10" s="1"/>
  <c r="C2600" i="5"/>
  <c r="C2600" i="10" s="1"/>
  <c r="F2599" i="5"/>
  <c r="E2599" i="5"/>
  <c r="E2599" i="10" s="1"/>
  <c r="D2599" i="5"/>
  <c r="D2599" i="10" s="1"/>
  <c r="C2599" i="5"/>
  <c r="C2599" i="10" s="1"/>
  <c r="F2598" i="5"/>
  <c r="E2598" i="5"/>
  <c r="E2598" i="10" s="1"/>
  <c r="D2598" i="5"/>
  <c r="D2598" i="10" s="1"/>
  <c r="C2598" i="5"/>
  <c r="C2598" i="10" s="1"/>
  <c r="F2597" i="5"/>
  <c r="E2597" i="5"/>
  <c r="E2597" i="10" s="1"/>
  <c r="D2597" i="5"/>
  <c r="D2597" i="10" s="1"/>
  <c r="C2597" i="5"/>
  <c r="C2597" i="10" s="1"/>
  <c r="F2596" i="5"/>
  <c r="E2596" i="5"/>
  <c r="E2596" i="10" s="1"/>
  <c r="D2596" i="5"/>
  <c r="D2596" i="10" s="1"/>
  <c r="C2596" i="5"/>
  <c r="C2596" i="10" s="1"/>
  <c r="F2595" i="5"/>
  <c r="E2595" i="5"/>
  <c r="E2595" i="10" s="1"/>
  <c r="D2595" i="5"/>
  <c r="D2595" i="10" s="1"/>
  <c r="C2595" i="5"/>
  <c r="C2595" i="10" s="1"/>
  <c r="F2594" i="5"/>
  <c r="E2594" i="5"/>
  <c r="E2594" i="10" s="1"/>
  <c r="D2594" i="5"/>
  <c r="D2594" i="10" s="1"/>
  <c r="C2594" i="5"/>
  <c r="C2594" i="10" s="1"/>
  <c r="F2593" i="5"/>
  <c r="E2593" i="5"/>
  <c r="E2593" i="10" s="1"/>
  <c r="D2593" i="5"/>
  <c r="D2593" i="10" s="1"/>
  <c r="C2593" i="5"/>
  <c r="C2593" i="10" s="1"/>
  <c r="F2592" i="5"/>
  <c r="E2592" i="5"/>
  <c r="E2592" i="10" s="1"/>
  <c r="D2592" i="5"/>
  <c r="D2592" i="10" s="1"/>
  <c r="C2592" i="5"/>
  <c r="C2592" i="10" s="1"/>
  <c r="F2591" i="5"/>
  <c r="E2591" i="5"/>
  <c r="E2591" i="10" s="1"/>
  <c r="D2591" i="5"/>
  <c r="D2591" i="10" s="1"/>
  <c r="C2591" i="5"/>
  <c r="C2591" i="10" s="1"/>
  <c r="F2590" i="5"/>
  <c r="E2590" i="5"/>
  <c r="E2590" i="10" s="1"/>
  <c r="D2590" i="5"/>
  <c r="D2590" i="10" s="1"/>
  <c r="C2590" i="5"/>
  <c r="C2590" i="10" s="1"/>
  <c r="F2589" i="5"/>
  <c r="E2589" i="5"/>
  <c r="E2589" i="10" s="1"/>
  <c r="D2589" i="5"/>
  <c r="D2589" i="10" s="1"/>
  <c r="C2589" i="5"/>
  <c r="C2589" i="10" s="1"/>
  <c r="F2588" i="5"/>
  <c r="E2588" i="5"/>
  <c r="E2588" i="10" s="1"/>
  <c r="D2588" i="5"/>
  <c r="D2588" i="10" s="1"/>
  <c r="C2588" i="5"/>
  <c r="C2588" i="10" s="1"/>
  <c r="F2587" i="5"/>
  <c r="E2587" i="5"/>
  <c r="E2587" i="10" s="1"/>
  <c r="D2587" i="5"/>
  <c r="D2587" i="10" s="1"/>
  <c r="C2587" i="5"/>
  <c r="C2587" i="10" s="1"/>
  <c r="F2586" i="5"/>
  <c r="E2586" i="5"/>
  <c r="E2586" i="10" s="1"/>
  <c r="D2586" i="5"/>
  <c r="D2586" i="10" s="1"/>
  <c r="C2586" i="5"/>
  <c r="C2586" i="10" s="1"/>
  <c r="F2585" i="5"/>
  <c r="E2585" i="5"/>
  <c r="E2585" i="10" s="1"/>
  <c r="D2585" i="5"/>
  <c r="D2585" i="10" s="1"/>
  <c r="C2585" i="5"/>
  <c r="C2585" i="10" s="1"/>
  <c r="F2584" i="5"/>
  <c r="E2584" i="5"/>
  <c r="E2584" i="10" s="1"/>
  <c r="D2584" i="5"/>
  <c r="D2584" i="10" s="1"/>
  <c r="C2584" i="5"/>
  <c r="C2584" i="10" s="1"/>
  <c r="F2583" i="5"/>
  <c r="E2583" i="5"/>
  <c r="E2583" i="10" s="1"/>
  <c r="D2583" i="5"/>
  <c r="D2583" i="10" s="1"/>
  <c r="C2583" i="5"/>
  <c r="C2583" i="10" s="1"/>
  <c r="F2582" i="5"/>
  <c r="E2582" i="5"/>
  <c r="E2582" i="10" s="1"/>
  <c r="D2582" i="5"/>
  <c r="D2582" i="10" s="1"/>
  <c r="C2582" i="5"/>
  <c r="C2582" i="10" s="1"/>
  <c r="F2581" i="5"/>
  <c r="E2581" i="5"/>
  <c r="E2581" i="10" s="1"/>
  <c r="D2581" i="5"/>
  <c r="D2581" i="10" s="1"/>
  <c r="C2581" i="5"/>
  <c r="C2581" i="10" s="1"/>
  <c r="F2580" i="5"/>
  <c r="E2580" i="5"/>
  <c r="E2580" i="10" s="1"/>
  <c r="D2580" i="5"/>
  <c r="D2580" i="10" s="1"/>
  <c r="C2580" i="5"/>
  <c r="C2580" i="10" s="1"/>
  <c r="F2579" i="5"/>
  <c r="E2579" i="5"/>
  <c r="E2579" i="10" s="1"/>
  <c r="D2579" i="5"/>
  <c r="D2579" i="10" s="1"/>
  <c r="C2579" i="5"/>
  <c r="C2579" i="10" s="1"/>
  <c r="F2578" i="5"/>
  <c r="E2578" i="5"/>
  <c r="E2578" i="10" s="1"/>
  <c r="D2578" i="5"/>
  <c r="D2578" i="10" s="1"/>
  <c r="C2578" i="5"/>
  <c r="C2578" i="10" s="1"/>
  <c r="F2577" i="5"/>
  <c r="E2577" i="5"/>
  <c r="E2577" i="10" s="1"/>
  <c r="D2577" i="5"/>
  <c r="D2577" i="10" s="1"/>
  <c r="C2577" i="5"/>
  <c r="C2577" i="10" s="1"/>
  <c r="F2576" i="5"/>
  <c r="E2576" i="5"/>
  <c r="E2576" i="10" s="1"/>
  <c r="D2576" i="5"/>
  <c r="D2576" i="10" s="1"/>
  <c r="C2576" i="5"/>
  <c r="C2576" i="10" s="1"/>
  <c r="F2575" i="5"/>
  <c r="E2575" i="5"/>
  <c r="E2575" i="10" s="1"/>
  <c r="D2575" i="5"/>
  <c r="D2575" i="10" s="1"/>
  <c r="C2575" i="5"/>
  <c r="C2575" i="10" s="1"/>
  <c r="F2574" i="5"/>
  <c r="E2574" i="5"/>
  <c r="E2574" i="10" s="1"/>
  <c r="D2574" i="5"/>
  <c r="D2574" i="10" s="1"/>
  <c r="C2574" i="5"/>
  <c r="C2574" i="10" s="1"/>
  <c r="F2573" i="5"/>
  <c r="E2573" i="5"/>
  <c r="E2573" i="10" s="1"/>
  <c r="D2573" i="5"/>
  <c r="D2573" i="10" s="1"/>
  <c r="C2573" i="5"/>
  <c r="C2573" i="10" s="1"/>
  <c r="F2572" i="5"/>
  <c r="E2572" i="5"/>
  <c r="E2572" i="10" s="1"/>
  <c r="D2572" i="5"/>
  <c r="D2572" i="10" s="1"/>
  <c r="C2572" i="5"/>
  <c r="C2572" i="10" s="1"/>
  <c r="F2571" i="5"/>
  <c r="E2571" i="5"/>
  <c r="E2571" i="10" s="1"/>
  <c r="D2571" i="5"/>
  <c r="D2571" i="10" s="1"/>
  <c r="C2571" i="5"/>
  <c r="C2571" i="10" s="1"/>
  <c r="F2570" i="5"/>
  <c r="E2570" i="5"/>
  <c r="E2570" i="10" s="1"/>
  <c r="D2570" i="5"/>
  <c r="D2570" i="10" s="1"/>
  <c r="C2570" i="5"/>
  <c r="C2570" i="10" s="1"/>
  <c r="F2569" i="5"/>
  <c r="E2569" i="5"/>
  <c r="E2569" i="10" s="1"/>
  <c r="D2569" i="5"/>
  <c r="D2569" i="10" s="1"/>
  <c r="C2569" i="5"/>
  <c r="C2569" i="10" s="1"/>
  <c r="F2568" i="5"/>
  <c r="E2568" i="5"/>
  <c r="E2568" i="10" s="1"/>
  <c r="D2568" i="5"/>
  <c r="D2568" i="10" s="1"/>
  <c r="C2568" i="5"/>
  <c r="C2568" i="10" s="1"/>
  <c r="F2567" i="5"/>
  <c r="E2567" i="5"/>
  <c r="E2567" i="10" s="1"/>
  <c r="D2567" i="5"/>
  <c r="D2567" i="10" s="1"/>
  <c r="C2567" i="5"/>
  <c r="C2567" i="10" s="1"/>
  <c r="F2566" i="5"/>
  <c r="E2566" i="5"/>
  <c r="E2566" i="10" s="1"/>
  <c r="D2566" i="5"/>
  <c r="D2566" i="10" s="1"/>
  <c r="C2566" i="5"/>
  <c r="C2566" i="10" s="1"/>
  <c r="F2565" i="5"/>
  <c r="E2565" i="5"/>
  <c r="E2565" i="10" s="1"/>
  <c r="D2565" i="5"/>
  <c r="D2565" i="10" s="1"/>
  <c r="C2565" i="5"/>
  <c r="C2565" i="10" s="1"/>
  <c r="F2564" i="5"/>
  <c r="E2564" i="5"/>
  <c r="E2564" i="10" s="1"/>
  <c r="D2564" i="5"/>
  <c r="D2564" i="10" s="1"/>
  <c r="C2564" i="5"/>
  <c r="C2564" i="10" s="1"/>
  <c r="F2563" i="5"/>
  <c r="E2563" i="5"/>
  <c r="E2563" i="10" s="1"/>
  <c r="D2563" i="5"/>
  <c r="D2563" i="10" s="1"/>
  <c r="C2563" i="5"/>
  <c r="C2563" i="10" s="1"/>
  <c r="F2562" i="5"/>
  <c r="E2562" i="5"/>
  <c r="E2562" i="10" s="1"/>
  <c r="D2562" i="5"/>
  <c r="D2562" i="10" s="1"/>
  <c r="C2562" i="5"/>
  <c r="C2562" i="10" s="1"/>
  <c r="F2561" i="5"/>
  <c r="E2561" i="5"/>
  <c r="E2561" i="10" s="1"/>
  <c r="D2561" i="5"/>
  <c r="D2561" i="10" s="1"/>
  <c r="C2561" i="5"/>
  <c r="C2561" i="10" s="1"/>
  <c r="F2560" i="5"/>
  <c r="E2560" i="5"/>
  <c r="E2560" i="10" s="1"/>
  <c r="D2560" i="5"/>
  <c r="D2560" i="10" s="1"/>
  <c r="C2560" i="5"/>
  <c r="C2560" i="10" s="1"/>
  <c r="F2559" i="5"/>
  <c r="E2559" i="5"/>
  <c r="E2559" i="10" s="1"/>
  <c r="D2559" i="5"/>
  <c r="D2559" i="10" s="1"/>
  <c r="C2559" i="5"/>
  <c r="C2559" i="10" s="1"/>
  <c r="F2558" i="5"/>
  <c r="E2558" i="5"/>
  <c r="E2558" i="10" s="1"/>
  <c r="D2558" i="5"/>
  <c r="D2558" i="10" s="1"/>
  <c r="C2558" i="5"/>
  <c r="C2558" i="10" s="1"/>
  <c r="F2557" i="5"/>
  <c r="E2557" i="5"/>
  <c r="E2557" i="10" s="1"/>
  <c r="D2557" i="5"/>
  <c r="D2557" i="10" s="1"/>
  <c r="C2557" i="5"/>
  <c r="C2557" i="10" s="1"/>
  <c r="F2556" i="5"/>
  <c r="E2556" i="5"/>
  <c r="E2556" i="10" s="1"/>
  <c r="D2556" i="5"/>
  <c r="D2556" i="10" s="1"/>
  <c r="C2556" i="5"/>
  <c r="C2556" i="10" s="1"/>
  <c r="F2555" i="5"/>
  <c r="E2555" i="5"/>
  <c r="E2555" i="10" s="1"/>
  <c r="D2555" i="5"/>
  <c r="D2555" i="10" s="1"/>
  <c r="C2555" i="5"/>
  <c r="C2555" i="10" s="1"/>
  <c r="F2554" i="5"/>
  <c r="E2554" i="5"/>
  <c r="E2554" i="10" s="1"/>
  <c r="D2554" i="5"/>
  <c r="D2554" i="10" s="1"/>
  <c r="C2554" i="5"/>
  <c r="C2554" i="10" s="1"/>
  <c r="F2553" i="5"/>
  <c r="E2553" i="5"/>
  <c r="E2553" i="10" s="1"/>
  <c r="D2553" i="5"/>
  <c r="D2553" i="10" s="1"/>
  <c r="C2553" i="5"/>
  <c r="C2553" i="10" s="1"/>
  <c r="F2552" i="5"/>
  <c r="E2552" i="5"/>
  <c r="E2552" i="10" s="1"/>
  <c r="D2552" i="5"/>
  <c r="D2552" i="10" s="1"/>
  <c r="C2552" i="5"/>
  <c r="C2552" i="10" s="1"/>
  <c r="F2551" i="5"/>
  <c r="E2551" i="5"/>
  <c r="E2551" i="10" s="1"/>
  <c r="D2551" i="5"/>
  <c r="D2551" i="10" s="1"/>
  <c r="C2551" i="5"/>
  <c r="C2551" i="10" s="1"/>
  <c r="F2550" i="5"/>
  <c r="E2550" i="5"/>
  <c r="E2550" i="10" s="1"/>
  <c r="D2550" i="5"/>
  <c r="D2550" i="10" s="1"/>
  <c r="C2550" i="5"/>
  <c r="C2550" i="10" s="1"/>
  <c r="F2549" i="5"/>
  <c r="E2549" i="5"/>
  <c r="E2549" i="10" s="1"/>
  <c r="D2549" i="5"/>
  <c r="D2549" i="10" s="1"/>
  <c r="C2549" i="5"/>
  <c r="C2549" i="10" s="1"/>
  <c r="F2548" i="5"/>
  <c r="E2548" i="5"/>
  <c r="E2548" i="10" s="1"/>
  <c r="D2548" i="5"/>
  <c r="D2548" i="10" s="1"/>
  <c r="C2548" i="5"/>
  <c r="C2548" i="10" s="1"/>
  <c r="F2547" i="5"/>
  <c r="E2547" i="5"/>
  <c r="E2547" i="10" s="1"/>
  <c r="D2547" i="5"/>
  <c r="D2547" i="10" s="1"/>
  <c r="C2547" i="5"/>
  <c r="C2547" i="10" s="1"/>
  <c r="F2546" i="5"/>
  <c r="E2546" i="5"/>
  <c r="E2546" i="10" s="1"/>
  <c r="D2546" i="5"/>
  <c r="D2546" i="10" s="1"/>
  <c r="C2546" i="5"/>
  <c r="C2546" i="10" s="1"/>
  <c r="F2545" i="5"/>
  <c r="E2545" i="5"/>
  <c r="E2545" i="10" s="1"/>
  <c r="D2545" i="5"/>
  <c r="D2545" i="10" s="1"/>
  <c r="C2545" i="5"/>
  <c r="C2545" i="10" s="1"/>
  <c r="F2544" i="5"/>
  <c r="E2544" i="5"/>
  <c r="E2544" i="10" s="1"/>
  <c r="D2544" i="5"/>
  <c r="D2544" i="10" s="1"/>
  <c r="C2544" i="5"/>
  <c r="C2544" i="10" s="1"/>
  <c r="F2543" i="5"/>
  <c r="E2543" i="5"/>
  <c r="E2543" i="10" s="1"/>
  <c r="D2543" i="5"/>
  <c r="D2543" i="10" s="1"/>
  <c r="C2543" i="5"/>
  <c r="C2543" i="10" s="1"/>
  <c r="F2542" i="5"/>
  <c r="E2542" i="5"/>
  <c r="E2542" i="10" s="1"/>
  <c r="D2542" i="5"/>
  <c r="D2542" i="10" s="1"/>
  <c r="C2542" i="5"/>
  <c r="C2542" i="10" s="1"/>
  <c r="F2541" i="5"/>
  <c r="E2541" i="5"/>
  <c r="E2541" i="10" s="1"/>
  <c r="D2541" i="5"/>
  <c r="D2541" i="10" s="1"/>
  <c r="C2541" i="5"/>
  <c r="C2541" i="10" s="1"/>
  <c r="F2540" i="5"/>
  <c r="E2540" i="5"/>
  <c r="E2540" i="10" s="1"/>
  <c r="D2540" i="5"/>
  <c r="D2540" i="10" s="1"/>
  <c r="C2540" i="5"/>
  <c r="C2540" i="10" s="1"/>
  <c r="F2539" i="5"/>
  <c r="E2539" i="5"/>
  <c r="E2539" i="10" s="1"/>
  <c r="D2539" i="5"/>
  <c r="D2539" i="10" s="1"/>
  <c r="C2539" i="5"/>
  <c r="C2539" i="10" s="1"/>
  <c r="F2538" i="5"/>
  <c r="E2538" i="5"/>
  <c r="E2538" i="10" s="1"/>
  <c r="D2538" i="5"/>
  <c r="D2538" i="10" s="1"/>
  <c r="C2538" i="5"/>
  <c r="C2538" i="10" s="1"/>
  <c r="F2537" i="5"/>
  <c r="E2537" i="5"/>
  <c r="E2537" i="10" s="1"/>
  <c r="D2537" i="5"/>
  <c r="D2537" i="10" s="1"/>
  <c r="C2537" i="5"/>
  <c r="C2537" i="10" s="1"/>
  <c r="F2536" i="5"/>
  <c r="E2536" i="5"/>
  <c r="E2536" i="10" s="1"/>
  <c r="D2536" i="5"/>
  <c r="D2536" i="10" s="1"/>
  <c r="C2536" i="5"/>
  <c r="C2536" i="10" s="1"/>
  <c r="F2535" i="5"/>
  <c r="E2535" i="5"/>
  <c r="E2535" i="10" s="1"/>
  <c r="D2535" i="5"/>
  <c r="D2535" i="10" s="1"/>
  <c r="C2535" i="5"/>
  <c r="C2535" i="10" s="1"/>
  <c r="F2534" i="5"/>
  <c r="E2534" i="5"/>
  <c r="E2534" i="10" s="1"/>
  <c r="D2534" i="5"/>
  <c r="D2534" i="10" s="1"/>
  <c r="C2534" i="5"/>
  <c r="C2534" i="10" s="1"/>
  <c r="F2533" i="5"/>
  <c r="E2533" i="5"/>
  <c r="E2533" i="10" s="1"/>
  <c r="D2533" i="5"/>
  <c r="D2533" i="10" s="1"/>
  <c r="C2533" i="5"/>
  <c r="C2533" i="10" s="1"/>
  <c r="F2532" i="5"/>
  <c r="E2532" i="5"/>
  <c r="E2532" i="10" s="1"/>
  <c r="D2532" i="5"/>
  <c r="D2532" i="10" s="1"/>
  <c r="C2532" i="5"/>
  <c r="C2532" i="10" s="1"/>
  <c r="F2531" i="5"/>
  <c r="E2531" i="5"/>
  <c r="E2531" i="10" s="1"/>
  <c r="D2531" i="5"/>
  <c r="D2531" i="10" s="1"/>
  <c r="C2531" i="5"/>
  <c r="C2531" i="10" s="1"/>
  <c r="F2530" i="5"/>
  <c r="E2530" i="5"/>
  <c r="E2530" i="10" s="1"/>
  <c r="D2530" i="5"/>
  <c r="D2530" i="10" s="1"/>
  <c r="C2530" i="5"/>
  <c r="C2530" i="10" s="1"/>
  <c r="F2529" i="5"/>
  <c r="E2529" i="5"/>
  <c r="E2529" i="10" s="1"/>
  <c r="D2529" i="5"/>
  <c r="D2529" i="10" s="1"/>
  <c r="C2529" i="5"/>
  <c r="C2529" i="10" s="1"/>
  <c r="F2528" i="5"/>
  <c r="E2528" i="5"/>
  <c r="E2528" i="10" s="1"/>
  <c r="D2528" i="5"/>
  <c r="D2528" i="10" s="1"/>
  <c r="C2528" i="5"/>
  <c r="C2528" i="10" s="1"/>
  <c r="F2527" i="5"/>
  <c r="E2527" i="5"/>
  <c r="E2527" i="10" s="1"/>
  <c r="D2527" i="5"/>
  <c r="D2527" i="10" s="1"/>
  <c r="C2527" i="5"/>
  <c r="C2527" i="10" s="1"/>
  <c r="F2526" i="5"/>
  <c r="E2526" i="5"/>
  <c r="E2526" i="10" s="1"/>
  <c r="D2526" i="5"/>
  <c r="D2526" i="10" s="1"/>
  <c r="C2526" i="5"/>
  <c r="C2526" i="10" s="1"/>
  <c r="F2525" i="5"/>
  <c r="E2525" i="5"/>
  <c r="E2525" i="10" s="1"/>
  <c r="D2525" i="5"/>
  <c r="D2525" i="10" s="1"/>
  <c r="C2525" i="5"/>
  <c r="C2525" i="10" s="1"/>
  <c r="F2524" i="5"/>
  <c r="E2524" i="5"/>
  <c r="E2524" i="10" s="1"/>
  <c r="D2524" i="5"/>
  <c r="D2524" i="10" s="1"/>
  <c r="C2524" i="5"/>
  <c r="C2524" i="10" s="1"/>
  <c r="F2523" i="5"/>
  <c r="E2523" i="5"/>
  <c r="E2523" i="10" s="1"/>
  <c r="D2523" i="5"/>
  <c r="D2523" i="10" s="1"/>
  <c r="C2523" i="5"/>
  <c r="C2523" i="10" s="1"/>
  <c r="F2522" i="5"/>
  <c r="E2522" i="5"/>
  <c r="E2522" i="10" s="1"/>
  <c r="D2522" i="5"/>
  <c r="D2522" i="10" s="1"/>
  <c r="C2522" i="5"/>
  <c r="C2522" i="10" s="1"/>
  <c r="F2521" i="5"/>
  <c r="E2521" i="5"/>
  <c r="E2521" i="10" s="1"/>
  <c r="D2521" i="5"/>
  <c r="D2521" i="10" s="1"/>
  <c r="C2521" i="5"/>
  <c r="C2521" i="10" s="1"/>
  <c r="F2520" i="5"/>
  <c r="E2520" i="5"/>
  <c r="E2520" i="10" s="1"/>
  <c r="D2520" i="5"/>
  <c r="D2520" i="10" s="1"/>
  <c r="C2520" i="5"/>
  <c r="C2520" i="10" s="1"/>
  <c r="F2519" i="5"/>
  <c r="E2519" i="5"/>
  <c r="E2519" i="10" s="1"/>
  <c r="D2519" i="5"/>
  <c r="D2519" i="10" s="1"/>
  <c r="C2519" i="5"/>
  <c r="C2519" i="10" s="1"/>
  <c r="F2518" i="5"/>
  <c r="E2518" i="5"/>
  <c r="E2518" i="10" s="1"/>
  <c r="D2518" i="5"/>
  <c r="D2518" i="10" s="1"/>
  <c r="C2518" i="5"/>
  <c r="C2518" i="10" s="1"/>
  <c r="F2517" i="5"/>
  <c r="E2517" i="5"/>
  <c r="E2517" i="10" s="1"/>
  <c r="D2517" i="5"/>
  <c r="D2517" i="10" s="1"/>
  <c r="C2517" i="5"/>
  <c r="C2517" i="10" s="1"/>
  <c r="F2516" i="5"/>
  <c r="E2516" i="5"/>
  <c r="E2516" i="10" s="1"/>
  <c r="D2516" i="5"/>
  <c r="D2516" i="10" s="1"/>
  <c r="C2516" i="5"/>
  <c r="C2516" i="10" s="1"/>
  <c r="F2515" i="5"/>
  <c r="E2515" i="5"/>
  <c r="E2515" i="10" s="1"/>
  <c r="D2515" i="5"/>
  <c r="D2515" i="10" s="1"/>
  <c r="C2515" i="5"/>
  <c r="C2515" i="10" s="1"/>
  <c r="F2514" i="5"/>
  <c r="E2514" i="5"/>
  <c r="E2514" i="10" s="1"/>
  <c r="D2514" i="5"/>
  <c r="D2514" i="10" s="1"/>
  <c r="C2514" i="5"/>
  <c r="C2514" i="10" s="1"/>
  <c r="F2513" i="5"/>
  <c r="E2513" i="5"/>
  <c r="E2513" i="10" s="1"/>
  <c r="D2513" i="5"/>
  <c r="D2513" i="10" s="1"/>
  <c r="C2513" i="5"/>
  <c r="C2513" i="10" s="1"/>
  <c r="F2512" i="5"/>
  <c r="E2512" i="5"/>
  <c r="E2512" i="10" s="1"/>
  <c r="D2512" i="5"/>
  <c r="D2512" i="10" s="1"/>
  <c r="C2512" i="5"/>
  <c r="C2512" i="10" s="1"/>
  <c r="F2511" i="5"/>
  <c r="E2511" i="5"/>
  <c r="E2511" i="10" s="1"/>
  <c r="D2511" i="5"/>
  <c r="D2511" i="10" s="1"/>
  <c r="C2511" i="5"/>
  <c r="C2511" i="10" s="1"/>
  <c r="F2510" i="5"/>
  <c r="E2510" i="5"/>
  <c r="E2510" i="10" s="1"/>
  <c r="D2510" i="5"/>
  <c r="D2510" i="10" s="1"/>
  <c r="C2510" i="5"/>
  <c r="C2510" i="10" s="1"/>
  <c r="F2509" i="5"/>
  <c r="E2509" i="5"/>
  <c r="E2509" i="10" s="1"/>
  <c r="D2509" i="5"/>
  <c r="D2509" i="10" s="1"/>
  <c r="C2509" i="5"/>
  <c r="C2509" i="10" s="1"/>
  <c r="F2508" i="5"/>
  <c r="E2508" i="5"/>
  <c r="E2508" i="10" s="1"/>
  <c r="D2508" i="5"/>
  <c r="D2508" i="10" s="1"/>
  <c r="C2508" i="5"/>
  <c r="C2508" i="10" s="1"/>
  <c r="F2507" i="5"/>
  <c r="E2507" i="5"/>
  <c r="E2507" i="10" s="1"/>
  <c r="D2507" i="5"/>
  <c r="D2507" i="10" s="1"/>
  <c r="C2507" i="5"/>
  <c r="C2507" i="10" s="1"/>
  <c r="F2506" i="5"/>
  <c r="E2506" i="5"/>
  <c r="E2506" i="10" s="1"/>
  <c r="D2506" i="5"/>
  <c r="D2506" i="10" s="1"/>
  <c r="C2506" i="5"/>
  <c r="C2506" i="10" s="1"/>
  <c r="F2505" i="5"/>
  <c r="E2505" i="5"/>
  <c r="E2505" i="10" s="1"/>
  <c r="D2505" i="5"/>
  <c r="D2505" i="10" s="1"/>
  <c r="C2505" i="5"/>
  <c r="C2505" i="10" s="1"/>
  <c r="F2504" i="5"/>
  <c r="E2504" i="5"/>
  <c r="E2504" i="10" s="1"/>
  <c r="D2504" i="5"/>
  <c r="D2504" i="10" s="1"/>
  <c r="C2504" i="5"/>
  <c r="C2504" i="10" s="1"/>
  <c r="F2503" i="5"/>
  <c r="E2503" i="5"/>
  <c r="E2503" i="10" s="1"/>
  <c r="D2503" i="5"/>
  <c r="D2503" i="10" s="1"/>
  <c r="C2503" i="5"/>
  <c r="C2503" i="10" s="1"/>
  <c r="F2502" i="5"/>
  <c r="E2502" i="5"/>
  <c r="E2502" i="10" s="1"/>
  <c r="D2502" i="5"/>
  <c r="D2502" i="10" s="1"/>
  <c r="C2502" i="5"/>
  <c r="C2502" i="10" s="1"/>
  <c r="F2501" i="5"/>
  <c r="E2501" i="5"/>
  <c r="E2501" i="10" s="1"/>
  <c r="D2501" i="5"/>
  <c r="D2501" i="10" s="1"/>
  <c r="C2501" i="5"/>
  <c r="C2501" i="10" s="1"/>
  <c r="F2500" i="5"/>
  <c r="E2500" i="5"/>
  <c r="E2500" i="10" s="1"/>
  <c r="D2500" i="5"/>
  <c r="D2500" i="10" s="1"/>
  <c r="C2500" i="5"/>
  <c r="C2500" i="10" s="1"/>
  <c r="F2499" i="5"/>
  <c r="E2499" i="5"/>
  <c r="E2499" i="10" s="1"/>
  <c r="D2499" i="5"/>
  <c r="D2499" i="10" s="1"/>
  <c r="C2499" i="5"/>
  <c r="C2499" i="10" s="1"/>
  <c r="F2498" i="5"/>
  <c r="E2498" i="5"/>
  <c r="E2498" i="10" s="1"/>
  <c r="D2498" i="5"/>
  <c r="D2498" i="10" s="1"/>
  <c r="C2498" i="5"/>
  <c r="C2498" i="10" s="1"/>
  <c r="F2497" i="5"/>
  <c r="E2497" i="5"/>
  <c r="E2497" i="10" s="1"/>
  <c r="D2497" i="5"/>
  <c r="D2497" i="10" s="1"/>
  <c r="C2497" i="5"/>
  <c r="C2497" i="10" s="1"/>
  <c r="F2496" i="5"/>
  <c r="E2496" i="5"/>
  <c r="E2496" i="10" s="1"/>
  <c r="D2496" i="5"/>
  <c r="D2496" i="10" s="1"/>
  <c r="C2496" i="5"/>
  <c r="C2496" i="10" s="1"/>
  <c r="F2495" i="5"/>
  <c r="E2495" i="5"/>
  <c r="E2495" i="10" s="1"/>
  <c r="D2495" i="5"/>
  <c r="D2495" i="10" s="1"/>
  <c r="C2495" i="5"/>
  <c r="C2495" i="10" s="1"/>
  <c r="F2494" i="5"/>
  <c r="E2494" i="5"/>
  <c r="E2494" i="10" s="1"/>
  <c r="D2494" i="5"/>
  <c r="D2494" i="10" s="1"/>
  <c r="C2494" i="5"/>
  <c r="C2494" i="10" s="1"/>
  <c r="F2493" i="5"/>
  <c r="E2493" i="5"/>
  <c r="E2493" i="10" s="1"/>
  <c r="D2493" i="5"/>
  <c r="D2493" i="10" s="1"/>
  <c r="C2493" i="5"/>
  <c r="C2493" i="10" s="1"/>
  <c r="F2492" i="5"/>
  <c r="E2492" i="5"/>
  <c r="E2492" i="10" s="1"/>
  <c r="D2492" i="5"/>
  <c r="D2492" i="10" s="1"/>
  <c r="C2492" i="5"/>
  <c r="C2492" i="10" s="1"/>
  <c r="F2491" i="5"/>
  <c r="E2491" i="5"/>
  <c r="E2491" i="10" s="1"/>
  <c r="D2491" i="5"/>
  <c r="D2491" i="10" s="1"/>
  <c r="C2491" i="5"/>
  <c r="C2491" i="10" s="1"/>
  <c r="F2490" i="5"/>
  <c r="E2490" i="5"/>
  <c r="E2490" i="10" s="1"/>
  <c r="D2490" i="5"/>
  <c r="D2490" i="10" s="1"/>
  <c r="C2490" i="5"/>
  <c r="C2490" i="10" s="1"/>
  <c r="F2489" i="5"/>
  <c r="E2489" i="5"/>
  <c r="E2489" i="10" s="1"/>
  <c r="D2489" i="5"/>
  <c r="D2489" i="10" s="1"/>
  <c r="C2489" i="5"/>
  <c r="C2489" i="10" s="1"/>
  <c r="F2488" i="5"/>
  <c r="E2488" i="5"/>
  <c r="E2488" i="10" s="1"/>
  <c r="D2488" i="5"/>
  <c r="D2488" i="10" s="1"/>
  <c r="C2488" i="5"/>
  <c r="C2488" i="10" s="1"/>
  <c r="F2487" i="5"/>
  <c r="E2487" i="5"/>
  <c r="E2487" i="10" s="1"/>
  <c r="D2487" i="5"/>
  <c r="D2487" i="10" s="1"/>
  <c r="C2487" i="5"/>
  <c r="C2487" i="10" s="1"/>
  <c r="F2486" i="5"/>
  <c r="E2486" i="5"/>
  <c r="E2486" i="10" s="1"/>
  <c r="D2486" i="5"/>
  <c r="D2486" i="10" s="1"/>
  <c r="C2486" i="5"/>
  <c r="C2486" i="10" s="1"/>
  <c r="F2485" i="5"/>
  <c r="E2485" i="5"/>
  <c r="E2485" i="10" s="1"/>
  <c r="D2485" i="5"/>
  <c r="D2485" i="10" s="1"/>
  <c r="C2485" i="5"/>
  <c r="C2485" i="10" s="1"/>
  <c r="F2484" i="5"/>
  <c r="E2484" i="5"/>
  <c r="E2484" i="10" s="1"/>
  <c r="D2484" i="5"/>
  <c r="D2484" i="10" s="1"/>
  <c r="C2484" i="5"/>
  <c r="C2484" i="10" s="1"/>
  <c r="F2483" i="5"/>
  <c r="E2483" i="5"/>
  <c r="E2483" i="10" s="1"/>
  <c r="D2483" i="5"/>
  <c r="D2483" i="10" s="1"/>
  <c r="C2483" i="5"/>
  <c r="C2483" i="10" s="1"/>
  <c r="F2482" i="5"/>
  <c r="E2482" i="5"/>
  <c r="E2482" i="10" s="1"/>
  <c r="D2482" i="5"/>
  <c r="D2482" i="10" s="1"/>
  <c r="C2482" i="5"/>
  <c r="C2482" i="10" s="1"/>
  <c r="F2481" i="5"/>
  <c r="E2481" i="5"/>
  <c r="E2481" i="10" s="1"/>
  <c r="D2481" i="5"/>
  <c r="D2481" i="10" s="1"/>
  <c r="C2481" i="5"/>
  <c r="C2481" i="10" s="1"/>
  <c r="F2480" i="5"/>
  <c r="E2480" i="5"/>
  <c r="E2480" i="10" s="1"/>
  <c r="D2480" i="5"/>
  <c r="D2480" i="10" s="1"/>
  <c r="C2480" i="5"/>
  <c r="C2480" i="10" s="1"/>
  <c r="F2479" i="5"/>
  <c r="E2479" i="5"/>
  <c r="E2479" i="10" s="1"/>
  <c r="D2479" i="5"/>
  <c r="D2479" i="10" s="1"/>
  <c r="C2479" i="5"/>
  <c r="C2479" i="10" s="1"/>
  <c r="F2478" i="5"/>
  <c r="E2478" i="5"/>
  <c r="E2478" i="10" s="1"/>
  <c r="D2478" i="5"/>
  <c r="D2478" i="10" s="1"/>
  <c r="C2478" i="5"/>
  <c r="C2478" i="10" s="1"/>
  <c r="F2477" i="5"/>
  <c r="E2477" i="5"/>
  <c r="E2477" i="10" s="1"/>
  <c r="D2477" i="5"/>
  <c r="D2477" i="10" s="1"/>
  <c r="C2477" i="5"/>
  <c r="C2477" i="10" s="1"/>
  <c r="F2476" i="5"/>
  <c r="E2476" i="5"/>
  <c r="E2476" i="10" s="1"/>
  <c r="D2476" i="5"/>
  <c r="D2476" i="10" s="1"/>
  <c r="C2476" i="5"/>
  <c r="C2476" i="10" s="1"/>
  <c r="F2475" i="5"/>
  <c r="E2475" i="5"/>
  <c r="E2475" i="10" s="1"/>
  <c r="D2475" i="5"/>
  <c r="D2475" i="10" s="1"/>
  <c r="C2475" i="5"/>
  <c r="C2475" i="10" s="1"/>
  <c r="F2474" i="5"/>
  <c r="E2474" i="5"/>
  <c r="E2474" i="10" s="1"/>
  <c r="D2474" i="5"/>
  <c r="D2474" i="10" s="1"/>
  <c r="C2474" i="5"/>
  <c r="C2474" i="10" s="1"/>
  <c r="F2473" i="5"/>
  <c r="E2473" i="5"/>
  <c r="E2473" i="10" s="1"/>
  <c r="D2473" i="5"/>
  <c r="D2473" i="10" s="1"/>
  <c r="C2473" i="5"/>
  <c r="C2473" i="10" s="1"/>
  <c r="F2472" i="5"/>
  <c r="E2472" i="5"/>
  <c r="E2472" i="10" s="1"/>
  <c r="D2472" i="5"/>
  <c r="D2472" i="10" s="1"/>
  <c r="C2472" i="5"/>
  <c r="C2472" i="10" s="1"/>
  <c r="F2471" i="5"/>
  <c r="E2471" i="5"/>
  <c r="E2471" i="10" s="1"/>
  <c r="D2471" i="5"/>
  <c r="D2471" i="10" s="1"/>
  <c r="C2471" i="5"/>
  <c r="C2471" i="10" s="1"/>
  <c r="F2470" i="5"/>
  <c r="E2470" i="5"/>
  <c r="E2470" i="10" s="1"/>
  <c r="D2470" i="5"/>
  <c r="D2470" i="10" s="1"/>
  <c r="C2470" i="5"/>
  <c r="C2470" i="10" s="1"/>
  <c r="F2469" i="5"/>
  <c r="E2469" i="5"/>
  <c r="E2469" i="10" s="1"/>
  <c r="D2469" i="5"/>
  <c r="D2469" i="10" s="1"/>
  <c r="C2469" i="5"/>
  <c r="C2469" i="10" s="1"/>
  <c r="F2468" i="5"/>
  <c r="E2468" i="5"/>
  <c r="E2468" i="10" s="1"/>
  <c r="D2468" i="5"/>
  <c r="D2468" i="10" s="1"/>
  <c r="C2468" i="5"/>
  <c r="C2468" i="10" s="1"/>
  <c r="F2467" i="5"/>
  <c r="E2467" i="5"/>
  <c r="E2467" i="10" s="1"/>
  <c r="D2467" i="5"/>
  <c r="D2467" i="10" s="1"/>
  <c r="C2467" i="5"/>
  <c r="C2467" i="10" s="1"/>
  <c r="F2466" i="5"/>
  <c r="E2466" i="5"/>
  <c r="E2466" i="10" s="1"/>
  <c r="D2466" i="5"/>
  <c r="D2466" i="10" s="1"/>
  <c r="C2466" i="5"/>
  <c r="C2466" i="10" s="1"/>
  <c r="F2465" i="5"/>
  <c r="E2465" i="5"/>
  <c r="E2465" i="10" s="1"/>
  <c r="D2465" i="5"/>
  <c r="D2465" i="10" s="1"/>
  <c r="C2465" i="5"/>
  <c r="C2465" i="10" s="1"/>
  <c r="F2464" i="5"/>
  <c r="E2464" i="5"/>
  <c r="E2464" i="10" s="1"/>
  <c r="D2464" i="5"/>
  <c r="D2464" i="10" s="1"/>
  <c r="C2464" i="5"/>
  <c r="C2464" i="10" s="1"/>
  <c r="F2463" i="5"/>
  <c r="E2463" i="5"/>
  <c r="E2463" i="10" s="1"/>
  <c r="D2463" i="5"/>
  <c r="D2463" i="10" s="1"/>
  <c r="C2463" i="5"/>
  <c r="C2463" i="10" s="1"/>
  <c r="F2462" i="5"/>
  <c r="E2462" i="5"/>
  <c r="E2462" i="10" s="1"/>
  <c r="D2462" i="5"/>
  <c r="D2462" i="10" s="1"/>
  <c r="C2462" i="5"/>
  <c r="C2462" i="10" s="1"/>
  <c r="F2461" i="5"/>
  <c r="E2461" i="5"/>
  <c r="E2461" i="10" s="1"/>
  <c r="D2461" i="5"/>
  <c r="D2461" i="10" s="1"/>
  <c r="C2461" i="5"/>
  <c r="C2461" i="10" s="1"/>
  <c r="F2460" i="5"/>
  <c r="E2460" i="5"/>
  <c r="E2460" i="10" s="1"/>
  <c r="D2460" i="5"/>
  <c r="D2460" i="10" s="1"/>
  <c r="C2460" i="5"/>
  <c r="C2460" i="10" s="1"/>
  <c r="F2459" i="5"/>
  <c r="E2459" i="5"/>
  <c r="E2459" i="10" s="1"/>
  <c r="D2459" i="5"/>
  <c r="D2459" i="10" s="1"/>
  <c r="C2459" i="5"/>
  <c r="C2459" i="10" s="1"/>
  <c r="F2458" i="5"/>
  <c r="E2458" i="5"/>
  <c r="E2458" i="10" s="1"/>
  <c r="D2458" i="5"/>
  <c r="D2458" i="10" s="1"/>
  <c r="C2458" i="5"/>
  <c r="C2458" i="10" s="1"/>
  <c r="F2457" i="5"/>
  <c r="E2457" i="5"/>
  <c r="E2457" i="10" s="1"/>
  <c r="D2457" i="5"/>
  <c r="D2457" i="10" s="1"/>
  <c r="C2457" i="5"/>
  <c r="C2457" i="10" s="1"/>
  <c r="F2456" i="5"/>
  <c r="E2456" i="5"/>
  <c r="E2456" i="10" s="1"/>
  <c r="D2456" i="5"/>
  <c r="D2456" i="10" s="1"/>
  <c r="C2456" i="5"/>
  <c r="C2456" i="10" s="1"/>
  <c r="F2455" i="5"/>
  <c r="E2455" i="5"/>
  <c r="E2455" i="10" s="1"/>
  <c r="D2455" i="5"/>
  <c r="D2455" i="10" s="1"/>
  <c r="C2455" i="5"/>
  <c r="C2455" i="10" s="1"/>
  <c r="F2454" i="5"/>
  <c r="E2454" i="5"/>
  <c r="E2454" i="10" s="1"/>
  <c r="D2454" i="5"/>
  <c r="D2454" i="10" s="1"/>
  <c r="C2454" i="5"/>
  <c r="C2454" i="10" s="1"/>
  <c r="F2453" i="5"/>
  <c r="E2453" i="5"/>
  <c r="E2453" i="10" s="1"/>
  <c r="D2453" i="5"/>
  <c r="D2453" i="10" s="1"/>
  <c r="C2453" i="5"/>
  <c r="C2453" i="10" s="1"/>
  <c r="F2452" i="5"/>
  <c r="E2452" i="5"/>
  <c r="E2452" i="10" s="1"/>
  <c r="D2452" i="5"/>
  <c r="D2452" i="10" s="1"/>
  <c r="C2452" i="5"/>
  <c r="C2452" i="10" s="1"/>
  <c r="F2451" i="5"/>
  <c r="E2451" i="5"/>
  <c r="E2451" i="10" s="1"/>
  <c r="D2451" i="5"/>
  <c r="D2451" i="10" s="1"/>
  <c r="C2451" i="5"/>
  <c r="C2451" i="10" s="1"/>
  <c r="F2450" i="5"/>
  <c r="E2450" i="5"/>
  <c r="E2450" i="10" s="1"/>
  <c r="D2450" i="5"/>
  <c r="D2450" i="10" s="1"/>
  <c r="C2450" i="5"/>
  <c r="C2450" i="10" s="1"/>
  <c r="F2449" i="5"/>
  <c r="E2449" i="5"/>
  <c r="E2449" i="10" s="1"/>
  <c r="D2449" i="5"/>
  <c r="D2449" i="10" s="1"/>
  <c r="C2449" i="5"/>
  <c r="C2449" i="10" s="1"/>
  <c r="F2448" i="5"/>
  <c r="E2448" i="5"/>
  <c r="E2448" i="10" s="1"/>
  <c r="D2448" i="5"/>
  <c r="D2448" i="10" s="1"/>
  <c r="C2448" i="5"/>
  <c r="C2448" i="10" s="1"/>
  <c r="F2447" i="5"/>
  <c r="E2447" i="5"/>
  <c r="E2447" i="10" s="1"/>
  <c r="D2447" i="5"/>
  <c r="D2447" i="10" s="1"/>
  <c r="C2447" i="5"/>
  <c r="C2447" i="10" s="1"/>
  <c r="F2446" i="5"/>
  <c r="E2446" i="5"/>
  <c r="E2446" i="10" s="1"/>
  <c r="D2446" i="5"/>
  <c r="D2446" i="10" s="1"/>
  <c r="C2446" i="5"/>
  <c r="C2446" i="10" s="1"/>
  <c r="F2445" i="5"/>
  <c r="E2445" i="5"/>
  <c r="E2445" i="10" s="1"/>
  <c r="D2445" i="5"/>
  <c r="D2445" i="10" s="1"/>
  <c r="C2445" i="5"/>
  <c r="C2445" i="10" s="1"/>
  <c r="F2444" i="5"/>
  <c r="E2444" i="5"/>
  <c r="E2444" i="10" s="1"/>
  <c r="D2444" i="5"/>
  <c r="D2444" i="10" s="1"/>
  <c r="C2444" i="5"/>
  <c r="C2444" i="10" s="1"/>
  <c r="F2443" i="5"/>
  <c r="E2443" i="5"/>
  <c r="E2443" i="10" s="1"/>
  <c r="D2443" i="5"/>
  <c r="D2443" i="10" s="1"/>
  <c r="C2443" i="5"/>
  <c r="C2443" i="10" s="1"/>
  <c r="F2442" i="5"/>
  <c r="E2442" i="5"/>
  <c r="E2442" i="10" s="1"/>
  <c r="D2442" i="5"/>
  <c r="D2442" i="10" s="1"/>
  <c r="C2442" i="5"/>
  <c r="C2442" i="10" s="1"/>
  <c r="F2441" i="5"/>
  <c r="E2441" i="5"/>
  <c r="E2441" i="10" s="1"/>
  <c r="D2441" i="5"/>
  <c r="D2441" i="10" s="1"/>
  <c r="C2441" i="5"/>
  <c r="C2441" i="10" s="1"/>
  <c r="F2440" i="5"/>
  <c r="E2440" i="5"/>
  <c r="E2440" i="10" s="1"/>
  <c r="D2440" i="5"/>
  <c r="D2440" i="10" s="1"/>
  <c r="C2440" i="5"/>
  <c r="C2440" i="10" s="1"/>
  <c r="F2439" i="5"/>
  <c r="E2439" i="5"/>
  <c r="E2439" i="10" s="1"/>
  <c r="D2439" i="5"/>
  <c r="D2439" i="10" s="1"/>
  <c r="C2439" i="5"/>
  <c r="C2439" i="10" s="1"/>
  <c r="F2438" i="5"/>
  <c r="E2438" i="5"/>
  <c r="E2438" i="10" s="1"/>
  <c r="D2438" i="5"/>
  <c r="D2438" i="10" s="1"/>
  <c r="C2438" i="5"/>
  <c r="C2438" i="10" s="1"/>
  <c r="F2437" i="5"/>
  <c r="E2437" i="5"/>
  <c r="E2437" i="10" s="1"/>
  <c r="D2437" i="5"/>
  <c r="D2437" i="10" s="1"/>
  <c r="C2437" i="5"/>
  <c r="C2437" i="10" s="1"/>
  <c r="F2436" i="5"/>
  <c r="E2436" i="5"/>
  <c r="E2436" i="10" s="1"/>
  <c r="D2436" i="5"/>
  <c r="D2436" i="10" s="1"/>
  <c r="C2436" i="5"/>
  <c r="C2436" i="10" s="1"/>
  <c r="F2435" i="5"/>
  <c r="E2435" i="5"/>
  <c r="E2435" i="10" s="1"/>
  <c r="D2435" i="5"/>
  <c r="D2435" i="10" s="1"/>
  <c r="C2435" i="5"/>
  <c r="C2435" i="10" s="1"/>
  <c r="F2434" i="5"/>
  <c r="E2434" i="5"/>
  <c r="E2434" i="10" s="1"/>
  <c r="D2434" i="5"/>
  <c r="D2434" i="10" s="1"/>
  <c r="C2434" i="5"/>
  <c r="C2434" i="10" s="1"/>
  <c r="F2433" i="5"/>
  <c r="E2433" i="5"/>
  <c r="E2433" i="10" s="1"/>
  <c r="D2433" i="5"/>
  <c r="D2433" i="10" s="1"/>
  <c r="C2433" i="5"/>
  <c r="C2433" i="10" s="1"/>
  <c r="F2432" i="5"/>
  <c r="E2432" i="5"/>
  <c r="E2432" i="10" s="1"/>
  <c r="D2432" i="5"/>
  <c r="D2432" i="10" s="1"/>
  <c r="C2432" i="5"/>
  <c r="C2432" i="10" s="1"/>
  <c r="F2431" i="5"/>
  <c r="E2431" i="5"/>
  <c r="E2431" i="10" s="1"/>
  <c r="D2431" i="5"/>
  <c r="D2431" i="10" s="1"/>
  <c r="C2431" i="5"/>
  <c r="C2431" i="10" s="1"/>
  <c r="F2430" i="5"/>
  <c r="E2430" i="5"/>
  <c r="E2430" i="10" s="1"/>
  <c r="D2430" i="5"/>
  <c r="D2430" i="10" s="1"/>
  <c r="C2430" i="5"/>
  <c r="C2430" i="10" s="1"/>
  <c r="F2429" i="5"/>
  <c r="E2429" i="5"/>
  <c r="E2429" i="10" s="1"/>
  <c r="D2429" i="5"/>
  <c r="D2429" i="10" s="1"/>
  <c r="C2429" i="5"/>
  <c r="C2429" i="10" s="1"/>
  <c r="F2428" i="5"/>
  <c r="E2428" i="5"/>
  <c r="E2428" i="10" s="1"/>
  <c r="D2428" i="5"/>
  <c r="D2428" i="10" s="1"/>
  <c r="C2428" i="5"/>
  <c r="C2428" i="10" s="1"/>
  <c r="F2427" i="5"/>
  <c r="E2427" i="5"/>
  <c r="E2427" i="10" s="1"/>
  <c r="D2427" i="5"/>
  <c r="D2427" i="10" s="1"/>
  <c r="C2427" i="5"/>
  <c r="C2427" i="10" s="1"/>
  <c r="F2426" i="5"/>
  <c r="E2426" i="5"/>
  <c r="E2426" i="10" s="1"/>
  <c r="D2426" i="5"/>
  <c r="D2426" i="10" s="1"/>
  <c r="C2426" i="5"/>
  <c r="C2426" i="10" s="1"/>
  <c r="F2425" i="5"/>
  <c r="E2425" i="5"/>
  <c r="E2425" i="10" s="1"/>
  <c r="D2425" i="5"/>
  <c r="D2425" i="10" s="1"/>
  <c r="C2425" i="5"/>
  <c r="C2425" i="10" s="1"/>
  <c r="F2424" i="5"/>
  <c r="E2424" i="5"/>
  <c r="E2424" i="10" s="1"/>
  <c r="D2424" i="5"/>
  <c r="D2424" i="10" s="1"/>
  <c r="C2424" i="5"/>
  <c r="C2424" i="10" s="1"/>
  <c r="F2423" i="5"/>
  <c r="E2423" i="5"/>
  <c r="E2423" i="10" s="1"/>
  <c r="D2423" i="5"/>
  <c r="D2423" i="10" s="1"/>
  <c r="C2423" i="5"/>
  <c r="C2423" i="10" s="1"/>
  <c r="F2422" i="5"/>
  <c r="E2422" i="5"/>
  <c r="E2422" i="10" s="1"/>
  <c r="D2422" i="5"/>
  <c r="D2422" i="10" s="1"/>
  <c r="C2422" i="5"/>
  <c r="C2422" i="10" s="1"/>
  <c r="F2421" i="5"/>
  <c r="E2421" i="5"/>
  <c r="E2421" i="10" s="1"/>
  <c r="D2421" i="5"/>
  <c r="D2421" i="10" s="1"/>
  <c r="C2421" i="5"/>
  <c r="C2421" i="10" s="1"/>
  <c r="F2420" i="5"/>
  <c r="E2420" i="5"/>
  <c r="E2420" i="10" s="1"/>
  <c r="D2420" i="5"/>
  <c r="D2420" i="10" s="1"/>
  <c r="C2420" i="5"/>
  <c r="C2420" i="10" s="1"/>
  <c r="F2419" i="5"/>
  <c r="E2419" i="5"/>
  <c r="E2419" i="10" s="1"/>
  <c r="D2419" i="5"/>
  <c r="D2419" i="10" s="1"/>
  <c r="C2419" i="5"/>
  <c r="C2419" i="10" s="1"/>
  <c r="F2418" i="5"/>
  <c r="E2418" i="5"/>
  <c r="E2418" i="10" s="1"/>
  <c r="D2418" i="5"/>
  <c r="D2418" i="10" s="1"/>
  <c r="C2418" i="5"/>
  <c r="C2418" i="10" s="1"/>
  <c r="F2417" i="5"/>
  <c r="E2417" i="5"/>
  <c r="E2417" i="10" s="1"/>
  <c r="D2417" i="5"/>
  <c r="D2417" i="10" s="1"/>
  <c r="C2417" i="5"/>
  <c r="C2417" i="10" s="1"/>
  <c r="F2416" i="5"/>
  <c r="E2416" i="5"/>
  <c r="E2416" i="10" s="1"/>
  <c r="D2416" i="5"/>
  <c r="D2416" i="10" s="1"/>
  <c r="C2416" i="5"/>
  <c r="C2416" i="10" s="1"/>
  <c r="F2415" i="5"/>
  <c r="E2415" i="5"/>
  <c r="E2415" i="10" s="1"/>
  <c r="D2415" i="5"/>
  <c r="D2415" i="10" s="1"/>
  <c r="C2415" i="5"/>
  <c r="C2415" i="10" s="1"/>
  <c r="F2414" i="5"/>
  <c r="E2414" i="5"/>
  <c r="E2414" i="10" s="1"/>
  <c r="D2414" i="5"/>
  <c r="D2414" i="10" s="1"/>
  <c r="C2414" i="5"/>
  <c r="C2414" i="10" s="1"/>
  <c r="F2413" i="5"/>
  <c r="E2413" i="5"/>
  <c r="E2413" i="10" s="1"/>
  <c r="D2413" i="5"/>
  <c r="D2413" i="10" s="1"/>
  <c r="C2413" i="5"/>
  <c r="C2413" i="10" s="1"/>
  <c r="F2412" i="5"/>
  <c r="E2412" i="5"/>
  <c r="E2412" i="10" s="1"/>
  <c r="D2412" i="5"/>
  <c r="D2412" i="10" s="1"/>
  <c r="C2412" i="5"/>
  <c r="C2412" i="10" s="1"/>
  <c r="F2411" i="5"/>
  <c r="E2411" i="5"/>
  <c r="E2411" i="10" s="1"/>
  <c r="D2411" i="5"/>
  <c r="D2411" i="10" s="1"/>
  <c r="C2411" i="5"/>
  <c r="C2411" i="10" s="1"/>
  <c r="F2410" i="5"/>
  <c r="E2410" i="5"/>
  <c r="E2410" i="10" s="1"/>
  <c r="D2410" i="5"/>
  <c r="D2410" i="10" s="1"/>
  <c r="C2410" i="5"/>
  <c r="C2410" i="10" s="1"/>
  <c r="F2409" i="5"/>
  <c r="E2409" i="5"/>
  <c r="E2409" i="10" s="1"/>
  <c r="D2409" i="5"/>
  <c r="D2409" i="10" s="1"/>
  <c r="C2409" i="5"/>
  <c r="C2409" i="10" s="1"/>
  <c r="F2408" i="5"/>
  <c r="E2408" i="5"/>
  <c r="E2408" i="10" s="1"/>
  <c r="D2408" i="5"/>
  <c r="D2408" i="10" s="1"/>
  <c r="C2408" i="5"/>
  <c r="C2408" i="10" s="1"/>
  <c r="F2407" i="5"/>
  <c r="E2407" i="5"/>
  <c r="E2407" i="10" s="1"/>
  <c r="D2407" i="5"/>
  <c r="D2407" i="10" s="1"/>
  <c r="C2407" i="5"/>
  <c r="C2407" i="10" s="1"/>
  <c r="F2406" i="5"/>
  <c r="E2406" i="5"/>
  <c r="E2406" i="10" s="1"/>
  <c r="D2406" i="5"/>
  <c r="D2406" i="10" s="1"/>
  <c r="C2406" i="5"/>
  <c r="C2406" i="10" s="1"/>
  <c r="F2405" i="5"/>
  <c r="E2405" i="5"/>
  <c r="E2405" i="10" s="1"/>
  <c r="D2405" i="5"/>
  <c r="D2405" i="10" s="1"/>
  <c r="C2405" i="5"/>
  <c r="C2405" i="10" s="1"/>
  <c r="F2404" i="5"/>
  <c r="E2404" i="5"/>
  <c r="E2404" i="10" s="1"/>
  <c r="D2404" i="5"/>
  <c r="D2404" i="10" s="1"/>
  <c r="C2404" i="5"/>
  <c r="C2404" i="10" s="1"/>
  <c r="F2403" i="5"/>
  <c r="E2403" i="5"/>
  <c r="E2403" i="10" s="1"/>
  <c r="D2403" i="5"/>
  <c r="D2403" i="10" s="1"/>
  <c r="C2403" i="5"/>
  <c r="C2403" i="10" s="1"/>
  <c r="F2402" i="5"/>
  <c r="E2402" i="5"/>
  <c r="E2402" i="10" s="1"/>
  <c r="D2402" i="5"/>
  <c r="D2402" i="10" s="1"/>
  <c r="C2402" i="5"/>
  <c r="C2402" i="10" s="1"/>
  <c r="F2401" i="5"/>
  <c r="E2401" i="5"/>
  <c r="E2401" i="10" s="1"/>
  <c r="D2401" i="5"/>
  <c r="D2401" i="10" s="1"/>
  <c r="C2401" i="5"/>
  <c r="C2401" i="10" s="1"/>
  <c r="F2400" i="5"/>
  <c r="E2400" i="5"/>
  <c r="E2400" i="10" s="1"/>
  <c r="D2400" i="5"/>
  <c r="D2400" i="10" s="1"/>
  <c r="C2400" i="5"/>
  <c r="C2400" i="10" s="1"/>
  <c r="F2399" i="5"/>
  <c r="E2399" i="5"/>
  <c r="E2399" i="10" s="1"/>
  <c r="D2399" i="5"/>
  <c r="D2399" i="10" s="1"/>
  <c r="C2399" i="5"/>
  <c r="C2399" i="10" s="1"/>
  <c r="F2398" i="5"/>
  <c r="E2398" i="5"/>
  <c r="E2398" i="10" s="1"/>
  <c r="D2398" i="5"/>
  <c r="D2398" i="10" s="1"/>
  <c r="C2398" i="5"/>
  <c r="C2398" i="10" s="1"/>
  <c r="F2397" i="5"/>
  <c r="E2397" i="5"/>
  <c r="E2397" i="10" s="1"/>
  <c r="D2397" i="5"/>
  <c r="D2397" i="10" s="1"/>
  <c r="C2397" i="5"/>
  <c r="C2397" i="10" s="1"/>
  <c r="F2396" i="5"/>
  <c r="E2396" i="5"/>
  <c r="E2396" i="10" s="1"/>
  <c r="D2396" i="5"/>
  <c r="D2396" i="10" s="1"/>
  <c r="C2396" i="5"/>
  <c r="C2396" i="10" s="1"/>
  <c r="F2395" i="5"/>
  <c r="E2395" i="5"/>
  <c r="E2395" i="10" s="1"/>
  <c r="D2395" i="5"/>
  <c r="D2395" i="10" s="1"/>
  <c r="C2395" i="5"/>
  <c r="C2395" i="10" s="1"/>
  <c r="F2394" i="5"/>
  <c r="E2394" i="5"/>
  <c r="E2394" i="10" s="1"/>
  <c r="D2394" i="5"/>
  <c r="D2394" i="10" s="1"/>
  <c r="C2394" i="5"/>
  <c r="C2394" i="10" s="1"/>
  <c r="F2393" i="5"/>
  <c r="E2393" i="5"/>
  <c r="E2393" i="10" s="1"/>
  <c r="D2393" i="5"/>
  <c r="D2393" i="10" s="1"/>
  <c r="C2393" i="5"/>
  <c r="C2393" i="10" s="1"/>
  <c r="F2392" i="5"/>
  <c r="E2392" i="5"/>
  <c r="E2392" i="10" s="1"/>
  <c r="D2392" i="5"/>
  <c r="D2392" i="10" s="1"/>
  <c r="C2392" i="5"/>
  <c r="C2392" i="10" s="1"/>
  <c r="F2391" i="5"/>
  <c r="E2391" i="5"/>
  <c r="E2391" i="10" s="1"/>
  <c r="D2391" i="5"/>
  <c r="D2391" i="10" s="1"/>
  <c r="C2391" i="5"/>
  <c r="C2391" i="10" s="1"/>
  <c r="F2390" i="5"/>
  <c r="E2390" i="5"/>
  <c r="E2390" i="10" s="1"/>
  <c r="D2390" i="5"/>
  <c r="D2390" i="10" s="1"/>
  <c r="C2390" i="5"/>
  <c r="C2390" i="10" s="1"/>
  <c r="F2389" i="5"/>
  <c r="E2389" i="5"/>
  <c r="E2389" i="10" s="1"/>
  <c r="D2389" i="5"/>
  <c r="D2389" i="10" s="1"/>
  <c r="C2389" i="5"/>
  <c r="C2389" i="10" s="1"/>
  <c r="F2388" i="5"/>
  <c r="E2388" i="5"/>
  <c r="E2388" i="10" s="1"/>
  <c r="D2388" i="5"/>
  <c r="D2388" i="10" s="1"/>
  <c r="C2388" i="5"/>
  <c r="C2388" i="10" s="1"/>
  <c r="F2387" i="5"/>
  <c r="E2387" i="5"/>
  <c r="E2387" i="10" s="1"/>
  <c r="D2387" i="5"/>
  <c r="D2387" i="10" s="1"/>
  <c r="C2387" i="5"/>
  <c r="C2387" i="10" s="1"/>
  <c r="F2386" i="5"/>
  <c r="E2386" i="5"/>
  <c r="E2386" i="10" s="1"/>
  <c r="D2386" i="5"/>
  <c r="D2386" i="10" s="1"/>
  <c r="C2386" i="5"/>
  <c r="C2386" i="10" s="1"/>
  <c r="F2385" i="5"/>
  <c r="E2385" i="5"/>
  <c r="E2385" i="10" s="1"/>
  <c r="D2385" i="5"/>
  <c r="D2385" i="10" s="1"/>
  <c r="C2385" i="5"/>
  <c r="C2385" i="10" s="1"/>
  <c r="F2384" i="5"/>
  <c r="E2384" i="5"/>
  <c r="E2384" i="10" s="1"/>
  <c r="D2384" i="5"/>
  <c r="D2384" i="10" s="1"/>
  <c r="C2384" i="5"/>
  <c r="C2384" i="10" s="1"/>
  <c r="F2383" i="5"/>
  <c r="E2383" i="5"/>
  <c r="E2383" i="10" s="1"/>
  <c r="D2383" i="5"/>
  <c r="D2383" i="10" s="1"/>
  <c r="C2383" i="5"/>
  <c r="C2383" i="10" s="1"/>
  <c r="F2382" i="5"/>
  <c r="E2382" i="5"/>
  <c r="E2382" i="10" s="1"/>
  <c r="D2382" i="5"/>
  <c r="D2382" i="10" s="1"/>
  <c r="C2382" i="5"/>
  <c r="C2382" i="10" s="1"/>
  <c r="F2381" i="5"/>
  <c r="E2381" i="5"/>
  <c r="E2381" i="10" s="1"/>
  <c r="D2381" i="5"/>
  <c r="D2381" i="10" s="1"/>
  <c r="C2381" i="5"/>
  <c r="C2381" i="10" s="1"/>
  <c r="F2380" i="5"/>
  <c r="E2380" i="5"/>
  <c r="E2380" i="10" s="1"/>
  <c r="D2380" i="5"/>
  <c r="D2380" i="10" s="1"/>
  <c r="C2380" i="5"/>
  <c r="C2380" i="10" s="1"/>
  <c r="F2379" i="5"/>
  <c r="E2379" i="5"/>
  <c r="E2379" i="10" s="1"/>
  <c r="D2379" i="5"/>
  <c r="D2379" i="10" s="1"/>
  <c r="C2379" i="5"/>
  <c r="C2379" i="10" s="1"/>
  <c r="F2378" i="5"/>
  <c r="E2378" i="5"/>
  <c r="E2378" i="10" s="1"/>
  <c r="D2378" i="5"/>
  <c r="D2378" i="10" s="1"/>
  <c r="C2378" i="5"/>
  <c r="C2378" i="10" s="1"/>
  <c r="F2377" i="5"/>
  <c r="E2377" i="5"/>
  <c r="E2377" i="10" s="1"/>
  <c r="D2377" i="5"/>
  <c r="D2377" i="10" s="1"/>
  <c r="C2377" i="5"/>
  <c r="C2377" i="10" s="1"/>
  <c r="F2376" i="5"/>
  <c r="E2376" i="5"/>
  <c r="E2376" i="10" s="1"/>
  <c r="D2376" i="5"/>
  <c r="D2376" i="10" s="1"/>
  <c r="C2376" i="5"/>
  <c r="C2376" i="10" s="1"/>
  <c r="F2375" i="5"/>
  <c r="E2375" i="5"/>
  <c r="E2375" i="10" s="1"/>
  <c r="D2375" i="5"/>
  <c r="D2375" i="10" s="1"/>
  <c r="C2375" i="5"/>
  <c r="C2375" i="10" s="1"/>
  <c r="F2374" i="5"/>
  <c r="E2374" i="5"/>
  <c r="E2374" i="10" s="1"/>
  <c r="D2374" i="5"/>
  <c r="D2374" i="10" s="1"/>
  <c r="C2374" i="5"/>
  <c r="C2374" i="10" s="1"/>
  <c r="F2373" i="5"/>
  <c r="E2373" i="5"/>
  <c r="E2373" i="10" s="1"/>
  <c r="D2373" i="5"/>
  <c r="D2373" i="10" s="1"/>
  <c r="C2373" i="5"/>
  <c r="C2373" i="10" s="1"/>
  <c r="F2372" i="5"/>
  <c r="E2372" i="5"/>
  <c r="E2372" i="10" s="1"/>
  <c r="D2372" i="5"/>
  <c r="D2372" i="10" s="1"/>
  <c r="C2372" i="5"/>
  <c r="C2372" i="10" s="1"/>
  <c r="F2371" i="5"/>
  <c r="E2371" i="5"/>
  <c r="E2371" i="10" s="1"/>
  <c r="D2371" i="5"/>
  <c r="D2371" i="10" s="1"/>
  <c r="C2371" i="5"/>
  <c r="C2371" i="10" s="1"/>
  <c r="F2370" i="5"/>
  <c r="E2370" i="5"/>
  <c r="E2370" i="10" s="1"/>
  <c r="D2370" i="5"/>
  <c r="D2370" i="10" s="1"/>
  <c r="C2370" i="5"/>
  <c r="C2370" i="10" s="1"/>
  <c r="F2369" i="5"/>
  <c r="E2369" i="5"/>
  <c r="E2369" i="10" s="1"/>
  <c r="D2369" i="5"/>
  <c r="D2369" i="10" s="1"/>
  <c r="C2369" i="5"/>
  <c r="C2369" i="10" s="1"/>
  <c r="F2368" i="5"/>
  <c r="E2368" i="5"/>
  <c r="E2368" i="10" s="1"/>
  <c r="D2368" i="5"/>
  <c r="D2368" i="10" s="1"/>
  <c r="C2368" i="5"/>
  <c r="C2368" i="10" s="1"/>
  <c r="F2367" i="5"/>
  <c r="E2367" i="5"/>
  <c r="E2367" i="10" s="1"/>
  <c r="D2367" i="5"/>
  <c r="D2367" i="10" s="1"/>
  <c r="C2367" i="5"/>
  <c r="C2367" i="10" s="1"/>
  <c r="F2366" i="5"/>
  <c r="E2366" i="5"/>
  <c r="E2366" i="10" s="1"/>
  <c r="D2366" i="5"/>
  <c r="D2366" i="10" s="1"/>
  <c r="C2366" i="5"/>
  <c r="C2366" i="10" s="1"/>
  <c r="F2365" i="5"/>
  <c r="E2365" i="5"/>
  <c r="E2365" i="10" s="1"/>
  <c r="D2365" i="5"/>
  <c r="D2365" i="10" s="1"/>
  <c r="C2365" i="5"/>
  <c r="C2365" i="10" s="1"/>
  <c r="F2364" i="5"/>
  <c r="E2364" i="5"/>
  <c r="E2364" i="10" s="1"/>
  <c r="D2364" i="5"/>
  <c r="D2364" i="10" s="1"/>
  <c r="C2364" i="5"/>
  <c r="C2364" i="10" s="1"/>
  <c r="F2363" i="5"/>
  <c r="E2363" i="5"/>
  <c r="E2363" i="10" s="1"/>
  <c r="D2363" i="5"/>
  <c r="D2363" i="10" s="1"/>
  <c r="C2363" i="5"/>
  <c r="C2363" i="10" s="1"/>
  <c r="F2362" i="5"/>
  <c r="E2362" i="5"/>
  <c r="E2362" i="10" s="1"/>
  <c r="D2362" i="5"/>
  <c r="D2362" i="10" s="1"/>
  <c r="C2362" i="5"/>
  <c r="C2362" i="10" s="1"/>
  <c r="F2361" i="5"/>
  <c r="E2361" i="5"/>
  <c r="E2361" i="10" s="1"/>
  <c r="D2361" i="5"/>
  <c r="D2361" i="10" s="1"/>
  <c r="C2361" i="5"/>
  <c r="C2361" i="10" s="1"/>
  <c r="F2360" i="5"/>
  <c r="E2360" i="5"/>
  <c r="E2360" i="10" s="1"/>
  <c r="D2360" i="5"/>
  <c r="D2360" i="10" s="1"/>
  <c r="C2360" i="5"/>
  <c r="C2360" i="10" s="1"/>
  <c r="F2359" i="5"/>
  <c r="E2359" i="5"/>
  <c r="E2359" i="10" s="1"/>
  <c r="D2359" i="5"/>
  <c r="D2359" i="10" s="1"/>
  <c r="C2359" i="5"/>
  <c r="C2359" i="10" s="1"/>
  <c r="F2358" i="5"/>
  <c r="E2358" i="5"/>
  <c r="E2358" i="10" s="1"/>
  <c r="D2358" i="5"/>
  <c r="D2358" i="10" s="1"/>
  <c r="C2358" i="5"/>
  <c r="C2358" i="10" s="1"/>
  <c r="F2357" i="5"/>
  <c r="E2357" i="5"/>
  <c r="E2357" i="10" s="1"/>
  <c r="D2357" i="5"/>
  <c r="D2357" i="10" s="1"/>
  <c r="C2357" i="5"/>
  <c r="C2357" i="10" s="1"/>
  <c r="F2356" i="5"/>
  <c r="E2356" i="5"/>
  <c r="E2356" i="10" s="1"/>
  <c r="D2356" i="5"/>
  <c r="D2356" i="10" s="1"/>
  <c r="C2356" i="5"/>
  <c r="C2356" i="10" s="1"/>
  <c r="F2355" i="5"/>
  <c r="E2355" i="5"/>
  <c r="E2355" i="10" s="1"/>
  <c r="D2355" i="5"/>
  <c r="D2355" i="10" s="1"/>
  <c r="C2355" i="5"/>
  <c r="C2355" i="10" s="1"/>
  <c r="F2354" i="5"/>
  <c r="E2354" i="5"/>
  <c r="E2354" i="10" s="1"/>
  <c r="D2354" i="5"/>
  <c r="D2354" i="10" s="1"/>
  <c r="C2354" i="5"/>
  <c r="C2354" i="10" s="1"/>
  <c r="F2353" i="5"/>
  <c r="E2353" i="5"/>
  <c r="E2353" i="10" s="1"/>
  <c r="D2353" i="5"/>
  <c r="D2353" i="10" s="1"/>
  <c r="C2353" i="5"/>
  <c r="C2353" i="10" s="1"/>
  <c r="F2352" i="5"/>
  <c r="E2352" i="5"/>
  <c r="E2352" i="10" s="1"/>
  <c r="D2352" i="5"/>
  <c r="D2352" i="10" s="1"/>
  <c r="C2352" i="5"/>
  <c r="C2352" i="10" s="1"/>
  <c r="F2351" i="5"/>
  <c r="E2351" i="5"/>
  <c r="E2351" i="10" s="1"/>
  <c r="D2351" i="5"/>
  <c r="D2351" i="10" s="1"/>
  <c r="C2351" i="5"/>
  <c r="C2351" i="10" s="1"/>
  <c r="F2350" i="5"/>
  <c r="E2350" i="5"/>
  <c r="E2350" i="10" s="1"/>
  <c r="D2350" i="5"/>
  <c r="D2350" i="10" s="1"/>
  <c r="C2350" i="5"/>
  <c r="C2350" i="10" s="1"/>
  <c r="F2349" i="5"/>
  <c r="E2349" i="5"/>
  <c r="E2349" i="10" s="1"/>
  <c r="D2349" i="5"/>
  <c r="D2349" i="10" s="1"/>
  <c r="C2349" i="5"/>
  <c r="C2349" i="10" s="1"/>
  <c r="F2348" i="5"/>
  <c r="E2348" i="5"/>
  <c r="E2348" i="10" s="1"/>
  <c r="D2348" i="5"/>
  <c r="D2348" i="10" s="1"/>
  <c r="C2348" i="5"/>
  <c r="C2348" i="10" s="1"/>
  <c r="F2347" i="5"/>
  <c r="E2347" i="5"/>
  <c r="E2347" i="10" s="1"/>
  <c r="D2347" i="5"/>
  <c r="D2347" i="10" s="1"/>
  <c r="C2347" i="5"/>
  <c r="C2347" i="10" s="1"/>
  <c r="F2346" i="5"/>
  <c r="E2346" i="5"/>
  <c r="E2346" i="10" s="1"/>
  <c r="D2346" i="5"/>
  <c r="D2346" i="10" s="1"/>
  <c r="C2346" i="5"/>
  <c r="C2346" i="10" s="1"/>
  <c r="F2345" i="5"/>
  <c r="E2345" i="5"/>
  <c r="E2345" i="10" s="1"/>
  <c r="D2345" i="5"/>
  <c r="D2345" i="10" s="1"/>
  <c r="C2345" i="5"/>
  <c r="C2345" i="10" s="1"/>
  <c r="F2344" i="5"/>
  <c r="E2344" i="5"/>
  <c r="E2344" i="10" s="1"/>
  <c r="D2344" i="5"/>
  <c r="D2344" i="10" s="1"/>
  <c r="C2344" i="5"/>
  <c r="C2344" i="10" s="1"/>
  <c r="F2343" i="5"/>
  <c r="E2343" i="5"/>
  <c r="E2343" i="10" s="1"/>
  <c r="D2343" i="5"/>
  <c r="D2343" i="10" s="1"/>
  <c r="C2343" i="5"/>
  <c r="C2343" i="10" s="1"/>
  <c r="F2342" i="5"/>
  <c r="E2342" i="5"/>
  <c r="E2342" i="10" s="1"/>
  <c r="D2342" i="5"/>
  <c r="D2342" i="10" s="1"/>
  <c r="C2342" i="5"/>
  <c r="C2342" i="10" s="1"/>
  <c r="F2341" i="5"/>
  <c r="E2341" i="5"/>
  <c r="E2341" i="10" s="1"/>
  <c r="D2341" i="5"/>
  <c r="D2341" i="10" s="1"/>
  <c r="C2341" i="5"/>
  <c r="C2341" i="10" s="1"/>
  <c r="F2340" i="5"/>
  <c r="E2340" i="5"/>
  <c r="E2340" i="10" s="1"/>
  <c r="D2340" i="5"/>
  <c r="D2340" i="10" s="1"/>
  <c r="C2340" i="5"/>
  <c r="C2340" i="10" s="1"/>
  <c r="F2339" i="5"/>
  <c r="E2339" i="5"/>
  <c r="E2339" i="10" s="1"/>
  <c r="D2339" i="5"/>
  <c r="D2339" i="10" s="1"/>
  <c r="C2339" i="5"/>
  <c r="C2339" i="10" s="1"/>
  <c r="F2338" i="5"/>
  <c r="E2338" i="5"/>
  <c r="E2338" i="10" s="1"/>
  <c r="D2338" i="5"/>
  <c r="D2338" i="10" s="1"/>
  <c r="C2338" i="5"/>
  <c r="C2338" i="10" s="1"/>
  <c r="F2337" i="5"/>
  <c r="E2337" i="5"/>
  <c r="E2337" i="10" s="1"/>
  <c r="D2337" i="5"/>
  <c r="D2337" i="10" s="1"/>
  <c r="C2337" i="5"/>
  <c r="C2337" i="10" s="1"/>
  <c r="F2336" i="5"/>
  <c r="E2336" i="5"/>
  <c r="E2336" i="10" s="1"/>
  <c r="D2336" i="5"/>
  <c r="D2336" i="10" s="1"/>
  <c r="C2336" i="5"/>
  <c r="C2336" i="10" s="1"/>
  <c r="F2335" i="5"/>
  <c r="E2335" i="5"/>
  <c r="E2335" i="10" s="1"/>
  <c r="D2335" i="5"/>
  <c r="D2335" i="10" s="1"/>
  <c r="C2335" i="5"/>
  <c r="C2335" i="10" s="1"/>
  <c r="F2334" i="5"/>
  <c r="E2334" i="5"/>
  <c r="E2334" i="10" s="1"/>
  <c r="D2334" i="5"/>
  <c r="D2334" i="10" s="1"/>
  <c r="C2334" i="5"/>
  <c r="C2334" i="10" s="1"/>
  <c r="F2333" i="5"/>
  <c r="E2333" i="5"/>
  <c r="E2333" i="10" s="1"/>
  <c r="D2333" i="5"/>
  <c r="D2333" i="10" s="1"/>
  <c r="C2333" i="5"/>
  <c r="C2333" i="10" s="1"/>
  <c r="F2332" i="5"/>
  <c r="E2332" i="5"/>
  <c r="E2332" i="10" s="1"/>
  <c r="D2332" i="5"/>
  <c r="D2332" i="10" s="1"/>
  <c r="C2332" i="5"/>
  <c r="C2332" i="10" s="1"/>
  <c r="F2331" i="5"/>
  <c r="E2331" i="5"/>
  <c r="E2331" i="10" s="1"/>
  <c r="D2331" i="5"/>
  <c r="D2331" i="10" s="1"/>
  <c r="C2331" i="5"/>
  <c r="C2331" i="10" s="1"/>
  <c r="F2330" i="5"/>
  <c r="E2330" i="5"/>
  <c r="E2330" i="10" s="1"/>
  <c r="D2330" i="5"/>
  <c r="D2330" i="10" s="1"/>
  <c r="C2330" i="5"/>
  <c r="C2330" i="10" s="1"/>
  <c r="F2329" i="5"/>
  <c r="E2329" i="5"/>
  <c r="E2329" i="10" s="1"/>
  <c r="D2329" i="5"/>
  <c r="D2329" i="10" s="1"/>
  <c r="C2329" i="5"/>
  <c r="C2329" i="10" s="1"/>
  <c r="F2328" i="5"/>
  <c r="E2328" i="5"/>
  <c r="E2328" i="10" s="1"/>
  <c r="D2328" i="5"/>
  <c r="D2328" i="10" s="1"/>
  <c r="C2328" i="5"/>
  <c r="C2328" i="10" s="1"/>
  <c r="F2327" i="5"/>
  <c r="E2327" i="5"/>
  <c r="E2327" i="10" s="1"/>
  <c r="D2327" i="5"/>
  <c r="D2327" i="10" s="1"/>
  <c r="C2327" i="5"/>
  <c r="C2327" i="10" s="1"/>
  <c r="F2326" i="5"/>
  <c r="E2326" i="5"/>
  <c r="E2326" i="10" s="1"/>
  <c r="D2326" i="5"/>
  <c r="D2326" i="10" s="1"/>
  <c r="C2326" i="5"/>
  <c r="C2326" i="10" s="1"/>
  <c r="F2325" i="5"/>
  <c r="E2325" i="5"/>
  <c r="E2325" i="10" s="1"/>
  <c r="D2325" i="5"/>
  <c r="D2325" i="10" s="1"/>
  <c r="C2325" i="5"/>
  <c r="C2325" i="10" s="1"/>
  <c r="F2324" i="5"/>
  <c r="E2324" i="5"/>
  <c r="E2324" i="10" s="1"/>
  <c r="D2324" i="5"/>
  <c r="D2324" i="10" s="1"/>
  <c r="C2324" i="5"/>
  <c r="C2324" i="10" s="1"/>
  <c r="F2323" i="5"/>
  <c r="E2323" i="5"/>
  <c r="E2323" i="10" s="1"/>
  <c r="D2323" i="5"/>
  <c r="D2323" i="10" s="1"/>
  <c r="C2323" i="5"/>
  <c r="C2323" i="10" s="1"/>
  <c r="F2322" i="5"/>
  <c r="E2322" i="5"/>
  <c r="E2322" i="10" s="1"/>
  <c r="D2322" i="5"/>
  <c r="D2322" i="10" s="1"/>
  <c r="C2322" i="5"/>
  <c r="C2322" i="10" s="1"/>
  <c r="F2321" i="5"/>
  <c r="E2321" i="5"/>
  <c r="E2321" i="10" s="1"/>
  <c r="D2321" i="5"/>
  <c r="D2321" i="10" s="1"/>
  <c r="C2321" i="5"/>
  <c r="C2321" i="10" s="1"/>
  <c r="F2320" i="5"/>
  <c r="E2320" i="5"/>
  <c r="E2320" i="10" s="1"/>
  <c r="D2320" i="5"/>
  <c r="D2320" i="10" s="1"/>
  <c r="C2320" i="5"/>
  <c r="C2320" i="10" s="1"/>
  <c r="F2319" i="5"/>
  <c r="E2319" i="5"/>
  <c r="E2319" i="10" s="1"/>
  <c r="D2319" i="5"/>
  <c r="D2319" i="10" s="1"/>
  <c r="C2319" i="5"/>
  <c r="C2319" i="10" s="1"/>
  <c r="F2318" i="5"/>
  <c r="E2318" i="5"/>
  <c r="E2318" i="10" s="1"/>
  <c r="D2318" i="5"/>
  <c r="D2318" i="10" s="1"/>
  <c r="C2318" i="5"/>
  <c r="C2318" i="10" s="1"/>
  <c r="F2317" i="5"/>
  <c r="E2317" i="5"/>
  <c r="E2317" i="10" s="1"/>
  <c r="D2317" i="5"/>
  <c r="D2317" i="10" s="1"/>
  <c r="C2317" i="5"/>
  <c r="C2317" i="10" s="1"/>
  <c r="F2316" i="5"/>
  <c r="E2316" i="5"/>
  <c r="E2316" i="10" s="1"/>
  <c r="D2316" i="5"/>
  <c r="D2316" i="10" s="1"/>
  <c r="C2316" i="5"/>
  <c r="C2316" i="10" s="1"/>
  <c r="F2315" i="5"/>
  <c r="E2315" i="5"/>
  <c r="E2315" i="10" s="1"/>
  <c r="D2315" i="5"/>
  <c r="D2315" i="10" s="1"/>
  <c r="C2315" i="5"/>
  <c r="C2315" i="10" s="1"/>
  <c r="F2314" i="5"/>
  <c r="E2314" i="5"/>
  <c r="E2314" i="10" s="1"/>
  <c r="D2314" i="5"/>
  <c r="D2314" i="10" s="1"/>
  <c r="C2314" i="5"/>
  <c r="C2314" i="10" s="1"/>
  <c r="F2313" i="5"/>
  <c r="E2313" i="5"/>
  <c r="E2313" i="10" s="1"/>
  <c r="D2313" i="5"/>
  <c r="D2313" i="10" s="1"/>
  <c r="C2313" i="5"/>
  <c r="C2313" i="10" s="1"/>
  <c r="F2312" i="5"/>
  <c r="E2312" i="5"/>
  <c r="E2312" i="10" s="1"/>
  <c r="D2312" i="5"/>
  <c r="D2312" i="10" s="1"/>
  <c r="C2312" i="5"/>
  <c r="C2312" i="10" s="1"/>
  <c r="F2311" i="5"/>
  <c r="E2311" i="5"/>
  <c r="E2311" i="10" s="1"/>
  <c r="D2311" i="5"/>
  <c r="D2311" i="10" s="1"/>
  <c r="C2311" i="5"/>
  <c r="C2311" i="10" s="1"/>
  <c r="F2310" i="5"/>
  <c r="E2310" i="5"/>
  <c r="E2310" i="10" s="1"/>
  <c r="D2310" i="5"/>
  <c r="D2310" i="10" s="1"/>
  <c r="C2310" i="5"/>
  <c r="C2310" i="10" s="1"/>
  <c r="F2309" i="5"/>
  <c r="E2309" i="5"/>
  <c r="E2309" i="10" s="1"/>
  <c r="D2309" i="5"/>
  <c r="D2309" i="10" s="1"/>
  <c r="C2309" i="5"/>
  <c r="C2309" i="10" s="1"/>
  <c r="F2308" i="5"/>
  <c r="E2308" i="5"/>
  <c r="E2308" i="10" s="1"/>
  <c r="D2308" i="5"/>
  <c r="D2308" i="10" s="1"/>
  <c r="C2308" i="5"/>
  <c r="C2308" i="10" s="1"/>
  <c r="F2307" i="5"/>
  <c r="E2307" i="5"/>
  <c r="E2307" i="10" s="1"/>
  <c r="D2307" i="5"/>
  <c r="D2307" i="10" s="1"/>
  <c r="C2307" i="5"/>
  <c r="C2307" i="10" s="1"/>
  <c r="F2306" i="5"/>
  <c r="E2306" i="5"/>
  <c r="E2306" i="10" s="1"/>
  <c r="D2306" i="5"/>
  <c r="D2306" i="10" s="1"/>
  <c r="C2306" i="5"/>
  <c r="C2306" i="10" s="1"/>
  <c r="F2305" i="5"/>
  <c r="E2305" i="5"/>
  <c r="E2305" i="10" s="1"/>
  <c r="D2305" i="5"/>
  <c r="D2305" i="10" s="1"/>
  <c r="C2305" i="5"/>
  <c r="C2305" i="10" s="1"/>
  <c r="F2304" i="5"/>
  <c r="E2304" i="5"/>
  <c r="E2304" i="10" s="1"/>
  <c r="D2304" i="5"/>
  <c r="D2304" i="10" s="1"/>
  <c r="C2304" i="5"/>
  <c r="C2304" i="10" s="1"/>
  <c r="F2303" i="5"/>
  <c r="E2303" i="5"/>
  <c r="E2303" i="10" s="1"/>
  <c r="D2303" i="5"/>
  <c r="D2303" i="10" s="1"/>
  <c r="C2303" i="5"/>
  <c r="C2303" i="10" s="1"/>
  <c r="F2302" i="5"/>
  <c r="E2302" i="5"/>
  <c r="E2302" i="10" s="1"/>
  <c r="D2302" i="5"/>
  <c r="D2302" i="10" s="1"/>
  <c r="C2302" i="5"/>
  <c r="C2302" i="10" s="1"/>
  <c r="F2301" i="5"/>
  <c r="E2301" i="5"/>
  <c r="E2301" i="10" s="1"/>
  <c r="D2301" i="5"/>
  <c r="D2301" i="10" s="1"/>
  <c r="C2301" i="5"/>
  <c r="C2301" i="10" s="1"/>
  <c r="F2300" i="5"/>
  <c r="E2300" i="5"/>
  <c r="E2300" i="10" s="1"/>
  <c r="D2300" i="5"/>
  <c r="D2300" i="10" s="1"/>
  <c r="C2300" i="5"/>
  <c r="C2300" i="10" s="1"/>
  <c r="F2299" i="5"/>
  <c r="E2299" i="5"/>
  <c r="E2299" i="10" s="1"/>
  <c r="D2299" i="5"/>
  <c r="D2299" i="10" s="1"/>
  <c r="C2299" i="5"/>
  <c r="C2299" i="10" s="1"/>
  <c r="F2298" i="5"/>
  <c r="E2298" i="5"/>
  <c r="E2298" i="10" s="1"/>
  <c r="D2298" i="5"/>
  <c r="D2298" i="10" s="1"/>
  <c r="C2298" i="5"/>
  <c r="C2298" i="10" s="1"/>
  <c r="F2297" i="5"/>
  <c r="E2297" i="5"/>
  <c r="E2297" i="10" s="1"/>
  <c r="D2297" i="5"/>
  <c r="D2297" i="10" s="1"/>
  <c r="C2297" i="5"/>
  <c r="C2297" i="10" s="1"/>
  <c r="F2296" i="5"/>
  <c r="E2296" i="5"/>
  <c r="E2296" i="10" s="1"/>
  <c r="D2296" i="5"/>
  <c r="D2296" i="10" s="1"/>
  <c r="C2296" i="5"/>
  <c r="C2296" i="10" s="1"/>
  <c r="F2295" i="5"/>
  <c r="E2295" i="5"/>
  <c r="E2295" i="10" s="1"/>
  <c r="D2295" i="5"/>
  <c r="D2295" i="10" s="1"/>
  <c r="C2295" i="5"/>
  <c r="C2295" i="10" s="1"/>
  <c r="F2294" i="5"/>
  <c r="E2294" i="5"/>
  <c r="E2294" i="10" s="1"/>
  <c r="D2294" i="5"/>
  <c r="D2294" i="10" s="1"/>
  <c r="C2294" i="5"/>
  <c r="C2294" i="10" s="1"/>
  <c r="F2293" i="5"/>
  <c r="E2293" i="5"/>
  <c r="E2293" i="10" s="1"/>
  <c r="D2293" i="5"/>
  <c r="D2293" i="10" s="1"/>
  <c r="C2293" i="5"/>
  <c r="C2293" i="10" s="1"/>
  <c r="F2292" i="5"/>
  <c r="E2292" i="5"/>
  <c r="E2292" i="10" s="1"/>
  <c r="D2292" i="5"/>
  <c r="D2292" i="10" s="1"/>
  <c r="C2292" i="5"/>
  <c r="C2292" i="10" s="1"/>
  <c r="F2291" i="5"/>
  <c r="E2291" i="5"/>
  <c r="E2291" i="10" s="1"/>
  <c r="D2291" i="5"/>
  <c r="D2291" i="10" s="1"/>
  <c r="C2291" i="5"/>
  <c r="C2291" i="10" s="1"/>
  <c r="F2290" i="5"/>
  <c r="E2290" i="5"/>
  <c r="E2290" i="10" s="1"/>
  <c r="D2290" i="5"/>
  <c r="D2290" i="10" s="1"/>
  <c r="C2290" i="5"/>
  <c r="C2290" i="10" s="1"/>
  <c r="F2289" i="5"/>
  <c r="E2289" i="5"/>
  <c r="E2289" i="10" s="1"/>
  <c r="D2289" i="5"/>
  <c r="D2289" i="10" s="1"/>
  <c r="C2289" i="5"/>
  <c r="C2289" i="10" s="1"/>
  <c r="F2288" i="5"/>
  <c r="E2288" i="5"/>
  <c r="E2288" i="10" s="1"/>
  <c r="D2288" i="5"/>
  <c r="D2288" i="10" s="1"/>
  <c r="C2288" i="5"/>
  <c r="C2288" i="10" s="1"/>
  <c r="F2287" i="5"/>
  <c r="E2287" i="5"/>
  <c r="E2287" i="10" s="1"/>
  <c r="D2287" i="5"/>
  <c r="D2287" i="10" s="1"/>
  <c r="C2287" i="5"/>
  <c r="C2287" i="10" s="1"/>
  <c r="F2286" i="5"/>
  <c r="E2286" i="5"/>
  <c r="E2286" i="10" s="1"/>
  <c r="D2286" i="5"/>
  <c r="D2286" i="10" s="1"/>
  <c r="C2286" i="5"/>
  <c r="C2286" i="10" s="1"/>
  <c r="F2285" i="5"/>
  <c r="E2285" i="5"/>
  <c r="E2285" i="10" s="1"/>
  <c r="D2285" i="5"/>
  <c r="D2285" i="10" s="1"/>
  <c r="C2285" i="5"/>
  <c r="C2285" i="10" s="1"/>
  <c r="F2284" i="5"/>
  <c r="E2284" i="5"/>
  <c r="E2284" i="10" s="1"/>
  <c r="D2284" i="5"/>
  <c r="D2284" i="10" s="1"/>
  <c r="C2284" i="5"/>
  <c r="C2284" i="10" s="1"/>
  <c r="F2283" i="5"/>
  <c r="E2283" i="5"/>
  <c r="E2283" i="10" s="1"/>
  <c r="D2283" i="5"/>
  <c r="D2283" i="10" s="1"/>
  <c r="C2283" i="5"/>
  <c r="C2283" i="10" s="1"/>
  <c r="F2282" i="5"/>
  <c r="E2282" i="5"/>
  <c r="E2282" i="10" s="1"/>
  <c r="D2282" i="5"/>
  <c r="D2282" i="10" s="1"/>
  <c r="C2282" i="5"/>
  <c r="C2282" i="10" s="1"/>
  <c r="F2281" i="5"/>
  <c r="E2281" i="5"/>
  <c r="E2281" i="10" s="1"/>
  <c r="D2281" i="5"/>
  <c r="D2281" i="10" s="1"/>
  <c r="C2281" i="5"/>
  <c r="C2281" i="10" s="1"/>
  <c r="F2280" i="5"/>
  <c r="E2280" i="5"/>
  <c r="E2280" i="10" s="1"/>
  <c r="D2280" i="5"/>
  <c r="D2280" i="10" s="1"/>
  <c r="C2280" i="5"/>
  <c r="C2280" i="10" s="1"/>
  <c r="F2279" i="5"/>
  <c r="E2279" i="5"/>
  <c r="E2279" i="10" s="1"/>
  <c r="D2279" i="5"/>
  <c r="D2279" i="10" s="1"/>
  <c r="C2279" i="5"/>
  <c r="C2279" i="10" s="1"/>
  <c r="F2278" i="5"/>
  <c r="E2278" i="5"/>
  <c r="E2278" i="10" s="1"/>
  <c r="D2278" i="5"/>
  <c r="D2278" i="10" s="1"/>
  <c r="C2278" i="5"/>
  <c r="C2278" i="10" s="1"/>
  <c r="F2277" i="5"/>
  <c r="E2277" i="5"/>
  <c r="E2277" i="10" s="1"/>
  <c r="D2277" i="5"/>
  <c r="D2277" i="10" s="1"/>
  <c r="C2277" i="5"/>
  <c r="C2277" i="10" s="1"/>
  <c r="F2276" i="5"/>
  <c r="E2276" i="5"/>
  <c r="E2276" i="10" s="1"/>
  <c r="D2276" i="5"/>
  <c r="D2276" i="10" s="1"/>
  <c r="C2276" i="5"/>
  <c r="C2276" i="10" s="1"/>
  <c r="F2275" i="5"/>
  <c r="E2275" i="5"/>
  <c r="E2275" i="10" s="1"/>
  <c r="D2275" i="5"/>
  <c r="D2275" i="10" s="1"/>
  <c r="C2275" i="5"/>
  <c r="C2275" i="10" s="1"/>
  <c r="F2274" i="5"/>
  <c r="E2274" i="5"/>
  <c r="E2274" i="10" s="1"/>
  <c r="D2274" i="5"/>
  <c r="D2274" i="10" s="1"/>
  <c r="C2274" i="5"/>
  <c r="C2274" i="10" s="1"/>
  <c r="F2273" i="5"/>
  <c r="E2273" i="5"/>
  <c r="E2273" i="10" s="1"/>
  <c r="D2273" i="5"/>
  <c r="D2273" i="10" s="1"/>
  <c r="C2273" i="5"/>
  <c r="C2273" i="10" s="1"/>
  <c r="F2272" i="5"/>
  <c r="E2272" i="5"/>
  <c r="E2272" i="10" s="1"/>
  <c r="D2272" i="5"/>
  <c r="D2272" i="10" s="1"/>
  <c r="C2272" i="5"/>
  <c r="C2272" i="10" s="1"/>
  <c r="F2271" i="5"/>
  <c r="E2271" i="5"/>
  <c r="E2271" i="10" s="1"/>
  <c r="D2271" i="5"/>
  <c r="D2271" i="10" s="1"/>
  <c r="C2271" i="5"/>
  <c r="C2271" i="10" s="1"/>
  <c r="F2270" i="5"/>
  <c r="E2270" i="5"/>
  <c r="E2270" i="10" s="1"/>
  <c r="D2270" i="5"/>
  <c r="D2270" i="10" s="1"/>
  <c r="C2270" i="5"/>
  <c r="C2270" i="10" s="1"/>
  <c r="F2269" i="5"/>
  <c r="E2269" i="5"/>
  <c r="E2269" i="10" s="1"/>
  <c r="D2269" i="5"/>
  <c r="D2269" i="10" s="1"/>
  <c r="C2269" i="5"/>
  <c r="C2269" i="10" s="1"/>
  <c r="F2268" i="5"/>
  <c r="E2268" i="5"/>
  <c r="E2268" i="10" s="1"/>
  <c r="D2268" i="5"/>
  <c r="D2268" i="10" s="1"/>
  <c r="C2268" i="5"/>
  <c r="C2268" i="10" s="1"/>
  <c r="F2267" i="5"/>
  <c r="E2267" i="5"/>
  <c r="E2267" i="10" s="1"/>
  <c r="D2267" i="5"/>
  <c r="D2267" i="10" s="1"/>
  <c r="C2267" i="5"/>
  <c r="C2267" i="10" s="1"/>
  <c r="F2266" i="5"/>
  <c r="E2266" i="5"/>
  <c r="E2266" i="10" s="1"/>
  <c r="D2266" i="5"/>
  <c r="D2266" i="10" s="1"/>
  <c r="C2266" i="5"/>
  <c r="C2266" i="10" s="1"/>
  <c r="F2265" i="5"/>
  <c r="E2265" i="5"/>
  <c r="E2265" i="10" s="1"/>
  <c r="D2265" i="5"/>
  <c r="D2265" i="10" s="1"/>
  <c r="C2265" i="5"/>
  <c r="C2265" i="10" s="1"/>
  <c r="F2264" i="5"/>
  <c r="E2264" i="5"/>
  <c r="E2264" i="10" s="1"/>
  <c r="D2264" i="5"/>
  <c r="D2264" i="10" s="1"/>
  <c r="C2264" i="5"/>
  <c r="C2264" i="10" s="1"/>
  <c r="F2263" i="5"/>
  <c r="E2263" i="5"/>
  <c r="E2263" i="10" s="1"/>
  <c r="D2263" i="5"/>
  <c r="D2263" i="10" s="1"/>
  <c r="C2263" i="5"/>
  <c r="C2263" i="10" s="1"/>
  <c r="F2262" i="5"/>
  <c r="E2262" i="5"/>
  <c r="E2262" i="10" s="1"/>
  <c r="D2262" i="5"/>
  <c r="D2262" i="10" s="1"/>
  <c r="C2262" i="5"/>
  <c r="C2262" i="10" s="1"/>
  <c r="F2261" i="5"/>
  <c r="E2261" i="5"/>
  <c r="E2261" i="10" s="1"/>
  <c r="D2261" i="5"/>
  <c r="D2261" i="10" s="1"/>
  <c r="C2261" i="5"/>
  <c r="C2261" i="10" s="1"/>
  <c r="F2260" i="5"/>
  <c r="E2260" i="5"/>
  <c r="E2260" i="10" s="1"/>
  <c r="D2260" i="5"/>
  <c r="D2260" i="10" s="1"/>
  <c r="C2260" i="5"/>
  <c r="C2260" i="10" s="1"/>
  <c r="F2259" i="5"/>
  <c r="E2259" i="5"/>
  <c r="E2259" i="10" s="1"/>
  <c r="D2259" i="5"/>
  <c r="D2259" i="10" s="1"/>
  <c r="C2259" i="5"/>
  <c r="C2259" i="10" s="1"/>
  <c r="F2258" i="5"/>
  <c r="E2258" i="5"/>
  <c r="E2258" i="10" s="1"/>
  <c r="D2258" i="5"/>
  <c r="D2258" i="10" s="1"/>
  <c r="C2258" i="5"/>
  <c r="C2258" i="10" s="1"/>
  <c r="F2257" i="5"/>
  <c r="E2257" i="5"/>
  <c r="E2257" i="10" s="1"/>
  <c r="D2257" i="5"/>
  <c r="D2257" i="10" s="1"/>
  <c r="C2257" i="5"/>
  <c r="C2257" i="10" s="1"/>
  <c r="F2256" i="5"/>
  <c r="E2256" i="5"/>
  <c r="E2256" i="10" s="1"/>
  <c r="D2256" i="5"/>
  <c r="D2256" i="10" s="1"/>
  <c r="C2256" i="5"/>
  <c r="C2256" i="10" s="1"/>
  <c r="F2255" i="5"/>
  <c r="E2255" i="5"/>
  <c r="E2255" i="10" s="1"/>
  <c r="D2255" i="5"/>
  <c r="D2255" i="10" s="1"/>
  <c r="C2255" i="5"/>
  <c r="C2255" i="10" s="1"/>
  <c r="F2254" i="5"/>
  <c r="E2254" i="5"/>
  <c r="E2254" i="10" s="1"/>
  <c r="D2254" i="5"/>
  <c r="D2254" i="10" s="1"/>
  <c r="C2254" i="5"/>
  <c r="C2254" i="10" s="1"/>
  <c r="F2253" i="5"/>
  <c r="E2253" i="5"/>
  <c r="E2253" i="10" s="1"/>
  <c r="D2253" i="5"/>
  <c r="D2253" i="10" s="1"/>
  <c r="C2253" i="5"/>
  <c r="C2253" i="10" s="1"/>
  <c r="F2252" i="5"/>
  <c r="E2252" i="5"/>
  <c r="E2252" i="10" s="1"/>
  <c r="D2252" i="5"/>
  <c r="D2252" i="10" s="1"/>
  <c r="C2252" i="5"/>
  <c r="C2252" i="10" s="1"/>
  <c r="F2251" i="5"/>
  <c r="E2251" i="5"/>
  <c r="E2251" i="10" s="1"/>
  <c r="D2251" i="5"/>
  <c r="D2251" i="10" s="1"/>
  <c r="C2251" i="5"/>
  <c r="C2251" i="10" s="1"/>
  <c r="F2250" i="5"/>
  <c r="E2250" i="5"/>
  <c r="E2250" i="10" s="1"/>
  <c r="D2250" i="5"/>
  <c r="D2250" i="10" s="1"/>
  <c r="C2250" i="5"/>
  <c r="C2250" i="10" s="1"/>
  <c r="F2249" i="5"/>
  <c r="E2249" i="5"/>
  <c r="E2249" i="10" s="1"/>
  <c r="D2249" i="5"/>
  <c r="D2249" i="10" s="1"/>
  <c r="C2249" i="5"/>
  <c r="C2249" i="10" s="1"/>
  <c r="F2248" i="5"/>
  <c r="E2248" i="5"/>
  <c r="E2248" i="10" s="1"/>
  <c r="D2248" i="5"/>
  <c r="D2248" i="10" s="1"/>
  <c r="C2248" i="5"/>
  <c r="C2248" i="10" s="1"/>
  <c r="F2247" i="5"/>
  <c r="E2247" i="5"/>
  <c r="E2247" i="10" s="1"/>
  <c r="D2247" i="5"/>
  <c r="D2247" i="10" s="1"/>
  <c r="C2247" i="5"/>
  <c r="C2247" i="10" s="1"/>
  <c r="F2246" i="5"/>
  <c r="E2246" i="5"/>
  <c r="E2246" i="10" s="1"/>
  <c r="D2246" i="5"/>
  <c r="D2246" i="10" s="1"/>
  <c r="C2246" i="5"/>
  <c r="C2246" i="10" s="1"/>
  <c r="F2245" i="5"/>
  <c r="E2245" i="5"/>
  <c r="E2245" i="10" s="1"/>
  <c r="D2245" i="5"/>
  <c r="D2245" i="10" s="1"/>
  <c r="C2245" i="5"/>
  <c r="C2245" i="10" s="1"/>
  <c r="F2244" i="5"/>
  <c r="E2244" i="5"/>
  <c r="E2244" i="10" s="1"/>
  <c r="D2244" i="5"/>
  <c r="D2244" i="10" s="1"/>
  <c r="C2244" i="5"/>
  <c r="C2244" i="10" s="1"/>
  <c r="F2243" i="5"/>
  <c r="E2243" i="5"/>
  <c r="E2243" i="10" s="1"/>
  <c r="D2243" i="5"/>
  <c r="D2243" i="10" s="1"/>
  <c r="C2243" i="5"/>
  <c r="C2243" i="10" s="1"/>
  <c r="F2242" i="5"/>
  <c r="E2242" i="5"/>
  <c r="E2242" i="10" s="1"/>
  <c r="D2242" i="5"/>
  <c r="D2242" i="10" s="1"/>
  <c r="C2242" i="5"/>
  <c r="C2242" i="10" s="1"/>
  <c r="F2241" i="5"/>
  <c r="E2241" i="5"/>
  <c r="E2241" i="10" s="1"/>
  <c r="D2241" i="5"/>
  <c r="D2241" i="10" s="1"/>
  <c r="C2241" i="5"/>
  <c r="C2241" i="10" s="1"/>
  <c r="F2240" i="5"/>
  <c r="E2240" i="5"/>
  <c r="E2240" i="10" s="1"/>
  <c r="D2240" i="5"/>
  <c r="D2240" i="10" s="1"/>
  <c r="C2240" i="5"/>
  <c r="C2240" i="10" s="1"/>
  <c r="F2239" i="5"/>
  <c r="E2239" i="5"/>
  <c r="E2239" i="10" s="1"/>
  <c r="D2239" i="5"/>
  <c r="D2239" i="10" s="1"/>
  <c r="C2239" i="5"/>
  <c r="C2239" i="10" s="1"/>
  <c r="F2238" i="5"/>
  <c r="E2238" i="5"/>
  <c r="E2238" i="10" s="1"/>
  <c r="D2238" i="5"/>
  <c r="D2238" i="10" s="1"/>
  <c r="C2238" i="5"/>
  <c r="C2238" i="10" s="1"/>
  <c r="F2237" i="5"/>
  <c r="E2237" i="5"/>
  <c r="E2237" i="10" s="1"/>
  <c r="D2237" i="5"/>
  <c r="D2237" i="10" s="1"/>
  <c r="C2237" i="5"/>
  <c r="C2237" i="10" s="1"/>
  <c r="F2236" i="5"/>
  <c r="E2236" i="5"/>
  <c r="E2236" i="10" s="1"/>
  <c r="D2236" i="5"/>
  <c r="D2236" i="10" s="1"/>
  <c r="C2236" i="5"/>
  <c r="C2236" i="10" s="1"/>
  <c r="F2235" i="5"/>
  <c r="E2235" i="5"/>
  <c r="E2235" i="10" s="1"/>
  <c r="D2235" i="5"/>
  <c r="D2235" i="10" s="1"/>
  <c r="C2235" i="5"/>
  <c r="C2235" i="10" s="1"/>
  <c r="F2234" i="5"/>
  <c r="E2234" i="5"/>
  <c r="E2234" i="10" s="1"/>
  <c r="D2234" i="5"/>
  <c r="D2234" i="10" s="1"/>
  <c r="C2234" i="5"/>
  <c r="C2234" i="10" s="1"/>
  <c r="F2233" i="5"/>
  <c r="E2233" i="5"/>
  <c r="E2233" i="10" s="1"/>
  <c r="D2233" i="5"/>
  <c r="D2233" i="10" s="1"/>
  <c r="C2233" i="5"/>
  <c r="C2233" i="10" s="1"/>
  <c r="F2232" i="5"/>
  <c r="E2232" i="5"/>
  <c r="E2232" i="10" s="1"/>
  <c r="D2232" i="5"/>
  <c r="D2232" i="10" s="1"/>
  <c r="C2232" i="5"/>
  <c r="C2232" i="10" s="1"/>
  <c r="F2231" i="5"/>
  <c r="E2231" i="5"/>
  <c r="E2231" i="10" s="1"/>
  <c r="D2231" i="5"/>
  <c r="D2231" i="10" s="1"/>
  <c r="C2231" i="5"/>
  <c r="C2231" i="10" s="1"/>
  <c r="F2230" i="5"/>
  <c r="E2230" i="5"/>
  <c r="E2230" i="10" s="1"/>
  <c r="D2230" i="5"/>
  <c r="D2230" i="10" s="1"/>
  <c r="C2230" i="5"/>
  <c r="C2230" i="10" s="1"/>
  <c r="F2229" i="5"/>
  <c r="E2229" i="5"/>
  <c r="E2229" i="10" s="1"/>
  <c r="D2229" i="5"/>
  <c r="D2229" i="10" s="1"/>
  <c r="C2229" i="5"/>
  <c r="C2229" i="10" s="1"/>
  <c r="F2228" i="5"/>
  <c r="E2228" i="5"/>
  <c r="E2228" i="10" s="1"/>
  <c r="D2228" i="5"/>
  <c r="D2228" i="10" s="1"/>
  <c r="C2228" i="5"/>
  <c r="C2228" i="10" s="1"/>
  <c r="F2227" i="5"/>
  <c r="E2227" i="5"/>
  <c r="E2227" i="10" s="1"/>
  <c r="D2227" i="5"/>
  <c r="D2227" i="10" s="1"/>
  <c r="C2227" i="5"/>
  <c r="C2227" i="10" s="1"/>
  <c r="F2226" i="5"/>
  <c r="E2226" i="5"/>
  <c r="E2226" i="10" s="1"/>
  <c r="D2226" i="5"/>
  <c r="D2226" i="10" s="1"/>
  <c r="C2226" i="5"/>
  <c r="C2226" i="10" s="1"/>
  <c r="F2225" i="5"/>
  <c r="E2225" i="5"/>
  <c r="E2225" i="10" s="1"/>
  <c r="D2225" i="5"/>
  <c r="D2225" i="10" s="1"/>
  <c r="C2225" i="5"/>
  <c r="C2225" i="10" s="1"/>
  <c r="F2224" i="5"/>
  <c r="E2224" i="5"/>
  <c r="E2224" i="10" s="1"/>
  <c r="D2224" i="5"/>
  <c r="D2224" i="10" s="1"/>
  <c r="C2224" i="5"/>
  <c r="C2224" i="10" s="1"/>
  <c r="F2223" i="5"/>
  <c r="E2223" i="5"/>
  <c r="E2223" i="10" s="1"/>
  <c r="D2223" i="5"/>
  <c r="D2223" i="10" s="1"/>
  <c r="C2223" i="5"/>
  <c r="C2223" i="10" s="1"/>
  <c r="F2222" i="5"/>
  <c r="E2222" i="5"/>
  <c r="E2222" i="10" s="1"/>
  <c r="D2222" i="5"/>
  <c r="D2222" i="10" s="1"/>
  <c r="C2222" i="5"/>
  <c r="C2222" i="10" s="1"/>
  <c r="F2221" i="5"/>
  <c r="E2221" i="5"/>
  <c r="E2221" i="10" s="1"/>
  <c r="D2221" i="5"/>
  <c r="D2221" i="10" s="1"/>
  <c r="C2221" i="5"/>
  <c r="C2221" i="10" s="1"/>
  <c r="F2220" i="5"/>
  <c r="E2220" i="5"/>
  <c r="E2220" i="10" s="1"/>
  <c r="D2220" i="5"/>
  <c r="D2220" i="10" s="1"/>
  <c r="C2220" i="5"/>
  <c r="C2220" i="10" s="1"/>
  <c r="F2219" i="5"/>
  <c r="E2219" i="5"/>
  <c r="E2219" i="10" s="1"/>
  <c r="D2219" i="5"/>
  <c r="D2219" i="10" s="1"/>
  <c r="C2219" i="5"/>
  <c r="C2219" i="10" s="1"/>
  <c r="F2218" i="5"/>
  <c r="E2218" i="5"/>
  <c r="E2218" i="10" s="1"/>
  <c r="D2218" i="5"/>
  <c r="D2218" i="10" s="1"/>
  <c r="C2218" i="5"/>
  <c r="C2218" i="10" s="1"/>
  <c r="F2217" i="5"/>
  <c r="E2217" i="5"/>
  <c r="E2217" i="10" s="1"/>
  <c r="D2217" i="5"/>
  <c r="D2217" i="10" s="1"/>
  <c r="C2217" i="5"/>
  <c r="C2217" i="10" s="1"/>
  <c r="F2216" i="5"/>
  <c r="E2216" i="5"/>
  <c r="E2216" i="10" s="1"/>
  <c r="D2216" i="5"/>
  <c r="D2216" i="10" s="1"/>
  <c r="C2216" i="5"/>
  <c r="C2216" i="10" s="1"/>
  <c r="F2215" i="5"/>
  <c r="E2215" i="5"/>
  <c r="E2215" i="10" s="1"/>
  <c r="D2215" i="5"/>
  <c r="D2215" i="10" s="1"/>
  <c r="C2215" i="5"/>
  <c r="C2215" i="10" s="1"/>
  <c r="F2214" i="5"/>
  <c r="E2214" i="5"/>
  <c r="E2214" i="10" s="1"/>
  <c r="D2214" i="5"/>
  <c r="D2214" i="10" s="1"/>
  <c r="C2214" i="5"/>
  <c r="C2214" i="10" s="1"/>
  <c r="F2213" i="5"/>
  <c r="E2213" i="5"/>
  <c r="E2213" i="10" s="1"/>
  <c r="D2213" i="5"/>
  <c r="D2213" i="10" s="1"/>
  <c r="C2213" i="5"/>
  <c r="C2213" i="10" s="1"/>
  <c r="F2212" i="5"/>
  <c r="E2212" i="5"/>
  <c r="E2212" i="10" s="1"/>
  <c r="D2212" i="5"/>
  <c r="D2212" i="10" s="1"/>
  <c r="C2212" i="5"/>
  <c r="C2212" i="10" s="1"/>
  <c r="F2211" i="5"/>
  <c r="E2211" i="5"/>
  <c r="E2211" i="10" s="1"/>
  <c r="D2211" i="5"/>
  <c r="D2211" i="10" s="1"/>
  <c r="C2211" i="5"/>
  <c r="C2211" i="10" s="1"/>
  <c r="F2210" i="5"/>
  <c r="E2210" i="5"/>
  <c r="E2210" i="10" s="1"/>
  <c r="D2210" i="5"/>
  <c r="D2210" i="10" s="1"/>
  <c r="C2210" i="5"/>
  <c r="C2210" i="10" s="1"/>
  <c r="F2209" i="5"/>
  <c r="E2209" i="5"/>
  <c r="E2209" i="10" s="1"/>
  <c r="D2209" i="5"/>
  <c r="D2209" i="10" s="1"/>
  <c r="C2209" i="5"/>
  <c r="C2209" i="10" s="1"/>
  <c r="F2208" i="5"/>
  <c r="E2208" i="5"/>
  <c r="E2208" i="10" s="1"/>
  <c r="D2208" i="5"/>
  <c r="D2208" i="10" s="1"/>
  <c r="C2208" i="5"/>
  <c r="C2208" i="10" s="1"/>
  <c r="F2207" i="5"/>
  <c r="E2207" i="5"/>
  <c r="E2207" i="10" s="1"/>
  <c r="D2207" i="5"/>
  <c r="D2207" i="10" s="1"/>
  <c r="C2207" i="5"/>
  <c r="C2207" i="10" s="1"/>
  <c r="F2206" i="5"/>
  <c r="E2206" i="5"/>
  <c r="E2206" i="10" s="1"/>
  <c r="D2206" i="5"/>
  <c r="D2206" i="10" s="1"/>
  <c r="C2206" i="5"/>
  <c r="C2206" i="10" s="1"/>
  <c r="F2205" i="5"/>
  <c r="E2205" i="5"/>
  <c r="E2205" i="10" s="1"/>
  <c r="D2205" i="5"/>
  <c r="D2205" i="10" s="1"/>
  <c r="C2205" i="5"/>
  <c r="C2205" i="10" s="1"/>
  <c r="F2204" i="5"/>
  <c r="E2204" i="5"/>
  <c r="E2204" i="10" s="1"/>
  <c r="D2204" i="5"/>
  <c r="D2204" i="10" s="1"/>
  <c r="C2204" i="5"/>
  <c r="C2204" i="10" s="1"/>
  <c r="F2203" i="5"/>
  <c r="E2203" i="5"/>
  <c r="E2203" i="10" s="1"/>
  <c r="D2203" i="5"/>
  <c r="D2203" i="10" s="1"/>
  <c r="C2203" i="5"/>
  <c r="C2203" i="10" s="1"/>
  <c r="F2202" i="5"/>
  <c r="E2202" i="5"/>
  <c r="E2202" i="10" s="1"/>
  <c r="D2202" i="5"/>
  <c r="D2202" i="10" s="1"/>
  <c r="C2202" i="5"/>
  <c r="C2202" i="10" s="1"/>
  <c r="F2201" i="5"/>
  <c r="E2201" i="5"/>
  <c r="E2201" i="10" s="1"/>
  <c r="D2201" i="5"/>
  <c r="D2201" i="10" s="1"/>
  <c r="C2201" i="5"/>
  <c r="C2201" i="10" s="1"/>
  <c r="F2200" i="5"/>
  <c r="E2200" i="5"/>
  <c r="E2200" i="10" s="1"/>
  <c r="D2200" i="5"/>
  <c r="D2200" i="10" s="1"/>
  <c r="C2200" i="5"/>
  <c r="C2200" i="10" s="1"/>
  <c r="F2199" i="5"/>
  <c r="E2199" i="5"/>
  <c r="E2199" i="10" s="1"/>
  <c r="D2199" i="5"/>
  <c r="D2199" i="10" s="1"/>
  <c r="C2199" i="5"/>
  <c r="C2199" i="10" s="1"/>
  <c r="F2198" i="5"/>
  <c r="E2198" i="5"/>
  <c r="E2198" i="10" s="1"/>
  <c r="D2198" i="5"/>
  <c r="D2198" i="10" s="1"/>
  <c r="C2198" i="5"/>
  <c r="C2198" i="10" s="1"/>
  <c r="F2197" i="5"/>
  <c r="E2197" i="5"/>
  <c r="E2197" i="10" s="1"/>
  <c r="D2197" i="5"/>
  <c r="D2197" i="10" s="1"/>
  <c r="C2197" i="5"/>
  <c r="C2197" i="10" s="1"/>
  <c r="F2196" i="5"/>
  <c r="E2196" i="5"/>
  <c r="E2196" i="10" s="1"/>
  <c r="D2196" i="5"/>
  <c r="D2196" i="10" s="1"/>
  <c r="C2196" i="5"/>
  <c r="C2196" i="10" s="1"/>
  <c r="F2195" i="5"/>
  <c r="E2195" i="5"/>
  <c r="E2195" i="10" s="1"/>
  <c r="D2195" i="5"/>
  <c r="D2195" i="10" s="1"/>
  <c r="C2195" i="5"/>
  <c r="C2195" i="10" s="1"/>
  <c r="F2194" i="5"/>
  <c r="E2194" i="5"/>
  <c r="E2194" i="10" s="1"/>
  <c r="D2194" i="5"/>
  <c r="D2194" i="10" s="1"/>
  <c r="C2194" i="5"/>
  <c r="C2194" i="10" s="1"/>
  <c r="F2193" i="5"/>
  <c r="E2193" i="5"/>
  <c r="E2193" i="10" s="1"/>
  <c r="D2193" i="5"/>
  <c r="D2193" i="10" s="1"/>
  <c r="C2193" i="5"/>
  <c r="C2193" i="10" s="1"/>
  <c r="F2192" i="5"/>
  <c r="E2192" i="5"/>
  <c r="E2192" i="10" s="1"/>
  <c r="D2192" i="5"/>
  <c r="D2192" i="10" s="1"/>
  <c r="C2192" i="5"/>
  <c r="C2192" i="10" s="1"/>
  <c r="F2191" i="5"/>
  <c r="E2191" i="5"/>
  <c r="E2191" i="10" s="1"/>
  <c r="D2191" i="5"/>
  <c r="D2191" i="10" s="1"/>
  <c r="C2191" i="5"/>
  <c r="C2191" i="10" s="1"/>
  <c r="F2190" i="5"/>
  <c r="E2190" i="5"/>
  <c r="E2190" i="10" s="1"/>
  <c r="D2190" i="5"/>
  <c r="D2190" i="10" s="1"/>
  <c r="C2190" i="5"/>
  <c r="C2190" i="10" s="1"/>
  <c r="F2189" i="5"/>
  <c r="E2189" i="5"/>
  <c r="E2189" i="10" s="1"/>
  <c r="D2189" i="5"/>
  <c r="D2189" i="10" s="1"/>
  <c r="C2189" i="5"/>
  <c r="C2189" i="10" s="1"/>
  <c r="F2188" i="5"/>
  <c r="E2188" i="5"/>
  <c r="E2188" i="10" s="1"/>
  <c r="D2188" i="5"/>
  <c r="D2188" i="10" s="1"/>
  <c r="C2188" i="5"/>
  <c r="C2188" i="10" s="1"/>
  <c r="F2187" i="5"/>
  <c r="E2187" i="5"/>
  <c r="E2187" i="10" s="1"/>
  <c r="D2187" i="5"/>
  <c r="D2187" i="10" s="1"/>
  <c r="C2187" i="5"/>
  <c r="C2187" i="10" s="1"/>
  <c r="F2186" i="5"/>
  <c r="E2186" i="5"/>
  <c r="E2186" i="10" s="1"/>
  <c r="D2186" i="5"/>
  <c r="D2186" i="10" s="1"/>
  <c r="C2186" i="5"/>
  <c r="C2186" i="10" s="1"/>
  <c r="F2185" i="5"/>
  <c r="E2185" i="5"/>
  <c r="E2185" i="10" s="1"/>
  <c r="D2185" i="5"/>
  <c r="D2185" i="10" s="1"/>
  <c r="C2185" i="5"/>
  <c r="C2185" i="10" s="1"/>
  <c r="F2184" i="5"/>
  <c r="E2184" i="5"/>
  <c r="E2184" i="10" s="1"/>
  <c r="D2184" i="5"/>
  <c r="D2184" i="10" s="1"/>
  <c r="C2184" i="5"/>
  <c r="C2184" i="10" s="1"/>
  <c r="F2183" i="5"/>
  <c r="E2183" i="5"/>
  <c r="E2183" i="10" s="1"/>
  <c r="D2183" i="5"/>
  <c r="D2183" i="10" s="1"/>
  <c r="C2183" i="5"/>
  <c r="C2183" i="10" s="1"/>
  <c r="F2182" i="5"/>
  <c r="E2182" i="5"/>
  <c r="E2182" i="10" s="1"/>
  <c r="D2182" i="5"/>
  <c r="D2182" i="10" s="1"/>
  <c r="C2182" i="5"/>
  <c r="C2182" i="10" s="1"/>
  <c r="F2181" i="5"/>
  <c r="E2181" i="5"/>
  <c r="E2181" i="10" s="1"/>
  <c r="D2181" i="5"/>
  <c r="D2181" i="10" s="1"/>
  <c r="C2181" i="5"/>
  <c r="C2181" i="10" s="1"/>
  <c r="F2180" i="5"/>
  <c r="E2180" i="5"/>
  <c r="E2180" i="10" s="1"/>
  <c r="D2180" i="5"/>
  <c r="D2180" i="10" s="1"/>
  <c r="C2180" i="5"/>
  <c r="C2180" i="10" s="1"/>
  <c r="F2179" i="5"/>
  <c r="E2179" i="5"/>
  <c r="E2179" i="10" s="1"/>
  <c r="D2179" i="5"/>
  <c r="D2179" i="10" s="1"/>
  <c r="C2179" i="5"/>
  <c r="C2179" i="10" s="1"/>
  <c r="F2178" i="5"/>
  <c r="E2178" i="5"/>
  <c r="E2178" i="10" s="1"/>
  <c r="D2178" i="5"/>
  <c r="D2178" i="10" s="1"/>
  <c r="C2178" i="5"/>
  <c r="C2178" i="10" s="1"/>
  <c r="F2177" i="5"/>
  <c r="E2177" i="5"/>
  <c r="E2177" i="10" s="1"/>
  <c r="D2177" i="5"/>
  <c r="D2177" i="10" s="1"/>
  <c r="C2177" i="5"/>
  <c r="C2177" i="10" s="1"/>
  <c r="F2176" i="5"/>
  <c r="E2176" i="5"/>
  <c r="E2176" i="10" s="1"/>
  <c r="D2176" i="5"/>
  <c r="D2176" i="10" s="1"/>
  <c r="C2176" i="5"/>
  <c r="C2176" i="10" s="1"/>
  <c r="F2175" i="5"/>
  <c r="E2175" i="5"/>
  <c r="E2175" i="10" s="1"/>
  <c r="D2175" i="5"/>
  <c r="D2175" i="10" s="1"/>
  <c r="C2175" i="5"/>
  <c r="C2175" i="10" s="1"/>
  <c r="F2174" i="5"/>
  <c r="E2174" i="5"/>
  <c r="E2174" i="10" s="1"/>
  <c r="D2174" i="5"/>
  <c r="D2174" i="10" s="1"/>
  <c r="C2174" i="5"/>
  <c r="C2174" i="10" s="1"/>
  <c r="F2173" i="5"/>
  <c r="E2173" i="5"/>
  <c r="E2173" i="10" s="1"/>
  <c r="D2173" i="5"/>
  <c r="D2173" i="10" s="1"/>
  <c r="C2173" i="5"/>
  <c r="C2173" i="10" s="1"/>
  <c r="F2172" i="5"/>
  <c r="E2172" i="5"/>
  <c r="E2172" i="10" s="1"/>
  <c r="D2172" i="5"/>
  <c r="D2172" i="10" s="1"/>
  <c r="C2172" i="5"/>
  <c r="C2172" i="10" s="1"/>
  <c r="F2171" i="5"/>
  <c r="E2171" i="5"/>
  <c r="E2171" i="10" s="1"/>
  <c r="D2171" i="5"/>
  <c r="D2171" i="10" s="1"/>
  <c r="C2171" i="5"/>
  <c r="C2171" i="10" s="1"/>
  <c r="F2170" i="5"/>
  <c r="E2170" i="5"/>
  <c r="E2170" i="10" s="1"/>
  <c r="D2170" i="5"/>
  <c r="D2170" i="10" s="1"/>
  <c r="C2170" i="5"/>
  <c r="C2170" i="10" s="1"/>
  <c r="F2169" i="5"/>
  <c r="E2169" i="5"/>
  <c r="E2169" i="10" s="1"/>
  <c r="D2169" i="5"/>
  <c r="D2169" i="10" s="1"/>
  <c r="C2169" i="5"/>
  <c r="C2169" i="10" s="1"/>
  <c r="F2168" i="5"/>
  <c r="E2168" i="5"/>
  <c r="E2168" i="10" s="1"/>
  <c r="D2168" i="5"/>
  <c r="D2168" i="10" s="1"/>
  <c r="C2168" i="5"/>
  <c r="C2168" i="10" s="1"/>
  <c r="F2167" i="5"/>
  <c r="E2167" i="5"/>
  <c r="E2167" i="10" s="1"/>
  <c r="D2167" i="5"/>
  <c r="D2167" i="10" s="1"/>
  <c r="C2167" i="5"/>
  <c r="C2167" i="10" s="1"/>
  <c r="F2166" i="5"/>
  <c r="E2166" i="5"/>
  <c r="E2166" i="10" s="1"/>
  <c r="D2166" i="5"/>
  <c r="D2166" i="10" s="1"/>
  <c r="C2166" i="5"/>
  <c r="C2166" i="10" s="1"/>
  <c r="F2165" i="5"/>
  <c r="E2165" i="5"/>
  <c r="E2165" i="10" s="1"/>
  <c r="D2165" i="5"/>
  <c r="D2165" i="10" s="1"/>
  <c r="C2165" i="5"/>
  <c r="C2165" i="10" s="1"/>
  <c r="F2164" i="5"/>
  <c r="E2164" i="5"/>
  <c r="E2164" i="10" s="1"/>
  <c r="D2164" i="5"/>
  <c r="D2164" i="10" s="1"/>
  <c r="C2164" i="5"/>
  <c r="C2164" i="10" s="1"/>
  <c r="F2163" i="5"/>
  <c r="E2163" i="5"/>
  <c r="E2163" i="10" s="1"/>
  <c r="D2163" i="5"/>
  <c r="D2163" i="10" s="1"/>
  <c r="C2163" i="5"/>
  <c r="C2163" i="10" s="1"/>
  <c r="F2162" i="5"/>
  <c r="E2162" i="5"/>
  <c r="E2162" i="10" s="1"/>
  <c r="D2162" i="5"/>
  <c r="D2162" i="10" s="1"/>
  <c r="C2162" i="5"/>
  <c r="C2162" i="10" s="1"/>
  <c r="F2161" i="5"/>
  <c r="E2161" i="5"/>
  <c r="E2161" i="10" s="1"/>
  <c r="D2161" i="5"/>
  <c r="D2161" i="10" s="1"/>
  <c r="C2161" i="5"/>
  <c r="C2161" i="10" s="1"/>
  <c r="F2160" i="5"/>
  <c r="E2160" i="5"/>
  <c r="E2160" i="10" s="1"/>
  <c r="D2160" i="5"/>
  <c r="D2160" i="10" s="1"/>
  <c r="C2160" i="5"/>
  <c r="C2160" i="10" s="1"/>
  <c r="F2159" i="5"/>
  <c r="E2159" i="5"/>
  <c r="E2159" i="10" s="1"/>
  <c r="D2159" i="5"/>
  <c r="D2159" i="10" s="1"/>
  <c r="C2159" i="5"/>
  <c r="C2159" i="10" s="1"/>
  <c r="F2158" i="5"/>
  <c r="E2158" i="5"/>
  <c r="E2158" i="10" s="1"/>
  <c r="D2158" i="5"/>
  <c r="D2158" i="10" s="1"/>
  <c r="C2158" i="5"/>
  <c r="C2158" i="10" s="1"/>
  <c r="F2157" i="5"/>
  <c r="E2157" i="5"/>
  <c r="E2157" i="10" s="1"/>
  <c r="D2157" i="5"/>
  <c r="D2157" i="10" s="1"/>
  <c r="C2157" i="5"/>
  <c r="C2157" i="10" s="1"/>
  <c r="F2156" i="5"/>
  <c r="E2156" i="5"/>
  <c r="E2156" i="10" s="1"/>
  <c r="D2156" i="5"/>
  <c r="D2156" i="10" s="1"/>
  <c r="C2156" i="5"/>
  <c r="C2156" i="10" s="1"/>
  <c r="F2155" i="5"/>
  <c r="E2155" i="5"/>
  <c r="E2155" i="10" s="1"/>
  <c r="D2155" i="5"/>
  <c r="D2155" i="10" s="1"/>
  <c r="C2155" i="5"/>
  <c r="C2155" i="10" s="1"/>
  <c r="F2154" i="5"/>
  <c r="E2154" i="5"/>
  <c r="E2154" i="10" s="1"/>
  <c r="D2154" i="5"/>
  <c r="D2154" i="10" s="1"/>
  <c r="C2154" i="5"/>
  <c r="C2154" i="10" s="1"/>
  <c r="F2153" i="5"/>
  <c r="E2153" i="5"/>
  <c r="E2153" i="10" s="1"/>
  <c r="D2153" i="5"/>
  <c r="D2153" i="10" s="1"/>
  <c r="C2153" i="5"/>
  <c r="C2153" i="10" s="1"/>
  <c r="F2152" i="5"/>
  <c r="E2152" i="5"/>
  <c r="E2152" i="10" s="1"/>
  <c r="D2152" i="5"/>
  <c r="D2152" i="10" s="1"/>
  <c r="C2152" i="5"/>
  <c r="C2152" i="10" s="1"/>
  <c r="F2151" i="5"/>
  <c r="E2151" i="5"/>
  <c r="E2151" i="10" s="1"/>
  <c r="D2151" i="5"/>
  <c r="D2151" i="10" s="1"/>
  <c r="C2151" i="5"/>
  <c r="C2151" i="10" s="1"/>
  <c r="F2150" i="5"/>
  <c r="E2150" i="5"/>
  <c r="E2150" i="10" s="1"/>
  <c r="D2150" i="5"/>
  <c r="D2150" i="10" s="1"/>
  <c r="C2150" i="5"/>
  <c r="C2150" i="10" s="1"/>
  <c r="F2149" i="5"/>
  <c r="E2149" i="5"/>
  <c r="E2149" i="10" s="1"/>
  <c r="D2149" i="5"/>
  <c r="D2149" i="10" s="1"/>
  <c r="C2149" i="5"/>
  <c r="C2149" i="10" s="1"/>
  <c r="F2148" i="5"/>
  <c r="E2148" i="5"/>
  <c r="E2148" i="10" s="1"/>
  <c r="D2148" i="5"/>
  <c r="D2148" i="10" s="1"/>
  <c r="C2148" i="5"/>
  <c r="C2148" i="10" s="1"/>
  <c r="F2147" i="5"/>
  <c r="E2147" i="5"/>
  <c r="E2147" i="10" s="1"/>
  <c r="D2147" i="5"/>
  <c r="D2147" i="10" s="1"/>
  <c r="C2147" i="5"/>
  <c r="C2147" i="10" s="1"/>
  <c r="F2146" i="5"/>
  <c r="E2146" i="5"/>
  <c r="E2146" i="10" s="1"/>
  <c r="D2146" i="5"/>
  <c r="D2146" i="10" s="1"/>
  <c r="C2146" i="5"/>
  <c r="C2146" i="10" s="1"/>
  <c r="F2145" i="5"/>
  <c r="E2145" i="5"/>
  <c r="E2145" i="10" s="1"/>
  <c r="D2145" i="5"/>
  <c r="D2145" i="10" s="1"/>
  <c r="C2145" i="5"/>
  <c r="C2145" i="10" s="1"/>
  <c r="F2144" i="5"/>
  <c r="E2144" i="5"/>
  <c r="E2144" i="10" s="1"/>
  <c r="D2144" i="5"/>
  <c r="D2144" i="10" s="1"/>
  <c r="C2144" i="5"/>
  <c r="C2144" i="10" s="1"/>
  <c r="F2143" i="5"/>
  <c r="E2143" i="5"/>
  <c r="E2143" i="10" s="1"/>
  <c r="D2143" i="5"/>
  <c r="D2143" i="10" s="1"/>
  <c r="C2143" i="5"/>
  <c r="C2143" i="10" s="1"/>
  <c r="F2142" i="5"/>
  <c r="E2142" i="5"/>
  <c r="E2142" i="10" s="1"/>
  <c r="D2142" i="5"/>
  <c r="D2142" i="10" s="1"/>
  <c r="C2142" i="5"/>
  <c r="C2142" i="10" s="1"/>
  <c r="F2141" i="5"/>
  <c r="E2141" i="5"/>
  <c r="E2141" i="10" s="1"/>
  <c r="D2141" i="5"/>
  <c r="D2141" i="10" s="1"/>
  <c r="C2141" i="5"/>
  <c r="C2141" i="10" s="1"/>
  <c r="F2140" i="5"/>
  <c r="E2140" i="5"/>
  <c r="E2140" i="10" s="1"/>
  <c r="D2140" i="5"/>
  <c r="D2140" i="10" s="1"/>
  <c r="C2140" i="5"/>
  <c r="C2140" i="10" s="1"/>
  <c r="F2139" i="5"/>
  <c r="E2139" i="5"/>
  <c r="E2139" i="10" s="1"/>
  <c r="D2139" i="5"/>
  <c r="D2139" i="10" s="1"/>
  <c r="C2139" i="5"/>
  <c r="C2139" i="10" s="1"/>
  <c r="F2138" i="5"/>
  <c r="E2138" i="5"/>
  <c r="E2138" i="10" s="1"/>
  <c r="D2138" i="5"/>
  <c r="D2138" i="10" s="1"/>
  <c r="C2138" i="5"/>
  <c r="C2138" i="10" s="1"/>
  <c r="F2137" i="5"/>
  <c r="E2137" i="5"/>
  <c r="E2137" i="10" s="1"/>
  <c r="D2137" i="5"/>
  <c r="D2137" i="10" s="1"/>
  <c r="C2137" i="5"/>
  <c r="C2137" i="10" s="1"/>
  <c r="F2136" i="5"/>
  <c r="E2136" i="5"/>
  <c r="E2136" i="10" s="1"/>
  <c r="D2136" i="5"/>
  <c r="D2136" i="10" s="1"/>
  <c r="C2136" i="5"/>
  <c r="C2136" i="10" s="1"/>
  <c r="F2135" i="5"/>
  <c r="E2135" i="5"/>
  <c r="E2135" i="10" s="1"/>
  <c r="D2135" i="5"/>
  <c r="D2135" i="10" s="1"/>
  <c r="C2135" i="5"/>
  <c r="C2135" i="10" s="1"/>
  <c r="F2134" i="5"/>
  <c r="E2134" i="5"/>
  <c r="E2134" i="10" s="1"/>
  <c r="D2134" i="5"/>
  <c r="D2134" i="10" s="1"/>
  <c r="C2134" i="5"/>
  <c r="C2134" i="10" s="1"/>
  <c r="F2133" i="5"/>
  <c r="E2133" i="5"/>
  <c r="E2133" i="10" s="1"/>
  <c r="D2133" i="5"/>
  <c r="D2133" i="10" s="1"/>
  <c r="C2133" i="5"/>
  <c r="C2133" i="10" s="1"/>
  <c r="F2132" i="5"/>
  <c r="E2132" i="5"/>
  <c r="E2132" i="10" s="1"/>
  <c r="D2132" i="5"/>
  <c r="D2132" i="10" s="1"/>
  <c r="C2132" i="5"/>
  <c r="C2132" i="10" s="1"/>
  <c r="F2131" i="5"/>
  <c r="E2131" i="5"/>
  <c r="E2131" i="10" s="1"/>
  <c r="D2131" i="5"/>
  <c r="D2131" i="10" s="1"/>
  <c r="C2131" i="5"/>
  <c r="C2131" i="10" s="1"/>
  <c r="F2130" i="5"/>
  <c r="E2130" i="5"/>
  <c r="E2130" i="10" s="1"/>
  <c r="D2130" i="5"/>
  <c r="D2130" i="10" s="1"/>
  <c r="C2130" i="5"/>
  <c r="C2130" i="10" s="1"/>
  <c r="F2129" i="5"/>
  <c r="E2129" i="5"/>
  <c r="E2129" i="10" s="1"/>
  <c r="D2129" i="5"/>
  <c r="D2129" i="10" s="1"/>
  <c r="C2129" i="5"/>
  <c r="C2129" i="10" s="1"/>
  <c r="F2128" i="5"/>
  <c r="E2128" i="5"/>
  <c r="E2128" i="10" s="1"/>
  <c r="D2128" i="5"/>
  <c r="D2128" i="10" s="1"/>
  <c r="C2128" i="5"/>
  <c r="C2128" i="10" s="1"/>
  <c r="F2127" i="5"/>
  <c r="E2127" i="5"/>
  <c r="E2127" i="10" s="1"/>
  <c r="D2127" i="5"/>
  <c r="D2127" i="10" s="1"/>
  <c r="C2127" i="5"/>
  <c r="C2127" i="10" s="1"/>
  <c r="F2126" i="5"/>
  <c r="E2126" i="5"/>
  <c r="E2126" i="10" s="1"/>
  <c r="D2126" i="5"/>
  <c r="D2126" i="10" s="1"/>
  <c r="C2126" i="5"/>
  <c r="C2126" i="10" s="1"/>
  <c r="F2125" i="5"/>
  <c r="E2125" i="5"/>
  <c r="E2125" i="10" s="1"/>
  <c r="D2125" i="5"/>
  <c r="D2125" i="10" s="1"/>
  <c r="C2125" i="5"/>
  <c r="C2125" i="10" s="1"/>
  <c r="F2124" i="5"/>
  <c r="E2124" i="5"/>
  <c r="E2124" i="10" s="1"/>
  <c r="D2124" i="5"/>
  <c r="D2124" i="10" s="1"/>
  <c r="C2124" i="5"/>
  <c r="C2124" i="10" s="1"/>
  <c r="F2123" i="5"/>
  <c r="E2123" i="5"/>
  <c r="E2123" i="10" s="1"/>
  <c r="D2123" i="5"/>
  <c r="D2123" i="10" s="1"/>
  <c r="C2123" i="5"/>
  <c r="C2123" i="10" s="1"/>
  <c r="F2122" i="5"/>
  <c r="E2122" i="5"/>
  <c r="E2122" i="10" s="1"/>
  <c r="D2122" i="5"/>
  <c r="D2122" i="10" s="1"/>
  <c r="C2122" i="5"/>
  <c r="C2122" i="10" s="1"/>
  <c r="F2121" i="5"/>
  <c r="E2121" i="5"/>
  <c r="E2121" i="10" s="1"/>
  <c r="D2121" i="5"/>
  <c r="D2121" i="10" s="1"/>
  <c r="C2121" i="5"/>
  <c r="C2121" i="10" s="1"/>
  <c r="F2120" i="5"/>
  <c r="E2120" i="5"/>
  <c r="E2120" i="10" s="1"/>
  <c r="D2120" i="5"/>
  <c r="D2120" i="10" s="1"/>
  <c r="C2120" i="5"/>
  <c r="C2120" i="10" s="1"/>
  <c r="F2119" i="5"/>
  <c r="E2119" i="5"/>
  <c r="E2119" i="10" s="1"/>
  <c r="D2119" i="5"/>
  <c r="D2119" i="10" s="1"/>
  <c r="C2119" i="5"/>
  <c r="C2119" i="10" s="1"/>
  <c r="F2118" i="5"/>
  <c r="E2118" i="5"/>
  <c r="E2118" i="10" s="1"/>
  <c r="D2118" i="5"/>
  <c r="D2118" i="10" s="1"/>
  <c r="C2118" i="5"/>
  <c r="C2118" i="10" s="1"/>
  <c r="F2117" i="5"/>
  <c r="E2117" i="5"/>
  <c r="E2117" i="10" s="1"/>
  <c r="D2117" i="5"/>
  <c r="D2117" i="10" s="1"/>
  <c r="C2117" i="5"/>
  <c r="C2117" i="10" s="1"/>
  <c r="F2116" i="5"/>
  <c r="E2116" i="5"/>
  <c r="E2116" i="10" s="1"/>
  <c r="D2116" i="5"/>
  <c r="D2116" i="10" s="1"/>
  <c r="C2116" i="5"/>
  <c r="C2116" i="10" s="1"/>
  <c r="F2115" i="5"/>
  <c r="E2115" i="5"/>
  <c r="E2115" i="10" s="1"/>
  <c r="D2115" i="5"/>
  <c r="D2115" i="10" s="1"/>
  <c r="C2115" i="5"/>
  <c r="C2115" i="10" s="1"/>
  <c r="F2114" i="5"/>
  <c r="E2114" i="5"/>
  <c r="E2114" i="10" s="1"/>
  <c r="D2114" i="5"/>
  <c r="D2114" i="10" s="1"/>
  <c r="C2114" i="5"/>
  <c r="C2114" i="10" s="1"/>
  <c r="F2113" i="5"/>
  <c r="E2113" i="5"/>
  <c r="E2113" i="10" s="1"/>
  <c r="D2113" i="5"/>
  <c r="D2113" i="10" s="1"/>
  <c r="C2113" i="5"/>
  <c r="C2113" i="10" s="1"/>
  <c r="F2112" i="5"/>
  <c r="E2112" i="5"/>
  <c r="E2112" i="10" s="1"/>
  <c r="D2112" i="5"/>
  <c r="D2112" i="10" s="1"/>
  <c r="C2112" i="5"/>
  <c r="C2112" i="10" s="1"/>
  <c r="F2111" i="5"/>
  <c r="E2111" i="5"/>
  <c r="E2111" i="10" s="1"/>
  <c r="D2111" i="5"/>
  <c r="D2111" i="10" s="1"/>
  <c r="C2111" i="5"/>
  <c r="C2111" i="10" s="1"/>
  <c r="F2110" i="5"/>
  <c r="E2110" i="5"/>
  <c r="E2110" i="10" s="1"/>
  <c r="D2110" i="5"/>
  <c r="D2110" i="10" s="1"/>
  <c r="C2110" i="5"/>
  <c r="C2110" i="10" s="1"/>
  <c r="F2109" i="5"/>
  <c r="E2109" i="5"/>
  <c r="E2109" i="10" s="1"/>
  <c r="D2109" i="5"/>
  <c r="D2109" i="10" s="1"/>
  <c r="C2109" i="5"/>
  <c r="C2109" i="10" s="1"/>
  <c r="F2108" i="5"/>
  <c r="E2108" i="5"/>
  <c r="E2108" i="10" s="1"/>
  <c r="D2108" i="5"/>
  <c r="D2108" i="10" s="1"/>
  <c r="C2108" i="5"/>
  <c r="C2108" i="10" s="1"/>
  <c r="F2107" i="5"/>
  <c r="E2107" i="5"/>
  <c r="E2107" i="10" s="1"/>
  <c r="D2107" i="5"/>
  <c r="D2107" i="10" s="1"/>
  <c r="C2107" i="5"/>
  <c r="C2107" i="10" s="1"/>
  <c r="F2106" i="5"/>
  <c r="E2106" i="5"/>
  <c r="E2106" i="10" s="1"/>
  <c r="D2106" i="5"/>
  <c r="D2106" i="10" s="1"/>
  <c r="C2106" i="5"/>
  <c r="C2106" i="10" s="1"/>
  <c r="F2105" i="5"/>
  <c r="E2105" i="5"/>
  <c r="E2105" i="10" s="1"/>
  <c r="D2105" i="5"/>
  <c r="D2105" i="10" s="1"/>
  <c r="C2105" i="5"/>
  <c r="C2105" i="10" s="1"/>
  <c r="F2104" i="5"/>
  <c r="E2104" i="5"/>
  <c r="E2104" i="10" s="1"/>
  <c r="D2104" i="5"/>
  <c r="D2104" i="10" s="1"/>
  <c r="C2104" i="5"/>
  <c r="C2104" i="10" s="1"/>
  <c r="F2103" i="5"/>
  <c r="E2103" i="5"/>
  <c r="E2103" i="10" s="1"/>
  <c r="D2103" i="5"/>
  <c r="D2103" i="10" s="1"/>
  <c r="C2103" i="5"/>
  <c r="C2103" i="10" s="1"/>
  <c r="F2102" i="5"/>
  <c r="E2102" i="5"/>
  <c r="E2102" i="10" s="1"/>
  <c r="D2102" i="5"/>
  <c r="D2102" i="10" s="1"/>
  <c r="C2102" i="5"/>
  <c r="C2102" i="10" s="1"/>
  <c r="F2101" i="5"/>
  <c r="E2101" i="5"/>
  <c r="E2101" i="10" s="1"/>
  <c r="D2101" i="5"/>
  <c r="D2101" i="10" s="1"/>
  <c r="C2101" i="5"/>
  <c r="C2101" i="10" s="1"/>
  <c r="F2100" i="5"/>
  <c r="E2100" i="5"/>
  <c r="E2100" i="10" s="1"/>
  <c r="D2100" i="5"/>
  <c r="D2100" i="10" s="1"/>
  <c r="C2100" i="5"/>
  <c r="C2100" i="10" s="1"/>
  <c r="F2099" i="5"/>
  <c r="E2099" i="5"/>
  <c r="E2099" i="10" s="1"/>
  <c r="D2099" i="5"/>
  <c r="D2099" i="10" s="1"/>
  <c r="C2099" i="5"/>
  <c r="C2099" i="10" s="1"/>
  <c r="F2098" i="5"/>
  <c r="E2098" i="5"/>
  <c r="E2098" i="10" s="1"/>
  <c r="D2098" i="5"/>
  <c r="D2098" i="10" s="1"/>
  <c r="C2098" i="5"/>
  <c r="C2098" i="10" s="1"/>
  <c r="F2097" i="5"/>
  <c r="E2097" i="5"/>
  <c r="E2097" i="10" s="1"/>
  <c r="D2097" i="5"/>
  <c r="D2097" i="10" s="1"/>
  <c r="C2097" i="5"/>
  <c r="C2097" i="10" s="1"/>
  <c r="F2096" i="5"/>
  <c r="E2096" i="5"/>
  <c r="E2096" i="10" s="1"/>
  <c r="D2096" i="5"/>
  <c r="D2096" i="10" s="1"/>
  <c r="C2096" i="5"/>
  <c r="C2096" i="10" s="1"/>
  <c r="F2095" i="5"/>
  <c r="E2095" i="5"/>
  <c r="E2095" i="10" s="1"/>
  <c r="D2095" i="5"/>
  <c r="D2095" i="10" s="1"/>
  <c r="C2095" i="5"/>
  <c r="C2095" i="10" s="1"/>
  <c r="F2094" i="5"/>
  <c r="E2094" i="5"/>
  <c r="E2094" i="10" s="1"/>
  <c r="D2094" i="5"/>
  <c r="D2094" i="10" s="1"/>
  <c r="C2094" i="5"/>
  <c r="C2094" i="10" s="1"/>
  <c r="F2093" i="5"/>
  <c r="E2093" i="5"/>
  <c r="E2093" i="10" s="1"/>
  <c r="D2093" i="5"/>
  <c r="D2093" i="10" s="1"/>
  <c r="C2093" i="5"/>
  <c r="C2093" i="10" s="1"/>
  <c r="F2092" i="5"/>
  <c r="E2092" i="5"/>
  <c r="E2092" i="10" s="1"/>
  <c r="D2092" i="5"/>
  <c r="D2092" i="10" s="1"/>
  <c r="C2092" i="5"/>
  <c r="C2092" i="10" s="1"/>
  <c r="F2091" i="5"/>
  <c r="E2091" i="5"/>
  <c r="E2091" i="10" s="1"/>
  <c r="D2091" i="5"/>
  <c r="D2091" i="10" s="1"/>
  <c r="C2091" i="5"/>
  <c r="C2091" i="10" s="1"/>
  <c r="F2090" i="5"/>
  <c r="E2090" i="5"/>
  <c r="E2090" i="10" s="1"/>
  <c r="D2090" i="5"/>
  <c r="D2090" i="10" s="1"/>
  <c r="C2090" i="5"/>
  <c r="C2090" i="10" s="1"/>
  <c r="F2089" i="5"/>
  <c r="E2089" i="5"/>
  <c r="E2089" i="10" s="1"/>
  <c r="D2089" i="5"/>
  <c r="D2089" i="10" s="1"/>
  <c r="C2089" i="5"/>
  <c r="C2089" i="10" s="1"/>
  <c r="F2088" i="5"/>
  <c r="E2088" i="5"/>
  <c r="E2088" i="10" s="1"/>
  <c r="D2088" i="5"/>
  <c r="D2088" i="10" s="1"/>
  <c r="C2088" i="5"/>
  <c r="C2088" i="10" s="1"/>
  <c r="F2087" i="5"/>
  <c r="E2087" i="5"/>
  <c r="E2087" i="10" s="1"/>
  <c r="D2087" i="5"/>
  <c r="D2087" i="10" s="1"/>
  <c r="C2087" i="5"/>
  <c r="C2087" i="10" s="1"/>
  <c r="F2086" i="5"/>
  <c r="E2086" i="5"/>
  <c r="E2086" i="10" s="1"/>
  <c r="D2086" i="5"/>
  <c r="D2086" i="10" s="1"/>
  <c r="C2086" i="5"/>
  <c r="C2086" i="10" s="1"/>
  <c r="F2085" i="5"/>
  <c r="E2085" i="5"/>
  <c r="E2085" i="10" s="1"/>
  <c r="D2085" i="5"/>
  <c r="D2085" i="10" s="1"/>
  <c r="C2085" i="5"/>
  <c r="C2085" i="10" s="1"/>
  <c r="F2084" i="5"/>
  <c r="E2084" i="5"/>
  <c r="E2084" i="10" s="1"/>
  <c r="D2084" i="5"/>
  <c r="D2084" i="10" s="1"/>
  <c r="C2084" i="5"/>
  <c r="C2084" i="10" s="1"/>
  <c r="F2083" i="5"/>
  <c r="E2083" i="5"/>
  <c r="E2083" i="10" s="1"/>
  <c r="D2083" i="5"/>
  <c r="D2083" i="10" s="1"/>
  <c r="C2083" i="5"/>
  <c r="C2083" i="10" s="1"/>
  <c r="F2082" i="5"/>
  <c r="E2082" i="5"/>
  <c r="E2082" i="10" s="1"/>
  <c r="D2082" i="5"/>
  <c r="D2082" i="10" s="1"/>
  <c r="C2082" i="5"/>
  <c r="C2082" i="10" s="1"/>
  <c r="F2081" i="5"/>
  <c r="E2081" i="5"/>
  <c r="E2081" i="10" s="1"/>
  <c r="D2081" i="5"/>
  <c r="D2081" i="10" s="1"/>
  <c r="C2081" i="5"/>
  <c r="C2081" i="10" s="1"/>
  <c r="F2080" i="5"/>
  <c r="E2080" i="5"/>
  <c r="E2080" i="10" s="1"/>
  <c r="D2080" i="5"/>
  <c r="D2080" i="10" s="1"/>
  <c r="C2080" i="5"/>
  <c r="C2080" i="10" s="1"/>
  <c r="F2079" i="5"/>
  <c r="E2079" i="5"/>
  <c r="E2079" i="10" s="1"/>
  <c r="D2079" i="5"/>
  <c r="D2079" i="10" s="1"/>
  <c r="C2079" i="5"/>
  <c r="C2079" i="10" s="1"/>
  <c r="F2078" i="5"/>
  <c r="E2078" i="5"/>
  <c r="E2078" i="10" s="1"/>
  <c r="D2078" i="5"/>
  <c r="D2078" i="10" s="1"/>
  <c r="C2078" i="5"/>
  <c r="C2078" i="10" s="1"/>
  <c r="F2077" i="5"/>
  <c r="E2077" i="5"/>
  <c r="E2077" i="10" s="1"/>
  <c r="D2077" i="5"/>
  <c r="D2077" i="10" s="1"/>
  <c r="C2077" i="5"/>
  <c r="C2077" i="10" s="1"/>
  <c r="F2076" i="5"/>
  <c r="E2076" i="5"/>
  <c r="E2076" i="10" s="1"/>
  <c r="D2076" i="5"/>
  <c r="D2076" i="10" s="1"/>
  <c r="C2076" i="5"/>
  <c r="C2076" i="10" s="1"/>
  <c r="F2075" i="5"/>
  <c r="E2075" i="5"/>
  <c r="E2075" i="10" s="1"/>
  <c r="D2075" i="5"/>
  <c r="D2075" i="10" s="1"/>
  <c r="C2075" i="5"/>
  <c r="C2075" i="10" s="1"/>
  <c r="F2074" i="5"/>
  <c r="E2074" i="5"/>
  <c r="E2074" i="10" s="1"/>
  <c r="D2074" i="5"/>
  <c r="D2074" i="10" s="1"/>
  <c r="C2074" i="5"/>
  <c r="C2074" i="10" s="1"/>
  <c r="F2073" i="5"/>
  <c r="E2073" i="5"/>
  <c r="E2073" i="10" s="1"/>
  <c r="D2073" i="5"/>
  <c r="D2073" i="10" s="1"/>
  <c r="C2073" i="5"/>
  <c r="C2073" i="10" s="1"/>
  <c r="F2072" i="5"/>
  <c r="E2072" i="5"/>
  <c r="E2072" i="10" s="1"/>
  <c r="D2072" i="5"/>
  <c r="D2072" i="10" s="1"/>
  <c r="C2072" i="5"/>
  <c r="C2072" i="10" s="1"/>
  <c r="F2071" i="5"/>
  <c r="E2071" i="5"/>
  <c r="E2071" i="10" s="1"/>
  <c r="D2071" i="5"/>
  <c r="D2071" i="10" s="1"/>
  <c r="C2071" i="5"/>
  <c r="C2071" i="10" s="1"/>
  <c r="F2070" i="5"/>
  <c r="E2070" i="5"/>
  <c r="E2070" i="10" s="1"/>
  <c r="D2070" i="5"/>
  <c r="D2070" i="10" s="1"/>
  <c r="C2070" i="5"/>
  <c r="C2070" i="10" s="1"/>
  <c r="F2069" i="5"/>
  <c r="E2069" i="5"/>
  <c r="E2069" i="10" s="1"/>
  <c r="D2069" i="5"/>
  <c r="D2069" i="10" s="1"/>
  <c r="C2069" i="5"/>
  <c r="C2069" i="10" s="1"/>
  <c r="F2068" i="5"/>
  <c r="E2068" i="5"/>
  <c r="E2068" i="10" s="1"/>
  <c r="D2068" i="5"/>
  <c r="D2068" i="10" s="1"/>
  <c r="C2068" i="5"/>
  <c r="C2068" i="10" s="1"/>
  <c r="F2067" i="5"/>
  <c r="E2067" i="5"/>
  <c r="E2067" i="10" s="1"/>
  <c r="D2067" i="5"/>
  <c r="D2067" i="10" s="1"/>
  <c r="C2067" i="5"/>
  <c r="C2067" i="10" s="1"/>
  <c r="F2066" i="5"/>
  <c r="E2066" i="5"/>
  <c r="E2066" i="10" s="1"/>
  <c r="D2066" i="5"/>
  <c r="D2066" i="10" s="1"/>
  <c r="C2066" i="5"/>
  <c r="C2066" i="10" s="1"/>
  <c r="F2065" i="5"/>
  <c r="E2065" i="5"/>
  <c r="E2065" i="10" s="1"/>
  <c r="D2065" i="5"/>
  <c r="D2065" i="10" s="1"/>
  <c r="C2065" i="5"/>
  <c r="C2065" i="10" s="1"/>
  <c r="F2064" i="5"/>
  <c r="E2064" i="5"/>
  <c r="E2064" i="10" s="1"/>
  <c r="D2064" i="5"/>
  <c r="D2064" i="10" s="1"/>
  <c r="C2064" i="5"/>
  <c r="C2064" i="10" s="1"/>
  <c r="F2063" i="5"/>
  <c r="E2063" i="5"/>
  <c r="E2063" i="10" s="1"/>
  <c r="D2063" i="5"/>
  <c r="D2063" i="10" s="1"/>
  <c r="C2063" i="5"/>
  <c r="C2063" i="10" s="1"/>
  <c r="F2062" i="5"/>
  <c r="E2062" i="5"/>
  <c r="E2062" i="10" s="1"/>
  <c r="D2062" i="5"/>
  <c r="D2062" i="10" s="1"/>
  <c r="C2062" i="5"/>
  <c r="C2062" i="10" s="1"/>
  <c r="F2061" i="5"/>
  <c r="E2061" i="5"/>
  <c r="E2061" i="10" s="1"/>
  <c r="D2061" i="5"/>
  <c r="D2061" i="10" s="1"/>
  <c r="C2061" i="5"/>
  <c r="C2061" i="10" s="1"/>
  <c r="F2060" i="5"/>
  <c r="E2060" i="5"/>
  <c r="E2060" i="10" s="1"/>
  <c r="D2060" i="5"/>
  <c r="D2060" i="10" s="1"/>
  <c r="C2060" i="5"/>
  <c r="C2060" i="10" s="1"/>
  <c r="F2059" i="5"/>
  <c r="E2059" i="5"/>
  <c r="E2059" i="10" s="1"/>
  <c r="D2059" i="5"/>
  <c r="D2059" i="10" s="1"/>
  <c r="C2059" i="5"/>
  <c r="C2059" i="10" s="1"/>
  <c r="F2058" i="5"/>
  <c r="E2058" i="5"/>
  <c r="E2058" i="10" s="1"/>
  <c r="D2058" i="5"/>
  <c r="D2058" i="10" s="1"/>
  <c r="C2058" i="5"/>
  <c r="C2058" i="10" s="1"/>
  <c r="F2057" i="5"/>
  <c r="E2057" i="5"/>
  <c r="E2057" i="10" s="1"/>
  <c r="D2057" i="5"/>
  <c r="D2057" i="10" s="1"/>
  <c r="C2057" i="5"/>
  <c r="C2057" i="10" s="1"/>
  <c r="F2056" i="5"/>
  <c r="E2056" i="5"/>
  <c r="E2056" i="10" s="1"/>
  <c r="D2056" i="5"/>
  <c r="D2056" i="10" s="1"/>
  <c r="C2056" i="5"/>
  <c r="C2056" i="10" s="1"/>
  <c r="F2055" i="5"/>
  <c r="E2055" i="5"/>
  <c r="E2055" i="10" s="1"/>
  <c r="D2055" i="5"/>
  <c r="D2055" i="10" s="1"/>
  <c r="C2055" i="5"/>
  <c r="C2055" i="10" s="1"/>
  <c r="F2054" i="5"/>
  <c r="E2054" i="5"/>
  <c r="E2054" i="10" s="1"/>
  <c r="D2054" i="5"/>
  <c r="D2054" i="10" s="1"/>
  <c r="C2054" i="5"/>
  <c r="C2054" i="10" s="1"/>
  <c r="F2053" i="5"/>
  <c r="E2053" i="5"/>
  <c r="E2053" i="10" s="1"/>
  <c r="D2053" i="5"/>
  <c r="D2053" i="10" s="1"/>
  <c r="C2053" i="5"/>
  <c r="C2053" i="10" s="1"/>
  <c r="F2052" i="5"/>
  <c r="E2052" i="5"/>
  <c r="E2052" i="10" s="1"/>
  <c r="D2052" i="5"/>
  <c r="D2052" i="10" s="1"/>
  <c r="C2052" i="5"/>
  <c r="C2052" i="10" s="1"/>
  <c r="F2051" i="5"/>
  <c r="E2051" i="5"/>
  <c r="E2051" i="10" s="1"/>
  <c r="D2051" i="5"/>
  <c r="D2051" i="10" s="1"/>
  <c r="C2051" i="5"/>
  <c r="C2051" i="10" s="1"/>
  <c r="F2050" i="5"/>
  <c r="E2050" i="5"/>
  <c r="E2050" i="10" s="1"/>
  <c r="D2050" i="5"/>
  <c r="D2050" i="10" s="1"/>
  <c r="C2050" i="5"/>
  <c r="C2050" i="10" s="1"/>
  <c r="F2049" i="5"/>
  <c r="E2049" i="5"/>
  <c r="E2049" i="10" s="1"/>
  <c r="D2049" i="5"/>
  <c r="D2049" i="10" s="1"/>
  <c r="C2049" i="5"/>
  <c r="C2049" i="10" s="1"/>
  <c r="F2048" i="5"/>
  <c r="E2048" i="5"/>
  <c r="E2048" i="10" s="1"/>
  <c r="D2048" i="5"/>
  <c r="D2048" i="10" s="1"/>
  <c r="C2048" i="5"/>
  <c r="C2048" i="10" s="1"/>
  <c r="F2047" i="5"/>
  <c r="E2047" i="5"/>
  <c r="E2047" i="10" s="1"/>
  <c r="D2047" i="5"/>
  <c r="D2047" i="10" s="1"/>
  <c r="C2047" i="5"/>
  <c r="C2047" i="10" s="1"/>
  <c r="F2046" i="5"/>
  <c r="E2046" i="5"/>
  <c r="E2046" i="10" s="1"/>
  <c r="D2046" i="5"/>
  <c r="D2046" i="10" s="1"/>
  <c r="C2046" i="5"/>
  <c r="C2046" i="10" s="1"/>
  <c r="F2045" i="5"/>
  <c r="E2045" i="5"/>
  <c r="E2045" i="10" s="1"/>
  <c r="D2045" i="5"/>
  <c r="D2045" i="10" s="1"/>
  <c r="C2045" i="5"/>
  <c r="C2045" i="10" s="1"/>
  <c r="F2044" i="5"/>
  <c r="E2044" i="5"/>
  <c r="E2044" i="10" s="1"/>
  <c r="D2044" i="5"/>
  <c r="D2044" i="10" s="1"/>
  <c r="C2044" i="5"/>
  <c r="C2044" i="10" s="1"/>
  <c r="F2043" i="5"/>
  <c r="E2043" i="5"/>
  <c r="E2043" i="10" s="1"/>
  <c r="D2043" i="5"/>
  <c r="D2043" i="10" s="1"/>
  <c r="C2043" i="5"/>
  <c r="C2043" i="10" s="1"/>
  <c r="F2042" i="5"/>
  <c r="E2042" i="5"/>
  <c r="E2042" i="10" s="1"/>
  <c r="D2042" i="5"/>
  <c r="D2042" i="10" s="1"/>
  <c r="C2042" i="5"/>
  <c r="C2042" i="10" s="1"/>
  <c r="F2041" i="5"/>
  <c r="E2041" i="5"/>
  <c r="E2041" i="10" s="1"/>
  <c r="D2041" i="5"/>
  <c r="D2041" i="10" s="1"/>
  <c r="C2041" i="5"/>
  <c r="C2041" i="10" s="1"/>
  <c r="F2040" i="5"/>
  <c r="E2040" i="5"/>
  <c r="E2040" i="10" s="1"/>
  <c r="D2040" i="5"/>
  <c r="D2040" i="10" s="1"/>
  <c r="C2040" i="5"/>
  <c r="C2040" i="10" s="1"/>
  <c r="F2039" i="5"/>
  <c r="E2039" i="5"/>
  <c r="E2039" i="10" s="1"/>
  <c r="D2039" i="5"/>
  <c r="D2039" i="10" s="1"/>
  <c r="C2039" i="5"/>
  <c r="C2039" i="10" s="1"/>
  <c r="F2038" i="5"/>
  <c r="E2038" i="5"/>
  <c r="E2038" i="10" s="1"/>
  <c r="D2038" i="5"/>
  <c r="D2038" i="10" s="1"/>
  <c r="C2038" i="5"/>
  <c r="C2038" i="10" s="1"/>
  <c r="F2037" i="5"/>
  <c r="E2037" i="5"/>
  <c r="E2037" i="10" s="1"/>
  <c r="D2037" i="5"/>
  <c r="D2037" i="10" s="1"/>
  <c r="C2037" i="5"/>
  <c r="C2037" i="10" s="1"/>
  <c r="F2036" i="5"/>
  <c r="E2036" i="5"/>
  <c r="E2036" i="10" s="1"/>
  <c r="D2036" i="5"/>
  <c r="D2036" i="10" s="1"/>
  <c r="C2036" i="5"/>
  <c r="C2036" i="10" s="1"/>
  <c r="F2035" i="5"/>
  <c r="E2035" i="5"/>
  <c r="E2035" i="10" s="1"/>
  <c r="D2035" i="5"/>
  <c r="D2035" i="10" s="1"/>
  <c r="C2035" i="5"/>
  <c r="C2035" i="10" s="1"/>
  <c r="F2034" i="5"/>
  <c r="E2034" i="5"/>
  <c r="E2034" i="10" s="1"/>
  <c r="D2034" i="5"/>
  <c r="D2034" i="10" s="1"/>
  <c r="C2034" i="5"/>
  <c r="C2034" i="10" s="1"/>
  <c r="F2033" i="5"/>
  <c r="E2033" i="5"/>
  <c r="E2033" i="10" s="1"/>
  <c r="D2033" i="5"/>
  <c r="D2033" i="10" s="1"/>
  <c r="C2033" i="5"/>
  <c r="C2033" i="10" s="1"/>
  <c r="F2032" i="5"/>
  <c r="E2032" i="5"/>
  <c r="E2032" i="10" s="1"/>
  <c r="D2032" i="5"/>
  <c r="D2032" i="10" s="1"/>
  <c r="C2032" i="5"/>
  <c r="C2032" i="10" s="1"/>
  <c r="F2031" i="5"/>
  <c r="E2031" i="5"/>
  <c r="E2031" i="10" s="1"/>
  <c r="D2031" i="5"/>
  <c r="D2031" i="10" s="1"/>
  <c r="C2031" i="5"/>
  <c r="C2031" i="10" s="1"/>
  <c r="F2030" i="5"/>
  <c r="E2030" i="5"/>
  <c r="E2030" i="10" s="1"/>
  <c r="D2030" i="5"/>
  <c r="D2030" i="10" s="1"/>
  <c r="C2030" i="5"/>
  <c r="C2030" i="10" s="1"/>
  <c r="F2029" i="5"/>
  <c r="E2029" i="5"/>
  <c r="E2029" i="10" s="1"/>
  <c r="D2029" i="5"/>
  <c r="D2029" i="10" s="1"/>
  <c r="C2029" i="5"/>
  <c r="C2029" i="10" s="1"/>
  <c r="F2028" i="5"/>
  <c r="E2028" i="5"/>
  <c r="E2028" i="10" s="1"/>
  <c r="D2028" i="5"/>
  <c r="D2028" i="10" s="1"/>
  <c r="C2028" i="5"/>
  <c r="C2028" i="10" s="1"/>
  <c r="F2027" i="5"/>
  <c r="E2027" i="5"/>
  <c r="E2027" i="10" s="1"/>
  <c r="D2027" i="5"/>
  <c r="D2027" i="10" s="1"/>
  <c r="C2027" i="5"/>
  <c r="C2027" i="10" s="1"/>
  <c r="F2026" i="5"/>
  <c r="E2026" i="5"/>
  <c r="E2026" i="10" s="1"/>
  <c r="D2026" i="5"/>
  <c r="D2026" i="10" s="1"/>
  <c r="C2026" i="5"/>
  <c r="C2026" i="10" s="1"/>
  <c r="F2025" i="5"/>
  <c r="E2025" i="5"/>
  <c r="E2025" i="10" s="1"/>
  <c r="D2025" i="5"/>
  <c r="D2025" i="10" s="1"/>
  <c r="C2025" i="5"/>
  <c r="C2025" i="10" s="1"/>
  <c r="F2024" i="5"/>
  <c r="E2024" i="5"/>
  <c r="E2024" i="10" s="1"/>
  <c r="D2024" i="5"/>
  <c r="D2024" i="10" s="1"/>
  <c r="C2024" i="5"/>
  <c r="C2024" i="10" s="1"/>
  <c r="F2023" i="5"/>
  <c r="E2023" i="5"/>
  <c r="E2023" i="10" s="1"/>
  <c r="D2023" i="5"/>
  <c r="D2023" i="10" s="1"/>
  <c r="C2023" i="5"/>
  <c r="C2023" i="10" s="1"/>
  <c r="F2022" i="5"/>
  <c r="E2022" i="5"/>
  <c r="E2022" i="10" s="1"/>
  <c r="D2022" i="5"/>
  <c r="D2022" i="10" s="1"/>
  <c r="C2022" i="5"/>
  <c r="C2022" i="10" s="1"/>
  <c r="F2021" i="5"/>
  <c r="E2021" i="5"/>
  <c r="E2021" i="10" s="1"/>
  <c r="D2021" i="5"/>
  <c r="D2021" i="10" s="1"/>
  <c r="C2021" i="5"/>
  <c r="C2021" i="10" s="1"/>
  <c r="F2020" i="5"/>
  <c r="E2020" i="5"/>
  <c r="E2020" i="10" s="1"/>
  <c r="D2020" i="5"/>
  <c r="D2020" i="10" s="1"/>
  <c r="C2020" i="5"/>
  <c r="C2020" i="10" s="1"/>
  <c r="F2019" i="5"/>
  <c r="E2019" i="5"/>
  <c r="E2019" i="10" s="1"/>
  <c r="D2019" i="5"/>
  <c r="D2019" i="10" s="1"/>
  <c r="C2019" i="5"/>
  <c r="C2019" i="10" s="1"/>
  <c r="F2018" i="5"/>
  <c r="E2018" i="5"/>
  <c r="E2018" i="10" s="1"/>
  <c r="D2018" i="5"/>
  <c r="D2018" i="10" s="1"/>
  <c r="C2018" i="5"/>
  <c r="C2018" i="10" s="1"/>
  <c r="F2017" i="5"/>
  <c r="E2017" i="5"/>
  <c r="E2017" i="10" s="1"/>
  <c r="D2017" i="5"/>
  <c r="D2017" i="10" s="1"/>
  <c r="C2017" i="5"/>
  <c r="C2017" i="10" s="1"/>
  <c r="F2016" i="5"/>
  <c r="E2016" i="5"/>
  <c r="E2016" i="10" s="1"/>
  <c r="D2016" i="5"/>
  <c r="D2016" i="10" s="1"/>
  <c r="C2016" i="5"/>
  <c r="C2016" i="10" s="1"/>
  <c r="F2015" i="5"/>
  <c r="E2015" i="5"/>
  <c r="E2015" i="10" s="1"/>
  <c r="D2015" i="5"/>
  <c r="D2015" i="10" s="1"/>
  <c r="C2015" i="5"/>
  <c r="C2015" i="10" s="1"/>
  <c r="F2014" i="5"/>
  <c r="E2014" i="5"/>
  <c r="E2014" i="10" s="1"/>
  <c r="D2014" i="5"/>
  <c r="D2014" i="10" s="1"/>
  <c r="C2014" i="5"/>
  <c r="C2014" i="10" s="1"/>
  <c r="F2013" i="5"/>
  <c r="E2013" i="5"/>
  <c r="E2013" i="10" s="1"/>
  <c r="D2013" i="5"/>
  <c r="D2013" i="10" s="1"/>
  <c r="C2013" i="5"/>
  <c r="C2013" i="10" s="1"/>
  <c r="F2012" i="5"/>
  <c r="E2012" i="5"/>
  <c r="E2012" i="10" s="1"/>
  <c r="D2012" i="5"/>
  <c r="D2012" i="10" s="1"/>
  <c r="C2012" i="5"/>
  <c r="C2012" i="10" s="1"/>
  <c r="F2011" i="5"/>
  <c r="E2011" i="5"/>
  <c r="E2011" i="10" s="1"/>
  <c r="D2011" i="5"/>
  <c r="D2011" i="10" s="1"/>
  <c r="C2011" i="5"/>
  <c r="C2011" i="10" s="1"/>
  <c r="F2010" i="5"/>
  <c r="E2010" i="5"/>
  <c r="E2010" i="10" s="1"/>
  <c r="D2010" i="5"/>
  <c r="D2010" i="10" s="1"/>
  <c r="C2010" i="5"/>
  <c r="C2010" i="10" s="1"/>
  <c r="F2009" i="5"/>
  <c r="E2009" i="5"/>
  <c r="E2009" i="10" s="1"/>
  <c r="D2009" i="5"/>
  <c r="D2009" i="10" s="1"/>
  <c r="C2009" i="5"/>
  <c r="C2009" i="10" s="1"/>
  <c r="F2008" i="5"/>
  <c r="E2008" i="5"/>
  <c r="E2008" i="10" s="1"/>
  <c r="D2008" i="5"/>
  <c r="D2008" i="10" s="1"/>
  <c r="C2008" i="5"/>
  <c r="C2008" i="10" s="1"/>
  <c r="F2007" i="5"/>
  <c r="E2007" i="5"/>
  <c r="E2007" i="10" s="1"/>
  <c r="D2007" i="5"/>
  <c r="D2007" i="10" s="1"/>
  <c r="C2007" i="5"/>
  <c r="C2007" i="10" s="1"/>
  <c r="F2006" i="5"/>
  <c r="E2006" i="5"/>
  <c r="E2006" i="10" s="1"/>
  <c r="D2006" i="5"/>
  <c r="D2006" i="10" s="1"/>
  <c r="C2006" i="5"/>
  <c r="C2006" i="10" s="1"/>
  <c r="F2005" i="5"/>
  <c r="E2005" i="5"/>
  <c r="E2005" i="10" s="1"/>
  <c r="D2005" i="5"/>
  <c r="D2005" i="10" s="1"/>
  <c r="C2005" i="5"/>
  <c r="C2005" i="10" s="1"/>
  <c r="F2004" i="5"/>
  <c r="E2004" i="5"/>
  <c r="E2004" i="10" s="1"/>
  <c r="D2004" i="5"/>
  <c r="D2004" i="10" s="1"/>
  <c r="C2004" i="5"/>
  <c r="C2004" i="10" s="1"/>
  <c r="F2003" i="5"/>
  <c r="E2003" i="5"/>
  <c r="E2003" i="10" s="1"/>
  <c r="D2003" i="5"/>
  <c r="D2003" i="10" s="1"/>
  <c r="C2003" i="5"/>
  <c r="C2003" i="10" s="1"/>
  <c r="F2002" i="5"/>
  <c r="E2002" i="5"/>
  <c r="E2002" i="10" s="1"/>
  <c r="D2002" i="5"/>
  <c r="D2002" i="10" s="1"/>
  <c r="C2002" i="5"/>
  <c r="C2002" i="10" s="1"/>
  <c r="F2001" i="5"/>
  <c r="E2001" i="5"/>
  <c r="E2001" i="10" s="1"/>
  <c r="D2001" i="5"/>
  <c r="D2001" i="10" s="1"/>
  <c r="C2001" i="5"/>
  <c r="C2001" i="10" s="1"/>
  <c r="F2000" i="5"/>
  <c r="E2000" i="5"/>
  <c r="E2000" i="10" s="1"/>
  <c r="D2000" i="5"/>
  <c r="D2000" i="10" s="1"/>
  <c r="C2000" i="5"/>
  <c r="C2000" i="10" s="1"/>
  <c r="F1999" i="5"/>
  <c r="E1999" i="5"/>
  <c r="E1999" i="10" s="1"/>
  <c r="D1999" i="5"/>
  <c r="D1999" i="10" s="1"/>
  <c r="C1999" i="5"/>
  <c r="C1999" i="10" s="1"/>
  <c r="F1998" i="5"/>
  <c r="E1998" i="5"/>
  <c r="E1998" i="10" s="1"/>
  <c r="D1998" i="5"/>
  <c r="D1998" i="10" s="1"/>
  <c r="C1998" i="5"/>
  <c r="C1998" i="10" s="1"/>
  <c r="F1997" i="5"/>
  <c r="E1997" i="5"/>
  <c r="E1997" i="10" s="1"/>
  <c r="D1997" i="5"/>
  <c r="D1997" i="10" s="1"/>
  <c r="C1997" i="5"/>
  <c r="C1997" i="10" s="1"/>
  <c r="F1996" i="5"/>
  <c r="E1996" i="5"/>
  <c r="E1996" i="10" s="1"/>
  <c r="D1996" i="5"/>
  <c r="D1996" i="10" s="1"/>
  <c r="C1996" i="5"/>
  <c r="C1996" i="10" s="1"/>
  <c r="F1995" i="5"/>
  <c r="E1995" i="5"/>
  <c r="E1995" i="10" s="1"/>
  <c r="D1995" i="5"/>
  <c r="D1995" i="10" s="1"/>
  <c r="C1995" i="5"/>
  <c r="C1995" i="10" s="1"/>
  <c r="F1994" i="5"/>
  <c r="E1994" i="5"/>
  <c r="E1994" i="10" s="1"/>
  <c r="D1994" i="5"/>
  <c r="D1994" i="10" s="1"/>
  <c r="C1994" i="5"/>
  <c r="C1994" i="10" s="1"/>
  <c r="F1993" i="5"/>
  <c r="E1993" i="5"/>
  <c r="E1993" i="10" s="1"/>
  <c r="D1993" i="5"/>
  <c r="D1993" i="10" s="1"/>
  <c r="C1993" i="5"/>
  <c r="C1993" i="10" s="1"/>
  <c r="F1992" i="5"/>
  <c r="E1992" i="5"/>
  <c r="E1992" i="10" s="1"/>
  <c r="D1992" i="5"/>
  <c r="D1992" i="10" s="1"/>
  <c r="C1992" i="5"/>
  <c r="C1992" i="10" s="1"/>
  <c r="F1991" i="5"/>
  <c r="E1991" i="5"/>
  <c r="E1991" i="10" s="1"/>
  <c r="D1991" i="5"/>
  <c r="D1991" i="10" s="1"/>
  <c r="C1991" i="5"/>
  <c r="C1991" i="10" s="1"/>
  <c r="F1990" i="5"/>
  <c r="E1990" i="5"/>
  <c r="E1990" i="10" s="1"/>
  <c r="D1990" i="5"/>
  <c r="D1990" i="10" s="1"/>
  <c r="C1990" i="5"/>
  <c r="C1990" i="10" s="1"/>
  <c r="F1989" i="5"/>
  <c r="E1989" i="5"/>
  <c r="E1989" i="10" s="1"/>
  <c r="D1989" i="5"/>
  <c r="D1989" i="10" s="1"/>
  <c r="C1989" i="5"/>
  <c r="C1989" i="10" s="1"/>
  <c r="F1988" i="5"/>
  <c r="E1988" i="5"/>
  <c r="E1988" i="10" s="1"/>
  <c r="D1988" i="5"/>
  <c r="D1988" i="10" s="1"/>
  <c r="C1988" i="5"/>
  <c r="C1988" i="10" s="1"/>
  <c r="F1987" i="5"/>
  <c r="E1987" i="5"/>
  <c r="E1987" i="10" s="1"/>
  <c r="D1987" i="5"/>
  <c r="D1987" i="10" s="1"/>
  <c r="C1987" i="5"/>
  <c r="C1987" i="10" s="1"/>
  <c r="F1986" i="5"/>
  <c r="E1986" i="5"/>
  <c r="E1986" i="10" s="1"/>
  <c r="D1986" i="5"/>
  <c r="D1986" i="10" s="1"/>
  <c r="C1986" i="5"/>
  <c r="C1986" i="10" s="1"/>
  <c r="F1985" i="5"/>
  <c r="E1985" i="5"/>
  <c r="E1985" i="10" s="1"/>
  <c r="D1985" i="5"/>
  <c r="D1985" i="10" s="1"/>
  <c r="C1985" i="5"/>
  <c r="C1985" i="10" s="1"/>
  <c r="F1984" i="5"/>
  <c r="E1984" i="5"/>
  <c r="E1984" i="10" s="1"/>
  <c r="D1984" i="5"/>
  <c r="D1984" i="10" s="1"/>
  <c r="C1984" i="5"/>
  <c r="C1984" i="10" s="1"/>
  <c r="F1983" i="5"/>
  <c r="E1983" i="5"/>
  <c r="E1983" i="10" s="1"/>
  <c r="D1983" i="5"/>
  <c r="D1983" i="10" s="1"/>
  <c r="C1983" i="5"/>
  <c r="C1983" i="10" s="1"/>
  <c r="F1982" i="5"/>
  <c r="E1982" i="5"/>
  <c r="E1982" i="10" s="1"/>
  <c r="D1982" i="5"/>
  <c r="D1982" i="10" s="1"/>
  <c r="C1982" i="5"/>
  <c r="C1982" i="10" s="1"/>
  <c r="F1981" i="5"/>
  <c r="E1981" i="5"/>
  <c r="E1981" i="10" s="1"/>
  <c r="D1981" i="5"/>
  <c r="D1981" i="10" s="1"/>
  <c r="C1981" i="5"/>
  <c r="C1981" i="10" s="1"/>
  <c r="F1980" i="5"/>
  <c r="E1980" i="5"/>
  <c r="E1980" i="10" s="1"/>
  <c r="D1980" i="5"/>
  <c r="D1980" i="10" s="1"/>
  <c r="C1980" i="5"/>
  <c r="C1980" i="10" s="1"/>
  <c r="F1979" i="5"/>
  <c r="E1979" i="5"/>
  <c r="E1979" i="10" s="1"/>
  <c r="D1979" i="5"/>
  <c r="D1979" i="10" s="1"/>
  <c r="C1979" i="5"/>
  <c r="C1979" i="10" s="1"/>
  <c r="F1978" i="5"/>
  <c r="E1978" i="5"/>
  <c r="E1978" i="10" s="1"/>
  <c r="D1978" i="5"/>
  <c r="D1978" i="10" s="1"/>
  <c r="C1978" i="5"/>
  <c r="C1978" i="10" s="1"/>
  <c r="F1977" i="5"/>
  <c r="E1977" i="5"/>
  <c r="E1977" i="10" s="1"/>
  <c r="D1977" i="5"/>
  <c r="D1977" i="10" s="1"/>
  <c r="C1977" i="5"/>
  <c r="C1977" i="10" s="1"/>
  <c r="F1976" i="5"/>
  <c r="E1976" i="5"/>
  <c r="E1976" i="10" s="1"/>
  <c r="D1976" i="5"/>
  <c r="D1976" i="10" s="1"/>
  <c r="C1976" i="5"/>
  <c r="C1976" i="10" s="1"/>
  <c r="F1975" i="5"/>
  <c r="E1975" i="5"/>
  <c r="E1975" i="10" s="1"/>
  <c r="D1975" i="5"/>
  <c r="D1975" i="10" s="1"/>
  <c r="C1975" i="5"/>
  <c r="C1975" i="10" s="1"/>
  <c r="F1974" i="5"/>
  <c r="E1974" i="5"/>
  <c r="E1974" i="10" s="1"/>
  <c r="D1974" i="5"/>
  <c r="D1974" i="10" s="1"/>
  <c r="C1974" i="5"/>
  <c r="C1974" i="10" s="1"/>
  <c r="F1973" i="5"/>
  <c r="E1973" i="5"/>
  <c r="E1973" i="10" s="1"/>
  <c r="D1973" i="5"/>
  <c r="D1973" i="10" s="1"/>
  <c r="C1973" i="5"/>
  <c r="C1973" i="10" s="1"/>
  <c r="F1972" i="5"/>
  <c r="E1972" i="5"/>
  <c r="E1972" i="10" s="1"/>
  <c r="D1972" i="5"/>
  <c r="D1972" i="10" s="1"/>
  <c r="C1972" i="5"/>
  <c r="C1972" i="10" s="1"/>
  <c r="F1971" i="5"/>
  <c r="E1971" i="5"/>
  <c r="E1971" i="10" s="1"/>
  <c r="D1971" i="5"/>
  <c r="D1971" i="10" s="1"/>
  <c r="C1971" i="5"/>
  <c r="C1971" i="10" s="1"/>
  <c r="F1970" i="5"/>
  <c r="E1970" i="5"/>
  <c r="E1970" i="10" s="1"/>
  <c r="D1970" i="5"/>
  <c r="D1970" i="10" s="1"/>
  <c r="C1970" i="5"/>
  <c r="C1970" i="10" s="1"/>
  <c r="F1969" i="5"/>
  <c r="E1969" i="5"/>
  <c r="E1969" i="10" s="1"/>
  <c r="D1969" i="5"/>
  <c r="D1969" i="10" s="1"/>
  <c r="C1969" i="5"/>
  <c r="C1969" i="10" s="1"/>
  <c r="F1968" i="5"/>
  <c r="E1968" i="5"/>
  <c r="E1968" i="10" s="1"/>
  <c r="D1968" i="5"/>
  <c r="D1968" i="10" s="1"/>
  <c r="C1968" i="5"/>
  <c r="C1968" i="10" s="1"/>
  <c r="F1967" i="5"/>
  <c r="E1967" i="5"/>
  <c r="E1967" i="10" s="1"/>
  <c r="D1967" i="5"/>
  <c r="D1967" i="10" s="1"/>
  <c r="C1967" i="5"/>
  <c r="C1967" i="10" s="1"/>
  <c r="F1966" i="5"/>
  <c r="E1966" i="5"/>
  <c r="E1966" i="10" s="1"/>
  <c r="D1966" i="5"/>
  <c r="D1966" i="10" s="1"/>
  <c r="C1966" i="5"/>
  <c r="C1966" i="10" s="1"/>
  <c r="F1965" i="5"/>
  <c r="E1965" i="5"/>
  <c r="E1965" i="10" s="1"/>
  <c r="D1965" i="5"/>
  <c r="D1965" i="10" s="1"/>
  <c r="C1965" i="5"/>
  <c r="C1965" i="10" s="1"/>
  <c r="F1964" i="5"/>
  <c r="E1964" i="5"/>
  <c r="E1964" i="10" s="1"/>
  <c r="D1964" i="5"/>
  <c r="D1964" i="10" s="1"/>
  <c r="C1964" i="5"/>
  <c r="C1964" i="10" s="1"/>
  <c r="F1963" i="5"/>
  <c r="E1963" i="5"/>
  <c r="E1963" i="10" s="1"/>
  <c r="D1963" i="5"/>
  <c r="D1963" i="10" s="1"/>
  <c r="C1963" i="5"/>
  <c r="C1963" i="10" s="1"/>
  <c r="F1962" i="5"/>
  <c r="E1962" i="5"/>
  <c r="E1962" i="10" s="1"/>
  <c r="D1962" i="5"/>
  <c r="D1962" i="10" s="1"/>
  <c r="C1962" i="5"/>
  <c r="C1962" i="10" s="1"/>
  <c r="F1961" i="5"/>
  <c r="E1961" i="5"/>
  <c r="E1961" i="10" s="1"/>
  <c r="D1961" i="5"/>
  <c r="D1961" i="10" s="1"/>
  <c r="C1961" i="5"/>
  <c r="C1961" i="10" s="1"/>
  <c r="F1960" i="5"/>
  <c r="E1960" i="5"/>
  <c r="E1960" i="10" s="1"/>
  <c r="D1960" i="5"/>
  <c r="D1960" i="10" s="1"/>
  <c r="C1960" i="5"/>
  <c r="C1960" i="10" s="1"/>
  <c r="F1959" i="5"/>
  <c r="E1959" i="5"/>
  <c r="E1959" i="10" s="1"/>
  <c r="D1959" i="5"/>
  <c r="D1959" i="10" s="1"/>
  <c r="C1959" i="5"/>
  <c r="C1959" i="10" s="1"/>
  <c r="F1958" i="5"/>
  <c r="E1958" i="5"/>
  <c r="E1958" i="10" s="1"/>
  <c r="D1958" i="5"/>
  <c r="D1958" i="10" s="1"/>
  <c r="C1958" i="5"/>
  <c r="C1958" i="10" s="1"/>
  <c r="F1957" i="5"/>
  <c r="E1957" i="5"/>
  <c r="E1957" i="10" s="1"/>
  <c r="D1957" i="5"/>
  <c r="D1957" i="10" s="1"/>
  <c r="C1957" i="5"/>
  <c r="C1957" i="10" s="1"/>
  <c r="F1956" i="5"/>
  <c r="E1956" i="5"/>
  <c r="E1956" i="10" s="1"/>
  <c r="D1956" i="5"/>
  <c r="D1956" i="10" s="1"/>
  <c r="C1956" i="5"/>
  <c r="C1956" i="10" s="1"/>
  <c r="F1955" i="5"/>
  <c r="E1955" i="5"/>
  <c r="E1955" i="10" s="1"/>
  <c r="D1955" i="5"/>
  <c r="D1955" i="10" s="1"/>
  <c r="C1955" i="5"/>
  <c r="C1955" i="10" s="1"/>
  <c r="F1954" i="5"/>
  <c r="E1954" i="5"/>
  <c r="E1954" i="10" s="1"/>
  <c r="D1954" i="5"/>
  <c r="D1954" i="10" s="1"/>
  <c r="C1954" i="5"/>
  <c r="C1954" i="10" s="1"/>
  <c r="F1953" i="5"/>
  <c r="E1953" i="5"/>
  <c r="E1953" i="10" s="1"/>
  <c r="D1953" i="5"/>
  <c r="D1953" i="10" s="1"/>
  <c r="C1953" i="5"/>
  <c r="C1953" i="10" s="1"/>
  <c r="F1952" i="5"/>
  <c r="E1952" i="5"/>
  <c r="E1952" i="10" s="1"/>
  <c r="D1952" i="5"/>
  <c r="D1952" i="10" s="1"/>
  <c r="C1952" i="5"/>
  <c r="C1952" i="10" s="1"/>
  <c r="F1951" i="5"/>
  <c r="E1951" i="5"/>
  <c r="E1951" i="10" s="1"/>
  <c r="D1951" i="5"/>
  <c r="D1951" i="10" s="1"/>
  <c r="C1951" i="5"/>
  <c r="C1951" i="10" s="1"/>
  <c r="F1950" i="5"/>
  <c r="E1950" i="5"/>
  <c r="E1950" i="10" s="1"/>
  <c r="D1950" i="5"/>
  <c r="D1950" i="10" s="1"/>
  <c r="C1950" i="5"/>
  <c r="C1950" i="10" s="1"/>
  <c r="F1949" i="5"/>
  <c r="E1949" i="5"/>
  <c r="E1949" i="10" s="1"/>
  <c r="D1949" i="5"/>
  <c r="D1949" i="10" s="1"/>
  <c r="C1949" i="5"/>
  <c r="C1949" i="10" s="1"/>
  <c r="F1948" i="5"/>
  <c r="E1948" i="5"/>
  <c r="E1948" i="10" s="1"/>
  <c r="D1948" i="5"/>
  <c r="D1948" i="10" s="1"/>
  <c r="C1948" i="5"/>
  <c r="C1948" i="10" s="1"/>
  <c r="F1947" i="5"/>
  <c r="E1947" i="5"/>
  <c r="E1947" i="10" s="1"/>
  <c r="D1947" i="5"/>
  <c r="D1947" i="10" s="1"/>
  <c r="C1947" i="5"/>
  <c r="C1947" i="10" s="1"/>
  <c r="F1946" i="5"/>
  <c r="E1946" i="5"/>
  <c r="E1946" i="10" s="1"/>
  <c r="D1946" i="5"/>
  <c r="D1946" i="10" s="1"/>
  <c r="C1946" i="5"/>
  <c r="C1946" i="10" s="1"/>
  <c r="F1945" i="5"/>
  <c r="E1945" i="5"/>
  <c r="E1945" i="10" s="1"/>
  <c r="D1945" i="5"/>
  <c r="D1945" i="10" s="1"/>
  <c r="C1945" i="5"/>
  <c r="C1945" i="10" s="1"/>
  <c r="F1944" i="5"/>
  <c r="E1944" i="5"/>
  <c r="E1944" i="10" s="1"/>
  <c r="D1944" i="5"/>
  <c r="D1944" i="10" s="1"/>
  <c r="C1944" i="5"/>
  <c r="C1944" i="10" s="1"/>
  <c r="F1943" i="5"/>
  <c r="E1943" i="5"/>
  <c r="E1943" i="10" s="1"/>
  <c r="D1943" i="5"/>
  <c r="D1943" i="10" s="1"/>
  <c r="C1943" i="5"/>
  <c r="C1943" i="10" s="1"/>
  <c r="F1942" i="5"/>
  <c r="E1942" i="5"/>
  <c r="E1942" i="10" s="1"/>
  <c r="D1942" i="5"/>
  <c r="D1942" i="10" s="1"/>
  <c r="C1942" i="5"/>
  <c r="C1942" i="10" s="1"/>
  <c r="F1941" i="5"/>
  <c r="E1941" i="5"/>
  <c r="E1941" i="10" s="1"/>
  <c r="D1941" i="5"/>
  <c r="D1941" i="10" s="1"/>
  <c r="C1941" i="5"/>
  <c r="C1941" i="10" s="1"/>
  <c r="F1940" i="5"/>
  <c r="E1940" i="5"/>
  <c r="E1940" i="10" s="1"/>
  <c r="D1940" i="5"/>
  <c r="D1940" i="10" s="1"/>
  <c r="C1940" i="5"/>
  <c r="C1940" i="10" s="1"/>
  <c r="F1939" i="5"/>
  <c r="E1939" i="5"/>
  <c r="E1939" i="10" s="1"/>
  <c r="D1939" i="5"/>
  <c r="D1939" i="10" s="1"/>
  <c r="C1939" i="5"/>
  <c r="C1939" i="10" s="1"/>
  <c r="F1938" i="5"/>
  <c r="E1938" i="5"/>
  <c r="E1938" i="10" s="1"/>
  <c r="D1938" i="5"/>
  <c r="D1938" i="10" s="1"/>
  <c r="C1938" i="5"/>
  <c r="C1938" i="10" s="1"/>
  <c r="F1937" i="5"/>
  <c r="E1937" i="5"/>
  <c r="E1937" i="10" s="1"/>
  <c r="D1937" i="5"/>
  <c r="D1937" i="10" s="1"/>
  <c r="C1937" i="5"/>
  <c r="C1937" i="10" s="1"/>
  <c r="F1936" i="5"/>
  <c r="E1936" i="5"/>
  <c r="E1936" i="10" s="1"/>
  <c r="D1936" i="5"/>
  <c r="D1936" i="10" s="1"/>
  <c r="C1936" i="5"/>
  <c r="C1936" i="10" s="1"/>
  <c r="F1935" i="5"/>
  <c r="E1935" i="5"/>
  <c r="E1935" i="10" s="1"/>
  <c r="D1935" i="5"/>
  <c r="D1935" i="10" s="1"/>
  <c r="C1935" i="5"/>
  <c r="C1935" i="10" s="1"/>
  <c r="F1934" i="5"/>
  <c r="E1934" i="5"/>
  <c r="E1934" i="10" s="1"/>
  <c r="D1934" i="5"/>
  <c r="D1934" i="10" s="1"/>
  <c r="C1934" i="5"/>
  <c r="C1934" i="10" s="1"/>
  <c r="F1933" i="5"/>
  <c r="E1933" i="5"/>
  <c r="E1933" i="10" s="1"/>
  <c r="D1933" i="5"/>
  <c r="D1933" i="10" s="1"/>
  <c r="C1933" i="5"/>
  <c r="C1933" i="10" s="1"/>
  <c r="F1932" i="5"/>
  <c r="E1932" i="5"/>
  <c r="E1932" i="10" s="1"/>
  <c r="D1932" i="5"/>
  <c r="D1932" i="10" s="1"/>
  <c r="C1932" i="5"/>
  <c r="C1932" i="10" s="1"/>
  <c r="F1931" i="5"/>
  <c r="E1931" i="5"/>
  <c r="E1931" i="10" s="1"/>
  <c r="D1931" i="5"/>
  <c r="D1931" i="10" s="1"/>
  <c r="C1931" i="5"/>
  <c r="C1931" i="10" s="1"/>
  <c r="F1930" i="5"/>
  <c r="E1930" i="5"/>
  <c r="E1930" i="10" s="1"/>
  <c r="D1930" i="5"/>
  <c r="D1930" i="10" s="1"/>
  <c r="C1930" i="5"/>
  <c r="C1930" i="10" s="1"/>
  <c r="F1929" i="5"/>
  <c r="E1929" i="5"/>
  <c r="E1929" i="10" s="1"/>
  <c r="D1929" i="5"/>
  <c r="D1929" i="10" s="1"/>
  <c r="C1929" i="5"/>
  <c r="C1929" i="10" s="1"/>
  <c r="F1928" i="5"/>
  <c r="E1928" i="5"/>
  <c r="E1928" i="10" s="1"/>
  <c r="D1928" i="5"/>
  <c r="D1928" i="10" s="1"/>
  <c r="C1928" i="5"/>
  <c r="C1928" i="10" s="1"/>
  <c r="F1927" i="5"/>
  <c r="E1927" i="5"/>
  <c r="E1927" i="10" s="1"/>
  <c r="D1927" i="5"/>
  <c r="D1927" i="10" s="1"/>
  <c r="C1927" i="5"/>
  <c r="C1927" i="10" s="1"/>
  <c r="F1926" i="5"/>
  <c r="E1926" i="5"/>
  <c r="E1926" i="10" s="1"/>
  <c r="D1926" i="5"/>
  <c r="D1926" i="10" s="1"/>
  <c r="C1926" i="5"/>
  <c r="C1926" i="10" s="1"/>
  <c r="F1925" i="5"/>
  <c r="E1925" i="5"/>
  <c r="E1925" i="10" s="1"/>
  <c r="D1925" i="5"/>
  <c r="D1925" i="10" s="1"/>
  <c r="C1925" i="5"/>
  <c r="C1925" i="10" s="1"/>
  <c r="F1924" i="5"/>
  <c r="E1924" i="5"/>
  <c r="E1924" i="10" s="1"/>
  <c r="D1924" i="5"/>
  <c r="D1924" i="10" s="1"/>
  <c r="C1924" i="5"/>
  <c r="C1924" i="10" s="1"/>
  <c r="F1923" i="5"/>
  <c r="E1923" i="5"/>
  <c r="E1923" i="10" s="1"/>
  <c r="D1923" i="5"/>
  <c r="D1923" i="10" s="1"/>
  <c r="C1923" i="5"/>
  <c r="C1923" i="10" s="1"/>
  <c r="F1922" i="5"/>
  <c r="E1922" i="5"/>
  <c r="E1922" i="10" s="1"/>
  <c r="D1922" i="5"/>
  <c r="D1922" i="10" s="1"/>
  <c r="C1922" i="5"/>
  <c r="C1922" i="10" s="1"/>
  <c r="F1921" i="5"/>
  <c r="E1921" i="5"/>
  <c r="E1921" i="10" s="1"/>
  <c r="D1921" i="5"/>
  <c r="D1921" i="10" s="1"/>
  <c r="C1921" i="5"/>
  <c r="C1921" i="10" s="1"/>
  <c r="F1920" i="5"/>
  <c r="E1920" i="5"/>
  <c r="E1920" i="10" s="1"/>
  <c r="D1920" i="5"/>
  <c r="D1920" i="10" s="1"/>
  <c r="C1920" i="5"/>
  <c r="C1920" i="10" s="1"/>
  <c r="F1919" i="5"/>
  <c r="E1919" i="5"/>
  <c r="E1919" i="10" s="1"/>
  <c r="D1919" i="5"/>
  <c r="D1919" i="10" s="1"/>
  <c r="C1919" i="5"/>
  <c r="C1919" i="10" s="1"/>
  <c r="F1918" i="5"/>
  <c r="E1918" i="5"/>
  <c r="E1918" i="10" s="1"/>
  <c r="D1918" i="5"/>
  <c r="D1918" i="10" s="1"/>
  <c r="C1918" i="5"/>
  <c r="C1918" i="10" s="1"/>
  <c r="F1917" i="5"/>
  <c r="E1917" i="5"/>
  <c r="E1917" i="10" s="1"/>
  <c r="D1917" i="5"/>
  <c r="D1917" i="10" s="1"/>
  <c r="C1917" i="5"/>
  <c r="C1917" i="10" s="1"/>
  <c r="F1916" i="5"/>
  <c r="E1916" i="5"/>
  <c r="E1916" i="10" s="1"/>
  <c r="D1916" i="5"/>
  <c r="D1916" i="10" s="1"/>
  <c r="C1916" i="5"/>
  <c r="C1916" i="10" s="1"/>
  <c r="F1915" i="5"/>
  <c r="E1915" i="5"/>
  <c r="E1915" i="10" s="1"/>
  <c r="D1915" i="5"/>
  <c r="D1915" i="10" s="1"/>
  <c r="C1915" i="5"/>
  <c r="C1915" i="10" s="1"/>
  <c r="F1914" i="5"/>
  <c r="E1914" i="5"/>
  <c r="E1914" i="10" s="1"/>
  <c r="D1914" i="5"/>
  <c r="D1914" i="10" s="1"/>
  <c r="C1914" i="5"/>
  <c r="C1914" i="10" s="1"/>
  <c r="F1913" i="5"/>
  <c r="E1913" i="5"/>
  <c r="E1913" i="10" s="1"/>
  <c r="D1913" i="5"/>
  <c r="D1913" i="10" s="1"/>
  <c r="C1913" i="5"/>
  <c r="C1913" i="10" s="1"/>
  <c r="F1912" i="5"/>
  <c r="E1912" i="5"/>
  <c r="E1912" i="10" s="1"/>
  <c r="D1912" i="5"/>
  <c r="D1912" i="10" s="1"/>
  <c r="C1912" i="5"/>
  <c r="C1912" i="10" s="1"/>
  <c r="F1911" i="5"/>
  <c r="E1911" i="5"/>
  <c r="E1911" i="10" s="1"/>
  <c r="D1911" i="5"/>
  <c r="D1911" i="10" s="1"/>
  <c r="C1911" i="5"/>
  <c r="C1911" i="10" s="1"/>
  <c r="F1910" i="5"/>
  <c r="E1910" i="5"/>
  <c r="E1910" i="10" s="1"/>
  <c r="D1910" i="5"/>
  <c r="D1910" i="10" s="1"/>
  <c r="C1910" i="5"/>
  <c r="C1910" i="10" s="1"/>
  <c r="F1909" i="5"/>
  <c r="E1909" i="5"/>
  <c r="E1909" i="10" s="1"/>
  <c r="D1909" i="5"/>
  <c r="D1909" i="10" s="1"/>
  <c r="C1909" i="5"/>
  <c r="C1909" i="10" s="1"/>
  <c r="F1908" i="5"/>
  <c r="E1908" i="5"/>
  <c r="E1908" i="10" s="1"/>
  <c r="D1908" i="5"/>
  <c r="D1908" i="10" s="1"/>
  <c r="C1908" i="5"/>
  <c r="C1908" i="10" s="1"/>
  <c r="F1907" i="5"/>
  <c r="E1907" i="5"/>
  <c r="E1907" i="10" s="1"/>
  <c r="D1907" i="5"/>
  <c r="D1907" i="10" s="1"/>
  <c r="C1907" i="5"/>
  <c r="C1907" i="10" s="1"/>
  <c r="F1906" i="5"/>
  <c r="E1906" i="5"/>
  <c r="E1906" i="10" s="1"/>
  <c r="D1906" i="5"/>
  <c r="D1906" i="10" s="1"/>
  <c r="C1906" i="5"/>
  <c r="C1906" i="10" s="1"/>
  <c r="F1905" i="5"/>
  <c r="E1905" i="5"/>
  <c r="E1905" i="10" s="1"/>
  <c r="D1905" i="5"/>
  <c r="D1905" i="10" s="1"/>
  <c r="C1905" i="5"/>
  <c r="C1905" i="10" s="1"/>
  <c r="F1904" i="5"/>
  <c r="E1904" i="5"/>
  <c r="E1904" i="10" s="1"/>
  <c r="D1904" i="5"/>
  <c r="D1904" i="10" s="1"/>
  <c r="C1904" i="5"/>
  <c r="C1904" i="10" s="1"/>
  <c r="F1903" i="5"/>
  <c r="E1903" i="5"/>
  <c r="E1903" i="10" s="1"/>
  <c r="D1903" i="5"/>
  <c r="D1903" i="10" s="1"/>
  <c r="C1903" i="5"/>
  <c r="C1903" i="10" s="1"/>
  <c r="F1902" i="5"/>
  <c r="E1902" i="5"/>
  <c r="E1902" i="10" s="1"/>
  <c r="D1902" i="5"/>
  <c r="D1902" i="10" s="1"/>
  <c r="C1902" i="5"/>
  <c r="C1902" i="10" s="1"/>
  <c r="F1901" i="5"/>
  <c r="E1901" i="5"/>
  <c r="E1901" i="10" s="1"/>
  <c r="D1901" i="5"/>
  <c r="D1901" i="10" s="1"/>
  <c r="C1901" i="5"/>
  <c r="C1901" i="10" s="1"/>
  <c r="F1900" i="5"/>
  <c r="E1900" i="5"/>
  <c r="E1900" i="10" s="1"/>
  <c r="D1900" i="5"/>
  <c r="D1900" i="10" s="1"/>
  <c r="C1900" i="5"/>
  <c r="C1900" i="10" s="1"/>
  <c r="F1899" i="5"/>
  <c r="E1899" i="5"/>
  <c r="E1899" i="10" s="1"/>
  <c r="D1899" i="5"/>
  <c r="D1899" i="10" s="1"/>
  <c r="C1899" i="5"/>
  <c r="C1899" i="10" s="1"/>
  <c r="F1898" i="5"/>
  <c r="E1898" i="5"/>
  <c r="E1898" i="10" s="1"/>
  <c r="D1898" i="5"/>
  <c r="D1898" i="10" s="1"/>
  <c r="C1898" i="5"/>
  <c r="C1898" i="10" s="1"/>
  <c r="F1897" i="5"/>
  <c r="E1897" i="5"/>
  <c r="E1897" i="10" s="1"/>
  <c r="D1897" i="5"/>
  <c r="D1897" i="10" s="1"/>
  <c r="C1897" i="5"/>
  <c r="C1897" i="10" s="1"/>
  <c r="F1896" i="5"/>
  <c r="E1896" i="5"/>
  <c r="E1896" i="10" s="1"/>
  <c r="D1896" i="5"/>
  <c r="D1896" i="10" s="1"/>
  <c r="C1896" i="5"/>
  <c r="C1896" i="10" s="1"/>
  <c r="F1895" i="5"/>
  <c r="E1895" i="5"/>
  <c r="E1895" i="10" s="1"/>
  <c r="D1895" i="5"/>
  <c r="D1895" i="10" s="1"/>
  <c r="C1895" i="5"/>
  <c r="C1895" i="10" s="1"/>
  <c r="F1894" i="5"/>
  <c r="E1894" i="5"/>
  <c r="E1894" i="10" s="1"/>
  <c r="D1894" i="5"/>
  <c r="D1894" i="10" s="1"/>
  <c r="C1894" i="5"/>
  <c r="C1894" i="10" s="1"/>
  <c r="F1893" i="5"/>
  <c r="E1893" i="5"/>
  <c r="E1893" i="10" s="1"/>
  <c r="D1893" i="5"/>
  <c r="D1893" i="10" s="1"/>
  <c r="C1893" i="5"/>
  <c r="C1893" i="10" s="1"/>
  <c r="F1892" i="5"/>
  <c r="E1892" i="5"/>
  <c r="E1892" i="10" s="1"/>
  <c r="D1892" i="5"/>
  <c r="D1892" i="10" s="1"/>
  <c r="C1892" i="5"/>
  <c r="C1892" i="10" s="1"/>
  <c r="F1891" i="5"/>
  <c r="E1891" i="5"/>
  <c r="E1891" i="10" s="1"/>
  <c r="D1891" i="5"/>
  <c r="D1891" i="10" s="1"/>
  <c r="C1891" i="5"/>
  <c r="C1891" i="10" s="1"/>
  <c r="F1890" i="5"/>
  <c r="E1890" i="5"/>
  <c r="E1890" i="10" s="1"/>
  <c r="D1890" i="5"/>
  <c r="D1890" i="10" s="1"/>
  <c r="C1890" i="5"/>
  <c r="C1890" i="10" s="1"/>
  <c r="F1889" i="5"/>
  <c r="E1889" i="5"/>
  <c r="E1889" i="10" s="1"/>
  <c r="D1889" i="5"/>
  <c r="D1889" i="10" s="1"/>
  <c r="C1889" i="5"/>
  <c r="C1889" i="10" s="1"/>
  <c r="F1888" i="5"/>
  <c r="E1888" i="5"/>
  <c r="E1888" i="10" s="1"/>
  <c r="D1888" i="5"/>
  <c r="D1888" i="10" s="1"/>
  <c r="C1888" i="5"/>
  <c r="C1888" i="10" s="1"/>
  <c r="F1887" i="5"/>
  <c r="E1887" i="5"/>
  <c r="E1887" i="10" s="1"/>
  <c r="D1887" i="5"/>
  <c r="D1887" i="10" s="1"/>
  <c r="C1887" i="5"/>
  <c r="C1887" i="10" s="1"/>
  <c r="F1886" i="5"/>
  <c r="E1886" i="5"/>
  <c r="E1886" i="10" s="1"/>
  <c r="D1886" i="5"/>
  <c r="D1886" i="10" s="1"/>
  <c r="C1886" i="5"/>
  <c r="C1886" i="10" s="1"/>
  <c r="F1885" i="5"/>
  <c r="E1885" i="5"/>
  <c r="E1885" i="10" s="1"/>
  <c r="D1885" i="5"/>
  <c r="D1885" i="10" s="1"/>
  <c r="C1885" i="5"/>
  <c r="C1885" i="10" s="1"/>
  <c r="F1884" i="5"/>
  <c r="E1884" i="5"/>
  <c r="E1884" i="10" s="1"/>
  <c r="D1884" i="5"/>
  <c r="D1884" i="10" s="1"/>
  <c r="C1884" i="5"/>
  <c r="C1884" i="10" s="1"/>
  <c r="F1883" i="5"/>
  <c r="E1883" i="5"/>
  <c r="E1883" i="10" s="1"/>
  <c r="D1883" i="5"/>
  <c r="D1883" i="10" s="1"/>
  <c r="C1883" i="5"/>
  <c r="C1883" i="10" s="1"/>
  <c r="F1882" i="5"/>
  <c r="E1882" i="5"/>
  <c r="E1882" i="10" s="1"/>
  <c r="D1882" i="5"/>
  <c r="D1882" i="10" s="1"/>
  <c r="C1882" i="5"/>
  <c r="C1882" i="10" s="1"/>
  <c r="F1881" i="5"/>
  <c r="E1881" i="5"/>
  <c r="E1881" i="10" s="1"/>
  <c r="D1881" i="5"/>
  <c r="D1881" i="10" s="1"/>
  <c r="C1881" i="5"/>
  <c r="C1881" i="10" s="1"/>
  <c r="F1880" i="5"/>
  <c r="E1880" i="5"/>
  <c r="E1880" i="10" s="1"/>
  <c r="D1880" i="5"/>
  <c r="D1880" i="10" s="1"/>
  <c r="C1880" i="5"/>
  <c r="C1880" i="10" s="1"/>
  <c r="F1879" i="5"/>
  <c r="E1879" i="5"/>
  <c r="E1879" i="10" s="1"/>
  <c r="D1879" i="5"/>
  <c r="D1879" i="10" s="1"/>
  <c r="C1879" i="5"/>
  <c r="C1879" i="10" s="1"/>
  <c r="F1878" i="5"/>
  <c r="E1878" i="5"/>
  <c r="E1878" i="10" s="1"/>
  <c r="D1878" i="5"/>
  <c r="D1878" i="10" s="1"/>
  <c r="C1878" i="5"/>
  <c r="C1878" i="10" s="1"/>
  <c r="F1877" i="5"/>
  <c r="E1877" i="5"/>
  <c r="E1877" i="10" s="1"/>
  <c r="D1877" i="5"/>
  <c r="D1877" i="10" s="1"/>
  <c r="C1877" i="5"/>
  <c r="C1877" i="10" s="1"/>
  <c r="F1876" i="5"/>
  <c r="E1876" i="5"/>
  <c r="E1876" i="10" s="1"/>
  <c r="D1876" i="5"/>
  <c r="D1876" i="10" s="1"/>
  <c r="C1876" i="5"/>
  <c r="C1876" i="10" s="1"/>
  <c r="F1875" i="5"/>
  <c r="E1875" i="5"/>
  <c r="E1875" i="10" s="1"/>
  <c r="D1875" i="5"/>
  <c r="D1875" i="10" s="1"/>
  <c r="C1875" i="5"/>
  <c r="C1875" i="10" s="1"/>
  <c r="F1874" i="5"/>
  <c r="E1874" i="5"/>
  <c r="E1874" i="10" s="1"/>
  <c r="D1874" i="5"/>
  <c r="D1874" i="10" s="1"/>
  <c r="C1874" i="5"/>
  <c r="C1874" i="10" s="1"/>
  <c r="F1873" i="5"/>
  <c r="E1873" i="5"/>
  <c r="E1873" i="10" s="1"/>
  <c r="D1873" i="5"/>
  <c r="D1873" i="10" s="1"/>
  <c r="C1873" i="5"/>
  <c r="C1873" i="10" s="1"/>
  <c r="F1872" i="5"/>
  <c r="E1872" i="5"/>
  <c r="E1872" i="10" s="1"/>
  <c r="D1872" i="5"/>
  <c r="D1872" i="10" s="1"/>
  <c r="C1872" i="5"/>
  <c r="C1872" i="10" s="1"/>
  <c r="F1871" i="5"/>
  <c r="E1871" i="5"/>
  <c r="E1871" i="10" s="1"/>
  <c r="D1871" i="5"/>
  <c r="D1871" i="10" s="1"/>
  <c r="C1871" i="5"/>
  <c r="C1871" i="10" s="1"/>
  <c r="F1870" i="5"/>
  <c r="E1870" i="5"/>
  <c r="E1870" i="10" s="1"/>
  <c r="D1870" i="5"/>
  <c r="D1870" i="10" s="1"/>
  <c r="C1870" i="5"/>
  <c r="C1870" i="10" s="1"/>
  <c r="F1869" i="5"/>
  <c r="E1869" i="5"/>
  <c r="E1869" i="10" s="1"/>
  <c r="D1869" i="5"/>
  <c r="D1869" i="10" s="1"/>
  <c r="C1869" i="5"/>
  <c r="C1869" i="10" s="1"/>
  <c r="F1868" i="5"/>
  <c r="E1868" i="5"/>
  <c r="E1868" i="10" s="1"/>
  <c r="D1868" i="5"/>
  <c r="D1868" i="10" s="1"/>
  <c r="C1868" i="5"/>
  <c r="C1868" i="10" s="1"/>
  <c r="F1867" i="5"/>
  <c r="E1867" i="5"/>
  <c r="E1867" i="10" s="1"/>
  <c r="D1867" i="5"/>
  <c r="D1867" i="10" s="1"/>
  <c r="C1867" i="5"/>
  <c r="C1867" i="10" s="1"/>
  <c r="F1866" i="5"/>
  <c r="E1866" i="5"/>
  <c r="E1866" i="10" s="1"/>
  <c r="D1866" i="5"/>
  <c r="D1866" i="10" s="1"/>
  <c r="C1866" i="5"/>
  <c r="C1866" i="10" s="1"/>
  <c r="F1865" i="5"/>
  <c r="E1865" i="5"/>
  <c r="E1865" i="10" s="1"/>
  <c r="D1865" i="5"/>
  <c r="D1865" i="10" s="1"/>
  <c r="C1865" i="5"/>
  <c r="C1865" i="10" s="1"/>
  <c r="F1864" i="5"/>
  <c r="E1864" i="5"/>
  <c r="E1864" i="10" s="1"/>
  <c r="D1864" i="5"/>
  <c r="D1864" i="10" s="1"/>
  <c r="C1864" i="5"/>
  <c r="C1864" i="10" s="1"/>
  <c r="F1863" i="5"/>
  <c r="E1863" i="5"/>
  <c r="E1863" i="10" s="1"/>
  <c r="D1863" i="5"/>
  <c r="D1863" i="10" s="1"/>
  <c r="C1863" i="5"/>
  <c r="C1863" i="10" s="1"/>
  <c r="F1862" i="5"/>
  <c r="E1862" i="5"/>
  <c r="E1862" i="10" s="1"/>
  <c r="D1862" i="5"/>
  <c r="D1862" i="10" s="1"/>
  <c r="C1862" i="5"/>
  <c r="C1862" i="10" s="1"/>
  <c r="F1861" i="5"/>
  <c r="E1861" i="5"/>
  <c r="E1861" i="10" s="1"/>
  <c r="D1861" i="5"/>
  <c r="D1861" i="10" s="1"/>
  <c r="C1861" i="5"/>
  <c r="C1861" i="10" s="1"/>
  <c r="F1860" i="5"/>
  <c r="E1860" i="5"/>
  <c r="E1860" i="10" s="1"/>
  <c r="D1860" i="5"/>
  <c r="D1860" i="10" s="1"/>
  <c r="C1860" i="5"/>
  <c r="C1860" i="10" s="1"/>
  <c r="F1859" i="5"/>
  <c r="E1859" i="5"/>
  <c r="E1859" i="10" s="1"/>
  <c r="D1859" i="5"/>
  <c r="D1859" i="10" s="1"/>
  <c r="C1859" i="5"/>
  <c r="C1859" i="10" s="1"/>
  <c r="F1858" i="5"/>
  <c r="E1858" i="5"/>
  <c r="E1858" i="10" s="1"/>
  <c r="D1858" i="5"/>
  <c r="D1858" i="10" s="1"/>
  <c r="C1858" i="5"/>
  <c r="C1858" i="10" s="1"/>
  <c r="F1857" i="5"/>
  <c r="E1857" i="5"/>
  <c r="E1857" i="10" s="1"/>
  <c r="D1857" i="5"/>
  <c r="D1857" i="10" s="1"/>
  <c r="C1857" i="5"/>
  <c r="C1857" i="10" s="1"/>
  <c r="F1856" i="5"/>
  <c r="E1856" i="5"/>
  <c r="E1856" i="10" s="1"/>
  <c r="D1856" i="5"/>
  <c r="D1856" i="10" s="1"/>
  <c r="C1856" i="5"/>
  <c r="C1856" i="10" s="1"/>
  <c r="F1855" i="5"/>
  <c r="E1855" i="5"/>
  <c r="E1855" i="10" s="1"/>
  <c r="D1855" i="5"/>
  <c r="D1855" i="10" s="1"/>
  <c r="C1855" i="5"/>
  <c r="C1855" i="10" s="1"/>
  <c r="F1854" i="5"/>
  <c r="E1854" i="5"/>
  <c r="E1854" i="10" s="1"/>
  <c r="D1854" i="5"/>
  <c r="D1854" i="10" s="1"/>
  <c r="C1854" i="5"/>
  <c r="C1854" i="10" s="1"/>
  <c r="F1853" i="5"/>
  <c r="E1853" i="5"/>
  <c r="E1853" i="10" s="1"/>
  <c r="D1853" i="5"/>
  <c r="D1853" i="10" s="1"/>
  <c r="C1853" i="5"/>
  <c r="C1853" i="10" s="1"/>
  <c r="F1852" i="5"/>
  <c r="E1852" i="5"/>
  <c r="E1852" i="10" s="1"/>
  <c r="D1852" i="5"/>
  <c r="D1852" i="10" s="1"/>
  <c r="C1852" i="5"/>
  <c r="C1852" i="10" s="1"/>
  <c r="F1851" i="5"/>
  <c r="E1851" i="5"/>
  <c r="E1851" i="10" s="1"/>
  <c r="D1851" i="5"/>
  <c r="D1851" i="10" s="1"/>
  <c r="C1851" i="5"/>
  <c r="C1851" i="10" s="1"/>
  <c r="F1850" i="5"/>
  <c r="E1850" i="5"/>
  <c r="E1850" i="10" s="1"/>
  <c r="D1850" i="5"/>
  <c r="D1850" i="10" s="1"/>
  <c r="C1850" i="5"/>
  <c r="C1850" i="10" s="1"/>
  <c r="F1849" i="5"/>
  <c r="E1849" i="5"/>
  <c r="E1849" i="10" s="1"/>
  <c r="D1849" i="5"/>
  <c r="D1849" i="10" s="1"/>
  <c r="C1849" i="5"/>
  <c r="C1849" i="10" s="1"/>
  <c r="F1848" i="5"/>
  <c r="E1848" i="5"/>
  <c r="E1848" i="10" s="1"/>
  <c r="D1848" i="5"/>
  <c r="D1848" i="10" s="1"/>
  <c r="C1848" i="5"/>
  <c r="C1848" i="10" s="1"/>
  <c r="F1847" i="5"/>
  <c r="E1847" i="5"/>
  <c r="E1847" i="10" s="1"/>
  <c r="D1847" i="5"/>
  <c r="D1847" i="10" s="1"/>
  <c r="C1847" i="5"/>
  <c r="C1847" i="10" s="1"/>
  <c r="F1846" i="5"/>
  <c r="E1846" i="5"/>
  <c r="E1846" i="10" s="1"/>
  <c r="D1846" i="5"/>
  <c r="D1846" i="10" s="1"/>
  <c r="C1846" i="5"/>
  <c r="C1846" i="10" s="1"/>
  <c r="F1845" i="5"/>
  <c r="E1845" i="5"/>
  <c r="E1845" i="10" s="1"/>
  <c r="D1845" i="5"/>
  <c r="D1845" i="10" s="1"/>
  <c r="C1845" i="5"/>
  <c r="C1845" i="10" s="1"/>
  <c r="F1844" i="5"/>
  <c r="E1844" i="5"/>
  <c r="E1844" i="10" s="1"/>
  <c r="D1844" i="5"/>
  <c r="D1844" i="10" s="1"/>
  <c r="C1844" i="5"/>
  <c r="C1844" i="10" s="1"/>
  <c r="F1843" i="5"/>
  <c r="E1843" i="5"/>
  <c r="E1843" i="10" s="1"/>
  <c r="D1843" i="5"/>
  <c r="D1843" i="10" s="1"/>
  <c r="C1843" i="5"/>
  <c r="C1843" i="10" s="1"/>
  <c r="F1842" i="5"/>
  <c r="E1842" i="5"/>
  <c r="E1842" i="10" s="1"/>
  <c r="D1842" i="5"/>
  <c r="D1842" i="10" s="1"/>
  <c r="C1842" i="5"/>
  <c r="C1842" i="10" s="1"/>
  <c r="F1841" i="5"/>
  <c r="E1841" i="5"/>
  <c r="E1841" i="10" s="1"/>
  <c r="D1841" i="5"/>
  <c r="D1841" i="10" s="1"/>
  <c r="C1841" i="5"/>
  <c r="C1841" i="10" s="1"/>
  <c r="F1840" i="5"/>
  <c r="E1840" i="5"/>
  <c r="E1840" i="10" s="1"/>
  <c r="D1840" i="5"/>
  <c r="D1840" i="10" s="1"/>
  <c r="C1840" i="5"/>
  <c r="C1840" i="10" s="1"/>
  <c r="F1839" i="5"/>
  <c r="E1839" i="5"/>
  <c r="E1839" i="10" s="1"/>
  <c r="D1839" i="5"/>
  <c r="D1839" i="10" s="1"/>
  <c r="C1839" i="5"/>
  <c r="C1839" i="10" s="1"/>
  <c r="F1838" i="5"/>
  <c r="E1838" i="5"/>
  <c r="E1838" i="10" s="1"/>
  <c r="D1838" i="5"/>
  <c r="D1838" i="10" s="1"/>
  <c r="C1838" i="5"/>
  <c r="C1838" i="10" s="1"/>
  <c r="F1837" i="5"/>
  <c r="E1837" i="5"/>
  <c r="E1837" i="10" s="1"/>
  <c r="D1837" i="5"/>
  <c r="D1837" i="10" s="1"/>
  <c r="C1837" i="5"/>
  <c r="C1837" i="10" s="1"/>
  <c r="F1836" i="5"/>
  <c r="E1836" i="5"/>
  <c r="E1836" i="10" s="1"/>
  <c r="D1836" i="5"/>
  <c r="D1836" i="10" s="1"/>
  <c r="C1836" i="5"/>
  <c r="C1836" i="10" s="1"/>
  <c r="F1835" i="5"/>
  <c r="E1835" i="5"/>
  <c r="E1835" i="10" s="1"/>
  <c r="D1835" i="5"/>
  <c r="D1835" i="10" s="1"/>
  <c r="C1835" i="5"/>
  <c r="C1835" i="10" s="1"/>
  <c r="F1834" i="5"/>
  <c r="E1834" i="5"/>
  <c r="E1834" i="10" s="1"/>
  <c r="D1834" i="5"/>
  <c r="D1834" i="10" s="1"/>
  <c r="C1834" i="5"/>
  <c r="C1834" i="10" s="1"/>
  <c r="F1833" i="5"/>
  <c r="E1833" i="5"/>
  <c r="E1833" i="10" s="1"/>
  <c r="D1833" i="5"/>
  <c r="D1833" i="10" s="1"/>
  <c r="C1833" i="5"/>
  <c r="C1833" i="10" s="1"/>
  <c r="F1832" i="5"/>
  <c r="E1832" i="5"/>
  <c r="E1832" i="10" s="1"/>
  <c r="D1832" i="5"/>
  <c r="D1832" i="10" s="1"/>
  <c r="C1832" i="5"/>
  <c r="C1832" i="10" s="1"/>
  <c r="F1831" i="5"/>
  <c r="E1831" i="5"/>
  <c r="E1831" i="10" s="1"/>
  <c r="D1831" i="5"/>
  <c r="D1831" i="10" s="1"/>
  <c r="C1831" i="5"/>
  <c r="C1831" i="10" s="1"/>
  <c r="F1830" i="5"/>
  <c r="E1830" i="5"/>
  <c r="E1830" i="10" s="1"/>
  <c r="D1830" i="5"/>
  <c r="D1830" i="10" s="1"/>
  <c r="C1830" i="5"/>
  <c r="C1830" i="10" s="1"/>
  <c r="F1829" i="5"/>
  <c r="E1829" i="5"/>
  <c r="E1829" i="10" s="1"/>
  <c r="D1829" i="5"/>
  <c r="D1829" i="10" s="1"/>
  <c r="C1829" i="5"/>
  <c r="C1829" i="10" s="1"/>
  <c r="F1828" i="5"/>
  <c r="E1828" i="5"/>
  <c r="E1828" i="10" s="1"/>
  <c r="D1828" i="5"/>
  <c r="D1828" i="10" s="1"/>
  <c r="C1828" i="5"/>
  <c r="C1828" i="10" s="1"/>
  <c r="F1827" i="5"/>
  <c r="E1827" i="5"/>
  <c r="E1827" i="10" s="1"/>
  <c r="D1827" i="5"/>
  <c r="D1827" i="10" s="1"/>
  <c r="C1827" i="5"/>
  <c r="C1827" i="10" s="1"/>
  <c r="F1826" i="5"/>
  <c r="E1826" i="5"/>
  <c r="E1826" i="10" s="1"/>
  <c r="D1826" i="5"/>
  <c r="D1826" i="10" s="1"/>
  <c r="C1826" i="5"/>
  <c r="C1826" i="10" s="1"/>
  <c r="F1825" i="5"/>
  <c r="E1825" i="5"/>
  <c r="E1825" i="10" s="1"/>
  <c r="D1825" i="5"/>
  <c r="D1825" i="10" s="1"/>
  <c r="C1825" i="5"/>
  <c r="C1825" i="10" s="1"/>
  <c r="F1824" i="5"/>
  <c r="E1824" i="5"/>
  <c r="E1824" i="10" s="1"/>
  <c r="D1824" i="5"/>
  <c r="D1824" i="10" s="1"/>
  <c r="C1824" i="5"/>
  <c r="C1824" i="10" s="1"/>
  <c r="F1823" i="5"/>
  <c r="E1823" i="5"/>
  <c r="E1823" i="10" s="1"/>
  <c r="D1823" i="5"/>
  <c r="D1823" i="10" s="1"/>
  <c r="C1823" i="5"/>
  <c r="C1823" i="10" s="1"/>
  <c r="F1822" i="5"/>
  <c r="E1822" i="5"/>
  <c r="E1822" i="10" s="1"/>
  <c r="D1822" i="5"/>
  <c r="D1822" i="10" s="1"/>
  <c r="C1822" i="5"/>
  <c r="C1822" i="10" s="1"/>
  <c r="F1821" i="5"/>
  <c r="E1821" i="5"/>
  <c r="E1821" i="10" s="1"/>
  <c r="D1821" i="5"/>
  <c r="D1821" i="10" s="1"/>
  <c r="C1821" i="5"/>
  <c r="C1821" i="10" s="1"/>
  <c r="F1820" i="5"/>
  <c r="E1820" i="5"/>
  <c r="E1820" i="10" s="1"/>
  <c r="D1820" i="5"/>
  <c r="D1820" i="10" s="1"/>
  <c r="C1820" i="5"/>
  <c r="C1820" i="10" s="1"/>
  <c r="F1819" i="5"/>
  <c r="E1819" i="5"/>
  <c r="E1819" i="10" s="1"/>
  <c r="D1819" i="5"/>
  <c r="D1819" i="10" s="1"/>
  <c r="C1819" i="5"/>
  <c r="C1819" i="10" s="1"/>
  <c r="F1818" i="5"/>
  <c r="E1818" i="5"/>
  <c r="E1818" i="10" s="1"/>
  <c r="D1818" i="5"/>
  <c r="D1818" i="10" s="1"/>
  <c r="C1818" i="5"/>
  <c r="C1818" i="10" s="1"/>
  <c r="F1817" i="5"/>
  <c r="E1817" i="5"/>
  <c r="E1817" i="10" s="1"/>
  <c r="D1817" i="5"/>
  <c r="D1817" i="10" s="1"/>
  <c r="C1817" i="5"/>
  <c r="C1817" i="10" s="1"/>
  <c r="F1816" i="5"/>
  <c r="E1816" i="5"/>
  <c r="E1816" i="10" s="1"/>
  <c r="D1816" i="5"/>
  <c r="D1816" i="10" s="1"/>
  <c r="C1816" i="5"/>
  <c r="C1816" i="10" s="1"/>
  <c r="F1815" i="5"/>
  <c r="E1815" i="5"/>
  <c r="E1815" i="10" s="1"/>
  <c r="D1815" i="5"/>
  <c r="D1815" i="10" s="1"/>
  <c r="C1815" i="5"/>
  <c r="C1815" i="10" s="1"/>
  <c r="F1814" i="5"/>
  <c r="E1814" i="5"/>
  <c r="E1814" i="10" s="1"/>
  <c r="D1814" i="5"/>
  <c r="D1814" i="10" s="1"/>
  <c r="C1814" i="5"/>
  <c r="C1814" i="10" s="1"/>
  <c r="F1813" i="5"/>
  <c r="E1813" i="5"/>
  <c r="E1813" i="10" s="1"/>
  <c r="D1813" i="5"/>
  <c r="D1813" i="10" s="1"/>
  <c r="C1813" i="5"/>
  <c r="C1813" i="10" s="1"/>
  <c r="F1812" i="5"/>
  <c r="E1812" i="5"/>
  <c r="E1812" i="10" s="1"/>
  <c r="D1812" i="5"/>
  <c r="D1812" i="10" s="1"/>
  <c r="C1812" i="5"/>
  <c r="C1812" i="10" s="1"/>
  <c r="F1811" i="5"/>
  <c r="E1811" i="5"/>
  <c r="E1811" i="10" s="1"/>
  <c r="D1811" i="5"/>
  <c r="D1811" i="10" s="1"/>
  <c r="C1811" i="5"/>
  <c r="C1811" i="10" s="1"/>
  <c r="F1810" i="5"/>
  <c r="E1810" i="5"/>
  <c r="E1810" i="10" s="1"/>
  <c r="D1810" i="5"/>
  <c r="D1810" i="10" s="1"/>
  <c r="C1810" i="5"/>
  <c r="C1810" i="10" s="1"/>
  <c r="F1809" i="5"/>
  <c r="E1809" i="5"/>
  <c r="E1809" i="10" s="1"/>
  <c r="D1809" i="5"/>
  <c r="D1809" i="10" s="1"/>
  <c r="C1809" i="5"/>
  <c r="C1809" i="10" s="1"/>
  <c r="F1808" i="5"/>
  <c r="E1808" i="5"/>
  <c r="E1808" i="10" s="1"/>
  <c r="D1808" i="5"/>
  <c r="D1808" i="10" s="1"/>
  <c r="C1808" i="5"/>
  <c r="C1808" i="10" s="1"/>
  <c r="F1807" i="5"/>
  <c r="E1807" i="5"/>
  <c r="E1807" i="10" s="1"/>
  <c r="D1807" i="5"/>
  <c r="D1807" i="10" s="1"/>
  <c r="C1807" i="5"/>
  <c r="C1807" i="10" s="1"/>
  <c r="F1806" i="5"/>
  <c r="E1806" i="5"/>
  <c r="E1806" i="10" s="1"/>
  <c r="D1806" i="5"/>
  <c r="D1806" i="10" s="1"/>
  <c r="C1806" i="5"/>
  <c r="C1806" i="10" s="1"/>
  <c r="F1805" i="5"/>
  <c r="E1805" i="5"/>
  <c r="E1805" i="10" s="1"/>
  <c r="D1805" i="5"/>
  <c r="D1805" i="10" s="1"/>
  <c r="C1805" i="5"/>
  <c r="C1805" i="10" s="1"/>
  <c r="F1804" i="5"/>
  <c r="E1804" i="5"/>
  <c r="E1804" i="10" s="1"/>
  <c r="D1804" i="5"/>
  <c r="D1804" i="10" s="1"/>
  <c r="C1804" i="5"/>
  <c r="C1804" i="10" s="1"/>
  <c r="F1803" i="5"/>
  <c r="E1803" i="5"/>
  <c r="E1803" i="10" s="1"/>
  <c r="D1803" i="5"/>
  <c r="D1803" i="10" s="1"/>
  <c r="C1803" i="5"/>
  <c r="C1803" i="10" s="1"/>
  <c r="F1802" i="5"/>
  <c r="E1802" i="5"/>
  <c r="E1802" i="10" s="1"/>
  <c r="D1802" i="5"/>
  <c r="D1802" i="10" s="1"/>
  <c r="C1802" i="5"/>
  <c r="C1802" i="10" s="1"/>
  <c r="F1801" i="5"/>
  <c r="E1801" i="5"/>
  <c r="E1801" i="10" s="1"/>
  <c r="D1801" i="5"/>
  <c r="D1801" i="10" s="1"/>
  <c r="C1801" i="5"/>
  <c r="C1801" i="10" s="1"/>
  <c r="F1800" i="5"/>
  <c r="E1800" i="5"/>
  <c r="E1800" i="10" s="1"/>
  <c r="D1800" i="5"/>
  <c r="D1800" i="10" s="1"/>
  <c r="C1800" i="5"/>
  <c r="C1800" i="10" s="1"/>
  <c r="F1799" i="5"/>
  <c r="E1799" i="5"/>
  <c r="E1799" i="10" s="1"/>
  <c r="D1799" i="5"/>
  <c r="D1799" i="10" s="1"/>
  <c r="C1799" i="5"/>
  <c r="C1799" i="10" s="1"/>
  <c r="F1798" i="5"/>
  <c r="E1798" i="5"/>
  <c r="E1798" i="10" s="1"/>
  <c r="D1798" i="5"/>
  <c r="D1798" i="10" s="1"/>
  <c r="C1798" i="5"/>
  <c r="C1798" i="10" s="1"/>
  <c r="F1797" i="5"/>
  <c r="E1797" i="5"/>
  <c r="E1797" i="10" s="1"/>
  <c r="D1797" i="5"/>
  <c r="D1797" i="10" s="1"/>
  <c r="C1797" i="5"/>
  <c r="C1797" i="10" s="1"/>
  <c r="F1796" i="5"/>
  <c r="E1796" i="5"/>
  <c r="E1796" i="10" s="1"/>
  <c r="D1796" i="5"/>
  <c r="D1796" i="10" s="1"/>
  <c r="C1796" i="5"/>
  <c r="C1796" i="10" s="1"/>
  <c r="F1795" i="5"/>
  <c r="E1795" i="5"/>
  <c r="E1795" i="10" s="1"/>
  <c r="D1795" i="5"/>
  <c r="D1795" i="10" s="1"/>
  <c r="C1795" i="5"/>
  <c r="C1795" i="10" s="1"/>
  <c r="F1794" i="5"/>
  <c r="E1794" i="5"/>
  <c r="E1794" i="10" s="1"/>
  <c r="D1794" i="5"/>
  <c r="D1794" i="10" s="1"/>
  <c r="C1794" i="5"/>
  <c r="C1794" i="10" s="1"/>
  <c r="F1793" i="5"/>
  <c r="E1793" i="5"/>
  <c r="E1793" i="10" s="1"/>
  <c r="D1793" i="5"/>
  <c r="D1793" i="10" s="1"/>
  <c r="C1793" i="5"/>
  <c r="C1793" i="10" s="1"/>
  <c r="F1792" i="5"/>
  <c r="E1792" i="5"/>
  <c r="E1792" i="10" s="1"/>
  <c r="D1792" i="5"/>
  <c r="D1792" i="10" s="1"/>
  <c r="C1792" i="5"/>
  <c r="C1792" i="10" s="1"/>
  <c r="F1791" i="5"/>
  <c r="E1791" i="5"/>
  <c r="E1791" i="10" s="1"/>
  <c r="D1791" i="5"/>
  <c r="D1791" i="10" s="1"/>
  <c r="C1791" i="5"/>
  <c r="C1791" i="10" s="1"/>
  <c r="F1790" i="5"/>
  <c r="E1790" i="5"/>
  <c r="E1790" i="10" s="1"/>
  <c r="D1790" i="5"/>
  <c r="D1790" i="10" s="1"/>
  <c r="C1790" i="5"/>
  <c r="C1790" i="10" s="1"/>
  <c r="F1789" i="5"/>
  <c r="E1789" i="5"/>
  <c r="E1789" i="10" s="1"/>
  <c r="D1789" i="5"/>
  <c r="D1789" i="10" s="1"/>
  <c r="C1789" i="5"/>
  <c r="C1789" i="10" s="1"/>
  <c r="F1788" i="5"/>
  <c r="E1788" i="5"/>
  <c r="E1788" i="10" s="1"/>
  <c r="D1788" i="5"/>
  <c r="D1788" i="10" s="1"/>
  <c r="C1788" i="5"/>
  <c r="C1788" i="10" s="1"/>
  <c r="F1787" i="5"/>
  <c r="E1787" i="5"/>
  <c r="E1787" i="10" s="1"/>
  <c r="D1787" i="5"/>
  <c r="D1787" i="10" s="1"/>
  <c r="C1787" i="5"/>
  <c r="C1787" i="10" s="1"/>
  <c r="F1786" i="5"/>
  <c r="E1786" i="5"/>
  <c r="E1786" i="10" s="1"/>
  <c r="D1786" i="5"/>
  <c r="D1786" i="10" s="1"/>
  <c r="C1786" i="5"/>
  <c r="C1786" i="10" s="1"/>
  <c r="F1785" i="5"/>
  <c r="E1785" i="5"/>
  <c r="E1785" i="10" s="1"/>
  <c r="D1785" i="5"/>
  <c r="D1785" i="10" s="1"/>
  <c r="C1785" i="5"/>
  <c r="C1785" i="10" s="1"/>
  <c r="F1784" i="5"/>
  <c r="E1784" i="5"/>
  <c r="E1784" i="10" s="1"/>
  <c r="D1784" i="5"/>
  <c r="D1784" i="10" s="1"/>
  <c r="C1784" i="5"/>
  <c r="C1784" i="10" s="1"/>
  <c r="F1783" i="5"/>
  <c r="E1783" i="5"/>
  <c r="E1783" i="10" s="1"/>
  <c r="D1783" i="5"/>
  <c r="D1783" i="10" s="1"/>
  <c r="C1783" i="5"/>
  <c r="C1783" i="10" s="1"/>
  <c r="F1782" i="5"/>
  <c r="E1782" i="5"/>
  <c r="E1782" i="10" s="1"/>
  <c r="D1782" i="5"/>
  <c r="D1782" i="10" s="1"/>
  <c r="C1782" i="5"/>
  <c r="C1782" i="10" s="1"/>
  <c r="F1781" i="5"/>
  <c r="E1781" i="5"/>
  <c r="E1781" i="10" s="1"/>
  <c r="D1781" i="5"/>
  <c r="D1781" i="10" s="1"/>
  <c r="C1781" i="5"/>
  <c r="C1781" i="10" s="1"/>
  <c r="F1780" i="5"/>
  <c r="E1780" i="5"/>
  <c r="E1780" i="10" s="1"/>
  <c r="D1780" i="5"/>
  <c r="D1780" i="10" s="1"/>
  <c r="C1780" i="5"/>
  <c r="C1780" i="10" s="1"/>
  <c r="F1779" i="5"/>
  <c r="E1779" i="5"/>
  <c r="E1779" i="10" s="1"/>
  <c r="D1779" i="5"/>
  <c r="D1779" i="10" s="1"/>
  <c r="C1779" i="5"/>
  <c r="C1779" i="10" s="1"/>
  <c r="F1778" i="5"/>
  <c r="E1778" i="5"/>
  <c r="E1778" i="10" s="1"/>
  <c r="D1778" i="5"/>
  <c r="D1778" i="10" s="1"/>
  <c r="C1778" i="5"/>
  <c r="C1778" i="10" s="1"/>
  <c r="F1777" i="5"/>
  <c r="E1777" i="5"/>
  <c r="E1777" i="10" s="1"/>
  <c r="D1777" i="5"/>
  <c r="D1777" i="10" s="1"/>
  <c r="C1777" i="5"/>
  <c r="C1777" i="10" s="1"/>
  <c r="F1776" i="5"/>
  <c r="E1776" i="5"/>
  <c r="E1776" i="10" s="1"/>
  <c r="D1776" i="5"/>
  <c r="D1776" i="10" s="1"/>
  <c r="C1776" i="5"/>
  <c r="C1776" i="10" s="1"/>
  <c r="F1775" i="5"/>
  <c r="E1775" i="5"/>
  <c r="E1775" i="10" s="1"/>
  <c r="D1775" i="5"/>
  <c r="D1775" i="10" s="1"/>
  <c r="C1775" i="5"/>
  <c r="C1775" i="10" s="1"/>
  <c r="F1774" i="5"/>
  <c r="E1774" i="5"/>
  <c r="E1774" i="10" s="1"/>
  <c r="D1774" i="5"/>
  <c r="D1774" i="10" s="1"/>
  <c r="C1774" i="5"/>
  <c r="C1774" i="10" s="1"/>
  <c r="F1773" i="5"/>
  <c r="E1773" i="5"/>
  <c r="E1773" i="10" s="1"/>
  <c r="D1773" i="5"/>
  <c r="D1773" i="10" s="1"/>
  <c r="C1773" i="5"/>
  <c r="C1773" i="10" s="1"/>
  <c r="F1772" i="5"/>
  <c r="E1772" i="5"/>
  <c r="E1772" i="10" s="1"/>
  <c r="D1772" i="5"/>
  <c r="D1772" i="10" s="1"/>
  <c r="C1772" i="5"/>
  <c r="C1772" i="10" s="1"/>
  <c r="F1771" i="5"/>
  <c r="E1771" i="5"/>
  <c r="E1771" i="10" s="1"/>
  <c r="D1771" i="5"/>
  <c r="D1771" i="10" s="1"/>
  <c r="C1771" i="5"/>
  <c r="C1771" i="10" s="1"/>
  <c r="F1770" i="5"/>
  <c r="E1770" i="5"/>
  <c r="E1770" i="10" s="1"/>
  <c r="D1770" i="5"/>
  <c r="D1770" i="10" s="1"/>
  <c r="C1770" i="5"/>
  <c r="C1770" i="10" s="1"/>
  <c r="F1769" i="5"/>
  <c r="E1769" i="5"/>
  <c r="E1769" i="10" s="1"/>
  <c r="D1769" i="5"/>
  <c r="D1769" i="10" s="1"/>
  <c r="C1769" i="5"/>
  <c r="C1769" i="10" s="1"/>
  <c r="F1768" i="5"/>
  <c r="E1768" i="5"/>
  <c r="E1768" i="10" s="1"/>
  <c r="D1768" i="5"/>
  <c r="D1768" i="10" s="1"/>
  <c r="C1768" i="5"/>
  <c r="C1768" i="10" s="1"/>
  <c r="F1767" i="5"/>
  <c r="E1767" i="5"/>
  <c r="E1767" i="10" s="1"/>
  <c r="D1767" i="5"/>
  <c r="D1767" i="10" s="1"/>
  <c r="C1767" i="5"/>
  <c r="C1767" i="10" s="1"/>
  <c r="F1766" i="5"/>
  <c r="E1766" i="5"/>
  <c r="E1766" i="10" s="1"/>
  <c r="D1766" i="5"/>
  <c r="D1766" i="10" s="1"/>
  <c r="C1766" i="5"/>
  <c r="C1766" i="10" s="1"/>
  <c r="F1765" i="5"/>
  <c r="E1765" i="5"/>
  <c r="E1765" i="10" s="1"/>
  <c r="D1765" i="5"/>
  <c r="D1765" i="10" s="1"/>
  <c r="C1765" i="5"/>
  <c r="C1765" i="10" s="1"/>
  <c r="F1764" i="5"/>
  <c r="E1764" i="5"/>
  <c r="E1764" i="10" s="1"/>
  <c r="D1764" i="5"/>
  <c r="D1764" i="10" s="1"/>
  <c r="C1764" i="5"/>
  <c r="C1764" i="10" s="1"/>
  <c r="F1763" i="5"/>
  <c r="E1763" i="5"/>
  <c r="E1763" i="10" s="1"/>
  <c r="D1763" i="5"/>
  <c r="D1763" i="10" s="1"/>
  <c r="C1763" i="5"/>
  <c r="C1763" i="10" s="1"/>
  <c r="F1762" i="5"/>
  <c r="E1762" i="5"/>
  <c r="E1762" i="10" s="1"/>
  <c r="D1762" i="5"/>
  <c r="D1762" i="10" s="1"/>
  <c r="C1762" i="5"/>
  <c r="C1762" i="10" s="1"/>
  <c r="F1761" i="5"/>
  <c r="E1761" i="5"/>
  <c r="E1761" i="10" s="1"/>
  <c r="D1761" i="5"/>
  <c r="D1761" i="10" s="1"/>
  <c r="C1761" i="5"/>
  <c r="C1761" i="10" s="1"/>
  <c r="F1760" i="5"/>
  <c r="E1760" i="5"/>
  <c r="E1760" i="10" s="1"/>
  <c r="D1760" i="5"/>
  <c r="D1760" i="10" s="1"/>
  <c r="C1760" i="5"/>
  <c r="C1760" i="10" s="1"/>
  <c r="F1759" i="5"/>
  <c r="E1759" i="5"/>
  <c r="E1759" i="10" s="1"/>
  <c r="D1759" i="5"/>
  <c r="D1759" i="10" s="1"/>
  <c r="Q1759" i="10" s="1"/>
  <c r="C1759" i="5"/>
  <c r="C1759" i="10" s="1"/>
  <c r="F1758" i="5"/>
  <c r="E1758" i="5"/>
  <c r="E1758" i="10" s="1"/>
  <c r="D1758" i="5"/>
  <c r="D1758" i="10" s="1"/>
  <c r="C1758" i="5"/>
  <c r="C1758" i="10" s="1"/>
  <c r="F1757" i="5"/>
  <c r="E1757" i="5"/>
  <c r="E1757" i="10" s="1"/>
  <c r="D1757" i="5"/>
  <c r="D1757" i="10" s="1"/>
  <c r="C1757" i="5"/>
  <c r="C1757" i="10" s="1"/>
  <c r="F1756" i="5"/>
  <c r="E1756" i="5"/>
  <c r="E1756" i="10" s="1"/>
  <c r="D1756" i="5"/>
  <c r="D1756" i="10" s="1"/>
  <c r="C1756" i="5"/>
  <c r="C1756" i="10" s="1"/>
  <c r="F1755" i="5"/>
  <c r="E1755" i="5"/>
  <c r="E1755" i="10" s="1"/>
  <c r="D1755" i="5"/>
  <c r="D1755" i="10" s="1"/>
  <c r="C1755" i="5"/>
  <c r="C1755" i="10" s="1"/>
  <c r="F1754" i="5"/>
  <c r="E1754" i="5"/>
  <c r="E1754" i="10" s="1"/>
  <c r="D1754" i="5"/>
  <c r="D1754" i="10" s="1"/>
  <c r="C1754" i="5"/>
  <c r="C1754" i="10" s="1"/>
  <c r="F1753" i="5"/>
  <c r="E1753" i="5"/>
  <c r="E1753" i="10" s="1"/>
  <c r="D1753" i="5"/>
  <c r="D1753" i="10" s="1"/>
  <c r="C1753" i="5"/>
  <c r="C1753" i="10" s="1"/>
  <c r="F1752" i="5"/>
  <c r="E1752" i="5"/>
  <c r="E1752" i="10" s="1"/>
  <c r="D1752" i="5"/>
  <c r="D1752" i="10" s="1"/>
  <c r="C1752" i="5"/>
  <c r="C1752" i="10" s="1"/>
  <c r="F1751" i="5"/>
  <c r="E1751" i="5"/>
  <c r="E1751" i="10" s="1"/>
  <c r="D1751" i="5"/>
  <c r="D1751" i="10" s="1"/>
  <c r="C1751" i="5"/>
  <c r="C1751" i="10" s="1"/>
  <c r="F1750" i="5"/>
  <c r="E1750" i="5"/>
  <c r="E1750" i="10" s="1"/>
  <c r="D1750" i="5"/>
  <c r="D1750" i="10" s="1"/>
  <c r="C1750" i="5"/>
  <c r="C1750" i="10" s="1"/>
  <c r="F1749" i="5"/>
  <c r="E1749" i="5"/>
  <c r="E1749" i="10" s="1"/>
  <c r="D1749" i="5"/>
  <c r="D1749" i="10" s="1"/>
  <c r="C1749" i="5"/>
  <c r="C1749" i="10" s="1"/>
  <c r="F1748" i="5"/>
  <c r="E1748" i="5"/>
  <c r="E1748" i="10" s="1"/>
  <c r="D1748" i="5"/>
  <c r="D1748" i="10" s="1"/>
  <c r="C1748" i="5"/>
  <c r="C1748" i="10" s="1"/>
  <c r="F1747" i="5"/>
  <c r="E1747" i="5"/>
  <c r="E1747" i="10" s="1"/>
  <c r="D1747" i="5"/>
  <c r="D1747" i="10" s="1"/>
  <c r="C1747" i="5"/>
  <c r="C1747" i="10" s="1"/>
  <c r="F1746" i="5"/>
  <c r="E1746" i="5"/>
  <c r="E1746" i="10" s="1"/>
  <c r="D1746" i="5"/>
  <c r="D1746" i="10" s="1"/>
  <c r="C1746" i="5"/>
  <c r="C1746" i="10" s="1"/>
  <c r="F1745" i="5"/>
  <c r="E1745" i="5"/>
  <c r="E1745" i="10" s="1"/>
  <c r="D1745" i="5"/>
  <c r="D1745" i="10" s="1"/>
  <c r="C1745" i="5"/>
  <c r="C1745" i="10" s="1"/>
  <c r="F1744" i="5"/>
  <c r="E1744" i="5"/>
  <c r="E1744" i="10" s="1"/>
  <c r="D1744" i="5"/>
  <c r="D1744" i="10" s="1"/>
  <c r="C1744" i="5"/>
  <c r="C1744" i="10" s="1"/>
  <c r="F1743" i="5"/>
  <c r="E1743" i="5"/>
  <c r="E1743" i="10" s="1"/>
  <c r="D1743" i="5"/>
  <c r="D1743" i="10" s="1"/>
  <c r="C1743" i="5"/>
  <c r="C1743" i="10" s="1"/>
  <c r="F1742" i="5"/>
  <c r="E1742" i="5"/>
  <c r="E1742" i="10" s="1"/>
  <c r="D1742" i="5"/>
  <c r="D1742" i="10" s="1"/>
  <c r="C1742" i="5"/>
  <c r="C1742" i="10" s="1"/>
  <c r="F1741" i="5"/>
  <c r="E1741" i="5"/>
  <c r="E1741" i="10" s="1"/>
  <c r="D1741" i="5"/>
  <c r="D1741" i="10" s="1"/>
  <c r="C1741" i="5"/>
  <c r="C1741" i="10" s="1"/>
  <c r="F1740" i="5"/>
  <c r="E1740" i="5"/>
  <c r="E1740" i="10" s="1"/>
  <c r="D1740" i="5"/>
  <c r="D1740" i="10" s="1"/>
  <c r="C1740" i="5"/>
  <c r="C1740" i="10" s="1"/>
  <c r="F1739" i="5"/>
  <c r="E1739" i="5"/>
  <c r="E1739" i="10" s="1"/>
  <c r="D1739" i="5"/>
  <c r="D1739" i="10" s="1"/>
  <c r="C1739" i="5"/>
  <c r="C1739" i="10" s="1"/>
  <c r="F1738" i="5"/>
  <c r="E1738" i="5"/>
  <c r="E1738" i="10" s="1"/>
  <c r="D1738" i="5"/>
  <c r="D1738" i="10" s="1"/>
  <c r="C1738" i="5"/>
  <c r="C1738" i="10" s="1"/>
  <c r="F1737" i="5"/>
  <c r="E1737" i="5"/>
  <c r="E1737" i="10" s="1"/>
  <c r="D1737" i="5"/>
  <c r="D1737" i="10" s="1"/>
  <c r="C1737" i="5"/>
  <c r="C1737" i="10" s="1"/>
  <c r="F1736" i="5"/>
  <c r="E1736" i="5"/>
  <c r="E1736" i="10" s="1"/>
  <c r="D1736" i="5"/>
  <c r="D1736" i="10" s="1"/>
  <c r="C1736" i="5"/>
  <c r="C1736" i="10" s="1"/>
  <c r="F1735" i="5"/>
  <c r="E1735" i="5"/>
  <c r="E1735" i="10" s="1"/>
  <c r="D1735" i="5"/>
  <c r="D1735" i="10" s="1"/>
  <c r="C1735" i="5"/>
  <c r="C1735" i="10" s="1"/>
  <c r="F1734" i="5"/>
  <c r="E1734" i="5"/>
  <c r="E1734" i="10" s="1"/>
  <c r="D1734" i="5"/>
  <c r="D1734" i="10" s="1"/>
  <c r="C1734" i="5"/>
  <c r="C1734" i="10" s="1"/>
  <c r="F1733" i="5"/>
  <c r="E1733" i="5"/>
  <c r="E1733" i="10" s="1"/>
  <c r="D1733" i="5"/>
  <c r="D1733" i="10" s="1"/>
  <c r="C1733" i="5"/>
  <c r="C1733" i="10" s="1"/>
  <c r="F1732" i="5"/>
  <c r="E1732" i="5"/>
  <c r="E1732" i="10" s="1"/>
  <c r="D1732" i="5"/>
  <c r="D1732" i="10" s="1"/>
  <c r="C1732" i="5"/>
  <c r="C1732" i="10" s="1"/>
  <c r="F1731" i="5"/>
  <c r="E1731" i="5"/>
  <c r="E1731" i="10" s="1"/>
  <c r="D1731" i="5"/>
  <c r="D1731" i="10" s="1"/>
  <c r="C1731" i="5"/>
  <c r="C1731" i="10" s="1"/>
  <c r="F1730" i="5"/>
  <c r="E1730" i="5"/>
  <c r="E1730" i="10" s="1"/>
  <c r="D1730" i="5"/>
  <c r="D1730" i="10" s="1"/>
  <c r="C1730" i="5"/>
  <c r="C1730" i="10" s="1"/>
  <c r="F1729" i="5"/>
  <c r="E1729" i="5"/>
  <c r="E1729" i="10" s="1"/>
  <c r="D1729" i="5"/>
  <c r="D1729" i="10" s="1"/>
  <c r="C1729" i="5"/>
  <c r="C1729" i="10" s="1"/>
  <c r="F1728" i="5"/>
  <c r="E1728" i="5"/>
  <c r="E1728" i="10" s="1"/>
  <c r="D1728" i="5"/>
  <c r="D1728" i="10" s="1"/>
  <c r="C1728" i="5"/>
  <c r="C1728" i="10" s="1"/>
  <c r="F1727" i="5"/>
  <c r="E1727" i="5"/>
  <c r="E1727" i="10" s="1"/>
  <c r="D1727" i="5"/>
  <c r="D1727" i="10" s="1"/>
  <c r="C1727" i="5"/>
  <c r="C1727" i="10" s="1"/>
  <c r="F1726" i="5"/>
  <c r="E1726" i="5"/>
  <c r="E1726" i="10" s="1"/>
  <c r="D1726" i="5"/>
  <c r="D1726" i="10" s="1"/>
  <c r="C1726" i="5"/>
  <c r="C1726" i="10" s="1"/>
  <c r="F1725" i="5"/>
  <c r="E1725" i="5"/>
  <c r="E1725" i="10" s="1"/>
  <c r="D1725" i="5"/>
  <c r="D1725" i="10" s="1"/>
  <c r="C1725" i="5"/>
  <c r="C1725" i="10" s="1"/>
  <c r="F1724" i="5"/>
  <c r="E1724" i="5"/>
  <c r="E1724" i="10" s="1"/>
  <c r="D1724" i="5"/>
  <c r="D1724" i="10" s="1"/>
  <c r="C1724" i="5"/>
  <c r="C1724" i="10" s="1"/>
  <c r="F1723" i="5"/>
  <c r="E1723" i="5"/>
  <c r="E1723" i="10" s="1"/>
  <c r="D1723" i="5"/>
  <c r="D1723" i="10" s="1"/>
  <c r="C1723" i="5"/>
  <c r="C1723" i="10" s="1"/>
  <c r="F1722" i="5"/>
  <c r="E1722" i="5"/>
  <c r="E1722" i="10" s="1"/>
  <c r="D1722" i="5"/>
  <c r="D1722" i="10" s="1"/>
  <c r="C1722" i="5"/>
  <c r="C1722" i="10" s="1"/>
  <c r="F1721" i="5"/>
  <c r="E1721" i="5"/>
  <c r="E1721" i="10" s="1"/>
  <c r="D1721" i="5"/>
  <c r="D1721" i="10" s="1"/>
  <c r="C1721" i="5"/>
  <c r="C1721" i="10" s="1"/>
  <c r="F1720" i="5"/>
  <c r="E1720" i="5"/>
  <c r="E1720" i="10" s="1"/>
  <c r="D1720" i="5"/>
  <c r="D1720" i="10" s="1"/>
  <c r="C1720" i="5"/>
  <c r="C1720" i="10" s="1"/>
  <c r="F1719" i="5"/>
  <c r="E1719" i="5"/>
  <c r="E1719" i="10" s="1"/>
  <c r="D1719" i="5"/>
  <c r="D1719" i="10" s="1"/>
  <c r="C1719" i="5"/>
  <c r="C1719" i="10" s="1"/>
  <c r="F1718" i="5"/>
  <c r="E1718" i="5"/>
  <c r="E1718" i="10" s="1"/>
  <c r="D1718" i="5"/>
  <c r="D1718" i="10" s="1"/>
  <c r="C1718" i="5"/>
  <c r="C1718" i="10" s="1"/>
  <c r="F1717" i="5"/>
  <c r="E1717" i="5"/>
  <c r="E1717" i="10" s="1"/>
  <c r="D1717" i="5"/>
  <c r="D1717" i="10" s="1"/>
  <c r="C1717" i="5"/>
  <c r="C1717" i="10" s="1"/>
  <c r="F1716" i="5"/>
  <c r="E1716" i="5"/>
  <c r="E1716" i="10" s="1"/>
  <c r="D1716" i="5"/>
  <c r="D1716" i="10" s="1"/>
  <c r="C1716" i="5"/>
  <c r="C1716" i="10" s="1"/>
  <c r="F1715" i="5"/>
  <c r="E1715" i="5"/>
  <c r="E1715" i="10" s="1"/>
  <c r="D1715" i="5"/>
  <c r="D1715" i="10" s="1"/>
  <c r="C1715" i="5"/>
  <c r="C1715" i="10" s="1"/>
  <c r="F1714" i="5"/>
  <c r="E1714" i="5"/>
  <c r="E1714" i="10" s="1"/>
  <c r="D1714" i="5"/>
  <c r="D1714" i="10" s="1"/>
  <c r="C1714" i="5"/>
  <c r="C1714" i="10" s="1"/>
  <c r="F1713" i="5"/>
  <c r="E1713" i="5"/>
  <c r="E1713" i="10" s="1"/>
  <c r="D1713" i="5"/>
  <c r="D1713" i="10" s="1"/>
  <c r="C1713" i="5"/>
  <c r="C1713" i="10" s="1"/>
  <c r="F1712" i="5"/>
  <c r="E1712" i="5"/>
  <c r="E1712" i="10" s="1"/>
  <c r="D1712" i="5"/>
  <c r="D1712" i="10" s="1"/>
  <c r="C1712" i="5"/>
  <c r="C1712" i="10" s="1"/>
  <c r="F1711" i="5"/>
  <c r="E1711" i="5"/>
  <c r="E1711" i="10" s="1"/>
  <c r="D1711" i="5"/>
  <c r="D1711" i="10" s="1"/>
  <c r="C1711" i="5"/>
  <c r="C1711" i="10" s="1"/>
  <c r="F1710" i="5"/>
  <c r="E1710" i="5"/>
  <c r="E1710" i="10" s="1"/>
  <c r="D1710" i="5"/>
  <c r="D1710" i="10" s="1"/>
  <c r="C1710" i="5"/>
  <c r="C1710" i="10" s="1"/>
  <c r="F1709" i="5"/>
  <c r="E1709" i="5"/>
  <c r="E1709" i="10" s="1"/>
  <c r="D1709" i="5"/>
  <c r="D1709" i="10" s="1"/>
  <c r="C1709" i="5"/>
  <c r="C1709" i="10" s="1"/>
  <c r="F1708" i="5"/>
  <c r="E1708" i="5"/>
  <c r="E1708" i="10" s="1"/>
  <c r="D1708" i="5"/>
  <c r="D1708" i="10" s="1"/>
  <c r="C1708" i="5"/>
  <c r="C1708" i="10" s="1"/>
  <c r="F1707" i="5"/>
  <c r="E1707" i="5"/>
  <c r="E1707" i="10" s="1"/>
  <c r="D1707" i="5"/>
  <c r="D1707" i="10" s="1"/>
  <c r="C1707" i="5"/>
  <c r="C1707" i="10" s="1"/>
  <c r="F1706" i="5"/>
  <c r="E1706" i="5"/>
  <c r="E1706" i="10" s="1"/>
  <c r="D1706" i="5"/>
  <c r="D1706" i="10" s="1"/>
  <c r="C1706" i="5"/>
  <c r="C1706" i="10" s="1"/>
  <c r="F1705" i="5"/>
  <c r="E1705" i="5"/>
  <c r="E1705" i="10" s="1"/>
  <c r="D1705" i="5"/>
  <c r="D1705" i="10" s="1"/>
  <c r="C1705" i="5"/>
  <c r="C1705" i="10" s="1"/>
  <c r="F1704" i="5"/>
  <c r="E1704" i="5"/>
  <c r="E1704" i="10" s="1"/>
  <c r="D1704" i="5"/>
  <c r="D1704" i="10" s="1"/>
  <c r="C1704" i="5"/>
  <c r="C1704" i="10" s="1"/>
  <c r="F1703" i="5"/>
  <c r="E1703" i="5"/>
  <c r="E1703" i="10" s="1"/>
  <c r="D1703" i="5"/>
  <c r="D1703" i="10" s="1"/>
  <c r="C1703" i="5"/>
  <c r="C1703" i="10" s="1"/>
  <c r="F1702" i="5"/>
  <c r="E1702" i="5"/>
  <c r="E1702" i="10" s="1"/>
  <c r="D1702" i="5"/>
  <c r="D1702" i="10" s="1"/>
  <c r="C1702" i="5"/>
  <c r="C1702" i="10" s="1"/>
  <c r="F1701" i="5"/>
  <c r="E1701" i="5"/>
  <c r="E1701" i="10" s="1"/>
  <c r="D1701" i="5"/>
  <c r="D1701" i="10" s="1"/>
  <c r="C1701" i="5"/>
  <c r="C1701" i="10" s="1"/>
  <c r="F1700" i="5"/>
  <c r="E1700" i="5"/>
  <c r="E1700" i="10" s="1"/>
  <c r="D1700" i="5"/>
  <c r="D1700" i="10" s="1"/>
  <c r="C1700" i="5"/>
  <c r="C1700" i="10" s="1"/>
  <c r="F1699" i="5"/>
  <c r="E1699" i="5"/>
  <c r="E1699" i="10" s="1"/>
  <c r="D1699" i="5"/>
  <c r="D1699" i="10" s="1"/>
  <c r="C1699" i="5"/>
  <c r="C1699" i="10" s="1"/>
  <c r="F1698" i="5"/>
  <c r="E1698" i="5"/>
  <c r="E1698" i="10" s="1"/>
  <c r="D1698" i="5"/>
  <c r="D1698" i="10" s="1"/>
  <c r="C1698" i="5"/>
  <c r="C1698" i="10" s="1"/>
  <c r="F1697" i="5"/>
  <c r="E1697" i="5"/>
  <c r="E1697" i="10" s="1"/>
  <c r="D1697" i="5"/>
  <c r="D1697" i="10" s="1"/>
  <c r="C1697" i="5"/>
  <c r="C1697" i="10" s="1"/>
  <c r="F1696" i="5"/>
  <c r="E1696" i="5"/>
  <c r="E1696" i="10" s="1"/>
  <c r="D1696" i="5"/>
  <c r="D1696" i="10" s="1"/>
  <c r="C1696" i="5"/>
  <c r="C1696" i="10" s="1"/>
  <c r="F1695" i="5"/>
  <c r="E1695" i="5"/>
  <c r="E1695" i="10" s="1"/>
  <c r="D1695" i="5"/>
  <c r="D1695" i="10" s="1"/>
  <c r="C1695" i="5"/>
  <c r="C1695" i="10" s="1"/>
  <c r="F1694" i="5"/>
  <c r="E1694" i="5"/>
  <c r="E1694" i="10" s="1"/>
  <c r="D1694" i="5"/>
  <c r="D1694" i="10" s="1"/>
  <c r="C1694" i="5"/>
  <c r="C1694" i="10" s="1"/>
  <c r="F1693" i="5"/>
  <c r="E1693" i="5"/>
  <c r="E1693" i="10" s="1"/>
  <c r="D1693" i="5"/>
  <c r="D1693" i="10" s="1"/>
  <c r="C1693" i="5"/>
  <c r="C1693" i="10" s="1"/>
  <c r="F1692" i="5"/>
  <c r="E1692" i="5"/>
  <c r="E1692" i="10" s="1"/>
  <c r="D1692" i="5"/>
  <c r="D1692" i="10" s="1"/>
  <c r="C1692" i="5"/>
  <c r="C1692" i="10" s="1"/>
  <c r="F1691" i="5"/>
  <c r="E1691" i="5"/>
  <c r="E1691" i="10" s="1"/>
  <c r="D1691" i="5"/>
  <c r="D1691" i="10" s="1"/>
  <c r="C1691" i="5"/>
  <c r="C1691" i="10" s="1"/>
  <c r="F1690" i="5"/>
  <c r="E1690" i="5"/>
  <c r="E1690" i="10" s="1"/>
  <c r="D1690" i="5"/>
  <c r="D1690" i="10" s="1"/>
  <c r="C1690" i="5"/>
  <c r="C1690" i="10" s="1"/>
  <c r="F1689" i="5"/>
  <c r="E1689" i="5"/>
  <c r="E1689" i="10" s="1"/>
  <c r="D1689" i="5"/>
  <c r="D1689" i="10" s="1"/>
  <c r="C1689" i="5"/>
  <c r="C1689" i="10" s="1"/>
  <c r="F1688" i="5"/>
  <c r="E1688" i="5"/>
  <c r="E1688" i="10" s="1"/>
  <c r="D1688" i="5"/>
  <c r="D1688" i="10" s="1"/>
  <c r="C1688" i="5"/>
  <c r="C1688" i="10" s="1"/>
  <c r="F1687" i="5"/>
  <c r="E1687" i="5"/>
  <c r="E1687" i="10" s="1"/>
  <c r="D1687" i="5"/>
  <c r="D1687" i="10" s="1"/>
  <c r="C1687" i="5"/>
  <c r="C1687" i="10" s="1"/>
  <c r="F1686" i="5"/>
  <c r="E1686" i="5"/>
  <c r="E1686" i="10" s="1"/>
  <c r="D1686" i="5"/>
  <c r="D1686" i="10" s="1"/>
  <c r="C1686" i="5"/>
  <c r="C1686" i="10" s="1"/>
  <c r="F1685" i="5"/>
  <c r="E1685" i="5"/>
  <c r="E1685" i="10" s="1"/>
  <c r="D1685" i="5"/>
  <c r="D1685" i="10" s="1"/>
  <c r="C1685" i="5"/>
  <c r="C1685" i="10" s="1"/>
  <c r="F1684" i="5"/>
  <c r="E1684" i="5"/>
  <c r="E1684" i="10" s="1"/>
  <c r="D1684" i="5"/>
  <c r="D1684" i="10" s="1"/>
  <c r="C1684" i="5"/>
  <c r="C1684" i="10" s="1"/>
  <c r="F1683" i="5"/>
  <c r="E1683" i="5"/>
  <c r="E1683" i="10" s="1"/>
  <c r="D1683" i="5"/>
  <c r="D1683" i="10" s="1"/>
  <c r="C1683" i="5"/>
  <c r="C1683" i="10" s="1"/>
  <c r="F1682" i="5"/>
  <c r="E1682" i="5"/>
  <c r="E1682" i="10" s="1"/>
  <c r="D1682" i="5"/>
  <c r="D1682" i="10" s="1"/>
  <c r="C1682" i="5"/>
  <c r="C1682" i="10" s="1"/>
  <c r="F1681" i="5"/>
  <c r="E1681" i="5"/>
  <c r="E1681" i="10" s="1"/>
  <c r="D1681" i="5"/>
  <c r="D1681" i="10" s="1"/>
  <c r="C1681" i="5"/>
  <c r="C1681" i="10" s="1"/>
  <c r="F1680" i="5"/>
  <c r="E1680" i="5"/>
  <c r="E1680" i="10" s="1"/>
  <c r="D1680" i="5"/>
  <c r="D1680" i="10" s="1"/>
  <c r="C1680" i="5"/>
  <c r="C1680" i="10" s="1"/>
  <c r="F1679" i="5"/>
  <c r="E1679" i="5"/>
  <c r="E1679" i="10" s="1"/>
  <c r="D1679" i="5"/>
  <c r="D1679" i="10" s="1"/>
  <c r="C1679" i="5"/>
  <c r="C1679" i="10" s="1"/>
  <c r="F1678" i="5"/>
  <c r="E1678" i="5"/>
  <c r="E1678" i="10" s="1"/>
  <c r="D1678" i="5"/>
  <c r="D1678" i="10" s="1"/>
  <c r="C1678" i="5"/>
  <c r="C1678" i="10" s="1"/>
  <c r="F1677" i="5"/>
  <c r="E1677" i="5"/>
  <c r="E1677" i="10" s="1"/>
  <c r="D1677" i="5"/>
  <c r="D1677" i="10" s="1"/>
  <c r="C1677" i="5"/>
  <c r="C1677" i="10" s="1"/>
  <c r="F1676" i="5"/>
  <c r="E1676" i="5"/>
  <c r="E1676" i="10" s="1"/>
  <c r="D1676" i="5"/>
  <c r="D1676" i="10" s="1"/>
  <c r="C1676" i="5"/>
  <c r="C1676" i="10" s="1"/>
  <c r="F1675" i="5"/>
  <c r="E1675" i="5"/>
  <c r="E1675" i="10" s="1"/>
  <c r="D1675" i="5"/>
  <c r="D1675" i="10" s="1"/>
  <c r="C1675" i="5"/>
  <c r="C1675" i="10" s="1"/>
  <c r="F1674" i="5"/>
  <c r="E1674" i="5"/>
  <c r="E1674" i="10" s="1"/>
  <c r="D1674" i="5"/>
  <c r="D1674" i="10" s="1"/>
  <c r="C1674" i="5"/>
  <c r="C1674" i="10" s="1"/>
  <c r="F1673" i="5"/>
  <c r="E1673" i="5"/>
  <c r="E1673" i="10" s="1"/>
  <c r="D1673" i="5"/>
  <c r="D1673" i="10" s="1"/>
  <c r="C1673" i="5"/>
  <c r="C1673" i="10" s="1"/>
  <c r="F1672" i="5"/>
  <c r="E1672" i="5"/>
  <c r="E1672" i="10" s="1"/>
  <c r="D1672" i="5"/>
  <c r="D1672" i="10" s="1"/>
  <c r="C1672" i="5"/>
  <c r="C1672" i="10" s="1"/>
  <c r="F1671" i="5"/>
  <c r="E1671" i="5"/>
  <c r="E1671" i="10" s="1"/>
  <c r="D1671" i="5"/>
  <c r="D1671" i="10" s="1"/>
  <c r="C1671" i="5"/>
  <c r="C1671" i="10" s="1"/>
  <c r="F1670" i="5"/>
  <c r="E1670" i="5"/>
  <c r="E1670" i="10" s="1"/>
  <c r="D1670" i="5"/>
  <c r="D1670" i="10" s="1"/>
  <c r="C1670" i="5"/>
  <c r="C1670" i="10" s="1"/>
  <c r="F1669" i="5"/>
  <c r="E1669" i="5"/>
  <c r="E1669" i="10" s="1"/>
  <c r="D1669" i="5"/>
  <c r="D1669" i="10" s="1"/>
  <c r="C1669" i="5"/>
  <c r="C1669" i="10" s="1"/>
  <c r="F1668" i="5"/>
  <c r="E1668" i="5"/>
  <c r="E1668" i="10" s="1"/>
  <c r="D1668" i="5"/>
  <c r="D1668" i="10" s="1"/>
  <c r="C1668" i="5"/>
  <c r="C1668" i="10" s="1"/>
  <c r="F1667" i="5"/>
  <c r="E1667" i="5"/>
  <c r="E1667" i="10" s="1"/>
  <c r="D1667" i="5"/>
  <c r="D1667" i="10" s="1"/>
  <c r="C1667" i="5"/>
  <c r="C1667" i="10" s="1"/>
  <c r="F1666" i="5"/>
  <c r="E1666" i="5"/>
  <c r="E1666" i="10" s="1"/>
  <c r="D1666" i="5"/>
  <c r="D1666" i="10" s="1"/>
  <c r="C1666" i="5"/>
  <c r="C1666" i="10" s="1"/>
  <c r="F1665" i="5"/>
  <c r="E1665" i="5"/>
  <c r="E1665" i="10" s="1"/>
  <c r="D1665" i="5"/>
  <c r="D1665" i="10" s="1"/>
  <c r="C1665" i="5"/>
  <c r="C1665" i="10" s="1"/>
  <c r="F1664" i="5"/>
  <c r="E1664" i="5"/>
  <c r="E1664" i="10" s="1"/>
  <c r="D1664" i="5"/>
  <c r="D1664" i="10" s="1"/>
  <c r="C1664" i="5"/>
  <c r="C1664" i="10" s="1"/>
  <c r="F1663" i="5"/>
  <c r="E1663" i="5"/>
  <c r="E1663" i="10" s="1"/>
  <c r="D1663" i="5"/>
  <c r="D1663" i="10" s="1"/>
  <c r="Q1663" i="10" s="1"/>
  <c r="C1663" i="5"/>
  <c r="C1663" i="10" s="1"/>
  <c r="F1662" i="5"/>
  <c r="E1662" i="5"/>
  <c r="E1662" i="10" s="1"/>
  <c r="D1662" i="5"/>
  <c r="D1662" i="10" s="1"/>
  <c r="C1662" i="5"/>
  <c r="C1662" i="10" s="1"/>
  <c r="F1661" i="5"/>
  <c r="E1661" i="5"/>
  <c r="E1661" i="10" s="1"/>
  <c r="D1661" i="5"/>
  <c r="D1661" i="10" s="1"/>
  <c r="C1661" i="5"/>
  <c r="C1661" i="10" s="1"/>
  <c r="F1660" i="5"/>
  <c r="E1660" i="5"/>
  <c r="E1660" i="10" s="1"/>
  <c r="D1660" i="5"/>
  <c r="D1660" i="10" s="1"/>
  <c r="C1660" i="5"/>
  <c r="C1660" i="10" s="1"/>
  <c r="F1659" i="5"/>
  <c r="E1659" i="5"/>
  <c r="E1659" i="10" s="1"/>
  <c r="D1659" i="5"/>
  <c r="D1659" i="10" s="1"/>
  <c r="C1659" i="5"/>
  <c r="C1659" i="10" s="1"/>
  <c r="F1658" i="5"/>
  <c r="E1658" i="5"/>
  <c r="E1658" i="10" s="1"/>
  <c r="D1658" i="5"/>
  <c r="D1658" i="10" s="1"/>
  <c r="C1658" i="5"/>
  <c r="C1658" i="10" s="1"/>
  <c r="F1657" i="5"/>
  <c r="E1657" i="5"/>
  <c r="E1657" i="10" s="1"/>
  <c r="D1657" i="5"/>
  <c r="D1657" i="10" s="1"/>
  <c r="C1657" i="5"/>
  <c r="C1657" i="10" s="1"/>
  <c r="F1656" i="5"/>
  <c r="E1656" i="5"/>
  <c r="E1656" i="10" s="1"/>
  <c r="D1656" i="5"/>
  <c r="D1656" i="10" s="1"/>
  <c r="C1656" i="5"/>
  <c r="C1656" i="10" s="1"/>
  <c r="F1655" i="5"/>
  <c r="E1655" i="5"/>
  <c r="E1655" i="10" s="1"/>
  <c r="D1655" i="5"/>
  <c r="D1655" i="10" s="1"/>
  <c r="C1655" i="5"/>
  <c r="C1655" i="10" s="1"/>
  <c r="F1654" i="5"/>
  <c r="E1654" i="5"/>
  <c r="E1654" i="10" s="1"/>
  <c r="D1654" i="5"/>
  <c r="D1654" i="10" s="1"/>
  <c r="C1654" i="5"/>
  <c r="C1654" i="10" s="1"/>
  <c r="F1653" i="5"/>
  <c r="E1653" i="5"/>
  <c r="E1653" i="10" s="1"/>
  <c r="D1653" i="5"/>
  <c r="D1653" i="10" s="1"/>
  <c r="C1653" i="5"/>
  <c r="C1653" i="10" s="1"/>
  <c r="F1652" i="5"/>
  <c r="E1652" i="5"/>
  <c r="E1652" i="10" s="1"/>
  <c r="D1652" i="5"/>
  <c r="D1652" i="10" s="1"/>
  <c r="C1652" i="5"/>
  <c r="C1652" i="10" s="1"/>
  <c r="F1651" i="5"/>
  <c r="E1651" i="5"/>
  <c r="E1651" i="10" s="1"/>
  <c r="D1651" i="5"/>
  <c r="D1651" i="10" s="1"/>
  <c r="C1651" i="5"/>
  <c r="C1651" i="10" s="1"/>
  <c r="F1650" i="5"/>
  <c r="E1650" i="5"/>
  <c r="E1650" i="10" s="1"/>
  <c r="D1650" i="5"/>
  <c r="D1650" i="10" s="1"/>
  <c r="C1650" i="5"/>
  <c r="C1650" i="10" s="1"/>
  <c r="F1649" i="5"/>
  <c r="E1649" i="5"/>
  <c r="E1649" i="10" s="1"/>
  <c r="D1649" i="5"/>
  <c r="D1649" i="10" s="1"/>
  <c r="C1649" i="5"/>
  <c r="C1649" i="10" s="1"/>
  <c r="F1648" i="5"/>
  <c r="E1648" i="5"/>
  <c r="E1648" i="10" s="1"/>
  <c r="D1648" i="5"/>
  <c r="D1648" i="10" s="1"/>
  <c r="C1648" i="5"/>
  <c r="C1648" i="10" s="1"/>
  <c r="F1647" i="5"/>
  <c r="E1647" i="5"/>
  <c r="E1647" i="10" s="1"/>
  <c r="D1647" i="5"/>
  <c r="D1647" i="10" s="1"/>
  <c r="C1647" i="5"/>
  <c r="C1647" i="10" s="1"/>
  <c r="F1646" i="5"/>
  <c r="E1646" i="5"/>
  <c r="E1646" i="10" s="1"/>
  <c r="D1646" i="5"/>
  <c r="D1646" i="10" s="1"/>
  <c r="C1646" i="5"/>
  <c r="C1646" i="10" s="1"/>
  <c r="F1645" i="5"/>
  <c r="E1645" i="5"/>
  <c r="E1645" i="10" s="1"/>
  <c r="D1645" i="5"/>
  <c r="D1645" i="10" s="1"/>
  <c r="C1645" i="5"/>
  <c r="C1645" i="10" s="1"/>
  <c r="F1644" i="5"/>
  <c r="E1644" i="5"/>
  <c r="E1644" i="10" s="1"/>
  <c r="D1644" i="5"/>
  <c r="D1644" i="10" s="1"/>
  <c r="C1644" i="5"/>
  <c r="C1644" i="10" s="1"/>
  <c r="F1643" i="5"/>
  <c r="E1643" i="5"/>
  <c r="E1643" i="10" s="1"/>
  <c r="D1643" i="5"/>
  <c r="D1643" i="10" s="1"/>
  <c r="C1643" i="5"/>
  <c r="C1643" i="10" s="1"/>
  <c r="F1642" i="5"/>
  <c r="E1642" i="5"/>
  <c r="E1642" i="10" s="1"/>
  <c r="D1642" i="5"/>
  <c r="D1642" i="10" s="1"/>
  <c r="C1642" i="5"/>
  <c r="C1642" i="10" s="1"/>
  <c r="F1641" i="5"/>
  <c r="E1641" i="5"/>
  <c r="E1641" i="10" s="1"/>
  <c r="D1641" i="5"/>
  <c r="D1641" i="10" s="1"/>
  <c r="C1641" i="5"/>
  <c r="C1641" i="10" s="1"/>
  <c r="F1640" i="5"/>
  <c r="E1640" i="5"/>
  <c r="E1640" i="10" s="1"/>
  <c r="D1640" i="5"/>
  <c r="D1640" i="10" s="1"/>
  <c r="C1640" i="5"/>
  <c r="C1640" i="10" s="1"/>
  <c r="F1639" i="5"/>
  <c r="E1639" i="5"/>
  <c r="E1639" i="10" s="1"/>
  <c r="D1639" i="5"/>
  <c r="D1639" i="10" s="1"/>
  <c r="C1639" i="5"/>
  <c r="C1639" i="10" s="1"/>
  <c r="F1638" i="5"/>
  <c r="E1638" i="5"/>
  <c r="E1638" i="10" s="1"/>
  <c r="D1638" i="5"/>
  <c r="D1638" i="10" s="1"/>
  <c r="C1638" i="5"/>
  <c r="C1638" i="10" s="1"/>
  <c r="F1637" i="5"/>
  <c r="E1637" i="5"/>
  <c r="E1637" i="10" s="1"/>
  <c r="D1637" i="5"/>
  <c r="D1637" i="10" s="1"/>
  <c r="C1637" i="5"/>
  <c r="C1637" i="10" s="1"/>
  <c r="F1636" i="5"/>
  <c r="E1636" i="5"/>
  <c r="E1636" i="10" s="1"/>
  <c r="D1636" i="5"/>
  <c r="D1636" i="10" s="1"/>
  <c r="C1636" i="5"/>
  <c r="C1636" i="10" s="1"/>
  <c r="F1635" i="5"/>
  <c r="E1635" i="5"/>
  <c r="E1635" i="10" s="1"/>
  <c r="D1635" i="5"/>
  <c r="D1635" i="10" s="1"/>
  <c r="C1635" i="5"/>
  <c r="C1635" i="10" s="1"/>
  <c r="F1634" i="5"/>
  <c r="E1634" i="5"/>
  <c r="E1634" i="10" s="1"/>
  <c r="D1634" i="5"/>
  <c r="D1634" i="10" s="1"/>
  <c r="C1634" i="5"/>
  <c r="C1634" i="10" s="1"/>
  <c r="F1633" i="5"/>
  <c r="E1633" i="5"/>
  <c r="E1633" i="10" s="1"/>
  <c r="D1633" i="5"/>
  <c r="D1633" i="10" s="1"/>
  <c r="C1633" i="5"/>
  <c r="C1633" i="10" s="1"/>
  <c r="F1632" i="5"/>
  <c r="E1632" i="5"/>
  <c r="E1632" i="10" s="1"/>
  <c r="D1632" i="5"/>
  <c r="D1632" i="10" s="1"/>
  <c r="C1632" i="5"/>
  <c r="C1632" i="10" s="1"/>
  <c r="F1631" i="5"/>
  <c r="E1631" i="5"/>
  <c r="E1631" i="10" s="1"/>
  <c r="D1631" i="5"/>
  <c r="D1631" i="10" s="1"/>
  <c r="C1631" i="5"/>
  <c r="C1631" i="10" s="1"/>
  <c r="F1630" i="5"/>
  <c r="E1630" i="5"/>
  <c r="E1630" i="10" s="1"/>
  <c r="D1630" i="5"/>
  <c r="D1630" i="10" s="1"/>
  <c r="C1630" i="5"/>
  <c r="C1630" i="10" s="1"/>
  <c r="F1629" i="5"/>
  <c r="E1629" i="5"/>
  <c r="E1629" i="10" s="1"/>
  <c r="D1629" i="5"/>
  <c r="D1629" i="10" s="1"/>
  <c r="C1629" i="5"/>
  <c r="C1629" i="10" s="1"/>
  <c r="F1628" i="5"/>
  <c r="E1628" i="5"/>
  <c r="E1628" i="10" s="1"/>
  <c r="D1628" i="5"/>
  <c r="D1628" i="10" s="1"/>
  <c r="C1628" i="5"/>
  <c r="C1628" i="10" s="1"/>
  <c r="F1627" i="5"/>
  <c r="E1627" i="5"/>
  <c r="E1627" i="10" s="1"/>
  <c r="D1627" i="5"/>
  <c r="D1627" i="10" s="1"/>
  <c r="C1627" i="5"/>
  <c r="C1627" i="10" s="1"/>
  <c r="F1626" i="5"/>
  <c r="E1626" i="5"/>
  <c r="E1626" i="10" s="1"/>
  <c r="D1626" i="5"/>
  <c r="D1626" i="10" s="1"/>
  <c r="C1626" i="5"/>
  <c r="C1626" i="10" s="1"/>
  <c r="F1625" i="5"/>
  <c r="E1625" i="5"/>
  <c r="E1625" i="10" s="1"/>
  <c r="D1625" i="5"/>
  <c r="D1625" i="10" s="1"/>
  <c r="C1625" i="5"/>
  <c r="C1625" i="10" s="1"/>
  <c r="F1624" i="5"/>
  <c r="E1624" i="5"/>
  <c r="E1624" i="10" s="1"/>
  <c r="D1624" i="5"/>
  <c r="D1624" i="10" s="1"/>
  <c r="C1624" i="5"/>
  <c r="C1624" i="10" s="1"/>
  <c r="F1623" i="5"/>
  <c r="E1623" i="5"/>
  <c r="E1623" i="10" s="1"/>
  <c r="D1623" i="5"/>
  <c r="D1623" i="10" s="1"/>
  <c r="C1623" i="5"/>
  <c r="C1623" i="10" s="1"/>
  <c r="F1622" i="5"/>
  <c r="E1622" i="5"/>
  <c r="E1622" i="10" s="1"/>
  <c r="D1622" i="5"/>
  <c r="D1622" i="10" s="1"/>
  <c r="C1622" i="5"/>
  <c r="C1622" i="10" s="1"/>
  <c r="F1621" i="5"/>
  <c r="E1621" i="5"/>
  <c r="E1621" i="10" s="1"/>
  <c r="D1621" i="5"/>
  <c r="D1621" i="10" s="1"/>
  <c r="C1621" i="5"/>
  <c r="C1621" i="10" s="1"/>
  <c r="F1620" i="5"/>
  <c r="E1620" i="5"/>
  <c r="E1620" i="10" s="1"/>
  <c r="D1620" i="5"/>
  <c r="D1620" i="10" s="1"/>
  <c r="C1620" i="5"/>
  <c r="C1620" i="10" s="1"/>
  <c r="F1619" i="5"/>
  <c r="E1619" i="5"/>
  <c r="E1619" i="10" s="1"/>
  <c r="D1619" i="5"/>
  <c r="D1619" i="10" s="1"/>
  <c r="C1619" i="5"/>
  <c r="C1619" i="10" s="1"/>
  <c r="F1618" i="5"/>
  <c r="E1618" i="5"/>
  <c r="E1618" i="10" s="1"/>
  <c r="D1618" i="5"/>
  <c r="D1618" i="10" s="1"/>
  <c r="C1618" i="5"/>
  <c r="C1618" i="10" s="1"/>
  <c r="F1617" i="5"/>
  <c r="E1617" i="5"/>
  <c r="E1617" i="10" s="1"/>
  <c r="D1617" i="5"/>
  <c r="D1617" i="10" s="1"/>
  <c r="C1617" i="5"/>
  <c r="C1617" i="10" s="1"/>
  <c r="F1616" i="5"/>
  <c r="E1616" i="5"/>
  <c r="E1616" i="10" s="1"/>
  <c r="D1616" i="5"/>
  <c r="D1616" i="10" s="1"/>
  <c r="C1616" i="5"/>
  <c r="C1616" i="10" s="1"/>
  <c r="F1615" i="5"/>
  <c r="E1615" i="5"/>
  <c r="E1615" i="10" s="1"/>
  <c r="D1615" i="5"/>
  <c r="D1615" i="10" s="1"/>
  <c r="C1615" i="5"/>
  <c r="C1615" i="10" s="1"/>
  <c r="F1614" i="5"/>
  <c r="E1614" i="5"/>
  <c r="E1614" i="10" s="1"/>
  <c r="D1614" i="5"/>
  <c r="D1614" i="10" s="1"/>
  <c r="C1614" i="5"/>
  <c r="C1614" i="10" s="1"/>
  <c r="F1613" i="5"/>
  <c r="E1613" i="5"/>
  <c r="E1613" i="10" s="1"/>
  <c r="D1613" i="5"/>
  <c r="D1613" i="10" s="1"/>
  <c r="C1613" i="5"/>
  <c r="C1613" i="10" s="1"/>
  <c r="F1612" i="5"/>
  <c r="E1612" i="5"/>
  <c r="E1612" i="10" s="1"/>
  <c r="D1612" i="5"/>
  <c r="D1612" i="10" s="1"/>
  <c r="C1612" i="5"/>
  <c r="C1612" i="10" s="1"/>
  <c r="F1611" i="5"/>
  <c r="E1611" i="5"/>
  <c r="E1611" i="10" s="1"/>
  <c r="D1611" i="5"/>
  <c r="D1611" i="10" s="1"/>
  <c r="C1611" i="5"/>
  <c r="C1611" i="10" s="1"/>
  <c r="F1610" i="5"/>
  <c r="E1610" i="5"/>
  <c r="E1610" i="10" s="1"/>
  <c r="D1610" i="5"/>
  <c r="D1610" i="10" s="1"/>
  <c r="C1610" i="5"/>
  <c r="C1610" i="10" s="1"/>
  <c r="F1609" i="5"/>
  <c r="E1609" i="5"/>
  <c r="E1609" i="10" s="1"/>
  <c r="D1609" i="5"/>
  <c r="D1609" i="10" s="1"/>
  <c r="C1609" i="5"/>
  <c r="C1609" i="10" s="1"/>
  <c r="F1608" i="5"/>
  <c r="E1608" i="5"/>
  <c r="E1608" i="10" s="1"/>
  <c r="D1608" i="5"/>
  <c r="D1608" i="10" s="1"/>
  <c r="C1608" i="5"/>
  <c r="C1608" i="10" s="1"/>
  <c r="F1607" i="5"/>
  <c r="E1607" i="5"/>
  <c r="E1607" i="10" s="1"/>
  <c r="D1607" i="5"/>
  <c r="D1607" i="10" s="1"/>
  <c r="C1607" i="5"/>
  <c r="C1607" i="10" s="1"/>
  <c r="F1606" i="5"/>
  <c r="E1606" i="5"/>
  <c r="E1606" i="10" s="1"/>
  <c r="D1606" i="5"/>
  <c r="D1606" i="10" s="1"/>
  <c r="C1606" i="5"/>
  <c r="C1606" i="10" s="1"/>
  <c r="F1605" i="5"/>
  <c r="E1605" i="5"/>
  <c r="E1605" i="10" s="1"/>
  <c r="D1605" i="5"/>
  <c r="D1605" i="10" s="1"/>
  <c r="C1605" i="5"/>
  <c r="C1605" i="10" s="1"/>
  <c r="F1604" i="5"/>
  <c r="E1604" i="5"/>
  <c r="E1604" i="10" s="1"/>
  <c r="D1604" i="5"/>
  <c r="D1604" i="10" s="1"/>
  <c r="C1604" i="5"/>
  <c r="C1604" i="10" s="1"/>
  <c r="F1603" i="5"/>
  <c r="E1603" i="5"/>
  <c r="E1603" i="10" s="1"/>
  <c r="D1603" i="5"/>
  <c r="D1603" i="10" s="1"/>
  <c r="C1603" i="5"/>
  <c r="C1603" i="10" s="1"/>
  <c r="F1602" i="5"/>
  <c r="E1602" i="5"/>
  <c r="E1602" i="10" s="1"/>
  <c r="D1602" i="5"/>
  <c r="D1602" i="10" s="1"/>
  <c r="C1602" i="5"/>
  <c r="C1602" i="10" s="1"/>
  <c r="F1601" i="5"/>
  <c r="E1601" i="5"/>
  <c r="E1601" i="10" s="1"/>
  <c r="D1601" i="5"/>
  <c r="D1601" i="10" s="1"/>
  <c r="C1601" i="5"/>
  <c r="C1601" i="10" s="1"/>
  <c r="F1600" i="5"/>
  <c r="E1600" i="5"/>
  <c r="E1600" i="10" s="1"/>
  <c r="D1600" i="5"/>
  <c r="D1600" i="10" s="1"/>
  <c r="C1600" i="5"/>
  <c r="C1600" i="10" s="1"/>
  <c r="F1599" i="5"/>
  <c r="E1599" i="5"/>
  <c r="E1599" i="10" s="1"/>
  <c r="D1599" i="5"/>
  <c r="D1599" i="10" s="1"/>
  <c r="C1599" i="5"/>
  <c r="C1599" i="10" s="1"/>
  <c r="F1598" i="5"/>
  <c r="E1598" i="5"/>
  <c r="E1598" i="10" s="1"/>
  <c r="D1598" i="5"/>
  <c r="D1598" i="10" s="1"/>
  <c r="C1598" i="5"/>
  <c r="C1598" i="10" s="1"/>
  <c r="F1597" i="5"/>
  <c r="E1597" i="5"/>
  <c r="E1597" i="10" s="1"/>
  <c r="D1597" i="5"/>
  <c r="D1597" i="10" s="1"/>
  <c r="C1597" i="5"/>
  <c r="C1597" i="10" s="1"/>
  <c r="F1596" i="5"/>
  <c r="E1596" i="5"/>
  <c r="E1596" i="10" s="1"/>
  <c r="D1596" i="5"/>
  <c r="D1596" i="10" s="1"/>
  <c r="C1596" i="5"/>
  <c r="C1596" i="10" s="1"/>
  <c r="F1595" i="5"/>
  <c r="E1595" i="5"/>
  <c r="E1595" i="10" s="1"/>
  <c r="D1595" i="5"/>
  <c r="D1595" i="10" s="1"/>
  <c r="C1595" i="5"/>
  <c r="C1595" i="10" s="1"/>
  <c r="F1594" i="5"/>
  <c r="E1594" i="5"/>
  <c r="E1594" i="10" s="1"/>
  <c r="D1594" i="5"/>
  <c r="D1594" i="10" s="1"/>
  <c r="C1594" i="5"/>
  <c r="C1594" i="10" s="1"/>
  <c r="F1593" i="5"/>
  <c r="E1593" i="5"/>
  <c r="E1593" i="10" s="1"/>
  <c r="D1593" i="5"/>
  <c r="D1593" i="10" s="1"/>
  <c r="C1593" i="5"/>
  <c r="C1593" i="10" s="1"/>
  <c r="F1592" i="5"/>
  <c r="E1592" i="5"/>
  <c r="E1592" i="10" s="1"/>
  <c r="D1592" i="5"/>
  <c r="D1592" i="10" s="1"/>
  <c r="C1592" i="5"/>
  <c r="C1592" i="10" s="1"/>
  <c r="F1591" i="5"/>
  <c r="E1591" i="5"/>
  <c r="E1591" i="10" s="1"/>
  <c r="D1591" i="5"/>
  <c r="D1591" i="10" s="1"/>
  <c r="C1591" i="5"/>
  <c r="C1591" i="10" s="1"/>
  <c r="F1590" i="5"/>
  <c r="E1590" i="5"/>
  <c r="E1590" i="10" s="1"/>
  <c r="D1590" i="5"/>
  <c r="D1590" i="10" s="1"/>
  <c r="C1590" i="5"/>
  <c r="C1590" i="10" s="1"/>
  <c r="F1589" i="5"/>
  <c r="E1589" i="5"/>
  <c r="E1589" i="10" s="1"/>
  <c r="D1589" i="5"/>
  <c r="D1589" i="10" s="1"/>
  <c r="C1589" i="5"/>
  <c r="C1589" i="10" s="1"/>
  <c r="F1588" i="5"/>
  <c r="E1588" i="5"/>
  <c r="E1588" i="10" s="1"/>
  <c r="D1588" i="5"/>
  <c r="D1588" i="10" s="1"/>
  <c r="C1588" i="5"/>
  <c r="C1588" i="10" s="1"/>
  <c r="F1587" i="5"/>
  <c r="E1587" i="5"/>
  <c r="E1587" i="10" s="1"/>
  <c r="D1587" i="5"/>
  <c r="D1587" i="10" s="1"/>
  <c r="C1587" i="5"/>
  <c r="C1587" i="10" s="1"/>
  <c r="F1586" i="5"/>
  <c r="E1586" i="5"/>
  <c r="E1586" i="10" s="1"/>
  <c r="D1586" i="5"/>
  <c r="D1586" i="10" s="1"/>
  <c r="C1586" i="5"/>
  <c r="C1586" i="10" s="1"/>
  <c r="F1585" i="5"/>
  <c r="E1585" i="5"/>
  <c r="E1585" i="10" s="1"/>
  <c r="D1585" i="5"/>
  <c r="D1585" i="10" s="1"/>
  <c r="C1585" i="5"/>
  <c r="C1585" i="10" s="1"/>
  <c r="F1584" i="5"/>
  <c r="E1584" i="5"/>
  <c r="E1584" i="10" s="1"/>
  <c r="D1584" i="5"/>
  <c r="D1584" i="10" s="1"/>
  <c r="C1584" i="5"/>
  <c r="C1584" i="10" s="1"/>
  <c r="F1583" i="5"/>
  <c r="E1583" i="5"/>
  <c r="E1583" i="10" s="1"/>
  <c r="D1583" i="5"/>
  <c r="D1583" i="10" s="1"/>
  <c r="C1583" i="5"/>
  <c r="C1583" i="10" s="1"/>
  <c r="F1582" i="5"/>
  <c r="E1582" i="5"/>
  <c r="E1582" i="10" s="1"/>
  <c r="D1582" i="5"/>
  <c r="D1582" i="10" s="1"/>
  <c r="C1582" i="5"/>
  <c r="C1582" i="10" s="1"/>
  <c r="F1581" i="5"/>
  <c r="E1581" i="5"/>
  <c r="E1581" i="10" s="1"/>
  <c r="D1581" i="5"/>
  <c r="D1581" i="10" s="1"/>
  <c r="C1581" i="5"/>
  <c r="C1581" i="10" s="1"/>
  <c r="F1580" i="5"/>
  <c r="E1580" i="5"/>
  <c r="E1580" i="10" s="1"/>
  <c r="D1580" i="5"/>
  <c r="D1580" i="10" s="1"/>
  <c r="C1580" i="5"/>
  <c r="C1580" i="10" s="1"/>
  <c r="F1579" i="5"/>
  <c r="E1579" i="5"/>
  <c r="E1579" i="10" s="1"/>
  <c r="D1579" i="5"/>
  <c r="D1579" i="10" s="1"/>
  <c r="C1579" i="5"/>
  <c r="C1579" i="10" s="1"/>
  <c r="F1578" i="5"/>
  <c r="E1578" i="5"/>
  <c r="E1578" i="10" s="1"/>
  <c r="D1578" i="5"/>
  <c r="D1578" i="10" s="1"/>
  <c r="C1578" i="5"/>
  <c r="C1578" i="10" s="1"/>
  <c r="F1577" i="5"/>
  <c r="E1577" i="5"/>
  <c r="E1577" i="10" s="1"/>
  <c r="D1577" i="5"/>
  <c r="D1577" i="10" s="1"/>
  <c r="C1577" i="5"/>
  <c r="C1577" i="10" s="1"/>
  <c r="F1576" i="5"/>
  <c r="E1576" i="5"/>
  <c r="E1576" i="10" s="1"/>
  <c r="D1576" i="5"/>
  <c r="D1576" i="10" s="1"/>
  <c r="C1576" i="5"/>
  <c r="C1576" i="10" s="1"/>
  <c r="F1575" i="5"/>
  <c r="E1575" i="5"/>
  <c r="E1575" i="10" s="1"/>
  <c r="D1575" i="5"/>
  <c r="D1575" i="10" s="1"/>
  <c r="C1575" i="5"/>
  <c r="C1575" i="10" s="1"/>
  <c r="F1574" i="5"/>
  <c r="E1574" i="5"/>
  <c r="E1574" i="10" s="1"/>
  <c r="D1574" i="5"/>
  <c r="D1574" i="10" s="1"/>
  <c r="C1574" i="5"/>
  <c r="C1574" i="10" s="1"/>
  <c r="F1573" i="5"/>
  <c r="E1573" i="5"/>
  <c r="E1573" i="10" s="1"/>
  <c r="D1573" i="5"/>
  <c r="D1573" i="10" s="1"/>
  <c r="C1573" i="5"/>
  <c r="C1573" i="10" s="1"/>
  <c r="F1572" i="5"/>
  <c r="E1572" i="5"/>
  <c r="E1572" i="10" s="1"/>
  <c r="D1572" i="5"/>
  <c r="D1572" i="10" s="1"/>
  <c r="C1572" i="5"/>
  <c r="C1572" i="10" s="1"/>
  <c r="F1571" i="5"/>
  <c r="E1571" i="5"/>
  <c r="E1571" i="10" s="1"/>
  <c r="D1571" i="5"/>
  <c r="D1571" i="10" s="1"/>
  <c r="C1571" i="5"/>
  <c r="C1571" i="10" s="1"/>
  <c r="F1570" i="5"/>
  <c r="E1570" i="5"/>
  <c r="E1570" i="10" s="1"/>
  <c r="D1570" i="5"/>
  <c r="D1570" i="10" s="1"/>
  <c r="C1570" i="5"/>
  <c r="C1570" i="10" s="1"/>
  <c r="F1569" i="5"/>
  <c r="E1569" i="5"/>
  <c r="E1569" i="10" s="1"/>
  <c r="D1569" i="5"/>
  <c r="D1569" i="10" s="1"/>
  <c r="C1569" i="5"/>
  <c r="C1569" i="10" s="1"/>
  <c r="F1568" i="5"/>
  <c r="E1568" i="5"/>
  <c r="E1568" i="10" s="1"/>
  <c r="D1568" i="5"/>
  <c r="D1568" i="10" s="1"/>
  <c r="C1568" i="5"/>
  <c r="C1568" i="10" s="1"/>
  <c r="F1567" i="5"/>
  <c r="E1567" i="5"/>
  <c r="E1567" i="10" s="1"/>
  <c r="D1567" i="5"/>
  <c r="D1567" i="10" s="1"/>
  <c r="C1567" i="5"/>
  <c r="C1567" i="10" s="1"/>
  <c r="F1566" i="5"/>
  <c r="E1566" i="5"/>
  <c r="E1566" i="10" s="1"/>
  <c r="D1566" i="5"/>
  <c r="D1566" i="10" s="1"/>
  <c r="C1566" i="5"/>
  <c r="C1566" i="10" s="1"/>
  <c r="F1565" i="5"/>
  <c r="E1565" i="5"/>
  <c r="E1565" i="10" s="1"/>
  <c r="D1565" i="5"/>
  <c r="D1565" i="10" s="1"/>
  <c r="C1565" i="5"/>
  <c r="C1565" i="10" s="1"/>
  <c r="F1564" i="5"/>
  <c r="E1564" i="5"/>
  <c r="E1564" i="10" s="1"/>
  <c r="D1564" i="5"/>
  <c r="D1564" i="10" s="1"/>
  <c r="C1564" i="5"/>
  <c r="C1564" i="10" s="1"/>
  <c r="F1563" i="5"/>
  <c r="E1563" i="5"/>
  <c r="E1563" i="10" s="1"/>
  <c r="D1563" i="5"/>
  <c r="D1563" i="10" s="1"/>
  <c r="C1563" i="5"/>
  <c r="C1563" i="10" s="1"/>
  <c r="F1562" i="5"/>
  <c r="E1562" i="5"/>
  <c r="E1562" i="10" s="1"/>
  <c r="D1562" i="5"/>
  <c r="D1562" i="10" s="1"/>
  <c r="C1562" i="5"/>
  <c r="C1562" i="10" s="1"/>
  <c r="F1561" i="5"/>
  <c r="E1561" i="5"/>
  <c r="E1561" i="10" s="1"/>
  <c r="D1561" i="5"/>
  <c r="D1561" i="10" s="1"/>
  <c r="C1561" i="5"/>
  <c r="C1561" i="10" s="1"/>
  <c r="F1560" i="5"/>
  <c r="E1560" i="5"/>
  <c r="E1560" i="10" s="1"/>
  <c r="D1560" i="5"/>
  <c r="D1560" i="10" s="1"/>
  <c r="C1560" i="5"/>
  <c r="C1560" i="10" s="1"/>
  <c r="F1559" i="5"/>
  <c r="E1559" i="5"/>
  <c r="E1559" i="10" s="1"/>
  <c r="D1559" i="5"/>
  <c r="D1559" i="10" s="1"/>
  <c r="C1559" i="5"/>
  <c r="C1559" i="10" s="1"/>
  <c r="F1558" i="5"/>
  <c r="E1558" i="5"/>
  <c r="E1558" i="10" s="1"/>
  <c r="D1558" i="5"/>
  <c r="D1558" i="10" s="1"/>
  <c r="C1558" i="5"/>
  <c r="C1558" i="10" s="1"/>
  <c r="F1557" i="5"/>
  <c r="E1557" i="5"/>
  <c r="E1557" i="10" s="1"/>
  <c r="D1557" i="5"/>
  <c r="D1557" i="10" s="1"/>
  <c r="C1557" i="5"/>
  <c r="C1557" i="10" s="1"/>
  <c r="F1556" i="5"/>
  <c r="E1556" i="5"/>
  <c r="E1556" i="10" s="1"/>
  <c r="D1556" i="5"/>
  <c r="D1556" i="10" s="1"/>
  <c r="C1556" i="5"/>
  <c r="C1556" i="10" s="1"/>
  <c r="F1555" i="5"/>
  <c r="E1555" i="5"/>
  <c r="E1555" i="10" s="1"/>
  <c r="D1555" i="5"/>
  <c r="D1555" i="10" s="1"/>
  <c r="C1555" i="5"/>
  <c r="C1555" i="10" s="1"/>
  <c r="F1554" i="5"/>
  <c r="E1554" i="5"/>
  <c r="E1554" i="10" s="1"/>
  <c r="D1554" i="5"/>
  <c r="D1554" i="10" s="1"/>
  <c r="C1554" i="5"/>
  <c r="C1554" i="10" s="1"/>
  <c r="F1553" i="5"/>
  <c r="E1553" i="5"/>
  <c r="E1553" i="10" s="1"/>
  <c r="D1553" i="5"/>
  <c r="D1553" i="10" s="1"/>
  <c r="C1553" i="5"/>
  <c r="C1553" i="10" s="1"/>
  <c r="F1552" i="5"/>
  <c r="E1552" i="5"/>
  <c r="E1552" i="10" s="1"/>
  <c r="D1552" i="5"/>
  <c r="D1552" i="10" s="1"/>
  <c r="C1552" i="5"/>
  <c r="C1552" i="10" s="1"/>
  <c r="F1551" i="5"/>
  <c r="E1551" i="5"/>
  <c r="E1551" i="10" s="1"/>
  <c r="D1551" i="5"/>
  <c r="D1551" i="10" s="1"/>
  <c r="C1551" i="5"/>
  <c r="C1551" i="10" s="1"/>
  <c r="F1550" i="5"/>
  <c r="E1550" i="5"/>
  <c r="E1550" i="10" s="1"/>
  <c r="D1550" i="5"/>
  <c r="D1550" i="10" s="1"/>
  <c r="C1550" i="5"/>
  <c r="C1550" i="10" s="1"/>
  <c r="F1549" i="5"/>
  <c r="E1549" i="5"/>
  <c r="E1549" i="10" s="1"/>
  <c r="D1549" i="5"/>
  <c r="D1549" i="10" s="1"/>
  <c r="C1549" i="5"/>
  <c r="C1549" i="10" s="1"/>
  <c r="F1548" i="5"/>
  <c r="E1548" i="5"/>
  <c r="E1548" i="10" s="1"/>
  <c r="D1548" i="5"/>
  <c r="D1548" i="10" s="1"/>
  <c r="C1548" i="5"/>
  <c r="C1548" i="10" s="1"/>
  <c r="F1547" i="5"/>
  <c r="E1547" i="5"/>
  <c r="E1547" i="10" s="1"/>
  <c r="D1547" i="5"/>
  <c r="D1547" i="10" s="1"/>
  <c r="C1547" i="5"/>
  <c r="C1547" i="10" s="1"/>
  <c r="F1546" i="5"/>
  <c r="E1546" i="5"/>
  <c r="E1546" i="10" s="1"/>
  <c r="D1546" i="5"/>
  <c r="D1546" i="10" s="1"/>
  <c r="C1546" i="5"/>
  <c r="C1546" i="10" s="1"/>
  <c r="F1545" i="5"/>
  <c r="E1545" i="5"/>
  <c r="E1545" i="10" s="1"/>
  <c r="D1545" i="5"/>
  <c r="D1545" i="10" s="1"/>
  <c r="C1545" i="5"/>
  <c r="C1545" i="10" s="1"/>
  <c r="F1544" i="5"/>
  <c r="E1544" i="5"/>
  <c r="E1544" i="10" s="1"/>
  <c r="D1544" i="5"/>
  <c r="D1544" i="10" s="1"/>
  <c r="C1544" i="5"/>
  <c r="C1544" i="10" s="1"/>
  <c r="F1543" i="5"/>
  <c r="E1543" i="5"/>
  <c r="E1543" i="10" s="1"/>
  <c r="D1543" i="5"/>
  <c r="D1543" i="10" s="1"/>
  <c r="C1543" i="5"/>
  <c r="C1543" i="10" s="1"/>
  <c r="F1542" i="5"/>
  <c r="E1542" i="5"/>
  <c r="E1542" i="10" s="1"/>
  <c r="D1542" i="5"/>
  <c r="D1542" i="10" s="1"/>
  <c r="C1542" i="5"/>
  <c r="C1542" i="10" s="1"/>
  <c r="F1541" i="5"/>
  <c r="E1541" i="5"/>
  <c r="E1541" i="10" s="1"/>
  <c r="D1541" i="5"/>
  <c r="D1541" i="10" s="1"/>
  <c r="C1541" i="5"/>
  <c r="C1541" i="10" s="1"/>
  <c r="F1540" i="5"/>
  <c r="E1540" i="5"/>
  <c r="E1540" i="10" s="1"/>
  <c r="D1540" i="5"/>
  <c r="D1540" i="10" s="1"/>
  <c r="C1540" i="5"/>
  <c r="C1540" i="10" s="1"/>
  <c r="F1539" i="5"/>
  <c r="E1539" i="5"/>
  <c r="E1539" i="10" s="1"/>
  <c r="D1539" i="5"/>
  <c r="D1539" i="10" s="1"/>
  <c r="C1539" i="5"/>
  <c r="C1539" i="10" s="1"/>
  <c r="F1538" i="5"/>
  <c r="E1538" i="5"/>
  <c r="E1538" i="10" s="1"/>
  <c r="D1538" i="5"/>
  <c r="D1538" i="10" s="1"/>
  <c r="C1538" i="5"/>
  <c r="C1538" i="10" s="1"/>
  <c r="F1537" i="5"/>
  <c r="E1537" i="5"/>
  <c r="E1537" i="10" s="1"/>
  <c r="D1537" i="5"/>
  <c r="D1537" i="10" s="1"/>
  <c r="C1537" i="5"/>
  <c r="C1537" i="10" s="1"/>
  <c r="F1536" i="5"/>
  <c r="E1536" i="5"/>
  <c r="E1536" i="10" s="1"/>
  <c r="D1536" i="5"/>
  <c r="D1536" i="10" s="1"/>
  <c r="C1536" i="5"/>
  <c r="C1536" i="10" s="1"/>
  <c r="F1535" i="5"/>
  <c r="E1535" i="5"/>
  <c r="E1535" i="10" s="1"/>
  <c r="D1535" i="5"/>
  <c r="D1535" i="10" s="1"/>
  <c r="C1535" i="5"/>
  <c r="C1535" i="10" s="1"/>
  <c r="F1534" i="5"/>
  <c r="E1534" i="5"/>
  <c r="E1534" i="10" s="1"/>
  <c r="D1534" i="5"/>
  <c r="D1534" i="10" s="1"/>
  <c r="C1534" i="5"/>
  <c r="C1534" i="10" s="1"/>
  <c r="F1533" i="5"/>
  <c r="E1533" i="5"/>
  <c r="E1533" i="10" s="1"/>
  <c r="D1533" i="5"/>
  <c r="D1533" i="10" s="1"/>
  <c r="C1533" i="5"/>
  <c r="C1533" i="10" s="1"/>
  <c r="F1532" i="5"/>
  <c r="E1532" i="5"/>
  <c r="E1532" i="10" s="1"/>
  <c r="D1532" i="5"/>
  <c r="D1532" i="10" s="1"/>
  <c r="C1532" i="5"/>
  <c r="C1532" i="10" s="1"/>
  <c r="F1531" i="5"/>
  <c r="E1531" i="5"/>
  <c r="E1531" i="10" s="1"/>
  <c r="D1531" i="5"/>
  <c r="D1531" i="10" s="1"/>
  <c r="C1531" i="5"/>
  <c r="C1531" i="10" s="1"/>
  <c r="F1530" i="5"/>
  <c r="E1530" i="5"/>
  <c r="E1530" i="10" s="1"/>
  <c r="D1530" i="5"/>
  <c r="D1530" i="10" s="1"/>
  <c r="C1530" i="5"/>
  <c r="C1530" i="10" s="1"/>
  <c r="F1529" i="5"/>
  <c r="E1529" i="5"/>
  <c r="E1529" i="10" s="1"/>
  <c r="D1529" i="5"/>
  <c r="D1529" i="10" s="1"/>
  <c r="C1529" i="5"/>
  <c r="C1529" i="10" s="1"/>
  <c r="F1528" i="5"/>
  <c r="E1528" i="5"/>
  <c r="E1528" i="10" s="1"/>
  <c r="D1528" i="5"/>
  <c r="D1528" i="10" s="1"/>
  <c r="C1528" i="5"/>
  <c r="C1528" i="10" s="1"/>
  <c r="F1527" i="5"/>
  <c r="E1527" i="5"/>
  <c r="E1527" i="10" s="1"/>
  <c r="D1527" i="5"/>
  <c r="D1527" i="10" s="1"/>
  <c r="C1527" i="5"/>
  <c r="C1527" i="10" s="1"/>
  <c r="F1526" i="5"/>
  <c r="E1526" i="5"/>
  <c r="E1526" i="10" s="1"/>
  <c r="D1526" i="5"/>
  <c r="D1526" i="10" s="1"/>
  <c r="C1526" i="5"/>
  <c r="C1526" i="10" s="1"/>
  <c r="F1525" i="5"/>
  <c r="E1525" i="5"/>
  <c r="E1525" i="10" s="1"/>
  <c r="D1525" i="5"/>
  <c r="D1525" i="10" s="1"/>
  <c r="C1525" i="5"/>
  <c r="C1525" i="10" s="1"/>
  <c r="F1524" i="5"/>
  <c r="E1524" i="5"/>
  <c r="E1524" i="10" s="1"/>
  <c r="D1524" i="5"/>
  <c r="D1524" i="10" s="1"/>
  <c r="C1524" i="5"/>
  <c r="C1524" i="10" s="1"/>
  <c r="F1523" i="5"/>
  <c r="E1523" i="5"/>
  <c r="E1523" i="10" s="1"/>
  <c r="D1523" i="5"/>
  <c r="D1523" i="10" s="1"/>
  <c r="C1523" i="5"/>
  <c r="C1523" i="10" s="1"/>
  <c r="F1522" i="5"/>
  <c r="E1522" i="5"/>
  <c r="E1522" i="10" s="1"/>
  <c r="D1522" i="5"/>
  <c r="D1522" i="10" s="1"/>
  <c r="C1522" i="5"/>
  <c r="C1522" i="10" s="1"/>
  <c r="F1521" i="5"/>
  <c r="E1521" i="5"/>
  <c r="E1521" i="10" s="1"/>
  <c r="D1521" i="5"/>
  <c r="D1521" i="10" s="1"/>
  <c r="C1521" i="5"/>
  <c r="C1521" i="10" s="1"/>
  <c r="F1520" i="5"/>
  <c r="E1520" i="5"/>
  <c r="E1520" i="10" s="1"/>
  <c r="D1520" i="5"/>
  <c r="D1520" i="10" s="1"/>
  <c r="C1520" i="5"/>
  <c r="C1520" i="10" s="1"/>
  <c r="F1519" i="5"/>
  <c r="E1519" i="5"/>
  <c r="E1519" i="10" s="1"/>
  <c r="D1519" i="5"/>
  <c r="D1519" i="10" s="1"/>
  <c r="C1519" i="5"/>
  <c r="C1519" i="10" s="1"/>
  <c r="F1518" i="5"/>
  <c r="E1518" i="5"/>
  <c r="E1518" i="10" s="1"/>
  <c r="D1518" i="5"/>
  <c r="D1518" i="10" s="1"/>
  <c r="C1518" i="5"/>
  <c r="C1518" i="10" s="1"/>
  <c r="F1517" i="5"/>
  <c r="E1517" i="5"/>
  <c r="E1517" i="10" s="1"/>
  <c r="D1517" i="5"/>
  <c r="D1517" i="10" s="1"/>
  <c r="C1517" i="5"/>
  <c r="C1517" i="10" s="1"/>
  <c r="F1516" i="5"/>
  <c r="E1516" i="5"/>
  <c r="E1516" i="10" s="1"/>
  <c r="D1516" i="5"/>
  <c r="D1516" i="10" s="1"/>
  <c r="C1516" i="5"/>
  <c r="C1516" i="10" s="1"/>
  <c r="F1515" i="5"/>
  <c r="E1515" i="5"/>
  <c r="E1515" i="10" s="1"/>
  <c r="D1515" i="5"/>
  <c r="D1515" i="10" s="1"/>
  <c r="C1515" i="5"/>
  <c r="C1515" i="10" s="1"/>
  <c r="F1514" i="5"/>
  <c r="E1514" i="5"/>
  <c r="E1514" i="10" s="1"/>
  <c r="D1514" i="5"/>
  <c r="D1514" i="10" s="1"/>
  <c r="C1514" i="5"/>
  <c r="C1514" i="10" s="1"/>
  <c r="F1513" i="5"/>
  <c r="E1513" i="5"/>
  <c r="E1513" i="10" s="1"/>
  <c r="D1513" i="5"/>
  <c r="D1513" i="10" s="1"/>
  <c r="C1513" i="5"/>
  <c r="C1513" i="10" s="1"/>
  <c r="F1512" i="5"/>
  <c r="E1512" i="5"/>
  <c r="E1512" i="10" s="1"/>
  <c r="D1512" i="5"/>
  <c r="D1512" i="10" s="1"/>
  <c r="C1512" i="5"/>
  <c r="C1512" i="10" s="1"/>
  <c r="F1511" i="5"/>
  <c r="E1511" i="5"/>
  <c r="E1511" i="10" s="1"/>
  <c r="D1511" i="5"/>
  <c r="D1511" i="10" s="1"/>
  <c r="C1511" i="5"/>
  <c r="C1511" i="10" s="1"/>
  <c r="F1510" i="5"/>
  <c r="E1510" i="5"/>
  <c r="E1510" i="10" s="1"/>
  <c r="D1510" i="5"/>
  <c r="D1510" i="10" s="1"/>
  <c r="C1510" i="5"/>
  <c r="C1510" i="10" s="1"/>
  <c r="F1509" i="5"/>
  <c r="E1509" i="5"/>
  <c r="E1509" i="10" s="1"/>
  <c r="D1509" i="5"/>
  <c r="D1509" i="10" s="1"/>
  <c r="C1509" i="5"/>
  <c r="C1509" i="10" s="1"/>
  <c r="F1508" i="5"/>
  <c r="E1508" i="5"/>
  <c r="E1508" i="10" s="1"/>
  <c r="D1508" i="5"/>
  <c r="D1508" i="10" s="1"/>
  <c r="C1508" i="5"/>
  <c r="C1508" i="10" s="1"/>
  <c r="F1507" i="5"/>
  <c r="E1507" i="5"/>
  <c r="E1507" i="10" s="1"/>
  <c r="D1507" i="5"/>
  <c r="D1507" i="10" s="1"/>
  <c r="C1507" i="5"/>
  <c r="C1507" i="10" s="1"/>
  <c r="F1506" i="5"/>
  <c r="E1506" i="5"/>
  <c r="E1506" i="10" s="1"/>
  <c r="D1506" i="5"/>
  <c r="D1506" i="10" s="1"/>
  <c r="C1506" i="5"/>
  <c r="C1506" i="10" s="1"/>
  <c r="F1505" i="5"/>
  <c r="E1505" i="5"/>
  <c r="E1505" i="10" s="1"/>
  <c r="D1505" i="5"/>
  <c r="D1505" i="10" s="1"/>
  <c r="C1505" i="5"/>
  <c r="C1505" i="10" s="1"/>
  <c r="F1504" i="5"/>
  <c r="E1504" i="5"/>
  <c r="E1504" i="10" s="1"/>
  <c r="D1504" i="5"/>
  <c r="D1504" i="10" s="1"/>
  <c r="C1504" i="5"/>
  <c r="C1504" i="10" s="1"/>
  <c r="F1503" i="5"/>
  <c r="E1503" i="5"/>
  <c r="E1503" i="10" s="1"/>
  <c r="D1503" i="5"/>
  <c r="D1503" i="10" s="1"/>
  <c r="C1503" i="5"/>
  <c r="C1503" i="10" s="1"/>
  <c r="F1502" i="5"/>
  <c r="E1502" i="5"/>
  <c r="E1502" i="10" s="1"/>
  <c r="D1502" i="5"/>
  <c r="D1502" i="10" s="1"/>
  <c r="C1502" i="5"/>
  <c r="C1502" i="10" s="1"/>
  <c r="F1501" i="5"/>
  <c r="E1501" i="5"/>
  <c r="E1501" i="10" s="1"/>
  <c r="D1501" i="5"/>
  <c r="D1501" i="10" s="1"/>
  <c r="C1501" i="5"/>
  <c r="C1501" i="10" s="1"/>
  <c r="F1500" i="5"/>
  <c r="E1500" i="5"/>
  <c r="E1500" i="10" s="1"/>
  <c r="D1500" i="5"/>
  <c r="D1500" i="10" s="1"/>
  <c r="C1500" i="5"/>
  <c r="C1500" i="10" s="1"/>
  <c r="F1499" i="5"/>
  <c r="E1499" i="5"/>
  <c r="E1499" i="10" s="1"/>
  <c r="D1499" i="5"/>
  <c r="D1499" i="10" s="1"/>
  <c r="C1499" i="5"/>
  <c r="C1499" i="10" s="1"/>
  <c r="F1498" i="5"/>
  <c r="E1498" i="5"/>
  <c r="E1498" i="10" s="1"/>
  <c r="D1498" i="5"/>
  <c r="D1498" i="10" s="1"/>
  <c r="C1498" i="5"/>
  <c r="C1498" i="10" s="1"/>
  <c r="F1497" i="5"/>
  <c r="E1497" i="5"/>
  <c r="E1497" i="10" s="1"/>
  <c r="D1497" i="5"/>
  <c r="D1497" i="10" s="1"/>
  <c r="C1497" i="5"/>
  <c r="C1497" i="10" s="1"/>
  <c r="F1496" i="5"/>
  <c r="E1496" i="5"/>
  <c r="E1496" i="10" s="1"/>
  <c r="D1496" i="5"/>
  <c r="D1496" i="10" s="1"/>
  <c r="C1496" i="5"/>
  <c r="C1496" i="10" s="1"/>
  <c r="F1495" i="5"/>
  <c r="E1495" i="5"/>
  <c r="E1495" i="10" s="1"/>
  <c r="D1495" i="5"/>
  <c r="D1495" i="10" s="1"/>
  <c r="C1495" i="5"/>
  <c r="C1495" i="10" s="1"/>
  <c r="F1494" i="5"/>
  <c r="E1494" i="5"/>
  <c r="E1494" i="10" s="1"/>
  <c r="D1494" i="5"/>
  <c r="D1494" i="10" s="1"/>
  <c r="C1494" i="5"/>
  <c r="C1494" i="10" s="1"/>
  <c r="F1493" i="5"/>
  <c r="E1493" i="5"/>
  <c r="E1493" i="10" s="1"/>
  <c r="D1493" i="5"/>
  <c r="D1493" i="10" s="1"/>
  <c r="C1493" i="5"/>
  <c r="C1493" i="10" s="1"/>
  <c r="F1492" i="5"/>
  <c r="E1492" i="5"/>
  <c r="E1492" i="10" s="1"/>
  <c r="D1492" i="5"/>
  <c r="D1492" i="10" s="1"/>
  <c r="C1492" i="5"/>
  <c r="C1492" i="10" s="1"/>
  <c r="F1491" i="5"/>
  <c r="E1491" i="5"/>
  <c r="E1491" i="10" s="1"/>
  <c r="D1491" i="5"/>
  <c r="D1491" i="10" s="1"/>
  <c r="C1491" i="5"/>
  <c r="C1491" i="10" s="1"/>
  <c r="F1490" i="5"/>
  <c r="E1490" i="5"/>
  <c r="E1490" i="10" s="1"/>
  <c r="D1490" i="5"/>
  <c r="D1490" i="10" s="1"/>
  <c r="C1490" i="5"/>
  <c r="C1490" i="10" s="1"/>
  <c r="F1489" i="5"/>
  <c r="E1489" i="5"/>
  <c r="E1489" i="10" s="1"/>
  <c r="D1489" i="5"/>
  <c r="D1489" i="10" s="1"/>
  <c r="C1489" i="5"/>
  <c r="C1489" i="10" s="1"/>
  <c r="F1488" i="5"/>
  <c r="E1488" i="5"/>
  <c r="E1488" i="10" s="1"/>
  <c r="D1488" i="5"/>
  <c r="D1488" i="10" s="1"/>
  <c r="C1488" i="5"/>
  <c r="C1488" i="10" s="1"/>
  <c r="F1487" i="5"/>
  <c r="E1487" i="5"/>
  <c r="E1487" i="10" s="1"/>
  <c r="D1487" i="5"/>
  <c r="D1487" i="10" s="1"/>
  <c r="C1487" i="5"/>
  <c r="C1487" i="10" s="1"/>
  <c r="F1486" i="5"/>
  <c r="E1486" i="5"/>
  <c r="E1486" i="10" s="1"/>
  <c r="D1486" i="5"/>
  <c r="D1486" i="10" s="1"/>
  <c r="C1486" i="5"/>
  <c r="C1486" i="10" s="1"/>
  <c r="F1485" i="5"/>
  <c r="E1485" i="5"/>
  <c r="E1485" i="10" s="1"/>
  <c r="D1485" i="5"/>
  <c r="D1485" i="10" s="1"/>
  <c r="C1485" i="5"/>
  <c r="C1485" i="10" s="1"/>
  <c r="F1484" i="5"/>
  <c r="E1484" i="5"/>
  <c r="E1484" i="10" s="1"/>
  <c r="D1484" i="5"/>
  <c r="D1484" i="10" s="1"/>
  <c r="C1484" i="5"/>
  <c r="C1484" i="10" s="1"/>
  <c r="F1483" i="5"/>
  <c r="E1483" i="5"/>
  <c r="E1483" i="10" s="1"/>
  <c r="D1483" i="5"/>
  <c r="D1483" i="10" s="1"/>
  <c r="C1483" i="5"/>
  <c r="C1483" i="10" s="1"/>
  <c r="F1482" i="5"/>
  <c r="E1482" i="5"/>
  <c r="E1482" i="10" s="1"/>
  <c r="D1482" i="5"/>
  <c r="D1482" i="10" s="1"/>
  <c r="C1482" i="5"/>
  <c r="C1482" i="10" s="1"/>
  <c r="F1481" i="5"/>
  <c r="E1481" i="5"/>
  <c r="E1481" i="10" s="1"/>
  <c r="D1481" i="5"/>
  <c r="D1481" i="10" s="1"/>
  <c r="C1481" i="5"/>
  <c r="C1481" i="10" s="1"/>
  <c r="F1480" i="5"/>
  <c r="E1480" i="5"/>
  <c r="E1480" i="10" s="1"/>
  <c r="D1480" i="5"/>
  <c r="D1480" i="10" s="1"/>
  <c r="C1480" i="5"/>
  <c r="C1480" i="10" s="1"/>
  <c r="F1479" i="5"/>
  <c r="E1479" i="5"/>
  <c r="E1479" i="10" s="1"/>
  <c r="D1479" i="5"/>
  <c r="D1479" i="10" s="1"/>
  <c r="C1479" i="5"/>
  <c r="C1479" i="10" s="1"/>
  <c r="F1478" i="5"/>
  <c r="E1478" i="5"/>
  <c r="E1478" i="10" s="1"/>
  <c r="D1478" i="5"/>
  <c r="D1478" i="10" s="1"/>
  <c r="C1478" i="5"/>
  <c r="C1478" i="10" s="1"/>
  <c r="F1477" i="5"/>
  <c r="E1477" i="5"/>
  <c r="E1477" i="10" s="1"/>
  <c r="D1477" i="5"/>
  <c r="D1477" i="10" s="1"/>
  <c r="C1477" i="5"/>
  <c r="C1477" i="10" s="1"/>
  <c r="F1476" i="5"/>
  <c r="E1476" i="5"/>
  <c r="E1476" i="10" s="1"/>
  <c r="D1476" i="5"/>
  <c r="D1476" i="10" s="1"/>
  <c r="C1476" i="5"/>
  <c r="C1476" i="10" s="1"/>
  <c r="F1475" i="5"/>
  <c r="E1475" i="5"/>
  <c r="E1475" i="10" s="1"/>
  <c r="D1475" i="5"/>
  <c r="D1475" i="10" s="1"/>
  <c r="C1475" i="5"/>
  <c r="C1475" i="10" s="1"/>
  <c r="F1474" i="5"/>
  <c r="E1474" i="5"/>
  <c r="E1474" i="10" s="1"/>
  <c r="D1474" i="5"/>
  <c r="D1474" i="10" s="1"/>
  <c r="C1474" i="5"/>
  <c r="C1474" i="10" s="1"/>
  <c r="F1473" i="5"/>
  <c r="E1473" i="5"/>
  <c r="E1473" i="10" s="1"/>
  <c r="D1473" i="5"/>
  <c r="D1473" i="10" s="1"/>
  <c r="C1473" i="5"/>
  <c r="C1473" i="10" s="1"/>
  <c r="F1472" i="5"/>
  <c r="E1472" i="5"/>
  <c r="E1472" i="10" s="1"/>
  <c r="D1472" i="5"/>
  <c r="D1472" i="10" s="1"/>
  <c r="C1472" i="5"/>
  <c r="C1472" i="10" s="1"/>
  <c r="F1471" i="5"/>
  <c r="E1471" i="5"/>
  <c r="E1471" i="10" s="1"/>
  <c r="D1471" i="5"/>
  <c r="D1471" i="10" s="1"/>
  <c r="C1471" i="5"/>
  <c r="C1471" i="10" s="1"/>
  <c r="F1470" i="5"/>
  <c r="E1470" i="5"/>
  <c r="E1470" i="10" s="1"/>
  <c r="D1470" i="5"/>
  <c r="D1470" i="10" s="1"/>
  <c r="C1470" i="5"/>
  <c r="C1470" i="10" s="1"/>
  <c r="F1469" i="5"/>
  <c r="E1469" i="5"/>
  <c r="E1469" i="10" s="1"/>
  <c r="D1469" i="5"/>
  <c r="D1469" i="10" s="1"/>
  <c r="C1469" i="5"/>
  <c r="C1469" i="10" s="1"/>
  <c r="F1468" i="5"/>
  <c r="E1468" i="5"/>
  <c r="E1468" i="10" s="1"/>
  <c r="D1468" i="5"/>
  <c r="D1468" i="10" s="1"/>
  <c r="C1468" i="5"/>
  <c r="C1468" i="10" s="1"/>
  <c r="F1467" i="5"/>
  <c r="E1467" i="5"/>
  <c r="E1467" i="10" s="1"/>
  <c r="D1467" i="5"/>
  <c r="D1467" i="10" s="1"/>
  <c r="C1467" i="5"/>
  <c r="C1467" i="10" s="1"/>
  <c r="F1466" i="5"/>
  <c r="E1466" i="5"/>
  <c r="E1466" i="10" s="1"/>
  <c r="D1466" i="5"/>
  <c r="D1466" i="10" s="1"/>
  <c r="C1466" i="5"/>
  <c r="C1466" i="10" s="1"/>
  <c r="F1465" i="5"/>
  <c r="E1465" i="5"/>
  <c r="E1465" i="10" s="1"/>
  <c r="D1465" i="5"/>
  <c r="D1465" i="10" s="1"/>
  <c r="C1465" i="5"/>
  <c r="C1465" i="10" s="1"/>
  <c r="F1464" i="5"/>
  <c r="E1464" i="5"/>
  <c r="E1464" i="10" s="1"/>
  <c r="D1464" i="5"/>
  <c r="D1464" i="10" s="1"/>
  <c r="C1464" i="5"/>
  <c r="C1464" i="10" s="1"/>
  <c r="F1463" i="5"/>
  <c r="E1463" i="5"/>
  <c r="E1463" i="10" s="1"/>
  <c r="D1463" i="5"/>
  <c r="D1463" i="10" s="1"/>
  <c r="C1463" i="5"/>
  <c r="C1463" i="10" s="1"/>
  <c r="F1462" i="5"/>
  <c r="E1462" i="5"/>
  <c r="E1462" i="10" s="1"/>
  <c r="D1462" i="5"/>
  <c r="D1462" i="10" s="1"/>
  <c r="C1462" i="5"/>
  <c r="C1462" i="10" s="1"/>
  <c r="F1461" i="5"/>
  <c r="E1461" i="5"/>
  <c r="E1461" i="10" s="1"/>
  <c r="D1461" i="5"/>
  <c r="D1461" i="10" s="1"/>
  <c r="C1461" i="5"/>
  <c r="C1461" i="10" s="1"/>
  <c r="F1460" i="5"/>
  <c r="E1460" i="5"/>
  <c r="E1460" i="10" s="1"/>
  <c r="D1460" i="5"/>
  <c r="D1460" i="10" s="1"/>
  <c r="C1460" i="5"/>
  <c r="C1460" i="10" s="1"/>
  <c r="F1459" i="5"/>
  <c r="E1459" i="5"/>
  <c r="E1459" i="10" s="1"/>
  <c r="D1459" i="5"/>
  <c r="D1459" i="10" s="1"/>
  <c r="C1459" i="5"/>
  <c r="C1459" i="10" s="1"/>
  <c r="F1458" i="5"/>
  <c r="E1458" i="5"/>
  <c r="E1458" i="10" s="1"/>
  <c r="D1458" i="5"/>
  <c r="D1458" i="10" s="1"/>
  <c r="C1458" i="5"/>
  <c r="C1458" i="10" s="1"/>
  <c r="F1457" i="5"/>
  <c r="E1457" i="5"/>
  <c r="E1457" i="10" s="1"/>
  <c r="D1457" i="5"/>
  <c r="D1457" i="10" s="1"/>
  <c r="C1457" i="5"/>
  <c r="C1457" i="10" s="1"/>
  <c r="F1456" i="5"/>
  <c r="E1456" i="5"/>
  <c r="E1456" i="10" s="1"/>
  <c r="D1456" i="5"/>
  <c r="D1456" i="10" s="1"/>
  <c r="C1456" i="5"/>
  <c r="C1456" i="10" s="1"/>
  <c r="F1455" i="5"/>
  <c r="E1455" i="5"/>
  <c r="E1455" i="10" s="1"/>
  <c r="D1455" i="5"/>
  <c r="D1455" i="10" s="1"/>
  <c r="C1455" i="5"/>
  <c r="C1455" i="10" s="1"/>
  <c r="F1454" i="5"/>
  <c r="E1454" i="5"/>
  <c r="E1454" i="10" s="1"/>
  <c r="D1454" i="5"/>
  <c r="D1454" i="10" s="1"/>
  <c r="C1454" i="5"/>
  <c r="C1454" i="10" s="1"/>
  <c r="F1453" i="5"/>
  <c r="E1453" i="5"/>
  <c r="E1453" i="10" s="1"/>
  <c r="D1453" i="5"/>
  <c r="D1453" i="10" s="1"/>
  <c r="C1453" i="5"/>
  <c r="C1453" i="10" s="1"/>
  <c r="F1452" i="5"/>
  <c r="E1452" i="5"/>
  <c r="E1452" i="10" s="1"/>
  <c r="D1452" i="5"/>
  <c r="D1452" i="10" s="1"/>
  <c r="C1452" i="5"/>
  <c r="C1452" i="10" s="1"/>
  <c r="F1451" i="5"/>
  <c r="E1451" i="5"/>
  <c r="E1451" i="10" s="1"/>
  <c r="D1451" i="5"/>
  <c r="D1451" i="10" s="1"/>
  <c r="C1451" i="5"/>
  <c r="C1451" i="10" s="1"/>
  <c r="F1450" i="5"/>
  <c r="E1450" i="5"/>
  <c r="E1450" i="10" s="1"/>
  <c r="D1450" i="5"/>
  <c r="D1450" i="10" s="1"/>
  <c r="C1450" i="5"/>
  <c r="C1450" i="10" s="1"/>
  <c r="F1449" i="5"/>
  <c r="E1449" i="5"/>
  <c r="E1449" i="10" s="1"/>
  <c r="D1449" i="5"/>
  <c r="D1449" i="10" s="1"/>
  <c r="C1449" i="5"/>
  <c r="C1449" i="10" s="1"/>
  <c r="F1448" i="5"/>
  <c r="E1448" i="5"/>
  <c r="E1448" i="10" s="1"/>
  <c r="D1448" i="5"/>
  <c r="D1448" i="10" s="1"/>
  <c r="C1448" i="5"/>
  <c r="C1448" i="10" s="1"/>
  <c r="F1447" i="5"/>
  <c r="E1447" i="5"/>
  <c r="E1447" i="10" s="1"/>
  <c r="D1447" i="5"/>
  <c r="D1447" i="10" s="1"/>
  <c r="C1447" i="5"/>
  <c r="C1447" i="10" s="1"/>
  <c r="F1446" i="5"/>
  <c r="E1446" i="5"/>
  <c r="E1446" i="10" s="1"/>
  <c r="D1446" i="5"/>
  <c r="D1446" i="10" s="1"/>
  <c r="C1446" i="5"/>
  <c r="C1446" i="10" s="1"/>
  <c r="F1445" i="5"/>
  <c r="E1445" i="5"/>
  <c r="E1445" i="10" s="1"/>
  <c r="D1445" i="5"/>
  <c r="D1445" i="10" s="1"/>
  <c r="C1445" i="5"/>
  <c r="C1445" i="10" s="1"/>
  <c r="F1444" i="5"/>
  <c r="E1444" i="5"/>
  <c r="E1444" i="10" s="1"/>
  <c r="D1444" i="5"/>
  <c r="D1444" i="10" s="1"/>
  <c r="C1444" i="5"/>
  <c r="C1444" i="10" s="1"/>
  <c r="F1443" i="5"/>
  <c r="E1443" i="5"/>
  <c r="E1443" i="10" s="1"/>
  <c r="D1443" i="5"/>
  <c r="D1443" i="10" s="1"/>
  <c r="C1443" i="5"/>
  <c r="C1443" i="10" s="1"/>
  <c r="F1442" i="5"/>
  <c r="E1442" i="5"/>
  <c r="E1442" i="10" s="1"/>
  <c r="D1442" i="5"/>
  <c r="D1442" i="10" s="1"/>
  <c r="C1442" i="5"/>
  <c r="C1442" i="10" s="1"/>
  <c r="F1441" i="5"/>
  <c r="E1441" i="5"/>
  <c r="E1441" i="10" s="1"/>
  <c r="D1441" i="5"/>
  <c r="D1441" i="10" s="1"/>
  <c r="C1441" i="5"/>
  <c r="C1441" i="10" s="1"/>
  <c r="F1440" i="5"/>
  <c r="E1440" i="5"/>
  <c r="E1440" i="10" s="1"/>
  <c r="D1440" i="5"/>
  <c r="D1440" i="10" s="1"/>
  <c r="C1440" i="5"/>
  <c r="C1440" i="10" s="1"/>
  <c r="F1439" i="5"/>
  <c r="E1439" i="5"/>
  <c r="E1439" i="10" s="1"/>
  <c r="D1439" i="5"/>
  <c r="D1439" i="10" s="1"/>
  <c r="C1439" i="5"/>
  <c r="C1439" i="10" s="1"/>
  <c r="F1438" i="5"/>
  <c r="E1438" i="5"/>
  <c r="E1438" i="10" s="1"/>
  <c r="D1438" i="5"/>
  <c r="D1438" i="10" s="1"/>
  <c r="C1438" i="5"/>
  <c r="C1438" i="10" s="1"/>
  <c r="F1437" i="5"/>
  <c r="E1437" i="5"/>
  <c r="E1437" i="10" s="1"/>
  <c r="D1437" i="5"/>
  <c r="D1437" i="10" s="1"/>
  <c r="C1437" i="5"/>
  <c r="C1437" i="10" s="1"/>
  <c r="F1436" i="5"/>
  <c r="E1436" i="5"/>
  <c r="E1436" i="10" s="1"/>
  <c r="D1436" i="5"/>
  <c r="D1436" i="10" s="1"/>
  <c r="C1436" i="5"/>
  <c r="C1436" i="10" s="1"/>
  <c r="F1435" i="5"/>
  <c r="E1435" i="5"/>
  <c r="E1435" i="10" s="1"/>
  <c r="D1435" i="5"/>
  <c r="D1435" i="10" s="1"/>
  <c r="C1435" i="5"/>
  <c r="C1435" i="10" s="1"/>
  <c r="F1434" i="5"/>
  <c r="E1434" i="5"/>
  <c r="E1434" i="10" s="1"/>
  <c r="D1434" i="5"/>
  <c r="D1434" i="10" s="1"/>
  <c r="C1434" i="5"/>
  <c r="C1434" i="10" s="1"/>
  <c r="F1433" i="5"/>
  <c r="E1433" i="5"/>
  <c r="E1433" i="10" s="1"/>
  <c r="D1433" i="5"/>
  <c r="D1433" i="10" s="1"/>
  <c r="C1433" i="5"/>
  <c r="C1433" i="10" s="1"/>
  <c r="F1432" i="5"/>
  <c r="E1432" i="5"/>
  <c r="E1432" i="10" s="1"/>
  <c r="D1432" i="5"/>
  <c r="D1432" i="10" s="1"/>
  <c r="C1432" i="5"/>
  <c r="C1432" i="10" s="1"/>
  <c r="F1431" i="5"/>
  <c r="E1431" i="5"/>
  <c r="E1431" i="10" s="1"/>
  <c r="D1431" i="5"/>
  <c r="D1431" i="10" s="1"/>
  <c r="C1431" i="5"/>
  <c r="C1431" i="10" s="1"/>
  <c r="F1430" i="5"/>
  <c r="E1430" i="5"/>
  <c r="E1430" i="10" s="1"/>
  <c r="D1430" i="5"/>
  <c r="D1430" i="10" s="1"/>
  <c r="C1430" i="5"/>
  <c r="C1430" i="10" s="1"/>
  <c r="F1429" i="5"/>
  <c r="E1429" i="5"/>
  <c r="E1429" i="10" s="1"/>
  <c r="D1429" i="5"/>
  <c r="D1429" i="10" s="1"/>
  <c r="C1429" i="5"/>
  <c r="C1429" i="10" s="1"/>
  <c r="F1428" i="5"/>
  <c r="E1428" i="5"/>
  <c r="E1428" i="10" s="1"/>
  <c r="D1428" i="5"/>
  <c r="D1428" i="10" s="1"/>
  <c r="C1428" i="5"/>
  <c r="C1428" i="10" s="1"/>
  <c r="F1427" i="5"/>
  <c r="E1427" i="5"/>
  <c r="E1427" i="10" s="1"/>
  <c r="D1427" i="5"/>
  <c r="D1427" i="10" s="1"/>
  <c r="C1427" i="5"/>
  <c r="C1427" i="10" s="1"/>
  <c r="F1426" i="5"/>
  <c r="E1426" i="5"/>
  <c r="E1426" i="10" s="1"/>
  <c r="D1426" i="5"/>
  <c r="D1426" i="10" s="1"/>
  <c r="C1426" i="5"/>
  <c r="C1426" i="10" s="1"/>
  <c r="F1425" i="5"/>
  <c r="E1425" i="5"/>
  <c r="E1425" i="10" s="1"/>
  <c r="D1425" i="5"/>
  <c r="D1425" i="10" s="1"/>
  <c r="C1425" i="5"/>
  <c r="C1425" i="10" s="1"/>
  <c r="F1424" i="5"/>
  <c r="E1424" i="5"/>
  <c r="E1424" i="10" s="1"/>
  <c r="D1424" i="5"/>
  <c r="D1424" i="10" s="1"/>
  <c r="C1424" i="5"/>
  <c r="C1424" i="10" s="1"/>
  <c r="F1423" i="5"/>
  <c r="E1423" i="5"/>
  <c r="E1423" i="10" s="1"/>
  <c r="D1423" i="5"/>
  <c r="D1423" i="10" s="1"/>
  <c r="C1423" i="5"/>
  <c r="C1423" i="10" s="1"/>
  <c r="F1422" i="5"/>
  <c r="E1422" i="5"/>
  <c r="E1422" i="10" s="1"/>
  <c r="D1422" i="5"/>
  <c r="D1422" i="10" s="1"/>
  <c r="C1422" i="5"/>
  <c r="C1422" i="10" s="1"/>
  <c r="F1421" i="5"/>
  <c r="E1421" i="5"/>
  <c r="E1421" i="10" s="1"/>
  <c r="D1421" i="5"/>
  <c r="D1421" i="10" s="1"/>
  <c r="C1421" i="5"/>
  <c r="C1421" i="10" s="1"/>
  <c r="F1420" i="5"/>
  <c r="E1420" i="5"/>
  <c r="E1420" i="10" s="1"/>
  <c r="D1420" i="5"/>
  <c r="D1420" i="10" s="1"/>
  <c r="C1420" i="5"/>
  <c r="C1420" i="10" s="1"/>
  <c r="F1419" i="5"/>
  <c r="E1419" i="5"/>
  <c r="E1419" i="10" s="1"/>
  <c r="D1419" i="5"/>
  <c r="D1419" i="10" s="1"/>
  <c r="C1419" i="5"/>
  <c r="C1419" i="10" s="1"/>
  <c r="F1418" i="5"/>
  <c r="E1418" i="5"/>
  <c r="E1418" i="10" s="1"/>
  <c r="D1418" i="5"/>
  <c r="D1418" i="10" s="1"/>
  <c r="C1418" i="5"/>
  <c r="C1418" i="10" s="1"/>
  <c r="F1417" i="5"/>
  <c r="E1417" i="5"/>
  <c r="E1417" i="10" s="1"/>
  <c r="D1417" i="5"/>
  <c r="D1417" i="10" s="1"/>
  <c r="C1417" i="5"/>
  <c r="C1417" i="10" s="1"/>
  <c r="F1416" i="5"/>
  <c r="E1416" i="5"/>
  <c r="E1416" i="10" s="1"/>
  <c r="D1416" i="5"/>
  <c r="D1416" i="10" s="1"/>
  <c r="C1416" i="5"/>
  <c r="C1416" i="10" s="1"/>
  <c r="F1415" i="5"/>
  <c r="E1415" i="5"/>
  <c r="E1415" i="10" s="1"/>
  <c r="D1415" i="5"/>
  <c r="D1415" i="10" s="1"/>
  <c r="C1415" i="5"/>
  <c r="C1415" i="10" s="1"/>
  <c r="F1414" i="5"/>
  <c r="E1414" i="5"/>
  <c r="E1414" i="10" s="1"/>
  <c r="D1414" i="5"/>
  <c r="D1414" i="10" s="1"/>
  <c r="C1414" i="5"/>
  <c r="C1414" i="10" s="1"/>
  <c r="F1413" i="5"/>
  <c r="E1413" i="5"/>
  <c r="E1413" i="10" s="1"/>
  <c r="D1413" i="5"/>
  <c r="D1413" i="10" s="1"/>
  <c r="C1413" i="5"/>
  <c r="C1413" i="10" s="1"/>
  <c r="F1412" i="5"/>
  <c r="E1412" i="5"/>
  <c r="E1412" i="10" s="1"/>
  <c r="D1412" i="5"/>
  <c r="D1412" i="10" s="1"/>
  <c r="C1412" i="5"/>
  <c r="C1412" i="10" s="1"/>
  <c r="F1411" i="5"/>
  <c r="E1411" i="5"/>
  <c r="E1411" i="10" s="1"/>
  <c r="D1411" i="5"/>
  <c r="D1411" i="10" s="1"/>
  <c r="C1411" i="5"/>
  <c r="C1411" i="10" s="1"/>
  <c r="F1410" i="5"/>
  <c r="E1410" i="5"/>
  <c r="E1410" i="10" s="1"/>
  <c r="D1410" i="5"/>
  <c r="D1410" i="10" s="1"/>
  <c r="C1410" i="5"/>
  <c r="C1410" i="10" s="1"/>
  <c r="F1409" i="5"/>
  <c r="E1409" i="5"/>
  <c r="E1409" i="10" s="1"/>
  <c r="D1409" i="5"/>
  <c r="D1409" i="10" s="1"/>
  <c r="C1409" i="5"/>
  <c r="C1409" i="10" s="1"/>
  <c r="F1408" i="5"/>
  <c r="E1408" i="5"/>
  <c r="E1408" i="10" s="1"/>
  <c r="D1408" i="5"/>
  <c r="D1408" i="10" s="1"/>
  <c r="C1408" i="5"/>
  <c r="C1408" i="10" s="1"/>
  <c r="F1407" i="5"/>
  <c r="E1407" i="5"/>
  <c r="E1407" i="10" s="1"/>
  <c r="D1407" i="5"/>
  <c r="D1407" i="10" s="1"/>
  <c r="C1407" i="5"/>
  <c r="C1407" i="10" s="1"/>
  <c r="F1406" i="5"/>
  <c r="E1406" i="5"/>
  <c r="E1406" i="10" s="1"/>
  <c r="D1406" i="5"/>
  <c r="D1406" i="10" s="1"/>
  <c r="C1406" i="5"/>
  <c r="C1406" i="10" s="1"/>
  <c r="F1405" i="5"/>
  <c r="E1405" i="5"/>
  <c r="E1405" i="10" s="1"/>
  <c r="D1405" i="5"/>
  <c r="D1405" i="10" s="1"/>
  <c r="C1405" i="5"/>
  <c r="C1405" i="10" s="1"/>
  <c r="F1404" i="5"/>
  <c r="E1404" i="5"/>
  <c r="E1404" i="10" s="1"/>
  <c r="D1404" i="5"/>
  <c r="D1404" i="10" s="1"/>
  <c r="C1404" i="5"/>
  <c r="C1404" i="10" s="1"/>
  <c r="F1403" i="5"/>
  <c r="E1403" i="5"/>
  <c r="E1403" i="10" s="1"/>
  <c r="D1403" i="5"/>
  <c r="D1403" i="10" s="1"/>
  <c r="C1403" i="5"/>
  <c r="C1403" i="10" s="1"/>
  <c r="F1402" i="5"/>
  <c r="E1402" i="5"/>
  <c r="E1402" i="10" s="1"/>
  <c r="D1402" i="5"/>
  <c r="D1402" i="10" s="1"/>
  <c r="C1402" i="5"/>
  <c r="C1402" i="10" s="1"/>
  <c r="F1401" i="5"/>
  <c r="E1401" i="5"/>
  <c r="E1401" i="10" s="1"/>
  <c r="D1401" i="5"/>
  <c r="D1401" i="10" s="1"/>
  <c r="C1401" i="5"/>
  <c r="C1401" i="10" s="1"/>
  <c r="F1400" i="5"/>
  <c r="E1400" i="5"/>
  <c r="E1400" i="10" s="1"/>
  <c r="D1400" i="5"/>
  <c r="D1400" i="10" s="1"/>
  <c r="C1400" i="5"/>
  <c r="C1400" i="10" s="1"/>
  <c r="F1399" i="5"/>
  <c r="E1399" i="5"/>
  <c r="E1399" i="10" s="1"/>
  <c r="D1399" i="5"/>
  <c r="D1399" i="10" s="1"/>
  <c r="C1399" i="5"/>
  <c r="C1399" i="10" s="1"/>
  <c r="F1398" i="5"/>
  <c r="E1398" i="5"/>
  <c r="E1398" i="10" s="1"/>
  <c r="D1398" i="5"/>
  <c r="D1398" i="10" s="1"/>
  <c r="C1398" i="5"/>
  <c r="C1398" i="10" s="1"/>
  <c r="F1397" i="5"/>
  <c r="E1397" i="5"/>
  <c r="E1397" i="10" s="1"/>
  <c r="D1397" i="5"/>
  <c r="D1397" i="10" s="1"/>
  <c r="C1397" i="5"/>
  <c r="C1397" i="10" s="1"/>
  <c r="F1396" i="5"/>
  <c r="E1396" i="5"/>
  <c r="E1396" i="10" s="1"/>
  <c r="D1396" i="5"/>
  <c r="D1396" i="10" s="1"/>
  <c r="C1396" i="5"/>
  <c r="C1396" i="10" s="1"/>
  <c r="F1395" i="5"/>
  <c r="E1395" i="5"/>
  <c r="E1395" i="10" s="1"/>
  <c r="D1395" i="5"/>
  <c r="D1395" i="10" s="1"/>
  <c r="C1395" i="5"/>
  <c r="C1395" i="10" s="1"/>
  <c r="F1394" i="5"/>
  <c r="E1394" i="5"/>
  <c r="E1394" i="10" s="1"/>
  <c r="D1394" i="5"/>
  <c r="D1394" i="10" s="1"/>
  <c r="C1394" i="5"/>
  <c r="C1394" i="10" s="1"/>
  <c r="F1393" i="5"/>
  <c r="E1393" i="5"/>
  <c r="E1393" i="10" s="1"/>
  <c r="D1393" i="5"/>
  <c r="D1393" i="10" s="1"/>
  <c r="C1393" i="5"/>
  <c r="C1393" i="10" s="1"/>
  <c r="F1392" i="5"/>
  <c r="E1392" i="5"/>
  <c r="E1392" i="10" s="1"/>
  <c r="D1392" i="5"/>
  <c r="D1392" i="10" s="1"/>
  <c r="C1392" i="5"/>
  <c r="C1392" i="10" s="1"/>
  <c r="F1391" i="5"/>
  <c r="E1391" i="5"/>
  <c r="E1391" i="10" s="1"/>
  <c r="D1391" i="5"/>
  <c r="D1391" i="10" s="1"/>
  <c r="C1391" i="5"/>
  <c r="C1391" i="10" s="1"/>
  <c r="F1390" i="5"/>
  <c r="E1390" i="5"/>
  <c r="E1390" i="10" s="1"/>
  <c r="D1390" i="5"/>
  <c r="D1390" i="10" s="1"/>
  <c r="C1390" i="5"/>
  <c r="C1390" i="10" s="1"/>
  <c r="F1389" i="5"/>
  <c r="E1389" i="5"/>
  <c r="E1389" i="10" s="1"/>
  <c r="D1389" i="5"/>
  <c r="D1389" i="10" s="1"/>
  <c r="C1389" i="5"/>
  <c r="C1389" i="10" s="1"/>
  <c r="F1388" i="5"/>
  <c r="E1388" i="5"/>
  <c r="E1388" i="10" s="1"/>
  <c r="D1388" i="5"/>
  <c r="D1388" i="10" s="1"/>
  <c r="C1388" i="5"/>
  <c r="C1388" i="10" s="1"/>
  <c r="F1387" i="5"/>
  <c r="E1387" i="5"/>
  <c r="E1387" i="10" s="1"/>
  <c r="D1387" i="5"/>
  <c r="D1387" i="10" s="1"/>
  <c r="C1387" i="5"/>
  <c r="C1387" i="10" s="1"/>
  <c r="F1386" i="5"/>
  <c r="E1386" i="5"/>
  <c r="E1386" i="10" s="1"/>
  <c r="D1386" i="5"/>
  <c r="D1386" i="10" s="1"/>
  <c r="C1386" i="5"/>
  <c r="C1386" i="10" s="1"/>
  <c r="F1385" i="5"/>
  <c r="E1385" i="5"/>
  <c r="E1385" i="10" s="1"/>
  <c r="D1385" i="5"/>
  <c r="D1385" i="10" s="1"/>
  <c r="C1385" i="5"/>
  <c r="C1385" i="10" s="1"/>
  <c r="F1384" i="5"/>
  <c r="E1384" i="5"/>
  <c r="E1384" i="10" s="1"/>
  <c r="D1384" i="5"/>
  <c r="D1384" i="10" s="1"/>
  <c r="C1384" i="5"/>
  <c r="C1384" i="10" s="1"/>
  <c r="F1383" i="5"/>
  <c r="E1383" i="5"/>
  <c r="E1383" i="10" s="1"/>
  <c r="D1383" i="5"/>
  <c r="D1383" i="10" s="1"/>
  <c r="C1383" i="5"/>
  <c r="C1383" i="10" s="1"/>
  <c r="F1382" i="5"/>
  <c r="E1382" i="5"/>
  <c r="E1382" i="10" s="1"/>
  <c r="D1382" i="5"/>
  <c r="D1382" i="10" s="1"/>
  <c r="C1382" i="5"/>
  <c r="C1382" i="10" s="1"/>
  <c r="F1381" i="5"/>
  <c r="E1381" i="5"/>
  <c r="E1381" i="10" s="1"/>
  <c r="D1381" i="5"/>
  <c r="D1381" i="10" s="1"/>
  <c r="C1381" i="5"/>
  <c r="C1381" i="10" s="1"/>
  <c r="F1380" i="5"/>
  <c r="E1380" i="5"/>
  <c r="E1380" i="10" s="1"/>
  <c r="D1380" i="5"/>
  <c r="D1380" i="10" s="1"/>
  <c r="C1380" i="5"/>
  <c r="C1380" i="10" s="1"/>
  <c r="F1379" i="5"/>
  <c r="E1379" i="5"/>
  <c r="E1379" i="10" s="1"/>
  <c r="D1379" i="5"/>
  <c r="D1379" i="10" s="1"/>
  <c r="C1379" i="5"/>
  <c r="C1379" i="10" s="1"/>
  <c r="F1378" i="5"/>
  <c r="E1378" i="5"/>
  <c r="E1378" i="10" s="1"/>
  <c r="D1378" i="5"/>
  <c r="D1378" i="10" s="1"/>
  <c r="C1378" i="5"/>
  <c r="C1378" i="10" s="1"/>
  <c r="F1377" i="5"/>
  <c r="E1377" i="5"/>
  <c r="E1377" i="10" s="1"/>
  <c r="D1377" i="5"/>
  <c r="D1377" i="10" s="1"/>
  <c r="C1377" i="5"/>
  <c r="C1377" i="10" s="1"/>
  <c r="F1376" i="5"/>
  <c r="E1376" i="5"/>
  <c r="E1376" i="10" s="1"/>
  <c r="D1376" i="5"/>
  <c r="D1376" i="10" s="1"/>
  <c r="C1376" i="5"/>
  <c r="C1376" i="10" s="1"/>
  <c r="F1375" i="5"/>
  <c r="E1375" i="5"/>
  <c r="E1375" i="10" s="1"/>
  <c r="D1375" i="5"/>
  <c r="D1375" i="10" s="1"/>
  <c r="C1375" i="5"/>
  <c r="C1375" i="10" s="1"/>
  <c r="F1374" i="5"/>
  <c r="E1374" i="5"/>
  <c r="E1374" i="10" s="1"/>
  <c r="D1374" i="5"/>
  <c r="D1374" i="10" s="1"/>
  <c r="C1374" i="5"/>
  <c r="C1374" i="10" s="1"/>
  <c r="F1373" i="5"/>
  <c r="E1373" i="5"/>
  <c r="E1373" i="10" s="1"/>
  <c r="D1373" i="5"/>
  <c r="D1373" i="10" s="1"/>
  <c r="C1373" i="5"/>
  <c r="C1373" i="10" s="1"/>
  <c r="F1372" i="5"/>
  <c r="E1372" i="5"/>
  <c r="E1372" i="10" s="1"/>
  <c r="D1372" i="5"/>
  <c r="D1372" i="10" s="1"/>
  <c r="C1372" i="5"/>
  <c r="C1372" i="10" s="1"/>
  <c r="F1371" i="5"/>
  <c r="E1371" i="5"/>
  <c r="E1371" i="10" s="1"/>
  <c r="D1371" i="5"/>
  <c r="D1371" i="10" s="1"/>
  <c r="C1371" i="5"/>
  <c r="C1371" i="10" s="1"/>
  <c r="F1370" i="5"/>
  <c r="E1370" i="5"/>
  <c r="E1370" i="10" s="1"/>
  <c r="D1370" i="5"/>
  <c r="D1370" i="10" s="1"/>
  <c r="C1370" i="5"/>
  <c r="C1370" i="10" s="1"/>
  <c r="F1369" i="5"/>
  <c r="E1369" i="5"/>
  <c r="E1369" i="10" s="1"/>
  <c r="D1369" i="5"/>
  <c r="D1369" i="10" s="1"/>
  <c r="C1369" i="5"/>
  <c r="C1369" i="10" s="1"/>
  <c r="F1368" i="5"/>
  <c r="E1368" i="5"/>
  <c r="E1368" i="10" s="1"/>
  <c r="D1368" i="5"/>
  <c r="D1368" i="10" s="1"/>
  <c r="C1368" i="5"/>
  <c r="C1368" i="10" s="1"/>
  <c r="F1367" i="5"/>
  <c r="E1367" i="5"/>
  <c r="E1367" i="10" s="1"/>
  <c r="D1367" i="5"/>
  <c r="D1367" i="10" s="1"/>
  <c r="C1367" i="5"/>
  <c r="C1367" i="10" s="1"/>
  <c r="F1366" i="5"/>
  <c r="E1366" i="5"/>
  <c r="E1366" i="10" s="1"/>
  <c r="D1366" i="5"/>
  <c r="D1366" i="10" s="1"/>
  <c r="C1366" i="5"/>
  <c r="C1366" i="10" s="1"/>
  <c r="F1365" i="5"/>
  <c r="E1365" i="5"/>
  <c r="E1365" i="10" s="1"/>
  <c r="D1365" i="5"/>
  <c r="D1365" i="10" s="1"/>
  <c r="C1365" i="5"/>
  <c r="C1365" i="10" s="1"/>
  <c r="F1364" i="5"/>
  <c r="E1364" i="5"/>
  <c r="E1364" i="10" s="1"/>
  <c r="D1364" i="5"/>
  <c r="D1364" i="10" s="1"/>
  <c r="C1364" i="5"/>
  <c r="C1364" i="10" s="1"/>
  <c r="F1363" i="5"/>
  <c r="E1363" i="5"/>
  <c r="E1363" i="10" s="1"/>
  <c r="D1363" i="5"/>
  <c r="D1363" i="10" s="1"/>
  <c r="C1363" i="5"/>
  <c r="C1363" i="10" s="1"/>
  <c r="F1362" i="5"/>
  <c r="E1362" i="5"/>
  <c r="E1362" i="10" s="1"/>
  <c r="D1362" i="5"/>
  <c r="D1362" i="10" s="1"/>
  <c r="C1362" i="5"/>
  <c r="C1362" i="10" s="1"/>
  <c r="F1361" i="5"/>
  <c r="E1361" i="5"/>
  <c r="E1361" i="10" s="1"/>
  <c r="D1361" i="5"/>
  <c r="D1361" i="10" s="1"/>
  <c r="C1361" i="5"/>
  <c r="C1361" i="10" s="1"/>
  <c r="F1360" i="5"/>
  <c r="E1360" i="5"/>
  <c r="E1360" i="10" s="1"/>
  <c r="D1360" i="5"/>
  <c r="D1360" i="10" s="1"/>
  <c r="C1360" i="5"/>
  <c r="C1360" i="10" s="1"/>
  <c r="F1359" i="5"/>
  <c r="E1359" i="5"/>
  <c r="E1359" i="10" s="1"/>
  <c r="D1359" i="5"/>
  <c r="D1359" i="10" s="1"/>
  <c r="C1359" i="5"/>
  <c r="C1359" i="10" s="1"/>
  <c r="F1358" i="5"/>
  <c r="E1358" i="5"/>
  <c r="E1358" i="10" s="1"/>
  <c r="D1358" i="5"/>
  <c r="D1358" i="10" s="1"/>
  <c r="C1358" i="5"/>
  <c r="C1358" i="10" s="1"/>
  <c r="F1357" i="5"/>
  <c r="E1357" i="5"/>
  <c r="E1357" i="10" s="1"/>
  <c r="D1357" i="5"/>
  <c r="D1357" i="10" s="1"/>
  <c r="C1357" i="5"/>
  <c r="C1357" i="10" s="1"/>
  <c r="F1356" i="5"/>
  <c r="E1356" i="5"/>
  <c r="E1356" i="10" s="1"/>
  <c r="D1356" i="5"/>
  <c r="D1356" i="10" s="1"/>
  <c r="C1356" i="5"/>
  <c r="C1356" i="10" s="1"/>
  <c r="F1355" i="5"/>
  <c r="E1355" i="5"/>
  <c r="E1355" i="10" s="1"/>
  <c r="D1355" i="5"/>
  <c r="D1355" i="10" s="1"/>
  <c r="C1355" i="5"/>
  <c r="C1355" i="10" s="1"/>
  <c r="F1354" i="5"/>
  <c r="E1354" i="5"/>
  <c r="E1354" i="10" s="1"/>
  <c r="D1354" i="5"/>
  <c r="D1354" i="10" s="1"/>
  <c r="C1354" i="5"/>
  <c r="C1354" i="10" s="1"/>
  <c r="F1353" i="5"/>
  <c r="E1353" i="5"/>
  <c r="E1353" i="10" s="1"/>
  <c r="D1353" i="5"/>
  <c r="D1353" i="10" s="1"/>
  <c r="C1353" i="5"/>
  <c r="C1353" i="10" s="1"/>
  <c r="F1352" i="5"/>
  <c r="E1352" i="5"/>
  <c r="E1352" i="10" s="1"/>
  <c r="D1352" i="5"/>
  <c r="D1352" i="10" s="1"/>
  <c r="C1352" i="5"/>
  <c r="C1352" i="10" s="1"/>
  <c r="F1351" i="5"/>
  <c r="E1351" i="5"/>
  <c r="E1351" i="10" s="1"/>
  <c r="D1351" i="5"/>
  <c r="D1351" i="10" s="1"/>
  <c r="C1351" i="5"/>
  <c r="C1351" i="10" s="1"/>
  <c r="F1350" i="5"/>
  <c r="E1350" i="5"/>
  <c r="E1350" i="10" s="1"/>
  <c r="D1350" i="5"/>
  <c r="D1350" i="10" s="1"/>
  <c r="C1350" i="5"/>
  <c r="C1350" i="10" s="1"/>
  <c r="F1349" i="5"/>
  <c r="E1349" i="5"/>
  <c r="E1349" i="10" s="1"/>
  <c r="D1349" i="5"/>
  <c r="D1349" i="10" s="1"/>
  <c r="C1349" i="5"/>
  <c r="C1349" i="10" s="1"/>
  <c r="F1348" i="5"/>
  <c r="E1348" i="5"/>
  <c r="E1348" i="10" s="1"/>
  <c r="D1348" i="5"/>
  <c r="D1348" i="10" s="1"/>
  <c r="C1348" i="5"/>
  <c r="C1348" i="10" s="1"/>
  <c r="F1347" i="5"/>
  <c r="E1347" i="5"/>
  <c r="E1347" i="10" s="1"/>
  <c r="D1347" i="5"/>
  <c r="D1347" i="10" s="1"/>
  <c r="C1347" i="5"/>
  <c r="C1347" i="10" s="1"/>
  <c r="F1346" i="5"/>
  <c r="E1346" i="5"/>
  <c r="E1346" i="10" s="1"/>
  <c r="D1346" i="5"/>
  <c r="D1346" i="10" s="1"/>
  <c r="C1346" i="5"/>
  <c r="C1346" i="10" s="1"/>
  <c r="F1345" i="5"/>
  <c r="E1345" i="5"/>
  <c r="E1345" i="10" s="1"/>
  <c r="D1345" i="5"/>
  <c r="D1345" i="10" s="1"/>
  <c r="C1345" i="5"/>
  <c r="C1345" i="10" s="1"/>
  <c r="F1344" i="5"/>
  <c r="E1344" i="5"/>
  <c r="E1344" i="10" s="1"/>
  <c r="D1344" i="5"/>
  <c r="D1344" i="10" s="1"/>
  <c r="C1344" i="5"/>
  <c r="C1344" i="10" s="1"/>
  <c r="F1343" i="5"/>
  <c r="E1343" i="5"/>
  <c r="E1343" i="10" s="1"/>
  <c r="D1343" i="5"/>
  <c r="D1343" i="10" s="1"/>
  <c r="C1343" i="5"/>
  <c r="C1343" i="10" s="1"/>
  <c r="F1342" i="5"/>
  <c r="E1342" i="5"/>
  <c r="E1342" i="10" s="1"/>
  <c r="D1342" i="5"/>
  <c r="D1342" i="10" s="1"/>
  <c r="C1342" i="5"/>
  <c r="C1342" i="10" s="1"/>
  <c r="F1341" i="5"/>
  <c r="E1341" i="5"/>
  <c r="E1341" i="10" s="1"/>
  <c r="D1341" i="5"/>
  <c r="D1341" i="10" s="1"/>
  <c r="C1341" i="5"/>
  <c r="C1341" i="10" s="1"/>
  <c r="F1340" i="5"/>
  <c r="E1340" i="5"/>
  <c r="E1340" i="10" s="1"/>
  <c r="D1340" i="5"/>
  <c r="D1340" i="10" s="1"/>
  <c r="C1340" i="5"/>
  <c r="C1340" i="10" s="1"/>
  <c r="F1339" i="5"/>
  <c r="E1339" i="5"/>
  <c r="E1339" i="10" s="1"/>
  <c r="D1339" i="5"/>
  <c r="D1339" i="10" s="1"/>
  <c r="C1339" i="5"/>
  <c r="C1339" i="10" s="1"/>
  <c r="F1338" i="5"/>
  <c r="E1338" i="5"/>
  <c r="E1338" i="10" s="1"/>
  <c r="D1338" i="5"/>
  <c r="D1338" i="10" s="1"/>
  <c r="C1338" i="5"/>
  <c r="C1338" i="10" s="1"/>
  <c r="F1337" i="5"/>
  <c r="E1337" i="5"/>
  <c r="E1337" i="10" s="1"/>
  <c r="D1337" i="5"/>
  <c r="D1337" i="10" s="1"/>
  <c r="C1337" i="5"/>
  <c r="C1337" i="10" s="1"/>
  <c r="F1336" i="5"/>
  <c r="E1336" i="5"/>
  <c r="E1336" i="10" s="1"/>
  <c r="D1336" i="5"/>
  <c r="D1336" i="10" s="1"/>
  <c r="C1336" i="5"/>
  <c r="C1336" i="10" s="1"/>
  <c r="F1335" i="5"/>
  <c r="E1335" i="5"/>
  <c r="E1335" i="10" s="1"/>
  <c r="D1335" i="5"/>
  <c r="D1335" i="10" s="1"/>
  <c r="C1335" i="5"/>
  <c r="C1335" i="10" s="1"/>
  <c r="F1334" i="5"/>
  <c r="E1334" i="5"/>
  <c r="E1334" i="10" s="1"/>
  <c r="D1334" i="5"/>
  <c r="D1334" i="10" s="1"/>
  <c r="C1334" i="5"/>
  <c r="C1334" i="10" s="1"/>
  <c r="F1333" i="5"/>
  <c r="E1333" i="5"/>
  <c r="E1333" i="10" s="1"/>
  <c r="D1333" i="5"/>
  <c r="D1333" i="10" s="1"/>
  <c r="C1333" i="5"/>
  <c r="C1333" i="10" s="1"/>
  <c r="F1332" i="5"/>
  <c r="E1332" i="5"/>
  <c r="E1332" i="10" s="1"/>
  <c r="D1332" i="5"/>
  <c r="D1332" i="10" s="1"/>
  <c r="C1332" i="5"/>
  <c r="C1332" i="10" s="1"/>
  <c r="F1331" i="5"/>
  <c r="E1331" i="5"/>
  <c r="E1331" i="10" s="1"/>
  <c r="D1331" i="5"/>
  <c r="D1331" i="10" s="1"/>
  <c r="C1331" i="5"/>
  <c r="C1331" i="10" s="1"/>
  <c r="F1330" i="5"/>
  <c r="E1330" i="5"/>
  <c r="E1330" i="10" s="1"/>
  <c r="D1330" i="5"/>
  <c r="D1330" i="10" s="1"/>
  <c r="C1330" i="5"/>
  <c r="C1330" i="10" s="1"/>
  <c r="F1329" i="5"/>
  <c r="E1329" i="5"/>
  <c r="E1329" i="10" s="1"/>
  <c r="D1329" i="5"/>
  <c r="D1329" i="10" s="1"/>
  <c r="C1329" i="5"/>
  <c r="C1329" i="10" s="1"/>
  <c r="F1328" i="5"/>
  <c r="E1328" i="5"/>
  <c r="E1328" i="10" s="1"/>
  <c r="D1328" i="5"/>
  <c r="D1328" i="10" s="1"/>
  <c r="C1328" i="5"/>
  <c r="C1328" i="10" s="1"/>
  <c r="F1327" i="5"/>
  <c r="E1327" i="5"/>
  <c r="E1327" i="10" s="1"/>
  <c r="D1327" i="5"/>
  <c r="D1327" i="10" s="1"/>
  <c r="C1327" i="5"/>
  <c r="C1327" i="10" s="1"/>
  <c r="F1326" i="5"/>
  <c r="E1326" i="5"/>
  <c r="E1326" i="10" s="1"/>
  <c r="D1326" i="5"/>
  <c r="D1326" i="10" s="1"/>
  <c r="C1326" i="5"/>
  <c r="C1326" i="10" s="1"/>
  <c r="F1325" i="5"/>
  <c r="E1325" i="5"/>
  <c r="E1325" i="10" s="1"/>
  <c r="D1325" i="5"/>
  <c r="D1325" i="10" s="1"/>
  <c r="C1325" i="5"/>
  <c r="C1325" i="10" s="1"/>
  <c r="F1324" i="5"/>
  <c r="E1324" i="5"/>
  <c r="E1324" i="10" s="1"/>
  <c r="D1324" i="5"/>
  <c r="D1324" i="10" s="1"/>
  <c r="C1324" i="5"/>
  <c r="C1324" i="10" s="1"/>
  <c r="F1323" i="5"/>
  <c r="E1323" i="5"/>
  <c r="E1323" i="10" s="1"/>
  <c r="D1323" i="5"/>
  <c r="D1323" i="10" s="1"/>
  <c r="C1323" i="5"/>
  <c r="C1323" i="10" s="1"/>
  <c r="F1322" i="5"/>
  <c r="E1322" i="5"/>
  <c r="E1322" i="10" s="1"/>
  <c r="D1322" i="5"/>
  <c r="D1322" i="10" s="1"/>
  <c r="C1322" i="5"/>
  <c r="C1322" i="10" s="1"/>
  <c r="F1321" i="5"/>
  <c r="E1321" i="5"/>
  <c r="E1321" i="10" s="1"/>
  <c r="D1321" i="5"/>
  <c r="D1321" i="10" s="1"/>
  <c r="C1321" i="5"/>
  <c r="C1321" i="10" s="1"/>
  <c r="F1320" i="5"/>
  <c r="E1320" i="5"/>
  <c r="E1320" i="10" s="1"/>
  <c r="D1320" i="5"/>
  <c r="D1320" i="10" s="1"/>
  <c r="C1320" i="5"/>
  <c r="C1320" i="10" s="1"/>
  <c r="F1319" i="5"/>
  <c r="E1319" i="5"/>
  <c r="E1319" i="10" s="1"/>
  <c r="D1319" i="5"/>
  <c r="D1319" i="10" s="1"/>
  <c r="C1319" i="5"/>
  <c r="C1319" i="10" s="1"/>
  <c r="F1318" i="5"/>
  <c r="E1318" i="5"/>
  <c r="E1318" i="10" s="1"/>
  <c r="D1318" i="5"/>
  <c r="D1318" i="10" s="1"/>
  <c r="C1318" i="5"/>
  <c r="C1318" i="10" s="1"/>
  <c r="F1317" i="5"/>
  <c r="E1317" i="5"/>
  <c r="E1317" i="10" s="1"/>
  <c r="D1317" i="5"/>
  <c r="D1317" i="10" s="1"/>
  <c r="C1317" i="5"/>
  <c r="C1317" i="10" s="1"/>
  <c r="F1316" i="5"/>
  <c r="E1316" i="5"/>
  <c r="E1316" i="10" s="1"/>
  <c r="D1316" i="5"/>
  <c r="D1316" i="10" s="1"/>
  <c r="C1316" i="5"/>
  <c r="C1316" i="10" s="1"/>
  <c r="F1315" i="5"/>
  <c r="E1315" i="5"/>
  <c r="E1315" i="10" s="1"/>
  <c r="D1315" i="5"/>
  <c r="D1315" i="10" s="1"/>
  <c r="C1315" i="5"/>
  <c r="C1315" i="10" s="1"/>
  <c r="F1314" i="5"/>
  <c r="E1314" i="5"/>
  <c r="E1314" i="10" s="1"/>
  <c r="D1314" i="5"/>
  <c r="D1314" i="10" s="1"/>
  <c r="C1314" i="5"/>
  <c r="C1314" i="10" s="1"/>
  <c r="F1313" i="5"/>
  <c r="E1313" i="5"/>
  <c r="E1313" i="10" s="1"/>
  <c r="D1313" i="5"/>
  <c r="D1313" i="10" s="1"/>
  <c r="C1313" i="5"/>
  <c r="C1313" i="10" s="1"/>
  <c r="F1312" i="5"/>
  <c r="E1312" i="5"/>
  <c r="E1312" i="10" s="1"/>
  <c r="D1312" i="5"/>
  <c r="D1312" i="10" s="1"/>
  <c r="C1312" i="5"/>
  <c r="C1312" i="10" s="1"/>
  <c r="F1311" i="5"/>
  <c r="E1311" i="5"/>
  <c r="E1311" i="10" s="1"/>
  <c r="D1311" i="5"/>
  <c r="D1311" i="10" s="1"/>
  <c r="C1311" i="5"/>
  <c r="C1311" i="10" s="1"/>
  <c r="F1310" i="5"/>
  <c r="E1310" i="5"/>
  <c r="E1310" i="10" s="1"/>
  <c r="D1310" i="5"/>
  <c r="D1310" i="10" s="1"/>
  <c r="C1310" i="5"/>
  <c r="C1310" i="10" s="1"/>
  <c r="F1309" i="5"/>
  <c r="E1309" i="5"/>
  <c r="E1309" i="10" s="1"/>
  <c r="D1309" i="5"/>
  <c r="D1309" i="10" s="1"/>
  <c r="C1309" i="5"/>
  <c r="C1309" i="10" s="1"/>
  <c r="F1308" i="5"/>
  <c r="E1308" i="5"/>
  <c r="E1308" i="10" s="1"/>
  <c r="D1308" i="5"/>
  <c r="D1308" i="10" s="1"/>
  <c r="C1308" i="5"/>
  <c r="C1308" i="10" s="1"/>
  <c r="F1307" i="5"/>
  <c r="E1307" i="5"/>
  <c r="E1307" i="10" s="1"/>
  <c r="D1307" i="5"/>
  <c r="D1307" i="10" s="1"/>
  <c r="C1307" i="5"/>
  <c r="C1307" i="10" s="1"/>
  <c r="F1306" i="5"/>
  <c r="E1306" i="5"/>
  <c r="E1306" i="10" s="1"/>
  <c r="D1306" i="5"/>
  <c r="D1306" i="10" s="1"/>
  <c r="C1306" i="5"/>
  <c r="C1306" i="10" s="1"/>
  <c r="F1305" i="5"/>
  <c r="E1305" i="5"/>
  <c r="E1305" i="10" s="1"/>
  <c r="D1305" i="5"/>
  <c r="D1305" i="10" s="1"/>
  <c r="C1305" i="5"/>
  <c r="C1305" i="10" s="1"/>
  <c r="F1304" i="5"/>
  <c r="E1304" i="5"/>
  <c r="E1304" i="10" s="1"/>
  <c r="D1304" i="5"/>
  <c r="D1304" i="10" s="1"/>
  <c r="C1304" i="5"/>
  <c r="C1304" i="10" s="1"/>
  <c r="F1303" i="5"/>
  <c r="E1303" i="5"/>
  <c r="E1303" i="10" s="1"/>
  <c r="D1303" i="5"/>
  <c r="D1303" i="10" s="1"/>
  <c r="C1303" i="5"/>
  <c r="C1303" i="10" s="1"/>
  <c r="F1302" i="5"/>
  <c r="E1302" i="5"/>
  <c r="E1302" i="10" s="1"/>
  <c r="D1302" i="5"/>
  <c r="D1302" i="10" s="1"/>
  <c r="C1302" i="5"/>
  <c r="C1302" i="10" s="1"/>
  <c r="F1301" i="5"/>
  <c r="E1301" i="5"/>
  <c r="E1301" i="10" s="1"/>
  <c r="D1301" i="5"/>
  <c r="D1301" i="10" s="1"/>
  <c r="C1301" i="5"/>
  <c r="C1301" i="10" s="1"/>
  <c r="F1300" i="5"/>
  <c r="E1300" i="5"/>
  <c r="E1300" i="10" s="1"/>
  <c r="D1300" i="5"/>
  <c r="D1300" i="10" s="1"/>
  <c r="C1300" i="5"/>
  <c r="C1300" i="10" s="1"/>
  <c r="F1299" i="5"/>
  <c r="E1299" i="5"/>
  <c r="E1299" i="10" s="1"/>
  <c r="D1299" i="5"/>
  <c r="D1299" i="10" s="1"/>
  <c r="C1299" i="5"/>
  <c r="C1299" i="10" s="1"/>
  <c r="F1298" i="5"/>
  <c r="E1298" i="5"/>
  <c r="E1298" i="10" s="1"/>
  <c r="D1298" i="5"/>
  <c r="D1298" i="10" s="1"/>
  <c r="C1298" i="5"/>
  <c r="C1298" i="10" s="1"/>
  <c r="F1297" i="5"/>
  <c r="E1297" i="5"/>
  <c r="E1297" i="10" s="1"/>
  <c r="D1297" i="5"/>
  <c r="D1297" i="10" s="1"/>
  <c r="C1297" i="5"/>
  <c r="C1297" i="10" s="1"/>
  <c r="F1296" i="5"/>
  <c r="E1296" i="5"/>
  <c r="E1296" i="10" s="1"/>
  <c r="D1296" i="5"/>
  <c r="D1296" i="10" s="1"/>
  <c r="C1296" i="5"/>
  <c r="C1296" i="10" s="1"/>
  <c r="F1295" i="5"/>
  <c r="E1295" i="5"/>
  <c r="E1295" i="10" s="1"/>
  <c r="D1295" i="5"/>
  <c r="D1295" i="10" s="1"/>
  <c r="C1295" i="5"/>
  <c r="C1295" i="10" s="1"/>
  <c r="F1294" i="5"/>
  <c r="E1294" i="5"/>
  <c r="E1294" i="10" s="1"/>
  <c r="D1294" i="5"/>
  <c r="D1294" i="10" s="1"/>
  <c r="C1294" i="5"/>
  <c r="C1294" i="10" s="1"/>
  <c r="F1293" i="5"/>
  <c r="E1293" i="5"/>
  <c r="E1293" i="10" s="1"/>
  <c r="D1293" i="5"/>
  <c r="D1293" i="10" s="1"/>
  <c r="C1293" i="5"/>
  <c r="C1293" i="10" s="1"/>
  <c r="F1292" i="5"/>
  <c r="E1292" i="5"/>
  <c r="E1292" i="10" s="1"/>
  <c r="D1292" i="5"/>
  <c r="D1292" i="10" s="1"/>
  <c r="C1292" i="5"/>
  <c r="C1292" i="10" s="1"/>
  <c r="F1291" i="5"/>
  <c r="E1291" i="5"/>
  <c r="E1291" i="10" s="1"/>
  <c r="D1291" i="5"/>
  <c r="D1291" i="10" s="1"/>
  <c r="C1291" i="5"/>
  <c r="C1291" i="10" s="1"/>
  <c r="F1290" i="5"/>
  <c r="E1290" i="5"/>
  <c r="E1290" i="10" s="1"/>
  <c r="D1290" i="5"/>
  <c r="D1290" i="10" s="1"/>
  <c r="C1290" i="5"/>
  <c r="C1290" i="10" s="1"/>
  <c r="F1289" i="5"/>
  <c r="E1289" i="5"/>
  <c r="E1289" i="10" s="1"/>
  <c r="D1289" i="5"/>
  <c r="D1289" i="10" s="1"/>
  <c r="C1289" i="5"/>
  <c r="C1289" i="10" s="1"/>
  <c r="F1288" i="5"/>
  <c r="E1288" i="5"/>
  <c r="E1288" i="10" s="1"/>
  <c r="D1288" i="5"/>
  <c r="D1288" i="10" s="1"/>
  <c r="C1288" i="5"/>
  <c r="C1288" i="10" s="1"/>
  <c r="F1287" i="5"/>
  <c r="E1287" i="5"/>
  <c r="E1287" i="10" s="1"/>
  <c r="D1287" i="5"/>
  <c r="D1287" i="10" s="1"/>
  <c r="C1287" i="5"/>
  <c r="C1287" i="10" s="1"/>
  <c r="F1286" i="5"/>
  <c r="E1286" i="5"/>
  <c r="E1286" i="10" s="1"/>
  <c r="D1286" i="5"/>
  <c r="D1286" i="10" s="1"/>
  <c r="C1286" i="5"/>
  <c r="C1286" i="10" s="1"/>
  <c r="F1285" i="5"/>
  <c r="E1285" i="5"/>
  <c r="E1285" i="10" s="1"/>
  <c r="D1285" i="5"/>
  <c r="D1285" i="10" s="1"/>
  <c r="C1285" i="5"/>
  <c r="C1285" i="10" s="1"/>
  <c r="F1284" i="5"/>
  <c r="E1284" i="5"/>
  <c r="E1284" i="10" s="1"/>
  <c r="D1284" i="5"/>
  <c r="D1284" i="10" s="1"/>
  <c r="C1284" i="5"/>
  <c r="C1284" i="10" s="1"/>
  <c r="F1283" i="5"/>
  <c r="E1283" i="5"/>
  <c r="E1283" i="10" s="1"/>
  <c r="D1283" i="5"/>
  <c r="D1283" i="10" s="1"/>
  <c r="C1283" i="5"/>
  <c r="C1283" i="10" s="1"/>
  <c r="F1282" i="5"/>
  <c r="E1282" i="5"/>
  <c r="E1282" i="10" s="1"/>
  <c r="D1282" i="5"/>
  <c r="D1282" i="10" s="1"/>
  <c r="C1282" i="5"/>
  <c r="C1282" i="10" s="1"/>
  <c r="F1281" i="5"/>
  <c r="E1281" i="5"/>
  <c r="E1281" i="10" s="1"/>
  <c r="D1281" i="5"/>
  <c r="D1281" i="10" s="1"/>
  <c r="C1281" i="5"/>
  <c r="C1281" i="10" s="1"/>
  <c r="F1280" i="5"/>
  <c r="E1280" i="5"/>
  <c r="E1280" i="10" s="1"/>
  <c r="D1280" i="5"/>
  <c r="D1280" i="10" s="1"/>
  <c r="C1280" i="5"/>
  <c r="C1280" i="10" s="1"/>
  <c r="F1279" i="5"/>
  <c r="E1279" i="5"/>
  <c r="E1279" i="10" s="1"/>
  <c r="D1279" i="5"/>
  <c r="D1279" i="10" s="1"/>
  <c r="C1279" i="5"/>
  <c r="C1279" i="10" s="1"/>
  <c r="F1278" i="5"/>
  <c r="E1278" i="5"/>
  <c r="E1278" i="10" s="1"/>
  <c r="D1278" i="5"/>
  <c r="D1278" i="10" s="1"/>
  <c r="C1278" i="5"/>
  <c r="C1278" i="10" s="1"/>
  <c r="F1277" i="5"/>
  <c r="E1277" i="5"/>
  <c r="E1277" i="10" s="1"/>
  <c r="D1277" i="5"/>
  <c r="D1277" i="10" s="1"/>
  <c r="C1277" i="5"/>
  <c r="C1277" i="10" s="1"/>
  <c r="F1276" i="5"/>
  <c r="E1276" i="5"/>
  <c r="E1276" i="10" s="1"/>
  <c r="D1276" i="5"/>
  <c r="D1276" i="10" s="1"/>
  <c r="C1276" i="5"/>
  <c r="C1276" i="10" s="1"/>
  <c r="F1275" i="5"/>
  <c r="E1275" i="5"/>
  <c r="E1275" i="10" s="1"/>
  <c r="D1275" i="5"/>
  <c r="D1275" i="10" s="1"/>
  <c r="C1275" i="5"/>
  <c r="C1275" i="10" s="1"/>
  <c r="F1274" i="5"/>
  <c r="E1274" i="5"/>
  <c r="E1274" i="10" s="1"/>
  <c r="D1274" i="5"/>
  <c r="D1274" i="10" s="1"/>
  <c r="C1274" i="5"/>
  <c r="C1274" i="10" s="1"/>
  <c r="F1273" i="5"/>
  <c r="E1273" i="5"/>
  <c r="E1273" i="10" s="1"/>
  <c r="D1273" i="5"/>
  <c r="D1273" i="10" s="1"/>
  <c r="C1273" i="5"/>
  <c r="C1273" i="10" s="1"/>
  <c r="F1272" i="5"/>
  <c r="E1272" i="5"/>
  <c r="E1272" i="10" s="1"/>
  <c r="D1272" i="5"/>
  <c r="D1272" i="10" s="1"/>
  <c r="C1272" i="5"/>
  <c r="C1272" i="10" s="1"/>
  <c r="F1271" i="5"/>
  <c r="E1271" i="5"/>
  <c r="E1271" i="10" s="1"/>
  <c r="D1271" i="5"/>
  <c r="D1271" i="10" s="1"/>
  <c r="C1271" i="5"/>
  <c r="C1271" i="10" s="1"/>
  <c r="F1270" i="5"/>
  <c r="E1270" i="5"/>
  <c r="E1270" i="10" s="1"/>
  <c r="D1270" i="5"/>
  <c r="D1270" i="10" s="1"/>
  <c r="C1270" i="5"/>
  <c r="C1270" i="10" s="1"/>
  <c r="F1269" i="5"/>
  <c r="E1269" i="5"/>
  <c r="E1269" i="10" s="1"/>
  <c r="D1269" i="5"/>
  <c r="D1269" i="10" s="1"/>
  <c r="C1269" i="5"/>
  <c r="C1269" i="10" s="1"/>
  <c r="F1268" i="5"/>
  <c r="E1268" i="5"/>
  <c r="E1268" i="10" s="1"/>
  <c r="D1268" i="5"/>
  <c r="D1268" i="10" s="1"/>
  <c r="C1268" i="5"/>
  <c r="C1268" i="10" s="1"/>
  <c r="F1267" i="5"/>
  <c r="E1267" i="5"/>
  <c r="E1267" i="10" s="1"/>
  <c r="D1267" i="5"/>
  <c r="D1267" i="10" s="1"/>
  <c r="C1267" i="5"/>
  <c r="C1267" i="10" s="1"/>
  <c r="F1266" i="5"/>
  <c r="E1266" i="5"/>
  <c r="E1266" i="10" s="1"/>
  <c r="D1266" i="5"/>
  <c r="D1266" i="10" s="1"/>
  <c r="C1266" i="5"/>
  <c r="C1266" i="10" s="1"/>
  <c r="F1265" i="5"/>
  <c r="E1265" i="5"/>
  <c r="E1265" i="10" s="1"/>
  <c r="D1265" i="5"/>
  <c r="D1265" i="10" s="1"/>
  <c r="C1265" i="5"/>
  <c r="C1265" i="10" s="1"/>
  <c r="F1264" i="5"/>
  <c r="E1264" i="5"/>
  <c r="E1264" i="10" s="1"/>
  <c r="D1264" i="5"/>
  <c r="D1264" i="10" s="1"/>
  <c r="C1264" i="5"/>
  <c r="C1264" i="10" s="1"/>
  <c r="F1263" i="5"/>
  <c r="E1263" i="5"/>
  <c r="E1263" i="10" s="1"/>
  <c r="D1263" i="5"/>
  <c r="D1263" i="10" s="1"/>
  <c r="C1263" i="5"/>
  <c r="C1263" i="10" s="1"/>
  <c r="F1262" i="5"/>
  <c r="E1262" i="5"/>
  <c r="E1262" i="10" s="1"/>
  <c r="D1262" i="5"/>
  <c r="D1262" i="10" s="1"/>
  <c r="C1262" i="5"/>
  <c r="C1262" i="10" s="1"/>
  <c r="F1261" i="5"/>
  <c r="E1261" i="5"/>
  <c r="E1261" i="10" s="1"/>
  <c r="D1261" i="5"/>
  <c r="D1261" i="10" s="1"/>
  <c r="C1261" i="5"/>
  <c r="C1261" i="10" s="1"/>
  <c r="F1260" i="5"/>
  <c r="E1260" i="5"/>
  <c r="E1260" i="10" s="1"/>
  <c r="D1260" i="5"/>
  <c r="D1260" i="10" s="1"/>
  <c r="C1260" i="5"/>
  <c r="C1260" i="10" s="1"/>
  <c r="F1259" i="5"/>
  <c r="E1259" i="5"/>
  <c r="E1259" i="10" s="1"/>
  <c r="D1259" i="5"/>
  <c r="D1259" i="10" s="1"/>
  <c r="C1259" i="5"/>
  <c r="C1259" i="10" s="1"/>
  <c r="F1258" i="5"/>
  <c r="E1258" i="5"/>
  <c r="E1258" i="10" s="1"/>
  <c r="D1258" i="5"/>
  <c r="D1258" i="10" s="1"/>
  <c r="C1258" i="5"/>
  <c r="C1258" i="10" s="1"/>
  <c r="F1257" i="5"/>
  <c r="E1257" i="5"/>
  <c r="E1257" i="10" s="1"/>
  <c r="D1257" i="5"/>
  <c r="D1257" i="10" s="1"/>
  <c r="C1257" i="5"/>
  <c r="C1257" i="10" s="1"/>
  <c r="F1256" i="5"/>
  <c r="E1256" i="5"/>
  <c r="E1256" i="10" s="1"/>
  <c r="D1256" i="5"/>
  <c r="D1256" i="10" s="1"/>
  <c r="C1256" i="5"/>
  <c r="C1256" i="10" s="1"/>
  <c r="F1255" i="5"/>
  <c r="E1255" i="5"/>
  <c r="E1255" i="10" s="1"/>
  <c r="D1255" i="5"/>
  <c r="D1255" i="10" s="1"/>
  <c r="C1255" i="5"/>
  <c r="C1255" i="10" s="1"/>
  <c r="F1254" i="5"/>
  <c r="E1254" i="5"/>
  <c r="E1254" i="10" s="1"/>
  <c r="D1254" i="5"/>
  <c r="D1254" i="10" s="1"/>
  <c r="C1254" i="5"/>
  <c r="C1254" i="10" s="1"/>
  <c r="F1253" i="5"/>
  <c r="E1253" i="5"/>
  <c r="E1253" i="10" s="1"/>
  <c r="D1253" i="5"/>
  <c r="D1253" i="10" s="1"/>
  <c r="C1253" i="5"/>
  <c r="C1253" i="10" s="1"/>
  <c r="F1252" i="5"/>
  <c r="E1252" i="5"/>
  <c r="E1252" i="10" s="1"/>
  <c r="D1252" i="5"/>
  <c r="D1252" i="10" s="1"/>
  <c r="C1252" i="5"/>
  <c r="C1252" i="10" s="1"/>
  <c r="F1251" i="5"/>
  <c r="E1251" i="5"/>
  <c r="E1251" i="10" s="1"/>
  <c r="D1251" i="5"/>
  <c r="D1251" i="10" s="1"/>
  <c r="C1251" i="5"/>
  <c r="C1251" i="10" s="1"/>
  <c r="F1250" i="5"/>
  <c r="E1250" i="5"/>
  <c r="E1250" i="10" s="1"/>
  <c r="D1250" i="5"/>
  <c r="D1250" i="10" s="1"/>
  <c r="C1250" i="5"/>
  <c r="C1250" i="10" s="1"/>
  <c r="F1249" i="5"/>
  <c r="E1249" i="5"/>
  <c r="E1249" i="10" s="1"/>
  <c r="D1249" i="5"/>
  <c r="D1249" i="10" s="1"/>
  <c r="C1249" i="5"/>
  <c r="C1249" i="10" s="1"/>
  <c r="F1248" i="5"/>
  <c r="E1248" i="5"/>
  <c r="E1248" i="10" s="1"/>
  <c r="D1248" i="5"/>
  <c r="D1248" i="10" s="1"/>
  <c r="C1248" i="5"/>
  <c r="C1248" i="10" s="1"/>
  <c r="F1247" i="5"/>
  <c r="E1247" i="5"/>
  <c r="E1247" i="10" s="1"/>
  <c r="D1247" i="5"/>
  <c r="D1247" i="10" s="1"/>
  <c r="C1247" i="5"/>
  <c r="C1247" i="10" s="1"/>
  <c r="F1246" i="5"/>
  <c r="E1246" i="5"/>
  <c r="E1246" i="10" s="1"/>
  <c r="D1246" i="5"/>
  <c r="D1246" i="10" s="1"/>
  <c r="C1246" i="5"/>
  <c r="C1246" i="10" s="1"/>
  <c r="F1245" i="5"/>
  <c r="E1245" i="5"/>
  <c r="E1245" i="10" s="1"/>
  <c r="D1245" i="5"/>
  <c r="D1245" i="10" s="1"/>
  <c r="C1245" i="5"/>
  <c r="C1245" i="10" s="1"/>
  <c r="F1244" i="5"/>
  <c r="E1244" i="5"/>
  <c r="E1244" i="10" s="1"/>
  <c r="D1244" i="5"/>
  <c r="D1244" i="10" s="1"/>
  <c r="C1244" i="5"/>
  <c r="C1244" i="10" s="1"/>
  <c r="F1243" i="5"/>
  <c r="E1243" i="5"/>
  <c r="E1243" i="10" s="1"/>
  <c r="D1243" i="5"/>
  <c r="D1243" i="10" s="1"/>
  <c r="C1243" i="5"/>
  <c r="C1243" i="10" s="1"/>
  <c r="F1242" i="5"/>
  <c r="E1242" i="5"/>
  <c r="E1242" i="10" s="1"/>
  <c r="D1242" i="5"/>
  <c r="D1242" i="10" s="1"/>
  <c r="C1242" i="5"/>
  <c r="C1242" i="10" s="1"/>
  <c r="F1241" i="5"/>
  <c r="E1241" i="5"/>
  <c r="E1241" i="10" s="1"/>
  <c r="D1241" i="5"/>
  <c r="D1241" i="10" s="1"/>
  <c r="C1241" i="5"/>
  <c r="C1241" i="10" s="1"/>
  <c r="F1240" i="5"/>
  <c r="E1240" i="5"/>
  <c r="E1240" i="10" s="1"/>
  <c r="D1240" i="5"/>
  <c r="D1240" i="10" s="1"/>
  <c r="C1240" i="5"/>
  <c r="C1240" i="10" s="1"/>
  <c r="F1239" i="5"/>
  <c r="E1239" i="5"/>
  <c r="E1239" i="10" s="1"/>
  <c r="D1239" i="5"/>
  <c r="D1239" i="10" s="1"/>
  <c r="C1239" i="5"/>
  <c r="C1239" i="10" s="1"/>
  <c r="F1238" i="5"/>
  <c r="E1238" i="5"/>
  <c r="E1238" i="10" s="1"/>
  <c r="D1238" i="5"/>
  <c r="D1238" i="10" s="1"/>
  <c r="C1238" i="5"/>
  <c r="C1238" i="10" s="1"/>
  <c r="F1237" i="5"/>
  <c r="E1237" i="5"/>
  <c r="E1237" i="10" s="1"/>
  <c r="D1237" i="5"/>
  <c r="D1237" i="10" s="1"/>
  <c r="C1237" i="5"/>
  <c r="C1237" i="10" s="1"/>
  <c r="F1236" i="5"/>
  <c r="E1236" i="5"/>
  <c r="E1236" i="10" s="1"/>
  <c r="D1236" i="5"/>
  <c r="D1236" i="10" s="1"/>
  <c r="C1236" i="5"/>
  <c r="C1236" i="10" s="1"/>
  <c r="F1235" i="5"/>
  <c r="E1235" i="5"/>
  <c r="E1235" i="10" s="1"/>
  <c r="D1235" i="5"/>
  <c r="D1235" i="10" s="1"/>
  <c r="C1235" i="5"/>
  <c r="C1235" i="10" s="1"/>
  <c r="F1234" i="5"/>
  <c r="E1234" i="5"/>
  <c r="E1234" i="10" s="1"/>
  <c r="D1234" i="5"/>
  <c r="D1234" i="10" s="1"/>
  <c r="C1234" i="5"/>
  <c r="C1234" i="10" s="1"/>
  <c r="F1233" i="5"/>
  <c r="E1233" i="5"/>
  <c r="E1233" i="10" s="1"/>
  <c r="D1233" i="5"/>
  <c r="D1233" i="10" s="1"/>
  <c r="C1233" i="5"/>
  <c r="C1233" i="10" s="1"/>
  <c r="F1232" i="5"/>
  <c r="E1232" i="5"/>
  <c r="E1232" i="10" s="1"/>
  <c r="D1232" i="5"/>
  <c r="D1232" i="10" s="1"/>
  <c r="C1232" i="5"/>
  <c r="C1232" i="10" s="1"/>
  <c r="F1231" i="5"/>
  <c r="E1231" i="5"/>
  <c r="E1231" i="10" s="1"/>
  <c r="D1231" i="5"/>
  <c r="D1231" i="10" s="1"/>
  <c r="C1231" i="5"/>
  <c r="C1231" i="10" s="1"/>
  <c r="F1230" i="5"/>
  <c r="E1230" i="5"/>
  <c r="E1230" i="10" s="1"/>
  <c r="D1230" i="5"/>
  <c r="D1230" i="10" s="1"/>
  <c r="C1230" i="5"/>
  <c r="C1230" i="10" s="1"/>
  <c r="F1229" i="5"/>
  <c r="E1229" i="5"/>
  <c r="E1229" i="10" s="1"/>
  <c r="D1229" i="5"/>
  <c r="D1229" i="10" s="1"/>
  <c r="C1229" i="5"/>
  <c r="C1229" i="10" s="1"/>
  <c r="F1228" i="5"/>
  <c r="E1228" i="5"/>
  <c r="E1228" i="10" s="1"/>
  <c r="D1228" i="5"/>
  <c r="D1228" i="10" s="1"/>
  <c r="C1228" i="5"/>
  <c r="C1228" i="10" s="1"/>
  <c r="F1227" i="5"/>
  <c r="E1227" i="5"/>
  <c r="E1227" i="10" s="1"/>
  <c r="D1227" i="5"/>
  <c r="D1227" i="10" s="1"/>
  <c r="C1227" i="5"/>
  <c r="C1227" i="10" s="1"/>
  <c r="F1226" i="5"/>
  <c r="E1226" i="5"/>
  <c r="E1226" i="10" s="1"/>
  <c r="D1226" i="5"/>
  <c r="D1226" i="10" s="1"/>
  <c r="C1226" i="5"/>
  <c r="C1226" i="10" s="1"/>
  <c r="F1225" i="5"/>
  <c r="E1225" i="5"/>
  <c r="E1225" i="10" s="1"/>
  <c r="D1225" i="5"/>
  <c r="D1225" i="10" s="1"/>
  <c r="C1225" i="5"/>
  <c r="C1225" i="10" s="1"/>
  <c r="F1224" i="5"/>
  <c r="E1224" i="5"/>
  <c r="E1224" i="10" s="1"/>
  <c r="D1224" i="5"/>
  <c r="D1224" i="10" s="1"/>
  <c r="C1224" i="5"/>
  <c r="C1224" i="10" s="1"/>
  <c r="F1223" i="5"/>
  <c r="E1223" i="5"/>
  <c r="E1223" i="10" s="1"/>
  <c r="D1223" i="5"/>
  <c r="D1223" i="10" s="1"/>
  <c r="C1223" i="5"/>
  <c r="C1223" i="10" s="1"/>
  <c r="F1222" i="5"/>
  <c r="E1222" i="5"/>
  <c r="E1222" i="10" s="1"/>
  <c r="D1222" i="5"/>
  <c r="D1222" i="10" s="1"/>
  <c r="C1222" i="5"/>
  <c r="C1222" i="10" s="1"/>
  <c r="F1221" i="5"/>
  <c r="E1221" i="5"/>
  <c r="E1221" i="10" s="1"/>
  <c r="D1221" i="5"/>
  <c r="D1221" i="10" s="1"/>
  <c r="C1221" i="5"/>
  <c r="C1221" i="10" s="1"/>
  <c r="F1220" i="5"/>
  <c r="E1220" i="5"/>
  <c r="E1220" i="10" s="1"/>
  <c r="D1220" i="5"/>
  <c r="D1220" i="10" s="1"/>
  <c r="C1220" i="5"/>
  <c r="C1220" i="10" s="1"/>
  <c r="F1219" i="5"/>
  <c r="E1219" i="5"/>
  <c r="E1219" i="10" s="1"/>
  <c r="D1219" i="5"/>
  <c r="D1219" i="10" s="1"/>
  <c r="C1219" i="5"/>
  <c r="C1219" i="10" s="1"/>
  <c r="F1218" i="5"/>
  <c r="E1218" i="5"/>
  <c r="E1218" i="10" s="1"/>
  <c r="D1218" i="5"/>
  <c r="D1218" i="10" s="1"/>
  <c r="C1218" i="5"/>
  <c r="C1218" i="10" s="1"/>
  <c r="F1217" i="5"/>
  <c r="E1217" i="5"/>
  <c r="E1217" i="10" s="1"/>
  <c r="D1217" i="5"/>
  <c r="D1217" i="10" s="1"/>
  <c r="C1217" i="5"/>
  <c r="C1217" i="10" s="1"/>
  <c r="F1216" i="5"/>
  <c r="E1216" i="5"/>
  <c r="E1216" i="10" s="1"/>
  <c r="D1216" i="5"/>
  <c r="D1216" i="10" s="1"/>
  <c r="C1216" i="5"/>
  <c r="C1216" i="10" s="1"/>
  <c r="F1215" i="5"/>
  <c r="E1215" i="5"/>
  <c r="E1215" i="10" s="1"/>
  <c r="D1215" i="5"/>
  <c r="D1215" i="10" s="1"/>
  <c r="C1215" i="5"/>
  <c r="C1215" i="10" s="1"/>
  <c r="F1214" i="5"/>
  <c r="E1214" i="5"/>
  <c r="E1214" i="10" s="1"/>
  <c r="D1214" i="5"/>
  <c r="D1214" i="10" s="1"/>
  <c r="C1214" i="5"/>
  <c r="C1214" i="10" s="1"/>
  <c r="F1213" i="5"/>
  <c r="E1213" i="5"/>
  <c r="E1213" i="10" s="1"/>
  <c r="D1213" i="5"/>
  <c r="D1213" i="10" s="1"/>
  <c r="C1213" i="5"/>
  <c r="C1213" i="10" s="1"/>
  <c r="F1212" i="5"/>
  <c r="E1212" i="5"/>
  <c r="E1212" i="10" s="1"/>
  <c r="D1212" i="5"/>
  <c r="D1212" i="10" s="1"/>
  <c r="C1212" i="5"/>
  <c r="C1212" i="10" s="1"/>
  <c r="F1211" i="5"/>
  <c r="E1211" i="5"/>
  <c r="E1211" i="10" s="1"/>
  <c r="D1211" i="5"/>
  <c r="D1211" i="10" s="1"/>
  <c r="C1211" i="5"/>
  <c r="C1211" i="10" s="1"/>
  <c r="F1210" i="5"/>
  <c r="E1210" i="5"/>
  <c r="E1210" i="10" s="1"/>
  <c r="D1210" i="5"/>
  <c r="D1210" i="10" s="1"/>
  <c r="C1210" i="5"/>
  <c r="C1210" i="10" s="1"/>
  <c r="F1209" i="5"/>
  <c r="E1209" i="5"/>
  <c r="E1209" i="10" s="1"/>
  <c r="D1209" i="5"/>
  <c r="D1209" i="10" s="1"/>
  <c r="C1209" i="5"/>
  <c r="C1209" i="10" s="1"/>
  <c r="F1208" i="5"/>
  <c r="E1208" i="5"/>
  <c r="E1208" i="10" s="1"/>
  <c r="D1208" i="5"/>
  <c r="D1208" i="10" s="1"/>
  <c r="C1208" i="5"/>
  <c r="C1208" i="10" s="1"/>
  <c r="F1207" i="5"/>
  <c r="E1207" i="5"/>
  <c r="E1207" i="10" s="1"/>
  <c r="D1207" i="5"/>
  <c r="D1207" i="10" s="1"/>
  <c r="C1207" i="5"/>
  <c r="C1207" i="10" s="1"/>
  <c r="F1206" i="5"/>
  <c r="E1206" i="5"/>
  <c r="E1206" i="10" s="1"/>
  <c r="D1206" i="5"/>
  <c r="D1206" i="10" s="1"/>
  <c r="C1206" i="5"/>
  <c r="C1206" i="10" s="1"/>
  <c r="F1205" i="5"/>
  <c r="E1205" i="5"/>
  <c r="E1205" i="10" s="1"/>
  <c r="D1205" i="5"/>
  <c r="D1205" i="10" s="1"/>
  <c r="C1205" i="5"/>
  <c r="C1205" i="10" s="1"/>
  <c r="F1204" i="5"/>
  <c r="E1204" i="5"/>
  <c r="E1204" i="10" s="1"/>
  <c r="D1204" i="5"/>
  <c r="D1204" i="10" s="1"/>
  <c r="C1204" i="5"/>
  <c r="C1204" i="10" s="1"/>
  <c r="F1203" i="5"/>
  <c r="E1203" i="5"/>
  <c r="E1203" i="10" s="1"/>
  <c r="D1203" i="5"/>
  <c r="D1203" i="10" s="1"/>
  <c r="C1203" i="5"/>
  <c r="C1203" i="10" s="1"/>
  <c r="F1202" i="5"/>
  <c r="E1202" i="5"/>
  <c r="E1202" i="10" s="1"/>
  <c r="D1202" i="5"/>
  <c r="D1202" i="10" s="1"/>
  <c r="C1202" i="5"/>
  <c r="C1202" i="10" s="1"/>
  <c r="F1201" i="5"/>
  <c r="E1201" i="5"/>
  <c r="E1201" i="10" s="1"/>
  <c r="D1201" i="5"/>
  <c r="D1201" i="10" s="1"/>
  <c r="C1201" i="5"/>
  <c r="C1201" i="10" s="1"/>
  <c r="F1200" i="5"/>
  <c r="E1200" i="5"/>
  <c r="E1200" i="10" s="1"/>
  <c r="D1200" i="5"/>
  <c r="D1200" i="10" s="1"/>
  <c r="C1200" i="5"/>
  <c r="C1200" i="10" s="1"/>
  <c r="F1199" i="5"/>
  <c r="E1199" i="5"/>
  <c r="E1199" i="10" s="1"/>
  <c r="D1199" i="5"/>
  <c r="D1199" i="10" s="1"/>
  <c r="C1199" i="5"/>
  <c r="C1199" i="10" s="1"/>
  <c r="F1198" i="5"/>
  <c r="E1198" i="5"/>
  <c r="E1198" i="10" s="1"/>
  <c r="D1198" i="5"/>
  <c r="D1198" i="10" s="1"/>
  <c r="C1198" i="5"/>
  <c r="C1198" i="10" s="1"/>
  <c r="F1197" i="5"/>
  <c r="E1197" i="5"/>
  <c r="E1197" i="10" s="1"/>
  <c r="D1197" i="5"/>
  <c r="D1197" i="10" s="1"/>
  <c r="C1197" i="5"/>
  <c r="C1197" i="10" s="1"/>
  <c r="F1196" i="5"/>
  <c r="E1196" i="5"/>
  <c r="E1196" i="10" s="1"/>
  <c r="D1196" i="5"/>
  <c r="D1196" i="10" s="1"/>
  <c r="C1196" i="5"/>
  <c r="C1196" i="10" s="1"/>
  <c r="F1195" i="5"/>
  <c r="E1195" i="5"/>
  <c r="E1195" i="10" s="1"/>
  <c r="D1195" i="5"/>
  <c r="D1195" i="10" s="1"/>
  <c r="C1195" i="5"/>
  <c r="C1195" i="10" s="1"/>
  <c r="F1194" i="5"/>
  <c r="E1194" i="5"/>
  <c r="E1194" i="10" s="1"/>
  <c r="D1194" i="5"/>
  <c r="D1194" i="10" s="1"/>
  <c r="C1194" i="5"/>
  <c r="C1194" i="10" s="1"/>
  <c r="F1193" i="5"/>
  <c r="E1193" i="5"/>
  <c r="E1193" i="10" s="1"/>
  <c r="D1193" i="5"/>
  <c r="D1193" i="10" s="1"/>
  <c r="C1193" i="5"/>
  <c r="C1193" i="10" s="1"/>
  <c r="F1192" i="5"/>
  <c r="E1192" i="5"/>
  <c r="E1192" i="10" s="1"/>
  <c r="D1192" i="5"/>
  <c r="D1192" i="10" s="1"/>
  <c r="C1192" i="5"/>
  <c r="C1192" i="10" s="1"/>
  <c r="F1191" i="5"/>
  <c r="E1191" i="5"/>
  <c r="E1191" i="10" s="1"/>
  <c r="D1191" i="5"/>
  <c r="D1191" i="10" s="1"/>
  <c r="C1191" i="5"/>
  <c r="C1191" i="10" s="1"/>
  <c r="F1190" i="5"/>
  <c r="E1190" i="5"/>
  <c r="E1190" i="10" s="1"/>
  <c r="D1190" i="5"/>
  <c r="D1190" i="10" s="1"/>
  <c r="C1190" i="5"/>
  <c r="C1190" i="10" s="1"/>
  <c r="F1189" i="5"/>
  <c r="E1189" i="5"/>
  <c r="E1189" i="10" s="1"/>
  <c r="D1189" i="5"/>
  <c r="D1189" i="10" s="1"/>
  <c r="C1189" i="5"/>
  <c r="C1189" i="10" s="1"/>
  <c r="F1188" i="5"/>
  <c r="E1188" i="5"/>
  <c r="E1188" i="10" s="1"/>
  <c r="D1188" i="5"/>
  <c r="D1188" i="10" s="1"/>
  <c r="C1188" i="5"/>
  <c r="C1188" i="10" s="1"/>
  <c r="F1187" i="5"/>
  <c r="E1187" i="5"/>
  <c r="E1187" i="10" s="1"/>
  <c r="D1187" i="5"/>
  <c r="D1187" i="10" s="1"/>
  <c r="C1187" i="5"/>
  <c r="C1187" i="10" s="1"/>
  <c r="F1186" i="5"/>
  <c r="E1186" i="5"/>
  <c r="E1186" i="10" s="1"/>
  <c r="D1186" i="5"/>
  <c r="D1186" i="10" s="1"/>
  <c r="C1186" i="5"/>
  <c r="C1186" i="10" s="1"/>
  <c r="F1185" i="5"/>
  <c r="E1185" i="5"/>
  <c r="E1185" i="10" s="1"/>
  <c r="D1185" i="5"/>
  <c r="D1185" i="10" s="1"/>
  <c r="C1185" i="5"/>
  <c r="C1185" i="10" s="1"/>
  <c r="F1184" i="5"/>
  <c r="E1184" i="5"/>
  <c r="E1184" i="10" s="1"/>
  <c r="D1184" i="5"/>
  <c r="D1184" i="10" s="1"/>
  <c r="C1184" i="5"/>
  <c r="C1184" i="10" s="1"/>
  <c r="F1183" i="5"/>
  <c r="E1183" i="5"/>
  <c r="E1183" i="10" s="1"/>
  <c r="D1183" i="5"/>
  <c r="D1183" i="10" s="1"/>
  <c r="C1183" i="5"/>
  <c r="C1183" i="10" s="1"/>
  <c r="F1182" i="5"/>
  <c r="E1182" i="5"/>
  <c r="E1182" i="10" s="1"/>
  <c r="D1182" i="5"/>
  <c r="D1182" i="10" s="1"/>
  <c r="C1182" i="5"/>
  <c r="C1182" i="10" s="1"/>
  <c r="F1181" i="5"/>
  <c r="E1181" i="5"/>
  <c r="E1181" i="10" s="1"/>
  <c r="D1181" i="5"/>
  <c r="D1181" i="10" s="1"/>
  <c r="C1181" i="5"/>
  <c r="C1181" i="10" s="1"/>
  <c r="F1180" i="5"/>
  <c r="E1180" i="5"/>
  <c r="E1180" i="10" s="1"/>
  <c r="D1180" i="5"/>
  <c r="D1180" i="10" s="1"/>
  <c r="C1180" i="5"/>
  <c r="C1180" i="10" s="1"/>
  <c r="F1179" i="5"/>
  <c r="E1179" i="5"/>
  <c r="E1179" i="10" s="1"/>
  <c r="D1179" i="5"/>
  <c r="D1179" i="10" s="1"/>
  <c r="C1179" i="5"/>
  <c r="C1179" i="10" s="1"/>
  <c r="F1178" i="5"/>
  <c r="E1178" i="5"/>
  <c r="E1178" i="10" s="1"/>
  <c r="D1178" i="5"/>
  <c r="D1178" i="10" s="1"/>
  <c r="C1178" i="5"/>
  <c r="C1178" i="10" s="1"/>
  <c r="F1177" i="5"/>
  <c r="E1177" i="5"/>
  <c r="E1177" i="10" s="1"/>
  <c r="D1177" i="5"/>
  <c r="D1177" i="10" s="1"/>
  <c r="C1177" i="5"/>
  <c r="C1177" i="10" s="1"/>
  <c r="F1176" i="5"/>
  <c r="E1176" i="5"/>
  <c r="E1176" i="10" s="1"/>
  <c r="D1176" i="5"/>
  <c r="D1176" i="10" s="1"/>
  <c r="C1176" i="5"/>
  <c r="C1176" i="10" s="1"/>
  <c r="F1175" i="5"/>
  <c r="E1175" i="5"/>
  <c r="E1175" i="10" s="1"/>
  <c r="D1175" i="5"/>
  <c r="D1175" i="10" s="1"/>
  <c r="C1175" i="5"/>
  <c r="C1175" i="10" s="1"/>
  <c r="F1174" i="5"/>
  <c r="E1174" i="5"/>
  <c r="E1174" i="10" s="1"/>
  <c r="D1174" i="5"/>
  <c r="D1174" i="10" s="1"/>
  <c r="C1174" i="5"/>
  <c r="C1174" i="10" s="1"/>
  <c r="F1173" i="5"/>
  <c r="E1173" i="5"/>
  <c r="E1173" i="10" s="1"/>
  <c r="D1173" i="5"/>
  <c r="D1173" i="10" s="1"/>
  <c r="C1173" i="5"/>
  <c r="C1173" i="10" s="1"/>
  <c r="F1172" i="5"/>
  <c r="E1172" i="5"/>
  <c r="E1172" i="10" s="1"/>
  <c r="D1172" i="5"/>
  <c r="D1172" i="10" s="1"/>
  <c r="C1172" i="5"/>
  <c r="C1172" i="10" s="1"/>
  <c r="F1171" i="5"/>
  <c r="E1171" i="5"/>
  <c r="E1171" i="10" s="1"/>
  <c r="D1171" i="5"/>
  <c r="D1171" i="10" s="1"/>
  <c r="C1171" i="5"/>
  <c r="C1171" i="10" s="1"/>
  <c r="F1170" i="5"/>
  <c r="E1170" i="5"/>
  <c r="E1170" i="10" s="1"/>
  <c r="D1170" i="5"/>
  <c r="D1170" i="10" s="1"/>
  <c r="C1170" i="5"/>
  <c r="C1170" i="10" s="1"/>
  <c r="F1169" i="5"/>
  <c r="E1169" i="5"/>
  <c r="E1169" i="10" s="1"/>
  <c r="D1169" i="5"/>
  <c r="D1169" i="10" s="1"/>
  <c r="C1169" i="5"/>
  <c r="C1169" i="10" s="1"/>
  <c r="F1168" i="5"/>
  <c r="E1168" i="5"/>
  <c r="E1168" i="10" s="1"/>
  <c r="D1168" i="5"/>
  <c r="D1168" i="10" s="1"/>
  <c r="C1168" i="5"/>
  <c r="C1168" i="10" s="1"/>
  <c r="F1167" i="5"/>
  <c r="E1167" i="5"/>
  <c r="E1167" i="10" s="1"/>
  <c r="D1167" i="5"/>
  <c r="D1167" i="10" s="1"/>
  <c r="C1167" i="5"/>
  <c r="C1167" i="10" s="1"/>
  <c r="F1166" i="5"/>
  <c r="E1166" i="5"/>
  <c r="E1166" i="10" s="1"/>
  <c r="D1166" i="5"/>
  <c r="D1166" i="10" s="1"/>
  <c r="C1166" i="5"/>
  <c r="C1166" i="10" s="1"/>
  <c r="F1165" i="5"/>
  <c r="E1165" i="5"/>
  <c r="E1165" i="10" s="1"/>
  <c r="D1165" i="5"/>
  <c r="D1165" i="10" s="1"/>
  <c r="C1165" i="5"/>
  <c r="C1165" i="10" s="1"/>
  <c r="F1164" i="5"/>
  <c r="E1164" i="5"/>
  <c r="E1164" i="10" s="1"/>
  <c r="D1164" i="5"/>
  <c r="D1164" i="10" s="1"/>
  <c r="C1164" i="5"/>
  <c r="C1164" i="10" s="1"/>
  <c r="F1163" i="5"/>
  <c r="E1163" i="5"/>
  <c r="E1163" i="10" s="1"/>
  <c r="D1163" i="5"/>
  <c r="D1163" i="10" s="1"/>
  <c r="C1163" i="5"/>
  <c r="C1163" i="10" s="1"/>
  <c r="F1162" i="5"/>
  <c r="E1162" i="5"/>
  <c r="E1162" i="10" s="1"/>
  <c r="D1162" i="5"/>
  <c r="D1162" i="10" s="1"/>
  <c r="C1162" i="5"/>
  <c r="C1162" i="10" s="1"/>
  <c r="F1161" i="5"/>
  <c r="E1161" i="5"/>
  <c r="E1161" i="10" s="1"/>
  <c r="D1161" i="5"/>
  <c r="D1161" i="10" s="1"/>
  <c r="C1161" i="5"/>
  <c r="C1161" i="10" s="1"/>
  <c r="F1160" i="5"/>
  <c r="E1160" i="5"/>
  <c r="E1160" i="10" s="1"/>
  <c r="D1160" i="5"/>
  <c r="D1160" i="10" s="1"/>
  <c r="C1160" i="5"/>
  <c r="C1160" i="10" s="1"/>
  <c r="F1159" i="5"/>
  <c r="E1159" i="5"/>
  <c r="E1159" i="10" s="1"/>
  <c r="D1159" i="5"/>
  <c r="D1159" i="10" s="1"/>
  <c r="C1159" i="5"/>
  <c r="C1159" i="10" s="1"/>
  <c r="F1158" i="5"/>
  <c r="E1158" i="5"/>
  <c r="E1158" i="10" s="1"/>
  <c r="D1158" i="5"/>
  <c r="D1158" i="10" s="1"/>
  <c r="C1158" i="5"/>
  <c r="C1158" i="10" s="1"/>
  <c r="F1157" i="5"/>
  <c r="E1157" i="5"/>
  <c r="E1157" i="10" s="1"/>
  <c r="D1157" i="5"/>
  <c r="D1157" i="10" s="1"/>
  <c r="C1157" i="5"/>
  <c r="C1157" i="10" s="1"/>
  <c r="F1156" i="5"/>
  <c r="E1156" i="5"/>
  <c r="E1156" i="10" s="1"/>
  <c r="D1156" i="5"/>
  <c r="D1156" i="10" s="1"/>
  <c r="C1156" i="5"/>
  <c r="C1156" i="10" s="1"/>
  <c r="F1155" i="5"/>
  <c r="E1155" i="5"/>
  <c r="E1155" i="10" s="1"/>
  <c r="D1155" i="5"/>
  <c r="D1155" i="10" s="1"/>
  <c r="C1155" i="5"/>
  <c r="C1155" i="10" s="1"/>
  <c r="F1154" i="5"/>
  <c r="E1154" i="5"/>
  <c r="E1154" i="10" s="1"/>
  <c r="D1154" i="5"/>
  <c r="D1154" i="10" s="1"/>
  <c r="C1154" i="5"/>
  <c r="C1154" i="10" s="1"/>
  <c r="F1153" i="5"/>
  <c r="E1153" i="5"/>
  <c r="E1153" i="10" s="1"/>
  <c r="D1153" i="5"/>
  <c r="D1153" i="10" s="1"/>
  <c r="C1153" i="5"/>
  <c r="C1153" i="10" s="1"/>
  <c r="F1152" i="5"/>
  <c r="E1152" i="5"/>
  <c r="E1152" i="10" s="1"/>
  <c r="D1152" i="5"/>
  <c r="D1152" i="10" s="1"/>
  <c r="C1152" i="5"/>
  <c r="C1152" i="10" s="1"/>
  <c r="F1151" i="5"/>
  <c r="E1151" i="5"/>
  <c r="E1151" i="10" s="1"/>
  <c r="D1151" i="5"/>
  <c r="D1151" i="10" s="1"/>
  <c r="C1151" i="5"/>
  <c r="C1151" i="10" s="1"/>
  <c r="F1150" i="5"/>
  <c r="E1150" i="5"/>
  <c r="E1150" i="10" s="1"/>
  <c r="D1150" i="5"/>
  <c r="D1150" i="10" s="1"/>
  <c r="C1150" i="5"/>
  <c r="C1150" i="10" s="1"/>
  <c r="F1149" i="5"/>
  <c r="E1149" i="5"/>
  <c r="E1149" i="10" s="1"/>
  <c r="D1149" i="5"/>
  <c r="D1149" i="10" s="1"/>
  <c r="C1149" i="5"/>
  <c r="C1149" i="10" s="1"/>
  <c r="F1148" i="5"/>
  <c r="E1148" i="5"/>
  <c r="E1148" i="10" s="1"/>
  <c r="D1148" i="5"/>
  <c r="D1148" i="10" s="1"/>
  <c r="C1148" i="5"/>
  <c r="C1148" i="10" s="1"/>
  <c r="F1147" i="5"/>
  <c r="E1147" i="5"/>
  <c r="E1147" i="10" s="1"/>
  <c r="D1147" i="5"/>
  <c r="D1147" i="10" s="1"/>
  <c r="C1147" i="5"/>
  <c r="C1147" i="10" s="1"/>
  <c r="F1146" i="5"/>
  <c r="E1146" i="5"/>
  <c r="E1146" i="10" s="1"/>
  <c r="D1146" i="5"/>
  <c r="D1146" i="10" s="1"/>
  <c r="C1146" i="5"/>
  <c r="C1146" i="10" s="1"/>
  <c r="F1145" i="5"/>
  <c r="E1145" i="5"/>
  <c r="E1145" i="10" s="1"/>
  <c r="D1145" i="5"/>
  <c r="D1145" i="10" s="1"/>
  <c r="C1145" i="5"/>
  <c r="C1145" i="10" s="1"/>
  <c r="F1144" i="5"/>
  <c r="E1144" i="5"/>
  <c r="E1144" i="10" s="1"/>
  <c r="D1144" i="5"/>
  <c r="D1144" i="10" s="1"/>
  <c r="C1144" i="5"/>
  <c r="C1144" i="10" s="1"/>
  <c r="F1143" i="5"/>
  <c r="E1143" i="5"/>
  <c r="E1143" i="10" s="1"/>
  <c r="D1143" i="5"/>
  <c r="D1143" i="10" s="1"/>
  <c r="C1143" i="5"/>
  <c r="C1143" i="10" s="1"/>
  <c r="F1142" i="5"/>
  <c r="E1142" i="5"/>
  <c r="E1142" i="10" s="1"/>
  <c r="D1142" i="5"/>
  <c r="D1142" i="10" s="1"/>
  <c r="C1142" i="5"/>
  <c r="C1142" i="10" s="1"/>
  <c r="F1141" i="5"/>
  <c r="E1141" i="5"/>
  <c r="E1141" i="10" s="1"/>
  <c r="D1141" i="5"/>
  <c r="D1141" i="10" s="1"/>
  <c r="C1141" i="5"/>
  <c r="C1141" i="10" s="1"/>
  <c r="F1140" i="5"/>
  <c r="E1140" i="5"/>
  <c r="E1140" i="10" s="1"/>
  <c r="D1140" i="5"/>
  <c r="D1140" i="10" s="1"/>
  <c r="C1140" i="5"/>
  <c r="C1140" i="10" s="1"/>
  <c r="F1139" i="5"/>
  <c r="E1139" i="5"/>
  <c r="E1139" i="10" s="1"/>
  <c r="D1139" i="5"/>
  <c r="D1139" i="10" s="1"/>
  <c r="C1139" i="5"/>
  <c r="C1139" i="10" s="1"/>
  <c r="F1138" i="5"/>
  <c r="E1138" i="5"/>
  <c r="E1138" i="10" s="1"/>
  <c r="D1138" i="5"/>
  <c r="D1138" i="10" s="1"/>
  <c r="C1138" i="5"/>
  <c r="C1138" i="10" s="1"/>
  <c r="F1137" i="5"/>
  <c r="E1137" i="5"/>
  <c r="E1137" i="10" s="1"/>
  <c r="D1137" i="5"/>
  <c r="D1137" i="10" s="1"/>
  <c r="C1137" i="5"/>
  <c r="C1137" i="10" s="1"/>
  <c r="F1136" i="5"/>
  <c r="E1136" i="5"/>
  <c r="E1136" i="10" s="1"/>
  <c r="D1136" i="5"/>
  <c r="D1136" i="10" s="1"/>
  <c r="C1136" i="5"/>
  <c r="C1136" i="10" s="1"/>
  <c r="F1135" i="5"/>
  <c r="E1135" i="5"/>
  <c r="E1135" i="10" s="1"/>
  <c r="D1135" i="5"/>
  <c r="D1135" i="10" s="1"/>
  <c r="C1135" i="5"/>
  <c r="C1135" i="10" s="1"/>
  <c r="F1134" i="5"/>
  <c r="E1134" i="5"/>
  <c r="E1134" i="10" s="1"/>
  <c r="D1134" i="5"/>
  <c r="D1134" i="10" s="1"/>
  <c r="C1134" i="5"/>
  <c r="C1134" i="10" s="1"/>
  <c r="F1133" i="5"/>
  <c r="E1133" i="5"/>
  <c r="E1133" i="10" s="1"/>
  <c r="D1133" i="5"/>
  <c r="D1133" i="10" s="1"/>
  <c r="C1133" i="5"/>
  <c r="C1133" i="10" s="1"/>
  <c r="F1132" i="5"/>
  <c r="E1132" i="5"/>
  <c r="E1132" i="10" s="1"/>
  <c r="D1132" i="5"/>
  <c r="D1132" i="10" s="1"/>
  <c r="C1132" i="5"/>
  <c r="C1132" i="10" s="1"/>
  <c r="F1131" i="5"/>
  <c r="E1131" i="5"/>
  <c r="E1131" i="10" s="1"/>
  <c r="D1131" i="5"/>
  <c r="D1131" i="10" s="1"/>
  <c r="C1131" i="5"/>
  <c r="C1131" i="10" s="1"/>
  <c r="F1130" i="5"/>
  <c r="E1130" i="5"/>
  <c r="E1130" i="10" s="1"/>
  <c r="D1130" i="5"/>
  <c r="D1130" i="10" s="1"/>
  <c r="C1130" i="5"/>
  <c r="C1130" i="10" s="1"/>
  <c r="F1129" i="5"/>
  <c r="E1129" i="5"/>
  <c r="E1129" i="10" s="1"/>
  <c r="D1129" i="5"/>
  <c r="D1129" i="10" s="1"/>
  <c r="C1129" i="5"/>
  <c r="C1129" i="10" s="1"/>
  <c r="F1128" i="5"/>
  <c r="E1128" i="5"/>
  <c r="E1128" i="10" s="1"/>
  <c r="D1128" i="5"/>
  <c r="D1128" i="10" s="1"/>
  <c r="C1128" i="5"/>
  <c r="C1128" i="10" s="1"/>
  <c r="F1127" i="5"/>
  <c r="E1127" i="5"/>
  <c r="E1127" i="10" s="1"/>
  <c r="D1127" i="5"/>
  <c r="D1127" i="10" s="1"/>
  <c r="C1127" i="5"/>
  <c r="C1127" i="10" s="1"/>
  <c r="F1126" i="5"/>
  <c r="E1126" i="5"/>
  <c r="E1126" i="10" s="1"/>
  <c r="D1126" i="5"/>
  <c r="D1126" i="10" s="1"/>
  <c r="C1126" i="5"/>
  <c r="C1126" i="10" s="1"/>
  <c r="F1125" i="5"/>
  <c r="E1125" i="5"/>
  <c r="E1125" i="10" s="1"/>
  <c r="D1125" i="5"/>
  <c r="D1125" i="10" s="1"/>
  <c r="C1125" i="5"/>
  <c r="C1125" i="10" s="1"/>
  <c r="F1124" i="5"/>
  <c r="E1124" i="5"/>
  <c r="E1124" i="10" s="1"/>
  <c r="D1124" i="5"/>
  <c r="D1124" i="10" s="1"/>
  <c r="C1124" i="5"/>
  <c r="C1124" i="10" s="1"/>
  <c r="F1123" i="5"/>
  <c r="E1123" i="5"/>
  <c r="E1123" i="10" s="1"/>
  <c r="D1123" i="5"/>
  <c r="D1123" i="10" s="1"/>
  <c r="C1123" i="5"/>
  <c r="C1123" i="10" s="1"/>
  <c r="F1122" i="5"/>
  <c r="E1122" i="5"/>
  <c r="E1122" i="10" s="1"/>
  <c r="D1122" i="5"/>
  <c r="D1122" i="10" s="1"/>
  <c r="C1122" i="5"/>
  <c r="C1122" i="10" s="1"/>
  <c r="F1121" i="5"/>
  <c r="E1121" i="5"/>
  <c r="E1121" i="10" s="1"/>
  <c r="D1121" i="5"/>
  <c r="D1121" i="10" s="1"/>
  <c r="C1121" i="5"/>
  <c r="C1121" i="10" s="1"/>
  <c r="F1120" i="5"/>
  <c r="E1120" i="5"/>
  <c r="E1120" i="10" s="1"/>
  <c r="D1120" i="5"/>
  <c r="D1120" i="10" s="1"/>
  <c r="C1120" i="5"/>
  <c r="C1120" i="10" s="1"/>
  <c r="F1119" i="5"/>
  <c r="E1119" i="5"/>
  <c r="E1119" i="10" s="1"/>
  <c r="D1119" i="5"/>
  <c r="D1119" i="10" s="1"/>
  <c r="C1119" i="5"/>
  <c r="C1119" i="10" s="1"/>
  <c r="F1118" i="5"/>
  <c r="E1118" i="5"/>
  <c r="E1118" i="10" s="1"/>
  <c r="D1118" i="5"/>
  <c r="D1118" i="10" s="1"/>
  <c r="C1118" i="5"/>
  <c r="C1118" i="10" s="1"/>
  <c r="F1117" i="5"/>
  <c r="E1117" i="5"/>
  <c r="E1117" i="10" s="1"/>
  <c r="D1117" i="5"/>
  <c r="D1117" i="10" s="1"/>
  <c r="C1117" i="5"/>
  <c r="C1117" i="10" s="1"/>
  <c r="F1116" i="5"/>
  <c r="E1116" i="5"/>
  <c r="E1116" i="10" s="1"/>
  <c r="D1116" i="5"/>
  <c r="D1116" i="10" s="1"/>
  <c r="C1116" i="5"/>
  <c r="C1116" i="10" s="1"/>
  <c r="F1115" i="5"/>
  <c r="E1115" i="5"/>
  <c r="E1115" i="10" s="1"/>
  <c r="D1115" i="5"/>
  <c r="D1115" i="10" s="1"/>
  <c r="C1115" i="5"/>
  <c r="C1115" i="10" s="1"/>
  <c r="F1114" i="5"/>
  <c r="E1114" i="5"/>
  <c r="E1114" i="10" s="1"/>
  <c r="D1114" i="5"/>
  <c r="D1114" i="10" s="1"/>
  <c r="C1114" i="5"/>
  <c r="C1114" i="10" s="1"/>
  <c r="F1113" i="5"/>
  <c r="E1113" i="5"/>
  <c r="E1113" i="10" s="1"/>
  <c r="D1113" i="5"/>
  <c r="D1113" i="10" s="1"/>
  <c r="C1113" i="5"/>
  <c r="C1113" i="10" s="1"/>
  <c r="F1112" i="5"/>
  <c r="E1112" i="5"/>
  <c r="E1112" i="10" s="1"/>
  <c r="D1112" i="5"/>
  <c r="D1112" i="10" s="1"/>
  <c r="C1112" i="5"/>
  <c r="C1112" i="10" s="1"/>
  <c r="F1111" i="5"/>
  <c r="E1111" i="5"/>
  <c r="E1111" i="10" s="1"/>
  <c r="D1111" i="5"/>
  <c r="D1111" i="10" s="1"/>
  <c r="C1111" i="5"/>
  <c r="C1111" i="10" s="1"/>
  <c r="F1110" i="5"/>
  <c r="E1110" i="5"/>
  <c r="E1110" i="10" s="1"/>
  <c r="D1110" i="5"/>
  <c r="D1110" i="10" s="1"/>
  <c r="C1110" i="5"/>
  <c r="C1110" i="10" s="1"/>
  <c r="F1109" i="5"/>
  <c r="E1109" i="5"/>
  <c r="E1109" i="10" s="1"/>
  <c r="D1109" i="5"/>
  <c r="D1109" i="10" s="1"/>
  <c r="C1109" i="5"/>
  <c r="C1109" i="10" s="1"/>
  <c r="F1108" i="5"/>
  <c r="E1108" i="5"/>
  <c r="E1108" i="10" s="1"/>
  <c r="D1108" i="5"/>
  <c r="D1108" i="10" s="1"/>
  <c r="C1108" i="5"/>
  <c r="C1108" i="10" s="1"/>
  <c r="F1107" i="5"/>
  <c r="E1107" i="5"/>
  <c r="E1107" i="10" s="1"/>
  <c r="D1107" i="5"/>
  <c r="D1107" i="10" s="1"/>
  <c r="C1107" i="5"/>
  <c r="C1107" i="10" s="1"/>
  <c r="F1106" i="5"/>
  <c r="E1106" i="5"/>
  <c r="E1106" i="10" s="1"/>
  <c r="D1106" i="5"/>
  <c r="D1106" i="10" s="1"/>
  <c r="C1106" i="5"/>
  <c r="C1106" i="10" s="1"/>
  <c r="F1105" i="5"/>
  <c r="E1105" i="5"/>
  <c r="E1105" i="10" s="1"/>
  <c r="D1105" i="5"/>
  <c r="D1105" i="10" s="1"/>
  <c r="C1105" i="5"/>
  <c r="C1105" i="10" s="1"/>
  <c r="F1104" i="5"/>
  <c r="E1104" i="5"/>
  <c r="E1104" i="10" s="1"/>
  <c r="D1104" i="5"/>
  <c r="D1104" i="10" s="1"/>
  <c r="C1104" i="5"/>
  <c r="C1104" i="10" s="1"/>
  <c r="F1103" i="5"/>
  <c r="E1103" i="5"/>
  <c r="E1103" i="10" s="1"/>
  <c r="D1103" i="5"/>
  <c r="D1103" i="10" s="1"/>
  <c r="C1103" i="5"/>
  <c r="C1103" i="10" s="1"/>
  <c r="F1102" i="5"/>
  <c r="E1102" i="5"/>
  <c r="E1102" i="10" s="1"/>
  <c r="D1102" i="5"/>
  <c r="D1102" i="10" s="1"/>
  <c r="C1102" i="5"/>
  <c r="C1102" i="10" s="1"/>
  <c r="F1101" i="5"/>
  <c r="E1101" i="5"/>
  <c r="E1101" i="10" s="1"/>
  <c r="D1101" i="5"/>
  <c r="D1101" i="10" s="1"/>
  <c r="C1101" i="5"/>
  <c r="C1101" i="10" s="1"/>
  <c r="F1100" i="5"/>
  <c r="E1100" i="5"/>
  <c r="E1100" i="10" s="1"/>
  <c r="D1100" i="5"/>
  <c r="D1100" i="10" s="1"/>
  <c r="C1100" i="5"/>
  <c r="C1100" i="10" s="1"/>
  <c r="F1099" i="5"/>
  <c r="E1099" i="5"/>
  <c r="E1099" i="10" s="1"/>
  <c r="D1099" i="5"/>
  <c r="D1099" i="10" s="1"/>
  <c r="C1099" i="5"/>
  <c r="C1099" i="10" s="1"/>
  <c r="F1098" i="5"/>
  <c r="E1098" i="5"/>
  <c r="E1098" i="10" s="1"/>
  <c r="D1098" i="5"/>
  <c r="D1098" i="10" s="1"/>
  <c r="C1098" i="5"/>
  <c r="C1098" i="10" s="1"/>
  <c r="F1097" i="5"/>
  <c r="E1097" i="5"/>
  <c r="E1097" i="10" s="1"/>
  <c r="D1097" i="5"/>
  <c r="D1097" i="10" s="1"/>
  <c r="C1097" i="5"/>
  <c r="C1097" i="10" s="1"/>
  <c r="F1096" i="5"/>
  <c r="E1096" i="5"/>
  <c r="E1096" i="10" s="1"/>
  <c r="D1096" i="5"/>
  <c r="D1096" i="10" s="1"/>
  <c r="C1096" i="5"/>
  <c r="C1096" i="10" s="1"/>
  <c r="F1095" i="5"/>
  <c r="E1095" i="5"/>
  <c r="E1095" i="10" s="1"/>
  <c r="D1095" i="5"/>
  <c r="D1095" i="10" s="1"/>
  <c r="C1095" i="5"/>
  <c r="C1095" i="10" s="1"/>
  <c r="F1094" i="5"/>
  <c r="E1094" i="5"/>
  <c r="E1094" i="10" s="1"/>
  <c r="D1094" i="5"/>
  <c r="D1094" i="10" s="1"/>
  <c r="C1094" i="5"/>
  <c r="C1094" i="10" s="1"/>
  <c r="F1093" i="5"/>
  <c r="E1093" i="5"/>
  <c r="E1093" i="10" s="1"/>
  <c r="D1093" i="5"/>
  <c r="D1093" i="10" s="1"/>
  <c r="C1093" i="5"/>
  <c r="C1093" i="10" s="1"/>
  <c r="F1092" i="5"/>
  <c r="E1092" i="5"/>
  <c r="E1092" i="10" s="1"/>
  <c r="D1092" i="5"/>
  <c r="D1092" i="10" s="1"/>
  <c r="C1092" i="5"/>
  <c r="C1092" i="10" s="1"/>
  <c r="F1091" i="5"/>
  <c r="E1091" i="5"/>
  <c r="E1091" i="10" s="1"/>
  <c r="D1091" i="5"/>
  <c r="D1091" i="10" s="1"/>
  <c r="C1091" i="5"/>
  <c r="C1091" i="10" s="1"/>
  <c r="F1090" i="5"/>
  <c r="E1090" i="5"/>
  <c r="E1090" i="10" s="1"/>
  <c r="D1090" i="5"/>
  <c r="D1090" i="10" s="1"/>
  <c r="C1090" i="5"/>
  <c r="C1090" i="10" s="1"/>
  <c r="F1089" i="5"/>
  <c r="E1089" i="5"/>
  <c r="E1089" i="10" s="1"/>
  <c r="D1089" i="5"/>
  <c r="D1089" i="10" s="1"/>
  <c r="C1089" i="5"/>
  <c r="C1089" i="10" s="1"/>
  <c r="F1088" i="5"/>
  <c r="E1088" i="5"/>
  <c r="E1088" i="10" s="1"/>
  <c r="D1088" i="5"/>
  <c r="D1088" i="10" s="1"/>
  <c r="C1088" i="5"/>
  <c r="C1088" i="10" s="1"/>
  <c r="F1087" i="5"/>
  <c r="E1087" i="5"/>
  <c r="E1087" i="10" s="1"/>
  <c r="D1087" i="5"/>
  <c r="D1087" i="10" s="1"/>
  <c r="C1087" i="5"/>
  <c r="C1087" i="10" s="1"/>
  <c r="F1086" i="5"/>
  <c r="E1086" i="5"/>
  <c r="E1086" i="10" s="1"/>
  <c r="D1086" i="5"/>
  <c r="D1086" i="10" s="1"/>
  <c r="C1086" i="5"/>
  <c r="C1086" i="10" s="1"/>
  <c r="F1085" i="5"/>
  <c r="E1085" i="5"/>
  <c r="E1085" i="10" s="1"/>
  <c r="D1085" i="5"/>
  <c r="D1085" i="10" s="1"/>
  <c r="C1085" i="5"/>
  <c r="C1085" i="10" s="1"/>
  <c r="F1084" i="5"/>
  <c r="E1084" i="5"/>
  <c r="E1084" i="10" s="1"/>
  <c r="D1084" i="5"/>
  <c r="D1084" i="10" s="1"/>
  <c r="C1084" i="5"/>
  <c r="C1084" i="10" s="1"/>
  <c r="F1083" i="5"/>
  <c r="E1083" i="5"/>
  <c r="E1083" i="10" s="1"/>
  <c r="D1083" i="5"/>
  <c r="D1083" i="10" s="1"/>
  <c r="C1083" i="5"/>
  <c r="C1083" i="10" s="1"/>
  <c r="F1082" i="5"/>
  <c r="E1082" i="5"/>
  <c r="E1082" i="10" s="1"/>
  <c r="D1082" i="5"/>
  <c r="D1082" i="10" s="1"/>
  <c r="C1082" i="5"/>
  <c r="C1082" i="10" s="1"/>
  <c r="F1081" i="5"/>
  <c r="E1081" i="5"/>
  <c r="E1081" i="10" s="1"/>
  <c r="D1081" i="5"/>
  <c r="D1081" i="10" s="1"/>
  <c r="C1081" i="5"/>
  <c r="C1081" i="10" s="1"/>
  <c r="F1080" i="5"/>
  <c r="E1080" i="5"/>
  <c r="E1080" i="10" s="1"/>
  <c r="D1080" i="5"/>
  <c r="D1080" i="10" s="1"/>
  <c r="C1080" i="5"/>
  <c r="C1080" i="10" s="1"/>
  <c r="F1079" i="5"/>
  <c r="E1079" i="5"/>
  <c r="E1079" i="10" s="1"/>
  <c r="D1079" i="5"/>
  <c r="D1079" i="10" s="1"/>
  <c r="C1079" i="5"/>
  <c r="C1079" i="10" s="1"/>
  <c r="F1078" i="5"/>
  <c r="E1078" i="5"/>
  <c r="E1078" i="10" s="1"/>
  <c r="D1078" i="5"/>
  <c r="D1078" i="10" s="1"/>
  <c r="C1078" i="5"/>
  <c r="C1078" i="10" s="1"/>
  <c r="F1077" i="5"/>
  <c r="E1077" i="5"/>
  <c r="E1077" i="10" s="1"/>
  <c r="D1077" i="5"/>
  <c r="D1077" i="10" s="1"/>
  <c r="C1077" i="5"/>
  <c r="C1077" i="10" s="1"/>
  <c r="F1076" i="5"/>
  <c r="E1076" i="5"/>
  <c r="E1076" i="10" s="1"/>
  <c r="D1076" i="5"/>
  <c r="D1076" i="10" s="1"/>
  <c r="C1076" i="5"/>
  <c r="C1076" i="10" s="1"/>
  <c r="F1075" i="5"/>
  <c r="E1075" i="5"/>
  <c r="E1075" i="10" s="1"/>
  <c r="D1075" i="5"/>
  <c r="D1075" i="10" s="1"/>
  <c r="C1075" i="5"/>
  <c r="C1075" i="10" s="1"/>
  <c r="F1074" i="5"/>
  <c r="E1074" i="5"/>
  <c r="E1074" i="10" s="1"/>
  <c r="D1074" i="5"/>
  <c r="D1074" i="10" s="1"/>
  <c r="C1074" i="5"/>
  <c r="C1074" i="10" s="1"/>
  <c r="F1073" i="5"/>
  <c r="E1073" i="5"/>
  <c r="E1073" i="10" s="1"/>
  <c r="D1073" i="5"/>
  <c r="D1073" i="10" s="1"/>
  <c r="C1073" i="5"/>
  <c r="C1073" i="10" s="1"/>
  <c r="F1072" i="5"/>
  <c r="E1072" i="5"/>
  <c r="E1072" i="10" s="1"/>
  <c r="D1072" i="5"/>
  <c r="D1072" i="10" s="1"/>
  <c r="C1072" i="5"/>
  <c r="C1072" i="10" s="1"/>
  <c r="F1071" i="5"/>
  <c r="E1071" i="5"/>
  <c r="E1071" i="10" s="1"/>
  <c r="D1071" i="5"/>
  <c r="D1071" i="10" s="1"/>
  <c r="C1071" i="5"/>
  <c r="C1071" i="10" s="1"/>
  <c r="F1070" i="5"/>
  <c r="E1070" i="5"/>
  <c r="E1070" i="10" s="1"/>
  <c r="D1070" i="5"/>
  <c r="D1070" i="10" s="1"/>
  <c r="C1070" i="5"/>
  <c r="C1070" i="10" s="1"/>
  <c r="F1069" i="5"/>
  <c r="E1069" i="5"/>
  <c r="E1069" i="10" s="1"/>
  <c r="D1069" i="5"/>
  <c r="D1069" i="10" s="1"/>
  <c r="C1069" i="5"/>
  <c r="C1069" i="10" s="1"/>
  <c r="F1068" i="5"/>
  <c r="E1068" i="5"/>
  <c r="E1068" i="10" s="1"/>
  <c r="D1068" i="5"/>
  <c r="D1068" i="10" s="1"/>
  <c r="C1068" i="5"/>
  <c r="C1068" i="10" s="1"/>
  <c r="F1067" i="5"/>
  <c r="E1067" i="5"/>
  <c r="E1067" i="10" s="1"/>
  <c r="D1067" i="5"/>
  <c r="D1067" i="10" s="1"/>
  <c r="C1067" i="5"/>
  <c r="C1067" i="10" s="1"/>
  <c r="F1066" i="5"/>
  <c r="E1066" i="5"/>
  <c r="E1066" i="10" s="1"/>
  <c r="D1066" i="5"/>
  <c r="D1066" i="10" s="1"/>
  <c r="C1066" i="5"/>
  <c r="C1066" i="10" s="1"/>
  <c r="F1065" i="5"/>
  <c r="E1065" i="5"/>
  <c r="E1065" i="10" s="1"/>
  <c r="D1065" i="5"/>
  <c r="D1065" i="10" s="1"/>
  <c r="C1065" i="5"/>
  <c r="C1065" i="10" s="1"/>
  <c r="F1064" i="5"/>
  <c r="E1064" i="5"/>
  <c r="E1064" i="10" s="1"/>
  <c r="D1064" i="5"/>
  <c r="D1064" i="10" s="1"/>
  <c r="C1064" i="5"/>
  <c r="C1064" i="10" s="1"/>
  <c r="F1063" i="5"/>
  <c r="E1063" i="5"/>
  <c r="E1063" i="10" s="1"/>
  <c r="D1063" i="5"/>
  <c r="D1063" i="10" s="1"/>
  <c r="C1063" i="5"/>
  <c r="C1063" i="10" s="1"/>
  <c r="F1062" i="5"/>
  <c r="E1062" i="5"/>
  <c r="E1062" i="10" s="1"/>
  <c r="D1062" i="5"/>
  <c r="D1062" i="10" s="1"/>
  <c r="C1062" i="5"/>
  <c r="C1062" i="10" s="1"/>
  <c r="F1061" i="5"/>
  <c r="E1061" i="5"/>
  <c r="E1061" i="10" s="1"/>
  <c r="D1061" i="5"/>
  <c r="D1061" i="10" s="1"/>
  <c r="C1061" i="5"/>
  <c r="C1061" i="10" s="1"/>
  <c r="F1060" i="5"/>
  <c r="E1060" i="5"/>
  <c r="E1060" i="10" s="1"/>
  <c r="D1060" i="5"/>
  <c r="D1060" i="10" s="1"/>
  <c r="C1060" i="5"/>
  <c r="C1060" i="10" s="1"/>
  <c r="F1059" i="5"/>
  <c r="E1059" i="5"/>
  <c r="E1059" i="10" s="1"/>
  <c r="D1059" i="5"/>
  <c r="D1059" i="10" s="1"/>
  <c r="C1059" i="5"/>
  <c r="C1059" i="10" s="1"/>
  <c r="F1058" i="5"/>
  <c r="E1058" i="5"/>
  <c r="E1058" i="10" s="1"/>
  <c r="D1058" i="5"/>
  <c r="D1058" i="10" s="1"/>
  <c r="C1058" i="5"/>
  <c r="C1058" i="10" s="1"/>
  <c r="F1057" i="5"/>
  <c r="E1057" i="5"/>
  <c r="E1057" i="10" s="1"/>
  <c r="D1057" i="5"/>
  <c r="D1057" i="10" s="1"/>
  <c r="C1057" i="5"/>
  <c r="C1057" i="10" s="1"/>
  <c r="F1056" i="5"/>
  <c r="E1056" i="5"/>
  <c r="E1056" i="10" s="1"/>
  <c r="D1056" i="5"/>
  <c r="D1056" i="10" s="1"/>
  <c r="C1056" i="5"/>
  <c r="C1056" i="10" s="1"/>
  <c r="F1055" i="5"/>
  <c r="E1055" i="5"/>
  <c r="E1055" i="10" s="1"/>
  <c r="D1055" i="5"/>
  <c r="D1055" i="10" s="1"/>
  <c r="C1055" i="5"/>
  <c r="C1055" i="10" s="1"/>
  <c r="F1054" i="5"/>
  <c r="E1054" i="5"/>
  <c r="E1054" i="10" s="1"/>
  <c r="D1054" i="5"/>
  <c r="D1054" i="10" s="1"/>
  <c r="C1054" i="5"/>
  <c r="C1054" i="10" s="1"/>
  <c r="F1053" i="5"/>
  <c r="E1053" i="5"/>
  <c r="E1053" i="10" s="1"/>
  <c r="D1053" i="5"/>
  <c r="D1053" i="10" s="1"/>
  <c r="C1053" i="5"/>
  <c r="C1053" i="10" s="1"/>
  <c r="F1052" i="5"/>
  <c r="E1052" i="5"/>
  <c r="E1052" i="10" s="1"/>
  <c r="D1052" i="5"/>
  <c r="D1052" i="10" s="1"/>
  <c r="C1052" i="5"/>
  <c r="C1052" i="10" s="1"/>
  <c r="F1051" i="5"/>
  <c r="E1051" i="5"/>
  <c r="E1051" i="10" s="1"/>
  <c r="D1051" i="5"/>
  <c r="D1051" i="10" s="1"/>
  <c r="C1051" i="5"/>
  <c r="C1051" i="10" s="1"/>
  <c r="F1050" i="5"/>
  <c r="E1050" i="5"/>
  <c r="E1050" i="10" s="1"/>
  <c r="D1050" i="5"/>
  <c r="D1050" i="10" s="1"/>
  <c r="C1050" i="5"/>
  <c r="C1050" i="10" s="1"/>
  <c r="F1049" i="5"/>
  <c r="E1049" i="5"/>
  <c r="E1049" i="10" s="1"/>
  <c r="D1049" i="5"/>
  <c r="D1049" i="10" s="1"/>
  <c r="C1049" i="5"/>
  <c r="C1049" i="10" s="1"/>
  <c r="F1048" i="5"/>
  <c r="E1048" i="5"/>
  <c r="E1048" i="10" s="1"/>
  <c r="D1048" i="5"/>
  <c r="D1048" i="10" s="1"/>
  <c r="C1048" i="5"/>
  <c r="C1048" i="10" s="1"/>
  <c r="F1047" i="5"/>
  <c r="E1047" i="5"/>
  <c r="E1047" i="10" s="1"/>
  <c r="D1047" i="5"/>
  <c r="D1047" i="10" s="1"/>
  <c r="C1047" i="5"/>
  <c r="C1047" i="10" s="1"/>
  <c r="F1046" i="5"/>
  <c r="E1046" i="5"/>
  <c r="E1046" i="10" s="1"/>
  <c r="D1046" i="5"/>
  <c r="D1046" i="10" s="1"/>
  <c r="C1046" i="5"/>
  <c r="C1046" i="10" s="1"/>
  <c r="F1045" i="5"/>
  <c r="E1045" i="5"/>
  <c r="E1045" i="10" s="1"/>
  <c r="D1045" i="5"/>
  <c r="D1045" i="10" s="1"/>
  <c r="C1045" i="5"/>
  <c r="C1045" i="10" s="1"/>
  <c r="F1044" i="5"/>
  <c r="E1044" i="5"/>
  <c r="E1044" i="10" s="1"/>
  <c r="D1044" i="5"/>
  <c r="D1044" i="10" s="1"/>
  <c r="C1044" i="5"/>
  <c r="C1044" i="10" s="1"/>
  <c r="F1043" i="5"/>
  <c r="E1043" i="5"/>
  <c r="E1043" i="10" s="1"/>
  <c r="D1043" i="5"/>
  <c r="D1043" i="10" s="1"/>
  <c r="C1043" i="5"/>
  <c r="C1043" i="10" s="1"/>
  <c r="F1042" i="5"/>
  <c r="E1042" i="5"/>
  <c r="E1042" i="10" s="1"/>
  <c r="D1042" i="5"/>
  <c r="D1042" i="10" s="1"/>
  <c r="C1042" i="5"/>
  <c r="C1042" i="10" s="1"/>
  <c r="F1041" i="5"/>
  <c r="E1041" i="5"/>
  <c r="E1041" i="10" s="1"/>
  <c r="D1041" i="5"/>
  <c r="D1041" i="10" s="1"/>
  <c r="C1041" i="5"/>
  <c r="C1041" i="10" s="1"/>
  <c r="F1040" i="5"/>
  <c r="E1040" i="5"/>
  <c r="E1040" i="10" s="1"/>
  <c r="D1040" i="5"/>
  <c r="D1040" i="10" s="1"/>
  <c r="C1040" i="5"/>
  <c r="C1040" i="10" s="1"/>
  <c r="F1039" i="5"/>
  <c r="E1039" i="5"/>
  <c r="E1039" i="10" s="1"/>
  <c r="D1039" i="5"/>
  <c r="D1039" i="10" s="1"/>
  <c r="C1039" i="5"/>
  <c r="C1039" i="10" s="1"/>
  <c r="F1038" i="5"/>
  <c r="E1038" i="5"/>
  <c r="E1038" i="10" s="1"/>
  <c r="D1038" i="5"/>
  <c r="D1038" i="10" s="1"/>
  <c r="C1038" i="5"/>
  <c r="C1038" i="10" s="1"/>
  <c r="F1037" i="5"/>
  <c r="E1037" i="5"/>
  <c r="E1037" i="10" s="1"/>
  <c r="D1037" i="5"/>
  <c r="D1037" i="10" s="1"/>
  <c r="C1037" i="5"/>
  <c r="C1037" i="10" s="1"/>
  <c r="F1036" i="5"/>
  <c r="E1036" i="5"/>
  <c r="E1036" i="10" s="1"/>
  <c r="D1036" i="5"/>
  <c r="D1036" i="10" s="1"/>
  <c r="C1036" i="5"/>
  <c r="C1036" i="10" s="1"/>
  <c r="F1035" i="5"/>
  <c r="E1035" i="5"/>
  <c r="E1035" i="10" s="1"/>
  <c r="D1035" i="5"/>
  <c r="D1035" i="10" s="1"/>
  <c r="C1035" i="5"/>
  <c r="C1035" i="10" s="1"/>
  <c r="F1034" i="5"/>
  <c r="E1034" i="5"/>
  <c r="E1034" i="10" s="1"/>
  <c r="D1034" i="5"/>
  <c r="D1034" i="10" s="1"/>
  <c r="C1034" i="5"/>
  <c r="C1034" i="10" s="1"/>
  <c r="F1033" i="5"/>
  <c r="E1033" i="5"/>
  <c r="E1033" i="10" s="1"/>
  <c r="D1033" i="5"/>
  <c r="D1033" i="10" s="1"/>
  <c r="C1033" i="5"/>
  <c r="C1033" i="10" s="1"/>
  <c r="F1032" i="5"/>
  <c r="E1032" i="5"/>
  <c r="E1032" i="10" s="1"/>
  <c r="D1032" i="5"/>
  <c r="D1032" i="10" s="1"/>
  <c r="C1032" i="5"/>
  <c r="C1032" i="10" s="1"/>
  <c r="F1031" i="5"/>
  <c r="E1031" i="5"/>
  <c r="E1031" i="10" s="1"/>
  <c r="D1031" i="5"/>
  <c r="D1031" i="10" s="1"/>
  <c r="C1031" i="5"/>
  <c r="C1031" i="10" s="1"/>
  <c r="F1030" i="5"/>
  <c r="E1030" i="5"/>
  <c r="E1030" i="10" s="1"/>
  <c r="D1030" i="5"/>
  <c r="D1030" i="10" s="1"/>
  <c r="C1030" i="5"/>
  <c r="C1030" i="10" s="1"/>
  <c r="F1029" i="5"/>
  <c r="E1029" i="5"/>
  <c r="E1029" i="10" s="1"/>
  <c r="D1029" i="5"/>
  <c r="D1029" i="10" s="1"/>
  <c r="C1029" i="5"/>
  <c r="C1029" i="10" s="1"/>
  <c r="F1028" i="5"/>
  <c r="E1028" i="5"/>
  <c r="E1028" i="10" s="1"/>
  <c r="D1028" i="5"/>
  <c r="D1028" i="10" s="1"/>
  <c r="C1028" i="5"/>
  <c r="C1028" i="10" s="1"/>
  <c r="F1027" i="5"/>
  <c r="E1027" i="5"/>
  <c r="E1027" i="10" s="1"/>
  <c r="D1027" i="5"/>
  <c r="D1027" i="10" s="1"/>
  <c r="C1027" i="5"/>
  <c r="C1027" i="10" s="1"/>
  <c r="F1026" i="5"/>
  <c r="E1026" i="5"/>
  <c r="E1026" i="10" s="1"/>
  <c r="D1026" i="5"/>
  <c r="D1026" i="10" s="1"/>
  <c r="C1026" i="5"/>
  <c r="C1026" i="10" s="1"/>
  <c r="F1025" i="5"/>
  <c r="E1025" i="5"/>
  <c r="E1025" i="10" s="1"/>
  <c r="D1025" i="5"/>
  <c r="D1025" i="10" s="1"/>
  <c r="C1025" i="5"/>
  <c r="C1025" i="10" s="1"/>
  <c r="F1024" i="5"/>
  <c r="E1024" i="5"/>
  <c r="E1024" i="10" s="1"/>
  <c r="D1024" i="5"/>
  <c r="D1024" i="10" s="1"/>
  <c r="C1024" i="5"/>
  <c r="C1024" i="10" s="1"/>
  <c r="F1023" i="5"/>
  <c r="E1023" i="5"/>
  <c r="E1023" i="10" s="1"/>
  <c r="D1023" i="5"/>
  <c r="D1023" i="10" s="1"/>
  <c r="C1023" i="5"/>
  <c r="C1023" i="10" s="1"/>
  <c r="F1022" i="5"/>
  <c r="E1022" i="5"/>
  <c r="E1022" i="10" s="1"/>
  <c r="D1022" i="5"/>
  <c r="D1022" i="10" s="1"/>
  <c r="C1022" i="5"/>
  <c r="C1022" i="10" s="1"/>
  <c r="F1021" i="5"/>
  <c r="E1021" i="5"/>
  <c r="E1021" i="10" s="1"/>
  <c r="D1021" i="5"/>
  <c r="D1021" i="10" s="1"/>
  <c r="C1021" i="5"/>
  <c r="C1021" i="10" s="1"/>
  <c r="F1020" i="5"/>
  <c r="E1020" i="5"/>
  <c r="E1020" i="10" s="1"/>
  <c r="D1020" i="5"/>
  <c r="D1020" i="10" s="1"/>
  <c r="C1020" i="5"/>
  <c r="C1020" i="10" s="1"/>
  <c r="F1019" i="5"/>
  <c r="E1019" i="5"/>
  <c r="E1019" i="10" s="1"/>
  <c r="D1019" i="5"/>
  <c r="D1019" i="10" s="1"/>
  <c r="C1019" i="5"/>
  <c r="C1019" i="10" s="1"/>
  <c r="F1018" i="5"/>
  <c r="E1018" i="5"/>
  <c r="E1018" i="10" s="1"/>
  <c r="D1018" i="5"/>
  <c r="D1018" i="10" s="1"/>
  <c r="C1018" i="5"/>
  <c r="C1018" i="10" s="1"/>
  <c r="F1017" i="5"/>
  <c r="E1017" i="5"/>
  <c r="E1017" i="10" s="1"/>
  <c r="D1017" i="5"/>
  <c r="D1017" i="10" s="1"/>
  <c r="C1017" i="5"/>
  <c r="C1017" i="10" s="1"/>
  <c r="F1016" i="5"/>
  <c r="E1016" i="5"/>
  <c r="E1016" i="10" s="1"/>
  <c r="D1016" i="5"/>
  <c r="D1016" i="10" s="1"/>
  <c r="C1016" i="5"/>
  <c r="C1016" i="10" s="1"/>
  <c r="F1015" i="5"/>
  <c r="E1015" i="5"/>
  <c r="E1015" i="10" s="1"/>
  <c r="D1015" i="5"/>
  <c r="D1015" i="10" s="1"/>
  <c r="C1015" i="5"/>
  <c r="C1015" i="10" s="1"/>
  <c r="F1014" i="5"/>
  <c r="E1014" i="5"/>
  <c r="E1014" i="10" s="1"/>
  <c r="D1014" i="5"/>
  <c r="D1014" i="10" s="1"/>
  <c r="C1014" i="5"/>
  <c r="C1014" i="10" s="1"/>
  <c r="F1013" i="5"/>
  <c r="E1013" i="5"/>
  <c r="E1013" i="10" s="1"/>
  <c r="D1013" i="5"/>
  <c r="D1013" i="10" s="1"/>
  <c r="C1013" i="5"/>
  <c r="C1013" i="10" s="1"/>
  <c r="F1012" i="5"/>
  <c r="E1012" i="5"/>
  <c r="E1012" i="10" s="1"/>
  <c r="D1012" i="5"/>
  <c r="D1012" i="10" s="1"/>
  <c r="C1012" i="5"/>
  <c r="C1012" i="10" s="1"/>
  <c r="F1011" i="5"/>
  <c r="E1011" i="5"/>
  <c r="E1011" i="10" s="1"/>
  <c r="D1011" i="5"/>
  <c r="D1011" i="10" s="1"/>
  <c r="C1011" i="5"/>
  <c r="C1011" i="10" s="1"/>
  <c r="F1010" i="5"/>
  <c r="E1010" i="5"/>
  <c r="E1010" i="10" s="1"/>
  <c r="D1010" i="5"/>
  <c r="D1010" i="10" s="1"/>
  <c r="C1010" i="5"/>
  <c r="C1010" i="10" s="1"/>
  <c r="F1009" i="5"/>
  <c r="E1009" i="5"/>
  <c r="E1009" i="10" s="1"/>
  <c r="D1009" i="5"/>
  <c r="D1009" i="10" s="1"/>
  <c r="C1009" i="5"/>
  <c r="C1009" i="10" s="1"/>
  <c r="F1008" i="5"/>
  <c r="E1008" i="5"/>
  <c r="E1008" i="10" s="1"/>
  <c r="D1008" i="5"/>
  <c r="D1008" i="10" s="1"/>
  <c r="C1008" i="5"/>
  <c r="C1008" i="10" s="1"/>
  <c r="F1007" i="5"/>
  <c r="E1007" i="5"/>
  <c r="E1007" i="10" s="1"/>
  <c r="D1007" i="5"/>
  <c r="D1007" i="10" s="1"/>
  <c r="C1007" i="5"/>
  <c r="C1007" i="10" s="1"/>
  <c r="F1006" i="5"/>
  <c r="E1006" i="5"/>
  <c r="E1006" i="10" s="1"/>
  <c r="D1006" i="5"/>
  <c r="D1006" i="10" s="1"/>
  <c r="C1006" i="5"/>
  <c r="C1006" i="10" s="1"/>
  <c r="F1005" i="5"/>
  <c r="E1005" i="5"/>
  <c r="E1005" i="10" s="1"/>
  <c r="D1005" i="5"/>
  <c r="D1005" i="10" s="1"/>
  <c r="C1005" i="5"/>
  <c r="C1005" i="10" s="1"/>
  <c r="F1004" i="5"/>
  <c r="E1004" i="5"/>
  <c r="E1004" i="10" s="1"/>
  <c r="D1004" i="5"/>
  <c r="D1004" i="10" s="1"/>
  <c r="C1004" i="5"/>
  <c r="C1004" i="10" s="1"/>
  <c r="F1003" i="5"/>
  <c r="E1003" i="5"/>
  <c r="E1003" i="10" s="1"/>
  <c r="D1003" i="5"/>
  <c r="D1003" i="10" s="1"/>
  <c r="C1003" i="5"/>
  <c r="C1003" i="10" s="1"/>
  <c r="F1002" i="5"/>
  <c r="E1002" i="5"/>
  <c r="E1002" i="10" s="1"/>
  <c r="D1002" i="5"/>
  <c r="D1002" i="10" s="1"/>
  <c r="C1002" i="5"/>
  <c r="C1002" i="10" s="1"/>
  <c r="F1001" i="5"/>
  <c r="E1001" i="5"/>
  <c r="E1001" i="10" s="1"/>
  <c r="D1001" i="5"/>
  <c r="D1001" i="10" s="1"/>
  <c r="C1001" i="5"/>
  <c r="C1001" i="10" s="1"/>
  <c r="F1000" i="5"/>
  <c r="E1000" i="5"/>
  <c r="E1000" i="10" s="1"/>
  <c r="D1000" i="5"/>
  <c r="D1000" i="10" s="1"/>
  <c r="C1000" i="5"/>
  <c r="C1000" i="10" s="1"/>
  <c r="F999" i="5"/>
  <c r="E999" i="5"/>
  <c r="E999" i="10" s="1"/>
  <c r="D999" i="5"/>
  <c r="D999" i="10" s="1"/>
  <c r="C999" i="5"/>
  <c r="C999" i="10" s="1"/>
  <c r="F998" i="5"/>
  <c r="E998" i="5"/>
  <c r="E998" i="10" s="1"/>
  <c r="D998" i="5"/>
  <c r="D998" i="10" s="1"/>
  <c r="C998" i="5"/>
  <c r="C998" i="10" s="1"/>
  <c r="F997" i="5"/>
  <c r="E997" i="5"/>
  <c r="E997" i="10" s="1"/>
  <c r="D997" i="5"/>
  <c r="D997" i="10" s="1"/>
  <c r="C997" i="5"/>
  <c r="C997" i="10" s="1"/>
  <c r="F996" i="5"/>
  <c r="E996" i="5"/>
  <c r="E996" i="10" s="1"/>
  <c r="D996" i="5"/>
  <c r="D996" i="10" s="1"/>
  <c r="C996" i="5"/>
  <c r="C996" i="10" s="1"/>
  <c r="F995" i="5"/>
  <c r="E995" i="5"/>
  <c r="E995" i="10" s="1"/>
  <c r="D995" i="5"/>
  <c r="D995" i="10" s="1"/>
  <c r="C995" i="5"/>
  <c r="C995" i="10" s="1"/>
  <c r="F994" i="5"/>
  <c r="E994" i="5"/>
  <c r="E994" i="10" s="1"/>
  <c r="D994" i="5"/>
  <c r="D994" i="10" s="1"/>
  <c r="C994" i="5"/>
  <c r="C994" i="10" s="1"/>
  <c r="F993" i="5"/>
  <c r="E993" i="5"/>
  <c r="E993" i="10" s="1"/>
  <c r="D993" i="5"/>
  <c r="D993" i="10" s="1"/>
  <c r="C993" i="5"/>
  <c r="C993" i="10" s="1"/>
  <c r="F992" i="5"/>
  <c r="E992" i="5"/>
  <c r="E992" i="10" s="1"/>
  <c r="D992" i="5"/>
  <c r="D992" i="10" s="1"/>
  <c r="C992" i="5"/>
  <c r="C992" i="10" s="1"/>
  <c r="F991" i="5"/>
  <c r="E991" i="5"/>
  <c r="E991" i="10" s="1"/>
  <c r="D991" i="5"/>
  <c r="D991" i="10" s="1"/>
  <c r="C991" i="5"/>
  <c r="C991" i="10" s="1"/>
  <c r="F990" i="5"/>
  <c r="E990" i="5"/>
  <c r="E990" i="10" s="1"/>
  <c r="D990" i="5"/>
  <c r="D990" i="10" s="1"/>
  <c r="C990" i="5"/>
  <c r="C990" i="10" s="1"/>
  <c r="F989" i="5"/>
  <c r="E989" i="5"/>
  <c r="E989" i="10" s="1"/>
  <c r="D989" i="5"/>
  <c r="D989" i="10" s="1"/>
  <c r="C989" i="5"/>
  <c r="C989" i="10" s="1"/>
  <c r="F988" i="5"/>
  <c r="E988" i="5"/>
  <c r="E988" i="10" s="1"/>
  <c r="D988" i="5"/>
  <c r="D988" i="10" s="1"/>
  <c r="C988" i="5"/>
  <c r="C988" i="10" s="1"/>
  <c r="F987" i="5"/>
  <c r="E987" i="5"/>
  <c r="E987" i="10" s="1"/>
  <c r="D987" i="5"/>
  <c r="D987" i="10" s="1"/>
  <c r="C987" i="5"/>
  <c r="C987" i="10" s="1"/>
  <c r="F986" i="5"/>
  <c r="E986" i="5"/>
  <c r="E986" i="10" s="1"/>
  <c r="D986" i="5"/>
  <c r="D986" i="10" s="1"/>
  <c r="C986" i="5"/>
  <c r="C986" i="10" s="1"/>
  <c r="F985" i="5"/>
  <c r="E985" i="5"/>
  <c r="E985" i="10" s="1"/>
  <c r="D985" i="5"/>
  <c r="D985" i="10" s="1"/>
  <c r="C985" i="5"/>
  <c r="C985" i="10" s="1"/>
  <c r="F984" i="5"/>
  <c r="E984" i="5"/>
  <c r="E984" i="10" s="1"/>
  <c r="D984" i="5"/>
  <c r="D984" i="10" s="1"/>
  <c r="C984" i="5"/>
  <c r="C984" i="10" s="1"/>
  <c r="F983" i="5"/>
  <c r="E983" i="5"/>
  <c r="E983" i="10" s="1"/>
  <c r="D983" i="5"/>
  <c r="D983" i="10" s="1"/>
  <c r="C983" i="5"/>
  <c r="C983" i="10" s="1"/>
  <c r="F982" i="5"/>
  <c r="E982" i="5"/>
  <c r="E982" i="10" s="1"/>
  <c r="D982" i="5"/>
  <c r="D982" i="10" s="1"/>
  <c r="C982" i="5"/>
  <c r="C982" i="10" s="1"/>
  <c r="F981" i="5"/>
  <c r="E981" i="5"/>
  <c r="E981" i="10" s="1"/>
  <c r="D981" i="5"/>
  <c r="D981" i="10" s="1"/>
  <c r="C981" i="5"/>
  <c r="C981" i="10" s="1"/>
  <c r="F980" i="5"/>
  <c r="E980" i="5"/>
  <c r="E980" i="10" s="1"/>
  <c r="D980" i="5"/>
  <c r="D980" i="10" s="1"/>
  <c r="C980" i="5"/>
  <c r="C980" i="10" s="1"/>
  <c r="F979" i="5"/>
  <c r="E979" i="5"/>
  <c r="E979" i="10" s="1"/>
  <c r="D979" i="5"/>
  <c r="D979" i="10" s="1"/>
  <c r="C979" i="5"/>
  <c r="C979" i="10" s="1"/>
  <c r="F978" i="5"/>
  <c r="E978" i="5"/>
  <c r="E978" i="10" s="1"/>
  <c r="D978" i="5"/>
  <c r="D978" i="10" s="1"/>
  <c r="C978" i="5"/>
  <c r="C978" i="10" s="1"/>
  <c r="F977" i="5"/>
  <c r="E977" i="5"/>
  <c r="E977" i="10" s="1"/>
  <c r="D977" i="5"/>
  <c r="D977" i="10" s="1"/>
  <c r="C977" i="5"/>
  <c r="C977" i="10" s="1"/>
  <c r="F976" i="5"/>
  <c r="E976" i="5"/>
  <c r="E976" i="10" s="1"/>
  <c r="D976" i="5"/>
  <c r="D976" i="10" s="1"/>
  <c r="C976" i="5"/>
  <c r="C976" i="10" s="1"/>
  <c r="F975" i="5"/>
  <c r="E975" i="5"/>
  <c r="E975" i="10" s="1"/>
  <c r="D975" i="5"/>
  <c r="D975" i="10" s="1"/>
  <c r="C975" i="5"/>
  <c r="C975" i="10" s="1"/>
  <c r="F974" i="5"/>
  <c r="E974" i="5"/>
  <c r="E974" i="10" s="1"/>
  <c r="D974" i="5"/>
  <c r="D974" i="10" s="1"/>
  <c r="C974" i="5"/>
  <c r="C974" i="10" s="1"/>
  <c r="F973" i="5"/>
  <c r="E973" i="5"/>
  <c r="E973" i="10" s="1"/>
  <c r="D973" i="5"/>
  <c r="D973" i="10" s="1"/>
  <c r="C973" i="5"/>
  <c r="C973" i="10" s="1"/>
  <c r="F972" i="5"/>
  <c r="E972" i="5"/>
  <c r="E972" i="10" s="1"/>
  <c r="D972" i="5"/>
  <c r="D972" i="10" s="1"/>
  <c r="C972" i="5"/>
  <c r="C972" i="10" s="1"/>
  <c r="F971" i="5"/>
  <c r="E971" i="5"/>
  <c r="E971" i="10" s="1"/>
  <c r="D971" i="5"/>
  <c r="D971" i="10" s="1"/>
  <c r="C971" i="5"/>
  <c r="C971" i="10" s="1"/>
  <c r="F970" i="5"/>
  <c r="E970" i="5"/>
  <c r="E970" i="10" s="1"/>
  <c r="D970" i="5"/>
  <c r="D970" i="10" s="1"/>
  <c r="C970" i="5"/>
  <c r="C970" i="10" s="1"/>
  <c r="F969" i="5"/>
  <c r="E969" i="5"/>
  <c r="E969" i="10" s="1"/>
  <c r="D969" i="5"/>
  <c r="D969" i="10" s="1"/>
  <c r="C969" i="5"/>
  <c r="C969" i="10" s="1"/>
  <c r="F968" i="5"/>
  <c r="E968" i="5"/>
  <c r="E968" i="10" s="1"/>
  <c r="D968" i="5"/>
  <c r="D968" i="10" s="1"/>
  <c r="C968" i="5"/>
  <c r="C968" i="10" s="1"/>
  <c r="F967" i="5"/>
  <c r="E967" i="5"/>
  <c r="E967" i="10" s="1"/>
  <c r="D967" i="5"/>
  <c r="D967" i="10" s="1"/>
  <c r="C967" i="5"/>
  <c r="C967" i="10" s="1"/>
  <c r="F966" i="5"/>
  <c r="E966" i="5"/>
  <c r="E966" i="10" s="1"/>
  <c r="D966" i="5"/>
  <c r="D966" i="10" s="1"/>
  <c r="C966" i="5"/>
  <c r="C966" i="10" s="1"/>
  <c r="F965" i="5"/>
  <c r="E965" i="5"/>
  <c r="E965" i="10" s="1"/>
  <c r="D965" i="5"/>
  <c r="D965" i="10" s="1"/>
  <c r="C965" i="5"/>
  <c r="C965" i="10" s="1"/>
  <c r="F964" i="5"/>
  <c r="E964" i="5"/>
  <c r="E964" i="10" s="1"/>
  <c r="D964" i="5"/>
  <c r="D964" i="10" s="1"/>
  <c r="C964" i="5"/>
  <c r="C964" i="10" s="1"/>
  <c r="F963" i="5"/>
  <c r="E963" i="5"/>
  <c r="E963" i="10" s="1"/>
  <c r="D963" i="5"/>
  <c r="D963" i="10" s="1"/>
  <c r="C963" i="5"/>
  <c r="C963" i="10" s="1"/>
  <c r="F962" i="5"/>
  <c r="E962" i="5"/>
  <c r="E962" i="10" s="1"/>
  <c r="D962" i="5"/>
  <c r="D962" i="10" s="1"/>
  <c r="C962" i="5"/>
  <c r="C962" i="10" s="1"/>
  <c r="F961" i="5"/>
  <c r="E961" i="5"/>
  <c r="E961" i="10" s="1"/>
  <c r="D961" i="5"/>
  <c r="D961" i="10" s="1"/>
  <c r="C961" i="5"/>
  <c r="C961" i="10" s="1"/>
  <c r="F960" i="5"/>
  <c r="E960" i="5"/>
  <c r="E960" i="10" s="1"/>
  <c r="D960" i="5"/>
  <c r="D960" i="10" s="1"/>
  <c r="C960" i="5"/>
  <c r="C960" i="10" s="1"/>
  <c r="F959" i="5"/>
  <c r="E959" i="5"/>
  <c r="E959" i="10" s="1"/>
  <c r="D959" i="5"/>
  <c r="D959" i="10" s="1"/>
  <c r="C959" i="5"/>
  <c r="C959" i="10" s="1"/>
  <c r="F958" i="5"/>
  <c r="E958" i="5"/>
  <c r="E958" i="10" s="1"/>
  <c r="D958" i="5"/>
  <c r="D958" i="10" s="1"/>
  <c r="C958" i="5"/>
  <c r="C958" i="10" s="1"/>
  <c r="F957" i="5"/>
  <c r="E957" i="5"/>
  <c r="E957" i="10" s="1"/>
  <c r="D957" i="5"/>
  <c r="D957" i="10" s="1"/>
  <c r="C957" i="5"/>
  <c r="C957" i="10" s="1"/>
  <c r="F956" i="5"/>
  <c r="E956" i="5"/>
  <c r="E956" i="10" s="1"/>
  <c r="D956" i="5"/>
  <c r="D956" i="10" s="1"/>
  <c r="C956" i="5"/>
  <c r="C956" i="10" s="1"/>
  <c r="F955" i="5"/>
  <c r="E955" i="5"/>
  <c r="E955" i="10" s="1"/>
  <c r="D955" i="5"/>
  <c r="D955" i="10" s="1"/>
  <c r="C955" i="5"/>
  <c r="C955" i="10" s="1"/>
  <c r="F954" i="5"/>
  <c r="E954" i="5"/>
  <c r="E954" i="10" s="1"/>
  <c r="D954" i="5"/>
  <c r="D954" i="10" s="1"/>
  <c r="C954" i="5"/>
  <c r="C954" i="10" s="1"/>
  <c r="F953" i="5"/>
  <c r="E953" i="5"/>
  <c r="E953" i="10" s="1"/>
  <c r="D953" i="5"/>
  <c r="D953" i="10" s="1"/>
  <c r="C953" i="5"/>
  <c r="C953" i="10" s="1"/>
  <c r="F952" i="5"/>
  <c r="E952" i="5"/>
  <c r="E952" i="10" s="1"/>
  <c r="D952" i="5"/>
  <c r="D952" i="10" s="1"/>
  <c r="C952" i="5"/>
  <c r="C952" i="10" s="1"/>
  <c r="F951" i="5"/>
  <c r="E951" i="5"/>
  <c r="E951" i="10" s="1"/>
  <c r="D951" i="5"/>
  <c r="D951" i="10" s="1"/>
  <c r="C951" i="5"/>
  <c r="C951" i="10" s="1"/>
  <c r="F950" i="5"/>
  <c r="E950" i="5"/>
  <c r="E950" i="10" s="1"/>
  <c r="D950" i="5"/>
  <c r="D950" i="10" s="1"/>
  <c r="C950" i="5"/>
  <c r="C950" i="10" s="1"/>
  <c r="F949" i="5"/>
  <c r="E949" i="5"/>
  <c r="E949" i="10" s="1"/>
  <c r="D949" i="5"/>
  <c r="D949" i="10" s="1"/>
  <c r="C949" i="5"/>
  <c r="C949" i="10" s="1"/>
  <c r="F948" i="5"/>
  <c r="E948" i="5"/>
  <c r="E948" i="10" s="1"/>
  <c r="D948" i="5"/>
  <c r="D948" i="10" s="1"/>
  <c r="C948" i="5"/>
  <c r="C948" i="10" s="1"/>
  <c r="F947" i="5"/>
  <c r="E947" i="5"/>
  <c r="E947" i="10" s="1"/>
  <c r="D947" i="5"/>
  <c r="D947" i="10" s="1"/>
  <c r="C947" i="5"/>
  <c r="C947" i="10" s="1"/>
  <c r="F946" i="5"/>
  <c r="E946" i="5"/>
  <c r="E946" i="10" s="1"/>
  <c r="D946" i="5"/>
  <c r="D946" i="10" s="1"/>
  <c r="C946" i="5"/>
  <c r="C946" i="10" s="1"/>
  <c r="F945" i="5"/>
  <c r="E945" i="5"/>
  <c r="E945" i="10" s="1"/>
  <c r="D945" i="5"/>
  <c r="D945" i="10" s="1"/>
  <c r="C945" i="5"/>
  <c r="C945" i="10" s="1"/>
  <c r="F944" i="5"/>
  <c r="E944" i="5"/>
  <c r="E944" i="10" s="1"/>
  <c r="D944" i="5"/>
  <c r="D944" i="10" s="1"/>
  <c r="C944" i="5"/>
  <c r="C944" i="10" s="1"/>
  <c r="F943" i="5"/>
  <c r="E943" i="5"/>
  <c r="E943" i="10" s="1"/>
  <c r="D943" i="5"/>
  <c r="D943" i="10" s="1"/>
  <c r="C943" i="5"/>
  <c r="C943" i="10" s="1"/>
  <c r="F942" i="5"/>
  <c r="E942" i="5"/>
  <c r="E942" i="10" s="1"/>
  <c r="D942" i="5"/>
  <c r="D942" i="10" s="1"/>
  <c r="C942" i="5"/>
  <c r="C942" i="10" s="1"/>
  <c r="F941" i="5"/>
  <c r="E941" i="5"/>
  <c r="E941" i="10" s="1"/>
  <c r="D941" i="5"/>
  <c r="D941" i="10" s="1"/>
  <c r="C941" i="5"/>
  <c r="C941" i="10" s="1"/>
  <c r="F940" i="5"/>
  <c r="E940" i="5"/>
  <c r="E940" i="10" s="1"/>
  <c r="D940" i="5"/>
  <c r="D940" i="10" s="1"/>
  <c r="C940" i="5"/>
  <c r="C940" i="10" s="1"/>
  <c r="F939" i="5"/>
  <c r="E939" i="5"/>
  <c r="E939" i="10" s="1"/>
  <c r="D939" i="5"/>
  <c r="D939" i="10" s="1"/>
  <c r="C939" i="5"/>
  <c r="C939" i="10" s="1"/>
  <c r="F938" i="5"/>
  <c r="E938" i="5"/>
  <c r="E938" i="10" s="1"/>
  <c r="D938" i="5"/>
  <c r="D938" i="10" s="1"/>
  <c r="C938" i="5"/>
  <c r="C938" i="10" s="1"/>
  <c r="F937" i="5"/>
  <c r="E937" i="5"/>
  <c r="E937" i="10" s="1"/>
  <c r="D937" i="5"/>
  <c r="D937" i="10" s="1"/>
  <c r="C937" i="5"/>
  <c r="C937" i="10" s="1"/>
  <c r="F936" i="5"/>
  <c r="E936" i="5"/>
  <c r="E936" i="10" s="1"/>
  <c r="D936" i="5"/>
  <c r="D936" i="10" s="1"/>
  <c r="C936" i="5"/>
  <c r="C936" i="10" s="1"/>
  <c r="F935" i="5"/>
  <c r="E935" i="5"/>
  <c r="E935" i="10" s="1"/>
  <c r="D935" i="5"/>
  <c r="D935" i="10" s="1"/>
  <c r="C935" i="5"/>
  <c r="C935" i="10" s="1"/>
  <c r="F934" i="5"/>
  <c r="E934" i="5"/>
  <c r="E934" i="10" s="1"/>
  <c r="D934" i="5"/>
  <c r="D934" i="10" s="1"/>
  <c r="C934" i="5"/>
  <c r="C934" i="10" s="1"/>
  <c r="F933" i="5"/>
  <c r="E933" i="5"/>
  <c r="E933" i="10" s="1"/>
  <c r="D933" i="5"/>
  <c r="D933" i="10" s="1"/>
  <c r="C933" i="5"/>
  <c r="C933" i="10" s="1"/>
  <c r="F932" i="5"/>
  <c r="E932" i="5"/>
  <c r="E932" i="10" s="1"/>
  <c r="D932" i="5"/>
  <c r="D932" i="10" s="1"/>
  <c r="C932" i="5"/>
  <c r="C932" i="10" s="1"/>
  <c r="F931" i="5"/>
  <c r="E931" i="5"/>
  <c r="E931" i="10" s="1"/>
  <c r="D931" i="5"/>
  <c r="D931" i="10" s="1"/>
  <c r="C931" i="5"/>
  <c r="C931" i="10" s="1"/>
  <c r="F930" i="5"/>
  <c r="E930" i="5"/>
  <c r="E930" i="10" s="1"/>
  <c r="D930" i="5"/>
  <c r="D930" i="10" s="1"/>
  <c r="C930" i="5"/>
  <c r="C930" i="10" s="1"/>
  <c r="F929" i="5"/>
  <c r="E929" i="5"/>
  <c r="E929" i="10" s="1"/>
  <c r="D929" i="5"/>
  <c r="D929" i="10" s="1"/>
  <c r="C929" i="5"/>
  <c r="C929" i="10" s="1"/>
  <c r="F928" i="5"/>
  <c r="E928" i="5"/>
  <c r="E928" i="10" s="1"/>
  <c r="D928" i="5"/>
  <c r="D928" i="10" s="1"/>
  <c r="C928" i="5"/>
  <c r="C928" i="10" s="1"/>
  <c r="F927" i="5"/>
  <c r="E927" i="5"/>
  <c r="E927" i="10" s="1"/>
  <c r="D927" i="5"/>
  <c r="D927" i="10" s="1"/>
  <c r="C927" i="5"/>
  <c r="C927" i="10" s="1"/>
  <c r="F926" i="5"/>
  <c r="E926" i="5"/>
  <c r="E926" i="10" s="1"/>
  <c r="D926" i="5"/>
  <c r="D926" i="10" s="1"/>
  <c r="C926" i="5"/>
  <c r="C926" i="10" s="1"/>
  <c r="F925" i="5"/>
  <c r="E925" i="5"/>
  <c r="E925" i="10" s="1"/>
  <c r="D925" i="5"/>
  <c r="D925" i="10" s="1"/>
  <c r="C925" i="5"/>
  <c r="C925" i="10" s="1"/>
  <c r="F924" i="5"/>
  <c r="E924" i="5"/>
  <c r="E924" i="10" s="1"/>
  <c r="D924" i="5"/>
  <c r="D924" i="10" s="1"/>
  <c r="C924" i="5"/>
  <c r="C924" i="10" s="1"/>
  <c r="F923" i="5"/>
  <c r="E923" i="5"/>
  <c r="E923" i="10" s="1"/>
  <c r="D923" i="5"/>
  <c r="D923" i="10" s="1"/>
  <c r="C923" i="5"/>
  <c r="C923" i="10" s="1"/>
  <c r="F922" i="5"/>
  <c r="E922" i="5"/>
  <c r="E922" i="10" s="1"/>
  <c r="D922" i="5"/>
  <c r="D922" i="10" s="1"/>
  <c r="C922" i="5"/>
  <c r="C922" i="10" s="1"/>
  <c r="F921" i="5"/>
  <c r="E921" i="5"/>
  <c r="E921" i="10" s="1"/>
  <c r="D921" i="5"/>
  <c r="D921" i="10" s="1"/>
  <c r="C921" i="5"/>
  <c r="C921" i="10" s="1"/>
  <c r="F920" i="5"/>
  <c r="E920" i="5"/>
  <c r="E920" i="10" s="1"/>
  <c r="D920" i="5"/>
  <c r="D920" i="10" s="1"/>
  <c r="C920" i="5"/>
  <c r="C920" i="10" s="1"/>
  <c r="F919" i="5"/>
  <c r="E919" i="5"/>
  <c r="E919" i="10" s="1"/>
  <c r="D919" i="5"/>
  <c r="D919" i="10" s="1"/>
  <c r="C919" i="5"/>
  <c r="C919" i="10" s="1"/>
  <c r="F918" i="5"/>
  <c r="E918" i="5"/>
  <c r="E918" i="10" s="1"/>
  <c r="D918" i="5"/>
  <c r="D918" i="10" s="1"/>
  <c r="C918" i="5"/>
  <c r="C918" i="10" s="1"/>
  <c r="F917" i="5"/>
  <c r="E917" i="5"/>
  <c r="E917" i="10" s="1"/>
  <c r="D917" i="5"/>
  <c r="D917" i="10" s="1"/>
  <c r="C917" i="5"/>
  <c r="C917" i="10" s="1"/>
  <c r="F916" i="5"/>
  <c r="E916" i="5"/>
  <c r="E916" i="10" s="1"/>
  <c r="D916" i="5"/>
  <c r="D916" i="10" s="1"/>
  <c r="C916" i="5"/>
  <c r="C916" i="10" s="1"/>
  <c r="F915" i="5"/>
  <c r="E915" i="5"/>
  <c r="E915" i="10" s="1"/>
  <c r="D915" i="5"/>
  <c r="D915" i="10" s="1"/>
  <c r="C915" i="5"/>
  <c r="C915" i="10" s="1"/>
  <c r="F914" i="5"/>
  <c r="E914" i="5"/>
  <c r="E914" i="10" s="1"/>
  <c r="D914" i="5"/>
  <c r="D914" i="10" s="1"/>
  <c r="C914" i="5"/>
  <c r="C914" i="10" s="1"/>
  <c r="F913" i="5"/>
  <c r="E913" i="5"/>
  <c r="E913" i="10" s="1"/>
  <c r="D913" i="5"/>
  <c r="D913" i="10" s="1"/>
  <c r="C913" i="5"/>
  <c r="C913" i="10" s="1"/>
  <c r="F912" i="5"/>
  <c r="E912" i="5"/>
  <c r="E912" i="10" s="1"/>
  <c r="D912" i="5"/>
  <c r="D912" i="10" s="1"/>
  <c r="C912" i="5"/>
  <c r="C912" i="10" s="1"/>
  <c r="F911" i="5"/>
  <c r="E911" i="5"/>
  <c r="E911" i="10" s="1"/>
  <c r="D911" i="5"/>
  <c r="D911" i="10" s="1"/>
  <c r="C911" i="5"/>
  <c r="C911" i="10" s="1"/>
  <c r="F910" i="5"/>
  <c r="E910" i="5"/>
  <c r="E910" i="10" s="1"/>
  <c r="D910" i="5"/>
  <c r="D910" i="10" s="1"/>
  <c r="C910" i="5"/>
  <c r="C910" i="10" s="1"/>
  <c r="F909" i="5"/>
  <c r="E909" i="5"/>
  <c r="E909" i="10" s="1"/>
  <c r="D909" i="5"/>
  <c r="D909" i="10" s="1"/>
  <c r="C909" i="5"/>
  <c r="C909" i="10" s="1"/>
  <c r="F908" i="5"/>
  <c r="E908" i="5"/>
  <c r="E908" i="10" s="1"/>
  <c r="D908" i="5"/>
  <c r="D908" i="10" s="1"/>
  <c r="C908" i="5"/>
  <c r="C908" i="10" s="1"/>
  <c r="F907" i="5"/>
  <c r="E907" i="5"/>
  <c r="E907" i="10" s="1"/>
  <c r="D907" i="5"/>
  <c r="D907" i="10" s="1"/>
  <c r="C907" i="5"/>
  <c r="C907" i="10" s="1"/>
  <c r="F906" i="5"/>
  <c r="E906" i="5"/>
  <c r="E906" i="10" s="1"/>
  <c r="D906" i="5"/>
  <c r="D906" i="10" s="1"/>
  <c r="C906" i="5"/>
  <c r="C906" i="10" s="1"/>
  <c r="F905" i="5"/>
  <c r="E905" i="5"/>
  <c r="E905" i="10" s="1"/>
  <c r="D905" i="5"/>
  <c r="D905" i="10" s="1"/>
  <c r="C905" i="5"/>
  <c r="C905" i="10" s="1"/>
  <c r="F904" i="5"/>
  <c r="E904" i="5"/>
  <c r="E904" i="10" s="1"/>
  <c r="D904" i="5"/>
  <c r="D904" i="10" s="1"/>
  <c r="C904" i="5"/>
  <c r="C904" i="10" s="1"/>
  <c r="F903" i="5"/>
  <c r="E903" i="5"/>
  <c r="E903" i="10" s="1"/>
  <c r="D903" i="5"/>
  <c r="D903" i="10" s="1"/>
  <c r="C903" i="5"/>
  <c r="C903" i="10" s="1"/>
  <c r="F902" i="5"/>
  <c r="E902" i="5"/>
  <c r="E902" i="10" s="1"/>
  <c r="D902" i="5"/>
  <c r="D902" i="10" s="1"/>
  <c r="C902" i="5"/>
  <c r="C902" i="10" s="1"/>
  <c r="F901" i="5"/>
  <c r="E901" i="5"/>
  <c r="E901" i="10" s="1"/>
  <c r="D901" i="5"/>
  <c r="D901" i="10" s="1"/>
  <c r="C901" i="5"/>
  <c r="C901" i="10" s="1"/>
  <c r="F900" i="5"/>
  <c r="E900" i="5"/>
  <c r="E900" i="10" s="1"/>
  <c r="D900" i="5"/>
  <c r="D900" i="10" s="1"/>
  <c r="C900" i="5"/>
  <c r="C900" i="10" s="1"/>
  <c r="F899" i="5"/>
  <c r="E899" i="5"/>
  <c r="E899" i="10" s="1"/>
  <c r="D899" i="5"/>
  <c r="D899" i="10" s="1"/>
  <c r="C899" i="5"/>
  <c r="C899" i="10" s="1"/>
  <c r="F898" i="5"/>
  <c r="E898" i="5"/>
  <c r="E898" i="10" s="1"/>
  <c r="D898" i="5"/>
  <c r="D898" i="10" s="1"/>
  <c r="C898" i="5"/>
  <c r="C898" i="10" s="1"/>
  <c r="F897" i="5"/>
  <c r="E897" i="5"/>
  <c r="E897" i="10" s="1"/>
  <c r="D897" i="5"/>
  <c r="D897" i="10" s="1"/>
  <c r="C897" i="5"/>
  <c r="C897" i="10" s="1"/>
  <c r="F896" i="5"/>
  <c r="E896" i="5"/>
  <c r="E896" i="10" s="1"/>
  <c r="D896" i="5"/>
  <c r="D896" i="10" s="1"/>
  <c r="C896" i="5"/>
  <c r="C896" i="10" s="1"/>
  <c r="F895" i="5"/>
  <c r="E895" i="5"/>
  <c r="E895" i="10" s="1"/>
  <c r="D895" i="5"/>
  <c r="D895" i="10" s="1"/>
  <c r="C895" i="5"/>
  <c r="C895" i="10" s="1"/>
  <c r="F894" i="5"/>
  <c r="E894" i="5"/>
  <c r="E894" i="10" s="1"/>
  <c r="D894" i="5"/>
  <c r="D894" i="10" s="1"/>
  <c r="C894" i="5"/>
  <c r="C894" i="10" s="1"/>
  <c r="F893" i="5"/>
  <c r="E893" i="5"/>
  <c r="E893" i="10" s="1"/>
  <c r="D893" i="5"/>
  <c r="D893" i="10" s="1"/>
  <c r="C893" i="5"/>
  <c r="C893" i="10" s="1"/>
  <c r="F892" i="5"/>
  <c r="E892" i="5"/>
  <c r="E892" i="10" s="1"/>
  <c r="D892" i="5"/>
  <c r="D892" i="10" s="1"/>
  <c r="C892" i="5"/>
  <c r="C892" i="10" s="1"/>
  <c r="F891" i="5"/>
  <c r="E891" i="5"/>
  <c r="E891" i="10" s="1"/>
  <c r="D891" i="5"/>
  <c r="D891" i="10" s="1"/>
  <c r="C891" i="5"/>
  <c r="C891" i="10" s="1"/>
  <c r="F890" i="5"/>
  <c r="E890" i="5"/>
  <c r="E890" i="10" s="1"/>
  <c r="D890" i="5"/>
  <c r="D890" i="10" s="1"/>
  <c r="C890" i="5"/>
  <c r="C890" i="10" s="1"/>
  <c r="F889" i="5"/>
  <c r="E889" i="5"/>
  <c r="E889" i="10" s="1"/>
  <c r="D889" i="5"/>
  <c r="D889" i="10" s="1"/>
  <c r="C889" i="5"/>
  <c r="C889" i="10" s="1"/>
  <c r="F888" i="5"/>
  <c r="E888" i="5"/>
  <c r="E888" i="10" s="1"/>
  <c r="D888" i="5"/>
  <c r="D888" i="10" s="1"/>
  <c r="C888" i="5"/>
  <c r="C888" i="10" s="1"/>
  <c r="F887" i="5"/>
  <c r="E887" i="5"/>
  <c r="E887" i="10" s="1"/>
  <c r="D887" i="5"/>
  <c r="D887" i="10" s="1"/>
  <c r="C887" i="5"/>
  <c r="C887" i="10" s="1"/>
  <c r="F886" i="5"/>
  <c r="E886" i="5"/>
  <c r="E886" i="10" s="1"/>
  <c r="D886" i="5"/>
  <c r="D886" i="10" s="1"/>
  <c r="C886" i="5"/>
  <c r="C886" i="10" s="1"/>
  <c r="F885" i="5"/>
  <c r="E885" i="5"/>
  <c r="E885" i="10" s="1"/>
  <c r="D885" i="5"/>
  <c r="D885" i="10" s="1"/>
  <c r="C885" i="5"/>
  <c r="C885" i="10" s="1"/>
  <c r="F884" i="5"/>
  <c r="E884" i="5"/>
  <c r="E884" i="10" s="1"/>
  <c r="D884" i="5"/>
  <c r="D884" i="10" s="1"/>
  <c r="C884" i="5"/>
  <c r="C884" i="10" s="1"/>
  <c r="F883" i="5"/>
  <c r="E883" i="5"/>
  <c r="E883" i="10" s="1"/>
  <c r="D883" i="5"/>
  <c r="D883" i="10" s="1"/>
  <c r="C883" i="5"/>
  <c r="C883" i="10" s="1"/>
  <c r="F882" i="5"/>
  <c r="E882" i="5"/>
  <c r="E882" i="10" s="1"/>
  <c r="D882" i="5"/>
  <c r="D882" i="10" s="1"/>
  <c r="C882" i="5"/>
  <c r="C882" i="10" s="1"/>
  <c r="F881" i="5"/>
  <c r="E881" i="5"/>
  <c r="E881" i="10" s="1"/>
  <c r="D881" i="5"/>
  <c r="D881" i="10" s="1"/>
  <c r="C881" i="5"/>
  <c r="C881" i="10" s="1"/>
  <c r="F880" i="5"/>
  <c r="E880" i="5"/>
  <c r="E880" i="10" s="1"/>
  <c r="D880" i="5"/>
  <c r="D880" i="10" s="1"/>
  <c r="C880" i="5"/>
  <c r="C880" i="10" s="1"/>
  <c r="F879" i="5"/>
  <c r="E879" i="5"/>
  <c r="E879" i="10" s="1"/>
  <c r="D879" i="5"/>
  <c r="D879" i="10" s="1"/>
  <c r="C879" i="5"/>
  <c r="C879" i="10" s="1"/>
  <c r="F878" i="5"/>
  <c r="E878" i="5"/>
  <c r="E878" i="10" s="1"/>
  <c r="D878" i="5"/>
  <c r="D878" i="10" s="1"/>
  <c r="C878" i="5"/>
  <c r="C878" i="10" s="1"/>
  <c r="F877" i="5"/>
  <c r="E877" i="5"/>
  <c r="E877" i="10" s="1"/>
  <c r="D877" i="5"/>
  <c r="D877" i="10" s="1"/>
  <c r="C877" i="5"/>
  <c r="C877" i="10" s="1"/>
  <c r="F876" i="5"/>
  <c r="E876" i="5"/>
  <c r="E876" i="10" s="1"/>
  <c r="D876" i="5"/>
  <c r="D876" i="10" s="1"/>
  <c r="C876" i="5"/>
  <c r="C876" i="10" s="1"/>
  <c r="F875" i="5"/>
  <c r="E875" i="5"/>
  <c r="E875" i="10" s="1"/>
  <c r="D875" i="5"/>
  <c r="D875" i="10" s="1"/>
  <c r="C875" i="5"/>
  <c r="C875" i="10" s="1"/>
  <c r="F874" i="5"/>
  <c r="E874" i="5"/>
  <c r="E874" i="10" s="1"/>
  <c r="D874" i="5"/>
  <c r="D874" i="10" s="1"/>
  <c r="C874" i="5"/>
  <c r="C874" i="10" s="1"/>
  <c r="F873" i="5"/>
  <c r="E873" i="5"/>
  <c r="E873" i="10" s="1"/>
  <c r="D873" i="5"/>
  <c r="D873" i="10" s="1"/>
  <c r="C873" i="5"/>
  <c r="C873" i="10" s="1"/>
  <c r="F872" i="5"/>
  <c r="E872" i="5"/>
  <c r="E872" i="10" s="1"/>
  <c r="D872" i="5"/>
  <c r="D872" i="10" s="1"/>
  <c r="C872" i="5"/>
  <c r="C872" i="10" s="1"/>
  <c r="F871" i="5"/>
  <c r="E871" i="5"/>
  <c r="E871" i="10" s="1"/>
  <c r="D871" i="5"/>
  <c r="D871" i="10" s="1"/>
  <c r="C871" i="5"/>
  <c r="C871" i="10" s="1"/>
  <c r="F870" i="5"/>
  <c r="E870" i="5"/>
  <c r="E870" i="10" s="1"/>
  <c r="D870" i="5"/>
  <c r="D870" i="10" s="1"/>
  <c r="C870" i="5"/>
  <c r="C870" i="10" s="1"/>
  <c r="F869" i="5"/>
  <c r="E869" i="5"/>
  <c r="E869" i="10" s="1"/>
  <c r="D869" i="5"/>
  <c r="D869" i="10" s="1"/>
  <c r="C869" i="5"/>
  <c r="C869" i="10" s="1"/>
  <c r="F868" i="5"/>
  <c r="E868" i="5"/>
  <c r="E868" i="10" s="1"/>
  <c r="D868" i="5"/>
  <c r="D868" i="10" s="1"/>
  <c r="C868" i="5"/>
  <c r="C868" i="10" s="1"/>
  <c r="F867" i="5"/>
  <c r="E867" i="5"/>
  <c r="E867" i="10" s="1"/>
  <c r="D867" i="5"/>
  <c r="D867" i="10" s="1"/>
  <c r="C867" i="5"/>
  <c r="C867" i="10" s="1"/>
  <c r="F866" i="5"/>
  <c r="E866" i="5"/>
  <c r="E866" i="10" s="1"/>
  <c r="D866" i="5"/>
  <c r="D866" i="10" s="1"/>
  <c r="C866" i="5"/>
  <c r="C866" i="10" s="1"/>
  <c r="F865" i="5"/>
  <c r="E865" i="5"/>
  <c r="E865" i="10" s="1"/>
  <c r="D865" i="5"/>
  <c r="D865" i="10" s="1"/>
  <c r="C865" i="5"/>
  <c r="C865" i="10" s="1"/>
  <c r="F864" i="5"/>
  <c r="E864" i="5"/>
  <c r="E864" i="10" s="1"/>
  <c r="D864" i="5"/>
  <c r="D864" i="10" s="1"/>
  <c r="C864" i="5"/>
  <c r="C864" i="10" s="1"/>
  <c r="F863" i="5"/>
  <c r="E863" i="5"/>
  <c r="E863" i="10" s="1"/>
  <c r="D863" i="5"/>
  <c r="D863" i="10" s="1"/>
  <c r="C863" i="5"/>
  <c r="C863" i="10" s="1"/>
  <c r="F862" i="5"/>
  <c r="E862" i="5"/>
  <c r="E862" i="10" s="1"/>
  <c r="D862" i="5"/>
  <c r="D862" i="10" s="1"/>
  <c r="C862" i="5"/>
  <c r="C862" i="10" s="1"/>
  <c r="F861" i="5"/>
  <c r="E861" i="5"/>
  <c r="E861" i="10" s="1"/>
  <c r="D861" i="5"/>
  <c r="D861" i="10" s="1"/>
  <c r="C861" i="5"/>
  <c r="C861" i="10" s="1"/>
  <c r="F860" i="5"/>
  <c r="E860" i="5"/>
  <c r="E860" i="10" s="1"/>
  <c r="D860" i="5"/>
  <c r="D860" i="10" s="1"/>
  <c r="C860" i="5"/>
  <c r="C860" i="10" s="1"/>
  <c r="F859" i="5"/>
  <c r="E859" i="5"/>
  <c r="E859" i="10" s="1"/>
  <c r="D859" i="5"/>
  <c r="D859" i="10" s="1"/>
  <c r="C859" i="5"/>
  <c r="C859" i="10" s="1"/>
  <c r="F858" i="5"/>
  <c r="E858" i="5"/>
  <c r="E858" i="10" s="1"/>
  <c r="D858" i="5"/>
  <c r="D858" i="10" s="1"/>
  <c r="C858" i="5"/>
  <c r="C858" i="10" s="1"/>
  <c r="F857" i="5"/>
  <c r="E857" i="5"/>
  <c r="E857" i="10" s="1"/>
  <c r="D857" i="5"/>
  <c r="D857" i="10" s="1"/>
  <c r="C857" i="5"/>
  <c r="C857" i="10" s="1"/>
  <c r="F856" i="5"/>
  <c r="E856" i="5"/>
  <c r="E856" i="10" s="1"/>
  <c r="D856" i="5"/>
  <c r="D856" i="10" s="1"/>
  <c r="C856" i="5"/>
  <c r="C856" i="10" s="1"/>
  <c r="F855" i="5"/>
  <c r="E855" i="5"/>
  <c r="E855" i="10" s="1"/>
  <c r="D855" i="5"/>
  <c r="D855" i="10" s="1"/>
  <c r="C855" i="5"/>
  <c r="C855" i="10" s="1"/>
  <c r="F854" i="5"/>
  <c r="E854" i="5"/>
  <c r="E854" i="10" s="1"/>
  <c r="D854" i="5"/>
  <c r="D854" i="10" s="1"/>
  <c r="C854" i="5"/>
  <c r="C854" i="10" s="1"/>
  <c r="F853" i="5"/>
  <c r="E853" i="5"/>
  <c r="E853" i="10" s="1"/>
  <c r="D853" i="5"/>
  <c r="D853" i="10" s="1"/>
  <c r="C853" i="5"/>
  <c r="C853" i="10" s="1"/>
  <c r="F852" i="5"/>
  <c r="E852" i="5"/>
  <c r="E852" i="10" s="1"/>
  <c r="D852" i="5"/>
  <c r="D852" i="10" s="1"/>
  <c r="C852" i="5"/>
  <c r="C852" i="10" s="1"/>
  <c r="F851" i="5"/>
  <c r="E851" i="5"/>
  <c r="E851" i="10" s="1"/>
  <c r="D851" i="5"/>
  <c r="D851" i="10" s="1"/>
  <c r="C851" i="5"/>
  <c r="C851" i="10" s="1"/>
  <c r="F850" i="5"/>
  <c r="E850" i="5"/>
  <c r="E850" i="10" s="1"/>
  <c r="D850" i="5"/>
  <c r="D850" i="10" s="1"/>
  <c r="C850" i="5"/>
  <c r="C850" i="10" s="1"/>
  <c r="F849" i="5"/>
  <c r="E849" i="5"/>
  <c r="E849" i="10" s="1"/>
  <c r="D849" i="5"/>
  <c r="D849" i="10" s="1"/>
  <c r="C849" i="5"/>
  <c r="C849" i="10" s="1"/>
  <c r="F848" i="5"/>
  <c r="E848" i="5"/>
  <c r="E848" i="10" s="1"/>
  <c r="D848" i="5"/>
  <c r="D848" i="10" s="1"/>
  <c r="C848" i="5"/>
  <c r="C848" i="10" s="1"/>
  <c r="F847" i="5"/>
  <c r="E847" i="5"/>
  <c r="E847" i="10" s="1"/>
  <c r="D847" i="5"/>
  <c r="D847" i="10" s="1"/>
  <c r="C847" i="5"/>
  <c r="C847" i="10" s="1"/>
  <c r="F846" i="5"/>
  <c r="E846" i="5"/>
  <c r="E846" i="10" s="1"/>
  <c r="D846" i="5"/>
  <c r="D846" i="10" s="1"/>
  <c r="C846" i="5"/>
  <c r="C846" i="10" s="1"/>
  <c r="F845" i="5"/>
  <c r="E845" i="5"/>
  <c r="E845" i="10" s="1"/>
  <c r="D845" i="5"/>
  <c r="D845" i="10" s="1"/>
  <c r="C845" i="5"/>
  <c r="C845" i="10" s="1"/>
  <c r="F844" i="5"/>
  <c r="E844" i="5"/>
  <c r="E844" i="10" s="1"/>
  <c r="D844" i="5"/>
  <c r="D844" i="10" s="1"/>
  <c r="C844" i="5"/>
  <c r="C844" i="10" s="1"/>
  <c r="F843" i="5"/>
  <c r="E843" i="5"/>
  <c r="E843" i="10" s="1"/>
  <c r="D843" i="5"/>
  <c r="D843" i="10" s="1"/>
  <c r="C843" i="5"/>
  <c r="C843" i="10" s="1"/>
  <c r="F842" i="5"/>
  <c r="E842" i="5"/>
  <c r="E842" i="10" s="1"/>
  <c r="D842" i="5"/>
  <c r="D842" i="10" s="1"/>
  <c r="C842" i="5"/>
  <c r="C842" i="10" s="1"/>
  <c r="F841" i="5"/>
  <c r="E841" i="5"/>
  <c r="E841" i="10" s="1"/>
  <c r="D841" i="5"/>
  <c r="D841" i="10" s="1"/>
  <c r="C841" i="5"/>
  <c r="C841" i="10" s="1"/>
  <c r="F840" i="5"/>
  <c r="E840" i="5"/>
  <c r="E840" i="10" s="1"/>
  <c r="D840" i="5"/>
  <c r="D840" i="10" s="1"/>
  <c r="C840" i="5"/>
  <c r="C840" i="10" s="1"/>
  <c r="F839" i="5"/>
  <c r="E839" i="5"/>
  <c r="E839" i="10" s="1"/>
  <c r="D839" i="5"/>
  <c r="D839" i="10" s="1"/>
  <c r="C839" i="5"/>
  <c r="C839" i="10" s="1"/>
  <c r="F838" i="5"/>
  <c r="E838" i="5"/>
  <c r="E838" i="10" s="1"/>
  <c r="D838" i="5"/>
  <c r="D838" i="10" s="1"/>
  <c r="C838" i="5"/>
  <c r="C838" i="10" s="1"/>
  <c r="F837" i="5"/>
  <c r="E837" i="5"/>
  <c r="E837" i="10" s="1"/>
  <c r="D837" i="5"/>
  <c r="D837" i="10" s="1"/>
  <c r="C837" i="5"/>
  <c r="C837" i="10" s="1"/>
  <c r="F836" i="5"/>
  <c r="E836" i="5"/>
  <c r="E836" i="10" s="1"/>
  <c r="D836" i="5"/>
  <c r="D836" i="10" s="1"/>
  <c r="C836" i="5"/>
  <c r="C836" i="10" s="1"/>
  <c r="F835" i="5"/>
  <c r="E835" i="5"/>
  <c r="E835" i="10" s="1"/>
  <c r="D835" i="5"/>
  <c r="D835" i="10" s="1"/>
  <c r="C835" i="5"/>
  <c r="C835" i="10" s="1"/>
  <c r="F834" i="5"/>
  <c r="E834" i="5"/>
  <c r="E834" i="10" s="1"/>
  <c r="D834" i="5"/>
  <c r="D834" i="10" s="1"/>
  <c r="C834" i="5"/>
  <c r="C834" i="10" s="1"/>
  <c r="F833" i="5"/>
  <c r="E833" i="5"/>
  <c r="E833" i="10" s="1"/>
  <c r="D833" i="5"/>
  <c r="D833" i="10" s="1"/>
  <c r="C833" i="5"/>
  <c r="C833" i="10" s="1"/>
  <c r="F832" i="5"/>
  <c r="E832" i="5"/>
  <c r="E832" i="10" s="1"/>
  <c r="D832" i="5"/>
  <c r="D832" i="10" s="1"/>
  <c r="C832" i="5"/>
  <c r="C832" i="10" s="1"/>
  <c r="F831" i="5"/>
  <c r="E831" i="5"/>
  <c r="E831" i="10" s="1"/>
  <c r="D831" i="5"/>
  <c r="D831" i="10" s="1"/>
  <c r="C831" i="5"/>
  <c r="C831" i="10" s="1"/>
  <c r="F830" i="5"/>
  <c r="E830" i="5"/>
  <c r="E830" i="10" s="1"/>
  <c r="D830" i="5"/>
  <c r="D830" i="10" s="1"/>
  <c r="C830" i="5"/>
  <c r="C830" i="10" s="1"/>
  <c r="F829" i="5"/>
  <c r="E829" i="5"/>
  <c r="E829" i="10" s="1"/>
  <c r="D829" i="5"/>
  <c r="D829" i="10" s="1"/>
  <c r="C829" i="5"/>
  <c r="C829" i="10" s="1"/>
  <c r="F828" i="5"/>
  <c r="E828" i="5"/>
  <c r="E828" i="10" s="1"/>
  <c r="D828" i="5"/>
  <c r="D828" i="10" s="1"/>
  <c r="C828" i="5"/>
  <c r="C828" i="10" s="1"/>
  <c r="F827" i="5"/>
  <c r="E827" i="5"/>
  <c r="E827" i="10" s="1"/>
  <c r="D827" i="5"/>
  <c r="D827" i="10" s="1"/>
  <c r="C827" i="5"/>
  <c r="C827" i="10" s="1"/>
  <c r="F826" i="5"/>
  <c r="E826" i="5"/>
  <c r="E826" i="10" s="1"/>
  <c r="D826" i="5"/>
  <c r="D826" i="10" s="1"/>
  <c r="C826" i="5"/>
  <c r="C826" i="10" s="1"/>
  <c r="F825" i="5"/>
  <c r="E825" i="5"/>
  <c r="E825" i="10" s="1"/>
  <c r="D825" i="5"/>
  <c r="D825" i="10" s="1"/>
  <c r="C825" i="5"/>
  <c r="C825" i="10" s="1"/>
  <c r="F824" i="5"/>
  <c r="E824" i="5"/>
  <c r="E824" i="10" s="1"/>
  <c r="D824" i="5"/>
  <c r="D824" i="10" s="1"/>
  <c r="C824" i="5"/>
  <c r="C824" i="10" s="1"/>
  <c r="F823" i="5"/>
  <c r="E823" i="5"/>
  <c r="E823" i="10" s="1"/>
  <c r="D823" i="5"/>
  <c r="D823" i="10" s="1"/>
  <c r="C823" i="5"/>
  <c r="C823" i="10" s="1"/>
  <c r="F822" i="5"/>
  <c r="E822" i="5"/>
  <c r="E822" i="10" s="1"/>
  <c r="D822" i="5"/>
  <c r="D822" i="10" s="1"/>
  <c r="C822" i="5"/>
  <c r="C822" i="10" s="1"/>
  <c r="F821" i="5"/>
  <c r="E821" i="5"/>
  <c r="E821" i="10" s="1"/>
  <c r="D821" i="5"/>
  <c r="D821" i="10" s="1"/>
  <c r="C821" i="5"/>
  <c r="C821" i="10" s="1"/>
  <c r="F820" i="5"/>
  <c r="E820" i="5"/>
  <c r="E820" i="10" s="1"/>
  <c r="D820" i="5"/>
  <c r="D820" i="10" s="1"/>
  <c r="C820" i="5"/>
  <c r="C820" i="10" s="1"/>
  <c r="F819" i="5"/>
  <c r="E819" i="5"/>
  <c r="E819" i="10" s="1"/>
  <c r="D819" i="5"/>
  <c r="D819" i="10" s="1"/>
  <c r="C819" i="5"/>
  <c r="C819" i="10" s="1"/>
  <c r="F818" i="5"/>
  <c r="E818" i="5"/>
  <c r="E818" i="10" s="1"/>
  <c r="D818" i="5"/>
  <c r="D818" i="10" s="1"/>
  <c r="C818" i="5"/>
  <c r="C818" i="10" s="1"/>
  <c r="F817" i="5"/>
  <c r="E817" i="5"/>
  <c r="E817" i="10" s="1"/>
  <c r="D817" i="5"/>
  <c r="D817" i="10" s="1"/>
  <c r="C817" i="5"/>
  <c r="C817" i="10" s="1"/>
  <c r="F816" i="5"/>
  <c r="E816" i="5"/>
  <c r="E816" i="10" s="1"/>
  <c r="D816" i="5"/>
  <c r="D816" i="10" s="1"/>
  <c r="C816" i="5"/>
  <c r="C816" i="10" s="1"/>
  <c r="F815" i="5"/>
  <c r="E815" i="5"/>
  <c r="E815" i="10" s="1"/>
  <c r="D815" i="5"/>
  <c r="D815" i="10" s="1"/>
  <c r="C815" i="5"/>
  <c r="C815" i="10" s="1"/>
  <c r="F814" i="5"/>
  <c r="E814" i="5"/>
  <c r="E814" i="10" s="1"/>
  <c r="D814" i="5"/>
  <c r="D814" i="10" s="1"/>
  <c r="C814" i="5"/>
  <c r="C814" i="10" s="1"/>
  <c r="F813" i="5"/>
  <c r="E813" i="5"/>
  <c r="E813" i="10" s="1"/>
  <c r="D813" i="5"/>
  <c r="D813" i="10" s="1"/>
  <c r="C813" i="5"/>
  <c r="C813" i="10" s="1"/>
  <c r="F812" i="5"/>
  <c r="E812" i="5"/>
  <c r="E812" i="10" s="1"/>
  <c r="D812" i="5"/>
  <c r="D812" i="10" s="1"/>
  <c r="C812" i="5"/>
  <c r="C812" i="10" s="1"/>
  <c r="F811" i="5"/>
  <c r="E811" i="5"/>
  <c r="E811" i="10" s="1"/>
  <c r="D811" i="5"/>
  <c r="D811" i="10" s="1"/>
  <c r="C811" i="5"/>
  <c r="C811" i="10" s="1"/>
  <c r="F810" i="5"/>
  <c r="E810" i="5"/>
  <c r="E810" i="10" s="1"/>
  <c r="D810" i="5"/>
  <c r="D810" i="10" s="1"/>
  <c r="C810" i="5"/>
  <c r="C810" i="10" s="1"/>
  <c r="F809" i="5"/>
  <c r="E809" i="5"/>
  <c r="E809" i="10" s="1"/>
  <c r="D809" i="5"/>
  <c r="D809" i="10" s="1"/>
  <c r="C809" i="5"/>
  <c r="C809" i="10" s="1"/>
  <c r="F808" i="5"/>
  <c r="E808" i="5"/>
  <c r="E808" i="10" s="1"/>
  <c r="D808" i="5"/>
  <c r="D808" i="10" s="1"/>
  <c r="C808" i="5"/>
  <c r="C808" i="10" s="1"/>
  <c r="F807" i="5"/>
  <c r="E807" i="5"/>
  <c r="E807" i="10" s="1"/>
  <c r="D807" i="5"/>
  <c r="D807" i="10" s="1"/>
  <c r="C807" i="5"/>
  <c r="C807" i="10" s="1"/>
  <c r="F806" i="5"/>
  <c r="E806" i="5"/>
  <c r="E806" i="10" s="1"/>
  <c r="D806" i="5"/>
  <c r="D806" i="10" s="1"/>
  <c r="C806" i="5"/>
  <c r="C806" i="10" s="1"/>
  <c r="F805" i="5"/>
  <c r="E805" i="5"/>
  <c r="E805" i="10" s="1"/>
  <c r="D805" i="5"/>
  <c r="D805" i="10" s="1"/>
  <c r="C805" i="5"/>
  <c r="C805" i="10" s="1"/>
  <c r="F804" i="5"/>
  <c r="E804" i="5"/>
  <c r="E804" i="10" s="1"/>
  <c r="D804" i="5"/>
  <c r="D804" i="10" s="1"/>
  <c r="C804" i="5"/>
  <c r="C804" i="10" s="1"/>
  <c r="F803" i="5"/>
  <c r="E803" i="5"/>
  <c r="E803" i="10" s="1"/>
  <c r="D803" i="5"/>
  <c r="D803" i="10" s="1"/>
  <c r="C803" i="5"/>
  <c r="C803" i="10" s="1"/>
  <c r="F802" i="5"/>
  <c r="E802" i="5"/>
  <c r="E802" i="10" s="1"/>
  <c r="D802" i="5"/>
  <c r="D802" i="10" s="1"/>
  <c r="C802" i="5"/>
  <c r="C802" i="10" s="1"/>
  <c r="F801" i="5"/>
  <c r="E801" i="5"/>
  <c r="E801" i="10" s="1"/>
  <c r="D801" i="5"/>
  <c r="D801" i="10" s="1"/>
  <c r="C801" i="5"/>
  <c r="C801" i="10" s="1"/>
  <c r="F800" i="5"/>
  <c r="E800" i="5"/>
  <c r="E800" i="10" s="1"/>
  <c r="D800" i="5"/>
  <c r="D800" i="10" s="1"/>
  <c r="C800" i="5"/>
  <c r="C800" i="10" s="1"/>
  <c r="F799" i="5"/>
  <c r="E799" i="5"/>
  <c r="E799" i="10" s="1"/>
  <c r="D799" i="5"/>
  <c r="D799" i="10" s="1"/>
  <c r="C799" i="5"/>
  <c r="C799" i="10" s="1"/>
  <c r="F798" i="5"/>
  <c r="E798" i="5"/>
  <c r="E798" i="10" s="1"/>
  <c r="D798" i="5"/>
  <c r="D798" i="10" s="1"/>
  <c r="C798" i="5"/>
  <c r="C798" i="10" s="1"/>
  <c r="F797" i="5"/>
  <c r="E797" i="5"/>
  <c r="E797" i="10" s="1"/>
  <c r="D797" i="5"/>
  <c r="D797" i="10" s="1"/>
  <c r="C797" i="5"/>
  <c r="C797" i="10" s="1"/>
  <c r="F796" i="5"/>
  <c r="E796" i="5"/>
  <c r="E796" i="10" s="1"/>
  <c r="D796" i="5"/>
  <c r="D796" i="10" s="1"/>
  <c r="C796" i="5"/>
  <c r="C796" i="10" s="1"/>
  <c r="F795" i="5"/>
  <c r="E795" i="5"/>
  <c r="E795" i="10" s="1"/>
  <c r="D795" i="5"/>
  <c r="D795" i="10" s="1"/>
  <c r="C795" i="5"/>
  <c r="C795" i="10" s="1"/>
  <c r="F794" i="5"/>
  <c r="E794" i="5"/>
  <c r="E794" i="10" s="1"/>
  <c r="D794" i="5"/>
  <c r="D794" i="10" s="1"/>
  <c r="C794" i="5"/>
  <c r="C794" i="10" s="1"/>
  <c r="F793" i="5"/>
  <c r="E793" i="5"/>
  <c r="E793" i="10" s="1"/>
  <c r="D793" i="5"/>
  <c r="D793" i="10" s="1"/>
  <c r="C793" i="5"/>
  <c r="C793" i="10" s="1"/>
  <c r="F792" i="5"/>
  <c r="E792" i="5"/>
  <c r="E792" i="10" s="1"/>
  <c r="D792" i="5"/>
  <c r="D792" i="10" s="1"/>
  <c r="C792" i="5"/>
  <c r="C792" i="10" s="1"/>
  <c r="F791" i="5"/>
  <c r="E791" i="5"/>
  <c r="E791" i="10" s="1"/>
  <c r="D791" i="5"/>
  <c r="D791" i="10" s="1"/>
  <c r="C791" i="5"/>
  <c r="C791" i="10" s="1"/>
  <c r="F790" i="5"/>
  <c r="E790" i="5"/>
  <c r="E790" i="10" s="1"/>
  <c r="D790" i="5"/>
  <c r="D790" i="10" s="1"/>
  <c r="C790" i="5"/>
  <c r="C790" i="10" s="1"/>
  <c r="F789" i="5"/>
  <c r="E789" i="5"/>
  <c r="E789" i="10" s="1"/>
  <c r="D789" i="5"/>
  <c r="D789" i="10" s="1"/>
  <c r="C789" i="5"/>
  <c r="C789" i="10" s="1"/>
  <c r="F788" i="5"/>
  <c r="E788" i="5"/>
  <c r="E788" i="10" s="1"/>
  <c r="D788" i="5"/>
  <c r="D788" i="10" s="1"/>
  <c r="C788" i="5"/>
  <c r="C788" i="10" s="1"/>
  <c r="F787" i="5"/>
  <c r="E787" i="5"/>
  <c r="E787" i="10" s="1"/>
  <c r="D787" i="5"/>
  <c r="D787" i="10" s="1"/>
  <c r="C787" i="5"/>
  <c r="C787" i="10" s="1"/>
  <c r="F786" i="5"/>
  <c r="E786" i="5"/>
  <c r="E786" i="10" s="1"/>
  <c r="D786" i="5"/>
  <c r="D786" i="10" s="1"/>
  <c r="C786" i="5"/>
  <c r="C786" i="10" s="1"/>
  <c r="F785" i="5"/>
  <c r="E785" i="5"/>
  <c r="E785" i="10" s="1"/>
  <c r="D785" i="5"/>
  <c r="D785" i="10" s="1"/>
  <c r="C785" i="5"/>
  <c r="C785" i="10" s="1"/>
  <c r="F784" i="5"/>
  <c r="E784" i="5"/>
  <c r="E784" i="10" s="1"/>
  <c r="D784" i="5"/>
  <c r="D784" i="10" s="1"/>
  <c r="C784" i="5"/>
  <c r="C784" i="10" s="1"/>
  <c r="F783" i="5"/>
  <c r="E783" i="5"/>
  <c r="E783" i="10" s="1"/>
  <c r="D783" i="5"/>
  <c r="D783" i="10" s="1"/>
  <c r="C783" i="5"/>
  <c r="C783" i="10" s="1"/>
  <c r="F782" i="5"/>
  <c r="E782" i="5"/>
  <c r="E782" i="10" s="1"/>
  <c r="D782" i="5"/>
  <c r="D782" i="10" s="1"/>
  <c r="C782" i="5"/>
  <c r="C782" i="10" s="1"/>
  <c r="F781" i="5"/>
  <c r="E781" i="5"/>
  <c r="E781" i="10" s="1"/>
  <c r="D781" i="5"/>
  <c r="D781" i="10" s="1"/>
  <c r="C781" i="5"/>
  <c r="C781" i="10" s="1"/>
  <c r="F780" i="5"/>
  <c r="E780" i="5"/>
  <c r="E780" i="10" s="1"/>
  <c r="D780" i="5"/>
  <c r="D780" i="10" s="1"/>
  <c r="C780" i="5"/>
  <c r="C780" i="10" s="1"/>
  <c r="F779" i="5"/>
  <c r="E779" i="5"/>
  <c r="E779" i="10" s="1"/>
  <c r="D779" i="5"/>
  <c r="D779" i="10" s="1"/>
  <c r="C779" i="5"/>
  <c r="C779" i="10" s="1"/>
  <c r="F778" i="5"/>
  <c r="E778" i="5"/>
  <c r="E778" i="10" s="1"/>
  <c r="D778" i="5"/>
  <c r="D778" i="10" s="1"/>
  <c r="C778" i="5"/>
  <c r="C778" i="10" s="1"/>
  <c r="F777" i="5"/>
  <c r="E777" i="5"/>
  <c r="E777" i="10" s="1"/>
  <c r="D777" i="5"/>
  <c r="D777" i="10" s="1"/>
  <c r="C777" i="5"/>
  <c r="C777" i="10" s="1"/>
  <c r="F776" i="5"/>
  <c r="E776" i="5"/>
  <c r="E776" i="10" s="1"/>
  <c r="D776" i="5"/>
  <c r="D776" i="10" s="1"/>
  <c r="C776" i="5"/>
  <c r="C776" i="10" s="1"/>
  <c r="F775" i="5"/>
  <c r="E775" i="5"/>
  <c r="E775" i="10" s="1"/>
  <c r="D775" i="5"/>
  <c r="D775" i="10" s="1"/>
  <c r="C775" i="5"/>
  <c r="C775" i="10" s="1"/>
  <c r="F774" i="5"/>
  <c r="E774" i="5"/>
  <c r="E774" i="10" s="1"/>
  <c r="D774" i="5"/>
  <c r="D774" i="10" s="1"/>
  <c r="C774" i="5"/>
  <c r="C774" i="10" s="1"/>
  <c r="F773" i="5"/>
  <c r="E773" i="5"/>
  <c r="E773" i="10" s="1"/>
  <c r="D773" i="5"/>
  <c r="D773" i="10" s="1"/>
  <c r="C773" i="5"/>
  <c r="C773" i="10" s="1"/>
  <c r="F772" i="5"/>
  <c r="E772" i="5"/>
  <c r="E772" i="10" s="1"/>
  <c r="D772" i="5"/>
  <c r="D772" i="10" s="1"/>
  <c r="C772" i="5"/>
  <c r="C772" i="10" s="1"/>
  <c r="F771" i="5"/>
  <c r="E771" i="5"/>
  <c r="E771" i="10" s="1"/>
  <c r="D771" i="5"/>
  <c r="D771" i="10" s="1"/>
  <c r="C771" i="5"/>
  <c r="C771" i="10" s="1"/>
  <c r="F770" i="5"/>
  <c r="E770" i="5"/>
  <c r="E770" i="10" s="1"/>
  <c r="D770" i="5"/>
  <c r="D770" i="10" s="1"/>
  <c r="C770" i="5"/>
  <c r="C770" i="10" s="1"/>
  <c r="F769" i="5"/>
  <c r="E769" i="5"/>
  <c r="E769" i="10" s="1"/>
  <c r="D769" i="5"/>
  <c r="D769" i="10" s="1"/>
  <c r="C769" i="5"/>
  <c r="C769" i="10" s="1"/>
  <c r="F768" i="5"/>
  <c r="E768" i="5"/>
  <c r="E768" i="10" s="1"/>
  <c r="D768" i="5"/>
  <c r="D768" i="10" s="1"/>
  <c r="C768" i="5"/>
  <c r="C768" i="10" s="1"/>
  <c r="F767" i="5"/>
  <c r="E767" i="5"/>
  <c r="E767" i="10" s="1"/>
  <c r="D767" i="5"/>
  <c r="D767" i="10" s="1"/>
  <c r="C767" i="5"/>
  <c r="C767" i="10" s="1"/>
  <c r="F766" i="5"/>
  <c r="E766" i="5"/>
  <c r="E766" i="10" s="1"/>
  <c r="D766" i="5"/>
  <c r="D766" i="10" s="1"/>
  <c r="C766" i="5"/>
  <c r="C766" i="10" s="1"/>
  <c r="F765" i="5"/>
  <c r="E765" i="5"/>
  <c r="E765" i="10" s="1"/>
  <c r="D765" i="5"/>
  <c r="D765" i="10" s="1"/>
  <c r="C765" i="5"/>
  <c r="C765" i="10" s="1"/>
  <c r="F764" i="5"/>
  <c r="E764" i="5"/>
  <c r="E764" i="10" s="1"/>
  <c r="D764" i="5"/>
  <c r="D764" i="10" s="1"/>
  <c r="C764" i="5"/>
  <c r="C764" i="10" s="1"/>
  <c r="F763" i="5"/>
  <c r="E763" i="5"/>
  <c r="E763" i="10" s="1"/>
  <c r="D763" i="5"/>
  <c r="D763" i="10" s="1"/>
  <c r="C763" i="5"/>
  <c r="C763" i="10" s="1"/>
  <c r="F762" i="5"/>
  <c r="E762" i="5"/>
  <c r="E762" i="10" s="1"/>
  <c r="D762" i="5"/>
  <c r="D762" i="10" s="1"/>
  <c r="C762" i="5"/>
  <c r="C762" i="10" s="1"/>
  <c r="F761" i="5"/>
  <c r="E761" i="5"/>
  <c r="E761" i="10" s="1"/>
  <c r="D761" i="5"/>
  <c r="D761" i="10" s="1"/>
  <c r="C761" i="5"/>
  <c r="C761" i="10" s="1"/>
  <c r="F760" i="5"/>
  <c r="E760" i="5"/>
  <c r="E760" i="10" s="1"/>
  <c r="D760" i="5"/>
  <c r="D760" i="10" s="1"/>
  <c r="C760" i="5"/>
  <c r="C760" i="10" s="1"/>
  <c r="F759" i="5"/>
  <c r="E759" i="5"/>
  <c r="E759" i="10" s="1"/>
  <c r="D759" i="5"/>
  <c r="D759" i="10" s="1"/>
  <c r="C759" i="5"/>
  <c r="C759" i="10" s="1"/>
  <c r="F758" i="5"/>
  <c r="E758" i="5"/>
  <c r="E758" i="10" s="1"/>
  <c r="D758" i="5"/>
  <c r="D758" i="10" s="1"/>
  <c r="C758" i="5"/>
  <c r="C758" i="10" s="1"/>
  <c r="F757" i="5"/>
  <c r="E757" i="5"/>
  <c r="E757" i="10" s="1"/>
  <c r="D757" i="5"/>
  <c r="D757" i="10" s="1"/>
  <c r="C757" i="5"/>
  <c r="C757" i="10" s="1"/>
  <c r="F756" i="5"/>
  <c r="E756" i="5"/>
  <c r="E756" i="10" s="1"/>
  <c r="D756" i="5"/>
  <c r="D756" i="10" s="1"/>
  <c r="C756" i="5"/>
  <c r="C756" i="10" s="1"/>
  <c r="F755" i="5"/>
  <c r="E755" i="5"/>
  <c r="E755" i="10" s="1"/>
  <c r="D755" i="5"/>
  <c r="D755" i="10" s="1"/>
  <c r="C755" i="5"/>
  <c r="C755" i="10" s="1"/>
  <c r="F754" i="5"/>
  <c r="E754" i="5"/>
  <c r="E754" i="10" s="1"/>
  <c r="D754" i="5"/>
  <c r="D754" i="10" s="1"/>
  <c r="C754" i="5"/>
  <c r="C754" i="10" s="1"/>
  <c r="F753" i="5"/>
  <c r="E753" i="5"/>
  <c r="E753" i="10" s="1"/>
  <c r="D753" i="5"/>
  <c r="D753" i="10" s="1"/>
  <c r="C753" i="5"/>
  <c r="C753" i="10" s="1"/>
  <c r="F752" i="5"/>
  <c r="E752" i="5"/>
  <c r="E752" i="10" s="1"/>
  <c r="D752" i="5"/>
  <c r="D752" i="10" s="1"/>
  <c r="C752" i="5"/>
  <c r="C752" i="10" s="1"/>
  <c r="F751" i="5"/>
  <c r="E751" i="5"/>
  <c r="E751" i="10" s="1"/>
  <c r="D751" i="5"/>
  <c r="D751" i="10" s="1"/>
  <c r="C751" i="5"/>
  <c r="C751" i="10" s="1"/>
  <c r="F750" i="5"/>
  <c r="E750" i="5"/>
  <c r="E750" i="10" s="1"/>
  <c r="D750" i="5"/>
  <c r="D750" i="10" s="1"/>
  <c r="C750" i="5"/>
  <c r="C750" i="10" s="1"/>
  <c r="F749" i="5"/>
  <c r="E749" i="5"/>
  <c r="E749" i="10" s="1"/>
  <c r="D749" i="5"/>
  <c r="D749" i="10" s="1"/>
  <c r="C749" i="5"/>
  <c r="C749" i="10" s="1"/>
  <c r="F748" i="5"/>
  <c r="E748" i="5"/>
  <c r="E748" i="10" s="1"/>
  <c r="D748" i="5"/>
  <c r="D748" i="10" s="1"/>
  <c r="C748" i="5"/>
  <c r="C748" i="10" s="1"/>
  <c r="F747" i="5"/>
  <c r="E747" i="5"/>
  <c r="E747" i="10" s="1"/>
  <c r="D747" i="5"/>
  <c r="D747" i="10" s="1"/>
  <c r="C747" i="5"/>
  <c r="C747" i="10" s="1"/>
  <c r="F746" i="5"/>
  <c r="E746" i="5"/>
  <c r="E746" i="10" s="1"/>
  <c r="D746" i="5"/>
  <c r="D746" i="10" s="1"/>
  <c r="C746" i="5"/>
  <c r="C746" i="10" s="1"/>
  <c r="F745" i="5"/>
  <c r="E745" i="5"/>
  <c r="E745" i="10" s="1"/>
  <c r="D745" i="5"/>
  <c r="D745" i="10" s="1"/>
  <c r="C745" i="5"/>
  <c r="C745" i="10" s="1"/>
  <c r="F744" i="5"/>
  <c r="E744" i="5"/>
  <c r="E744" i="10" s="1"/>
  <c r="D744" i="5"/>
  <c r="D744" i="10" s="1"/>
  <c r="C744" i="5"/>
  <c r="C744" i="10" s="1"/>
  <c r="F743" i="5"/>
  <c r="E743" i="5"/>
  <c r="E743" i="10" s="1"/>
  <c r="D743" i="5"/>
  <c r="D743" i="10" s="1"/>
  <c r="C743" i="5"/>
  <c r="C743" i="10" s="1"/>
  <c r="F742" i="5"/>
  <c r="E742" i="5"/>
  <c r="E742" i="10" s="1"/>
  <c r="D742" i="5"/>
  <c r="D742" i="10" s="1"/>
  <c r="C742" i="5"/>
  <c r="C742" i="10" s="1"/>
  <c r="F741" i="5"/>
  <c r="E741" i="5"/>
  <c r="E741" i="10" s="1"/>
  <c r="D741" i="5"/>
  <c r="D741" i="10" s="1"/>
  <c r="C741" i="5"/>
  <c r="C741" i="10" s="1"/>
  <c r="F740" i="5"/>
  <c r="E740" i="5"/>
  <c r="E740" i="10" s="1"/>
  <c r="D740" i="5"/>
  <c r="D740" i="10" s="1"/>
  <c r="C740" i="5"/>
  <c r="C740" i="10" s="1"/>
  <c r="F739" i="5"/>
  <c r="E739" i="5"/>
  <c r="E739" i="10" s="1"/>
  <c r="D739" i="5"/>
  <c r="D739" i="10" s="1"/>
  <c r="C739" i="5"/>
  <c r="C739" i="10" s="1"/>
  <c r="F738" i="5"/>
  <c r="E738" i="5"/>
  <c r="E738" i="10" s="1"/>
  <c r="D738" i="5"/>
  <c r="D738" i="10" s="1"/>
  <c r="C738" i="5"/>
  <c r="C738" i="10" s="1"/>
  <c r="F737" i="5"/>
  <c r="E737" i="5"/>
  <c r="E737" i="10" s="1"/>
  <c r="D737" i="5"/>
  <c r="D737" i="10" s="1"/>
  <c r="C737" i="5"/>
  <c r="C737" i="10" s="1"/>
  <c r="F736" i="5"/>
  <c r="E736" i="5"/>
  <c r="E736" i="10" s="1"/>
  <c r="D736" i="5"/>
  <c r="D736" i="10" s="1"/>
  <c r="C736" i="5"/>
  <c r="C736" i="10" s="1"/>
  <c r="F735" i="5"/>
  <c r="E735" i="5"/>
  <c r="E735" i="10" s="1"/>
  <c r="D735" i="5"/>
  <c r="D735" i="10" s="1"/>
  <c r="C735" i="5"/>
  <c r="C735" i="10" s="1"/>
  <c r="F734" i="5"/>
  <c r="E734" i="5"/>
  <c r="E734" i="10" s="1"/>
  <c r="D734" i="5"/>
  <c r="D734" i="10" s="1"/>
  <c r="C734" i="5"/>
  <c r="C734" i="10" s="1"/>
  <c r="F733" i="5"/>
  <c r="E733" i="5"/>
  <c r="E733" i="10" s="1"/>
  <c r="D733" i="5"/>
  <c r="D733" i="10" s="1"/>
  <c r="C733" i="5"/>
  <c r="C733" i="10" s="1"/>
  <c r="F732" i="5"/>
  <c r="E732" i="5"/>
  <c r="E732" i="10" s="1"/>
  <c r="D732" i="5"/>
  <c r="D732" i="10" s="1"/>
  <c r="C732" i="5"/>
  <c r="C732" i="10" s="1"/>
  <c r="F731" i="5"/>
  <c r="E731" i="5"/>
  <c r="E731" i="10" s="1"/>
  <c r="D731" i="5"/>
  <c r="D731" i="10" s="1"/>
  <c r="C731" i="5"/>
  <c r="C731" i="10" s="1"/>
  <c r="F730" i="5"/>
  <c r="E730" i="5"/>
  <c r="E730" i="10" s="1"/>
  <c r="D730" i="5"/>
  <c r="D730" i="10" s="1"/>
  <c r="C730" i="5"/>
  <c r="C730" i="10" s="1"/>
  <c r="F729" i="5"/>
  <c r="E729" i="5"/>
  <c r="E729" i="10" s="1"/>
  <c r="D729" i="5"/>
  <c r="D729" i="10" s="1"/>
  <c r="C729" i="5"/>
  <c r="C729" i="10" s="1"/>
  <c r="F728" i="5"/>
  <c r="E728" i="5"/>
  <c r="E728" i="10" s="1"/>
  <c r="D728" i="5"/>
  <c r="D728" i="10" s="1"/>
  <c r="C728" i="5"/>
  <c r="C728" i="10" s="1"/>
  <c r="F727" i="5"/>
  <c r="E727" i="5"/>
  <c r="E727" i="10" s="1"/>
  <c r="D727" i="5"/>
  <c r="D727" i="10" s="1"/>
  <c r="C727" i="5"/>
  <c r="C727" i="10" s="1"/>
  <c r="F726" i="5"/>
  <c r="E726" i="5"/>
  <c r="E726" i="10" s="1"/>
  <c r="D726" i="5"/>
  <c r="D726" i="10" s="1"/>
  <c r="C726" i="5"/>
  <c r="C726" i="10" s="1"/>
  <c r="F725" i="5"/>
  <c r="E725" i="5"/>
  <c r="E725" i="10" s="1"/>
  <c r="D725" i="5"/>
  <c r="D725" i="10" s="1"/>
  <c r="C725" i="5"/>
  <c r="C725" i="10" s="1"/>
  <c r="F724" i="5"/>
  <c r="E724" i="5"/>
  <c r="E724" i="10" s="1"/>
  <c r="D724" i="5"/>
  <c r="D724" i="10" s="1"/>
  <c r="C724" i="5"/>
  <c r="C724" i="10" s="1"/>
  <c r="F723" i="5"/>
  <c r="E723" i="5"/>
  <c r="E723" i="10" s="1"/>
  <c r="D723" i="5"/>
  <c r="D723" i="10" s="1"/>
  <c r="C723" i="5"/>
  <c r="C723" i="10" s="1"/>
  <c r="F722" i="5"/>
  <c r="E722" i="5"/>
  <c r="E722" i="10" s="1"/>
  <c r="D722" i="5"/>
  <c r="D722" i="10" s="1"/>
  <c r="C722" i="5"/>
  <c r="C722" i="10" s="1"/>
  <c r="F721" i="5"/>
  <c r="E721" i="5"/>
  <c r="E721" i="10" s="1"/>
  <c r="D721" i="5"/>
  <c r="D721" i="10" s="1"/>
  <c r="C721" i="5"/>
  <c r="C721" i="10" s="1"/>
  <c r="F720" i="5"/>
  <c r="E720" i="5"/>
  <c r="E720" i="10" s="1"/>
  <c r="D720" i="5"/>
  <c r="D720" i="10" s="1"/>
  <c r="C720" i="5"/>
  <c r="C720" i="10" s="1"/>
  <c r="F719" i="5"/>
  <c r="E719" i="5"/>
  <c r="E719" i="10" s="1"/>
  <c r="D719" i="5"/>
  <c r="D719" i="10" s="1"/>
  <c r="C719" i="5"/>
  <c r="C719" i="10" s="1"/>
  <c r="F718" i="5"/>
  <c r="E718" i="5"/>
  <c r="E718" i="10" s="1"/>
  <c r="D718" i="5"/>
  <c r="D718" i="10" s="1"/>
  <c r="C718" i="5"/>
  <c r="C718" i="10" s="1"/>
  <c r="F717" i="5"/>
  <c r="E717" i="5"/>
  <c r="E717" i="10" s="1"/>
  <c r="D717" i="5"/>
  <c r="D717" i="10" s="1"/>
  <c r="C717" i="5"/>
  <c r="C717" i="10" s="1"/>
  <c r="F716" i="5"/>
  <c r="E716" i="5"/>
  <c r="E716" i="10" s="1"/>
  <c r="D716" i="5"/>
  <c r="D716" i="10" s="1"/>
  <c r="C716" i="5"/>
  <c r="C716" i="10" s="1"/>
  <c r="F715" i="5"/>
  <c r="E715" i="5"/>
  <c r="E715" i="10" s="1"/>
  <c r="D715" i="5"/>
  <c r="D715" i="10" s="1"/>
  <c r="C715" i="5"/>
  <c r="C715" i="10" s="1"/>
  <c r="F714" i="5"/>
  <c r="E714" i="5"/>
  <c r="E714" i="10" s="1"/>
  <c r="D714" i="5"/>
  <c r="D714" i="10" s="1"/>
  <c r="C714" i="5"/>
  <c r="C714" i="10" s="1"/>
  <c r="F713" i="5"/>
  <c r="E713" i="5"/>
  <c r="E713" i="10" s="1"/>
  <c r="D713" i="5"/>
  <c r="D713" i="10" s="1"/>
  <c r="C713" i="5"/>
  <c r="C713" i="10" s="1"/>
  <c r="F712" i="5"/>
  <c r="E712" i="5"/>
  <c r="E712" i="10" s="1"/>
  <c r="D712" i="5"/>
  <c r="D712" i="10" s="1"/>
  <c r="C712" i="5"/>
  <c r="C712" i="10" s="1"/>
  <c r="F711" i="5"/>
  <c r="E711" i="5"/>
  <c r="E711" i="10" s="1"/>
  <c r="D711" i="5"/>
  <c r="D711" i="10" s="1"/>
  <c r="C711" i="5"/>
  <c r="C711" i="10" s="1"/>
  <c r="F710" i="5"/>
  <c r="E710" i="5"/>
  <c r="E710" i="10" s="1"/>
  <c r="D710" i="5"/>
  <c r="D710" i="10" s="1"/>
  <c r="C710" i="5"/>
  <c r="C710" i="10" s="1"/>
  <c r="F709" i="5"/>
  <c r="E709" i="5"/>
  <c r="E709" i="10" s="1"/>
  <c r="D709" i="5"/>
  <c r="D709" i="10" s="1"/>
  <c r="C709" i="5"/>
  <c r="C709" i="10" s="1"/>
  <c r="F708" i="5"/>
  <c r="E708" i="5"/>
  <c r="E708" i="10" s="1"/>
  <c r="D708" i="5"/>
  <c r="D708" i="10" s="1"/>
  <c r="C708" i="5"/>
  <c r="C708" i="10" s="1"/>
  <c r="F707" i="5"/>
  <c r="E707" i="5"/>
  <c r="E707" i="10" s="1"/>
  <c r="D707" i="5"/>
  <c r="D707" i="10" s="1"/>
  <c r="C707" i="5"/>
  <c r="C707" i="10" s="1"/>
  <c r="F706" i="5"/>
  <c r="E706" i="5"/>
  <c r="E706" i="10" s="1"/>
  <c r="D706" i="5"/>
  <c r="D706" i="10" s="1"/>
  <c r="C706" i="5"/>
  <c r="C706" i="10" s="1"/>
  <c r="F705" i="5"/>
  <c r="E705" i="5"/>
  <c r="E705" i="10" s="1"/>
  <c r="D705" i="5"/>
  <c r="D705" i="10" s="1"/>
  <c r="C705" i="5"/>
  <c r="C705" i="10" s="1"/>
  <c r="F704" i="5"/>
  <c r="E704" i="5"/>
  <c r="E704" i="10" s="1"/>
  <c r="D704" i="5"/>
  <c r="D704" i="10" s="1"/>
  <c r="C704" i="5"/>
  <c r="C704" i="10" s="1"/>
  <c r="F703" i="5"/>
  <c r="E703" i="5"/>
  <c r="E703" i="10" s="1"/>
  <c r="D703" i="5"/>
  <c r="D703" i="10" s="1"/>
  <c r="C703" i="5"/>
  <c r="C703" i="10" s="1"/>
  <c r="F702" i="5"/>
  <c r="E702" i="5"/>
  <c r="E702" i="10" s="1"/>
  <c r="D702" i="5"/>
  <c r="D702" i="10" s="1"/>
  <c r="C702" i="5"/>
  <c r="C702" i="10" s="1"/>
  <c r="F701" i="5"/>
  <c r="E701" i="5"/>
  <c r="E701" i="10" s="1"/>
  <c r="D701" i="5"/>
  <c r="D701" i="10" s="1"/>
  <c r="C701" i="5"/>
  <c r="C701" i="10" s="1"/>
  <c r="F700" i="5"/>
  <c r="E700" i="5"/>
  <c r="E700" i="10" s="1"/>
  <c r="D700" i="5"/>
  <c r="D700" i="10" s="1"/>
  <c r="C700" i="5"/>
  <c r="C700" i="10" s="1"/>
  <c r="F699" i="5"/>
  <c r="E699" i="5"/>
  <c r="E699" i="10" s="1"/>
  <c r="D699" i="5"/>
  <c r="D699" i="10" s="1"/>
  <c r="C699" i="5"/>
  <c r="C699" i="10" s="1"/>
  <c r="F698" i="5"/>
  <c r="E698" i="5"/>
  <c r="E698" i="10" s="1"/>
  <c r="D698" i="5"/>
  <c r="D698" i="10" s="1"/>
  <c r="C698" i="5"/>
  <c r="C698" i="10" s="1"/>
  <c r="F697" i="5"/>
  <c r="E697" i="5"/>
  <c r="E697" i="10" s="1"/>
  <c r="D697" i="5"/>
  <c r="D697" i="10" s="1"/>
  <c r="C697" i="5"/>
  <c r="C697" i="10" s="1"/>
  <c r="F696" i="5"/>
  <c r="E696" i="5"/>
  <c r="E696" i="10" s="1"/>
  <c r="D696" i="5"/>
  <c r="D696" i="10" s="1"/>
  <c r="C696" i="5"/>
  <c r="C696" i="10" s="1"/>
  <c r="F695" i="5"/>
  <c r="E695" i="5"/>
  <c r="E695" i="10" s="1"/>
  <c r="D695" i="5"/>
  <c r="D695" i="10" s="1"/>
  <c r="C695" i="5"/>
  <c r="C695" i="10" s="1"/>
  <c r="F694" i="5"/>
  <c r="E694" i="5"/>
  <c r="E694" i="10" s="1"/>
  <c r="D694" i="5"/>
  <c r="D694" i="10" s="1"/>
  <c r="C694" i="5"/>
  <c r="C694" i="10" s="1"/>
  <c r="F693" i="5"/>
  <c r="E693" i="5"/>
  <c r="E693" i="10" s="1"/>
  <c r="D693" i="5"/>
  <c r="D693" i="10" s="1"/>
  <c r="C693" i="5"/>
  <c r="C693" i="10" s="1"/>
  <c r="F692" i="5"/>
  <c r="E692" i="5"/>
  <c r="E692" i="10" s="1"/>
  <c r="D692" i="5"/>
  <c r="D692" i="10" s="1"/>
  <c r="C692" i="5"/>
  <c r="C692" i="10" s="1"/>
  <c r="F691" i="5"/>
  <c r="E691" i="5"/>
  <c r="E691" i="10" s="1"/>
  <c r="D691" i="5"/>
  <c r="D691" i="10" s="1"/>
  <c r="C691" i="5"/>
  <c r="C691" i="10" s="1"/>
  <c r="F690" i="5"/>
  <c r="E690" i="5"/>
  <c r="E690" i="10" s="1"/>
  <c r="D690" i="5"/>
  <c r="D690" i="10" s="1"/>
  <c r="C690" i="5"/>
  <c r="C690" i="10" s="1"/>
  <c r="F689" i="5"/>
  <c r="E689" i="5"/>
  <c r="E689" i="10" s="1"/>
  <c r="D689" i="5"/>
  <c r="D689" i="10" s="1"/>
  <c r="C689" i="5"/>
  <c r="C689" i="10" s="1"/>
  <c r="F688" i="5"/>
  <c r="E688" i="5"/>
  <c r="E688" i="10" s="1"/>
  <c r="D688" i="5"/>
  <c r="D688" i="10" s="1"/>
  <c r="C688" i="5"/>
  <c r="C688" i="10" s="1"/>
  <c r="F687" i="5"/>
  <c r="E687" i="5"/>
  <c r="E687" i="10" s="1"/>
  <c r="D687" i="5"/>
  <c r="D687" i="10" s="1"/>
  <c r="C687" i="5"/>
  <c r="C687" i="10" s="1"/>
  <c r="F686" i="5"/>
  <c r="E686" i="5"/>
  <c r="E686" i="10" s="1"/>
  <c r="D686" i="5"/>
  <c r="D686" i="10" s="1"/>
  <c r="C686" i="5"/>
  <c r="C686" i="10" s="1"/>
  <c r="F685" i="5"/>
  <c r="E685" i="5"/>
  <c r="E685" i="10" s="1"/>
  <c r="D685" i="5"/>
  <c r="D685" i="10" s="1"/>
  <c r="C685" i="5"/>
  <c r="C685" i="10" s="1"/>
  <c r="F684" i="5"/>
  <c r="E684" i="5"/>
  <c r="E684" i="10" s="1"/>
  <c r="D684" i="5"/>
  <c r="D684" i="10" s="1"/>
  <c r="C684" i="5"/>
  <c r="C684" i="10" s="1"/>
  <c r="F683" i="5"/>
  <c r="E683" i="5"/>
  <c r="E683" i="10" s="1"/>
  <c r="D683" i="5"/>
  <c r="D683" i="10" s="1"/>
  <c r="C683" i="5"/>
  <c r="C683" i="10" s="1"/>
  <c r="F682" i="5"/>
  <c r="E682" i="5"/>
  <c r="E682" i="10" s="1"/>
  <c r="D682" i="5"/>
  <c r="D682" i="10" s="1"/>
  <c r="C682" i="5"/>
  <c r="C682" i="10" s="1"/>
  <c r="F681" i="5"/>
  <c r="E681" i="5"/>
  <c r="E681" i="10" s="1"/>
  <c r="D681" i="5"/>
  <c r="D681" i="10" s="1"/>
  <c r="C681" i="5"/>
  <c r="C681" i="10" s="1"/>
  <c r="F680" i="5"/>
  <c r="E680" i="5"/>
  <c r="E680" i="10" s="1"/>
  <c r="D680" i="5"/>
  <c r="D680" i="10" s="1"/>
  <c r="C680" i="5"/>
  <c r="C680" i="10" s="1"/>
  <c r="F679" i="5"/>
  <c r="E679" i="5"/>
  <c r="E679" i="10" s="1"/>
  <c r="D679" i="5"/>
  <c r="D679" i="10" s="1"/>
  <c r="C679" i="5"/>
  <c r="C679" i="10" s="1"/>
  <c r="F678" i="5"/>
  <c r="E678" i="5"/>
  <c r="E678" i="10" s="1"/>
  <c r="D678" i="5"/>
  <c r="D678" i="10" s="1"/>
  <c r="C678" i="5"/>
  <c r="C678" i="10" s="1"/>
  <c r="F677" i="5"/>
  <c r="E677" i="5"/>
  <c r="E677" i="10" s="1"/>
  <c r="D677" i="5"/>
  <c r="D677" i="10" s="1"/>
  <c r="C677" i="5"/>
  <c r="C677" i="10" s="1"/>
  <c r="F676" i="5"/>
  <c r="E676" i="5"/>
  <c r="E676" i="10" s="1"/>
  <c r="D676" i="5"/>
  <c r="D676" i="10" s="1"/>
  <c r="C676" i="5"/>
  <c r="C676" i="10" s="1"/>
  <c r="F675" i="5"/>
  <c r="E675" i="5"/>
  <c r="E675" i="10" s="1"/>
  <c r="D675" i="5"/>
  <c r="D675" i="10" s="1"/>
  <c r="C675" i="5"/>
  <c r="C675" i="10" s="1"/>
  <c r="F674" i="5"/>
  <c r="E674" i="5"/>
  <c r="E674" i="10" s="1"/>
  <c r="D674" i="5"/>
  <c r="D674" i="10" s="1"/>
  <c r="C674" i="5"/>
  <c r="C674" i="10" s="1"/>
  <c r="F673" i="5"/>
  <c r="E673" i="5"/>
  <c r="E673" i="10" s="1"/>
  <c r="D673" i="5"/>
  <c r="D673" i="10" s="1"/>
  <c r="C673" i="5"/>
  <c r="C673" i="10" s="1"/>
  <c r="F672" i="5"/>
  <c r="E672" i="5"/>
  <c r="E672" i="10" s="1"/>
  <c r="D672" i="5"/>
  <c r="D672" i="10" s="1"/>
  <c r="C672" i="5"/>
  <c r="C672" i="10" s="1"/>
  <c r="F671" i="5"/>
  <c r="E671" i="5"/>
  <c r="E671" i="10" s="1"/>
  <c r="D671" i="5"/>
  <c r="D671" i="10" s="1"/>
  <c r="C671" i="5"/>
  <c r="C671" i="10" s="1"/>
  <c r="F670" i="5"/>
  <c r="E670" i="5"/>
  <c r="E670" i="10" s="1"/>
  <c r="D670" i="5"/>
  <c r="D670" i="10" s="1"/>
  <c r="C670" i="5"/>
  <c r="C670" i="10" s="1"/>
  <c r="F669" i="5"/>
  <c r="E669" i="5"/>
  <c r="E669" i="10" s="1"/>
  <c r="D669" i="5"/>
  <c r="D669" i="10" s="1"/>
  <c r="C669" i="5"/>
  <c r="C669" i="10" s="1"/>
  <c r="F668" i="5"/>
  <c r="E668" i="5"/>
  <c r="E668" i="10" s="1"/>
  <c r="D668" i="5"/>
  <c r="D668" i="10" s="1"/>
  <c r="C668" i="5"/>
  <c r="C668" i="10" s="1"/>
  <c r="F667" i="5"/>
  <c r="E667" i="5"/>
  <c r="E667" i="10" s="1"/>
  <c r="D667" i="5"/>
  <c r="D667" i="10" s="1"/>
  <c r="C667" i="5"/>
  <c r="C667" i="10" s="1"/>
  <c r="F666" i="5"/>
  <c r="E666" i="5"/>
  <c r="E666" i="10" s="1"/>
  <c r="D666" i="5"/>
  <c r="D666" i="10" s="1"/>
  <c r="C666" i="5"/>
  <c r="C666" i="10" s="1"/>
  <c r="F665" i="5"/>
  <c r="E665" i="5"/>
  <c r="E665" i="10" s="1"/>
  <c r="D665" i="5"/>
  <c r="D665" i="10" s="1"/>
  <c r="C665" i="5"/>
  <c r="C665" i="10" s="1"/>
  <c r="F664" i="5"/>
  <c r="E664" i="5"/>
  <c r="E664" i="10" s="1"/>
  <c r="D664" i="5"/>
  <c r="D664" i="10" s="1"/>
  <c r="C664" i="5"/>
  <c r="C664" i="10" s="1"/>
  <c r="F663" i="5"/>
  <c r="E663" i="5"/>
  <c r="E663" i="10" s="1"/>
  <c r="D663" i="5"/>
  <c r="D663" i="10" s="1"/>
  <c r="C663" i="5"/>
  <c r="C663" i="10" s="1"/>
  <c r="F662" i="5"/>
  <c r="E662" i="5"/>
  <c r="E662" i="10" s="1"/>
  <c r="D662" i="5"/>
  <c r="D662" i="10" s="1"/>
  <c r="C662" i="5"/>
  <c r="C662" i="10" s="1"/>
  <c r="F661" i="5"/>
  <c r="E661" i="5"/>
  <c r="E661" i="10" s="1"/>
  <c r="D661" i="5"/>
  <c r="D661" i="10" s="1"/>
  <c r="C661" i="5"/>
  <c r="C661" i="10" s="1"/>
  <c r="F660" i="5"/>
  <c r="E660" i="5"/>
  <c r="E660" i="10" s="1"/>
  <c r="D660" i="5"/>
  <c r="D660" i="10" s="1"/>
  <c r="C660" i="5"/>
  <c r="C660" i="10" s="1"/>
  <c r="F659" i="5"/>
  <c r="E659" i="5"/>
  <c r="E659" i="10" s="1"/>
  <c r="D659" i="5"/>
  <c r="D659" i="10" s="1"/>
  <c r="C659" i="5"/>
  <c r="C659" i="10" s="1"/>
  <c r="F658" i="5"/>
  <c r="E658" i="5"/>
  <c r="E658" i="10" s="1"/>
  <c r="D658" i="5"/>
  <c r="D658" i="10" s="1"/>
  <c r="C658" i="5"/>
  <c r="C658" i="10" s="1"/>
  <c r="F657" i="5"/>
  <c r="E657" i="5"/>
  <c r="E657" i="10" s="1"/>
  <c r="D657" i="5"/>
  <c r="D657" i="10" s="1"/>
  <c r="C657" i="5"/>
  <c r="C657" i="10" s="1"/>
  <c r="F656" i="5"/>
  <c r="E656" i="5"/>
  <c r="E656" i="10" s="1"/>
  <c r="D656" i="5"/>
  <c r="D656" i="10" s="1"/>
  <c r="C656" i="5"/>
  <c r="C656" i="10" s="1"/>
  <c r="F655" i="5"/>
  <c r="E655" i="5"/>
  <c r="E655" i="10" s="1"/>
  <c r="D655" i="5"/>
  <c r="D655" i="10" s="1"/>
  <c r="C655" i="5"/>
  <c r="C655" i="10" s="1"/>
  <c r="F654" i="5"/>
  <c r="E654" i="5"/>
  <c r="E654" i="10" s="1"/>
  <c r="D654" i="5"/>
  <c r="D654" i="10" s="1"/>
  <c r="C654" i="5"/>
  <c r="C654" i="10" s="1"/>
  <c r="F653" i="5"/>
  <c r="E653" i="5"/>
  <c r="E653" i="10" s="1"/>
  <c r="D653" i="5"/>
  <c r="D653" i="10" s="1"/>
  <c r="C653" i="5"/>
  <c r="C653" i="10" s="1"/>
  <c r="F652" i="5"/>
  <c r="E652" i="5"/>
  <c r="E652" i="10" s="1"/>
  <c r="D652" i="5"/>
  <c r="D652" i="10" s="1"/>
  <c r="C652" i="5"/>
  <c r="C652" i="10" s="1"/>
  <c r="F651" i="5"/>
  <c r="E651" i="5"/>
  <c r="E651" i="10" s="1"/>
  <c r="D651" i="5"/>
  <c r="D651" i="10" s="1"/>
  <c r="C651" i="5"/>
  <c r="C651" i="10" s="1"/>
  <c r="F650" i="5"/>
  <c r="E650" i="5"/>
  <c r="E650" i="10" s="1"/>
  <c r="D650" i="5"/>
  <c r="D650" i="10" s="1"/>
  <c r="C650" i="5"/>
  <c r="C650" i="10" s="1"/>
  <c r="F649" i="5"/>
  <c r="E649" i="5"/>
  <c r="E649" i="10" s="1"/>
  <c r="D649" i="5"/>
  <c r="D649" i="10" s="1"/>
  <c r="C649" i="5"/>
  <c r="C649" i="10" s="1"/>
  <c r="F648" i="5"/>
  <c r="E648" i="5"/>
  <c r="E648" i="10" s="1"/>
  <c r="D648" i="5"/>
  <c r="D648" i="10" s="1"/>
  <c r="C648" i="5"/>
  <c r="C648" i="10" s="1"/>
  <c r="F647" i="5"/>
  <c r="E647" i="5"/>
  <c r="E647" i="10" s="1"/>
  <c r="D647" i="5"/>
  <c r="D647" i="10" s="1"/>
  <c r="C647" i="5"/>
  <c r="C647" i="10" s="1"/>
  <c r="F646" i="5"/>
  <c r="E646" i="5"/>
  <c r="E646" i="10" s="1"/>
  <c r="D646" i="5"/>
  <c r="D646" i="10" s="1"/>
  <c r="C646" i="5"/>
  <c r="C646" i="10" s="1"/>
  <c r="F645" i="5"/>
  <c r="E645" i="5"/>
  <c r="E645" i="10" s="1"/>
  <c r="D645" i="5"/>
  <c r="D645" i="10" s="1"/>
  <c r="C645" i="5"/>
  <c r="C645" i="10" s="1"/>
  <c r="F644" i="5"/>
  <c r="E644" i="5"/>
  <c r="E644" i="10" s="1"/>
  <c r="D644" i="5"/>
  <c r="D644" i="10" s="1"/>
  <c r="C644" i="5"/>
  <c r="C644" i="10" s="1"/>
  <c r="F643" i="5"/>
  <c r="E643" i="5"/>
  <c r="E643" i="10" s="1"/>
  <c r="D643" i="5"/>
  <c r="D643" i="10" s="1"/>
  <c r="C643" i="5"/>
  <c r="C643" i="10" s="1"/>
  <c r="F642" i="5"/>
  <c r="E642" i="5"/>
  <c r="E642" i="10" s="1"/>
  <c r="D642" i="5"/>
  <c r="D642" i="10" s="1"/>
  <c r="C642" i="5"/>
  <c r="C642" i="10" s="1"/>
  <c r="F641" i="5"/>
  <c r="E641" i="5"/>
  <c r="E641" i="10" s="1"/>
  <c r="D641" i="5"/>
  <c r="D641" i="10" s="1"/>
  <c r="C641" i="5"/>
  <c r="C641" i="10" s="1"/>
  <c r="F640" i="5"/>
  <c r="E640" i="5"/>
  <c r="E640" i="10" s="1"/>
  <c r="D640" i="5"/>
  <c r="D640" i="10" s="1"/>
  <c r="C640" i="5"/>
  <c r="C640" i="10" s="1"/>
  <c r="F639" i="5"/>
  <c r="E639" i="5"/>
  <c r="E639" i="10" s="1"/>
  <c r="D639" i="5"/>
  <c r="D639" i="10" s="1"/>
  <c r="C639" i="5"/>
  <c r="C639" i="10" s="1"/>
  <c r="F638" i="5"/>
  <c r="E638" i="5"/>
  <c r="E638" i="10" s="1"/>
  <c r="D638" i="5"/>
  <c r="D638" i="10" s="1"/>
  <c r="C638" i="5"/>
  <c r="C638" i="10" s="1"/>
  <c r="F637" i="5"/>
  <c r="E637" i="5"/>
  <c r="E637" i="10" s="1"/>
  <c r="D637" i="5"/>
  <c r="D637" i="10" s="1"/>
  <c r="C637" i="5"/>
  <c r="C637" i="10" s="1"/>
  <c r="F636" i="5"/>
  <c r="E636" i="5"/>
  <c r="E636" i="10" s="1"/>
  <c r="D636" i="5"/>
  <c r="D636" i="10" s="1"/>
  <c r="C636" i="5"/>
  <c r="C636" i="10" s="1"/>
  <c r="F635" i="5"/>
  <c r="E635" i="5"/>
  <c r="E635" i="10" s="1"/>
  <c r="D635" i="5"/>
  <c r="D635" i="10" s="1"/>
  <c r="C635" i="5"/>
  <c r="C635" i="10" s="1"/>
  <c r="F634" i="5"/>
  <c r="E634" i="5"/>
  <c r="E634" i="10" s="1"/>
  <c r="D634" i="5"/>
  <c r="D634" i="10" s="1"/>
  <c r="C634" i="5"/>
  <c r="C634" i="10" s="1"/>
  <c r="F633" i="5"/>
  <c r="E633" i="5"/>
  <c r="E633" i="10" s="1"/>
  <c r="D633" i="5"/>
  <c r="D633" i="10" s="1"/>
  <c r="C633" i="5"/>
  <c r="C633" i="10" s="1"/>
  <c r="F632" i="5"/>
  <c r="E632" i="5"/>
  <c r="E632" i="10" s="1"/>
  <c r="D632" i="5"/>
  <c r="D632" i="10" s="1"/>
  <c r="C632" i="5"/>
  <c r="C632" i="10" s="1"/>
  <c r="F631" i="5"/>
  <c r="E631" i="5"/>
  <c r="E631" i="10" s="1"/>
  <c r="D631" i="5"/>
  <c r="D631" i="10" s="1"/>
  <c r="C631" i="5"/>
  <c r="C631" i="10" s="1"/>
  <c r="F630" i="5"/>
  <c r="E630" i="5"/>
  <c r="E630" i="10" s="1"/>
  <c r="D630" i="5"/>
  <c r="D630" i="10" s="1"/>
  <c r="C630" i="5"/>
  <c r="C630" i="10" s="1"/>
  <c r="F629" i="5"/>
  <c r="E629" i="5"/>
  <c r="E629" i="10" s="1"/>
  <c r="D629" i="5"/>
  <c r="D629" i="10" s="1"/>
  <c r="C629" i="5"/>
  <c r="C629" i="10" s="1"/>
  <c r="F628" i="5"/>
  <c r="E628" i="5"/>
  <c r="E628" i="10" s="1"/>
  <c r="D628" i="5"/>
  <c r="D628" i="10" s="1"/>
  <c r="C628" i="5"/>
  <c r="C628" i="10" s="1"/>
  <c r="F627" i="5"/>
  <c r="E627" i="5"/>
  <c r="E627" i="10" s="1"/>
  <c r="D627" i="5"/>
  <c r="D627" i="10" s="1"/>
  <c r="C627" i="5"/>
  <c r="C627" i="10" s="1"/>
  <c r="F626" i="5"/>
  <c r="E626" i="5"/>
  <c r="E626" i="10" s="1"/>
  <c r="D626" i="5"/>
  <c r="D626" i="10" s="1"/>
  <c r="C626" i="5"/>
  <c r="C626" i="10" s="1"/>
  <c r="F625" i="5"/>
  <c r="E625" i="5"/>
  <c r="E625" i="10" s="1"/>
  <c r="D625" i="5"/>
  <c r="D625" i="10" s="1"/>
  <c r="C625" i="5"/>
  <c r="C625" i="10" s="1"/>
  <c r="F624" i="5"/>
  <c r="E624" i="5"/>
  <c r="E624" i="10" s="1"/>
  <c r="D624" i="5"/>
  <c r="D624" i="10" s="1"/>
  <c r="C624" i="5"/>
  <c r="C624" i="10" s="1"/>
  <c r="F623" i="5"/>
  <c r="E623" i="5"/>
  <c r="E623" i="10" s="1"/>
  <c r="D623" i="5"/>
  <c r="D623" i="10" s="1"/>
  <c r="C623" i="5"/>
  <c r="C623" i="10" s="1"/>
  <c r="F622" i="5"/>
  <c r="E622" i="5"/>
  <c r="E622" i="10" s="1"/>
  <c r="D622" i="5"/>
  <c r="D622" i="10" s="1"/>
  <c r="C622" i="5"/>
  <c r="C622" i="10" s="1"/>
  <c r="F621" i="5"/>
  <c r="E621" i="5"/>
  <c r="E621" i="10" s="1"/>
  <c r="D621" i="5"/>
  <c r="D621" i="10" s="1"/>
  <c r="C621" i="5"/>
  <c r="C621" i="10" s="1"/>
  <c r="F620" i="5"/>
  <c r="E620" i="5"/>
  <c r="E620" i="10" s="1"/>
  <c r="D620" i="5"/>
  <c r="D620" i="10" s="1"/>
  <c r="C620" i="5"/>
  <c r="C620" i="10" s="1"/>
  <c r="F619" i="5"/>
  <c r="E619" i="5"/>
  <c r="E619" i="10" s="1"/>
  <c r="D619" i="5"/>
  <c r="D619" i="10" s="1"/>
  <c r="C619" i="5"/>
  <c r="C619" i="10" s="1"/>
  <c r="F618" i="5"/>
  <c r="E618" i="5"/>
  <c r="E618" i="10" s="1"/>
  <c r="D618" i="5"/>
  <c r="D618" i="10" s="1"/>
  <c r="C618" i="5"/>
  <c r="C618" i="10" s="1"/>
  <c r="F617" i="5"/>
  <c r="E617" i="5"/>
  <c r="E617" i="10" s="1"/>
  <c r="D617" i="5"/>
  <c r="D617" i="10" s="1"/>
  <c r="C617" i="5"/>
  <c r="C617" i="10" s="1"/>
  <c r="F616" i="5"/>
  <c r="E616" i="5"/>
  <c r="E616" i="10" s="1"/>
  <c r="D616" i="5"/>
  <c r="D616" i="10" s="1"/>
  <c r="C616" i="5"/>
  <c r="C616" i="10" s="1"/>
  <c r="F615" i="5"/>
  <c r="E615" i="5"/>
  <c r="E615" i="10" s="1"/>
  <c r="D615" i="5"/>
  <c r="D615" i="10" s="1"/>
  <c r="C615" i="5"/>
  <c r="C615" i="10" s="1"/>
  <c r="F614" i="5"/>
  <c r="E614" i="5"/>
  <c r="E614" i="10" s="1"/>
  <c r="D614" i="5"/>
  <c r="D614" i="10" s="1"/>
  <c r="C614" i="5"/>
  <c r="C614" i="10" s="1"/>
  <c r="F613" i="5"/>
  <c r="E613" i="5"/>
  <c r="E613" i="10" s="1"/>
  <c r="D613" i="5"/>
  <c r="D613" i="10" s="1"/>
  <c r="C613" i="5"/>
  <c r="C613" i="10" s="1"/>
  <c r="F612" i="5"/>
  <c r="E612" i="5"/>
  <c r="E612" i="10" s="1"/>
  <c r="D612" i="5"/>
  <c r="D612" i="10" s="1"/>
  <c r="C612" i="5"/>
  <c r="C612" i="10" s="1"/>
  <c r="F611" i="5"/>
  <c r="E611" i="5"/>
  <c r="E611" i="10" s="1"/>
  <c r="D611" i="5"/>
  <c r="D611" i="10" s="1"/>
  <c r="C611" i="5"/>
  <c r="C611" i="10" s="1"/>
  <c r="F610" i="5"/>
  <c r="E610" i="5"/>
  <c r="E610" i="10" s="1"/>
  <c r="D610" i="5"/>
  <c r="D610" i="10" s="1"/>
  <c r="C610" i="5"/>
  <c r="C610" i="10" s="1"/>
  <c r="F609" i="5"/>
  <c r="E609" i="5"/>
  <c r="E609" i="10" s="1"/>
  <c r="D609" i="5"/>
  <c r="D609" i="10" s="1"/>
  <c r="C609" i="5"/>
  <c r="C609" i="10" s="1"/>
  <c r="F608" i="5"/>
  <c r="E608" i="5"/>
  <c r="E608" i="10" s="1"/>
  <c r="D608" i="5"/>
  <c r="D608" i="10" s="1"/>
  <c r="C608" i="5"/>
  <c r="C608" i="10" s="1"/>
  <c r="F607" i="5"/>
  <c r="E607" i="5"/>
  <c r="E607" i="10" s="1"/>
  <c r="D607" i="5"/>
  <c r="D607" i="10" s="1"/>
  <c r="C607" i="5"/>
  <c r="C607" i="10" s="1"/>
  <c r="F606" i="5"/>
  <c r="E606" i="5"/>
  <c r="E606" i="10" s="1"/>
  <c r="D606" i="5"/>
  <c r="D606" i="10" s="1"/>
  <c r="C606" i="5"/>
  <c r="C606" i="10" s="1"/>
  <c r="F605" i="5"/>
  <c r="E605" i="5"/>
  <c r="E605" i="10" s="1"/>
  <c r="D605" i="5"/>
  <c r="D605" i="10" s="1"/>
  <c r="C605" i="5"/>
  <c r="C605" i="10" s="1"/>
  <c r="F604" i="5"/>
  <c r="E604" i="5"/>
  <c r="E604" i="10" s="1"/>
  <c r="D604" i="5"/>
  <c r="D604" i="10" s="1"/>
  <c r="C604" i="5"/>
  <c r="C604" i="10" s="1"/>
  <c r="F603" i="5"/>
  <c r="E603" i="5"/>
  <c r="E603" i="10" s="1"/>
  <c r="D603" i="5"/>
  <c r="D603" i="10" s="1"/>
  <c r="C603" i="5"/>
  <c r="C603" i="10" s="1"/>
  <c r="F602" i="5"/>
  <c r="E602" i="5"/>
  <c r="E602" i="10" s="1"/>
  <c r="D602" i="5"/>
  <c r="D602" i="10" s="1"/>
  <c r="C602" i="5"/>
  <c r="C602" i="10" s="1"/>
  <c r="F601" i="5"/>
  <c r="E601" i="5"/>
  <c r="E601" i="10" s="1"/>
  <c r="D601" i="5"/>
  <c r="D601" i="10" s="1"/>
  <c r="C601" i="5"/>
  <c r="C601" i="10" s="1"/>
  <c r="F600" i="5"/>
  <c r="E600" i="5"/>
  <c r="E600" i="10" s="1"/>
  <c r="D600" i="5"/>
  <c r="D600" i="10" s="1"/>
  <c r="C600" i="5"/>
  <c r="C600" i="10" s="1"/>
  <c r="F599" i="5"/>
  <c r="E599" i="5"/>
  <c r="E599" i="10" s="1"/>
  <c r="D599" i="5"/>
  <c r="D599" i="10" s="1"/>
  <c r="C599" i="5"/>
  <c r="C599" i="10" s="1"/>
  <c r="F598" i="5"/>
  <c r="E598" i="5"/>
  <c r="E598" i="10" s="1"/>
  <c r="D598" i="5"/>
  <c r="D598" i="10" s="1"/>
  <c r="C598" i="5"/>
  <c r="C598" i="10" s="1"/>
  <c r="F597" i="5"/>
  <c r="E597" i="5"/>
  <c r="E597" i="10" s="1"/>
  <c r="D597" i="5"/>
  <c r="D597" i="10" s="1"/>
  <c r="C597" i="5"/>
  <c r="C597" i="10" s="1"/>
  <c r="F596" i="5"/>
  <c r="E596" i="5"/>
  <c r="E596" i="10" s="1"/>
  <c r="D596" i="5"/>
  <c r="D596" i="10" s="1"/>
  <c r="C596" i="5"/>
  <c r="C596" i="10" s="1"/>
  <c r="F595" i="5"/>
  <c r="E595" i="5"/>
  <c r="E595" i="10" s="1"/>
  <c r="D595" i="5"/>
  <c r="D595" i="10" s="1"/>
  <c r="C595" i="5"/>
  <c r="C595" i="10" s="1"/>
  <c r="F594" i="5"/>
  <c r="E594" i="5"/>
  <c r="E594" i="10" s="1"/>
  <c r="D594" i="5"/>
  <c r="D594" i="10" s="1"/>
  <c r="C594" i="5"/>
  <c r="C594" i="10" s="1"/>
  <c r="F593" i="5"/>
  <c r="E593" i="5"/>
  <c r="E593" i="10" s="1"/>
  <c r="D593" i="5"/>
  <c r="D593" i="10" s="1"/>
  <c r="C593" i="5"/>
  <c r="C593" i="10" s="1"/>
  <c r="F592" i="5"/>
  <c r="E592" i="5"/>
  <c r="E592" i="10" s="1"/>
  <c r="D592" i="5"/>
  <c r="D592" i="10" s="1"/>
  <c r="C592" i="5"/>
  <c r="C592" i="10" s="1"/>
  <c r="F591" i="5"/>
  <c r="E591" i="5"/>
  <c r="E591" i="10" s="1"/>
  <c r="D591" i="5"/>
  <c r="D591" i="10" s="1"/>
  <c r="C591" i="5"/>
  <c r="C591" i="10" s="1"/>
  <c r="F590" i="5"/>
  <c r="E590" i="5"/>
  <c r="E590" i="10" s="1"/>
  <c r="D590" i="5"/>
  <c r="D590" i="10" s="1"/>
  <c r="C590" i="5"/>
  <c r="C590" i="10" s="1"/>
  <c r="F589" i="5"/>
  <c r="E589" i="5"/>
  <c r="E589" i="10" s="1"/>
  <c r="D589" i="5"/>
  <c r="D589" i="10" s="1"/>
  <c r="C589" i="5"/>
  <c r="C589" i="10" s="1"/>
  <c r="F588" i="5"/>
  <c r="E588" i="5"/>
  <c r="E588" i="10" s="1"/>
  <c r="D588" i="5"/>
  <c r="D588" i="10" s="1"/>
  <c r="C588" i="5"/>
  <c r="C588" i="10" s="1"/>
  <c r="F587" i="5"/>
  <c r="E587" i="5"/>
  <c r="E587" i="10" s="1"/>
  <c r="D587" i="5"/>
  <c r="D587" i="10" s="1"/>
  <c r="C587" i="5"/>
  <c r="C587" i="10" s="1"/>
  <c r="F586" i="5"/>
  <c r="E586" i="5"/>
  <c r="E586" i="10" s="1"/>
  <c r="D586" i="5"/>
  <c r="D586" i="10" s="1"/>
  <c r="C586" i="5"/>
  <c r="C586" i="10" s="1"/>
  <c r="F585" i="5"/>
  <c r="E585" i="5"/>
  <c r="E585" i="10" s="1"/>
  <c r="D585" i="5"/>
  <c r="D585" i="10" s="1"/>
  <c r="C585" i="5"/>
  <c r="C585" i="10" s="1"/>
  <c r="F584" i="5"/>
  <c r="E584" i="5"/>
  <c r="E584" i="10" s="1"/>
  <c r="D584" i="5"/>
  <c r="D584" i="10" s="1"/>
  <c r="C584" i="5"/>
  <c r="C584" i="10" s="1"/>
  <c r="F583" i="5"/>
  <c r="E583" i="5"/>
  <c r="E583" i="10" s="1"/>
  <c r="D583" i="5"/>
  <c r="D583" i="10" s="1"/>
  <c r="C583" i="5"/>
  <c r="C583" i="10" s="1"/>
  <c r="F582" i="5"/>
  <c r="E582" i="5"/>
  <c r="E582" i="10" s="1"/>
  <c r="D582" i="5"/>
  <c r="D582" i="10" s="1"/>
  <c r="C582" i="5"/>
  <c r="C582" i="10" s="1"/>
  <c r="F581" i="5"/>
  <c r="E581" i="5"/>
  <c r="E581" i="10" s="1"/>
  <c r="D581" i="5"/>
  <c r="D581" i="10" s="1"/>
  <c r="C581" i="5"/>
  <c r="C581" i="10" s="1"/>
  <c r="F580" i="5"/>
  <c r="E580" i="5"/>
  <c r="E580" i="10" s="1"/>
  <c r="D580" i="5"/>
  <c r="D580" i="10" s="1"/>
  <c r="C580" i="5"/>
  <c r="C580" i="10" s="1"/>
  <c r="F579" i="5"/>
  <c r="E579" i="5"/>
  <c r="E579" i="10" s="1"/>
  <c r="D579" i="5"/>
  <c r="D579" i="10" s="1"/>
  <c r="C579" i="5"/>
  <c r="C579" i="10" s="1"/>
  <c r="F578" i="5"/>
  <c r="E578" i="5"/>
  <c r="E578" i="10" s="1"/>
  <c r="D578" i="5"/>
  <c r="D578" i="10" s="1"/>
  <c r="C578" i="5"/>
  <c r="C578" i="10" s="1"/>
  <c r="F577" i="5"/>
  <c r="E577" i="5"/>
  <c r="E577" i="10" s="1"/>
  <c r="D577" i="5"/>
  <c r="D577" i="10" s="1"/>
  <c r="C577" i="5"/>
  <c r="C577" i="10" s="1"/>
  <c r="F576" i="5"/>
  <c r="E576" i="5"/>
  <c r="E576" i="10" s="1"/>
  <c r="D576" i="5"/>
  <c r="D576" i="10" s="1"/>
  <c r="C576" i="5"/>
  <c r="C576" i="10" s="1"/>
  <c r="F575" i="5"/>
  <c r="E575" i="5"/>
  <c r="E575" i="10" s="1"/>
  <c r="D575" i="5"/>
  <c r="D575" i="10" s="1"/>
  <c r="C575" i="5"/>
  <c r="C575" i="10" s="1"/>
  <c r="F574" i="5"/>
  <c r="E574" i="5"/>
  <c r="E574" i="10" s="1"/>
  <c r="D574" i="5"/>
  <c r="D574" i="10" s="1"/>
  <c r="C574" i="5"/>
  <c r="C574" i="10" s="1"/>
  <c r="F573" i="5"/>
  <c r="E573" i="5"/>
  <c r="E573" i="10" s="1"/>
  <c r="D573" i="5"/>
  <c r="D573" i="10" s="1"/>
  <c r="C573" i="5"/>
  <c r="C573" i="10" s="1"/>
  <c r="F572" i="5"/>
  <c r="E572" i="5"/>
  <c r="E572" i="10" s="1"/>
  <c r="D572" i="5"/>
  <c r="D572" i="10" s="1"/>
  <c r="C572" i="5"/>
  <c r="C572" i="10" s="1"/>
  <c r="F571" i="5"/>
  <c r="E571" i="5"/>
  <c r="E571" i="10" s="1"/>
  <c r="D571" i="5"/>
  <c r="D571" i="10" s="1"/>
  <c r="C571" i="5"/>
  <c r="C571" i="10" s="1"/>
  <c r="F570" i="5"/>
  <c r="E570" i="5"/>
  <c r="E570" i="10" s="1"/>
  <c r="D570" i="5"/>
  <c r="D570" i="10" s="1"/>
  <c r="C570" i="5"/>
  <c r="C570" i="10" s="1"/>
  <c r="F569" i="5"/>
  <c r="E569" i="5"/>
  <c r="E569" i="10" s="1"/>
  <c r="D569" i="5"/>
  <c r="D569" i="10" s="1"/>
  <c r="C569" i="5"/>
  <c r="C569" i="10" s="1"/>
  <c r="F568" i="5"/>
  <c r="E568" i="5"/>
  <c r="E568" i="10" s="1"/>
  <c r="D568" i="5"/>
  <c r="D568" i="10" s="1"/>
  <c r="C568" i="5"/>
  <c r="C568" i="10" s="1"/>
  <c r="F567" i="5"/>
  <c r="E567" i="5"/>
  <c r="E567" i="10" s="1"/>
  <c r="D567" i="5"/>
  <c r="D567" i="10" s="1"/>
  <c r="C567" i="5"/>
  <c r="C567" i="10" s="1"/>
  <c r="F566" i="5"/>
  <c r="E566" i="5"/>
  <c r="E566" i="10" s="1"/>
  <c r="D566" i="5"/>
  <c r="D566" i="10" s="1"/>
  <c r="C566" i="5"/>
  <c r="C566" i="10" s="1"/>
  <c r="F565" i="5"/>
  <c r="E565" i="5"/>
  <c r="E565" i="10" s="1"/>
  <c r="D565" i="5"/>
  <c r="D565" i="10" s="1"/>
  <c r="C565" i="5"/>
  <c r="C565" i="10" s="1"/>
  <c r="F564" i="5"/>
  <c r="E564" i="5"/>
  <c r="E564" i="10" s="1"/>
  <c r="D564" i="5"/>
  <c r="D564" i="10" s="1"/>
  <c r="C564" i="5"/>
  <c r="C564" i="10" s="1"/>
  <c r="F563" i="5"/>
  <c r="E563" i="5"/>
  <c r="E563" i="10" s="1"/>
  <c r="D563" i="5"/>
  <c r="D563" i="10" s="1"/>
  <c r="C563" i="5"/>
  <c r="C563" i="10" s="1"/>
  <c r="F562" i="5"/>
  <c r="E562" i="5"/>
  <c r="E562" i="10" s="1"/>
  <c r="D562" i="5"/>
  <c r="D562" i="10" s="1"/>
  <c r="C562" i="5"/>
  <c r="C562" i="10" s="1"/>
  <c r="F561" i="5"/>
  <c r="E561" i="5"/>
  <c r="E561" i="10" s="1"/>
  <c r="D561" i="5"/>
  <c r="D561" i="10" s="1"/>
  <c r="C561" i="5"/>
  <c r="C561" i="10" s="1"/>
  <c r="F560" i="5"/>
  <c r="E560" i="5"/>
  <c r="E560" i="10" s="1"/>
  <c r="D560" i="5"/>
  <c r="D560" i="10" s="1"/>
  <c r="C560" i="5"/>
  <c r="C560" i="10" s="1"/>
  <c r="F559" i="5"/>
  <c r="E559" i="5"/>
  <c r="E559" i="10" s="1"/>
  <c r="D559" i="5"/>
  <c r="D559" i="10" s="1"/>
  <c r="C559" i="5"/>
  <c r="C559" i="10" s="1"/>
  <c r="F558" i="5"/>
  <c r="E558" i="5"/>
  <c r="E558" i="10" s="1"/>
  <c r="D558" i="5"/>
  <c r="D558" i="10" s="1"/>
  <c r="C558" i="5"/>
  <c r="C558" i="10" s="1"/>
  <c r="F557" i="5"/>
  <c r="E557" i="5"/>
  <c r="E557" i="10" s="1"/>
  <c r="D557" i="5"/>
  <c r="D557" i="10" s="1"/>
  <c r="C557" i="5"/>
  <c r="C557" i="10" s="1"/>
  <c r="F556" i="5"/>
  <c r="E556" i="5"/>
  <c r="E556" i="10" s="1"/>
  <c r="D556" i="5"/>
  <c r="D556" i="10" s="1"/>
  <c r="C556" i="5"/>
  <c r="C556" i="10" s="1"/>
  <c r="F555" i="5"/>
  <c r="E555" i="5"/>
  <c r="E555" i="10" s="1"/>
  <c r="D555" i="5"/>
  <c r="D555" i="10" s="1"/>
  <c r="C555" i="5"/>
  <c r="C555" i="10" s="1"/>
  <c r="F554" i="5"/>
  <c r="E554" i="5"/>
  <c r="E554" i="10" s="1"/>
  <c r="D554" i="5"/>
  <c r="D554" i="10" s="1"/>
  <c r="C554" i="5"/>
  <c r="C554" i="10" s="1"/>
  <c r="F553" i="5"/>
  <c r="E553" i="5"/>
  <c r="E553" i="10" s="1"/>
  <c r="D553" i="5"/>
  <c r="D553" i="10" s="1"/>
  <c r="C553" i="5"/>
  <c r="C553" i="10" s="1"/>
  <c r="F552" i="5"/>
  <c r="E552" i="5"/>
  <c r="E552" i="10" s="1"/>
  <c r="D552" i="5"/>
  <c r="D552" i="10" s="1"/>
  <c r="C552" i="5"/>
  <c r="C552" i="10" s="1"/>
  <c r="F551" i="5"/>
  <c r="E551" i="5"/>
  <c r="E551" i="10" s="1"/>
  <c r="D551" i="5"/>
  <c r="D551" i="10" s="1"/>
  <c r="C551" i="5"/>
  <c r="C551" i="10" s="1"/>
  <c r="F550" i="5"/>
  <c r="E550" i="5"/>
  <c r="E550" i="10" s="1"/>
  <c r="D550" i="5"/>
  <c r="D550" i="10" s="1"/>
  <c r="C550" i="5"/>
  <c r="C550" i="10" s="1"/>
  <c r="F549" i="5"/>
  <c r="E549" i="5"/>
  <c r="E549" i="10" s="1"/>
  <c r="D549" i="5"/>
  <c r="D549" i="10" s="1"/>
  <c r="C549" i="5"/>
  <c r="C549" i="10" s="1"/>
  <c r="F548" i="5"/>
  <c r="E548" i="5"/>
  <c r="E548" i="10" s="1"/>
  <c r="D548" i="5"/>
  <c r="D548" i="10" s="1"/>
  <c r="C548" i="5"/>
  <c r="C548" i="10" s="1"/>
  <c r="F547" i="5"/>
  <c r="E547" i="5"/>
  <c r="E547" i="10" s="1"/>
  <c r="D547" i="5"/>
  <c r="D547" i="10" s="1"/>
  <c r="C547" i="5"/>
  <c r="C547" i="10" s="1"/>
  <c r="F546" i="5"/>
  <c r="E546" i="5"/>
  <c r="E546" i="10" s="1"/>
  <c r="D546" i="5"/>
  <c r="D546" i="10" s="1"/>
  <c r="C546" i="5"/>
  <c r="C546" i="10" s="1"/>
  <c r="F545" i="5"/>
  <c r="E545" i="5"/>
  <c r="E545" i="10" s="1"/>
  <c r="D545" i="5"/>
  <c r="D545" i="10" s="1"/>
  <c r="C545" i="5"/>
  <c r="C545" i="10" s="1"/>
  <c r="F544" i="5"/>
  <c r="E544" i="5"/>
  <c r="E544" i="10" s="1"/>
  <c r="D544" i="5"/>
  <c r="D544" i="10" s="1"/>
  <c r="C544" i="5"/>
  <c r="C544" i="10" s="1"/>
  <c r="F543" i="5"/>
  <c r="E543" i="5"/>
  <c r="E543" i="10" s="1"/>
  <c r="D543" i="5"/>
  <c r="D543" i="10" s="1"/>
  <c r="C543" i="5"/>
  <c r="C543" i="10" s="1"/>
  <c r="F542" i="5"/>
  <c r="E542" i="5"/>
  <c r="E542" i="10" s="1"/>
  <c r="D542" i="5"/>
  <c r="D542" i="10" s="1"/>
  <c r="C542" i="5"/>
  <c r="C542" i="10" s="1"/>
  <c r="F541" i="5"/>
  <c r="E541" i="5"/>
  <c r="E541" i="10" s="1"/>
  <c r="D541" i="5"/>
  <c r="D541" i="10" s="1"/>
  <c r="C541" i="5"/>
  <c r="C541" i="10" s="1"/>
  <c r="F540" i="5"/>
  <c r="E540" i="5"/>
  <c r="E540" i="10" s="1"/>
  <c r="D540" i="5"/>
  <c r="D540" i="10" s="1"/>
  <c r="C540" i="5"/>
  <c r="C540" i="10" s="1"/>
  <c r="F539" i="5"/>
  <c r="E539" i="5"/>
  <c r="E539" i="10" s="1"/>
  <c r="D539" i="5"/>
  <c r="D539" i="10" s="1"/>
  <c r="C539" i="5"/>
  <c r="C539" i="10" s="1"/>
  <c r="F538" i="5"/>
  <c r="E538" i="5"/>
  <c r="E538" i="10" s="1"/>
  <c r="D538" i="5"/>
  <c r="D538" i="10" s="1"/>
  <c r="C538" i="5"/>
  <c r="C538" i="10" s="1"/>
  <c r="F537" i="5"/>
  <c r="E537" i="5"/>
  <c r="E537" i="10" s="1"/>
  <c r="D537" i="5"/>
  <c r="D537" i="10" s="1"/>
  <c r="C537" i="5"/>
  <c r="C537" i="10" s="1"/>
  <c r="F536" i="5"/>
  <c r="E536" i="5"/>
  <c r="E536" i="10" s="1"/>
  <c r="D536" i="5"/>
  <c r="D536" i="10" s="1"/>
  <c r="C536" i="5"/>
  <c r="C536" i="10" s="1"/>
  <c r="F535" i="5"/>
  <c r="E535" i="5"/>
  <c r="E535" i="10" s="1"/>
  <c r="D535" i="5"/>
  <c r="D535" i="10" s="1"/>
  <c r="C535" i="5"/>
  <c r="C535" i="10" s="1"/>
  <c r="F534" i="5"/>
  <c r="E534" i="5"/>
  <c r="E534" i="10" s="1"/>
  <c r="D534" i="5"/>
  <c r="D534" i="10" s="1"/>
  <c r="C534" i="5"/>
  <c r="C534" i="10" s="1"/>
  <c r="F533" i="5"/>
  <c r="E533" i="5"/>
  <c r="E533" i="10" s="1"/>
  <c r="D533" i="5"/>
  <c r="D533" i="10" s="1"/>
  <c r="C533" i="5"/>
  <c r="C533" i="10" s="1"/>
  <c r="F532" i="5"/>
  <c r="E532" i="5"/>
  <c r="E532" i="10" s="1"/>
  <c r="D532" i="5"/>
  <c r="D532" i="10" s="1"/>
  <c r="C532" i="5"/>
  <c r="C532" i="10" s="1"/>
  <c r="F531" i="5"/>
  <c r="E531" i="5"/>
  <c r="E531" i="10" s="1"/>
  <c r="D531" i="5"/>
  <c r="D531" i="10" s="1"/>
  <c r="C531" i="5"/>
  <c r="C531" i="10" s="1"/>
  <c r="F530" i="5"/>
  <c r="E530" i="5"/>
  <c r="E530" i="10" s="1"/>
  <c r="D530" i="5"/>
  <c r="D530" i="10" s="1"/>
  <c r="C530" i="5"/>
  <c r="C530" i="10" s="1"/>
  <c r="F529" i="5"/>
  <c r="E529" i="5"/>
  <c r="E529" i="10" s="1"/>
  <c r="D529" i="5"/>
  <c r="D529" i="10" s="1"/>
  <c r="C529" i="5"/>
  <c r="C529" i="10" s="1"/>
  <c r="F528" i="5"/>
  <c r="E528" i="5"/>
  <c r="E528" i="10" s="1"/>
  <c r="D528" i="5"/>
  <c r="D528" i="10" s="1"/>
  <c r="C528" i="5"/>
  <c r="C528" i="10" s="1"/>
  <c r="F527" i="5"/>
  <c r="E527" i="5"/>
  <c r="E527" i="10" s="1"/>
  <c r="D527" i="5"/>
  <c r="D527" i="10" s="1"/>
  <c r="C527" i="5"/>
  <c r="C527" i="10" s="1"/>
  <c r="F526" i="5"/>
  <c r="E526" i="5"/>
  <c r="E526" i="10" s="1"/>
  <c r="D526" i="5"/>
  <c r="D526" i="10" s="1"/>
  <c r="C526" i="5"/>
  <c r="C526" i="10" s="1"/>
  <c r="F525" i="5"/>
  <c r="E525" i="5"/>
  <c r="E525" i="10" s="1"/>
  <c r="D525" i="5"/>
  <c r="D525" i="10" s="1"/>
  <c r="C525" i="5"/>
  <c r="C525" i="10" s="1"/>
  <c r="F524" i="5"/>
  <c r="E524" i="5"/>
  <c r="E524" i="10" s="1"/>
  <c r="D524" i="5"/>
  <c r="D524" i="10" s="1"/>
  <c r="C524" i="5"/>
  <c r="C524" i="10" s="1"/>
  <c r="F523" i="5"/>
  <c r="E523" i="5"/>
  <c r="E523" i="10" s="1"/>
  <c r="D523" i="5"/>
  <c r="D523" i="10" s="1"/>
  <c r="C523" i="5"/>
  <c r="C523" i="10" s="1"/>
  <c r="F522" i="5"/>
  <c r="E522" i="5"/>
  <c r="E522" i="10" s="1"/>
  <c r="D522" i="5"/>
  <c r="D522" i="10" s="1"/>
  <c r="C522" i="5"/>
  <c r="C522" i="10" s="1"/>
  <c r="F521" i="5"/>
  <c r="E521" i="5"/>
  <c r="E521" i="10" s="1"/>
  <c r="D521" i="5"/>
  <c r="D521" i="10" s="1"/>
  <c r="C521" i="5"/>
  <c r="C521" i="10" s="1"/>
  <c r="F520" i="5"/>
  <c r="E520" i="5"/>
  <c r="E520" i="10" s="1"/>
  <c r="D520" i="5"/>
  <c r="D520" i="10" s="1"/>
  <c r="C520" i="5"/>
  <c r="C520" i="10" s="1"/>
  <c r="F519" i="5"/>
  <c r="E519" i="5"/>
  <c r="E519" i="10" s="1"/>
  <c r="D519" i="5"/>
  <c r="D519" i="10" s="1"/>
  <c r="C519" i="5"/>
  <c r="C519" i="10" s="1"/>
  <c r="F518" i="5"/>
  <c r="E518" i="5"/>
  <c r="E518" i="10" s="1"/>
  <c r="D518" i="5"/>
  <c r="D518" i="10" s="1"/>
  <c r="C518" i="5"/>
  <c r="C518" i="10" s="1"/>
  <c r="F517" i="5"/>
  <c r="E517" i="5"/>
  <c r="E517" i="10" s="1"/>
  <c r="D517" i="5"/>
  <c r="D517" i="10" s="1"/>
  <c r="C517" i="5"/>
  <c r="C517" i="10" s="1"/>
  <c r="F516" i="5"/>
  <c r="E516" i="5"/>
  <c r="E516" i="10" s="1"/>
  <c r="D516" i="5"/>
  <c r="D516" i="10" s="1"/>
  <c r="C516" i="5"/>
  <c r="C516" i="10" s="1"/>
  <c r="F515" i="5"/>
  <c r="E515" i="5"/>
  <c r="E515" i="10" s="1"/>
  <c r="D515" i="5"/>
  <c r="D515" i="10" s="1"/>
  <c r="C515" i="5"/>
  <c r="C515" i="10" s="1"/>
  <c r="F514" i="5"/>
  <c r="E514" i="5"/>
  <c r="E514" i="10" s="1"/>
  <c r="D514" i="5"/>
  <c r="D514" i="10" s="1"/>
  <c r="C514" i="5"/>
  <c r="C514" i="10" s="1"/>
  <c r="F513" i="5"/>
  <c r="E513" i="5"/>
  <c r="E513" i="10" s="1"/>
  <c r="D513" i="5"/>
  <c r="D513" i="10" s="1"/>
  <c r="C513" i="5"/>
  <c r="C513" i="10" s="1"/>
  <c r="F512" i="5"/>
  <c r="E512" i="5"/>
  <c r="E512" i="10" s="1"/>
  <c r="D512" i="5"/>
  <c r="D512" i="10" s="1"/>
  <c r="C512" i="5"/>
  <c r="C512" i="10" s="1"/>
  <c r="F511" i="5"/>
  <c r="E511" i="5"/>
  <c r="E511" i="10" s="1"/>
  <c r="D511" i="5"/>
  <c r="D511" i="10" s="1"/>
  <c r="C511" i="5"/>
  <c r="C511" i="10" s="1"/>
  <c r="F510" i="5"/>
  <c r="E510" i="5"/>
  <c r="E510" i="10" s="1"/>
  <c r="D510" i="5"/>
  <c r="D510" i="10" s="1"/>
  <c r="C510" i="5"/>
  <c r="C510" i="10" s="1"/>
  <c r="F509" i="5"/>
  <c r="E509" i="5"/>
  <c r="E509" i="10" s="1"/>
  <c r="D509" i="5"/>
  <c r="D509" i="10" s="1"/>
  <c r="C509" i="5"/>
  <c r="C509" i="10" s="1"/>
  <c r="F508" i="5"/>
  <c r="E508" i="5"/>
  <c r="E508" i="10" s="1"/>
  <c r="D508" i="5"/>
  <c r="D508" i="10" s="1"/>
  <c r="C508" i="5"/>
  <c r="C508" i="10" s="1"/>
  <c r="F507" i="5"/>
  <c r="E507" i="5"/>
  <c r="E507" i="10" s="1"/>
  <c r="D507" i="5"/>
  <c r="D507" i="10" s="1"/>
  <c r="C507" i="5"/>
  <c r="C507" i="10" s="1"/>
  <c r="F506" i="5"/>
  <c r="E506" i="5"/>
  <c r="E506" i="10" s="1"/>
  <c r="D506" i="5"/>
  <c r="D506" i="10" s="1"/>
  <c r="C506" i="5"/>
  <c r="C506" i="10" s="1"/>
  <c r="F505" i="5"/>
  <c r="E505" i="5"/>
  <c r="E505" i="10" s="1"/>
  <c r="D505" i="5"/>
  <c r="D505" i="10" s="1"/>
  <c r="C505" i="5"/>
  <c r="C505" i="10" s="1"/>
  <c r="F504" i="5"/>
  <c r="E504" i="5"/>
  <c r="E504" i="10" s="1"/>
  <c r="D504" i="5"/>
  <c r="D504" i="10" s="1"/>
  <c r="C504" i="5"/>
  <c r="C504" i="10" s="1"/>
  <c r="F503" i="5"/>
  <c r="E503" i="5"/>
  <c r="E503" i="10" s="1"/>
  <c r="D503" i="5"/>
  <c r="D503" i="10" s="1"/>
  <c r="C503" i="5"/>
  <c r="C503" i="10" s="1"/>
  <c r="F502" i="5"/>
  <c r="E502" i="5"/>
  <c r="E502" i="10" s="1"/>
  <c r="D502" i="5"/>
  <c r="D502" i="10" s="1"/>
  <c r="C502" i="5"/>
  <c r="C502" i="10" s="1"/>
  <c r="F501" i="5"/>
  <c r="E501" i="5"/>
  <c r="E501" i="10" s="1"/>
  <c r="D501" i="5"/>
  <c r="D501" i="10" s="1"/>
  <c r="C501" i="5"/>
  <c r="C501" i="10" s="1"/>
  <c r="F500" i="5"/>
  <c r="E500" i="5"/>
  <c r="E500" i="10" s="1"/>
  <c r="D500" i="5"/>
  <c r="D500" i="10" s="1"/>
  <c r="C500" i="5"/>
  <c r="C500" i="10" s="1"/>
  <c r="F499" i="5"/>
  <c r="E499" i="5"/>
  <c r="E499" i="10" s="1"/>
  <c r="D499" i="5"/>
  <c r="D499" i="10" s="1"/>
  <c r="C499" i="5"/>
  <c r="C499" i="10" s="1"/>
  <c r="F498" i="5"/>
  <c r="E498" i="5"/>
  <c r="E498" i="10" s="1"/>
  <c r="D498" i="5"/>
  <c r="D498" i="10" s="1"/>
  <c r="C498" i="5"/>
  <c r="C498" i="10" s="1"/>
  <c r="F497" i="5"/>
  <c r="E497" i="5"/>
  <c r="E497" i="10" s="1"/>
  <c r="D497" i="5"/>
  <c r="D497" i="10" s="1"/>
  <c r="C497" i="5"/>
  <c r="C497" i="10" s="1"/>
  <c r="F496" i="5"/>
  <c r="E496" i="5"/>
  <c r="E496" i="10" s="1"/>
  <c r="D496" i="5"/>
  <c r="D496" i="10" s="1"/>
  <c r="C496" i="5"/>
  <c r="C496" i="10" s="1"/>
  <c r="F495" i="5"/>
  <c r="E495" i="5"/>
  <c r="E495" i="10" s="1"/>
  <c r="D495" i="5"/>
  <c r="D495" i="10" s="1"/>
  <c r="C495" i="5"/>
  <c r="C495" i="10" s="1"/>
  <c r="F494" i="5"/>
  <c r="E494" i="5"/>
  <c r="E494" i="10" s="1"/>
  <c r="D494" i="5"/>
  <c r="D494" i="10" s="1"/>
  <c r="C494" i="5"/>
  <c r="C494" i="10" s="1"/>
  <c r="F493" i="5"/>
  <c r="E493" i="5"/>
  <c r="E493" i="10" s="1"/>
  <c r="D493" i="5"/>
  <c r="D493" i="10" s="1"/>
  <c r="C493" i="5"/>
  <c r="C493" i="10" s="1"/>
  <c r="F492" i="5"/>
  <c r="E492" i="5"/>
  <c r="E492" i="10" s="1"/>
  <c r="D492" i="5"/>
  <c r="D492" i="10" s="1"/>
  <c r="C492" i="5"/>
  <c r="C492" i="10" s="1"/>
  <c r="F491" i="5"/>
  <c r="E491" i="5"/>
  <c r="E491" i="10" s="1"/>
  <c r="D491" i="5"/>
  <c r="D491" i="10" s="1"/>
  <c r="C491" i="5"/>
  <c r="C491" i="10" s="1"/>
  <c r="F490" i="5"/>
  <c r="E490" i="5"/>
  <c r="E490" i="10" s="1"/>
  <c r="D490" i="5"/>
  <c r="D490" i="10" s="1"/>
  <c r="C490" i="5"/>
  <c r="C490" i="10" s="1"/>
  <c r="F489" i="5"/>
  <c r="E489" i="5"/>
  <c r="E489" i="10" s="1"/>
  <c r="D489" i="5"/>
  <c r="D489" i="10" s="1"/>
  <c r="C489" i="5"/>
  <c r="C489" i="10" s="1"/>
  <c r="F488" i="5"/>
  <c r="E488" i="5"/>
  <c r="E488" i="10" s="1"/>
  <c r="D488" i="5"/>
  <c r="D488" i="10" s="1"/>
  <c r="C488" i="5"/>
  <c r="C488" i="10" s="1"/>
  <c r="F487" i="5"/>
  <c r="E487" i="5"/>
  <c r="E487" i="10" s="1"/>
  <c r="D487" i="5"/>
  <c r="D487" i="10" s="1"/>
  <c r="C487" i="5"/>
  <c r="C487" i="10" s="1"/>
  <c r="F486" i="5"/>
  <c r="E486" i="5"/>
  <c r="E486" i="10" s="1"/>
  <c r="D486" i="5"/>
  <c r="D486" i="10" s="1"/>
  <c r="C486" i="5"/>
  <c r="C486" i="10" s="1"/>
  <c r="F485" i="5"/>
  <c r="E485" i="5"/>
  <c r="E485" i="10" s="1"/>
  <c r="D485" i="5"/>
  <c r="D485" i="10" s="1"/>
  <c r="C485" i="5"/>
  <c r="C485" i="10" s="1"/>
  <c r="F484" i="5"/>
  <c r="E484" i="5"/>
  <c r="E484" i="10" s="1"/>
  <c r="D484" i="5"/>
  <c r="D484" i="10" s="1"/>
  <c r="C484" i="5"/>
  <c r="C484" i="10" s="1"/>
  <c r="F483" i="5"/>
  <c r="E483" i="5"/>
  <c r="E483" i="10" s="1"/>
  <c r="D483" i="5"/>
  <c r="D483" i="10" s="1"/>
  <c r="C483" i="5"/>
  <c r="C483" i="10" s="1"/>
  <c r="F482" i="5"/>
  <c r="E482" i="5"/>
  <c r="E482" i="10" s="1"/>
  <c r="D482" i="5"/>
  <c r="D482" i="10" s="1"/>
  <c r="C482" i="5"/>
  <c r="C482" i="10" s="1"/>
  <c r="F481" i="5"/>
  <c r="E481" i="5"/>
  <c r="E481" i="10" s="1"/>
  <c r="D481" i="5"/>
  <c r="D481" i="10" s="1"/>
  <c r="C481" i="5"/>
  <c r="C481" i="10" s="1"/>
  <c r="F480" i="5"/>
  <c r="E480" i="5"/>
  <c r="E480" i="10" s="1"/>
  <c r="D480" i="5"/>
  <c r="D480" i="10" s="1"/>
  <c r="C480" i="5"/>
  <c r="C480" i="10" s="1"/>
  <c r="F479" i="5"/>
  <c r="E479" i="5"/>
  <c r="E479" i="10" s="1"/>
  <c r="D479" i="5"/>
  <c r="D479" i="10" s="1"/>
  <c r="C479" i="5"/>
  <c r="C479" i="10" s="1"/>
  <c r="F478" i="5"/>
  <c r="E478" i="5"/>
  <c r="E478" i="10" s="1"/>
  <c r="D478" i="5"/>
  <c r="D478" i="10" s="1"/>
  <c r="C478" i="5"/>
  <c r="C478" i="10" s="1"/>
  <c r="F477" i="5"/>
  <c r="E477" i="5"/>
  <c r="E477" i="10" s="1"/>
  <c r="D477" i="5"/>
  <c r="D477" i="10" s="1"/>
  <c r="C477" i="5"/>
  <c r="C477" i="10" s="1"/>
  <c r="F476" i="5"/>
  <c r="E476" i="5"/>
  <c r="E476" i="10" s="1"/>
  <c r="D476" i="5"/>
  <c r="D476" i="10" s="1"/>
  <c r="C476" i="5"/>
  <c r="C476" i="10" s="1"/>
  <c r="F475" i="5"/>
  <c r="E475" i="5"/>
  <c r="E475" i="10" s="1"/>
  <c r="D475" i="5"/>
  <c r="D475" i="10" s="1"/>
  <c r="C475" i="5"/>
  <c r="C475" i="10" s="1"/>
  <c r="F474" i="5"/>
  <c r="E474" i="5"/>
  <c r="E474" i="10" s="1"/>
  <c r="D474" i="5"/>
  <c r="D474" i="10" s="1"/>
  <c r="C474" i="5"/>
  <c r="C474" i="10" s="1"/>
  <c r="F473" i="5"/>
  <c r="E473" i="5"/>
  <c r="E473" i="10" s="1"/>
  <c r="D473" i="5"/>
  <c r="D473" i="10" s="1"/>
  <c r="C473" i="5"/>
  <c r="C473" i="10" s="1"/>
  <c r="F472" i="5"/>
  <c r="E472" i="5"/>
  <c r="E472" i="10" s="1"/>
  <c r="D472" i="5"/>
  <c r="D472" i="10" s="1"/>
  <c r="C472" i="5"/>
  <c r="C472" i="10" s="1"/>
  <c r="F471" i="5"/>
  <c r="E471" i="5"/>
  <c r="E471" i="10" s="1"/>
  <c r="D471" i="5"/>
  <c r="D471" i="10" s="1"/>
  <c r="C471" i="5"/>
  <c r="C471" i="10" s="1"/>
  <c r="F470" i="5"/>
  <c r="E470" i="5"/>
  <c r="E470" i="10" s="1"/>
  <c r="D470" i="5"/>
  <c r="D470" i="10" s="1"/>
  <c r="C470" i="5"/>
  <c r="C470" i="10" s="1"/>
  <c r="F469" i="5"/>
  <c r="E469" i="5"/>
  <c r="E469" i="10" s="1"/>
  <c r="D469" i="5"/>
  <c r="D469" i="10" s="1"/>
  <c r="C469" i="5"/>
  <c r="C469" i="10" s="1"/>
  <c r="F468" i="5"/>
  <c r="E468" i="5"/>
  <c r="E468" i="10" s="1"/>
  <c r="D468" i="5"/>
  <c r="D468" i="10" s="1"/>
  <c r="C468" i="5"/>
  <c r="C468" i="10" s="1"/>
  <c r="F467" i="5"/>
  <c r="E467" i="5"/>
  <c r="E467" i="10" s="1"/>
  <c r="D467" i="5"/>
  <c r="D467" i="10" s="1"/>
  <c r="C467" i="5"/>
  <c r="C467" i="10" s="1"/>
  <c r="F466" i="5"/>
  <c r="E466" i="5"/>
  <c r="E466" i="10" s="1"/>
  <c r="D466" i="5"/>
  <c r="D466" i="10" s="1"/>
  <c r="C466" i="5"/>
  <c r="C466" i="10" s="1"/>
  <c r="F465" i="5"/>
  <c r="E465" i="5"/>
  <c r="E465" i="10" s="1"/>
  <c r="D465" i="5"/>
  <c r="D465" i="10" s="1"/>
  <c r="C465" i="5"/>
  <c r="C465" i="10" s="1"/>
  <c r="F464" i="5"/>
  <c r="E464" i="5"/>
  <c r="E464" i="10" s="1"/>
  <c r="D464" i="5"/>
  <c r="D464" i="10" s="1"/>
  <c r="C464" i="5"/>
  <c r="C464" i="10" s="1"/>
  <c r="F463" i="5"/>
  <c r="E463" i="5"/>
  <c r="E463" i="10" s="1"/>
  <c r="D463" i="5"/>
  <c r="D463" i="10" s="1"/>
  <c r="C463" i="5"/>
  <c r="C463" i="10" s="1"/>
  <c r="F462" i="5"/>
  <c r="E462" i="5"/>
  <c r="E462" i="10" s="1"/>
  <c r="D462" i="5"/>
  <c r="D462" i="10" s="1"/>
  <c r="C462" i="5"/>
  <c r="C462" i="10" s="1"/>
  <c r="F461" i="5"/>
  <c r="E461" i="5"/>
  <c r="E461" i="10" s="1"/>
  <c r="D461" i="5"/>
  <c r="D461" i="10" s="1"/>
  <c r="C461" i="5"/>
  <c r="C461" i="10" s="1"/>
  <c r="F460" i="5"/>
  <c r="E460" i="5"/>
  <c r="E460" i="10" s="1"/>
  <c r="D460" i="5"/>
  <c r="D460" i="10" s="1"/>
  <c r="C460" i="5"/>
  <c r="C460" i="10" s="1"/>
  <c r="F459" i="5"/>
  <c r="E459" i="5"/>
  <c r="E459" i="10" s="1"/>
  <c r="D459" i="5"/>
  <c r="D459" i="10" s="1"/>
  <c r="C459" i="5"/>
  <c r="C459" i="10" s="1"/>
  <c r="F458" i="5"/>
  <c r="E458" i="5"/>
  <c r="E458" i="10" s="1"/>
  <c r="D458" i="5"/>
  <c r="D458" i="10" s="1"/>
  <c r="C458" i="5"/>
  <c r="C458" i="10" s="1"/>
  <c r="F457" i="5"/>
  <c r="E457" i="5"/>
  <c r="E457" i="10" s="1"/>
  <c r="D457" i="5"/>
  <c r="D457" i="10" s="1"/>
  <c r="C457" i="5"/>
  <c r="C457" i="10" s="1"/>
  <c r="F456" i="5"/>
  <c r="E456" i="5"/>
  <c r="E456" i="10" s="1"/>
  <c r="D456" i="5"/>
  <c r="D456" i="10" s="1"/>
  <c r="C456" i="5"/>
  <c r="C456" i="10" s="1"/>
  <c r="F455" i="5"/>
  <c r="E455" i="5"/>
  <c r="E455" i="10" s="1"/>
  <c r="D455" i="5"/>
  <c r="D455" i="10" s="1"/>
  <c r="C455" i="5"/>
  <c r="C455" i="10" s="1"/>
  <c r="F454" i="5"/>
  <c r="E454" i="5"/>
  <c r="E454" i="10" s="1"/>
  <c r="D454" i="5"/>
  <c r="D454" i="10" s="1"/>
  <c r="C454" i="5"/>
  <c r="C454" i="10" s="1"/>
  <c r="F453" i="5"/>
  <c r="E453" i="5"/>
  <c r="E453" i="10" s="1"/>
  <c r="D453" i="5"/>
  <c r="D453" i="10" s="1"/>
  <c r="C453" i="5"/>
  <c r="C453" i="10" s="1"/>
  <c r="F452" i="5"/>
  <c r="E452" i="5"/>
  <c r="E452" i="10" s="1"/>
  <c r="D452" i="5"/>
  <c r="D452" i="10" s="1"/>
  <c r="C452" i="5"/>
  <c r="C452" i="10" s="1"/>
  <c r="F451" i="5"/>
  <c r="E451" i="5"/>
  <c r="E451" i="10" s="1"/>
  <c r="D451" i="5"/>
  <c r="D451" i="10" s="1"/>
  <c r="C451" i="5"/>
  <c r="C451" i="10" s="1"/>
  <c r="F450" i="5"/>
  <c r="E450" i="5"/>
  <c r="E450" i="10" s="1"/>
  <c r="D450" i="5"/>
  <c r="D450" i="10" s="1"/>
  <c r="C450" i="5"/>
  <c r="C450" i="10" s="1"/>
  <c r="F449" i="5"/>
  <c r="E449" i="5"/>
  <c r="E449" i="10" s="1"/>
  <c r="D449" i="5"/>
  <c r="D449" i="10" s="1"/>
  <c r="C449" i="5"/>
  <c r="C449" i="10" s="1"/>
  <c r="F448" i="5"/>
  <c r="E448" i="5"/>
  <c r="E448" i="10" s="1"/>
  <c r="D448" i="5"/>
  <c r="D448" i="10" s="1"/>
  <c r="C448" i="5"/>
  <c r="C448" i="10" s="1"/>
  <c r="F447" i="5"/>
  <c r="E447" i="5"/>
  <c r="E447" i="10" s="1"/>
  <c r="D447" i="5"/>
  <c r="D447" i="10" s="1"/>
  <c r="C447" i="5"/>
  <c r="C447" i="10" s="1"/>
  <c r="F446" i="5"/>
  <c r="E446" i="5"/>
  <c r="E446" i="10" s="1"/>
  <c r="D446" i="5"/>
  <c r="D446" i="10" s="1"/>
  <c r="C446" i="5"/>
  <c r="C446" i="10" s="1"/>
  <c r="F445" i="5"/>
  <c r="E445" i="5"/>
  <c r="E445" i="10" s="1"/>
  <c r="D445" i="5"/>
  <c r="D445" i="10" s="1"/>
  <c r="C445" i="5"/>
  <c r="C445" i="10" s="1"/>
  <c r="F444" i="5"/>
  <c r="E444" i="5"/>
  <c r="E444" i="10" s="1"/>
  <c r="D444" i="5"/>
  <c r="D444" i="10" s="1"/>
  <c r="C444" i="5"/>
  <c r="C444" i="10" s="1"/>
  <c r="F443" i="5"/>
  <c r="E443" i="5"/>
  <c r="E443" i="10" s="1"/>
  <c r="D443" i="5"/>
  <c r="D443" i="10" s="1"/>
  <c r="C443" i="5"/>
  <c r="C443" i="10" s="1"/>
  <c r="F442" i="5"/>
  <c r="E442" i="5"/>
  <c r="E442" i="10" s="1"/>
  <c r="D442" i="5"/>
  <c r="D442" i="10" s="1"/>
  <c r="C442" i="5"/>
  <c r="C442" i="10" s="1"/>
  <c r="F441" i="5"/>
  <c r="E441" i="5"/>
  <c r="E441" i="10" s="1"/>
  <c r="D441" i="5"/>
  <c r="D441" i="10" s="1"/>
  <c r="C441" i="5"/>
  <c r="C441" i="10" s="1"/>
  <c r="F440" i="5"/>
  <c r="E440" i="5"/>
  <c r="E440" i="10" s="1"/>
  <c r="D440" i="5"/>
  <c r="D440" i="10" s="1"/>
  <c r="C440" i="5"/>
  <c r="C440" i="10" s="1"/>
  <c r="F439" i="5"/>
  <c r="E439" i="5"/>
  <c r="E439" i="10" s="1"/>
  <c r="D439" i="5"/>
  <c r="D439" i="10" s="1"/>
  <c r="C439" i="5"/>
  <c r="C439" i="10" s="1"/>
  <c r="F438" i="5"/>
  <c r="E438" i="5"/>
  <c r="E438" i="10" s="1"/>
  <c r="D438" i="5"/>
  <c r="D438" i="10" s="1"/>
  <c r="C438" i="5"/>
  <c r="C438" i="10" s="1"/>
  <c r="F437" i="5"/>
  <c r="E437" i="5"/>
  <c r="E437" i="10" s="1"/>
  <c r="D437" i="5"/>
  <c r="D437" i="10" s="1"/>
  <c r="C437" i="5"/>
  <c r="C437" i="10" s="1"/>
  <c r="F436" i="5"/>
  <c r="E436" i="5"/>
  <c r="E436" i="10" s="1"/>
  <c r="D436" i="5"/>
  <c r="D436" i="10" s="1"/>
  <c r="C436" i="5"/>
  <c r="C436" i="10" s="1"/>
  <c r="F435" i="5"/>
  <c r="E435" i="5"/>
  <c r="E435" i="10" s="1"/>
  <c r="D435" i="5"/>
  <c r="D435" i="10" s="1"/>
  <c r="C435" i="5"/>
  <c r="C435" i="10" s="1"/>
  <c r="F434" i="5"/>
  <c r="E434" i="5"/>
  <c r="E434" i="10" s="1"/>
  <c r="D434" i="5"/>
  <c r="D434" i="10" s="1"/>
  <c r="C434" i="5"/>
  <c r="C434" i="10" s="1"/>
  <c r="F433" i="5"/>
  <c r="E433" i="5"/>
  <c r="E433" i="10" s="1"/>
  <c r="D433" i="5"/>
  <c r="D433" i="10" s="1"/>
  <c r="C433" i="5"/>
  <c r="C433" i="10" s="1"/>
  <c r="F432" i="5"/>
  <c r="E432" i="5"/>
  <c r="E432" i="10" s="1"/>
  <c r="D432" i="5"/>
  <c r="D432" i="10" s="1"/>
  <c r="C432" i="5"/>
  <c r="C432" i="10" s="1"/>
  <c r="F431" i="5"/>
  <c r="E431" i="5"/>
  <c r="E431" i="10" s="1"/>
  <c r="D431" i="5"/>
  <c r="D431" i="10" s="1"/>
  <c r="C431" i="5"/>
  <c r="C431" i="10" s="1"/>
  <c r="F430" i="5"/>
  <c r="E430" i="5"/>
  <c r="E430" i="10" s="1"/>
  <c r="D430" i="5"/>
  <c r="D430" i="10" s="1"/>
  <c r="C430" i="5"/>
  <c r="C430" i="10" s="1"/>
  <c r="F429" i="5"/>
  <c r="E429" i="5"/>
  <c r="E429" i="10" s="1"/>
  <c r="D429" i="5"/>
  <c r="D429" i="10" s="1"/>
  <c r="C429" i="5"/>
  <c r="C429" i="10" s="1"/>
  <c r="F428" i="5"/>
  <c r="E428" i="5"/>
  <c r="E428" i="10" s="1"/>
  <c r="D428" i="5"/>
  <c r="D428" i="10" s="1"/>
  <c r="C428" i="5"/>
  <c r="C428" i="10" s="1"/>
  <c r="F427" i="5"/>
  <c r="E427" i="5"/>
  <c r="E427" i="10" s="1"/>
  <c r="D427" i="5"/>
  <c r="D427" i="10" s="1"/>
  <c r="C427" i="5"/>
  <c r="C427" i="10" s="1"/>
  <c r="F426" i="5"/>
  <c r="E426" i="5"/>
  <c r="E426" i="10" s="1"/>
  <c r="D426" i="5"/>
  <c r="D426" i="10" s="1"/>
  <c r="C426" i="5"/>
  <c r="C426" i="10" s="1"/>
  <c r="F425" i="5"/>
  <c r="E425" i="5"/>
  <c r="E425" i="10" s="1"/>
  <c r="D425" i="5"/>
  <c r="D425" i="10" s="1"/>
  <c r="C425" i="5"/>
  <c r="C425" i="10" s="1"/>
  <c r="F424" i="5"/>
  <c r="E424" i="5"/>
  <c r="E424" i="10" s="1"/>
  <c r="D424" i="5"/>
  <c r="D424" i="10" s="1"/>
  <c r="C424" i="5"/>
  <c r="C424" i="10" s="1"/>
  <c r="F423" i="5"/>
  <c r="E423" i="5"/>
  <c r="E423" i="10" s="1"/>
  <c r="D423" i="5"/>
  <c r="D423" i="10" s="1"/>
  <c r="C423" i="5"/>
  <c r="C423" i="10" s="1"/>
  <c r="F422" i="5"/>
  <c r="E422" i="5"/>
  <c r="E422" i="10" s="1"/>
  <c r="D422" i="5"/>
  <c r="D422" i="10" s="1"/>
  <c r="C422" i="5"/>
  <c r="C422" i="10" s="1"/>
  <c r="F421" i="5"/>
  <c r="E421" i="5"/>
  <c r="E421" i="10" s="1"/>
  <c r="D421" i="5"/>
  <c r="D421" i="10" s="1"/>
  <c r="C421" i="5"/>
  <c r="C421" i="10" s="1"/>
  <c r="F420" i="5"/>
  <c r="E420" i="5"/>
  <c r="E420" i="10" s="1"/>
  <c r="D420" i="5"/>
  <c r="D420" i="10" s="1"/>
  <c r="C420" i="5"/>
  <c r="C420" i="10" s="1"/>
  <c r="F419" i="5"/>
  <c r="E419" i="5"/>
  <c r="E419" i="10" s="1"/>
  <c r="D419" i="5"/>
  <c r="D419" i="10" s="1"/>
  <c r="C419" i="5"/>
  <c r="C419" i="10" s="1"/>
  <c r="F418" i="5"/>
  <c r="E418" i="5"/>
  <c r="E418" i="10" s="1"/>
  <c r="D418" i="5"/>
  <c r="D418" i="10" s="1"/>
  <c r="C418" i="5"/>
  <c r="C418" i="10" s="1"/>
  <c r="F417" i="5"/>
  <c r="E417" i="5"/>
  <c r="E417" i="10" s="1"/>
  <c r="D417" i="5"/>
  <c r="D417" i="10" s="1"/>
  <c r="C417" i="5"/>
  <c r="C417" i="10" s="1"/>
  <c r="F416" i="5"/>
  <c r="E416" i="5"/>
  <c r="E416" i="10" s="1"/>
  <c r="D416" i="5"/>
  <c r="D416" i="10" s="1"/>
  <c r="C416" i="5"/>
  <c r="C416" i="10" s="1"/>
  <c r="F415" i="5"/>
  <c r="E415" i="5"/>
  <c r="E415" i="10" s="1"/>
  <c r="D415" i="5"/>
  <c r="D415" i="10" s="1"/>
  <c r="C415" i="5"/>
  <c r="C415" i="10" s="1"/>
  <c r="F414" i="5"/>
  <c r="E414" i="5"/>
  <c r="E414" i="10" s="1"/>
  <c r="D414" i="5"/>
  <c r="D414" i="10" s="1"/>
  <c r="C414" i="5"/>
  <c r="C414" i="10" s="1"/>
  <c r="F413" i="5"/>
  <c r="E413" i="5"/>
  <c r="E413" i="10" s="1"/>
  <c r="D413" i="5"/>
  <c r="D413" i="10" s="1"/>
  <c r="C413" i="5"/>
  <c r="C413" i="10" s="1"/>
  <c r="F412" i="5"/>
  <c r="E412" i="5"/>
  <c r="E412" i="10" s="1"/>
  <c r="D412" i="5"/>
  <c r="D412" i="10" s="1"/>
  <c r="C412" i="5"/>
  <c r="C412" i="10" s="1"/>
  <c r="F411" i="5"/>
  <c r="E411" i="5"/>
  <c r="E411" i="10" s="1"/>
  <c r="D411" i="5"/>
  <c r="D411" i="10" s="1"/>
  <c r="C411" i="5"/>
  <c r="C411" i="10" s="1"/>
  <c r="F410" i="5"/>
  <c r="E410" i="5"/>
  <c r="E410" i="10" s="1"/>
  <c r="D410" i="5"/>
  <c r="D410" i="10" s="1"/>
  <c r="C410" i="5"/>
  <c r="C410" i="10" s="1"/>
  <c r="F409" i="5"/>
  <c r="E409" i="5"/>
  <c r="E409" i="10" s="1"/>
  <c r="D409" i="5"/>
  <c r="D409" i="10" s="1"/>
  <c r="C409" i="5"/>
  <c r="C409" i="10" s="1"/>
  <c r="F408" i="5"/>
  <c r="E408" i="5"/>
  <c r="E408" i="10" s="1"/>
  <c r="D408" i="5"/>
  <c r="D408" i="10" s="1"/>
  <c r="C408" i="5"/>
  <c r="C408" i="10" s="1"/>
  <c r="F407" i="5"/>
  <c r="E407" i="5"/>
  <c r="E407" i="10" s="1"/>
  <c r="D407" i="5"/>
  <c r="D407" i="10" s="1"/>
  <c r="C407" i="5"/>
  <c r="C407" i="10" s="1"/>
  <c r="F406" i="5"/>
  <c r="E406" i="5"/>
  <c r="E406" i="10" s="1"/>
  <c r="D406" i="5"/>
  <c r="D406" i="10" s="1"/>
  <c r="C406" i="5"/>
  <c r="C406" i="10" s="1"/>
  <c r="F405" i="5"/>
  <c r="E405" i="5"/>
  <c r="E405" i="10" s="1"/>
  <c r="D405" i="5"/>
  <c r="D405" i="10" s="1"/>
  <c r="C405" i="5"/>
  <c r="C405" i="10" s="1"/>
  <c r="F404" i="5"/>
  <c r="E404" i="5"/>
  <c r="E404" i="10" s="1"/>
  <c r="D404" i="5"/>
  <c r="D404" i="10" s="1"/>
  <c r="C404" i="5"/>
  <c r="C404" i="10" s="1"/>
  <c r="F403" i="5"/>
  <c r="E403" i="5"/>
  <c r="E403" i="10" s="1"/>
  <c r="D403" i="5"/>
  <c r="D403" i="10" s="1"/>
  <c r="C403" i="5"/>
  <c r="C403" i="10" s="1"/>
  <c r="F402" i="5"/>
  <c r="E402" i="5"/>
  <c r="E402" i="10" s="1"/>
  <c r="D402" i="5"/>
  <c r="D402" i="10" s="1"/>
  <c r="C402" i="5"/>
  <c r="C402" i="10" s="1"/>
  <c r="F401" i="5"/>
  <c r="E401" i="5"/>
  <c r="E401" i="10" s="1"/>
  <c r="D401" i="5"/>
  <c r="D401" i="10" s="1"/>
  <c r="C401" i="5"/>
  <c r="C401" i="10" s="1"/>
  <c r="F400" i="5"/>
  <c r="E400" i="5"/>
  <c r="E400" i="10" s="1"/>
  <c r="D400" i="5"/>
  <c r="D400" i="10" s="1"/>
  <c r="C400" i="5"/>
  <c r="C400" i="10" s="1"/>
  <c r="F399" i="5"/>
  <c r="E399" i="5"/>
  <c r="E399" i="10" s="1"/>
  <c r="D399" i="5"/>
  <c r="D399" i="10" s="1"/>
  <c r="C399" i="5"/>
  <c r="C399" i="10" s="1"/>
  <c r="F398" i="5"/>
  <c r="E398" i="5"/>
  <c r="E398" i="10" s="1"/>
  <c r="D398" i="5"/>
  <c r="D398" i="10" s="1"/>
  <c r="C398" i="5"/>
  <c r="C398" i="10" s="1"/>
  <c r="F397" i="5"/>
  <c r="E397" i="5"/>
  <c r="E397" i="10" s="1"/>
  <c r="D397" i="5"/>
  <c r="D397" i="10" s="1"/>
  <c r="C397" i="5"/>
  <c r="C397" i="10" s="1"/>
  <c r="F396" i="5"/>
  <c r="E396" i="5"/>
  <c r="E396" i="10" s="1"/>
  <c r="D396" i="5"/>
  <c r="D396" i="10" s="1"/>
  <c r="C396" i="5"/>
  <c r="C396" i="10" s="1"/>
  <c r="F395" i="5"/>
  <c r="E395" i="5"/>
  <c r="E395" i="10" s="1"/>
  <c r="D395" i="5"/>
  <c r="D395" i="10" s="1"/>
  <c r="C395" i="5"/>
  <c r="C395" i="10" s="1"/>
  <c r="F394" i="5"/>
  <c r="E394" i="5"/>
  <c r="E394" i="10" s="1"/>
  <c r="D394" i="5"/>
  <c r="D394" i="10" s="1"/>
  <c r="C394" i="5"/>
  <c r="C394" i="10" s="1"/>
  <c r="F393" i="5"/>
  <c r="E393" i="5"/>
  <c r="E393" i="10" s="1"/>
  <c r="D393" i="5"/>
  <c r="D393" i="10" s="1"/>
  <c r="C393" i="5"/>
  <c r="C393" i="10" s="1"/>
  <c r="F392" i="5"/>
  <c r="E392" i="5"/>
  <c r="E392" i="10" s="1"/>
  <c r="D392" i="5"/>
  <c r="D392" i="10" s="1"/>
  <c r="C392" i="5"/>
  <c r="C392" i="10" s="1"/>
  <c r="F391" i="5"/>
  <c r="E391" i="5"/>
  <c r="E391" i="10" s="1"/>
  <c r="D391" i="5"/>
  <c r="D391" i="10" s="1"/>
  <c r="C391" i="5"/>
  <c r="C391" i="10" s="1"/>
  <c r="F390" i="5"/>
  <c r="E390" i="5"/>
  <c r="E390" i="10" s="1"/>
  <c r="D390" i="5"/>
  <c r="D390" i="10" s="1"/>
  <c r="C390" i="5"/>
  <c r="C390" i="10" s="1"/>
  <c r="F389" i="5"/>
  <c r="E389" i="5"/>
  <c r="E389" i="10" s="1"/>
  <c r="D389" i="5"/>
  <c r="D389" i="10" s="1"/>
  <c r="C389" i="5"/>
  <c r="C389" i="10" s="1"/>
  <c r="F388" i="5"/>
  <c r="E388" i="5"/>
  <c r="E388" i="10" s="1"/>
  <c r="D388" i="5"/>
  <c r="D388" i="10" s="1"/>
  <c r="C388" i="5"/>
  <c r="C388" i="10" s="1"/>
  <c r="F387" i="5"/>
  <c r="E387" i="5"/>
  <c r="E387" i="10" s="1"/>
  <c r="D387" i="5"/>
  <c r="D387" i="10" s="1"/>
  <c r="C387" i="5"/>
  <c r="C387" i="10" s="1"/>
  <c r="F386" i="5"/>
  <c r="E386" i="5"/>
  <c r="E386" i="10" s="1"/>
  <c r="D386" i="5"/>
  <c r="D386" i="10" s="1"/>
  <c r="C386" i="5"/>
  <c r="C386" i="10" s="1"/>
  <c r="F385" i="5"/>
  <c r="E385" i="5"/>
  <c r="E385" i="10" s="1"/>
  <c r="D385" i="5"/>
  <c r="D385" i="10" s="1"/>
  <c r="C385" i="5"/>
  <c r="C385" i="10" s="1"/>
  <c r="F384" i="5"/>
  <c r="E384" i="5"/>
  <c r="E384" i="10" s="1"/>
  <c r="D384" i="5"/>
  <c r="D384" i="10" s="1"/>
  <c r="C384" i="5"/>
  <c r="C384" i="10" s="1"/>
  <c r="F383" i="5"/>
  <c r="E383" i="5"/>
  <c r="E383" i="10" s="1"/>
  <c r="D383" i="5"/>
  <c r="D383" i="10" s="1"/>
  <c r="C383" i="5"/>
  <c r="C383" i="10" s="1"/>
  <c r="F382" i="5"/>
  <c r="E382" i="5"/>
  <c r="E382" i="10" s="1"/>
  <c r="D382" i="5"/>
  <c r="D382" i="10" s="1"/>
  <c r="C382" i="5"/>
  <c r="C382" i="10" s="1"/>
  <c r="F381" i="5"/>
  <c r="E381" i="5"/>
  <c r="E381" i="10" s="1"/>
  <c r="D381" i="5"/>
  <c r="D381" i="10" s="1"/>
  <c r="C381" i="5"/>
  <c r="C381" i="10" s="1"/>
  <c r="F380" i="5"/>
  <c r="E380" i="5"/>
  <c r="E380" i="10" s="1"/>
  <c r="D380" i="5"/>
  <c r="D380" i="10" s="1"/>
  <c r="C380" i="5"/>
  <c r="C380" i="10" s="1"/>
  <c r="F379" i="5"/>
  <c r="E379" i="5"/>
  <c r="E379" i="10" s="1"/>
  <c r="D379" i="5"/>
  <c r="D379" i="10" s="1"/>
  <c r="C379" i="5"/>
  <c r="C379" i="10" s="1"/>
  <c r="F378" i="5"/>
  <c r="E378" i="5"/>
  <c r="E378" i="10" s="1"/>
  <c r="D378" i="5"/>
  <c r="D378" i="10" s="1"/>
  <c r="C378" i="5"/>
  <c r="C378" i="10" s="1"/>
  <c r="F377" i="5"/>
  <c r="E377" i="5"/>
  <c r="E377" i="10" s="1"/>
  <c r="D377" i="5"/>
  <c r="D377" i="10" s="1"/>
  <c r="C377" i="5"/>
  <c r="C377" i="10" s="1"/>
  <c r="F376" i="5"/>
  <c r="E376" i="5"/>
  <c r="E376" i="10" s="1"/>
  <c r="D376" i="5"/>
  <c r="D376" i="10" s="1"/>
  <c r="C376" i="5"/>
  <c r="C376" i="10" s="1"/>
  <c r="F375" i="5"/>
  <c r="E375" i="5"/>
  <c r="E375" i="10" s="1"/>
  <c r="D375" i="5"/>
  <c r="D375" i="10" s="1"/>
  <c r="C375" i="5"/>
  <c r="C375" i="10" s="1"/>
  <c r="F374" i="5"/>
  <c r="E374" i="5"/>
  <c r="E374" i="10" s="1"/>
  <c r="D374" i="5"/>
  <c r="D374" i="10" s="1"/>
  <c r="C374" i="5"/>
  <c r="C374" i="10" s="1"/>
  <c r="F373" i="5"/>
  <c r="E373" i="5"/>
  <c r="E373" i="10" s="1"/>
  <c r="D373" i="5"/>
  <c r="D373" i="10" s="1"/>
  <c r="C373" i="5"/>
  <c r="C373" i="10" s="1"/>
  <c r="F372" i="5"/>
  <c r="E372" i="5"/>
  <c r="E372" i="10" s="1"/>
  <c r="D372" i="5"/>
  <c r="D372" i="10" s="1"/>
  <c r="C372" i="5"/>
  <c r="C372" i="10" s="1"/>
  <c r="F371" i="5"/>
  <c r="E371" i="5"/>
  <c r="E371" i="10" s="1"/>
  <c r="D371" i="5"/>
  <c r="D371" i="10" s="1"/>
  <c r="C371" i="5"/>
  <c r="C371" i="10" s="1"/>
  <c r="F370" i="5"/>
  <c r="E370" i="5"/>
  <c r="E370" i="10" s="1"/>
  <c r="D370" i="5"/>
  <c r="D370" i="10" s="1"/>
  <c r="C370" i="5"/>
  <c r="C370" i="10" s="1"/>
  <c r="F369" i="5"/>
  <c r="E369" i="5"/>
  <c r="E369" i="10" s="1"/>
  <c r="D369" i="5"/>
  <c r="D369" i="10" s="1"/>
  <c r="C369" i="5"/>
  <c r="C369" i="10" s="1"/>
  <c r="F368" i="5"/>
  <c r="E368" i="5"/>
  <c r="E368" i="10" s="1"/>
  <c r="D368" i="5"/>
  <c r="D368" i="10" s="1"/>
  <c r="C368" i="5"/>
  <c r="C368" i="10" s="1"/>
  <c r="F367" i="5"/>
  <c r="E367" i="5"/>
  <c r="E367" i="10" s="1"/>
  <c r="D367" i="5"/>
  <c r="D367" i="10" s="1"/>
  <c r="C367" i="5"/>
  <c r="C367" i="10" s="1"/>
  <c r="F366" i="5"/>
  <c r="E366" i="5"/>
  <c r="E366" i="10" s="1"/>
  <c r="D366" i="5"/>
  <c r="D366" i="10" s="1"/>
  <c r="C366" i="5"/>
  <c r="C366" i="10" s="1"/>
  <c r="F365" i="5"/>
  <c r="E365" i="5"/>
  <c r="E365" i="10" s="1"/>
  <c r="D365" i="5"/>
  <c r="D365" i="10" s="1"/>
  <c r="C365" i="5"/>
  <c r="C365" i="10" s="1"/>
  <c r="F364" i="5"/>
  <c r="E364" i="5"/>
  <c r="E364" i="10" s="1"/>
  <c r="D364" i="5"/>
  <c r="D364" i="10" s="1"/>
  <c r="C364" i="5"/>
  <c r="C364" i="10" s="1"/>
  <c r="F363" i="5"/>
  <c r="E363" i="5"/>
  <c r="E363" i="10" s="1"/>
  <c r="D363" i="5"/>
  <c r="D363" i="10" s="1"/>
  <c r="C363" i="5"/>
  <c r="C363" i="10" s="1"/>
  <c r="F362" i="5"/>
  <c r="E362" i="5"/>
  <c r="E362" i="10" s="1"/>
  <c r="D362" i="5"/>
  <c r="D362" i="10" s="1"/>
  <c r="C362" i="5"/>
  <c r="C362" i="10" s="1"/>
  <c r="F361" i="5"/>
  <c r="E361" i="5"/>
  <c r="E361" i="10" s="1"/>
  <c r="D361" i="5"/>
  <c r="D361" i="10" s="1"/>
  <c r="C361" i="5"/>
  <c r="C361" i="10" s="1"/>
  <c r="F360" i="5"/>
  <c r="E360" i="5"/>
  <c r="E360" i="10" s="1"/>
  <c r="D360" i="5"/>
  <c r="D360" i="10" s="1"/>
  <c r="C360" i="5"/>
  <c r="C360" i="10" s="1"/>
  <c r="F359" i="5"/>
  <c r="E359" i="5"/>
  <c r="E359" i="10" s="1"/>
  <c r="D359" i="5"/>
  <c r="D359" i="10" s="1"/>
  <c r="C359" i="5"/>
  <c r="C359" i="10" s="1"/>
  <c r="F358" i="5"/>
  <c r="E358" i="5"/>
  <c r="E358" i="10" s="1"/>
  <c r="D358" i="5"/>
  <c r="D358" i="10" s="1"/>
  <c r="C358" i="5"/>
  <c r="C358" i="10" s="1"/>
  <c r="F357" i="5"/>
  <c r="E357" i="5"/>
  <c r="E357" i="10" s="1"/>
  <c r="D357" i="5"/>
  <c r="D357" i="10" s="1"/>
  <c r="C357" i="5"/>
  <c r="C357" i="10" s="1"/>
  <c r="F356" i="5"/>
  <c r="E356" i="5"/>
  <c r="E356" i="10" s="1"/>
  <c r="D356" i="5"/>
  <c r="D356" i="10" s="1"/>
  <c r="C356" i="5"/>
  <c r="C356" i="10" s="1"/>
  <c r="F355" i="5"/>
  <c r="E355" i="5"/>
  <c r="E355" i="10" s="1"/>
  <c r="D355" i="5"/>
  <c r="D355" i="10" s="1"/>
  <c r="C355" i="5"/>
  <c r="C355" i="10" s="1"/>
  <c r="F354" i="5"/>
  <c r="E354" i="5"/>
  <c r="E354" i="10" s="1"/>
  <c r="D354" i="5"/>
  <c r="D354" i="10" s="1"/>
  <c r="C354" i="5"/>
  <c r="C354" i="10" s="1"/>
  <c r="F353" i="5"/>
  <c r="E353" i="5"/>
  <c r="E353" i="10" s="1"/>
  <c r="D353" i="5"/>
  <c r="D353" i="10" s="1"/>
  <c r="C353" i="5"/>
  <c r="C353" i="10" s="1"/>
  <c r="F352" i="5"/>
  <c r="E352" i="5"/>
  <c r="E352" i="10" s="1"/>
  <c r="D352" i="5"/>
  <c r="D352" i="10" s="1"/>
  <c r="C352" i="5"/>
  <c r="C352" i="10" s="1"/>
  <c r="F351" i="5"/>
  <c r="E351" i="5"/>
  <c r="E351" i="10" s="1"/>
  <c r="D351" i="5"/>
  <c r="D351" i="10" s="1"/>
  <c r="C351" i="5"/>
  <c r="C351" i="10" s="1"/>
  <c r="F350" i="5"/>
  <c r="E350" i="5"/>
  <c r="E350" i="10" s="1"/>
  <c r="D350" i="5"/>
  <c r="D350" i="10" s="1"/>
  <c r="C350" i="5"/>
  <c r="C350" i="10" s="1"/>
  <c r="F349" i="5"/>
  <c r="E349" i="5"/>
  <c r="E349" i="10" s="1"/>
  <c r="D349" i="5"/>
  <c r="D349" i="10" s="1"/>
  <c r="C349" i="5"/>
  <c r="C349" i="10" s="1"/>
  <c r="F348" i="5"/>
  <c r="E348" i="5"/>
  <c r="E348" i="10" s="1"/>
  <c r="D348" i="5"/>
  <c r="D348" i="10" s="1"/>
  <c r="C348" i="5"/>
  <c r="C348" i="10" s="1"/>
  <c r="F347" i="5"/>
  <c r="E347" i="5"/>
  <c r="E347" i="10" s="1"/>
  <c r="D347" i="5"/>
  <c r="D347" i="10" s="1"/>
  <c r="C347" i="5"/>
  <c r="C347" i="10" s="1"/>
  <c r="F346" i="5"/>
  <c r="E346" i="5"/>
  <c r="E346" i="10" s="1"/>
  <c r="D346" i="5"/>
  <c r="D346" i="10" s="1"/>
  <c r="C346" i="5"/>
  <c r="C346" i="10" s="1"/>
  <c r="F345" i="5"/>
  <c r="E345" i="5"/>
  <c r="E345" i="10" s="1"/>
  <c r="D345" i="5"/>
  <c r="D345" i="10" s="1"/>
  <c r="C345" i="5"/>
  <c r="C345" i="10" s="1"/>
  <c r="F344" i="5"/>
  <c r="E344" i="5"/>
  <c r="E344" i="10" s="1"/>
  <c r="D344" i="5"/>
  <c r="D344" i="10" s="1"/>
  <c r="C344" i="5"/>
  <c r="C344" i="10" s="1"/>
  <c r="F343" i="5"/>
  <c r="E343" i="5"/>
  <c r="E343" i="10" s="1"/>
  <c r="D343" i="5"/>
  <c r="D343" i="10" s="1"/>
  <c r="C343" i="5"/>
  <c r="C343" i="10" s="1"/>
  <c r="F342" i="5"/>
  <c r="E342" i="5"/>
  <c r="E342" i="10" s="1"/>
  <c r="D342" i="5"/>
  <c r="D342" i="10" s="1"/>
  <c r="C342" i="5"/>
  <c r="C342" i="10" s="1"/>
  <c r="F341" i="5"/>
  <c r="E341" i="5"/>
  <c r="E341" i="10" s="1"/>
  <c r="D341" i="5"/>
  <c r="D341" i="10" s="1"/>
  <c r="C341" i="5"/>
  <c r="C341" i="10" s="1"/>
  <c r="F340" i="5"/>
  <c r="E340" i="5"/>
  <c r="E340" i="10" s="1"/>
  <c r="D340" i="5"/>
  <c r="D340" i="10" s="1"/>
  <c r="C340" i="5"/>
  <c r="C340" i="10" s="1"/>
  <c r="F339" i="5"/>
  <c r="E339" i="5"/>
  <c r="E339" i="10" s="1"/>
  <c r="D339" i="5"/>
  <c r="D339" i="10" s="1"/>
  <c r="C339" i="5"/>
  <c r="C339" i="10" s="1"/>
  <c r="F338" i="5"/>
  <c r="E338" i="5"/>
  <c r="E338" i="10" s="1"/>
  <c r="D338" i="5"/>
  <c r="D338" i="10" s="1"/>
  <c r="C338" i="5"/>
  <c r="C338" i="10" s="1"/>
  <c r="F337" i="5"/>
  <c r="E337" i="5"/>
  <c r="E337" i="10" s="1"/>
  <c r="D337" i="5"/>
  <c r="D337" i="10" s="1"/>
  <c r="C337" i="5"/>
  <c r="C337" i="10" s="1"/>
  <c r="F336" i="5"/>
  <c r="E336" i="5"/>
  <c r="E336" i="10" s="1"/>
  <c r="D336" i="5"/>
  <c r="D336" i="10" s="1"/>
  <c r="C336" i="5"/>
  <c r="C336" i="10" s="1"/>
  <c r="F335" i="5"/>
  <c r="E335" i="5"/>
  <c r="E335" i="10" s="1"/>
  <c r="D335" i="5"/>
  <c r="D335" i="10" s="1"/>
  <c r="C335" i="5"/>
  <c r="C335" i="10" s="1"/>
  <c r="F334" i="5"/>
  <c r="E334" i="5"/>
  <c r="E334" i="10" s="1"/>
  <c r="D334" i="5"/>
  <c r="D334" i="10" s="1"/>
  <c r="C334" i="5"/>
  <c r="C334" i="10" s="1"/>
  <c r="F333" i="5"/>
  <c r="E333" i="5"/>
  <c r="E333" i="10" s="1"/>
  <c r="D333" i="5"/>
  <c r="D333" i="10" s="1"/>
  <c r="C333" i="5"/>
  <c r="C333" i="10" s="1"/>
  <c r="F332" i="5"/>
  <c r="E332" i="5"/>
  <c r="E332" i="10" s="1"/>
  <c r="D332" i="5"/>
  <c r="D332" i="10" s="1"/>
  <c r="C332" i="5"/>
  <c r="C332" i="10" s="1"/>
  <c r="F331" i="5"/>
  <c r="E331" i="5"/>
  <c r="E331" i="10" s="1"/>
  <c r="D331" i="5"/>
  <c r="D331" i="10" s="1"/>
  <c r="C331" i="5"/>
  <c r="C331" i="10" s="1"/>
  <c r="F330" i="5"/>
  <c r="E330" i="5"/>
  <c r="E330" i="10" s="1"/>
  <c r="D330" i="5"/>
  <c r="D330" i="10" s="1"/>
  <c r="C330" i="5"/>
  <c r="C330" i="10" s="1"/>
  <c r="F329" i="5"/>
  <c r="E329" i="5"/>
  <c r="E329" i="10" s="1"/>
  <c r="D329" i="5"/>
  <c r="D329" i="10" s="1"/>
  <c r="C329" i="5"/>
  <c r="C329" i="10" s="1"/>
  <c r="F328" i="5"/>
  <c r="E328" i="5"/>
  <c r="E328" i="10" s="1"/>
  <c r="D328" i="5"/>
  <c r="D328" i="10" s="1"/>
  <c r="C328" i="5"/>
  <c r="C328" i="10" s="1"/>
  <c r="F327" i="5"/>
  <c r="E327" i="5"/>
  <c r="E327" i="10" s="1"/>
  <c r="D327" i="5"/>
  <c r="D327" i="10" s="1"/>
  <c r="C327" i="5"/>
  <c r="C327" i="10" s="1"/>
  <c r="F326" i="5"/>
  <c r="E326" i="5"/>
  <c r="E326" i="10" s="1"/>
  <c r="D326" i="5"/>
  <c r="D326" i="10" s="1"/>
  <c r="C326" i="5"/>
  <c r="C326" i="10" s="1"/>
  <c r="F325" i="5"/>
  <c r="E325" i="5"/>
  <c r="E325" i="10" s="1"/>
  <c r="D325" i="5"/>
  <c r="D325" i="10" s="1"/>
  <c r="C325" i="5"/>
  <c r="C325" i="10" s="1"/>
  <c r="F324" i="5"/>
  <c r="E324" i="5"/>
  <c r="E324" i="10" s="1"/>
  <c r="D324" i="5"/>
  <c r="D324" i="10" s="1"/>
  <c r="C324" i="5"/>
  <c r="C324" i="10" s="1"/>
  <c r="F323" i="5"/>
  <c r="E323" i="5"/>
  <c r="E323" i="10" s="1"/>
  <c r="D323" i="5"/>
  <c r="D323" i="10" s="1"/>
  <c r="C323" i="5"/>
  <c r="C323" i="10" s="1"/>
  <c r="F322" i="5"/>
  <c r="E322" i="5"/>
  <c r="E322" i="10" s="1"/>
  <c r="D322" i="5"/>
  <c r="D322" i="10" s="1"/>
  <c r="C322" i="5"/>
  <c r="C322" i="10" s="1"/>
  <c r="F321" i="5"/>
  <c r="E321" i="5"/>
  <c r="E321" i="10" s="1"/>
  <c r="D321" i="5"/>
  <c r="D321" i="10" s="1"/>
  <c r="C321" i="5"/>
  <c r="C321" i="10" s="1"/>
  <c r="F320" i="5"/>
  <c r="E320" i="5"/>
  <c r="E320" i="10" s="1"/>
  <c r="D320" i="5"/>
  <c r="D320" i="10" s="1"/>
  <c r="C320" i="5"/>
  <c r="C320" i="10" s="1"/>
  <c r="F319" i="5"/>
  <c r="E319" i="5"/>
  <c r="E319" i="10" s="1"/>
  <c r="D319" i="5"/>
  <c r="D319" i="10" s="1"/>
  <c r="C319" i="5"/>
  <c r="C319" i="10" s="1"/>
  <c r="F318" i="5"/>
  <c r="E318" i="5"/>
  <c r="E318" i="10" s="1"/>
  <c r="D318" i="5"/>
  <c r="D318" i="10" s="1"/>
  <c r="C318" i="5"/>
  <c r="C318" i="10" s="1"/>
  <c r="F317" i="5"/>
  <c r="E317" i="5"/>
  <c r="E317" i="10" s="1"/>
  <c r="D317" i="5"/>
  <c r="D317" i="10" s="1"/>
  <c r="C317" i="5"/>
  <c r="C317" i="10" s="1"/>
  <c r="F316" i="5"/>
  <c r="E316" i="5"/>
  <c r="E316" i="10" s="1"/>
  <c r="D316" i="5"/>
  <c r="D316" i="10" s="1"/>
  <c r="C316" i="5"/>
  <c r="C316" i="10" s="1"/>
  <c r="F315" i="5"/>
  <c r="E315" i="5"/>
  <c r="E315" i="10" s="1"/>
  <c r="D315" i="5"/>
  <c r="D315" i="10" s="1"/>
  <c r="C315" i="5"/>
  <c r="C315" i="10" s="1"/>
  <c r="F314" i="5"/>
  <c r="E314" i="5"/>
  <c r="E314" i="10" s="1"/>
  <c r="D314" i="5"/>
  <c r="D314" i="10" s="1"/>
  <c r="C314" i="5"/>
  <c r="C314" i="10" s="1"/>
  <c r="F313" i="5"/>
  <c r="E313" i="5"/>
  <c r="E313" i="10" s="1"/>
  <c r="D313" i="5"/>
  <c r="D313" i="10" s="1"/>
  <c r="C313" i="5"/>
  <c r="C313" i="10" s="1"/>
  <c r="F312" i="5"/>
  <c r="E312" i="5"/>
  <c r="E312" i="10" s="1"/>
  <c r="D312" i="5"/>
  <c r="D312" i="10" s="1"/>
  <c r="C312" i="5"/>
  <c r="C312" i="10" s="1"/>
  <c r="F311" i="5"/>
  <c r="E311" i="5"/>
  <c r="E311" i="10" s="1"/>
  <c r="D311" i="5"/>
  <c r="D311" i="10" s="1"/>
  <c r="C311" i="5"/>
  <c r="C311" i="10" s="1"/>
  <c r="F310" i="5"/>
  <c r="E310" i="5"/>
  <c r="E310" i="10" s="1"/>
  <c r="D310" i="5"/>
  <c r="D310" i="10" s="1"/>
  <c r="C310" i="5"/>
  <c r="C310" i="10" s="1"/>
  <c r="F309" i="5"/>
  <c r="E309" i="5"/>
  <c r="E309" i="10" s="1"/>
  <c r="D309" i="5"/>
  <c r="D309" i="10" s="1"/>
  <c r="C309" i="5"/>
  <c r="C309" i="10" s="1"/>
  <c r="F308" i="5"/>
  <c r="E308" i="5"/>
  <c r="E308" i="10" s="1"/>
  <c r="D308" i="5"/>
  <c r="D308" i="10" s="1"/>
  <c r="C308" i="5"/>
  <c r="C308" i="10" s="1"/>
  <c r="F307" i="5"/>
  <c r="E307" i="5"/>
  <c r="E307" i="10" s="1"/>
  <c r="D307" i="5"/>
  <c r="D307" i="10" s="1"/>
  <c r="C307" i="5"/>
  <c r="C307" i="10" s="1"/>
  <c r="F306" i="5"/>
  <c r="E306" i="5"/>
  <c r="E306" i="10" s="1"/>
  <c r="D306" i="5"/>
  <c r="D306" i="10" s="1"/>
  <c r="C306" i="5"/>
  <c r="C306" i="10" s="1"/>
  <c r="F305" i="5"/>
  <c r="E305" i="5"/>
  <c r="E305" i="10" s="1"/>
  <c r="D305" i="5"/>
  <c r="D305" i="10" s="1"/>
  <c r="C305" i="5"/>
  <c r="C305" i="10" s="1"/>
  <c r="F304" i="5"/>
  <c r="E304" i="5"/>
  <c r="E304" i="10" s="1"/>
  <c r="D304" i="5"/>
  <c r="D304" i="10" s="1"/>
  <c r="C304" i="5"/>
  <c r="C304" i="10" s="1"/>
  <c r="F303" i="5"/>
  <c r="E303" i="5"/>
  <c r="E303" i="10" s="1"/>
  <c r="D303" i="5"/>
  <c r="D303" i="10" s="1"/>
  <c r="C303" i="5"/>
  <c r="C303" i="10" s="1"/>
  <c r="F302" i="5"/>
  <c r="E302" i="5"/>
  <c r="E302" i="10" s="1"/>
  <c r="D302" i="5"/>
  <c r="D302" i="10" s="1"/>
  <c r="C302" i="5"/>
  <c r="C302" i="10" s="1"/>
  <c r="F301" i="5"/>
  <c r="E301" i="5"/>
  <c r="E301" i="10" s="1"/>
  <c r="D301" i="5"/>
  <c r="D301" i="10" s="1"/>
  <c r="C301" i="5"/>
  <c r="C301" i="10" s="1"/>
  <c r="F300" i="5"/>
  <c r="E300" i="5"/>
  <c r="E300" i="10" s="1"/>
  <c r="D300" i="5"/>
  <c r="D300" i="10" s="1"/>
  <c r="C300" i="5"/>
  <c r="C300" i="10" s="1"/>
  <c r="F299" i="5"/>
  <c r="E299" i="5"/>
  <c r="E299" i="10" s="1"/>
  <c r="D299" i="5"/>
  <c r="D299" i="10" s="1"/>
  <c r="C299" i="5"/>
  <c r="C299" i="10" s="1"/>
  <c r="F298" i="5"/>
  <c r="E298" i="5"/>
  <c r="E298" i="10" s="1"/>
  <c r="D298" i="5"/>
  <c r="D298" i="10" s="1"/>
  <c r="C298" i="5"/>
  <c r="C298" i="10" s="1"/>
  <c r="F297" i="5"/>
  <c r="E297" i="5"/>
  <c r="E297" i="10" s="1"/>
  <c r="D297" i="5"/>
  <c r="D297" i="10" s="1"/>
  <c r="C297" i="5"/>
  <c r="C297" i="10" s="1"/>
  <c r="F296" i="5"/>
  <c r="E296" i="5"/>
  <c r="E296" i="10" s="1"/>
  <c r="D296" i="5"/>
  <c r="D296" i="10" s="1"/>
  <c r="C296" i="5"/>
  <c r="C296" i="10" s="1"/>
  <c r="F295" i="5"/>
  <c r="E295" i="5"/>
  <c r="E295" i="10" s="1"/>
  <c r="D295" i="5"/>
  <c r="D295" i="10" s="1"/>
  <c r="C295" i="5"/>
  <c r="C295" i="10" s="1"/>
  <c r="F294" i="5"/>
  <c r="E294" i="5"/>
  <c r="E294" i="10" s="1"/>
  <c r="D294" i="5"/>
  <c r="D294" i="10" s="1"/>
  <c r="C294" i="5"/>
  <c r="C294" i="10" s="1"/>
  <c r="F293" i="5"/>
  <c r="E293" i="5"/>
  <c r="E293" i="10" s="1"/>
  <c r="D293" i="5"/>
  <c r="D293" i="10" s="1"/>
  <c r="C293" i="5"/>
  <c r="C293" i="10" s="1"/>
  <c r="F292" i="5"/>
  <c r="E292" i="5"/>
  <c r="E292" i="10" s="1"/>
  <c r="D292" i="5"/>
  <c r="D292" i="10" s="1"/>
  <c r="C292" i="5"/>
  <c r="C292" i="10" s="1"/>
  <c r="F291" i="5"/>
  <c r="E291" i="5"/>
  <c r="E291" i="10" s="1"/>
  <c r="D291" i="5"/>
  <c r="D291" i="10" s="1"/>
  <c r="C291" i="5"/>
  <c r="C291" i="10" s="1"/>
  <c r="F290" i="5"/>
  <c r="E290" i="5"/>
  <c r="E290" i="10" s="1"/>
  <c r="D290" i="5"/>
  <c r="D290" i="10" s="1"/>
  <c r="C290" i="5"/>
  <c r="C290" i="10" s="1"/>
  <c r="F289" i="5"/>
  <c r="E289" i="5"/>
  <c r="E289" i="10" s="1"/>
  <c r="D289" i="5"/>
  <c r="D289" i="10" s="1"/>
  <c r="C289" i="5"/>
  <c r="C289" i="10" s="1"/>
  <c r="F288" i="5"/>
  <c r="E288" i="5"/>
  <c r="E288" i="10" s="1"/>
  <c r="D288" i="5"/>
  <c r="D288" i="10" s="1"/>
  <c r="C288" i="5"/>
  <c r="C288" i="10" s="1"/>
  <c r="F287" i="5"/>
  <c r="E287" i="5"/>
  <c r="E287" i="10" s="1"/>
  <c r="D287" i="5"/>
  <c r="D287" i="10" s="1"/>
  <c r="C287" i="5"/>
  <c r="C287" i="10" s="1"/>
  <c r="F286" i="5"/>
  <c r="E286" i="5"/>
  <c r="E286" i="10" s="1"/>
  <c r="D286" i="5"/>
  <c r="D286" i="10" s="1"/>
  <c r="C286" i="5"/>
  <c r="C286" i="10" s="1"/>
  <c r="F285" i="5"/>
  <c r="E285" i="5"/>
  <c r="E285" i="10" s="1"/>
  <c r="D285" i="5"/>
  <c r="D285" i="10" s="1"/>
  <c r="C285" i="5"/>
  <c r="C285" i="10" s="1"/>
  <c r="F284" i="5"/>
  <c r="E284" i="5"/>
  <c r="E284" i="10" s="1"/>
  <c r="D284" i="5"/>
  <c r="D284" i="10" s="1"/>
  <c r="C284" i="5"/>
  <c r="C284" i="10" s="1"/>
  <c r="F283" i="5"/>
  <c r="E283" i="5"/>
  <c r="E283" i="10" s="1"/>
  <c r="D283" i="5"/>
  <c r="D283" i="10" s="1"/>
  <c r="C283" i="5"/>
  <c r="C283" i="10" s="1"/>
  <c r="F282" i="5"/>
  <c r="E282" i="5"/>
  <c r="E282" i="10" s="1"/>
  <c r="D282" i="5"/>
  <c r="D282" i="10" s="1"/>
  <c r="C282" i="5"/>
  <c r="C282" i="10" s="1"/>
  <c r="F281" i="5"/>
  <c r="E281" i="5"/>
  <c r="E281" i="10" s="1"/>
  <c r="D281" i="5"/>
  <c r="D281" i="10" s="1"/>
  <c r="C281" i="5"/>
  <c r="C281" i="10" s="1"/>
  <c r="F280" i="5"/>
  <c r="E280" i="5"/>
  <c r="E280" i="10" s="1"/>
  <c r="D280" i="5"/>
  <c r="D280" i="10" s="1"/>
  <c r="C280" i="5"/>
  <c r="C280" i="10" s="1"/>
  <c r="F279" i="5"/>
  <c r="E279" i="5"/>
  <c r="E279" i="10" s="1"/>
  <c r="D279" i="5"/>
  <c r="D279" i="10" s="1"/>
  <c r="C279" i="5"/>
  <c r="C279" i="10" s="1"/>
  <c r="F278" i="5"/>
  <c r="E278" i="5"/>
  <c r="E278" i="10" s="1"/>
  <c r="D278" i="5"/>
  <c r="D278" i="10" s="1"/>
  <c r="C278" i="5"/>
  <c r="C278" i="10" s="1"/>
  <c r="F277" i="5"/>
  <c r="E277" i="5"/>
  <c r="E277" i="10" s="1"/>
  <c r="D277" i="5"/>
  <c r="D277" i="10" s="1"/>
  <c r="C277" i="5"/>
  <c r="C277" i="10" s="1"/>
  <c r="F276" i="5"/>
  <c r="E276" i="5"/>
  <c r="E276" i="10" s="1"/>
  <c r="D276" i="5"/>
  <c r="D276" i="10" s="1"/>
  <c r="C276" i="5"/>
  <c r="C276" i="10" s="1"/>
  <c r="F275" i="5"/>
  <c r="E275" i="5"/>
  <c r="E275" i="10" s="1"/>
  <c r="D275" i="5"/>
  <c r="D275" i="10" s="1"/>
  <c r="C275" i="5"/>
  <c r="C275" i="10" s="1"/>
  <c r="F274" i="5"/>
  <c r="E274" i="5"/>
  <c r="E274" i="10" s="1"/>
  <c r="D274" i="5"/>
  <c r="D274" i="10" s="1"/>
  <c r="C274" i="5"/>
  <c r="C274" i="10" s="1"/>
  <c r="F273" i="5"/>
  <c r="E273" i="5"/>
  <c r="E273" i="10" s="1"/>
  <c r="D273" i="5"/>
  <c r="D273" i="10" s="1"/>
  <c r="C273" i="5"/>
  <c r="C273" i="10" s="1"/>
  <c r="F272" i="5"/>
  <c r="E272" i="5"/>
  <c r="E272" i="10" s="1"/>
  <c r="D272" i="5"/>
  <c r="D272" i="10" s="1"/>
  <c r="C272" i="5"/>
  <c r="C272" i="10" s="1"/>
  <c r="F271" i="5"/>
  <c r="E271" i="5"/>
  <c r="E271" i="10" s="1"/>
  <c r="D271" i="5"/>
  <c r="D271" i="10" s="1"/>
  <c r="C271" i="5"/>
  <c r="C271" i="10" s="1"/>
  <c r="F270" i="5"/>
  <c r="E270" i="5"/>
  <c r="E270" i="10" s="1"/>
  <c r="D270" i="5"/>
  <c r="D270" i="10" s="1"/>
  <c r="C270" i="5"/>
  <c r="C270" i="10" s="1"/>
  <c r="F269" i="5"/>
  <c r="E269" i="5"/>
  <c r="E269" i="10" s="1"/>
  <c r="D269" i="5"/>
  <c r="D269" i="10" s="1"/>
  <c r="C269" i="5"/>
  <c r="C269" i="10" s="1"/>
  <c r="F268" i="5"/>
  <c r="E268" i="5"/>
  <c r="E268" i="10" s="1"/>
  <c r="D268" i="5"/>
  <c r="D268" i="10" s="1"/>
  <c r="C268" i="5"/>
  <c r="C268" i="10" s="1"/>
  <c r="F267" i="5"/>
  <c r="E267" i="5"/>
  <c r="E267" i="10" s="1"/>
  <c r="D267" i="5"/>
  <c r="D267" i="10" s="1"/>
  <c r="C267" i="5"/>
  <c r="C267" i="10" s="1"/>
  <c r="F266" i="5"/>
  <c r="E266" i="5"/>
  <c r="E266" i="10" s="1"/>
  <c r="D266" i="5"/>
  <c r="D266" i="10" s="1"/>
  <c r="C266" i="5"/>
  <c r="C266" i="10" s="1"/>
  <c r="F265" i="5"/>
  <c r="E265" i="5"/>
  <c r="E265" i="10" s="1"/>
  <c r="D265" i="5"/>
  <c r="D265" i="10" s="1"/>
  <c r="C265" i="5"/>
  <c r="C265" i="10" s="1"/>
  <c r="F264" i="5"/>
  <c r="E264" i="5"/>
  <c r="E264" i="10" s="1"/>
  <c r="D264" i="5"/>
  <c r="D264" i="10" s="1"/>
  <c r="C264" i="5"/>
  <c r="C264" i="10" s="1"/>
  <c r="F263" i="5"/>
  <c r="E263" i="5"/>
  <c r="E263" i="10" s="1"/>
  <c r="D263" i="5"/>
  <c r="D263" i="10" s="1"/>
  <c r="C263" i="5"/>
  <c r="C263" i="10" s="1"/>
  <c r="F262" i="5"/>
  <c r="E262" i="5"/>
  <c r="E262" i="10" s="1"/>
  <c r="D262" i="5"/>
  <c r="D262" i="10" s="1"/>
  <c r="C262" i="5"/>
  <c r="C262" i="10" s="1"/>
  <c r="F261" i="5"/>
  <c r="E261" i="5"/>
  <c r="E261" i="10" s="1"/>
  <c r="D261" i="5"/>
  <c r="D261" i="10" s="1"/>
  <c r="C261" i="5"/>
  <c r="C261" i="10" s="1"/>
  <c r="F260" i="5"/>
  <c r="E260" i="5"/>
  <c r="E260" i="10" s="1"/>
  <c r="D260" i="5"/>
  <c r="D260" i="10" s="1"/>
  <c r="C260" i="5"/>
  <c r="C260" i="10" s="1"/>
  <c r="F259" i="5"/>
  <c r="E259" i="5"/>
  <c r="E259" i="10" s="1"/>
  <c r="D259" i="5"/>
  <c r="D259" i="10" s="1"/>
  <c r="C259" i="5"/>
  <c r="C259" i="10" s="1"/>
  <c r="F258" i="5"/>
  <c r="E258" i="5"/>
  <c r="E258" i="10" s="1"/>
  <c r="D258" i="5"/>
  <c r="D258" i="10" s="1"/>
  <c r="C258" i="5"/>
  <c r="C258" i="10" s="1"/>
  <c r="F257" i="5"/>
  <c r="E257" i="5"/>
  <c r="E257" i="10" s="1"/>
  <c r="D257" i="5"/>
  <c r="D257" i="10" s="1"/>
  <c r="C257" i="5"/>
  <c r="C257" i="10" s="1"/>
  <c r="F256" i="5"/>
  <c r="E256" i="5"/>
  <c r="E256" i="10" s="1"/>
  <c r="D256" i="5"/>
  <c r="D256" i="10" s="1"/>
  <c r="C256" i="5"/>
  <c r="C256" i="10" s="1"/>
  <c r="F255" i="5"/>
  <c r="E255" i="5"/>
  <c r="E255" i="10" s="1"/>
  <c r="D255" i="5"/>
  <c r="D255" i="10" s="1"/>
  <c r="C255" i="5"/>
  <c r="C255" i="10" s="1"/>
  <c r="F254" i="5"/>
  <c r="E254" i="5"/>
  <c r="E254" i="10" s="1"/>
  <c r="D254" i="5"/>
  <c r="D254" i="10" s="1"/>
  <c r="C254" i="5"/>
  <c r="C254" i="10" s="1"/>
  <c r="F253" i="5"/>
  <c r="E253" i="5"/>
  <c r="E253" i="10" s="1"/>
  <c r="D253" i="5"/>
  <c r="D253" i="10" s="1"/>
  <c r="C253" i="5"/>
  <c r="C253" i="10" s="1"/>
  <c r="F252" i="5"/>
  <c r="E252" i="5"/>
  <c r="E252" i="10" s="1"/>
  <c r="D252" i="5"/>
  <c r="D252" i="10" s="1"/>
  <c r="C252" i="5"/>
  <c r="C252" i="10" s="1"/>
  <c r="F251" i="5"/>
  <c r="E251" i="5"/>
  <c r="E251" i="10" s="1"/>
  <c r="D251" i="5"/>
  <c r="D251" i="10" s="1"/>
  <c r="C251" i="5"/>
  <c r="C251" i="10" s="1"/>
  <c r="F250" i="5"/>
  <c r="E250" i="5"/>
  <c r="E250" i="10" s="1"/>
  <c r="D250" i="5"/>
  <c r="D250" i="10" s="1"/>
  <c r="C250" i="5"/>
  <c r="C250" i="10" s="1"/>
  <c r="F249" i="5"/>
  <c r="E249" i="5"/>
  <c r="E249" i="10" s="1"/>
  <c r="D249" i="5"/>
  <c r="D249" i="10" s="1"/>
  <c r="C249" i="5"/>
  <c r="C249" i="10" s="1"/>
  <c r="F248" i="5"/>
  <c r="E248" i="5"/>
  <c r="E248" i="10" s="1"/>
  <c r="D248" i="5"/>
  <c r="D248" i="10" s="1"/>
  <c r="C248" i="5"/>
  <c r="C248" i="10" s="1"/>
  <c r="F247" i="5"/>
  <c r="E247" i="5"/>
  <c r="E247" i="10" s="1"/>
  <c r="D247" i="5"/>
  <c r="D247" i="10" s="1"/>
  <c r="C247" i="5"/>
  <c r="C247" i="10" s="1"/>
  <c r="F246" i="5"/>
  <c r="E246" i="5"/>
  <c r="E246" i="10" s="1"/>
  <c r="D246" i="5"/>
  <c r="D246" i="10" s="1"/>
  <c r="C246" i="5"/>
  <c r="C246" i="10" s="1"/>
  <c r="F245" i="5"/>
  <c r="E245" i="5"/>
  <c r="E245" i="10" s="1"/>
  <c r="D245" i="5"/>
  <c r="D245" i="10" s="1"/>
  <c r="C245" i="5"/>
  <c r="C245" i="10" s="1"/>
  <c r="F244" i="5"/>
  <c r="E244" i="5"/>
  <c r="E244" i="10" s="1"/>
  <c r="D244" i="5"/>
  <c r="D244" i="10" s="1"/>
  <c r="C244" i="5"/>
  <c r="C244" i="10" s="1"/>
  <c r="F243" i="5"/>
  <c r="E243" i="5"/>
  <c r="E243" i="10" s="1"/>
  <c r="D243" i="5"/>
  <c r="D243" i="10" s="1"/>
  <c r="C243" i="5"/>
  <c r="C243" i="10" s="1"/>
  <c r="F242" i="5"/>
  <c r="E242" i="5"/>
  <c r="E242" i="10" s="1"/>
  <c r="D242" i="5"/>
  <c r="D242" i="10" s="1"/>
  <c r="C242" i="5"/>
  <c r="C242" i="10" s="1"/>
  <c r="F241" i="5"/>
  <c r="E241" i="5"/>
  <c r="E241" i="10" s="1"/>
  <c r="D241" i="5"/>
  <c r="D241" i="10" s="1"/>
  <c r="C241" i="5"/>
  <c r="C241" i="10" s="1"/>
  <c r="F240" i="5"/>
  <c r="E240" i="5"/>
  <c r="E240" i="10" s="1"/>
  <c r="D240" i="5"/>
  <c r="D240" i="10" s="1"/>
  <c r="C240" i="5"/>
  <c r="C240" i="10" s="1"/>
  <c r="F239" i="5"/>
  <c r="E239" i="5"/>
  <c r="E239" i="10" s="1"/>
  <c r="D239" i="5"/>
  <c r="D239" i="10" s="1"/>
  <c r="C239" i="5"/>
  <c r="C239" i="10" s="1"/>
  <c r="F238" i="5"/>
  <c r="E238" i="5"/>
  <c r="E238" i="10" s="1"/>
  <c r="D238" i="5"/>
  <c r="D238" i="10" s="1"/>
  <c r="C238" i="5"/>
  <c r="C238" i="10" s="1"/>
  <c r="F237" i="5"/>
  <c r="E237" i="5"/>
  <c r="E237" i="10" s="1"/>
  <c r="D237" i="5"/>
  <c r="D237" i="10" s="1"/>
  <c r="C237" i="5"/>
  <c r="C237" i="10" s="1"/>
  <c r="F236" i="5"/>
  <c r="E236" i="5"/>
  <c r="E236" i="10" s="1"/>
  <c r="D236" i="5"/>
  <c r="D236" i="10" s="1"/>
  <c r="C236" i="5"/>
  <c r="C236" i="10" s="1"/>
  <c r="F235" i="5"/>
  <c r="E235" i="5"/>
  <c r="E235" i="10" s="1"/>
  <c r="D235" i="5"/>
  <c r="D235" i="10" s="1"/>
  <c r="C235" i="5"/>
  <c r="C235" i="10" s="1"/>
  <c r="F234" i="5"/>
  <c r="E234" i="5"/>
  <c r="E234" i="10" s="1"/>
  <c r="D234" i="5"/>
  <c r="D234" i="10" s="1"/>
  <c r="C234" i="5"/>
  <c r="C234" i="10" s="1"/>
  <c r="F233" i="5"/>
  <c r="E233" i="5"/>
  <c r="E233" i="10" s="1"/>
  <c r="D233" i="5"/>
  <c r="D233" i="10" s="1"/>
  <c r="C233" i="5"/>
  <c r="C233" i="10" s="1"/>
  <c r="F232" i="5"/>
  <c r="E232" i="5"/>
  <c r="E232" i="10" s="1"/>
  <c r="D232" i="5"/>
  <c r="D232" i="10" s="1"/>
  <c r="C232" i="5"/>
  <c r="C232" i="10" s="1"/>
  <c r="F231" i="5"/>
  <c r="E231" i="5"/>
  <c r="E231" i="10" s="1"/>
  <c r="D231" i="5"/>
  <c r="D231" i="10" s="1"/>
  <c r="C231" i="5"/>
  <c r="C231" i="10" s="1"/>
  <c r="F230" i="5"/>
  <c r="E230" i="5"/>
  <c r="E230" i="10" s="1"/>
  <c r="D230" i="5"/>
  <c r="D230" i="10" s="1"/>
  <c r="C230" i="5"/>
  <c r="C230" i="10" s="1"/>
  <c r="F229" i="5"/>
  <c r="E229" i="5"/>
  <c r="E229" i="10" s="1"/>
  <c r="D229" i="5"/>
  <c r="D229" i="10" s="1"/>
  <c r="C229" i="5"/>
  <c r="C229" i="10" s="1"/>
  <c r="F228" i="5"/>
  <c r="E228" i="5"/>
  <c r="E228" i="10" s="1"/>
  <c r="D228" i="5"/>
  <c r="D228" i="10" s="1"/>
  <c r="C228" i="5"/>
  <c r="C228" i="10" s="1"/>
  <c r="F227" i="5"/>
  <c r="E227" i="5"/>
  <c r="E227" i="10" s="1"/>
  <c r="D227" i="5"/>
  <c r="D227" i="10" s="1"/>
  <c r="C227" i="5"/>
  <c r="C227" i="10" s="1"/>
  <c r="F226" i="5"/>
  <c r="E226" i="5"/>
  <c r="E226" i="10" s="1"/>
  <c r="D226" i="5"/>
  <c r="D226" i="10" s="1"/>
  <c r="C226" i="5"/>
  <c r="C226" i="10" s="1"/>
  <c r="F225" i="5"/>
  <c r="E225" i="5"/>
  <c r="E225" i="10" s="1"/>
  <c r="D225" i="5"/>
  <c r="D225" i="10" s="1"/>
  <c r="C225" i="5"/>
  <c r="C225" i="10" s="1"/>
  <c r="F224" i="5"/>
  <c r="E224" i="5"/>
  <c r="E224" i="10" s="1"/>
  <c r="D224" i="5"/>
  <c r="D224" i="10" s="1"/>
  <c r="C224" i="5"/>
  <c r="C224" i="10" s="1"/>
  <c r="F223" i="5"/>
  <c r="E223" i="5"/>
  <c r="E223" i="10" s="1"/>
  <c r="D223" i="5"/>
  <c r="D223" i="10" s="1"/>
  <c r="C223" i="5"/>
  <c r="C223" i="10" s="1"/>
  <c r="F222" i="5"/>
  <c r="E222" i="5"/>
  <c r="E222" i="10" s="1"/>
  <c r="D222" i="5"/>
  <c r="D222" i="10" s="1"/>
  <c r="C222" i="5"/>
  <c r="C222" i="10" s="1"/>
  <c r="F221" i="5"/>
  <c r="E221" i="5"/>
  <c r="E221" i="10" s="1"/>
  <c r="D221" i="5"/>
  <c r="D221" i="10" s="1"/>
  <c r="C221" i="5"/>
  <c r="C221" i="10" s="1"/>
  <c r="F220" i="5"/>
  <c r="E220" i="5"/>
  <c r="E220" i="10" s="1"/>
  <c r="D220" i="5"/>
  <c r="D220" i="10" s="1"/>
  <c r="C220" i="5"/>
  <c r="C220" i="10" s="1"/>
  <c r="F219" i="5"/>
  <c r="E219" i="5"/>
  <c r="E219" i="10" s="1"/>
  <c r="D219" i="5"/>
  <c r="D219" i="10" s="1"/>
  <c r="C219" i="5"/>
  <c r="C219" i="10" s="1"/>
  <c r="F218" i="5"/>
  <c r="E218" i="5"/>
  <c r="E218" i="10" s="1"/>
  <c r="D218" i="5"/>
  <c r="D218" i="10" s="1"/>
  <c r="C218" i="5"/>
  <c r="C218" i="10" s="1"/>
  <c r="F217" i="5"/>
  <c r="E217" i="5"/>
  <c r="E217" i="10" s="1"/>
  <c r="D217" i="5"/>
  <c r="D217" i="10" s="1"/>
  <c r="C217" i="5"/>
  <c r="C217" i="10" s="1"/>
  <c r="F216" i="5"/>
  <c r="E216" i="5"/>
  <c r="E216" i="10" s="1"/>
  <c r="D216" i="5"/>
  <c r="D216" i="10" s="1"/>
  <c r="C216" i="5"/>
  <c r="C216" i="10" s="1"/>
  <c r="F215" i="5"/>
  <c r="E215" i="5"/>
  <c r="E215" i="10" s="1"/>
  <c r="D215" i="5"/>
  <c r="D215" i="10" s="1"/>
  <c r="C215" i="5"/>
  <c r="C215" i="10" s="1"/>
  <c r="F214" i="5"/>
  <c r="E214" i="5"/>
  <c r="E214" i="10" s="1"/>
  <c r="D214" i="5"/>
  <c r="D214" i="10" s="1"/>
  <c r="C214" i="5"/>
  <c r="C214" i="10" s="1"/>
  <c r="F213" i="5"/>
  <c r="E213" i="5"/>
  <c r="E213" i="10" s="1"/>
  <c r="D213" i="5"/>
  <c r="D213" i="10" s="1"/>
  <c r="C213" i="5"/>
  <c r="C213" i="10" s="1"/>
  <c r="F212" i="5"/>
  <c r="E212" i="5"/>
  <c r="E212" i="10" s="1"/>
  <c r="D212" i="5"/>
  <c r="D212" i="10" s="1"/>
  <c r="C212" i="5"/>
  <c r="C212" i="10" s="1"/>
  <c r="F211" i="5"/>
  <c r="E211" i="5"/>
  <c r="E211" i="10" s="1"/>
  <c r="D211" i="5"/>
  <c r="D211" i="10" s="1"/>
  <c r="C211" i="5"/>
  <c r="C211" i="10" s="1"/>
  <c r="F210" i="5"/>
  <c r="E210" i="5"/>
  <c r="E210" i="10" s="1"/>
  <c r="D210" i="5"/>
  <c r="D210" i="10" s="1"/>
  <c r="C210" i="5"/>
  <c r="C210" i="10" s="1"/>
  <c r="F209" i="5"/>
  <c r="E209" i="5"/>
  <c r="E209" i="10" s="1"/>
  <c r="D209" i="5"/>
  <c r="D209" i="10" s="1"/>
  <c r="C209" i="5"/>
  <c r="C209" i="10" s="1"/>
  <c r="F208" i="5"/>
  <c r="E208" i="5"/>
  <c r="E208" i="10" s="1"/>
  <c r="D208" i="5"/>
  <c r="D208" i="10" s="1"/>
  <c r="C208" i="5"/>
  <c r="C208" i="10" s="1"/>
  <c r="F207" i="5"/>
  <c r="E207" i="5"/>
  <c r="E207" i="10" s="1"/>
  <c r="D207" i="5"/>
  <c r="D207" i="10" s="1"/>
  <c r="C207" i="5"/>
  <c r="C207" i="10" s="1"/>
  <c r="F206" i="5"/>
  <c r="E206" i="5"/>
  <c r="E206" i="10" s="1"/>
  <c r="D206" i="5"/>
  <c r="D206" i="10" s="1"/>
  <c r="C206" i="5"/>
  <c r="C206" i="10" s="1"/>
  <c r="F205" i="5"/>
  <c r="E205" i="5"/>
  <c r="E205" i="10" s="1"/>
  <c r="D205" i="5"/>
  <c r="D205" i="10" s="1"/>
  <c r="C205" i="5"/>
  <c r="C205" i="10" s="1"/>
  <c r="F204" i="5"/>
  <c r="E204" i="5"/>
  <c r="E204" i="10" s="1"/>
  <c r="D204" i="5"/>
  <c r="D204" i="10" s="1"/>
  <c r="C204" i="5"/>
  <c r="C204" i="10" s="1"/>
  <c r="F203" i="5"/>
  <c r="E203" i="5"/>
  <c r="E203" i="10" s="1"/>
  <c r="D203" i="5"/>
  <c r="D203" i="10" s="1"/>
  <c r="C203" i="5"/>
  <c r="C203" i="10" s="1"/>
  <c r="F202" i="5"/>
  <c r="E202" i="5"/>
  <c r="E202" i="10" s="1"/>
  <c r="D202" i="5"/>
  <c r="D202" i="10" s="1"/>
  <c r="C202" i="5"/>
  <c r="C202" i="10" s="1"/>
  <c r="F201" i="5"/>
  <c r="E201" i="5"/>
  <c r="E201" i="10" s="1"/>
  <c r="D201" i="5"/>
  <c r="D201" i="10" s="1"/>
  <c r="C201" i="5"/>
  <c r="C201" i="10" s="1"/>
  <c r="F200" i="5"/>
  <c r="E200" i="5"/>
  <c r="E200" i="10" s="1"/>
  <c r="D200" i="5"/>
  <c r="D200" i="10" s="1"/>
  <c r="C200" i="5"/>
  <c r="C200" i="10" s="1"/>
  <c r="F199" i="5"/>
  <c r="E199" i="5"/>
  <c r="E199" i="10" s="1"/>
  <c r="D199" i="5"/>
  <c r="D199" i="10" s="1"/>
  <c r="C199" i="5"/>
  <c r="C199" i="10" s="1"/>
  <c r="F198" i="5"/>
  <c r="E198" i="5"/>
  <c r="E198" i="10" s="1"/>
  <c r="D198" i="5"/>
  <c r="D198" i="10" s="1"/>
  <c r="C198" i="5"/>
  <c r="C198" i="10" s="1"/>
  <c r="F197" i="5"/>
  <c r="E197" i="5"/>
  <c r="E197" i="10" s="1"/>
  <c r="D197" i="5"/>
  <c r="D197" i="10" s="1"/>
  <c r="C197" i="5"/>
  <c r="C197" i="10" s="1"/>
  <c r="F196" i="5"/>
  <c r="E196" i="5"/>
  <c r="E196" i="10" s="1"/>
  <c r="D196" i="5"/>
  <c r="D196" i="10" s="1"/>
  <c r="C196" i="5"/>
  <c r="C196" i="10" s="1"/>
  <c r="F195" i="5"/>
  <c r="E195" i="5"/>
  <c r="E195" i="10" s="1"/>
  <c r="D195" i="5"/>
  <c r="D195" i="10" s="1"/>
  <c r="C195" i="5"/>
  <c r="C195" i="10" s="1"/>
  <c r="F194" i="5"/>
  <c r="E194" i="5"/>
  <c r="E194" i="10" s="1"/>
  <c r="D194" i="5"/>
  <c r="D194" i="10" s="1"/>
  <c r="C194" i="5"/>
  <c r="C194" i="10" s="1"/>
  <c r="F193" i="5"/>
  <c r="E193" i="5"/>
  <c r="E193" i="10" s="1"/>
  <c r="D193" i="5"/>
  <c r="D193" i="10" s="1"/>
  <c r="C193" i="5"/>
  <c r="C193" i="10" s="1"/>
  <c r="F192" i="5"/>
  <c r="E192" i="5"/>
  <c r="E192" i="10" s="1"/>
  <c r="D192" i="5"/>
  <c r="D192" i="10" s="1"/>
  <c r="C192" i="5"/>
  <c r="C192" i="10" s="1"/>
  <c r="F191" i="5"/>
  <c r="E191" i="5"/>
  <c r="E191" i="10" s="1"/>
  <c r="D191" i="5"/>
  <c r="D191" i="10" s="1"/>
  <c r="C191" i="5"/>
  <c r="C191" i="10" s="1"/>
  <c r="F190" i="5"/>
  <c r="E190" i="5"/>
  <c r="E190" i="10" s="1"/>
  <c r="D190" i="5"/>
  <c r="D190" i="10" s="1"/>
  <c r="C190" i="5"/>
  <c r="C190" i="10" s="1"/>
  <c r="F189" i="5"/>
  <c r="E189" i="5"/>
  <c r="E189" i="10" s="1"/>
  <c r="D189" i="5"/>
  <c r="D189" i="10" s="1"/>
  <c r="C189" i="5"/>
  <c r="C189" i="10" s="1"/>
  <c r="F188" i="5"/>
  <c r="E188" i="5"/>
  <c r="E188" i="10" s="1"/>
  <c r="D188" i="5"/>
  <c r="D188" i="10" s="1"/>
  <c r="C188" i="5"/>
  <c r="C188" i="10" s="1"/>
  <c r="F187" i="5"/>
  <c r="E187" i="5"/>
  <c r="E187" i="10" s="1"/>
  <c r="D187" i="5"/>
  <c r="D187" i="10" s="1"/>
  <c r="C187" i="5"/>
  <c r="C187" i="10" s="1"/>
  <c r="F186" i="5"/>
  <c r="E186" i="5"/>
  <c r="E186" i="10" s="1"/>
  <c r="D186" i="5"/>
  <c r="D186" i="10" s="1"/>
  <c r="C186" i="5"/>
  <c r="C186" i="10" s="1"/>
  <c r="F185" i="5"/>
  <c r="E185" i="5"/>
  <c r="E185" i="10" s="1"/>
  <c r="D185" i="5"/>
  <c r="D185" i="10" s="1"/>
  <c r="C185" i="5"/>
  <c r="C185" i="10" s="1"/>
  <c r="F184" i="5"/>
  <c r="E184" i="5"/>
  <c r="E184" i="10" s="1"/>
  <c r="D184" i="5"/>
  <c r="D184" i="10" s="1"/>
  <c r="C184" i="5"/>
  <c r="C184" i="10" s="1"/>
  <c r="F183" i="5"/>
  <c r="E183" i="5"/>
  <c r="E183" i="10" s="1"/>
  <c r="D183" i="5"/>
  <c r="D183" i="10" s="1"/>
  <c r="C183" i="5"/>
  <c r="C183" i="10" s="1"/>
  <c r="F182" i="5"/>
  <c r="E182" i="5"/>
  <c r="E182" i="10" s="1"/>
  <c r="D182" i="5"/>
  <c r="D182" i="10" s="1"/>
  <c r="C182" i="5"/>
  <c r="C182" i="10" s="1"/>
  <c r="F181" i="5"/>
  <c r="E181" i="5"/>
  <c r="E181" i="10" s="1"/>
  <c r="D181" i="5"/>
  <c r="D181" i="10" s="1"/>
  <c r="C181" i="5"/>
  <c r="C181" i="10" s="1"/>
  <c r="F180" i="5"/>
  <c r="E180" i="5"/>
  <c r="E180" i="10" s="1"/>
  <c r="D180" i="5"/>
  <c r="D180" i="10" s="1"/>
  <c r="C180" i="5"/>
  <c r="C180" i="10" s="1"/>
  <c r="F179" i="5"/>
  <c r="E179" i="5"/>
  <c r="E179" i="10" s="1"/>
  <c r="D179" i="5"/>
  <c r="D179" i="10" s="1"/>
  <c r="C179" i="5"/>
  <c r="C179" i="10" s="1"/>
  <c r="F178" i="5"/>
  <c r="E178" i="5"/>
  <c r="E178" i="10" s="1"/>
  <c r="D178" i="5"/>
  <c r="D178" i="10" s="1"/>
  <c r="C178" i="5"/>
  <c r="C178" i="10" s="1"/>
  <c r="F177" i="5"/>
  <c r="E177" i="5"/>
  <c r="E177" i="10" s="1"/>
  <c r="D177" i="5"/>
  <c r="D177" i="10" s="1"/>
  <c r="C177" i="5"/>
  <c r="C177" i="10" s="1"/>
  <c r="F176" i="5"/>
  <c r="E176" i="5"/>
  <c r="E176" i="10" s="1"/>
  <c r="D176" i="5"/>
  <c r="D176" i="10" s="1"/>
  <c r="C176" i="5"/>
  <c r="C176" i="10" s="1"/>
  <c r="F175" i="5"/>
  <c r="E175" i="5"/>
  <c r="E175" i="10" s="1"/>
  <c r="D175" i="5"/>
  <c r="D175" i="10" s="1"/>
  <c r="C175" i="5"/>
  <c r="C175" i="10" s="1"/>
  <c r="F174" i="5"/>
  <c r="E174" i="5"/>
  <c r="E174" i="10" s="1"/>
  <c r="D174" i="5"/>
  <c r="D174" i="10" s="1"/>
  <c r="C174" i="5"/>
  <c r="C174" i="10" s="1"/>
  <c r="F173" i="5"/>
  <c r="E173" i="5"/>
  <c r="E173" i="10" s="1"/>
  <c r="D173" i="5"/>
  <c r="D173" i="10" s="1"/>
  <c r="C173" i="5"/>
  <c r="C173" i="10" s="1"/>
  <c r="F172" i="5"/>
  <c r="E172" i="5"/>
  <c r="E172" i="10" s="1"/>
  <c r="D172" i="5"/>
  <c r="D172" i="10" s="1"/>
  <c r="C172" i="5"/>
  <c r="C172" i="10" s="1"/>
  <c r="F171" i="5"/>
  <c r="E171" i="5"/>
  <c r="E171" i="10" s="1"/>
  <c r="D171" i="5"/>
  <c r="D171" i="10" s="1"/>
  <c r="C171" i="5"/>
  <c r="C171" i="10" s="1"/>
  <c r="F170" i="5"/>
  <c r="E170" i="5"/>
  <c r="E170" i="10" s="1"/>
  <c r="D170" i="5"/>
  <c r="D170" i="10" s="1"/>
  <c r="C170" i="5"/>
  <c r="C170" i="10" s="1"/>
  <c r="F169" i="5"/>
  <c r="E169" i="5"/>
  <c r="E169" i="10" s="1"/>
  <c r="D169" i="5"/>
  <c r="D169" i="10" s="1"/>
  <c r="C169" i="5"/>
  <c r="C169" i="10" s="1"/>
  <c r="F168" i="5"/>
  <c r="E168" i="5"/>
  <c r="E168" i="10" s="1"/>
  <c r="D168" i="5"/>
  <c r="D168" i="10" s="1"/>
  <c r="C168" i="5"/>
  <c r="C168" i="10" s="1"/>
  <c r="F167" i="5"/>
  <c r="E167" i="5"/>
  <c r="E167" i="10" s="1"/>
  <c r="D167" i="5"/>
  <c r="D167" i="10" s="1"/>
  <c r="C167" i="5"/>
  <c r="C167" i="10" s="1"/>
  <c r="F166" i="5"/>
  <c r="E166" i="5"/>
  <c r="E166" i="10" s="1"/>
  <c r="D166" i="5"/>
  <c r="D166" i="10" s="1"/>
  <c r="C166" i="5"/>
  <c r="C166" i="10" s="1"/>
  <c r="F165" i="5"/>
  <c r="E165" i="5"/>
  <c r="E165" i="10" s="1"/>
  <c r="D165" i="5"/>
  <c r="D165" i="10" s="1"/>
  <c r="C165" i="5"/>
  <c r="C165" i="10" s="1"/>
  <c r="F164" i="5"/>
  <c r="E164" i="5"/>
  <c r="E164" i="10" s="1"/>
  <c r="D164" i="5"/>
  <c r="D164" i="10" s="1"/>
  <c r="C164" i="5"/>
  <c r="C164" i="10" s="1"/>
  <c r="F163" i="5"/>
  <c r="E163" i="5"/>
  <c r="E163" i="10" s="1"/>
  <c r="D163" i="5"/>
  <c r="D163" i="10" s="1"/>
  <c r="C163" i="5"/>
  <c r="C163" i="10" s="1"/>
  <c r="F162" i="5"/>
  <c r="E162" i="5"/>
  <c r="E162" i="10" s="1"/>
  <c r="D162" i="5"/>
  <c r="D162" i="10" s="1"/>
  <c r="C162" i="5"/>
  <c r="C162" i="10" s="1"/>
  <c r="F161" i="5"/>
  <c r="E161" i="5"/>
  <c r="E161" i="10" s="1"/>
  <c r="D161" i="5"/>
  <c r="D161" i="10" s="1"/>
  <c r="C161" i="5"/>
  <c r="C161" i="10" s="1"/>
  <c r="F160" i="5"/>
  <c r="E160" i="5"/>
  <c r="E160" i="10" s="1"/>
  <c r="D160" i="5"/>
  <c r="D160" i="10" s="1"/>
  <c r="C160" i="5"/>
  <c r="C160" i="10" s="1"/>
  <c r="F159" i="5"/>
  <c r="E159" i="5"/>
  <c r="E159" i="10" s="1"/>
  <c r="D159" i="5"/>
  <c r="D159" i="10" s="1"/>
  <c r="C159" i="5"/>
  <c r="C159" i="10" s="1"/>
  <c r="F158" i="5"/>
  <c r="E158" i="5"/>
  <c r="E158" i="10" s="1"/>
  <c r="D158" i="5"/>
  <c r="D158" i="10" s="1"/>
  <c r="C158" i="5"/>
  <c r="C158" i="10" s="1"/>
  <c r="F157" i="5"/>
  <c r="E157" i="5"/>
  <c r="E157" i="10" s="1"/>
  <c r="D157" i="5"/>
  <c r="D157" i="10" s="1"/>
  <c r="C157" i="5"/>
  <c r="C157" i="10" s="1"/>
  <c r="F156" i="5"/>
  <c r="E156" i="5"/>
  <c r="E156" i="10" s="1"/>
  <c r="D156" i="5"/>
  <c r="D156" i="10" s="1"/>
  <c r="C156" i="5"/>
  <c r="C156" i="10" s="1"/>
  <c r="F155" i="5"/>
  <c r="E155" i="5"/>
  <c r="E155" i="10" s="1"/>
  <c r="D155" i="5"/>
  <c r="D155" i="10" s="1"/>
  <c r="C155" i="5"/>
  <c r="C155" i="10" s="1"/>
  <c r="F154" i="5"/>
  <c r="E154" i="5"/>
  <c r="E154" i="10" s="1"/>
  <c r="D154" i="5"/>
  <c r="D154" i="10" s="1"/>
  <c r="C154" i="5"/>
  <c r="C154" i="10" s="1"/>
  <c r="F153" i="5"/>
  <c r="E153" i="5"/>
  <c r="E153" i="10" s="1"/>
  <c r="D153" i="5"/>
  <c r="D153" i="10" s="1"/>
  <c r="C153" i="5"/>
  <c r="C153" i="10" s="1"/>
  <c r="F152" i="5"/>
  <c r="E152" i="5"/>
  <c r="E152" i="10" s="1"/>
  <c r="D152" i="5"/>
  <c r="D152" i="10" s="1"/>
  <c r="C152" i="5"/>
  <c r="C152" i="10" s="1"/>
  <c r="F151" i="5"/>
  <c r="E151" i="5"/>
  <c r="E151" i="10" s="1"/>
  <c r="D151" i="5"/>
  <c r="D151" i="10" s="1"/>
  <c r="C151" i="5"/>
  <c r="C151" i="10" s="1"/>
  <c r="F150" i="5"/>
  <c r="E150" i="5"/>
  <c r="E150" i="10" s="1"/>
  <c r="D150" i="5"/>
  <c r="D150" i="10" s="1"/>
  <c r="C150" i="5"/>
  <c r="C150" i="10" s="1"/>
  <c r="F149" i="5"/>
  <c r="E149" i="5"/>
  <c r="E149" i="10" s="1"/>
  <c r="D149" i="5"/>
  <c r="D149" i="10" s="1"/>
  <c r="C149" i="5"/>
  <c r="C149" i="10" s="1"/>
  <c r="F148" i="5"/>
  <c r="E148" i="5"/>
  <c r="E148" i="10" s="1"/>
  <c r="D148" i="5"/>
  <c r="D148" i="10" s="1"/>
  <c r="C148" i="5"/>
  <c r="C148" i="10" s="1"/>
  <c r="F147" i="5"/>
  <c r="E147" i="5"/>
  <c r="E147" i="10" s="1"/>
  <c r="D147" i="5"/>
  <c r="D147" i="10" s="1"/>
  <c r="C147" i="5"/>
  <c r="C147" i="10" s="1"/>
  <c r="F146" i="5"/>
  <c r="E146" i="5"/>
  <c r="E146" i="10" s="1"/>
  <c r="D146" i="5"/>
  <c r="D146" i="10" s="1"/>
  <c r="C146" i="5"/>
  <c r="C146" i="10" s="1"/>
  <c r="F145" i="5"/>
  <c r="E145" i="5"/>
  <c r="E145" i="10" s="1"/>
  <c r="D145" i="5"/>
  <c r="D145" i="10" s="1"/>
  <c r="C145" i="5"/>
  <c r="C145" i="10" s="1"/>
  <c r="F144" i="5"/>
  <c r="E144" i="5"/>
  <c r="E144" i="10" s="1"/>
  <c r="D144" i="5"/>
  <c r="D144" i="10" s="1"/>
  <c r="C144" i="5"/>
  <c r="C144" i="10" s="1"/>
  <c r="F143" i="5"/>
  <c r="E143" i="5"/>
  <c r="E143" i="10" s="1"/>
  <c r="D143" i="5"/>
  <c r="D143" i="10" s="1"/>
  <c r="C143" i="5"/>
  <c r="C143" i="10" s="1"/>
  <c r="F142" i="5"/>
  <c r="E142" i="5"/>
  <c r="E142" i="10" s="1"/>
  <c r="D142" i="5"/>
  <c r="D142" i="10" s="1"/>
  <c r="C142" i="5"/>
  <c r="C142" i="10" s="1"/>
  <c r="F141" i="5"/>
  <c r="E141" i="5"/>
  <c r="E141" i="10" s="1"/>
  <c r="D141" i="5"/>
  <c r="D141" i="10" s="1"/>
  <c r="C141" i="5"/>
  <c r="C141" i="10" s="1"/>
  <c r="F140" i="5"/>
  <c r="E140" i="5"/>
  <c r="E140" i="10" s="1"/>
  <c r="D140" i="5"/>
  <c r="D140" i="10" s="1"/>
  <c r="C140" i="5"/>
  <c r="C140" i="10" s="1"/>
  <c r="F139" i="5"/>
  <c r="E139" i="5"/>
  <c r="E139" i="10" s="1"/>
  <c r="D139" i="5"/>
  <c r="D139" i="10" s="1"/>
  <c r="C139" i="5"/>
  <c r="C139" i="10" s="1"/>
  <c r="F138" i="5"/>
  <c r="E138" i="5"/>
  <c r="E138" i="10" s="1"/>
  <c r="D138" i="5"/>
  <c r="D138" i="10" s="1"/>
  <c r="C138" i="5"/>
  <c r="C138" i="10" s="1"/>
  <c r="F137" i="5"/>
  <c r="E137" i="5"/>
  <c r="E137" i="10" s="1"/>
  <c r="D137" i="5"/>
  <c r="D137" i="10" s="1"/>
  <c r="C137" i="5"/>
  <c r="C137" i="10" s="1"/>
  <c r="F136" i="5"/>
  <c r="E136" i="5"/>
  <c r="E136" i="10" s="1"/>
  <c r="D136" i="5"/>
  <c r="D136" i="10" s="1"/>
  <c r="C136" i="5"/>
  <c r="C136" i="10" s="1"/>
  <c r="F135" i="5"/>
  <c r="E135" i="5"/>
  <c r="E135" i="10" s="1"/>
  <c r="D135" i="5"/>
  <c r="D135" i="10" s="1"/>
  <c r="C135" i="5"/>
  <c r="C135" i="10" s="1"/>
  <c r="F134" i="5"/>
  <c r="E134" i="5"/>
  <c r="E134" i="10" s="1"/>
  <c r="D134" i="5"/>
  <c r="D134" i="10" s="1"/>
  <c r="C134" i="5"/>
  <c r="C134" i="10" s="1"/>
  <c r="F133" i="5"/>
  <c r="E133" i="5"/>
  <c r="E133" i="10" s="1"/>
  <c r="D133" i="5"/>
  <c r="D133" i="10" s="1"/>
  <c r="C133" i="5"/>
  <c r="C133" i="10" s="1"/>
  <c r="F132" i="5"/>
  <c r="E132" i="5"/>
  <c r="E132" i="10" s="1"/>
  <c r="D132" i="5"/>
  <c r="D132" i="10" s="1"/>
  <c r="C132" i="5"/>
  <c r="C132" i="10" s="1"/>
  <c r="F131" i="5"/>
  <c r="E131" i="5"/>
  <c r="E131" i="10" s="1"/>
  <c r="D131" i="5"/>
  <c r="D131" i="10" s="1"/>
  <c r="C131" i="5"/>
  <c r="C131" i="10" s="1"/>
  <c r="F130" i="5"/>
  <c r="E130" i="5"/>
  <c r="E130" i="10" s="1"/>
  <c r="D130" i="5"/>
  <c r="D130" i="10" s="1"/>
  <c r="C130" i="5"/>
  <c r="C130" i="10" s="1"/>
  <c r="F129" i="5"/>
  <c r="E129" i="5"/>
  <c r="E129" i="10" s="1"/>
  <c r="D129" i="5"/>
  <c r="D129" i="10" s="1"/>
  <c r="C129" i="5"/>
  <c r="C129" i="10" s="1"/>
  <c r="F128" i="5"/>
  <c r="E128" i="5"/>
  <c r="E128" i="10" s="1"/>
  <c r="D128" i="5"/>
  <c r="D128" i="10" s="1"/>
  <c r="C128" i="5"/>
  <c r="C128" i="10" s="1"/>
  <c r="F127" i="5"/>
  <c r="E127" i="5"/>
  <c r="E127" i="10" s="1"/>
  <c r="D127" i="5"/>
  <c r="D127" i="10" s="1"/>
  <c r="C127" i="5"/>
  <c r="C127" i="10" s="1"/>
  <c r="F126" i="5"/>
  <c r="E126" i="5"/>
  <c r="E126" i="10" s="1"/>
  <c r="D126" i="5"/>
  <c r="D126" i="10" s="1"/>
  <c r="C126" i="5"/>
  <c r="C126" i="10" s="1"/>
  <c r="F125" i="5"/>
  <c r="E125" i="5"/>
  <c r="E125" i="10" s="1"/>
  <c r="D125" i="5"/>
  <c r="D125" i="10" s="1"/>
  <c r="C125" i="5"/>
  <c r="C125" i="10" s="1"/>
  <c r="F124" i="5"/>
  <c r="E124" i="5"/>
  <c r="E124" i="10" s="1"/>
  <c r="D124" i="5"/>
  <c r="D124" i="10" s="1"/>
  <c r="C124" i="5"/>
  <c r="C124" i="10" s="1"/>
  <c r="F123" i="5"/>
  <c r="E123" i="5"/>
  <c r="E123" i="10" s="1"/>
  <c r="D123" i="5"/>
  <c r="D123" i="10" s="1"/>
  <c r="C123" i="5"/>
  <c r="C123" i="10" s="1"/>
  <c r="F122" i="5"/>
  <c r="E122" i="5"/>
  <c r="E122" i="10" s="1"/>
  <c r="D122" i="5"/>
  <c r="D122" i="10" s="1"/>
  <c r="C122" i="5"/>
  <c r="C122" i="10" s="1"/>
  <c r="F121" i="5"/>
  <c r="E121" i="5"/>
  <c r="E121" i="10" s="1"/>
  <c r="D121" i="5"/>
  <c r="D121" i="10" s="1"/>
  <c r="C121" i="5"/>
  <c r="C121" i="10" s="1"/>
  <c r="F120" i="5"/>
  <c r="E120" i="5"/>
  <c r="E120" i="10" s="1"/>
  <c r="D120" i="5"/>
  <c r="D120" i="10" s="1"/>
  <c r="C120" i="5"/>
  <c r="C120" i="10" s="1"/>
  <c r="F119" i="5"/>
  <c r="E119" i="5"/>
  <c r="E119" i="10" s="1"/>
  <c r="D119" i="5"/>
  <c r="D119" i="10" s="1"/>
  <c r="C119" i="5"/>
  <c r="C119" i="10" s="1"/>
  <c r="F118" i="5"/>
  <c r="E118" i="5"/>
  <c r="E118" i="10" s="1"/>
  <c r="D118" i="5"/>
  <c r="D118" i="10" s="1"/>
  <c r="C118" i="5"/>
  <c r="C118" i="10" s="1"/>
  <c r="F117" i="5"/>
  <c r="E117" i="5"/>
  <c r="E117" i="10" s="1"/>
  <c r="D117" i="5"/>
  <c r="D117" i="10" s="1"/>
  <c r="C117" i="5"/>
  <c r="C117" i="10" s="1"/>
  <c r="F116" i="5"/>
  <c r="E116" i="5"/>
  <c r="E116" i="10" s="1"/>
  <c r="D116" i="5"/>
  <c r="D116" i="10" s="1"/>
  <c r="C116" i="5"/>
  <c r="C116" i="10" s="1"/>
  <c r="F115" i="5"/>
  <c r="E115" i="5"/>
  <c r="E115" i="10" s="1"/>
  <c r="D115" i="5"/>
  <c r="D115" i="10" s="1"/>
  <c r="C115" i="5"/>
  <c r="C115" i="10" s="1"/>
  <c r="F114" i="5"/>
  <c r="E114" i="5"/>
  <c r="E114" i="10" s="1"/>
  <c r="D114" i="5"/>
  <c r="D114" i="10" s="1"/>
  <c r="C114" i="5"/>
  <c r="C114" i="10" s="1"/>
  <c r="F113" i="5"/>
  <c r="E113" i="5"/>
  <c r="E113" i="10" s="1"/>
  <c r="D113" i="5"/>
  <c r="D113" i="10" s="1"/>
  <c r="C113" i="5"/>
  <c r="C113" i="10" s="1"/>
  <c r="F112" i="5"/>
  <c r="E112" i="5"/>
  <c r="E112" i="10" s="1"/>
  <c r="D112" i="5"/>
  <c r="D112" i="10" s="1"/>
  <c r="C112" i="5"/>
  <c r="C112" i="10" s="1"/>
  <c r="F111" i="5"/>
  <c r="E111" i="5"/>
  <c r="E111" i="10" s="1"/>
  <c r="D111" i="5"/>
  <c r="D111" i="10" s="1"/>
  <c r="C111" i="5"/>
  <c r="C111" i="10" s="1"/>
  <c r="F110" i="5"/>
  <c r="E110" i="5"/>
  <c r="E110" i="10" s="1"/>
  <c r="D110" i="5"/>
  <c r="D110" i="10" s="1"/>
  <c r="C110" i="5"/>
  <c r="C110" i="10" s="1"/>
  <c r="F109" i="5"/>
  <c r="E109" i="5"/>
  <c r="E109" i="10" s="1"/>
  <c r="D109" i="5"/>
  <c r="D109" i="10" s="1"/>
  <c r="C109" i="5"/>
  <c r="C109" i="10" s="1"/>
  <c r="F108" i="5"/>
  <c r="E108" i="5"/>
  <c r="E108" i="10" s="1"/>
  <c r="D108" i="5"/>
  <c r="D108" i="10" s="1"/>
  <c r="C108" i="5"/>
  <c r="C108" i="10" s="1"/>
  <c r="F107" i="5"/>
  <c r="E107" i="5"/>
  <c r="E107" i="10" s="1"/>
  <c r="D107" i="5"/>
  <c r="D107" i="10" s="1"/>
  <c r="C107" i="5"/>
  <c r="C107" i="10" s="1"/>
  <c r="F106" i="5"/>
  <c r="E106" i="5"/>
  <c r="E106" i="10" s="1"/>
  <c r="D106" i="5"/>
  <c r="D106" i="10" s="1"/>
  <c r="C106" i="5"/>
  <c r="C106" i="10" s="1"/>
  <c r="F105" i="5"/>
  <c r="E105" i="5"/>
  <c r="E105" i="10" s="1"/>
  <c r="D105" i="5"/>
  <c r="D105" i="10" s="1"/>
  <c r="C105" i="5"/>
  <c r="C105" i="10" s="1"/>
  <c r="F104" i="5"/>
  <c r="E104" i="5"/>
  <c r="E104" i="10" s="1"/>
  <c r="D104" i="5"/>
  <c r="D104" i="10" s="1"/>
  <c r="C104" i="5"/>
  <c r="C104" i="10" s="1"/>
  <c r="F103" i="5"/>
  <c r="E103" i="5"/>
  <c r="E103" i="10" s="1"/>
  <c r="D103" i="5"/>
  <c r="D103" i="10" s="1"/>
  <c r="C103" i="5"/>
  <c r="C103" i="10" s="1"/>
  <c r="F102" i="5"/>
  <c r="E102" i="5"/>
  <c r="E102" i="10" s="1"/>
  <c r="D102" i="5"/>
  <c r="D102" i="10" s="1"/>
  <c r="C102" i="5"/>
  <c r="C102" i="10" s="1"/>
  <c r="F101" i="5"/>
  <c r="E101" i="5"/>
  <c r="E101" i="10" s="1"/>
  <c r="D101" i="5"/>
  <c r="D101" i="10" s="1"/>
  <c r="C101" i="5"/>
  <c r="C101" i="10" s="1"/>
  <c r="F100" i="5"/>
  <c r="E100" i="5"/>
  <c r="E100" i="10" s="1"/>
  <c r="D100" i="5"/>
  <c r="D100" i="10" s="1"/>
  <c r="C100" i="5"/>
  <c r="C100" i="10" s="1"/>
  <c r="F99" i="5"/>
  <c r="E99" i="5"/>
  <c r="E99" i="10" s="1"/>
  <c r="D99" i="5"/>
  <c r="D99" i="10" s="1"/>
  <c r="C99" i="5"/>
  <c r="C99" i="10" s="1"/>
  <c r="F98" i="5"/>
  <c r="E98" i="5"/>
  <c r="E98" i="10" s="1"/>
  <c r="D98" i="5"/>
  <c r="D98" i="10" s="1"/>
  <c r="C98" i="5"/>
  <c r="C98" i="10" s="1"/>
  <c r="F97" i="5"/>
  <c r="E97" i="5"/>
  <c r="E97" i="10" s="1"/>
  <c r="D97" i="5"/>
  <c r="D97" i="10" s="1"/>
  <c r="C97" i="5"/>
  <c r="C97" i="10" s="1"/>
  <c r="F96" i="5"/>
  <c r="E96" i="5"/>
  <c r="E96" i="10" s="1"/>
  <c r="D96" i="5"/>
  <c r="D96" i="10" s="1"/>
  <c r="C96" i="5"/>
  <c r="C96" i="10" s="1"/>
  <c r="F95" i="5"/>
  <c r="E95" i="5"/>
  <c r="E95" i="10" s="1"/>
  <c r="D95" i="5"/>
  <c r="D95" i="10" s="1"/>
  <c r="C95" i="5"/>
  <c r="C95" i="10" s="1"/>
  <c r="F94" i="5"/>
  <c r="E94" i="5"/>
  <c r="E94" i="10" s="1"/>
  <c r="D94" i="5"/>
  <c r="D94" i="10" s="1"/>
  <c r="C94" i="5"/>
  <c r="C94" i="10" s="1"/>
  <c r="F93" i="5"/>
  <c r="E93" i="5"/>
  <c r="E93" i="10" s="1"/>
  <c r="D93" i="5"/>
  <c r="D93" i="10" s="1"/>
  <c r="C93" i="5"/>
  <c r="C93" i="10" s="1"/>
  <c r="F92" i="5"/>
  <c r="E92" i="5"/>
  <c r="E92" i="10" s="1"/>
  <c r="D92" i="5"/>
  <c r="D92" i="10" s="1"/>
  <c r="C92" i="5"/>
  <c r="C92" i="10" s="1"/>
  <c r="F91" i="5"/>
  <c r="E91" i="5"/>
  <c r="E91" i="10" s="1"/>
  <c r="D91" i="5"/>
  <c r="D91" i="10" s="1"/>
  <c r="C91" i="5"/>
  <c r="C91" i="10" s="1"/>
  <c r="F90" i="5"/>
  <c r="E90" i="5"/>
  <c r="E90" i="10" s="1"/>
  <c r="D90" i="5"/>
  <c r="D90" i="10" s="1"/>
  <c r="C90" i="5"/>
  <c r="C90" i="10" s="1"/>
  <c r="F89" i="5"/>
  <c r="E89" i="5"/>
  <c r="E89" i="10" s="1"/>
  <c r="D89" i="5"/>
  <c r="D89" i="10" s="1"/>
  <c r="C89" i="5"/>
  <c r="C89" i="10" s="1"/>
  <c r="F88" i="5"/>
  <c r="E88" i="5"/>
  <c r="E88" i="10" s="1"/>
  <c r="D88" i="5"/>
  <c r="D88" i="10" s="1"/>
  <c r="C88" i="5"/>
  <c r="C88" i="10" s="1"/>
  <c r="F87" i="5"/>
  <c r="E87" i="5"/>
  <c r="E87" i="10" s="1"/>
  <c r="D87" i="5"/>
  <c r="D87" i="10" s="1"/>
  <c r="C87" i="5"/>
  <c r="C87" i="10" s="1"/>
  <c r="F86" i="5"/>
  <c r="E86" i="5"/>
  <c r="E86" i="10" s="1"/>
  <c r="D86" i="5"/>
  <c r="D86" i="10" s="1"/>
  <c r="C86" i="5"/>
  <c r="C86" i="10" s="1"/>
  <c r="F85" i="5"/>
  <c r="E85" i="5"/>
  <c r="E85" i="10" s="1"/>
  <c r="D85" i="5"/>
  <c r="D85" i="10" s="1"/>
  <c r="C85" i="5"/>
  <c r="C85" i="10" s="1"/>
  <c r="F84" i="5"/>
  <c r="E84" i="5"/>
  <c r="E84" i="10" s="1"/>
  <c r="D84" i="5"/>
  <c r="D84" i="10" s="1"/>
  <c r="C84" i="5"/>
  <c r="C84" i="10" s="1"/>
  <c r="F83" i="5"/>
  <c r="E83" i="5"/>
  <c r="E83" i="10" s="1"/>
  <c r="D83" i="5"/>
  <c r="D83" i="10" s="1"/>
  <c r="C83" i="5"/>
  <c r="C83" i="10" s="1"/>
  <c r="F82" i="5"/>
  <c r="E82" i="5"/>
  <c r="E82" i="10" s="1"/>
  <c r="D82" i="5"/>
  <c r="D82" i="10" s="1"/>
  <c r="C82" i="5"/>
  <c r="C82" i="10" s="1"/>
  <c r="F81" i="5"/>
  <c r="E81" i="5"/>
  <c r="E81" i="10" s="1"/>
  <c r="D81" i="5"/>
  <c r="D81" i="10" s="1"/>
  <c r="C81" i="5"/>
  <c r="C81" i="10" s="1"/>
  <c r="F80" i="5"/>
  <c r="E80" i="5"/>
  <c r="E80" i="10" s="1"/>
  <c r="D80" i="5"/>
  <c r="D80" i="10" s="1"/>
  <c r="C80" i="5"/>
  <c r="C80" i="10" s="1"/>
  <c r="F79" i="5"/>
  <c r="E79" i="5"/>
  <c r="E79" i="10" s="1"/>
  <c r="D79" i="5"/>
  <c r="D79" i="10" s="1"/>
  <c r="C79" i="5"/>
  <c r="C79" i="10" s="1"/>
  <c r="F78" i="5"/>
  <c r="E78" i="5"/>
  <c r="E78" i="10" s="1"/>
  <c r="D78" i="5"/>
  <c r="D78" i="10" s="1"/>
  <c r="C78" i="5"/>
  <c r="C78" i="10" s="1"/>
  <c r="F77" i="5"/>
  <c r="E77" i="5"/>
  <c r="E77" i="10" s="1"/>
  <c r="D77" i="5"/>
  <c r="D77" i="10" s="1"/>
  <c r="C77" i="5"/>
  <c r="C77" i="10" s="1"/>
  <c r="F76" i="5"/>
  <c r="E76" i="5"/>
  <c r="E76" i="10" s="1"/>
  <c r="D76" i="5"/>
  <c r="D76" i="10" s="1"/>
  <c r="C76" i="5"/>
  <c r="C76" i="10" s="1"/>
  <c r="F75" i="5"/>
  <c r="E75" i="5"/>
  <c r="E75" i="10" s="1"/>
  <c r="D75" i="5"/>
  <c r="D75" i="10" s="1"/>
  <c r="C75" i="5"/>
  <c r="C75" i="10" s="1"/>
  <c r="F74" i="5"/>
  <c r="E74" i="5"/>
  <c r="E74" i="10" s="1"/>
  <c r="D74" i="5"/>
  <c r="D74" i="10" s="1"/>
  <c r="C74" i="5"/>
  <c r="C74" i="10" s="1"/>
  <c r="F73" i="5"/>
  <c r="E73" i="5"/>
  <c r="E73" i="10" s="1"/>
  <c r="D73" i="5"/>
  <c r="D73" i="10" s="1"/>
  <c r="C73" i="5"/>
  <c r="C73" i="10" s="1"/>
  <c r="F72" i="5"/>
  <c r="E72" i="5"/>
  <c r="E72" i="10" s="1"/>
  <c r="D72" i="5"/>
  <c r="D72" i="10" s="1"/>
  <c r="C72" i="5"/>
  <c r="C72" i="10" s="1"/>
  <c r="F71" i="5"/>
  <c r="E71" i="5"/>
  <c r="E71" i="10" s="1"/>
  <c r="D71" i="5"/>
  <c r="D71" i="10" s="1"/>
  <c r="C71" i="5"/>
  <c r="C71" i="10" s="1"/>
  <c r="F70" i="5"/>
  <c r="E70" i="5"/>
  <c r="E70" i="10" s="1"/>
  <c r="D70" i="5"/>
  <c r="D70" i="10" s="1"/>
  <c r="C70" i="5"/>
  <c r="C70" i="10" s="1"/>
  <c r="F69" i="5"/>
  <c r="E69" i="5"/>
  <c r="E69" i="10" s="1"/>
  <c r="D69" i="5"/>
  <c r="D69" i="10" s="1"/>
  <c r="C69" i="5"/>
  <c r="C69" i="10" s="1"/>
  <c r="F68" i="5"/>
  <c r="E68" i="5"/>
  <c r="E68" i="10" s="1"/>
  <c r="D68" i="5"/>
  <c r="D68" i="10" s="1"/>
  <c r="C68" i="5"/>
  <c r="C68" i="10" s="1"/>
  <c r="F67" i="5"/>
  <c r="E67" i="5"/>
  <c r="E67" i="10" s="1"/>
  <c r="D67" i="5"/>
  <c r="D67" i="10" s="1"/>
  <c r="C67" i="5"/>
  <c r="C67" i="10" s="1"/>
  <c r="F66" i="5"/>
  <c r="E66" i="5"/>
  <c r="E66" i="10" s="1"/>
  <c r="D66" i="5"/>
  <c r="D66" i="10" s="1"/>
  <c r="C66" i="5"/>
  <c r="C66" i="10" s="1"/>
  <c r="F65" i="5"/>
  <c r="E65" i="5"/>
  <c r="E65" i="10" s="1"/>
  <c r="D65" i="5"/>
  <c r="D65" i="10" s="1"/>
  <c r="C65" i="5"/>
  <c r="C65" i="10" s="1"/>
  <c r="F64" i="5"/>
  <c r="E64" i="5"/>
  <c r="E64" i="10" s="1"/>
  <c r="D64" i="5"/>
  <c r="D64" i="10" s="1"/>
  <c r="C64" i="5"/>
  <c r="C64" i="10" s="1"/>
  <c r="F63" i="5"/>
  <c r="E63" i="5"/>
  <c r="E63" i="10" s="1"/>
  <c r="D63" i="5"/>
  <c r="D63" i="10" s="1"/>
  <c r="C63" i="5"/>
  <c r="C63" i="10" s="1"/>
  <c r="F62" i="5"/>
  <c r="E62" i="5"/>
  <c r="E62" i="10" s="1"/>
  <c r="D62" i="5"/>
  <c r="D62" i="10" s="1"/>
  <c r="C62" i="5"/>
  <c r="C62" i="10" s="1"/>
  <c r="F61" i="5"/>
  <c r="E61" i="5"/>
  <c r="E61" i="10" s="1"/>
  <c r="D61" i="5"/>
  <c r="D61" i="10" s="1"/>
  <c r="C61" i="5"/>
  <c r="C61" i="10" s="1"/>
  <c r="F60" i="5"/>
  <c r="E60" i="5"/>
  <c r="E60" i="10" s="1"/>
  <c r="D60" i="5"/>
  <c r="D60" i="10" s="1"/>
  <c r="C60" i="5"/>
  <c r="C60" i="10" s="1"/>
  <c r="F59" i="5"/>
  <c r="E59" i="5"/>
  <c r="E59" i="10" s="1"/>
  <c r="D59" i="5"/>
  <c r="D59" i="10" s="1"/>
  <c r="C59" i="5"/>
  <c r="C59" i="10" s="1"/>
  <c r="F58" i="5"/>
  <c r="E58" i="5"/>
  <c r="E58" i="10" s="1"/>
  <c r="D58" i="5"/>
  <c r="D58" i="10" s="1"/>
  <c r="C58" i="5"/>
  <c r="C58" i="10" s="1"/>
  <c r="F57" i="5"/>
  <c r="E57" i="5"/>
  <c r="E57" i="10" s="1"/>
  <c r="D57" i="5"/>
  <c r="D57" i="10" s="1"/>
  <c r="C57" i="5"/>
  <c r="C57" i="10" s="1"/>
  <c r="F56" i="5"/>
  <c r="E56" i="5"/>
  <c r="E56" i="10" s="1"/>
  <c r="D56" i="5"/>
  <c r="D56" i="10" s="1"/>
  <c r="C56" i="5"/>
  <c r="C56" i="10" s="1"/>
  <c r="F55" i="5"/>
  <c r="E55" i="5"/>
  <c r="E55" i="10" s="1"/>
  <c r="D55" i="5"/>
  <c r="D55" i="10" s="1"/>
  <c r="C55" i="5"/>
  <c r="C55" i="10" s="1"/>
  <c r="F54" i="5"/>
  <c r="E54" i="5"/>
  <c r="E54" i="10" s="1"/>
  <c r="D54" i="5"/>
  <c r="D54" i="10" s="1"/>
  <c r="C54" i="5"/>
  <c r="C54" i="10" s="1"/>
  <c r="F53" i="5"/>
  <c r="E53" i="5"/>
  <c r="E53" i="10" s="1"/>
  <c r="D53" i="5"/>
  <c r="D53" i="10" s="1"/>
  <c r="C53" i="5"/>
  <c r="C53" i="10" s="1"/>
  <c r="F52" i="5"/>
  <c r="E52" i="5"/>
  <c r="E52" i="10" s="1"/>
  <c r="D52" i="5"/>
  <c r="D52" i="10" s="1"/>
  <c r="C52" i="5"/>
  <c r="C52" i="10" s="1"/>
  <c r="F51" i="5"/>
  <c r="E51" i="5"/>
  <c r="E51" i="10" s="1"/>
  <c r="D51" i="5"/>
  <c r="D51" i="10" s="1"/>
  <c r="C51" i="5"/>
  <c r="C51" i="10" s="1"/>
  <c r="F50" i="5"/>
  <c r="E50" i="5"/>
  <c r="E50" i="10" s="1"/>
  <c r="D50" i="5"/>
  <c r="D50" i="10" s="1"/>
  <c r="C50" i="5"/>
  <c r="C50" i="10" s="1"/>
  <c r="F49" i="5"/>
  <c r="E49" i="5"/>
  <c r="E49" i="10" s="1"/>
  <c r="D49" i="5"/>
  <c r="D49" i="10" s="1"/>
  <c r="C49" i="5"/>
  <c r="C49" i="10" s="1"/>
  <c r="F48" i="5"/>
  <c r="E48" i="5"/>
  <c r="E48" i="10" s="1"/>
  <c r="D48" i="5"/>
  <c r="D48" i="10" s="1"/>
  <c r="C48" i="5"/>
  <c r="C48" i="10" s="1"/>
  <c r="F47" i="5"/>
  <c r="E47" i="5"/>
  <c r="E47" i="10" s="1"/>
  <c r="D47" i="5"/>
  <c r="D47" i="10" s="1"/>
  <c r="C47" i="5"/>
  <c r="C47" i="10" s="1"/>
  <c r="F46" i="5"/>
  <c r="E46" i="5"/>
  <c r="E46" i="10" s="1"/>
  <c r="D46" i="5"/>
  <c r="D46" i="10" s="1"/>
  <c r="C46" i="5"/>
  <c r="C46" i="10" s="1"/>
  <c r="F45" i="5"/>
  <c r="E45" i="5"/>
  <c r="E45" i="10" s="1"/>
  <c r="D45" i="5"/>
  <c r="D45" i="10" s="1"/>
  <c r="C45" i="5"/>
  <c r="C45" i="10" s="1"/>
  <c r="F44" i="5"/>
  <c r="E44" i="5"/>
  <c r="E44" i="10" s="1"/>
  <c r="D44" i="5"/>
  <c r="D44" i="10" s="1"/>
  <c r="C44" i="5"/>
  <c r="C44" i="10" s="1"/>
  <c r="F43" i="5"/>
  <c r="E43" i="5"/>
  <c r="E43" i="10" s="1"/>
  <c r="D43" i="5"/>
  <c r="D43" i="10" s="1"/>
  <c r="C43" i="5"/>
  <c r="C43" i="10" s="1"/>
  <c r="F42" i="5"/>
  <c r="E42" i="5"/>
  <c r="E42" i="10" s="1"/>
  <c r="D42" i="5"/>
  <c r="D42" i="10" s="1"/>
  <c r="C42" i="5"/>
  <c r="C42" i="10" s="1"/>
  <c r="F41" i="5"/>
  <c r="E41" i="5"/>
  <c r="E41" i="10" s="1"/>
  <c r="D41" i="5"/>
  <c r="D41" i="10" s="1"/>
  <c r="C41" i="5"/>
  <c r="C41" i="10" s="1"/>
  <c r="F40" i="5"/>
  <c r="E40" i="5"/>
  <c r="E40" i="10" s="1"/>
  <c r="D40" i="5"/>
  <c r="D40" i="10" s="1"/>
  <c r="C40" i="5"/>
  <c r="C40" i="10" s="1"/>
  <c r="F39" i="5"/>
  <c r="E39" i="5"/>
  <c r="E39" i="10" s="1"/>
  <c r="D39" i="5"/>
  <c r="D39" i="10" s="1"/>
  <c r="C39" i="5"/>
  <c r="C39" i="10" s="1"/>
  <c r="F38" i="5"/>
  <c r="E38" i="5"/>
  <c r="E38" i="10" s="1"/>
  <c r="D38" i="5"/>
  <c r="D38" i="10" s="1"/>
  <c r="C38" i="5"/>
  <c r="C38" i="10" s="1"/>
  <c r="F37" i="5"/>
  <c r="E37" i="5"/>
  <c r="E37" i="10" s="1"/>
  <c r="D37" i="5"/>
  <c r="D37" i="10" s="1"/>
  <c r="C37" i="5"/>
  <c r="C37" i="10" s="1"/>
  <c r="F36" i="5"/>
  <c r="E36" i="5"/>
  <c r="E36" i="10" s="1"/>
  <c r="D36" i="5"/>
  <c r="D36" i="10" s="1"/>
  <c r="C36" i="5"/>
  <c r="C36" i="10" s="1"/>
  <c r="F35" i="5"/>
  <c r="E35" i="5"/>
  <c r="E35" i="10" s="1"/>
  <c r="D35" i="5"/>
  <c r="D35" i="10" s="1"/>
  <c r="C35" i="5"/>
  <c r="C35" i="10" s="1"/>
  <c r="F34" i="5"/>
  <c r="E34" i="5"/>
  <c r="E34" i="10" s="1"/>
  <c r="D34" i="5"/>
  <c r="D34" i="10" s="1"/>
  <c r="C34" i="5"/>
  <c r="C34" i="10" s="1"/>
  <c r="F33" i="5"/>
  <c r="E33" i="5"/>
  <c r="E33" i="10" s="1"/>
  <c r="D33" i="5"/>
  <c r="D33" i="10" s="1"/>
  <c r="C33" i="5"/>
  <c r="C33" i="10" s="1"/>
  <c r="F32" i="5"/>
  <c r="E32" i="5"/>
  <c r="E32" i="10" s="1"/>
  <c r="D32" i="5"/>
  <c r="D32" i="10" s="1"/>
  <c r="C32" i="5"/>
  <c r="C32" i="10" s="1"/>
  <c r="F31" i="5"/>
  <c r="E31" i="5"/>
  <c r="E31" i="10" s="1"/>
  <c r="D31" i="5"/>
  <c r="D31" i="10" s="1"/>
  <c r="C31" i="5"/>
  <c r="C31" i="10" s="1"/>
  <c r="F30" i="5"/>
  <c r="E30" i="5"/>
  <c r="E30" i="10" s="1"/>
  <c r="D30" i="5"/>
  <c r="D30" i="10" s="1"/>
  <c r="C30" i="5"/>
  <c r="C30" i="10" s="1"/>
  <c r="F29" i="5"/>
  <c r="E29" i="5"/>
  <c r="E29" i="10" s="1"/>
  <c r="D29" i="5"/>
  <c r="D29" i="10" s="1"/>
  <c r="C29" i="5"/>
  <c r="C29" i="10" s="1"/>
  <c r="F28" i="5"/>
  <c r="E28" i="5"/>
  <c r="E28" i="10" s="1"/>
  <c r="D28" i="5"/>
  <c r="D28" i="10" s="1"/>
  <c r="C28" i="5"/>
  <c r="C28" i="10" s="1"/>
  <c r="F27" i="5"/>
  <c r="E27" i="5"/>
  <c r="E27" i="10" s="1"/>
  <c r="D27" i="5"/>
  <c r="D27" i="10" s="1"/>
  <c r="C27" i="5"/>
  <c r="C27" i="10" s="1"/>
  <c r="F26" i="5"/>
  <c r="E26" i="5"/>
  <c r="E26" i="10" s="1"/>
  <c r="D26" i="5"/>
  <c r="D26" i="10" s="1"/>
  <c r="C26" i="5"/>
  <c r="C26" i="10" s="1"/>
  <c r="F25" i="5"/>
  <c r="E25" i="5"/>
  <c r="E25" i="10" s="1"/>
  <c r="D25" i="5"/>
  <c r="D25" i="10" s="1"/>
  <c r="C25" i="5"/>
  <c r="C25" i="10" s="1"/>
  <c r="F24" i="5"/>
  <c r="E24" i="5"/>
  <c r="E24" i="10" s="1"/>
  <c r="D24" i="5"/>
  <c r="D24" i="10" s="1"/>
  <c r="C24" i="5"/>
  <c r="C24" i="10" s="1"/>
  <c r="F23" i="5"/>
  <c r="E23" i="5"/>
  <c r="E23" i="10" s="1"/>
  <c r="D23" i="5"/>
  <c r="D23" i="10" s="1"/>
  <c r="C23" i="5"/>
  <c r="C23" i="10" s="1"/>
  <c r="F22" i="5"/>
  <c r="E22" i="5"/>
  <c r="E22" i="10" s="1"/>
  <c r="D22" i="5"/>
  <c r="D22" i="10" s="1"/>
  <c r="C22" i="5"/>
  <c r="C22" i="10" s="1"/>
  <c r="F21" i="5"/>
  <c r="E21" i="5"/>
  <c r="E21" i="10" s="1"/>
  <c r="D21" i="5"/>
  <c r="D21" i="10" s="1"/>
  <c r="C21" i="5"/>
  <c r="C21" i="10" s="1"/>
  <c r="F20" i="5"/>
  <c r="E20" i="5"/>
  <c r="E20" i="10" s="1"/>
  <c r="D20" i="5"/>
  <c r="D20" i="10" s="1"/>
  <c r="C20" i="5"/>
  <c r="C20" i="10" s="1"/>
  <c r="F19" i="5"/>
  <c r="E19" i="5"/>
  <c r="E19" i="10" s="1"/>
  <c r="D19" i="5"/>
  <c r="D19" i="10" s="1"/>
  <c r="C19" i="5"/>
  <c r="C19" i="10" s="1"/>
  <c r="F18" i="5"/>
  <c r="E18" i="5"/>
  <c r="E18" i="10" s="1"/>
  <c r="D18" i="5"/>
  <c r="D18" i="10" s="1"/>
  <c r="C18" i="5"/>
  <c r="C18" i="10" s="1"/>
  <c r="F17" i="5"/>
  <c r="E17" i="5"/>
  <c r="E17" i="10" s="1"/>
  <c r="D17" i="5"/>
  <c r="D17" i="10" s="1"/>
  <c r="C17" i="5"/>
  <c r="C17" i="10" s="1"/>
  <c r="F16" i="5"/>
  <c r="E16" i="5"/>
  <c r="E16" i="10" s="1"/>
  <c r="D16" i="5"/>
  <c r="D16" i="10" s="1"/>
  <c r="C16" i="5"/>
  <c r="C16" i="10" s="1"/>
  <c r="F15" i="5"/>
  <c r="E15" i="5"/>
  <c r="E15" i="10" s="1"/>
  <c r="D15" i="5"/>
  <c r="D15" i="10" s="1"/>
  <c r="C15" i="5"/>
  <c r="C15" i="10" s="1"/>
  <c r="F14" i="5"/>
  <c r="E14" i="5"/>
  <c r="E14" i="10" s="1"/>
  <c r="D14" i="5"/>
  <c r="D14" i="10" s="1"/>
  <c r="C14" i="5"/>
  <c r="C14" i="10" s="1"/>
  <c r="F13" i="5"/>
  <c r="E13" i="5"/>
  <c r="E13" i="10" s="1"/>
  <c r="D13" i="5"/>
  <c r="D13" i="10" s="1"/>
  <c r="C13" i="5"/>
  <c r="C13" i="10" s="1"/>
  <c r="F12" i="5"/>
  <c r="E12" i="5"/>
  <c r="E12" i="10" s="1"/>
  <c r="D12" i="5"/>
  <c r="D12" i="10" s="1"/>
  <c r="C12" i="5"/>
  <c r="C12" i="10" s="1"/>
  <c r="F11" i="5"/>
  <c r="E11" i="5"/>
  <c r="E11" i="10" s="1"/>
  <c r="D11" i="5"/>
  <c r="D11" i="10" s="1"/>
  <c r="C11" i="5"/>
  <c r="C11" i="10" s="1"/>
  <c r="F10" i="5"/>
  <c r="E10" i="5"/>
  <c r="E10" i="10" s="1"/>
  <c r="D10" i="5"/>
  <c r="D10" i="10" s="1"/>
  <c r="C10" i="5"/>
  <c r="C10" i="10" s="1"/>
  <c r="F9" i="5"/>
  <c r="E9" i="5"/>
  <c r="E9" i="10" s="1"/>
  <c r="D9" i="5"/>
  <c r="D9" i="10" s="1"/>
  <c r="C9" i="5"/>
  <c r="C9" i="10" s="1"/>
  <c r="F8" i="5"/>
  <c r="E8" i="5"/>
  <c r="E8" i="10" s="1"/>
  <c r="D8" i="5"/>
  <c r="D8" i="10" s="1"/>
  <c r="C8" i="5"/>
  <c r="C8" i="10" s="1"/>
  <c r="F7" i="5"/>
  <c r="E7" i="5"/>
  <c r="E7" i="10" s="1"/>
  <c r="D7" i="5"/>
  <c r="D7" i="10" s="1"/>
  <c r="C7" i="5"/>
  <c r="C7" i="10" s="1"/>
  <c r="F6" i="5"/>
  <c r="E6" i="5"/>
  <c r="E6" i="10" s="1"/>
  <c r="D6" i="5"/>
  <c r="D6" i="10" s="1"/>
  <c r="C6" i="5"/>
  <c r="C6" i="10" s="1"/>
  <c r="F5" i="5"/>
  <c r="E5" i="5"/>
  <c r="E5" i="10" s="1"/>
  <c r="D5" i="5"/>
  <c r="D5" i="10" s="1"/>
  <c r="C5" i="5"/>
  <c r="C5" i="10" s="1"/>
  <c r="F4" i="5"/>
  <c r="E4" i="5"/>
  <c r="E4" i="10" s="1"/>
  <c r="D4" i="5"/>
  <c r="D4" i="10" s="1"/>
  <c r="C4" i="5"/>
  <c r="C4" i="10" s="1"/>
  <c r="F3" i="5"/>
  <c r="E3" i="5"/>
  <c r="E3" i="10" s="1"/>
  <c r="D3" i="5"/>
  <c r="D3" i="10" s="1"/>
  <c r="C3" i="5"/>
  <c r="C3" i="10" s="1"/>
  <c r="F2" i="5"/>
  <c r="E2" i="5"/>
  <c r="E2" i="10" s="1"/>
  <c r="D2" i="5"/>
  <c r="D2" i="10" s="1"/>
  <c r="C2" i="5"/>
  <c r="C2" i="10" s="1"/>
  <c r="J8" i="10" l="1"/>
  <c r="K216" i="10"/>
  <c r="K280" i="10"/>
  <c r="O300" i="10"/>
  <c r="O308" i="10"/>
  <c r="J628" i="10"/>
  <c r="K648" i="10"/>
  <c r="H3310" i="10"/>
  <c r="M900" i="10"/>
  <c r="K1371" i="10"/>
  <c r="G1375" i="10"/>
  <c r="I1395" i="10"/>
  <c r="K1507" i="10"/>
  <c r="G1519" i="10"/>
  <c r="O1523" i="10"/>
  <c r="O1547" i="10"/>
  <c r="O1551" i="10"/>
  <c r="G1975" i="10"/>
  <c r="H2067" i="10"/>
  <c r="I2083" i="10"/>
  <c r="I2099" i="10"/>
  <c r="O2375" i="10"/>
  <c r="O2447" i="10"/>
  <c r="O2471" i="10"/>
  <c r="G2527" i="10"/>
  <c r="M2587" i="10"/>
  <c r="G2607" i="10"/>
  <c r="O2623" i="10"/>
  <c r="O3207" i="10"/>
  <c r="N3231" i="10"/>
  <c r="H3287" i="10"/>
  <c r="N265" i="10"/>
  <c r="N269" i="10"/>
  <c r="N273" i="10"/>
  <c r="N349" i="10"/>
  <c r="L633" i="10"/>
  <c r="L637" i="10"/>
  <c r="L645" i="10"/>
  <c r="O1056" i="10"/>
  <c r="H1176" i="10"/>
  <c r="M901" i="10"/>
  <c r="I921" i="10"/>
  <c r="L997" i="10"/>
  <c r="J1648" i="10"/>
  <c r="G1708" i="10"/>
  <c r="O1712" i="10"/>
  <c r="N1716" i="10"/>
  <c r="N1916" i="10"/>
  <c r="K1968" i="10"/>
  <c r="J2388" i="10"/>
  <c r="I2428" i="10"/>
  <c r="N2436" i="10"/>
  <c r="J2500" i="10"/>
  <c r="J2508" i="10"/>
  <c r="L2652" i="10"/>
  <c r="L2684" i="10"/>
  <c r="N2724" i="10"/>
  <c r="O2744" i="10"/>
  <c r="K3220" i="10"/>
  <c r="N286" i="10"/>
  <c r="K3360" i="10"/>
  <c r="N1337" i="10"/>
  <c r="N1353" i="10"/>
  <c r="N1493" i="10"/>
  <c r="N1505" i="10"/>
  <c r="L1817" i="10"/>
  <c r="I1845" i="10"/>
  <c r="H1877" i="10"/>
  <c r="I2333" i="10"/>
  <c r="N2341" i="10"/>
  <c r="H2353" i="10"/>
  <c r="N2401" i="10"/>
  <c r="J2421" i="10"/>
  <c r="G2677" i="10"/>
  <c r="H2725" i="10"/>
  <c r="H2745" i="10"/>
  <c r="O3245" i="10"/>
  <c r="M3265" i="10"/>
  <c r="I3269" i="10"/>
  <c r="N183" i="10"/>
  <c r="N367" i="10"/>
  <c r="I439" i="10"/>
  <c r="G443" i="10"/>
  <c r="N451" i="10"/>
  <c r="J455" i="10"/>
  <c r="S455" i="10" s="1"/>
  <c r="J471" i="10"/>
  <c r="S471" i="10" s="1"/>
  <c r="I703" i="10"/>
  <c r="H723" i="10"/>
  <c r="N767" i="10"/>
  <c r="M775" i="10"/>
  <c r="G815" i="10"/>
  <c r="O875" i="10"/>
  <c r="L883" i="10"/>
  <c r="I943" i="10"/>
  <c r="L951" i="10"/>
  <c r="I987" i="10"/>
  <c r="J1011" i="10"/>
  <c r="J1027" i="10"/>
  <c r="O1047" i="10"/>
  <c r="O1234" i="10"/>
  <c r="I1262" i="10"/>
  <c r="N1670" i="10"/>
  <c r="J1810" i="10"/>
  <c r="L1814" i="10"/>
  <c r="H1830" i="10"/>
  <c r="H1854" i="10"/>
  <c r="L2030" i="10"/>
  <c r="H2090" i="10"/>
  <c r="L2106" i="10"/>
  <c r="J2134" i="10"/>
  <c r="N2306" i="10"/>
  <c r="N2310" i="10"/>
  <c r="G2314" i="10"/>
  <c r="G2322" i="10"/>
  <c r="L2770" i="10"/>
  <c r="I2818" i="10"/>
  <c r="J2822" i="10"/>
  <c r="K2910" i="10"/>
  <c r="N3122" i="10"/>
  <c r="I3130" i="10"/>
  <c r="M3138" i="10"/>
  <c r="L3174" i="10"/>
  <c r="H3182" i="10"/>
  <c r="L3278" i="10"/>
  <c r="N3446" i="10"/>
  <c r="K3454" i="10"/>
  <c r="O87" i="10"/>
  <c r="O167" i="10"/>
  <c r="O179" i="10"/>
  <c r="H282" i="10"/>
  <c r="J286" i="10"/>
  <c r="M381" i="10"/>
  <c r="H389" i="10"/>
  <c r="O612" i="10"/>
  <c r="I696" i="10"/>
  <c r="L780" i="10"/>
  <c r="K820" i="10"/>
  <c r="I828" i="10"/>
  <c r="G872" i="10"/>
  <c r="H951" i="10"/>
  <c r="O1129" i="10"/>
  <c r="I1276" i="10"/>
  <c r="I1503" i="10"/>
  <c r="H1650" i="10"/>
  <c r="K2340" i="10"/>
  <c r="L2352" i="10"/>
  <c r="J2364" i="10"/>
  <c r="G2396" i="10"/>
  <c r="G2404" i="10"/>
  <c r="O2408" i="10"/>
  <c r="H2412" i="10"/>
  <c r="K2444" i="10"/>
  <c r="O2456" i="10"/>
  <c r="O2468" i="10"/>
  <c r="K2528" i="10"/>
  <c r="K2540" i="10"/>
  <c r="K2584" i="10"/>
  <c r="K2616" i="10"/>
  <c r="J2620" i="10"/>
  <c r="S2620" i="10" s="1"/>
  <c r="O2628" i="10"/>
  <c r="K3016" i="10"/>
  <c r="L3020" i="10"/>
  <c r="J3048" i="10"/>
  <c r="S3048" i="10" s="1"/>
  <c r="I3080" i="10"/>
  <c r="G3084" i="10"/>
  <c r="M3116" i="10"/>
  <c r="O3156" i="10"/>
  <c r="I3160" i="10"/>
  <c r="L3371" i="10"/>
  <c r="I3387" i="10"/>
  <c r="N3391" i="10"/>
  <c r="N3403" i="10"/>
  <c r="H3419" i="10"/>
  <c r="O12" i="10"/>
  <c r="G24" i="10"/>
  <c r="J28" i="10"/>
  <c r="K40" i="10"/>
  <c r="G48" i="10"/>
  <c r="G60" i="10"/>
  <c r="I64" i="10"/>
  <c r="I80" i="10"/>
  <c r="N533" i="10"/>
  <c r="O924" i="10"/>
  <c r="G927" i="10"/>
  <c r="H1015" i="10"/>
  <c r="N1328" i="10"/>
  <c r="I1611" i="10"/>
  <c r="G2021" i="10"/>
  <c r="J2053" i="10"/>
  <c r="S2053" i="10" s="1"/>
  <c r="O2101" i="10"/>
  <c r="O2121" i="10"/>
  <c r="M2125" i="10"/>
  <c r="N2213" i="10"/>
  <c r="I2225" i="10"/>
  <c r="L2249" i="10"/>
  <c r="L334" i="10"/>
  <c r="L338" i="10"/>
  <c r="K1003" i="10"/>
  <c r="J148" i="10"/>
  <c r="K152" i="10"/>
  <c r="I180" i="10"/>
  <c r="O271" i="10"/>
  <c r="N275" i="10"/>
  <c r="K286" i="10"/>
  <c r="J458" i="10"/>
  <c r="I561" i="10"/>
  <c r="H793" i="10"/>
  <c r="L813" i="10"/>
  <c r="O881" i="10"/>
  <c r="M897" i="10"/>
  <c r="G936" i="10"/>
  <c r="K1035" i="10"/>
  <c r="O1050" i="10"/>
  <c r="N1070" i="10"/>
  <c r="K1229" i="10"/>
  <c r="I1237" i="10"/>
  <c r="L1241" i="10"/>
  <c r="M1261" i="10"/>
  <c r="M1293" i="10"/>
  <c r="G1492" i="10"/>
  <c r="H1703" i="10"/>
  <c r="O1914" i="10"/>
  <c r="G1930" i="10"/>
  <c r="L1942" i="10"/>
  <c r="J1946" i="10"/>
  <c r="N2461" i="10"/>
  <c r="K2601" i="10"/>
  <c r="H2617" i="10"/>
  <c r="G2697" i="10"/>
  <c r="N3029" i="10"/>
  <c r="N3033" i="10"/>
  <c r="G3181" i="10"/>
  <c r="I3312" i="10"/>
  <c r="O3476" i="10"/>
  <c r="N3488" i="10"/>
  <c r="K3492" i="10"/>
  <c r="K3496" i="10"/>
  <c r="O3500" i="10"/>
  <c r="K533" i="10"/>
  <c r="H97" i="10"/>
  <c r="H101" i="10"/>
  <c r="M129" i="10"/>
  <c r="I144" i="10"/>
  <c r="K192" i="10"/>
  <c r="J220" i="10"/>
  <c r="O248" i="10"/>
  <c r="M315" i="10"/>
  <c r="L550" i="10"/>
  <c r="K594" i="10"/>
  <c r="J606" i="10"/>
  <c r="L622" i="10"/>
  <c r="K929" i="10"/>
  <c r="N949" i="10"/>
  <c r="I981" i="10"/>
  <c r="H1027" i="10"/>
  <c r="I1313" i="10"/>
  <c r="N1485" i="10"/>
  <c r="K1648" i="10"/>
  <c r="J1688" i="10"/>
  <c r="S1688" i="10" s="1"/>
  <c r="H1695" i="10"/>
  <c r="G1827" i="10"/>
  <c r="Q1827" i="10" s="1"/>
  <c r="K1835" i="10"/>
  <c r="G1863" i="10"/>
  <c r="O1867" i="10"/>
  <c r="M1875" i="10"/>
  <c r="H1970" i="10"/>
  <c r="J2186" i="10"/>
  <c r="N2398" i="10"/>
  <c r="I2402" i="10"/>
  <c r="M2478" i="10"/>
  <c r="L2486" i="10"/>
  <c r="K2494" i="10"/>
  <c r="K2578" i="10"/>
  <c r="J2590" i="10"/>
  <c r="H3185" i="10"/>
  <c r="K336" i="10"/>
  <c r="I344" i="10"/>
  <c r="O746" i="10"/>
  <c r="I862" i="10"/>
  <c r="M1044" i="10"/>
  <c r="G1083" i="10"/>
  <c r="K1183" i="10"/>
  <c r="I1270" i="10"/>
  <c r="L1609" i="10"/>
  <c r="K1613" i="10"/>
  <c r="J1617" i="10"/>
  <c r="M1648" i="10"/>
  <c r="G1788" i="10"/>
  <c r="O1879" i="10"/>
  <c r="O2003" i="10"/>
  <c r="M2031" i="10"/>
  <c r="H2035" i="10"/>
  <c r="M2043" i="10"/>
  <c r="I2135" i="10"/>
  <c r="O2155" i="10"/>
  <c r="O2251" i="10"/>
  <c r="J2259" i="10"/>
  <c r="G2267" i="10"/>
  <c r="H2802" i="10"/>
  <c r="H2826" i="10"/>
  <c r="J2830" i="10"/>
  <c r="S2830" i="10" s="1"/>
  <c r="N3393" i="10"/>
  <c r="O3397" i="10"/>
  <c r="I253" i="10"/>
  <c r="L257" i="10"/>
  <c r="H930" i="10"/>
  <c r="N962" i="10"/>
  <c r="I1191" i="10"/>
  <c r="L1203" i="10"/>
  <c r="G1215" i="10"/>
  <c r="G1402" i="10"/>
  <c r="Q1402" i="10" s="1"/>
  <c r="O1474" i="10"/>
  <c r="O1478" i="10"/>
  <c r="L1844" i="10"/>
  <c r="G1848" i="10"/>
  <c r="N1860" i="10"/>
  <c r="M2415" i="10"/>
  <c r="O2511" i="10"/>
  <c r="O2519" i="10"/>
  <c r="N2631" i="10"/>
  <c r="O2719" i="10"/>
  <c r="J3202" i="10"/>
  <c r="S3202" i="10" s="1"/>
  <c r="I3230" i="10"/>
  <c r="I3242" i="10"/>
  <c r="J3274" i="10"/>
  <c r="S3274" i="10" s="1"/>
  <c r="P25" i="11"/>
  <c r="I471" i="10"/>
  <c r="N997" i="10"/>
  <c r="I1159" i="10"/>
  <c r="G3182" i="10"/>
  <c r="Q3182" i="10" s="1"/>
  <c r="N7" i="10"/>
  <c r="N27" i="10"/>
  <c r="N43" i="10"/>
  <c r="N79" i="10"/>
  <c r="N691" i="10"/>
  <c r="N735" i="10"/>
  <c r="I839" i="10"/>
  <c r="O903" i="10"/>
  <c r="L907" i="10"/>
  <c r="O919" i="10"/>
  <c r="K927" i="10"/>
  <c r="H1235" i="10"/>
  <c r="O1259" i="10"/>
  <c r="H1319" i="10"/>
  <c r="J1327" i="10"/>
  <c r="G1570" i="10"/>
  <c r="M1594" i="10"/>
  <c r="I1598" i="10"/>
  <c r="L1717" i="10"/>
  <c r="G1769" i="10"/>
  <c r="L2036" i="10"/>
  <c r="K2080" i="10"/>
  <c r="G2100" i="10"/>
  <c r="M2104" i="10"/>
  <c r="I2188" i="10"/>
  <c r="J2204" i="10"/>
  <c r="I2212" i="10"/>
  <c r="M2256" i="10"/>
  <c r="M2292" i="10"/>
  <c r="J2759" i="10"/>
  <c r="M3059" i="10"/>
  <c r="L3063" i="10"/>
  <c r="N3338" i="10"/>
  <c r="K3346" i="10"/>
  <c r="J3354" i="10"/>
  <c r="O3366" i="10"/>
  <c r="L3478" i="10"/>
  <c r="O3498" i="10"/>
  <c r="N723" i="10"/>
  <c r="N782" i="10"/>
  <c r="O887" i="10"/>
  <c r="J939" i="10"/>
  <c r="G943" i="10"/>
  <c r="N985" i="10"/>
  <c r="O1238" i="10"/>
  <c r="H1358" i="10"/>
  <c r="N1428" i="10"/>
  <c r="O1456" i="10"/>
  <c r="L1463" i="10"/>
  <c r="L1483" i="10"/>
  <c r="L1671" i="10"/>
  <c r="G1683" i="10"/>
  <c r="O1706" i="10"/>
  <c r="G1773" i="10"/>
  <c r="K1797" i="10"/>
  <c r="L1920" i="10"/>
  <c r="G2189" i="10"/>
  <c r="O2213" i="10"/>
  <c r="O2325" i="10"/>
  <c r="M2329" i="10"/>
  <c r="K2333" i="10"/>
  <c r="L2344" i="10"/>
  <c r="N2403" i="10"/>
  <c r="M2419" i="10"/>
  <c r="M2427" i="10"/>
  <c r="H2500" i="10"/>
  <c r="N2559" i="10"/>
  <c r="N2590" i="10"/>
  <c r="L2642" i="10"/>
  <c r="G2682" i="10"/>
  <c r="M2779" i="10"/>
  <c r="L2803" i="10"/>
  <c r="I2819" i="10"/>
  <c r="H2854" i="10"/>
  <c r="H2874" i="10"/>
  <c r="M2898" i="10"/>
  <c r="G2918" i="10"/>
  <c r="O2950" i="10"/>
  <c r="M2962" i="10"/>
  <c r="L2966" i="10"/>
  <c r="O2986" i="10"/>
  <c r="J3033" i="10"/>
  <c r="S3033" i="10" s="1"/>
  <c r="O3048" i="10"/>
  <c r="G3132" i="10"/>
  <c r="M3140" i="10"/>
  <c r="N3180" i="10"/>
  <c r="K3243" i="10"/>
  <c r="N3247" i="10"/>
  <c r="O3251" i="10"/>
  <c r="J3294" i="10"/>
  <c r="J3400" i="10"/>
  <c r="K3416" i="10"/>
  <c r="H53" i="10"/>
  <c r="M61" i="10"/>
  <c r="K108" i="10"/>
  <c r="H144" i="10"/>
  <c r="I221" i="10"/>
  <c r="J617" i="10"/>
  <c r="L685" i="10"/>
  <c r="L736" i="10"/>
  <c r="O794" i="10"/>
  <c r="O810" i="10"/>
  <c r="O818" i="10"/>
  <c r="G837" i="10"/>
  <c r="G932" i="10"/>
  <c r="G966" i="10"/>
  <c r="Q966" i="10" s="1"/>
  <c r="G1032" i="10"/>
  <c r="H1047" i="10"/>
  <c r="G1050" i="10"/>
  <c r="I1077" i="10"/>
  <c r="K1081" i="10"/>
  <c r="L1136" i="10"/>
  <c r="O1164" i="10"/>
  <c r="N1172" i="10"/>
  <c r="L1343" i="10"/>
  <c r="L1425" i="10"/>
  <c r="G1464" i="10"/>
  <c r="O1507" i="10"/>
  <c r="G1656" i="10"/>
  <c r="H1699" i="10"/>
  <c r="O1718" i="10"/>
  <c r="G1746" i="10"/>
  <c r="O1750" i="10"/>
  <c r="H1841" i="10"/>
  <c r="J1861" i="10"/>
  <c r="I1877" i="10"/>
  <c r="L1984" i="10"/>
  <c r="O2071" i="10"/>
  <c r="G2186" i="10"/>
  <c r="I2340" i="10"/>
  <c r="I2380" i="10"/>
  <c r="I2450" i="10"/>
  <c r="I2500" i="10"/>
  <c r="J2528" i="10"/>
  <c r="S2528" i="10" s="1"/>
  <c r="G2540" i="10"/>
  <c r="I2714" i="10"/>
  <c r="L233" i="10"/>
  <c r="I245" i="10"/>
  <c r="K268" i="10"/>
  <c r="O298" i="10"/>
  <c r="K310" i="10"/>
  <c r="G330" i="10"/>
  <c r="O369" i="10"/>
  <c r="N373" i="10"/>
  <c r="G381" i="10"/>
  <c r="N483" i="10"/>
  <c r="M487" i="10"/>
  <c r="G491" i="10"/>
  <c r="N507" i="10"/>
  <c r="N515" i="10"/>
  <c r="J519" i="10"/>
  <c r="S519" i="10" s="1"/>
  <c r="L709" i="10"/>
  <c r="G721" i="10"/>
  <c r="I756" i="10"/>
  <c r="O1005" i="10"/>
  <c r="K1009" i="10"/>
  <c r="N1036" i="10"/>
  <c r="H1044" i="10"/>
  <c r="L1117" i="10"/>
  <c r="I1235" i="10"/>
  <c r="I1363" i="10"/>
  <c r="I1371" i="10"/>
  <c r="O1378" i="10"/>
  <c r="O1390" i="10"/>
  <c r="J1571" i="10"/>
  <c r="G1587" i="10"/>
  <c r="I1618" i="10"/>
  <c r="N1630" i="10"/>
  <c r="I1683" i="10"/>
  <c r="O1707" i="10"/>
  <c r="H1909" i="10"/>
  <c r="M1913" i="10"/>
  <c r="J1925" i="10"/>
  <c r="L1945" i="10"/>
  <c r="J2008" i="10"/>
  <c r="K2123" i="10"/>
  <c r="O2234" i="10"/>
  <c r="J2340" i="10"/>
  <c r="O2560" i="10"/>
  <c r="G2572" i="10"/>
  <c r="H2584" i="10"/>
  <c r="L2816" i="10"/>
  <c r="I2891" i="10"/>
  <c r="G3097" i="10"/>
  <c r="L3157" i="10"/>
  <c r="N3188" i="10"/>
  <c r="J3236" i="10"/>
  <c r="G3256" i="10"/>
  <c r="O3260" i="10"/>
  <c r="N3268" i="10"/>
  <c r="N3" i="10"/>
  <c r="N46" i="10"/>
  <c r="G180" i="10"/>
  <c r="O188" i="10"/>
  <c r="N192" i="10"/>
  <c r="N207" i="10"/>
  <c r="K299" i="10"/>
  <c r="N555" i="10"/>
  <c r="G567" i="10"/>
  <c r="O579" i="10"/>
  <c r="L583" i="10"/>
  <c r="G599" i="10"/>
  <c r="L776" i="10"/>
  <c r="N787" i="10"/>
  <c r="G795" i="10"/>
  <c r="M830" i="10"/>
  <c r="O846" i="10"/>
  <c r="O854" i="10"/>
  <c r="J933" i="10"/>
  <c r="L944" i="10"/>
  <c r="O963" i="10"/>
  <c r="G1047" i="10"/>
  <c r="O1082" i="10"/>
  <c r="K1173" i="10"/>
  <c r="O1192" i="10"/>
  <c r="J1313" i="10"/>
  <c r="M1352" i="10"/>
  <c r="M1425" i="10"/>
  <c r="N1536" i="10"/>
  <c r="N1540" i="10"/>
  <c r="L1548" i="10"/>
  <c r="H1603" i="10"/>
  <c r="K1723" i="10"/>
  <c r="J2036" i="10"/>
  <c r="S2036" i="10" s="1"/>
  <c r="J2072" i="10"/>
  <c r="O2131" i="10"/>
  <c r="I2155" i="10"/>
  <c r="K2186" i="10"/>
  <c r="L2373" i="10"/>
  <c r="O2385" i="10"/>
  <c r="O2444" i="10"/>
  <c r="M2463" i="10"/>
  <c r="M2467" i="10"/>
  <c r="L2471" i="10"/>
  <c r="N2517" i="10"/>
  <c r="J2540" i="10"/>
  <c r="H2714" i="10"/>
  <c r="N2824" i="10"/>
  <c r="L2931" i="10"/>
  <c r="I3233" i="10"/>
  <c r="N3237" i="10"/>
  <c r="G3241" i="10"/>
  <c r="J3322" i="10"/>
  <c r="S3322" i="10" s="1"/>
  <c r="K3338" i="10"/>
  <c r="L3453" i="10"/>
  <c r="Q3306" i="10"/>
  <c r="N277" i="10"/>
  <c r="I280" i="10"/>
  <c r="H284" i="10"/>
  <c r="I761" i="10"/>
  <c r="I881" i="10"/>
  <c r="L889" i="10"/>
  <c r="L956" i="10"/>
  <c r="O983" i="10"/>
  <c r="O987" i="10"/>
  <c r="N1010" i="10"/>
  <c r="H1022" i="10"/>
  <c r="G1044" i="10"/>
  <c r="J1063" i="10"/>
  <c r="G1067" i="10"/>
  <c r="N1094" i="10"/>
  <c r="H1122" i="10"/>
  <c r="J1185" i="10"/>
  <c r="O1189" i="10"/>
  <c r="M1236" i="10"/>
  <c r="G1371" i="10"/>
  <c r="G1630" i="10"/>
  <c r="G2447" i="10"/>
  <c r="G2584" i="10"/>
  <c r="K226" i="10"/>
  <c r="J257" i="10"/>
  <c r="J780" i="10"/>
  <c r="J830" i="10"/>
  <c r="M881" i="10"/>
  <c r="H919" i="10"/>
  <c r="O1070" i="10"/>
  <c r="G1383" i="10"/>
  <c r="H1395" i="10"/>
  <c r="H1442" i="10"/>
  <c r="G1446" i="10"/>
  <c r="J1481" i="10"/>
  <c r="K1564" i="10"/>
  <c r="H1611" i="10"/>
  <c r="I1630" i="10"/>
  <c r="N1918" i="10"/>
  <c r="O2084" i="10"/>
  <c r="G2124" i="10"/>
  <c r="L2389" i="10"/>
  <c r="K2436" i="10"/>
  <c r="L2447" i="10"/>
  <c r="K2502" i="10"/>
  <c r="G2541" i="10"/>
  <c r="O2731" i="10"/>
  <c r="I3070" i="10"/>
  <c r="K3090" i="10"/>
  <c r="K3106" i="10"/>
  <c r="G3276" i="10"/>
  <c r="G3378" i="10"/>
  <c r="Q3378" i="10" s="1"/>
  <c r="O3382" i="10"/>
  <c r="H3390" i="10"/>
  <c r="N3402" i="10"/>
  <c r="L3414" i="10"/>
  <c r="G8" i="10"/>
  <c r="H75" i="10"/>
  <c r="G87" i="10"/>
  <c r="N122" i="10"/>
  <c r="N142" i="10"/>
  <c r="I150" i="10"/>
  <c r="I192" i="10"/>
  <c r="G196" i="10"/>
  <c r="G204" i="10"/>
  <c r="K212" i="10"/>
  <c r="G216" i="10"/>
  <c r="O226" i="10"/>
  <c r="O250" i="10"/>
  <c r="M441" i="10"/>
  <c r="H544" i="10"/>
  <c r="N568" i="10"/>
  <c r="K592" i="10"/>
  <c r="K600" i="10"/>
  <c r="N643" i="10"/>
  <c r="N655" i="10"/>
  <c r="N667" i="10"/>
  <c r="N679" i="10"/>
  <c r="L734" i="10"/>
  <c r="N788" i="10"/>
  <c r="K792" i="10"/>
  <c r="G839" i="10"/>
  <c r="L916" i="10"/>
  <c r="G930" i="10"/>
  <c r="M1056" i="10"/>
  <c r="H1150" i="10"/>
  <c r="N1268" i="10"/>
  <c r="O1294" i="10"/>
  <c r="N1517" i="10"/>
  <c r="G1608" i="10"/>
  <c r="M1650" i="10"/>
  <c r="L1697" i="10"/>
  <c r="G1740" i="10"/>
  <c r="N1752" i="10"/>
  <c r="O1998" i="10"/>
  <c r="O2061" i="10"/>
  <c r="I2073" i="10"/>
  <c r="M2128" i="10"/>
  <c r="H2323" i="10"/>
  <c r="J2444" i="10"/>
  <c r="H2471" i="10"/>
  <c r="O2475" i="10"/>
  <c r="O2479" i="10"/>
  <c r="O2487" i="10"/>
  <c r="J2628" i="10"/>
  <c r="L2632" i="10"/>
  <c r="N2680" i="10"/>
  <c r="K2684" i="10"/>
  <c r="K2786" i="10"/>
  <c r="I2798" i="10"/>
  <c r="M2924" i="10"/>
  <c r="H2932" i="10"/>
  <c r="K2936" i="10"/>
  <c r="H2988" i="10"/>
  <c r="O3178" i="10"/>
  <c r="O3190" i="10"/>
  <c r="H3238" i="10"/>
  <c r="H3242" i="10"/>
  <c r="L3311" i="10"/>
  <c r="H3331" i="10"/>
  <c r="O3174" i="10"/>
  <c r="H3269" i="10"/>
  <c r="G4" i="11"/>
  <c r="N394" i="10"/>
  <c r="M489" i="10"/>
  <c r="M493" i="10"/>
  <c r="G699" i="10"/>
  <c r="G715" i="10"/>
  <c r="N719" i="10"/>
  <c r="N762" i="10"/>
  <c r="H828" i="10"/>
  <c r="I901" i="10"/>
  <c r="N924" i="10"/>
  <c r="I927" i="10"/>
  <c r="N930" i="10"/>
  <c r="L949" i="10"/>
  <c r="O957" i="10"/>
  <c r="I961" i="10"/>
  <c r="M972" i="10"/>
  <c r="J1127" i="10"/>
  <c r="S1127" i="10" s="1"/>
  <c r="I1287" i="10"/>
  <c r="J1353" i="10"/>
  <c r="G1384" i="10"/>
  <c r="H1423" i="10"/>
  <c r="O1439" i="10"/>
  <c r="O1573" i="10"/>
  <c r="O1768" i="10"/>
  <c r="H1907" i="10"/>
  <c r="N1915" i="10"/>
  <c r="G2006" i="10"/>
  <c r="L2125" i="10"/>
  <c r="H2188" i="10"/>
  <c r="N2566" i="10"/>
  <c r="L2570" i="10"/>
  <c r="O2740" i="10"/>
  <c r="H2806" i="10"/>
  <c r="H2893" i="10"/>
  <c r="N3111" i="10"/>
  <c r="O3115" i="10"/>
  <c r="O3143" i="10"/>
  <c r="J3258" i="10"/>
  <c r="S3258" i="10" s="1"/>
  <c r="K3262" i="10"/>
  <c r="L3266" i="10"/>
  <c r="N3269" i="10"/>
  <c r="I3285" i="10"/>
  <c r="E7" i="11"/>
  <c r="H28" i="10"/>
  <c r="I60" i="10"/>
  <c r="G64" i="10"/>
  <c r="Q64" i="10" s="1"/>
  <c r="O139" i="10"/>
  <c r="I186" i="10"/>
  <c r="K193" i="10"/>
  <c r="H201" i="10"/>
  <c r="J205" i="10"/>
  <c r="I216" i="10"/>
  <c r="K282" i="10"/>
  <c r="L289" i="10"/>
  <c r="O348" i="10"/>
  <c r="N387" i="10"/>
  <c r="H577" i="10"/>
  <c r="H585" i="10"/>
  <c r="K597" i="10"/>
  <c r="H612" i="10"/>
  <c r="O684" i="10"/>
  <c r="J696" i="10"/>
  <c r="S696" i="10" s="1"/>
  <c r="M746" i="10"/>
  <c r="L828" i="10"/>
  <c r="K852" i="10"/>
  <c r="O872" i="10"/>
  <c r="J927" i="10"/>
  <c r="S927" i="10" s="1"/>
  <c r="M977" i="10"/>
  <c r="M1049" i="10"/>
  <c r="G1159" i="10"/>
  <c r="L1287" i="10"/>
  <c r="O1295" i="10"/>
  <c r="N1396" i="10"/>
  <c r="N1522" i="10"/>
  <c r="O1538" i="10"/>
  <c r="I1648" i="10"/>
  <c r="I1690" i="10"/>
  <c r="M1729" i="10"/>
  <c r="I1812" i="10"/>
  <c r="O1824" i="10"/>
  <c r="H1967" i="10"/>
  <c r="J2010" i="10"/>
  <c r="L2042" i="10"/>
  <c r="N2058" i="10"/>
  <c r="M2070" i="10"/>
  <c r="K2133" i="10"/>
  <c r="K2145" i="10"/>
  <c r="O2153" i="10"/>
  <c r="O2177" i="10"/>
  <c r="M2276" i="10"/>
  <c r="G2484" i="10"/>
  <c r="G2496" i="10"/>
  <c r="Q2496" i="10" s="1"/>
  <c r="G2500" i="10"/>
  <c r="L2614" i="10"/>
  <c r="M2626" i="10"/>
  <c r="G2649" i="10"/>
  <c r="K2748" i="10"/>
  <c r="N2752" i="10"/>
  <c r="I2787" i="10"/>
  <c r="K2826" i="10"/>
  <c r="H2949" i="10"/>
  <c r="G2973" i="10"/>
  <c r="N3063" i="10"/>
  <c r="H3187" i="10"/>
  <c r="H3207" i="10"/>
  <c r="L3274" i="10"/>
  <c r="H3289" i="10"/>
  <c r="O3360" i="10"/>
  <c r="M3431" i="10"/>
  <c r="L3487" i="10"/>
  <c r="L159" i="10"/>
  <c r="I228" i="10"/>
  <c r="G236" i="10"/>
  <c r="K244" i="10"/>
  <c r="O341" i="10"/>
  <c r="J344" i="10"/>
  <c r="H376" i="10"/>
  <c r="J391" i="10"/>
  <c r="S391" i="10" s="1"/>
  <c r="J407" i="10"/>
  <c r="S407" i="10" s="1"/>
  <c r="G419" i="10"/>
  <c r="J423" i="10"/>
  <c r="S423" i="10" s="1"/>
  <c r="K439" i="10"/>
  <c r="K612" i="10"/>
  <c r="O828" i="10"/>
  <c r="O1287" i="10"/>
  <c r="K1463" i="10"/>
  <c r="M1963" i="10"/>
  <c r="J2818" i="10"/>
  <c r="K12" i="10"/>
  <c r="K127" i="10"/>
  <c r="J152" i="10"/>
  <c r="O170" i="10"/>
  <c r="J216" i="10"/>
  <c r="N226" i="10"/>
  <c r="O242" i="10"/>
  <c r="J245" i="10"/>
  <c r="K323" i="10"/>
  <c r="H352" i="10"/>
  <c r="H360" i="10"/>
  <c r="H371" i="10"/>
  <c r="M375" i="10"/>
  <c r="O381" i="10"/>
  <c r="G389" i="10"/>
  <c r="K493" i="10"/>
  <c r="M533" i="10"/>
  <c r="G537" i="10"/>
  <c r="G545" i="10"/>
  <c r="O572" i="10"/>
  <c r="N639" i="10"/>
  <c r="L657" i="10"/>
  <c r="L661" i="10"/>
  <c r="K696" i="10"/>
  <c r="G776" i="10"/>
  <c r="H803" i="10"/>
  <c r="N826" i="10"/>
  <c r="J828" i="10"/>
  <c r="S828" i="10" s="1"/>
  <c r="I846" i="10"/>
  <c r="O905" i="10"/>
  <c r="J923" i="10"/>
  <c r="H939" i="10"/>
  <c r="M973" i="10"/>
  <c r="K987" i="10"/>
  <c r="O1023" i="10"/>
  <c r="L1044" i="10"/>
  <c r="O1093" i="10"/>
  <c r="G1147" i="10"/>
  <c r="M1193" i="10"/>
  <c r="L1201" i="10"/>
  <c r="L1251" i="10"/>
  <c r="K1287" i="10"/>
  <c r="J1371" i="10"/>
  <c r="N1481" i="10"/>
  <c r="M1485" i="10"/>
  <c r="M1493" i="10"/>
  <c r="K1571" i="10"/>
  <c r="N1638" i="10"/>
  <c r="J1703" i="10"/>
  <c r="S1703" i="10" s="1"/>
  <c r="I2541" i="10"/>
  <c r="H2935" i="10"/>
  <c r="M2935" i="10"/>
  <c r="L2935" i="10"/>
  <c r="J2935" i="10"/>
  <c r="S2935" i="10" s="1"/>
  <c r="H60" i="10"/>
  <c r="I138" i="10"/>
  <c r="O142" i="10"/>
  <c r="I149" i="10"/>
  <c r="N163" i="10"/>
  <c r="L167" i="10"/>
  <c r="K177" i="10"/>
  <c r="K210" i="10"/>
  <c r="H304" i="10"/>
  <c r="M308" i="10"/>
  <c r="M425" i="10"/>
  <c r="H437" i="10"/>
  <c r="M448" i="10"/>
  <c r="H455" i="10"/>
  <c r="J474" i="10"/>
  <c r="N493" i="10"/>
  <c r="M521" i="10"/>
  <c r="G624" i="10"/>
  <c r="L681" i="10"/>
  <c r="H684" i="10"/>
  <c r="L696" i="10"/>
  <c r="I776" i="10"/>
  <c r="K828" i="10"/>
  <c r="O883" i="10"/>
  <c r="J895" i="10"/>
  <c r="I939" i="10"/>
  <c r="J947" i="10"/>
  <c r="L987" i="10"/>
  <c r="L1009" i="10"/>
  <c r="O1017" i="10"/>
  <c r="H1020" i="10"/>
  <c r="L1035" i="10"/>
  <c r="N1050" i="10"/>
  <c r="H1082" i="10"/>
  <c r="O1183" i="10"/>
  <c r="J1235" i="10"/>
  <c r="K1277" i="10"/>
  <c r="G1350" i="10"/>
  <c r="O1387" i="10"/>
  <c r="K1391" i="10"/>
  <c r="G1395" i="10"/>
  <c r="K1467" i="10"/>
  <c r="O1703" i="10"/>
  <c r="I1703" i="10"/>
  <c r="L2003" i="10"/>
  <c r="M2003" i="10"/>
  <c r="K2003" i="10"/>
  <c r="J2003" i="10"/>
  <c r="H2003" i="10"/>
  <c r="N2349" i="10"/>
  <c r="L2349" i="10"/>
  <c r="K2349" i="10"/>
  <c r="J2349" i="10"/>
  <c r="I2349" i="10"/>
  <c r="H2349" i="10"/>
  <c r="G2415" i="10"/>
  <c r="G96" i="10"/>
  <c r="L177" i="10"/>
  <c r="L221" i="10"/>
  <c r="O231" i="10"/>
  <c r="K239" i="10"/>
  <c r="L254" i="10"/>
  <c r="I294" i="10"/>
  <c r="H312" i="10"/>
  <c r="G346" i="10"/>
  <c r="I684" i="10"/>
  <c r="O696" i="10"/>
  <c r="H712" i="10"/>
  <c r="M921" i="10"/>
  <c r="J951" i="10"/>
  <c r="S951" i="10" s="1"/>
  <c r="H999" i="10"/>
  <c r="I1003" i="10"/>
  <c r="M1009" i="10"/>
  <c r="G1062" i="10"/>
  <c r="O1148" i="10"/>
  <c r="O1156" i="10"/>
  <c r="M1225" i="10"/>
  <c r="L1235" i="10"/>
  <c r="N1661" i="10"/>
  <c r="J1661" i="10"/>
  <c r="M1661" i="10"/>
  <c r="L1727" i="10"/>
  <c r="G1727" i="10"/>
  <c r="J1727" i="10"/>
  <c r="S1727" i="10" s="1"/>
  <c r="I1727" i="10"/>
  <c r="M1758" i="10"/>
  <c r="I1758" i="10"/>
  <c r="O2275" i="10"/>
  <c r="N2275" i="10"/>
  <c r="J2275" i="10"/>
  <c r="L2554" i="10"/>
  <c r="K2554" i="10"/>
  <c r="J2554" i="10"/>
  <c r="I2554" i="10"/>
  <c r="O2708" i="10"/>
  <c r="M2708" i="10"/>
  <c r="K2708" i="10"/>
  <c r="I3165" i="10"/>
  <c r="H3165" i="10"/>
  <c r="L636" i="10"/>
  <c r="J684" i="10"/>
  <c r="G1263" i="10"/>
  <c r="K1315" i="10"/>
  <c r="J1822" i="10"/>
  <c r="H1822" i="10"/>
  <c r="L1972" i="10"/>
  <c r="J1972" i="10"/>
  <c r="H1972" i="10"/>
  <c r="O2169" i="10"/>
  <c r="N2169" i="10"/>
  <c r="J2220" i="10"/>
  <c r="I2220" i="10"/>
  <c r="H2220" i="10"/>
  <c r="O2810" i="10"/>
  <c r="I2810" i="10"/>
  <c r="I2988" i="10"/>
  <c r="M3004" i="10"/>
  <c r="J3004" i="10"/>
  <c r="O3058" i="10"/>
  <c r="N3058" i="10"/>
  <c r="H43" i="10"/>
  <c r="N47" i="10"/>
  <c r="K116" i="10"/>
  <c r="L139" i="10"/>
  <c r="O146" i="10"/>
  <c r="H149" i="10"/>
  <c r="H161" i="10"/>
  <c r="N167" i="10"/>
  <c r="O207" i="10"/>
  <c r="L210" i="10"/>
  <c r="N247" i="10"/>
  <c r="M274" i="10"/>
  <c r="K308" i="10"/>
  <c r="M343" i="10"/>
  <c r="G350" i="10"/>
  <c r="O445" i="10"/>
  <c r="N535" i="10"/>
  <c r="G625" i="10"/>
  <c r="I640" i="10"/>
  <c r="O648" i="10"/>
  <c r="K684" i="10"/>
  <c r="I692" i="10"/>
  <c r="G724" i="10"/>
  <c r="N812" i="10"/>
  <c r="N836" i="10"/>
  <c r="N892" i="10"/>
  <c r="G895" i="10"/>
  <c r="L959" i="10"/>
  <c r="J1035" i="10"/>
  <c r="S1035" i="10" s="1"/>
  <c r="O1039" i="10"/>
  <c r="H1094" i="10"/>
  <c r="O1114" i="10"/>
  <c r="M1145" i="10"/>
  <c r="J1183" i="10"/>
  <c r="O1187" i="10"/>
  <c r="J1236" i="10"/>
  <c r="K1339" i="10"/>
  <c r="H1350" i="10"/>
  <c r="I2142" i="10"/>
  <c r="M2142" i="10"/>
  <c r="J2142" i="10"/>
  <c r="G28" i="10"/>
  <c r="I61" i="10"/>
  <c r="O75" i="10"/>
  <c r="O108" i="10"/>
  <c r="M312" i="10"/>
  <c r="H483" i="10"/>
  <c r="L684" i="10"/>
  <c r="N1866" i="10"/>
  <c r="O1866" i="10"/>
  <c r="H1866" i="10"/>
  <c r="O2378" i="10"/>
  <c r="L2378" i="10"/>
  <c r="K2532" i="10"/>
  <c r="O2532" i="10"/>
  <c r="I3158" i="10"/>
  <c r="L3158" i="10"/>
  <c r="K3158" i="10"/>
  <c r="J3158" i="10"/>
  <c r="S3158" i="10" s="1"/>
  <c r="I28" i="10"/>
  <c r="I40" i="10"/>
  <c r="O43" i="10"/>
  <c r="K61" i="10"/>
  <c r="H64" i="10"/>
  <c r="M105" i="10"/>
  <c r="H128" i="10"/>
  <c r="O228" i="10"/>
  <c r="K284" i="10"/>
  <c r="I302" i="10"/>
  <c r="M365" i="10"/>
  <c r="H461" i="10"/>
  <c r="O476" i="10"/>
  <c r="K495" i="10"/>
  <c r="G515" i="10"/>
  <c r="N696" i="10"/>
  <c r="N816" i="10"/>
  <c r="N852" i="10"/>
  <c r="I855" i="10"/>
  <c r="O863" i="10"/>
  <c r="O930" i="10"/>
  <c r="I979" i="10"/>
  <c r="O1003" i="10"/>
  <c r="G1091" i="10"/>
  <c r="M1129" i="10"/>
  <c r="O1327" i="10"/>
  <c r="J1395" i="10"/>
  <c r="N1425" i="10"/>
  <c r="N1650" i="10"/>
  <c r="L1661" i="10"/>
  <c r="I1822" i="10"/>
  <c r="N2217" i="10"/>
  <c r="O2217" i="10"/>
  <c r="H2217" i="10"/>
  <c r="G2217" i="10"/>
  <c r="K2830" i="10"/>
  <c r="I2830" i="10"/>
  <c r="G3004" i="10"/>
  <c r="O47" i="10"/>
  <c r="H80" i="10"/>
  <c r="I128" i="10"/>
  <c r="K144" i="10"/>
  <c r="L158" i="10"/>
  <c r="I161" i="10"/>
  <c r="G176" i="10"/>
  <c r="Q176" i="10" s="1"/>
  <c r="J248" i="10"/>
  <c r="S248" i="10" s="1"/>
  <c r="L284" i="10"/>
  <c r="J288" i="10"/>
  <c r="J302" i="10"/>
  <c r="N321" i="10"/>
  <c r="H350" i="10"/>
  <c r="L354" i="10"/>
  <c r="G358" i="10"/>
  <c r="O365" i="10"/>
  <c r="N439" i="10"/>
  <c r="H526" i="10"/>
  <c r="M530" i="10"/>
  <c r="G535" i="10"/>
  <c r="N547" i="10"/>
  <c r="M559" i="10"/>
  <c r="O625" i="10"/>
  <c r="H648" i="10"/>
  <c r="H692" i="10"/>
  <c r="H764" i="10"/>
  <c r="N828" i="10"/>
  <c r="J915" i="10"/>
  <c r="S915" i="10" s="1"/>
  <c r="G1011" i="10"/>
  <c r="H1091" i="10"/>
  <c r="K1145" i="10"/>
  <c r="M1173" i="10"/>
  <c r="L1187" i="10"/>
  <c r="G1199" i="10"/>
  <c r="H1275" i="10"/>
  <c r="K1395" i="10"/>
  <c r="G1403" i="10"/>
  <c r="K1499" i="10"/>
  <c r="L1499" i="10"/>
  <c r="O1650" i="10"/>
  <c r="M2213" i="10"/>
  <c r="G2528" i="10"/>
  <c r="O2619" i="10"/>
  <c r="G2619" i="10"/>
  <c r="K3004" i="10"/>
  <c r="O40" i="10"/>
  <c r="K128" i="10"/>
  <c r="M150" i="10"/>
  <c r="K161" i="10"/>
  <c r="L193" i="10"/>
  <c r="I296" i="10"/>
  <c r="K302" i="10"/>
  <c r="N306" i="10"/>
  <c r="N325" i="10"/>
  <c r="K350" i="10"/>
  <c r="J384" i="10"/>
  <c r="H387" i="10"/>
  <c r="H399" i="10"/>
  <c r="H515" i="10"/>
  <c r="I526" i="10"/>
  <c r="K614" i="10"/>
  <c r="I648" i="10"/>
  <c r="G696" i="10"/>
  <c r="O736" i="10"/>
  <c r="H767" i="10"/>
  <c r="I793" i="10"/>
  <c r="O820" i="10"/>
  <c r="J852" i="10"/>
  <c r="J889" i="10"/>
  <c r="J997" i="10"/>
  <c r="G1022" i="10"/>
  <c r="I1033" i="10"/>
  <c r="I1063" i="10"/>
  <c r="H1070" i="10"/>
  <c r="O1077" i="10"/>
  <c r="I1119" i="10"/>
  <c r="L1123" i="10"/>
  <c r="H1134" i="10"/>
  <c r="O1146" i="10"/>
  <c r="G1211" i="10"/>
  <c r="H1344" i="10"/>
  <c r="G1411" i="10"/>
  <c r="G1415" i="10"/>
  <c r="O1442" i="10"/>
  <c r="O1527" i="10"/>
  <c r="I2281" i="10"/>
  <c r="I2367" i="10"/>
  <c r="H2367" i="10"/>
  <c r="Q60" i="10"/>
  <c r="N11" i="10"/>
  <c r="L87" i="10"/>
  <c r="L161" i="10"/>
  <c r="H173" i="10"/>
  <c r="I201" i="10"/>
  <c r="L205" i="10"/>
  <c r="O216" i="10"/>
  <c r="K378" i="10"/>
  <c r="H381" i="10"/>
  <c r="G485" i="10"/>
  <c r="I533" i="10"/>
  <c r="N571" i="10"/>
  <c r="G579" i="10"/>
  <c r="K626" i="10"/>
  <c r="J648" i="10"/>
  <c r="M656" i="10"/>
  <c r="L664" i="10"/>
  <c r="H668" i="10"/>
  <c r="H696" i="10"/>
  <c r="K776" i="10"/>
  <c r="G817" i="10"/>
  <c r="G825" i="10"/>
  <c r="G828" i="10"/>
  <c r="G919" i="10"/>
  <c r="L923" i="10"/>
  <c r="G939" i="10"/>
  <c r="J961" i="10"/>
  <c r="G987" i="10"/>
  <c r="J1015" i="10"/>
  <c r="H1056" i="10"/>
  <c r="O1085" i="10"/>
  <c r="J1173" i="10"/>
  <c r="L1227" i="10"/>
  <c r="K1235" i="10"/>
  <c r="M1246" i="10"/>
  <c r="O1254" i="10"/>
  <c r="I1272" i="10"/>
  <c r="J1325" i="10"/>
  <c r="H1378" i="10"/>
  <c r="H1400" i="10"/>
  <c r="L2329" i="10"/>
  <c r="K2329" i="10"/>
  <c r="I2329" i="10"/>
  <c r="H2329" i="10"/>
  <c r="H2541" i="10"/>
  <c r="K2726" i="10"/>
  <c r="L2726" i="10"/>
  <c r="K2816" i="10"/>
  <c r="O2816" i="10"/>
  <c r="H2830" i="10"/>
  <c r="G2842" i="10"/>
  <c r="Q2842" i="10" s="1"/>
  <c r="I2842" i="10"/>
  <c r="H2842" i="10"/>
  <c r="L1435" i="10"/>
  <c r="I1435" i="10"/>
  <c r="H1848" i="10"/>
  <c r="L1848" i="10"/>
  <c r="N2415" i="10"/>
  <c r="O2415" i="10"/>
  <c r="L2415" i="10"/>
  <c r="J81" i="10"/>
  <c r="L95" i="10"/>
  <c r="J144" i="10"/>
  <c r="O159" i="10"/>
  <c r="I177" i="10"/>
  <c r="H205" i="10"/>
  <c r="M280" i="10"/>
  <c r="K326" i="10"/>
  <c r="N381" i="10"/>
  <c r="H416" i="10"/>
  <c r="J439" i="10"/>
  <c r="S439" i="10" s="1"/>
  <c r="H443" i="10"/>
  <c r="N530" i="10"/>
  <c r="L533" i="10"/>
  <c r="O615" i="10"/>
  <c r="L648" i="10"/>
  <c r="M711" i="10"/>
  <c r="O730" i="10"/>
  <c r="O780" i="10"/>
  <c r="I853" i="10"/>
  <c r="N901" i="10"/>
  <c r="J987" i="10"/>
  <c r="S987" i="10" s="1"/>
  <c r="J1009" i="10"/>
  <c r="G1082" i="10"/>
  <c r="M1100" i="10"/>
  <c r="J1131" i="10"/>
  <c r="H1182" i="10"/>
  <c r="G1216" i="10"/>
  <c r="H1280" i="10"/>
  <c r="H1302" i="10"/>
  <c r="M1396" i="10"/>
  <c r="H1431" i="10"/>
  <c r="G2117" i="10"/>
  <c r="M2117" i="10"/>
  <c r="K2117" i="10"/>
  <c r="I2117" i="10"/>
  <c r="K3030" i="10"/>
  <c r="N1887" i="10"/>
  <c r="J1978" i="10"/>
  <c r="I2104" i="10"/>
  <c r="O2141" i="10"/>
  <c r="L2216" i="10"/>
  <c r="K2388" i="10"/>
  <c r="G2463" i="10"/>
  <c r="O2687" i="10"/>
  <c r="M2756" i="10"/>
  <c r="I2844" i="10"/>
  <c r="I2887" i="10"/>
  <c r="I2899" i="10"/>
  <c r="O2903" i="10"/>
  <c r="L3004" i="10"/>
  <c r="O3099" i="10"/>
  <c r="O3220" i="10"/>
  <c r="M3224" i="10"/>
  <c r="H3231" i="10"/>
  <c r="L3242" i="10"/>
  <c r="H3277" i="10"/>
  <c r="K3307" i="10"/>
  <c r="N3371" i="10"/>
  <c r="O3430" i="10"/>
  <c r="N1445" i="10"/>
  <c r="L1479" i="10"/>
  <c r="O1543" i="10"/>
  <c r="L1648" i="10"/>
  <c r="O1659" i="10"/>
  <c r="J1695" i="10"/>
  <c r="S1695" i="10" s="1"/>
  <c r="I1699" i="10"/>
  <c r="H1800" i="10"/>
  <c r="N1812" i="10"/>
  <c r="O1823" i="10"/>
  <c r="H1827" i="10"/>
  <c r="O1843" i="10"/>
  <c r="O1858" i="10"/>
  <c r="K1869" i="10"/>
  <c r="N1877" i="10"/>
  <c r="M1998" i="10"/>
  <c r="O2039" i="10"/>
  <c r="H2058" i="10"/>
  <c r="M2085" i="10"/>
  <c r="O2134" i="10"/>
  <c r="L2145" i="10"/>
  <c r="G2156" i="10"/>
  <c r="K2213" i="10"/>
  <c r="J2274" i="10"/>
  <c r="J2324" i="10"/>
  <c r="S2324" i="10" s="1"/>
  <c r="O2330" i="10"/>
  <c r="N2366" i="10"/>
  <c r="K2408" i="10"/>
  <c r="G2412" i="10"/>
  <c r="K2456" i="10"/>
  <c r="M2531" i="10"/>
  <c r="O2576" i="10"/>
  <c r="N2587" i="10"/>
  <c r="O2606" i="10"/>
  <c r="G2633" i="10"/>
  <c r="Q2633" i="10" s="1"/>
  <c r="H2645" i="10"/>
  <c r="H2649" i="10"/>
  <c r="G2672" i="10"/>
  <c r="M2680" i="10"/>
  <c r="M2722" i="10"/>
  <c r="M2764" i="10"/>
  <c r="K2779" i="10"/>
  <c r="N2798" i="10"/>
  <c r="N2922" i="10"/>
  <c r="O2945" i="10"/>
  <c r="H2953" i="10"/>
  <c r="K2957" i="10"/>
  <c r="G3049" i="10"/>
  <c r="I3072" i="10"/>
  <c r="M3353" i="10"/>
  <c r="O3407" i="10"/>
  <c r="K3458" i="10"/>
  <c r="O3470" i="10"/>
  <c r="I3482" i="10"/>
  <c r="P7" i="11"/>
  <c r="H1468" i="10"/>
  <c r="O1483" i="10"/>
  <c r="O1490" i="10"/>
  <c r="O1536" i="10"/>
  <c r="G1559" i="10"/>
  <c r="Q1559" i="10" s="1"/>
  <c r="H1590" i="10"/>
  <c r="H1620" i="10"/>
  <c r="H1635" i="10"/>
  <c r="L1643" i="10"/>
  <c r="O1685" i="10"/>
  <c r="N1743" i="10"/>
  <c r="N1751" i="10"/>
  <c r="H1758" i="10"/>
  <c r="K1789" i="10"/>
  <c r="G1824" i="10"/>
  <c r="M1840" i="10"/>
  <c r="G1904" i="10"/>
  <c r="M1995" i="10"/>
  <c r="I2008" i="10"/>
  <c r="G2012" i="10"/>
  <c r="N2024" i="10"/>
  <c r="I2070" i="10"/>
  <c r="L2097" i="10"/>
  <c r="M2101" i="10"/>
  <c r="J2131" i="10"/>
  <c r="H2187" i="10"/>
  <c r="O2243" i="10"/>
  <c r="K2374" i="10"/>
  <c r="I2381" i="10"/>
  <c r="G2471" i="10"/>
  <c r="M2546" i="10"/>
  <c r="N2603" i="10"/>
  <c r="J2652" i="10"/>
  <c r="O2696" i="10"/>
  <c r="J2700" i="10"/>
  <c r="N2708" i="10"/>
  <c r="O2711" i="10"/>
  <c r="I2738" i="10"/>
  <c r="I2779" i="10"/>
  <c r="I2820" i="10"/>
  <c r="K2888" i="10"/>
  <c r="G2900" i="10"/>
  <c r="L2911" i="10"/>
  <c r="J2997" i="10"/>
  <c r="G3016" i="10"/>
  <c r="M3065" i="10"/>
  <c r="M3073" i="10"/>
  <c r="J3135" i="10"/>
  <c r="G3169" i="10"/>
  <c r="I3182" i="10"/>
  <c r="G3213" i="10"/>
  <c r="H3274" i="10"/>
  <c r="H3369" i="10"/>
  <c r="J3404" i="10"/>
  <c r="I3423" i="10"/>
  <c r="N3431" i="10"/>
  <c r="N3435" i="10"/>
  <c r="J3338" i="10"/>
  <c r="N1548" i="10"/>
  <c r="H1598" i="10"/>
  <c r="K1919" i="10"/>
  <c r="I1942" i="10"/>
  <c r="G2071" i="10"/>
  <c r="J2090" i="10"/>
  <c r="H2135" i="10"/>
  <c r="M2145" i="10"/>
  <c r="K2165" i="10"/>
  <c r="I2275" i="10"/>
  <c r="O2317" i="10"/>
  <c r="M2335" i="10"/>
  <c r="G2339" i="10"/>
  <c r="M2409" i="10"/>
  <c r="M2471" i="10"/>
  <c r="L2487" i="10"/>
  <c r="N2525" i="10"/>
  <c r="K2588" i="10"/>
  <c r="M2627" i="10"/>
  <c r="O2649" i="10"/>
  <c r="O2669" i="10"/>
  <c r="O2685" i="10"/>
  <c r="H2701" i="10"/>
  <c r="O2746" i="10"/>
  <c r="G2777" i="10"/>
  <c r="Q2777" i="10" s="1"/>
  <c r="I2803" i="10"/>
  <c r="J2846" i="10"/>
  <c r="I2905" i="10"/>
  <c r="O2912" i="10"/>
  <c r="N2950" i="10"/>
  <c r="K2966" i="10"/>
  <c r="N3035" i="10"/>
  <c r="L3097" i="10"/>
  <c r="N3151" i="10"/>
  <c r="N3195" i="10"/>
  <c r="I3210" i="10"/>
  <c r="O3222" i="10"/>
  <c r="L3282" i="10"/>
  <c r="K3286" i="10"/>
  <c r="H3301" i="10"/>
  <c r="K3369" i="10"/>
  <c r="N3495" i="10"/>
  <c r="N1477" i="10"/>
  <c r="L1481" i="10"/>
  <c r="K1483" i="10"/>
  <c r="I1552" i="10"/>
  <c r="J1640" i="10"/>
  <c r="N1648" i="10"/>
  <c r="J1679" i="10"/>
  <c r="M1752" i="10"/>
  <c r="N1778" i="10"/>
  <c r="I1790" i="10"/>
  <c r="G1833" i="10"/>
  <c r="L1877" i="10"/>
  <c r="G1881" i="10"/>
  <c r="N1889" i="10"/>
  <c r="L1904" i="10"/>
  <c r="I1969" i="10"/>
  <c r="K1984" i="10"/>
  <c r="J2006" i="10"/>
  <c r="I2029" i="10"/>
  <c r="I2056" i="10"/>
  <c r="K2064" i="10"/>
  <c r="G2125" i="10"/>
  <c r="L2146" i="10"/>
  <c r="I2154" i="10"/>
  <c r="J2240" i="10"/>
  <c r="M2248" i="10"/>
  <c r="I2364" i="10"/>
  <c r="N2375" i="10"/>
  <c r="I2416" i="10"/>
  <c r="N2471" i="10"/>
  <c r="L2514" i="10"/>
  <c r="H2592" i="10"/>
  <c r="O2604" i="10"/>
  <c r="O2608" i="10"/>
  <c r="O2821" i="10"/>
  <c r="H2835" i="10"/>
  <c r="J2874" i="10"/>
  <c r="M2932" i="10"/>
  <c r="O3070" i="10"/>
  <c r="L3090" i="10"/>
  <c r="I3101" i="10"/>
  <c r="J3166" i="10"/>
  <c r="J3279" i="10"/>
  <c r="O3290" i="10"/>
  <c r="K3320" i="10"/>
  <c r="I3354" i="10"/>
  <c r="L3369" i="10"/>
  <c r="O3436" i="10"/>
  <c r="E10" i="11"/>
  <c r="H21" i="11"/>
  <c r="I3187" i="10"/>
  <c r="K3312" i="10"/>
  <c r="H5" i="11"/>
  <c r="G1432" i="10"/>
  <c r="O1459" i="10"/>
  <c r="N1534" i="10"/>
  <c r="K1549" i="10"/>
  <c r="M1584" i="10"/>
  <c r="L1595" i="10"/>
  <c r="L1599" i="10"/>
  <c r="H1618" i="10"/>
  <c r="G1648" i="10"/>
  <c r="K1727" i="10"/>
  <c r="K1752" i="10"/>
  <c r="O1822" i="10"/>
  <c r="O1898" i="10"/>
  <c r="O1943" i="10"/>
  <c r="N1946" i="10"/>
  <c r="M1981" i="10"/>
  <c r="L2010" i="10"/>
  <c r="N2018" i="10"/>
  <c r="I2041" i="10"/>
  <c r="K2053" i="10"/>
  <c r="N2166" i="10"/>
  <c r="J2177" i="10"/>
  <c r="S2177" i="10" s="1"/>
  <c r="H2204" i="10"/>
  <c r="J2215" i="10"/>
  <c r="S2215" i="10" s="1"/>
  <c r="J2268" i="10"/>
  <c r="I2279" i="10"/>
  <c r="N2298" i="10"/>
  <c r="G2336" i="10"/>
  <c r="L2340" i="10"/>
  <c r="N2383" i="10"/>
  <c r="J2414" i="10"/>
  <c r="O2480" i="10"/>
  <c r="O2488" i="10"/>
  <c r="O2500" i="10"/>
  <c r="M2511" i="10"/>
  <c r="L2666" i="10"/>
  <c r="H2678" i="10"/>
  <c r="H2694" i="10"/>
  <c r="M2706" i="10"/>
  <c r="H2713" i="10"/>
  <c r="K2724" i="10"/>
  <c r="H2755" i="10"/>
  <c r="I2777" i="10"/>
  <c r="H2781" i="10"/>
  <c r="G2818" i="10"/>
  <c r="Q2818" i="10" s="1"/>
  <c r="J2890" i="10"/>
  <c r="N2902" i="10"/>
  <c r="G2910" i="10"/>
  <c r="O2943" i="10"/>
  <c r="O2951" i="10"/>
  <c r="G2995" i="10"/>
  <c r="M3033" i="10"/>
  <c r="H3048" i="10"/>
  <c r="M3063" i="10"/>
  <c r="J3148" i="10"/>
  <c r="S3148" i="10" s="1"/>
  <c r="I3174" i="10"/>
  <c r="H3181" i="10"/>
  <c r="G3195" i="10"/>
  <c r="H3230" i="10"/>
  <c r="N3245" i="10"/>
  <c r="H3253" i="10"/>
  <c r="K3328" i="10"/>
  <c r="O3363" i="10"/>
  <c r="H3460" i="10"/>
  <c r="M3484" i="10"/>
  <c r="E13" i="11"/>
  <c r="H1648" i="10"/>
  <c r="K2125" i="10"/>
  <c r="L2133" i="10"/>
  <c r="O2151" i="10"/>
  <c r="I2245" i="10"/>
  <c r="M2361" i="10"/>
  <c r="K2364" i="10"/>
  <c r="N2519" i="10"/>
  <c r="M2601" i="10"/>
  <c r="N2744" i="10"/>
  <c r="H2778" i="10"/>
  <c r="G2874" i="10"/>
  <c r="Q2874" i="10" s="1"/>
  <c r="J3090" i="10"/>
  <c r="G3106" i="10"/>
  <c r="L3204" i="10"/>
  <c r="H3279" i="10"/>
  <c r="J3291" i="10"/>
  <c r="K3340" i="10"/>
  <c r="K3410" i="10"/>
  <c r="M3457" i="10"/>
  <c r="I13" i="11"/>
  <c r="I1429" i="10"/>
  <c r="M1481" i="10"/>
  <c r="M1500" i="10"/>
  <c r="J1511" i="10"/>
  <c r="L1523" i="10"/>
  <c r="K1557" i="10"/>
  <c r="N1826" i="10"/>
  <c r="M1842" i="10"/>
  <c r="K1857" i="10"/>
  <c r="N1872" i="10"/>
  <c r="N1879" i="10"/>
  <c r="G1909" i="10"/>
  <c r="L1917" i="10"/>
  <c r="M1936" i="10"/>
  <c r="J1940" i="10"/>
  <c r="I1974" i="10"/>
  <c r="O1989" i="10"/>
  <c r="M2030" i="10"/>
  <c r="G2038" i="10"/>
  <c r="N2042" i="10"/>
  <c r="O2167" i="10"/>
  <c r="J2189" i="10"/>
  <c r="O2225" i="10"/>
  <c r="N2303" i="10"/>
  <c r="L2376" i="10"/>
  <c r="N2411" i="10"/>
  <c r="I2429" i="10"/>
  <c r="H2436" i="10"/>
  <c r="O2575" i="10"/>
  <c r="O2579" i="10"/>
  <c r="K2586" i="10"/>
  <c r="H2659" i="10"/>
  <c r="N2663" i="10"/>
  <c r="O2724" i="10"/>
  <c r="N2767" i="10"/>
  <c r="O2808" i="10"/>
  <c r="H2818" i="10"/>
  <c r="O2933" i="10"/>
  <c r="J2944" i="10"/>
  <c r="N2948" i="10"/>
  <c r="H2956" i="10"/>
  <c r="G2988" i="10"/>
  <c r="H3145" i="10"/>
  <c r="K3174" i="10"/>
  <c r="G3242" i="10"/>
  <c r="Q3242" i="10" s="1"/>
  <c r="J3299" i="10"/>
  <c r="S3299" i="10" s="1"/>
  <c r="H3422" i="10"/>
  <c r="M3481" i="10"/>
  <c r="M3501" i="10"/>
  <c r="K8" i="10"/>
  <c r="J177" i="10"/>
  <c r="H228" i="10"/>
  <c r="I241" i="10"/>
  <c r="H245" i="10"/>
  <c r="L253" i="10"/>
  <c r="H276" i="10"/>
  <c r="G282" i="10"/>
  <c r="L304" i="10"/>
  <c r="G310" i="10"/>
  <c r="O324" i="10"/>
  <c r="J338" i="10"/>
  <c r="S338" i="10" s="1"/>
  <c r="J350" i="10"/>
  <c r="G354" i="10"/>
  <c r="N371" i="10"/>
  <c r="O373" i="10"/>
  <c r="J376" i="10"/>
  <c r="I423" i="10"/>
  <c r="K458" i="10"/>
  <c r="O523" i="10"/>
  <c r="M537" i="10"/>
  <c r="N549" i="10"/>
  <c r="O555" i="10"/>
  <c r="L600" i="10"/>
  <c r="K664" i="10"/>
  <c r="J692" i="10"/>
  <c r="J712" i="10"/>
  <c r="J820" i="10"/>
  <c r="O837" i="10"/>
  <c r="N840" i="10"/>
  <c r="N844" i="10"/>
  <c r="H915" i="10"/>
  <c r="G923" i="10"/>
  <c r="L937" i="10"/>
  <c r="O1020" i="10"/>
  <c r="O1025" i="10"/>
  <c r="K1236" i="10"/>
  <c r="L1411" i="10"/>
  <c r="H1655" i="10"/>
  <c r="O1655" i="10"/>
  <c r="L1655" i="10"/>
  <c r="M1780" i="10"/>
  <c r="O1780" i="10"/>
  <c r="H1780" i="10"/>
  <c r="G1780" i="10"/>
  <c r="O68" i="10"/>
  <c r="J89" i="10"/>
  <c r="K201" i="10"/>
  <c r="L207" i="10"/>
  <c r="N231" i="10"/>
  <c r="M304" i="10"/>
  <c r="N458" i="10"/>
  <c r="M505" i="10"/>
  <c r="G556" i="10"/>
  <c r="M586" i="10"/>
  <c r="N600" i="10"/>
  <c r="K692" i="10"/>
  <c r="L712" i="10"/>
  <c r="H776" i="10"/>
  <c r="P776" i="10" s="1"/>
  <c r="L820" i="10"/>
  <c r="J883" i="10"/>
  <c r="H923" i="10"/>
  <c r="O1094" i="10"/>
  <c r="O1102" i="10"/>
  <c r="O1127" i="10"/>
  <c r="H1152" i="10"/>
  <c r="I1183" i="10"/>
  <c r="J1189" i="10"/>
  <c r="L1236" i="10"/>
  <c r="K1244" i="10"/>
  <c r="H1259" i="10"/>
  <c r="O1262" i="10"/>
  <c r="H1283" i="10"/>
  <c r="L1327" i="10"/>
  <c r="G1423" i="10"/>
  <c r="K1481" i="10"/>
  <c r="J1631" i="10"/>
  <c r="O28" i="10"/>
  <c r="H48" i="10"/>
  <c r="L110" i="10"/>
  <c r="L114" i="10"/>
  <c r="L131" i="10"/>
  <c r="O135" i="10"/>
  <c r="J228" i="10"/>
  <c r="S228" i="10" s="1"/>
  <c r="K248" i="10"/>
  <c r="O268" i="10"/>
  <c r="J284" i="10"/>
  <c r="I290" i="10"/>
  <c r="N350" i="10"/>
  <c r="N362" i="10"/>
  <c r="M476" i="10"/>
  <c r="L487" i="10"/>
  <c r="O600" i="10"/>
  <c r="G612" i="10"/>
  <c r="Q612" i="10" s="1"/>
  <c r="L669" i="10"/>
  <c r="L693" i="10"/>
  <c r="I746" i="10"/>
  <c r="G845" i="10"/>
  <c r="L874" i="10"/>
  <c r="I923" i="10"/>
  <c r="G944" i="10"/>
  <c r="G947" i="10"/>
  <c r="G1008" i="10"/>
  <c r="G1020" i="10"/>
  <c r="L1033" i="10"/>
  <c r="M1125" i="10"/>
  <c r="H1131" i="10"/>
  <c r="H1138" i="10"/>
  <c r="H1159" i="10"/>
  <c r="I1173" i="10"/>
  <c r="J1228" i="10"/>
  <c r="O1365" i="10"/>
  <c r="L1415" i="10"/>
  <c r="O1454" i="10"/>
  <c r="I1507" i="10"/>
  <c r="O1518" i="10"/>
  <c r="N31" i="10"/>
  <c r="N35" i="10"/>
  <c r="N39" i="10"/>
  <c r="K42" i="10"/>
  <c r="N150" i="10"/>
  <c r="L185" i="10"/>
  <c r="H192" i="10"/>
  <c r="L277" i="10"/>
  <c r="H328" i="10"/>
  <c r="K338" i="10"/>
  <c r="L349" i="10"/>
  <c r="M457" i="10"/>
  <c r="H699" i="10"/>
  <c r="J746" i="10"/>
  <c r="G753" i="10"/>
  <c r="H756" i="10"/>
  <c r="J776" i="10"/>
  <c r="O1674" i="10"/>
  <c r="N1674" i="10"/>
  <c r="M1674" i="10"/>
  <c r="H1674" i="10"/>
  <c r="M1777" i="10"/>
  <c r="L1777" i="10"/>
  <c r="H1777" i="10"/>
  <c r="Q1446" i="10"/>
  <c r="I118" i="10"/>
  <c r="K122" i="10"/>
  <c r="J128" i="10"/>
  <c r="H474" i="10"/>
  <c r="J533" i="10"/>
  <c r="N539" i="10"/>
  <c r="K543" i="10"/>
  <c r="L673" i="10"/>
  <c r="K746" i="10"/>
  <c r="M782" i="10"/>
  <c r="M818" i="10"/>
  <c r="N856" i="10"/>
  <c r="N872" i="10"/>
  <c r="G891" i="10"/>
  <c r="G903" i="10"/>
  <c r="I919" i="10"/>
  <c r="J921" i="10"/>
  <c r="K923" i="10"/>
  <c r="H947" i="10"/>
  <c r="G983" i="10"/>
  <c r="I1017" i="10"/>
  <c r="K1039" i="10"/>
  <c r="H1058" i="10"/>
  <c r="N1082" i="10"/>
  <c r="L1183" i="10"/>
  <c r="L1189" i="10"/>
  <c r="H1192" i="10"/>
  <c r="L1226" i="10"/>
  <c r="N1241" i="10"/>
  <c r="O1350" i="10"/>
  <c r="H1362" i="10"/>
  <c r="O1475" i="10"/>
  <c r="L1507" i="10"/>
  <c r="H1530" i="10"/>
  <c r="O1595" i="10"/>
  <c r="N1625" i="10"/>
  <c r="J1625" i="10"/>
  <c r="Q1062" i="10"/>
  <c r="Q1215" i="10"/>
  <c r="J49" i="10"/>
  <c r="O114" i="10"/>
  <c r="K142" i="10"/>
  <c r="H151" i="10"/>
  <c r="L155" i="10"/>
  <c r="J161" i="10"/>
  <c r="H221" i="10"/>
  <c r="L258" i="10"/>
  <c r="J280" i="10"/>
  <c r="J282" i="10"/>
  <c r="S282" i="10" s="1"/>
  <c r="M284" i="10"/>
  <c r="J290" i="10"/>
  <c r="S290" i="10" s="1"/>
  <c r="G306" i="10"/>
  <c r="K315" i="10"/>
  <c r="J378" i="10"/>
  <c r="G387" i="10"/>
  <c r="M394" i="10"/>
  <c r="I474" i="10"/>
  <c r="L495" i="10"/>
  <c r="H517" i="10"/>
  <c r="O580" i="10"/>
  <c r="M583" i="10"/>
  <c r="G616" i="10"/>
  <c r="N631" i="10"/>
  <c r="L746" i="10"/>
  <c r="G764" i="10"/>
  <c r="G767" i="10"/>
  <c r="G793" i="10"/>
  <c r="L917" i="10"/>
  <c r="J919" i="10"/>
  <c r="O927" i="10"/>
  <c r="M929" i="10"/>
  <c r="H944" i="10"/>
  <c r="I947" i="10"/>
  <c r="K963" i="10"/>
  <c r="N966" i="10"/>
  <c r="I973" i="10"/>
  <c r="I983" i="10"/>
  <c r="H1011" i="10"/>
  <c r="G1023" i="10"/>
  <c r="I1069" i="10"/>
  <c r="G1131" i="10"/>
  <c r="K1159" i="10"/>
  <c r="M1189" i="10"/>
  <c r="I1302" i="10"/>
  <c r="J1343" i="10"/>
  <c r="I1383" i="10"/>
  <c r="G1488" i="10"/>
  <c r="M1488" i="10"/>
  <c r="J36" i="10"/>
  <c r="G63" i="10"/>
  <c r="I70" i="10"/>
  <c r="I74" i="10"/>
  <c r="H81" i="10"/>
  <c r="I97" i="10"/>
  <c r="I100" i="10"/>
  <c r="O128" i="10"/>
  <c r="N139" i="10"/>
  <c r="M142" i="10"/>
  <c r="H903" i="10"/>
  <c r="I905" i="10"/>
  <c r="G907" i="10"/>
  <c r="K919" i="10"/>
  <c r="L963" i="10"/>
  <c r="O966" i="10"/>
  <c r="J973" i="10"/>
  <c r="K983" i="10"/>
  <c r="I1005" i="10"/>
  <c r="I1011" i="10"/>
  <c r="I1023" i="10"/>
  <c r="L1080" i="10"/>
  <c r="G1115" i="10"/>
  <c r="I1131" i="10"/>
  <c r="O1159" i="10"/>
  <c r="M1229" i="10"/>
  <c r="G1236" i="10"/>
  <c r="H1307" i="10"/>
  <c r="L1373" i="10"/>
  <c r="H1387" i="10"/>
  <c r="I1411" i="10"/>
  <c r="G1424" i="10"/>
  <c r="J1441" i="10"/>
  <c r="G1452" i="10"/>
  <c r="I1455" i="10"/>
  <c r="K1465" i="10"/>
  <c r="G1491" i="10"/>
  <c r="J1603" i="10"/>
  <c r="O1671" i="10"/>
  <c r="K1774" i="10"/>
  <c r="I1774" i="10"/>
  <c r="H1774" i="10"/>
  <c r="J97" i="10"/>
  <c r="L129" i="10"/>
  <c r="O192" i="10"/>
  <c r="O196" i="10"/>
  <c r="J221" i="10"/>
  <c r="N239" i="10"/>
  <c r="N250" i="10"/>
  <c r="N255" i="10"/>
  <c r="L280" i="10"/>
  <c r="N282" i="10"/>
  <c r="G294" i="10"/>
  <c r="L308" i="10"/>
  <c r="I336" i="10"/>
  <c r="N364" i="10"/>
  <c r="G373" i="10"/>
  <c r="N402" i="10"/>
  <c r="N418" i="10"/>
  <c r="M433" i="10"/>
  <c r="G482" i="10"/>
  <c r="H507" i="10"/>
  <c r="O588" i="10"/>
  <c r="N746" i="10"/>
  <c r="O764" i="10"/>
  <c r="I767" i="10"/>
  <c r="K780" i="10"/>
  <c r="L793" i="10"/>
  <c r="J822" i="10"/>
  <c r="H872" i="10"/>
  <c r="O892" i="10"/>
  <c r="H895" i="10"/>
  <c r="J901" i="10"/>
  <c r="I903" i="10"/>
  <c r="K905" i="10"/>
  <c r="H907" i="10"/>
  <c r="L919" i="10"/>
  <c r="J957" i="10"/>
  <c r="K973" i="10"/>
  <c r="L983" i="10"/>
  <c r="H987" i="10"/>
  <c r="G1003" i="10"/>
  <c r="K1023" i="10"/>
  <c r="H1115" i="10"/>
  <c r="J1387" i="10"/>
  <c r="J1479" i="10"/>
  <c r="G1668" i="10"/>
  <c r="K1668" i="10"/>
  <c r="J1668" i="10"/>
  <c r="I1668" i="10"/>
  <c r="J1704" i="10"/>
  <c r="S1704" i="10" s="1"/>
  <c r="I1704" i="10"/>
  <c r="H1704" i="10"/>
  <c r="G1704" i="10"/>
  <c r="M1704" i="10"/>
  <c r="L1704" i="10"/>
  <c r="K1704" i="10"/>
  <c r="O8" i="10"/>
  <c r="K28" i="10"/>
  <c r="K49" i="10"/>
  <c r="K97" i="10"/>
  <c r="K205" i="10"/>
  <c r="K221" i="10"/>
  <c r="O239" i="10"/>
  <c r="O255" i="10"/>
  <c r="H294" i="10"/>
  <c r="I306" i="10"/>
  <c r="O312" i="10"/>
  <c r="H326" i="10"/>
  <c r="H373" i="10"/>
  <c r="K517" i="10"/>
  <c r="M636" i="10"/>
  <c r="O704" i="10"/>
  <c r="G708" i="10"/>
  <c r="N793" i="10"/>
  <c r="I872" i="10"/>
  <c r="I895" i="10"/>
  <c r="K901" i="10"/>
  <c r="J903" i="10"/>
  <c r="S903" i="10" s="1"/>
  <c r="L905" i="10"/>
  <c r="I907" i="10"/>
  <c r="H1003" i="10"/>
  <c r="N1012" i="10"/>
  <c r="G1056" i="10"/>
  <c r="G1070" i="10"/>
  <c r="O1123" i="10"/>
  <c r="K1129" i="10"/>
  <c r="O1160" i="10"/>
  <c r="L1172" i="10"/>
  <c r="M1201" i="10"/>
  <c r="O1227" i="10"/>
  <c r="G1234" i="10"/>
  <c r="G1254" i="10"/>
  <c r="I1268" i="10"/>
  <c r="K1387" i="10"/>
  <c r="O1396" i="10"/>
  <c r="L1403" i="10"/>
  <c r="H1459" i="10"/>
  <c r="K1479" i="10"/>
  <c r="J40" i="10"/>
  <c r="L43" i="10"/>
  <c r="K81" i="10"/>
  <c r="L85" i="10"/>
  <c r="L97" i="10"/>
  <c r="J116" i="10"/>
  <c r="O183" i="10"/>
  <c r="N187" i="10"/>
  <c r="I196" i="10"/>
  <c r="H200" i="10"/>
  <c r="N203" i="10"/>
  <c r="I209" i="10"/>
  <c r="G228" i="10"/>
  <c r="Q228" i="10" s="1"/>
  <c r="J233" i="10"/>
  <c r="H253" i="10"/>
  <c r="N271" i="10"/>
  <c r="K288" i="10"/>
  <c r="K295" i="10"/>
  <c r="I304" i="10"/>
  <c r="J306" i="10"/>
  <c r="S306" i="10" s="1"/>
  <c r="I326" i="10"/>
  <c r="K373" i="10"/>
  <c r="H391" i="10"/>
  <c r="N443" i="10"/>
  <c r="H458" i="10"/>
  <c r="N485" i="10"/>
  <c r="G507" i="10"/>
  <c r="K555" i="10"/>
  <c r="G600" i="10"/>
  <c r="I606" i="10"/>
  <c r="J656" i="10"/>
  <c r="I741" i="10"/>
  <c r="O793" i="10"/>
  <c r="O858" i="10"/>
  <c r="J872" i="10"/>
  <c r="O876" i="10"/>
  <c r="L901" i="10"/>
  <c r="K903" i="10"/>
  <c r="M905" i="10"/>
  <c r="J907" i="10"/>
  <c r="I915" i="10"/>
  <c r="H927" i="10"/>
  <c r="N1024" i="10"/>
  <c r="O1182" i="10"/>
  <c r="I1185" i="10"/>
  <c r="H1216" i="10"/>
  <c r="H1236" i="10"/>
  <c r="G1312" i="10"/>
  <c r="G1330" i="10"/>
  <c r="L1345" i="10"/>
  <c r="L1387" i="10"/>
  <c r="O1395" i="10"/>
  <c r="H1408" i="10"/>
  <c r="H1411" i="10"/>
  <c r="I1431" i="10"/>
  <c r="O1435" i="10"/>
  <c r="H1452" i="10"/>
  <c r="J1463" i="10"/>
  <c r="J1465" i="10"/>
  <c r="M1480" i="10"/>
  <c r="R1695" i="10"/>
  <c r="I8" i="10"/>
  <c r="N15" i="10"/>
  <c r="N23" i="10"/>
  <c r="O54" i="10"/>
  <c r="N58" i="10"/>
  <c r="L81" i="10"/>
  <c r="M97" i="10"/>
  <c r="J196" i="10"/>
  <c r="S196" i="10" s="1"/>
  <c r="K233" i="10"/>
  <c r="J253" i="10"/>
  <c r="M288" i="10"/>
  <c r="J304" i="10"/>
  <c r="K306" i="10"/>
  <c r="J326" i="10"/>
  <c r="N341" i="10"/>
  <c r="M373" i="10"/>
  <c r="I458" i="10"/>
  <c r="M555" i="10"/>
  <c r="J600" i="10"/>
  <c r="L628" i="10"/>
  <c r="L656" i="10"/>
  <c r="O697" i="10"/>
  <c r="J762" i="10"/>
  <c r="O829" i="10"/>
  <c r="K872" i="10"/>
  <c r="K883" i="10"/>
  <c r="L903" i="10"/>
  <c r="N905" i="10"/>
  <c r="K907" i="10"/>
  <c r="N1001" i="10"/>
  <c r="L1120" i="10"/>
  <c r="G1123" i="10"/>
  <c r="I1236" i="10"/>
  <c r="H1254" i="10"/>
  <c r="L1261" i="10"/>
  <c r="G1363" i="10"/>
  <c r="J1411" i="10"/>
  <c r="M1452" i="10"/>
  <c r="I1459" i="10"/>
  <c r="L1465" i="10"/>
  <c r="J1499" i="10"/>
  <c r="H1668" i="10"/>
  <c r="K196" i="10"/>
  <c r="O204" i="10"/>
  <c r="K253" i="10"/>
  <c r="K304" i="10"/>
  <c r="I350" i="10"/>
  <c r="N462" i="10"/>
  <c r="J476" i="10"/>
  <c r="M512" i="10"/>
  <c r="I607" i="10"/>
  <c r="O656" i="10"/>
  <c r="J784" i="10"/>
  <c r="N919" i="10"/>
  <c r="J949" i="10"/>
  <c r="O951" i="10"/>
  <c r="G962" i="10"/>
  <c r="O1098" i="10"/>
  <c r="L1133" i="10"/>
  <c r="M1169" i="10"/>
  <c r="O1173" i="10"/>
  <c r="M1176" i="10"/>
  <c r="H1183" i="10"/>
  <c r="K1191" i="10"/>
  <c r="O1342" i="10"/>
  <c r="H1392" i="10"/>
  <c r="K1411" i="10"/>
  <c r="K1425" i="10"/>
  <c r="G1435" i="10"/>
  <c r="M1465" i="10"/>
  <c r="G1490" i="10"/>
  <c r="O1623" i="10"/>
  <c r="N1542" i="10"/>
  <c r="K1603" i="10"/>
  <c r="N1683" i="10"/>
  <c r="O1775" i="10"/>
  <c r="L1788" i="10"/>
  <c r="K1810" i="10"/>
  <c r="O1812" i="10"/>
  <c r="L1824" i="10"/>
  <c r="I1827" i="10"/>
  <c r="I1830" i="10"/>
  <c r="J1833" i="10"/>
  <c r="G1840" i="10"/>
  <c r="H1867" i="10"/>
  <c r="O1870" i="10"/>
  <c r="M1879" i="10"/>
  <c r="H1881" i="10"/>
  <c r="N1896" i="10"/>
  <c r="G1913" i="10"/>
  <c r="G1917" i="10"/>
  <c r="K2000" i="10"/>
  <c r="G2036" i="10"/>
  <c r="I2038" i="10"/>
  <c r="L2059" i="10"/>
  <c r="L2117" i="10"/>
  <c r="L2121" i="10"/>
  <c r="H2127" i="10"/>
  <c r="N2145" i="10"/>
  <c r="O2239" i="10"/>
  <c r="M2364" i="10"/>
  <c r="I2396" i="10"/>
  <c r="H2429" i="10"/>
  <c r="M2590" i="10"/>
  <c r="K2690" i="10"/>
  <c r="N2728" i="10"/>
  <c r="N2786" i="10"/>
  <c r="M2803" i="10"/>
  <c r="G2810" i="10"/>
  <c r="Q2810" i="10" s="1"/>
  <c r="M2816" i="10"/>
  <c r="K2818" i="10"/>
  <c r="J2842" i="10"/>
  <c r="O2902" i="10"/>
  <c r="S2911" i="10"/>
  <c r="G3000" i="10"/>
  <c r="L3047" i="10"/>
  <c r="O3084" i="10"/>
  <c r="O3116" i="10"/>
  <c r="O3151" i="10"/>
  <c r="H3171" i="10"/>
  <c r="J3174" i="10"/>
  <c r="J3210" i="10"/>
  <c r="N3271" i="10"/>
  <c r="G3403" i="10"/>
  <c r="J3410" i="10"/>
  <c r="G3500" i="10"/>
  <c r="M5" i="11"/>
  <c r="G1590" i="10"/>
  <c r="L1603" i="10"/>
  <c r="O1653" i="10"/>
  <c r="G1703" i="10"/>
  <c r="Q1703" i="10" s="1"/>
  <c r="J1752" i="10"/>
  <c r="S1752" i="10" s="1"/>
  <c r="N1765" i="10"/>
  <c r="N1788" i="10"/>
  <c r="K1827" i="10"/>
  <c r="J1830" i="10"/>
  <c r="K1833" i="10"/>
  <c r="H1840" i="10"/>
  <c r="N1867" i="10"/>
  <c r="I1881" i="10"/>
  <c r="I1913" i="10"/>
  <c r="H1917" i="10"/>
  <c r="I2259" i="10"/>
  <c r="J2396" i="10"/>
  <c r="I2436" i="10"/>
  <c r="O2452" i="10"/>
  <c r="G2456" i="10"/>
  <c r="H2810" i="10"/>
  <c r="N2816" i="10"/>
  <c r="L2818" i="10"/>
  <c r="L2846" i="10"/>
  <c r="N2858" i="10"/>
  <c r="K2862" i="10"/>
  <c r="G2948" i="10"/>
  <c r="G3029" i="10"/>
  <c r="M3089" i="10"/>
  <c r="N3135" i="10"/>
  <c r="L3138" i="10"/>
  <c r="K3210" i="10"/>
  <c r="J3242" i="10"/>
  <c r="K3274" i="10"/>
  <c r="G3288" i="10"/>
  <c r="K3299" i="10"/>
  <c r="G3307" i="10"/>
  <c r="G3310" i="10"/>
  <c r="G3342" i="10"/>
  <c r="Q3342" i="10" s="1"/>
  <c r="G3350" i="10"/>
  <c r="H3354" i="10"/>
  <c r="I3371" i="10"/>
  <c r="M3403" i="10"/>
  <c r="L3463" i="10"/>
  <c r="N3497" i="10"/>
  <c r="I3500" i="10"/>
  <c r="S5" i="11"/>
  <c r="O15" i="11"/>
  <c r="J1733" i="10"/>
  <c r="G1758" i="10"/>
  <c r="O1788" i="10"/>
  <c r="L1840" i="10"/>
  <c r="G1851" i="10"/>
  <c r="K1879" i="10"/>
  <c r="J1881" i="10"/>
  <c r="J1913" i="10"/>
  <c r="K1915" i="10"/>
  <c r="O1975" i="10"/>
  <c r="M2121" i="10"/>
  <c r="H2189" i="10"/>
  <c r="H2215" i="10"/>
  <c r="N2419" i="10"/>
  <c r="J2436" i="10"/>
  <c r="G2487" i="10"/>
  <c r="L2511" i="10"/>
  <c r="O2556" i="10"/>
  <c r="O2590" i="10"/>
  <c r="I2601" i="10"/>
  <c r="J2680" i="10"/>
  <c r="K2722" i="10"/>
  <c r="J2779" i="10"/>
  <c r="G2966" i="10"/>
  <c r="K3029" i="10"/>
  <c r="G3058" i="10"/>
  <c r="N3103" i="10"/>
  <c r="I3106" i="10"/>
  <c r="O3135" i="10"/>
  <c r="M3156" i="10"/>
  <c r="H3158" i="10"/>
  <c r="M3161" i="10"/>
  <c r="O3168" i="10"/>
  <c r="L3210" i="10"/>
  <c r="I3320" i="10"/>
  <c r="K3400" i="10"/>
  <c r="N3407" i="10"/>
  <c r="N1667" i="10"/>
  <c r="N1840" i="10"/>
  <c r="I1859" i="10"/>
  <c r="N1868" i="10"/>
  <c r="K1881" i="10"/>
  <c r="N1885" i="10"/>
  <c r="H1904" i="10"/>
  <c r="K1913" i="10"/>
  <c r="O1918" i="10"/>
  <c r="L1946" i="10"/>
  <c r="L2000" i="10"/>
  <c r="I2003" i="10"/>
  <c r="H2036" i="10"/>
  <c r="G2080" i="10"/>
  <c r="K2101" i="10"/>
  <c r="H2104" i="10"/>
  <c r="G2112" i="10"/>
  <c r="G2131" i="10"/>
  <c r="L2169" i="10"/>
  <c r="M2184" i="10"/>
  <c r="G2243" i="10"/>
  <c r="G2245" i="10"/>
  <c r="I2311" i="10"/>
  <c r="N2329" i="10"/>
  <c r="O2390" i="10"/>
  <c r="G2408" i="10"/>
  <c r="Q2408" i="10" s="1"/>
  <c r="H2456" i="10"/>
  <c r="K2480" i="10"/>
  <c r="H2487" i="10"/>
  <c r="G2501" i="10"/>
  <c r="G2508" i="10"/>
  <c r="K2514" i="10"/>
  <c r="G2632" i="10"/>
  <c r="G2648" i="10"/>
  <c r="I2678" i="10"/>
  <c r="N2712" i="10"/>
  <c r="M2757" i="10"/>
  <c r="N2837" i="10"/>
  <c r="J2851" i="10"/>
  <c r="O2878" i="10"/>
  <c r="N2910" i="10"/>
  <c r="M3040" i="10"/>
  <c r="G3187" i="10"/>
  <c r="I3222" i="10"/>
  <c r="N3240" i="10"/>
  <c r="G3272" i="10"/>
  <c r="K3282" i="10"/>
  <c r="O3292" i="10"/>
  <c r="L3320" i="10"/>
  <c r="M3324" i="10"/>
  <c r="I3336" i="10"/>
  <c r="O3338" i="10"/>
  <c r="O3365" i="10"/>
  <c r="G3369" i="10"/>
  <c r="O3390" i="10"/>
  <c r="I3460" i="10"/>
  <c r="G3471" i="10"/>
  <c r="N1881" i="10"/>
  <c r="G2034" i="10"/>
  <c r="G2039" i="10"/>
  <c r="N2046" i="10"/>
  <c r="G2053" i="10"/>
  <c r="G2070" i="10"/>
  <c r="I2080" i="10"/>
  <c r="H2131" i="10"/>
  <c r="K2154" i="10"/>
  <c r="G2187" i="10"/>
  <c r="H2243" i="10"/>
  <c r="L2322" i="10"/>
  <c r="I2408" i="10"/>
  <c r="O2436" i="10"/>
  <c r="N2453" i="10"/>
  <c r="I2456" i="10"/>
  <c r="H2508" i="10"/>
  <c r="I2525" i="10"/>
  <c r="G2575" i="10"/>
  <c r="J2582" i="10"/>
  <c r="O2616" i="10"/>
  <c r="K2626" i="10"/>
  <c r="J2706" i="10"/>
  <c r="G2778" i="10"/>
  <c r="Q2778" i="10" s="1"/>
  <c r="L2815" i="10"/>
  <c r="G2903" i="10"/>
  <c r="N2953" i="10"/>
  <c r="G2956" i="10"/>
  <c r="Q2956" i="10" s="1"/>
  <c r="J2978" i="10"/>
  <c r="G3030" i="10"/>
  <c r="O3055" i="10"/>
  <c r="J3058" i="10"/>
  <c r="H3097" i="10"/>
  <c r="O3122" i="10"/>
  <c r="M3320" i="10"/>
  <c r="G3339" i="10"/>
  <c r="G3354" i="10"/>
  <c r="G3371" i="10"/>
  <c r="L3397" i="10"/>
  <c r="N3419" i="10"/>
  <c r="J3430" i="10"/>
  <c r="R3430" i="10" s="1"/>
  <c r="M3445" i="10"/>
  <c r="O13" i="11"/>
  <c r="J2125" i="10"/>
  <c r="S2125" i="10" s="1"/>
  <c r="H2155" i="10"/>
  <c r="I2243" i="10"/>
  <c r="M2332" i="10"/>
  <c r="I2376" i="10"/>
  <c r="J2408" i="10"/>
  <c r="J2456" i="10"/>
  <c r="S2456" i="10" s="1"/>
  <c r="N2487" i="10"/>
  <c r="I2508" i="10"/>
  <c r="H2575" i="10"/>
  <c r="L2578" i="10"/>
  <c r="J2589" i="10"/>
  <c r="S2589" i="10" s="1"/>
  <c r="M2663" i="10"/>
  <c r="K2706" i="10"/>
  <c r="I2778" i="10"/>
  <c r="J2798" i="10"/>
  <c r="I2848" i="10"/>
  <c r="I2852" i="10"/>
  <c r="K3058" i="10"/>
  <c r="L3188" i="10"/>
  <c r="J3307" i="10"/>
  <c r="L3310" i="10"/>
  <c r="J3318" i="10"/>
  <c r="O3464" i="10"/>
  <c r="O1525" i="10"/>
  <c r="O1548" i="10"/>
  <c r="O1554" i="10"/>
  <c r="M1581" i="10"/>
  <c r="K1664" i="10"/>
  <c r="N1704" i="10"/>
  <c r="M1756" i="10"/>
  <c r="O1814" i="10"/>
  <c r="J1817" i="10"/>
  <c r="H1880" i="10"/>
  <c r="O1966" i="10"/>
  <c r="G1984" i="10"/>
  <c r="H2031" i="10"/>
  <c r="L2080" i="10"/>
  <c r="J2243" i="10"/>
  <c r="N2373" i="10"/>
  <c r="G2428" i="10"/>
  <c r="M2431" i="10"/>
  <c r="K2441" i="10"/>
  <c r="H2447" i="10"/>
  <c r="O2512" i="10"/>
  <c r="O2515" i="10"/>
  <c r="G2519" i="10"/>
  <c r="L2575" i="10"/>
  <c r="G2678" i="10"/>
  <c r="G2684" i="10"/>
  <c r="G2730" i="10"/>
  <c r="L2740" i="10"/>
  <c r="J2778" i="10"/>
  <c r="S2778" i="10" s="1"/>
  <c r="O2792" i="10"/>
  <c r="L2798" i="10"/>
  <c r="I2868" i="10"/>
  <c r="H3016" i="10"/>
  <c r="I3048" i="10"/>
  <c r="L3058" i="10"/>
  <c r="H3137" i="10"/>
  <c r="O3140" i="10"/>
  <c r="O3158" i="10"/>
  <c r="I3227" i="10"/>
  <c r="G3230" i="10"/>
  <c r="N3248" i="10"/>
  <c r="H3251" i="10"/>
  <c r="N3263" i="10"/>
  <c r="J3269" i="10"/>
  <c r="H3325" i="10"/>
  <c r="M3336" i="10"/>
  <c r="N3398" i="10"/>
  <c r="I3402" i="10"/>
  <c r="J3423" i="10"/>
  <c r="O3472" i="10"/>
  <c r="H3484" i="10"/>
  <c r="L3499" i="10"/>
  <c r="K16" i="11"/>
  <c r="O1809" i="10"/>
  <c r="G1812" i="10"/>
  <c r="I1839" i="10"/>
  <c r="H1842" i="10"/>
  <c r="L1853" i="10"/>
  <c r="I1869" i="10"/>
  <c r="L1916" i="10"/>
  <c r="L1940" i="10"/>
  <c r="N1998" i="10"/>
  <c r="L2006" i="10"/>
  <c r="H2034" i="10"/>
  <c r="K2043" i="10"/>
  <c r="O2109" i="10"/>
  <c r="G2138" i="10"/>
  <c r="G2159" i="10"/>
  <c r="M2243" i="10"/>
  <c r="I2569" i="10"/>
  <c r="I2573" i="10"/>
  <c r="G2652" i="10"/>
  <c r="N2704" i="10"/>
  <c r="M2707" i="10"/>
  <c r="I2773" i="10"/>
  <c r="K2778" i="10"/>
  <c r="G2911" i="10"/>
  <c r="E19" i="11"/>
  <c r="K1695" i="10"/>
  <c r="J1725" i="10"/>
  <c r="H1812" i="10"/>
  <c r="J1814" i="10"/>
  <c r="I1817" i="10"/>
  <c r="H1872" i="10"/>
  <c r="I1875" i="10"/>
  <c r="O1887" i="10"/>
  <c r="O1902" i="10"/>
  <c r="N1914" i="10"/>
  <c r="G1925" i="10"/>
  <c r="L1995" i="10"/>
  <c r="H2002" i="10"/>
  <c r="I2031" i="10"/>
  <c r="L2043" i="10"/>
  <c r="G2061" i="10"/>
  <c r="Q2061" i="10" s="1"/>
  <c r="G2268" i="10"/>
  <c r="G2275" i="10"/>
  <c r="G2323" i="10"/>
  <c r="H2396" i="10"/>
  <c r="M2403" i="10"/>
  <c r="H2415" i="10"/>
  <c r="I2418" i="10"/>
  <c r="N2425" i="10"/>
  <c r="M2447" i="10"/>
  <c r="I2482" i="10"/>
  <c r="O2516" i="10"/>
  <c r="H2519" i="10"/>
  <c r="N2529" i="10"/>
  <c r="L2755" i="10"/>
  <c r="L2778" i="10"/>
  <c r="H2911" i="10"/>
  <c r="N2957" i="10"/>
  <c r="G3024" i="10"/>
  <c r="I3065" i="10"/>
  <c r="J3157" i="10"/>
  <c r="I3195" i="10"/>
  <c r="O3210" i="10"/>
  <c r="H3234" i="10"/>
  <c r="L3238" i="10"/>
  <c r="M3267" i="10"/>
  <c r="N3283" i="10"/>
  <c r="K3315" i="10"/>
  <c r="N3387" i="10"/>
  <c r="H3399" i="10"/>
  <c r="L3469" i="10"/>
  <c r="P5" i="11"/>
  <c r="G19" i="11"/>
  <c r="K1814" i="10"/>
  <c r="O1830" i="10"/>
  <c r="O1833" i="10"/>
  <c r="J1869" i="10"/>
  <c r="L1872" i="10"/>
  <c r="I2061" i="10"/>
  <c r="O2327" i="10"/>
  <c r="N2447" i="10"/>
  <c r="L2519" i="10"/>
  <c r="G2592" i="10"/>
  <c r="Q2592" i="10" s="1"/>
  <c r="K2652" i="10"/>
  <c r="I2682" i="10"/>
  <c r="H2738" i="10"/>
  <c r="M2755" i="10"/>
  <c r="O2778" i="10"/>
  <c r="M2789" i="10"/>
  <c r="M2880" i="10"/>
  <c r="I2911" i="10"/>
  <c r="H2940" i="10"/>
  <c r="O3010" i="10"/>
  <c r="G3072" i="10"/>
  <c r="M3097" i="10"/>
  <c r="L3151" i="10"/>
  <c r="K3157" i="10"/>
  <c r="J3182" i="10"/>
  <c r="S3182" i="10" s="1"/>
  <c r="O3188" i="10"/>
  <c r="J3195" i="10"/>
  <c r="N3199" i="10"/>
  <c r="G3274" i="10"/>
  <c r="K3319" i="10"/>
  <c r="M1600" i="10"/>
  <c r="I1603" i="10"/>
  <c r="O1726" i="10"/>
  <c r="G1747" i="10"/>
  <c r="J1812" i="10"/>
  <c r="S1812" i="10" s="1"/>
  <c r="O1850" i="10"/>
  <c r="G1919" i="10"/>
  <c r="M1984" i="10"/>
  <c r="O2055" i="10"/>
  <c r="J2117" i="10"/>
  <c r="O2124" i="10"/>
  <c r="L2142" i="10"/>
  <c r="G2211" i="10"/>
  <c r="H2279" i="10"/>
  <c r="G2324" i="10"/>
  <c r="M2519" i="10"/>
  <c r="L2566" i="10"/>
  <c r="J2592" i="10"/>
  <c r="N2606" i="10"/>
  <c r="G2617" i="10"/>
  <c r="G2661" i="10"/>
  <c r="M2724" i="10"/>
  <c r="N2755" i="10"/>
  <c r="J2773" i="10"/>
  <c r="S2773" i="10" s="1"/>
  <c r="G2980" i="10"/>
  <c r="J3116" i="10"/>
  <c r="S3116" i="10" s="1"/>
  <c r="M3151" i="10"/>
  <c r="M3157" i="10"/>
  <c r="O3160" i="10"/>
  <c r="K3182" i="10"/>
  <c r="K3195" i="10"/>
  <c r="H3210" i="10"/>
  <c r="M3260" i="10"/>
  <c r="G3264" i="10"/>
  <c r="Q3264" i="10" s="1"/>
  <c r="O3268" i="10"/>
  <c r="J3360" i="10"/>
  <c r="N3367" i="10"/>
  <c r="J3396" i="10"/>
  <c r="H3403" i="10"/>
  <c r="I3410" i="10"/>
  <c r="I3424" i="10"/>
  <c r="J3439" i="10"/>
  <c r="H3454" i="10"/>
  <c r="J3462" i="10"/>
  <c r="O3466" i="10"/>
  <c r="L3470" i="10"/>
  <c r="G3488" i="10"/>
  <c r="I1499" i="10"/>
  <c r="H1552" i="10"/>
  <c r="H1795" i="10"/>
  <c r="H1807" i="10"/>
  <c r="H1824" i="10"/>
  <c r="O2306" i="10"/>
  <c r="H2344" i="10"/>
  <c r="N2381" i="10"/>
  <c r="N2389" i="10"/>
  <c r="O2403" i="10"/>
  <c r="G2436" i="10"/>
  <c r="O2439" i="10"/>
  <c r="M2487" i="10"/>
  <c r="K2590" i="10"/>
  <c r="N2593" i="10"/>
  <c r="N2597" i="10"/>
  <c r="M2603" i="10"/>
  <c r="O2677" i="10"/>
  <c r="M2718" i="10"/>
  <c r="O2755" i="10"/>
  <c r="H2777" i="10"/>
  <c r="N2846" i="10"/>
  <c r="M2911" i="10"/>
  <c r="M2973" i="10"/>
  <c r="L3018" i="10"/>
  <c r="H3120" i="10"/>
  <c r="O3180" i="10"/>
  <c r="L3182" i="10"/>
  <c r="N3260" i="10"/>
  <c r="K3414" i="10"/>
  <c r="O3421" i="10"/>
  <c r="L3474" i="10"/>
  <c r="I3488" i="10"/>
  <c r="O202" i="10"/>
  <c r="N202" i="10"/>
  <c r="M202" i="10"/>
  <c r="K202" i="10"/>
  <c r="M300" i="10"/>
  <c r="L300" i="10"/>
  <c r="G314" i="10"/>
  <c r="N314" i="10"/>
  <c r="K314" i="10"/>
  <c r="J314" i="10"/>
  <c r="S314" i="10" s="1"/>
  <c r="I314" i="10"/>
  <c r="H314" i="10"/>
  <c r="I342" i="10"/>
  <c r="H342" i="10"/>
  <c r="G342" i="10"/>
  <c r="O554" i="10"/>
  <c r="N554" i="10"/>
  <c r="M554" i="10"/>
  <c r="L554" i="10"/>
  <c r="K554" i="10"/>
  <c r="I554" i="10"/>
  <c r="M847" i="10"/>
  <c r="N847" i="10"/>
  <c r="I847" i="10"/>
  <c r="H847" i="10"/>
  <c r="J899" i="10"/>
  <c r="I899" i="10"/>
  <c r="G899" i="10"/>
  <c r="K1019" i="10"/>
  <c r="J1019" i="10"/>
  <c r="S1019" i="10" s="1"/>
  <c r="I1019" i="10"/>
  <c r="H1019" i="10"/>
  <c r="G1019" i="10"/>
  <c r="O1019" i="10"/>
  <c r="M1113" i="10"/>
  <c r="K1113" i="10"/>
  <c r="L1113" i="10"/>
  <c r="J1113" i="10"/>
  <c r="L35" i="10"/>
  <c r="L39" i="10"/>
  <c r="O86" i="10"/>
  <c r="M86" i="10"/>
  <c r="I318" i="10"/>
  <c r="J318" i="10"/>
  <c r="H318" i="10"/>
  <c r="H561" i="10"/>
  <c r="O561" i="10"/>
  <c r="M561" i="10"/>
  <c r="J561" i="10"/>
  <c r="O676" i="10"/>
  <c r="L676" i="10"/>
  <c r="K676" i="10"/>
  <c r="J676" i="10"/>
  <c r="H676" i="10"/>
  <c r="H716" i="10"/>
  <c r="O716" i="10"/>
  <c r="L716" i="10"/>
  <c r="K716" i="10"/>
  <c r="J716" i="10"/>
  <c r="I716" i="10"/>
  <c r="G716" i="10"/>
  <c r="J80" i="10"/>
  <c r="N106" i="10"/>
  <c r="H160" i="10"/>
  <c r="G160" i="10"/>
  <c r="I190" i="10"/>
  <c r="O266" i="10"/>
  <c r="L297" i="10"/>
  <c r="O297" i="10"/>
  <c r="N297" i="10"/>
  <c r="O318" i="10"/>
  <c r="N423" i="10"/>
  <c r="M423" i="10"/>
  <c r="L423" i="10"/>
  <c r="K423" i="10"/>
  <c r="I434" i="10"/>
  <c r="H434" i="10"/>
  <c r="J554" i="10"/>
  <c r="O568" i="10"/>
  <c r="J568" i="10"/>
  <c r="O32" i="10"/>
  <c r="K46" i="10"/>
  <c r="I46" i="10"/>
  <c r="O180" i="10"/>
  <c r="K180" i="10"/>
  <c r="K186" i="10"/>
  <c r="K225" i="10"/>
  <c r="J225" i="10"/>
  <c r="H225" i="10"/>
  <c r="H363" i="10"/>
  <c r="N363" i="10"/>
  <c r="O412" i="10"/>
  <c r="N412" i="10"/>
  <c r="M412" i="10"/>
  <c r="J412" i="10"/>
  <c r="I522" i="10"/>
  <c r="O522" i="10"/>
  <c r="N522" i="10"/>
  <c r="M522" i="10"/>
  <c r="L522" i="10"/>
  <c r="K522" i="10"/>
  <c r="J522" i="10"/>
  <c r="O547" i="10"/>
  <c r="I676" i="10"/>
  <c r="H824" i="10"/>
  <c r="G824" i="10"/>
  <c r="L824" i="10"/>
  <c r="K824" i="10"/>
  <c r="J824" i="10"/>
  <c r="S824" i="10" s="1"/>
  <c r="I824" i="10"/>
  <c r="O1561" i="10"/>
  <c r="N1561" i="10"/>
  <c r="L1561" i="10"/>
  <c r="K1633" i="10"/>
  <c r="J1633" i="10"/>
  <c r="M1720" i="10"/>
  <c r="J1720" i="10"/>
  <c r="S1720" i="10" s="1"/>
  <c r="I1720" i="10"/>
  <c r="H1720" i="10"/>
  <c r="G1720" i="10"/>
  <c r="G1816" i="10"/>
  <c r="L1816" i="10"/>
  <c r="O1816" i="10"/>
  <c r="N1816" i="10"/>
  <c r="O263" i="10"/>
  <c r="N263" i="10"/>
  <c r="L263" i="10"/>
  <c r="N431" i="10"/>
  <c r="M431" i="10"/>
  <c r="L431" i="10"/>
  <c r="K431" i="10"/>
  <c r="J431" i="10"/>
  <c r="S431" i="10" s="1"/>
  <c r="I431" i="10"/>
  <c r="H713" i="10"/>
  <c r="O713" i="10"/>
  <c r="L713" i="10"/>
  <c r="I713" i="10"/>
  <c r="N713" i="10"/>
  <c r="G713" i="10"/>
  <c r="N1252" i="10"/>
  <c r="I1252" i="10"/>
  <c r="O94" i="10"/>
  <c r="N94" i="10"/>
  <c r="M94" i="10"/>
  <c r="K94" i="10"/>
  <c r="I94" i="10"/>
  <c r="O256" i="10"/>
  <c r="K256" i="10"/>
  <c r="J256" i="10"/>
  <c r="S256" i="10" s="1"/>
  <c r="I256" i="10"/>
  <c r="H256" i="10"/>
  <c r="G256" i="10"/>
  <c r="K291" i="10"/>
  <c r="M340" i="10"/>
  <c r="L340" i="10"/>
  <c r="K340" i="10"/>
  <c r="J340" i="10"/>
  <c r="I340" i="10"/>
  <c r="H340" i="10"/>
  <c r="H566" i="10"/>
  <c r="O566" i="10"/>
  <c r="N566" i="10"/>
  <c r="L566" i="10"/>
  <c r="O1170" i="10"/>
  <c r="H1170" i="10"/>
  <c r="O356" i="10"/>
  <c r="H356" i="10"/>
  <c r="G421" i="10"/>
  <c r="O421" i="10"/>
  <c r="N421" i="10"/>
  <c r="M421" i="10"/>
  <c r="K421" i="10"/>
  <c r="L732" i="10"/>
  <c r="K732" i="10"/>
  <c r="H732" i="10"/>
  <c r="O1055" i="10"/>
  <c r="G1055" i="10"/>
  <c r="N74" i="10"/>
  <c r="O91" i="10"/>
  <c r="N91" i="10"/>
  <c r="L91" i="10"/>
  <c r="O104" i="10"/>
  <c r="K104" i="10"/>
  <c r="J104" i="10"/>
  <c r="S104" i="10" s="1"/>
  <c r="I104" i="10"/>
  <c r="H104" i="10"/>
  <c r="J180" i="10"/>
  <c r="S180" i="10" s="1"/>
  <c r="L197" i="10"/>
  <c r="K197" i="10"/>
  <c r="J197" i="10"/>
  <c r="I197" i="10"/>
  <c r="H197" i="10"/>
  <c r="I204" i="10"/>
  <c r="H204" i="10"/>
  <c r="P204" i="10" s="1"/>
  <c r="K316" i="10"/>
  <c r="J316" i="10"/>
  <c r="I316" i="10"/>
  <c r="H316" i="10"/>
  <c r="H405" i="10"/>
  <c r="H431" i="10"/>
  <c r="K453" i="10"/>
  <c r="H453" i="10"/>
  <c r="G453" i="10"/>
  <c r="H491" i="10"/>
  <c r="N491" i="10"/>
  <c r="J512" i="10"/>
  <c r="K617" i="10"/>
  <c r="G617" i="10"/>
  <c r="M632" i="10"/>
  <c r="J632" i="10"/>
  <c r="I632" i="10"/>
  <c r="O632" i="10"/>
  <c r="L632" i="10"/>
  <c r="K632" i="10"/>
  <c r="G1163" i="10"/>
  <c r="J1163" i="10"/>
  <c r="I1163" i="10"/>
  <c r="H1163" i="10"/>
  <c r="O50" i="10"/>
  <c r="N54" i="10"/>
  <c r="M54" i="10"/>
  <c r="L54" i="10"/>
  <c r="K54" i="10"/>
  <c r="H91" i="10"/>
  <c r="O126" i="10"/>
  <c r="O168" i="10"/>
  <c r="O172" i="10"/>
  <c r="K172" i="10"/>
  <c r="J172" i="10"/>
  <c r="S172" i="10" s="1"/>
  <c r="I172" i="10"/>
  <c r="H172" i="10"/>
  <c r="G172" i="10"/>
  <c r="L234" i="10"/>
  <c r="K234" i="10"/>
  <c r="N251" i="10"/>
  <c r="O251" i="10"/>
  <c r="L275" i="10"/>
  <c r="N279" i="10"/>
  <c r="M279" i="10"/>
  <c r="K279" i="10"/>
  <c r="H402" i="10"/>
  <c r="O538" i="10"/>
  <c r="I566" i="10"/>
  <c r="J732" i="10"/>
  <c r="M804" i="10"/>
  <c r="I804" i="10"/>
  <c r="H804" i="10"/>
  <c r="G804" i="10"/>
  <c r="O804" i="10"/>
  <c r="L804" i="10"/>
  <c r="K804" i="10"/>
  <c r="J804" i="10"/>
  <c r="O20" i="10"/>
  <c r="K20" i="10"/>
  <c r="J20" i="10"/>
  <c r="I20" i="10"/>
  <c r="H20" i="10"/>
  <c r="N44" i="10"/>
  <c r="O44" i="10"/>
  <c r="K44" i="10"/>
  <c r="J44" i="10"/>
  <c r="S44" i="10" s="1"/>
  <c r="I44" i="10"/>
  <c r="G44" i="10"/>
  <c r="J101" i="10"/>
  <c r="M101" i="10"/>
  <c r="L101" i="10"/>
  <c r="K101" i="10"/>
  <c r="I101" i="10"/>
  <c r="H115" i="10"/>
  <c r="N115" i="10"/>
  <c r="L217" i="10"/>
  <c r="K217" i="10"/>
  <c r="J217" i="10"/>
  <c r="I217" i="10"/>
  <c r="H217" i="10"/>
  <c r="O275" i="10"/>
  <c r="K402" i="10"/>
  <c r="H421" i="10"/>
  <c r="M523" i="10"/>
  <c r="N744" i="10"/>
  <c r="G744" i="10"/>
  <c r="N771" i="10"/>
  <c r="H771" i="10"/>
  <c r="H777" i="10"/>
  <c r="I777" i="10"/>
  <c r="G777" i="10"/>
  <c r="O777" i="10"/>
  <c r="N777" i="10"/>
  <c r="L777" i="10"/>
  <c r="L3" i="10"/>
  <c r="I145" i="10"/>
  <c r="M145" i="10"/>
  <c r="L145" i="10"/>
  <c r="K145" i="10"/>
  <c r="J145" i="10"/>
  <c r="H145" i="10"/>
  <c r="M149" i="10"/>
  <c r="L149" i="10"/>
  <c r="K149" i="10"/>
  <c r="L261" i="10"/>
  <c r="K261" i="10"/>
  <c r="J261" i="10"/>
  <c r="I261" i="10"/>
  <c r="H261" i="10"/>
  <c r="H632" i="10"/>
  <c r="M640" i="10"/>
  <c r="J640" i="10"/>
  <c r="H640" i="10"/>
  <c r="O640" i="10"/>
  <c r="L640" i="10"/>
  <c r="K640" i="10"/>
  <c r="M668" i="10"/>
  <c r="I668" i="10"/>
  <c r="O668" i="10"/>
  <c r="L668" i="10"/>
  <c r="K668" i="10"/>
  <c r="J668" i="10"/>
  <c r="K68" i="10"/>
  <c r="J68" i="10"/>
  <c r="I68" i="10"/>
  <c r="H68" i="10"/>
  <c r="G68" i="10"/>
  <c r="G115" i="10"/>
  <c r="Q115" i="10" s="1"/>
  <c r="I173" i="10"/>
  <c r="L173" i="10"/>
  <c r="K173" i="10"/>
  <c r="J176" i="10"/>
  <c r="I176" i="10"/>
  <c r="H176" i="10"/>
  <c r="H232" i="10"/>
  <c r="G232" i="10"/>
  <c r="N261" i="10"/>
  <c r="K273" i="10"/>
  <c r="N429" i="10"/>
  <c r="K429" i="10"/>
  <c r="H429" i="10"/>
  <c r="G429" i="10"/>
  <c r="G437" i="10"/>
  <c r="N437" i="10"/>
  <c r="M437" i="10"/>
  <c r="O437" i="10"/>
  <c r="K437" i="10"/>
  <c r="H503" i="10"/>
  <c r="M503" i="10"/>
  <c r="L503" i="10"/>
  <c r="N503" i="10"/>
  <c r="K503" i="10"/>
  <c r="J503" i="10"/>
  <c r="S503" i="10" s="1"/>
  <c r="I503" i="10"/>
  <c r="L745" i="10"/>
  <c r="G745" i="10"/>
  <c r="N875" i="10"/>
  <c r="M875" i="10"/>
  <c r="I875" i="10"/>
  <c r="H875" i="10"/>
  <c r="G875" i="10"/>
  <c r="O1081" i="10"/>
  <c r="N1081" i="10"/>
  <c r="L1081" i="10"/>
  <c r="J1081" i="10"/>
  <c r="M1081" i="10"/>
  <c r="J1243" i="10"/>
  <c r="S1243" i="10" s="1"/>
  <c r="H1243" i="10"/>
  <c r="O1243" i="10"/>
  <c r="K1243" i="10"/>
  <c r="I1243" i="10"/>
  <c r="H1304" i="10"/>
  <c r="G1304" i="10"/>
  <c r="L1575" i="10"/>
  <c r="K1575" i="10"/>
  <c r="J1575" i="10"/>
  <c r="O1575" i="10"/>
  <c r="L1865" i="10"/>
  <c r="K1865" i="10"/>
  <c r="K2448" i="10"/>
  <c r="O2448" i="10"/>
  <c r="L15" i="10"/>
  <c r="N19" i="10"/>
  <c r="L49" i="10"/>
  <c r="N60" i="10"/>
  <c r="H67" i="10"/>
  <c r="O116" i="10"/>
  <c r="O122" i="10"/>
  <c r="O152" i="10"/>
  <c r="R152" i="10" s="1"/>
  <c r="L183" i="10"/>
  <c r="I214" i="10"/>
  <c r="R248" i="10"/>
  <c r="N257" i="10"/>
  <c r="L288" i="10"/>
  <c r="K290" i="10"/>
  <c r="N310" i="10"/>
  <c r="L321" i="10"/>
  <c r="O321" i="10"/>
  <c r="N378" i="10"/>
  <c r="K381" i="10"/>
  <c r="K389" i="10"/>
  <c r="M393" i="10"/>
  <c r="N399" i="10"/>
  <c r="M399" i="10"/>
  <c r="O429" i="10"/>
  <c r="N476" i="10"/>
  <c r="H480" i="10"/>
  <c r="O485" i="10"/>
  <c r="N487" i="10"/>
  <c r="H512" i="10"/>
  <c r="N559" i="10"/>
  <c r="J564" i="10"/>
  <c r="S564" i="10" s="1"/>
  <c r="G572" i="10"/>
  <c r="J572" i="10"/>
  <c r="I572" i="10"/>
  <c r="N581" i="10"/>
  <c r="N583" i="10"/>
  <c r="I612" i="10"/>
  <c r="L626" i="10"/>
  <c r="O628" i="10"/>
  <c r="O636" i="10"/>
  <c r="N651" i="10"/>
  <c r="K656" i="10"/>
  <c r="H697" i="10"/>
  <c r="N697" i="10"/>
  <c r="I697" i="10"/>
  <c r="K712" i="10"/>
  <c r="N720" i="10"/>
  <c r="I730" i="10"/>
  <c r="L730" i="10"/>
  <c r="J730" i="10"/>
  <c r="M735" i="10"/>
  <c r="G737" i="10"/>
  <c r="N756" i="10"/>
  <c r="M770" i="10"/>
  <c r="K782" i="10"/>
  <c r="L782" i="10"/>
  <c r="J782" i="10"/>
  <c r="M792" i="10"/>
  <c r="O792" i="10"/>
  <c r="L792" i="10"/>
  <c r="J806" i="10"/>
  <c r="I806" i="10"/>
  <c r="G833" i="10"/>
  <c r="L840" i="10"/>
  <c r="K840" i="10"/>
  <c r="J840" i="10"/>
  <c r="S840" i="10" s="1"/>
  <c r="I840" i="10"/>
  <c r="H840" i="10"/>
  <c r="N846" i="10"/>
  <c r="O853" i="10"/>
  <c r="L853" i="10"/>
  <c r="K856" i="10"/>
  <c r="J856" i="10"/>
  <c r="S856" i="10" s="1"/>
  <c r="I856" i="10"/>
  <c r="H856" i="10"/>
  <c r="G856" i="10"/>
  <c r="L932" i="10"/>
  <c r="I975" i="10"/>
  <c r="G975" i="10"/>
  <c r="N978" i="10"/>
  <c r="J1139" i="10"/>
  <c r="H1214" i="10"/>
  <c r="G1214" i="10"/>
  <c r="M496" i="10"/>
  <c r="N615" i="10"/>
  <c r="L615" i="10"/>
  <c r="M660" i="10"/>
  <c r="K660" i="10"/>
  <c r="I660" i="10"/>
  <c r="H660" i="10"/>
  <c r="N687" i="10"/>
  <c r="I762" i="10"/>
  <c r="K814" i="10"/>
  <c r="J870" i="10"/>
  <c r="M870" i="10"/>
  <c r="G890" i="10"/>
  <c r="O890" i="10"/>
  <c r="J913" i="10"/>
  <c r="O950" i="10"/>
  <c r="K991" i="10"/>
  <c r="I991" i="10"/>
  <c r="G991" i="10"/>
  <c r="L1019" i="10"/>
  <c r="J1055" i="10"/>
  <c r="H1055" i="10"/>
  <c r="L1055" i="10"/>
  <c r="K1055" i="10"/>
  <c r="I1055" i="10"/>
  <c r="O1143" i="10"/>
  <c r="K1143" i="10"/>
  <c r="L1143" i="10"/>
  <c r="J1143" i="10"/>
  <c r="S1143" i="10" s="1"/>
  <c r="N1170" i="10"/>
  <c r="O1335" i="10"/>
  <c r="K1335" i="10"/>
  <c r="I1335" i="10"/>
  <c r="H1335" i="10"/>
  <c r="G1335" i="10"/>
  <c r="J1604" i="10"/>
  <c r="S1604" i="10" s="1"/>
  <c r="N1604" i="10"/>
  <c r="M1604" i="10"/>
  <c r="L1604" i="10"/>
  <c r="O1604" i="10"/>
  <c r="O377" i="10"/>
  <c r="M377" i="10"/>
  <c r="M388" i="10"/>
  <c r="N388" i="10"/>
  <c r="M466" i="10"/>
  <c r="K466" i="10"/>
  <c r="J466" i="10"/>
  <c r="H469" i="10"/>
  <c r="G469" i="10"/>
  <c r="M516" i="10"/>
  <c r="O516" i="10"/>
  <c r="N516" i="10"/>
  <c r="H559" i="10"/>
  <c r="O565" i="10"/>
  <c r="K565" i="10"/>
  <c r="J565" i="10"/>
  <c r="I569" i="10"/>
  <c r="H569" i="10"/>
  <c r="H572" i="10"/>
  <c r="M652" i="10"/>
  <c r="O652" i="10"/>
  <c r="K652" i="10"/>
  <c r="J652" i="10"/>
  <c r="L697" i="10"/>
  <c r="K730" i="10"/>
  <c r="G735" i="10"/>
  <c r="G741" i="10"/>
  <c r="K762" i="10"/>
  <c r="G792" i="10"/>
  <c r="G816" i="10"/>
  <c r="G821" i="10"/>
  <c r="L821" i="10"/>
  <c r="I821" i="10"/>
  <c r="H821" i="10"/>
  <c r="I837" i="10"/>
  <c r="G840" i="10"/>
  <c r="G853" i="10"/>
  <c r="L856" i="10"/>
  <c r="G863" i="10"/>
  <c r="L887" i="10"/>
  <c r="J1033" i="10"/>
  <c r="O1167" i="10"/>
  <c r="K1167" i="10"/>
  <c r="J1167" i="10"/>
  <c r="I1167" i="10"/>
  <c r="O1186" i="10"/>
  <c r="N1186" i="10"/>
  <c r="H1186" i="10"/>
  <c r="N1317" i="10"/>
  <c r="M1317" i="10"/>
  <c r="L1317" i="10"/>
  <c r="O1317" i="10"/>
  <c r="O1409" i="10"/>
  <c r="N1409" i="10"/>
  <c r="J1409" i="10"/>
  <c r="I1409" i="10"/>
  <c r="G131" i="10"/>
  <c r="I225" i="10"/>
  <c r="O305" i="10"/>
  <c r="O314" i="10"/>
  <c r="L342" i="10"/>
  <c r="O360" i="10"/>
  <c r="N463" i="10"/>
  <c r="H538" i="10"/>
  <c r="O545" i="10"/>
  <c r="I559" i="10"/>
  <c r="K572" i="10"/>
  <c r="G615" i="10"/>
  <c r="M644" i="10"/>
  <c r="O644" i="10"/>
  <c r="L644" i="10"/>
  <c r="J660" i="10"/>
  <c r="M688" i="10"/>
  <c r="J688" i="10"/>
  <c r="H688" i="10"/>
  <c r="G704" i="10"/>
  <c r="N708" i="10"/>
  <c r="M730" i="10"/>
  <c r="H735" i="10"/>
  <c r="M786" i="10"/>
  <c r="N789" i="10"/>
  <c r="H792" i="10"/>
  <c r="L814" i="10"/>
  <c r="H816" i="10"/>
  <c r="L826" i="10"/>
  <c r="N831" i="10"/>
  <c r="I831" i="10"/>
  <c r="H831" i="10"/>
  <c r="L837" i="10"/>
  <c r="O840" i="10"/>
  <c r="O856" i="10"/>
  <c r="N860" i="10"/>
  <c r="H863" i="10"/>
  <c r="K870" i="10"/>
  <c r="N876" i="10"/>
  <c r="H890" i="10"/>
  <c r="G948" i="10"/>
  <c r="O948" i="10"/>
  <c r="N948" i="10"/>
  <c r="M948" i="10"/>
  <c r="L948" i="10"/>
  <c r="H991" i="10"/>
  <c r="G998" i="10"/>
  <c r="O998" i="10"/>
  <c r="N998" i="10"/>
  <c r="L1031" i="10"/>
  <c r="O1031" i="10"/>
  <c r="K1031" i="10"/>
  <c r="K1033" i="10"/>
  <c r="L1075" i="10"/>
  <c r="J1075" i="10"/>
  <c r="O1075" i="10"/>
  <c r="K1075" i="10"/>
  <c r="I1075" i="10"/>
  <c r="H1146" i="10"/>
  <c r="H1154" i="10"/>
  <c r="K1317" i="10"/>
  <c r="J1335" i="10"/>
  <c r="N1393" i="10"/>
  <c r="M1393" i="10"/>
  <c r="L1393" i="10"/>
  <c r="K1393" i="10"/>
  <c r="J1393" i="10"/>
  <c r="M1529" i="10"/>
  <c r="L1529" i="10"/>
  <c r="K1529" i="10"/>
  <c r="O51" i="10"/>
  <c r="H135" i="10"/>
  <c r="N154" i="10"/>
  <c r="N158" i="10"/>
  <c r="H220" i="10"/>
  <c r="H367" i="10"/>
  <c r="K367" i="10"/>
  <c r="J367" i="10"/>
  <c r="S367" i="10" s="1"/>
  <c r="M410" i="10"/>
  <c r="N410" i="10"/>
  <c r="K410" i="10"/>
  <c r="H427" i="10"/>
  <c r="N427" i="10"/>
  <c r="N495" i="10"/>
  <c r="M495" i="10"/>
  <c r="M497" i="10"/>
  <c r="G501" i="10"/>
  <c r="N501" i="10"/>
  <c r="M501" i="10"/>
  <c r="I538" i="10"/>
  <c r="K559" i="10"/>
  <c r="N585" i="10"/>
  <c r="L613" i="10"/>
  <c r="K613" i="10"/>
  <c r="I615" i="10"/>
  <c r="L660" i="10"/>
  <c r="M664" i="10"/>
  <c r="O664" i="10"/>
  <c r="M672" i="10"/>
  <c r="L672" i="10"/>
  <c r="K672" i="10"/>
  <c r="M680" i="10"/>
  <c r="L680" i="10"/>
  <c r="J680" i="10"/>
  <c r="I680" i="10"/>
  <c r="N730" i="10"/>
  <c r="I735" i="10"/>
  <c r="M751" i="10"/>
  <c r="I751" i="10"/>
  <c r="G751" i="10"/>
  <c r="O768" i="10"/>
  <c r="L768" i="10"/>
  <c r="G768" i="10"/>
  <c r="I792" i="10"/>
  <c r="K798" i="10"/>
  <c r="L798" i="10"/>
  <c r="J798" i="10"/>
  <c r="M814" i="10"/>
  <c r="I816" i="10"/>
  <c r="M826" i="10"/>
  <c r="I863" i="10"/>
  <c r="N890" i="10"/>
  <c r="O900" i="10"/>
  <c r="N900" i="10"/>
  <c r="N911" i="10"/>
  <c r="K911" i="10"/>
  <c r="J911" i="10"/>
  <c r="I911" i="10"/>
  <c r="H911" i="10"/>
  <c r="N926" i="10"/>
  <c r="H926" i="10"/>
  <c r="G926" i="10"/>
  <c r="J991" i="10"/>
  <c r="I1027" i="10"/>
  <c r="K1071" i="10"/>
  <c r="O1130" i="10"/>
  <c r="H1130" i="10"/>
  <c r="O1249" i="10"/>
  <c r="M1249" i="10"/>
  <c r="L1249" i="10"/>
  <c r="K1249" i="10"/>
  <c r="L23" i="10"/>
  <c r="I36" i="10"/>
  <c r="N40" i="10"/>
  <c r="M49" i="10"/>
  <c r="J60" i="10"/>
  <c r="G75" i="10"/>
  <c r="N144" i="10"/>
  <c r="G148" i="10"/>
  <c r="Q148" i="10" s="1"/>
  <c r="N179" i="10"/>
  <c r="J204" i="10"/>
  <c r="S204" i="10" s="1"/>
  <c r="J252" i="10"/>
  <c r="G286" i="10"/>
  <c r="O288" i="10"/>
  <c r="H308" i="10"/>
  <c r="O310" i="10"/>
  <c r="L325" i="10"/>
  <c r="N345" i="10"/>
  <c r="M369" i="10"/>
  <c r="O388" i="10"/>
  <c r="G394" i="10"/>
  <c r="H419" i="10"/>
  <c r="M429" i="10"/>
  <c r="G451" i="10"/>
  <c r="H466" i="10"/>
  <c r="K469" i="10"/>
  <c r="N482" i="10"/>
  <c r="O493" i="10"/>
  <c r="H519" i="10"/>
  <c r="K525" i="10"/>
  <c r="G531" i="10"/>
  <c r="K557" i="10"/>
  <c r="L559" i="10"/>
  <c r="G565" i="10"/>
  <c r="G588" i="10"/>
  <c r="O595" i="10"/>
  <c r="L605" i="10"/>
  <c r="K615" i="10"/>
  <c r="I625" i="10"/>
  <c r="N647" i="10"/>
  <c r="L649" i="10"/>
  <c r="H652" i="10"/>
  <c r="O660" i="10"/>
  <c r="O702" i="10"/>
  <c r="I725" i="10"/>
  <c r="G728" i="10"/>
  <c r="N766" i="10"/>
  <c r="M766" i="10"/>
  <c r="J790" i="10"/>
  <c r="J792" i="10"/>
  <c r="G812" i="10"/>
  <c r="N814" i="10"/>
  <c r="J816" i="10"/>
  <c r="O861" i="10"/>
  <c r="K876" i="10"/>
  <c r="N943" i="10"/>
  <c r="L943" i="10"/>
  <c r="J943" i="10"/>
  <c r="H943" i="10"/>
  <c r="O943" i="10"/>
  <c r="K943" i="10"/>
  <c r="L991" i="10"/>
  <c r="L1069" i="10"/>
  <c r="M1069" i="10"/>
  <c r="K1069" i="10"/>
  <c r="J1069" i="10"/>
  <c r="L1167" i="10"/>
  <c r="H1187" i="10"/>
  <c r="K1187" i="10"/>
  <c r="J1187" i="10"/>
  <c r="S1187" i="10" s="1"/>
  <c r="I1187" i="10"/>
  <c r="G1187" i="10"/>
  <c r="J1285" i="10"/>
  <c r="H1451" i="10"/>
  <c r="G1451" i="10"/>
  <c r="O1624" i="10"/>
  <c r="N1624" i="10"/>
  <c r="M1624" i="10"/>
  <c r="K1624" i="10"/>
  <c r="K60" i="10"/>
  <c r="G124" i="10"/>
  <c r="H129" i="10"/>
  <c r="G135" i="10"/>
  <c r="Q135" i="10" s="1"/>
  <c r="G152" i="10"/>
  <c r="K158" i="10"/>
  <c r="H193" i="10"/>
  <c r="G200" i="10"/>
  <c r="Q200" i="10" s="1"/>
  <c r="K204" i="10"/>
  <c r="H209" i="10"/>
  <c r="I220" i="10"/>
  <c r="H241" i="10"/>
  <c r="I250" i="10"/>
  <c r="K258" i="10"/>
  <c r="I312" i="10"/>
  <c r="G338" i="10"/>
  <c r="H394" i="10"/>
  <c r="N419" i="10"/>
  <c r="H451" i="10"/>
  <c r="H463" i="10"/>
  <c r="I466" i="10"/>
  <c r="I487" i="10"/>
  <c r="I565" i="10"/>
  <c r="G585" i="10"/>
  <c r="I588" i="10"/>
  <c r="J625" i="10"/>
  <c r="R625" i="10" s="1"/>
  <c r="H636" i="10"/>
  <c r="H644" i="10"/>
  <c r="I652" i="10"/>
  <c r="I688" i="10"/>
  <c r="I709" i="10"/>
  <c r="G709" i="10"/>
  <c r="I728" i="10"/>
  <c r="G761" i="10"/>
  <c r="O786" i="10"/>
  <c r="O814" i="10"/>
  <c r="K816" i="10"/>
  <c r="M820" i="10"/>
  <c r="H820" i="10"/>
  <c r="G820" i="10"/>
  <c r="G831" i="10"/>
  <c r="I868" i="10"/>
  <c r="H868" i="10"/>
  <c r="G868" i="10"/>
  <c r="P868" i="10" s="1"/>
  <c r="L876" i="10"/>
  <c r="N915" i="10"/>
  <c r="O915" i="10"/>
  <c r="L915" i="10"/>
  <c r="K915" i="10"/>
  <c r="I937" i="10"/>
  <c r="H948" i="10"/>
  <c r="K989" i="10"/>
  <c r="O989" i="10"/>
  <c r="L1059" i="10"/>
  <c r="O1059" i="10"/>
  <c r="G1063" i="10"/>
  <c r="O1063" i="10"/>
  <c r="L1063" i="10"/>
  <c r="K1063" i="10"/>
  <c r="N1085" i="10"/>
  <c r="J1155" i="10"/>
  <c r="H1155" i="10"/>
  <c r="K1155" i="10"/>
  <c r="I1155" i="10"/>
  <c r="O1311" i="10"/>
  <c r="L1311" i="10"/>
  <c r="K1311" i="10"/>
  <c r="J1311" i="10"/>
  <c r="I1311" i="10"/>
  <c r="H1311" i="10"/>
  <c r="G1311" i="10"/>
  <c r="I42" i="10"/>
  <c r="H47" i="10"/>
  <c r="H49" i="10"/>
  <c r="O60" i="10"/>
  <c r="H87" i="10"/>
  <c r="I89" i="10"/>
  <c r="H116" i="10"/>
  <c r="I122" i="10"/>
  <c r="H124" i="10"/>
  <c r="J129" i="10"/>
  <c r="L135" i="10"/>
  <c r="H148" i="10"/>
  <c r="H152" i="10"/>
  <c r="L179" i="10"/>
  <c r="I193" i="10"/>
  <c r="N245" i="10"/>
  <c r="K250" i="10"/>
  <c r="K274" i="10"/>
  <c r="H288" i="10"/>
  <c r="G290" i="10"/>
  <c r="N295" i="10"/>
  <c r="O306" i="10"/>
  <c r="H310" i="10"/>
  <c r="J312" i="10"/>
  <c r="G326" i="10"/>
  <c r="N326" i="10"/>
  <c r="H338" i="10"/>
  <c r="G365" i="10"/>
  <c r="K365" i="10"/>
  <c r="H365" i="10"/>
  <c r="I367" i="10"/>
  <c r="I394" i="10"/>
  <c r="H410" i="10"/>
  <c r="G427" i="10"/>
  <c r="H439" i="10"/>
  <c r="M439" i="10"/>
  <c r="L439" i="10"/>
  <c r="J448" i="10"/>
  <c r="M458" i="10"/>
  <c r="G458" i="10"/>
  <c r="M463" i="10"/>
  <c r="N466" i="10"/>
  <c r="H485" i="10"/>
  <c r="J487" i="10"/>
  <c r="S487" i="10" s="1"/>
  <c r="H495" i="10"/>
  <c r="H501" i="10"/>
  <c r="O537" i="10"/>
  <c r="J537" i="10"/>
  <c r="I537" i="10"/>
  <c r="L565" i="10"/>
  <c r="I583" i="10"/>
  <c r="I592" i="10"/>
  <c r="J613" i="10"/>
  <c r="L625" i="10"/>
  <c r="I636" i="10"/>
  <c r="I644" i="10"/>
  <c r="L652" i="10"/>
  <c r="H664" i="10"/>
  <c r="H672" i="10"/>
  <c r="H680" i="10"/>
  <c r="K688" i="10"/>
  <c r="H719" i="10"/>
  <c r="M734" i="10"/>
  <c r="J734" i="10"/>
  <c r="H751" i="10"/>
  <c r="L761" i="10"/>
  <c r="M764" i="10"/>
  <c r="L764" i="10"/>
  <c r="J764" i="10"/>
  <c r="I764" i="10"/>
  <c r="M798" i="10"/>
  <c r="I883" i="10"/>
  <c r="H883" i="10"/>
  <c r="G883" i="10"/>
  <c r="G900" i="10"/>
  <c r="M908" i="10"/>
  <c r="L908" i="10"/>
  <c r="L911" i="10"/>
  <c r="I917" i="10"/>
  <c r="J937" i="10"/>
  <c r="N1093" i="10"/>
  <c r="O1178" i="10"/>
  <c r="N1178" i="10"/>
  <c r="H1178" i="10"/>
  <c r="H1348" i="10"/>
  <c r="N1348" i="10"/>
  <c r="M1348" i="10"/>
  <c r="G1348" i="10"/>
  <c r="H1647" i="10"/>
  <c r="I1647" i="10"/>
  <c r="L11" i="10"/>
  <c r="G40" i="10"/>
  <c r="I49" i="10"/>
  <c r="L59" i="10"/>
  <c r="J61" i="10"/>
  <c r="L75" i="10"/>
  <c r="K79" i="10"/>
  <c r="I116" i="10"/>
  <c r="L122" i="10"/>
  <c r="K129" i="10"/>
  <c r="H139" i="10"/>
  <c r="G144" i="10"/>
  <c r="I148" i="10"/>
  <c r="I152" i="10"/>
  <c r="N159" i="10"/>
  <c r="N182" i="10"/>
  <c r="K185" i="10"/>
  <c r="J193" i="10"/>
  <c r="I205" i="10"/>
  <c r="I210" i="10"/>
  <c r="O223" i="10"/>
  <c r="H233" i="10"/>
  <c r="M250" i="10"/>
  <c r="H280" i="10"/>
  <c r="H286" i="10"/>
  <c r="I288" i="10"/>
  <c r="H290" i="10"/>
  <c r="M299" i="10"/>
  <c r="I308" i="10"/>
  <c r="I310" i="10"/>
  <c r="K312" i="10"/>
  <c r="O332" i="10"/>
  <c r="I338" i="10"/>
  <c r="L358" i="10"/>
  <c r="L367" i="10"/>
  <c r="I378" i="10"/>
  <c r="J394" i="10"/>
  <c r="N398" i="10"/>
  <c r="I407" i="10"/>
  <c r="I410" i="10"/>
  <c r="M452" i="10"/>
  <c r="O452" i="10"/>
  <c r="N452" i="10"/>
  <c r="M474" i="10"/>
  <c r="N474" i="10"/>
  <c r="G483" i="10"/>
  <c r="K485" i="10"/>
  <c r="K487" i="10"/>
  <c r="G493" i="10"/>
  <c r="I495" i="10"/>
  <c r="K501" i="10"/>
  <c r="G517" i="10"/>
  <c r="N526" i="10"/>
  <c r="L526" i="10"/>
  <c r="M565" i="10"/>
  <c r="G577" i="10"/>
  <c r="G580" i="10"/>
  <c r="K583" i="10"/>
  <c r="M589" i="10"/>
  <c r="J596" i="10"/>
  <c r="S596" i="10" s="1"/>
  <c r="M600" i="10"/>
  <c r="I600" i="10"/>
  <c r="H600" i="10"/>
  <c r="I605" i="10"/>
  <c r="J612" i="10"/>
  <c r="M613" i="10"/>
  <c r="M625" i="10"/>
  <c r="J636" i="10"/>
  <c r="J644" i="10"/>
  <c r="H656" i="10"/>
  <c r="I664" i="10"/>
  <c r="I672" i="10"/>
  <c r="K680" i="10"/>
  <c r="L688" i="10"/>
  <c r="M692" i="10"/>
  <c r="O692" i="10"/>
  <c r="L692" i="10"/>
  <c r="M703" i="10"/>
  <c r="N703" i="10"/>
  <c r="H703" i="10"/>
  <c r="G712" i="10"/>
  <c r="I719" i="10"/>
  <c r="N751" i="10"/>
  <c r="N761" i="10"/>
  <c r="L766" i="10"/>
  <c r="I784" i="10"/>
  <c r="H784" i="10"/>
  <c r="G784" i="10"/>
  <c r="N798" i="10"/>
  <c r="O802" i="10"/>
  <c r="O809" i="10"/>
  <c r="N809" i="10"/>
  <c r="I822" i="10"/>
  <c r="O825" i="10"/>
  <c r="N825" i="10"/>
  <c r="L825" i="10"/>
  <c r="I825" i="10"/>
  <c r="M846" i="10"/>
  <c r="L846" i="10"/>
  <c r="K846" i="10"/>
  <c r="J846" i="10"/>
  <c r="H900" i="10"/>
  <c r="O911" i="10"/>
  <c r="M924" i="10"/>
  <c r="L924" i="10"/>
  <c r="H924" i="10"/>
  <c r="G924" i="10"/>
  <c r="L929" i="10"/>
  <c r="N931" i="10"/>
  <c r="K937" i="10"/>
  <c r="I1009" i="10"/>
  <c r="N1009" i="10"/>
  <c r="M1093" i="10"/>
  <c r="L1093" i="10"/>
  <c r="K1093" i="10"/>
  <c r="J1093" i="10"/>
  <c r="I1093" i="10"/>
  <c r="O1359" i="10"/>
  <c r="L1359" i="10"/>
  <c r="G1407" i="10"/>
  <c r="O1407" i="10"/>
  <c r="L1407" i="10"/>
  <c r="K1407" i="10"/>
  <c r="J1407" i="10"/>
  <c r="I1407" i="10"/>
  <c r="H1407" i="10"/>
  <c r="N1417" i="10"/>
  <c r="M1417" i="10"/>
  <c r="L1417" i="10"/>
  <c r="M1448" i="10"/>
  <c r="H1448" i="10"/>
  <c r="G1448" i="10"/>
  <c r="H8" i="10"/>
  <c r="N28" i="10"/>
  <c r="N75" i="10"/>
  <c r="K95" i="10"/>
  <c r="M122" i="10"/>
  <c r="G128" i="10"/>
  <c r="Q128" i="10" s="1"/>
  <c r="L133" i="10"/>
  <c r="K150" i="10"/>
  <c r="H164" i="10"/>
  <c r="N180" i="10"/>
  <c r="G192" i="10"/>
  <c r="Q192" i="10" s="1"/>
  <c r="H196" i="10"/>
  <c r="H216" i="10"/>
  <c r="P216" i="10" s="1"/>
  <c r="L231" i="10"/>
  <c r="L239" i="10"/>
  <c r="I284" i="10"/>
  <c r="I286" i="10"/>
  <c r="H306" i="10"/>
  <c r="J308" i="10"/>
  <c r="J310" i="10"/>
  <c r="S310" i="10" s="1"/>
  <c r="L312" i="10"/>
  <c r="O329" i="10"/>
  <c r="G362" i="10"/>
  <c r="M367" i="10"/>
  <c r="G371" i="10"/>
  <c r="M376" i="10"/>
  <c r="M384" i="10"/>
  <c r="K394" i="10"/>
  <c r="M402" i="10"/>
  <c r="J402" i="10"/>
  <c r="I402" i="10"/>
  <c r="G405" i="10"/>
  <c r="J410" i="10"/>
  <c r="M485" i="10"/>
  <c r="H493" i="10"/>
  <c r="J495" i="10"/>
  <c r="S495" i="10" s="1"/>
  <c r="H498" i="10"/>
  <c r="O501" i="10"/>
  <c r="N543" i="10"/>
  <c r="G547" i="10"/>
  <c r="N565" i="10"/>
  <c r="K605" i="10"/>
  <c r="N625" i="10"/>
  <c r="K636" i="10"/>
  <c r="K644" i="10"/>
  <c r="I656" i="10"/>
  <c r="N659" i="10"/>
  <c r="J664" i="10"/>
  <c r="J672" i="10"/>
  <c r="O680" i="10"/>
  <c r="O688" i="10"/>
  <c r="H709" i="10"/>
  <c r="I712" i="10"/>
  <c r="I732" i="10"/>
  <c r="G732" i="10"/>
  <c r="K736" i="10"/>
  <c r="O762" i="10"/>
  <c r="M762" i="10"/>
  <c r="L762" i="10"/>
  <c r="O798" i="10"/>
  <c r="I820" i="10"/>
  <c r="K874" i="10"/>
  <c r="L900" i="10"/>
  <c r="G915" i="10"/>
  <c r="O959" i="10"/>
  <c r="K959" i="10"/>
  <c r="O984" i="10"/>
  <c r="M984" i="10"/>
  <c r="H984" i="10"/>
  <c r="N984" i="10"/>
  <c r="L984" i="10"/>
  <c r="G984" i="10"/>
  <c r="O1015" i="10"/>
  <c r="K1015" i="10"/>
  <c r="I1015" i="10"/>
  <c r="G1015" i="10"/>
  <c r="H1063" i="10"/>
  <c r="K1083" i="10"/>
  <c r="O1083" i="10"/>
  <c r="L1083" i="10"/>
  <c r="L1100" i="10"/>
  <c r="N1100" i="10"/>
  <c r="H1100" i="10"/>
  <c r="G1155" i="10"/>
  <c r="O1239" i="10"/>
  <c r="L1239" i="10"/>
  <c r="G1239" i="10"/>
  <c r="G1636" i="10"/>
  <c r="N1636" i="10"/>
  <c r="H1636" i="10"/>
  <c r="K1381" i="10"/>
  <c r="J1381" i="10"/>
  <c r="O1401" i="10"/>
  <c r="N1401" i="10"/>
  <c r="L1401" i="10"/>
  <c r="L1443" i="10"/>
  <c r="J1443" i="10"/>
  <c r="I1443" i="10"/>
  <c r="H1443" i="10"/>
  <c r="L1505" i="10"/>
  <c r="J1505" i="10"/>
  <c r="O1555" i="10"/>
  <c r="L1555" i="10"/>
  <c r="O1579" i="10"/>
  <c r="L1579" i="10"/>
  <c r="K1579" i="10"/>
  <c r="J1579" i="10"/>
  <c r="I1579" i="10"/>
  <c r="O1675" i="10"/>
  <c r="L1675" i="10"/>
  <c r="K1675" i="10"/>
  <c r="G1675" i="10"/>
  <c r="N1698" i="10"/>
  <c r="M1698" i="10"/>
  <c r="G1698" i="10"/>
  <c r="O2023" i="10"/>
  <c r="K2023" i="10"/>
  <c r="O962" i="10"/>
  <c r="H962" i="10"/>
  <c r="O991" i="10"/>
  <c r="L1039" i="10"/>
  <c r="H1136" i="10"/>
  <c r="N1216" i="10"/>
  <c r="K1216" i="10"/>
  <c r="I1216" i="10"/>
  <c r="N1228" i="10"/>
  <c r="M1234" i="10"/>
  <c r="L1234" i="10"/>
  <c r="H1234" i="10"/>
  <c r="L1259" i="10"/>
  <c r="K1259" i="10"/>
  <c r="I1259" i="10"/>
  <c r="K1275" i="10"/>
  <c r="G1278" i="10"/>
  <c r="Q1278" i="10" s="1"/>
  <c r="G1302" i="10"/>
  <c r="O1308" i="10"/>
  <c r="G1443" i="10"/>
  <c r="I1517" i="10"/>
  <c r="M1517" i="10"/>
  <c r="L1517" i="10"/>
  <c r="K1517" i="10"/>
  <c r="G1552" i="10"/>
  <c r="N1552" i="10"/>
  <c r="M1552" i="10"/>
  <c r="L1552" i="10"/>
  <c r="K1552" i="10"/>
  <c r="J1552" i="10"/>
  <c r="K1565" i="10"/>
  <c r="J1565" i="10"/>
  <c r="G1579" i="10"/>
  <c r="Q1579" i="10" s="1"/>
  <c r="O1618" i="10"/>
  <c r="I1667" i="10"/>
  <c r="H1667" i="10"/>
  <c r="N1675" i="10"/>
  <c r="K1717" i="10"/>
  <c r="J1717" i="10"/>
  <c r="N1717" i="10"/>
  <c r="M1717" i="10"/>
  <c r="M1911" i="10"/>
  <c r="O1911" i="10"/>
  <c r="H1911" i="10"/>
  <c r="N1211" i="10"/>
  <c r="O1211" i="10"/>
  <c r="K1211" i="10"/>
  <c r="O1219" i="10"/>
  <c r="H1219" i="10"/>
  <c r="N1375" i="10"/>
  <c r="O1375" i="10"/>
  <c r="K1375" i="10"/>
  <c r="J1375" i="10"/>
  <c r="I1375" i="10"/>
  <c r="N1427" i="10"/>
  <c r="J1427" i="10"/>
  <c r="H1427" i="10"/>
  <c r="G1427" i="10"/>
  <c r="N1503" i="10"/>
  <c r="J1503" i="10"/>
  <c r="H1503" i="10"/>
  <c r="G1503" i="10"/>
  <c r="K1511" i="10"/>
  <c r="I1511" i="10"/>
  <c r="H1511" i="10"/>
  <c r="G1511" i="10"/>
  <c r="O1559" i="10"/>
  <c r="L1559" i="10"/>
  <c r="K1559" i="10"/>
  <c r="J1559" i="10"/>
  <c r="L1587" i="10"/>
  <c r="K1587" i="10"/>
  <c r="J1587" i="10"/>
  <c r="I1587" i="10"/>
  <c r="H1587" i="10"/>
  <c r="O1734" i="10"/>
  <c r="M1734" i="10"/>
  <c r="G1734" i="10"/>
  <c r="K1765" i="10"/>
  <c r="M1797" i="10"/>
  <c r="M2158" i="10"/>
  <c r="O2158" i="10"/>
  <c r="N2158" i="10"/>
  <c r="O1111" i="10"/>
  <c r="K1111" i="10"/>
  <c r="I1111" i="10"/>
  <c r="I1149" i="10"/>
  <c r="M1149" i="10"/>
  <c r="K1149" i="10"/>
  <c r="O1155" i="10"/>
  <c r="O1213" i="10"/>
  <c r="O1247" i="10"/>
  <c r="L1247" i="10"/>
  <c r="K1247" i="10"/>
  <c r="H1332" i="10"/>
  <c r="M1381" i="10"/>
  <c r="K1443" i="10"/>
  <c r="M1477" i="10"/>
  <c r="N1487" i="10"/>
  <c r="O1487" i="10"/>
  <c r="K1505" i="10"/>
  <c r="O1511" i="10"/>
  <c r="K1523" i="10"/>
  <c r="L1527" i="10"/>
  <c r="J1527" i="10"/>
  <c r="I1527" i="10"/>
  <c r="H1527" i="10"/>
  <c r="L1543" i="10"/>
  <c r="J1547" i="10"/>
  <c r="I1547" i="10"/>
  <c r="H1547" i="10"/>
  <c r="G1547" i="10"/>
  <c r="H1579" i="10"/>
  <c r="M1687" i="10"/>
  <c r="I1687" i="10"/>
  <c r="O1687" i="10"/>
  <c r="L1687" i="10"/>
  <c r="L1765" i="10"/>
  <c r="M1781" i="10"/>
  <c r="J1785" i="10"/>
  <c r="S1785" i="10" s="1"/>
  <c r="I1785" i="10"/>
  <c r="H1785" i="10"/>
  <c r="M1785" i="10"/>
  <c r="L1785" i="10"/>
  <c r="K1785" i="10"/>
  <c r="G1785" i="10"/>
  <c r="J1798" i="10"/>
  <c r="K1798" i="10"/>
  <c r="M1101" i="10"/>
  <c r="K1101" i="10"/>
  <c r="M1205" i="10"/>
  <c r="L1209" i="10"/>
  <c r="L1223" i="10"/>
  <c r="I1228" i="10"/>
  <c r="O1231" i="10"/>
  <c r="L1231" i="10"/>
  <c r="N1385" i="10"/>
  <c r="H1432" i="10"/>
  <c r="O1443" i="10"/>
  <c r="N1447" i="10"/>
  <c r="L1447" i="10"/>
  <c r="J1447" i="10"/>
  <c r="I1447" i="10"/>
  <c r="H1447" i="10"/>
  <c r="M1489" i="10"/>
  <c r="M1505" i="10"/>
  <c r="H1608" i="10"/>
  <c r="H1612" i="10"/>
  <c r="L1612" i="10"/>
  <c r="I1622" i="10"/>
  <c r="O1637" i="10"/>
  <c r="O1645" i="10"/>
  <c r="N1645" i="10"/>
  <c r="M1645" i="10"/>
  <c r="O1664" i="10"/>
  <c r="N1664" i="10"/>
  <c r="L1664" i="10"/>
  <c r="G1667" i="10"/>
  <c r="Q1667" i="10" s="1"/>
  <c r="O1696" i="10"/>
  <c r="K1696" i="10"/>
  <c r="L1696" i="10"/>
  <c r="J1696" i="10"/>
  <c r="S1696" i="10" s="1"/>
  <c r="H1696" i="10"/>
  <c r="G1696" i="10"/>
  <c r="O1725" i="10"/>
  <c r="L1725" i="10"/>
  <c r="K1725" i="10"/>
  <c r="M1765" i="10"/>
  <c r="N1839" i="10"/>
  <c r="O1839" i="10"/>
  <c r="M1839" i="10"/>
  <c r="L1839" i="10"/>
  <c r="L1901" i="10"/>
  <c r="N1901" i="10"/>
  <c r="H1932" i="10"/>
  <c r="G1932" i="10"/>
  <c r="O2181" i="10"/>
  <c r="N2181" i="10"/>
  <c r="M2181" i="10"/>
  <c r="N1433" i="10"/>
  <c r="O1433" i="10"/>
  <c r="J1439" i="10"/>
  <c r="H1439" i="10"/>
  <c r="G1498" i="10"/>
  <c r="O1498" i="10"/>
  <c r="L1501" i="10"/>
  <c r="J1501" i="10"/>
  <c r="L1515" i="10"/>
  <c r="J1515" i="10"/>
  <c r="I1515" i="10"/>
  <c r="P1515" i="10" s="1"/>
  <c r="H1515" i="10"/>
  <c r="L1792" i="10"/>
  <c r="H1792" i="10"/>
  <c r="G1792" i="10"/>
  <c r="I2088" i="10"/>
  <c r="N2088" i="10"/>
  <c r="H2088" i="10"/>
  <c r="O352" i="10"/>
  <c r="O533" i="10"/>
  <c r="O546" i="10"/>
  <c r="G555" i="10"/>
  <c r="N635" i="10"/>
  <c r="M648" i="10"/>
  <c r="N683" i="10"/>
  <c r="N716" i="10"/>
  <c r="K718" i="10"/>
  <c r="N736" i="10"/>
  <c r="H787" i="10"/>
  <c r="N824" i="10"/>
  <c r="N864" i="10"/>
  <c r="N868" i="10"/>
  <c r="L872" i="10"/>
  <c r="H899" i="10"/>
  <c r="M920" i="10"/>
  <c r="N923" i="10"/>
  <c r="L927" i="10"/>
  <c r="O938" i="10"/>
  <c r="M957" i="10"/>
  <c r="I957" i="10"/>
  <c r="N973" i="10"/>
  <c r="L973" i="10"/>
  <c r="M1020" i="10"/>
  <c r="N1023" i="10"/>
  <c r="L1023" i="10"/>
  <c r="J1023" i="10"/>
  <c r="S1023" i="10" s="1"/>
  <c r="H1023" i="10"/>
  <c r="O1067" i="10"/>
  <c r="K1067" i="10"/>
  <c r="J1091" i="10"/>
  <c r="S1091" i="10" s="1"/>
  <c r="L1104" i="10"/>
  <c r="H1111" i="10"/>
  <c r="H1123" i="10"/>
  <c r="L1129" i="10"/>
  <c r="J1129" i="10"/>
  <c r="J1149" i="10"/>
  <c r="L1159" i="10"/>
  <c r="N1160" i="10"/>
  <c r="I1169" i="10"/>
  <c r="L1173" i="10"/>
  <c r="L1176" i="10"/>
  <c r="H1191" i="10"/>
  <c r="O1202" i="10"/>
  <c r="H1211" i="10"/>
  <c r="J1216" i="10"/>
  <c r="N1220" i="10"/>
  <c r="G1226" i="10"/>
  <c r="K1228" i="10"/>
  <c r="O1235" i="10"/>
  <c r="R1235" i="10" s="1"/>
  <c r="M1241" i="10"/>
  <c r="H1247" i="10"/>
  <c r="H1272" i="10"/>
  <c r="O1302" i="10"/>
  <c r="I1310" i="10"/>
  <c r="O1310" i="10"/>
  <c r="G1310" i="10"/>
  <c r="O1319" i="10"/>
  <c r="K1319" i="10"/>
  <c r="J1319" i="10"/>
  <c r="G1352" i="10"/>
  <c r="G1362" i="10"/>
  <c r="Q1362" i="10" s="1"/>
  <c r="H1375" i="10"/>
  <c r="G1391" i="10"/>
  <c r="N1416" i="10"/>
  <c r="M1416" i="10"/>
  <c r="K1427" i="10"/>
  <c r="N1431" i="10"/>
  <c r="L1431" i="10"/>
  <c r="K1431" i="10"/>
  <c r="J1431" i="10"/>
  <c r="J1435" i="10"/>
  <c r="L1441" i="10"/>
  <c r="H1455" i="10"/>
  <c r="N1459" i="10"/>
  <c r="L1459" i="10"/>
  <c r="K1459" i="10"/>
  <c r="J1459" i="10"/>
  <c r="G1487" i="10"/>
  <c r="H1491" i="10"/>
  <c r="P1491" i="10" s="1"/>
  <c r="K1503" i="10"/>
  <c r="M1509" i="10"/>
  <c r="K1509" i="10"/>
  <c r="J1509" i="10"/>
  <c r="L1511" i="10"/>
  <c r="O1515" i="10"/>
  <c r="G1527" i="10"/>
  <c r="M1544" i="10"/>
  <c r="L1544" i="10"/>
  <c r="K1544" i="10"/>
  <c r="K1547" i="10"/>
  <c r="N1553" i="10"/>
  <c r="O1557" i="10"/>
  <c r="M1557" i="10"/>
  <c r="L1557" i="10"/>
  <c r="H1559" i="10"/>
  <c r="P1559" i="10" s="1"/>
  <c r="O1577" i="10"/>
  <c r="N1577" i="10"/>
  <c r="M1577" i="10"/>
  <c r="L1577" i="10"/>
  <c r="K1577" i="10"/>
  <c r="J1577" i="10"/>
  <c r="O1587" i="10"/>
  <c r="M1618" i="10"/>
  <c r="N1635" i="10"/>
  <c r="O1635" i="10"/>
  <c r="L1635" i="10"/>
  <c r="K1635" i="10"/>
  <c r="J1635" i="10"/>
  <c r="I1635" i="10"/>
  <c r="N1656" i="10"/>
  <c r="J1659" i="10"/>
  <c r="S1659" i="10" s="1"/>
  <c r="G1687" i="10"/>
  <c r="H1715" i="10"/>
  <c r="G1715" i="10"/>
  <c r="K1715" i="10"/>
  <c r="J1715" i="10"/>
  <c r="I1715" i="10"/>
  <c r="N1759" i="10"/>
  <c r="K1766" i="10"/>
  <c r="L1766" i="10"/>
  <c r="O1973" i="10"/>
  <c r="K1973" i="10"/>
  <c r="O2241" i="10"/>
  <c r="M2241" i="10"/>
  <c r="G334" i="10"/>
  <c r="O344" i="10"/>
  <c r="N347" i="10"/>
  <c r="N375" i="10"/>
  <c r="H423" i="10"/>
  <c r="H487" i="10"/>
  <c r="G524" i="10"/>
  <c r="N627" i="10"/>
  <c r="N663" i="10"/>
  <c r="M676" i="10"/>
  <c r="O813" i="10"/>
  <c r="S852" i="10"/>
  <c r="K941" i="10"/>
  <c r="S947" i="10"/>
  <c r="K947" i="10"/>
  <c r="K951" i="10"/>
  <c r="I951" i="10"/>
  <c r="G951" i="10"/>
  <c r="N1020" i="10"/>
  <c r="I1101" i="10"/>
  <c r="J1111" i="10"/>
  <c r="S1111" i="10" s="1"/>
  <c r="I1123" i="10"/>
  <c r="J1147" i="10"/>
  <c r="H1147" i="10"/>
  <c r="L1149" i="10"/>
  <c r="L1152" i="10"/>
  <c r="J1169" i="10"/>
  <c r="M1172" i="10"/>
  <c r="H1172" i="10"/>
  <c r="J1191" i="10"/>
  <c r="I1209" i="10"/>
  <c r="I1211" i="10"/>
  <c r="L1216" i="10"/>
  <c r="O1223" i="10"/>
  <c r="H1226" i="10"/>
  <c r="L1228" i="10"/>
  <c r="I1247" i="10"/>
  <c r="O1263" i="10"/>
  <c r="I1263" i="10"/>
  <c r="J1293" i="10"/>
  <c r="I1296" i="10"/>
  <c r="N1300" i="10"/>
  <c r="I1300" i="10"/>
  <c r="H1352" i="10"/>
  <c r="L1375" i="10"/>
  <c r="L1383" i="10"/>
  <c r="J1383" i="10"/>
  <c r="J1391" i="10"/>
  <c r="N1403" i="10"/>
  <c r="O1403" i="10"/>
  <c r="K1403" i="10"/>
  <c r="J1403" i="10"/>
  <c r="I1403" i="10"/>
  <c r="L1427" i="10"/>
  <c r="K1435" i="10"/>
  <c r="G1447" i="10"/>
  <c r="O1479" i="10"/>
  <c r="G1483" i="10"/>
  <c r="J1485" i="10"/>
  <c r="H1487" i="10"/>
  <c r="J1489" i="10"/>
  <c r="L1503" i="10"/>
  <c r="K1527" i="10"/>
  <c r="I1534" i="10"/>
  <c r="L1547" i="10"/>
  <c r="I1559" i="10"/>
  <c r="G1600" i="10"/>
  <c r="J1612" i="10"/>
  <c r="S1612" i="10" s="1"/>
  <c r="J1653" i="10"/>
  <c r="K1659" i="10"/>
  <c r="H1687" i="10"/>
  <c r="M1696" i="10"/>
  <c r="K1743" i="10"/>
  <c r="M1753" i="10"/>
  <c r="M1757" i="10"/>
  <c r="J1757" i="10"/>
  <c r="L1757" i="10"/>
  <c r="O1836" i="10"/>
  <c r="G1836" i="10"/>
  <c r="K1839" i="10"/>
  <c r="M1846" i="10"/>
  <c r="H1846" i="10"/>
  <c r="N983" i="10"/>
  <c r="J983" i="10"/>
  <c r="S983" i="10" s="1"/>
  <c r="H983" i="10"/>
  <c r="I999" i="10"/>
  <c r="G999" i="10"/>
  <c r="O1062" i="10"/>
  <c r="N1062" i="10"/>
  <c r="J1101" i="10"/>
  <c r="L1111" i="10"/>
  <c r="J1121" i="10"/>
  <c r="I1121" i="10"/>
  <c r="J1123" i="10"/>
  <c r="S1123" i="10" s="1"/>
  <c r="K1127" i="10"/>
  <c r="I1127" i="10"/>
  <c r="K1169" i="10"/>
  <c r="J1209" i="10"/>
  <c r="J1211" i="10"/>
  <c r="S1211" i="10" s="1"/>
  <c r="M1228" i="10"/>
  <c r="O1245" i="10"/>
  <c r="M1245" i="10"/>
  <c r="O1270" i="10"/>
  <c r="H1270" i="10"/>
  <c r="G1270" i="10"/>
  <c r="L1293" i="10"/>
  <c r="O1427" i="10"/>
  <c r="J1433" i="10"/>
  <c r="I1439" i="10"/>
  <c r="L1445" i="10"/>
  <c r="K1445" i="10"/>
  <c r="J1445" i="10"/>
  <c r="K1447" i="10"/>
  <c r="H1483" i="10"/>
  <c r="K1485" i="10"/>
  <c r="I1487" i="10"/>
  <c r="P1487" i="10" s="1"/>
  <c r="K1489" i="10"/>
  <c r="K1501" i="10"/>
  <c r="O1503" i="10"/>
  <c r="G1515" i="10"/>
  <c r="G1522" i="10"/>
  <c r="O1522" i="10"/>
  <c r="M1522" i="10"/>
  <c r="I1522" i="10"/>
  <c r="H1522" i="10"/>
  <c r="M1534" i="10"/>
  <c r="L1551" i="10"/>
  <c r="K1551" i="10"/>
  <c r="J1551" i="10"/>
  <c r="I1551" i="10"/>
  <c r="H1551" i="10"/>
  <c r="S1571" i="10"/>
  <c r="J1585" i="10"/>
  <c r="O1585" i="10"/>
  <c r="N1585" i="10"/>
  <c r="M1585" i="10"/>
  <c r="L1585" i="10"/>
  <c r="K1585" i="10"/>
  <c r="K1612" i="10"/>
  <c r="L1659" i="10"/>
  <c r="J1687" i="10"/>
  <c r="M1740" i="10"/>
  <c r="N1740" i="10"/>
  <c r="K1740" i="10"/>
  <c r="J1740" i="10"/>
  <c r="I1740" i="10"/>
  <c r="N1792" i="10"/>
  <c r="G1796" i="10"/>
  <c r="I1796" i="10"/>
  <c r="H1796" i="10"/>
  <c r="N671" i="10"/>
  <c r="M684" i="10"/>
  <c r="M719" i="10"/>
  <c r="N776" i="10"/>
  <c r="N886" i="10"/>
  <c r="K889" i="10"/>
  <c r="O907" i="10"/>
  <c r="N928" i="10"/>
  <c r="N976" i="10"/>
  <c r="M997" i="10"/>
  <c r="K997" i="10"/>
  <c r="I997" i="10"/>
  <c r="N1056" i="10"/>
  <c r="L1056" i="10"/>
  <c r="L1101" i="10"/>
  <c r="I1115" i="10"/>
  <c r="K1123" i="10"/>
  <c r="O1145" i="10"/>
  <c r="L1145" i="10"/>
  <c r="J1145" i="10"/>
  <c r="L1169" i="10"/>
  <c r="G1183" i="10"/>
  <c r="O1203" i="10"/>
  <c r="K1203" i="10"/>
  <c r="K1209" i="10"/>
  <c r="L1211" i="10"/>
  <c r="N1221" i="10"/>
  <c r="M1221" i="10"/>
  <c r="L1221" i="10"/>
  <c r="K1221" i="10"/>
  <c r="K1261" i="10"/>
  <c r="O1261" i="10"/>
  <c r="N1261" i="10"/>
  <c r="H1310" i="10"/>
  <c r="G1319" i="10"/>
  <c r="O1353" i="10"/>
  <c r="M1353" i="10"/>
  <c r="L1353" i="10"/>
  <c r="K1353" i="10"/>
  <c r="G1376" i="10"/>
  <c r="N1387" i="10"/>
  <c r="I1387" i="10"/>
  <c r="G1387" i="10"/>
  <c r="L1395" i="10"/>
  <c r="G1400" i="10"/>
  <c r="O1416" i="10"/>
  <c r="G1431" i="10"/>
  <c r="K1439" i="10"/>
  <c r="O1447" i="10"/>
  <c r="M1456" i="10"/>
  <c r="G1459" i="10"/>
  <c r="I1483" i="10"/>
  <c r="L1485" i="10"/>
  <c r="J1487" i="10"/>
  <c r="L1489" i="10"/>
  <c r="M1501" i="10"/>
  <c r="J1507" i="10"/>
  <c r="H1507" i="10"/>
  <c r="G1507" i="10"/>
  <c r="L1509" i="10"/>
  <c r="K1515" i="10"/>
  <c r="J1557" i="10"/>
  <c r="K1595" i="10"/>
  <c r="G1598" i="10"/>
  <c r="O1630" i="10"/>
  <c r="G1635" i="10"/>
  <c r="O1662" i="10"/>
  <c r="H1662" i="10"/>
  <c r="M1662" i="10"/>
  <c r="I1662" i="10"/>
  <c r="G1662" i="10"/>
  <c r="K1687" i="10"/>
  <c r="M1723" i="10"/>
  <c r="L1723" i="10"/>
  <c r="J1723" i="10"/>
  <c r="S1723" i="10" s="1"/>
  <c r="I1723" i="10"/>
  <c r="H1723" i="10"/>
  <c r="G1723" i="10"/>
  <c r="O1723" i="10"/>
  <c r="N1736" i="10"/>
  <c r="O1792" i="10"/>
  <c r="H2114" i="10"/>
  <c r="G2114" i="10"/>
  <c r="H852" i="10"/>
  <c r="I949" i="10"/>
  <c r="M949" i="10"/>
  <c r="K949" i="10"/>
  <c r="N1038" i="10"/>
  <c r="O1101" i="10"/>
  <c r="H1118" i="10"/>
  <c r="M1209" i="10"/>
  <c r="J1281" i="10"/>
  <c r="I1294" i="10"/>
  <c r="H1294" i="10"/>
  <c r="G1294" i="10"/>
  <c r="H1383" i="10"/>
  <c r="L1439" i="10"/>
  <c r="O1448" i="10"/>
  <c r="O1451" i="10"/>
  <c r="I1479" i="10"/>
  <c r="J1483" i="10"/>
  <c r="K1487" i="10"/>
  <c r="N1501" i="10"/>
  <c r="N1513" i="10"/>
  <c r="L1513" i="10"/>
  <c r="K1513" i="10"/>
  <c r="J1513" i="10"/>
  <c r="J1519" i="10"/>
  <c r="I1519" i="10"/>
  <c r="H1519" i="10"/>
  <c r="G1532" i="10"/>
  <c r="M1542" i="10"/>
  <c r="I1542" i="10"/>
  <c r="H1542" i="10"/>
  <c r="G1542" i="10"/>
  <c r="O1633" i="10"/>
  <c r="N1633" i="10"/>
  <c r="M1633" i="10"/>
  <c r="L1633" i="10"/>
  <c r="L1647" i="10"/>
  <c r="K1647" i="10"/>
  <c r="J1647" i="10"/>
  <c r="O1651" i="10"/>
  <c r="H1790" i="10"/>
  <c r="K1790" i="10"/>
  <c r="J1790" i="10"/>
  <c r="M1793" i="10"/>
  <c r="L1793" i="10"/>
  <c r="K1793" i="10"/>
  <c r="I1793" i="10"/>
  <c r="J1793" i="10"/>
  <c r="H1793" i="10"/>
  <c r="G1793" i="10"/>
  <c r="H1847" i="10"/>
  <c r="M1847" i="10"/>
  <c r="K1847" i="10"/>
  <c r="I1847" i="10"/>
  <c r="H1858" i="10"/>
  <c r="M1858" i="10"/>
  <c r="N1858" i="10"/>
  <c r="G1710" i="10"/>
  <c r="T1752" i="10"/>
  <c r="N1768" i="10"/>
  <c r="G1789" i="10"/>
  <c r="M1867" i="10"/>
  <c r="K1867" i="10"/>
  <c r="I1867" i="10"/>
  <c r="G1867" i="10"/>
  <c r="N1875" i="10"/>
  <c r="K1875" i="10"/>
  <c r="H1898" i="10"/>
  <c r="M1898" i="10"/>
  <c r="G1911" i="10"/>
  <c r="N1920" i="10"/>
  <c r="G1920" i="10"/>
  <c r="Q1920" i="10" s="1"/>
  <c r="L1932" i="10"/>
  <c r="N2006" i="10"/>
  <c r="K2120" i="10"/>
  <c r="G2132" i="10"/>
  <c r="H2132" i="10"/>
  <c r="M2260" i="10"/>
  <c r="L2260" i="10"/>
  <c r="J2260" i="10"/>
  <c r="M1795" i="10"/>
  <c r="O1795" i="10"/>
  <c r="H1816" i="10"/>
  <c r="M1844" i="10"/>
  <c r="N1844" i="10"/>
  <c r="M1909" i="10"/>
  <c r="L1909" i="10"/>
  <c r="J1909" i="10"/>
  <c r="N1936" i="10"/>
  <c r="L1936" i="10"/>
  <c r="J2042" i="10"/>
  <c r="M2162" i="10"/>
  <c r="G2162" i="10"/>
  <c r="N2202" i="10"/>
  <c r="O2202" i="10"/>
  <c r="M2202" i="10"/>
  <c r="L2202" i="10"/>
  <c r="K2202" i="10"/>
  <c r="J2202" i="10"/>
  <c r="O2205" i="10"/>
  <c r="H2205" i="10"/>
  <c r="G2205" i="10"/>
  <c r="M2205" i="10"/>
  <c r="K2205" i="10"/>
  <c r="J2205" i="10"/>
  <c r="M2250" i="10"/>
  <c r="K2250" i="10"/>
  <c r="J2250" i="10"/>
  <c r="O2250" i="10"/>
  <c r="H2397" i="10"/>
  <c r="G2397" i="10"/>
  <c r="N2440" i="10"/>
  <c r="K2440" i="10"/>
  <c r="H2440" i="10"/>
  <c r="O2440" i="10"/>
  <c r="J2440" i="10"/>
  <c r="S2440" i="10" s="1"/>
  <c r="I2440" i="10"/>
  <c r="G2440" i="10"/>
  <c r="N1930" i="10"/>
  <c r="L1930" i="10"/>
  <c r="I1930" i="10"/>
  <c r="L1968" i="10"/>
  <c r="O2033" i="10"/>
  <c r="N2033" i="10"/>
  <c r="L2033" i="10"/>
  <c r="H2099" i="10"/>
  <c r="M2099" i="10"/>
  <c r="N2194" i="10"/>
  <c r="G1923" i="10"/>
  <c r="N1962" i="10"/>
  <c r="L1962" i="10"/>
  <c r="H1962" i="10"/>
  <c r="L2009" i="10"/>
  <c r="K2009" i="10"/>
  <c r="I2009" i="10"/>
  <c r="H2028" i="10"/>
  <c r="O2028" i="10"/>
  <c r="N2028" i="10"/>
  <c r="M2028" i="10"/>
  <c r="I2045" i="10"/>
  <c r="L2045" i="10"/>
  <c r="K2045" i="10"/>
  <c r="J2045" i="10"/>
  <c r="G2108" i="10"/>
  <c r="I2149" i="10"/>
  <c r="O2149" i="10"/>
  <c r="N2149" i="10"/>
  <c r="M2149" i="10"/>
  <c r="L2149" i="10"/>
  <c r="J2149" i="10"/>
  <c r="M2221" i="10"/>
  <c r="K2221" i="10"/>
  <c r="J2221" i="10"/>
  <c r="I2239" i="10"/>
  <c r="H2239" i="10"/>
  <c r="G2239" i="10"/>
  <c r="N1862" i="10"/>
  <c r="M1862" i="10"/>
  <c r="M1921" i="10"/>
  <c r="L1921" i="10"/>
  <c r="J1921" i="10"/>
  <c r="L2062" i="10"/>
  <c r="I2062" i="10"/>
  <c r="O2159" i="10"/>
  <c r="I2159" i="10"/>
  <c r="O2173" i="10"/>
  <c r="N2173" i="10"/>
  <c r="M2173" i="10"/>
  <c r="G2202" i="10"/>
  <c r="N2205" i="10"/>
  <c r="M2561" i="10"/>
  <c r="L2561" i="10"/>
  <c r="K2561" i="10"/>
  <c r="J2561" i="10"/>
  <c r="S2561" i="10" s="1"/>
  <c r="I2561" i="10"/>
  <c r="H2561" i="10"/>
  <c r="M1873" i="10"/>
  <c r="J1873" i="10"/>
  <c r="I1873" i="10"/>
  <c r="L1996" i="10"/>
  <c r="J1996" i="10"/>
  <c r="M2176" i="10"/>
  <c r="L2176" i="10"/>
  <c r="K2176" i="10"/>
  <c r="J2176" i="10"/>
  <c r="I2176" i="10"/>
  <c r="H2176" i="10"/>
  <c r="M2179" i="10"/>
  <c r="O2179" i="10"/>
  <c r="K2309" i="10"/>
  <c r="I2309" i="10"/>
  <c r="N987" i="10"/>
  <c r="H1043" i="10"/>
  <c r="O1100" i="10"/>
  <c r="N1183" i="10"/>
  <c r="N1187" i="10"/>
  <c r="G1250" i="10"/>
  <c r="I1297" i="10"/>
  <c r="O1398" i="10"/>
  <c r="G1439" i="10"/>
  <c r="O1596" i="10"/>
  <c r="J1645" i="10"/>
  <c r="K1703" i="10"/>
  <c r="L1712" i="10"/>
  <c r="J1712" i="10"/>
  <c r="L1782" i="10"/>
  <c r="K1782" i="10"/>
  <c r="S1817" i="10"/>
  <c r="M1817" i="10"/>
  <c r="K1817" i="10"/>
  <c r="K1822" i="10"/>
  <c r="L1833" i="10"/>
  <c r="I1889" i="10"/>
  <c r="I1909" i="10"/>
  <c r="N1919" i="10"/>
  <c r="H1930" i="10"/>
  <c r="K1951" i="10"/>
  <c r="G1962" i="10"/>
  <c r="O1996" i="10"/>
  <c r="G2028" i="10"/>
  <c r="H2043" i="10"/>
  <c r="J2043" i="10"/>
  <c r="I2043" i="10"/>
  <c r="G2043" i="10"/>
  <c r="M2045" i="10"/>
  <c r="G2060" i="10"/>
  <c r="M2060" i="10"/>
  <c r="L2060" i="10"/>
  <c r="J2060" i="10"/>
  <c r="O2097" i="10"/>
  <c r="N2097" i="10"/>
  <c r="J2099" i="10"/>
  <c r="H2108" i="10"/>
  <c r="M2150" i="10"/>
  <c r="G2221" i="10"/>
  <c r="J2266" i="10"/>
  <c r="N2266" i="10"/>
  <c r="M2266" i="10"/>
  <c r="M1695" i="10"/>
  <c r="L1695" i="10"/>
  <c r="I1695" i="10"/>
  <c r="L1703" i="10"/>
  <c r="L1822" i="10"/>
  <c r="M1833" i="10"/>
  <c r="H1862" i="10"/>
  <c r="O1871" i="10"/>
  <c r="N1871" i="10"/>
  <c r="K1889" i="10"/>
  <c r="K1909" i="10"/>
  <c r="G1921" i="10"/>
  <c r="J1930" i="10"/>
  <c r="S1930" i="10" s="1"/>
  <c r="O1948" i="10"/>
  <c r="N1948" i="10"/>
  <c r="I1962" i="10"/>
  <c r="J2028" i="10"/>
  <c r="M2037" i="10"/>
  <c r="L2037" i="10"/>
  <c r="H2040" i="10"/>
  <c r="I2040" i="10"/>
  <c r="K2099" i="10"/>
  <c r="H2156" i="10"/>
  <c r="G2173" i="10"/>
  <c r="K2216" i="10"/>
  <c r="H2221" i="10"/>
  <c r="L972" i="10"/>
  <c r="O1022" i="10"/>
  <c r="L1040" i="10"/>
  <c r="L1052" i="10"/>
  <c r="G1094" i="10"/>
  <c r="M1109" i="10"/>
  <c r="J1137" i="10"/>
  <c r="O1140" i="10"/>
  <c r="L1160" i="10"/>
  <c r="H1166" i="10"/>
  <c r="N1180" i="10"/>
  <c r="H1262" i="10"/>
  <c r="I1304" i="10"/>
  <c r="O1330" i="10"/>
  <c r="H1396" i="10"/>
  <c r="G1436" i="10"/>
  <c r="O1488" i="10"/>
  <c r="G1562" i="10"/>
  <c r="M1638" i="10"/>
  <c r="N1679" i="10"/>
  <c r="J1683" i="10"/>
  <c r="I1688" i="10"/>
  <c r="N1691" i="10"/>
  <c r="K1731" i="10"/>
  <c r="H1738" i="10"/>
  <c r="M1774" i="10"/>
  <c r="L1774" i="10"/>
  <c r="J1774" i="10"/>
  <c r="K1777" i="10"/>
  <c r="J1777" i="10"/>
  <c r="I1777" i="10"/>
  <c r="G1777" i="10"/>
  <c r="K1845" i="10"/>
  <c r="N1850" i="10"/>
  <c r="M1860" i="10"/>
  <c r="L1860" i="10"/>
  <c r="H1860" i="10"/>
  <c r="G1860" i="10"/>
  <c r="G1873" i="10"/>
  <c r="M1877" i="10"/>
  <c r="H1884" i="10"/>
  <c r="G1887" i="10"/>
  <c r="L1889" i="10"/>
  <c r="L1913" i="10"/>
  <c r="I1917" i="10"/>
  <c r="H1921" i="10"/>
  <c r="J1942" i="10"/>
  <c r="G1982" i="10"/>
  <c r="H1996" i="10"/>
  <c r="L2028" i="10"/>
  <c r="G2090" i="10"/>
  <c r="O2094" i="10"/>
  <c r="K2097" i="10"/>
  <c r="L2099" i="10"/>
  <c r="M2144" i="10"/>
  <c r="K2144" i="10"/>
  <c r="N2144" i="10"/>
  <c r="L2144" i="10"/>
  <c r="J2157" i="10"/>
  <c r="L2157" i="10"/>
  <c r="K2157" i="10"/>
  <c r="I2157" i="10"/>
  <c r="H2157" i="10"/>
  <c r="H2167" i="10"/>
  <c r="H2173" i="10"/>
  <c r="G2176" i="10"/>
  <c r="N2221" i="10"/>
  <c r="M2233" i="10"/>
  <c r="L2233" i="10"/>
  <c r="J2233" i="10"/>
  <c r="S2233" i="10" s="1"/>
  <c r="I2233" i="10"/>
  <c r="H2233" i="10"/>
  <c r="G2233" i="10"/>
  <c r="J2309" i="10"/>
  <c r="S1603" i="10"/>
  <c r="L1845" i="10"/>
  <c r="K1887" i="10"/>
  <c r="M1889" i="10"/>
  <c r="O1915" i="10"/>
  <c r="M1915" i="10"/>
  <c r="I1921" i="10"/>
  <c r="J1994" i="10"/>
  <c r="L1994" i="10"/>
  <c r="G1994" i="10"/>
  <c r="L2026" i="10"/>
  <c r="H2026" i="10"/>
  <c r="G2026" i="10"/>
  <c r="O2035" i="10"/>
  <c r="K2035" i="10"/>
  <c r="J2035" i="10"/>
  <c r="M2064" i="10"/>
  <c r="N2064" i="10"/>
  <c r="I2128" i="10"/>
  <c r="J2150" i="10"/>
  <c r="S2150" i="10" s="1"/>
  <c r="M2167" i="10"/>
  <c r="J2173" i="10"/>
  <c r="H2259" i="10"/>
  <c r="I2263" i="10"/>
  <c r="H2263" i="10"/>
  <c r="G2263" i="10"/>
  <c r="G2400" i="10"/>
  <c r="Q2400" i="10" s="1"/>
  <c r="J2400" i="10"/>
  <c r="S2400" i="10" s="1"/>
  <c r="I2400" i="10"/>
  <c r="H2400" i="10"/>
  <c r="J969" i="10"/>
  <c r="G978" i="10"/>
  <c r="N1019" i="10"/>
  <c r="N1159" i="10"/>
  <c r="I1181" i="10"/>
  <c r="L1215" i="10"/>
  <c r="N1235" i="10"/>
  <c r="N1251" i="10"/>
  <c r="I1361" i="10"/>
  <c r="N1395" i="10"/>
  <c r="O1419" i="10"/>
  <c r="G1442" i="10"/>
  <c r="Q1442" i="10" s="1"/>
  <c r="O1472" i="10"/>
  <c r="G1478" i="10"/>
  <c r="G1518" i="10"/>
  <c r="Q1518" i="10" s="1"/>
  <c r="O1556" i="10"/>
  <c r="J1613" i="10"/>
  <c r="O1634" i="10"/>
  <c r="G1695" i="10"/>
  <c r="Q1695" i="10" s="1"/>
  <c r="O1721" i="10"/>
  <c r="O1765" i="10"/>
  <c r="G1797" i="10"/>
  <c r="N1797" i="10"/>
  <c r="M1799" i="10"/>
  <c r="M1845" i="10"/>
  <c r="M1851" i="10"/>
  <c r="O1854" i="10"/>
  <c r="H1857" i="10"/>
  <c r="L1868" i="10"/>
  <c r="H1871" i="10"/>
  <c r="J1885" i="10"/>
  <c r="M1887" i="10"/>
  <c r="K1921" i="10"/>
  <c r="G1948" i="10"/>
  <c r="N1994" i="10"/>
  <c r="O2054" i="10"/>
  <c r="M2054" i="10"/>
  <c r="M2084" i="10"/>
  <c r="L2090" i="10"/>
  <c r="M2097" i="10"/>
  <c r="J2154" i="10"/>
  <c r="S2154" i="10" s="1"/>
  <c r="O2165" i="10"/>
  <c r="K2173" i="10"/>
  <c r="H2303" i="10"/>
  <c r="O2303" i="10"/>
  <c r="J2303" i="10"/>
  <c r="S2303" i="10" s="1"/>
  <c r="I2303" i="10"/>
  <c r="L2314" i="10"/>
  <c r="K2314" i="10"/>
  <c r="M2216" i="10"/>
  <c r="L2364" i="10"/>
  <c r="H2371" i="10"/>
  <c r="K2382" i="10"/>
  <c r="M2388" i="10"/>
  <c r="L2388" i="10"/>
  <c r="H2428" i="10"/>
  <c r="N2479" i="10"/>
  <c r="H2479" i="10"/>
  <c r="M2479" i="10"/>
  <c r="L2479" i="10"/>
  <c r="G2479" i="10"/>
  <c r="N2509" i="10"/>
  <c r="O2543" i="10"/>
  <c r="M2547" i="10"/>
  <c r="N2551" i="10"/>
  <c r="M2551" i="10"/>
  <c r="L2551" i="10"/>
  <c r="H2551" i="10"/>
  <c r="G2551" i="10"/>
  <c r="O2551" i="10"/>
  <c r="O2607" i="10"/>
  <c r="L2662" i="10"/>
  <c r="H2662" i="10"/>
  <c r="M2662" i="10"/>
  <c r="K2662" i="10"/>
  <c r="J2662" i="10"/>
  <c r="I2662" i="10"/>
  <c r="M2391" i="10"/>
  <c r="N2431" i="10"/>
  <c r="O2431" i="10"/>
  <c r="G2583" i="10"/>
  <c r="O2583" i="10"/>
  <c r="M2583" i="10"/>
  <c r="H2583" i="10"/>
  <c r="O2599" i="10"/>
  <c r="M2599" i="10"/>
  <c r="K2658" i="10"/>
  <c r="J2658" i="10"/>
  <c r="M2658" i="10"/>
  <c r="K2775" i="10"/>
  <c r="I2775" i="10"/>
  <c r="H2775" i="10"/>
  <c r="J2775" i="10"/>
  <c r="M2359" i="10"/>
  <c r="H2359" i="10"/>
  <c r="N2416" i="10"/>
  <c r="H2416" i="10"/>
  <c r="G2416" i="10"/>
  <c r="K2416" i="10"/>
  <c r="N2466" i="10"/>
  <c r="I2466" i="10"/>
  <c r="H2476" i="10"/>
  <c r="I2476" i="10"/>
  <c r="G2476" i="10"/>
  <c r="P2500" i="10"/>
  <c r="N2537" i="10"/>
  <c r="M2537" i="10"/>
  <c r="L2602" i="10"/>
  <c r="K2602" i="10"/>
  <c r="J2602" i="10"/>
  <c r="H2691" i="10"/>
  <c r="M2691" i="10"/>
  <c r="M2312" i="10"/>
  <c r="L2312" i="10"/>
  <c r="J2312" i="10"/>
  <c r="S2312" i="10" s="1"/>
  <c r="M2357" i="10"/>
  <c r="H2357" i="10"/>
  <c r="N2386" i="10"/>
  <c r="M2386" i="10"/>
  <c r="L2386" i="10"/>
  <c r="O2407" i="10"/>
  <c r="N2407" i="10"/>
  <c r="M2559" i="10"/>
  <c r="L2559" i="10"/>
  <c r="J2293" i="10"/>
  <c r="M2300" i="10"/>
  <c r="I2324" i="10"/>
  <c r="K2354" i="10"/>
  <c r="G2354" i="10"/>
  <c r="Q2354" i="10" s="1"/>
  <c r="H2383" i="10"/>
  <c r="H2463" i="10"/>
  <c r="G2596" i="10"/>
  <c r="K2596" i="10"/>
  <c r="J2596" i="10"/>
  <c r="H2596" i="10"/>
  <c r="L2599" i="10"/>
  <c r="M2423" i="10"/>
  <c r="O2423" i="10"/>
  <c r="N2423" i="10"/>
  <c r="L2423" i="10"/>
  <c r="J2426" i="10"/>
  <c r="I2426" i="10"/>
  <c r="J2504" i="10"/>
  <c r="I2504" i="10"/>
  <c r="H2504" i="10"/>
  <c r="I2751" i="10"/>
  <c r="J2751" i="10"/>
  <c r="L2751" i="10"/>
  <c r="K2751" i="10"/>
  <c r="N1754" i="10"/>
  <c r="O1779" i="10"/>
  <c r="N1869" i="10"/>
  <c r="K1977" i="10"/>
  <c r="O2020" i="10"/>
  <c r="O2031" i="10"/>
  <c r="K2031" i="10"/>
  <c r="H2066" i="10"/>
  <c r="K2109" i="10"/>
  <c r="O2166" i="10"/>
  <c r="G2236" i="10"/>
  <c r="N2242" i="10"/>
  <c r="M2242" i="10"/>
  <c r="N2307" i="10"/>
  <c r="J2307" i="10"/>
  <c r="S2307" i="10" s="1"/>
  <c r="I2312" i="10"/>
  <c r="M2322" i="10"/>
  <c r="K2324" i="10"/>
  <c r="L2341" i="10"/>
  <c r="I2357" i="10"/>
  <c r="G2360" i="10"/>
  <c r="G2375" i="10"/>
  <c r="L2381" i="10"/>
  <c r="K2381" i="10"/>
  <c r="J2381" i="10"/>
  <c r="I2383" i="10"/>
  <c r="G2386" i="10"/>
  <c r="M2398" i="10"/>
  <c r="G2407" i="10"/>
  <c r="L2409" i="10"/>
  <c r="J2409" i="10"/>
  <c r="S2409" i="10" s="1"/>
  <c r="I2409" i="10"/>
  <c r="H2409" i="10"/>
  <c r="N2409" i="10"/>
  <c r="J2416" i="10"/>
  <c r="S2416" i="10" s="1"/>
  <c r="O2419" i="10"/>
  <c r="N2463" i="10"/>
  <c r="O2520" i="10"/>
  <c r="O2567" i="10"/>
  <c r="N2567" i="10"/>
  <c r="M2567" i="10"/>
  <c r="H2593" i="10"/>
  <c r="I2596" i="10"/>
  <c r="K2169" i="10"/>
  <c r="H2169" i="10"/>
  <c r="H2293" i="10"/>
  <c r="N2322" i="10"/>
  <c r="L2324" i="10"/>
  <c r="H2327" i="10"/>
  <c r="L2354" i="10"/>
  <c r="J2357" i="10"/>
  <c r="H2375" i="10"/>
  <c r="K2386" i="10"/>
  <c r="H2407" i="10"/>
  <c r="O2416" i="10"/>
  <c r="N2464" i="10"/>
  <c r="O2464" i="10"/>
  <c r="K2464" i="10"/>
  <c r="I2464" i="10"/>
  <c r="H2464" i="10"/>
  <c r="G2464" i="10"/>
  <c r="I2564" i="10"/>
  <c r="H2564" i="10"/>
  <c r="J2564" i="10"/>
  <c r="M2610" i="10"/>
  <c r="N2610" i="10"/>
  <c r="L2610" i="10"/>
  <c r="N1796" i="10"/>
  <c r="O1847" i="10"/>
  <c r="O1972" i="10"/>
  <c r="G1972" i="10"/>
  <c r="I2055" i="10"/>
  <c r="N2070" i="10"/>
  <c r="J2070" i="10"/>
  <c r="N2080" i="10"/>
  <c r="J2080" i="10"/>
  <c r="S2080" i="10" s="1"/>
  <c r="H2080" i="10"/>
  <c r="G2106" i="10"/>
  <c r="Q2106" i="10" s="1"/>
  <c r="N2189" i="10"/>
  <c r="M2189" i="10"/>
  <c r="K2189" i="10"/>
  <c r="K2200" i="10"/>
  <c r="M2200" i="10"/>
  <c r="L2200" i="10"/>
  <c r="I2293" i="10"/>
  <c r="M2324" i="10"/>
  <c r="I2327" i="10"/>
  <c r="O2354" i="10"/>
  <c r="K2357" i="10"/>
  <c r="K2366" i="10"/>
  <c r="J2373" i="10"/>
  <c r="I2375" i="10"/>
  <c r="O2386" i="10"/>
  <c r="M2401" i="10"/>
  <c r="L2407" i="10"/>
  <c r="G2423" i="10"/>
  <c r="J2442" i="10"/>
  <c r="M2593" i="10"/>
  <c r="J2735" i="10"/>
  <c r="H2735" i="10"/>
  <c r="O1661" i="10"/>
  <c r="M1703" i="10"/>
  <c r="N1727" i="10"/>
  <c r="O1758" i="10"/>
  <c r="L1760" i="10"/>
  <c r="K1764" i="10"/>
  <c r="O1801" i="10"/>
  <c r="I1849" i="10"/>
  <c r="G1869" i="10"/>
  <c r="N1966" i="10"/>
  <c r="L1977" i="10"/>
  <c r="M2008" i="10"/>
  <c r="O2029" i="10"/>
  <c r="G2031" i="10"/>
  <c r="O2049" i="10"/>
  <c r="I2058" i="10"/>
  <c r="G2066" i="10"/>
  <c r="L2070" i="10"/>
  <c r="I2127" i="10"/>
  <c r="I2131" i="10"/>
  <c r="G2135" i="10"/>
  <c r="M2166" i="10"/>
  <c r="O2274" i="10"/>
  <c r="K2274" i="10"/>
  <c r="M2291" i="10"/>
  <c r="M2298" i="10"/>
  <c r="L2298" i="10"/>
  <c r="H2307" i="10"/>
  <c r="N2327" i="10"/>
  <c r="J2333" i="10"/>
  <c r="H2333" i="10"/>
  <c r="L2357" i="10"/>
  <c r="O2367" i="10"/>
  <c r="K2373" i="10"/>
  <c r="J2375" i="10"/>
  <c r="H2381" i="10"/>
  <c r="M2407" i="10"/>
  <c r="K2409" i="10"/>
  <c r="H2423" i="10"/>
  <c r="O2427" i="10"/>
  <c r="J1984" i="10"/>
  <c r="S1984" i="10" s="1"/>
  <c r="L2058" i="10"/>
  <c r="O2067" i="10"/>
  <c r="O2073" i="10"/>
  <c r="I2125" i="10"/>
  <c r="O2145" i="10"/>
  <c r="I2169" i="10"/>
  <c r="I2227" i="10"/>
  <c r="G2227" i="10"/>
  <c r="O2259" i="10"/>
  <c r="N2259" i="10"/>
  <c r="M2259" i="10"/>
  <c r="H2261" i="10"/>
  <c r="O2310" i="10"/>
  <c r="O2314" i="10"/>
  <c r="L2330" i="10"/>
  <c r="K2330" i="10"/>
  <c r="G2330" i="10"/>
  <c r="Q2330" i="10" s="1"/>
  <c r="N2357" i="10"/>
  <c r="N2397" i="10"/>
  <c r="J2397" i="10"/>
  <c r="S2397" i="10" s="1"/>
  <c r="I2397" i="10"/>
  <c r="G2421" i="10"/>
  <c r="H2421" i="10"/>
  <c r="J2464" i="10"/>
  <c r="S2464" i="10" s="1"/>
  <c r="I2610" i="10"/>
  <c r="O2782" i="10"/>
  <c r="I2782" i="10"/>
  <c r="H2782" i="10"/>
  <c r="G2782" i="10"/>
  <c r="I2433" i="10"/>
  <c r="J2525" i="10"/>
  <c r="S2525" i="10" s="1"/>
  <c r="O2540" i="10"/>
  <c r="I2540" i="10"/>
  <c r="H2540" i="10"/>
  <c r="O2542" i="10"/>
  <c r="N2569" i="10"/>
  <c r="J2569" i="10"/>
  <c r="O2596" i="10"/>
  <c r="H2607" i="10"/>
  <c r="M2607" i="10"/>
  <c r="N2607" i="10"/>
  <c r="L2607" i="10"/>
  <c r="J2616" i="10"/>
  <c r="S2616" i="10" s="1"/>
  <c r="G2700" i="10"/>
  <c r="L2700" i="10"/>
  <c r="K2700" i="10"/>
  <c r="K2740" i="10"/>
  <c r="L2781" i="10"/>
  <c r="I2781" i="10"/>
  <c r="I2795" i="10"/>
  <c r="N2842" i="10"/>
  <c r="O2842" i="10"/>
  <c r="L2842" i="10"/>
  <c r="K2842" i="10"/>
  <c r="L2848" i="10"/>
  <c r="K2848" i="10"/>
  <c r="K2985" i="10"/>
  <c r="J2985" i="10"/>
  <c r="G2985" i="10"/>
  <c r="M2985" i="10"/>
  <c r="L2985" i="10"/>
  <c r="H2985" i="10"/>
  <c r="O2788" i="10"/>
  <c r="G2802" i="10"/>
  <c r="Q2802" i="10" s="1"/>
  <c r="O2845" i="10"/>
  <c r="N2845" i="10"/>
  <c r="I2845" i="10"/>
  <c r="L2845" i="10"/>
  <c r="H2845" i="10"/>
  <c r="M2927" i="10"/>
  <c r="N2802" i="10"/>
  <c r="L2802" i="10"/>
  <c r="K2802" i="10"/>
  <c r="O2840" i="10"/>
  <c r="N2840" i="10"/>
  <c r="O2970" i="10"/>
  <c r="J2970" i="10"/>
  <c r="G2662" i="10"/>
  <c r="G2741" i="10"/>
  <c r="L2741" i="10"/>
  <c r="O2764" i="10"/>
  <c r="I2796" i="10"/>
  <c r="L2805" i="10"/>
  <c r="H2805" i="10"/>
  <c r="I2805" i="10"/>
  <c r="I2864" i="10"/>
  <c r="G2942" i="10"/>
  <c r="Q2942" i="10" s="1"/>
  <c r="M2695" i="10"/>
  <c r="H2695" i="10"/>
  <c r="L2698" i="10"/>
  <c r="K2698" i="10"/>
  <c r="G2698" i="10"/>
  <c r="H2710" i="10"/>
  <c r="I2710" i="10"/>
  <c r="J2761" i="10"/>
  <c r="I2761" i="10"/>
  <c r="O2872" i="10"/>
  <c r="N2872" i="10"/>
  <c r="L2872" i="10"/>
  <c r="M2872" i="10"/>
  <c r="I2872" i="10"/>
  <c r="O2875" i="10"/>
  <c r="M2875" i="10"/>
  <c r="J2875" i="10"/>
  <c r="I2875" i="10"/>
  <c r="H2875" i="10"/>
  <c r="K2875" i="10"/>
  <c r="H2913" i="10"/>
  <c r="G2913" i="10"/>
  <c r="G2504" i="10"/>
  <c r="O2531" i="10"/>
  <c r="G2564" i="10"/>
  <c r="P2564" i="10" s="1"/>
  <c r="N2602" i="10"/>
  <c r="G2620" i="10"/>
  <c r="Q2620" i="10" s="1"/>
  <c r="O2728" i="10"/>
  <c r="M2736" i="10"/>
  <c r="N2736" i="10"/>
  <c r="H2758" i="10"/>
  <c r="I2802" i="10"/>
  <c r="K2840" i="10"/>
  <c r="M2850" i="10"/>
  <c r="J2850" i="10"/>
  <c r="I2850" i="10"/>
  <c r="G2850" i="10"/>
  <c r="Q2850" i="10" s="1"/>
  <c r="O2850" i="10"/>
  <c r="O2883" i="10"/>
  <c r="N2516" i="10"/>
  <c r="J2516" i="10"/>
  <c r="G2516" i="10"/>
  <c r="M2529" i="10"/>
  <c r="L2529" i="10"/>
  <c r="N2535" i="10"/>
  <c r="H2535" i="10"/>
  <c r="G2535" i="10"/>
  <c r="N2560" i="10"/>
  <c r="K2560" i="10"/>
  <c r="J2560" i="10"/>
  <c r="R2560" i="10" s="1"/>
  <c r="O2665" i="10"/>
  <c r="H2665" i="10"/>
  <c r="G2679" i="10"/>
  <c r="H2679" i="10"/>
  <c r="J2710" i="10"/>
  <c r="G2716" i="10"/>
  <c r="L2716" i="10"/>
  <c r="M2748" i="10"/>
  <c r="O2796" i="10"/>
  <c r="J2802" i="10"/>
  <c r="L2840" i="10"/>
  <c r="G2045" i="10"/>
  <c r="O2125" i="10"/>
  <c r="M2253" i="10"/>
  <c r="L2268" i="10"/>
  <c r="G2271" i="10"/>
  <c r="K2318" i="10"/>
  <c r="O2326" i="10"/>
  <c r="J2376" i="10"/>
  <c r="O2508" i="10"/>
  <c r="K2508" i="10"/>
  <c r="O2510" i="10"/>
  <c r="M2586" i="10"/>
  <c r="J2586" i="10"/>
  <c r="J2606" i="10"/>
  <c r="K2606" i="10"/>
  <c r="O2631" i="10"/>
  <c r="G2631" i="10"/>
  <c r="I2638" i="10"/>
  <c r="O2659" i="10"/>
  <c r="N2672" i="10"/>
  <c r="G2695" i="10"/>
  <c r="H2698" i="10"/>
  <c r="K2710" i="10"/>
  <c r="J2716" i="10"/>
  <c r="O2761" i="10"/>
  <c r="O2834" i="10"/>
  <c r="G2834" i="10"/>
  <c r="Q2834" i="10" s="1"/>
  <c r="M2840" i="10"/>
  <c r="L2875" i="10"/>
  <c r="N2408" i="10"/>
  <c r="H2408" i="10"/>
  <c r="H2527" i="10"/>
  <c r="N2575" i="10"/>
  <c r="M2575" i="10"/>
  <c r="I2608" i="10"/>
  <c r="G2665" i="10"/>
  <c r="M2679" i="10"/>
  <c r="N2695" i="10"/>
  <c r="I2698" i="10"/>
  <c r="L2710" i="10"/>
  <c r="M2726" i="10"/>
  <c r="J2726" i="10"/>
  <c r="O2736" i="10"/>
  <c r="H2759" i="10"/>
  <c r="M2759" i="10"/>
  <c r="K2759" i="10"/>
  <c r="L2759" i="10"/>
  <c r="N2821" i="10"/>
  <c r="L2821" i="10"/>
  <c r="H2821" i="10"/>
  <c r="H2850" i="10"/>
  <c r="J2895" i="10"/>
  <c r="I2895" i="10"/>
  <c r="H2895" i="10"/>
  <c r="L2961" i="10"/>
  <c r="K2961" i="10"/>
  <c r="H2961" i="10"/>
  <c r="G2961" i="10"/>
  <c r="M2009" i="10"/>
  <c r="O2065" i="10"/>
  <c r="N2078" i="10"/>
  <c r="S2090" i="10"/>
  <c r="I2097" i="10"/>
  <c r="M2133" i="10"/>
  <c r="L2186" i="10"/>
  <c r="M2208" i="10"/>
  <c r="M2215" i="10"/>
  <c r="K2220" i="10"/>
  <c r="M2303" i="10"/>
  <c r="O2342" i="10"/>
  <c r="O2463" i="10"/>
  <c r="L2463" i="10"/>
  <c r="K2500" i="10"/>
  <c r="N2511" i="10"/>
  <c r="H2511" i="10"/>
  <c r="G2511" i="10"/>
  <c r="H2516" i="10"/>
  <c r="G2525" i="10"/>
  <c r="L2527" i="10"/>
  <c r="H2529" i="10"/>
  <c r="L2535" i="10"/>
  <c r="M2545" i="10"/>
  <c r="G2560" i="10"/>
  <c r="J2584" i="10"/>
  <c r="S2584" i="10" s="1"/>
  <c r="I2584" i="10"/>
  <c r="M2606" i="10"/>
  <c r="O2612" i="10"/>
  <c r="I2616" i="10"/>
  <c r="H2616" i="10"/>
  <c r="M2631" i="10"/>
  <c r="G2663" i="10"/>
  <c r="O2663" i="10"/>
  <c r="H2663" i="10"/>
  <c r="I2666" i="10"/>
  <c r="K2666" i="10"/>
  <c r="N2679" i="10"/>
  <c r="O2695" i="10"/>
  <c r="M2710" i="10"/>
  <c r="K2716" i="10"/>
  <c r="G2733" i="10"/>
  <c r="O2733" i="10"/>
  <c r="G2740" i="10"/>
  <c r="Q2740" i="10" s="1"/>
  <c r="I2740" i="10"/>
  <c r="H2740" i="10"/>
  <c r="M2740" i="10"/>
  <c r="J2777" i="10"/>
  <c r="I2828" i="10"/>
  <c r="K2850" i="10"/>
  <c r="J2888" i="10"/>
  <c r="I2888" i="10"/>
  <c r="M2891" i="10"/>
  <c r="O2895" i="10"/>
  <c r="I2516" i="10"/>
  <c r="H2525" i="10"/>
  <c r="M2527" i="10"/>
  <c r="J2529" i="10"/>
  <c r="M2535" i="10"/>
  <c r="H2560" i="10"/>
  <c r="G2711" i="10"/>
  <c r="N2711" i="10"/>
  <c r="M2711" i="10"/>
  <c r="H2711" i="10"/>
  <c r="G2714" i="10"/>
  <c r="K2714" i="10"/>
  <c r="L2850" i="10"/>
  <c r="I2892" i="10"/>
  <c r="G2892" i="10"/>
  <c r="H2892" i="10"/>
  <c r="N2514" i="10"/>
  <c r="J2514" i="10"/>
  <c r="K2516" i="10"/>
  <c r="O2528" i="10"/>
  <c r="R2528" i="10" s="1"/>
  <c r="I2528" i="10"/>
  <c r="H2528" i="10"/>
  <c r="P2528" i="10" s="1"/>
  <c r="K2529" i="10"/>
  <c r="O2535" i="10"/>
  <c r="H2549" i="10"/>
  <c r="I2560" i="10"/>
  <c r="L2626" i="10"/>
  <c r="J2626" i="10"/>
  <c r="G2680" i="10"/>
  <c r="O2680" i="10"/>
  <c r="L2680" i="10"/>
  <c r="K2680" i="10"/>
  <c r="N2750" i="10"/>
  <c r="I2821" i="10"/>
  <c r="M2877" i="10"/>
  <c r="O2877" i="10"/>
  <c r="N2877" i="10"/>
  <c r="I2877" i="10"/>
  <c r="H2877" i="10"/>
  <c r="O2632" i="10"/>
  <c r="L2706" i="10"/>
  <c r="M2715" i="10"/>
  <c r="H2798" i="10"/>
  <c r="I2826" i="10"/>
  <c r="L2851" i="10"/>
  <c r="M2874" i="10"/>
  <c r="L2874" i="10"/>
  <c r="K2874" i="10"/>
  <c r="I2874" i="10"/>
  <c r="G2888" i="10"/>
  <c r="Q2888" i="10" s="1"/>
  <c r="L2897" i="10"/>
  <c r="O2931" i="10"/>
  <c r="G2935" i="10"/>
  <c r="I2935" i="10"/>
  <c r="N2961" i="10"/>
  <c r="J2961" i="10"/>
  <c r="M2961" i="10"/>
  <c r="T2961" i="10" s="1"/>
  <c r="H2980" i="10"/>
  <c r="M3047" i="10"/>
  <c r="M3088" i="10"/>
  <c r="J3088" i="10"/>
  <c r="S3088" i="10" s="1"/>
  <c r="I3142" i="10"/>
  <c r="G3183" i="10"/>
  <c r="O3095" i="10"/>
  <c r="N3095" i="10"/>
  <c r="M3095" i="10"/>
  <c r="L3095" i="10"/>
  <c r="I2959" i="10"/>
  <c r="L2959" i="10"/>
  <c r="K3045" i="10"/>
  <c r="J3045" i="10"/>
  <c r="I3045" i="10"/>
  <c r="L3045" i="10"/>
  <c r="M3067" i="10"/>
  <c r="J3067" i="10"/>
  <c r="N3130" i="10"/>
  <c r="M3130" i="10"/>
  <c r="L3133" i="10"/>
  <c r="M3133" i="10"/>
  <c r="K3133" i="10"/>
  <c r="N2898" i="10"/>
  <c r="J2908" i="10"/>
  <c r="S2908" i="10" s="1"/>
  <c r="G3085" i="10"/>
  <c r="I3085" i="10"/>
  <c r="O2886" i="10"/>
  <c r="I2951" i="10"/>
  <c r="G2953" i="10"/>
  <c r="G3120" i="10"/>
  <c r="O3120" i="10"/>
  <c r="M3120" i="10"/>
  <c r="J3120" i="10"/>
  <c r="G3130" i="10"/>
  <c r="I2968" i="10"/>
  <c r="H2968" i="10"/>
  <c r="L2968" i="10"/>
  <c r="J2968" i="10"/>
  <c r="G2968" i="10"/>
  <c r="N3010" i="10"/>
  <c r="H3045" i="10"/>
  <c r="O3114" i="10"/>
  <c r="M3114" i="10"/>
  <c r="M3173" i="10"/>
  <c r="H3173" i="10"/>
  <c r="N2945" i="10"/>
  <c r="H2948" i="10"/>
  <c r="I2953" i="10"/>
  <c r="H2959" i="10"/>
  <c r="L3025" i="10"/>
  <c r="K3025" i="10"/>
  <c r="J3025" i="10"/>
  <c r="S3025" i="10" s="1"/>
  <c r="N3025" i="10"/>
  <c r="K3130" i="10"/>
  <c r="H3198" i="10"/>
  <c r="G3198" i="10"/>
  <c r="N2759" i="10"/>
  <c r="N2880" i="10"/>
  <c r="L2883" i="10"/>
  <c r="N2886" i="10"/>
  <c r="I2927" i="10"/>
  <c r="I2948" i="10"/>
  <c r="G2951" i="10"/>
  <c r="J2959" i="10"/>
  <c r="I3120" i="10"/>
  <c r="H2457" i="10"/>
  <c r="M2482" i="10"/>
  <c r="N2485" i="10"/>
  <c r="M2570" i="10"/>
  <c r="O2679" i="10"/>
  <c r="G2710" i="10"/>
  <c r="H2751" i="10"/>
  <c r="N2751" i="10"/>
  <c r="M2751" i="10"/>
  <c r="O2798" i="10"/>
  <c r="K2798" i="10"/>
  <c r="O2826" i="10"/>
  <c r="L2826" i="10"/>
  <c r="J2826" i="10"/>
  <c r="S2826" i="10" s="1"/>
  <c r="N2838" i="10"/>
  <c r="M2851" i="10"/>
  <c r="N2883" i="10"/>
  <c r="H2917" i="10"/>
  <c r="J2927" i="10"/>
  <c r="S2927" i="10" s="1"/>
  <c r="N2931" i="10"/>
  <c r="J2943" i="10"/>
  <c r="R2943" i="10" s="1"/>
  <c r="L2943" i="10"/>
  <c r="J2948" i="10"/>
  <c r="S2948" i="10" s="1"/>
  <c r="H2951" i="10"/>
  <c r="O2957" i="10"/>
  <c r="M2957" i="10"/>
  <c r="M2959" i="10"/>
  <c r="K2968" i="10"/>
  <c r="J2980" i="10"/>
  <c r="I2980" i="10"/>
  <c r="K2997" i="10"/>
  <c r="H2997" i="10"/>
  <c r="G2997" i="10"/>
  <c r="M3029" i="10"/>
  <c r="L3029" i="10"/>
  <c r="J3029" i="10"/>
  <c r="S3029" i="10" s="1"/>
  <c r="H3029" i="10"/>
  <c r="M3111" i="10"/>
  <c r="I3114" i="10"/>
  <c r="N3170" i="10"/>
  <c r="O3170" i="10"/>
  <c r="L3170" i="10"/>
  <c r="K3170" i="10"/>
  <c r="J3170" i="10"/>
  <c r="S3170" i="10" s="1"/>
  <c r="I3170" i="10"/>
  <c r="H3170" i="10"/>
  <c r="K2803" i="10"/>
  <c r="J2803" i="10"/>
  <c r="H2803" i="10"/>
  <c r="L2866" i="10"/>
  <c r="H2866" i="10"/>
  <c r="M2890" i="10"/>
  <c r="K2890" i="10"/>
  <c r="O2910" i="10"/>
  <c r="M2910" i="10"/>
  <c r="L2927" i="10"/>
  <c r="G2940" i="10"/>
  <c r="J2951" i="10"/>
  <c r="M2968" i="10"/>
  <c r="O3022" i="10"/>
  <c r="N3022" i="10"/>
  <c r="M3025" i="10"/>
  <c r="K3114" i="10"/>
  <c r="N2818" i="10"/>
  <c r="O2818" i="10"/>
  <c r="J3016" i="10"/>
  <c r="I3016" i="10"/>
  <c r="M3019" i="10"/>
  <c r="J3019" i="10"/>
  <c r="S3019" i="10" s="1"/>
  <c r="G3019" i="10"/>
  <c r="M3022" i="10"/>
  <c r="G3145" i="10"/>
  <c r="M3145" i="10"/>
  <c r="L3145" i="10"/>
  <c r="I3145" i="10"/>
  <c r="N2456" i="10"/>
  <c r="O2486" i="10"/>
  <c r="N2530" i="10"/>
  <c r="L2553" i="10"/>
  <c r="K2576" i="10"/>
  <c r="I2592" i="10"/>
  <c r="P2592" i="10" s="1"/>
  <c r="N2601" i="10"/>
  <c r="J2684" i="10"/>
  <c r="G2694" i="10"/>
  <c r="L2696" i="10"/>
  <c r="O2739" i="10"/>
  <c r="O2748" i="10"/>
  <c r="N2782" i="10"/>
  <c r="G2798" i="10"/>
  <c r="J2859" i="10"/>
  <c r="H2859" i="10"/>
  <c r="G2969" i="10"/>
  <c r="N3070" i="10"/>
  <c r="K3070" i="10"/>
  <c r="J3070" i="10"/>
  <c r="L3230" i="10"/>
  <c r="J3230" i="10"/>
  <c r="L3243" i="10"/>
  <c r="K3294" i="10"/>
  <c r="H3322" i="10"/>
  <c r="G3322" i="10"/>
  <c r="Q3322" i="10" s="1"/>
  <c r="K3322" i="10"/>
  <c r="H3275" i="10"/>
  <c r="H3313" i="10"/>
  <c r="G3313" i="10"/>
  <c r="N3358" i="10"/>
  <c r="L3358" i="10"/>
  <c r="N3298" i="10"/>
  <c r="J3298" i="10"/>
  <c r="S3298" i="10" s="1"/>
  <c r="N3334" i="10"/>
  <c r="O3334" i="10"/>
  <c r="I3334" i="10"/>
  <c r="G3334" i="10"/>
  <c r="K3429" i="10"/>
  <c r="O3429" i="10"/>
  <c r="G3429" i="10"/>
  <c r="H3255" i="10"/>
  <c r="I3258" i="10"/>
  <c r="N3206" i="10"/>
  <c r="O3206" i="10"/>
  <c r="K3206" i="10"/>
  <c r="H3214" i="10"/>
  <c r="K3218" i="10"/>
  <c r="O3218" i="10"/>
  <c r="M3251" i="10"/>
  <c r="H3267" i="10"/>
  <c r="G3298" i="10"/>
  <c r="Q3298" i="10" s="1"/>
  <c r="H3334" i="10"/>
  <c r="N3348" i="10"/>
  <c r="O3348" i="10"/>
  <c r="N3380" i="10"/>
  <c r="K3380" i="10"/>
  <c r="I3380" i="10"/>
  <c r="N3190" i="10"/>
  <c r="H3190" i="10"/>
  <c r="M3228" i="10"/>
  <c r="L3228" i="10"/>
  <c r="K3228" i="10"/>
  <c r="N3267" i="10"/>
  <c r="G3289" i="10"/>
  <c r="H3298" i="10"/>
  <c r="G3301" i="10"/>
  <c r="M3311" i="10"/>
  <c r="J3334" i="10"/>
  <c r="S3334" i="10" s="1"/>
  <c r="O3412" i="10"/>
  <c r="I3412" i="10"/>
  <c r="L3441" i="10"/>
  <c r="N3441" i="10"/>
  <c r="K3441" i="10"/>
  <c r="J3441" i="10"/>
  <c r="G3441" i="10"/>
  <c r="G3215" i="10"/>
  <c r="J3215" i="10"/>
  <c r="S3215" i="10" s="1"/>
  <c r="O3238" i="10"/>
  <c r="I3238" i="10"/>
  <c r="K3287" i="10"/>
  <c r="J3287" i="10"/>
  <c r="I3287" i="10"/>
  <c r="K3298" i="10"/>
  <c r="J3306" i="10"/>
  <c r="H3306" i="10"/>
  <c r="N3078" i="10"/>
  <c r="O3082" i="10"/>
  <c r="N3082" i="10"/>
  <c r="O3108" i="10"/>
  <c r="M3108" i="10"/>
  <c r="M3125" i="10"/>
  <c r="L3125" i="10"/>
  <c r="J3125" i="10"/>
  <c r="G3206" i="10"/>
  <c r="L3218" i="10"/>
  <c r="L3240" i="10"/>
  <c r="H3245" i="10"/>
  <c r="J3266" i="10"/>
  <c r="S3266" i="10" s="1"/>
  <c r="G3266" i="10"/>
  <c r="I3266" i="10"/>
  <c r="I3391" i="10"/>
  <c r="J3402" i="10"/>
  <c r="S3402" i="10" s="1"/>
  <c r="O2779" i="10"/>
  <c r="G2841" i="10"/>
  <c r="O2855" i="10"/>
  <c r="N2866" i="10"/>
  <c r="I2869" i="10"/>
  <c r="N2878" i="10"/>
  <c r="K2912" i="10"/>
  <c r="M2912" i="10"/>
  <c r="G2922" i="10"/>
  <c r="N2991" i="10"/>
  <c r="J3043" i="10"/>
  <c r="S3043" i="10" s="1"/>
  <c r="G3043" i="10"/>
  <c r="N3043" i="10"/>
  <c r="G3190" i="10"/>
  <c r="Q3190" i="10" s="1"/>
  <c r="H3206" i="10"/>
  <c r="O3209" i="10"/>
  <c r="J3228" i="10"/>
  <c r="G3238" i="10"/>
  <c r="M3240" i="10"/>
  <c r="J3243" i="10"/>
  <c r="I3243" i="10"/>
  <c r="H3243" i="10"/>
  <c r="I3245" i="10"/>
  <c r="K3256" i="10"/>
  <c r="L3262" i="10"/>
  <c r="H3290" i="10"/>
  <c r="L3290" i="10"/>
  <c r="J3290" i="10"/>
  <c r="K3311" i="10"/>
  <c r="O3346" i="10"/>
  <c r="O3402" i="10"/>
  <c r="M3438" i="10"/>
  <c r="H3438" i="10"/>
  <c r="G3438" i="10"/>
  <c r="H3065" i="10"/>
  <c r="L3065" i="10"/>
  <c r="J3079" i="10"/>
  <c r="O3079" i="10"/>
  <c r="N3079" i="10"/>
  <c r="L3079" i="10"/>
  <c r="G3165" i="10"/>
  <c r="M3165" i="10"/>
  <c r="L3165" i="10"/>
  <c r="P3182" i="10"/>
  <c r="I3190" i="10"/>
  <c r="I3206" i="10"/>
  <c r="H3215" i="10"/>
  <c r="I3263" i="10"/>
  <c r="M3263" i="10"/>
  <c r="K3263" i="10"/>
  <c r="H3263" i="10"/>
  <c r="N3336" i="10"/>
  <c r="K3336" i="10"/>
  <c r="I2726" i="10"/>
  <c r="M2766" i="10"/>
  <c r="O2783" i="10"/>
  <c r="N2790" i="10"/>
  <c r="J2966" i="10"/>
  <c r="S2966" i="10" s="1"/>
  <c r="H2995" i="10"/>
  <c r="H3004" i="10"/>
  <c r="N3017" i="10"/>
  <c r="H3017" i="10"/>
  <c r="O3072" i="10"/>
  <c r="M3072" i="10"/>
  <c r="J3072" i="10"/>
  <c r="O3090" i="10"/>
  <c r="N3090" i="10"/>
  <c r="M3090" i="10"/>
  <c r="G3122" i="10"/>
  <c r="G3125" i="10"/>
  <c r="I3161" i="10"/>
  <c r="H3174" i="10"/>
  <c r="J3190" i="10"/>
  <c r="S3190" i="10" s="1"/>
  <c r="J3206" i="10"/>
  <c r="H3222" i="10"/>
  <c r="I3231" i="10"/>
  <c r="J3238" i="10"/>
  <c r="L3263" i="10"/>
  <c r="H3266" i="10"/>
  <c r="M3271" i="10"/>
  <c r="M3287" i="10"/>
  <c r="G3290" i="10"/>
  <c r="Q3290" i="10" s="1"/>
  <c r="I3306" i="10"/>
  <c r="H3315" i="10"/>
  <c r="I3318" i="10"/>
  <c r="M2554" i="10"/>
  <c r="H2631" i="10"/>
  <c r="L2658" i="10"/>
  <c r="O2691" i="10"/>
  <c r="N2746" i="10"/>
  <c r="H2779" i="10"/>
  <c r="N2799" i="10"/>
  <c r="M2818" i="10"/>
  <c r="T2818" i="10" s="1"/>
  <c r="N2830" i="10"/>
  <c r="M2842" i="10"/>
  <c r="N2870" i="10"/>
  <c r="N2905" i="10"/>
  <c r="O2911" i="10"/>
  <c r="R2911" i="10" s="1"/>
  <c r="J2912" i="10"/>
  <c r="O2953" i="10"/>
  <c r="O2991" i="10"/>
  <c r="I3004" i="10"/>
  <c r="L3033" i="10"/>
  <c r="H3033" i="10"/>
  <c r="G3033" i="10"/>
  <c r="K3033" i="10"/>
  <c r="L3043" i="10"/>
  <c r="O3047" i="10"/>
  <c r="G3059" i="10"/>
  <c r="L3059" i="10"/>
  <c r="J3059" i="10"/>
  <c r="S3059" i="10" s="1"/>
  <c r="N3059" i="10"/>
  <c r="J3099" i="10"/>
  <c r="G3099" i="10"/>
  <c r="N3099" i="10"/>
  <c r="I3122" i="10"/>
  <c r="H3125" i="10"/>
  <c r="J3151" i="10"/>
  <c r="S3151" i="10" s="1"/>
  <c r="I3157" i="10"/>
  <c r="G3177" i="10"/>
  <c r="M3180" i="10"/>
  <c r="M3185" i="10"/>
  <c r="K3190" i="10"/>
  <c r="J3200" i="10"/>
  <c r="J3220" i="10"/>
  <c r="N3220" i="10"/>
  <c r="M3220" i="10"/>
  <c r="L3220" i="10"/>
  <c r="K3238" i="10"/>
  <c r="G3243" i="10"/>
  <c r="K3260" i="10"/>
  <c r="K3266" i="10"/>
  <c r="K3278" i="10"/>
  <c r="H3285" i="10"/>
  <c r="J3285" i="10"/>
  <c r="S3285" i="10" s="1"/>
  <c r="I3290" i="10"/>
  <c r="K3306" i="10"/>
  <c r="J3315" i="10"/>
  <c r="O3318" i="10"/>
  <c r="R3318" i="10" s="1"/>
  <c r="J3346" i="10"/>
  <c r="I3447" i="10"/>
  <c r="K3447" i="10"/>
  <c r="K3018" i="10"/>
  <c r="L3077" i="10"/>
  <c r="H3080" i="10"/>
  <c r="O3103" i="10"/>
  <c r="G3124" i="10"/>
  <c r="N3138" i="10"/>
  <c r="K3160" i="10"/>
  <c r="K3164" i="10"/>
  <c r="L3180" i="10"/>
  <c r="H3195" i="10"/>
  <c r="G3210" i="10"/>
  <c r="H3223" i="10"/>
  <c r="O3229" i="10"/>
  <c r="N3244" i="10"/>
  <c r="M3247" i="10"/>
  <c r="N3257" i="10"/>
  <c r="K3264" i="10"/>
  <c r="M3283" i="10"/>
  <c r="O3300" i="10"/>
  <c r="I3307" i="10"/>
  <c r="H3338" i="10"/>
  <c r="O3345" i="10"/>
  <c r="L3360" i="10"/>
  <c r="N3363" i="10"/>
  <c r="I3369" i="10"/>
  <c r="M3375" i="10"/>
  <c r="O3387" i="10"/>
  <c r="K3390" i="10"/>
  <c r="K3402" i="10"/>
  <c r="K3422" i="10"/>
  <c r="P2" i="11"/>
  <c r="L3" i="11"/>
  <c r="O14" i="11"/>
  <c r="E16" i="11"/>
  <c r="S22" i="11"/>
  <c r="G24" i="11"/>
  <c r="H24" i="11"/>
  <c r="K3388" i="10"/>
  <c r="G3462" i="10"/>
  <c r="I3474" i="10"/>
  <c r="G3476" i="10"/>
  <c r="L3482" i="10"/>
  <c r="P4" i="11"/>
  <c r="K24" i="11"/>
  <c r="N3222" i="10"/>
  <c r="O3230" i="10"/>
  <c r="G3258" i="10"/>
  <c r="N3289" i="10"/>
  <c r="L3301" i="10"/>
  <c r="H3303" i="10"/>
  <c r="O3364" i="10"/>
  <c r="M3369" i="10"/>
  <c r="O3403" i="10"/>
  <c r="K3474" i="10"/>
  <c r="H3476" i="10"/>
  <c r="M3482" i="10"/>
  <c r="H3488" i="10"/>
  <c r="I3495" i="10"/>
  <c r="L24" i="11"/>
  <c r="L3495" i="10"/>
  <c r="M24" i="11"/>
  <c r="N3287" i="10"/>
  <c r="L3294" i="10"/>
  <c r="O3359" i="10"/>
  <c r="L3380" i="10"/>
  <c r="I3383" i="10"/>
  <c r="K3423" i="10"/>
  <c r="J3445" i="10"/>
  <c r="G3449" i="10"/>
  <c r="I3452" i="10"/>
  <c r="G3454" i="10"/>
  <c r="G3457" i="10"/>
  <c r="G3460" i="10"/>
  <c r="N3475" i="10"/>
  <c r="O3493" i="10"/>
  <c r="J3499" i="10"/>
  <c r="S3499" i="10" s="1"/>
  <c r="E4" i="11"/>
  <c r="J13" i="11"/>
  <c r="G15" i="11"/>
  <c r="M23" i="11"/>
  <c r="M3472" i="10"/>
  <c r="K27" i="11"/>
  <c r="L3343" i="10"/>
  <c r="I3430" i="10"/>
  <c r="H3463" i="10"/>
  <c r="I3466" i="10"/>
  <c r="G3499" i="10"/>
  <c r="H3501" i="10"/>
  <c r="I4" i="11"/>
  <c r="G10" i="11"/>
  <c r="O27" i="11"/>
  <c r="Q27" i="11" s="1"/>
  <c r="J3175" i="10"/>
  <c r="J3222" i="10"/>
  <c r="K3258" i="10"/>
  <c r="O3285" i="10"/>
  <c r="I3289" i="10"/>
  <c r="G3294" i="10"/>
  <c r="Q3294" i="10" s="1"/>
  <c r="H3297" i="10"/>
  <c r="G3299" i="10"/>
  <c r="I3301" i="10"/>
  <c r="N3350" i="10"/>
  <c r="I3362" i="10"/>
  <c r="J3383" i="10"/>
  <c r="G3402" i="10"/>
  <c r="Q3402" i="10" s="1"/>
  <c r="I3403" i="10"/>
  <c r="H3449" i="10"/>
  <c r="H3452" i="10"/>
  <c r="J3466" i="10"/>
  <c r="G3475" i="10"/>
  <c r="J3493" i="10"/>
  <c r="H3499" i="10"/>
  <c r="J3501" i="10"/>
  <c r="K4" i="11"/>
  <c r="I10" i="11"/>
  <c r="E12" i="11"/>
  <c r="G22" i="11"/>
  <c r="O2935" i="10"/>
  <c r="R2935" i="10" s="1"/>
  <c r="G2937" i="10"/>
  <c r="J2957" i="10"/>
  <c r="O2989" i="10"/>
  <c r="G3048" i="10"/>
  <c r="G3140" i="10"/>
  <c r="G3152" i="10"/>
  <c r="O3182" i="10"/>
  <c r="R3182" i="10" s="1"/>
  <c r="K3187" i="10"/>
  <c r="K3222" i="10"/>
  <c r="O3242" i="10"/>
  <c r="L3258" i="10"/>
  <c r="M3289" i="10"/>
  <c r="H3294" i="10"/>
  <c r="I3299" i="10"/>
  <c r="M3301" i="10"/>
  <c r="O3310" i="10"/>
  <c r="O3354" i="10"/>
  <c r="J3362" i="10"/>
  <c r="S3362" i="10" s="1"/>
  <c r="O3383" i="10"/>
  <c r="H3402" i="10"/>
  <c r="J3403" i="10"/>
  <c r="L3449" i="10"/>
  <c r="N3452" i="10"/>
  <c r="G3470" i="10"/>
  <c r="H3475" i="10"/>
  <c r="K3481" i="10"/>
  <c r="I3487" i="10"/>
  <c r="J3497" i="10"/>
  <c r="I3499" i="10"/>
  <c r="K3501" i="10"/>
  <c r="E3" i="11"/>
  <c r="O4" i="11"/>
  <c r="Q4" i="11" s="1"/>
  <c r="J10" i="11"/>
  <c r="G12" i="11"/>
  <c r="I22" i="11"/>
  <c r="O3118" i="10"/>
  <c r="N3174" i="10"/>
  <c r="N3207" i="10"/>
  <c r="L3222" i="10"/>
  <c r="O3240" i="10"/>
  <c r="M3258" i="10"/>
  <c r="I3294" i="10"/>
  <c r="N3301" i="10"/>
  <c r="L3384" i="10"/>
  <c r="G3390" i="10"/>
  <c r="L3403" i="10"/>
  <c r="N3449" i="10"/>
  <c r="I3470" i="10"/>
  <c r="J3475" i="10"/>
  <c r="S3475" i="10" s="1"/>
  <c r="L3501" i="10"/>
  <c r="F3" i="11"/>
  <c r="G6" i="11"/>
  <c r="L10" i="11"/>
  <c r="M12" i="11"/>
  <c r="S18" i="11"/>
  <c r="J22" i="11"/>
  <c r="E24" i="11"/>
  <c r="G3" i="11"/>
  <c r="F24" i="11"/>
  <c r="O62" i="10"/>
  <c r="L62" i="10"/>
  <c r="K62" i="10"/>
  <c r="K73" i="10"/>
  <c r="M73" i="10"/>
  <c r="L73" i="10"/>
  <c r="J73" i="10"/>
  <c r="I73" i="10"/>
  <c r="N100" i="10"/>
  <c r="O100" i="10"/>
  <c r="K100" i="10"/>
  <c r="J100" i="10"/>
  <c r="S100" i="10" s="1"/>
  <c r="N112" i="10"/>
  <c r="I112" i="10"/>
  <c r="H112" i="10"/>
  <c r="G112" i="10"/>
  <c r="Q112" i="10" s="1"/>
  <c r="J112" i="10"/>
  <c r="N140" i="10"/>
  <c r="O140" i="10"/>
  <c r="K140" i="10"/>
  <c r="J140" i="10"/>
  <c r="S140" i="10" s="1"/>
  <c r="I140" i="10"/>
  <c r="H140" i="10"/>
  <c r="N184" i="10"/>
  <c r="O184" i="10"/>
  <c r="K184" i="10"/>
  <c r="J184" i="10"/>
  <c r="S184" i="10" s="1"/>
  <c r="I184" i="10"/>
  <c r="R196" i="10"/>
  <c r="N206" i="10"/>
  <c r="M206" i="10"/>
  <c r="L206" i="10"/>
  <c r="J229" i="10"/>
  <c r="I229" i="10"/>
  <c r="H229" i="10"/>
  <c r="K229" i="10"/>
  <c r="O260" i="10"/>
  <c r="K260" i="10"/>
  <c r="J260" i="10"/>
  <c r="I260" i="10"/>
  <c r="H260" i="10"/>
  <c r="M442" i="10"/>
  <c r="N442" i="10"/>
  <c r="K442" i="10"/>
  <c r="J442" i="10"/>
  <c r="I442" i="10"/>
  <c r="H442" i="10"/>
  <c r="G442" i="10"/>
  <c r="L621" i="10"/>
  <c r="K621" i="10"/>
  <c r="J621" i="10"/>
  <c r="S621" i="10" s="1"/>
  <c r="I621" i="10"/>
  <c r="M621" i="10"/>
  <c r="H621" i="10"/>
  <c r="G621" i="10"/>
  <c r="I641" i="10"/>
  <c r="H641" i="10"/>
  <c r="G641" i="10"/>
  <c r="L641" i="10"/>
  <c r="I689" i="10"/>
  <c r="H689" i="10"/>
  <c r="G689" i="10"/>
  <c r="L689" i="10"/>
  <c r="H729" i="10"/>
  <c r="O729" i="10"/>
  <c r="N729" i="10"/>
  <c r="L729" i="10"/>
  <c r="I729" i="10"/>
  <c r="G729" i="10"/>
  <c r="K750" i="10"/>
  <c r="O750" i="10"/>
  <c r="N750" i="10"/>
  <c r="M750" i="10"/>
  <c r="L750" i="10"/>
  <c r="J750" i="10"/>
  <c r="L778" i="10"/>
  <c r="K778" i="10"/>
  <c r="J778" i="10"/>
  <c r="I778" i="10"/>
  <c r="O778" i="10"/>
  <c r="N778" i="10"/>
  <c r="M778" i="10"/>
  <c r="M808" i="10"/>
  <c r="I808" i="10"/>
  <c r="H808" i="10"/>
  <c r="G808" i="10"/>
  <c r="O808" i="10"/>
  <c r="L808" i="10"/>
  <c r="K808" i="10"/>
  <c r="J808" i="10"/>
  <c r="S808" i="10" s="1"/>
  <c r="M109" i="10"/>
  <c r="L109" i="10"/>
  <c r="K109" i="10"/>
  <c r="J109" i="10"/>
  <c r="N120" i="10"/>
  <c r="J120" i="10"/>
  <c r="I120" i="10"/>
  <c r="H120" i="10"/>
  <c r="G120" i="10"/>
  <c r="K120" i="10"/>
  <c r="N227" i="10"/>
  <c r="O227" i="10"/>
  <c r="L227" i="10"/>
  <c r="L237" i="10"/>
  <c r="K237" i="10"/>
  <c r="O292" i="10"/>
  <c r="M292" i="10"/>
  <c r="L292" i="10"/>
  <c r="K292" i="10"/>
  <c r="I529" i="10"/>
  <c r="H529" i="10"/>
  <c r="O529" i="10"/>
  <c r="M529" i="10"/>
  <c r="J529" i="10"/>
  <c r="S529" i="10" s="1"/>
  <c r="N593" i="10"/>
  <c r="K593" i="10"/>
  <c r="J593" i="10"/>
  <c r="H593" i="10"/>
  <c r="G593" i="10"/>
  <c r="N12" i="10"/>
  <c r="I12" i="10"/>
  <c r="H12" i="10"/>
  <c r="G12" i="10"/>
  <c r="J12" i="10"/>
  <c r="N24" i="10"/>
  <c r="O24" i="10"/>
  <c r="K24" i="10"/>
  <c r="J24" i="10"/>
  <c r="I24" i="10"/>
  <c r="H24" i="10"/>
  <c r="P24" i="10" s="1"/>
  <c r="G36" i="10"/>
  <c r="N48" i="10"/>
  <c r="O48" i="10"/>
  <c r="K48" i="10"/>
  <c r="J48" i="10"/>
  <c r="S48" i="10" s="1"/>
  <c r="I48" i="10"/>
  <c r="K55" i="10"/>
  <c r="N55" i="10"/>
  <c r="L55" i="10"/>
  <c r="G55" i="10"/>
  <c r="O55" i="10"/>
  <c r="H89" i="10"/>
  <c r="K89" i="10"/>
  <c r="I102" i="10"/>
  <c r="M102" i="10"/>
  <c r="L102" i="10"/>
  <c r="K102" i="10"/>
  <c r="N102" i="10"/>
  <c r="K115" i="10"/>
  <c r="O115" i="10"/>
  <c r="N132" i="10"/>
  <c r="K132" i="10"/>
  <c r="J132" i="10"/>
  <c r="I132" i="10"/>
  <c r="H132" i="10"/>
  <c r="G132" i="10"/>
  <c r="O132" i="10"/>
  <c r="K138" i="10"/>
  <c r="N155" i="10"/>
  <c r="N160" i="10"/>
  <c r="O160" i="10"/>
  <c r="K160" i="10"/>
  <c r="J160" i="10"/>
  <c r="S160" i="10" s="1"/>
  <c r="G164" i="10"/>
  <c r="K169" i="10"/>
  <c r="J169" i="10"/>
  <c r="I169" i="10"/>
  <c r="H169" i="10"/>
  <c r="L169" i="10"/>
  <c r="L189" i="10"/>
  <c r="K189" i="10"/>
  <c r="J189" i="10"/>
  <c r="I189" i="10"/>
  <c r="H189" i="10"/>
  <c r="L201" i="10"/>
  <c r="L209" i="10"/>
  <c r="K209" i="10"/>
  <c r="J209" i="10"/>
  <c r="S216" i="10"/>
  <c r="R216" i="10"/>
  <c r="K254" i="10"/>
  <c r="N254" i="10"/>
  <c r="M254" i="10"/>
  <c r="K257" i="10"/>
  <c r="G260" i="10"/>
  <c r="Q260" i="10" s="1"/>
  <c r="H265" i="10"/>
  <c r="H608" i="10"/>
  <c r="G608" i="10"/>
  <c r="G705" i="10"/>
  <c r="H36" i="10"/>
  <c r="J53" i="10"/>
  <c r="M53" i="10"/>
  <c r="L53" i="10"/>
  <c r="K53" i="10"/>
  <c r="I53" i="10"/>
  <c r="I62" i="10"/>
  <c r="N84" i="10"/>
  <c r="K84" i="10"/>
  <c r="J84" i="10"/>
  <c r="I84" i="10"/>
  <c r="H84" i="10"/>
  <c r="G84" i="10"/>
  <c r="O84" i="10"/>
  <c r="N96" i="10"/>
  <c r="O96" i="10"/>
  <c r="K96" i="10"/>
  <c r="J96" i="10"/>
  <c r="G100" i="10"/>
  <c r="Q100" i="10" s="1"/>
  <c r="K112" i="10"/>
  <c r="I117" i="10"/>
  <c r="H117" i="10"/>
  <c r="G140" i="10"/>
  <c r="G184" i="10"/>
  <c r="P192" i="10"/>
  <c r="O198" i="10"/>
  <c r="M198" i="10"/>
  <c r="L198" i="10"/>
  <c r="K206" i="10"/>
  <c r="N212" i="10"/>
  <c r="I212" i="10"/>
  <c r="H212" i="10"/>
  <c r="G212" i="10"/>
  <c r="J212" i="10"/>
  <c r="L229" i="10"/>
  <c r="O232" i="10"/>
  <c r="K232" i="10"/>
  <c r="J232" i="10"/>
  <c r="S232" i="10" s="1"/>
  <c r="I232" i="10"/>
  <c r="G252" i="10"/>
  <c r="Q252" i="10" s="1"/>
  <c r="I265" i="10"/>
  <c r="N272" i="10"/>
  <c r="H272" i="10"/>
  <c r="G272" i="10"/>
  <c r="Q272" i="10" s="1"/>
  <c r="K272" i="10"/>
  <c r="J272" i="10"/>
  <c r="I272" i="10"/>
  <c r="O272" i="10"/>
  <c r="H292" i="10"/>
  <c r="M320" i="10"/>
  <c r="L320" i="10"/>
  <c r="J320" i="10"/>
  <c r="I320" i="10"/>
  <c r="H320" i="10"/>
  <c r="K320" i="10"/>
  <c r="O328" i="10"/>
  <c r="M328" i="10"/>
  <c r="L328" i="10"/>
  <c r="K328" i="10"/>
  <c r="J328" i="10"/>
  <c r="I328" i="10"/>
  <c r="I334" i="10"/>
  <c r="M370" i="10"/>
  <c r="K370" i="10"/>
  <c r="J370" i="10"/>
  <c r="I370" i="10"/>
  <c r="H370" i="10"/>
  <c r="N370" i="10"/>
  <c r="G370" i="10"/>
  <c r="M408" i="10"/>
  <c r="J408" i="10"/>
  <c r="H408" i="10"/>
  <c r="M472" i="10"/>
  <c r="J472" i="10"/>
  <c r="H472" i="10"/>
  <c r="L629" i="10"/>
  <c r="I629" i="10"/>
  <c r="H629" i="10"/>
  <c r="G629" i="10"/>
  <c r="N629" i="10"/>
  <c r="N675" i="10"/>
  <c r="I677" i="10"/>
  <c r="H677" i="10"/>
  <c r="G677" i="10"/>
  <c r="L677" i="10"/>
  <c r="N935" i="10"/>
  <c r="K935" i="10"/>
  <c r="J935" i="10"/>
  <c r="S935" i="10" s="1"/>
  <c r="I935" i="10"/>
  <c r="H935" i="10"/>
  <c r="G935" i="10"/>
  <c r="L935" i="10"/>
  <c r="O935" i="10"/>
  <c r="N76" i="10"/>
  <c r="O76" i="10"/>
  <c r="K76" i="10"/>
  <c r="J76" i="10"/>
  <c r="S76" i="10" s="1"/>
  <c r="I76" i="10"/>
  <c r="H76" i="10"/>
  <c r="H100" i="10"/>
  <c r="I109" i="10"/>
  <c r="O112" i="10"/>
  <c r="O120" i="10"/>
  <c r="L141" i="10"/>
  <c r="M141" i="10"/>
  <c r="K151" i="10"/>
  <c r="O151" i="10"/>
  <c r="N151" i="10"/>
  <c r="L165" i="10"/>
  <c r="K165" i="10"/>
  <c r="L178" i="10"/>
  <c r="M178" i="10"/>
  <c r="K178" i="10"/>
  <c r="I178" i="10"/>
  <c r="N178" i="10"/>
  <c r="K182" i="10"/>
  <c r="H184" i="10"/>
  <c r="K203" i="10"/>
  <c r="O203" i="10"/>
  <c r="L203" i="10"/>
  <c r="N224" i="10"/>
  <c r="O224" i="10"/>
  <c r="K224" i="10"/>
  <c r="J224" i="10"/>
  <c r="S224" i="10" s="1"/>
  <c r="K230" i="10"/>
  <c r="T230" i="10" s="1"/>
  <c r="N230" i="10"/>
  <c r="H237" i="10"/>
  <c r="N240" i="10"/>
  <c r="K240" i="10"/>
  <c r="J240" i="10"/>
  <c r="S240" i="10" s="1"/>
  <c r="I240" i="10"/>
  <c r="O240" i="10"/>
  <c r="H240" i="10"/>
  <c r="G240" i="10"/>
  <c r="H252" i="10"/>
  <c r="L269" i="10"/>
  <c r="K269" i="10"/>
  <c r="J269" i="10"/>
  <c r="I269" i="10"/>
  <c r="H269" i="10"/>
  <c r="I292" i="10"/>
  <c r="M332" i="10"/>
  <c r="L332" i="10"/>
  <c r="K332" i="10"/>
  <c r="J332" i="10"/>
  <c r="H332" i="10"/>
  <c r="N430" i="10"/>
  <c r="L757" i="10"/>
  <c r="I757" i="10"/>
  <c r="H757" i="10"/>
  <c r="G757" i="10"/>
  <c r="N800" i="10"/>
  <c r="I800" i="10"/>
  <c r="O888" i="10"/>
  <c r="N888" i="10"/>
  <c r="M888" i="10"/>
  <c r="L888" i="10"/>
  <c r="H888" i="10"/>
  <c r="G888" i="10"/>
  <c r="N16" i="10"/>
  <c r="O16" i="10"/>
  <c r="R16" i="10" s="1"/>
  <c r="K16" i="10"/>
  <c r="J16" i="10"/>
  <c r="S16" i="10" s="1"/>
  <c r="N56" i="10"/>
  <c r="O56" i="10"/>
  <c r="K56" i="10"/>
  <c r="J56" i="10"/>
  <c r="S56" i="10" s="1"/>
  <c r="N72" i="10"/>
  <c r="I72" i="10"/>
  <c r="H72" i="10"/>
  <c r="G72" i="10"/>
  <c r="Q72" i="10" s="1"/>
  <c r="J72" i="10"/>
  <c r="N92" i="10"/>
  <c r="I92" i="10"/>
  <c r="H92" i="10"/>
  <c r="G92" i="10"/>
  <c r="Q92" i="10" s="1"/>
  <c r="J92" i="10"/>
  <c r="S92" i="10" s="1"/>
  <c r="K103" i="10"/>
  <c r="O103" i="10"/>
  <c r="K143" i="10"/>
  <c r="O143" i="10"/>
  <c r="N143" i="10"/>
  <c r="L143" i="10"/>
  <c r="N156" i="10"/>
  <c r="I156" i="10"/>
  <c r="H156" i="10"/>
  <c r="P156" i="10" s="1"/>
  <c r="G156" i="10"/>
  <c r="Q156" i="10" s="1"/>
  <c r="J156" i="10"/>
  <c r="S156" i="10" s="1"/>
  <c r="L182" i="10"/>
  <c r="K215" i="10"/>
  <c r="O215" i="10"/>
  <c r="N215" i="10"/>
  <c r="L215" i="10"/>
  <c r="I237" i="10"/>
  <c r="I252" i="10"/>
  <c r="J292" i="10"/>
  <c r="N298" i="10"/>
  <c r="K298" i="10"/>
  <c r="J298" i="10"/>
  <c r="S298" i="10" s="1"/>
  <c r="I298" i="10"/>
  <c r="G298" i="10"/>
  <c r="N383" i="10"/>
  <c r="M383" i="10"/>
  <c r="L383" i="10"/>
  <c r="K383" i="10"/>
  <c r="J383" i="10"/>
  <c r="S383" i="10" s="1"/>
  <c r="I383" i="10"/>
  <c r="H383" i="10"/>
  <c r="N435" i="10"/>
  <c r="H435" i="10"/>
  <c r="G435" i="10"/>
  <c r="N447" i="10"/>
  <c r="M447" i="10"/>
  <c r="L447" i="10"/>
  <c r="K447" i="10"/>
  <c r="J447" i="10"/>
  <c r="S447" i="10" s="1"/>
  <c r="I447" i="10"/>
  <c r="H447" i="10"/>
  <c r="O558" i="10"/>
  <c r="N558" i="10"/>
  <c r="L558" i="10"/>
  <c r="I558" i="10"/>
  <c r="H558" i="10"/>
  <c r="J598" i="10"/>
  <c r="I598" i="10"/>
  <c r="N598" i="10"/>
  <c r="M598" i="10"/>
  <c r="L598" i="10"/>
  <c r="K598" i="10"/>
  <c r="N739" i="10"/>
  <c r="H739" i="10"/>
  <c r="Q120" i="10"/>
  <c r="L19" i="10"/>
  <c r="H103" i="10"/>
  <c r="L113" i="10"/>
  <c r="K113" i="10"/>
  <c r="K121" i="10"/>
  <c r="M121" i="10"/>
  <c r="L121" i="10"/>
  <c r="J121" i="10"/>
  <c r="N123" i="10"/>
  <c r="L123" i="10"/>
  <c r="G123" i="10"/>
  <c r="O123" i="10"/>
  <c r="H143" i="10"/>
  <c r="O174" i="10"/>
  <c r="M174" i="10"/>
  <c r="M182" i="10"/>
  <c r="J237" i="10"/>
  <c r="S286" i="10"/>
  <c r="N499" i="10"/>
  <c r="H499" i="10"/>
  <c r="G499" i="10"/>
  <c r="N511" i="10"/>
  <c r="M511" i="10"/>
  <c r="L511" i="10"/>
  <c r="K511" i="10"/>
  <c r="J511" i="10"/>
  <c r="S511" i="10" s="1"/>
  <c r="I511" i="10"/>
  <c r="H511" i="10"/>
  <c r="I665" i="10"/>
  <c r="H665" i="10"/>
  <c r="G665" i="10"/>
  <c r="L665" i="10"/>
  <c r="N4" i="10"/>
  <c r="K4" i="10"/>
  <c r="J4" i="10"/>
  <c r="I4" i="10"/>
  <c r="H4" i="10"/>
  <c r="G4" i="10"/>
  <c r="O4" i="10"/>
  <c r="L31" i="10"/>
  <c r="M46" i="10"/>
  <c r="L74" i="10"/>
  <c r="G76" i="10"/>
  <c r="Q87" i="10"/>
  <c r="H96" i="10"/>
  <c r="M130" i="10"/>
  <c r="L130" i="10"/>
  <c r="K130" i="10"/>
  <c r="I130" i="10"/>
  <c r="N136" i="10"/>
  <c r="O136" i="10"/>
  <c r="K136" i="10"/>
  <c r="J136" i="10"/>
  <c r="I136" i="10"/>
  <c r="H136" i="10"/>
  <c r="H141" i="10"/>
  <c r="G151" i="10"/>
  <c r="M158" i="10"/>
  <c r="I160" i="10"/>
  <c r="H165" i="10"/>
  <c r="N168" i="10"/>
  <c r="I168" i="10"/>
  <c r="H168" i="10"/>
  <c r="G168" i="10"/>
  <c r="Q168" i="10" s="1"/>
  <c r="J168" i="10"/>
  <c r="O178" i="10"/>
  <c r="J201" i="10"/>
  <c r="O212" i="10"/>
  <c r="G224" i="10"/>
  <c r="Q224" i="10" s="1"/>
  <c r="L230" i="10"/>
  <c r="N244" i="10"/>
  <c r="J244" i="10"/>
  <c r="S244" i="10" s="1"/>
  <c r="I244" i="10"/>
  <c r="H244" i="10"/>
  <c r="O244" i="10"/>
  <c r="J278" i="10"/>
  <c r="I278" i="10"/>
  <c r="H278" i="10"/>
  <c r="G278" i="10"/>
  <c r="N278" i="10"/>
  <c r="K278" i="10"/>
  <c r="M296" i="10"/>
  <c r="L296" i="10"/>
  <c r="K296" i="10"/>
  <c r="J296" i="10"/>
  <c r="I332" i="10"/>
  <c r="M392" i="10"/>
  <c r="J392" i="10"/>
  <c r="H392" i="10"/>
  <c r="G397" i="10"/>
  <c r="Q397" i="10" s="1"/>
  <c r="M456" i="10"/>
  <c r="J456" i="10"/>
  <c r="H456" i="10"/>
  <c r="G461" i="10"/>
  <c r="Q461" i="10" s="1"/>
  <c r="O570" i="10"/>
  <c r="I570" i="10"/>
  <c r="H570" i="10"/>
  <c r="G16" i="10"/>
  <c r="G56" i="10"/>
  <c r="Q56" i="10" s="1"/>
  <c r="N64" i="10"/>
  <c r="O64" i="10"/>
  <c r="K64" i="10"/>
  <c r="J64" i="10"/>
  <c r="S64" i="10" s="1"/>
  <c r="K67" i="10"/>
  <c r="O67" i="10"/>
  <c r="N67" i="10"/>
  <c r="G67" i="10"/>
  <c r="Q67" i="10" s="1"/>
  <c r="K72" i="10"/>
  <c r="M74" i="10"/>
  <c r="H77" i="10"/>
  <c r="K92" i="10"/>
  <c r="I96" i="10"/>
  <c r="G103" i="10"/>
  <c r="Q103" i="10" s="1"/>
  <c r="N108" i="10"/>
  <c r="I108" i="10"/>
  <c r="H108" i="10"/>
  <c r="G108" i="10"/>
  <c r="J108" i="10"/>
  <c r="J141" i="10"/>
  <c r="S141" i="10" s="1"/>
  <c r="L151" i="10"/>
  <c r="K156" i="10"/>
  <c r="I165" i="10"/>
  <c r="N170" i="10"/>
  <c r="K179" i="10"/>
  <c r="H185" i="10"/>
  <c r="N188" i="10"/>
  <c r="J188" i="10"/>
  <c r="I188" i="10"/>
  <c r="H188" i="10"/>
  <c r="G188" i="10"/>
  <c r="K188" i="10"/>
  <c r="H224" i="10"/>
  <c r="M230" i="10"/>
  <c r="L241" i="10"/>
  <c r="K241" i="10"/>
  <c r="J241" i="10"/>
  <c r="K249" i="10"/>
  <c r="J249" i="10"/>
  <c r="I249" i="10"/>
  <c r="L249" i="10"/>
  <c r="H249" i="10"/>
  <c r="N264" i="10"/>
  <c r="K264" i="10"/>
  <c r="J264" i="10"/>
  <c r="I264" i="10"/>
  <c r="H264" i="10"/>
  <c r="O264" i="10"/>
  <c r="G264" i="10"/>
  <c r="J273" i="10"/>
  <c r="I273" i="10"/>
  <c r="H273" i="10"/>
  <c r="L273" i="10"/>
  <c r="O278" i="10"/>
  <c r="O296" i="10"/>
  <c r="H298" i="10"/>
  <c r="O336" i="10"/>
  <c r="J336" i="10"/>
  <c r="M426" i="10"/>
  <c r="N426" i="10"/>
  <c r="K426" i="10"/>
  <c r="J426" i="10"/>
  <c r="I426" i="10"/>
  <c r="H426" i="10"/>
  <c r="G426" i="10"/>
  <c r="O444" i="10"/>
  <c r="N444" i="10"/>
  <c r="M444" i="10"/>
  <c r="J444" i="10"/>
  <c r="S444" i="10" s="1"/>
  <c r="M604" i="10"/>
  <c r="O604" i="10"/>
  <c r="N604" i="10"/>
  <c r="L604" i="10"/>
  <c r="K604" i="10"/>
  <c r="I604" i="10"/>
  <c r="H604" i="10"/>
  <c r="G604" i="10"/>
  <c r="Q604" i="10" s="1"/>
  <c r="M832" i="10"/>
  <c r="L832" i="10"/>
  <c r="K832" i="10"/>
  <c r="J832" i="10"/>
  <c r="I832" i="10"/>
  <c r="H832" i="10"/>
  <c r="O832" i="10"/>
  <c r="G832" i="10"/>
  <c r="H16" i="10"/>
  <c r="R44" i="10"/>
  <c r="H56" i="10"/>
  <c r="O72" i="10"/>
  <c r="G80" i="10"/>
  <c r="Q80" i="10" s="1"/>
  <c r="L82" i="10"/>
  <c r="K82" i="10"/>
  <c r="I82" i="10"/>
  <c r="M82" i="10"/>
  <c r="O92" i="10"/>
  <c r="L103" i="10"/>
  <c r="I121" i="10"/>
  <c r="N124" i="10"/>
  <c r="O124" i="10"/>
  <c r="K124" i="10"/>
  <c r="J124" i="10"/>
  <c r="N126" i="10"/>
  <c r="K141" i="10"/>
  <c r="S152" i="10"/>
  <c r="O156" i="10"/>
  <c r="J165" i="10"/>
  <c r="R172" i="10"/>
  <c r="L174" i="10"/>
  <c r="I185" i="10"/>
  <c r="K191" i="10"/>
  <c r="O191" i="10"/>
  <c r="N191" i="10"/>
  <c r="L191" i="10"/>
  <c r="N200" i="10"/>
  <c r="O200" i="10"/>
  <c r="K200" i="10"/>
  <c r="J200" i="10"/>
  <c r="S200" i="10" s="1"/>
  <c r="I200" i="10"/>
  <c r="G220" i="10"/>
  <c r="Q220" i="10" s="1"/>
  <c r="I224" i="10"/>
  <c r="N330" i="10"/>
  <c r="K330" i="10"/>
  <c r="J330" i="10"/>
  <c r="S330" i="10" s="1"/>
  <c r="I330" i="10"/>
  <c r="H330" i="10"/>
  <c r="O345" i="10"/>
  <c r="J415" i="10"/>
  <c r="S415" i="10" s="1"/>
  <c r="I415" i="10"/>
  <c r="H415" i="10"/>
  <c r="N415" i="10"/>
  <c r="M415" i="10"/>
  <c r="L415" i="10"/>
  <c r="K415" i="10"/>
  <c r="M490" i="10"/>
  <c r="N490" i="10"/>
  <c r="K490" i="10"/>
  <c r="J490" i="10"/>
  <c r="I490" i="10"/>
  <c r="H490" i="10"/>
  <c r="G490" i="10"/>
  <c r="Q490" i="10" s="1"/>
  <c r="I551" i="10"/>
  <c r="H551" i="10"/>
  <c r="G551" i="10"/>
  <c r="Q551" i="10" s="1"/>
  <c r="N551" i="10"/>
  <c r="M551" i="10"/>
  <c r="L551" i="10"/>
  <c r="K551" i="10"/>
  <c r="I653" i="10"/>
  <c r="H653" i="10"/>
  <c r="G653" i="10"/>
  <c r="L653" i="10"/>
  <c r="O701" i="10"/>
  <c r="L701" i="10"/>
  <c r="K714" i="10"/>
  <c r="J714" i="10"/>
  <c r="I714" i="10"/>
  <c r="O714" i="10"/>
  <c r="N714" i="10"/>
  <c r="M714" i="10"/>
  <c r="L714" i="10"/>
  <c r="R780" i="10"/>
  <c r="S780" i="10"/>
  <c r="I16" i="10"/>
  <c r="N32" i="10"/>
  <c r="J32" i="10"/>
  <c r="R32" i="10" s="1"/>
  <c r="I32" i="10"/>
  <c r="H32" i="10"/>
  <c r="G32" i="10"/>
  <c r="K32" i="10"/>
  <c r="G43" i="10"/>
  <c r="Q43" i="10" s="1"/>
  <c r="N52" i="10"/>
  <c r="K52" i="10"/>
  <c r="J52" i="10"/>
  <c r="I52" i="10"/>
  <c r="H52" i="10"/>
  <c r="G52" i="10"/>
  <c r="Q52" i="10" s="1"/>
  <c r="O52" i="10"/>
  <c r="I56" i="10"/>
  <c r="N88" i="10"/>
  <c r="J88" i="10"/>
  <c r="S88" i="10" s="1"/>
  <c r="I88" i="10"/>
  <c r="H88" i="10"/>
  <c r="G88" i="10"/>
  <c r="K88" i="10"/>
  <c r="N103" i="10"/>
  <c r="G136" i="10"/>
  <c r="K168" i="10"/>
  <c r="K181" i="10"/>
  <c r="J181" i="10"/>
  <c r="S181" i="10" s="1"/>
  <c r="I181" i="10"/>
  <c r="H181" i="10"/>
  <c r="L181" i="10"/>
  <c r="J185" i="10"/>
  <c r="N208" i="10"/>
  <c r="K208" i="10"/>
  <c r="J208" i="10"/>
  <c r="S208" i="10" s="1"/>
  <c r="I208" i="10"/>
  <c r="H208" i="10"/>
  <c r="G208" i="10"/>
  <c r="Q208" i="10" s="1"/>
  <c r="O208" i="10"/>
  <c r="K213" i="10"/>
  <c r="J213" i="10"/>
  <c r="I213" i="10"/>
  <c r="H213" i="10"/>
  <c r="L213" i="10"/>
  <c r="L225" i="10"/>
  <c r="R228" i="10"/>
  <c r="O236" i="10"/>
  <c r="K236" i="10"/>
  <c r="J236" i="10"/>
  <c r="I236" i="10"/>
  <c r="H236" i="10"/>
  <c r="P236" i="10" s="1"/>
  <c r="G244" i="10"/>
  <c r="Q244" i="10" s="1"/>
  <c r="I257" i="10"/>
  <c r="H257" i="10"/>
  <c r="O294" i="10"/>
  <c r="N294" i="10"/>
  <c r="K294" i="10"/>
  <c r="J294" i="10"/>
  <c r="H296" i="10"/>
  <c r="L330" i="10"/>
  <c r="H336" i="10"/>
  <c r="M796" i="10"/>
  <c r="I796" i="10"/>
  <c r="H796" i="10"/>
  <c r="G796" i="10"/>
  <c r="O796" i="10"/>
  <c r="L796" i="10"/>
  <c r="K796" i="10"/>
  <c r="J796" i="10"/>
  <c r="P828" i="10"/>
  <c r="L45" i="10"/>
  <c r="M45" i="10"/>
  <c r="K45" i="10"/>
  <c r="J45" i="10"/>
  <c r="H45" i="10"/>
  <c r="P64" i="10"/>
  <c r="L93" i="10"/>
  <c r="M93" i="10"/>
  <c r="K93" i="10"/>
  <c r="J93" i="10"/>
  <c r="H93" i="10"/>
  <c r="L157" i="10"/>
  <c r="K157" i="10"/>
  <c r="J157" i="10"/>
  <c r="I157" i="10"/>
  <c r="H157" i="10"/>
  <c r="N164" i="10"/>
  <c r="O164" i="10"/>
  <c r="K164" i="10"/>
  <c r="J164" i="10"/>
  <c r="S164" i="10" s="1"/>
  <c r="I164" i="10"/>
  <c r="N322" i="10"/>
  <c r="K322" i="10"/>
  <c r="J322" i="10"/>
  <c r="S322" i="10" s="1"/>
  <c r="I322" i="10"/>
  <c r="H322" i="10"/>
  <c r="G322" i="10"/>
  <c r="N334" i="10"/>
  <c r="K334" i="10"/>
  <c r="J334" i="10"/>
  <c r="S334" i="10" s="1"/>
  <c r="H334" i="10"/>
  <c r="M374" i="10"/>
  <c r="N374" i="10"/>
  <c r="S561" i="10"/>
  <c r="R561" i="10"/>
  <c r="J694" i="10"/>
  <c r="I694" i="10"/>
  <c r="N36" i="10"/>
  <c r="K43" i="10"/>
  <c r="L46" i="10"/>
  <c r="K51" i="10"/>
  <c r="K74" i="10"/>
  <c r="T74" i="10" s="1"/>
  <c r="N80" i="10"/>
  <c r="N148" i="10"/>
  <c r="K167" i="10"/>
  <c r="N176" i="10"/>
  <c r="N220" i="10"/>
  <c r="P228" i="10"/>
  <c r="I233" i="10"/>
  <c r="N252" i="10"/>
  <c r="S252" i="10"/>
  <c r="O252" i="10"/>
  <c r="R252" i="10" s="1"/>
  <c r="K252" i="10"/>
  <c r="L265" i="10"/>
  <c r="K265" i="10"/>
  <c r="J265" i="10"/>
  <c r="O277" i="10"/>
  <c r="K300" i="10"/>
  <c r="J300" i="10"/>
  <c r="I300" i="10"/>
  <c r="H300" i="10"/>
  <c r="M323" i="10"/>
  <c r="N327" i="10"/>
  <c r="M327" i="10"/>
  <c r="K327" i="10"/>
  <c r="M336" i="10"/>
  <c r="M347" i="10"/>
  <c r="N351" i="10"/>
  <c r="M351" i="10"/>
  <c r="K351" i="10"/>
  <c r="L375" i="10"/>
  <c r="M378" i="10"/>
  <c r="H378" i="10"/>
  <c r="G378" i="10"/>
  <c r="O397" i="10"/>
  <c r="N397" i="10"/>
  <c r="M397" i="10"/>
  <c r="K397" i="10"/>
  <c r="O461" i="10"/>
  <c r="N461" i="10"/>
  <c r="M461" i="10"/>
  <c r="K461" i="10"/>
  <c r="I613" i="10"/>
  <c r="G613" i="10"/>
  <c r="M708" i="10"/>
  <c r="O708" i="10"/>
  <c r="L708" i="10"/>
  <c r="M724" i="10"/>
  <c r="O724" i="10"/>
  <c r="L724" i="10"/>
  <c r="K724" i="10"/>
  <c r="J724" i="10"/>
  <c r="L725" i="10"/>
  <c r="L741" i="10"/>
  <c r="M744" i="10"/>
  <c r="L744" i="10"/>
  <c r="K744" i="10"/>
  <c r="J744" i="10"/>
  <c r="S744" i="10" s="1"/>
  <c r="I744" i="10"/>
  <c r="M812" i="10"/>
  <c r="O812" i="10"/>
  <c r="L812" i="10"/>
  <c r="K812" i="10"/>
  <c r="J812" i="10"/>
  <c r="I812" i="10"/>
  <c r="K830" i="10"/>
  <c r="O830" i="10"/>
  <c r="K836" i="10"/>
  <c r="M839" i="10"/>
  <c r="N839" i="10"/>
  <c r="N850" i="10"/>
  <c r="I861" i="10"/>
  <c r="N861" i="10"/>
  <c r="L861" i="10"/>
  <c r="H861" i="10"/>
  <c r="G861" i="10"/>
  <c r="M865" i="10"/>
  <c r="L892" i="10"/>
  <c r="M932" i="10"/>
  <c r="O972" i="10"/>
  <c r="L985" i="10"/>
  <c r="K985" i="10"/>
  <c r="J985" i="10"/>
  <c r="I985" i="10"/>
  <c r="M985" i="10"/>
  <c r="N995" i="10"/>
  <c r="L995" i="10"/>
  <c r="J995" i="10"/>
  <c r="S995" i="10" s="1"/>
  <c r="K995" i="10"/>
  <c r="I995" i="10"/>
  <c r="H995" i="10"/>
  <c r="G995" i="10"/>
  <c r="O995" i="10"/>
  <c r="J1105" i="10"/>
  <c r="I1105" i="10"/>
  <c r="I1133" i="10"/>
  <c r="O1133" i="10"/>
  <c r="M1133" i="10"/>
  <c r="K1133" i="10"/>
  <c r="J1133" i="10"/>
  <c r="O1139" i="10"/>
  <c r="L1139" i="10"/>
  <c r="K1139" i="10"/>
  <c r="I1139" i="10"/>
  <c r="H1139" i="10"/>
  <c r="O1199" i="10"/>
  <c r="L1199" i="10"/>
  <c r="K1199" i="10"/>
  <c r="O1278" i="10"/>
  <c r="H1278" i="10"/>
  <c r="I1308" i="10"/>
  <c r="J479" i="10"/>
  <c r="S479" i="10" s="1"/>
  <c r="I479" i="10"/>
  <c r="H479" i="10"/>
  <c r="N494" i="10"/>
  <c r="M506" i="10"/>
  <c r="N506" i="10"/>
  <c r="K506" i="10"/>
  <c r="J506" i="10"/>
  <c r="S506" i="10" s="1"/>
  <c r="O508" i="10"/>
  <c r="N508" i="10"/>
  <c r="M508" i="10"/>
  <c r="J508" i="10"/>
  <c r="S508" i="10" s="1"/>
  <c r="N520" i="10"/>
  <c r="H540" i="10"/>
  <c r="G540" i="10"/>
  <c r="O548" i="10"/>
  <c r="K548" i="10"/>
  <c r="J548" i="10"/>
  <c r="K623" i="10"/>
  <c r="I623" i="10"/>
  <c r="H623" i="10"/>
  <c r="M800" i="10"/>
  <c r="O800" i="10"/>
  <c r="L800" i="10"/>
  <c r="K800" i="10"/>
  <c r="M844" i="10"/>
  <c r="L844" i="10"/>
  <c r="K844" i="10"/>
  <c r="J844" i="10"/>
  <c r="S844" i="10" s="1"/>
  <c r="I844" i="10"/>
  <c r="H844" i="10"/>
  <c r="M855" i="10"/>
  <c r="N855" i="10"/>
  <c r="M859" i="10"/>
  <c r="N979" i="10"/>
  <c r="O979" i="10"/>
  <c r="L979" i="10"/>
  <c r="K979" i="10"/>
  <c r="J979" i="10"/>
  <c r="N1027" i="10"/>
  <c r="G1027" i="10"/>
  <c r="P1027" i="10" s="1"/>
  <c r="O1027" i="10"/>
  <c r="L1027" i="10"/>
  <c r="K1027" i="10"/>
  <c r="N1043" i="10"/>
  <c r="L1043" i="10"/>
  <c r="K1043" i="10"/>
  <c r="J1043" i="10"/>
  <c r="S1043" i="10" s="1"/>
  <c r="O1043" i="10"/>
  <c r="I1043" i="10"/>
  <c r="J1057" i="10"/>
  <c r="I1057" i="10"/>
  <c r="N1057" i="10"/>
  <c r="M1057" i="10"/>
  <c r="L1057" i="10"/>
  <c r="K1057" i="10"/>
  <c r="M1157" i="10"/>
  <c r="N1267" i="10"/>
  <c r="O1267" i="10"/>
  <c r="L1267" i="10"/>
  <c r="K1267" i="10"/>
  <c r="J1267" i="10"/>
  <c r="I1267" i="10"/>
  <c r="H1267" i="10"/>
  <c r="G1267" i="10"/>
  <c r="N1291" i="10"/>
  <c r="O1291" i="10"/>
  <c r="J1291" i="10"/>
  <c r="L1291" i="10"/>
  <c r="K1291" i="10"/>
  <c r="I1291" i="10"/>
  <c r="H1291" i="10"/>
  <c r="G1291" i="10"/>
  <c r="N955" i="10"/>
  <c r="K955" i="10"/>
  <c r="J955" i="10"/>
  <c r="I955" i="10"/>
  <c r="H955" i="10"/>
  <c r="G955" i="10"/>
  <c r="L955" i="10"/>
  <c r="L1045" i="10"/>
  <c r="K1045" i="10"/>
  <c r="J1045" i="10"/>
  <c r="I1045" i="10"/>
  <c r="M1045" i="10"/>
  <c r="N1095" i="10"/>
  <c r="L1095" i="10"/>
  <c r="K1095" i="10"/>
  <c r="J1095" i="10"/>
  <c r="S1095" i="10" s="1"/>
  <c r="I1095" i="10"/>
  <c r="H1095" i="10"/>
  <c r="G1095" i="10"/>
  <c r="O1095" i="10"/>
  <c r="N1190" i="10"/>
  <c r="O1190" i="10"/>
  <c r="O1355" i="10"/>
  <c r="K1355" i="10"/>
  <c r="J1355" i="10"/>
  <c r="I1355" i="10"/>
  <c r="H1355" i="10"/>
  <c r="G1355" i="10"/>
  <c r="N748" i="10"/>
  <c r="O748" i="10"/>
  <c r="M752" i="10"/>
  <c r="J752" i="10"/>
  <c r="S752" i="10" s="1"/>
  <c r="I752" i="10"/>
  <c r="H752" i="10"/>
  <c r="G752" i="10"/>
  <c r="P752" i="10" s="1"/>
  <c r="M760" i="10"/>
  <c r="O760" i="10"/>
  <c r="L760" i="10"/>
  <c r="K760" i="10"/>
  <c r="N832" i="10"/>
  <c r="M848" i="10"/>
  <c r="O848" i="10"/>
  <c r="L848" i="10"/>
  <c r="K848" i="10"/>
  <c r="J848" i="10"/>
  <c r="S848" i="10" s="1"/>
  <c r="I848" i="10"/>
  <c r="N879" i="10"/>
  <c r="I879" i="10"/>
  <c r="H879" i="10"/>
  <c r="G879" i="10"/>
  <c r="N967" i="10"/>
  <c r="I967" i="10"/>
  <c r="H967" i="10"/>
  <c r="G967" i="10"/>
  <c r="J967" i="10"/>
  <c r="O990" i="10"/>
  <c r="N990" i="10"/>
  <c r="G990" i="10"/>
  <c r="Q990" i="10" s="1"/>
  <c r="R1111" i="10"/>
  <c r="O1165" i="10"/>
  <c r="M1165" i="10"/>
  <c r="L1218" i="10"/>
  <c r="H1218" i="10"/>
  <c r="O1326" i="10"/>
  <c r="I1326" i="10"/>
  <c r="H1326" i="10"/>
  <c r="G1326" i="10"/>
  <c r="O1369" i="10"/>
  <c r="M1369" i="10"/>
  <c r="K413" i="10"/>
  <c r="H413" i="10"/>
  <c r="G413" i="10"/>
  <c r="Q413" i="10" s="1"/>
  <c r="K477" i="10"/>
  <c r="H477" i="10"/>
  <c r="G477" i="10"/>
  <c r="K479" i="10"/>
  <c r="G506" i="10"/>
  <c r="O509" i="10"/>
  <c r="H520" i="10"/>
  <c r="N527" i="10"/>
  <c r="I527" i="10"/>
  <c r="H527" i="10"/>
  <c r="G527" i="10"/>
  <c r="M536" i="10"/>
  <c r="O536" i="10"/>
  <c r="N536" i="10"/>
  <c r="I540" i="10"/>
  <c r="H545" i="10"/>
  <c r="G548" i="10"/>
  <c r="T559" i="10"/>
  <c r="M576" i="10"/>
  <c r="K576" i="10"/>
  <c r="J576" i="10"/>
  <c r="S576" i="10" s="1"/>
  <c r="H576" i="10"/>
  <c r="O581" i="10"/>
  <c r="M596" i="10"/>
  <c r="L596" i="10"/>
  <c r="K596" i="10"/>
  <c r="I596" i="10"/>
  <c r="H596" i="10"/>
  <c r="O602" i="10"/>
  <c r="M602" i="10"/>
  <c r="J604" i="10"/>
  <c r="R604" i="10" s="1"/>
  <c r="L623" i="10"/>
  <c r="P696" i="10"/>
  <c r="M700" i="10"/>
  <c r="H700" i="10"/>
  <c r="G700" i="10"/>
  <c r="H708" i="10"/>
  <c r="H724" i="10"/>
  <c r="S732" i="10"/>
  <c r="H741" i="10"/>
  <c r="H744" i="10"/>
  <c r="N752" i="10"/>
  <c r="N760" i="10"/>
  <c r="M772" i="10"/>
  <c r="O772" i="10"/>
  <c r="L772" i="10"/>
  <c r="K772" i="10"/>
  <c r="J772" i="10"/>
  <c r="I774" i="10"/>
  <c r="G800" i="10"/>
  <c r="N810" i="10"/>
  <c r="M810" i="10"/>
  <c r="L810" i="10"/>
  <c r="K810" i="10"/>
  <c r="H812" i="10"/>
  <c r="L830" i="10"/>
  <c r="H839" i="10"/>
  <c r="G844" i="10"/>
  <c r="N848" i="10"/>
  <c r="G855" i="10"/>
  <c r="Q855" i="10" s="1"/>
  <c r="M860" i="10"/>
  <c r="J860" i="10"/>
  <c r="S860" i="10" s="1"/>
  <c r="I860" i="10"/>
  <c r="H860" i="10"/>
  <c r="G860" i="10"/>
  <c r="O862" i="10"/>
  <c r="N862" i="10"/>
  <c r="M862" i="10"/>
  <c r="I873" i="10"/>
  <c r="H873" i="10"/>
  <c r="G873" i="10"/>
  <c r="H932" i="10"/>
  <c r="M960" i="10"/>
  <c r="L960" i="10"/>
  <c r="H960" i="10"/>
  <c r="G960" i="10"/>
  <c r="N960" i="10"/>
  <c r="H972" i="10"/>
  <c r="N974" i="10"/>
  <c r="H974" i="10"/>
  <c r="G974" i="10"/>
  <c r="O974" i="10"/>
  <c r="G979" i="10"/>
  <c r="O986" i="10"/>
  <c r="N986" i="10"/>
  <c r="N996" i="10"/>
  <c r="O996" i="10"/>
  <c r="M996" i="10"/>
  <c r="L996" i="10"/>
  <c r="O1008" i="10"/>
  <c r="N1008" i="10"/>
  <c r="M1008" i="10"/>
  <c r="L1008" i="10"/>
  <c r="G1043" i="10"/>
  <c r="N1045" i="10"/>
  <c r="O1073" i="10"/>
  <c r="K1073" i="10"/>
  <c r="N1073" i="10"/>
  <c r="N1099" i="10"/>
  <c r="K1099" i="10"/>
  <c r="J1099" i="10"/>
  <c r="I1099" i="10"/>
  <c r="O1099" i="10"/>
  <c r="H1099" i="10"/>
  <c r="N1116" i="10"/>
  <c r="O1119" i="10"/>
  <c r="L1119" i="10"/>
  <c r="K1119" i="10"/>
  <c r="J1119" i="10"/>
  <c r="H1119" i="10"/>
  <c r="G1119" i="10"/>
  <c r="O1206" i="10"/>
  <c r="O1246" i="10"/>
  <c r="N1246" i="10"/>
  <c r="I1264" i="10"/>
  <c r="H1264" i="10"/>
  <c r="G1264" i="10"/>
  <c r="P1270" i="10"/>
  <c r="N1351" i="10"/>
  <c r="L1351" i="10"/>
  <c r="I1351" i="10"/>
  <c r="J1351" i="10"/>
  <c r="H1351" i="10"/>
  <c r="G1351" i="10"/>
  <c r="O1351" i="10"/>
  <c r="K1351" i="10"/>
  <c r="O301" i="10"/>
  <c r="N303" i="10"/>
  <c r="M303" i="10"/>
  <c r="J324" i="10"/>
  <c r="S324" i="10" s="1"/>
  <c r="I324" i="10"/>
  <c r="H324" i="10"/>
  <c r="J348" i="10"/>
  <c r="I348" i="10"/>
  <c r="H348" i="10"/>
  <c r="N403" i="10"/>
  <c r="H403" i="10"/>
  <c r="G403" i="10"/>
  <c r="M420" i="10"/>
  <c r="N467" i="10"/>
  <c r="H467" i="10"/>
  <c r="G467" i="10"/>
  <c r="Q467" i="10" s="1"/>
  <c r="L479" i="10"/>
  <c r="M484" i="10"/>
  <c r="H506" i="10"/>
  <c r="J520" i="10"/>
  <c r="J540" i="10"/>
  <c r="H548" i="10"/>
  <c r="I587" i="10"/>
  <c r="H587" i="10"/>
  <c r="N623" i="10"/>
  <c r="M698" i="10"/>
  <c r="L698" i="10"/>
  <c r="K698" i="10"/>
  <c r="J698" i="10"/>
  <c r="K702" i="10"/>
  <c r="I708" i="10"/>
  <c r="M720" i="10"/>
  <c r="L720" i="10"/>
  <c r="K720" i="10"/>
  <c r="J720" i="10"/>
  <c r="I720" i="10"/>
  <c r="I724" i="10"/>
  <c r="O744" i="10"/>
  <c r="G748" i="10"/>
  <c r="N772" i="10"/>
  <c r="M788" i="10"/>
  <c r="O788" i="10"/>
  <c r="L788" i="10"/>
  <c r="K788" i="10"/>
  <c r="L794" i="10"/>
  <c r="K794" i="10"/>
  <c r="J794" i="10"/>
  <c r="I794" i="10"/>
  <c r="H800" i="10"/>
  <c r="H827" i="10"/>
  <c r="O844" i="10"/>
  <c r="H855" i="10"/>
  <c r="M864" i="10"/>
  <c r="J864" i="10"/>
  <c r="S864" i="10" s="1"/>
  <c r="I864" i="10"/>
  <c r="H864" i="10"/>
  <c r="G864" i="10"/>
  <c r="J869" i="10"/>
  <c r="S869" i="10" s="1"/>
  <c r="O869" i="10"/>
  <c r="N869" i="10"/>
  <c r="L869" i="10"/>
  <c r="K869" i="10"/>
  <c r="M912" i="10"/>
  <c r="L912" i="10"/>
  <c r="H912" i="10"/>
  <c r="G912" i="10"/>
  <c r="N912" i="10"/>
  <c r="R923" i="10"/>
  <c r="S923" i="10"/>
  <c r="O945" i="10"/>
  <c r="O955" i="10"/>
  <c r="H979" i="10"/>
  <c r="G1040" i="10"/>
  <c r="G1046" i="10"/>
  <c r="O1046" i="10"/>
  <c r="O1089" i="10"/>
  <c r="I1089" i="10"/>
  <c r="N1103" i="10"/>
  <c r="O1103" i="10"/>
  <c r="L1103" i="10"/>
  <c r="K1103" i="10"/>
  <c r="J1103" i="10"/>
  <c r="I1103" i="10"/>
  <c r="H1103" i="10"/>
  <c r="G1103" i="10"/>
  <c r="Q1103" i="10" s="1"/>
  <c r="L1165" i="10"/>
  <c r="N1248" i="10"/>
  <c r="J1248" i="10"/>
  <c r="S1248" i="10" s="1"/>
  <c r="M1248" i="10"/>
  <c r="L1248" i="10"/>
  <c r="O1286" i="10"/>
  <c r="I1286" i="10"/>
  <c r="H1286" i="10"/>
  <c r="N1471" i="10"/>
  <c r="O1471" i="10"/>
  <c r="L1471" i="10"/>
  <c r="K1471" i="10"/>
  <c r="J1471" i="10"/>
  <c r="I1471" i="10"/>
  <c r="H1471" i="10"/>
  <c r="G1471" i="10"/>
  <c r="M386" i="10"/>
  <c r="J386" i="10"/>
  <c r="I386" i="10"/>
  <c r="H386" i="10"/>
  <c r="G386" i="10"/>
  <c r="N395" i="10"/>
  <c r="H395" i="10"/>
  <c r="G395" i="10"/>
  <c r="N411" i="10"/>
  <c r="H411" i="10"/>
  <c r="G411" i="10"/>
  <c r="Q411" i="10" s="1"/>
  <c r="G418" i="10"/>
  <c r="M450" i="10"/>
  <c r="J450" i="10"/>
  <c r="I450" i="10"/>
  <c r="H450" i="10"/>
  <c r="G450" i="10"/>
  <c r="Q450" i="10" s="1"/>
  <c r="N459" i="10"/>
  <c r="H459" i="10"/>
  <c r="G459" i="10"/>
  <c r="Q459" i="10" s="1"/>
  <c r="N475" i="10"/>
  <c r="H475" i="10"/>
  <c r="G475" i="10"/>
  <c r="Q475" i="10" s="1"/>
  <c r="M479" i="10"/>
  <c r="I506" i="10"/>
  <c r="M514" i="10"/>
  <c r="J514" i="10"/>
  <c r="I514" i="10"/>
  <c r="H514" i="10"/>
  <c r="G514" i="10"/>
  <c r="L534" i="10"/>
  <c r="I534" i="10"/>
  <c r="H534" i="10"/>
  <c r="K540" i="10"/>
  <c r="I548" i="10"/>
  <c r="O562" i="10"/>
  <c r="K562" i="10"/>
  <c r="J562" i="10"/>
  <c r="I562" i="10"/>
  <c r="H562" i="10"/>
  <c r="L584" i="10"/>
  <c r="K584" i="10"/>
  <c r="I584" i="10"/>
  <c r="O623" i="10"/>
  <c r="J708" i="10"/>
  <c r="R708" i="10" s="1"/>
  <c r="J718" i="10"/>
  <c r="M740" i="10"/>
  <c r="K740" i="10"/>
  <c r="J740" i="10"/>
  <c r="I740" i="10"/>
  <c r="H740" i="10"/>
  <c r="H748" i="10"/>
  <c r="K752" i="10"/>
  <c r="G760" i="10"/>
  <c r="I790" i="10"/>
  <c r="G848" i="10"/>
  <c r="K877" i="10"/>
  <c r="J877" i="10"/>
  <c r="I877" i="10"/>
  <c r="H877" i="10"/>
  <c r="G877" i="10"/>
  <c r="J879" i="10"/>
  <c r="S879" i="10" s="1"/>
  <c r="M925" i="10"/>
  <c r="L925" i="10"/>
  <c r="K925" i="10"/>
  <c r="J925" i="10"/>
  <c r="I925" i="10"/>
  <c r="N925" i="10"/>
  <c r="K967" i="10"/>
  <c r="N971" i="10"/>
  <c r="O971" i="10"/>
  <c r="L971" i="10"/>
  <c r="K971" i="10"/>
  <c r="J971" i="10"/>
  <c r="S971" i="10" s="1"/>
  <c r="K1021" i="10"/>
  <c r="J1021" i="10"/>
  <c r="I1021" i="10"/>
  <c r="N1021" i="10"/>
  <c r="M1021" i="10"/>
  <c r="G1038" i="10"/>
  <c r="H1040" i="10"/>
  <c r="N1051" i="10"/>
  <c r="L1051" i="10"/>
  <c r="K1051" i="10"/>
  <c r="J1051" i="10"/>
  <c r="O1051" i="10"/>
  <c r="I1051" i="10"/>
  <c r="H1051" i="10"/>
  <c r="G1051" i="10"/>
  <c r="O1092" i="10"/>
  <c r="L1092" i="10"/>
  <c r="H1092" i="10"/>
  <c r="G1092" i="10"/>
  <c r="M1092" i="10"/>
  <c r="O1301" i="10"/>
  <c r="N1301" i="10"/>
  <c r="M1301" i="10"/>
  <c r="L1301" i="10"/>
  <c r="K1301" i="10"/>
  <c r="J1301" i="10"/>
  <c r="O1449" i="10"/>
  <c r="N1449" i="10"/>
  <c r="M1449" i="10"/>
  <c r="L1449" i="10"/>
  <c r="K1449" i="10"/>
  <c r="J1449" i="10"/>
  <c r="L27" i="10"/>
  <c r="K36" i="10"/>
  <c r="O46" i="10"/>
  <c r="H55" i="10"/>
  <c r="N59" i="10"/>
  <c r="O74" i="10"/>
  <c r="K80" i="10"/>
  <c r="O102" i="10"/>
  <c r="H123" i="10"/>
  <c r="R128" i="10"/>
  <c r="K148" i="10"/>
  <c r="K176" i="10"/>
  <c r="R192" i="10"/>
  <c r="O218" i="10"/>
  <c r="K220" i="10"/>
  <c r="O247" i="10"/>
  <c r="N249" i="10"/>
  <c r="M276" i="10"/>
  <c r="L276" i="10"/>
  <c r="K276" i="10"/>
  <c r="J276" i="10"/>
  <c r="O320" i="10"/>
  <c r="R320" i="10" s="1"/>
  <c r="O322" i="10"/>
  <c r="L336" i="10"/>
  <c r="K346" i="10"/>
  <c r="J346" i="10"/>
  <c r="S346" i="10" s="1"/>
  <c r="I346" i="10"/>
  <c r="H346" i="10"/>
  <c r="I352" i="10"/>
  <c r="H354" i="10"/>
  <c r="I356" i="10"/>
  <c r="H358" i="10"/>
  <c r="I360" i="10"/>
  <c r="H362" i="10"/>
  <c r="J364" i="10"/>
  <c r="S364" i="10" s="1"/>
  <c r="M368" i="10"/>
  <c r="J368" i="10"/>
  <c r="H368" i="10"/>
  <c r="N391" i="10"/>
  <c r="M391" i="10"/>
  <c r="L391" i="10"/>
  <c r="K391" i="10"/>
  <c r="M401" i="10"/>
  <c r="M413" i="10"/>
  <c r="H418" i="10"/>
  <c r="P418" i="10" s="1"/>
  <c r="M424" i="10"/>
  <c r="J424" i="10"/>
  <c r="H424" i="10"/>
  <c r="M440" i="10"/>
  <c r="J440" i="10"/>
  <c r="H440" i="10"/>
  <c r="G445" i="10"/>
  <c r="Q445" i="10" s="1"/>
  <c r="N455" i="10"/>
  <c r="M455" i="10"/>
  <c r="L455" i="10"/>
  <c r="K455" i="10"/>
  <c r="M465" i="10"/>
  <c r="M477" i="10"/>
  <c r="N479" i="10"/>
  <c r="H482" i="10"/>
  <c r="M488" i="10"/>
  <c r="J488" i="10"/>
  <c r="H488" i="10"/>
  <c r="M504" i="10"/>
  <c r="J504" i="10"/>
  <c r="H504" i="10"/>
  <c r="G509" i="10"/>
  <c r="N519" i="10"/>
  <c r="M519" i="10"/>
  <c r="L519" i="10"/>
  <c r="K519" i="10"/>
  <c r="K523" i="10"/>
  <c r="G523" i="10"/>
  <c r="Q523" i="10" s="1"/>
  <c r="K527" i="10"/>
  <c r="O540" i="10"/>
  <c r="M544" i="10"/>
  <c r="O544" i="10"/>
  <c r="N544" i="10"/>
  <c r="L544" i="10"/>
  <c r="K544" i="10"/>
  <c r="N573" i="10"/>
  <c r="K573" i="10"/>
  <c r="J573" i="10"/>
  <c r="I573" i="10"/>
  <c r="G573" i="10"/>
  <c r="L576" i="10"/>
  <c r="G589" i="10"/>
  <c r="Q589" i="10" s="1"/>
  <c r="O592" i="10"/>
  <c r="N592" i="10"/>
  <c r="L592" i="10"/>
  <c r="G596" i="10"/>
  <c r="H602" i="10"/>
  <c r="N613" i="10"/>
  <c r="M624" i="10"/>
  <c r="O624" i="10"/>
  <c r="M628" i="10"/>
  <c r="I628" i="10"/>
  <c r="H628" i="10"/>
  <c r="G628" i="10"/>
  <c r="I637" i="10"/>
  <c r="H637" i="10"/>
  <c r="G637" i="10"/>
  <c r="Q637" i="10" s="1"/>
  <c r="I649" i="10"/>
  <c r="H649" i="10"/>
  <c r="G649" i="10"/>
  <c r="I661" i="10"/>
  <c r="H661" i="10"/>
  <c r="G661" i="10"/>
  <c r="I673" i="10"/>
  <c r="H673" i="10"/>
  <c r="G673" i="10"/>
  <c r="I685" i="10"/>
  <c r="H685" i="10"/>
  <c r="G685" i="10"/>
  <c r="I700" i="10"/>
  <c r="M704" i="10"/>
  <c r="L704" i="10"/>
  <c r="K704" i="10"/>
  <c r="J704" i="10"/>
  <c r="I704" i="10"/>
  <c r="K708" i="10"/>
  <c r="R716" i="10"/>
  <c r="S716" i="10"/>
  <c r="L718" i="10"/>
  <c r="M728" i="10"/>
  <c r="S728" i="10"/>
  <c r="O728" i="10"/>
  <c r="L728" i="10"/>
  <c r="K728" i="10"/>
  <c r="H731" i="10"/>
  <c r="G731" i="10"/>
  <c r="N740" i="10"/>
  <c r="H745" i="10"/>
  <c r="O745" i="10"/>
  <c r="N745" i="10"/>
  <c r="I748" i="10"/>
  <c r="L752" i="10"/>
  <c r="H760" i="10"/>
  <c r="G772" i="10"/>
  <c r="M783" i="10"/>
  <c r="N783" i="10"/>
  <c r="I783" i="10"/>
  <c r="H783" i="10"/>
  <c r="P783" i="10" s="1"/>
  <c r="G783" i="10"/>
  <c r="Q783" i="10" s="1"/>
  <c r="J800" i="10"/>
  <c r="S800" i="10" s="1"/>
  <c r="I810" i="10"/>
  <c r="M815" i="10"/>
  <c r="N815" i="10"/>
  <c r="I815" i="10"/>
  <c r="H815" i="10"/>
  <c r="I845" i="10"/>
  <c r="O845" i="10"/>
  <c r="N845" i="10"/>
  <c r="L845" i="10"/>
  <c r="H848" i="10"/>
  <c r="K860" i="10"/>
  <c r="J862" i="10"/>
  <c r="S862" i="10" s="1"/>
  <c r="L873" i="10"/>
  <c r="K879" i="10"/>
  <c r="N891" i="10"/>
  <c r="O891" i="10"/>
  <c r="L891" i="10"/>
  <c r="K891" i="10"/>
  <c r="J891" i="10"/>
  <c r="S891" i="10" s="1"/>
  <c r="I891" i="10"/>
  <c r="O936" i="10"/>
  <c r="N936" i="10"/>
  <c r="M936" i="10"/>
  <c r="L936" i="10"/>
  <c r="H936" i="10"/>
  <c r="O960" i="10"/>
  <c r="L967" i="10"/>
  <c r="N975" i="10"/>
  <c r="O975" i="10"/>
  <c r="L975" i="10"/>
  <c r="K975" i="10"/>
  <c r="J975" i="10"/>
  <c r="S975" i="10" s="1"/>
  <c r="G986" i="10"/>
  <c r="G996" i="10"/>
  <c r="H1008" i="10"/>
  <c r="O1013" i="10"/>
  <c r="N1013" i="10"/>
  <c r="N1048" i="10"/>
  <c r="G1058" i="10"/>
  <c r="M1073" i="10"/>
  <c r="G1099" i="10"/>
  <c r="O1107" i="10"/>
  <c r="L1107" i="10"/>
  <c r="K1107" i="10"/>
  <c r="I1107" i="10"/>
  <c r="M1112" i="10"/>
  <c r="L1112" i="10"/>
  <c r="O1112" i="10"/>
  <c r="N1112" i="10"/>
  <c r="I1117" i="10"/>
  <c r="O1117" i="10"/>
  <c r="M1117" i="10"/>
  <c r="K1117" i="10"/>
  <c r="J1117" i="10"/>
  <c r="J1153" i="10"/>
  <c r="I1153" i="10"/>
  <c r="O1242" i="10"/>
  <c r="H1242" i="10"/>
  <c r="G1242" i="10"/>
  <c r="Q1242" i="10" s="1"/>
  <c r="G1286" i="10"/>
  <c r="L7" i="10"/>
  <c r="N20" i="10"/>
  <c r="O36" i="10"/>
  <c r="R36" i="10" s="1"/>
  <c r="K47" i="10"/>
  <c r="O80" i="10"/>
  <c r="R80" i="10" s="1"/>
  <c r="H95" i="10"/>
  <c r="N104" i="10"/>
  <c r="N116" i="10"/>
  <c r="S128" i="10"/>
  <c r="K139" i="10"/>
  <c r="L142" i="10"/>
  <c r="T142" i="10" s="1"/>
  <c r="K147" i="10"/>
  <c r="O148" i="10"/>
  <c r="R148" i="10" s="1"/>
  <c r="O150" i="10"/>
  <c r="O176" i="10"/>
  <c r="S192" i="10"/>
  <c r="K195" i="10"/>
  <c r="L202" i="10"/>
  <c r="O220" i="10"/>
  <c r="R220" i="10" s="1"/>
  <c r="L226" i="10"/>
  <c r="T226" i="10" s="1"/>
  <c r="N253" i="10"/>
  <c r="I262" i="10"/>
  <c r="K267" i="10"/>
  <c r="L274" i="10"/>
  <c r="T274" i="10" s="1"/>
  <c r="O274" i="10"/>
  <c r="N274" i="10"/>
  <c r="O276" i="10"/>
  <c r="L301" i="10"/>
  <c r="K303" i="10"/>
  <c r="N318" i="10"/>
  <c r="K318" i="10"/>
  <c r="K324" i="10"/>
  <c r="M344" i="10"/>
  <c r="L344" i="10"/>
  <c r="K344" i="10"/>
  <c r="L346" i="10"/>
  <c r="K348" i="10"/>
  <c r="J352" i="10"/>
  <c r="I354" i="10"/>
  <c r="J356" i="10"/>
  <c r="I358" i="10"/>
  <c r="J360" i="10"/>
  <c r="I362" i="10"/>
  <c r="L364" i="10"/>
  <c r="H375" i="10"/>
  <c r="N379" i="10"/>
  <c r="N407" i="10"/>
  <c r="M407" i="10"/>
  <c r="L407" i="10"/>
  <c r="K407" i="10"/>
  <c r="M409" i="10"/>
  <c r="N413" i="10"/>
  <c r="M416" i="10"/>
  <c r="I418" i="10"/>
  <c r="J420" i="10"/>
  <c r="S420" i="10" s="1"/>
  <c r="M434" i="10"/>
  <c r="N434" i="10"/>
  <c r="K434" i="10"/>
  <c r="J434" i="10"/>
  <c r="S434" i="10" s="1"/>
  <c r="H445" i="10"/>
  <c r="N471" i="10"/>
  <c r="M471" i="10"/>
  <c r="L471" i="10"/>
  <c r="K471" i="10"/>
  <c r="M473" i="10"/>
  <c r="N477" i="10"/>
  <c r="M480" i="10"/>
  <c r="I482" i="10"/>
  <c r="P482" i="10" s="1"/>
  <c r="J484" i="10"/>
  <c r="S484" i="10" s="1"/>
  <c r="M498" i="10"/>
  <c r="N498" i="10"/>
  <c r="K498" i="10"/>
  <c r="J498" i="10"/>
  <c r="S498" i="10" s="1"/>
  <c r="H509" i="10"/>
  <c r="L527" i="10"/>
  <c r="N541" i="10"/>
  <c r="O569" i="10"/>
  <c r="R569" i="10" s="1"/>
  <c r="M569" i="10"/>
  <c r="J569" i="10"/>
  <c r="N576" i="10"/>
  <c r="K587" i="10"/>
  <c r="H589" i="10"/>
  <c r="H592" i="10"/>
  <c r="N596" i="10"/>
  <c r="I602" i="10"/>
  <c r="N614" i="10"/>
  <c r="J614" i="10"/>
  <c r="I614" i="10"/>
  <c r="N628" i="10"/>
  <c r="I698" i="10"/>
  <c r="J700" i="10"/>
  <c r="J702" i="10"/>
  <c r="S702" i="10" s="1"/>
  <c r="N704" i="10"/>
  <c r="M718" i="10"/>
  <c r="G720" i="10"/>
  <c r="Q720" i="10" s="1"/>
  <c r="N728" i="10"/>
  <c r="J748" i="10"/>
  <c r="O752" i="10"/>
  <c r="M756" i="10"/>
  <c r="O756" i="10"/>
  <c r="L756" i="10"/>
  <c r="K756" i="10"/>
  <c r="J756" i="10"/>
  <c r="I760" i="10"/>
  <c r="K766" i="10"/>
  <c r="O766" i="10"/>
  <c r="P767" i="10"/>
  <c r="H772" i="10"/>
  <c r="G788" i="10"/>
  <c r="M794" i="10"/>
  <c r="J810" i="10"/>
  <c r="G827" i="10"/>
  <c r="G836" i="10"/>
  <c r="Q836" i="10" s="1"/>
  <c r="I838" i="10"/>
  <c r="N838" i="10"/>
  <c r="M838" i="10"/>
  <c r="L838" i="10"/>
  <c r="J838" i="10"/>
  <c r="L860" i="10"/>
  <c r="K862" i="10"/>
  <c r="K864" i="10"/>
  <c r="G869" i="10"/>
  <c r="N873" i="10"/>
  <c r="L879" i="10"/>
  <c r="O912" i="10"/>
  <c r="N922" i="10"/>
  <c r="M931" i="10"/>
  <c r="L931" i="10"/>
  <c r="K931" i="10"/>
  <c r="J931" i="10"/>
  <c r="S931" i="10" s="1"/>
  <c r="I931" i="10"/>
  <c r="H931" i="10"/>
  <c r="P931" i="10" s="1"/>
  <c r="O931" i="10"/>
  <c r="I945" i="10"/>
  <c r="N961" i="10"/>
  <c r="M961" i="10"/>
  <c r="L961" i="10"/>
  <c r="K961" i="10"/>
  <c r="N963" i="10"/>
  <c r="I963" i="10"/>
  <c r="H963" i="10"/>
  <c r="G963" i="10"/>
  <c r="Q963" i="10" s="1"/>
  <c r="J963" i="10"/>
  <c r="S963" i="10" s="1"/>
  <c r="O967" i="10"/>
  <c r="H986" i="10"/>
  <c r="H996" i="10"/>
  <c r="O1001" i="10"/>
  <c r="M1001" i="10"/>
  <c r="H1046" i="10"/>
  <c r="O1074" i="10"/>
  <c r="N1074" i="10"/>
  <c r="O1080" i="10"/>
  <c r="N1080" i="10"/>
  <c r="M1080" i="10"/>
  <c r="H1080" i="10"/>
  <c r="L1099" i="10"/>
  <c r="N1175" i="10"/>
  <c r="O1175" i="10"/>
  <c r="L1175" i="10"/>
  <c r="K1175" i="10"/>
  <c r="J1175" i="10"/>
  <c r="R1175" i="10" s="1"/>
  <c r="I1175" i="10"/>
  <c r="H1175" i="10"/>
  <c r="G1175" i="10"/>
  <c r="M1242" i="10"/>
  <c r="O1315" i="10"/>
  <c r="L1315" i="10"/>
  <c r="K63" i="10"/>
  <c r="S80" i="10"/>
  <c r="N114" i="10"/>
  <c r="K135" i="10"/>
  <c r="N152" i="10"/>
  <c r="N172" i="10"/>
  <c r="K175" i="10"/>
  <c r="S176" i="10"/>
  <c r="N204" i="10"/>
  <c r="K219" i="10"/>
  <c r="S220" i="10"/>
  <c r="N228" i="10"/>
  <c r="K228" i="10"/>
  <c r="I238" i="10"/>
  <c r="L245" i="10"/>
  <c r="K245" i="10"/>
  <c r="N301" i="10"/>
  <c r="L324" i="10"/>
  <c r="L348" i="10"/>
  <c r="K352" i="10"/>
  <c r="J354" i="10"/>
  <c r="S354" i="10" s="1"/>
  <c r="K356" i="10"/>
  <c r="J358" i="10"/>
  <c r="S358" i="10" s="1"/>
  <c r="K360" i="10"/>
  <c r="J362" i="10"/>
  <c r="S362" i="10" s="1"/>
  <c r="M364" i="10"/>
  <c r="I375" i="10"/>
  <c r="K386" i="10"/>
  <c r="L399" i="10"/>
  <c r="K399" i="10"/>
  <c r="J399" i="10"/>
  <c r="S399" i="10" s="1"/>
  <c r="I399" i="10"/>
  <c r="O413" i="10"/>
  <c r="J418" i="10"/>
  <c r="N420" i="10"/>
  <c r="K445" i="10"/>
  <c r="K450" i="10"/>
  <c r="L463" i="10"/>
  <c r="K463" i="10"/>
  <c r="J463" i="10"/>
  <c r="S463" i="10" s="1"/>
  <c r="I463" i="10"/>
  <c r="O477" i="10"/>
  <c r="J482" i="10"/>
  <c r="N484" i="10"/>
  <c r="K509" i="10"/>
  <c r="K514" i="10"/>
  <c r="M527" i="10"/>
  <c r="O530" i="10"/>
  <c r="L530" i="10"/>
  <c r="K530" i="10"/>
  <c r="J530" i="10"/>
  <c r="I530" i="10"/>
  <c r="N534" i="10"/>
  <c r="L562" i="10"/>
  <c r="O576" i="10"/>
  <c r="L587" i="10"/>
  <c r="I589" i="10"/>
  <c r="J594" i="10"/>
  <c r="I594" i="10"/>
  <c r="O596" i="10"/>
  <c r="T600" i="10"/>
  <c r="J602" i="10"/>
  <c r="O622" i="10"/>
  <c r="N698" i="10"/>
  <c r="K700" i="10"/>
  <c r="L702" i="10"/>
  <c r="S712" i="10"/>
  <c r="H715" i="10"/>
  <c r="N718" i="10"/>
  <c r="H720" i="10"/>
  <c r="G725" i="10"/>
  <c r="Q725" i="10" s="1"/>
  <c r="G740" i="10"/>
  <c r="M743" i="10"/>
  <c r="K748" i="10"/>
  <c r="J760" i="10"/>
  <c r="S760" i="10" s="1"/>
  <c r="I772" i="10"/>
  <c r="S776" i="10"/>
  <c r="H788" i="10"/>
  <c r="N794" i="10"/>
  <c r="P804" i="10"/>
  <c r="H836" i="10"/>
  <c r="G852" i="10"/>
  <c r="I854" i="10"/>
  <c r="N854" i="10"/>
  <c r="M854" i="10"/>
  <c r="L854" i="10"/>
  <c r="J854" i="10"/>
  <c r="O860" i="10"/>
  <c r="R860" i="10" s="1"/>
  <c r="L862" i="10"/>
  <c r="L864" i="10"/>
  <c r="M868" i="10"/>
  <c r="O868" i="10"/>
  <c r="L868" i="10"/>
  <c r="K868" i="10"/>
  <c r="J868" i="10"/>
  <c r="I869" i="10"/>
  <c r="O873" i="10"/>
  <c r="L877" i="10"/>
  <c r="O879" i="10"/>
  <c r="G882" i="10"/>
  <c r="O882" i="10"/>
  <c r="N887" i="10"/>
  <c r="J887" i="10"/>
  <c r="I887" i="10"/>
  <c r="H887" i="10"/>
  <c r="G887" i="10"/>
  <c r="K887" i="10"/>
  <c r="I889" i="10"/>
  <c r="O897" i="10"/>
  <c r="O926" i="10"/>
  <c r="I929" i="10"/>
  <c r="J945" i="10"/>
  <c r="G956" i="10"/>
  <c r="N959" i="10"/>
  <c r="I959" i="10"/>
  <c r="H959" i="10"/>
  <c r="G959" i="10"/>
  <c r="J959" i="10"/>
  <c r="S959" i="10" s="1"/>
  <c r="G971" i="10"/>
  <c r="L1021" i="10"/>
  <c r="N1046" i="10"/>
  <c r="N1071" i="10"/>
  <c r="I1071" i="10"/>
  <c r="H1071" i="10"/>
  <c r="G1071" i="10"/>
  <c r="Q1071" i="10" s="1"/>
  <c r="O1071" i="10"/>
  <c r="L1071" i="10"/>
  <c r="J1071" i="10"/>
  <c r="S1071" i="10" s="1"/>
  <c r="N1092" i="10"/>
  <c r="G1107" i="10"/>
  <c r="N1132" i="10"/>
  <c r="O1135" i="10"/>
  <c r="L1135" i="10"/>
  <c r="K1135" i="10"/>
  <c r="J1135" i="10"/>
  <c r="H1135" i="10"/>
  <c r="G1135" i="10"/>
  <c r="O1208" i="10"/>
  <c r="G1280" i="10"/>
  <c r="N1379" i="10"/>
  <c r="O1379" i="10"/>
  <c r="L1379" i="10"/>
  <c r="J1379" i="10"/>
  <c r="S1379" i="10" s="1"/>
  <c r="K1379" i="10"/>
  <c r="I1379" i="10"/>
  <c r="H1379" i="10"/>
  <c r="G1379" i="10"/>
  <c r="S148" i="10"/>
  <c r="N248" i="10"/>
  <c r="I248" i="10"/>
  <c r="H248" i="10"/>
  <c r="G248" i="10"/>
  <c r="Q248" i="10" s="1"/>
  <c r="H302" i="10"/>
  <c r="G302" i="10"/>
  <c r="R310" i="10"/>
  <c r="R314" i="10"/>
  <c r="M316" i="10"/>
  <c r="L316" i="10"/>
  <c r="M324" i="10"/>
  <c r="M348" i="10"/>
  <c r="L352" i="10"/>
  <c r="K354" i="10"/>
  <c r="L356" i="10"/>
  <c r="K358" i="10"/>
  <c r="L360" i="10"/>
  <c r="K362" i="10"/>
  <c r="O364" i="10"/>
  <c r="J375" i="10"/>
  <c r="S375" i="10" s="1"/>
  <c r="M382" i="10"/>
  <c r="N382" i="10"/>
  <c r="N386" i="10"/>
  <c r="O389" i="10"/>
  <c r="N389" i="10"/>
  <c r="M389" i="10"/>
  <c r="K418" i="10"/>
  <c r="O420" i="10"/>
  <c r="M445" i="10"/>
  <c r="N450" i="10"/>
  <c r="O453" i="10"/>
  <c r="N453" i="10"/>
  <c r="M453" i="10"/>
  <c r="K482" i="10"/>
  <c r="O484" i="10"/>
  <c r="M509" i="10"/>
  <c r="N514" i="10"/>
  <c r="O517" i="10"/>
  <c r="N517" i="10"/>
  <c r="M517" i="10"/>
  <c r="O534" i="10"/>
  <c r="M562" i="10"/>
  <c r="H583" i="10"/>
  <c r="G583" i="10"/>
  <c r="O587" i="10"/>
  <c r="J589" i="10"/>
  <c r="S589" i="10" s="1"/>
  <c r="O599" i="10"/>
  <c r="L599" i="10"/>
  <c r="K602" i="10"/>
  <c r="J626" i="10"/>
  <c r="S626" i="10" s="1"/>
  <c r="I626" i="10"/>
  <c r="O698" i="10"/>
  <c r="L700" i="10"/>
  <c r="M702" i="10"/>
  <c r="N712" i="10"/>
  <c r="O712" i="10"/>
  <c r="O718" i="10"/>
  <c r="O720" i="10"/>
  <c r="H725" i="10"/>
  <c r="K734" i="10"/>
  <c r="O734" i="10"/>
  <c r="R734" i="10" s="1"/>
  <c r="N734" i="10"/>
  <c r="L740" i="10"/>
  <c r="L748" i="10"/>
  <c r="M768" i="10"/>
  <c r="K768" i="10"/>
  <c r="J768" i="10"/>
  <c r="I768" i="10"/>
  <c r="H768" i="10"/>
  <c r="M784" i="10"/>
  <c r="S784" i="10"/>
  <c r="O784" i="10"/>
  <c r="R784" i="10" s="1"/>
  <c r="L784" i="10"/>
  <c r="K784" i="10"/>
  <c r="I788" i="10"/>
  <c r="M799" i="10"/>
  <c r="N799" i="10"/>
  <c r="I799" i="10"/>
  <c r="H799" i="10"/>
  <c r="G799" i="10"/>
  <c r="I836" i="10"/>
  <c r="O864" i="10"/>
  <c r="M877" i="10"/>
  <c r="H918" i="10"/>
  <c r="G918" i="10"/>
  <c r="M945" i="10"/>
  <c r="H956" i="10"/>
  <c r="H971" i="10"/>
  <c r="K1013" i="10"/>
  <c r="J1059" i="10"/>
  <c r="S1059" i="10" s="1"/>
  <c r="I1059" i="10"/>
  <c r="H1059" i="10"/>
  <c r="G1059" i="10"/>
  <c r="K1059" i="10"/>
  <c r="O1161" i="10"/>
  <c r="M1161" i="10"/>
  <c r="L1161" i="10"/>
  <c r="K1161" i="10"/>
  <c r="J1161" i="10"/>
  <c r="S1161" i="10" s="1"/>
  <c r="N1171" i="10"/>
  <c r="K1171" i="10"/>
  <c r="J1171" i="10"/>
  <c r="I1171" i="10"/>
  <c r="O1171" i="10"/>
  <c r="L1171" i="10"/>
  <c r="H1171" i="10"/>
  <c r="G1171" i="10"/>
  <c r="N1299" i="10"/>
  <c r="H1299" i="10"/>
  <c r="O1299" i="10"/>
  <c r="L1299" i="10"/>
  <c r="K1299" i="10"/>
  <c r="J1299" i="10"/>
  <c r="I1299" i="10"/>
  <c r="G1299" i="10"/>
  <c r="N8" i="10"/>
  <c r="G20" i="10"/>
  <c r="H40" i="10"/>
  <c r="P40" i="10" s="1"/>
  <c r="H44" i="10"/>
  <c r="L47" i="10"/>
  <c r="I54" i="10"/>
  <c r="N68" i="10"/>
  <c r="O79" i="10"/>
  <c r="K87" i="10"/>
  <c r="K91" i="10"/>
  <c r="L94" i="10"/>
  <c r="T94" i="10" s="1"/>
  <c r="N95" i="10"/>
  <c r="G104" i="10"/>
  <c r="O110" i="10"/>
  <c r="G116" i="10"/>
  <c r="Q116" i="10" s="1"/>
  <c r="G139" i="10"/>
  <c r="Q139" i="10" s="1"/>
  <c r="I142" i="10"/>
  <c r="O147" i="10"/>
  <c r="J149" i="10"/>
  <c r="S149" i="10" s="1"/>
  <c r="L150" i="10"/>
  <c r="L163" i="10"/>
  <c r="H180" i="10"/>
  <c r="P180" i="10" s="1"/>
  <c r="N196" i="10"/>
  <c r="K199" i="10"/>
  <c r="I202" i="10"/>
  <c r="N216" i="10"/>
  <c r="I226" i="10"/>
  <c r="K243" i="10"/>
  <c r="L250" i="10"/>
  <c r="T250" i="10" s="1"/>
  <c r="R256" i="10"/>
  <c r="N268" i="10"/>
  <c r="J268" i="10"/>
  <c r="S268" i="10" s="1"/>
  <c r="I268" i="10"/>
  <c r="H268" i="10"/>
  <c r="G268" i="10"/>
  <c r="Q268" i="10" s="1"/>
  <c r="I274" i="10"/>
  <c r="I276" i="10"/>
  <c r="N299" i="10"/>
  <c r="O316" i="10"/>
  <c r="G318" i="10"/>
  <c r="Q318" i="10" s="1"/>
  <c r="O325" i="10"/>
  <c r="N338" i="10"/>
  <c r="O340" i="10"/>
  <c r="R340" i="10" s="1"/>
  <c r="N342" i="10"/>
  <c r="K342" i="10"/>
  <c r="J342" i="10"/>
  <c r="S342" i="10" s="1"/>
  <c r="H344" i="10"/>
  <c r="N346" i="10"/>
  <c r="O349" i="10"/>
  <c r="M352" i="10"/>
  <c r="N354" i="10"/>
  <c r="M356" i="10"/>
  <c r="N358" i="10"/>
  <c r="M360" i="10"/>
  <c r="K375" i="10"/>
  <c r="I391" i="10"/>
  <c r="O405" i="10"/>
  <c r="N405" i="10"/>
  <c r="M405" i="10"/>
  <c r="H407" i="10"/>
  <c r="J416" i="10"/>
  <c r="G434" i="10"/>
  <c r="N445" i="10"/>
  <c r="I455" i="10"/>
  <c r="O469" i="10"/>
  <c r="N469" i="10"/>
  <c r="M469" i="10"/>
  <c r="H471" i="10"/>
  <c r="J480" i="10"/>
  <c r="S480" i="10" s="1"/>
  <c r="G498" i="10"/>
  <c r="Q498" i="10" s="1"/>
  <c r="N509" i="10"/>
  <c r="I519" i="10"/>
  <c r="N523" i="10"/>
  <c r="H537" i="10"/>
  <c r="J544" i="10"/>
  <c r="N562" i="10"/>
  <c r="N567" i="10"/>
  <c r="G569" i="10"/>
  <c r="Q569" i="10" s="1"/>
  <c r="P572" i="10"/>
  <c r="O577" i="10"/>
  <c r="K580" i="10"/>
  <c r="J580" i="10"/>
  <c r="S580" i="10" s="1"/>
  <c r="I580" i="10"/>
  <c r="H580" i="10"/>
  <c r="N588" i="10"/>
  <c r="L588" i="10"/>
  <c r="K588" i="10"/>
  <c r="J592" i="10"/>
  <c r="S592" i="10" s="1"/>
  <c r="N597" i="10"/>
  <c r="L602" i="10"/>
  <c r="M605" i="10"/>
  <c r="M611" i="10"/>
  <c r="K624" i="10"/>
  <c r="K628" i="10"/>
  <c r="I633" i="10"/>
  <c r="H633" i="10"/>
  <c r="G633" i="10"/>
  <c r="I645" i="10"/>
  <c r="H645" i="10"/>
  <c r="G645" i="10"/>
  <c r="I657" i="10"/>
  <c r="P657" i="10" s="1"/>
  <c r="H657" i="10"/>
  <c r="G657" i="10"/>
  <c r="Q657" i="10" s="1"/>
  <c r="I669" i="10"/>
  <c r="H669" i="10"/>
  <c r="G669" i="10"/>
  <c r="P669" i="10" s="1"/>
  <c r="I681" i="10"/>
  <c r="H681" i="10"/>
  <c r="P681" i="10" s="1"/>
  <c r="G681" i="10"/>
  <c r="I693" i="10"/>
  <c r="H693" i="10"/>
  <c r="G693" i="10"/>
  <c r="O700" i="10"/>
  <c r="N702" i="10"/>
  <c r="H704" i="10"/>
  <c r="S720" i="10"/>
  <c r="H728" i="10"/>
  <c r="P728" i="10" s="1"/>
  <c r="N732" i="10"/>
  <c r="O732" i="10"/>
  <c r="R732" i="10" s="1"/>
  <c r="M736" i="10"/>
  <c r="J736" i="10"/>
  <c r="I736" i="10"/>
  <c r="H736" i="10"/>
  <c r="G736" i="10"/>
  <c r="Q736" i="10" s="1"/>
  <c r="O740" i="10"/>
  <c r="I745" i="10"/>
  <c r="G756" i="10"/>
  <c r="P756" i="10" s="1"/>
  <c r="H761" i="10"/>
  <c r="O761" i="10"/>
  <c r="J766" i="10"/>
  <c r="R766" i="10" s="1"/>
  <c r="N768" i="10"/>
  <c r="M780" i="10"/>
  <c r="I780" i="10"/>
  <c r="H780" i="10"/>
  <c r="G780" i="10"/>
  <c r="N784" i="10"/>
  <c r="J788" i="10"/>
  <c r="S788" i="10" s="1"/>
  <c r="M807" i="10"/>
  <c r="H809" i="10"/>
  <c r="L809" i="10"/>
  <c r="I809" i="10"/>
  <c r="G809" i="10"/>
  <c r="S816" i="10"/>
  <c r="K826" i="10"/>
  <c r="J826" i="10"/>
  <c r="I826" i="10"/>
  <c r="J836" i="10"/>
  <c r="S836" i="10" s="1"/>
  <c r="O838" i="10"/>
  <c r="H845" i="10"/>
  <c r="I852" i="10"/>
  <c r="O874" i="10"/>
  <c r="M876" i="10"/>
  <c r="T876" i="10" s="1"/>
  <c r="J876" i="10"/>
  <c r="R876" i="10" s="1"/>
  <c r="I876" i="10"/>
  <c r="H876" i="10"/>
  <c r="G876" i="10"/>
  <c r="Q876" i="10" s="1"/>
  <c r="N877" i="10"/>
  <c r="M884" i="10"/>
  <c r="H884" i="10"/>
  <c r="H891" i="10"/>
  <c r="O918" i="10"/>
  <c r="G931" i="10"/>
  <c r="N937" i="10"/>
  <c r="I971" i="10"/>
  <c r="H975" i="10"/>
  <c r="N999" i="10"/>
  <c r="L999" i="10"/>
  <c r="J999" i="10"/>
  <c r="S999" i="10" s="1"/>
  <c r="O999" i="10"/>
  <c r="K999" i="10"/>
  <c r="K1001" i="10"/>
  <c r="N1007" i="10"/>
  <c r="O1007" i="10"/>
  <c r="K1007" i="10"/>
  <c r="J1007" i="10"/>
  <c r="S1007" i="10" s="1"/>
  <c r="I1007" i="10"/>
  <c r="H1007" i="10"/>
  <c r="P1007" i="10" s="1"/>
  <c r="G1007" i="10"/>
  <c r="L1007" i="10"/>
  <c r="M1013" i="10"/>
  <c r="M1032" i="10"/>
  <c r="L1032" i="10"/>
  <c r="H1032" i="10"/>
  <c r="O1032" i="10"/>
  <c r="N1032" i="10"/>
  <c r="O1034" i="10"/>
  <c r="N1034" i="10"/>
  <c r="H1034" i="10"/>
  <c r="G1034" i="10"/>
  <c r="Q1034" i="10" s="1"/>
  <c r="G1080" i="10"/>
  <c r="N1087" i="10"/>
  <c r="J1087" i="10"/>
  <c r="S1087" i="10" s="1"/>
  <c r="I1087" i="10"/>
  <c r="H1087" i="10"/>
  <c r="L1087" i="10"/>
  <c r="K1087" i="10"/>
  <c r="G1087" i="10"/>
  <c r="O1087" i="10"/>
  <c r="H1104" i="10"/>
  <c r="J1107" i="10"/>
  <c r="S1107" i="10" s="1"/>
  <c r="I1135" i="10"/>
  <c r="O1151" i="10"/>
  <c r="R1151" i="10" s="1"/>
  <c r="L1151" i="10"/>
  <c r="K1151" i="10"/>
  <c r="J1151" i="10"/>
  <c r="I1151" i="10"/>
  <c r="H1151" i="10"/>
  <c r="N1232" i="10"/>
  <c r="H1232" i="10"/>
  <c r="G1232" i="10"/>
  <c r="N889" i="10"/>
  <c r="N895" i="10"/>
  <c r="N899" i="10"/>
  <c r="O929" i="10"/>
  <c r="N939" i="10"/>
  <c r="N1011" i="10"/>
  <c r="O1011" i="10"/>
  <c r="O1058" i="10"/>
  <c r="N1058" i="10"/>
  <c r="N1102" i="10"/>
  <c r="H1102" i="10"/>
  <c r="O1116" i="10"/>
  <c r="O1132" i="10"/>
  <c r="S1139" i="10"/>
  <c r="J1165" i="10"/>
  <c r="R1165" i="10" s="1"/>
  <c r="I1165" i="10"/>
  <c r="O1174" i="10"/>
  <c r="N1174" i="10"/>
  <c r="H1174" i="10"/>
  <c r="N1199" i="10"/>
  <c r="J1199" i="10"/>
  <c r="I1199" i="10"/>
  <c r="H1199" i="10"/>
  <c r="O1215" i="10"/>
  <c r="K1227" i="10"/>
  <c r="I1278" i="10"/>
  <c r="P1278" i="10" s="1"/>
  <c r="G1295" i="10"/>
  <c r="L1295" i="10"/>
  <c r="K1295" i="10"/>
  <c r="J1295" i="10"/>
  <c r="I1295" i="10"/>
  <c r="N1315" i="10"/>
  <c r="J1315" i="10"/>
  <c r="I1315" i="10"/>
  <c r="H1315" i="10"/>
  <c r="G1315" i="10"/>
  <c r="N1363" i="10"/>
  <c r="H1363" i="10"/>
  <c r="O1363" i="10"/>
  <c r="L1363" i="10"/>
  <c r="K1363" i="10"/>
  <c r="J1363" i="10"/>
  <c r="G1462" i="10"/>
  <c r="O1467" i="10"/>
  <c r="I1473" i="10"/>
  <c r="M1473" i="10"/>
  <c r="L1473" i="10"/>
  <c r="K1473" i="10"/>
  <c r="J1473" i="10"/>
  <c r="N1473" i="10"/>
  <c r="I1564" i="10"/>
  <c r="N1564" i="10"/>
  <c r="M1564" i="10"/>
  <c r="L1564" i="10"/>
  <c r="N1615" i="10"/>
  <c r="O1615" i="10"/>
  <c r="L1615" i="10"/>
  <c r="K1615" i="10"/>
  <c r="J1615" i="10"/>
  <c r="I1615" i="10"/>
  <c r="H1615" i="10"/>
  <c r="G1615" i="10"/>
  <c r="L1620" i="10"/>
  <c r="M1691" i="10"/>
  <c r="O1691" i="10"/>
  <c r="L1691" i="10"/>
  <c r="K1691" i="10"/>
  <c r="J1691" i="10"/>
  <c r="I1691" i="10"/>
  <c r="H1691" i="10"/>
  <c r="P1703" i="10"/>
  <c r="M1707" i="10"/>
  <c r="L1707" i="10"/>
  <c r="K1707" i="10"/>
  <c r="J1707" i="10"/>
  <c r="I1707" i="10"/>
  <c r="H1707" i="10"/>
  <c r="G1707" i="10"/>
  <c r="J1467" i="10"/>
  <c r="I1467" i="10"/>
  <c r="H1467" i="10"/>
  <c r="G1467" i="10"/>
  <c r="Q1467" i="10" s="1"/>
  <c r="G1524" i="10"/>
  <c r="J1524" i="10"/>
  <c r="I1524" i="10"/>
  <c r="H1524" i="10"/>
  <c r="N1524" i="10"/>
  <c r="M1524" i="10"/>
  <c r="L1524" i="10"/>
  <c r="K1524" i="10"/>
  <c r="O1676" i="10"/>
  <c r="N1676" i="10"/>
  <c r="L1676" i="10"/>
  <c r="N1739" i="10"/>
  <c r="K1739" i="10"/>
  <c r="J1739" i="10"/>
  <c r="I1739" i="10"/>
  <c r="H1739" i="10"/>
  <c r="G1739" i="10"/>
  <c r="O1739" i="10"/>
  <c r="L1739" i="10"/>
  <c r="L1939" i="10"/>
  <c r="K1939" i="10"/>
  <c r="O1939" i="10"/>
  <c r="M1939" i="10"/>
  <c r="J1939" i="10"/>
  <c r="N1303" i="10"/>
  <c r="K1303" i="10"/>
  <c r="H1303" i="10"/>
  <c r="I1303" i="10"/>
  <c r="G1303" i="10"/>
  <c r="M1323" i="10"/>
  <c r="L1323" i="10"/>
  <c r="K1323" i="10"/>
  <c r="J1323" i="10"/>
  <c r="I1323" i="10"/>
  <c r="N1347" i="10"/>
  <c r="I1347" i="10"/>
  <c r="O1347" i="10"/>
  <c r="N1412" i="10"/>
  <c r="I1497" i="10"/>
  <c r="L1497" i="10"/>
  <c r="K1497" i="10"/>
  <c r="J1497" i="10"/>
  <c r="O1520" i="10"/>
  <c r="M1520" i="10"/>
  <c r="N1535" i="10"/>
  <c r="K1535" i="10"/>
  <c r="J1535" i="10"/>
  <c r="I1535" i="10"/>
  <c r="H1535" i="10"/>
  <c r="O1535" i="10"/>
  <c r="L1535" i="10"/>
  <c r="J1545" i="10"/>
  <c r="N1567" i="10"/>
  <c r="G1567" i="10"/>
  <c r="J1567" i="10"/>
  <c r="I1567" i="10"/>
  <c r="H1567" i="10"/>
  <c r="O1567" i="10"/>
  <c r="L1567" i="10"/>
  <c r="K1567" i="10"/>
  <c r="M1599" i="10"/>
  <c r="O1599" i="10"/>
  <c r="I1599" i="10"/>
  <c r="H1599" i="10"/>
  <c r="G1599" i="10"/>
  <c r="K1599" i="10"/>
  <c r="M1610" i="10"/>
  <c r="I1610" i="10"/>
  <c r="H1610" i="10"/>
  <c r="O1610" i="10"/>
  <c r="N1610" i="10"/>
  <c r="O1730" i="10"/>
  <c r="M1730" i="10"/>
  <c r="I1730" i="10"/>
  <c r="H1730" i="10"/>
  <c r="N1730" i="10"/>
  <c r="M1763" i="10"/>
  <c r="G1763" i="10"/>
  <c r="O1763" i="10"/>
  <c r="L1763" i="10"/>
  <c r="K1763" i="10"/>
  <c r="J1763" i="10"/>
  <c r="S1763" i="10" s="1"/>
  <c r="I1763" i="10"/>
  <c r="H1763" i="10"/>
  <c r="H1564" i="10"/>
  <c r="O1602" i="10"/>
  <c r="N1602" i="10"/>
  <c r="M1602" i="10"/>
  <c r="H1602" i="10"/>
  <c r="G1691" i="10"/>
  <c r="N1711" i="10"/>
  <c r="J1711" i="10"/>
  <c r="S1711" i="10" s="1"/>
  <c r="I1711" i="10"/>
  <c r="H1711" i="10"/>
  <c r="G1711" i="10"/>
  <c r="Q1711" i="10" s="1"/>
  <c r="K1711" i="10"/>
  <c r="N1144" i="10"/>
  <c r="M1144" i="10"/>
  <c r="L1144" i="10"/>
  <c r="N1197" i="10"/>
  <c r="K1197" i="10"/>
  <c r="J1197" i="10"/>
  <c r="I1197" i="10"/>
  <c r="N1207" i="10"/>
  <c r="H1207" i="10"/>
  <c r="G1207" i="10"/>
  <c r="Q1207" i="10" s="1"/>
  <c r="N1271" i="10"/>
  <c r="H1271" i="10"/>
  <c r="J1271" i="10"/>
  <c r="I1271" i="10"/>
  <c r="G1271" i="10"/>
  <c r="H1330" i="10"/>
  <c r="J1339" i="10"/>
  <c r="I1339" i="10"/>
  <c r="H1339" i="10"/>
  <c r="G1398" i="10"/>
  <c r="O1406" i="10"/>
  <c r="H1406" i="10"/>
  <c r="G1406" i="10"/>
  <c r="O1430" i="10"/>
  <c r="H1430" i="10"/>
  <c r="L1467" i="10"/>
  <c r="G1520" i="10"/>
  <c r="K1543" i="10"/>
  <c r="J1564" i="10"/>
  <c r="S1564" i="10" s="1"/>
  <c r="N1607" i="10"/>
  <c r="K1607" i="10"/>
  <c r="J1607" i="10"/>
  <c r="I1607" i="10"/>
  <c r="O1607" i="10"/>
  <c r="L1607" i="10"/>
  <c r="H1607" i="10"/>
  <c r="G1607" i="10"/>
  <c r="N1068" i="10"/>
  <c r="M1068" i="10"/>
  <c r="L1068" i="10"/>
  <c r="N1079" i="10"/>
  <c r="K1079" i="10"/>
  <c r="J1079" i="10"/>
  <c r="S1079" i="10" s="1"/>
  <c r="I1079" i="10"/>
  <c r="O1097" i="10"/>
  <c r="N1097" i="10"/>
  <c r="M1097" i="10"/>
  <c r="N1128" i="10"/>
  <c r="M1128" i="10"/>
  <c r="L1128" i="10"/>
  <c r="N1179" i="10"/>
  <c r="I1179" i="10"/>
  <c r="H1179" i="10"/>
  <c r="G1179" i="10"/>
  <c r="P1179" i="10" s="1"/>
  <c r="N1195" i="10"/>
  <c r="K1195" i="10"/>
  <c r="J1195" i="10"/>
  <c r="S1195" i="10" s="1"/>
  <c r="I1195" i="10"/>
  <c r="M1251" i="10"/>
  <c r="K1251" i="10"/>
  <c r="O1251" i="10"/>
  <c r="M1255" i="10"/>
  <c r="J1255" i="10"/>
  <c r="S1255" i="10" s="1"/>
  <c r="I1255" i="10"/>
  <c r="H1255" i="10"/>
  <c r="G1255" i="10"/>
  <c r="Q1255" i="10" s="1"/>
  <c r="O1269" i="10"/>
  <c r="L1269" i="10"/>
  <c r="N1269" i="10"/>
  <c r="M1269" i="10"/>
  <c r="K1269" i="10"/>
  <c r="J1303" i="10"/>
  <c r="L1309" i="10"/>
  <c r="N1309" i="10"/>
  <c r="M1309" i="10"/>
  <c r="K1309" i="10"/>
  <c r="J1309" i="10"/>
  <c r="G1318" i="10"/>
  <c r="Q1318" i="10" s="1"/>
  <c r="G1323" i="10"/>
  <c r="G1328" i="10"/>
  <c r="G1347" i="10"/>
  <c r="O1349" i="10"/>
  <c r="N1349" i="10"/>
  <c r="M1349" i="10"/>
  <c r="L1349" i="10"/>
  <c r="K1349" i="10"/>
  <c r="K1361" i="10"/>
  <c r="J1361" i="10"/>
  <c r="S1361" i="10" s="1"/>
  <c r="G1364" i="10"/>
  <c r="N1367" i="10"/>
  <c r="K1367" i="10"/>
  <c r="J1367" i="10"/>
  <c r="I1367" i="10"/>
  <c r="H1367" i="10"/>
  <c r="O1377" i="10"/>
  <c r="M1377" i="10"/>
  <c r="K1377" i="10"/>
  <c r="O1421" i="10"/>
  <c r="N1421" i="10"/>
  <c r="M1421" i="10"/>
  <c r="M1497" i="10"/>
  <c r="S1527" i="10"/>
  <c r="R1527" i="10"/>
  <c r="O1533" i="10"/>
  <c r="M1533" i="10"/>
  <c r="G1535" i="10"/>
  <c r="O1546" i="10"/>
  <c r="M1546" i="10"/>
  <c r="M1550" i="10"/>
  <c r="I1550" i="10"/>
  <c r="H1550" i="10"/>
  <c r="G1550" i="10"/>
  <c r="N1550" i="10"/>
  <c r="N1562" i="10"/>
  <c r="M1562" i="10"/>
  <c r="I1562" i="10"/>
  <c r="H1562" i="10"/>
  <c r="O1586" i="10"/>
  <c r="N1591" i="10"/>
  <c r="O1591" i="10"/>
  <c r="I1591" i="10"/>
  <c r="H1591" i="10"/>
  <c r="G1591" i="10"/>
  <c r="Q1591" i="10" s="1"/>
  <c r="K1591" i="10"/>
  <c r="L1591" i="10"/>
  <c r="L1597" i="10"/>
  <c r="K1597" i="10"/>
  <c r="O1597" i="10"/>
  <c r="N1597" i="10"/>
  <c r="M1597" i="10"/>
  <c r="J1599" i="10"/>
  <c r="S1599" i="10" s="1"/>
  <c r="O1689" i="10"/>
  <c r="N1689" i="10"/>
  <c r="M1689" i="10"/>
  <c r="L1689" i="10"/>
  <c r="K1689" i="10"/>
  <c r="J1689" i="10"/>
  <c r="N1719" i="10"/>
  <c r="O1719" i="10"/>
  <c r="L1719" i="10"/>
  <c r="K1719" i="10"/>
  <c r="J1719" i="10"/>
  <c r="I1719" i="10"/>
  <c r="G1730" i="10"/>
  <c r="Q1730" i="10" s="1"/>
  <c r="N1755" i="10"/>
  <c r="I1755" i="10"/>
  <c r="H1755" i="10"/>
  <c r="M1772" i="10"/>
  <c r="G1772" i="10"/>
  <c r="L1772" i="10"/>
  <c r="K1772" i="10"/>
  <c r="J1772" i="10"/>
  <c r="I1772" i="10"/>
  <c r="H1772" i="10"/>
  <c r="N1168" i="10"/>
  <c r="M1168" i="10"/>
  <c r="L1168" i="10"/>
  <c r="M1177" i="10"/>
  <c r="L1177" i="10"/>
  <c r="K1177" i="10"/>
  <c r="N1205" i="10"/>
  <c r="I1205" i="10"/>
  <c r="N1223" i="10"/>
  <c r="H1223" i="10"/>
  <c r="G1223" i="10"/>
  <c r="L1253" i="10"/>
  <c r="O1253" i="10"/>
  <c r="N1253" i="10"/>
  <c r="M1253" i="10"/>
  <c r="N1279" i="10"/>
  <c r="K1279" i="10"/>
  <c r="I1279" i="10"/>
  <c r="H1279" i="10"/>
  <c r="G1279" i="10"/>
  <c r="L1303" i="10"/>
  <c r="O1318" i="10"/>
  <c r="I1318" i="10"/>
  <c r="H1323" i="10"/>
  <c r="M1331" i="10"/>
  <c r="J1331" i="10"/>
  <c r="G1331" i="10"/>
  <c r="K1331" i="10"/>
  <c r="I1331" i="10"/>
  <c r="H1331" i="10"/>
  <c r="P1331" i="10" s="1"/>
  <c r="H1347" i="10"/>
  <c r="P1347" i="10" s="1"/>
  <c r="O1373" i="10"/>
  <c r="N1373" i="10"/>
  <c r="M1373" i="10"/>
  <c r="N1399" i="10"/>
  <c r="I1399" i="10"/>
  <c r="H1399" i="10"/>
  <c r="G1399" i="10"/>
  <c r="O1399" i="10"/>
  <c r="L1399" i="10"/>
  <c r="K1399" i="10"/>
  <c r="N1419" i="10"/>
  <c r="H1419" i="10"/>
  <c r="G1419" i="10"/>
  <c r="Q1419" i="10" s="1"/>
  <c r="N1497" i="10"/>
  <c r="N1539" i="10"/>
  <c r="K1539" i="10"/>
  <c r="J1539" i="10"/>
  <c r="I1539" i="10"/>
  <c r="H1539" i="10"/>
  <c r="O1539" i="10"/>
  <c r="L1539" i="10"/>
  <c r="H1588" i="10"/>
  <c r="G1588" i="10"/>
  <c r="N1588" i="10"/>
  <c r="J1652" i="10"/>
  <c r="S1652" i="10" s="1"/>
  <c r="O1652" i="10"/>
  <c r="N1652" i="10"/>
  <c r="M1652" i="10"/>
  <c r="O302" i="10"/>
  <c r="R302" i="10" s="1"/>
  <c r="O372" i="10"/>
  <c r="O525" i="10"/>
  <c r="G529" i="10"/>
  <c r="Q529" i="10" s="1"/>
  <c r="M587" i="10"/>
  <c r="H594" i="10"/>
  <c r="N700" i="10"/>
  <c r="P764" i="10"/>
  <c r="O776" i="10"/>
  <c r="N780" i="10"/>
  <c r="O781" i="10"/>
  <c r="P792" i="10"/>
  <c r="N796" i="10"/>
  <c r="N808" i="10"/>
  <c r="L816" i="10"/>
  <c r="O824" i="10"/>
  <c r="R824" i="10" s="1"/>
  <c r="O826" i="10"/>
  <c r="L836" i="10"/>
  <c r="L852" i="10"/>
  <c r="K895" i="10"/>
  <c r="K899" i="10"/>
  <c r="N929" i="10"/>
  <c r="M937" i="10"/>
  <c r="K939" i="10"/>
  <c r="L947" i="10"/>
  <c r="N972" i="10"/>
  <c r="O1010" i="10"/>
  <c r="H1010" i="10"/>
  <c r="K1011" i="10"/>
  <c r="N1031" i="10"/>
  <c r="I1031" i="10"/>
  <c r="H1031" i="10"/>
  <c r="G1031" i="10"/>
  <c r="N1039" i="10"/>
  <c r="J1039" i="10"/>
  <c r="I1039" i="10"/>
  <c r="H1039" i="10"/>
  <c r="I1137" i="10"/>
  <c r="N1143" i="10"/>
  <c r="H1143" i="10"/>
  <c r="G1143" i="10"/>
  <c r="O1144" i="10"/>
  <c r="H1148" i="10"/>
  <c r="O1149" i="10"/>
  <c r="L1155" i="10"/>
  <c r="J1181" i="10"/>
  <c r="N1191" i="10"/>
  <c r="O1191" i="10"/>
  <c r="R1191" i="10" s="1"/>
  <c r="L1191" i="10"/>
  <c r="L1192" i="10"/>
  <c r="L1197" i="10"/>
  <c r="N1203" i="10"/>
  <c r="I1203" i="10"/>
  <c r="H1203" i="10"/>
  <c r="G1203" i="10"/>
  <c r="Q1203" i="10" s="1"/>
  <c r="I1207" i="10"/>
  <c r="H1215" i="10"/>
  <c r="N1219" i="10"/>
  <c r="K1219" i="10"/>
  <c r="J1219" i="10"/>
  <c r="I1219" i="10"/>
  <c r="N1231" i="10"/>
  <c r="J1231" i="10"/>
  <c r="I1231" i="10"/>
  <c r="H1231" i="10"/>
  <c r="G1231" i="10"/>
  <c r="K1271" i="10"/>
  <c r="O1277" i="10"/>
  <c r="N1277" i="10"/>
  <c r="M1277" i="10"/>
  <c r="L1277" i="10"/>
  <c r="G1296" i="10"/>
  <c r="O1303" i="10"/>
  <c r="N1307" i="10"/>
  <c r="O1307" i="10"/>
  <c r="J1307" i="10"/>
  <c r="L1307" i="10"/>
  <c r="K1307" i="10"/>
  <c r="I1307" i="10"/>
  <c r="O1323" i="10"/>
  <c r="H1328" i="10"/>
  <c r="N1331" i="10"/>
  <c r="L1339" i="10"/>
  <c r="N1343" i="10"/>
  <c r="K1343" i="10"/>
  <c r="H1343" i="10"/>
  <c r="O1343" i="10"/>
  <c r="J1347" i="10"/>
  <c r="I1349" i="10"/>
  <c r="G1430" i="10"/>
  <c r="N1475" i="10"/>
  <c r="J1475" i="10"/>
  <c r="I1475" i="10"/>
  <c r="H1475" i="10"/>
  <c r="G1475" i="10"/>
  <c r="O1550" i="10"/>
  <c r="G1558" i="10"/>
  <c r="Q1558" i="10" s="1"/>
  <c r="K1584" i="10"/>
  <c r="O1658" i="10"/>
  <c r="N1658" i="10"/>
  <c r="M1658" i="10"/>
  <c r="H1658" i="10"/>
  <c r="G1719" i="10"/>
  <c r="G1750" i="10"/>
  <c r="N1750" i="10"/>
  <c r="M1750" i="10"/>
  <c r="I1750" i="10"/>
  <c r="H1750" i="10"/>
  <c r="G1755" i="10"/>
  <c r="O1769" i="10"/>
  <c r="I1769" i="10"/>
  <c r="H1769" i="10"/>
  <c r="O1805" i="10"/>
  <c r="G1805" i="10"/>
  <c r="Q1805" i="10" s="1"/>
  <c r="K227" i="10"/>
  <c r="N232" i="10"/>
  <c r="K251" i="10"/>
  <c r="N256" i="10"/>
  <c r="O280" i="10"/>
  <c r="R280" i="10" s="1"/>
  <c r="O282" i="10"/>
  <c r="R282" i="10" s="1"/>
  <c r="O284" i="10"/>
  <c r="R284" i="10" s="1"/>
  <c r="O286" i="10"/>
  <c r="R286" i="10" s="1"/>
  <c r="L293" i="10"/>
  <c r="M295" i="10"/>
  <c r="O326" i="10"/>
  <c r="R326" i="10" s="1"/>
  <c r="L350" i="10"/>
  <c r="G363" i="10"/>
  <c r="Q363" i="10" s="1"/>
  <c r="O557" i="10"/>
  <c r="G561" i="10"/>
  <c r="O578" i="10"/>
  <c r="O590" i="10"/>
  <c r="G601" i="10"/>
  <c r="Q601" i="10" s="1"/>
  <c r="M612" i="10"/>
  <c r="N632" i="10"/>
  <c r="N636" i="10"/>
  <c r="T636" i="10" s="1"/>
  <c r="N640" i="10"/>
  <c r="T640" i="10" s="1"/>
  <c r="N644" i="10"/>
  <c r="T644" i="10" s="1"/>
  <c r="N648" i="10"/>
  <c r="T648" i="10" s="1"/>
  <c r="N652" i="10"/>
  <c r="T652" i="10" s="1"/>
  <c r="N656" i="10"/>
  <c r="T656" i="10" s="1"/>
  <c r="N660" i="10"/>
  <c r="T660" i="10" s="1"/>
  <c r="N664" i="10"/>
  <c r="T664" i="10" s="1"/>
  <c r="N668" i="10"/>
  <c r="N672" i="10"/>
  <c r="N676" i="10"/>
  <c r="N680" i="10"/>
  <c r="N684" i="10"/>
  <c r="N688" i="10"/>
  <c r="N692" i="10"/>
  <c r="M696" i="10"/>
  <c r="T696" i="10" s="1"/>
  <c r="M716" i="10"/>
  <c r="T716" i="10" s="1"/>
  <c r="S764" i="10"/>
  <c r="M767" i="10"/>
  <c r="M771" i="10"/>
  <c r="S792" i="10"/>
  <c r="N805" i="10"/>
  <c r="O816" i="10"/>
  <c r="R816" i="10" s="1"/>
  <c r="N821" i="10"/>
  <c r="M828" i="10"/>
  <c r="M831" i="10"/>
  <c r="O836" i="10"/>
  <c r="M840" i="10"/>
  <c r="T840" i="10" s="1"/>
  <c r="M851" i="10"/>
  <c r="O852" i="10"/>
  <c r="R852" i="10" s="1"/>
  <c r="M856" i="10"/>
  <c r="M872" i="10"/>
  <c r="T872" i="10" s="1"/>
  <c r="N883" i="10"/>
  <c r="L895" i="10"/>
  <c r="L899" i="10"/>
  <c r="N903" i="10"/>
  <c r="M927" i="10"/>
  <c r="T927" i="10" s="1"/>
  <c r="L928" i="10"/>
  <c r="O933" i="10"/>
  <c r="L939" i="10"/>
  <c r="O947" i="10"/>
  <c r="R947" i="10" s="1"/>
  <c r="N951" i="10"/>
  <c r="L1011" i="10"/>
  <c r="N1047" i="10"/>
  <c r="L1047" i="10"/>
  <c r="K1047" i="10"/>
  <c r="J1047" i="10"/>
  <c r="S1047" i="10" s="1"/>
  <c r="G1068" i="10"/>
  <c r="G1079" i="10"/>
  <c r="K1097" i="10"/>
  <c r="N1111" i="10"/>
  <c r="G1111" i="10"/>
  <c r="Q1111" i="10" s="1"/>
  <c r="H1116" i="10"/>
  <c r="N1127" i="10"/>
  <c r="H1127" i="10"/>
  <c r="G1127" i="10"/>
  <c r="P1127" i="10" s="1"/>
  <c r="O1128" i="10"/>
  <c r="H1132" i="10"/>
  <c r="L1148" i="10"/>
  <c r="O1150" i="10"/>
  <c r="N1150" i="10"/>
  <c r="H1164" i="10"/>
  <c r="J1179" i="10"/>
  <c r="L1181" i="10"/>
  <c r="N1192" i="10"/>
  <c r="G1195" i="10"/>
  <c r="Q1195" i="10" s="1"/>
  <c r="M1197" i="10"/>
  <c r="J1207" i="10"/>
  <c r="S1207" i="10" s="1"/>
  <c r="J1213" i="10"/>
  <c r="I1215" i="10"/>
  <c r="G1227" i="10"/>
  <c r="Q1227" i="10" s="1"/>
  <c r="N1238" i="10"/>
  <c r="K1241" i="10"/>
  <c r="J1241" i="10"/>
  <c r="I1241" i="10"/>
  <c r="N1249" i="10"/>
  <c r="G1251" i="10"/>
  <c r="K1255" i="10"/>
  <c r="M1259" i="10"/>
  <c r="J1259" i="10"/>
  <c r="G1259" i="10"/>
  <c r="P1259" i="10" s="1"/>
  <c r="J1269" i="10"/>
  <c r="L1271" i="10"/>
  <c r="M1285" i="10"/>
  <c r="O1285" i="10"/>
  <c r="N1285" i="10"/>
  <c r="L1285" i="10"/>
  <c r="K1285" i="10"/>
  <c r="H1296" i="10"/>
  <c r="O1309" i="10"/>
  <c r="H1318" i="10"/>
  <c r="M1328" i="10"/>
  <c r="O1339" i="10"/>
  <c r="K1347" i="10"/>
  <c r="J1349" i="10"/>
  <c r="O1352" i="10"/>
  <c r="N1352" i="10"/>
  <c r="N1359" i="10"/>
  <c r="H1359" i="10"/>
  <c r="K1359" i="10"/>
  <c r="J1359" i="10"/>
  <c r="S1359" i="10" s="1"/>
  <c r="I1359" i="10"/>
  <c r="G1359" i="10"/>
  <c r="N1364" i="10"/>
  <c r="G1367" i="10"/>
  <c r="N1371" i="10"/>
  <c r="H1371" i="10"/>
  <c r="P1371" i="10" s="1"/>
  <c r="O1371" i="10"/>
  <c r="L1371" i="10"/>
  <c r="I1377" i="10"/>
  <c r="I1421" i="10"/>
  <c r="O1426" i="10"/>
  <c r="H1426" i="10"/>
  <c r="G1426" i="10"/>
  <c r="O1437" i="10"/>
  <c r="K1437" i="10"/>
  <c r="J1437" i="10"/>
  <c r="L1469" i="10"/>
  <c r="O1469" i="10"/>
  <c r="N1469" i="10"/>
  <c r="M1469" i="10"/>
  <c r="K1469" i="10"/>
  <c r="O1492" i="10"/>
  <c r="M1492" i="10"/>
  <c r="N1495" i="10"/>
  <c r="J1495" i="10"/>
  <c r="I1495" i="10"/>
  <c r="H1495" i="10"/>
  <c r="G1495" i="10"/>
  <c r="O1495" i="10"/>
  <c r="L1495" i="10"/>
  <c r="K1495" i="10"/>
  <c r="O1560" i="10"/>
  <c r="I1560" i="10"/>
  <c r="O1562" i="10"/>
  <c r="L1584" i="10"/>
  <c r="J1591" i="10"/>
  <c r="S1591" i="10" s="1"/>
  <c r="G1640" i="10"/>
  <c r="J1643" i="10"/>
  <c r="O1646" i="10"/>
  <c r="N1646" i="10"/>
  <c r="M1646" i="10"/>
  <c r="I1646" i="10"/>
  <c r="H1646" i="10"/>
  <c r="G1646" i="10"/>
  <c r="H1719" i="10"/>
  <c r="K263" i="10"/>
  <c r="L341" i="10"/>
  <c r="O895" i="10"/>
  <c r="O899" i="10"/>
  <c r="O939" i="10"/>
  <c r="N1003" i="10"/>
  <c r="L1003" i="10"/>
  <c r="J1003" i="10"/>
  <c r="S1011" i="10"/>
  <c r="N1033" i="10"/>
  <c r="M1033" i="10"/>
  <c r="N1067" i="10"/>
  <c r="J1067" i="10"/>
  <c r="S1067" i="10" s="1"/>
  <c r="I1067" i="10"/>
  <c r="H1067" i="10"/>
  <c r="H1068" i="10"/>
  <c r="H1079" i="10"/>
  <c r="L1116" i="10"/>
  <c r="O1118" i="10"/>
  <c r="N1118" i="10"/>
  <c r="L1132" i="10"/>
  <c r="O1134" i="10"/>
  <c r="N1134" i="10"/>
  <c r="N1147" i="10"/>
  <c r="O1147" i="10"/>
  <c r="L1147" i="10"/>
  <c r="K1147" i="10"/>
  <c r="M1148" i="10"/>
  <c r="L1164" i="10"/>
  <c r="O1166" i="10"/>
  <c r="H1168" i="10"/>
  <c r="O1172" i="10"/>
  <c r="I1177" i="10"/>
  <c r="K1179" i="10"/>
  <c r="M1181" i="10"/>
  <c r="I1189" i="10"/>
  <c r="H1195" i="10"/>
  <c r="J1205" i="10"/>
  <c r="K1207" i="10"/>
  <c r="J1215" i="10"/>
  <c r="S1215" i="10" s="1"/>
  <c r="I1223" i="10"/>
  <c r="H1227" i="10"/>
  <c r="H1251" i="10"/>
  <c r="J1253" i="10"/>
  <c r="L1255" i="10"/>
  <c r="N1259" i="10"/>
  <c r="N1263" i="10"/>
  <c r="L1263" i="10"/>
  <c r="K1263" i="10"/>
  <c r="J1263" i="10"/>
  <c r="R1263" i="10" s="1"/>
  <c r="I1265" i="10"/>
  <c r="O1271" i="10"/>
  <c r="R1271" i="10" s="1"/>
  <c r="N1275" i="10"/>
  <c r="J1275" i="10"/>
  <c r="G1275" i="10"/>
  <c r="P1275" i="10" s="1"/>
  <c r="O1275" i="10"/>
  <c r="L1275" i="10"/>
  <c r="J1279" i="10"/>
  <c r="L1331" i="10"/>
  <c r="J1345" i="10"/>
  <c r="L1347" i="10"/>
  <c r="O1364" i="10"/>
  <c r="L1367" i="10"/>
  <c r="I1373" i="10"/>
  <c r="J1377" i="10"/>
  <c r="S1377" i="10" s="1"/>
  <c r="N1391" i="10"/>
  <c r="I1391" i="10"/>
  <c r="H1391" i="10"/>
  <c r="O1391" i="10"/>
  <c r="L1391" i="10"/>
  <c r="J1399" i="10"/>
  <c r="O1414" i="10"/>
  <c r="K1417" i="10"/>
  <c r="J1417" i="10"/>
  <c r="O1417" i="10"/>
  <c r="I1419" i="10"/>
  <c r="J1421" i="10"/>
  <c r="N1424" i="10"/>
  <c r="M1424" i="10"/>
  <c r="H1424" i="10"/>
  <c r="N1451" i="10"/>
  <c r="L1451" i="10"/>
  <c r="K1451" i="10"/>
  <c r="J1451" i="10"/>
  <c r="I1451" i="10"/>
  <c r="O1466" i="10"/>
  <c r="H1466" i="10"/>
  <c r="G1466" i="10"/>
  <c r="G1472" i="10"/>
  <c r="O1484" i="10"/>
  <c r="M1484" i="10"/>
  <c r="N1531" i="10"/>
  <c r="O1531" i="10"/>
  <c r="L1531" i="10"/>
  <c r="K1531" i="10"/>
  <c r="I1531" i="10"/>
  <c r="H1531" i="10"/>
  <c r="G1531" i="10"/>
  <c r="Q1531" i="10" s="1"/>
  <c r="J1531" i="10"/>
  <c r="S1531" i="10" s="1"/>
  <c r="G1539" i="10"/>
  <c r="M1556" i="10"/>
  <c r="N1563" i="10"/>
  <c r="O1563" i="10"/>
  <c r="L1563" i="10"/>
  <c r="K1563" i="10"/>
  <c r="J1563" i="10"/>
  <c r="S1563" i="10" s="1"/>
  <c r="I1563" i="10"/>
  <c r="H1563" i="10"/>
  <c r="G1563" i="10"/>
  <c r="Q1563" i="10" s="1"/>
  <c r="P1579" i="10"/>
  <c r="M1582" i="10"/>
  <c r="I1582" i="10"/>
  <c r="G1582" i="10"/>
  <c r="O1582" i="10"/>
  <c r="N1582" i="10"/>
  <c r="L1623" i="10"/>
  <c r="K1623" i="10"/>
  <c r="J1623" i="10"/>
  <c r="I1623" i="10"/>
  <c r="H1623" i="10"/>
  <c r="N1631" i="10"/>
  <c r="I1631" i="10"/>
  <c r="H1631" i="10"/>
  <c r="G1631" i="10"/>
  <c r="S1631" i="10"/>
  <c r="O1631" i="10"/>
  <c r="R1631" i="10" s="1"/>
  <c r="L1631" i="10"/>
  <c r="K1631" i="10"/>
  <c r="I1640" i="10"/>
  <c r="K1643" i="10"/>
  <c r="L1652" i="10"/>
  <c r="N1665" i="10"/>
  <c r="O1665" i="10"/>
  <c r="M1665" i="10"/>
  <c r="L1665" i="10"/>
  <c r="K1665" i="10"/>
  <c r="O1722" i="10"/>
  <c r="N1722" i="10"/>
  <c r="M1722" i="10"/>
  <c r="I1722" i="10"/>
  <c r="H1722" i="10"/>
  <c r="G1722" i="10"/>
  <c r="M1747" i="10"/>
  <c r="L1747" i="10"/>
  <c r="K1747" i="10"/>
  <c r="J1747" i="10"/>
  <c r="O1747" i="10"/>
  <c r="I1747" i="10"/>
  <c r="H1747" i="10"/>
  <c r="N236" i="10"/>
  <c r="N260" i="10"/>
  <c r="O290" i="10"/>
  <c r="R290" i="10" s="1"/>
  <c r="O304" i="10"/>
  <c r="R304" i="10" s="1"/>
  <c r="L317" i="10"/>
  <c r="M319" i="10"/>
  <c r="L345" i="10"/>
  <c r="M362" i="10"/>
  <c r="J388" i="10"/>
  <c r="R388" i="10" s="1"/>
  <c r="G402" i="10"/>
  <c r="Q402" i="10" s="1"/>
  <c r="G410" i="10"/>
  <c r="P410" i="10" s="1"/>
  <c r="M418" i="10"/>
  <c r="H448" i="10"/>
  <c r="J452" i="10"/>
  <c r="G466" i="10"/>
  <c r="Q466" i="10" s="1"/>
  <c r="G474" i="10"/>
  <c r="Q474" i="10" s="1"/>
  <c r="M482" i="10"/>
  <c r="J516" i="10"/>
  <c r="S516" i="10" s="1"/>
  <c r="G533" i="10"/>
  <c r="G559" i="10"/>
  <c r="Q559" i="10" s="1"/>
  <c r="N579" i="10"/>
  <c r="G632" i="10"/>
  <c r="G636" i="10"/>
  <c r="P636" i="10" s="1"/>
  <c r="G640" i="10"/>
  <c r="P640" i="10" s="1"/>
  <c r="G644" i="10"/>
  <c r="G648" i="10"/>
  <c r="P648" i="10" s="1"/>
  <c r="G652" i="10"/>
  <c r="P652" i="10" s="1"/>
  <c r="G656" i="10"/>
  <c r="P656" i="10" s="1"/>
  <c r="G660" i="10"/>
  <c r="Q660" i="10" s="1"/>
  <c r="G664" i="10"/>
  <c r="P664" i="10" s="1"/>
  <c r="G668" i="10"/>
  <c r="Q668" i="10" s="1"/>
  <c r="G672" i="10"/>
  <c r="P672" i="10" s="1"/>
  <c r="G676" i="10"/>
  <c r="Q676" i="10" s="1"/>
  <c r="G680" i="10"/>
  <c r="G684" i="10"/>
  <c r="G688" i="10"/>
  <c r="Q688" i="10" s="1"/>
  <c r="G692" i="10"/>
  <c r="G697" i="10"/>
  <c r="G703" i="10"/>
  <c r="Q703" i="10" s="1"/>
  <c r="M712" i="10"/>
  <c r="G719" i="10"/>
  <c r="Q719" i="10" s="1"/>
  <c r="M732" i="10"/>
  <c r="M739" i="10"/>
  <c r="M748" i="10"/>
  <c r="N764" i="10"/>
  <c r="M776" i="10"/>
  <c r="N792" i="10"/>
  <c r="T792" i="10" s="1"/>
  <c r="N804" i="10"/>
  <c r="J814" i="10"/>
  <c r="N820" i="10"/>
  <c r="M824" i="10"/>
  <c r="H825" i="10"/>
  <c r="P825" i="10" s="1"/>
  <c r="H837" i="10"/>
  <c r="O842" i="10"/>
  <c r="G847" i="10"/>
  <c r="H853" i="10"/>
  <c r="P853" i="10" s="1"/>
  <c r="N863" i="10"/>
  <c r="S899" i="10"/>
  <c r="N907" i="10"/>
  <c r="G911" i="10"/>
  <c r="Q911" i="10" s="1"/>
  <c r="H920" i="10"/>
  <c r="S939" i="10"/>
  <c r="N991" i="10"/>
  <c r="H998" i="10"/>
  <c r="G1010" i="10"/>
  <c r="L1028" i="10"/>
  <c r="H1028" i="10"/>
  <c r="G1028" i="10"/>
  <c r="Q1028" i="10" s="1"/>
  <c r="J1031" i="10"/>
  <c r="S1031" i="10" s="1"/>
  <c r="G1039" i="10"/>
  <c r="O1044" i="10"/>
  <c r="N1044" i="10"/>
  <c r="S1055" i="10"/>
  <c r="O1068" i="10"/>
  <c r="L1079" i="10"/>
  <c r="I1081" i="10"/>
  <c r="M1085" i="10"/>
  <c r="K1085" i="10"/>
  <c r="N1091" i="10"/>
  <c r="O1091" i="10"/>
  <c r="L1091" i="10"/>
  <c r="K1091" i="10"/>
  <c r="N1115" i="10"/>
  <c r="O1115" i="10"/>
  <c r="L1115" i="10"/>
  <c r="K1115" i="10"/>
  <c r="M1116" i="10"/>
  <c r="N1131" i="10"/>
  <c r="O1131" i="10"/>
  <c r="R1131" i="10" s="1"/>
  <c r="L1131" i="10"/>
  <c r="K1131" i="10"/>
  <c r="M1132" i="10"/>
  <c r="I1143" i="10"/>
  <c r="P1143" i="10" s="1"/>
  <c r="N1148" i="10"/>
  <c r="M1160" i="10"/>
  <c r="N1163" i="10"/>
  <c r="O1163" i="10"/>
  <c r="R1163" i="10" s="1"/>
  <c r="L1163" i="10"/>
  <c r="K1163" i="10"/>
  <c r="N1164" i="10"/>
  <c r="N1167" i="10"/>
  <c r="H1167" i="10"/>
  <c r="G1167" i="10"/>
  <c r="O1168" i="10"/>
  <c r="J1177" i="10"/>
  <c r="L1179" i="10"/>
  <c r="O1181" i="10"/>
  <c r="R1181" i="10" s="1"/>
  <c r="G1191" i="10"/>
  <c r="L1193" i="10"/>
  <c r="J1193" i="10"/>
  <c r="I1193" i="10"/>
  <c r="L1195" i="10"/>
  <c r="O1198" i="10"/>
  <c r="N1201" i="10"/>
  <c r="K1201" i="10"/>
  <c r="J1201" i="10"/>
  <c r="I1201" i="10"/>
  <c r="J1203" i="10"/>
  <c r="K1205" i="10"/>
  <c r="T1205" i="10" s="1"/>
  <c r="L1207" i="10"/>
  <c r="O1214" i="10"/>
  <c r="N1214" i="10"/>
  <c r="L1214" i="10"/>
  <c r="K1215" i="10"/>
  <c r="G1219" i="10"/>
  <c r="J1223" i="10"/>
  <c r="I1227" i="10"/>
  <c r="K1231" i="10"/>
  <c r="N1234" i="10"/>
  <c r="N1239" i="10"/>
  <c r="K1239" i="10"/>
  <c r="J1239" i="10"/>
  <c r="I1239" i="10"/>
  <c r="H1239" i="10"/>
  <c r="J1249" i="10"/>
  <c r="R1249" i="10" s="1"/>
  <c r="I1251" i="10"/>
  <c r="K1253" i="10"/>
  <c r="O1255" i="10"/>
  <c r="J1261" i="10"/>
  <c r="G1272" i="10"/>
  <c r="Q1272" i="10" s="1"/>
  <c r="J1277" i="10"/>
  <c r="L1279" i="10"/>
  <c r="N1293" i="10"/>
  <c r="K1293" i="10"/>
  <c r="O1293" i="10"/>
  <c r="G1307" i="10"/>
  <c r="M1327" i="10"/>
  <c r="K1327" i="10"/>
  <c r="H1327" i="10"/>
  <c r="I1327" i="10"/>
  <c r="P1327" i="10" s="1"/>
  <c r="G1327" i="10"/>
  <c r="O1331" i="10"/>
  <c r="G1343" i="10"/>
  <c r="K1345" i="10"/>
  <c r="O1367" i="10"/>
  <c r="J1373" i="10"/>
  <c r="I1381" i="10"/>
  <c r="L1381" i="10"/>
  <c r="N1397" i="10"/>
  <c r="M1397" i="10"/>
  <c r="L1397" i="10"/>
  <c r="K1397" i="10"/>
  <c r="O1397" i="10"/>
  <c r="J1397" i="10"/>
  <c r="I1397" i="10"/>
  <c r="J1419" i="10"/>
  <c r="K1421" i="10"/>
  <c r="O1424" i="10"/>
  <c r="M1464" i="10"/>
  <c r="H1464" i="10"/>
  <c r="M1472" i="10"/>
  <c r="K1475" i="10"/>
  <c r="G1480" i="10"/>
  <c r="N1554" i="10"/>
  <c r="N1556" i="10"/>
  <c r="M1572" i="10"/>
  <c r="N1572" i="10"/>
  <c r="K1572" i="10"/>
  <c r="J1572" i="10"/>
  <c r="I1572" i="10"/>
  <c r="H1572" i="10"/>
  <c r="L1572" i="10"/>
  <c r="M1735" i="10"/>
  <c r="L1735" i="10"/>
  <c r="K1735" i="10"/>
  <c r="J1735" i="10"/>
  <c r="O1735" i="10"/>
  <c r="I1735" i="10"/>
  <c r="H1735" i="10"/>
  <c r="G1735" i="10"/>
  <c r="G1738" i="10"/>
  <c r="N1747" i="10"/>
  <c r="M816" i="10"/>
  <c r="M836" i="10"/>
  <c r="M852" i="10"/>
  <c r="O921" i="10"/>
  <c r="R921" i="10" s="1"/>
  <c r="N947" i="10"/>
  <c r="M989" i="10"/>
  <c r="N1015" i="10"/>
  <c r="L1015" i="10"/>
  <c r="N1035" i="10"/>
  <c r="I1035" i="10"/>
  <c r="H1035" i="10"/>
  <c r="G1035" i="10"/>
  <c r="Q1035" i="10" s="1"/>
  <c r="O1069" i="10"/>
  <c r="R1069" i="10" s="1"/>
  <c r="N1069" i="10"/>
  <c r="N1075" i="10"/>
  <c r="H1075" i="10"/>
  <c r="G1075" i="10"/>
  <c r="O1079" i="10"/>
  <c r="R1079" i="10" s="1"/>
  <c r="N1083" i="10"/>
  <c r="J1083" i="10"/>
  <c r="S1083" i="10" s="1"/>
  <c r="I1083" i="10"/>
  <c r="H1083" i="10"/>
  <c r="O1113" i="10"/>
  <c r="S1155" i="10"/>
  <c r="O1169" i="10"/>
  <c r="O1179" i="10"/>
  <c r="O1195" i="10"/>
  <c r="L1205" i="10"/>
  <c r="O1207" i="10"/>
  <c r="K1223" i="10"/>
  <c r="O1226" i="10"/>
  <c r="N1226" i="10"/>
  <c r="M1226" i="10"/>
  <c r="J1227" i="10"/>
  <c r="S1227" i="10" s="1"/>
  <c r="N1229" i="10"/>
  <c r="J1229" i="10"/>
  <c r="I1229" i="10"/>
  <c r="J1251" i="10"/>
  <c r="O1279" i="10"/>
  <c r="R1279" i="10" s="1"/>
  <c r="N1283" i="10"/>
  <c r="L1283" i="10"/>
  <c r="O1283" i="10"/>
  <c r="K1283" i="10"/>
  <c r="J1283" i="10"/>
  <c r="I1283" i="10"/>
  <c r="P1283" i="10" s="1"/>
  <c r="P1302" i="10"/>
  <c r="O1325" i="10"/>
  <c r="R1325" i="10" s="1"/>
  <c r="N1325" i="10"/>
  <c r="M1325" i="10"/>
  <c r="L1325" i="10"/>
  <c r="K1325" i="10"/>
  <c r="I1343" i="10"/>
  <c r="O1346" i="10"/>
  <c r="H1346" i="10"/>
  <c r="G1346" i="10"/>
  <c r="O1354" i="10"/>
  <c r="H1354" i="10"/>
  <c r="G1354" i="10"/>
  <c r="Q1354" i="10" s="1"/>
  <c r="N1365" i="10"/>
  <c r="M1365" i="10"/>
  <c r="L1365" i="10"/>
  <c r="I1365" i="10"/>
  <c r="K1373" i="10"/>
  <c r="N1415" i="10"/>
  <c r="K1415" i="10"/>
  <c r="J1415" i="10"/>
  <c r="S1415" i="10" s="1"/>
  <c r="I1415" i="10"/>
  <c r="H1415" i="10"/>
  <c r="O1415" i="10"/>
  <c r="K1419" i="10"/>
  <c r="L1421" i="10"/>
  <c r="H1470" i="10"/>
  <c r="G1470" i="10"/>
  <c r="L1475" i="10"/>
  <c r="O1537" i="10"/>
  <c r="N1537" i="10"/>
  <c r="M1537" i="10"/>
  <c r="L1537" i="10"/>
  <c r="K1537" i="10"/>
  <c r="J1537" i="10"/>
  <c r="N1570" i="10"/>
  <c r="O1570" i="10"/>
  <c r="I1570" i="10"/>
  <c r="M1570" i="10"/>
  <c r="H1570" i="10"/>
  <c r="S1575" i="10"/>
  <c r="R1575" i="10"/>
  <c r="G1623" i="10"/>
  <c r="M1663" i="10"/>
  <c r="J1663" i="10"/>
  <c r="S1663" i="10" s="1"/>
  <c r="I1663" i="10"/>
  <c r="H1663" i="10"/>
  <c r="O1663" i="10"/>
  <c r="L1663" i="10"/>
  <c r="K1663" i="10"/>
  <c r="N1735" i="10"/>
  <c r="N1499" i="10"/>
  <c r="H1499" i="10"/>
  <c r="G1499" i="10"/>
  <c r="M1536" i="10"/>
  <c r="L1536" i="10"/>
  <c r="K1536" i="10"/>
  <c r="I1536" i="10"/>
  <c r="N1543" i="10"/>
  <c r="J1543" i="10"/>
  <c r="S1543" i="10" s="1"/>
  <c r="I1543" i="10"/>
  <c r="H1543" i="10"/>
  <c r="G1543" i="10"/>
  <c r="J1549" i="10"/>
  <c r="O1549" i="10"/>
  <c r="N1549" i="10"/>
  <c r="M1549" i="10"/>
  <c r="N1569" i="10"/>
  <c r="M1569" i="10"/>
  <c r="L1569" i="10"/>
  <c r="N1574" i="10"/>
  <c r="M1620" i="10"/>
  <c r="K1620" i="10"/>
  <c r="J1620" i="10"/>
  <c r="I1620" i="10"/>
  <c r="N1620" i="10"/>
  <c r="M1743" i="10"/>
  <c r="O1743" i="10"/>
  <c r="J1743" i="10"/>
  <c r="S1743" i="10" s="1"/>
  <c r="I1743" i="10"/>
  <c r="P1743" i="10" s="1"/>
  <c r="H1743" i="10"/>
  <c r="G1743" i="10"/>
  <c r="L1743" i="10"/>
  <c r="M1776" i="10"/>
  <c r="L1776" i="10"/>
  <c r="H1776" i="10"/>
  <c r="G1776" i="10"/>
  <c r="N1897" i="10"/>
  <c r="J1897" i="10"/>
  <c r="I1897" i="10"/>
  <c r="L1897" i="10"/>
  <c r="M1897" i="10"/>
  <c r="K1897" i="10"/>
  <c r="O1945" i="10"/>
  <c r="K1945" i="10"/>
  <c r="I1945" i="10"/>
  <c r="N2016" i="10"/>
  <c r="J2016" i="10"/>
  <c r="S2016" i="10" s="1"/>
  <c r="I2016" i="10"/>
  <c r="K2016" i="10"/>
  <c r="M2016" i="10"/>
  <c r="L2016" i="10"/>
  <c r="H2016" i="10"/>
  <c r="G2016" i="10"/>
  <c r="M1880" i="10"/>
  <c r="G1880" i="10"/>
  <c r="N1880" i="10"/>
  <c r="L1880" i="10"/>
  <c r="O1882" i="10"/>
  <c r="N1882" i="10"/>
  <c r="M1882" i="10"/>
  <c r="H1882" i="10"/>
  <c r="G1927" i="10"/>
  <c r="L1964" i="10"/>
  <c r="J1964" i="10"/>
  <c r="H1964" i="10"/>
  <c r="M1767" i="10"/>
  <c r="G1843" i="10"/>
  <c r="H1849" i="10"/>
  <c r="L1852" i="10"/>
  <c r="G1852" i="10"/>
  <c r="N1878" i="10"/>
  <c r="M1878" i="10"/>
  <c r="O1878" i="10"/>
  <c r="O1886" i="10"/>
  <c r="M1886" i="10"/>
  <c r="M1971" i="10"/>
  <c r="L1971" i="10"/>
  <c r="K1971" i="10"/>
  <c r="J1971" i="10"/>
  <c r="I1971" i="10"/>
  <c r="O1971" i="10"/>
  <c r="M1976" i="10"/>
  <c r="L1976" i="10"/>
  <c r="H1976" i="10"/>
  <c r="K1976" i="10"/>
  <c r="J1976" i="10"/>
  <c r="I1976" i="10"/>
  <c r="M1779" i="10"/>
  <c r="K1779" i="10"/>
  <c r="I1779" i="10"/>
  <c r="O1781" i="10"/>
  <c r="N1786" i="10"/>
  <c r="L1786" i="10"/>
  <c r="K1786" i="10"/>
  <c r="J1786" i="10"/>
  <c r="O1786" i="10"/>
  <c r="M1803" i="10"/>
  <c r="M1806" i="10"/>
  <c r="L1806" i="10"/>
  <c r="J1806" i="10"/>
  <c r="I1806" i="10"/>
  <c r="H1806" i="10"/>
  <c r="L1834" i="10"/>
  <c r="K1834" i="10"/>
  <c r="J1834" i="10"/>
  <c r="N1855" i="10"/>
  <c r="M1855" i="10"/>
  <c r="K1855" i="10"/>
  <c r="I1855" i="10"/>
  <c r="H1855" i="10"/>
  <c r="M1876" i="10"/>
  <c r="N1876" i="10"/>
  <c r="L1876" i="10"/>
  <c r="H1876" i="10"/>
  <c r="G1876" i="10"/>
  <c r="I1883" i="10"/>
  <c r="H1883" i="10"/>
  <c r="M1883" i="10"/>
  <c r="K1883" i="10"/>
  <c r="G1907" i="10"/>
  <c r="N1952" i="10"/>
  <c r="M1952" i="10"/>
  <c r="K1952" i="10"/>
  <c r="J1952" i="10"/>
  <c r="S1952" i="10" s="1"/>
  <c r="I1952" i="10"/>
  <c r="H1952" i="10"/>
  <c r="G1952" i="10"/>
  <c r="L1952" i="10"/>
  <c r="O1818" i="10"/>
  <c r="R1818" i="10" s="1"/>
  <c r="L1818" i="10"/>
  <c r="K1818" i="10"/>
  <c r="N1818" i="10"/>
  <c r="M1818" i="10"/>
  <c r="J1818" i="10"/>
  <c r="M1826" i="10"/>
  <c r="G1841" i="10"/>
  <c r="I2348" i="10"/>
  <c r="J2348" i="10"/>
  <c r="S1235" i="10"/>
  <c r="N1243" i="10"/>
  <c r="L1243" i="10"/>
  <c r="N1287" i="10"/>
  <c r="H1287" i="10"/>
  <c r="N1327" i="10"/>
  <c r="N1420" i="10"/>
  <c r="M1420" i="10"/>
  <c r="H1420" i="10"/>
  <c r="G1420" i="10"/>
  <c r="O1499" i="10"/>
  <c r="O1502" i="10"/>
  <c r="G1502" i="10"/>
  <c r="Q1502" i="10" s="1"/>
  <c r="G1506" i="10"/>
  <c r="O1506" i="10"/>
  <c r="O1529" i="10"/>
  <c r="N1529" i="10"/>
  <c r="N1555" i="10"/>
  <c r="K1555" i="10"/>
  <c r="J1555" i="10"/>
  <c r="I1555" i="10"/>
  <c r="H1555" i="10"/>
  <c r="N1639" i="10"/>
  <c r="O1639" i="10"/>
  <c r="L1639" i="10"/>
  <c r="K1639" i="10"/>
  <c r="J1639" i="10"/>
  <c r="S1639" i="10" s="1"/>
  <c r="I1639" i="10"/>
  <c r="H1639" i="10"/>
  <c r="M1671" i="10"/>
  <c r="I1671" i="10"/>
  <c r="H1671" i="10"/>
  <c r="G1671" i="10"/>
  <c r="O1702" i="10"/>
  <c r="I1702" i="10"/>
  <c r="H1702" i="10"/>
  <c r="G1702" i="10"/>
  <c r="N1702" i="10"/>
  <c r="I1736" i="10"/>
  <c r="K1760" i="10"/>
  <c r="N1852" i="10"/>
  <c r="O1874" i="10"/>
  <c r="N1874" i="10"/>
  <c r="M1874" i="10"/>
  <c r="H1874" i="10"/>
  <c r="M1908" i="10"/>
  <c r="L1908" i="10"/>
  <c r="G1908" i="10"/>
  <c r="L1937" i="10"/>
  <c r="K1937" i="10"/>
  <c r="O1937" i="10"/>
  <c r="N1937" i="10"/>
  <c r="M1937" i="10"/>
  <c r="I1937" i="10"/>
  <c r="N1247" i="10"/>
  <c r="J1247" i="10"/>
  <c r="G1247" i="10"/>
  <c r="O1402" i="10"/>
  <c r="H1402" i="10"/>
  <c r="G1408" i="10"/>
  <c r="Q1408" i="10" s="1"/>
  <c r="O1446" i="10"/>
  <c r="H1446" i="10"/>
  <c r="N1455" i="10"/>
  <c r="O1455" i="10"/>
  <c r="L1455" i="10"/>
  <c r="K1455" i="10"/>
  <c r="J1455" i="10"/>
  <c r="N1463" i="10"/>
  <c r="I1463" i="10"/>
  <c r="H1463" i="10"/>
  <c r="G1463" i="10"/>
  <c r="Q1463" i="10" s="1"/>
  <c r="N1479" i="10"/>
  <c r="H1479" i="10"/>
  <c r="G1479" i="10"/>
  <c r="N1519" i="10"/>
  <c r="O1519" i="10"/>
  <c r="R1519" i="10" s="1"/>
  <c r="L1519" i="10"/>
  <c r="K1519" i="10"/>
  <c r="N1523" i="10"/>
  <c r="J1523" i="10"/>
  <c r="I1523" i="10"/>
  <c r="H1523" i="10"/>
  <c r="G1523" i="10"/>
  <c r="Q1523" i="10" s="1"/>
  <c r="O1598" i="10"/>
  <c r="N1598" i="10"/>
  <c r="M1598" i="10"/>
  <c r="N1600" i="10"/>
  <c r="L1600" i="10"/>
  <c r="K1600" i="10"/>
  <c r="J1600" i="10"/>
  <c r="I1600" i="10"/>
  <c r="H1600" i="10"/>
  <c r="N1611" i="10"/>
  <c r="G1611" i="10"/>
  <c r="P1611" i="10" s="1"/>
  <c r="O1611" i="10"/>
  <c r="L1611" i="10"/>
  <c r="K1611" i="10"/>
  <c r="J1611" i="10"/>
  <c r="S1611" i="10" s="1"/>
  <c r="N1619" i="10"/>
  <c r="K1619" i="10"/>
  <c r="J1619" i="10"/>
  <c r="I1619" i="10"/>
  <c r="O1619" i="10"/>
  <c r="L1619" i="10"/>
  <c r="H1619" i="10"/>
  <c r="G1619" i="10"/>
  <c r="S1619" i="10"/>
  <c r="N1627" i="10"/>
  <c r="K1627" i="10"/>
  <c r="J1627" i="10"/>
  <c r="I1627" i="10"/>
  <c r="O1627" i="10"/>
  <c r="L1627" i="10"/>
  <c r="H1627" i="10"/>
  <c r="G1627" i="10"/>
  <c r="Q1627" i="10" s="1"/>
  <c r="M1699" i="10"/>
  <c r="G1699" i="10"/>
  <c r="O1699" i="10"/>
  <c r="L1699" i="10"/>
  <c r="K1699" i="10"/>
  <c r="J1699" i="10"/>
  <c r="M1731" i="10"/>
  <c r="O1731" i="10"/>
  <c r="L1731" i="10"/>
  <c r="J1731" i="10"/>
  <c r="S1731" i="10" s="1"/>
  <c r="I1731" i="10"/>
  <c r="H1731" i="10"/>
  <c r="G1731" i="10"/>
  <c r="O1745" i="10"/>
  <c r="M1745" i="10"/>
  <c r="L1745" i="10"/>
  <c r="K1745" i="10"/>
  <c r="J1745" i="10"/>
  <c r="G1751" i="10"/>
  <c r="L1775" i="10"/>
  <c r="T1775" i="10" s="1"/>
  <c r="G1779" i="10"/>
  <c r="M1804" i="10"/>
  <c r="K1804" i="10"/>
  <c r="J1804" i="10"/>
  <c r="S1804" i="10" s="1"/>
  <c r="H1804" i="10"/>
  <c r="G1804" i="10"/>
  <c r="O1804" i="10"/>
  <c r="N1804" i="10"/>
  <c r="L1804" i="10"/>
  <c r="K1806" i="10"/>
  <c r="I1853" i="10"/>
  <c r="H1853" i="10"/>
  <c r="N1853" i="10"/>
  <c r="T1853" i="10" s="1"/>
  <c r="M1853" i="10"/>
  <c r="K1853" i="10"/>
  <c r="J1853" i="10"/>
  <c r="G1853" i="10"/>
  <c r="I1861" i="10"/>
  <c r="H1861" i="10"/>
  <c r="L1861" i="10"/>
  <c r="K1861" i="10"/>
  <c r="I1949" i="10"/>
  <c r="G1949" i="10"/>
  <c r="L1949" i="10"/>
  <c r="O1949" i="10"/>
  <c r="M1949" i="10"/>
  <c r="K1949" i="10"/>
  <c r="J1949" i="10"/>
  <c r="N1063" i="10"/>
  <c r="H1120" i="10"/>
  <c r="N1123" i="10"/>
  <c r="K1185" i="10"/>
  <c r="N1209" i="10"/>
  <c r="L1225" i="10"/>
  <c r="N1236" i="10"/>
  <c r="J1317" i="10"/>
  <c r="N1319" i="10"/>
  <c r="L1319" i="10"/>
  <c r="I1319" i="10"/>
  <c r="M1344" i="10"/>
  <c r="O1372" i="10"/>
  <c r="H1384" i="10"/>
  <c r="M1392" i="10"/>
  <c r="O1394" i="10"/>
  <c r="H1394" i="10"/>
  <c r="N1423" i="10"/>
  <c r="O1423" i="10"/>
  <c r="L1423" i="10"/>
  <c r="K1423" i="10"/>
  <c r="J1423" i="10"/>
  <c r="S1423" i="10" s="1"/>
  <c r="I1489" i="10"/>
  <c r="N1489" i="10"/>
  <c r="N1491" i="10"/>
  <c r="O1491" i="10"/>
  <c r="L1491" i="10"/>
  <c r="K1491" i="10"/>
  <c r="J1491" i="10"/>
  <c r="I1493" i="10"/>
  <c r="L1493" i="10"/>
  <c r="K1493" i="10"/>
  <c r="J1493" i="10"/>
  <c r="I1513" i="10"/>
  <c r="N1544" i="10"/>
  <c r="J1544" i="10"/>
  <c r="I1544" i="10"/>
  <c r="G1544" i="10"/>
  <c r="G1568" i="10"/>
  <c r="N1571" i="10"/>
  <c r="O1571" i="10"/>
  <c r="R1571" i="10" s="1"/>
  <c r="I1571" i="10"/>
  <c r="H1571" i="10"/>
  <c r="G1571" i="10"/>
  <c r="L1571" i="10"/>
  <c r="N1592" i="10"/>
  <c r="M1592" i="10"/>
  <c r="L1592" i="10"/>
  <c r="K1592" i="10"/>
  <c r="J1592" i="10"/>
  <c r="I1592" i="10"/>
  <c r="G1592" i="10"/>
  <c r="M1617" i="10"/>
  <c r="L1617" i="10"/>
  <c r="G1647" i="10"/>
  <c r="Q1647" i="10" s="1"/>
  <c r="T1648" i="10"/>
  <c r="N1660" i="10"/>
  <c r="L1660" i="10"/>
  <c r="O1660" i="10"/>
  <c r="M1705" i="10"/>
  <c r="J1705" i="10"/>
  <c r="M1716" i="10"/>
  <c r="L1716" i="10"/>
  <c r="K1716" i="10"/>
  <c r="H1716" i="10"/>
  <c r="O1716" i="10"/>
  <c r="N1731" i="10"/>
  <c r="L1737" i="10"/>
  <c r="T1737" i="10" s="1"/>
  <c r="K1737" i="10"/>
  <c r="J1737" i="10"/>
  <c r="O1737" i="10"/>
  <c r="N1737" i="10"/>
  <c r="M1737" i="10"/>
  <c r="K1751" i="10"/>
  <c r="M1775" i="10"/>
  <c r="S1777" i="10"/>
  <c r="H1779" i="10"/>
  <c r="O1859" i="10"/>
  <c r="N1859" i="10"/>
  <c r="M1859" i="10"/>
  <c r="K1859" i="10"/>
  <c r="N1899" i="10"/>
  <c r="K1899" i="10"/>
  <c r="G1905" i="10"/>
  <c r="M1905" i="10"/>
  <c r="L1905" i="10"/>
  <c r="K1905" i="10"/>
  <c r="J1905" i="10"/>
  <c r="I1905" i="10"/>
  <c r="H1905" i="10"/>
  <c r="M1999" i="10"/>
  <c r="H1999" i="10"/>
  <c r="G1999" i="10"/>
  <c r="N1055" i="10"/>
  <c r="N1059" i="10"/>
  <c r="I1065" i="10"/>
  <c r="N1107" i="10"/>
  <c r="N1119" i="10"/>
  <c r="N1135" i="10"/>
  <c r="N1139" i="10"/>
  <c r="N1151" i="10"/>
  <c r="N1155" i="10"/>
  <c r="N1215" i="10"/>
  <c r="I1221" i="10"/>
  <c r="N1227" i="10"/>
  <c r="G1235" i="10"/>
  <c r="P1235" i="10" s="1"/>
  <c r="G1243" i="10"/>
  <c r="I1254" i="10"/>
  <c r="G1262" i="10"/>
  <c r="P1262" i="10" s="1"/>
  <c r="M1267" i="10"/>
  <c r="O1276" i="10"/>
  <c r="I1281" i="10"/>
  <c r="G1287" i="10"/>
  <c r="Q1287" i="10" s="1"/>
  <c r="O1300" i="10"/>
  <c r="N1335" i="10"/>
  <c r="L1335" i="10"/>
  <c r="N1355" i="10"/>
  <c r="L1355" i="10"/>
  <c r="G1378" i="10"/>
  <c r="N1383" i="10"/>
  <c r="O1383" i="10"/>
  <c r="K1383" i="10"/>
  <c r="O1400" i="10"/>
  <c r="N1400" i="10"/>
  <c r="O1420" i="10"/>
  <c r="J1425" i="10"/>
  <c r="I1425" i="10"/>
  <c r="I1477" i="10"/>
  <c r="L1477" i="10"/>
  <c r="K1477" i="10"/>
  <c r="J1477" i="10"/>
  <c r="P1483" i="10"/>
  <c r="I1509" i="10"/>
  <c r="J1529" i="10"/>
  <c r="G1555" i="10"/>
  <c r="H1578" i="10"/>
  <c r="G1578" i="10"/>
  <c r="N1583" i="10"/>
  <c r="O1583" i="10"/>
  <c r="L1583" i="10"/>
  <c r="K1583" i="10"/>
  <c r="J1583" i="10"/>
  <c r="I1583" i="10"/>
  <c r="H1583" i="10"/>
  <c r="G1583" i="10"/>
  <c r="Q1583" i="10" s="1"/>
  <c r="N1605" i="10"/>
  <c r="M1605" i="10"/>
  <c r="L1605" i="10"/>
  <c r="K1605" i="10"/>
  <c r="O1605" i="10"/>
  <c r="J1605" i="10"/>
  <c r="S1605" i="10" s="1"/>
  <c r="G1639" i="10"/>
  <c r="Q1639" i="10" s="1"/>
  <c r="N1651" i="10"/>
  <c r="G1651" i="10"/>
  <c r="Q1651" i="10" s="1"/>
  <c r="L1651" i="10"/>
  <c r="K1651" i="10"/>
  <c r="J1651" i="10"/>
  <c r="S1651" i="10" s="1"/>
  <c r="I1651" i="10"/>
  <c r="P1651" i="10" s="1"/>
  <c r="H1651" i="10"/>
  <c r="I1656" i="10"/>
  <c r="H1656" i="10"/>
  <c r="J1671" i="10"/>
  <c r="M1679" i="10"/>
  <c r="I1679" i="10"/>
  <c r="H1679" i="10"/>
  <c r="G1679" i="10"/>
  <c r="Q1679" i="10" s="1"/>
  <c r="O1679" i="10"/>
  <c r="L1679" i="10"/>
  <c r="K1679" i="10"/>
  <c r="K1697" i="10"/>
  <c r="J1697" i="10"/>
  <c r="M1697" i="10"/>
  <c r="M1702" i="10"/>
  <c r="L1751" i="10"/>
  <c r="N1775" i="10"/>
  <c r="M1790" i="10"/>
  <c r="L1790" i="10"/>
  <c r="M1798" i="10"/>
  <c r="I1798" i="10"/>
  <c r="H1798" i="10"/>
  <c r="L1798" i="10"/>
  <c r="R1812" i="10"/>
  <c r="N1857" i="10"/>
  <c r="M1857" i="10"/>
  <c r="L1857" i="10"/>
  <c r="L1947" i="10"/>
  <c r="K1947" i="10"/>
  <c r="M1947" i="10"/>
  <c r="J1947" i="10"/>
  <c r="H1947" i="10"/>
  <c r="G1947" i="10"/>
  <c r="O1576" i="10"/>
  <c r="M1576" i="10"/>
  <c r="K1671" i="10"/>
  <c r="O1694" i="10"/>
  <c r="M1759" i="10"/>
  <c r="J1759" i="10"/>
  <c r="S1759" i="10" s="1"/>
  <c r="I1759" i="10"/>
  <c r="H1759" i="10"/>
  <c r="O1759" i="10"/>
  <c r="L1759" i="10"/>
  <c r="K1759" i="10"/>
  <c r="M1788" i="10"/>
  <c r="K1788" i="10"/>
  <c r="J1788" i="10"/>
  <c r="S1788" i="10" s="1"/>
  <c r="I1788" i="10"/>
  <c r="H1788" i="10"/>
  <c r="M1801" i="10"/>
  <c r="L1801" i="10"/>
  <c r="K1801" i="10"/>
  <c r="J1801" i="10"/>
  <c r="I1801" i="10"/>
  <c r="H1801" i="10"/>
  <c r="G1801" i="10"/>
  <c r="N1815" i="10"/>
  <c r="O1815" i="10"/>
  <c r="L1815" i="10"/>
  <c r="K1815" i="10"/>
  <c r="I1815" i="10"/>
  <c r="H1815" i="10"/>
  <c r="K1825" i="10"/>
  <c r="J1825" i="10"/>
  <c r="I1825" i="10"/>
  <c r="H1825" i="10"/>
  <c r="M1825" i="10"/>
  <c r="L1825" i="10"/>
  <c r="G1825" i="10"/>
  <c r="G1864" i="10"/>
  <c r="N1864" i="10"/>
  <c r="M2068" i="10"/>
  <c r="G2068" i="10"/>
  <c r="O1590" i="10"/>
  <c r="N1590" i="10"/>
  <c r="M1590" i="10"/>
  <c r="I1590" i="10"/>
  <c r="N1640" i="10"/>
  <c r="M1640" i="10"/>
  <c r="L1640" i="10"/>
  <c r="K1640" i="10"/>
  <c r="N1643" i="10"/>
  <c r="I1643" i="10"/>
  <c r="H1643" i="10"/>
  <c r="G1643" i="10"/>
  <c r="N1663" i="10"/>
  <c r="M1667" i="10"/>
  <c r="O1667" i="10"/>
  <c r="L1667" i="10"/>
  <c r="K1667" i="10"/>
  <c r="N1671" i="10"/>
  <c r="P1683" i="10"/>
  <c r="G1718" i="10"/>
  <c r="M1751" i="10"/>
  <c r="J1751" i="10"/>
  <c r="S1751" i="10" s="1"/>
  <c r="I1751" i="10"/>
  <c r="H1751" i="10"/>
  <c r="M1755" i="10"/>
  <c r="O1755" i="10"/>
  <c r="O1757" i="10"/>
  <c r="N1760" i="10"/>
  <c r="J1760" i="10"/>
  <c r="I1760" i="10"/>
  <c r="H1760" i="10"/>
  <c r="L1769" i="10"/>
  <c r="K1769" i="10"/>
  <c r="J1769" i="10"/>
  <c r="S1769" i="10" s="1"/>
  <c r="M1783" i="10"/>
  <c r="O1790" i="10"/>
  <c r="R1790" i="10" s="1"/>
  <c r="M1796" i="10"/>
  <c r="O1796" i="10"/>
  <c r="L1796" i="10"/>
  <c r="K1796" i="10"/>
  <c r="J1796" i="10"/>
  <c r="N1805" i="10"/>
  <c r="M1805" i="10"/>
  <c r="L1805" i="10"/>
  <c r="K1805" i="10"/>
  <c r="N1810" i="10"/>
  <c r="L1810" i="10"/>
  <c r="K1826" i="10"/>
  <c r="O1826" i="10"/>
  <c r="N1831" i="10"/>
  <c r="L1841" i="10"/>
  <c r="J1841" i="10"/>
  <c r="I1841" i="10"/>
  <c r="K1841" i="10"/>
  <c r="O1863" i="10"/>
  <c r="K1863" i="10"/>
  <c r="I1863" i="10"/>
  <c r="N1934" i="10"/>
  <c r="M1945" i="10"/>
  <c r="M1967" i="10"/>
  <c r="K1967" i="10"/>
  <c r="I1967" i="10"/>
  <c r="R1972" i="10"/>
  <c r="S1972" i="10"/>
  <c r="O2005" i="10"/>
  <c r="M2005" i="10"/>
  <c r="L2005" i="10"/>
  <c r="K2005" i="10"/>
  <c r="L2038" i="10"/>
  <c r="J2038" i="10"/>
  <c r="N2222" i="10"/>
  <c r="O2222" i="10"/>
  <c r="O1932" i="10"/>
  <c r="I2001" i="10"/>
  <c r="O2001" i="10"/>
  <c r="L2001" i="10"/>
  <c r="N2001" i="10"/>
  <c r="M2001" i="10"/>
  <c r="K2001" i="10"/>
  <c r="O2030" i="10"/>
  <c r="N2048" i="10"/>
  <c r="L2048" i="10"/>
  <c r="K2048" i="10"/>
  <c r="I2048" i="10"/>
  <c r="M2048" i="10"/>
  <c r="J2048" i="10"/>
  <c r="S2048" i="10" s="1"/>
  <c r="H2048" i="10"/>
  <c r="G2048" i="10"/>
  <c r="O2091" i="10"/>
  <c r="M2091" i="10"/>
  <c r="L2091" i="10"/>
  <c r="K2091" i="10"/>
  <c r="O2095" i="10"/>
  <c r="M2095" i="10"/>
  <c r="K2095" i="10"/>
  <c r="I2095" i="10"/>
  <c r="H2095" i="10"/>
  <c r="G2095" i="10"/>
  <c r="J2229" i="10"/>
  <c r="I2229" i="10"/>
  <c r="H2229" i="10"/>
  <c r="O2229" i="10"/>
  <c r="L2229" i="10"/>
  <c r="K2229" i="10"/>
  <c r="G2229" i="10"/>
  <c r="O1935" i="10"/>
  <c r="M1935" i="10"/>
  <c r="K1935" i="10"/>
  <c r="I1935" i="10"/>
  <c r="H1935" i="10"/>
  <c r="G1935" i="10"/>
  <c r="N1978" i="10"/>
  <c r="L1978" i="10"/>
  <c r="O1981" i="10"/>
  <c r="I1981" i="10"/>
  <c r="K1981" i="10"/>
  <c r="J1981" i="10"/>
  <c r="G1981" i="10"/>
  <c r="L1981" i="10"/>
  <c r="J2030" i="10"/>
  <c r="N2030" i="10"/>
  <c r="M2032" i="10"/>
  <c r="L2032" i="10"/>
  <c r="K2032" i="10"/>
  <c r="N2032" i="10"/>
  <c r="K1941" i="10"/>
  <c r="I1957" i="10"/>
  <c r="M1957" i="10"/>
  <c r="L1957" i="10"/>
  <c r="K1957" i="10"/>
  <c r="O1991" i="10"/>
  <c r="M1991" i="10"/>
  <c r="M2013" i="10"/>
  <c r="J2013" i="10"/>
  <c r="L2013" i="10"/>
  <c r="K2013" i="10"/>
  <c r="I2013" i="10"/>
  <c r="G2013" i="10"/>
  <c r="O2021" i="10"/>
  <c r="J2021" i="10"/>
  <c r="S2021" i="10" s="1"/>
  <c r="J2082" i="10"/>
  <c r="N2082" i="10"/>
  <c r="J2068" i="10"/>
  <c r="O2077" i="10"/>
  <c r="L2077" i="10"/>
  <c r="K2077" i="10"/>
  <c r="M2089" i="10"/>
  <c r="L2089" i="10"/>
  <c r="O2089" i="10"/>
  <c r="N2089" i="10"/>
  <c r="H2092" i="10"/>
  <c r="G2092" i="10"/>
  <c r="M2092" i="10"/>
  <c r="J2092" i="10"/>
  <c r="O2092" i="10"/>
  <c r="N2092" i="10"/>
  <c r="L2092" i="10"/>
  <c r="N1295" i="10"/>
  <c r="N1339" i="10"/>
  <c r="N1407" i="10"/>
  <c r="N1411" i="10"/>
  <c r="N1439" i="10"/>
  <c r="N1443" i="10"/>
  <c r="N1483" i="10"/>
  <c r="N1551" i="10"/>
  <c r="S1579" i="10"/>
  <c r="N1595" i="10"/>
  <c r="J1595" i="10"/>
  <c r="R1595" i="10" s="1"/>
  <c r="I1595" i="10"/>
  <c r="H1595" i="10"/>
  <c r="J1597" i="10"/>
  <c r="R1597" i="10" s="1"/>
  <c r="N1599" i="10"/>
  <c r="O1603" i="10"/>
  <c r="R1603" i="10" s="1"/>
  <c r="G1610" i="10"/>
  <c r="M1612" i="10"/>
  <c r="O1643" i="10"/>
  <c r="M1655" i="10"/>
  <c r="K1655" i="10"/>
  <c r="J1655" i="10"/>
  <c r="I1655" i="10"/>
  <c r="M1659" i="10"/>
  <c r="H1659" i="10"/>
  <c r="P1659" i="10" s="1"/>
  <c r="G1659" i="10"/>
  <c r="J1667" i="10"/>
  <c r="S1667" i="10" s="1"/>
  <c r="N1707" i="10"/>
  <c r="L1711" i="10"/>
  <c r="O1751" i="10"/>
  <c r="J1755" i="10"/>
  <c r="N1757" i="10"/>
  <c r="M1768" i="10"/>
  <c r="H1768" i="10"/>
  <c r="G1768" i="10"/>
  <c r="Q1768" i="10" s="1"/>
  <c r="M1769" i="10"/>
  <c r="O1776" i="10"/>
  <c r="M1782" i="10"/>
  <c r="I1782" i="10"/>
  <c r="H1782" i="10"/>
  <c r="I1804" i="10"/>
  <c r="O1806" i="10"/>
  <c r="M1813" i="10"/>
  <c r="O1813" i="10"/>
  <c r="M1838" i="10"/>
  <c r="K1838" i="10"/>
  <c r="J1838" i="10"/>
  <c r="L1838" i="10"/>
  <c r="I1838" i="10"/>
  <c r="H1838" i="10"/>
  <c r="H1886" i="10"/>
  <c r="O1890" i="10"/>
  <c r="M1890" i="10"/>
  <c r="M1925" i="10"/>
  <c r="L1925" i="10"/>
  <c r="K1925" i="10"/>
  <c r="J1932" i="10"/>
  <c r="L1941" i="10"/>
  <c r="G1943" i="10"/>
  <c r="Q1943" i="10" s="1"/>
  <c r="G1957" i="10"/>
  <c r="I1979" i="10"/>
  <c r="J1979" i="10"/>
  <c r="H1979" i="10"/>
  <c r="P1979" i="10" s="1"/>
  <c r="G1979" i="10"/>
  <c r="K1979" i="10"/>
  <c r="M1996" i="10"/>
  <c r="I2021" i="10"/>
  <c r="O2063" i="10"/>
  <c r="M2063" i="10"/>
  <c r="I2063" i="10"/>
  <c r="H2063" i="10"/>
  <c r="K2063" i="10"/>
  <c r="G2077" i="10"/>
  <c r="Q2077" i="10" s="1"/>
  <c r="M2086" i="10"/>
  <c r="O2086" i="10"/>
  <c r="N2086" i="10"/>
  <c r="K2122" i="10"/>
  <c r="G2122" i="10"/>
  <c r="Q2122" i="10" s="1"/>
  <c r="L2122" i="10"/>
  <c r="I2122" i="10"/>
  <c r="J2122" i="10"/>
  <c r="S2122" i="10" s="1"/>
  <c r="H2122" i="10"/>
  <c r="P2122" i="10" s="1"/>
  <c r="O2207" i="10"/>
  <c r="M2207" i="10"/>
  <c r="J2207" i="10"/>
  <c r="M2304" i="10"/>
  <c r="J2304" i="10"/>
  <c r="I2304" i="10"/>
  <c r="O1393" i="10"/>
  <c r="N1435" i="10"/>
  <c r="G1460" i="10"/>
  <c r="I1481" i="10"/>
  <c r="I1501" i="10"/>
  <c r="O1542" i="10"/>
  <c r="N1557" i="10"/>
  <c r="T1557" i="10" s="1"/>
  <c r="N1559" i="10"/>
  <c r="N1575" i="10"/>
  <c r="I1575" i="10"/>
  <c r="H1575" i="10"/>
  <c r="G1575" i="10"/>
  <c r="O1581" i="10"/>
  <c r="R1585" i="10"/>
  <c r="N1612" i="10"/>
  <c r="O1625" i="10"/>
  <c r="M1625" i="10"/>
  <c r="L1625" i="10"/>
  <c r="T1625" i="10" s="1"/>
  <c r="K1625" i="10"/>
  <c r="N1655" i="10"/>
  <c r="N1659" i="10"/>
  <c r="P1667" i="10"/>
  <c r="M1675" i="10"/>
  <c r="T1675" i="10" s="1"/>
  <c r="J1675" i="10"/>
  <c r="I1675" i="10"/>
  <c r="H1675" i="10"/>
  <c r="M1683" i="10"/>
  <c r="O1683" i="10"/>
  <c r="L1683" i="10"/>
  <c r="K1683" i="10"/>
  <c r="T1704" i="10"/>
  <c r="N1721" i="10"/>
  <c r="M1721" i="10"/>
  <c r="J1721" i="10"/>
  <c r="M1727" i="10"/>
  <c r="O1727" i="10"/>
  <c r="N1729" i="10"/>
  <c r="K1755" i="10"/>
  <c r="O1782" i="10"/>
  <c r="O1789" i="10"/>
  <c r="N1789" i="10"/>
  <c r="M1789" i="10"/>
  <c r="L1789" i="10"/>
  <c r="I1809" i="10"/>
  <c r="H1809" i="10"/>
  <c r="M1809" i="10"/>
  <c r="L1809" i="10"/>
  <c r="K1809" i="10"/>
  <c r="J1809" i="10"/>
  <c r="K1823" i="10"/>
  <c r="I1823" i="10"/>
  <c r="N1823" i="10"/>
  <c r="M1823" i="10"/>
  <c r="O1838" i="10"/>
  <c r="N1888" i="10"/>
  <c r="G1888" i="10"/>
  <c r="H1888" i="10"/>
  <c r="M1941" i="10"/>
  <c r="J1957" i="10"/>
  <c r="S1957" i="10" s="1"/>
  <c r="M2004" i="10"/>
  <c r="L2004" i="10"/>
  <c r="K2011" i="10"/>
  <c r="M2011" i="10"/>
  <c r="L2011" i="10"/>
  <c r="J2011" i="10"/>
  <c r="I2011" i="10"/>
  <c r="H2011" i="10"/>
  <c r="M2021" i="10"/>
  <c r="M2027" i="10"/>
  <c r="O2027" i="10"/>
  <c r="L2027" i="10"/>
  <c r="K2027" i="10"/>
  <c r="N1618" i="10"/>
  <c r="G1618" i="10"/>
  <c r="L1668" i="10"/>
  <c r="N1668" i="10"/>
  <c r="M1668" i="10"/>
  <c r="M1715" i="10"/>
  <c r="O1715" i="10"/>
  <c r="L1715" i="10"/>
  <c r="L1755" i="10"/>
  <c r="M1766" i="10"/>
  <c r="J1766" i="10"/>
  <c r="I1766" i="10"/>
  <c r="H1766" i="10"/>
  <c r="I1865" i="10"/>
  <c r="N1865" i="10"/>
  <c r="M1865" i="10"/>
  <c r="O1941" i="10"/>
  <c r="K1944" i="10"/>
  <c r="J1944" i="10"/>
  <c r="H1944" i="10"/>
  <c r="M1944" i="10"/>
  <c r="L1944" i="10"/>
  <c r="I1944" i="10"/>
  <c r="N1944" i="10"/>
  <c r="J1974" i="10"/>
  <c r="N1974" i="10"/>
  <c r="M1974" i="10"/>
  <c r="L1974" i="10"/>
  <c r="N2110" i="10"/>
  <c r="M2110" i="10"/>
  <c r="L2110" i="10"/>
  <c r="O2110" i="10"/>
  <c r="J2110" i="10"/>
  <c r="I2110" i="10"/>
  <c r="N2231" i="10"/>
  <c r="O2231" i="10"/>
  <c r="I2257" i="10"/>
  <c r="H2257" i="10"/>
  <c r="M2257" i="10"/>
  <c r="L2257" i="10"/>
  <c r="J2257" i="10"/>
  <c r="S2257" i="10" s="1"/>
  <c r="O2265" i="10"/>
  <c r="K2265" i="10"/>
  <c r="M2265" i="10"/>
  <c r="L2265" i="10"/>
  <c r="O2277" i="10"/>
  <c r="L2277" i="10"/>
  <c r="K2277" i="10"/>
  <c r="J2277" i="10"/>
  <c r="I2277" i="10"/>
  <c r="H2277" i="10"/>
  <c r="G2277" i="10"/>
  <c r="N1255" i="10"/>
  <c r="M1263" i="10"/>
  <c r="N1311" i="10"/>
  <c r="N1323" i="10"/>
  <c r="G1339" i="10"/>
  <c r="P1339" i="10" s="1"/>
  <c r="N1467" i="10"/>
  <c r="I1485" i="10"/>
  <c r="I1505" i="10"/>
  <c r="N1507" i="10"/>
  <c r="N1511" i="10"/>
  <c r="N1515" i="10"/>
  <c r="N1527" i="10"/>
  <c r="N1547" i="10"/>
  <c r="G1551" i="10"/>
  <c r="P1551" i="10" s="1"/>
  <c r="G1595" i="10"/>
  <c r="O1638" i="10"/>
  <c r="I1638" i="10"/>
  <c r="H1638" i="10"/>
  <c r="G1638" i="10"/>
  <c r="G1655" i="10"/>
  <c r="I1659" i="10"/>
  <c r="J1664" i="10"/>
  <c r="I1664" i="10"/>
  <c r="H1664" i="10"/>
  <c r="N1715" i="10"/>
  <c r="M1718" i="10"/>
  <c r="N1718" i="10"/>
  <c r="H1718" i="10"/>
  <c r="N1725" i="10"/>
  <c r="O1766" i="10"/>
  <c r="L1768" i="10"/>
  <c r="J1782" i="10"/>
  <c r="M1836" i="10"/>
  <c r="N1836" i="10"/>
  <c r="L1836" i="10"/>
  <c r="K1836" i="10"/>
  <c r="J1836" i="10"/>
  <c r="S1836" i="10" s="1"/>
  <c r="I1836" i="10"/>
  <c r="H1836" i="10"/>
  <c r="H1845" i="10"/>
  <c r="J1845" i="10"/>
  <c r="G1847" i="10"/>
  <c r="P1847" i="10" s="1"/>
  <c r="N1847" i="10"/>
  <c r="H1868" i="10"/>
  <c r="H1870" i="10"/>
  <c r="G1884" i="10"/>
  <c r="Q1884" i="10" s="1"/>
  <c r="H1925" i="10"/>
  <c r="O1969" i="10"/>
  <c r="N1969" i="10"/>
  <c r="M1969" i="10"/>
  <c r="L1969" i="10"/>
  <c r="K1969" i="10"/>
  <c r="L1979" i="10"/>
  <c r="J1989" i="10"/>
  <c r="S1989" i="10" s="1"/>
  <c r="I1989" i="10"/>
  <c r="G1989" i="10"/>
  <c r="M1989" i="10"/>
  <c r="L1989" i="10"/>
  <c r="K1989" i="10"/>
  <c r="H2004" i="10"/>
  <c r="G2011" i="10"/>
  <c r="G2063" i="10"/>
  <c r="Q2063" i="10" s="1"/>
  <c r="O2107" i="10"/>
  <c r="H2107" i="10"/>
  <c r="N1603" i="10"/>
  <c r="G1603" i="10"/>
  <c r="Q1603" i="10" s="1"/>
  <c r="O1622" i="10"/>
  <c r="N1622" i="10"/>
  <c r="L1645" i="10"/>
  <c r="K1645" i="10"/>
  <c r="N1647" i="10"/>
  <c r="O1647" i="10"/>
  <c r="N1653" i="10"/>
  <c r="M1653" i="10"/>
  <c r="L1653" i="10"/>
  <c r="K1653" i="10"/>
  <c r="M1711" i="10"/>
  <c r="T1711" i="10" s="1"/>
  <c r="O1711" i="10"/>
  <c r="L1736" i="10"/>
  <c r="N1738" i="10"/>
  <c r="O1738" i="10"/>
  <c r="I1738" i="10"/>
  <c r="K1741" i="10"/>
  <c r="I1752" i="10"/>
  <c r="H1752" i="10"/>
  <c r="G1752" i="10"/>
  <c r="Q1752" i="10" s="1"/>
  <c r="K1773" i="10"/>
  <c r="K1775" i="10"/>
  <c r="I1775" i="10"/>
  <c r="H1775" i="10"/>
  <c r="M1792" i="10"/>
  <c r="G1809" i="10"/>
  <c r="R1814" i="10"/>
  <c r="L1823" i="10"/>
  <c r="P1827" i="10"/>
  <c r="I1843" i="10"/>
  <c r="H1843" i="10"/>
  <c r="N1843" i="10"/>
  <c r="N1849" i="10"/>
  <c r="M1849" i="10"/>
  <c r="J1849" i="10"/>
  <c r="K1923" i="10"/>
  <c r="I1923" i="10"/>
  <c r="I1925" i="10"/>
  <c r="N1964" i="10"/>
  <c r="M1964" i="10"/>
  <c r="G1964" i="10"/>
  <c r="O1964" i="10"/>
  <c r="G1974" i="10"/>
  <c r="M1979" i="10"/>
  <c r="J2004" i="10"/>
  <c r="G2007" i="10"/>
  <c r="O2007" i="10"/>
  <c r="O2051" i="10"/>
  <c r="K2182" i="10"/>
  <c r="M2182" i="10"/>
  <c r="L2182" i="10"/>
  <c r="M2232" i="10"/>
  <c r="L2232" i="10"/>
  <c r="J2232" i="10"/>
  <c r="S2232" i="10" s="1"/>
  <c r="I2232" i="10"/>
  <c r="G2232" i="10"/>
  <c r="K1917" i="10"/>
  <c r="J1917" i="10"/>
  <c r="I1919" i="10"/>
  <c r="H1919" i="10"/>
  <c r="I1951" i="10"/>
  <c r="G1970" i="10"/>
  <c r="N1996" i="10"/>
  <c r="M2006" i="10"/>
  <c r="I2006" i="10"/>
  <c r="N2065" i="10"/>
  <c r="M2065" i="10"/>
  <c r="K2065" i="10"/>
  <c r="L2065" i="10"/>
  <c r="I2065" i="10"/>
  <c r="N2104" i="10"/>
  <c r="L2104" i="10"/>
  <c r="K2104" i="10"/>
  <c r="J2104" i="10"/>
  <c r="L2124" i="10"/>
  <c r="O2185" i="10"/>
  <c r="N2185" i="10"/>
  <c r="M2185" i="10"/>
  <c r="J2185" i="10"/>
  <c r="S2185" i="10" s="1"/>
  <c r="H2185" i="10"/>
  <c r="G2185" i="10"/>
  <c r="K2185" i="10"/>
  <c r="J2253" i="10"/>
  <c r="S2253" i="10" s="1"/>
  <c r="I2253" i="10"/>
  <c r="H2253" i="10"/>
  <c r="O2253" i="10"/>
  <c r="L2253" i="10"/>
  <c r="K2253" i="10"/>
  <c r="G2253" i="10"/>
  <c r="S2408" i="10"/>
  <c r="R2408" i="10"/>
  <c r="N2432" i="10"/>
  <c r="O2432" i="10"/>
  <c r="K2432" i="10"/>
  <c r="J2432" i="10"/>
  <c r="S2432" i="10" s="1"/>
  <c r="I2432" i="10"/>
  <c r="H2432" i="10"/>
  <c r="G2432" i="10"/>
  <c r="K2390" i="10"/>
  <c r="O2399" i="10"/>
  <c r="N2399" i="10"/>
  <c r="M2399" i="10"/>
  <c r="L2399" i="10"/>
  <c r="H2399" i="10"/>
  <c r="G2399" i="10"/>
  <c r="N2424" i="10"/>
  <c r="K2424" i="10"/>
  <c r="J2424" i="10"/>
  <c r="I2424" i="10"/>
  <c r="H2424" i="10"/>
  <c r="G2424" i="10"/>
  <c r="Q2424" i="10" s="1"/>
  <c r="O2424" i="10"/>
  <c r="O2168" i="10"/>
  <c r="M2168" i="10"/>
  <c r="G2168" i="10"/>
  <c r="N2218" i="10"/>
  <c r="O2218" i="10"/>
  <c r="M2218" i="10"/>
  <c r="L2218" i="10"/>
  <c r="K2218" i="10"/>
  <c r="J2218" i="10"/>
  <c r="M2229" i="10"/>
  <c r="O2258" i="10"/>
  <c r="K2258" i="10"/>
  <c r="J2258" i="10"/>
  <c r="N2258" i="10"/>
  <c r="M2277" i="10"/>
  <c r="N2390" i="10"/>
  <c r="N2170" i="10"/>
  <c r="K2170" i="10"/>
  <c r="J2170" i="10"/>
  <c r="G2170" i="10"/>
  <c r="M2170" i="10"/>
  <c r="L2170" i="10"/>
  <c r="I2180" i="10"/>
  <c r="J2180" i="10"/>
  <c r="S2180" i="10" s="1"/>
  <c r="O2198" i="10"/>
  <c r="N2198" i="10"/>
  <c r="M2198" i="10"/>
  <c r="O2201" i="10"/>
  <c r="K2201" i="10"/>
  <c r="J2201" i="10"/>
  <c r="S2201" i="10" s="1"/>
  <c r="N2201" i="10"/>
  <c r="M2201" i="10"/>
  <c r="M2365" i="10"/>
  <c r="J2365" i="10"/>
  <c r="I2365" i="10"/>
  <c r="H2365" i="10"/>
  <c r="N2365" i="10"/>
  <c r="L2365" i="10"/>
  <c r="K2365" i="10"/>
  <c r="N2492" i="10"/>
  <c r="O2492" i="10"/>
  <c r="K2492" i="10"/>
  <c r="J2492" i="10"/>
  <c r="I2492" i="10"/>
  <c r="H2492" i="10"/>
  <c r="G2492" i="10"/>
  <c r="J2075" i="10"/>
  <c r="I2075" i="10"/>
  <c r="G2075" i="10"/>
  <c r="M2075" i="10"/>
  <c r="L2075" i="10"/>
  <c r="H2075" i="10"/>
  <c r="M2102" i="10"/>
  <c r="L2102" i="10"/>
  <c r="J2102" i="10"/>
  <c r="I2102" i="10"/>
  <c r="N2102" i="10"/>
  <c r="G2102" i="10"/>
  <c r="H2111" i="10"/>
  <c r="G2111" i="10"/>
  <c r="O2111" i="10"/>
  <c r="I2111" i="10"/>
  <c r="K2130" i="10"/>
  <c r="J2130" i="10"/>
  <c r="S2130" i="10" s="1"/>
  <c r="I2130" i="10"/>
  <c r="H2130" i="10"/>
  <c r="L2130" i="10"/>
  <c r="G2130" i="10"/>
  <c r="J2160" i="10"/>
  <c r="S2160" i="10" s="1"/>
  <c r="I2160" i="10"/>
  <c r="G2160" i="10"/>
  <c r="M2214" i="10"/>
  <c r="L2214" i="10"/>
  <c r="K2214" i="10"/>
  <c r="O2214" i="10"/>
  <c r="N2214" i="10"/>
  <c r="N2313" i="10"/>
  <c r="M2313" i="10"/>
  <c r="L2313" i="10"/>
  <c r="K2313" i="10"/>
  <c r="I2313" i="10"/>
  <c r="O2351" i="10"/>
  <c r="I2351" i="10"/>
  <c r="H2351" i="10"/>
  <c r="G2351" i="10"/>
  <c r="N2420" i="10"/>
  <c r="O2420" i="10"/>
  <c r="K2420" i="10"/>
  <c r="J2420" i="10"/>
  <c r="I2420" i="10"/>
  <c r="H2420" i="10"/>
  <c r="G2420" i="10"/>
  <c r="R1579" i="10"/>
  <c r="N1587" i="10"/>
  <c r="O1609" i="10"/>
  <c r="I1612" i="10"/>
  <c r="N1699" i="10"/>
  <c r="O1705" i="10"/>
  <c r="I1726" i="10"/>
  <c r="N1763" i="10"/>
  <c r="O1772" i="10"/>
  <c r="O1798" i="10"/>
  <c r="R1798" i="10" s="1"/>
  <c r="H1817" i="10"/>
  <c r="G1817" i="10"/>
  <c r="O1846" i="10"/>
  <c r="N1846" i="10"/>
  <c r="H1852" i="10"/>
  <c r="M1904" i="10"/>
  <c r="N1904" i="10"/>
  <c r="N1912" i="10"/>
  <c r="G1912" i="10"/>
  <c r="Q1912" i="10" s="1"/>
  <c r="M1917" i="10"/>
  <c r="O1919" i="10"/>
  <c r="M1932" i="10"/>
  <c r="N1942" i="10"/>
  <c r="M1942" i="10"/>
  <c r="G1942" i="10"/>
  <c r="M2035" i="10"/>
  <c r="L2035" i="10"/>
  <c r="I2035" i="10"/>
  <c r="I2072" i="10"/>
  <c r="H2072" i="10"/>
  <c r="N2154" i="10"/>
  <c r="M2154" i="10"/>
  <c r="L2154" i="10"/>
  <c r="G2154" i="10"/>
  <c r="L2156" i="10"/>
  <c r="J2156" i="10"/>
  <c r="I2156" i="10"/>
  <c r="M2156" i="10"/>
  <c r="I2168" i="10"/>
  <c r="O2194" i="10"/>
  <c r="L2208" i="10"/>
  <c r="G2218" i="10"/>
  <c r="O2313" i="10"/>
  <c r="H2331" i="10"/>
  <c r="G2331" i="10"/>
  <c r="K2342" i="10"/>
  <c r="O1742" i="10"/>
  <c r="O1785" i="10"/>
  <c r="R1785" i="10" s="1"/>
  <c r="O1793" i="10"/>
  <c r="M1812" i="10"/>
  <c r="L1812" i="10"/>
  <c r="K1812" i="10"/>
  <c r="O1817" i="10"/>
  <c r="R1817" i="10" s="1"/>
  <c r="M1848" i="10"/>
  <c r="N1848" i="10"/>
  <c r="L1873" i="10"/>
  <c r="K1873" i="10"/>
  <c r="M1881" i="10"/>
  <c r="L1881" i="10"/>
  <c r="N1895" i="10"/>
  <c r="N1932" i="10"/>
  <c r="O1940" i="10"/>
  <c r="H1940" i="10"/>
  <c r="O1997" i="10"/>
  <c r="I1997" i="10"/>
  <c r="M2033" i="10"/>
  <c r="K2033" i="10"/>
  <c r="I2033" i="10"/>
  <c r="N2060" i="10"/>
  <c r="H2060" i="10"/>
  <c r="O2060" i="10"/>
  <c r="J2067" i="10"/>
  <c r="I2067" i="10"/>
  <c r="M2067" i="10"/>
  <c r="L2067" i="10"/>
  <c r="K2067" i="10"/>
  <c r="M2087" i="10"/>
  <c r="K2087" i="10"/>
  <c r="H2087" i="10"/>
  <c r="O2087" i="10"/>
  <c r="I2087" i="10"/>
  <c r="K2146" i="10"/>
  <c r="I2146" i="10"/>
  <c r="H2146" i="10"/>
  <c r="G2146" i="10"/>
  <c r="Q2146" i="10" s="1"/>
  <c r="J2146" i="10"/>
  <c r="S2146" i="10" s="1"/>
  <c r="O2170" i="10"/>
  <c r="O2178" i="10"/>
  <c r="N2178" i="10"/>
  <c r="M2178" i="10"/>
  <c r="L2178" i="10"/>
  <c r="K2184" i="10"/>
  <c r="G2184" i="10"/>
  <c r="L2184" i="10"/>
  <c r="G2212" i="10"/>
  <c r="P2212" i="10" s="1"/>
  <c r="O2309" i="10"/>
  <c r="N2309" i="10"/>
  <c r="H2309" i="10"/>
  <c r="O2311" i="10"/>
  <c r="N2311" i="10"/>
  <c r="H2311" i="10"/>
  <c r="N1579" i="10"/>
  <c r="N1601" i="10"/>
  <c r="N1623" i="10"/>
  <c r="N1649" i="10"/>
  <c r="O1682" i="10"/>
  <c r="N1687" i="10"/>
  <c r="T1687" i="10" s="1"/>
  <c r="N1695" i="10"/>
  <c r="N1703" i="10"/>
  <c r="T1703" i="10" s="1"/>
  <c r="M1719" i="10"/>
  <c r="N1720" i="10"/>
  <c r="N1723" i="10"/>
  <c r="T1723" i="10" s="1"/>
  <c r="M1739" i="10"/>
  <c r="G1765" i="10"/>
  <c r="O1774" i="10"/>
  <c r="O1777" i="10"/>
  <c r="R1777" i="10" s="1"/>
  <c r="K1795" i="10"/>
  <c r="O1800" i="10"/>
  <c r="M1824" i="10"/>
  <c r="O1827" i="10"/>
  <c r="M1830" i="10"/>
  <c r="L1830" i="10"/>
  <c r="K1830" i="10"/>
  <c r="I1833" i="10"/>
  <c r="H1833" i="10"/>
  <c r="N1854" i="10"/>
  <c r="M1854" i="10"/>
  <c r="M1856" i="10"/>
  <c r="H1856" i="10"/>
  <c r="G1856" i="10"/>
  <c r="L1856" i="10"/>
  <c r="M1871" i="10"/>
  <c r="K1885" i="10"/>
  <c r="M1885" i="10"/>
  <c r="L1885" i="10"/>
  <c r="M1924" i="10"/>
  <c r="L1924" i="10"/>
  <c r="G1924" i="10"/>
  <c r="K1929" i="10"/>
  <c r="O1931" i="10"/>
  <c r="M1940" i="10"/>
  <c r="O1965" i="10"/>
  <c r="M1973" i="10"/>
  <c r="L1973" i="10"/>
  <c r="I1977" i="10"/>
  <c r="K2037" i="10"/>
  <c r="O2037" i="10"/>
  <c r="N2052" i="10"/>
  <c r="N2062" i="10"/>
  <c r="M2062" i="10"/>
  <c r="J2062" i="10"/>
  <c r="O2062" i="10"/>
  <c r="K2075" i="10"/>
  <c r="M2111" i="10"/>
  <c r="J2120" i="10"/>
  <c r="S2120" i="10" s="1"/>
  <c r="O2160" i="10"/>
  <c r="L2204" i="10"/>
  <c r="K2204" i="10"/>
  <c r="I2204" i="10"/>
  <c r="H2212" i="10"/>
  <c r="G2214" i="10"/>
  <c r="L2418" i="10"/>
  <c r="K2418" i="10"/>
  <c r="J2418" i="10"/>
  <c r="M1814" i="10"/>
  <c r="I1814" i="10"/>
  <c r="H1814" i="10"/>
  <c r="H1913" i="10"/>
  <c r="N1968" i="10"/>
  <c r="M1968" i="10"/>
  <c r="N2000" i="10"/>
  <c r="T2000" i="10" s="1"/>
  <c r="G2002" i="10"/>
  <c r="Q2002" i="10" s="1"/>
  <c r="N2008" i="10"/>
  <c r="K2008" i="10"/>
  <c r="H2008" i="10"/>
  <c r="J2026" i="10"/>
  <c r="S2026" i="10" s="1"/>
  <c r="I2026" i="10"/>
  <c r="N2026" i="10"/>
  <c r="J2109" i="10"/>
  <c r="S2109" i="10" s="1"/>
  <c r="I2109" i="10"/>
  <c r="G2109" i="10"/>
  <c r="Q2109" i="10" s="1"/>
  <c r="M2109" i="10"/>
  <c r="L2109" i="10"/>
  <c r="H2115" i="10"/>
  <c r="G2115" i="10"/>
  <c r="M2164" i="10"/>
  <c r="L2164" i="10"/>
  <c r="M2192" i="10"/>
  <c r="L2192" i="10"/>
  <c r="K2192" i="10"/>
  <c r="J2192" i="10"/>
  <c r="S2192" i="10" s="1"/>
  <c r="I2192" i="10"/>
  <c r="H2192" i="10"/>
  <c r="G2192" i="10"/>
  <c r="J2214" i="10"/>
  <c r="O2242" i="10"/>
  <c r="K2242" i="10"/>
  <c r="J2242" i="10"/>
  <c r="J1962" i="10"/>
  <c r="S1962" i="10" s="1"/>
  <c r="M2053" i="10"/>
  <c r="L2053" i="10"/>
  <c r="I2053" i="10"/>
  <c r="L2085" i="10"/>
  <c r="K2085" i="10"/>
  <c r="J2085" i="10"/>
  <c r="I2085" i="10"/>
  <c r="G2085" i="10"/>
  <c r="I2325" i="10"/>
  <c r="H2325" i="10"/>
  <c r="N2325" i="10"/>
  <c r="K2325" i="10"/>
  <c r="J2325" i="10"/>
  <c r="O1851" i="10"/>
  <c r="N1851" i="10"/>
  <c r="M1866" i="10"/>
  <c r="H1875" i="10"/>
  <c r="I1887" i="10"/>
  <c r="H1887" i="10"/>
  <c r="O1967" i="10"/>
  <c r="G1967" i="10"/>
  <c r="N1984" i="10"/>
  <c r="T1984" i="10" s="1"/>
  <c r="I1984" i="10"/>
  <c r="H1984" i="10"/>
  <c r="G1986" i="10"/>
  <c r="Q1986" i="10" s="1"/>
  <c r="O1999" i="10"/>
  <c r="K1999" i="10"/>
  <c r="I1999" i="10"/>
  <c r="O2004" i="10"/>
  <c r="G2004" i="10"/>
  <c r="O2013" i="10"/>
  <c r="L2021" i="10"/>
  <c r="K2021" i="10"/>
  <c r="G2029" i="10"/>
  <c r="Q2029" i="10" s="1"/>
  <c r="N2038" i="10"/>
  <c r="M2038" i="10"/>
  <c r="J2040" i="10"/>
  <c r="S2040" i="10" s="1"/>
  <c r="O2045" i="10"/>
  <c r="O2059" i="10"/>
  <c r="M2059" i="10"/>
  <c r="K2059" i="10"/>
  <c r="L2064" i="10"/>
  <c r="T2064" i="10" s="1"/>
  <c r="J2077" i="10"/>
  <c r="S2077" i="10" s="1"/>
  <c r="I2077" i="10"/>
  <c r="M2077" i="10"/>
  <c r="I2090" i="10"/>
  <c r="M2107" i="10"/>
  <c r="L2107" i="10"/>
  <c r="K2107" i="10"/>
  <c r="J2107" i="10"/>
  <c r="I2107" i="10"/>
  <c r="G2107" i="10"/>
  <c r="P2107" i="10" s="1"/>
  <c r="N2120" i="10"/>
  <c r="M2120" i="10"/>
  <c r="L2120" i="10"/>
  <c r="L2256" i="10"/>
  <c r="J2256" i="10"/>
  <c r="S2256" i="10" s="1"/>
  <c r="I2256" i="10"/>
  <c r="G2256" i="10"/>
  <c r="Q2256" i="10" s="1"/>
  <c r="O2263" i="10"/>
  <c r="N2263" i="10"/>
  <c r="M2263" i="10"/>
  <c r="M2287" i="10"/>
  <c r="G2287" i="10"/>
  <c r="Q2287" i="10" s="1"/>
  <c r="N2394" i="10"/>
  <c r="L2394" i="10"/>
  <c r="I2394" i="10"/>
  <c r="N2536" i="10"/>
  <c r="J2536" i="10"/>
  <c r="S2536" i="10" s="1"/>
  <c r="I2536" i="10"/>
  <c r="H2536" i="10"/>
  <c r="G2536" i="10"/>
  <c r="O2536" i="10"/>
  <c r="K2536" i="10"/>
  <c r="I2562" i="10"/>
  <c r="N2460" i="10"/>
  <c r="K2460" i="10"/>
  <c r="J2460" i="10"/>
  <c r="I2460" i="10"/>
  <c r="H2460" i="10"/>
  <c r="G2460" i="10"/>
  <c r="O2460" i="10"/>
  <c r="I2605" i="10"/>
  <c r="N2605" i="10"/>
  <c r="J2605" i="10"/>
  <c r="O2523" i="10"/>
  <c r="N2523" i="10"/>
  <c r="M2523" i="10"/>
  <c r="N2455" i="10"/>
  <c r="M2455" i="10"/>
  <c r="L2455" i="10"/>
  <c r="O2100" i="10"/>
  <c r="H2100" i="10"/>
  <c r="O2105" i="10"/>
  <c r="I2105" i="10"/>
  <c r="O2123" i="10"/>
  <c r="M2123" i="10"/>
  <c r="L2123" i="10"/>
  <c r="I2343" i="10"/>
  <c r="H2343" i="10"/>
  <c r="G2343" i="10"/>
  <c r="O2343" i="10"/>
  <c r="M2363" i="10"/>
  <c r="J2363" i="10"/>
  <c r="H2363" i="10"/>
  <c r="G2363" i="10"/>
  <c r="N2405" i="10"/>
  <c r="J2405" i="10"/>
  <c r="I2405" i="10"/>
  <c r="H2405" i="10"/>
  <c r="M2776" i="10"/>
  <c r="L2776" i="10"/>
  <c r="K2776" i="10"/>
  <c r="O2776" i="10"/>
  <c r="N2776" i="10"/>
  <c r="I1994" i="10"/>
  <c r="H1994" i="10"/>
  <c r="G1996" i="10"/>
  <c r="N2010" i="10"/>
  <c r="O2053" i="10"/>
  <c r="R2053" i="10" s="1"/>
  <c r="M2055" i="10"/>
  <c r="K2055" i="10"/>
  <c r="G2058" i="10"/>
  <c r="P2058" i="10" s="1"/>
  <c r="K2121" i="10"/>
  <c r="T2121" i="10" s="1"/>
  <c r="K2141" i="10"/>
  <c r="J2141" i="10"/>
  <c r="I2141" i="10"/>
  <c r="M2141" i="10"/>
  <c r="L2141" i="10"/>
  <c r="L2241" i="10"/>
  <c r="K2241" i="10"/>
  <c r="I2241" i="10"/>
  <c r="J2263" i="10"/>
  <c r="I2269" i="10"/>
  <c r="G2269" i="10"/>
  <c r="K2269" i="10"/>
  <c r="J2360" i="10"/>
  <c r="H2360" i="10"/>
  <c r="O2400" i="10"/>
  <c r="R2400" i="10" s="1"/>
  <c r="K2400" i="10"/>
  <c r="H2433" i="10"/>
  <c r="M2439" i="10"/>
  <c r="L2439" i="10"/>
  <c r="H2439" i="10"/>
  <c r="G2439" i="10"/>
  <c r="N2439" i="10"/>
  <c r="K2449" i="10"/>
  <c r="J2449" i="10"/>
  <c r="G2455" i="10"/>
  <c r="O2118" i="10"/>
  <c r="R2118" i="10" s="1"/>
  <c r="M2118" i="10"/>
  <c r="L2118" i="10"/>
  <c r="J2118" i="10"/>
  <c r="N2118" i="10"/>
  <c r="I2118" i="10"/>
  <c r="M2183" i="10"/>
  <c r="J2183" i="10"/>
  <c r="S2183" i="10" s="1"/>
  <c r="H2183" i="10"/>
  <c r="G2183" i="10"/>
  <c r="N2186" i="10"/>
  <c r="O2186" i="10"/>
  <c r="R2186" i="10" s="1"/>
  <c r="M2186" i="10"/>
  <c r="M2188" i="10"/>
  <c r="L2188" i="10"/>
  <c r="K2188" i="10"/>
  <c r="J2188" i="10"/>
  <c r="M2199" i="10"/>
  <c r="J2199" i="10"/>
  <c r="S2199" i="10" s="1"/>
  <c r="H2199" i="10"/>
  <c r="G2199" i="10"/>
  <c r="H2225" i="10"/>
  <c r="G2225" i="10"/>
  <c r="M2225" i="10"/>
  <c r="L2225" i="10"/>
  <c r="K2225" i="10"/>
  <c r="J2225" i="10"/>
  <c r="N2299" i="10"/>
  <c r="H2299" i="10"/>
  <c r="K2338" i="10"/>
  <c r="G2338" i="10"/>
  <c r="N2385" i="10"/>
  <c r="M2385" i="10"/>
  <c r="L2385" i="10"/>
  <c r="K2385" i="10"/>
  <c r="K2452" i="10"/>
  <c r="H2455" i="10"/>
  <c r="N2577" i="10"/>
  <c r="M2577" i="10"/>
  <c r="N2580" i="10"/>
  <c r="I2580" i="10"/>
  <c r="H2580" i="10"/>
  <c r="G2580" i="10"/>
  <c r="O2580" i="10"/>
  <c r="K2580" i="10"/>
  <c r="J2580" i="10"/>
  <c r="S2592" i="10"/>
  <c r="L2128" i="10"/>
  <c r="K2128" i="10"/>
  <c r="J2128" i="10"/>
  <c r="H2128" i="10"/>
  <c r="G2128" i="10"/>
  <c r="N2128" i="10"/>
  <c r="M2131" i="10"/>
  <c r="L2131" i="10"/>
  <c r="K2131" i="10"/>
  <c r="J2133" i="10"/>
  <c r="S2133" i="10" s="1"/>
  <c r="I2133" i="10"/>
  <c r="G2133" i="10"/>
  <c r="Q2133" i="10" s="1"/>
  <c r="K2138" i="10"/>
  <c r="L2138" i="10"/>
  <c r="J2138" i="10"/>
  <c r="I2138" i="10"/>
  <c r="P2138" i="10" s="1"/>
  <c r="H2138" i="10"/>
  <c r="L2162" i="10"/>
  <c r="K2162" i="10"/>
  <c r="J2162" i="10"/>
  <c r="S2162" i="10" s="1"/>
  <c r="I2162" i="10"/>
  <c r="O2249" i="10"/>
  <c r="M2249" i="10"/>
  <c r="K2249" i="10"/>
  <c r="J2249" i="10"/>
  <c r="I2249" i="10"/>
  <c r="H2249" i="10"/>
  <c r="G2261" i="10"/>
  <c r="O2293" i="10"/>
  <c r="N2293" i="10"/>
  <c r="K2293" i="10"/>
  <c r="G2405" i="10"/>
  <c r="N2426" i="10"/>
  <c r="L2426" i="10"/>
  <c r="K2426" i="10"/>
  <c r="N2488" i="10"/>
  <c r="J2488" i="10"/>
  <c r="R2488" i="10" s="1"/>
  <c r="I2488" i="10"/>
  <c r="H2488" i="10"/>
  <c r="G2488" i="10"/>
  <c r="K2488" i="10"/>
  <c r="L2495" i="10"/>
  <c r="H2495" i="10"/>
  <c r="G2495" i="10"/>
  <c r="O2495" i="10"/>
  <c r="N2495" i="10"/>
  <c r="M2495" i="10"/>
  <c r="K2041" i="10"/>
  <c r="O2068" i="10"/>
  <c r="L2068" i="10"/>
  <c r="H2068" i="10"/>
  <c r="N2124" i="10"/>
  <c r="M2124" i="10"/>
  <c r="H2124" i="10"/>
  <c r="O2135" i="10"/>
  <c r="M2135" i="10"/>
  <c r="G2141" i="10"/>
  <c r="H2159" i="10"/>
  <c r="O2183" i="10"/>
  <c r="O2199" i="10"/>
  <c r="M2204" i="10"/>
  <c r="H2208" i="10"/>
  <c r="G2208" i="10"/>
  <c r="K2208" i="10"/>
  <c r="J2208" i="10"/>
  <c r="I2208" i="10"/>
  <c r="H2241" i="10"/>
  <c r="G2249" i="10"/>
  <c r="M2267" i="10"/>
  <c r="J2267" i="10"/>
  <c r="I2267" i="10"/>
  <c r="P2267" i="10" s="1"/>
  <c r="O2267" i="10"/>
  <c r="H2267" i="10"/>
  <c r="J2269" i="10"/>
  <c r="S2269" i="10" s="1"/>
  <c r="M2328" i="10"/>
  <c r="L2328" i="10"/>
  <c r="J2328" i="10"/>
  <c r="S2328" i="10" s="1"/>
  <c r="I2328" i="10"/>
  <c r="G2328" i="10"/>
  <c r="M2353" i="10"/>
  <c r="L2353" i="10"/>
  <c r="K2353" i="10"/>
  <c r="M2377" i="10"/>
  <c r="L2377" i="10"/>
  <c r="K2377" i="10"/>
  <c r="H2377" i="10"/>
  <c r="O2398" i="10"/>
  <c r="L2398" i="10"/>
  <c r="K2398" i="10"/>
  <c r="J2398" i="10"/>
  <c r="L2434" i="10"/>
  <c r="K2434" i="10"/>
  <c r="J2434" i="10"/>
  <c r="I2434" i="10"/>
  <c r="N2552" i="10"/>
  <c r="K2552" i="10"/>
  <c r="J2552" i="10"/>
  <c r="S2552" i="10" s="1"/>
  <c r="I2552" i="10"/>
  <c r="H2552" i="10"/>
  <c r="G2552" i="10"/>
  <c r="Q2552" i="10" s="1"/>
  <c r="O2552" i="10"/>
  <c r="N2418" i="10"/>
  <c r="L2431" i="10"/>
  <c r="H2431" i="10"/>
  <c r="G2431" i="10"/>
  <c r="N2433" i="10"/>
  <c r="M2433" i="10"/>
  <c r="L2433" i="10"/>
  <c r="K2433" i="10"/>
  <c r="J2433" i="10"/>
  <c r="N2468" i="10"/>
  <c r="K2468" i="10"/>
  <c r="J2468" i="10"/>
  <c r="I2468" i="10"/>
  <c r="H2468" i="10"/>
  <c r="G2468" i="10"/>
  <c r="N2496" i="10"/>
  <c r="O2496" i="10"/>
  <c r="K2496" i="10"/>
  <c r="J2496" i="10"/>
  <c r="S2496" i="10" s="1"/>
  <c r="I2496" i="10"/>
  <c r="H2496" i="10"/>
  <c r="N2507" i="10"/>
  <c r="J2509" i="10"/>
  <c r="S2509" i="10" s="1"/>
  <c r="I2509" i="10"/>
  <c r="H2509" i="10"/>
  <c r="N2515" i="10"/>
  <c r="J2517" i="10"/>
  <c r="I2517" i="10"/>
  <c r="H2517" i="10"/>
  <c r="G2517" i="10"/>
  <c r="M2530" i="10"/>
  <c r="L2530" i="10"/>
  <c r="K2530" i="10"/>
  <c r="J2530" i="10"/>
  <c r="I2530" i="10"/>
  <c r="O2559" i="10"/>
  <c r="G2623" i="10"/>
  <c r="L2650" i="10"/>
  <c r="I2650" i="10"/>
  <c r="H2650" i="10"/>
  <c r="N2664" i="10"/>
  <c r="M2664" i="10"/>
  <c r="L2664" i="10"/>
  <c r="K2664" i="10"/>
  <c r="J2664" i="10"/>
  <c r="O2664" i="10"/>
  <c r="G2664" i="10"/>
  <c r="H3450" i="10"/>
  <c r="G3450" i="10"/>
  <c r="O3450" i="10"/>
  <c r="N3450" i="10"/>
  <c r="L3450" i="10"/>
  <c r="K2537" i="10"/>
  <c r="J2537" i="10"/>
  <c r="I2537" i="10"/>
  <c r="H2537" i="10"/>
  <c r="N2544" i="10"/>
  <c r="O2544" i="10"/>
  <c r="K2544" i="10"/>
  <c r="J2544" i="10"/>
  <c r="S2544" i="10" s="1"/>
  <c r="I2544" i="10"/>
  <c r="H2544" i="10"/>
  <c r="N2556" i="10"/>
  <c r="J2556" i="10"/>
  <c r="I2556" i="10"/>
  <c r="H2556" i="10"/>
  <c r="G2556" i="10"/>
  <c r="O2629" i="10"/>
  <c r="H2629" i="10"/>
  <c r="G2629" i="10"/>
  <c r="M2765" i="10"/>
  <c r="N2765" i="10"/>
  <c r="O2765" i="10"/>
  <c r="L2765" i="10"/>
  <c r="K2765" i="10"/>
  <c r="I2765" i="10"/>
  <c r="J2765" i="10"/>
  <c r="H2765" i="10"/>
  <c r="M2036" i="10"/>
  <c r="J2058" i="10"/>
  <c r="S2058" i="10" s="1"/>
  <c r="O2085" i="10"/>
  <c r="N2121" i="10"/>
  <c r="O2133" i="10"/>
  <c r="M2220" i="10"/>
  <c r="L2220" i="10"/>
  <c r="N2239" i="10"/>
  <c r="M2239" i="10"/>
  <c r="J2239" i="10"/>
  <c r="R2239" i="10" s="1"/>
  <c r="O2255" i="10"/>
  <c r="N2255" i="10"/>
  <c r="O2266" i="10"/>
  <c r="R2266" i="10" s="1"/>
  <c r="M2274" i="10"/>
  <c r="O2298" i="10"/>
  <c r="O2318" i="10"/>
  <c r="N2318" i="10"/>
  <c r="L2318" i="10"/>
  <c r="O2350" i="10"/>
  <c r="N2350" i="10"/>
  <c r="K2350" i="10"/>
  <c r="M2373" i="10"/>
  <c r="I2373" i="10"/>
  <c r="H2373" i="10"/>
  <c r="L2384" i="10"/>
  <c r="J2384" i="10"/>
  <c r="S2384" i="10" s="1"/>
  <c r="H2384" i="10"/>
  <c r="G2384" i="10"/>
  <c r="N2402" i="10"/>
  <c r="L2402" i="10"/>
  <c r="K2402" i="10"/>
  <c r="J2402" i="10"/>
  <c r="N2412" i="10"/>
  <c r="O2412" i="10"/>
  <c r="K2412" i="10"/>
  <c r="J2412" i="10"/>
  <c r="I2412" i="10"/>
  <c r="P2412" i="10" s="1"/>
  <c r="N2452" i="10"/>
  <c r="J2452" i="10"/>
  <c r="I2452" i="10"/>
  <c r="H2452" i="10"/>
  <c r="G2452" i="10"/>
  <c r="O2455" i="10"/>
  <c r="J2486" i="10"/>
  <c r="L2567" i="10"/>
  <c r="H2567" i="10"/>
  <c r="G2567" i="10"/>
  <c r="N2572" i="10"/>
  <c r="O2572" i="10"/>
  <c r="K2572" i="10"/>
  <c r="J2572" i="10"/>
  <c r="I2572" i="10"/>
  <c r="H2572" i="10"/>
  <c r="N2583" i="10"/>
  <c r="L2601" i="10"/>
  <c r="O2648" i="10"/>
  <c r="N2648" i="10"/>
  <c r="M2648" i="10"/>
  <c r="L2648" i="10"/>
  <c r="K2648" i="10"/>
  <c r="J2648" i="10"/>
  <c r="M2474" i="10"/>
  <c r="I2474" i="10"/>
  <c r="N2484" i="10"/>
  <c r="O2484" i="10"/>
  <c r="K2484" i="10"/>
  <c r="J2484" i="10"/>
  <c r="I2484" i="10"/>
  <c r="J2513" i="10"/>
  <c r="I2513" i="10"/>
  <c r="G2549" i="10"/>
  <c r="G2559" i="10"/>
  <c r="N2588" i="10"/>
  <c r="O2588" i="10"/>
  <c r="I2588" i="10"/>
  <c r="J2588" i="10"/>
  <c r="H2588" i="10"/>
  <c r="G2588" i="10"/>
  <c r="G2597" i="10"/>
  <c r="K2604" i="10"/>
  <c r="J2604" i="10"/>
  <c r="I2604" i="10"/>
  <c r="H2604" i="10"/>
  <c r="H2723" i="10"/>
  <c r="M2723" i="10"/>
  <c r="N2510" i="10"/>
  <c r="M2510" i="10"/>
  <c r="O2518" i="10"/>
  <c r="M2518" i="10"/>
  <c r="J2521" i="10"/>
  <c r="K2521" i="10"/>
  <c r="I2521" i="10"/>
  <c r="H2521" i="10"/>
  <c r="N2524" i="10"/>
  <c r="O2524" i="10"/>
  <c r="R2524" i="10" s="1"/>
  <c r="K2524" i="10"/>
  <c r="L2537" i="10"/>
  <c r="G2544" i="10"/>
  <c r="K2556" i="10"/>
  <c r="H2559" i="10"/>
  <c r="H2569" i="10"/>
  <c r="N2600" i="10"/>
  <c r="K2600" i="10"/>
  <c r="J2600" i="10"/>
  <c r="S2600" i="10" s="1"/>
  <c r="O2600" i="10"/>
  <c r="I2600" i="10"/>
  <c r="H2600" i="10"/>
  <c r="P2600" i="10" s="1"/>
  <c r="K2630" i="10"/>
  <c r="J2630" i="10"/>
  <c r="I2630" i="10"/>
  <c r="H2630" i="10"/>
  <c r="G2630" i="10"/>
  <c r="N2720" i="10"/>
  <c r="M2720" i="10"/>
  <c r="O2762" i="10"/>
  <c r="N2762" i="10"/>
  <c r="G2762" i="10"/>
  <c r="I2613" i="10"/>
  <c r="H2613" i="10"/>
  <c r="M2613" i="10"/>
  <c r="L2613" i="10"/>
  <c r="K2613" i="10"/>
  <c r="J2613" i="10"/>
  <c r="G2613" i="10"/>
  <c r="M2621" i="10"/>
  <c r="L2621" i="10"/>
  <c r="J2621" i="10"/>
  <c r="S2621" i="10" s="1"/>
  <c r="I2621" i="10"/>
  <c r="K2621" i="10"/>
  <c r="H2621" i="10"/>
  <c r="G2645" i="10"/>
  <c r="L2668" i="10"/>
  <c r="K2668" i="10"/>
  <c r="J2668" i="10"/>
  <c r="G2668" i="10"/>
  <c r="N2675" i="10"/>
  <c r="H2675" i="10"/>
  <c r="M2308" i="10"/>
  <c r="L2308" i="10"/>
  <c r="K2308" i="10"/>
  <c r="R2416" i="10"/>
  <c r="N2472" i="10"/>
  <c r="K2472" i="10"/>
  <c r="J2472" i="10"/>
  <c r="S2472" i="10" s="1"/>
  <c r="I2472" i="10"/>
  <c r="H2472" i="10"/>
  <c r="G2472" i="10"/>
  <c r="Q2472" i="10" s="1"/>
  <c r="O2478" i="10"/>
  <c r="N2478" i="10"/>
  <c r="H2484" i="10"/>
  <c r="O2503" i="10"/>
  <c r="N2503" i="10"/>
  <c r="M2503" i="10"/>
  <c r="L2503" i="10"/>
  <c r="H2503" i="10"/>
  <c r="J2510" i="10"/>
  <c r="N2512" i="10"/>
  <c r="I2512" i="10"/>
  <c r="H2512" i="10"/>
  <c r="G2512" i="10"/>
  <c r="J2518" i="10"/>
  <c r="N2520" i="10"/>
  <c r="I2520" i="10"/>
  <c r="H2520" i="10"/>
  <c r="G2520" i="10"/>
  <c r="L2521" i="10"/>
  <c r="G2524" i="10"/>
  <c r="P2524" i="10" s="1"/>
  <c r="N2526" i="10"/>
  <c r="L2526" i="10"/>
  <c r="K2526" i="10"/>
  <c r="J2526" i="10"/>
  <c r="N2531" i="10"/>
  <c r="L2543" i="10"/>
  <c r="H2543" i="10"/>
  <c r="G2543" i="10"/>
  <c r="N2548" i="10"/>
  <c r="O2548" i="10"/>
  <c r="K2548" i="10"/>
  <c r="J2548" i="10"/>
  <c r="I2548" i="10"/>
  <c r="G2557" i="10"/>
  <c r="I2589" i="10"/>
  <c r="N2589" i="10"/>
  <c r="G2600" i="10"/>
  <c r="G2605" i="10"/>
  <c r="L2630" i="10"/>
  <c r="J2642" i="10"/>
  <c r="N2134" i="10"/>
  <c r="M2134" i="10"/>
  <c r="L2134" i="10"/>
  <c r="L2167" i="10"/>
  <c r="J2167" i="10"/>
  <c r="R2167" i="10" s="1"/>
  <c r="I2167" i="10"/>
  <c r="N2206" i="10"/>
  <c r="J2206" i="10"/>
  <c r="G2206" i="10"/>
  <c r="O2215" i="10"/>
  <c r="K2234" i="10"/>
  <c r="J2234" i="10"/>
  <c r="J2251" i="10"/>
  <c r="S2251" i="10" s="1"/>
  <c r="I2251" i="10"/>
  <c r="G2251" i="10"/>
  <c r="K2306" i="10"/>
  <c r="M2389" i="10"/>
  <c r="J2389" i="10"/>
  <c r="I2389" i="10"/>
  <c r="H2389" i="10"/>
  <c r="L2425" i="10"/>
  <c r="K2425" i="10"/>
  <c r="J2425" i="10"/>
  <c r="S2425" i="10" s="1"/>
  <c r="I2425" i="10"/>
  <c r="H2425" i="10"/>
  <c r="N2448" i="10"/>
  <c r="I2448" i="10"/>
  <c r="H2448" i="10"/>
  <c r="G2448" i="10"/>
  <c r="K2470" i="10"/>
  <c r="M2498" i="10"/>
  <c r="K2510" i="10"/>
  <c r="K2518" i="10"/>
  <c r="M2521" i="10"/>
  <c r="H2524" i="10"/>
  <c r="N2568" i="10"/>
  <c r="O2568" i="10"/>
  <c r="K2568" i="10"/>
  <c r="J2568" i="10"/>
  <c r="S2568" i="10" s="1"/>
  <c r="I2568" i="10"/>
  <c r="P2568" i="10" s="1"/>
  <c r="H2568" i="10"/>
  <c r="O2591" i="10"/>
  <c r="L2591" i="10"/>
  <c r="H2591" i="10"/>
  <c r="N2591" i="10"/>
  <c r="M2591" i="10"/>
  <c r="G2621" i="10"/>
  <c r="M2630" i="10"/>
  <c r="L2636" i="10"/>
  <c r="K2636" i="10"/>
  <c r="J2636" i="10"/>
  <c r="K2642" i="10"/>
  <c r="I2646" i="10"/>
  <c r="H2646" i="10"/>
  <c r="G2646" i="10"/>
  <c r="M2646" i="10"/>
  <c r="L2646" i="10"/>
  <c r="K2646" i="10"/>
  <c r="J2646" i="10"/>
  <c r="M2675" i="10"/>
  <c r="L2150" i="10"/>
  <c r="I2150" i="10"/>
  <c r="H2150" i="10"/>
  <c r="G2150" i="10"/>
  <c r="P2150" i="10" s="1"/>
  <c r="M2217" i="10"/>
  <c r="K2217" i="10"/>
  <c r="J2217" i="10"/>
  <c r="S2217" i="10" s="1"/>
  <c r="K2300" i="10"/>
  <c r="M2333" i="10"/>
  <c r="N2333" i="10"/>
  <c r="L2333" i="10"/>
  <c r="M2341" i="10"/>
  <c r="K2341" i="10"/>
  <c r="J2341" i="10"/>
  <c r="I2341" i="10"/>
  <c r="H2341" i="10"/>
  <c r="L2361" i="10"/>
  <c r="K2361" i="10"/>
  <c r="G2371" i="10"/>
  <c r="O2374" i="10"/>
  <c r="N2374" i="10"/>
  <c r="N2417" i="10"/>
  <c r="K2417" i="10"/>
  <c r="I2417" i="10"/>
  <c r="H2417" i="10"/>
  <c r="R2440" i="10"/>
  <c r="L2510" i="10"/>
  <c r="L2518" i="10"/>
  <c r="N2521" i="10"/>
  <c r="I2524" i="10"/>
  <c r="N2532" i="10"/>
  <c r="J2532" i="10"/>
  <c r="I2532" i="10"/>
  <c r="H2532" i="10"/>
  <c r="G2532" i="10"/>
  <c r="O2558" i="10"/>
  <c r="M2558" i="10"/>
  <c r="L2558" i="10"/>
  <c r="M2617" i="10"/>
  <c r="L2617" i="10"/>
  <c r="K2617" i="10"/>
  <c r="J2617" i="10"/>
  <c r="S2617" i="10" s="1"/>
  <c r="I2617" i="10"/>
  <c r="M2642" i="10"/>
  <c r="N2656" i="10"/>
  <c r="M2656" i="10"/>
  <c r="G2656" i="10"/>
  <c r="P2662" i="10"/>
  <c r="O2675" i="10"/>
  <c r="O1825" i="10"/>
  <c r="G1868" i="10"/>
  <c r="M1899" i="10"/>
  <c r="N2090" i="10"/>
  <c r="K2114" i="10"/>
  <c r="L2114" i="10"/>
  <c r="J2114" i="10"/>
  <c r="I2114" i="10"/>
  <c r="O2142" i="10"/>
  <c r="R2142" i="10" s="1"/>
  <c r="N2142" i="10"/>
  <c r="I2260" i="10"/>
  <c r="G2260" i="10"/>
  <c r="L2306" i="10"/>
  <c r="I2308" i="10"/>
  <c r="M2323" i="10"/>
  <c r="N2323" i="10"/>
  <c r="J2323" i="10"/>
  <c r="N2326" i="10"/>
  <c r="M2339" i="10"/>
  <c r="J2339" i="10"/>
  <c r="S2339" i="10" s="1"/>
  <c r="H2339" i="10"/>
  <c r="H2376" i="10"/>
  <c r="G2376" i="10"/>
  <c r="M2387" i="10"/>
  <c r="J2387" i="10"/>
  <c r="S2387" i="10" s="1"/>
  <c r="H2387" i="10"/>
  <c r="G2387" i="10"/>
  <c r="Q2387" i="10" s="1"/>
  <c r="N2396" i="10"/>
  <c r="O2396" i="10"/>
  <c r="K2396" i="10"/>
  <c r="N2414" i="10"/>
  <c r="L2414" i="10"/>
  <c r="K2414" i="10"/>
  <c r="N2428" i="10"/>
  <c r="O2428" i="10"/>
  <c r="K2428" i="10"/>
  <c r="J2428" i="10"/>
  <c r="O2472" i="10"/>
  <c r="N2476" i="10"/>
  <c r="O2476" i="10"/>
  <c r="K2476" i="10"/>
  <c r="J2476" i="10"/>
  <c r="J2478" i="10"/>
  <c r="N2480" i="10"/>
  <c r="J2480" i="10"/>
  <c r="I2480" i="10"/>
  <c r="H2480" i="10"/>
  <c r="G2480" i="10"/>
  <c r="G2503" i="10"/>
  <c r="J2512" i="10"/>
  <c r="R2512" i="10" s="1"/>
  <c r="J2520" i="10"/>
  <c r="S2520" i="10" s="1"/>
  <c r="J2524" i="10"/>
  <c r="O2527" i="10"/>
  <c r="N2527" i="10"/>
  <c r="O2539" i="10"/>
  <c r="N2539" i="10"/>
  <c r="M2543" i="10"/>
  <c r="G2548" i="10"/>
  <c r="K2566" i="10"/>
  <c r="G2589" i="10"/>
  <c r="N2612" i="10"/>
  <c r="I2612" i="10"/>
  <c r="H2612" i="10"/>
  <c r="K2612" i="10"/>
  <c r="J2612" i="10"/>
  <c r="G2612" i="10"/>
  <c r="O2633" i="10"/>
  <c r="H2633" i="10"/>
  <c r="N2800" i="10"/>
  <c r="L2800" i="10"/>
  <c r="K2800" i="10"/>
  <c r="M2930" i="10"/>
  <c r="L2930" i="10"/>
  <c r="N2938" i="10"/>
  <c r="M2938" i="10"/>
  <c r="K2938" i="10"/>
  <c r="J2938" i="10"/>
  <c r="S2938" i="10" s="1"/>
  <c r="O2947" i="10"/>
  <c r="N2947" i="10"/>
  <c r="L2947" i="10"/>
  <c r="M2947" i="10"/>
  <c r="M1816" i="10"/>
  <c r="M1822" i="10"/>
  <c r="I1835" i="10"/>
  <c r="J1889" i="10"/>
  <c r="M1916" i="10"/>
  <c r="M1972" i="10"/>
  <c r="N1982" i="10"/>
  <c r="O2009" i="10"/>
  <c r="M2073" i="10"/>
  <c r="K2106" i="10"/>
  <c r="J2106" i="10"/>
  <c r="I2106" i="10"/>
  <c r="H2106" i="10"/>
  <c r="I2134" i="10"/>
  <c r="J2144" i="10"/>
  <c r="S2144" i="10" s="1"/>
  <c r="M2159" i="10"/>
  <c r="L2159" i="10"/>
  <c r="J2159" i="10"/>
  <c r="R2159" i="10" s="1"/>
  <c r="G2167" i="10"/>
  <c r="P2167" i="10" s="1"/>
  <c r="O2182" i="10"/>
  <c r="N2182" i="10"/>
  <c r="H2203" i="10"/>
  <c r="G2203" i="10"/>
  <c r="O2206" i="10"/>
  <c r="G2215" i="10"/>
  <c r="M2231" i="10"/>
  <c r="J2231" i="10"/>
  <c r="N2234" i="10"/>
  <c r="N2251" i="10"/>
  <c r="K2266" i="10"/>
  <c r="H2271" i="10"/>
  <c r="L2276" i="10"/>
  <c r="J2276" i="10"/>
  <c r="S2276" i="10" s="1"/>
  <c r="I2276" i="10"/>
  <c r="K2298" i="10"/>
  <c r="M2306" i="10"/>
  <c r="J2308" i="10"/>
  <c r="S2308" i="10" s="1"/>
  <c r="O2329" i="10"/>
  <c r="J2352" i="10"/>
  <c r="I2352" i="10"/>
  <c r="H2352" i="10"/>
  <c r="G2352" i="10"/>
  <c r="O2366" i="10"/>
  <c r="K2389" i="10"/>
  <c r="N2404" i="10"/>
  <c r="O2404" i="10"/>
  <c r="K2404" i="10"/>
  <c r="J2404" i="10"/>
  <c r="I2404" i="10"/>
  <c r="H2404" i="10"/>
  <c r="P2404" i="10" s="1"/>
  <c r="M2425" i="10"/>
  <c r="N2444" i="10"/>
  <c r="I2444" i="10"/>
  <c r="H2444" i="10"/>
  <c r="G2444" i="10"/>
  <c r="J2448" i="10"/>
  <c r="S2448" i="10" s="1"/>
  <c r="N2454" i="10"/>
  <c r="M2454" i="10"/>
  <c r="J2461" i="10"/>
  <c r="S2461" i="10" s="1"/>
  <c r="R2464" i="10"/>
  <c r="K2478" i="10"/>
  <c r="N2486" i="10"/>
  <c r="N2504" i="10"/>
  <c r="S2504" i="10"/>
  <c r="O2504" i="10"/>
  <c r="R2504" i="10" s="1"/>
  <c r="K2504" i="10"/>
  <c r="K2512" i="10"/>
  <c r="K2520" i="10"/>
  <c r="N2543" i="10"/>
  <c r="H2548" i="10"/>
  <c r="N2564" i="10"/>
  <c r="O2564" i="10"/>
  <c r="K2564" i="10"/>
  <c r="G2568" i="10"/>
  <c r="N2576" i="10"/>
  <c r="J2576" i="10"/>
  <c r="I2576" i="10"/>
  <c r="H2576" i="10"/>
  <c r="G2576" i="10"/>
  <c r="H2589" i="10"/>
  <c r="G2591" i="10"/>
  <c r="H2601" i="10"/>
  <c r="G2636" i="10"/>
  <c r="O2647" i="10"/>
  <c r="N2647" i="10"/>
  <c r="M2647" i="10"/>
  <c r="H2647" i="10"/>
  <c r="G2647" i="10"/>
  <c r="P2678" i="10"/>
  <c r="M2678" i="10"/>
  <c r="L2678" i="10"/>
  <c r="K2678" i="10"/>
  <c r="J2678" i="10"/>
  <c r="O2723" i="10"/>
  <c r="M2731" i="10"/>
  <c r="K2731" i="10"/>
  <c r="J2731" i="10"/>
  <c r="G2765" i="10"/>
  <c r="O2774" i="10"/>
  <c r="M2774" i="10"/>
  <c r="L2774" i="10"/>
  <c r="J2774" i="10"/>
  <c r="M2835" i="10"/>
  <c r="L2835" i="10"/>
  <c r="K2835" i="10"/>
  <c r="I2835" i="10"/>
  <c r="M3100" i="10"/>
  <c r="J3100" i="10"/>
  <c r="S3100" i="10" s="1"/>
  <c r="G3100" i="10"/>
  <c r="O3100" i="10"/>
  <c r="N3193" i="10"/>
  <c r="M3193" i="10"/>
  <c r="L3193" i="10"/>
  <c r="I3193" i="10"/>
  <c r="G3193" i="10"/>
  <c r="H3193" i="10"/>
  <c r="H2682" i="10"/>
  <c r="K2682" i="10"/>
  <c r="M2712" i="10"/>
  <c r="L2712" i="10"/>
  <c r="K2712" i="10"/>
  <c r="J2712" i="10"/>
  <c r="G2712" i="10"/>
  <c r="M2752" i="10"/>
  <c r="L2752" i="10"/>
  <c r="K2752" i="10"/>
  <c r="O2787" i="10"/>
  <c r="M2787" i="10"/>
  <c r="L2787" i="10"/>
  <c r="K2787" i="10"/>
  <c r="J2787" i="10"/>
  <c r="H2787" i="10"/>
  <c r="G2793" i="10"/>
  <c r="Q2793" i="10" s="1"/>
  <c r="H2793" i="10"/>
  <c r="N2847" i="10"/>
  <c r="M2847" i="10"/>
  <c r="N2854" i="10"/>
  <c r="J2854" i="10"/>
  <c r="S2854" i="10" s="1"/>
  <c r="O2887" i="10"/>
  <c r="L2887" i="10"/>
  <c r="J2887" i="10"/>
  <c r="H2887" i="10"/>
  <c r="K2914" i="10"/>
  <c r="I2914" i="10"/>
  <c r="L2921" i="10"/>
  <c r="I2921" i="10"/>
  <c r="H2921" i="10"/>
  <c r="G2921" i="10"/>
  <c r="O2952" i="10"/>
  <c r="M2952" i="10"/>
  <c r="L2952" i="10"/>
  <c r="K2952" i="10"/>
  <c r="J2952" i="10"/>
  <c r="I2952" i="10"/>
  <c r="N3014" i="10"/>
  <c r="L3014" i="10"/>
  <c r="K3014" i="10"/>
  <c r="J3014" i="10"/>
  <c r="S3014" i="10" s="1"/>
  <c r="G3014" i="10"/>
  <c r="H2669" i="10"/>
  <c r="M2694" i="10"/>
  <c r="L2694" i="10"/>
  <c r="J2694" i="10"/>
  <c r="L2734" i="10"/>
  <c r="K2734" i="10"/>
  <c r="J2734" i="10"/>
  <c r="I2734" i="10"/>
  <c r="H2734" i="10"/>
  <c r="N2822" i="10"/>
  <c r="O2822" i="10"/>
  <c r="I2825" i="10"/>
  <c r="H2825" i="10"/>
  <c r="O2867" i="10"/>
  <c r="M2867" i="10"/>
  <c r="L2867" i="10"/>
  <c r="K2867" i="10"/>
  <c r="J2867" i="10"/>
  <c r="H2867" i="10"/>
  <c r="J2906" i="10"/>
  <c r="I2906" i="10"/>
  <c r="G2906" i="10"/>
  <c r="M2906" i="10"/>
  <c r="J3154" i="10"/>
  <c r="S3154" i="10" s="1"/>
  <c r="O3154" i="10"/>
  <c r="K3154" i="10"/>
  <c r="L3154" i="10"/>
  <c r="N2688" i="10"/>
  <c r="N2731" i="10"/>
  <c r="K2774" i="10"/>
  <c r="I2801" i="10"/>
  <c r="H2801" i="10"/>
  <c r="G2801" i="10"/>
  <c r="Q2801" i="10" s="1"/>
  <c r="O2827" i="10"/>
  <c r="J2827" i="10"/>
  <c r="I2827" i="10"/>
  <c r="H2827" i="10"/>
  <c r="M2827" i="10"/>
  <c r="L2827" i="10"/>
  <c r="K2827" i="10"/>
  <c r="J2835" i="10"/>
  <c r="G2854" i="10"/>
  <c r="G2887" i="10"/>
  <c r="P2887" i="10" s="1"/>
  <c r="O2909" i="10"/>
  <c r="N2909" i="10"/>
  <c r="M2909" i="10"/>
  <c r="L2909" i="10"/>
  <c r="K2909" i="10"/>
  <c r="J2909" i="10"/>
  <c r="S2909" i="10" s="1"/>
  <c r="I2909" i="10"/>
  <c r="J2914" i="10"/>
  <c r="S2914" i="10" s="1"/>
  <c r="G2987" i="10"/>
  <c r="M2987" i="10"/>
  <c r="M2729" i="10"/>
  <c r="N2729" i="10"/>
  <c r="J2729" i="10"/>
  <c r="I2729" i="10"/>
  <c r="H2729" i="10"/>
  <c r="G2729" i="10"/>
  <c r="O2737" i="10"/>
  <c r="J2737" i="10"/>
  <c r="I2737" i="10"/>
  <c r="G2737" i="10"/>
  <c r="Q2737" i="10" s="1"/>
  <c r="O2772" i="10"/>
  <c r="I2772" i="10"/>
  <c r="O2794" i="10"/>
  <c r="L2794" i="10"/>
  <c r="I2794" i="10"/>
  <c r="H2794" i="10"/>
  <c r="G2794" i="10"/>
  <c r="Q2794" i="10" s="1"/>
  <c r="M2814" i="10"/>
  <c r="I2814" i="10"/>
  <c r="H2814" i="10"/>
  <c r="G2814" i="10"/>
  <c r="L2814" i="10"/>
  <c r="K2814" i="10"/>
  <c r="J2814" i="10"/>
  <c r="S2814" i="10" s="1"/>
  <c r="O2839" i="10"/>
  <c r="N2839" i="10"/>
  <c r="L2839" i="10"/>
  <c r="O2885" i="10"/>
  <c r="J2885" i="10"/>
  <c r="S2885" i="10" s="1"/>
  <c r="H2885" i="10"/>
  <c r="O2901" i="10"/>
  <c r="N2901" i="10"/>
  <c r="N2921" i="10"/>
  <c r="J2989" i="10"/>
  <c r="O3039" i="10"/>
  <c r="N3039" i="10"/>
  <c r="M3057" i="10"/>
  <c r="I3057" i="10"/>
  <c r="G3057" i="10"/>
  <c r="O3075" i="10"/>
  <c r="G3075" i="10"/>
  <c r="J3075" i="10"/>
  <c r="M2692" i="10"/>
  <c r="O2692" i="10"/>
  <c r="K2692" i="10"/>
  <c r="O2709" i="10"/>
  <c r="H2709" i="10"/>
  <c r="G2709" i="10"/>
  <c r="O2712" i="10"/>
  <c r="O2732" i="10"/>
  <c r="N2732" i="10"/>
  <c r="M2732" i="10"/>
  <c r="L2732" i="10"/>
  <c r="G2732" i="10"/>
  <c r="M2734" i="10"/>
  <c r="N2741" i="10"/>
  <c r="O2752" i="10"/>
  <c r="I2769" i="10"/>
  <c r="H2769" i="10"/>
  <c r="G2769" i="10"/>
  <c r="O2791" i="10"/>
  <c r="N2791" i="10"/>
  <c r="M2791" i="10"/>
  <c r="L2791" i="10"/>
  <c r="O2797" i="10"/>
  <c r="N2797" i="10"/>
  <c r="L2797" i="10"/>
  <c r="I2797" i="10"/>
  <c r="K2822" i="10"/>
  <c r="G2825" i="10"/>
  <c r="I2854" i="10"/>
  <c r="L2864" i="10"/>
  <c r="I2867" i="10"/>
  <c r="L2871" i="10"/>
  <c r="O2871" i="10"/>
  <c r="I2873" i="10"/>
  <c r="H2873" i="10"/>
  <c r="G2873" i="10"/>
  <c r="K2906" i="10"/>
  <c r="H2987" i="10"/>
  <c r="G2993" i="10"/>
  <c r="O2993" i="10"/>
  <c r="H2993" i="10"/>
  <c r="O3062" i="10"/>
  <c r="J3062" i="10"/>
  <c r="G3062" i="10"/>
  <c r="O2117" i="10"/>
  <c r="R2117" i="10" s="1"/>
  <c r="M2349" i="10"/>
  <c r="T2349" i="10" s="1"/>
  <c r="P2400" i="10"/>
  <c r="M2539" i="10"/>
  <c r="N2584" i="10"/>
  <c r="O2584" i="10"/>
  <c r="R2584" i="10" s="1"/>
  <c r="N2643" i="10"/>
  <c r="M2643" i="10"/>
  <c r="H2643" i="10"/>
  <c r="L2682" i="10"/>
  <c r="I2694" i="10"/>
  <c r="P2694" i="10" s="1"/>
  <c r="N2707" i="10"/>
  <c r="O2707" i="10"/>
  <c r="O2713" i="10"/>
  <c r="G2713" i="10"/>
  <c r="Q2713" i="10" s="1"/>
  <c r="K2735" i="10"/>
  <c r="I2735" i="10"/>
  <c r="O2741" i="10"/>
  <c r="O2745" i="10"/>
  <c r="J2745" i="10"/>
  <c r="I2745" i="10"/>
  <c r="G2745" i="10"/>
  <c r="L2822" i="10"/>
  <c r="O2879" i="10"/>
  <c r="M2879" i="10"/>
  <c r="L2879" i="10"/>
  <c r="H2903" i="10"/>
  <c r="L2906" i="10"/>
  <c r="H2909" i="10"/>
  <c r="I2919" i="10"/>
  <c r="M2919" i="10"/>
  <c r="L2919" i="10"/>
  <c r="J2919" i="10"/>
  <c r="G2919" i="10"/>
  <c r="J2987" i="10"/>
  <c r="O3035" i="10"/>
  <c r="R2259" i="10"/>
  <c r="M2307" i="10"/>
  <c r="N2554" i="10"/>
  <c r="O2610" i="10"/>
  <c r="K2610" i="10"/>
  <c r="J2610" i="10"/>
  <c r="N2620" i="10"/>
  <c r="O2620" i="10"/>
  <c r="R2620" i="10" s="1"/>
  <c r="K2620" i="10"/>
  <c r="I2620" i="10"/>
  <c r="H2620" i="10"/>
  <c r="O2661" i="10"/>
  <c r="H2661" i="10"/>
  <c r="K2694" i="10"/>
  <c r="M2696" i="10"/>
  <c r="H2707" i="10"/>
  <c r="G2715" i="10"/>
  <c r="O2729" i="10"/>
  <c r="H2737" i="10"/>
  <c r="L2756" i="10"/>
  <c r="K2756" i="10"/>
  <c r="I2756" i="10"/>
  <c r="H2756" i="10"/>
  <c r="G2756" i="10"/>
  <c r="G2766" i="10"/>
  <c r="J2794" i="10"/>
  <c r="O2811" i="10"/>
  <c r="M2811" i="10"/>
  <c r="L2811" i="10"/>
  <c r="K2811" i="10"/>
  <c r="J2811" i="10"/>
  <c r="I2811" i="10"/>
  <c r="H2811" i="10"/>
  <c r="O2814" i="10"/>
  <c r="N2823" i="10"/>
  <c r="M2823" i="10"/>
  <c r="L2823" i="10"/>
  <c r="N2834" i="10"/>
  <c r="L2834" i="10"/>
  <c r="K2834" i="10"/>
  <c r="J2834" i="10"/>
  <c r="I2834" i="10"/>
  <c r="H2834" i="10"/>
  <c r="M2839" i="10"/>
  <c r="M2862" i="10"/>
  <c r="L2862" i="10"/>
  <c r="J2862" i="10"/>
  <c r="S2862" i="10" s="1"/>
  <c r="I2862" i="10"/>
  <c r="H2862" i="10"/>
  <c r="O2862" i="10"/>
  <c r="G2862" i="10"/>
  <c r="I2885" i="10"/>
  <c r="K2901" i="10"/>
  <c r="I2903" i="10"/>
  <c r="L2907" i="10"/>
  <c r="I2907" i="10"/>
  <c r="O2919" i="10"/>
  <c r="N2993" i="10"/>
  <c r="N2162" i="10"/>
  <c r="O2189" i="10"/>
  <c r="R2189" i="10" s="1"/>
  <c r="O2221" i="10"/>
  <c r="M2381" i="10"/>
  <c r="M2475" i="10"/>
  <c r="N2508" i="10"/>
  <c r="N2528" i="10"/>
  <c r="N2592" i="10"/>
  <c r="O2592" i="10"/>
  <c r="R2592" i="10" s="1"/>
  <c r="K2592" i="10"/>
  <c r="N2599" i="10"/>
  <c r="H2599" i="10"/>
  <c r="G2599" i="10"/>
  <c r="G2616" i="10"/>
  <c r="Q2616" i="10" s="1"/>
  <c r="N2632" i="10"/>
  <c r="M2632" i="10"/>
  <c r="K2632" i="10"/>
  <c r="J2632" i="10"/>
  <c r="L2674" i="10"/>
  <c r="M2674" i="10"/>
  <c r="K2674" i="10"/>
  <c r="J2674" i="10"/>
  <c r="J2692" i="10"/>
  <c r="N2696" i="10"/>
  <c r="M2704" i="10"/>
  <c r="K2727" i="10"/>
  <c r="J2727" i="10"/>
  <c r="I2727" i="10"/>
  <c r="H2727" i="10"/>
  <c r="H2730" i="10"/>
  <c r="K2732" i="10"/>
  <c r="L2748" i="10"/>
  <c r="R2761" i="10"/>
  <c r="H2766" i="10"/>
  <c r="J2769" i="10"/>
  <c r="S2769" i="10" s="1"/>
  <c r="M2792" i="10"/>
  <c r="L2792" i="10"/>
  <c r="K2792" i="10"/>
  <c r="K2794" i="10"/>
  <c r="H2797" i="10"/>
  <c r="O2815" i="10"/>
  <c r="N2815" i="10"/>
  <c r="M2815" i="10"/>
  <c r="O2844" i="10"/>
  <c r="M2846" i="10"/>
  <c r="K2846" i="10"/>
  <c r="I2846" i="10"/>
  <c r="H2846" i="10"/>
  <c r="G2846" i="10"/>
  <c r="O2846" i="10"/>
  <c r="O2859" i="10"/>
  <c r="M2859" i="10"/>
  <c r="L2859" i="10"/>
  <c r="K2859" i="10"/>
  <c r="I2859" i="10"/>
  <c r="N2862" i="10"/>
  <c r="M2871" i="10"/>
  <c r="N2893" i="10"/>
  <c r="M2893" i="10"/>
  <c r="N2899" i="10"/>
  <c r="M2899" i="10"/>
  <c r="L2899" i="10"/>
  <c r="L2901" i="10"/>
  <c r="K3020" i="10"/>
  <c r="J3020" i="10"/>
  <c r="M3020" i="10"/>
  <c r="M3023" i="10"/>
  <c r="J3023" i="10"/>
  <c r="H3023" i="10"/>
  <c r="G3023" i="10"/>
  <c r="O3023" i="10"/>
  <c r="N3023" i="10"/>
  <c r="M2319" i="10"/>
  <c r="M2383" i="10"/>
  <c r="N2400" i="10"/>
  <c r="N2450" i="10"/>
  <c r="N2500" i="10"/>
  <c r="M2514" i="10"/>
  <c r="P2596" i="10"/>
  <c r="N2608" i="10"/>
  <c r="K2608" i="10"/>
  <c r="J2608" i="10"/>
  <c r="H2608" i="10"/>
  <c r="G2608" i="10"/>
  <c r="L2690" i="10"/>
  <c r="M2690" i="10"/>
  <c r="J2690" i="10"/>
  <c r="N2692" i="10"/>
  <c r="I2766" i="10"/>
  <c r="K2806" i="10"/>
  <c r="J2806" i="10"/>
  <c r="I2806" i="10"/>
  <c r="O2806" i="10"/>
  <c r="L2806" i="10"/>
  <c r="G2806" i="10"/>
  <c r="O2819" i="10"/>
  <c r="H2819" i="10"/>
  <c r="M2819" i="10"/>
  <c r="L2819" i="10"/>
  <c r="K2819" i="10"/>
  <c r="J2819" i="10"/>
  <c r="O2891" i="10"/>
  <c r="N2891" i="10"/>
  <c r="L2891" i="10"/>
  <c r="N2483" i="10"/>
  <c r="J2502" i="10"/>
  <c r="N2540" i="10"/>
  <c r="L2583" i="10"/>
  <c r="O2681" i="10"/>
  <c r="H2681" i="10"/>
  <c r="G2681" i="10"/>
  <c r="Q2681" i="10" s="1"/>
  <c r="O2697" i="10"/>
  <c r="H2697" i="10"/>
  <c r="G2725" i="10"/>
  <c r="L2762" i="10"/>
  <c r="M2762" i="10"/>
  <c r="K2762" i="10"/>
  <c r="J2762" i="10"/>
  <c r="I2762" i="10"/>
  <c r="H2762" i="10"/>
  <c r="M2795" i="10"/>
  <c r="L2795" i="10"/>
  <c r="K2795" i="10"/>
  <c r="J2795" i="10"/>
  <c r="H2795" i="10"/>
  <c r="N2806" i="10"/>
  <c r="M2829" i="10"/>
  <c r="I2829" i="10"/>
  <c r="H2829" i="10"/>
  <c r="L2829" i="10"/>
  <c r="I2849" i="10"/>
  <c r="M2869" i="10"/>
  <c r="N2917" i="10"/>
  <c r="M2917" i="10"/>
  <c r="L2917" i="10"/>
  <c r="K2917" i="10"/>
  <c r="J2917" i="10"/>
  <c r="I2917" i="10"/>
  <c r="N2990" i="10"/>
  <c r="L2990" i="10"/>
  <c r="K2990" i="10"/>
  <c r="J2990" i="10"/>
  <c r="S2990" i="10" s="1"/>
  <c r="G2990" i="10"/>
  <c r="L3002" i="10"/>
  <c r="K3002" i="10"/>
  <c r="J3002" i="10"/>
  <c r="S3002" i="10" s="1"/>
  <c r="G3002" i="10"/>
  <c r="L3036" i="10"/>
  <c r="K3036" i="10"/>
  <c r="J3036" i="10"/>
  <c r="H3036" i="10"/>
  <c r="G3036" i="10"/>
  <c r="L3050" i="10"/>
  <c r="O3128" i="10"/>
  <c r="M3128" i="10"/>
  <c r="M2741" i="10"/>
  <c r="O2756" i="10"/>
  <c r="I2764" i="10"/>
  <c r="O2770" i="10"/>
  <c r="M2770" i="10"/>
  <c r="O2786" i="10"/>
  <c r="L2786" i="10"/>
  <c r="J2790" i="10"/>
  <c r="I2790" i="10"/>
  <c r="H2790" i="10"/>
  <c r="M2838" i="10"/>
  <c r="L2838" i="10"/>
  <c r="K2838" i="10"/>
  <c r="J2838" i="10"/>
  <c r="O2843" i="10"/>
  <c r="J2843" i="10"/>
  <c r="H2843" i="10"/>
  <c r="M2858" i="10"/>
  <c r="O2858" i="10"/>
  <c r="L2858" i="10"/>
  <c r="K2858" i="10"/>
  <c r="M2870" i="10"/>
  <c r="J2870" i="10"/>
  <c r="H2870" i="10"/>
  <c r="G2870" i="10"/>
  <c r="O2971" i="10"/>
  <c r="M2971" i="10"/>
  <c r="J2971" i="10"/>
  <c r="S2971" i="10" s="1"/>
  <c r="H2971" i="10"/>
  <c r="N3021" i="10"/>
  <c r="M3021" i="10"/>
  <c r="L3021" i="10"/>
  <c r="K3021" i="10"/>
  <c r="J3021" i="10"/>
  <c r="H3021" i="10"/>
  <c r="G3021" i="10"/>
  <c r="Q3021" i="10" s="1"/>
  <c r="O3094" i="10"/>
  <c r="N3094" i="10"/>
  <c r="J3094" i="10"/>
  <c r="S3094" i="10" s="1"/>
  <c r="I3094" i="10"/>
  <c r="G3094" i="10"/>
  <c r="O3026" i="10"/>
  <c r="N3026" i="10"/>
  <c r="M3026" i="10"/>
  <c r="L3026" i="10"/>
  <c r="K3026" i="10"/>
  <c r="N3225" i="10"/>
  <c r="H3225" i="10"/>
  <c r="O2643" i="10"/>
  <c r="L2724" i="10"/>
  <c r="K2760" i="10"/>
  <c r="N2794" i="10"/>
  <c r="O2802" i="10"/>
  <c r="R2802" i="10" s="1"/>
  <c r="N2814" i="10"/>
  <c r="M2853" i="10"/>
  <c r="L2853" i="10"/>
  <c r="H2853" i="10"/>
  <c r="M2878" i="10"/>
  <c r="J2878" i="10"/>
  <c r="I2878" i="10"/>
  <c r="P2878" i="10" s="1"/>
  <c r="H2878" i="10"/>
  <c r="G2878" i="10"/>
  <c r="I2922" i="10"/>
  <c r="O2928" i="10"/>
  <c r="J2928" i="10"/>
  <c r="I2928" i="10"/>
  <c r="L2928" i="10"/>
  <c r="K2928" i="10"/>
  <c r="G2928" i="10"/>
  <c r="M2984" i="10"/>
  <c r="L2984" i="10"/>
  <c r="K2984" i="10"/>
  <c r="J2984" i="10"/>
  <c r="S2984" i="10" s="1"/>
  <c r="L3179" i="10"/>
  <c r="K3179" i="10"/>
  <c r="J3179" i="10"/>
  <c r="S3179" i="10" s="1"/>
  <c r="I3179" i="10"/>
  <c r="H3179" i="10"/>
  <c r="G3225" i="10"/>
  <c r="M2602" i="10"/>
  <c r="N2604" i="10"/>
  <c r="M2659" i="10"/>
  <c r="H2685" i="10"/>
  <c r="G2688" i="10"/>
  <c r="G2696" i="10"/>
  <c r="L2708" i="10"/>
  <c r="L2722" i="10"/>
  <c r="H2741" i="10"/>
  <c r="G2748" i="10"/>
  <c r="G2764" i="10"/>
  <c r="H2770" i="10"/>
  <c r="G2786" i="10"/>
  <c r="G2790" i="10"/>
  <c r="M2830" i="10"/>
  <c r="O2830" i="10"/>
  <c r="R2830" i="10" s="1"/>
  <c r="L2830" i="10"/>
  <c r="G2838" i="10"/>
  <c r="I2843" i="10"/>
  <c r="G2849" i="10"/>
  <c r="G2858" i="10"/>
  <c r="Q2858" i="10" s="1"/>
  <c r="M2866" i="10"/>
  <c r="O2866" i="10"/>
  <c r="K2866" i="10"/>
  <c r="J2866" i="10"/>
  <c r="I2866" i="10"/>
  <c r="I2870" i="10"/>
  <c r="M2895" i="10"/>
  <c r="L2895" i="10"/>
  <c r="K2920" i="10"/>
  <c r="I2920" i="10"/>
  <c r="G2971" i="10"/>
  <c r="K2994" i="10"/>
  <c r="J2994" i="10"/>
  <c r="G2994" i="10"/>
  <c r="N2994" i="10"/>
  <c r="M2994" i="10"/>
  <c r="L2994" i="10"/>
  <c r="N3009" i="10"/>
  <c r="M3009" i="10"/>
  <c r="L3009" i="10"/>
  <c r="K3009" i="10"/>
  <c r="J3009" i="10"/>
  <c r="H3009" i="10"/>
  <c r="G3009" i="10"/>
  <c r="H3024" i="10"/>
  <c r="M3069" i="10"/>
  <c r="O3080" i="10"/>
  <c r="M3080" i="10"/>
  <c r="J3080" i="10"/>
  <c r="M2688" i="10"/>
  <c r="J2696" i="10"/>
  <c r="I2741" i="10"/>
  <c r="H2748" i="10"/>
  <c r="H2764" i="10"/>
  <c r="I2770" i="10"/>
  <c r="H2773" i="10"/>
  <c r="G2773" i="10"/>
  <c r="Q2773" i="10" s="1"/>
  <c r="H2786" i="10"/>
  <c r="K2790" i="10"/>
  <c r="P2810" i="10"/>
  <c r="L2810" i="10"/>
  <c r="K2810" i="10"/>
  <c r="J2810" i="10"/>
  <c r="M2826" i="10"/>
  <c r="G2826" i="10"/>
  <c r="Q2826" i="10" s="1"/>
  <c r="H2838" i="10"/>
  <c r="K2843" i="10"/>
  <c r="H2849" i="10"/>
  <c r="O2851" i="10"/>
  <c r="K2851" i="10"/>
  <c r="I2851" i="10"/>
  <c r="H2851" i="10"/>
  <c r="H2858" i="10"/>
  <c r="K2870" i="10"/>
  <c r="O2876" i="10"/>
  <c r="I2876" i="10"/>
  <c r="O2913" i="10"/>
  <c r="N2913" i="10"/>
  <c r="L2913" i="10"/>
  <c r="I2913" i="10"/>
  <c r="N2923" i="10"/>
  <c r="M2923" i="10"/>
  <c r="L2965" i="10"/>
  <c r="K2965" i="10"/>
  <c r="J2965" i="10"/>
  <c r="S2965" i="10" s="1"/>
  <c r="O2975" i="10"/>
  <c r="N2975" i="10"/>
  <c r="G2978" i="10"/>
  <c r="I3024" i="10"/>
  <c r="G3026" i="10"/>
  <c r="M3032" i="10"/>
  <c r="L3032" i="10"/>
  <c r="K3066" i="10"/>
  <c r="J3066" i="10"/>
  <c r="S3066" i="10" s="1"/>
  <c r="I3066" i="10"/>
  <c r="G3066" i="10"/>
  <c r="O3066" i="10"/>
  <c r="M3066" i="10"/>
  <c r="J3069" i="10"/>
  <c r="S3069" i="10" s="1"/>
  <c r="I3069" i="10"/>
  <c r="H3069" i="10"/>
  <c r="G3069" i="10"/>
  <c r="K3109" i="10"/>
  <c r="J3109" i="10"/>
  <c r="I3109" i="10"/>
  <c r="H3109" i="10"/>
  <c r="M3109" i="10"/>
  <c r="L3109" i="10"/>
  <c r="I3150" i="10"/>
  <c r="G3150" i="10"/>
  <c r="G2666" i="10"/>
  <c r="M2672" i="10"/>
  <c r="H2677" i="10"/>
  <c r="K2696" i="10"/>
  <c r="J2724" i="10"/>
  <c r="H2726" i="10"/>
  <c r="J2738" i="10"/>
  <c r="J2741" i="10"/>
  <c r="I2748" i="10"/>
  <c r="K2764" i="10"/>
  <c r="J2770" i="10"/>
  <c r="K2773" i="10"/>
  <c r="K2777" i="10"/>
  <c r="L2782" i="10"/>
  <c r="K2782" i="10"/>
  <c r="J2782" i="10"/>
  <c r="I2786" i="10"/>
  <c r="L2790" i="10"/>
  <c r="S2802" i="10"/>
  <c r="N2810" i="10"/>
  <c r="I2838" i="10"/>
  <c r="L2843" i="10"/>
  <c r="I2853" i="10"/>
  <c r="I2858" i="10"/>
  <c r="L2870" i="10"/>
  <c r="K2878" i="10"/>
  <c r="L2898" i="10"/>
  <c r="K2898" i="10"/>
  <c r="J2898" i="10"/>
  <c r="I2898" i="10"/>
  <c r="G2898" i="10"/>
  <c r="M2928" i="10"/>
  <c r="H3027" i="10"/>
  <c r="G3027" i="10"/>
  <c r="O3166" i="10"/>
  <c r="L3166" i="10"/>
  <c r="G3166" i="10"/>
  <c r="L2590" i="10"/>
  <c r="N2596" i="10"/>
  <c r="I2602" i="10"/>
  <c r="G2604" i="10"/>
  <c r="N2616" i="10"/>
  <c r="H2666" i="10"/>
  <c r="J2708" i="10"/>
  <c r="J2722" i="10"/>
  <c r="M2733" i="10"/>
  <c r="K2741" i="10"/>
  <c r="L2764" i="10"/>
  <c r="O2766" i="10"/>
  <c r="N2766" i="10"/>
  <c r="K2770" i="10"/>
  <c r="J2786" i="10"/>
  <c r="O2790" i="10"/>
  <c r="O2820" i="10"/>
  <c r="M2822" i="10"/>
  <c r="I2822" i="10"/>
  <c r="H2822" i="10"/>
  <c r="G2822" i="10"/>
  <c r="G2830" i="10"/>
  <c r="P2830" i="10" s="1"/>
  <c r="O2838" i="10"/>
  <c r="M2843" i="10"/>
  <c r="M2854" i="10"/>
  <c r="O2854" i="10"/>
  <c r="L2854" i="10"/>
  <c r="K2854" i="10"/>
  <c r="O2856" i="10"/>
  <c r="I2856" i="10"/>
  <c r="J2858" i="10"/>
  <c r="M2861" i="10"/>
  <c r="G2866" i="10"/>
  <c r="Q2866" i="10" s="1"/>
  <c r="O2870" i="10"/>
  <c r="R2870" i="10" s="1"/>
  <c r="L2878" i="10"/>
  <c r="M2884" i="10"/>
  <c r="J2884" i="10"/>
  <c r="I2884" i="10"/>
  <c r="H2884" i="10"/>
  <c r="G2884" i="10"/>
  <c r="G2895" i="10"/>
  <c r="M2903" i="10"/>
  <c r="L2903" i="10"/>
  <c r="J2903" i="10"/>
  <c r="S2903" i="10" s="1"/>
  <c r="G2920" i="10"/>
  <c r="J2932" i="10"/>
  <c r="I2932" i="10"/>
  <c r="G2932" i="10"/>
  <c r="L2946" i="10"/>
  <c r="K2946" i="10"/>
  <c r="J2946" i="10"/>
  <c r="I2946" i="10"/>
  <c r="N2946" i="10"/>
  <c r="M2946" i="10"/>
  <c r="G2946" i="10"/>
  <c r="O2958" i="10"/>
  <c r="N2958" i="10"/>
  <c r="N2989" i="10"/>
  <c r="M2989" i="10"/>
  <c r="L2989" i="10"/>
  <c r="K2989" i="10"/>
  <c r="M2992" i="10"/>
  <c r="L2992" i="10"/>
  <c r="K2992" i="10"/>
  <c r="J2992" i="10"/>
  <c r="I2992" i="10"/>
  <c r="H2992" i="10"/>
  <c r="G2992" i="10"/>
  <c r="O2995" i="10"/>
  <c r="M2995" i="10"/>
  <c r="J2995" i="10"/>
  <c r="S2995" i="10" s="1"/>
  <c r="M3049" i="10"/>
  <c r="L3049" i="10"/>
  <c r="I3049" i="10"/>
  <c r="H3049" i="10"/>
  <c r="O3064" i="10"/>
  <c r="M3064" i="10"/>
  <c r="J3064" i="10"/>
  <c r="H3064" i="10"/>
  <c r="G3064" i="10"/>
  <c r="K3069" i="10"/>
  <c r="K3086" i="10"/>
  <c r="J3086" i="10"/>
  <c r="S3086" i="10" s="1"/>
  <c r="I3086" i="10"/>
  <c r="G3086" i="10"/>
  <c r="N2940" i="10"/>
  <c r="J2940" i="10"/>
  <c r="I2940" i="10"/>
  <c r="I2943" i="10"/>
  <c r="H2943" i="10"/>
  <c r="G2943" i="10"/>
  <c r="N2956" i="10"/>
  <c r="N2978" i="10"/>
  <c r="L2978" i="10"/>
  <c r="K2978" i="10"/>
  <c r="N3075" i="10"/>
  <c r="M3075" i="10"/>
  <c r="O3098" i="10"/>
  <c r="M3098" i="10"/>
  <c r="M3117" i="10"/>
  <c r="I3117" i="10"/>
  <c r="L3117" i="10"/>
  <c r="K3117" i="10"/>
  <c r="H3117" i="10"/>
  <c r="G3117" i="10"/>
  <c r="J3141" i="10"/>
  <c r="I3141" i="10"/>
  <c r="J3150" i="10"/>
  <c r="N3150" i="10"/>
  <c r="M3169" i="10"/>
  <c r="L3169" i="10"/>
  <c r="I3169" i="10"/>
  <c r="P3169" i="10" s="1"/>
  <c r="N3255" i="10"/>
  <c r="M3255" i="10"/>
  <c r="L3255" i="10"/>
  <c r="K3255" i="10"/>
  <c r="I3255" i="10"/>
  <c r="J3255" i="10"/>
  <c r="O3186" i="10"/>
  <c r="K3186" i="10"/>
  <c r="J3186" i="10"/>
  <c r="S3186" i="10" s="1"/>
  <c r="I3186" i="10"/>
  <c r="H3186" i="10"/>
  <c r="G3186" i="10"/>
  <c r="Q3186" i="10" s="1"/>
  <c r="M3252" i="10"/>
  <c r="L3252" i="10"/>
  <c r="K3252" i="10"/>
  <c r="O3252" i="10"/>
  <c r="M3386" i="10"/>
  <c r="L3386" i="10"/>
  <c r="J3386" i="10"/>
  <c r="H3386" i="10"/>
  <c r="K3386" i="10"/>
  <c r="O3386" i="10"/>
  <c r="I3386" i="10"/>
  <c r="G3386" i="10"/>
  <c r="H3096" i="10"/>
  <c r="J3096" i="10"/>
  <c r="S3096" i="10" s="1"/>
  <c r="I3096" i="10"/>
  <c r="M3107" i="10"/>
  <c r="L3107" i="10"/>
  <c r="G3107" i="10"/>
  <c r="N3115" i="10"/>
  <c r="M3115" i="10"/>
  <c r="L3115" i="10"/>
  <c r="N3226" i="10"/>
  <c r="I3226" i="10"/>
  <c r="H3226" i="10"/>
  <c r="G3226" i="10"/>
  <c r="O3226" i="10"/>
  <c r="L3226" i="10"/>
  <c r="K3226" i="10"/>
  <c r="J3226" i="10"/>
  <c r="M3136" i="10"/>
  <c r="J3136" i="10"/>
  <c r="I3136" i="10"/>
  <c r="N3155" i="10"/>
  <c r="J3155" i="10"/>
  <c r="S3155" i="10" s="1"/>
  <c r="G3155" i="10"/>
  <c r="Q3155" i="10" s="1"/>
  <c r="L3186" i="10"/>
  <c r="R3190" i="10"/>
  <c r="O3194" i="10"/>
  <c r="K3194" i="10"/>
  <c r="L3194" i="10"/>
  <c r="J3194" i="10"/>
  <c r="I3194" i="10"/>
  <c r="H3194" i="10"/>
  <c r="G3194" i="10"/>
  <c r="Q3194" i="10" s="1"/>
  <c r="M3418" i="10"/>
  <c r="J3418" i="10"/>
  <c r="S3418" i="10" s="1"/>
  <c r="H3418" i="10"/>
  <c r="K3418" i="10"/>
  <c r="G3418" i="10"/>
  <c r="Q3418" i="10" s="1"/>
  <c r="O3418" i="10"/>
  <c r="L3418" i="10"/>
  <c r="I3418" i="10"/>
  <c r="O3110" i="10"/>
  <c r="N3110" i="10"/>
  <c r="K3110" i="10"/>
  <c r="N3162" i="10"/>
  <c r="O3162" i="10"/>
  <c r="K3162" i="10"/>
  <c r="J3162" i="10"/>
  <c r="S3162" i="10" s="1"/>
  <c r="H3162" i="10"/>
  <c r="L3162" i="10"/>
  <c r="I3162" i="10"/>
  <c r="N3189" i="10"/>
  <c r="M3189" i="10"/>
  <c r="L3189" i="10"/>
  <c r="H3189" i="10"/>
  <c r="I3189" i="10"/>
  <c r="G3189" i="10"/>
  <c r="H3211" i="10"/>
  <c r="G3211" i="10"/>
  <c r="J3246" i="10"/>
  <c r="H3246" i="10"/>
  <c r="L3246" i="10"/>
  <c r="N3252" i="10"/>
  <c r="P2778" i="10"/>
  <c r="M2781" i="10"/>
  <c r="N2826" i="10"/>
  <c r="O2874" i="10"/>
  <c r="R2874" i="10" s="1"/>
  <c r="M2887" i="10"/>
  <c r="O2915" i="10"/>
  <c r="M2943" i="10"/>
  <c r="I2956" i="10"/>
  <c r="P2956" i="10" s="1"/>
  <c r="N2986" i="10"/>
  <c r="M2986" i="10"/>
  <c r="O3007" i="10"/>
  <c r="R3007" i="10" s="1"/>
  <c r="S3007" i="10"/>
  <c r="M3007" i="10"/>
  <c r="L3075" i="10"/>
  <c r="M3105" i="10"/>
  <c r="L3105" i="10"/>
  <c r="I3105" i="10"/>
  <c r="G3105" i="10"/>
  <c r="N3107" i="10"/>
  <c r="J3115" i="10"/>
  <c r="L3121" i="10"/>
  <c r="G3121" i="10"/>
  <c r="I3121" i="10"/>
  <c r="G3136" i="10"/>
  <c r="K3150" i="10"/>
  <c r="M3250" i="10"/>
  <c r="L3250" i="10"/>
  <c r="K3250" i="10"/>
  <c r="J3250" i="10"/>
  <c r="S3250" i="10" s="1"/>
  <c r="I3250" i="10"/>
  <c r="G3250" i="10"/>
  <c r="H3250" i="10"/>
  <c r="N3409" i="10"/>
  <c r="I3409" i="10"/>
  <c r="H3409" i="10"/>
  <c r="O3409" i="10"/>
  <c r="L3409" i="10"/>
  <c r="G3409" i="10"/>
  <c r="O2803" i="10"/>
  <c r="M2805" i="10"/>
  <c r="N2850" i="10"/>
  <c r="M2908" i="10"/>
  <c r="J2933" i="10"/>
  <c r="S2933" i="10" s="1"/>
  <c r="S2943" i="10"/>
  <c r="J2956" i="10"/>
  <c r="S2956" i="10" s="1"/>
  <c r="N2973" i="10"/>
  <c r="L2973" i="10"/>
  <c r="K2973" i="10"/>
  <c r="J2973" i="10"/>
  <c r="H2973" i="10"/>
  <c r="N2997" i="10"/>
  <c r="M2997" i="10"/>
  <c r="L2997" i="10"/>
  <c r="O3034" i="10"/>
  <c r="N3034" i="10"/>
  <c r="M3034" i="10"/>
  <c r="O3046" i="10"/>
  <c r="N3046" i="10"/>
  <c r="J3046" i="10"/>
  <c r="S3046" i="10" s="1"/>
  <c r="I3046" i="10"/>
  <c r="G3046" i="10"/>
  <c r="N3055" i="10"/>
  <c r="M3055" i="10"/>
  <c r="L3055" i="10"/>
  <c r="J3055" i="10"/>
  <c r="H3136" i="10"/>
  <c r="M3148" i="10"/>
  <c r="O3150" i="10"/>
  <c r="I3177" i="10"/>
  <c r="L3200" i="10"/>
  <c r="G3214" i="10"/>
  <c r="K3246" i="10"/>
  <c r="N3406" i="10"/>
  <c r="K3406" i="10"/>
  <c r="N2775" i="10"/>
  <c r="O2795" i="10"/>
  <c r="M2800" i="10"/>
  <c r="P2802" i="10"/>
  <c r="M2834" i="10"/>
  <c r="O2835" i="10"/>
  <c r="O2888" i="10"/>
  <c r="H2927" i="10"/>
  <c r="G2927" i="10"/>
  <c r="O2944" i="10"/>
  <c r="M2944" i="10"/>
  <c r="K2944" i="10"/>
  <c r="S2951" i="10"/>
  <c r="R2951" i="10"/>
  <c r="M2951" i="10"/>
  <c r="L2951" i="10"/>
  <c r="P2988" i="10"/>
  <c r="O3044" i="10"/>
  <c r="N3067" i="10"/>
  <c r="M3071" i="10"/>
  <c r="L3071" i="10"/>
  <c r="M3085" i="10"/>
  <c r="L3085" i="10"/>
  <c r="K3085" i="10"/>
  <c r="J3085" i="10"/>
  <c r="O3102" i="10"/>
  <c r="G3102" i="10"/>
  <c r="G3110" i="10"/>
  <c r="Q3110" i="10" s="1"/>
  <c r="O3148" i="10"/>
  <c r="J3156" i="10"/>
  <c r="G3156" i="10"/>
  <c r="G3162" i="10"/>
  <c r="Q3162" i="10" s="1"/>
  <c r="N3178" i="10"/>
  <c r="L3178" i="10"/>
  <c r="K3178" i="10"/>
  <c r="J3178" i="10"/>
  <c r="S3178" i="10" s="1"/>
  <c r="I3178" i="10"/>
  <c r="H3178" i="10"/>
  <c r="G3178" i="10"/>
  <c r="N3185" i="10"/>
  <c r="L3185" i="10"/>
  <c r="I3185" i="10"/>
  <c r="G3185" i="10"/>
  <c r="M3211" i="10"/>
  <c r="M3235" i="10"/>
  <c r="L3235" i="10"/>
  <c r="K3235" i="10"/>
  <c r="J3235" i="10"/>
  <c r="S3235" i="10" s="1"/>
  <c r="I3235" i="10"/>
  <c r="G3235" i="10"/>
  <c r="N3235" i="10"/>
  <c r="H3235" i="10"/>
  <c r="M2980" i="10"/>
  <c r="L2980" i="10"/>
  <c r="K2980" i="10"/>
  <c r="G3007" i="10"/>
  <c r="M3016" i="10"/>
  <c r="L3016" i="10"/>
  <c r="L3028" i="10"/>
  <c r="K3028" i="10"/>
  <c r="J3110" i="10"/>
  <c r="H3121" i="10"/>
  <c r="M3259" i="10"/>
  <c r="H3259" i="10"/>
  <c r="N2874" i="10"/>
  <c r="T2874" i="10" s="1"/>
  <c r="M2918" i="10"/>
  <c r="J2924" i="10"/>
  <c r="I2924" i="10"/>
  <c r="O2936" i="10"/>
  <c r="J2936" i="10"/>
  <c r="I2936" i="10"/>
  <c r="G2936" i="10"/>
  <c r="O2983" i="10"/>
  <c r="M2983" i="10"/>
  <c r="J2983" i="10"/>
  <c r="H2983" i="10"/>
  <c r="G2983" i="10"/>
  <c r="O2987" i="10"/>
  <c r="N2987" i="10"/>
  <c r="H3007" i="10"/>
  <c r="M3018" i="10"/>
  <c r="O3018" i="10"/>
  <c r="N3018" i="10"/>
  <c r="O3038" i="10"/>
  <c r="O3052" i="10"/>
  <c r="M3052" i="10"/>
  <c r="J3052" i="10"/>
  <c r="S3052" i="10" s="1"/>
  <c r="O3060" i="10"/>
  <c r="M3060" i="10"/>
  <c r="J3060" i="10"/>
  <c r="G3060" i="10"/>
  <c r="G3077" i="10"/>
  <c r="N3146" i="10"/>
  <c r="L3146" i="10"/>
  <c r="J3149" i="10"/>
  <c r="M3149" i="10"/>
  <c r="K3149" i="10"/>
  <c r="I3149" i="10"/>
  <c r="N3166" i="10"/>
  <c r="K3166" i="10"/>
  <c r="I3166" i="10"/>
  <c r="H3166" i="10"/>
  <c r="G3175" i="10"/>
  <c r="J3277" i="10"/>
  <c r="S3277" i="10" s="1"/>
  <c r="I3277" i="10"/>
  <c r="G3277" i="10"/>
  <c r="S3318" i="10"/>
  <c r="N3386" i="10"/>
  <c r="L3465" i="10"/>
  <c r="I3465" i="10"/>
  <c r="G3465" i="10"/>
  <c r="H3465" i="10"/>
  <c r="M3465" i="10"/>
  <c r="K3465" i="10"/>
  <c r="J3465" i="10"/>
  <c r="S3465" i="10" s="1"/>
  <c r="N3173" i="10"/>
  <c r="I3173" i="10"/>
  <c r="N3181" i="10"/>
  <c r="M3181" i="10"/>
  <c r="I3181" i="10"/>
  <c r="N3198" i="10"/>
  <c r="O3198" i="10"/>
  <c r="L3198" i="10"/>
  <c r="K3198" i="10"/>
  <c r="I3198" i="10"/>
  <c r="N3214" i="10"/>
  <c r="O3214" i="10"/>
  <c r="L3214" i="10"/>
  <c r="J3214" i="10"/>
  <c r="P3242" i="10"/>
  <c r="O3277" i="10"/>
  <c r="H3283" i="10"/>
  <c r="R3285" i="10"/>
  <c r="P3294" i="10"/>
  <c r="M3342" i="10"/>
  <c r="O3342" i="10"/>
  <c r="K3342" i="10"/>
  <c r="J3342" i="10"/>
  <c r="I3342" i="10"/>
  <c r="H3342" i="10"/>
  <c r="L3339" i="10"/>
  <c r="J3339" i="10"/>
  <c r="K3339" i="10"/>
  <c r="I3339" i="10"/>
  <c r="H3339" i="10"/>
  <c r="O3415" i="10"/>
  <c r="J3415" i="10"/>
  <c r="I3415" i="10"/>
  <c r="H3415" i="10"/>
  <c r="N3415" i="10"/>
  <c r="M3415" i="10"/>
  <c r="L3415" i="10"/>
  <c r="L3293" i="10"/>
  <c r="N3293" i="10"/>
  <c r="M3293" i="10"/>
  <c r="H3293" i="10"/>
  <c r="M3326" i="10"/>
  <c r="I3326" i="10"/>
  <c r="O3326" i="10"/>
  <c r="K3326" i="10"/>
  <c r="J3326" i="10"/>
  <c r="H3326" i="10"/>
  <c r="L3355" i="10"/>
  <c r="K3355" i="10"/>
  <c r="I3355" i="10"/>
  <c r="M3361" i="10"/>
  <c r="O3361" i="10"/>
  <c r="N3361" i="10"/>
  <c r="G3361" i="10"/>
  <c r="M3367" i="10"/>
  <c r="K3367" i="10"/>
  <c r="J3428" i="10"/>
  <c r="G3428" i="10"/>
  <c r="M3281" i="10"/>
  <c r="O3281" i="10"/>
  <c r="N3295" i="10"/>
  <c r="G3295" i="10"/>
  <c r="I3295" i="10"/>
  <c r="H3295" i="10"/>
  <c r="N3326" i="10"/>
  <c r="J3375" i="10"/>
  <c r="S3375" i="10" s="1"/>
  <c r="N3375" i="10"/>
  <c r="L3375" i="10"/>
  <c r="H3375" i="10"/>
  <c r="M3398" i="10"/>
  <c r="I3398" i="10"/>
  <c r="G3398" i="10"/>
  <c r="K3398" i="10"/>
  <c r="H3398" i="10"/>
  <c r="L3398" i="10"/>
  <c r="H3413" i="10"/>
  <c r="I3413" i="10"/>
  <c r="K3439" i="10"/>
  <c r="I3439" i="10"/>
  <c r="H3439" i="10"/>
  <c r="N3439" i="10"/>
  <c r="M3439" i="10"/>
  <c r="L3305" i="10"/>
  <c r="N3305" i="10"/>
  <c r="M3305" i="10"/>
  <c r="H3305" i="10"/>
  <c r="M3330" i="10"/>
  <c r="K3330" i="10"/>
  <c r="I3330" i="10"/>
  <c r="J3330" i="10"/>
  <c r="S3330" i="10" s="1"/>
  <c r="H3337" i="10"/>
  <c r="G3337" i="10"/>
  <c r="O3381" i="10"/>
  <c r="N3381" i="10"/>
  <c r="G3381" i="10"/>
  <c r="N3401" i="10"/>
  <c r="H3401" i="10"/>
  <c r="O3401" i="10"/>
  <c r="L3401" i="10"/>
  <c r="I3401" i="10"/>
  <c r="G3401" i="10"/>
  <c r="K3425" i="10"/>
  <c r="H3425" i="10"/>
  <c r="G3425" i="10"/>
  <c r="Q3425" i="10" s="1"/>
  <c r="L3428" i="10"/>
  <c r="O2927" i="10"/>
  <c r="L3069" i="10"/>
  <c r="O3107" i="10"/>
  <c r="P3120" i="10"/>
  <c r="M3160" i="10"/>
  <c r="L3181" i="10"/>
  <c r="J3187" i="10"/>
  <c r="S3187" i="10" s="1"/>
  <c r="J3198" i="10"/>
  <c r="N3202" i="10"/>
  <c r="O3202" i="10"/>
  <c r="L3202" i="10"/>
  <c r="K3202" i="10"/>
  <c r="I3202" i="10"/>
  <c r="I3214" i="10"/>
  <c r="M3233" i="10"/>
  <c r="H3233" i="10"/>
  <c r="N3275" i="10"/>
  <c r="M3275" i="10"/>
  <c r="G3293" i="10"/>
  <c r="N3302" i="10"/>
  <c r="K3302" i="10"/>
  <c r="H3302" i="10"/>
  <c r="G3326" i="10"/>
  <c r="N3330" i="10"/>
  <c r="G3333" i="10"/>
  <c r="M3333" i="10"/>
  <c r="L3335" i="10"/>
  <c r="K3335" i="10"/>
  <c r="M3339" i="10"/>
  <c r="J3355" i="10"/>
  <c r="O3368" i="10"/>
  <c r="N3368" i="10"/>
  <c r="G3375" i="10"/>
  <c r="O3379" i="10"/>
  <c r="K3379" i="10"/>
  <c r="N3379" i="10"/>
  <c r="L3379" i="10"/>
  <c r="M3428" i="10"/>
  <c r="G3005" i="10"/>
  <c r="O3059" i="10"/>
  <c r="R3059" i="10" s="1"/>
  <c r="N3114" i="10"/>
  <c r="J3114" i="10"/>
  <c r="L3135" i="10"/>
  <c r="M3135" i="10"/>
  <c r="G3147" i="10"/>
  <c r="K3214" i="10"/>
  <c r="R3242" i="10"/>
  <c r="S3242" i="10"/>
  <c r="N3253" i="10"/>
  <c r="J3253" i="10"/>
  <c r="I3253" i="10"/>
  <c r="G3253" i="10"/>
  <c r="M3282" i="10"/>
  <c r="I3282" i="10"/>
  <c r="J3282" i="10"/>
  <c r="S3282" i="10" s="1"/>
  <c r="H3282" i="10"/>
  <c r="G3282" i="10"/>
  <c r="I3293" i="10"/>
  <c r="M3314" i="10"/>
  <c r="I3314" i="10"/>
  <c r="O3314" i="10"/>
  <c r="K3314" i="10"/>
  <c r="H3314" i="10"/>
  <c r="M3350" i="10"/>
  <c r="H3350" i="10"/>
  <c r="O3350" i="10"/>
  <c r="K3350" i="10"/>
  <c r="J3350" i="10"/>
  <c r="I3350" i="10"/>
  <c r="J3398" i="10"/>
  <c r="J3425" i="10"/>
  <c r="O3428" i="10"/>
  <c r="K3455" i="10"/>
  <c r="H3455" i="10"/>
  <c r="O3455" i="10"/>
  <c r="N3455" i="10"/>
  <c r="O2959" i="10"/>
  <c r="N2985" i="10"/>
  <c r="T2985" i="10" s="1"/>
  <c r="O3017" i="10"/>
  <c r="O3019" i="10"/>
  <c r="R3019" i="10" s="1"/>
  <c r="O3130" i="10"/>
  <c r="L3130" i="10"/>
  <c r="P3145" i="10"/>
  <c r="G3157" i="10"/>
  <c r="N3161" i="10"/>
  <c r="L3161" i="10"/>
  <c r="H3161" i="10"/>
  <c r="G3161" i="10"/>
  <c r="P3165" i="10"/>
  <c r="R3220" i="10"/>
  <c r="N3233" i="10"/>
  <c r="O3253" i="10"/>
  <c r="N3279" i="10"/>
  <c r="M3279" i="10"/>
  <c r="L3279" i="10"/>
  <c r="K3279" i="10"/>
  <c r="I3279" i="10"/>
  <c r="L3302" i="10"/>
  <c r="G3305" i="10"/>
  <c r="G3330" i="10"/>
  <c r="M3370" i="10"/>
  <c r="G3370" i="10"/>
  <c r="L3370" i="10"/>
  <c r="O3370" i="10"/>
  <c r="N3370" i="10"/>
  <c r="O3398" i="10"/>
  <c r="H3411" i="10"/>
  <c r="O3411" i="10"/>
  <c r="J3411" i="10"/>
  <c r="I3411" i="10"/>
  <c r="N3411" i="10"/>
  <c r="M3411" i="10"/>
  <c r="L3411" i="10"/>
  <c r="N3426" i="10"/>
  <c r="I3426" i="10"/>
  <c r="O3426" i="10"/>
  <c r="M3426" i="10"/>
  <c r="O3467" i="10"/>
  <c r="N3467" i="10"/>
  <c r="H3467" i="10"/>
  <c r="G3467" i="10"/>
  <c r="J3467" i="10"/>
  <c r="N2966" i="10"/>
  <c r="N3002" i="10"/>
  <c r="G3090" i="10"/>
  <c r="J3095" i="10"/>
  <c r="O3111" i="10"/>
  <c r="G3116" i="10"/>
  <c r="K3125" i="10"/>
  <c r="J3130" i="10"/>
  <c r="S3130" i="10" s="1"/>
  <c r="G3142" i="10"/>
  <c r="Q3142" i="10" s="1"/>
  <c r="M3168" i="10"/>
  <c r="L3168" i="10"/>
  <c r="O3184" i="10"/>
  <c r="M3188" i="10"/>
  <c r="G3202" i="10"/>
  <c r="Q3202" i="10" s="1"/>
  <c r="O3213" i="10"/>
  <c r="N3213" i="10"/>
  <c r="M3213" i="10"/>
  <c r="I3213" i="10"/>
  <c r="H3213" i="10"/>
  <c r="N3215" i="10"/>
  <c r="M3215" i="10"/>
  <c r="L3215" i="10"/>
  <c r="K3215" i="10"/>
  <c r="I3215" i="10"/>
  <c r="N3218" i="10"/>
  <c r="J3218" i="10"/>
  <c r="I3218" i="10"/>
  <c r="H3218" i="10"/>
  <c r="G3218" i="10"/>
  <c r="G3229" i="10"/>
  <c r="O3233" i="10"/>
  <c r="O3241" i="10"/>
  <c r="M3241" i="10"/>
  <c r="I3241" i="10"/>
  <c r="H3241" i="10"/>
  <c r="N3251" i="10"/>
  <c r="I3261" i="10"/>
  <c r="N3261" i="10"/>
  <c r="J3261" i="10"/>
  <c r="H3261" i="10"/>
  <c r="G3261" i="10"/>
  <c r="I3305" i="10"/>
  <c r="H3330" i="10"/>
  <c r="H3333" i="10"/>
  <c r="J3347" i="10"/>
  <c r="H3347" i="10"/>
  <c r="K3347" i="10"/>
  <c r="H3368" i="10"/>
  <c r="J3379" i="10"/>
  <c r="S3379" i="10" s="1"/>
  <c r="J3140" i="10"/>
  <c r="N3154" i="10"/>
  <c r="G3159" i="10"/>
  <c r="L3163" i="10"/>
  <c r="N3177" i="10"/>
  <c r="M3177" i="10"/>
  <c r="L3177" i="10"/>
  <c r="H3177" i="10"/>
  <c r="O3200" i="10"/>
  <c r="N3200" i="10"/>
  <c r="M3200" i="10"/>
  <c r="K3200" i="10"/>
  <c r="H3202" i="10"/>
  <c r="N3234" i="10"/>
  <c r="O3234" i="10"/>
  <c r="L3234" i="10"/>
  <c r="K3234" i="10"/>
  <c r="J3234" i="10"/>
  <c r="I3234" i="10"/>
  <c r="G3234" i="10"/>
  <c r="L3271" i="10"/>
  <c r="K3271" i="10"/>
  <c r="J3271" i="10"/>
  <c r="I3271" i="10"/>
  <c r="H3271" i="10"/>
  <c r="L3297" i="10"/>
  <c r="N3297" i="10"/>
  <c r="M3297" i="10"/>
  <c r="I3297" i="10"/>
  <c r="G3297" i="10"/>
  <c r="N3303" i="10"/>
  <c r="J3303" i="10"/>
  <c r="L3303" i="10"/>
  <c r="K3303" i="10"/>
  <c r="I3303" i="10"/>
  <c r="G3303" i="10"/>
  <c r="S3306" i="10"/>
  <c r="L3312" i="10"/>
  <c r="N3312" i="10"/>
  <c r="M3312" i="10"/>
  <c r="J3312" i="10"/>
  <c r="G3314" i="10"/>
  <c r="Q3314" i="10" s="1"/>
  <c r="M3328" i="10"/>
  <c r="J3328" i="10"/>
  <c r="N3328" i="10"/>
  <c r="L3328" i="10"/>
  <c r="I3328" i="10"/>
  <c r="O3330" i="10"/>
  <c r="N3366" i="10"/>
  <c r="M3379" i="10"/>
  <c r="M3406" i="10"/>
  <c r="J3406" i="10"/>
  <c r="H3406" i="10"/>
  <c r="I3406" i="10"/>
  <c r="G3406" i="10"/>
  <c r="O3406" i="10"/>
  <c r="L3406" i="10"/>
  <c r="I3462" i="10"/>
  <c r="O3462" i="10"/>
  <c r="N3484" i="10"/>
  <c r="L3484" i="10"/>
  <c r="K3484" i="10"/>
  <c r="M3452" i="10"/>
  <c r="K3452" i="10"/>
  <c r="N3479" i="10"/>
  <c r="M3479" i="10"/>
  <c r="M3494" i="10"/>
  <c r="H3494" i="10"/>
  <c r="N3480" i="10"/>
  <c r="O3480" i="10"/>
  <c r="L3480" i="10"/>
  <c r="K3480" i="10"/>
  <c r="I3480" i="10"/>
  <c r="O3485" i="10"/>
  <c r="J3485" i="10"/>
  <c r="L3485" i="10"/>
  <c r="H3485" i="10"/>
  <c r="P20" i="11"/>
  <c r="M20" i="11"/>
  <c r="S20" i="11"/>
  <c r="I20" i="11"/>
  <c r="R3170" i="10"/>
  <c r="L3190" i="10"/>
  <c r="L3195" i="10"/>
  <c r="L3206" i="10"/>
  <c r="K3230" i="10"/>
  <c r="M3237" i="10"/>
  <c r="K3242" i="10"/>
  <c r="N3246" i="10"/>
  <c r="M3266" i="10"/>
  <c r="L3287" i="10"/>
  <c r="L3289" i="10"/>
  <c r="L3298" i="10"/>
  <c r="M3302" i="10"/>
  <c r="O3302" i="10"/>
  <c r="I3302" i="10"/>
  <c r="L3306" i="10"/>
  <c r="J3367" i="10"/>
  <c r="S3367" i="10" s="1"/>
  <c r="H3367" i="10"/>
  <c r="G3367" i="10"/>
  <c r="N3378" i="10"/>
  <c r="O3378" i="10"/>
  <c r="L3378" i="10"/>
  <c r="H3378" i="10"/>
  <c r="M3382" i="10"/>
  <c r="J3382" i="10"/>
  <c r="H3382" i="10"/>
  <c r="R3383" i="10"/>
  <c r="M3394" i="10"/>
  <c r="K3394" i="10"/>
  <c r="I3394" i="10"/>
  <c r="O3394" i="10"/>
  <c r="N3418" i="10"/>
  <c r="K3442" i="10"/>
  <c r="J3442" i="10"/>
  <c r="S3442" i="10" s="1"/>
  <c r="N3442" i="10"/>
  <c r="I3442" i="10"/>
  <c r="L3462" i="10"/>
  <c r="N3468" i="10"/>
  <c r="O3468" i="10"/>
  <c r="L3468" i="10"/>
  <c r="H3468" i="10"/>
  <c r="G3468" i="10"/>
  <c r="L3473" i="10"/>
  <c r="J3473" i="10"/>
  <c r="H3473" i="10"/>
  <c r="I3473" i="10"/>
  <c r="N3158" i="10"/>
  <c r="P3190" i="10"/>
  <c r="R3206" i="10"/>
  <c r="N3211" i="10"/>
  <c r="J3227" i="10"/>
  <c r="S3227" i="10" s="1"/>
  <c r="G3252" i="10"/>
  <c r="L3295" i="10"/>
  <c r="M3373" i="10"/>
  <c r="K3373" i="10"/>
  <c r="L3373" i="10"/>
  <c r="H3373" i="10"/>
  <c r="I3427" i="10"/>
  <c r="H3427" i="10"/>
  <c r="G3435" i="10"/>
  <c r="H3435" i="10"/>
  <c r="I3446" i="10"/>
  <c r="O3446" i="10"/>
  <c r="M3446" i="10"/>
  <c r="J3446" i="10"/>
  <c r="H3446" i="10"/>
  <c r="O3461" i="10"/>
  <c r="L3461" i="10"/>
  <c r="G3461" i="10"/>
  <c r="H3480" i="10"/>
  <c r="J3483" i="10"/>
  <c r="N3483" i="10"/>
  <c r="H3483" i="10"/>
  <c r="N3485" i="10"/>
  <c r="O3" i="11"/>
  <c r="O6" i="11"/>
  <c r="N16" i="11"/>
  <c r="P16" i="11" s="1"/>
  <c r="O16" i="11"/>
  <c r="Q16" i="11" s="1"/>
  <c r="K3180" i="10"/>
  <c r="N3182" i="10"/>
  <c r="K3188" i="10"/>
  <c r="S3206" i="10"/>
  <c r="N3210" i="10"/>
  <c r="G3233" i="10"/>
  <c r="N3238" i="10"/>
  <c r="O3244" i="10"/>
  <c r="G3246" i="10"/>
  <c r="J3263" i="10"/>
  <c r="G3269" i="10"/>
  <c r="G3302" i="10"/>
  <c r="M3322" i="10"/>
  <c r="O3322" i="10"/>
  <c r="R3322" i="10" s="1"/>
  <c r="I3322" i="10"/>
  <c r="P3322" i="10" s="1"/>
  <c r="I3367" i="10"/>
  <c r="I3378" i="10"/>
  <c r="O3380" i="10"/>
  <c r="G3382" i="10"/>
  <c r="G3394" i="10"/>
  <c r="Q3394" i="10" s="1"/>
  <c r="N3397" i="10"/>
  <c r="N3414" i="10"/>
  <c r="O3414" i="10"/>
  <c r="I3414" i="10"/>
  <c r="H3414" i="10"/>
  <c r="G3414" i="10"/>
  <c r="N3424" i="10"/>
  <c r="O3424" i="10"/>
  <c r="M3424" i="10"/>
  <c r="L3424" i="10"/>
  <c r="M3442" i="10"/>
  <c r="M3451" i="10"/>
  <c r="N3451" i="10"/>
  <c r="I3451" i="10"/>
  <c r="O3451" i="10"/>
  <c r="L3451" i="10"/>
  <c r="J3458" i="10"/>
  <c r="J3461" i="10"/>
  <c r="L3481" i="10"/>
  <c r="J3481" i="10"/>
  <c r="H3481" i="10"/>
  <c r="G3481" i="10"/>
  <c r="B9" i="12"/>
  <c r="O9" i="11"/>
  <c r="G20" i="11"/>
  <c r="M3274" i="10"/>
  <c r="I3274" i="10"/>
  <c r="M3294" i="10"/>
  <c r="O3294" i="10"/>
  <c r="R3294" i="10" s="1"/>
  <c r="N3299" i="10"/>
  <c r="L3299" i="10"/>
  <c r="H3299" i="10"/>
  <c r="M3306" i="10"/>
  <c r="T3306" i="10" s="1"/>
  <c r="O3306" i="10"/>
  <c r="R3306" i="10" s="1"/>
  <c r="M3318" i="10"/>
  <c r="K3318" i="10"/>
  <c r="G3318" i="10"/>
  <c r="H3360" i="10"/>
  <c r="N3360" i="10"/>
  <c r="M3360" i="10"/>
  <c r="I3360" i="10"/>
  <c r="K3362" i="10"/>
  <c r="H3362" i="10"/>
  <c r="G3362" i="10"/>
  <c r="M3371" i="10"/>
  <c r="K3371" i="10"/>
  <c r="H3371" i="10"/>
  <c r="J3378" i="10"/>
  <c r="I3382" i="10"/>
  <c r="N3385" i="10"/>
  <c r="L3385" i="10"/>
  <c r="O3385" i="10"/>
  <c r="M3385" i="10"/>
  <c r="H3394" i="10"/>
  <c r="M3410" i="10"/>
  <c r="G3410" i="10"/>
  <c r="Q3410" i="10" s="1"/>
  <c r="S3410" i="10"/>
  <c r="O3410" i="10"/>
  <c r="L3410" i="10"/>
  <c r="H3410" i="10"/>
  <c r="M3416" i="10"/>
  <c r="L3416" i="10"/>
  <c r="I3422" i="10"/>
  <c r="G3422" i="10"/>
  <c r="Q3422" i="10" s="1"/>
  <c r="M3422" i="10"/>
  <c r="H3443" i="10"/>
  <c r="G3443" i="10"/>
  <c r="Q3443" i="10" s="1"/>
  <c r="I3468" i="10"/>
  <c r="G3473" i="10"/>
  <c r="A13" i="12"/>
  <c r="F13" i="12" s="1"/>
  <c r="G13" i="11"/>
  <c r="Q13" i="11"/>
  <c r="P13" i="11"/>
  <c r="L13" i="11"/>
  <c r="K13" i="11"/>
  <c r="K20" i="11"/>
  <c r="I3110" i="10"/>
  <c r="O3136" i="10"/>
  <c r="L3155" i="10"/>
  <c r="G3158" i="10"/>
  <c r="P3158" i="10" s="1"/>
  <c r="N3169" i="10"/>
  <c r="G3170" i="10"/>
  <c r="G3174" i="10"/>
  <c r="Q3174" i="10" s="1"/>
  <c r="N3186" i="10"/>
  <c r="N3194" i="10"/>
  <c r="G3222" i="10"/>
  <c r="O3228" i="10"/>
  <c r="N3230" i="10"/>
  <c r="N3242" i="10"/>
  <c r="N3243" i="10"/>
  <c r="I3246" i="10"/>
  <c r="K3248" i="10"/>
  <c r="H3258" i="10"/>
  <c r="G3285" i="10"/>
  <c r="M3298" i="10"/>
  <c r="O3298" i="10"/>
  <c r="R3298" i="10" s="1"/>
  <c r="I3298" i="10"/>
  <c r="J3302" i="10"/>
  <c r="N3307" i="10"/>
  <c r="L3307" i="10"/>
  <c r="L3315" i="10"/>
  <c r="I3315" i="10"/>
  <c r="J3340" i="10"/>
  <c r="M3346" i="10"/>
  <c r="G3346" i="10"/>
  <c r="I3346" i="10"/>
  <c r="H3346" i="10"/>
  <c r="O3362" i="10"/>
  <c r="R3362" i="10" s="1"/>
  <c r="L3367" i="10"/>
  <c r="I3373" i="10"/>
  <c r="K3378" i="10"/>
  <c r="K3382" i="10"/>
  <c r="N3390" i="10"/>
  <c r="I3390" i="10"/>
  <c r="J3394" i="10"/>
  <c r="S3394" i="10" s="1"/>
  <c r="J3412" i="10"/>
  <c r="M3412" i="10"/>
  <c r="L3412" i="10"/>
  <c r="K3412" i="10"/>
  <c r="J3414" i="10"/>
  <c r="S3414" i="10" s="1"/>
  <c r="K3427" i="10"/>
  <c r="S3430" i="10"/>
  <c r="I3435" i="10"/>
  <c r="K3446" i="10"/>
  <c r="M3461" i="10"/>
  <c r="N3466" i="10"/>
  <c r="L3466" i="10"/>
  <c r="J3468" i="10"/>
  <c r="S3468" i="10" s="1"/>
  <c r="K3473" i="10"/>
  <c r="G3483" i="10"/>
  <c r="H3492" i="10"/>
  <c r="L21" i="11"/>
  <c r="M21" i="11"/>
  <c r="G21" i="11"/>
  <c r="F21" i="11"/>
  <c r="E21" i="11"/>
  <c r="M3310" i="10"/>
  <c r="K3310" i="10"/>
  <c r="I3310" i="10"/>
  <c r="J3310" i="10"/>
  <c r="L3325" i="10"/>
  <c r="G3325" i="10"/>
  <c r="N3373" i="10"/>
  <c r="L3382" i="10"/>
  <c r="L3394" i="10"/>
  <c r="I3416" i="10"/>
  <c r="O3419" i="10"/>
  <c r="M3419" i="10"/>
  <c r="K3428" i="10"/>
  <c r="K3435" i="10"/>
  <c r="L3446" i="10"/>
  <c r="H3451" i="10"/>
  <c r="L3457" i="10"/>
  <c r="J3457" i="10"/>
  <c r="I3457" i="10"/>
  <c r="H3457" i="10"/>
  <c r="N3461" i="10"/>
  <c r="K3468" i="10"/>
  <c r="M3473" i="10"/>
  <c r="I3481" i="10"/>
  <c r="N3496" i="10"/>
  <c r="I3496" i="10"/>
  <c r="H3496" i="10"/>
  <c r="G3496" i="10"/>
  <c r="M15" i="11"/>
  <c r="K15" i="11"/>
  <c r="F15" i="11"/>
  <c r="E15" i="11"/>
  <c r="L15" i="11"/>
  <c r="H15" i="11"/>
  <c r="M3388" i="10"/>
  <c r="L3388" i="10"/>
  <c r="H3448" i="10"/>
  <c r="N3460" i="10"/>
  <c r="O3460" i="10"/>
  <c r="K3460" i="10"/>
  <c r="N3474" i="10"/>
  <c r="K3478" i="10"/>
  <c r="O3478" i="10"/>
  <c r="H3493" i="10"/>
  <c r="K3495" i="10"/>
  <c r="M19" i="11"/>
  <c r="K19" i="11"/>
  <c r="S23" i="11"/>
  <c r="O24" i="11"/>
  <c r="K3438" i="10"/>
  <c r="O3454" i="10"/>
  <c r="L3454" i="10"/>
  <c r="I3463" i="10"/>
  <c r="G3463" i="10"/>
  <c r="N3476" i="10"/>
  <c r="K3476" i="10"/>
  <c r="I3476" i="10"/>
  <c r="M7" i="11"/>
  <c r="L7" i="11"/>
  <c r="J7" i="11"/>
  <c r="N19" i="11"/>
  <c r="P19" i="11" s="1"/>
  <c r="O19" i="11"/>
  <c r="Q19" i="11" s="1"/>
  <c r="A25" i="12"/>
  <c r="F25" i="12" s="1"/>
  <c r="E25" i="11"/>
  <c r="S25" i="11"/>
  <c r="L25" i="11"/>
  <c r="J25" i="11"/>
  <c r="G25" i="11"/>
  <c r="N3259" i="10"/>
  <c r="O3261" i="10"/>
  <c r="N3290" i="10"/>
  <c r="N3314" i="10"/>
  <c r="N3320" i="10"/>
  <c r="N3322" i="10"/>
  <c r="O3341" i="10"/>
  <c r="L3402" i="10"/>
  <c r="L3419" i="10"/>
  <c r="I3419" i="10"/>
  <c r="G3430" i="10"/>
  <c r="O3438" i="10"/>
  <c r="J3450" i="10"/>
  <c r="S3450" i="10" s="1"/>
  <c r="N3463" i="10"/>
  <c r="M3470" i="10"/>
  <c r="L3493" i="10"/>
  <c r="M6" i="11"/>
  <c r="K6" i="11"/>
  <c r="M16" i="11"/>
  <c r="L16" i="11"/>
  <c r="J16" i="11"/>
  <c r="O3269" i="10"/>
  <c r="N3294" i="10"/>
  <c r="N3306" i="10"/>
  <c r="M3307" i="10"/>
  <c r="N3311" i="10"/>
  <c r="O3316" i="10"/>
  <c r="J3320" i="10"/>
  <c r="M3334" i="10"/>
  <c r="R3334" i="10"/>
  <c r="K3334" i="10"/>
  <c r="M3338" i="10"/>
  <c r="I3338" i="10"/>
  <c r="G3338" i="10"/>
  <c r="Q3338" i="10" s="1"/>
  <c r="K3354" i="10"/>
  <c r="O3391" i="10"/>
  <c r="N3394" i="10"/>
  <c r="K3396" i="10"/>
  <c r="P3402" i="10"/>
  <c r="J3419" i="10"/>
  <c r="M3423" i="10"/>
  <c r="L3429" i="10"/>
  <c r="K3430" i="10"/>
  <c r="G3436" i="10"/>
  <c r="I3438" i="10"/>
  <c r="P3438" i="10" s="1"/>
  <c r="K3449" i="10"/>
  <c r="I3454" i="10"/>
  <c r="J3460" i="10"/>
  <c r="O3463" i="10"/>
  <c r="J3470" i="10"/>
  <c r="M3474" i="10"/>
  <c r="J3476" i="10"/>
  <c r="N3482" i="10"/>
  <c r="K3488" i="10"/>
  <c r="I2" i="11"/>
  <c r="E6" i="11"/>
  <c r="G7" i="11"/>
  <c r="H12" i="11"/>
  <c r="I19" i="11"/>
  <c r="M22" i="11"/>
  <c r="K22" i="11"/>
  <c r="K25" i="11"/>
  <c r="M28" i="11"/>
  <c r="S28" i="11"/>
  <c r="L28" i="11"/>
  <c r="I28" i="11"/>
  <c r="G28" i="11"/>
  <c r="E28" i="11"/>
  <c r="L3336" i="10"/>
  <c r="J3336" i="10"/>
  <c r="M3359" i="10"/>
  <c r="K3375" i="10"/>
  <c r="I3375" i="10"/>
  <c r="J3380" i="10"/>
  <c r="M3390" i="10"/>
  <c r="L3390" i="10"/>
  <c r="J3390" i="10"/>
  <c r="J3416" i="10"/>
  <c r="N3423" i="10"/>
  <c r="M3430" i="10"/>
  <c r="J3438" i="10"/>
  <c r="J3454" i="10"/>
  <c r="L3460" i="10"/>
  <c r="M3466" i="10"/>
  <c r="K3466" i="10"/>
  <c r="L3476" i="10"/>
  <c r="O3482" i="10"/>
  <c r="N3487" i="10"/>
  <c r="K3487" i="10"/>
  <c r="M4" i="11"/>
  <c r="L4" i="11"/>
  <c r="J4" i="11"/>
  <c r="F6" i="11"/>
  <c r="I7" i="11"/>
  <c r="L12" i="11"/>
  <c r="B18" i="12"/>
  <c r="O18" i="11"/>
  <c r="J19" i="11"/>
  <c r="N22" i="11"/>
  <c r="P22" i="11" s="1"/>
  <c r="O22" i="11"/>
  <c r="Q22" i="11" s="1"/>
  <c r="O25" i="11"/>
  <c r="Q25" i="11" s="1"/>
  <c r="N28" i="11"/>
  <c r="P28" i="11" s="1"/>
  <c r="O28" i="11"/>
  <c r="Q28" i="11" s="1"/>
  <c r="G23" i="11"/>
  <c r="H3428" i="10"/>
  <c r="I3428" i="10"/>
  <c r="K3450" i="10"/>
  <c r="I3450" i="10"/>
  <c r="M3453" i="10"/>
  <c r="G3453" i="10"/>
  <c r="Q3453" i="10" s="1"/>
  <c r="N3454" i="10"/>
  <c r="M3" i="11"/>
  <c r="H3" i="11"/>
  <c r="H6" i="11"/>
  <c r="O7" i="11"/>
  <c r="Q7" i="11" s="1"/>
  <c r="M10" i="11"/>
  <c r="K10" i="11"/>
  <c r="O12" i="11"/>
  <c r="G16" i="11"/>
  <c r="B21" i="12"/>
  <c r="O21" i="11"/>
  <c r="H23" i="11"/>
  <c r="G5" i="11"/>
  <c r="L6" i="11"/>
  <c r="S7" i="11"/>
  <c r="N10" i="11"/>
  <c r="P10" i="11" s="1"/>
  <c r="O10" i="11"/>
  <c r="Q10" i="11" s="1"/>
  <c r="S12" i="11"/>
  <c r="I16" i="11"/>
  <c r="S19" i="11"/>
  <c r="E22" i="11"/>
  <c r="J28" i="11"/>
  <c r="I29" i="11"/>
  <c r="K29" i="11"/>
  <c r="S29" i="11"/>
  <c r="L3319" i="10"/>
  <c r="N3343" i="10"/>
  <c r="N3346" i="10"/>
  <c r="M3378" i="10"/>
  <c r="N3410" i="10"/>
  <c r="M3414" i="10"/>
  <c r="N3453" i="10"/>
  <c r="E27" i="11"/>
  <c r="N3318" i="10"/>
  <c r="N3342" i="10"/>
  <c r="N3382" i="10"/>
  <c r="M3402" i="10"/>
  <c r="O3422" i="10"/>
  <c r="R3422" i="10" s="1"/>
  <c r="M3462" i="10"/>
  <c r="O3484" i="10"/>
  <c r="N3493" i="10"/>
  <c r="L27" i="11"/>
  <c r="K30" i="11"/>
  <c r="Q91" i="10"/>
  <c r="Q131" i="10"/>
  <c r="H2" i="10"/>
  <c r="G2" i="10"/>
  <c r="Q2" i="10" s="1"/>
  <c r="J2" i="10"/>
  <c r="N2" i="10"/>
  <c r="M2" i="10"/>
  <c r="L2" i="10"/>
  <c r="K2" i="10"/>
  <c r="I2" i="10"/>
  <c r="H6" i="10"/>
  <c r="G6" i="10"/>
  <c r="Q6" i="10" s="1"/>
  <c r="J6" i="10"/>
  <c r="N6" i="10"/>
  <c r="M6" i="10"/>
  <c r="L6" i="10"/>
  <c r="K6" i="10"/>
  <c r="I6" i="10"/>
  <c r="H10" i="10"/>
  <c r="G10" i="10"/>
  <c r="Q10" i="10" s="1"/>
  <c r="J10" i="10"/>
  <c r="N10" i="10"/>
  <c r="M10" i="10"/>
  <c r="L10" i="10"/>
  <c r="K10" i="10"/>
  <c r="I10" i="10"/>
  <c r="H14" i="10"/>
  <c r="G14" i="10"/>
  <c r="Q14" i="10" s="1"/>
  <c r="J14" i="10"/>
  <c r="N14" i="10"/>
  <c r="M14" i="10"/>
  <c r="L14" i="10"/>
  <c r="K14" i="10"/>
  <c r="I14" i="10"/>
  <c r="H18" i="10"/>
  <c r="G18" i="10"/>
  <c r="Q18" i="10" s="1"/>
  <c r="J18" i="10"/>
  <c r="N18" i="10"/>
  <c r="M18" i="10"/>
  <c r="L18" i="10"/>
  <c r="K18" i="10"/>
  <c r="I18" i="10"/>
  <c r="H22" i="10"/>
  <c r="G22" i="10"/>
  <c r="J22" i="10"/>
  <c r="N22" i="10"/>
  <c r="M22" i="10"/>
  <c r="L22" i="10"/>
  <c r="K22" i="10"/>
  <c r="I22" i="10"/>
  <c r="H26" i="10"/>
  <c r="G26" i="10"/>
  <c r="Q26" i="10" s="1"/>
  <c r="J26" i="10"/>
  <c r="N26" i="10"/>
  <c r="M26" i="10"/>
  <c r="L26" i="10"/>
  <c r="K26" i="10"/>
  <c r="I26" i="10"/>
  <c r="H30" i="10"/>
  <c r="G30" i="10"/>
  <c r="Q30" i="10" s="1"/>
  <c r="J30" i="10"/>
  <c r="N30" i="10"/>
  <c r="M30" i="10"/>
  <c r="L30" i="10"/>
  <c r="K30" i="10"/>
  <c r="I30" i="10"/>
  <c r="H34" i="10"/>
  <c r="G34" i="10"/>
  <c r="Q34" i="10" s="1"/>
  <c r="J34" i="10"/>
  <c r="N34" i="10"/>
  <c r="M34" i="10"/>
  <c r="L34" i="10"/>
  <c r="K34" i="10"/>
  <c r="I34" i="10"/>
  <c r="H38" i="10"/>
  <c r="G38" i="10"/>
  <c r="Q38" i="10" s="1"/>
  <c r="J38" i="10"/>
  <c r="N38" i="10"/>
  <c r="M38" i="10"/>
  <c r="L38" i="10"/>
  <c r="K38" i="10"/>
  <c r="I38" i="10"/>
  <c r="S60" i="10"/>
  <c r="R60" i="10"/>
  <c r="Q63" i="10"/>
  <c r="O113" i="10"/>
  <c r="N113" i="10"/>
  <c r="G113" i="10"/>
  <c r="Q113" i="10" s="1"/>
  <c r="J113" i="10"/>
  <c r="I113" i="10"/>
  <c r="H113" i="10"/>
  <c r="M113" i="10"/>
  <c r="O117" i="10"/>
  <c r="N117" i="10"/>
  <c r="G117" i="10"/>
  <c r="Q117" i="10" s="1"/>
  <c r="M117" i="10"/>
  <c r="L117" i="10"/>
  <c r="K117" i="10"/>
  <c r="Q123" i="10"/>
  <c r="H186" i="10"/>
  <c r="G186" i="10"/>
  <c r="Q186" i="10" s="1"/>
  <c r="J186" i="10"/>
  <c r="S186" i="10" s="1"/>
  <c r="O186" i="10"/>
  <c r="N186" i="10"/>
  <c r="M186" i="10"/>
  <c r="Q196" i="10"/>
  <c r="H234" i="10"/>
  <c r="G234" i="10"/>
  <c r="Q234" i="10" s="1"/>
  <c r="J234" i="10"/>
  <c r="O234" i="10"/>
  <c r="N234" i="10"/>
  <c r="M234" i="10"/>
  <c r="I234" i="10"/>
  <c r="O238" i="10"/>
  <c r="N238" i="10"/>
  <c r="M238" i="10"/>
  <c r="L238" i="10"/>
  <c r="K238" i="10"/>
  <c r="H258" i="10"/>
  <c r="G258" i="10"/>
  <c r="Q258" i="10" s="1"/>
  <c r="J258" i="10"/>
  <c r="S258" i="10" s="1"/>
  <c r="O258" i="10"/>
  <c r="N258" i="10"/>
  <c r="M258" i="10"/>
  <c r="I258" i="10"/>
  <c r="O262" i="10"/>
  <c r="N262" i="10"/>
  <c r="M262" i="10"/>
  <c r="L262" i="10"/>
  <c r="K262" i="10"/>
  <c r="O291" i="10"/>
  <c r="J291" i="10"/>
  <c r="S291" i="10" s="1"/>
  <c r="I291" i="10"/>
  <c r="H291" i="10"/>
  <c r="G291" i="10"/>
  <c r="L291" i="10"/>
  <c r="N291" i="10"/>
  <c r="Q358" i="10"/>
  <c r="J361" i="10"/>
  <c r="S361" i="10" s="1"/>
  <c r="I361" i="10"/>
  <c r="L361" i="10"/>
  <c r="K361" i="10"/>
  <c r="H361" i="10"/>
  <c r="G361" i="10"/>
  <c r="Q361" i="10" s="1"/>
  <c r="N361" i="10"/>
  <c r="O361" i="10"/>
  <c r="G428" i="10"/>
  <c r="I428" i="10"/>
  <c r="H428" i="10"/>
  <c r="L428" i="10"/>
  <c r="K428" i="10"/>
  <c r="O428" i="10"/>
  <c r="N428" i="10"/>
  <c r="M428" i="10"/>
  <c r="J428" i="10"/>
  <c r="S428" i="10" s="1"/>
  <c r="Q434" i="10"/>
  <c r="S4" i="10"/>
  <c r="R4" i="10"/>
  <c r="S8" i="10"/>
  <c r="R8" i="10"/>
  <c r="S12" i="10"/>
  <c r="R12" i="10"/>
  <c r="S20" i="10"/>
  <c r="R20" i="10"/>
  <c r="S24" i="10"/>
  <c r="R24" i="10"/>
  <c r="S28" i="10"/>
  <c r="R28" i="10"/>
  <c r="S36" i="10"/>
  <c r="S40" i="10"/>
  <c r="R40" i="10"/>
  <c r="N50" i="10"/>
  <c r="M50" i="10"/>
  <c r="L50" i="10"/>
  <c r="K50" i="10"/>
  <c r="I50" i="10"/>
  <c r="H58" i="10"/>
  <c r="G58" i="10"/>
  <c r="Q58" i="10" s="1"/>
  <c r="J58" i="10"/>
  <c r="S58" i="10" s="1"/>
  <c r="L58" i="10"/>
  <c r="K58" i="10"/>
  <c r="I58" i="10"/>
  <c r="O58" i="10"/>
  <c r="N62" i="10"/>
  <c r="M62" i="10"/>
  <c r="H70" i="10"/>
  <c r="G70" i="10"/>
  <c r="Q70" i="10" s="1"/>
  <c r="J70" i="10"/>
  <c r="S70" i="10" s="1"/>
  <c r="O70" i="10"/>
  <c r="N70" i="10"/>
  <c r="M70" i="10"/>
  <c r="L70" i="10"/>
  <c r="K70" i="10"/>
  <c r="H79" i="10"/>
  <c r="L79" i="10"/>
  <c r="G79" i="10"/>
  <c r="O85" i="10"/>
  <c r="N85" i="10"/>
  <c r="G85" i="10"/>
  <c r="Q85" i="10" s="1"/>
  <c r="K85" i="10"/>
  <c r="J85" i="10"/>
  <c r="I85" i="10"/>
  <c r="H85" i="10"/>
  <c r="K99" i="10"/>
  <c r="O105" i="10"/>
  <c r="N105" i="10"/>
  <c r="G105" i="10"/>
  <c r="Q105" i="10" s="1"/>
  <c r="L105" i="10"/>
  <c r="K105" i="10"/>
  <c r="J105" i="10"/>
  <c r="S105" i="10" s="1"/>
  <c r="I105" i="10"/>
  <c r="H105" i="10"/>
  <c r="K111" i="10"/>
  <c r="S136" i="10"/>
  <c r="R136" i="10"/>
  <c r="N146" i="10"/>
  <c r="M146" i="10"/>
  <c r="L146" i="10"/>
  <c r="K146" i="10"/>
  <c r="I146" i="10"/>
  <c r="H154" i="10"/>
  <c r="G154" i="10"/>
  <c r="Q154" i="10" s="1"/>
  <c r="J154" i="10"/>
  <c r="S154" i="10" s="1"/>
  <c r="L154" i="10"/>
  <c r="K154" i="10"/>
  <c r="I154" i="10"/>
  <c r="O154" i="10"/>
  <c r="Q180" i="10"/>
  <c r="O190" i="10"/>
  <c r="N190" i="10"/>
  <c r="M190" i="10"/>
  <c r="L190" i="10"/>
  <c r="K190" i="10"/>
  <c r="H195" i="10"/>
  <c r="G195" i="10"/>
  <c r="O195" i="10"/>
  <c r="N195" i="10"/>
  <c r="L195" i="10"/>
  <c r="S302" i="10"/>
  <c r="O331" i="10"/>
  <c r="J331" i="10"/>
  <c r="I331" i="10"/>
  <c r="H331" i="10"/>
  <c r="G331" i="10"/>
  <c r="Q331" i="10" s="1"/>
  <c r="L331" i="10"/>
  <c r="N331" i="10"/>
  <c r="M331" i="10"/>
  <c r="K331" i="10"/>
  <c r="Q370" i="10"/>
  <c r="L438" i="10"/>
  <c r="O438" i="10"/>
  <c r="K438" i="10"/>
  <c r="J438" i="10"/>
  <c r="I438" i="10"/>
  <c r="H438" i="10"/>
  <c r="G438" i="10"/>
  <c r="N438" i="10"/>
  <c r="G460" i="10"/>
  <c r="Q460" i="10" s="1"/>
  <c r="I460" i="10"/>
  <c r="H460" i="10"/>
  <c r="L460" i="10"/>
  <c r="K460" i="10"/>
  <c r="O460" i="10"/>
  <c r="N460" i="10"/>
  <c r="M460" i="10"/>
  <c r="J460" i="10"/>
  <c r="S460" i="10" s="1"/>
  <c r="Q55" i="10"/>
  <c r="H66" i="10"/>
  <c r="G66" i="10"/>
  <c r="Q66" i="10" s="1"/>
  <c r="J66" i="10"/>
  <c r="S66" i="10" s="1"/>
  <c r="I66" i="10"/>
  <c r="M66" i="10"/>
  <c r="S68" i="10"/>
  <c r="R68" i="10"/>
  <c r="Q76" i="10"/>
  <c r="S96" i="10"/>
  <c r="R96" i="10"/>
  <c r="H99" i="10"/>
  <c r="N99" i="10"/>
  <c r="L99" i="10"/>
  <c r="G99" i="10"/>
  <c r="H111" i="10"/>
  <c r="O111" i="10"/>
  <c r="N111" i="10"/>
  <c r="L111" i="10"/>
  <c r="H134" i="10"/>
  <c r="G134" i="10"/>
  <c r="Q134" i="10" s="1"/>
  <c r="J134" i="10"/>
  <c r="S134" i="10" s="1"/>
  <c r="K134" i="10"/>
  <c r="I134" i="10"/>
  <c r="N134" i="10"/>
  <c r="Q151" i="10"/>
  <c r="H162" i="10"/>
  <c r="G162" i="10"/>
  <c r="Q162" i="10" s="1"/>
  <c r="J162" i="10"/>
  <c r="S162" i="10" s="1"/>
  <c r="O162" i="10"/>
  <c r="N162" i="10"/>
  <c r="M162" i="10"/>
  <c r="K171" i="10"/>
  <c r="Q172" i="10"/>
  <c r="J281" i="10"/>
  <c r="S281" i="10" s="1"/>
  <c r="I281" i="10"/>
  <c r="K281" i="10"/>
  <c r="H281" i="10"/>
  <c r="G281" i="10"/>
  <c r="Q281" i="10" s="1"/>
  <c r="M281" i="10"/>
  <c r="N281" i="10"/>
  <c r="L281" i="10"/>
  <c r="O311" i="10"/>
  <c r="J311" i="10"/>
  <c r="S311" i="10" s="1"/>
  <c r="I311" i="10"/>
  <c r="H311" i="10"/>
  <c r="G311" i="10"/>
  <c r="L311" i="10"/>
  <c r="N311" i="10"/>
  <c r="M311" i="10"/>
  <c r="K311" i="10"/>
  <c r="S318" i="10"/>
  <c r="R318" i="10"/>
  <c r="J357" i="10"/>
  <c r="S357" i="10" s="1"/>
  <c r="I357" i="10"/>
  <c r="K357" i="10"/>
  <c r="H357" i="10"/>
  <c r="G357" i="10"/>
  <c r="Q357" i="10" s="1"/>
  <c r="M357" i="10"/>
  <c r="O357" i="10"/>
  <c r="N357" i="10"/>
  <c r="L357" i="10"/>
  <c r="S426" i="10"/>
  <c r="H83" i="10"/>
  <c r="O83" i="10"/>
  <c r="N83" i="10"/>
  <c r="K107" i="10"/>
  <c r="P108" i="10"/>
  <c r="O166" i="10"/>
  <c r="N166" i="10"/>
  <c r="M166" i="10"/>
  <c r="L166" i="10"/>
  <c r="K166" i="10"/>
  <c r="H171" i="10"/>
  <c r="G171" i="10"/>
  <c r="O171" i="10"/>
  <c r="N171" i="10"/>
  <c r="L171" i="10"/>
  <c r="P212" i="10"/>
  <c r="Q212" i="10"/>
  <c r="H222" i="10"/>
  <c r="G222" i="10"/>
  <c r="Q222" i="10" s="1"/>
  <c r="J222" i="10"/>
  <c r="S222" i="10" s="1"/>
  <c r="K222" i="10"/>
  <c r="I222" i="10"/>
  <c r="N222" i="10"/>
  <c r="H246" i="10"/>
  <c r="G246" i="10"/>
  <c r="Q246" i="10" s="1"/>
  <c r="J246" i="10"/>
  <c r="S246" i="10" s="1"/>
  <c r="K246" i="10"/>
  <c r="I246" i="10"/>
  <c r="N246" i="10"/>
  <c r="H270" i="10"/>
  <c r="G270" i="10"/>
  <c r="Q270" i="10" s="1"/>
  <c r="J270" i="10"/>
  <c r="S270" i="10" s="1"/>
  <c r="K270" i="10"/>
  <c r="I270" i="10"/>
  <c r="N270" i="10"/>
  <c r="Q334" i="10"/>
  <c r="P334" i="10"/>
  <c r="J337" i="10"/>
  <c r="S337" i="10" s="1"/>
  <c r="I337" i="10"/>
  <c r="K337" i="10"/>
  <c r="H337" i="10"/>
  <c r="G337" i="10"/>
  <c r="Q337" i="10" s="1"/>
  <c r="M337" i="10"/>
  <c r="O337" i="10"/>
  <c r="N337" i="10"/>
  <c r="Q531" i="10"/>
  <c r="Q579" i="10"/>
  <c r="O5" i="10"/>
  <c r="G5" i="10"/>
  <c r="Q5" i="10" s="1"/>
  <c r="N5" i="10"/>
  <c r="M5" i="10"/>
  <c r="L5" i="10"/>
  <c r="O9" i="10"/>
  <c r="G9" i="10"/>
  <c r="Q9" i="10" s="1"/>
  <c r="N9" i="10"/>
  <c r="M9" i="10"/>
  <c r="L9" i="10"/>
  <c r="O13" i="10"/>
  <c r="G13" i="10"/>
  <c r="Q13" i="10" s="1"/>
  <c r="N13" i="10"/>
  <c r="M13" i="10"/>
  <c r="L13" i="10"/>
  <c r="O17" i="10"/>
  <c r="G17" i="10"/>
  <c r="Q17" i="10" s="1"/>
  <c r="N17" i="10"/>
  <c r="M17" i="10"/>
  <c r="L17" i="10"/>
  <c r="O21" i="10"/>
  <c r="G21" i="10"/>
  <c r="Q21" i="10" s="1"/>
  <c r="N21" i="10"/>
  <c r="M21" i="10"/>
  <c r="L21" i="10"/>
  <c r="O25" i="10"/>
  <c r="G25" i="10"/>
  <c r="Q25" i="10" s="1"/>
  <c r="N25" i="10"/>
  <c r="M25" i="10"/>
  <c r="L25" i="10"/>
  <c r="O29" i="10"/>
  <c r="G29" i="10"/>
  <c r="Q29" i="10" s="1"/>
  <c r="N29" i="10"/>
  <c r="M29" i="10"/>
  <c r="L29" i="10"/>
  <c r="O33" i="10"/>
  <c r="G33" i="10"/>
  <c r="Q33" i="10" s="1"/>
  <c r="N33" i="10"/>
  <c r="M33" i="10"/>
  <c r="L33" i="10"/>
  <c r="O37" i="10"/>
  <c r="G37" i="10"/>
  <c r="Q37" i="10" s="1"/>
  <c r="N37" i="10"/>
  <c r="M37" i="10"/>
  <c r="L37" i="10"/>
  <c r="O41" i="10"/>
  <c r="N41" i="10"/>
  <c r="G41" i="10"/>
  <c r="M41" i="10"/>
  <c r="L41" i="10"/>
  <c r="H78" i="10"/>
  <c r="G78" i="10"/>
  <c r="Q78" i="10" s="1"/>
  <c r="J78" i="10"/>
  <c r="M78" i="10"/>
  <c r="L78" i="10"/>
  <c r="K78" i="10"/>
  <c r="I78" i="10"/>
  <c r="Q88" i="10"/>
  <c r="P104" i="10"/>
  <c r="Q104" i="10"/>
  <c r="H107" i="10"/>
  <c r="G107" i="10"/>
  <c r="O107" i="10"/>
  <c r="H119" i="10"/>
  <c r="O119" i="10"/>
  <c r="N119" i="10"/>
  <c r="L119" i="10"/>
  <c r="G119" i="10"/>
  <c r="O125" i="10"/>
  <c r="N125" i="10"/>
  <c r="G125" i="10"/>
  <c r="Q125" i="10" s="1"/>
  <c r="M125" i="10"/>
  <c r="L125" i="10"/>
  <c r="K125" i="10"/>
  <c r="J125" i="10"/>
  <c r="S125" i="10" s="1"/>
  <c r="I125" i="10"/>
  <c r="O137" i="10"/>
  <c r="N137" i="10"/>
  <c r="G137" i="10"/>
  <c r="Q137" i="10" s="1"/>
  <c r="M137" i="10"/>
  <c r="L137" i="10"/>
  <c r="S278" i="10"/>
  <c r="R278" i="10"/>
  <c r="O307" i="10"/>
  <c r="J307" i="10"/>
  <c r="I307" i="10"/>
  <c r="H307" i="10"/>
  <c r="G307" i="10"/>
  <c r="Q307" i="10" s="1"/>
  <c r="L307" i="10"/>
  <c r="N307" i="10"/>
  <c r="M307" i="10"/>
  <c r="K307" i="10"/>
  <c r="M361" i="10"/>
  <c r="L366" i="10"/>
  <c r="O366" i="10"/>
  <c r="K366" i="10"/>
  <c r="J366" i="10"/>
  <c r="I366" i="10"/>
  <c r="H366" i="10"/>
  <c r="G366" i="10"/>
  <c r="N366" i="10"/>
  <c r="S370" i="10"/>
  <c r="O380" i="10"/>
  <c r="N380" i="10"/>
  <c r="M380" i="10"/>
  <c r="J380" i="10"/>
  <c r="P48" i="10"/>
  <c r="Q48" i="10"/>
  <c r="M58" i="10"/>
  <c r="K66" i="10"/>
  <c r="H90" i="10"/>
  <c r="G90" i="10"/>
  <c r="Q90" i="10" s="1"/>
  <c r="J90" i="10"/>
  <c r="S90" i="10" s="1"/>
  <c r="O90" i="10"/>
  <c r="N90" i="10"/>
  <c r="M90" i="10"/>
  <c r="L90" i="10"/>
  <c r="J117" i="10"/>
  <c r="S117" i="10" s="1"/>
  <c r="L134" i="10"/>
  <c r="P144" i="10"/>
  <c r="Q144" i="10"/>
  <c r="M154" i="10"/>
  <c r="I162" i="10"/>
  <c r="L186" i="10"/>
  <c r="Q188" i="10"/>
  <c r="H199" i="10"/>
  <c r="G199" i="10"/>
  <c r="L199" i="10"/>
  <c r="H211" i="10"/>
  <c r="G211" i="10"/>
  <c r="O211" i="10"/>
  <c r="N218" i="10"/>
  <c r="N242" i="10"/>
  <c r="N266" i="10"/>
  <c r="O281" i="10"/>
  <c r="O287" i="10"/>
  <c r="J287" i="10"/>
  <c r="I287" i="10"/>
  <c r="H287" i="10"/>
  <c r="G287" i="10"/>
  <c r="L287" i="10"/>
  <c r="N287" i="10"/>
  <c r="M287" i="10"/>
  <c r="K287" i="10"/>
  <c r="M291" i="10"/>
  <c r="S294" i="10"/>
  <c r="N317" i="10"/>
  <c r="J333" i="10"/>
  <c r="S333" i="10" s="1"/>
  <c r="I333" i="10"/>
  <c r="K333" i="10"/>
  <c r="H333" i="10"/>
  <c r="G333" i="10"/>
  <c r="Q333" i="10" s="1"/>
  <c r="M333" i="10"/>
  <c r="O333" i="10"/>
  <c r="N333" i="10"/>
  <c r="L333" i="10"/>
  <c r="Q346" i="10"/>
  <c r="J353" i="10"/>
  <c r="S353" i="10" s="1"/>
  <c r="I353" i="10"/>
  <c r="K353" i="10"/>
  <c r="H353" i="10"/>
  <c r="G353" i="10"/>
  <c r="Q353" i="10" s="1"/>
  <c r="M353" i="10"/>
  <c r="N353" i="10"/>
  <c r="L353" i="10"/>
  <c r="S378" i="10"/>
  <c r="O2" i="10"/>
  <c r="O6" i="10"/>
  <c r="O10" i="10"/>
  <c r="O14" i="10"/>
  <c r="O18" i="10"/>
  <c r="O22" i="10"/>
  <c r="O26" i="10"/>
  <c r="O30" i="10"/>
  <c r="O34" i="10"/>
  <c r="O38" i="10"/>
  <c r="O65" i="10"/>
  <c r="N65" i="10"/>
  <c r="G65" i="10"/>
  <c r="Q65" i="10" s="1"/>
  <c r="J65" i="10"/>
  <c r="I65" i="10"/>
  <c r="H65" i="10"/>
  <c r="M65" i="10"/>
  <c r="L66" i="10"/>
  <c r="O69" i="10"/>
  <c r="N69" i="10"/>
  <c r="G69" i="10"/>
  <c r="Q69" i="10" s="1"/>
  <c r="M69" i="10"/>
  <c r="L69" i="10"/>
  <c r="K69" i="10"/>
  <c r="Q75" i="10"/>
  <c r="O99" i="10"/>
  <c r="L107" i="10"/>
  <c r="S108" i="10"/>
  <c r="R108" i="10"/>
  <c r="G111" i="10"/>
  <c r="M134" i="10"/>
  <c r="K162" i="10"/>
  <c r="I166" i="10"/>
  <c r="H194" i="10"/>
  <c r="G194" i="10"/>
  <c r="Q194" i="10" s="1"/>
  <c r="J194" i="10"/>
  <c r="S194" i="10" s="1"/>
  <c r="M194" i="10"/>
  <c r="L194" i="10"/>
  <c r="K194" i="10"/>
  <c r="I194" i="10"/>
  <c r="L222" i="10"/>
  <c r="H235" i="10"/>
  <c r="G235" i="10"/>
  <c r="O235" i="10"/>
  <c r="L246" i="10"/>
  <c r="H259" i="10"/>
  <c r="G259" i="10"/>
  <c r="O259" i="10"/>
  <c r="L270" i="10"/>
  <c r="Q310" i="10"/>
  <c r="P310" i="10"/>
  <c r="J313" i="10"/>
  <c r="I313" i="10"/>
  <c r="K313" i="10"/>
  <c r="H313" i="10"/>
  <c r="G313" i="10"/>
  <c r="Q313" i="10" s="1"/>
  <c r="M313" i="10"/>
  <c r="O313" i="10"/>
  <c r="N313" i="10"/>
  <c r="O317" i="10"/>
  <c r="O339" i="10"/>
  <c r="J339" i="10"/>
  <c r="S339" i="10" s="1"/>
  <c r="I339" i="10"/>
  <c r="H339" i="10"/>
  <c r="G339" i="10"/>
  <c r="L339" i="10"/>
  <c r="N339" i="10"/>
  <c r="K343" i="10"/>
  <c r="L380" i="10"/>
  <c r="G396" i="10"/>
  <c r="Q396" i="10" s="1"/>
  <c r="I396" i="10"/>
  <c r="H396" i="10"/>
  <c r="L396" i="10"/>
  <c r="K396" i="10"/>
  <c r="O396" i="10"/>
  <c r="N396" i="10"/>
  <c r="M396" i="10"/>
  <c r="J396" i="10"/>
  <c r="S396" i="10" s="1"/>
  <c r="Q429" i="10"/>
  <c r="H5" i="10"/>
  <c r="H9" i="10"/>
  <c r="H13" i="10"/>
  <c r="H17" i="10"/>
  <c r="H21" i="10"/>
  <c r="H25" i="10"/>
  <c r="H29" i="10"/>
  <c r="H33" i="10"/>
  <c r="H37" i="10"/>
  <c r="H41" i="10"/>
  <c r="O57" i="10"/>
  <c r="N57" i="10"/>
  <c r="G57" i="10"/>
  <c r="Q57" i="10" s="1"/>
  <c r="L57" i="10"/>
  <c r="K57" i="10"/>
  <c r="J57" i="10"/>
  <c r="I57" i="10"/>
  <c r="H57" i="10"/>
  <c r="N66" i="10"/>
  <c r="G83" i="10"/>
  <c r="N98" i="10"/>
  <c r="M98" i="10"/>
  <c r="L98" i="10"/>
  <c r="K98" i="10"/>
  <c r="I98" i="10"/>
  <c r="H106" i="10"/>
  <c r="G106" i="10"/>
  <c r="Q106" i="10" s="1"/>
  <c r="J106" i="10"/>
  <c r="S106" i="10" s="1"/>
  <c r="L106" i="10"/>
  <c r="K106" i="10"/>
  <c r="I106" i="10"/>
  <c r="O106" i="10"/>
  <c r="N107" i="10"/>
  <c r="N110" i="10"/>
  <c r="M110" i="10"/>
  <c r="H118" i="10"/>
  <c r="G118" i="10"/>
  <c r="J118" i="10"/>
  <c r="S118" i="10" s="1"/>
  <c r="O118" i="10"/>
  <c r="N118" i="10"/>
  <c r="M118" i="10"/>
  <c r="L118" i="10"/>
  <c r="K118" i="10"/>
  <c r="H125" i="10"/>
  <c r="H127" i="10"/>
  <c r="L127" i="10"/>
  <c r="G127" i="10"/>
  <c r="O133" i="10"/>
  <c r="N133" i="10"/>
  <c r="G133" i="10"/>
  <c r="Q133" i="10" s="1"/>
  <c r="K133" i="10"/>
  <c r="J133" i="10"/>
  <c r="S133" i="10" s="1"/>
  <c r="I133" i="10"/>
  <c r="H133" i="10"/>
  <c r="O134" i="10"/>
  <c r="H137" i="10"/>
  <c r="O153" i="10"/>
  <c r="N153" i="10"/>
  <c r="G153" i="10"/>
  <c r="L153" i="10"/>
  <c r="K153" i="10"/>
  <c r="J153" i="10"/>
  <c r="I153" i="10"/>
  <c r="H153" i="10"/>
  <c r="L162" i="10"/>
  <c r="P164" i="10"/>
  <c r="Q164" i="10"/>
  <c r="H175" i="10"/>
  <c r="G175" i="10"/>
  <c r="L175" i="10"/>
  <c r="Q184" i="10"/>
  <c r="H187" i="10"/>
  <c r="G187" i="10"/>
  <c r="O187" i="10"/>
  <c r="N199" i="10"/>
  <c r="M222" i="10"/>
  <c r="Q232" i="10"/>
  <c r="M246" i="10"/>
  <c r="Q256" i="10"/>
  <c r="M270" i="10"/>
  <c r="O283" i="10"/>
  <c r="J283" i="10"/>
  <c r="S283" i="10" s="1"/>
  <c r="I283" i="10"/>
  <c r="H283" i="10"/>
  <c r="G283" i="10"/>
  <c r="Q283" i="10" s="1"/>
  <c r="L283" i="10"/>
  <c r="N283" i="10"/>
  <c r="M283" i="10"/>
  <c r="K283" i="10"/>
  <c r="L337" i="10"/>
  <c r="N343" i="10"/>
  <c r="S350" i="10"/>
  <c r="L406" i="10"/>
  <c r="O406" i="10"/>
  <c r="K406" i="10"/>
  <c r="J406" i="10"/>
  <c r="I406" i="10"/>
  <c r="H406" i="10"/>
  <c r="G406" i="10"/>
  <c r="N406" i="10"/>
  <c r="Q599" i="10"/>
  <c r="I5" i="10"/>
  <c r="I9" i="10"/>
  <c r="I13" i="10"/>
  <c r="I17" i="10"/>
  <c r="I21" i="10"/>
  <c r="I25" i="10"/>
  <c r="I29" i="10"/>
  <c r="I33" i="10"/>
  <c r="I37" i="10"/>
  <c r="I41" i="10"/>
  <c r="R48" i="10"/>
  <c r="H51" i="10"/>
  <c r="N51" i="10"/>
  <c r="L51" i="10"/>
  <c r="G51" i="10"/>
  <c r="H63" i="10"/>
  <c r="O63" i="10"/>
  <c r="N63" i="10"/>
  <c r="L63" i="10"/>
  <c r="O66" i="10"/>
  <c r="L83" i="10"/>
  <c r="H86" i="10"/>
  <c r="G86" i="10"/>
  <c r="Q86" i="10" s="1"/>
  <c r="J86" i="10"/>
  <c r="S86" i="10" s="1"/>
  <c r="K86" i="10"/>
  <c r="I86" i="10"/>
  <c r="N86" i="10"/>
  <c r="R100" i="10"/>
  <c r="H114" i="10"/>
  <c r="G114" i="10"/>
  <c r="J114" i="10"/>
  <c r="S114" i="10" s="1"/>
  <c r="I114" i="10"/>
  <c r="M114" i="10"/>
  <c r="S116" i="10"/>
  <c r="R116" i="10"/>
  <c r="P124" i="10"/>
  <c r="Q124" i="10"/>
  <c r="I137" i="10"/>
  <c r="S144" i="10"/>
  <c r="R144" i="10"/>
  <c r="H147" i="10"/>
  <c r="N147" i="10"/>
  <c r="L147" i="10"/>
  <c r="G147" i="10"/>
  <c r="H170" i="10"/>
  <c r="G170" i="10"/>
  <c r="Q170" i="10" s="1"/>
  <c r="J170" i="10"/>
  <c r="M170" i="10"/>
  <c r="L170" i="10"/>
  <c r="K170" i="10"/>
  <c r="T170" i="10" s="1"/>
  <c r="I170" i="10"/>
  <c r="O199" i="10"/>
  <c r="O222" i="10"/>
  <c r="O246" i="10"/>
  <c r="O270" i="10"/>
  <c r="N293" i="10"/>
  <c r="J309" i="10"/>
  <c r="I309" i="10"/>
  <c r="K309" i="10"/>
  <c r="H309" i="10"/>
  <c r="G309" i="10"/>
  <c r="Q309" i="10" s="1"/>
  <c r="M309" i="10"/>
  <c r="O309" i="10"/>
  <c r="N309" i="10"/>
  <c r="L309" i="10"/>
  <c r="Q322" i="10"/>
  <c r="P322" i="10"/>
  <c r="J329" i="10"/>
  <c r="R329" i="10" s="1"/>
  <c r="I329" i="10"/>
  <c r="K329" i="10"/>
  <c r="H329" i="10"/>
  <c r="G329" i="10"/>
  <c r="Q329" i="10" s="1"/>
  <c r="M329" i="10"/>
  <c r="N329" i="10"/>
  <c r="L329" i="10"/>
  <c r="O353" i="10"/>
  <c r="O359" i="10"/>
  <c r="J359" i="10"/>
  <c r="S359" i="10" s="1"/>
  <c r="I359" i="10"/>
  <c r="H359" i="10"/>
  <c r="G359" i="10"/>
  <c r="Q359" i="10" s="1"/>
  <c r="L359" i="10"/>
  <c r="N359" i="10"/>
  <c r="M359" i="10"/>
  <c r="K359" i="10"/>
  <c r="Q362" i="10"/>
  <c r="S394" i="10"/>
  <c r="K3" i="10"/>
  <c r="J5" i="10"/>
  <c r="S5" i="10" s="1"/>
  <c r="K7" i="10"/>
  <c r="J9" i="10"/>
  <c r="S9" i="10" s="1"/>
  <c r="K11" i="10"/>
  <c r="J13" i="10"/>
  <c r="K15" i="10"/>
  <c r="J17" i="10"/>
  <c r="K19" i="10"/>
  <c r="J21" i="10"/>
  <c r="S21" i="10" s="1"/>
  <c r="K23" i="10"/>
  <c r="J25" i="10"/>
  <c r="S25" i="10" s="1"/>
  <c r="K27" i="10"/>
  <c r="J29" i="10"/>
  <c r="S29" i="10" s="1"/>
  <c r="K31" i="10"/>
  <c r="J33" i="10"/>
  <c r="S33" i="10" s="1"/>
  <c r="K35" i="10"/>
  <c r="J37" i="10"/>
  <c r="K39" i="10"/>
  <c r="J41" i="10"/>
  <c r="K59" i="10"/>
  <c r="P60" i="10"/>
  <c r="K65" i="10"/>
  <c r="H69" i="10"/>
  <c r="N78" i="10"/>
  <c r="Q84" i="10"/>
  <c r="I90" i="10"/>
  <c r="Q108" i="10"/>
  <c r="H131" i="10"/>
  <c r="O131" i="10"/>
  <c r="N131" i="10"/>
  <c r="J137" i="10"/>
  <c r="S137" i="10" s="1"/>
  <c r="K155" i="10"/>
  <c r="Q160" i="10"/>
  <c r="H163" i="10"/>
  <c r="G163" i="10"/>
  <c r="O163" i="10"/>
  <c r="N175" i="10"/>
  <c r="H198" i="10"/>
  <c r="G198" i="10"/>
  <c r="J198" i="10"/>
  <c r="R198" i="10" s="1"/>
  <c r="K198" i="10"/>
  <c r="I198" i="10"/>
  <c r="N198" i="10"/>
  <c r="L211" i="10"/>
  <c r="K223" i="10"/>
  <c r="K247" i="10"/>
  <c r="K271" i="10"/>
  <c r="Q286" i="10"/>
  <c r="P286" i="10"/>
  <c r="J289" i="10"/>
  <c r="I289" i="10"/>
  <c r="K289" i="10"/>
  <c r="H289" i="10"/>
  <c r="G289" i="10"/>
  <c r="Q289" i="10" s="1"/>
  <c r="M289" i="10"/>
  <c r="O289" i="10"/>
  <c r="N289" i="10"/>
  <c r="O293" i="10"/>
  <c r="O315" i="10"/>
  <c r="J315" i="10"/>
  <c r="S315" i="10" s="1"/>
  <c r="I315" i="10"/>
  <c r="H315" i="10"/>
  <c r="G315" i="10"/>
  <c r="Q315" i="10" s="1"/>
  <c r="L315" i="10"/>
  <c r="N315" i="10"/>
  <c r="K319" i="10"/>
  <c r="Q547" i="10"/>
  <c r="H3" i="10"/>
  <c r="G3" i="10"/>
  <c r="O3" i="10"/>
  <c r="P4" i="10"/>
  <c r="Q4" i="10"/>
  <c r="K5" i="10"/>
  <c r="H7" i="10"/>
  <c r="G7" i="10"/>
  <c r="O7" i="10"/>
  <c r="P8" i="10"/>
  <c r="Q8" i="10"/>
  <c r="K9" i="10"/>
  <c r="H11" i="10"/>
  <c r="G11" i="10"/>
  <c r="O11" i="10"/>
  <c r="P12" i="10"/>
  <c r="Q12" i="10"/>
  <c r="K13" i="10"/>
  <c r="H15" i="10"/>
  <c r="G15" i="10"/>
  <c r="O15" i="10"/>
  <c r="Q16" i="10"/>
  <c r="K17" i="10"/>
  <c r="H19" i="10"/>
  <c r="G19" i="10"/>
  <c r="O19" i="10"/>
  <c r="P20" i="10"/>
  <c r="Q20" i="10"/>
  <c r="K21" i="10"/>
  <c r="H23" i="10"/>
  <c r="G23" i="10"/>
  <c r="O23" i="10"/>
  <c r="Q24" i="10"/>
  <c r="K25" i="10"/>
  <c r="H27" i="10"/>
  <c r="G27" i="10"/>
  <c r="O27" i="10"/>
  <c r="P28" i="10"/>
  <c r="Q28" i="10"/>
  <c r="K29" i="10"/>
  <c r="H31" i="10"/>
  <c r="G31" i="10"/>
  <c r="O31" i="10"/>
  <c r="Q32" i="10"/>
  <c r="K33" i="10"/>
  <c r="H35" i="10"/>
  <c r="G35" i="10"/>
  <c r="O35" i="10"/>
  <c r="P36" i="10"/>
  <c r="Q36" i="10"/>
  <c r="K37" i="10"/>
  <c r="H39" i="10"/>
  <c r="G39" i="10"/>
  <c r="O39" i="10"/>
  <c r="Q40" i="10"/>
  <c r="K41" i="10"/>
  <c r="M57" i="10"/>
  <c r="H59" i="10"/>
  <c r="G59" i="10"/>
  <c r="O59" i="10"/>
  <c r="L65" i="10"/>
  <c r="Q68" i="10"/>
  <c r="I69" i="10"/>
  <c r="H71" i="10"/>
  <c r="O71" i="10"/>
  <c r="N71" i="10"/>
  <c r="L71" i="10"/>
  <c r="G71" i="10"/>
  <c r="O77" i="10"/>
  <c r="N77" i="10"/>
  <c r="G77" i="10"/>
  <c r="Q77" i="10" s="1"/>
  <c r="M77" i="10"/>
  <c r="L77" i="10"/>
  <c r="K77" i="10"/>
  <c r="J77" i="10"/>
  <c r="I77" i="10"/>
  <c r="O78" i="10"/>
  <c r="O89" i="10"/>
  <c r="R89" i="10" s="1"/>
  <c r="N89" i="10"/>
  <c r="S89" i="10"/>
  <c r="G89" i="10"/>
  <c r="Q89" i="10" s="1"/>
  <c r="M89" i="10"/>
  <c r="L89" i="10"/>
  <c r="K90" i="10"/>
  <c r="I110" i="10"/>
  <c r="H126" i="10"/>
  <c r="G126" i="10"/>
  <c r="Q126" i="10" s="1"/>
  <c r="J126" i="10"/>
  <c r="M126" i="10"/>
  <c r="L126" i="10"/>
  <c r="K126" i="10"/>
  <c r="I126" i="10"/>
  <c r="N127" i="10"/>
  <c r="Q136" i="10"/>
  <c r="K137" i="10"/>
  <c r="P152" i="10"/>
  <c r="Q152" i="10"/>
  <c r="M153" i="10"/>
  <c r="H155" i="10"/>
  <c r="G155" i="10"/>
  <c r="O155" i="10"/>
  <c r="O175" i="10"/>
  <c r="N194" i="10"/>
  <c r="H210" i="10"/>
  <c r="G210" i="10"/>
  <c r="J210" i="10"/>
  <c r="O210" i="10"/>
  <c r="N210" i="10"/>
  <c r="M210" i="10"/>
  <c r="N211" i="10"/>
  <c r="H223" i="10"/>
  <c r="G223" i="10"/>
  <c r="L223" i="10"/>
  <c r="L235" i="10"/>
  <c r="H247" i="10"/>
  <c r="G247" i="10"/>
  <c r="L247" i="10"/>
  <c r="L259" i="10"/>
  <c r="H271" i="10"/>
  <c r="G271" i="10"/>
  <c r="L271" i="10"/>
  <c r="L313" i="10"/>
  <c r="N319" i="10"/>
  <c r="S326" i="10"/>
  <c r="K339" i="10"/>
  <c r="O355" i="10"/>
  <c r="J355" i="10"/>
  <c r="I355" i="10"/>
  <c r="H355" i="10"/>
  <c r="G355" i="10"/>
  <c r="Q355" i="10" s="1"/>
  <c r="L355" i="10"/>
  <c r="N355" i="10"/>
  <c r="M355" i="10"/>
  <c r="K355" i="10"/>
  <c r="Q561" i="10"/>
  <c r="H42" i="10"/>
  <c r="G42" i="10"/>
  <c r="Q42" i="10" s="1"/>
  <c r="J42" i="10"/>
  <c r="S42" i="10" s="1"/>
  <c r="O42" i="10"/>
  <c r="N42" i="10"/>
  <c r="M42" i="10"/>
  <c r="L42" i="10"/>
  <c r="Q44" i="10"/>
  <c r="R64" i="10"/>
  <c r="J69" i="10"/>
  <c r="S69" i="10" s="1"/>
  <c r="L86" i="10"/>
  <c r="P96" i="10"/>
  <c r="Q96" i="10"/>
  <c r="O98" i="10"/>
  <c r="M106" i="10"/>
  <c r="K110" i="10"/>
  <c r="K114" i="10"/>
  <c r="T114" i="10" s="1"/>
  <c r="O127" i="10"/>
  <c r="M133" i="10"/>
  <c r="H138" i="10"/>
  <c r="G138" i="10"/>
  <c r="Q138" i="10" s="1"/>
  <c r="J138" i="10"/>
  <c r="S138" i="10" s="1"/>
  <c r="O138" i="10"/>
  <c r="N138" i="10"/>
  <c r="M138" i="10"/>
  <c r="L138" i="10"/>
  <c r="Q140" i="10"/>
  <c r="H174" i="10"/>
  <c r="G174" i="10"/>
  <c r="J174" i="10"/>
  <c r="K174" i="10"/>
  <c r="I174" i="10"/>
  <c r="N174" i="10"/>
  <c r="L187" i="10"/>
  <c r="O194" i="10"/>
  <c r="Q204" i="10"/>
  <c r="O214" i="10"/>
  <c r="N214" i="10"/>
  <c r="M214" i="10"/>
  <c r="L214" i="10"/>
  <c r="K214" i="10"/>
  <c r="Q216" i="10"/>
  <c r="N235" i="10"/>
  <c r="Q240" i="10"/>
  <c r="N259" i="10"/>
  <c r="Q264" i="10"/>
  <c r="J285" i="10"/>
  <c r="I285" i="10"/>
  <c r="K285" i="10"/>
  <c r="H285" i="10"/>
  <c r="G285" i="10"/>
  <c r="M285" i="10"/>
  <c r="O285" i="10"/>
  <c r="N285" i="10"/>
  <c r="L285" i="10"/>
  <c r="Q298" i="10"/>
  <c r="P298" i="10"/>
  <c r="J305" i="10"/>
  <c r="R305" i="10" s="1"/>
  <c r="I305" i="10"/>
  <c r="K305" i="10"/>
  <c r="H305" i="10"/>
  <c r="G305" i="10"/>
  <c r="M305" i="10"/>
  <c r="N305" i="10"/>
  <c r="L305" i="10"/>
  <c r="O335" i="10"/>
  <c r="J335" i="10"/>
  <c r="I335" i="10"/>
  <c r="H335" i="10"/>
  <c r="G335" i="10"/>
  <c r="Q335" i="10" s="1"/>
  <c r="L335" i="10"/>
  <c r="N335" i="10"/>
  <c r="M335" i="10"/>
  <c r="K335" i="10"/>
  <c r="M339" i="10"/>
  <c r="Q373" i="10"/>
  <c r="Q381" i="10"/>
  <c r="S458" i="10"/>
  <c r="L470" i="10"/>
  <c r="O470" i="10"/>
  <c r="K470" i="10"/>
  <c r="J470" i="10"/>
  <c r="I470" i="10"/>
  <c r="H470" i="10"/>
  <c r="G470" i="10"/>
  <c r="S490" i="10"/>
  <c r="L502" i="10"/>
  <c r="O502" i="10"/>
  <c r="K502" i="10"/>
  <c r="J502" i="10"/>
  <c r="I502" i="10"/>
  <c r="H502" i="10"/>
  <c r="G502" i="10"/>
  <c r="S540" i="10"/>
  <c r="J553" i="10"/>
  <c r="I553" i="10"/>
  <c r="H553" i="10"/>
  <c r="G553" i="10"/>
  <c r="Q553" i="10" s="1"/>
  <c r="O553" i="10"/>
  <c r="J563" i="10"/>
  <c r="S563" i="10" s="1"/>
  <c r="I563" i="10"/>
  <c r="H563" i="10"/>
  <c r="L563" i="10"/>
  <c r="O563" i="10"/>
  <c r="N563" i="10"/>
  <c r="M563" i="10"/>
  <c r="K563" i="10"/>
  <c r="S568" i="10"/>
  <c r="R568" i="10"/>
  <c r="S569" i="10"/>
  <c r="J575" i="10"/>
  <c r="S575" i="10" s="1"/>
  <c r="O575" i="10"/>
  <c r="I575" i="10"/>
  <c r="H575" i="10"/>
  <c r="G575" i="10"/>
  <c r="Q575" i="10" s="1"/>
  <c r="M575" i="10"/>
  <c r="L575" i="10"/>
  <c r="G582" i="10"/>
  <c r="Q582" i="10" s="1"/>
  <c r="K582" i="10"/>
  <c r="J582" i="10"/>
  <c r="S582" i="10" s="1"/>
  <c r="M582" i="10"/>
  <c r="I582" i="10"/>
  <c r="H582" i="10"/>
  <c r="O582" i="10"/>
  <c r="N582" i="10"/>
  <c r="Q615" i="10"/>
  <c r="G492" i="10"/>
  <c r="Q492" i="10" s="1"/>
  <c r="I492" i="10"/>
  <c r="H492" i="10"/>
  <c r="L492" i="10"/>
  <c r="K492" i="10"/>
  <c r="Q493" i="10"/>
  <c r="Q567" i="10"/>
  <c r="R576" i="10"/>
  <c r="Q593" i="10"/>
  <c r="Q616" i="10"/>
  <c r="G47" i="10"/>
  <c r="O49" i="10"/>
  <c r="R49" i="10" s="1"/>
  <c r="N49" i="10"/>
  <c r="T49" i="10" s="1"/>
  <c r="S49" i="10"/>
  <c r="G49" i="10"/>
  <c r="H50" i="10"/>
  <c r="G50" i="10"/>
  <c r="Q50" i="10" s="1"/>
  <c r="J50" i="10"/>
  <c r="R50" i="10" s="1"/>
  <c r="H61" i="10"/>
  <c r="L67" i="10"/>
  <c r="P68" i="10"/>
  <c r="K71" i="10"/>
  <c r="I81" i="10"/>
  <c r="N87" i="10"/>
  <c r="G95" i="10"/>
  <c r="O97" i="10"/>
  <c r="R97" i="10" s="1"/>
  <c r="N97" i="10"/>
  <c r="T97" i="10" s="1"/>
  <c r="S97" i="10"/>
  <c r="G97" i="10"/>
  <c r="Q97" i="10" s="1"/>
  <c r="H98" i="10"/>
  <c r="G98" i="10"/>
  <c r="J98" i="10"/>
  <c r="S98" i="10" s="1"/>
  <c r="H109" i="10"/>
  <c r="L115" i="10"/>
  <c r="P116" i="10"/>
  <c r="K119" i="10"/>
  <c r="I129" i="10"/>
  <c r="N135" i="10"/>
  <c r="G143" i="10"/>
  <c r="O145" i="10"/>
  <c r="R145" i="10" s="1"/>
  <c r="N145" i="10"/>
  <c r="T145" i="10" s="1"/>
  <c r="S145" i="10"/>
  <c r="G145" i="10"/>
  <c r="H146" i="10"/>
  <c r="G146" i="10"/>
  <c r="Q146" i="10" s="1"/>
  <c r="J146" i="10"/>
  <c r="S146" i="10" s="1"/>
  <c r="I158" i="10"/>
  <c r="P160" i="10"/>
  <c r="H166" i="10"/>
  <c r="G166" i="10"/>
  <c r="Q166" i="10" s="1"/>
  <c r="J166" i="10"/>
  <c r="S166" i="10" s="1"/>
  <c r="H167" i="10"/>
  <c r="G167" i="10"/>
  <c r="I182" i="10"/>
  <c r="P184" i="10"/>
  <c r="H190" i="10"/>
  <c r="G190" i="10"/>
  <c r="J190" i="10"/>
  <c r="S190" i="10" s="1"/>
  <c r="H191" i="10"/>
  <c r="G191" i="10"/>
  <c r="I206" i="10"/>
  <c r="H214" i="10"/>
  <c r="G214" i="10"/>
  <c r="J214" i="10"/>
  <c r="S214" i="10" s="1"/>
  <c r="H215" i="10"/>
  <c r="G215" i="10"/>
  <c r="I230" i="10"/>
  <c r="P232" i="10"/>
  <c r="H238" i="10"/>
  <c r="G238" i="10"/>
  <c r="J238" i="10"/>
  <c r="S238" i="10" s="1"/>
  <c r="H239" i="10"/>
  <c r="G239" i="10"/>
  <c r="I254" i="10"/>
  <c r="P256" i="10"/>
  <c r="H262" i="10"/>
  <c r="G262" i="10"/>
  <c r="J262" i="10"/>
  <c r="H263" i="10"/>
  <c r="G263" i="10"/>
  <c r="Q294" i="10"/>
  <c r="P294" i="10"/>
  <c r="R306" i="10"/>
  <c r="P318" i="10"/>
  <c r="Q342" i="10"/>
  <c r="P342" i="10"/>
  <c r="N368" i="10"/>
  <c r="L368" i="10"/>
  <c r="K368" i="10"/>
  <c r="L374" i="10"/>
  <c r="O374" i="10"/>
  <c r="K374" i="10"/>
  <c r="J374" i="10"/>
  <c r="I374" i="10"/>
  <c r="H374" i="10"/>
  <c r="G374" i="10"/>
  <c r="G380" i="10"/>
  <c r="Q380" i="10" s="1"/>
  <c r="I380" i="10"/>
  <c r="H380" i="10"/>
  <c r="K380" i="10"/>
  <c r="N392" i="10"/>
  <c r="L392" i="10"/>
  <c r="K392" i="10"/>
  <c r="J409" i="10"/>
  <c r="I409" i="10"/>
  <c r="L409" i="10"/>
  <c r="K409" i="10"/>
  <c r="H409" i="10"/>
  <c r="G409" i="10"/>
  <c r="O409" i="10"/>
  <c r="N409" i="10"/>
  <c r="N424" i="10"/>
  <c r="L424" i="10"/>
  <c r="K424" i="10"/>
  <c r="J441" i="10"/>
  <c r="I441" i="10"/>
  <c r="L441" i="10"/>
  <c r="K441" i="10"/>
  <c r="H441" i="10"/>
  <c r="G441" i="10"/>
  <c r="O441" i="10"/>
  <c r="N441" i="10"/>
  <c r="N456" i="10"/>
  <c r="L456" i="10"/>
  <c r="K456" i="10"/>
  <c r="J473" i="10"/>
  <c r="I473" i="10"/>
  <c r="L473" i="10"/>
  <c r="K473" i="10"/>
  <c r="H473" i="10"/>
  <c r="G473" i="10"/>
  <c r="O473" i="10"/>
  <c r="N473" i="10"/>
  <c r="N488" i="10"/>
  <c r="L488" i="10"/>
  <c r="K488" i="10"/>
  <c r="J505" i="10"/>
  <c r="I505" i="10"/>
  <c r="L505" i="10"/>
  <c r="K505" i="10"/>
  <c r="H505" i="10"/>
  <c r="G505" i="10"/>
  <c r="O505" i="10"/>
  <c r="N505" i="10"/>
  <c r="O520" i="10"/>
  <c r="R520" i="10" s="1"/>
  <c r="L520" i="10"/>
  <c r="K520" i="10"/>
  <c r="O549" i="10"/>
  <c r="H557" i="10"/>
  <c r="J557" i="10"/>
  <c r="S557" i="10" s="1"/>
  <c r="I557" i="10"/>
  <c r="G557" i="10"/>
  <c r="Q557" i="10" s="1"/>
  <c r="M557" i="10"/>
  <c r="L557" i="10"/>
  <c r="T576" i="10"/>
  <c r="G578" i="10"/>
  <c r="Q578" i="10" s="1"/>
  <c r="K578" i="10"/>
  <c r="J578" i="10"/>
  <c r="I578" i="10"/>
  <c r="H578" i="10"/>
  <c r="N578" i="10"/>
  <c r="M578" i="10"/>
  <c r="O607" i="10"/>
  <c r="N607" i="10"/>
  <c r="L607" i="10"/>
  <c r="J611" i="10"/>
  <c r="G611" i="10"/>
  <c r="I611" i="10"/>
  <c r="L611" i="10"/>
  <c r="K611" i="10"/>
  <c r="H611" i="10"/>
  <c r="O611" i="10"/>
  <c r="N611" i="10"/>
  <c r="S402" i="10"/>
  <c r="L414" i="10"/>
  <c r="O414" i="10"/>
  <c r="K414" i="10"/>
  <c r="J414" i="10"/>
  <c r="I414" i="10"/>
  <c r="H414" i="10"/>
  <c r="G414" i="10"/>
  <c r="Q442" i="10"/>
  <c r="L446" i="10"/>
  <c r="O446" i="10"/>
  <c r="K446" i="10"/>
  <c r="J446" i="10"/>
  <c r="I446" i="10"/>
  <c r="H446" i="10"/>
  <c r="G446" i="10"/>
  <c r="S466" i="10"/>
  <c r="L478" i="10"/>
  <c r="O478" i="10"/>
  <c r="K478" i="10"/>
  <c r="J478" i="10"/>
  <c r="I478" i="10"/>
  <c r="H478" i="10"/>
  <c r="G478" i="10"/>
  <c r="Q506" i="10"/>
  <c r="L510" i="10"/>
  <c r="O510" i="10"/>
  <c r="K510" i="10"/>
  <c r="J510" i="10"/>
  <c r="I510" i="10"/>
  <c r="H510" i="10"/>
  <c r="G510" i="10"/>
  <c r="N525" i="10"/>
  <c r="G528" i="10"/>
  <c r="I528" i="10"/>
  <c r="L528" i="10"/>
  <c r="K528" i="10"/>
  <c r="J528" i="10"/>
  <c r="H528" i="10"/>
  <c r="O528" i="10"/>
  <c r="L546" i="10"/>
  <c r="S572" i="10"/>
  <c r="R572" i="10"/>
  <c r="K575" i="10"/>
  <c r="S593" i="10"/>
  <c r="Q652" i="10"/>
  <c r="H218" i="10"/>
  <c r="G218" i="10"/>
  <c r="Q218" i="10" s="1"/>
  <c r="J218" i="10"/>
  <c r="S218" i="10" s="1"/>
  <c r="H219" i="10"/>
  <c r="G219" i="10"/>
  <c r="H242" i="10"/>
  <c r="G242" i="10"/>
  <c r="Q242" i="10" s="1"/>
  <c r="J242" i="10"/>
  <c r="H243" i="10"/>
  <c r="G243" i="10"/>
  <c r="H266" i="10"/>
  <c r="G266" i="10"/>
  <c r="Q266" i="10" s="1"/>
  <c r="J266" i="10"/>
  <c r="S266" i="10" s="1"/>
  <c r="H267" i="10"/>
  <c r="G267" i="10"/>
  <c r="Q290" i="10"/>
  <c r="P290" i="10"/>
  <c r="Q314" i="10"/>
  <c r="P314" i="10"/>
  <c r="Q338" i="10"/>
  <c r="P338" i="10"/>
  <c r="M366" i="10"/>
  <c r="J385" i="10"/>
  <c r="S385" i="10" s="1"/>
  <c r="I385" i="10"/>
  <c r="L385" i="10"/>
  <c r="K385" i="10"/>
  <c r="H385" i="10"/>
  <c r="G385" i="10"/>
  <c r="Q385" i="10" s="1"/>
  <c r="N385" i="10"/>
  <c r="M400" i="10"/>
  <c r="G404" i="10"/>
  <c r="Q404" i="10" s="1"/>
  <c r="I404" i="10"/>
  <c r="H404" i="10"/>
  <c r="L404" i="10"/>
  <c r="K404" i="10"/>
  <c r="Q405" i="10"/>
  <c r="M432" i="10"/>
  <c r="G436" i="10"/>
  <c r="Q436" i="10" s="1"/>
  <c r="I436" i="10"/>
  <c r="H436" i="10"/>
  <c r="L436" i="10"/>
  <c r="K436" i="10"/>
  <c r="Q437" i="10"/>
  <c r="M464" i="10"/>
  <c r="G468" i="10"/>
  <c r="I468" i="10"/>
  <c r="H468" i="10"/>
  <c r="L468" i="10"/>
  <c r="K468" i="10"/>
  <c r="Q469" i="10"/>
  <c r="N470" i="10"/>
  <c r="J492" i="10"/>
  <c r="S492" i="10" s="1"/>
  <c r="G500" i="10"/>
  <c r="Q500" i="10" s="1"/>
  <c r="I500" i="10"/>
  <c r="H500" i="10"/>
  <c r="L500" i="10"/>
  <c r="K500" i="10"/>
  <c r="Q501" i="10"/>
  <c r="N502" i="10"/>
  <c r="M553" i="10"/>
  <c r="N575" i="10"/>
  <c r="L582" i="10"/>
  <c r="J591" i="10"/>
  <c r="M591" i="10"/>
  <c r="N591" i="10"/>
  <c r="L591" i="10"/>
  <c r="I591" i="10"/>
  <c r="H591" i="10"/>
  <c r="G591" i="10"/>
  <c r="Q591" i="10" s="1"/>
  <c r="O591" i="10"/>
  <c r="J603" i="10"/>
  <c r="I603" i="10"/>
  <c r="H603" i="10"/>
  <c r="G603" i="10"/>
  <c r="Q603" i="10" s="1"/>
  <c r="L603" i="10"/>
  <c r="N603" i="10"/>
  <c r="M603" i="10"/>
  <c r="K603" i="10"/>
  <c r="J619" i="10"/>
  <c r="G619" i="10"/>
  <c r="N619" i="10"/>
  <c r="M619" i="10"/>
  <c r="L619" i="10"/>
  <c r="K619" i="10"/>
  <c r="I619" i="10"/>
  <c r="H619" i="10"/>
  <c r="O619" i="10"/>
  <c r="G372" i="10"/>
  <c r="I372" i="10"/>
  <c r="H372" i="10"/>
  <c r="K372" i="10"/>
  <c r="N400" i="10"/>
  <c r="L400" i="10"/>
  <c r="K400" i="10"/>
  <c r="J417" i="10"/>
  <c r="I417" i="10"/>
  <c r="L417" i="10"/>
  <c r="K417" i="10"/>
  <c r="H417" i="10"/>
  <c r="G417" i="10"/>
  <c r="Q417" i="10" s="1"/>
  <c r="O417" i="10"/>
  <c r="N417" i="10"/>
  <c r="N432" i="10"/>
  <c r="L432" i="10"/>
  <c r="K432" i="10"/>
  <c r="J449" i="10"/>
  <c r="S449" i="10" s="1"/>
  <c r="I449" i="10"/>
  <c r="L449" i="10"/>
  <c r="K449" i="10"/>
  <c r="H449" i="10"/>
  <c r="G449" i="10"/>
  <c r="O449" i="10"/>
  <c r="N449" i="10"/>
  <c r="N464" i="10"/>
  <c r="L464" i="10"/>
  <c r="K464" i="10"/>
  <c r="J481" i="10"/>
  <c r="S481" i="10" s="1"/>
  <c r="I481" i="10"/>
  <c r="L481" i="10"/>
  <c r="K481" i="10"/>
  <c r="H481" i="10"/>
  <c r="G481" i="10"/>
  <c r="Q481" i="10" s="1"/>
  <c r="O481" i="10"/>
  <c r="N481" i="10"/>
  <c r="M492" i="10"/>
  <c r="N496" i="10"/>
  <c r="L496" i="10"/>
  <c r="K496" i="10"/>
  <c r="J513" i="10"/>
  <c r="S513" i="10" s="1"/>
  <c r="I513" i="10"/>
  <c r="L513" i="10"/>
  <c r="K513" i="10"/>
  <c r="H513" i="10"/>
  <c r="G513" i="10"/>
  <c r="Q513" i="10" s="1"/>
  <c r="O513" i="10"/>
  <c r="N513" i="10"/>
  <c r="O541" i="10"/>
  <c r="M541" i="10"/>
  <c r="L541" i="10"/>
  <c r="G552" i="10"/>
  <c r="I552" i="10"/>
  <c r="O552" i="10"/>
  <c r="N552" i="10"/>
  <c r="L552" i="10"/>
  <c r="K552" i="10"/>
  <c r="G563" i="10"/>
  <c r="R600" i="10"/>
  <c r="S600" i="10"/>
  <c r="Q624" i="10"/>
  <c r="Q632" i="10"/>
  <c r="P632" i="10"/>
  <c r="Q656" i="10"/>
  <c r="Q868" i="10"/>
  <c r="Q386" i="10"/>
  <c r="L390" i="10"/>
  <c r="O390" i="10"/>
  <c r="K390" i="10"/>
  <c r="J390" i="10"/>
  <c r="I390" i="10"/>
  <c r="H390" i="10"/>
  <c r="G390" i="10"/>
  <c r="S410" i="10"/>
  <c r="Q418" i="10"/>
  <c r="L422" i="10"/>
  <c r="O422" i="10"/>
  <c r="K422" i="10"/>
  <c r="J422" i="10"/>
  <c r="I422" i="10"/>
  <c r="H422" i="10"/>
  <c r="G422" i="10"/>
  <c r="S442" i="10"/>
  <c r="L454" i="10"/>
  <c r="O454" i="10"/>
  <c r="K454" i="10"/>
  <c r="J454" i="10"/>
  <c r="I454" i="10"/>
  <c r="H454" i="10"/>
  <c r="G454" i="10"/>
  <c r="S474" i="10"/>
  <c r="Q482" i="10"/>
  <c r="L486" i="10"/>
  <c r="O486" i="10"/>
  <c r="K486" i="10"/>
  <c r="J486" i="10"/>
  <c r="I486" i="10"/>
  <c r="H486" i="10"/>
  <c r="G486" i="10"/>
  <c r="N492" i="10"/>
  <c r="Q514" i="10"/>
  <c r="L518" i="10"/>
  <c r="O518" i="10"/>
  <c r="K518" i="10"/>
  <c r="J518" i="10"/>
  <c r="I518" i="10"/>
  <c r="H518" i="10"/>
  <c r="G518" i="10"/>
  <c r="N532" i="10"/>
  <c r="L532" i="10"/>
  <c r="I532" i="10"/>
  <c r="H532" i="10"/>
  <c r="G532" i="10"/>
  <c r="O532" i="10"/>
  <c r="K532" i="10"/>
  <c r="Q537" i="10"/>
  <c r="G549" i="10"/>
  <c r="Q549" i="10" s="1"/>
  <c r="N557" i="10"/>
  <c r="G560" i="10"/>
  <c r="I560" i="10"/>
  <c r="L560" i="10"/>
  <c r="K560" i="10"/>
  <c r="J560" i="10"/>
  <c r="H560" i="10"/>
  <c r="O560" i="10"/>
  <c r="Q572" i="10"/>
  <c r="L578" i="10"/>
  <c r="Q585" i="10"/>
  <c r="O45" i="10"/>
  <c r="N45" i="10"/>
  <c r="T45" i="10" s="1"/>
  <c r="S45" i="10"/>
  <c r="G45" i="10"/>
  <c r="Q45" i="10" s="1"/>
  <c r="T46" i="10"/>
  <c r="H46" i="10"/>
  <c r="G46" i="10"/>
  <c r="Q46" i="10" s="1"/>
  <c r="J46" i="10"/>
  <c r="R46" i="10" s="1"/>
  <c r="N82" i="10"/>
  <c r="O93" i="10"/>
  <c r="R93" i="10" s="1"/>
  <c r="N93" i="10"/>
  <c r="T93" i="10" s="1"/>
  <c r="S93" i="10"/>
  <c r="G93" i="10"/>
  <c r="Q93" i="10" s="1"/>
  <c r="H94" i="10"/>
  <c r="G94" i="10"/>
  <c r="J94" i="10"/>
  <c r="S94" i="10" s="1"/>
  <c r="N130" i="10"/>
  <c r="T130" i="10" s="1"/>
  <c r="O141" i="10"/>
  <c r="R141" i="10" s="1"/>
  <c r="N141" i="10"/>
  <c r="T141" i="10" s="1"/>
  <c r="G141" i="10"/>
  <c r="Q141" i="10" s="1"/>
  <c r="H142" i="10"/>
  <c r="G142" i="10"/>
  <c r="J142" i="10"/>
  <c r="S142" i="10" s="1"/>
  <c r="O158" i="10"/>
  <c r="O182" i="10"/>
  <c r="O206" i="10"/>
  <c r="O230" i="10"/>
  <c r="O254" i="10"/>
  <c r="J277" i="10"/>
  <c r="I277" i="10"/>
  <c r="K277" i="10"/>
  <c r="H277" i="10"/>
  <c r="G277" i="10"/>
  <c r="M277" i="10"/>
  <c r="O279" i="10"/>
  <c r="J279" i="10"/>
  <c r="I279" i="10"/>
  <c r="H279" i="10"/>
  <c r="G279" i="10"/>
  <c r="Q279" i="10" s="1"/>
  <c r="L279" i="10"/>
  <c r="T279" i="10" s="1"/>
  <c r="J301" i="10"/>
  <c r="R301" i="10" s="1"/>
  <c r="I301" i="10"/>
  <c r="K301" i="10"/>
  <c r="H301" i="10"/>
  <c r="G301" i="10"/>
  <c r="M301" i="10"/>
  <c r="O303" i="10"/>
  <c r="J303" i="10"/>
  <c r="I303" i="10"/>
  <c r="H303" i="10"/>
  <c r="G303" i="10"/>
  <c r="Q303" i="10" s="1"/>
  <c r="L303" i="10"/>
  <c r="T303" i="10" s="1"/>
  <c r="J325" i="10"/>
  <c r="R325" i="10" s="1"/>
  <c r="I325" i="10"/>
  <c r="K325" i="10"/>
  <c r="H325" i="10"/>
  <c r="G325" i="10"/>
  <c r="M325" i="10"/>
  <c r="O327" i="10"/>
  <c r="J327" i="10"/>
  <c r="I327" i="10"/>
  <c r="H327" i="10"/>
  <c r="G327" i="10"/>
  <c r="Q327" i="10" s="1"/>
  <c r="L327" i="10"/>
  <c r="T327" i="10" s="1"/>
  <c r="J349" i="10"/>
  <c r="I349" i="10"/>
  <c r="K349" i="10"/>
  <c r="H349" i="10"/>
  <c r="G349" i="10"/>
  <c r="M349" i="10"/>
  <c r="O351" i="10"/>
  <c r="J351" i="10"/>
  <c r="I351" i="10"/>
  <c r="H351" i="10"/>
  <c r="G351" i="10"/>
  <c r="L351" i="10"/>
  <c r="T351" i="10" s="1"/>
  <c r="J377" i="10"/>
  <c r="I377" i="10"/>
  <c r="L377" i="10"/>
  <c r="K377" i="10"/>
  <c r="H377" i="10"/>
  <c r="G377" i="10"/>
  <c r="Q377" i="10" s="1"/>
  <c r="N377" i="10"/>
  <c r="J404" i="10"/>
  <c r="S404" i="10" s="1"/>
  <c r="S412" i="10"/>
  <c r="G412" i="10"/>
  <c r="Q412" i="10" s="1"/>
  <c r="R412" i="10"/>
  <c r="I412" i="10"/>
  <c r="H412" i="10"/>
  <c r="L412" i="10"/>
  <c r="K412" i="10"/>
  <c r="N414" i="10"/>
  <c r="J436" i="10"/>
  <c r="G444" i="10"/>
  <c r="I444" i="10"/>
  <c r="H444" i="10"/>
  <c r="L444" i="10"/>
  <c r="K444" i="10"/>
  <c r="N446" i="10"/>
  <c r="J468" i="10"/>
  <c r="S476" i="10"/>
  <c r="G476" i="10"/>
  <c r="R476" i="10"/>
  <c r="I476" i="10"/>
  <c r="H476" i="10"/>
  <c r="L476" i="10"/>
  <c r="K476" i="10"/>
  <c r="Q477" i="10"/>
  <c r="N478" i="10"/>
  <c r="O492" i="10"/>
  <c r="J500" i="10"/>
  <c r="S500" i="10" s="1"/>
  <c r="G508" i="10"/>
  <c r="Q508" i="10" s="1"/>
  <c r="I508" i="10"/>
  <c r="H508" i="10"/>
  <c r="L508" i="10"/>
  <c r="K508" i="10"/>
  <c r="Q509" i="10"/>
  <c r="N510" i="10"/>
  <c r="Q527" i="10"/>
  <c r="G536" i="10"/>
  <c r="I536" i="10"/>
  <c r="H536" i="10"/>
  <c r="L536" i="10"/>
  <c r="K536" i="10"/>
  <c r="G541" i="10"/>
  <c r="Q541" i="10" s="1"/>
  <c r="Q545" i="10"/>
  <c r="J547" i="10"/>
  <c r="S547" i="10" s="1"/>
  <c r="I547" i="10"/>
  <c r="H547" i="10"/>
  <c r="L547" i="10"/>
  <c r="M547" i="10"/>
  <c r="K547" i="10"/>
  <c r="Q548" i="10"/>
  <c r="Q636" i="10"/>
  <c r="P44" i="10"/>
  <c r="O73" i="10"/>
  <c r="R73" i="10" s="1"/>
  <c r="N73" i="10"/>
  <c r="S73" i="10"/>
  <c r="G73" i="10"/>
  <c r="H74" i="10"/>
  <c r="G74" i="10"/>
  <c r="Q74" i="10" s="1"/>
  <c r="J74" i="10"/>
  <c r="S74" i="10" s="1"/>
  <c r="O82" i="10"/>
  <c r="P92" i="10"/>
  <c r="O121" i="10"/>
  <c r="R121" i="10" s="1"/>
  <c r="N121" i="10"/>
  <c r="T121" i="10" s="1"/>
  <c r="S121" i="10"/>
  <c r="G121" i="10"/>
  <c r="Q121" i="10" s="1"/>
  <c r="T122" i="10"/>
  <c r="H122" i="10"/>
  <c r="G122" i="10"/>
  <c r="Q122" i="10" s="1"/>
  <c r="J122" i="10"/>
  <c r="R122" i="10" s="1"/>
  <c r="O130" i="10"/>
  <c r="P140" i="10"/>
  <c r="P172" i="10"/>
  <c r="T178" i="10"/>
  <c r="H178" i="10"/>
  <c r="G178" i="10"/>
  <c r="Q178" i="10" s="1"/>
  <c r="J178" i="10"/>
  <c r="S178" i="10" s="1"/>
  <c r="H179" i="10"/>
  <c r="G179" i="10"/>
  <c r="P196" i="10"/>
  <c r="T202" i="10"/>
  <c r="H202" i="10"/>
  <c r="G202" i="10"/>
  <c r="Q202" i="10" s="1"/>
  <c r="J202" i="10"/>
  <c r="S202" i="10" s="1"/>
  <c r="H203" i="10"/>
  <c r="G203" i="10"/>
  <c r="I218" i="10"/>
  <c r="P220" i="10"/>
  <c r="H226" i="10"/>
  <c r="G226" i="10"/>
  <c r="J226" i="10"/>
  <c r="S226" i="10" s="1"/>
  <c r="H227" i="10"/>
  <c r="G227" i="10"/>
  <c r="I242" i="10"/>
  <c r="H250" i="10"/>
  <c r="G250" i="10"/>
  <c r="J250" i="10"/>
  <c r="S250" i="10" s="1"/>
  <c r="H251" i="10"/>
  <c r="G251" i="10"/>
  <c r="I266" i="10"/>
  <c r="H274" i="10"/>
  <c r="G274" i="10"/>
  <c r="Q274" i="10" s="1"/>
  <c r="J274" i="10"/>
  <c r="S274" i="10" s="1"/>
  <c r="H275" i="10"/>
  <c r="G275" i="10"/>
  <c r="Q275" i="10" s="1"/>
  <c r="Q282" i="10"/>
  <c r="P282" i="10"/>
  <c r="Q306" i="10"/>
  <c r="P306" i="10"/>
  <c r="Q330" i="10"/>
  <c r="P330" i="10"/>
  <c r="Q354" i="10"/>
  <c r="G364" i="10"/>
  <c r="I364" i="10"/>
  <c r="H364" i="10"/>
  <c r="K364" i="10"/>
  <c r="J372" i="10"/>
  <c r="G379" i="10"/>
  <c r="N384" i="10"/>
  <c r="L384" i="10"/>
  <c r="K384" i="10"/>
  <c r="J393" i="10"/>
  <c r="I393" i="10"/>
  <c r="L393" i="10"/>
  <c r="K393" i="10"/>
  <c r="H393" i="10"/>
  <c r="G393" i="10"/>
  <c r="Q393" i="10" s="1"/>
  <c r="O393" i="10"/>
  <c r="N393" i="10"/>
  <c r="H400" i="10"/>
  <c r="M404" i="10"/>
  <c r="N408" i="10"/>
  <c r="L408" i="10"/>
  <c r="K408" i="10"/>
  <c r="J425" i="10"/>
  <c r="I425" i="10"/>
  <c r="L425" i="10"/>
  <c r="K425" i="10"/>
  <c r="H425" i="10"/>
  <c r="G425" i="10"/>
  <c r="Q425" i="10" s="1"/>
  <c r="O425" i="10"/>
  <c r="N425" i="10"/>
  <c r="H432" i="10"/>
  <c r="M436" i="10"/>
  <c r="N440" i="10"/>
  <c r="L440" i="10"/>
  <c r="K440" i="10"/>
  <c r="J457" i="10"/>
  <c r="I457" i="10"/>
  <c r="L457" i="10"/>
  <c r="K457" i="10"/>
  <c r="H457" i="10"/>
  <c r="G457" i="10"/>
  <c r="Q457" i="10" s="1"/>
  <c r="O457" i="10"/>
  <c r="N457" i="10"/>
  <c r="H464" i="10"/>
  <c r="M468" i="10"/>
  <c r="N472" i="10"/>
  <c r="L472" i="10"/>
  <c r="K472" i="10"/>
  <c r="J489" i="10"/>
  <c r="I489" i="10"/>
  <c r="L489" i="10"/>
  <c r="K489" i="10"/>
  <c r="H489" i="10"/>
  <c r="G489" i="10"/>
  <c r="Q489" i="10" s="1"/>
  <c r="O489" i="10"/>
  <c r="N489" i="10"/>
  <c r="H496" i="10"/>
  <c r="M500" i="10"/>
  <c r="N504" i="10"/>
  <c r="L504" i="10"/>
  <c r="K504" i="10"/>
  <c r="Q524" i="10"/>
  <c r="N528" i="10"/>
  <c r="J539" i="10"/>
  <c r="I539" i="10"/>
  <c r="H539" i="10"/>
  <c r="L539" i="10"/>
  <c r="M539" i="10"/>
  <c r="K539" i="10"/>
  <c r="G539" i="10"/>
  <c r="Q539" i="10" s="1"/>
  <c r="O539" i="10"/>
  <c r="I541" i="10"/>
  <c r="H552" i="10"/>
  <c r="O573" i="10"/>
  <c r="M573" i="10"/>
  <c r="L573" i="10"/>
  <c r="H584" i="10"/>
  <c r="G584" i="10"/>
  <c r="J584" i="10"/>
  <c r="O584" i="10"/>
  <c r="N584" i="10"/>
  <c r="Q588" i="10"/>
  <c r="K591" i="10"/>
  <c r="O603" i="10"/>
  <c r="J620" i="10"/>
  <c r="K620" i="10"/>
  <c r="I620" i="10"/>
  <c r="H620" i="10"/>
  <c r="N620" i="10"/>
  <c r="O620" i="10"/>
  <c r="L620" i="10"/>
  <c r="G620" i="10"/>
  <c r="O53" i="10"/>
  <c r="R53" i="10" s="1"/>
  <c r="N53" i="10"/>
  <c r="T53" i="10" s="1"/>
  <c r="S53" i="10"/>
  <c r="G53" i="10"/>
  <c r="Q53" i="10" s="1"/>
  <c r="T54" i="10"/>
  <c r="H54" i="10"/>
  <c r="G54" i="10"/>
  <c r="J54" i="10"/>
  <c r="S54" i="10" s="1"/>
  <c r="P72" i="10"/>
  <c r="K75" i="10"/>
  <c r="O101" i="10"/>
  <c r="R101" i="10" s="1"/>
  <c r="N101" i="10"/>
  <c r="T101" i="10" s="1"/>
  <c r="S101" i="10"/>
  <c r="G101" i="10"/>
  <c r="Q101" i="10" s="1"/>
  <c r="T102" i="10"/>
  <c r="H102" i="10"/>
  <c r="G102" i="10"/>
  <c r="J102" i="10"/>
  <c r="S102" i="10" s="1"/>
  <c r="P120" i="10"/>
  <c r="K123" i="10"/>
  <c r="O149" i="10"/>
  <c r="N149" i="10"/>
  <c r="T149" i="10" s="1"/>
  <c r="G149" i="10"/>
  <c r="Q149" i="10" s="1"/>
  <c r="T150" i="10"/>
  <c r="H150" i="10"/>
  <c r="G150" i="10"/>
  <c r="J150" i="10"/>
  <c r="S150" i="10" s="1"/>
  <c r="K159" i="10"/>
  <c r="K183" i="10"/>
  <c r="K207" i="10"/>
  <c r="K218" i="10"/>
  <c r="L219" i="10"/>
  <c r="K231" i="10"/>
  <c r="K242" i="10"/>
  <c r="L243" i="10"/>
  <c r="K255" i="10"/>
  <c r="K266" i="10"/>
  <c r="L267" i="10"/>
  <c r="J297" i="10"/>
  <c r="I297" i="10"/>
  <c r="K297" i="10"/>
  <c r="H297" i="10"/>
  <c r="G297" i="10"/>
  <c r="M297" i="10"/>
  <c r="O299" i="10"/>
  <c r="J299" i="10"/>
  <c r="I299" i="10"/>
  <c r="H299" i="10"/>
  <c r="G299" i="10"/>
  <c r="Q299" i="10" s="1"/>
  <c r="L299" i="10"/>
  <c r="T299" i="10" s="1"/>
  <c r="J321" i="10"/>
  <c r="R321" i="10" s="1"/>
  <c r="I321" i="10"/>
  <c r="K321" i="10"/>
  <c r="H321" i="10"/>
  <c r="G321" i="10"/>
  <c r="M321" i="10"/>
  <c r="O323" i="10"/>
  <c r="J323" i="10"/>
  <c r="I323" i="10"/>
  <c r="H323" i="10"/>
  <c r="G323" i="10"/>
  <c r="Q323" i="10" s="1"/>
  <c r="L323" i="10"/>
  <c r="T323" i="10" s="1"/>
  <c r="J345" i="10"/>
  <c r="I345" i="10"/>
  <c r="K345" i="10"/>
  <c r="H345" i="10"/>
  <c r="G345" i="10"/>
  <c r="M345" i="10"/>
  <c r="O347" i="10"/>
  <c r="J347" i="10"/>
  <c r="I347" i="10"/>
  <c r="H347" i="10"/>
  <c r="G347" i="10"/>
  <c r="Q347" i="10" s="1"/>
  <c r="L347" i="10"/>
  <c r="Q365" i="10"/>
  <c r="L372" i="10"/>
  <c r="Q378" i="10"/>
  <c r="H379" i="10"/>
  <c r="M385" i="10"/>
  <c r="S386" i="10"/>
  <c r="Q394" i="10"/>
  <c r="L398" i="10"/>
  <c r="O398" i="10"/>
  <c r="K398" i="10"/>
  <c r="J398" i="10"/>
  <c r="I398" i="10"/>
  <c r="H398" i="10"/>
  <c r="G398" i="10"/>
  <c r="J400" i="10"/>
  <c r="S400" i="10" s="1"/>
  <c r="N404" i="10"/>
  <c r="S418" i="10"/>
  <c r="Q426" i="10"/>
  <c r="L430" i="10"/>
  <c r="O430" i="10"/>
  <c r="K430" i="10"/>
  <c r="J430" i="10"/>
  <c r="I430" i="10"/>
  <c r="H430" i="10"/>
  <c r="G430" i="10"/>
  <c r="J432" i="10"/>
  <c r="S432" i="10" s="1"/>
  <c r="N436" i="10"/>
  <c r="S450" i="10"/>
  <c r="Q458" i="10"/>
  <c r="L462" i="10"/>
  <c r="O462" i="10"/>
  <c r="K462" i="10"/>
  <c r="J462" i="10"/>
  <c r="I462" i="10"/>
  <c r="H462" i="10"/>
  <c r="G462" i="10"/>
  <c r="J464" i="10"/>
  <c r="S464" i="10" s="1"/>
  <c r="N468" i="10"/>
  <c r="S482" i="10"/>
  <c r="L494" i="10"/>
  <c r="O494" i="10"/>
  <c r="K494" i="10"/>
  <c r="J494" i="10"/>
  <c r="I494" i="10"/>
  <c r="H494" i="10"/>
  <c r="G494" i="10"/>
  <c r="J496" i="10"/>
  <c r="S496" i="10" s="1"/>
  <c r="N500" i="10"/>
  <c r="S514" i="10"/>
  <c r="J521" i="10"/>
  <c r="I521" i="10"/>
  <c r="H521" i="10"/>
  <c r="G521" i="10"/>
  <c r="Q521" i="10" s="1"/>
  <c r="O521" i="10"/>
  <c r="J531" i="10"/>
  <c r="S531" i="10" s="1"/>
  <c r="I531" i="10"/>
  <c r="H531" i="10"/>
  <c r="L531" i="10"/>
  <c r="O531" i="10"/>
  <c r="N531" i="10"/>
  <c r="M531" i="10"/>
  <c r="K531" i="10"/>
  <c r="J532" i="10"/>
  <c r="J536" i="10"/>
  <c r="S537" i="10"/>
  <c r="R537" i="10"/>
  <c r="J541" i="10"/>
  <c r="S541" i="10" s="1"/>
  <c r="J543" i="10"/>
  <c r="O543" i="10"/>
  <c r="I543" i="10"/>
  <c r="H543" i="10"/>
  <c r="G543" i="10"/>
  <c r="Q543" i="10" s="1"/>
  <c r="M543" i="10"/>
  <c r="L543" i="10"/>
  <c r="G550" i="10"/>
  <c r="Q550" i="10" s="1"/>
  <c r="K550" i="10"/>
  <c r="J550" i="10"/>
  <c r="M550" i="10"/>
  <c r="I550" i="10"/>
  <c r="H550" i="10"/>
  <c r="O550" i="10"/>
  <c r="N550" i="10"/>
  <c r="J552" i="10"/>
  <c r="N564" i="10"/>
  <c r="L564" i="10"/>
  <c r="I564" i="10"/>
  <c r="H564" i="10"/>
  <c r="G564" i="10"/>
  <c r="O564" i="10"/>
  <c r="R564" i="10" s="1"/>
  <c r="K564" i="10"/>
  <c r="M568" i="10"/>
  <c r="G581" i="10"/>
  <c r="Q581" i="10" s="1"/>
  <c r="Q583" i="10"/>
  <c r="N606" i="10"/>
  <c r="M606" i="10"/>
  <c r="L606" i="10"/>
  <c r="K606" i="10"/>
  <c r="O610" i="10"/>
  <c r="M610" i="10"/>
  <c r="L610" i="10"/>
  <c r="K610" i="10"/>
  <c r="J610" i="10"/>
  <c r="S610" i="10" s="1"/>
  <c r="I610" i="10"/>
  <c r="H610" i="10"/>
  <c r="P52" i="10"/>
  <c r="O81" i="10"/>
  <c r="R81" i="10" s="1"/>
  <c r="N81" i="10"/>
  <c r="T81" i="10" s="1"/>
  <c r="S81" i="10"/>
  <c r="G81" i="10"/>
  <c r="Q81" i="10" s="1"/>
  <c r="H82" i="10"/>
  <c r="G82" i="10"/>
  <c r="Q82" i="10" s="1"/>
  <c r="J82" i="10"/>
  <c r="P100" i="10"/>
  <c r="O129" i="10"/>
  <c r="R129" i="10" s="1"/>
  <c r="N129" i="10"/>
  <c r="T129" i="10" s="1"/>
  <c r="S129" i="10"/>
  <c r="G129" i="10"/>
  <c r="Q129" i="10" s="1"/>
  <c r="H130" i="10"/>
  <c r="G130" i="10"/>
  <c r="Q130" i="10" s="1"/>
  <c r="J130" i="10"/>
  <c r="P148" i="10"/>
  <c r="T158" i="10"/>
  <c r="H158" i="10"/>
  <c r="G158" i="10"/>
  <c r="J158" i="10"/>
  <c r="H159" i="10"/>
  <c r="G159" i="10"/>
  <c r="P176" i="10"/>
  <c r="T182" i="10"/>
  <c r="H182" i="10"/>
  <c r="G182" i="10"/>
  <c r="Q182" i="10" s="1"/>
  <c r="J182" i="10"/>
  <c r="S182" i="10" s="1"/>
  <c r="H183" i="10"/>
  <c r="G183" i="10"/>
  <c r="P200" i="10"/>
  <c r="T206" i="10"/>
  <c r="H206" i="10"/>
  <c r="G206" i="10"/>
  <c r="Q206" i="10" s="1"/>
  <c r="J206" i="10"/>
  <c r="H207" i="10"/>
  <c r="G207" i="10"/>
  <c r="L218" i="10"/>
  <c r="N219" i="10"/>
  <c r="P224" i="10"/>
  <c r="H230" i="10"/>
  <c r="G230" i="10"/>
  <c r="Q230" i="10" s="1"/>
  <c r="J230" i="10"/>
  <c r="S230" i="10" s="1"/>
  <c r="H231" i="10"/>
  <c r="G231" i="10"/>
  <c r="Q236" i="10"/>
  <c r="L242" i="10"/>
  <c r="N243" i="10"/>
  <c r="T254" i="10"/>
  <c r="H254" i="10"/>
  <c r="G254" i="10"/>
  <c r="Q254" i="10" s="1"/>
  <c r="J254" i="10"/>
  <c r="S254" i="10" s="1"/>
  <c r="H255" i="10"/>
  <c r="G255" i="10"/>
  <c r="L266" i="10"/>
  <c r="N267" i="10"/>
  <c r="Q278" i="10"/>
  <c r="P278" i="10"/>
  <c r="Q302" i="10"/>
  <c r="Q326" i="10"/>
  <c r="P326" i="10"/>
  <c r="Q350" i="10"/>
  <c r="P350" i="10"/>
  <c r="J369" i="10"/>
  <c r="I369" i="10"/>
  <c r="L369" i="10"/>
  <c r="K369" i="10"/>
  <c r="H369" i="10"/>
  <c r="G369" i="10"/>
  <c r="N369" i="10"/>
  <c r="M372" i="10"/>
  <c r="O385" i="10"/>
  <c r="S388" i="10"/>
  <c r="G388" i="10"/>
  <c r="Q388" i="10" s="1"/>
  <c r="I388" i="10"/>
  <c r="H388" i="10"/>
  <c r="L388" i="10"/>
  <c r="K388" i="10"/>
  <c r="Q389" i="10"/>
  <c r="N390" i="10"/>
  <c r="O404" i="10"/>
  <c r="M417" i="10"/>
  <c r="G420" i="10"/>
  <c r="Q420" i="10" s="1"/>
  <c r="R420" i="10"/>
  <c r="I420" i="10"/>
  <c r="H420" i="10"/>
  <c r="L420" i="10"/>
  <c r="K420" i="10"/>
  <c r="Q421" i="10"/>
  <c r="N422" i="10"/>
  <c r="O436" i="10"/>
  <c r="M449" i="10"/>
  <c r="S452" i="10"/>
  <c r="G452" i="10"/>
  <c r="R452" i="10"/>
  <c r="I452" i="10"/>
  <c r="H452" i="10"/>
  <c r="L452" i="10"/>
  <c r="K452" i="10"/>
  <c r="Q453" i="10"/>
  <c r="N454" i="10"/>
  <c r="O468" i="10"/>
  <c r="M481" i="10"/>
  <c r="G484" i="10"/>
  <c r="I484" i="10"/>
  <c r="H484" i="10"/>
  <c r="L484" i="10"/>
  <c r="K484" i="10"/>
  <c r="Q485" i="10"/>
  <c r="N486" i="10"/>
  <c r="O500" i="10"/>
  <c r="M513" i="10"/>
  <c r="G516" i="10"/>
  <c r="Q516" i="10" s="1"/>
  <c r="I516" i="10"/>
  <c r="H516" i="10"/>
  <c r="L516" i="10"/>
  <c r="K516" i="10"/>
  <c r="Q517" i="10"/>
  <c r="N518" i="10"/>
  <c r="Q535" i="10"/>
  <c r="K541" i="10"/>
  <c r="S544" i="10"/>
  <c r="R544" i="10"/>
  <c r="S548" i="10"/>
  <c r="R548" i="10"/>
  <c r="G568" i="10"/>
  <c r="I568" i="10"/>
  <c r="H568" i="10"/>
  <c r="L568" i="10"/>
  <c r="K568" i="10"/>
  <c r="Q577" i="10"/>
  <c r="J579" i="10"/>
  <c r="I579" i="10"/>
  <c r="H579" i="10"/>
  <c r="L579" i="10"/>
  <c r="M579" i="10"/>
  <c r="K579" i="10"/>
  <c r="Q580" i="10"/>
  <c r="H586" i="10"/>
  <c r="J586" i="10"/>
  <c r="S586" i="10" s="1"/>
  <c r="L586" i="10"/>
  <c r="K586" i="10"/>
  <c r="I586" i="10"/>
  <c r="O586" i="10"/>
  <c r="I601" i="10"/>
  <c r="K601" i="10"/>
  <c r="J601" i="10"/>
  <c r="S601" i="10" s="1"/>
  <c r="H601" i="10"/>
  <c r="M601" i="10"/>
  <c r="O601" i="10"/>
  <c r="N601" i="10"/>
  <c r="L601" i="10"/>
  <c r="Q613" i="10"/>
  <c r="P668" i="10"/>
  <c r="I45" i="10"/>
  <c r="O61" i="10"/>
  <c r="R61" i="10" s="1"/>
  <c r="N61" i="10"/>
  <c r="T61" i="10" s="1"/>
  <c r="S61" i="10"/>
  <c r="G61" i="10"/>
  <c r="H62" i="10"/>
  <c r="G62" i="10"/>
  <c r="Q62" i="10" s="1"/>
  <c r="J62" i="10"/>
  <c r="S62" i="10" s="1"/>
  <c r="H73" i="10"/>
  <c r="P80" i="10"/>
  <c r="K83" i="10"/>
  <c r="I93" i="10"/>
  <c r="O109" i="10"/>
  <c r="R109" i="10" s="1"/>
  <c r="N109" i="10"/>
  <c r="T109" i="10" s="1"/>
  <c r="S109" i="10"/>
  <c r="G109" i="10"/>
  <c r="Q109" i="10" s="1"/>
  <c r="H110" i="10"/>
  <c r="G110" i="10"/>
  <c r="J110" i="10"/>
  <c r="S110" i="10" s="1"/>
  <c r="H121" i="10"/>
  <c r="P128" i="10"/>
  <c r="K131" i="10"/>
  <c r="I141" i="10"/>
  <c r="K163" i="10"/>
  <c r="K187" i="10"/>
  <c r="K211" i="10"/>
  <c r="M218" i="10"/>
  <c r="O219" i="10"/>
  <c r="K235" i="10"/>
  <c r="M242" i="10"/>
  <c r="O243" i="10"/>
  <c r="K259" i="10"/>
  <c r="M266" i="10"/>
  <c r="O267" i="10"/>
  <c r="J293" i="10"/>
  <c r="I293" i="10"/>
  <c r="K293" i="10"/>
  <c r="H293" i="10"/>
  <c r="G293" i="10"/>
  <c r="Q293" i="10" s="1"/>
  <c r="M293" i="10"/>
  <c r="O295" i="10"/>
  <c r="J295" i="10"/>
  <c r="S295" i="10" s="1"/>
  <c r="I295" i="10"/>
  <c r="H295" i="10"/>
  <c r="G295" i="10"/>
  <c r="Q295" i="10" s="1"/>
  <c r="L295" i="10"/>
  <c r="T295" i="10" s="1"/>
  <c r="J317" i="10"/>
  <c r="S317" i="10" s="1"/>
  <c r="I317" i="10"/>
  <c r="K317" i="10"/>
  <c r="H317" i="10"/>
  <c r="G317" i="10"/>
  <c r="M317" i="10"/>
  <c r="O319" i="10"/>
  <c r="J319" i="10"/>
  <c r="S319" i="10" s="1"/>
  <c r="I319" i="10"/>
  <c r="H319" i="10"/>
  <c r="G319" i="10"/>
  <c r="Q319" i="10" s="1"/>
  <c r="L319" i="10"/>
  <c r="J341" i="10"/>
  <c r="I341" i="10"/>
  <c r="K341" i="10"/>
  <c r="H341" i="10"/>
  <c r="G341" i="10"/>
  <c r="M341" i="10"/>
  <c r="O343" i="10"/>
  <c r="J343" i="10"/>
  <c r="I343" i="10"/>
  <c r="H343" i="10"/>
  <c r="G343" i="10"/>
  <c r="Q343" i="10" s="1"/>
  <c r="L343" i="10"/>
  <c r="N372" i="10"/>
  <c r="N376" i="10"/>
  <c r="L376" i="10"/>
  <c r="K376" i="10"/>
  <c r="L382" i="10"/>
  <c r="O382" i="10"/>
  <c r="K382" i="10"/>
  <c r="J382" i="10"/>
  <c r="I382" i="10"/>
  <c r="H382" i="10"/>
  <c r="G382" i="10"/>
  <c r="J401" i="10"/>
  <c r="I401" i="10"/>
  <c r="L401" i="10"/>
  <c r="K401" i="10"/>
  <c r="H401" i="10"/>
  <c r="G401" i="10"/>
  <c r="O401" i="10"/>
  <c r="N401" i="10"/>
  <c r="N416" i="10"/>
  <c r="L416" i="10"/>
  <c r="K416" i="10"/>
  <c r="J433" i="10"/>
  <c r="S433" i="10" s="1"/>
  <c r="I433" i="10"/>
  <c r="L433" i="10"/>
  <c r="K433" i="10"/>
  <c r="H433" i="10"/>
  <c r="G433" i="10"/>
  <c r="O433" i="10"/>
  <c r="N433" i="10"/>
  <c r="N448" i="10"/>
  <c r="L448" i="10"/>
  <c r="K448" i="10"/>
  <c r="J465" i="10"/>
  <c r="I465" i="10"/>
  <c r="L465" i="10"/>
  <c r="K465" i="10"/>
  <c r="H465" i="10"/>
  <c r="G465" i="10"/>
  <c r="O465" i="10"/>
  <c r="N465" i="10"/>
  <c r="N480" i="10"/>
  <c r="L480" i="10"/>
  <c r="K480" i="10"/>
  <c r="J497" i="10"/>
  <c r="I497" i="10"/>
  <c r="L497" i="10"/>
  <c r="K497" i="10"/>
  <c r="H497" i="10"/>
  <c r="G497" i="10"/>
  <c r="O497" i="10"/>
  <c r="N497" i="10"/>
  <c r="N512" i="10"/>
  <c r="L512" i="10"/>
  <c r="K512" i="10"/>
  <c r="H525" i="10"/>
  <c r="J525" i="10"/>
  <c r="I525" i="10"/>
  <c r="G525" i="10"/>
  <c r="Q525" i="10" s="1"/>
  <c r="M525" i="10"/>
  <c r="L525" i="10"/>
  <c r="G546" i="10"/>
  <c r="Q546" i="10" s="1"/>
  <c r="K546" i="10"/>
  <c r="J546" i="10"/>
  <c r="I546" i="10"/>
  <c r="H546" i="10"/>
  <c r="N546" i="10"/>
  <c r="M546" i="10"/>
  <c r="Q556" i="10"/>
  <c r="N560" i="10"/>
  <c r="J571" i="10"/>
  <c r="I571" i="10"/>
  <c r="H571" i="10"/>
  <c r="L571" i="10"/>
  <c r="M571" i="10"/>
  <c r="K571" i="10"/>
  <c r="G571" i="10"/>
  <c r="Q571" i="10" s="1"/>
  <c r="O571" i="10"/>
  <c r="G590" i="10"/>
  <c r="Q590" i="10" s="1"/>
  <c r="H590" i="10"/>
  <c r="I590" i="10"/>
  <c r="N590" i="10"/>
  <c r="M590" i="10"/>
  <c r="L590" i="10"/>
  <c r="K590" i="10"/>
  <c r="J590" i="10"/>
  <c r="Q608" i="10"/>
  <c r="L616" i="10"/>
  <c r="K616" i="10"/>
  <c r="J616" i="10"/>
  <c r="O616" i="10"/>
  <c r="N616" i="10"/>
  <c r="I616" i="10"/>
  <c r="H616" i="10"/>
  <c r="Q672" i="10"/>
  <c r="Q715" i="10"/>
  <c r="N727" i="10"/>
  <c r="I727" i="10"/>
  <c r="H727" i="10"/>
  <c r="G727" i="10"/>
  <c r="P736" i="10"/>
  <c r="G755" i="10"/>
  <c r="I755" i="10"/>
  <c r="M797" i="10"/>
  <c r="K797" i="10"/>
  <c r="J797" i="10"/>
  <c r="S797" i="10" s="1"/>
  <c r="I797" i="10"/>
  <c r="H797" i="10"/>
  <c r="G797" i="10"/>
  <c r="Q797" i="10" s="1"/>
  <c r="N797" i="10"/>
  <c r="N811" i="10"/>
  <c r="I811" i="10"/>
  <c r="M841" i="10"/>
  <c r="K841" i="10"/>
  <c r="J841" i="10"/>
  <c r="S841" i="10" s="1"/>
  <c r="O841" i="10"/>
  <c r="N841" i="10"/>
  <c r="L841" i="10"/>
  <c r="I841" i="10"/>
  <c r="H841" i="10"/>
  <c r="K940" i="10"/>
  <c r="J940" i="10"/>
  <c r="I940" i="10"/>
  <c r="M940" i="10"/>
  <c r="H940" i="10"/>
  <c r="G940" i="10"/>
  <c r="O940" i="10"/>
  <c r="N940" i="10"/>
  <c r="L940" i="10"/>
  <c r="K946" i="10"/>
  <c r="J946" i="10"/>
  <c r="S946" i="10" s="1"/>
  <c r="M946" i="10"/>
  <c r="L946" i="10"/>
  <c r="I946" i="10"/>
  <c r="O946" i="10"/>
  <c r="H946" i="10"/>
  <c r="G946" i="10"/>
  <c r="Q946" i="10" s="1"/>
  <c r="N946" i="10"/>
  <c r="K954" i="10"/>
  <c r="J954" i="10"/>
  <c r="S954" i="10" s="1"/>
  <c r="M954" i="10"/>
  <c r="L954" i="10"/>
  <c r="I954" i="10"/>
  <c r="H954" i="10"/>
  <c r="O954" i="10"/>
  <c r="N954" i="10"/>
  <c r="G954" i="10"/>
  <c r="Q1058" i="10"/>
  <c r="K1066" i="10"/>
  <c r="J1066" i="10"/>
  <c r="S1066" i="10" s="1"/>
  <c r="M1066" i="10"/>
  <c r="L1066" i="10"/>
  <c r="I1066" i="10"/>
  <c r="O1066" i="10"/>
  <c r="N1066" i="10"/>
  <c r="H1066" i="10"/>
  <c r="G1066" i="10"/>
  <c r="Q1066" i="10" s="1"/>
  <c r="K1088" i="10"/>
  <c r="J1088" i="10"/>
  <c r="I1088" i="10"/>
  <c r="O1088" i="10"/>
  <c r="N1088" i="10"/>
  <c r="M1088" i="10"/>
  <c r="L1088" i="10"/>
  <c r="H1088" i="10"/>
  <c r="G1088" i="10"/>
  <c r="Q1088" i="10" s="1"/>
  <c r="K1124" i="10"/>
  <c r="J1124" i="10"/>
  <c r="S1124" i="10" s="1"/>
  <c r="I1124" i="10"/>
  <c r="G1124" i="10"/>
  <c r="Q1124" i="10" s="1"/>
  <c r="N1124" i="10"/>
  <c r="M1124" i="10"/>
  <c r="L1124" i="10"/>
  <c r="H1124" i="10"/>
  <c r="O1124" i="10"/>
  <c r="M3" i="10"/>
  <c r="M7" i="10"/>
  <c r="M11" i="10"/>
  <c r="M15" i="10"/>
  <c r="M19" i="10"/>
  <c r="M23" i="10"/>
  <c r="M27" i="10"/>
  <c r="M31" i="10"/>
  <c r="M35" i="10"/>
  <c r="M39" i="10"/>
  <c r="M43" i="10"/>
  <c r="T43" i="10" s="1"/>
  <c r="M47" i="10"/>
  <c r="M51" i="10"/>
  <c r="M55" i="10"/>
  <c r="T55" i="10" s="1"/>
  <c r="M59" i="10"/>
  <c r="M63" i="10"/>
  <c r="M67" i="10"/>
  <c r="M71" i="10"/>
  <c r="M75" i="10"/>
  <c r="M79" i="10"/>
  <c r="T79" i="10" s="1"/>
  <c r="M83" i="10"/>
  <c r="M87" i="10"/>
  <c r="M91" i="10"/>
  <c r="M95" i="10"/>
  <c r="M99" i="10"/>
  <c r="M103" i="10"/>
  <c r="T103" i="10" s="1"/>
  <c r="M107" i="10"/>
  <c r="M111" i="10"/>
  <c r="M115" i="10"/>
  <c r="M119" i="10"/>
  <c r="M123" i="10"/>
  <c r="M127" i="10"/>
  <c r="M131" i="10"/>
  <c r="M135" i="10"/>
  <c r="M139" i="10"/>
  <c r="M143" i="10"/>
  <c r="T143" i="10" s="1"/>
  <c r="M147" i="10"/>
  <c r="M151" i="10"/>
  <c r="M155" i="10"/>
  <c r="G157" i="10"/>
  <c r="Q157" i="10" s="1"/>
  <c r="S157" i="10"/>
  <c r="M159" i="10"/>
  <c r="G161" i="10"/>
  <c r="Q161" i="10" s="1"/>
  <c r="S161" i="10"/>
  <c r="M163" i="10"/>
  <c r="G165" i="10"/>
  <c r="Q165" i="10" s="1"/>
  <c r="S165" i="10"/>
  <c r="M167" i="10"/>
  <c r="T167" i="10" s="1"/>
  <c r="G169" i="10"/>
  <c r="Q169" i="10" s="1"/>
  <c r="S169" i="10"/>
  <c r="M171" i="10"/>
  <c r="G173" i="10"/>
  <c r="Q173" i="10" s="1"/>
  <c r="S173" i="10"/>
  <c r="M175" i="10"/>
  <c r="G177" i="10"/>
  <c r="Q177" i="10" s="1"/>
  <c r="S177" i="10"/>
  <c r="M179" i="10"/>
  <c r="T179" i="10" s="1"/>
  <c r="G181" i="10"/>
  <c r="Q181" i="10" s="1"/>
  <c r="M183" i="10"/>
  <c r="G185" i="10"/>
  <c r="Q185" i="10" s="1"/>
  <c r="S185" i="10"/>
  <c r="M187" i="10"/>
  <c r="G189" i="10"/>
  <c r="Q189" i="10" s="1"/>
  <c r="S189" i="10"/>
  <c r="M191" i="10"/>
  <c r="T191" i="10" s="1"/>
  <c r="G193" i="10"/>
  <c r="S193" i="10"/>
  <c r="M195" i="10"/>
  <c r="G197" i="10"/>
  <c r="Q197" i="10" s="1"/>
  <c r="S197" i="10"/>
  <c r="M199" i="10"/>
  <c r="G201" i="10"/>
  <c r="Q201" i="10" s="1"/>
  <c r="S201" i="10"/>
  <c r="M203" i="10"/>
  <c r="T203" i="10" s="1"/>
  <c r="G205" i="10"/>
  <c r="P205" i="10" s="1"/>
  <c r="S205" i="10"/>
  <c r="M207" i="10"/>
  <c r="G209" i="10"/>
  <c r="S209" i="10"/>
  <c r="M211" i="10"/>
  <c r="G213" i="10"/>
  <c r="Q213" i="10" s="1"/>
  <c r="S213" i="10"/>
  <c r="M215" i="10"/>
  <c r="T215" i="10" s="1"/>
  <c r="G217" i="10"/>
  <c r="P217" i="10" s="1"/>
  <c r="S217" i="10"/>
  <c r="M219" i="10"/>
  <c r="G221" i="10"/>
  <c r="P221" i="10" s="1"/>
  <c r="S221" i="10"/>
  <c r="M223" i="10"/>
  <c r="G225" i="10"/>
  <c r="Q225" i="10" s="1"/>
  <c r="S225" i="10"/>
  <c r="M227" i="10"/>
  <c r="G229" i="10"/>
  <c r="Q229" i="10" s="1"/>
  <c r="S229" i="10"/>
  <c r="M231" i="10"/>
  <c r="G233" i="10"/>
  <c r="Q233" i="10" s="1"/>
  <c r="S233" i="10"/>
  <c r="M235" i="10"/>
  <c r="G237" i="10"/>
  <c r="Q237" i="10" s="1"/>
  <c r="S237" i="10"/>
  <c r="M239" i="10"/>
  <c r="T239" i="10" s="1"/>
  <c r="G241" i="10"/>
  <c r="Q241" i="10" s="1"/>
  <c r="S241" i="10"/>
  <c r="M243" i="10"/>
  <c r="G245" i="10"/>
  <c r="Q245" i="10" s="1"/>
  <c r="S245" i="10"/>
  <c r="M247" i="10"/>
  <c r="G249" i="10"/>
  <c r="P249" i="10" s="1"/>
  <c r="S249" i="10"/>
  <c r="M251" i="10"/>
  <c r="G253" i="10"/>
  <c r="Q253" i="10" s="1"/>
  <c r="S253" i="10"/>
  <c r="M255" i="10"/>
  <c r="G257" i="10"/>
  <c r="S257" i="10"/>
  <c r="M259" i="10"/>
  <c r="G261" i="10"/>
  <c r="Q261" i="10" s="1"/>
  <c r="S261" i="10"/>
  <c r="M263" i="10"/>
  <c r="T263" i="10" s="1"/>
  <c r="G265" i="10"/>
  <c r="Q265" i="10" s="1"/>
  <c r="S265" i="10"/>
  <c r="M267" i="10"/>
  <c r="G269" i="10"/>
  <c r="Q269" i="10" s="1"/>
  <c r="S269" i="10"/>
  <c r="M271" i="10"/>
  <c r="G273" i="10"/>
  <c r="S273" i="10"/>
  <c r="M275" i="10"/>
  <c r="O363" i="10"/>
  <c r="O371" i="10"/>
  <c r="Q371" i="10"/>
  <c r="O379" i="10"/>
  <c r="O387" i="10"/>
  <c r="Q387" i="10"/>
  <c r="O395" i="10"/>
  <c r="Q395" i="10"/>
  <c r="O403" i="10"/>
  <c r="Q403" i="10"/>
  <c r="O411" i="10"/>
  <c r="O419" i="10"/>
  <c r="Q419" i="10"/>
  <c r="O427" i="10"/>
  <c r="Q427" i="10"/>
  <c r="O435" i="10"/>
  <c r="Q435" i="10"/>
  <c r="O443" i="10"/>
  <c r="Q443" i="10"/>
  <c r="O451" i="10"/>
  <c r="Q451" i="10"/>
  <c r="O459" i="10"/>
  <c r="O467" i="10"/>
  <c r="O475" i="10"/>
  <c r="O483" i="10"/>
  <c r="Q483" i="10"/>
  <c r="O491" i="10"/>
  <c r="Q491" i="10"/>
  <c r="O499" i="10"/>
  <c r="Q499" i="10"/>
  <c r="O507" i="10"/>
  <c r="Q507" i="10"/>
  <c r="O515" i="10"/>
  <c r="Q515" i="10"/>
  <c r="G538" i="10"/>
  <c r="P538" i="10" s="1"/>
  <c r="G542" i="10"/>
  <c r="K542" i="10"/>
  <c r="J542" i="10"/>
  <c r="S542" i="10" s="1"/>
  <c r="M542" i="10"/>
  <c r="G570" i="10"/>
  <c r="Q570" i="10" s="1"/>
  <c r="G574" i="10"/>
  <c r="K574" i="10"/>
  <c r="J574" i="10"/>
  <c r="S574" i="10" s="1"/>
  <c r="M574" i="10"/>
  <c r="M597" i="10"/>
  <c r="I617" i="10"/>
  <c r="S617" i="10"/>
  <c r="H617" i="10"/>
  <c r="N622" i="10"/>
  <c r="K631" i="10"/>
  <c r="J631" i="10"/>
  <c r="S631" i="10" s="1"/>
  <c r="M631" i="10"/>
  <c r="L631" i="10"/>
  <c r="I631" i="10"/>
  <c r="H631" i="10"/>
  <c r="G631" i="10"/>
  <c r="O631" i="10"/>
  <c r="K635" i="10"/>
  <c r="J635" i="10"/>
  <c r="S635" i="10" s="1"/>
  <c r="M635" i="10"/>
  <c r="L635" i="10"/>
  <c r="I635" i="10"/>
  <c r="H635" i="10"/>
  <c r="G635" i="10"/>
  <c r="O635" i="10"/>
  <c r="K639" i="10"/>
  <c r="J639" i="10"/>
  <c r="S639" i="10" s="1"/>
  <c r="M639" i="10"/>
  <c r="L639" i="10"/>
  <c r="I639" i="10"/>
  <c r="H639" i="10"/>
  <c r="G639" i="10"/>
  <c r="O639" i="10"/>
  <c r="K643" i="10"/>
  <c r="J643" i="10"/>
  <c r="S643" i="10" s="1"/>
  <c r="M643" i="10"/>
  <c r="L643" i="10"/>
  <c r="I643" i="10"/>
  <c r="H643" i="10"/>
  <c r="G643" i="10"/>
  <c r="Q643" i="10" s="1"/>
  <c r="O643" i="10"/>
  <c r="K647" i="10"/>
  <c r="J647" i="10"/>
  <c r="S647" i="10" s="1"/>
  <c r="M647" i="10"/>
  <c r="L647" i="10"/>
  <c r="I647" i="10"/>
  <c r="H647" i="10"/>
  <c r="G647" i="10"/>
  <c r="O647" i="10"/>
  <c r="K651" i="10"/>
  <c r="J651" i="10"/>
  <c r="S651" i="10" s="1"/>
  <c r="M651" i="10"/>
  <c r="L651" i="10"/>
  <c r="I651" i="10"/>
  <c r="H651" i="10"/>
  <c r="G651" i="10"/>
  <c r="O651" i="10"/>
  <c r="K655" i="10"/>
  <c r="J655" i="10"/>
  <c r="S655" i="10" s="1"/>
  <c r="M655" i="10"/>
  <c r="L655" i="10"/>
  <c r="I655" i="10"/>
  <c r="H655" i="10"/>
  <c r="G655" i="10"/>
  <c r="Q655" i="10" s="1"/>
  <c r="O655" i="10"/>
  <c r="K659" i="10"/>
  <c r="J659" i="10"/>
  <c r="S659" i="10" s="1"/>
  <c r="M659" i="10"/>
  <c r="L659" i="10"/>
  <c r="I659" i="10"/>
  <c r="H659" i="10"/>
  <c r="G659" i="10"/>
  <c r="Q659" i="10" s="1"/>
  <c r="O659" i="10"/>
  <c r="K663" i="10"/>
  <c r="J663" i="10"/>
  <c r="S663" i="10" s="1"/>
  <c r="M663" i="10"/>
  <c r="L663" i="10"/>
  <c r="I663" i="10"/>
  <c r="H663" i="10"/>
  <c r="G663" i="10"/>
  <c r="Q663" i="10" s="1"/>
  <c r="O663" i="10"/>
  <c r="K667" i="10"/>
  <c r="J667" i="10"/>
  <c r="S667" i="10" s="1"/>
  <c r="M667" i="10"/>
  <c r="L667" i="10"/>
  <c r="I667" i="10"/>
  <c r="H667" i="10"/>
  <c r="G667" i="10"/>
  <c r="O667" i="10"/>
  <c r="K671" i="10"/>
  <c r="J671" i="10"/>
  <c r="S671" i="10" s="1"/>
  <c r="M671" i="10"/>
  <c r="L671" i="10"/>
  <c r="I671" i="10"/>
  <c r="H671" i="10"/>
  <c r="G671" i="10"/>
  <c r="O671" i="10"/>
  <c r="K675" i="10"/>
  <c r="J675" i="10"/>
  <c r="S675" i="10" s="1"/>
  <c r="M675" i="10"/>
  <c r="L675" i="10"/>
  <c r="I675" i="10"/>
  <c r="H675" i="10"/>
  <c r="G675" i="10"/>
  <c r="O675" i="10"/>
  <c r="K679" i="10"/>
  <c r="J679" i="10"/>
  <c r="S679" i="10" s="1"/>
  <c r="M679" i="10"/>
  <c r="L679" i="10"/>
  <c r="I679" i="10"/>
  <c r="H679" i="10"/>
  <c r="G679" i="10"/>
  <c r="O679" i="10"/>
  <c r="K683" i="10"/>
  <c r="J683" i="10"/>
  <c r="S683" i="10" s="1"/>
  <c r="M683" i="10"/>
  <c r="L683" i="10"/>
  <c r="I683" i="10"/>
  <c r="H683" i="10"/>
  <c r="G683" i="10"/>
  <c r="Q683" i="10" s="1"/>
  <c r="O683" i="10"/>
  <c r="K687" i="10"/>
  <c r="J687" i="10"/>
  <c r="S687" i="10" s="1"/>
  <c r="M687" i="10"/>
  <c r="L687" i="10"/>
  <c r="I687" i="10"/>
  <c r="H687" i="10"/>
  <c r="G687" i="10"/>
  <c r="O687" i="10"/>
  <c r="K691" i="10"/>
  <c r="J691" i="10"/>
  <c r="S691" i="10" s="1"/>
  <c r="M691" i="10"/>
  <c r="L691" i="10"/>
  <c r="I691" i="10"/>
  <c r="H691" i="10"/>
  <c r="G691" i="10"/>
  <c r="Q691" i="10" s="1"/>
  <c r="O691" i="10"/>
  <c r="M695" i="10"/>
  <c r="Q699" i="10"/>
  <c r="N711" i="10"/>
  <c r="I711" i="10"/>
  <c r="H711" i="10"/>
  <c r="G711" i="10"/>
  <c r="M723" i="10"/>
  <c r="G739" i="10"/>
  <c r="I739" i="10"/>
  <c r="P740" i="10"/>
  <c r="Q767" i="10"/>
  <c r="H786" i="10"/>
  <c r="G786" i="10"/>
  <c r="L786" i="10"/>
  <c r="K786" i="10"/>
  <c r="J786" i="10"/>
  <c r="S786" i="10" s="1"/>
  <c r="I786" i="10"/>
  <c r="N786" i="10"/>
  <c r="O790" i="10"/>
  <c r="R790" i="10" s="1"/>
  <c r="N790" i="10"/>
  <c r="M790" i="10"/>
  <c r="L790" i="10"/>
  <c r="K790" i="10"/>
  <c r="Q817" i="10"/>
  <c r="M817" i="10"/>
  <c r="K817" i="10"/>
  <c r="J817" i="10"/>
  <c r="S817" i="10" s="1"/>
  <c r="O817" i="10"/>
  <c r="N817" i="10"/>
  <c r="L817" i="10"/>
  <c r="I817" i="10"/>
  <c r="H817" i="10"/>
  <c r="M835" i="10"/>
  <c r="M843" i="10"/>
  <c r="Q863" i="10"/>
  <c r="S876" i="10"/>
  <c r="K894" i="10"/>
  <c r="J894" i="10"/>
  <c r="S894" i="10" s="1"/>
  <c r="M894" i="10"/>
  <c r="L894" i="10"/>
  <c r="I894" i="10"/>
  <c r="O894" i="10"/>
  <c r="N894" i="10"/>
  <c r="H894" i="10"/>
  <c r="G894" i="10"/>
  <c r="Q894" i="10" s="1"/>
  <c r="Q1011" i="10"/>
  <c r="P1011" i="10"/>
  <c r="K1026" i="10"/>
  <c r="J1026" i="10"/>
  <c r="S1026" i="10" s="1"/>
  <c r="M1026" i="10"/>
  <c r="L1026" i="10"/>
  <c r="I1026" i="10"/>
  <c r="H1026" i="10"/>
  <c r="O1026" i="10"/>
  <c r="G1026" i="10"/>
  <c r="Q1026" i="10" s="1"/>
  <c r="N1026" i="10"/>
  <c r="K1096" i="10"/>
  <c r="J1096" i="10"/>
  <c r="R1096" i="10" s="1"/>
  <c r="I1096" i="10"/>
  <c r="M1096" i="10"/>
  <c r="L1096" i="10"/>
  <c r="H1096" i="10"/>
  <c r="G1096" i="10"/>
  <c r="Q1096" i="10" s="1"/>
  <c r="O1096" i="10"/>
  <c r="N1096" i="10"/>
  <c r="M390" i="10"/>
  <c r="M398" i="10"/>
  <c r="M406" i="10"/>
  <c r="M414" i="10"/>
  <c r="M422" i="10"/>
  <c r="M430" i="10"/>
  <c r="M438" i="10"/>
  <c r="M446" i="10"/>
  <c r="M454" i="10"/>
  <c r="M462" i="10"/>
  <c r="M470" i="10"/>
  <c r="M478" i="10"/>
  <c r="M486" i="10"/>
  <c r="M494" i="10"/>
  <c r="M502" i="10"/>
  <c r="M510" i="10"/>
  <c r="M518" i="10"/>
  <c r="N524" i="10"/>
  <c r="L524" i="10"/>
  <c r="M528" i="10"/>
  <c r="J535" i="10"/>
  <c r="S535" i="10" s="1"/>
  <c r="O535" i="10"/>
  <c r="H549" i="10"/>
  <c r="N556" i="10"/>
  <c r="L556" i="10"/>
  <c r="M560" i="10"/>
  <c r="J567" i="10"/>
  <c r="S567" i="10" s="1"/>
  <c r="O567" i="10"/>
  <c r="H581" i="10"/>
  <c r="Q600" i="10"/>
  <c r="P600" i="10"/>
  <c r="O608" i="10"/>
  <c r="N608" i="10"/>
  <c r="L608" i="10"/>
  <c r="I609" i="10"/>
  <c r="H609" i="10"/>
  <c r="G609" i="10"/>
  <c r="K609" i="10"/>
  <c r="L618" i="10"/>
  <c r="K618" i="10"/>
  <c r="J618" i="10"/>
  <c r="O618" i="10"/>
  <c r="M620" i="10"/>
  <c r="R628" i="10"/>
  <c r="N695" i="10"/>
  <c r="I695" i="10"/>
  <c r="H695" i="10"/>
  <c r="G695" i="10"/>
  <c r="Q704" i="10"/>
  <c r="M707" i="10"/>
  <c r="G723" i="10"/>
  <c r="I723" i="10"/>
  <c r="P724" i="10"/>
  <c r="Q751" i="10"/>
  <c r="H755" i="10"/>
  <c r="R756" i="10"/>
  <c r="S756" i="10"/>
  <c r="H770" i="10"/>
  <c r="G770" i="10"/>
  <c r="Q770" i="10" s="1"/>
  <c r="L770" i="10"/>
  <c r="K770" i="10"/>
  <c r="J770" i="10"/>
  <c r="S770" i="10" s="1"/>
  <c r="I770" i="10"/>
  <c r="N770" i="10"/>
  <c r="T772" i="10"/>
  <c r="O774" i="10"/>
  <c r="R774" i="10" s="1"/>
  <c r="N774" i="10"/>
  <c r="M774" i="10"/>
  <c r="L774" i="10"/>
  <c r="K774" i="10"/>
  <c r="M781" i="10"/>
  <c r="K781" i="10"/>
  <c r="J781" i="10"/>
  <c r="I781" i="10"/>
  <c r="H781" i="10"/>
  <c r="G781" i="10"/>
  <c r="Q781" i="10" s="1"/>
  <c r="N781" i="10"/>
  <c r="N795" i="10"/>
  <c r="I795" i="10"/>
  <c r="Q827" i="10"/>
  <c r="I835" i="10"/>
  <c r="H835" i="10"/>
  <c r="G835" i="10"/>
  <c r="I843" i="10"/>
  <c r="N843" i="10"/>
  <c r="H843" i="10"/>
  <c r="G843" i="10"/>
  <c r="M849" i="10"/>
  <c r="K849" i="10"/>
  <c r="J849" i="10"/>
  <c r="S849" i="10" s="1"/>
  <c r="H849" i="10"/>
  <c r="O849" i="10"/>
  <c r="N849" i="10"/>
  <c r="L849" i="10"/>
  <c r="I849" i="10"/>
  <c r="K880" i="10"/>
  <c r="J880" i="10"/>
  <c r="S880" i="10" s="1"/>
  <c r="I880" i="10"/>
  <c r="M880" i="10"/>
  <c r="H880" i="10"/>
  <c r="G880" i="10"/>
  <c r="O880" i="10"/>
  <c r="N880" i="10"/>
  <c r="L880" i="10"/>
  <c r="Q915" i="10"/>
  <c r="P915" i="10"/>
  <c r="Q1107" i="10"/>
  <c r="Q680" i="10"/>
  <c r="P680" i="10"/>
  <c r="Q684" i="10"/>
  <c r="P684" i="10"/>
  <c r="G707" i="10"/>
  <c r="I707" i="10"/>
  <c r="P708" i="10"/>
  <c r="Q735" i="10"/>
  <c r="H754" i="10"/>
  <c r="G754" i="10"/>
  <c r="Q754" i="10" s="1"/>
  <c r="L754" i="10"/>
  <c r="K754" i="10"/>
  <c r="J754" i="10"/>
  <c r="S754" i="10" s="1"/>
  <c r="I754" i="10"/>
  <c r="N754" i="10"/>
  <c r="N755" i="10"/>
  <c r="O758" i="10"/>
  <c r="N758" i="10"/>
  <c r="M758" i="10"/>
  <c r="L758" i="10"/>
  <c r="K758" i="10"/>
  <c r="M765" i="10"/>
  <c r="K765" i="10"/>
  <c r="J765" i="10"/>
  <c r="S765" i="10" s="1"/>
  <c r="I765" i="10"/>
  <c r="H765" i="10"/>
  <c r="G765" i="10"/>
  <c r="Q765" i="10" s="1"/>
  <c r="N765" i="10"/>
  <c r="L797" i="10"/>
  <c r="M801" i="10"/>
  <c r="K801" i="10"/>
  <c r="J801" i="10"/>
  <c r="O801" i="10"/>
  <c r="N801" i="10"/>
  <c r="L801" i="10"/>
  <c r="I801" i="10"/>
  <c r="H801" i="10"/>
  <c r="M802" i="10"/>
  <c r="M823" i="10"/>
  <c r="Q832" i="10"/>
  <c r="P832" i="10"/>
  <c r="M857" i="10"/>
  <c r="K857" i="10"/>
  <c r="J857" i="10"/>
  <c r="O857" i="10"/>
  <c r="N857" i="10"/>
  <c r="L857" i="10"/>
  <c r="I857" i="10"/>
  <c r="H857" i="10"/>
  <c r="H885" i="10"/>
  <c r="G885" i="10"/>
  <c r="Q885" i="10" s="1"/>
  <c r="N885" i="10"/>
  <c r="L885" i="10"/>
  <c r="K885" i="10"/>
  <c r="O885" i="10"/>
  <c r="M885" i="10"/>
  <c r="J885" i="10"/>
  <c r="I885" i="10"/>
  <c r="Q930" i="10"/>
  <c r="Q943" i="10"/>
  <c r="P943" i="10"/>
  <c r="H993" i="10"/>
  <c r="G993" i="10"/>
  <c r="Q993" i="10" s="1"/>
  <c r="N993" i="10"/>
  <c r="M993" i="10"/>
  <c r="L993" i="10"/>
  <c r="K993" i="10"/>
  <c r="J993" i="10"/>
  <c r="O993" i="10"/>
  <c r="Q1082" i="10"/>
  <c r="K1194" i="10"/>
  <c r="J1194" i="10"/>
  <c r="M1194" i="10"/>
  <c r="L1194" i="10"/>
  <c r="I1194" i="10"/>
  <c r="G1194" i="10"/>
  <c r="Q1194" i="10" s="1"/>
  <c r="N1194" i="10"/>
  <c r="O1194" i="10"/>
  <c r="H1194" i="10"/>
  <c r="R724" i="10"/>
  <c r="S724" i="10"/>
  <c r="H738" i="10"/>
  <c r="G738" i="10"/>
  <c r="L738" i="10"/>
  <c r="K738" i="10"/>
  <c r="J738" i="10"/>
  <c r="I738" i="10"/>
  <c r="N738" i="10"/>
  <c r="O742" i="10"/>
  <c r="N742" i="10"/>
  <c r="M742" i="10"/>
  <c r="L742" i="10"/>
  <c r="K742" i="10"/>
  <c r="M749" i="10"/>
  <c r="K749" i="10"/>
  <c r="J749" i="10"/>
  <c r="I749" i="10"/>
  <c r="H749" i="10"/>
  <c r="G749" i="10"/>
  <c r="N749" i="10"/>
  <c r="N779" i="10"/>
  <c r="I779" i="10"/>
  <c r="O797" i="10"/>
  <c r="G811" i="10"/>
  <c r="N823" i="10"/>
  <c r="I823" i="10"/>
  <c r="H823" i="10"/>
  <c r="G823" i="10"/>
  <c r="Q840" i="10"/>
  <c r="G841" i="10"/>
  <c r="Q841" i="10" s="1"/>
  <c r="L867" i="10"/>
  <c r="K867" i="10"/>
  <c r="J867" i="10"/>
  <c r="S867" i="10" s="1"/>
  <c r="O867" i="10"/>
  <c r="N867" i="10"/>
  <c r="M867" i="10"/>
  <c r="I867" i="10"/>
  <c r="H867" i="10"/>
  <c r="R883" i="10"/>
  <c r="S883" i="10"/>
  <c r="Q978" i="10"/>
  <c r="K1004" i="10"/>
  <c r="J1004" i="10"/>
  <c r="S1004" i="10" s="1"/>
  <c r="I1004" i="10"/>
  <c r="O1004" i="10"/>
  <c r="N1004" i="10"/>
  <c r="M1004" i="10"/>
  <c r="L1004" i="10"/>
  <c r="H1004" i="10"/>
  <c r="G1004" i="10"/>
  <c r="Q1004" i="10" s="1"/>
  <c r="H630" i="10"/>
  <c r="G630" i="10"/>
  <c r="Q630" i="10" s="1"/>
  <c r="N630" i="10"/>
  <c r="M630" i="10"/>
  <c r="L630" i="10"/>
  <c r="J630" i="10"/>
  <c r="S630" i="10" s="1"/>
  <c r="H707" i="10"/>
  <c r="S708" i="10"/>
  <c r="H722" i="10"/>
  <c r="G722" i="10"/>
  <c r="L722" i="10"/>
  <c r="K722" i="10"/>
  <c r="J722" i="10"/>
  <c r="S722" i="10" s="1"/>
  <c r="I722" i="10"/>
  <c r="N722" i="10"/>
  <c r="O726" i="10"/>
  <c r="N726" i="10"/>
  <c r="M726" i="10"/>
  <c r="L726" i="10"/>
  <c r="K726" i="10"/>
  <c r="M733" i="10"/>
  <c r="K733" i="10"/>
  <c r="J733" i="10"/>
  <c r="S733" i="10" s="1"/>
  <c r="I733" i="10"/>
  <c r="H733" i="10"/>
  <c r="G733" i="10"/>
  <c r="Q733" i="10" s="1"/>
  <c r="N733" i="10"/>
  <c r="N763" i="10"/>
  <c r="I763" i="10"/>
  <c r="L781" i="10"/>
  <c r="M785" i="10"/>
  <c r="K785" i="10"/>
  <c r="J785" i="10"/>
  <c r="O785" i="10"/>
  <c r="N785" i="10"/>
  <c r="L785" i="10"/>
  <c r="I785" i="10"/>
  <c r="H785" i="10"/>
  <c r="G805" i="10"/>
  <c r="Q805" i="10" s="1"/>
  <c r="H811" i="10"/>
  <c r="Q816" i="10"/>
  <c r="P816" i="10"/>
  <c r="M819" i="10"/>
  <c r="N835" i="10"/>
  <c r="I851" i="10"/>
  <c r="H851" i="10"/>
  <c r="G851" i="10"/>
  <c r="I859" i="10"/>
  <c r="N859" i="10"/>
  <c r="H859" i="10"/>
  <c r="G859" i="10"/>
  <c r="H865" i="10"/>
  <c r="N865" i="10"/>
  <c r="K865" i="10"/>
  <c r="J865" i="10"/>
  <c r="S865" i="10" s="1"/>
  <c r="I865" i="10"/>
  <c r="Q879" i="10"/>
  <c r="P879" i="10"/>
  <c r="Q887" i="10"/>
  <c r="P887" i="10"/>
  <c r="Q891" i="10"/>
  <c r="P891" i="10"/>
  <c r="K896" i="10"/>
  <c r="J896" i="10"/>
  <c r="I896" i="10"/>
  <c r="O896" i="10"/>
  <c r="N896" i="10"/>
  <c r="M896" i="10"/>
  <c r="L896" i="10"/>
  <c r="H896" i="10"/>
  <c r="K904" i="10"/>
  <c r="J904" i="10"/>
  <c r="S904" i="10" s="1"/>
  <c r="I904" i="10"/>
  <c r="M904" i="10"/>
  <c r="H904" i="10"/>
  <c r="G904" i="10"/>
  <c r="Q904" i="10" s="1"/>
  <c r="O904" i="10"/>
  <c r="N904" i="10"/>
  <c r="L904" i="10"/>
  <c r="K952" i="10"/>
  <c r="J952" i="10"/>
  <c r="I952" i="10"/>
  <c r="M952" i="10"/>
  <c r="H952" i="10"/>
  <c r="G952" i="10"/>
  <c r="Q952" i="10" s="1"/>
  <c r="O952" i="10"/>
  <c r="N952" i="10"/>
  <c r="L952" i="10"/>
  <c r="S979" i="10"/>
  <c r="Q1163" i="10"/>
  <c r="P1163" i="10"/>
  <c r="R596" i="10"/>
  <c r="O597" i="10"/>
  <c r="J597" i="10"/>
  <c r="I597" i="10"/>
  <c r="H597" i="10"/>
  <c r="L597" i="10"/>
  <c r="G622" i="10"/>
  <c r="H622" i="10"/>
  <c r="K622" i="10"/>
  <c r="J622" i="10"/>
  <c r="R622" i="10" s="1"/>
  <c r="I622" i="10"/>
  <c r="M622" i="10"/>
  <c r="R632" i="10"/>
  <c r="S632" i="10"/>
  <c r="H634" i="10"/>
  <c r="G634" i="10"/>
  <c r="N634" i="10"/>
  <c r="M634" i="10"/>
  <c r="L634" i="10"/>
  <c r="K634" i="10"/>
  <c r="J634" i="10"/>
  <c r="S634" i="10" s="1"/>
  <c r="R636" i="10"/>
  <c r="S636" i="10"/>
  <c r="H638" i="10"/>
  <c r="G638" i="10"/>
  <c r="N638" i="10"/>
  <c r="M638" i="10"/>
  <c r="L638" i="10"/>
  <c r="K638" i="10"/>
  <c r="J638" i="10"/>
  <c r="S638" i="10" s="1"/>
  <c r="R640" i="10"/>
  <c r="S640" i="10"/>
  <c r="H642" i="10"/>
  <c r="G642" i="10"/>
  <c r="N642" i="10"/>
  <c r="M642" i="10"/>
  <c r="L642" i="10"/>
  <c r="K642" i="10"/>
  <c r="J642" i="10"/>
  <c r="S642" i="10" s="1"/>
  <c r="R644" i="10"/>
  <c r="S644" i="10"/>
  <c r="H646" i="10"/>
  <c r="G646" i="10"/>
  <c r="N646" i="10"/>
  <c r="M646" i="10"/>
  <c r="L646" i="10"/>
  <c r="K646" i="10"/>
  <c r="J646" i="10"/>
  <c r="R648" i="10"/>
  <c r="S648" i="10"/>
  <c r="H650" i="10"/>
  <c r="G650" i="10"/>
  <c r="Q650" i="10" s="1"/>
  <c r="N650" i="10"/>
  <c r="M650" i="10"/>
  <c r="L650" i="10"/>
  <c r="K650" i="10"/>
  <c r="J650" i="10"/>
  <c r="S650" i="10" s="1"/>
  <c r="R652" i="10"/>
  <c r="S652" i="10"/>
  <c r="H654" i="10"/>
  <c r="G654" i="10"/>
  <c r="N654" i="10"/>
  <c r="M654" i="10"/>
  <c r="L654" i="10"/>
  <c r="K654" i="10"/>
  <c r="J654" i="10"/>
  <c r="R656" i="10"/>
  <c r="S656" i="10"/>
  <c r="H658" i="10"/>
  <c r="G658" i="10"/>
  <c r="N658" i="10"/>
  <c r="M658" i="10"/>
  <c r="L658" i="10"/>
  <c r="K658" i="10"/>
  <c r="J658" i="10"/>
  <c r="S658" i="10" s="1"/>
  <c r="R660" i="10"/>
  <c r="S660" i="10"/>
  <c r="H662" i="10"/>
  <c r="G662" i="10"/>
  <c r="N662" i="10"/>
  <c r="M662" i="10"/>
  <c r="L662" i="10"/>
  <c r="K662" i="10"/>
  <c r="J662" i="10"/>
  <c r="S662" i="10" s="1"/>
  <c r="R664" i="10"/>
  <c r="S664" i="10"/>
  <c r="H666" i="10"/>
  <c r="G666" i="10"/>
  <c r="Q666" i="10" s="1"/>
  <c r="N666" i="10"/>
  <c r="M666" i="10"/>
  <c r="L666" i="10"/>
  <c r="K666" i="10"/>
  <c r="J666" i="10"/>
  <c r="R668" i="10"/>
  <c r="S668" i="10"/>
  <c r="H670" i="10"/>
  <c r="G670" i="10"/>
  <c r="N670" i="10"/>
  <c r="M670" i="10"/>
  <c r="L670" i="10"/>
  <c r="K670" i="10"/>
  <c r="J670" i="10"/>
  <c r="S670" i="10" s="1"/>
  <c r="R672" i="10"/>
  <c r="S672" i="10"/>
  <c r="H674" i="10"/>
  <c r="G674" i="10"/>
  <c r="Q674" i="10" s="1"/>
  <c r="N674" i="10"/>
  <c r="M674" i="10"/>
  <c r="L674" i="10"/>
  <c r="K674" i="10"/>
  <c r="J674" i="10"/>
  <c r="S674" i="10" s="1"/>
  <c r="R676" i="10"/>
  <c r="S676" i="10"/>
  <c r="H678" i="10"/>
  <c r="G678" i="10"/>
  <c r="N678" i="10"/>
  <c r="M678" i="10"/>
  <c r="L678" i="10"/>
  <c r="K678" i="10"/>
  <c r="J678" i="10"/>
  <c r="R680" i="10"/>
  <c r="S680" i="10"/>
  <c r="H682" i="10"/>
  <c r="G682" i="10"/>
  <c r="N682" i="10"/>
  <c r="M682" i="10"/>
  <c r="L682" i="10"/>
  <c r="K682" i="10"/>
  <c r="J682" i="10"/>
  <c r="S682" i="10" s="1"/>
  <c r="R684" i="10"/>
  <c r="S684" i="10"/>
  <c r="H686" i="10"/>
  <c r="G686" i="10"/>
  <c r="N686" i="10"/>
  <c r="M686" i="10"/>
  <c r="L686" i="10"/>
  <c r="K686" i="10"/>
  <c r="J686" i="10"/>
  <c r="S686" i="10" s="1"/>
  <c r="R688" i="10"/>
  <c r="S688" i="10"/>
  <c r="H690" i="10"/>
  <c r="G690" i="10"/>
  <c r="Q690" i="10" s="1"/>
  <c r="N690" i="10"/>
  <c r="M690" i="10"/>
  <c r="L690" i="10"/>
  <c r="K690" i="10"/>
  <c r="J690" i="10"/>
  <c r="S690" i="10" s="1"/>
  <c r="R692" i="10"/>
  <c r="S692" i="10"/>
  <c r="H706" i="10"/>
  <c r="G706" i="10"/>
  <c r="L706" i="10"/>
  <c r="K706" i="10"/>
  <c r="J706" i="10"/>
  <c r="S706" i="10" s="1"/>
  <c r="I706" i="10"/>
  <c r="N706" i="10"/>
  <c r="N707" i="10"/>
  <c r="N710" i="10"/>
  <c r="M710" i="10"/>
  <c r="L710" i="10"/>
  <c r="K710" i="10"/>
  <c r="M717" i="10"/>
  <c r="K717" i="10"/>
  <c r="J717" i="10"/>
  <c r="S717" i="10" s="1"/>
  <c r="I717" i="10"/>
  <c r="H717" i="10"/>
  <c r="G717" i="10"/>
  <c r="Q717" i="10" s="1"/>
  <c r="N717" i="10"/>
  <c r="N747" i="10"/>
  <c r="I747" i="10"/>
  <c r="I758" i="10"/>
  <c r="L765" i="10"/>
  <c r="M769" i="10"/>
  <c r="K769" i="10"/>
  <c r="J769" i="10"/>
  <c r="S769" i="10" s="1"/>
  <c r="O769" i="10"/>
  <c r="N769" i="10"/>
  <c r="L769" i="10"/>
  <c r="I769" i="10"/>
  <c r="H769" i="10"/>
  <c r="O773" i="10"/>
  <c r="N773" i="10"/>
  <c r="Q795" i="10"/>
  <c r="H805" i="10"/>
  <c r="N807" i="10"/>
  <c r="I807" i="10"/>
  <c r="H807" i="10"/>
  <c r="G807" i="10"/>
  <c r="G819" i="10"/>
  <c r="I819" i="10"/>
  <c r="Q831" i="10"/>
  <c r="H834" i="10"/>
  <c r="G834" i="10"/>
  <c r="Q834" i="10" s="1"/>
  <c r="M834" i="10"/>
  <c r="L834" i="10"/>
  <c r="K834" i="10"/>
  <c r="J834" i="10"/>
  <c r="S834" i="10" s="1"/>
  <c r="I834" i="10"/>
  <c r="O834" i="10"/>
  <c r="Q848" i="10"/>
  <c r="P848" i="10"/>
  <c r="G849" i="10"/>
  <c r="Q849" i="10" s="1"/>
  <c r="M874" i="10"/>
  <c r="K878" i="10"/>
  <c r="J878" i="10"/>
  <c r="M878" i="10"/>
  <c r="L878" i="10"/>
  <c r="I878" i="10"/>
  <c r="O878" i="10"/>
  <c r="G878" i="10"/>
  <c r="Q878" i="10" s="1"/>
  <c r="N878" i="10"/>
  <c r="H878" i="10"/>
  <c r="K906" i="10"/>
  <c r="J906" i="10"/>
  <c r="S906" i="10" s="1"/>
  <c r="M906" i="10"/>
  <c r="L906" i="10"/>
  <c r="I906" i="10"/>
  <c r="H906" i="10"/>
  <c r="G906" i="10"/>
  <c r="Q906" i="10" s="1"/>
  <c r="H909" i="10"/>
  <c r="G909" i="10"/>
  <c r="Q909" i="10" s="1"/>
  <c r="N909" i="10"/>
  <c r="L909" i="10"/>
  <c r="K909" i="10"/>
  <c r="M909" i="10"/>
  <c r="J909" i="10"/>
  <c r="O909" i="10"/>
  <c r="I909" i="10"/>
  <c r="K914" i="10"/>
  <c r="J914" i="10"/>
  <c r="S914" i="10" s="1"/>
  <c r="M914" i="10"/>
  <c r="L914" i="10"/>
  <c r="I914" i="10"/>
  <c r="O914" i="10"/>
  <c r="N914" i="10"/>
  <c r="G914" i="10"/>
  <c r="Q914" i="10" s="1"/>
  <c r="H914" i="10"/>
  <c r="H965" i="10"/>
  <c r="G965" i="10"/>
  <c r="J965" i="10"/>
  <c r="S965" i="10" s="1"/>
  <c r="I965" i="10"/>
  <c r="L965" i="10"/>
  <c r="O965" i="10"/>
  <c r="K1064" i="10"/>
  <c r="J1064" i="10"/>
  <c r="I1064" i="10"/>
  <c r="O1064" i="10"/>
  <c r="N1064" i="10"/>
  <c r="M1064" i="10"/>
  <c r="L1064" i="10"/>
  <c r="H1064" i="10"/>
  <c r="G1064" i="10"/>
  <c r="M157" i="10"/>
  <c r="M161" i="10"/>
  <c r="M165" i="10"/>
  <c r="M169" i="10"/>
  <c r="M173" i="10"/>
  <c r="M177" i="10"/>
  <c r="M181" i="10"/>
  <c r="M185" i="10"/>
  <c r="M189" i="10"/>
  <c r="M193" i="10"/>
  <c r="M197" i="10"/>
  <c r="M201" i="10"/>
  <c r="M205" i="10"/>
  <c r="M209" i="10"/>
  <c r="M213" i="10"/>
  <c r="M217" i="10"/>
  <c r="M221" i="10"/>
  <c r="M225" i="10"/>
  <c r="M229" i="10"/>
  <c r="M233" i="10"/>
  <c r="M237" i="10"/>
  <c r="M241" i="10"/>
  <c r="M245" i="10"/>
  <c r="T245" i="10" s="1"/>
  <c r="M249" i="10"/>
  <c r="T249" i="10" s="1"/>
  <c r="M253" i="10"/>
  <c r="T253" i="10" s="1"/>
  <c r="M257" i="10"/>
  <c r="T257" i="10" s="1"/>
  <c r="M261" i="10"/>
  <c r="T261" i="10" s="1"/>
  <c r="M265" i="10"/>
  <c r="T265" i="10" s="1"/>
  <c r="M269" i="10"/>
  <c r="T269" i="10" s="1"/>
  <c r="M273" i="10"/>
  <c r="T273" i="10" s="1"/>
  <c r="P362" i="10"/>
  <c r="I363" i="10"/>
  <c r="P363" i="10" s="1"/>
  <c r="O367" i="10"/>
  <c r="R367" i="10" s="1"/>
  <c r="P370" i="10"/>
  <c r="I371" i="10"/>
  <c r="P371" i="10" s="1"/>
  <c r="O375" i="10"/>
  <c r="P378" i="10"/>
  <c r="I379" i="10"/>
  <c r="O383" i="10"/>
  <c r="R383" i="10" s="1"/>
  <c r="P386" i="10"/>
  <c r="I387" i="10"/>
  <c r="P387" i="10" s="1"/>
  <c r="O391" i="10"/>
  <c r="R391" i="10" s="1"/>
  <c r="P394" i="10"/>
  <c r="I395" i="10"/>
  <c r="P395" i="10" s="1"/>
  <c r="O399" i="10"/>
  <c r="R399" i="10" s="1"/>
  <c r="I403" i="10"/>
  <c r="O407" i="10"/>
  <c r="R407" i="10" s="1"/>
  <c r="I411" i="10"/>
  <c r="O415" i="10"/>
  <c r="I419" i="10"/>
  <c r="P419" i="10" s="1"/>
  <c r="O423" i="10"/>
  <c r="R423" i="10" s="1"/>
  <c r="P426" i="10"/>
  <c r="I427" i="10"/>
  <c r="P427" i="10" s="1"/>
  <c r="O431" i="10"/>
  <c r="R431" i="10" s="1"/>
  <c r="P434" i="10"/>
  <c r="I435" i="10"/>
  <c r="P435" i="10" s="1"/>
  <c r="O439" i="10"/>
  <c r="R439" i="10" s="1"/>
  <c r="P442" i="10"/>
  <c r="I443" i="10"/>
  <c r="P443" i="10" s="1"/>
  <c r="O447" i="10"/>
  <c r="R447" i="10" s="1"/>
  <c r="I451" i="10"/>
  <c r="P451" i="10" s="1"/>
  <c r="O455" i="10"/>
  <c r="R455" i="10" s="1"/>
  <c r="P458" i="10"/>
  <c r="I459" i="10"/>
  <c r="P459" i="10" s="1"/>
  <c r="O463" i="10"/>
  <c r="R463" i="10" s="1"/>
  <c r="I467" i="10"/>
  <c r="P467" i="10" s="1"/>
  <c r="O471" i="10"/>
  <c r="R471" i="10" s="1"/>
  <c r="I475" i="10"/>
  <c r="O479" i="10"/>
  <c r="R479" i="10" s="1"/>
  <c r="I483" i="10"/>
  <c r="P483" i="10" s="1"/>
  <c r="O487" i="10"/>
  <c r="R487" i="10" s="1"/>
  <c r="I491" i="10"/>
  <c r="P491" i="10" s="1"/>
  <c r="O495" i="10"/>
  <c r="R495" i="10" s="1"/>
  <c r="P498" i="10"/>
  <c r="I499" i="10"/>
  <c r="P499" i="10" s="1"/>
  <c r="O503" i="10"/>
  <c r="R503" i="10" s="1"/>
  <c r="I507" i="10"/>
  <c r="P507" i="10" s="1"/>
  <c r="O511" i="10"/>
  <c r="R511" i="10" s="1"/>
  <c r="I515" i="10"/>
  <c r="P515" i="10" s="1"/>
  <c r="O519" i="10"/>
  <c r="R519" i="10" s="1"/>
  <c r="S522" i="10"/>
  <c r="G522" i="10"/>
  <c r="Q522" i="10" s="1"/>
  <c r="T522" i="10"/>
  <c r="R522" i="10"/>
  <c r="H524" i="10"/>
  <c r="G526" i="10"/>
  <c r="P526" i="10" s="1"/>
  <c r="K526" i="10"/>
  <c r="J526" i="10"/>
  <c r="R526" i="10" s="1"/>
  <c r="M526" i="10"/>
  <c r="H535" i="10"/>
  <c r="J538" i="10"/>
  <c r="S538" i="10" s="1"/>
  <c r="H542" i="10"/>
  <c r="I545" i="10"/>
  <c r="P545" i="10" s="1"/>
  <c r="I549" i="10"/>
  <c r="S554" i="10"/>
  <c r="G554" i="10"/>
  <c r="Q554" i="10" s="1"/>
  <c r="T554" i="10"/>
  <c r="R554" i="10"/>
  <c r="H556" i="10"/>
  <c r="S558" i="10"/>
  <c r="G558" i="10"/>
  <c r="P558" i="10" s="1"/>
  <c r="K558" i="10"/>
  <c r="J558" i="10"/>
  <c r="R558" i="10" s="1"/>
  <c r="M558" i="10"/>
  <c r="H567" i="10"/>
  <c r="J570" i="10"/>
  <c r="S570" i="10" s="1"/>
  <c r="H574" i="10"/>
  <c r="I577" i="10"/>
  <c r="P577" i="10" s="1"/>
  <c r="I581" i="10"/>
  <c r="J585" i="10"/>
  <c r="M592" i="10"/>
  <c r="T592" i="10" s="1"/>
  <c r="R592" i="10"/>
  <c r="L594" i="10"/>
  <c r="G595" i="10"/>
  <c r="J599" i="10"/>
  <c r="M599" i="10"/>
  <c r="K599" i="10"/>
  <c r="I599" i="10"/>
  <c r="H599" i="10"/>
  <c r="N599" i="10"/>
  <c r="N605" i="10"/>
  <c r="I608" i="10"/>
  <c r="P608" i="10" s="1"/>
  <c r="J609" i="10"/>
  <c r="S609" i="10" s="1"/>
  <c r="L617" i="10"/>
  <c r="H618" i="10"/>
  <c r="J623" i="10"/>
  <c r="M623" i="10"/>
  <c r="K627" i="10"/>
  <c r="J627" i="10"/>
  <c r="M627" i="10"/>
  <c r="L627" i="10"/>
  <c r="I627" i="10"/>
  <c r="H627" i="10"/>
  <c r="G627" i="10"/>
  <c r="O627" i="10"/>
  <c r="S628" i="10"/>
  <c r="T632" i="10"/>
  <c r="T668" i="10"/>
  <c r="T672" i="10"/>
  <c r="T676" i="10"/>
  <c r="T680" i="10"/>
  <c r="T684" i="10"/>
  <c r="T692" i="10"/>
  <c r="N694" i="10"/>
  <c r="L694" i="10"/>
  <c r="K694" i="10"/>
  <c r="M701" i="10"/>
  <c r="K701" i="10"/>
  <c r="J701" i="10"/>
  <c r="I701" i="10"/>
  <c r="H701" i="10"/>
  <c r="G701" i="10"/>
  <c r="N701" i="10"/>
  <c r="N731" i="10"/>
  <c r="I731" i="10"/>
  <c r="P731" i="10" s="1"/>
  <c r="P735" i="10"/>
  <c r="I742" i="10"/>
  <c r="L749" i="10"/>
  <c r="Q753" i="10"/>
  <c r="M753" i="10"/>
  <c r="K753" i="10"/>
  <c r="J753" i="10"/>
  <c r="O753" i="10"/>
  <c r="N753" i="10"/>
  <c r="L753" i="10"/>
  <c r="I753" i="10"/>
  <c r="H753" i="10"/>
  <c r="M754" i="10"/>
  <c r="O757" i="10"/>
  <c r="N757" i="10"/>
  <c r="J758" i="10"/>
  <c r="O765" i="10"/>
  <c r="O770" i="10"/>
  <c r="G789" i="10"/>
  <c r="Q789" i="10" s="1"/>
  <c r="M791" i="10"/>
  <c r="H795" i="10"/>
  <c r="Q800" i="10"/>
  <c r="P800" i="10"/>
  <c r="G801" i="10"/>
  <c r="Q801" i="10" s="1"/>
  <c r="M803" i="10"/>
  <c r="I805" i="10"/>
  <c r="Q839" i="10"/>
  <c r="P839" i="10"/>
  <c r="H842" i="10"/>
  <c r="G842" i="10"/>
  <c r="N842" i="10"/>
  <c r="M842" i="10"/>
  <c r="L842" i="10"/>
  <c r="K842" i="10"/>
  <c r="J842" i="10"/>
  <c r="I842" i="10"/>
  <c r="Q856" i="10"/>
  <c r="G857" i="10"/>
  <c r="Q857" i="10" s="1"/>
  <c r="N874" i="10"/>
  <c r="K886" i="10"/>
  <c r="J886" i="10"/>
  <c r="S886" i="10" s="1"/>
  <c r="M886" i="10"/>
  <c r="L886" i="10"/>
  <c r="I886" i="10"/>
  <c r="O886" i="10"/>
  <c r="H886" i="10"/>
  <c r="G886" i="10"/>
  <c r="Q886" i="10" s="1"/>
  <c r="R907" i="10"/>
  <c r="S907" i="10"/>
  <c r="Q919" i="10"/>
  <c r="P919" i="10"/>
  <c r="K934" i="10"/>
  <c r="J934" i="10"/>
  <c r="S934" i="10" s="1"/>
  <c r="M934" i="10"/>
  <c r="L934" i="10"/>
  <c r="I934" i="10"/>
  <c r="O934" i="10"/>
  <c r="H934" i="10"/>
  <c r="G934" i="10"/>
  <c r="Q934" i="10" s="1"/>
  <c r="N934" i="10"/>
  <c r="Q955" i="10"/>
  <c r="P955" i="10"/>
  <c r="R991" i="10"/>
  <c r="S991" i="10"/>
  <c r="I993" i="10"/>
  <c r="K1126" i="10"/>
  <c r="J1126" i="10"/>
  <c r="S1126" i="10" s="1"/>
  <c r="M1126" i="10"/>
  <c r="L1126" i="10"/>
  <c r="I1126" i="10"/>
  <c r="G1126" i="10"/>
  <c r="O1126" i="10"/>
  <c r="N1126" i="10"/>
  <c r="H1126" i="10"/>
  <c r="N157" i="10"/>
  <c r="N161" i="10"/>
  <c r="N165" i="10"/>
  <c r="N169" i="10"/>
  <c r="N173" i="10"/>
  <c r="N177" i="10"/>
  <c r="N181" i="10"/>
  <c r="N185" i="10"/>
  <c r="N189" i="10"/>
  <c r="N193" i="10"/>
  <c r="N197" i="10"/>
  <c r="N201" i="10"/>
  <c r="N205" i="10"/>
  <c r="N209" i="10"/>
  <c r="N213" i="10"/>
  <c r="N217" i="10"/>
  <c r="N221" i="10"/>
  <c r="N225" i="10"/>
  <c r="N229" i="10"/>
  <c r="N233" i="10"/>
  <c r="N237" i="10"/>
  <c r="N241" i="10"/>
  <c r="J363" i="10"/>
  <c r="S363" i="10" s="1"/>
  <c r="J371" i="10"/>
  <c r="S371" i="10" s="1"/>
  <c r="J379" i="10"/>
  <c r="S379" i="10" s="1"/>
  <c r="J387" i="10"/>
  <c r="S387" i="10" s="1"/>
  <c r="J395" i="10"/>
  <c r="S395" i="10" s="1"/>
  <c r="J403" i="10"/>
  <c r="S403" i="10" s="1"/>
  <c r="J411" i="10"/>
  <c r="S411" i="10" s="1"/>
  <c r="J419" i="10"/>
  <c r="S419" i="10" s="1"/>
  <c r="J427" i="10"/>
  <c r="S427" i="10" s="1"/>
  <c r="J435" i="10"/>
  <c r="S435" i="10" s="1"/>
  <c r="J443" i="10"/>
  <c r="J451" i="10"/>
  <c r="J459" i="10"/>
  <c r="S459" i="10" s="1"/>
  <c r="J467" i="10"/>
  <c r="S467" i="10" s="1"/>
  <c r="J475" i="10"/>
  <c r="S475" i="10" s="1"/>
  <c r="J483" i="10"/>
  <c r="S483" i="10" s="1"/>
  <c r="J491" i="10"/>
  <c r="S491" i="10" s="1"/>
  <c r="J499" i="10"/>
  <c r="S499" i="10" s="1"/>
  <c r="J507" i="10"/>
  <c r="S507" i="10" s="1"/>
  <c r="J515" i="10"/>
  <c r="S515" i="10" s="1"/>
  <c r="I524" i="10"/>
  <c r="S533" i="10"/>
  <c r="R533" i="10"/>
  <c r="H533" i="10"/>
  <c r="Q533" i="10"/>
  <c r="I535" i="10"/>
  <c r="K538" i="10"/>
  <c r="N540" i="10"/>
  <c r="L540" i="10"/>
  <c r="I542" i="10"/>
  <c r="J545" i="10"/>
  <c r="J549" i="10"/>
  <c r="S549" i="10" s="1"/>
  <c r="J551" i="10"/>
  <c r="P551" i="10"/>
  <c r="O551" i="10"/>
  <c r="I556" i="10"/>
  <c r="S565" i="10"/>
  <c r="R565" i="10"/>
  <c r="H565" i="10"/>
  <c r="P565" i="10" s="1"/>
  <c r="Q565" i="10"/>
  <c r="I567" i="10"/>
  <c r="K570" i="10"/>
  <c r="N572" i="10"/>
  <c r="L572" i="10"/>
  <c r="I574" i="10"/>
  <c r="J577" i="10"/>
  <c r="J581" i="10"/>
  <c r="R581" i="10" s="1"/>
  <c r="J583" i="10"/>
  <c r="S583" i="10" s="1"/>
  <c r="P583" i="10"/>
  <c r="O583" i="10"/>
  <c r="K585" i="10"/>
  <c r="M594" i="10"/>
  <c r="H595" i="10"/>
  <c r="T598" i="10"/>
  <c r="J608" i="10"/>
  <c r="L609" i="10"/>
  <c r="M617" i="10"/>
  <c r="I618" i="10"/>
  <c r="H626" i="10"/>
  <c r="G626" i="10"/>
  <c r="O626" i="10"/>
  <c r="R626" i="10" s="1"/>
  <c r="N626" i="10"/>
  <c r="M626" i="10"/>
  <c r="Q651" i="10"/>
  <c r="N715" i="10"/>
  <c r="I715" i="10"/>
  <c r="P715" i="10" s="1"/>
  <c r="P719" i="10"/>
  <c r="I726" i="10"/>
  <c r="L733" i="10"/>
  <c r="Q737" i="10"/>
  <c r="M737" i="10"/>
  <c r="K737" i="10"/>
  <c r="J737" i="10"/>
  <c r="O737" i="10"/>
  <c r="N737" i="10"/>
  <c r="L737" i="10"/>
  <c r="I737" i="10"/>
  <c r="H737" i="10"/>
  <c r="M738" i="10"/>
  <c r="O741" i="10"/>
  <c r="N741" i="10"/>
  <c r="J742" i="10"/>
  <c r="S742" i="10" s="1"/>
  <c r="O749" i="10"/>
  <c r="O754" i="10"/>
  <c r="G773" i="10"/>
  <c r="Q773" i="10" s="1"/>
  <c r="G779" i="10"/>
  <c r="H789" i="10"/>
  <c r="N791" i="10"/>
  <c r="I791" i="10"/>
  <c r="H791" i="10"/>
  <c r="G791" i="10"/>
  <c r="G803" i="10"/>
  <c r="I803" i="10"/>
  <c r="L805" i="10"/>
  <c r="Q815" i="10"/>
  <c r="H819" i="10"/>
  <c r="R820" i="10"/>
  <c r="S820" i="10"/>
  <c r="M829" i="10"/>
  <c r="K829" i="10"/>
  <c r="J829" i="10"/>
  <c r="I829" i="10"/>
  <c r="H829" i="10"/>
  <c r="G829" i="10"/>
  <c r="Q829" i="10" s="1"/>
  <c r="N829" i="10"/>
  <c r="N851" i="10"/>
  <c r="T852" i="10"/>
  <c r="Q864" i="10"/>
  <c r="P864" i="10"/>
  <c r="G865" i="10"/>
  <c r="Q865" i="10" s="1"/>
  <c r="G867" i="10"/>
  <c r="Q867" i="10" s="1"/>
  <c r="L871" i="10"/>
  <c r="K871" i="10"/>
  <c r="J871" i="10"/>
  <c r="N871" i="10"/>
  <c r="I871" i="10"/>
  <c r="H871" i="10"/>
  <c r="O871" i="10"/>
  <c r="M871" i="10"/>
  <c r="Q872" i="10"/>
  <c r="P872" i="10"/>
  <c r="R887" i="10"/>
  <c r="S887" i="10"/>
  <c r="H893" i="10"/>
  <c r="G893" i="10"/>
  <c r="Q893" i="10" s="1"/>
  <c r="J893" i="10"/>
  <c r="S893" i="10" s="1"/>
  <c r="O893" i="10"/>
  <c r="L893" i="10"/>
  <c r="K893" i="10"/>
  <c r="I893" i="10"/>
  <c r="N893" i="10"/>
  <c r="P911" i="10"/>
  <c r="K942" i="10"/>
  <c r="J942" i="10"/>
  <c r="S942" i="10" s="1"/>
  <c r="M942" i="10"/>
  <c r="L942" i="10"/>
  <c r="I942" i="10"/>
  <c r="H942" i="10"/>
  <c r="O942" i="10"/>
  <c r="N942" i="10"/>
  <c r="G942" i="10"/>
  <c r="Q942" i="10" s="1"/>
  <c r="H953" i="10"/>
  <c r="G953" i="10"/>
  <c r="J953" i="10"/>
  <c r="S953" i="10" s="1"/>
  <c r="L953" i="10"/>
  <c r="O953" i="10"/>
  <c r="N953" i="10"/>
  <c r="M953" i="10"/>
  <c r="I953" i="10"/>
  <c r="K968" i="10"/>
  <c r="J968" i="10"/>
  <c r="S968" i="10" s="1"/>
  <c r="I968" i="10"/>
  <c r="O968" i="10"/>
  <c r="N968" i="10"/>
  <c r="L968" i="10"/>
  <c r="H968" i="10"/>
  <c r="G968" i="10"/>
  <c r="Q968" i="10" s="1"/>
  <c r="M968" i="10"/>
  <c r="Q1039" i="10"/>
  <c r="S1163" i="10"/>
  <c r="K1184" i="10"/>
  <c r="J1184" i="10"/>
  <c r="S1184" i="10" s="1"/>
  <c r="I1184" i="10"/>
  <c r="G1184" i="10"/>
  <c r="O1184" i="10"/>
  <c r="N1184" i="10"/>
  <c r="M1184" i="10"/>
  <c r="L1184" i="10"/>
  <c r="H1184" i="10"/>
  <c r="I3" i="10"/>
  <c r="L4" i="10"/>
  <c r="I7" i="10"/>
  <c r="L8" i="10"/>
  <c r="I11" i="10"/>
  <c r="L12" i="10"/>
  <c r="I15" i="10"/>
  <c r="L16" i="10"/>
  <c r="I19" i="10"/>
  <c r="L20" i="10"/>
  <c r="I23" i="10"/>
  <c r="L24" i="10"/>
  <c r="I27" i="10"/>
  <c r="L28" i="10"/>
  <c r="I31" i="10"/>
  <c r="L32" i="10"/>
  <c r="I35" i="10"/>
  <c r="L36" i="10"/>
  <c r="I39" i="10"/>
  <c r="L40" i="10"/>
  <c r="I43" i="10"/>
  <c r="P43" i="10" s="1"/>
  <c r="L44" i="10"/>
  <c r="I47" i="10"/>
  <c r="L48" i="10"/>
  <c r="I51" i="10"/>
  <c r="L52" i="10"/>
  <c r="I55" i="10"/>
  <c r="P55" i="10" s="1"/>
  <c r="L56" i="10"/>
  <c r="I59" i="10"/>
  <c r="L60" i="10"/>
  <c r="I63" i="10"/>
  <c r="L64" i="10"/>
  <c r="I67" i="10"/>
  <c r="P67" i="10" s="1"/>
  <c r="L68" i="10"/>
  <c r="I71" i="10"/>
  <c r="L72" i="10"/>
  <c r="I75" i="10"/>
  <c r="P75" i="10" s="1"/>
  <c r="L76" i="10"/>
  <c r="I79" i="10"/>
  <c r="L80" i="10"/>
  <c r="I83" i="10"/>
  <c r="L84" i="10"/>
  <c r="I87" i="10"/>
  <c r="P87" i="10" s="1"/>
  <c r="L88" i="10"/>
  <c r="I91" i="10"/>
  <c r="P91" i="10" s="1"/>
  <c r="L92" i="10"/>
  <c r="I95" i="10"/>
  <c r="L96" i="10"/>
  <c r="I99" i="10"/>
  <c r="L100" i="10"/>
  <c r="I103" i="10"/>
  <c r="P103" i="10" s="1"/>
  <c r="L104" i="10"/>
  <c r="I107" i="10"/>
  <c r="L108" i="10"/>
  <c r="I111" i="10"/>
  <c r="L112" i="10"/>
  <c r="I115" i="10"/>
  <c r="P115" i="10" s="1"/>
  <c r="L116" i="10"/>
  <c r="I119" i="10"/>
  <c r="L120" i="10"/>
  <c r="I123" i="10"/>
  <c r="P123" i="10" s="1"/>
  <c r="L124" i="10"/>
  <c r="I127" i="10"/>
  <c r="L128" i="10"/>
  <c r="I131" i="10"/>
  <c r="L132" i="10"/>
  <c r="I135" i="10"/>
  <c r="P135" i="10" s="1"/>
  <c r="L136" i="10"/>
  <c r="I139" i="10"/>
  <c r="P139" i="10" s="1"/>
  <c r="L140" i="10"/>
  <c r="I143" i="10"/>
  <c r="L144" i="10"/>
  <c r="I147" i="10"/>
  <c r="L148" i="10"/>
  <c r="I151" i="10"/>
  <c r="P151" i="10" s="1"/>
  <c r="L152" i="10"/>
  <c r="I155" i="10"/>
  <c r="L156" i="10"/>
  <c r="O157" i="10"/>
  <c r="R157" i="10" s="1"/>
  <c r="I159" i="10"/>
  <c r="L160" i="10"/>
  <c r="O161" i="10"/>
  <c r="R161" i="10" s="1"/>
  <c r="I163" i="10"/>
  <c r="L164" i="10"/>
  <c r="O165" i="10"/>
  <c r="R165" i="10" s="1"/>
  <c r="I167" i="10"/>
  <c r="L168" i="10"/>
  <c r="O169" i="10"/>
  <c r="R169" i="10" s="1"/>
  <c r="I171" i="10"/>
  <c r="L172" i="10"/>
  <c r="O173" i="10"/>
  <c r="R173" i="10" s="1"/>
  <c r="I175" i="10"/>
  <c r="L176" i="10"/>
  <c r="O177" i="10"/>
  <c r="R177" i="10" s="1"/>
  <c r="I179" i="10"/>
  <c r="L180" i="10"/>
  <c r="O181" i="10"/>
  <c r="R181" i="10" s="1"/>
  <c r="I183" i="10"/>
  <c r="L184" i="10"/>
  <c r="O185" i="10"/>
  <c r="R185" i="10" s="1"/>
  <c r="I187" i="10"/>
  <c r="L188" i="10"/>
  <c r="O189" i="10"/>
  <c r="R189" i="10" s="1"/>
  <c r="I191" i="10"/>
  <c r="L192" i="10"/>
  <c r="O193" i="10"/>
  <c r="R193" i="10" s="1"/>
  <c r="I195" i="10"/>
  <c r="L196" i="10"/>
  <c r="O197" i="10"/>
  <c r="R197" i="10" s="1"/>
  <c r="I199" i="10"/>
  <c r="L200" i="10"/>
  <c r="O201" i="10"/>
  <c r="R201" i="10" s="1"/>
  <c r="I203" i="10"/>
  <c r="L204" i="10"/>
  <c r="O205" i="10"/>
  <c r="R205" i="10" s="1"/>
  <c r="I207" i="10"/>
  <c r="L208" i="10"/>
  <c r="O209" i="10"/>
  <c r="R209" i="10" s="1"/>
  <c r="I211" i="10"/>
  <c r="L212" i="10"/>
  <c r="O213" i="10"/>
  <c r="R213" i="10" s="1"/>
  <c r="I215" i="10"/>
  <c r="L216" i="10"/>
  <c r="O217" i="10"/>
  <c r="R217" i="10" s="1"/>
  <c r="I219" i="10"/>
  <c r="L220" i="10"/>
  <c r="O221" i="10"/>
  <c r="R221" i="10" s="1"/>
  <c r="I223" i="10"/>
  <c r="L224" i="10"/>
  <c r="O225" i="10"/>
  <c r="R225" i="10" s="1"/>
  <c r="I227" i="10"/>
  <c r="L228" i="10"/>
  <c r="O229" i="10"/>
  <c r="R229" i="10" s="1"/>
  <c r="I231" i="10"/>
  <c r="L232" i="10"/>
  <c r="O233" i="10"/>
  <c r="R233" i="10" s="1"/>
  <c r="I235" i="10"/>
  <c r="L236" i="10"/>
  <c r="O237" i="10"/>
  <c r="R237" i="10" s="1"/>
  <c r="I239" i="10"/>
  <c r="L240" i="10"/>
  <c r="O241" i="10"/>
  <c r="R241" i="10" s="1"/>
  <c r="I243" i="10"/>
  <c r="L244" i="10"/>
  <c r="O245" i="10"/>
  <c r="R245" i="10" s="1"/>
  <c r="I247" i="10"/>
  <c r="L248" i="10"/>
  <c r="O249" i="10"/>
  <c r="R249" i="10" s="1"/>
  <c r="I251" i="10"/>
  <c r="L252" i="10"/>
  <c r="O253" i="10"/>
  <c r="R253" i="10" s="1"/>
  <c r="I255" i="10"/>
  <c r="L256" i="10"/>
  <c r="O257" i="10"/>
  <c r="R257" i="10" s="1"/>
  <c r="I259" i="10"/>
  <c r="L260" i="10"/>
  <c r="O261" i="10"/>
  <c r="R261" i="10" s="1"/>
  <c r="I263" i="10"/>
  <c r="L264" i="10"/>
  <c r="O265" i="10"/>
  <c r="R265" i="10" s="1"/>
  <c r="I267" i="10"/>
  <c r="L268" i="10"/>
  <c r="O269" i="10"/>
  <c r="R269" i="10" s="1"/>
  <c r="I271" i="10"/>
  <c r="L272" i="10"/>
  <c r="O273" i="10"/>
  <c r="R273" i="10" s="1"/>
  <c r="I275" i="10"/>
  <c r="S276" i="10"/>
  <c r="G276" i="10"/>
  <c r="R276" i="10"/>
  <c r="N276" i="10"/>
  <c r="T276" i="10" s="1"/>
  <c r="M278" i="10"/>
  <c r="S280" i="10"/>
  <c r="G280" i="10"/>
  <c r="N280" i="10"/>
  <c r="T280" i="10" s="1"/>
  <c r="M282" i="10"/>
  <c r="S284" i="10"/>
  <c r="G284" i="10"/>
  <c r="N284" i="10"/>
  <c r="T284" i="10" s="1"/>
  <c r="M286" i="10"/>
  <c r="S288" i="10"/>
  <c r="G288" i="10"/>
  <c r="R288" i="10"/>
  <c r="N288" i="10"/>
  <c r="T288" i="10" s="1"/>
  <c r="M290" i="10"/>
  <c r="S292" i="10"/>
  <c r="G292" i="10"/>
  <c r="R292" i="10"/>
  <c r="N292" i="10"/>
  <c r="T292" i="10" s="1"/>
  <c r="M294" i="10"/>
  <c r="S296" i="10"/>
  <c r="G296" i="10"/>
  <c r="R296" i="10"/>
  <c r="N296" i="10"/>
  <c r="T296" i="10" s="1"/>
  <c r="M298" i="10"/>
  <c r="S300" i="10"/>
  <c r="G300" i="10"/>
  <c r="R300" i="10"/>
  <c r="N300" i="10"/>
  <c r="T300" i="10" s="1"/>
  <c r="M302" i="10"/>
  <c r="S304" i="10"/>
  <c r="G304" i="10"/>
  <c r="N304" i="10"/>
  <c r="T304" i="10" s="1"/>
  <c r="M306" i="10"/>
  <c r="S308" i="10"/>
  <c r="G308" i="10"/>
  <c r="R308" i="10"/>
  <c r="N308" i="10"/>
  <c r="T308" i="10" s="1"/>
  <c r="M310" i="10"/>
  <c r="S312" i="10"/>
  <c r="G312" i="10"/>
  <c r="R312" i="10"/>
  <c r="N312" i="10"/>
  <c r="T312" i="10" s="1"/>
  <c r="M314" i="10"/>
  <c r="S316" i="10"/>
  <c r="G316" i="10"/>
  <c r="R316" i="10"/>
  <c r="N316" i="10"/>
  <c r="T316" i="10" s="1"/>
  <c r="M318" i="10"/>
  <c r="S320" i="10"/>
  <c r="G320" i="10"/>
  <c r="N320" i="10"/>
  <c r="M322" i="10"/>
  <c r="G324" i="10"/>
  <c r="N324" i="10"/>
  <c r="T324" i="10" s="1"/>
  <c r="M326" i="10"/>
  <c r="S328" i="10"/>
  <c r="G328" i="10"/>
  <c r="R328" i="10"/>
  <c r="N328" i="10"/>
  <c r="T328" i="10" s="1"/>
  <c r="M330" i="10"/>
  <c r="T330" i="10" s="1"/>
  <c r="O330" i="10"/>
  <c r="R330" i="10" s="1"/>
  <c r="S332" i="10"/>
  <c r="G332" i="10"/>
  <c r="R332" i="10"/>
  <c r="N332" i="10"/>
  <c r="T332" i="10" s="1"/>
  <c r="M334" i="10"/>
  <c r="T334" i="10" s="1"/>
  <c r="O334" i="10"/>
  <c r="R334" i="10" s="1"/>
  <c r="S336" i="10"/>
  <c r="G336" i="10"/>
  <c r="R336" i="10"/>
  <c r="N336" i="10"/>
  <c r="T336" i="10" s="1"/>
  <c r="M338" i="10"/>
  <c r="T338" i="10" s="1"/>
  <c r="O338" i="10"/>
  <c r="R338" i="10" s="1"/>
  <c r="S340" i="10"/>
  <c r="G340" i="10"/>
  <c r="N340" i="10"/>
  <c r="T340" i="10" s="1"/>
  <c r="M342" i="10"/>
  <c r="O342" i="10"/>
  <c r="R342" i="10" s="1"/>
  <c r="S344" i="10"/>
  <c r="G344" i="10"/>
  <c r="R344" i="10"/>
  <c r="N344" i="10"/>
  <c r="T344" i="10" s="1"/>
  <c r="M346" i="10"/>
  <c r="O346" i="10"/>
  <c r="R346" i="10" s="1"/>
  <c r="S348" i="10"/>
  <c r="G348" i="10"/>
  <c r="R348" i="10"/>
  <c r="N348" i="10"/>
  <c r="M350" i="10"/>
  <c r="O350" i="10"/>
  <c r="R350" i="10" s="1"/>
  <c r="S352" i="10"/>
  <c r="G352" i="10"/>
  <c r="R352" i="10"/>
  <c r="N352" i="10"/>
  <c r="T352" i="10" s="1"/>
  <c r="M354" i="10"/>
  <c r="T354" i="10" s="1"/>
  <c r="O354" i="10"/>
  <c r="S356" i="10"/>
  <c r="G356" i="10"/>
  <c r="R356" i="10"/>
  <c r="N356" i="10"/>
  <c r="M358" i="10"/>
  <c r="O358" i="10"/>
  <c r="R358" i="10" s="1"/>
  <c r="S360" i="10"/>
  <c r="G360" i="10"/>
  <c r="R360" i="10"/>
  <c r="N360" i="10"/>
  <c r="T360" i="10" s="1"/>
  <c r="L362" i="10"/>
  <c r="T362" i="10" s="1"/>
  <c r="O362" i="10"/>
  <c r="K363" i="10"/>
  <c r="J365" i="10"/>
  <c r="I365" i="10"/>
  <c r="P365" i="10" s="1"/>
  <c r="L365" i="10"/>
  <c r="T365" i="10" s="1"/>
  <c r="T367" i="10"/>
  <c r="L370" i="10"/>
  <c r="T370" i="10" s="1"/>
  <c r="O370" i="10"/>
  <c r="R370" i="10" s="1"/>
  <c r="K371" i="10"/>
  <c r="J373" i="10"/>
  <c r="I373" i="10"/>
  <c r="P373" i="10" s="1"/>
  <c r="L373" i="10"/>
  <c r="T373" i="10" s="1"/>
  <c r="T375" i="10"/>
  <c r="L378" i="10"/>
  <c r="T378" i="10" s="1"/>
  <c r="O378" i="10"/>
  <c r="R378" i="10" s="1"/>
  <c r="K379" i="10"/>
  <c r="J381" i="10"/>
  <c r="I381" i="10"/>
  <c r="P381" i="10" s="1"/>
  <c r="L381" i="10"/>
  <c r="T381" i="10" s="1"/>
  <c r="T383" i="10"/>
  <c r="L386" i="10"/>
  <c r="O386" i="10"/>
  <c r="R386" i="10" s="1"/>
  <c r="K387" i="10"/>
  <c r="J389" i="10"/>
  <c r="I389" i="10"/>
  <c r="P389" i="10" s="1"/>
  <c r="L389" i="10"/>
  <c r="L394" i="10"/>
  <c r="T394" i="10" s="1"/>
  <c r="O394" i="10"/>
  <c r="R394" i="10" s="1"/>
  <c r="K395" i="10"/>
  <c r="J397" i="10"/>
  <c r="I397" i="10"/>
  <c r="P397" i="10" s="1"/>
  <c r="L397" i="10"/>
  <c r="T397" i="10" s="1"/>
  <c r="T399" i="10"/>
  <c r="L402" i="10"/>
  <c r="T402" i="10" s="1"/>
  <c r="O402" i="10"/>
  <c r="R402" i="10" s="1"/>
  <c r="K403" i="10"/>
  <c r="J405" i="10"/>
  <c r="I405" i="10"/>
  <c r="P405" i="10" s="1"/>
  <c r="L405" i="10"/>
  <c r="L410" i="10"/>
  <c r="T410" i="10" s="1"/>
  <c r="O410" i="10"/>
  <c r="R410" i="10" s="1"/>
  <c r="K411" i="10"/>
  <c r="J413" i="10"/>
  <c r="I413" i="10"/>
  <c r="P413" i="10" s="1"/>
  <c r="L413" i="10"/>
  <c r="T413" i="10" s="1"/>
  <c r="T415" i="10"/>
  <c r="L418" i="10"/>
  <c r="T418" i="10" s="1"/>
  <c r="O418" i="10"/>
  <c r="R418" i="10" s="1"/>
  <c r="K419" i="10"/>
  <c r="J421" i="10"/>
  <c r="I421" i="10"/>
  <c r="P421" i="10" s="1"/>
  <c r="L421" i="10"/>
  <c r="T421" i="10" s="1"/>
  <c r="T423" i="10"/>
  <c r="L426" i="10"/>
  <c r="T426" i="10" s="1"/>
  <c r="O426" i="10"/>
  <c r="R426" i="10" s="1"/>
  <c r="K427" i="10"/>
  <c r="J429" i="10"/>
  <c r="I429" i="10"/>
  <c r="P429" i="10" s="1"/>
  <c r="L429" i="10"/>
  <c r="T429" i="10" s="1"/>
  <c r="T431" i="10"/>
  <c r="L434" i="10"/>
  <c r="O434" i="10"/>
  <c r="R434" i="10" s="1"/>
  <c r="K435" i="10"/>
  <c r="J437" i="10"/>
  <c r="I437" i="10"/>
  <c r="P437" i="10" s="1"/>
  <c r="L437" i="10"/>
  <c r="T437" i="10" s="1"/>
  <c r="T439" i="10"/>
  <c r="L442" i="10"/>
  <c r="T442" i="10" s="1"/>
  <c r="O442" i="10"/>
  <c r="R442" i="10" s="1"/>
  <c r="K443" i="10"/>
  <c r="J445" i="10"/>
  <c r="I445" i="10"/>
  <c r="P445" i="10" s="1"/>
  <c r="L445" i="10"/>
  <c r="T447" i="10"/>
  <c r="L450" i="10"/>
  <c r="O450" i="10"/>
  <c r="R450" i="10" s="1"/>
  <c r="K451" i="10"/>
  <c r="J453" i="10"/>
  <c r="I453" i="10"/>
  <c r="P453" i="10" s="1"/>
  <c r="L453" i="10"/>
  <c r="T453" i="10" s="1"/>
  <c r="T455" i="10"/>
  <c r="L458" i="10"/>
  <c r="T458" i="10" s="1"/>
  <c r="O458" i="10"/>
  <c r="R458" i="10" s="1"/>
  <c r="K459" i="10"/>
  <c r="J461" i="10"/>
  <c r="I461" i="10"/>
  <c r="P461" i="10" s="1"/>
  <c r="L461" i="10"/>
  <c r="T461" i="10" s="1"/>
  <c r="T463" i="10"/>
  <c r="L466" i="10"/>
  <c r="T466" i="10" s="1"/>
  <c r="O466" i="10"/>
  <c r="R466" i="10" s="1"/>
  <c r="K467" i="10"/>
  <c r="J469" i="10"/>
  <c r="I469" i="10"/>
  <c r="P469" i="10" s="1"/>
  <c r="L469" i="10"/>
  <c r="T469" i="10" s="1"/>
  <c r="L474" i="10"/>
  <c r="T474" i="10" s="1"/>
  <c r="O474" i="10"/>
  <c r="R474" i="10" s="1"/>
  <c r="K475" i="10"/>
  <c r="J477" i="10"/>
  <c r="I477" i="10"/>
  <c r="P477" i="10" s="1"/>
  <c r="L477" i="10"/>
  <c r="T477" i="10" s="1"/>
  <c r="T479" i="10"/>
  <c r="L482" i="10"/>
  <c r="O482" i="10"/>
  <c r="R482" i="10" s="1"/>
  <c r="K483" i="10"/>
  <c r="J485" i="10"/>
  <c r="I485" i="10"/>
  <c r="P485" i="10" s="1"/>
  <c r="L485" i="10"/>
  <c r="T485" i="10" s="1"/>
  <c r="T487" i="10"/>
  <c r="L490" i="10"/>
  <c r="T490" i="10" s="1"/>
  <c r="O490" i="10"/>
  <c r="R490" i="10" s="1"/>
  <c r="K491" i="10"/>
  <c r="J493" i="10"/>
  <c r="I493" i="10"/>
  <c r="P493" i="10" s="1"/>
  <c r="L493" i="10"/>
  <c r="T493" i="10" s="1"/>
  <c r="T495" i="10"/>
  <c r="L498" i="10"/>
  <c r="T498" i="10" s="1"/>
  <c r="O498" i="10"/>
  <c r="K499" i="10"/>
  <c r="J501" i="10"/>
  <c r="I501" i="10"/>
  <c r="P501" i="10" s="1"/>
  <c r="L501" i="10"/>
  <c r="T501" i="10" s="1"/>
  <c r="T503" i="10"/>
  <c r="L506" i="10"/>
  <c r="T506" i="10" s="1"/>
  <c r="O506" i="10"/>
  <c r="R506" i="10" s="1"/>
  <c r="K507" i="10"/>
  <c r="J509" i="10"/>
  <c r="I509" i="10"/>
  <c r="P509" i="10" s="1"/>
  <c r="L509" i="10"/>
  <c r="T509" i="10" s="1"/>
  <c r="T511" i="10"/>
  <c r="L514" i="10"/>
  <c r="T514" i="10" s="1"/>
  <c r="O514" i="10"/>
  <c r="R514" i="10" s="1"/>
  <c r="K515" i="10"/>
  <c r="J517" i="10"/>
  <c r="I517" i="10"/>
  <c r="P517" i="10" s="1"/>
  <c r="L517" i="10"/>
  <c r="T519" i="10"/>
  <c r="J523" i="10"/>
  <c r="I523" i="10"/>
  <c r="H523" i="10"/>
  <c r="L523" i="10"/>
  <c r="T523" i="10" s="1"/>
  <c r="J524" i="10"/>
  <c r="T533" i="10"/>
  <c r="K535" i="10"/>
  <c r="L538" i="10"/>
  <c r="L542" i="10"/>
  <c r="G544" i="10"/>
  <c r="I544" i="10"/>
  <c r="M545" i="10"/>
  <c r="K549" i="10"/>
  <c r="T551" i="10"/>
  <c r="J555" i="10"/>
  <c r="I555" i="10"/>
  <c r="H555" i="10"/>
  <c r="L555" i="10"/>
  <c r="T555" i="10" s="1"/>
  <c r="Q555" i="10"/>
  <c r="J556" i="10"/>
  <c r="T565" i="10"/>
  <c r="K567" i="10"/>
  <c r="L570" i="10"/>
  <c r="L574" i="10"/>
  <c r="G576" i="10"/>
  <c r="I576" i="10"/>
  <c r="M577" i="10"/>
  <c r="K581" i="10"/>
  <c r="T583" i="10"/>
  <c r="L585" i="10"/>
  <c r="M588" i="10"/>
  <c r="T588" i="10" s="1"/>
  <c r="O594" i="10"/>
  <c r="R594" i="10" s="1"/>
  <c r="I595" i="10"/>
  <c r="Q596" i="10"/>
  <c r="P596" i="10"/>
  <c r="K608" i="10"/>
  <c r="M609" i="10"/>
  <c r="O613" i="10"/>
  <c r="R613" i="10" s="1"/>
  <c r="T613" i="10"/>
  <c r="S613" i="10"/>
  <c r="H613" i="10"/>
  <c r="P613" i="10" s="1"/>
  <c r="N617" i="10"/>
  <c r="M618" i="10"/>
  <c r="N624" i="10"/>
  <c r="J624" i="10"/>
  <c r="I624" i="10"/>
  <c r="H624" i="10"/>
  <c r="L624" i="10"/>
  <c r="Q625" i="10"/>
  <c r="K625" i="10"/>
  <c r="T625" i="10" s="1"/>
  <c r="S625" i="10"/>
  <c r="H625" i="10"/>
  <c r="P625" i="10" s="1"/>
  <c r="O629" i="10"/>
  <c r="M629" i="10"/>
  <c r="I630" i="10"/>
  <c r="N699" i="10"/>
  <c r="I699" i="10"/>
  <c r="P699" i="10" s="1"/>
  <c r="I710" i="10"/>
  <c r="L717" i="10"/>
  <c r="Q721" i="10"/>
  <c r="M721" i="10"/>
  <c r="K721" i="10"/>
  <c r="J721" i="10"/>
  <c r="O721" i="10"/>
  <c r="N721" i="10"/>
  <c r="L721" i="10"/>
  <c r="I721" i="10"/>
  <c r="H721" i="10"/>
  <c r="M722" i="10"/>
  <c r="O725" i="10"/>
  <c r="N725" i="10"/>
  <c r="J726" i="10"/>
  <c r="O733" i="10"/>
  <c r="O738" i="10"/>
  <c r="M759" i="10"/>
  <c r="G763" i="10"/>
  <c r="H773" i="10"/>
  <c r="N775" i="10"/>
  <c r="I775" i="10"/>
  <c r="H775" i="10"/>
  <c r="G775" i="10"/>
  <c r="H779" i="10"/>
  <c r="Q784" i="10"/>
  <c r="P784" i="10"/>
  <c r="G785" i="10"/>
  <c r="Q785" i="10" s="1"/>
  <c r="M787" i="10"/>
  <c r="I789" i="10"/>
  <c r="H818" i="10"/>
  <c r="G818" i="10"/>
  <c r="L818" i="10"/>
  <c r="K818" i="10"/>
  <c r="J818" i="10"/>
  <c r="S818" i="10" s="1"/>
  <c r="I818" i="10"/>
  <c r="N818" i="10"/>
  <c r="N819" i="10"/>
  <c r="T820" i="10"/>
  <c r="O822" i="10"/>
  <c r="R822" i="10" s="1"/>
  <c r="N822" i="10"/>
  <c r="M822" i="10"/>
  <c r="L822" i="10"/>
  <c r="K822" i="10"/>
  <c r="T824" i="10"/>
  <c r="H850" i="10"/>
  <c r="G850" i="10"/>
  <c r="M850" i="10"/>
  <c r="L850" i="10"/>
  <c r="K850" i="10"/>
  <c r="J850" i="10"/>
  <c r="I850" i="10"/>
  <c r="O850" i="10"/>
  <c r="T860" i="10"/>
  <c r="G896" i="10"/>
  <c r="Q896" i="10" s="1"/>
  <c r="N906" i="10"/>
  <c r="K965" i="10"/>
  <c r="K980" i="10"/>
  <c r="J980" i="10"/>
  <c r="I980" i="10"/>
  <c r="O980" i="10"/>
  <c r="N980" i="10"/>
  <c r="M980" i="10"/>
  <c r="H980" i="10"/>
  <c r="G980" i="10"/>
  <c r="Q980" i="10" s="1"/>
  <c r="L980" i="10"/>
  <c r="K1018" i="10"/>
  <c r="J1018" i="10"/>
  <c r="S1018" i="10" s="1"/>
  <c r="M1018" i="10"/>
  <c r="L1018" i="10"/>
  <c r="I1018" i="10"/>
  <c r="O1018" i="10"/>
  <c r="N1018" i="10"/>
  <c r="H1018" i="10"/>
  <c r="G1018" i="10"/>
  <c r="H1037" i="10"/>
  <c r="G1037" i="10"/>
  <c r="Q1037" i="10" s="1"/>
  <c r="J1037" i="10"/>
  <c r="I1037" i="10"/>
  <c r="L1037" i="10"/>
  <c r="O1037" i="10"/>
  <c r="N1037" i="10"/>
  <c r="M1037" i="10"/>
  <c r="K1037" i="10"/>
  <c r="S1191" i="10"/>
  <c r="J3" i="10"/>
  <c r="M4" i="10"/>
  <c r="J7" i="10"/>
  <c r="M8" i="10"/>
  <c r="J11" i="10"/>
  <c r="M12" i="10"/>
  <c r="J15" i="10"/>
  <c r="M16" i="10"/>
  <c r="J19" i="10"/>
  <c r="M20" i="10"/>
  <c r="J23" i="10"/>
  <c r="M24" i="10"/>
  <c r="J27" i="10"/>
  <c r="M28" i="10"/>
  <c r="J31" i="10"/>
  <c r="M32" i="10"/>
  <c r="J35" i="10"/>
  <c r="M36" i="10"/>
  <c r="J39" i="10"/>
  <c r="M40" i="10"/>
  <c r="J43" i="10"/>
  <c r="M44" i="10"/>
  <c r="J47" i="10"/>
  <c r="M48" i="10"/>
  <c r="J51" i="10"/>
  <c r="M52" i="10"/>
  <c r="J55" i="10"/>
  <c r="M56" i="10"/>
  <c r="J59" i="10"/>
  <c r="M60" i="10"/>
  <c r="J63" i="10"/>
  <c r="M64" i="10"/>
  <c r="J67" i="10"/>
  <c r="M68" i="10"/>
  <c r="J71" i="10"/>
  <c r="M72" i="10"/>
  <c r="J75" i="10"/>
  <c r="M76" i="10"/>
  <c r="J79" i="10"/>
  <c r="M80" i="10"/>
  <c r="J83" i="10"/>
  <c r="M84" i="10"/>
  <c r="J87" i="10"/>
  <c r="M88" i="10"/>
  <c r="J91" i="10"/>
  <c r="M92" i="10"/>
  <c r="J95" i="10"/>
  <c r="M96" i="10"/>
  <c r="J99" i="10"/>
  <c r="M100" i="10"/>
  <c r="J103" i="10"/>
  <c r="M104" i="10"/>
  <c r="J107" i="10"/>
  <c r="M108" i="10"/>
  <c r="J111" i="10"/>
  <c r="M112" i="10"/>
  <c r="J115" i="10"/>
  <c r="M116" i="10"/>
  <c r="J119" i="10"/>
  <c r="M120" i="10"/>
  <c r="J123" i="10"/>
  <c r="M124" i="10"/>
  <c r="J127" i="10"/>
  <c r="M128" i="10"/>
  <c r="J131" i="10"/>
  <c r="M132" i="10"/>
  <c r="J135" i="10"/>
  <c r="M136" i="10"/>
  <c r="J139" i="10"/>
  <c r="M140" i="10"/>
  <c r="J143" i="10"/>
  <c r="M144" i="10"/>
  <c r="J147" i="10"/>
  <c r="M148" i="10"/>
  <c r="J151" i="10"/>
  <c r="M152" i="10"/>
  <c r="J155" i="10"/>
  <c r="M156" i="10"/>
  <c r="J159" i="10"/>
  <c r="M160" i="10"/>
  <c r="J163" i="10"/>
  <c r="M164" i="10"/>
  <c r="J167" i="10"/>
  <c r="M168" i="10"/>
  <c r="J171" i="10"/>
  <c r="M172" i="10"/>
  <c r="J175" i="10"/>
  <c r="M176" i="10"/>
  <c r="J179" i="10"/>
  <c r="M180" i="10"/>
  <c r="J183" i="10"/>
  <c r="M184" i="10"/>
  <c r="J187" i="10"/>
  <c r="M188" i="10"/>
  <c r="J191" i="10"/>
  <c r="M192" i="10"/>
  <c r="J195" i="10"/>
  <c r="M196" i="10"/>
  <c r="J199" i="10"/>
  <c r="M200" i="10"/>
  <c r="J203" i="10"/>
  <c r="M204" i="10"/>
  <c r="J207" i="10"/>
  <c r="M208" i="10"/>
  <c r="J211" i="10"/>
  <c r="M212" i="10"/>
  <c r="J215" i="10"/>
  <c r="M216" i="10"/>
  <c r="J219" i="10"/>
  <c r="M220" i="10"/>
  <c r="J223" i="10"/>
  <c r="M224" i="10"/>
  <c r="J227" i="10"/>
  <c r="M228" i="10"/>
  <c r="J231" i="10"/>
  <c r="M232" i="10"/>
  <c r="J235" i="10"/>
  <c r="M236" i="10"/>
  <c r="J239" i="10"/>
  <c r="M240" i="10"/>
  <c r="J243" i="10"/>
  <c r="M244" i="10"/>
  <c r="J247" i="10"/>
  <c r="M248" i="10"/>
  <c r="J251" i="10"/>
  <c r="M252" i="10"/>
  <c r="J255" i="10"/>
  <c r="M256" i="10"/>
  <c r="J259" i="10"/>
  <c r="M260" i="10"/>
  <c r="J263" i="10"/>
  <c r="M264" i="10"/>
  <c r="J267" i="10"/>
  <c r="M268" i="10"/>
  <c r="J271" i="10"/>
  <c r="M272" i="10"/>
  <c r="J275" i="10"/>
  <c r="L363" i="10"/>
  <c r="L371" i="10"/>
  <c r="L379" i="10"/>
  <c r="L387" i="10"/>
  <c r="L395" i="10"/>
  <c r="L403" i="10"/>
  <c r="L411" i="10"/>
  <c r="L419" i="10"/>
  <c r="L427" i="10"/>
  <c r="L435" i="10"/>
  <c r="L443" i="10"/>
  <c r="L451" i="10"/>
  <c r="L459" i="10"/>
  <c r="L467" i="10"/>
  <c r="L475" i="10"/>
  <c r="L483" i="10"/>
  <c r="L491" i="10"/>
  <c r="L499" i="10"/>
  <c r="L507" i="10"/>
  <c r="L515" i="10"/>
  <c r="K524" i="10"/>
  <c r="S530" i="10"/>
  <c r="G530" i="10"/>
  <c r="Q530" i="10" s="1"/>
  <c r="T530" i="10"/>
  <c r="R530" i="10"/>
  <c r="G534" i="10"/>
  <c r="P534" i="10" s="1"/>
  <c r="K534" i="10"/>
  <c r="J534" i="10"/>
  <c r="M534" i="10"/>
  <c r="L535" i="10"/>
  <c r="M538" i="10"/>
  <c r="N542" i="10"/>
  <c r="L549" i="10"/>
  <c r="K556" i="10"/>
  <c r="S562" i="10"/>
  <c r="G562" i="10"/>
  <c r="P562" i="10" s="1"/>
  <c r="T562" i="10"/>
  <c r="R562" i="10"/>
  <c r="G566" i="10"/>
  <c r="K566" i="10"/>
  <c r="J566" i="10"/>
  <c r="M566" i="10"/>
  <c r="L567" i="10"/>
  <c r="M570" i="10"/>
  <c r="N574" i="10"/>
  <c r="L581" i="10"/>
  <c r="M585" i="10"/>
  <c r="J588" i="10"/>
  <c r="H588" i="10"/>
  <c r="P588" i="10" s="1"/>
  <c r="M595" i="10"/>
  <c r="P604" i="10"/>
  <c r="O605" i="10"/>
  <c r="H605" i="10"/>
  <c r="G605" i="10"/>
  <c r="J605" i="10"/>
  <c r="S605" i="10" s="1"/>
  <c r="N609" i="10"/>
  <c r="J615" i="10"/>
  <c r="S615" i="10" s="1"/>
  <c r="M615" i="10"/>
  <c r="T615" i="10" s="1"/>
  <c r="H615" i="10"/>
  <c r="P615" i="10" s="1"/>
  <c r="O617" i="10"/>
  <c r="R617" i="10" s="1"/>
  <c r="K630" i="10"/>
  <c r="I634" i="10"/>
  <c r="I638" i="10"/>
  <c r="I642" i="10"/>
  <c r="I646" i="10"/>
  <c r="I650" i="10"/>
  <c r="I654" i="10"/>
  <c r="I658" i="10"/>
  <c r="I662" i="10"/>
  <c r="I666" i="10"/>
  <c r="I670" i="10"/>
  <c r="I674" i="10"/>
  <c r="I678" i="10"/>
  <c r="I682" i="10"/>
  <c r="I686" i="10"/>
  <c r="I690" i="10"/>
  <c r="Q705" i="10"/>
  <c r="M705" i="10"/>
  <c r="K705" i="10"/>
  <c r="J705" i="10"/>
  <c r="O705" i="10"/>
  <c r="N705" i="10"/>
  <c r="L705" i="10"/>
  <c r="I705" i="10"/>
  <c r="H705" i="10"/>
  <c r="M706" i="10"/>
  <c r="O709" i="10"/>
  <c r="N709" i="10"/>
  <c r="J710" i="10"/>
  <c r="O717" i="10"/>
  <c r="O722" i="10"/>
  <c r="G747" i="10"/>
  <c r="N759" i="10"/>
  <c r="I759" i="10"/>
  <c r="H759" i="10"/>
  <c r="G759" i="10"/>
  <c r="H763" i="10"/>
  <c r="Q768" i="10"/>
  <c r="P768" i="10"/>
  <c r="G769" i="10"/>
  <c r="I773" i="10"/>
  <c r="G787" i="10"/>
  <c r="I787" i="10"/>
  <c r="L789" i="10"/>
  <c r="Q799" i="10"/>
  <c r="R804" i="10"/>
  <c r="S804" i="10"/>
  <c r="M813" i="10"/>
  <c r="K813" i="10"/>
  <c r="J813" i="10"/>
  <c r="I813" i="10"/>
  <c r="H813" i="10"/>
  <c r="G813" i="10"/>
  <c r="Q813" i="10" s="1"/>
  <c r="N813" i="10"/>
  <c r="N827" i="10"/>
  <c r="I827" i="10"/>
  <c r="P827" i="10" s="1"/>
  <c r="P831" i="10"/>
  <c r="N834" i="10"/>
  <c r="Q847" i="10"/>
  <c r="P847" i="10"/>
  <c r="H858" i="10"/>
  <c r="G858" i="10"/>
  <c r="N858" i="10"/>
  <c r="M858" i="10"/>
  <c r="L858" i="10"/>
  <c r="K858" i="10"/>
  <c r="J858" i="10"/>
  <c r="S858" i="10" s="1"/>
  <c r="I858" i="10"/>
  <c r="I866" i="10"/>
  <c r="H866" i="10"/>
  <c r="G866" i="10"/>
  <c r="L866" i="10"/>
  <c r="J866" i="10"/>
  <c r="O866" i="10"/>
  <c r="N866" i="10"/>
  <c r="M866" i="10"/>
  <c r="K866" i="10"/>
  <c r="Q895" i="10"/>
  <c r="P895" i="10"/>
  <c r="H897" i="10"/>
  <c r="S897" i="10"/>
  <c r="G897" i="10"/>
  <c r="Q897" i="10" s="1"/>
  <c r="R897" i="10"/>
  <c r="N897" i="10"/>
  <c r="L897" i="10"/>
  <c r="K897" i="10"/>
  <c r="K902" i="10"/>
  <c r="J902" i="10"/>
  <c r="S902" i="10" s="1"/>
  <c r="M902" i="10"/>
  <c r="L902" i="10"/>
  <c r="I902" i="10"/>
  <c r="O902" i="10"/>
  <c r="N902" i="10"/>
  <c r="H902" i="10"/>
  <c r="G902" i="10"/>
  <c r="Q902" i="10" s="1"/>
  <c r="O906" i="10"/>
  <c r="R919" i="10"/>
  <c r="S919" i="10"/>
  <c r="Q931" i="10"/>
  <c r="M965" i="10"/>
  <c r="S1135" i="10"/>
  <c r="K275" i="10"/>
  <c r="M363" i="10"/>
  <c r="G367" i="10"/>
  <c r="P367" i="10" s="1"/>
  <c r="S368" i="10"/>
  <c r="G368" i="10"/>
  <c r="I368" i="10"/>
  <c r="O368" i="10"/>
  <c r="R368" i="10" s="1"/>
  <c r="M371" i="10"/>
  <c r="G375" i="10"/>
  <c r="S376" i="10"/>
  <c r="G376" i="10"/>
  <c r="I376" i="10"/>
  <c r="O376" i="10"/>
  <c r="R376" i="10" s="1"/>
  <c r="M379" i="10"/>
  <c r="G383" i="10"/>
  <c r="P383" i="10" s="1"/>
  <c r="S384" i="10"/>
  <c r="G384" i="10"/>
  <c r="I384" i="10"/>
  <c r="O384" i="10"/>
  <c r="R384" i="10" s="1"/>
  <c r="M387" i="10"/>
  <c r="G391" i="10"/>
  <c r="S392" i="10"/>
  <c r="G392" i="10"/>
  <c r="I392" i="10"/>
  <c r="O392" i="10"/>
  <c r="R392" i="10" s="1"/>
  <c r="M395" i="10"/>
  <c r="G399" i="10"/>
  <c r="P399" i="10" s="1"/>
  <c r="G400" i="10"/>
  <c r="I400" i="10"/>
  <c r="O400" i="10"/>
  <c r="M403" i="10"/>
  <c r="G407" i="10"/>
  <c r="S408" i="10"/>
  <c r="G408" i="10"/>
  <c r="I408" i="10"/>
  <c r="O408" i="10"/>
  <c r="R408" i="10" s="1"/>
  <c r="M411" i="10"/>
  <c r="G415" i="10"/>
  <c r="Q415" i="10" s="1"/>
  <c r="S416" i="10"/>
  <c r="G416" i="10"/>
  <c r="I416" i="10"/>
  <c r="O416" i="10"/>
  <c r="R416" i="10" s="1"/>
  <c r="M419" i="10"/>
  <c r="G423" i="10"/>
  <c r="P423" i="10" s="1"/>
  <c r="S424" i="10"/>
  <c r="G424" i="10"/>
  <c r="I424" i="10"/>
  <c r="O424" i="10"/>
  <c r="R424" i="10" s="1"/>
  <c r="M427" i="10"/>
  <c r="G431" i="10"/>
  <c r="P431" i="10" s="1"/>
  <c r="G432" i="10"/>
  <c r="I432" i="10"/>
  <c r="O432" i="10"/>
  <c r="M435" i="10"/>
  <c r="G439" i="10"/>
  <c r="P439" i="10" s="1"/>
  <c r="S440" i="10"/>
  <c r="G440" i="10"/>
  <c r="I440" i="10"/>
  <c r="O440" i="10"/>
  <c r="R440" i="10" s="1"/>
  <c r="M443" i="10"/>
  <c r="G447" i="10"/>
  <c r="S448" i="10"/>
  <c r="G448" i="10"/>
  <c r="I448" i="10"/>
  <c r="O448" i="10"/>
  <c r="R448" i="10" s="1"/>
  <c r="M451" i="10"/>
  <c r="G455" i="10"/>
  <c r="S456" i="10"/>
  <c r="G456" i="10"/>
  <c r="I456" i="10"/>
  <c r="O456" i="10"/>
  <c r="R456" i="10" s="1"/>
  <c r="M459" i="10"/>
  <c r="G463" i="10"/>
  <c r="G464" i="10"/>
  <c r="I464" i="10"/>
  <c r="O464" i="10"/>
  <c r="M467" i="10"/>
  <c r="G471" i="10"/>
  <c r="P471" i="10" s="1"/>
  <c r="S472" i="10"/>
  <c r="G472" i="10"/>
  <c r="I472" i="10"/>
  <c r="O472" i="10"/>
  <c r="R472" i="10" s="1"/>
  <c r="M475" i="10"/>
  <c r="G479" i="10"/>
  <c r="G480" i="10"/>
  <c r="I480" i="10"/>
  <c r="O480" i="10"/>
  <c r="R480" i="10" s="1"/>
  <c r="M483" i="10"/>
  <c r="G487" i="10"/>
  <c r="P487" i="10" s="1"/>
  <c r="S488" i="10"/>
  <c r="G488" i="10"/>
  <c r="I488" i="10"/>
  <c r="O488" i="10"/>
  <c r="R488" i="10" s="1"/>
  <c r="M491" i="10"/>
  <c r="G495" i="10"/>
  <c r="G496" i="10"/>
  <c r="I496" i="10"/>
  <c r="O496" i="10"/>
  <c r="M499" i="10"/>
  <c r="G503" i="10"/>
  <c r="S504" i="10"/>
  <c r="G504" i="10"/>
  <c r="I504" i="10"/>
  <c r="O504" i="10"/>
  <c r="R504" i="10" s="1"/>
  <c r="M507" i="10"/>
  <c r="G511" i="10"/>
  <c r="P511" i="10" s="1"/>
  <c r="S512" i="10"/>
  <c r="G512" i="10"/>
  <c r="I512" i="10"/>
  <c r="O512" i="10"/>
  <c r="R512" i="10" s="1"/>
  <c r="M515" i="10"/>
  <c r="G519" i="10"/>
  <c r="M520" i="10"/>
  <c r="G520" i="10"/>
  <c r="Q520" i="10" s="1"/>
  <c r="S520" i="10"/>
  <c r="I520" i="10"/>
  <c r="H522" i="10"/>
  <c r="O524" i="10"/>
  <c r="J527" i="10"/>
  <c r="P527" i="10"/>
  <c r="O527" i="10"/>
  <c r="M535" i="10"/>
  <c r="N538" i="10"/>
  <c r="H541" i="10"/>
  <c r="O542" i="10"/>
  <c r="N548" i="10"/>
  <c r="L548" i="10"/>
  <c r="M549" i="10"/>
  <c r="M552" i="10"/>
  <c r="H554" i="10"/>
  <c r="O556" i="10"/>
  <c r="J559" i="10"/>
  <c r="P559" i="10"/>
  <c r="O559" i="10"/>
  <c r="M567" i="10"/>
  <c r="N570" i="10"/>
  <c r="S573" i="10"/>
  <c r="H573" i="10"/>
  <c r="Q573" i="10"/>
  <c r="O574" i="10"/>
  <c r="N580" i="10"/>
  <c r="L580" i="10"/>
  <c r="M581" i="10"/>
  <c r="M584" i="10"/>
  <c r="G587" i="10"/>
  <c r="G592" i="10"/>
  <c r="G597" i="10"/>
  <c r="Q597" i="10" s="1"/>
  <c r="J607" i="10"/>
  <c r="S607" i="10" s="1"/>
  <c r="M607" i="10"/>
  <c r="H607" i="10"/>
  <c r="G607" i="10"/>
  <c r="K607" i="10"/>
  <c r="O609" i="10"/>
  <c r="P612" i="10"/>
  <c r="Q617" i="10"/>
  <c r="G623" i="10"/>
  <c r="Q623" i="10" s="1"/>
  <c r="Q628" i="10"/>
  <c r="O630" i="10"/>
  <c r="O633" i="10"/>
  <c r="N633" i="10"/>
  <c r="M633" i="10"/>
  <c r="O634" i="10"/>
  <c r="O637" i="10"/>
  <c r="N637" i="10"/>
  <c r="M637" i="10"/>
  <c r="O638" i="10"/>
  <c r="O641" i="10"/>
  <c r="N641" i="10"/>
  <c r="M641" i="10"/>
  <c r="O642" i="10"/>
  <c r="O645" i="10"/>
  <c r="N645" i="10"/>
  <c r="M645" i="10"/>
  <c r="O646" i="10"/>
  <c r="O649" i="10"/>
  <c r="N649" i="10"/>
  <c r="M649" i="10"/>
  <c r="O650" i="10"/>
  <c r="O653" i="10"/>
  <c r="N653" i="10"/>
  <c r="M653" i="10"/>
  <c r="O654" i="10"/>
  <c r="O657" i="10"/>
  <c r="N657" i="10"/>
  <c r="M657" i="10"/>
  <c r="O658" i="10"/>
  <c r="O661" i="10"/>
  <c r="N661" i="10"/>
  <c r="M661" i="10"/>
  <c r="O662" i="10"/>
  <c r="O665" i="10"/>
  <c r="N665" i="10"/>
  <c r="M665" i="10"/>
  <c r="O666" i="10"/>
  <c r="O669" i="10"/>
  <c r="N669" i="10"/>
  <c r="M669" i="10"/>
  <c r="O670" i="10"/>
  <c r="O673" i="10"/>
  <c r="N673" i="10"/>
  <c r="M673" i="10"/>
  <c r="O674" i="10"/>
  <c r="O677" i="10"/>
  <c r="N677" i="10"/>
  <c r="M677" i="10"/>
  <c r="O678" i="10"/>
  <c r="O681" i="10"/>
  <c r="N681" i="10"/>
  <c r="M681" i="10"/>
  <c r="O682" i="10"/>
  <c r="O685" i="10"/>
  <c r="N685" i="10"/>
  <c r="M685" i="10"/>
  <c r="O686" i="10"/>
  <c r="O689" i="10"/>
  <c r="N689" i="10"/>
  <c r="M689" i="10"/>
  <c r="O690" i="10"/>
  <c r="O693" i="10"/>
  <c r="N693" i="10"/>
  <c r="O706" i="10"/>
  <c r="M727" i="10"/>
  <c r="Q731" i="10"/>
  <c r="N743" i="10"/>
  <c r="I743" i="10"/>
  <c r="H743" i="10"/>
  <c r="G743" i="10"/>
  <c r="H747" i="10"/>
  <c r="Q752" i="10"/>
  <c r="M755" i="10"/>
  <c r="G771" i="10"/>
  <c r="I771" i="10"/>
  <c r="P772" i="10"/>
  <c r="L773" i="10"/>
  <c r="H802" i="10"/>
  <c r="G802" i="10"/>
  <c r="Q802" i="10" s="1"/>
  <c r="L802" i="10"/>
  <c r="K802" i="10"/>
  <c r="J802" i="10"/>
  <c r="I802" i="10"/>
  <c r="N802" i="10"/>
  <c r="N803" i="10"/>
  <c r="T804" i="10"/>
  <c r="O806" i="10"/>
  <c r="R806" i="10" s="1"/>
  <c r="N806" i="10"/>
  <c r="M806" i="10"/>
  <c r="L806" i="10"/>
  <c r="K806" i="10"/>
  <c r="T808" i="10"/>
  <c r="L829" i="10"/>
  <c r="Q833" i="10"/>
  <c r="M833" i="10"/>
  <c r="K833" i="10"/>
  <c r="J833" i="10"/>
  <c r="H833" i="10"/>
  <c r="O833" i="10"/>
  <c r="N833" i="10"/>
  <c r="L833" i="10"/>
  <c r="I833" i="10"/>
  <c r="P840" i="10"/>
  <c r="G871" i="10"/>
  <c r="R872" i="10"/>
  <c r="S872" i="10"/>
  <c r="M893" i="10"/>
  <c r="R911" i="10"/>
  <c r="S911" i="10"/>
  <c r="K953" i="10"/>
  <c r="N965" i="10"/>
  <c r="K988" i="10"/>
  <c r="J988" i="10"/>
  <c r="I988" i="10"/>
  <c r="M988" i="10"/>
  <c r="L988" i="10"/>
  <c r="H988" i="10"/>
  <c r="G988" i="10"/>
  <c r="Q988" i="10" s="1"/>
  <c r="O988" i="10"/>
  <c r="N988" i="10"/>
  <c r="L1188" i="10"/>
  <c r="O1188" i="10"/>
  <c r="N1188" i="10"/>
  <c r="H1188" i="10"/>
  <c r="M1188" i="10"/>
  <c r="N521" i="10"/>
  <c r="P529" i="10"/>
  <c r="N529" i="10"/>
  <c r="P537" i="10"/>
  <c r="N537" i="10"/>
  <c r="N545" i="10"/>
  <c r="N553" i="10"/>
  <c r="P561" i="10"/>
  <c r="N561" i="10"/>
  <c r="P569" i="10"/>
  <c r="N569" i="10"/>
  <c r="N577" i="10"/>
  <c r="O589" i="10"/>
  <c r="R589" i="10" s="1"/>
  <c r="N589" i="10"/>
  <c r="I593" i="10"/>
  <c r="P593" i="10" s="1"/>
  <c r="O593" i="10"/>
  <c r="R593" i="10" s="1"/>
  <c r="J595" i="10"/>
  <c r="R595" i="10" s="1"/>
  <c r="N595" i="10"/>
  <c r="S614" i="10"/>
  <c r="G614" i="10"/>
  <c r="H614" i="10"/>
  <c r="O614" i="10"/>
  <c r="R614" i="10" s="1"/>
  <c r="M616" i="10"/>
  <c r="H694" i="10"/>
  <c r="S694" i="10"/>
  <c r="G694" i="10"/>
  <c r="R696" i="10"/>
  <c r="Q708" i="10"/>
  <c r="H710" i="10"/>
  <c r="G710" i="10"/>
  <c r="Q710" i="10" s="1"/>
  <c r="R712" i="10"/>
  <c r="Q724" i="10"/>
  <c r="H726" i="10"/>
  <c r="G726" i="10"/>
  <c r="Q726" i="10" s="1"/>
  <c r="R728" i="10"/>
  <c r="Q740" i="10"/>
  <c r="H742" i="10"/>
  <c r="G742" i="10"/>
  <c r="R744" i="10"/>
  <c r="Q756" i="10"/>
  <c r="H758" i="10"/>
  <c r="G758" i="10"/>
  <c r="Q758" i="10" s="1"/>
  <c r="R760" i="10"/>
  <c r="Q772" i="10"/>
  <c r="H774" i="10"/>
  <c r="S774" i="10"/>
  <c r="G774" i="10"/>
  <c r="Q774" i="10" s="1"/>
  <c r="R776" i="10"/>
  <c r="Q788" i="10"/>
  <c r="H790" i="10"/>
  <c r="S790" i="10"/>
  <c r="G790" i="10"/>
  <c r="Q790" i="10" s="1"/>
  <c r="R792" i="10"/>
  <c r="Q804" i="10"/>
  <c r="H806" i="10"/>
  <c r="S806" i="10"/>
  <c r="G806" i="10"/>
  <c r="R808" i="10"/>
  <c r="Q820" i="10"/>
  <c r="H822" i="10"/>
  <c r="S822" i="10"/>
  <c r="G822" i="10"/>
  <c r="Q822" i="10" s="1"/>
  <c r="H881" i="10"/>
  <c r="G881" i="10"/>
  <c r="Q881" i="10" s="1"/>
  <c r="J881" i="10"/>
  <c r="N881" i="10"/>
  <c r="K881" i="10"/>
  <c r="R899" i="10"/>
  <c r="K916" i="10"/>
  <c r="J916" i="10"/>
  <c r="S916" i="10" s="1"/>
  <c r="I916" i="10"/>
  <c r="M916" i="10"/>
  <c r="H916" i="10"/>
  <c r="G916" i="10"/>
  <c r="Q916" i="10" s="1"/>
  <c r="O916" i="10"/>
  <c r="N916" i="10"/>
  <c r="K918" i="10"/>
  <c r="J918" i="10"/>
  <c r="S918" i="10" s="1"/>
  <c r="M918" i="10"/>
  <c r="L918" i="10"/>
  <c r="I918" i="10"/>
  <c r="P918" i="10" s="1"/>
  <c r="Q918" i="10"/>
  <c r="N918" i="10"/>
  <c r="Q927" i="10"/>
  <c r="P927" i="10"/>
  <c r="H941" i="10"/>
  <c r="G941" i="10"/>
  <c r="J941" i="10"/>
  <c r="L941" i="10"/>
  <c r="O941" i="10"/>
  <c r="N941" i="10"/>
  <c r="M941" i="10"/>
  <c r="I941" i="10"/>
  <c r="K958" i="10"/>
  <c r="J958" i="10"/>
  <c r="M958" i="10"/>
  <c r="L958" i="10"/>
  <c r="I958" i="10"/>
  <c r="O958" i="10"/>
  <c r="H958" i="10"/>
  <c r="G958" i="10"/>
  <c r="Q958" i="10" s="1"/>
  <c r="N958" i="10"/>
  <c r="K1014" i="10"/>
  <c r="J1014" i="10"/>
  <c r="M1014" i="10"/>
  <c r="L1014" i="10"/>
  <c r="I1014" i="10"/>
  <c r="H1014" i="10"/>
  <c r="O1014" i="10"/>
  <c r="N1014" i="10"/>
  <c r="G1014" i="10"/>
  <c r="Q1014" i="10" s="1"/>
  <c r="K1030" i="10"/>
  <c r="J1030" i="10"/>
  <c r="S1030" i="10" s="1"/>
  <c r="M1030" i="10"/>
  <c r="L1030" i="10"/>
  <c r="I1030" i="10"/>
  <c r="O1030" i="10"/>
  <c r="N1030" i="10"/>
  <c r="H1030" i="10"/>
  <c r="G1030" i="10"/>
  <c r="Q1030" i="10" s="1"/>
  <c r="K1052" i="10"/>
  <c r="J1052" i="10"/>
  <c r="S1052" i="10" s="1"/>
  <c r="I1052" i="10"/>
  <c r="O1052" i="10"/>
  <c r="N1052" i="10"/>
  <c r="M1052" i="10"/>
  <c r="H1052" i="10"/>
  <c r="G1052" i="10"/>
  <c r="Q1052" i="10" s="1"/>
  <c r="K1060" i="10"/>
  <c r="J1060" i="10"/>
  <c r="S1060" i="10" s="1"/>
  <c r="I1060" i="10"/>
  <c r="M1060" i="10"/>
  <c r="L1060" i="10"/>
  <c r="H1060" i="10"/>
  <c r="G1060" i="10"/>
  <c r="Q1060" i="10" s="1"/>
  <c r="O1060" i="10"/>
  <c r="N1060" i="10"/>
  <c r="R1063" i="10"/>
  <c r="S1063" i="10"/>
  <c r="Q1083" i="10"/>
  <c r="P1083" i="10"/>
  <c r="K1090" i="10"/>
  <c r="J1090" i="10"/>
  <c r="S1090" i="10" s="1"/>
  <c r="M1090" i="10"/>
  <c r="L1090" i="10"/>
  <c r="I1090" i="10"/>
  <c r="O1090" i="10"/>
  <c r="N1090" i="10"/>
  <c r="H1090" i="10"/>
  <c r="G1090" i="10"/>
  <c r="S1131" i="10"/>
  <c r="R1167" i="10"/>
  <c r="S1167" i="10"/>
  <c r="H1049" i="10"/>
  <c r="G1049" i="10"/>
  <c r="Q1049" i="10" s="1"/>
  <c r="J1049" i="10"/>
  <c r="I1049" i="10"/>
  <c r="L1049" i="10"/>
  <c r="O1049" i="10"/>
  <c r="N1049" i="10"/>
  <c r="K1049" i="10"/>
  <c r="H1141" i="10"/>
  <c r="G1141" i="10"/>
  <c r="N1141" i="10"/>
  <c r="L1141" i="10"/>
  <c r="K1141" i="10"/>
  <c r="J1141" i="10"/>
  <c r="I1141" i="10"/>
  <c r="O1141" i="10"/>
  <c r="R1179" i="10"/>
  <c r="S1179" i="10"/>
  <c r="K1204" i="10"/>
  <c r="J1204" i="10"/>
  <c r="S1204" i="10" s="1"/>
  <c r="I1204" i="10"/>
  <c r="H1204" i="10"/>
  <c r="G1204" i="10"/>
  <c r="Q1204" i="10" s="1"/>
  <c r="N1204" i="10"/>
  <c r="M1204" i="10"/>
  <c r="O1204" i="10"/>
  <c r="L1204" i="10"/>
  <c r="K1230" i="10"/>
  <c r="J1230" i="10"/>
  <c r="S1230" i="10" s="1"/>
  <c r="I1230" i="10"/>
  <c r="M1230" i="10"/>
  <c r="L1230" i="10"/>
  <c r="H1230" i="10"/>
  <c r="G1230" i="10"/>
  <c r="Q1230" i="10" s="1"/>
  <c r="O1230" i="10"/>
  <c r="N1230" i="10"/>
  <c r="K1016" i="10"/>
  <c r="J1016" i="10"/>
  <c r="S1016" i="10" s="1"/>
  <c r="I1016" i="10"/>
  <c r="O1016" i="10"/>
  <c r="N1016" i="10"/>
  <c r="M1016" i="10"/>
  <c r="H1016" i="10"/>
  <c r="H1061" i="10"/>
  <c r="G1061" i="10"/>
  <c r="Q1061" i="10" s="1"/>
  <c r="J1061" i="10"/>
  <c r="S1061" i="10" s="1"/>
  <c r="I1061" i="10"/>
  <c r="L1061" i="10"/>
  <c r="N1061" i="10"/>
  <c r="K1072" i="10"/>
  <c r="J1072" i="10"/>
  <c r="S1072" i="10" s="1"/>
  <c r="I1072" i="10"/>
  <c r="M1072" i="10"/>
  <c r="L1072" i="10"/>
  <c r="H1072" i="10"/>
  <c r="G1072" i="10"/>
  <c r="O1072" i="10"/>
  <c r="Q1151" i="10"/>
  <c r="P1151" i="10"/>
  <c r="Q1175" i="10"/>
  <c r="P1175" i="10"/>
  <c r="H1273" i="10"/>
  <c r="G1273" i="10"/>
  <c r="Q1273" i="10" s="1"/>
  <c r="O1273" i="10"/>
  <c r="N1273" i="10"/>
  <c r="M1273" i="10"/>
  <c r="L1273" i="10"/>
  <c r="K1273" i="10"/>
  <c r="J1273" i="10"/>
  <c r="I1273" i="10"/>
  <c r="Q1398" i="10"/>
  <c r="H1053" i="10"/>
  <c r="G1053" i="10"/>
  <c r="Q1053" i="10" s="1"/>
  <c r="N1053" i="10"/>
  <c r="M1053" i="10"/>
  <c r="L1053" i="10"/>
  <c r="K1053" i="10"/>
  <c r="J1053" i="10"/>
  <c r="O1053" i="10"/>
  <c r="Q1070" i="10"/>
  <c r="P1071" i="10"/>
  <c r="Q1095" i="10"/>
  <c r="P1095" i="10"/>
  <c r="K1106" i="10"/>
  <c r="J1106" i="10"/>
  <c r="M1106" i="10"/>
  <c r="L1106" i="10"/>
  <c r="I1106" i="10"/>
  <c r="G1106" i="10"/>
  <c r="Q1106" i="10" s="1"/>
  <c r="O1106" i="10"/>
  <c r="N1106" i="10"/>
  <c r="H1106" i="10"/>
  <c r="K1162" i="10"/>
  <c r="J1162" i="10"/>
  <c r="M1162" i="10"/>
  <c r="L1162" i="10"/>
  <c r="I1162" i="10"/>
  <c r="G1162" i="10"/>
  <c r="Q1162" i="10" s="1"/>
  <c r="N1162" i="10"/>
  <c r="O1162" i="10"/>
  <c r="O1224" i="10"/>
  <c r="N1224" i="10"/>
  <c r="M1224" i="10"/>
  <c r="L1224" i="10"/>
  <c r="K1224" i="10"/>
  <c r="G1224" i="10"/>
  <c r="Q1224" i="10" s="1"/>
  <c r="J1224" i="10"/>
  <c r="I1224" i="10"/>
  <c r="H1224" i="10"/>
  <c r="S1271" i="10"/>
  <c r="Q700" i="10"/>
  <c r="H702" i="10"/>
  <c r="G702" i="10"/>
  <c r="Q716" i="10"/>
  <c r="T718" i="10"/>
  <c r="H718" i="10"/>
  <c r="S718" i="10"/>
  <c r="G718" i="10"/>
  <c r="Q732" i="10"/>
  <c r="T734" i="10"/>
  <c r="H734" i="10"/>
  <c r="S734" i="10"/>
  <c r="G734" i="10"/>
  <c r="Q734" i="10" s="1"/>
  <c r="Q748" i="10"/>
  <c r="T750" i="10"/>
  <c r="H750" i="10"/>
  <c r="S750" i="10"/>
  <c r="G750" i="10"/>
  <c r="R750" i="10"/>
  <c r="Q764" i="10"/>
  <c r="T766" i="10"/>
  <c r="H766" i="10"/>
  <c r="G766" i="10"/>
  <c r="Q780" i="10"/>
  <c r="T782" i="10"/>
  <c r="H782" i="10"/>
  <c r="S782" i="10"/>
  <c r="G782" i="10"/>
  <c r="Q782" i="10" s="1"/>
  <c r="R782" i="10"/>
  <c r="Q796" i="10"/>
  <c r="T798" i="10"/>
  <c r="H798" i="10"/>
  <c r="S798" i="10"/>
  <c r="G798" i="10"/>
  <c r="R798" i="10"/>
  <c r="Q812" i="10"/>
  <c r="T814" i="10"/>
  <c r="H814" i="10"/>
  <c r="G814" i="10"/>
  <c r="Q828" i="10"/>
  <c r="T830" i="10"/>
  <c r="H830" i="10"/>
  <c r="S830" i="10"/>
  <c r="G830" i="10"/>
  <c r="Q830" i="10" s="1"/>
  <c r="R830" i="10"/>
  <c r="I870" i="10"/>
  <c r="H870" i="10"/>
  <c r="S870" i="10"/>
  <c r="G870" i="10"/>
  <c r="Q870" i="10" s="1"/>
  <c r="O870" i="10"/>
  <c r="R870" i="10" s="1"/>
  <c r="N870" i="10"/>
  <c r="L870" i="10"/>
  <c r="K884" i="10"/>
  <c r="J884" i="10"/>
  <c r="S884" i="10" s="1"/>
  <c r="I884" i="10"/>
  <c r="O884" i="10"/>
  <c r="N884" i="10"/>
  <c r="L884" i="10"/>
  <c r="K920" i="10"/>
  <c r="J920" i="10"/>
  <c r="I920" i="10"/>
  <c r="O920" i="10"/>
  <c r="N920" i="10"/>
  <c r="L920" i="10"/>
  <c r="Q951" i="10"/>
  <c r="P951" i="10"/>
  <c r="K964" i="10"/>
  <c r="J964" i="10"/>
  <c r="S964" i="10" s="1"/>
  <c r="I964" i="10"/>
  <c r="M964" i="10"/>
  <c r="L964" i="10"/>
  <c r="H964" i="10"/>
  <c r="G964" i="10"/>
  <c r="Q964" i="10" s="1"/>
  <c r="O964" i="10"/>
  <c r="Q986" i="10"/>
  <c r="K994" i="10"/>
  <c r="J994" i="10"/>
  <c r="M994" i="10"/>
  <c r="L994" i="10"/>
  <c r="I994" i="10"/>
  <c r="O994" i="10"/>
  <c r="N994" i="10"/>
  <c r="H994" i="10"/>
  <c r="G994" i="10"/>
  <c r="H1025" i="10"/>
  <c r="G1025" i="10"/>
  <c r="J1025" i="10"/>
  <c r="I1025" i="10"/>
  <c r="L1025" i="10"/>
  <c r="N1025" i="10"/>
  <c r="M1025" i="10"/>
  <c r="K1025" i="10"/>
  <c r="H1041" i="10"/>
  <c r="G1041" i="10"/>
  <c r="Q1041" i="10" s="1"/>
  <c r="N1041" i="10"/>
  <c r="M1041" i="10"/>
  <c r="L1041" i="10"/>
  <c r="K1041" i="10"/>
  <c r="J1041" i="10"/>
  <c r="S1041" i="10" s="1"/>
  <c r="O1041" i="10"/>
  <c r="I1041" i="10"/>
  <c r="Q1050" i="10"/>
  <c r="K1061" i="10"/>
  <c r="M1141" i="10"/>
  <c r="S1151" i="10"/>
  <c r="S1175" i="10"/>
  <c r="K1180" i="10"/>
  <c r="J1180" i="10"/>
  <c r="S1180" i="10" s="1"/>
  <c r="I1180" i="10"/>
  <c r="G1180" i="10"/>
  <c r="Q1180" i="10" s="1"/>
  <c r="M1180" i="10"/>
  <c r="O1180" i="10"/>
  <c r="L1180" i="10"/>
  <c r="H1180" i="10"/>
  <c r="Q1187" i="10"/>
  <c r="P1187" i="10"/>
  <c r="Q1270" i="10"/>
  <c r="Q697" i="10"/>
  <c r="P697" i="10"/>
  <c r="M697" i="10"/>
  <c r="K697" i="10"/>
  <c r="J697" i="10"/>
  <c r="T704" i="10"/>
  <c r="Q713" i="10"/>
  <c r="P713" i="10"/>
  <c r="M713" i="10"/>
  <c r="K713" i="10"/>
  <c r="J713" i="10"/>
  <c r="T720" i="10"/>
  <c r="Q729" i="10"/>
  <c r="P729" i="10"/>
  <c r="M729" i="10"/>
  <c r="K729" i="10"/>
  <c r="J729" i="10"/>
  <c r="Q745" i="10"/>
  <c r="P745" i="10"/>
  <c r="M745" i="10"/>
  <c r="K745" i="10"/>
  <c r="J745" i="10"/>
  <c r="T752" i="10"/>
  <c r="Q761" i="10"/>
  <c r="P761" i="10"/>
  <c r="M761" i="10"/>
  <c r="K761" i="10"/>
  <c r="J761" i="10"/>
  <c r="T768" i="10"/>
  <c r="Q777" i="10"/>
  <c r="P777" i="10"/>
  <c r="M777" i="10"/>
  <c r="K777" i="10"/>
  <c r="J777" i="10"/>
  <c r="O789" i="10"/>
  <c r="Q793" i="10"/>
  <c r="P793" i="10"/>
  <c r="M793" i="10"/>
  <c r="K793" i="10"/>
  <c r="J793" i="10"/>
  <c r="T800" i="10"/>
  <c r="O805" i="10"/>
  <c r="Q809" i="10"/>
  <c r="M809" i="10"/>
  <c r="K809" i="10"/>
  <c r="J809" i="10"/>
  <c r="O821" i="10"/>
  <c r="Q825" i="10"/>
  <c r="M825" i="10"/>
  <c r="K825" i="10"/>
  <c r="J825" i="10"/>
  <c r="T832" i="10"/>
  <c r="Q837" i="10"/>
  <c r="P837" i="10"/>
  <c r="M837" i="10"/>
  <c r="K837" i="10"/>
  <c r="J837" i="10"/>
  <c r="N837" i="10"/>
  <c r="R840" i="10"/>
  <c r="Q845" i="10"/>
  <c r="P845" i="10"/>
  <c r="M845" i="10"/>
  <c r="K845" i="10"/>
  <c r="J845" i="10"/>
  <c r="T848" i="10"/>
  <c r="Q853" i="10"/>
  <c r="M853" i="10"/>
  <c r="K853" i="10"/>
  <c r="J853" i="10"/>
  <c r="N853" i="10"/>
  <c r="R856" i="10"/>
  <c r="Q861" i="10"/>
  <c r="P861" i="10"/>
  <c r="M861" i="10"/>
  <c r="K861" i="10"/>
  <c r="J861" i="10"/>
  <c r="R869" i="10"/>
  <c r="Q869" i="10"/>
  <c r="H869" i="10"/>
  <c r="P869" i="10" s="1"/>
  <c r="M869" i="10"/>
  <c r="T869" i="10" s="1"/>
  <c r="K890" i="10"/>
  <c r="J890" i="10"/>
  <c r="M890" i="10"/>
  <c r="L890" i="10"/>
  <c r="I890" i="10"/>
  <c r="P890" i="10" s="1"/>
  <c r="Q890" i="10"/>
  <c r="K898" i="10"/>
  <c r="J898" i="10"/>
  <c r="M898" i="10"/>
  <c r="L898" i="10"/>
  <c r="I898" i="10"/>
  <c r="O898" i="10"/>
  <c r="H898" i="10"/>
  <c r="G898" i="10"/>
  <c r="Q898" i="10" s="1"/>
  <c r="K908" i="10"/>
  <c r="J908" i="10"/>
  <c r="I908" i="10"/>
  <c r="O908" i="10"/>
  <c r="N908" i="10"/>
  <c r="H908" i="10"/>
  <c r="G908" i="10"/>
  <c r="Q908" i="10" s="1"/>
  <c r="H917" i="10"/>
  <c r="G917" i="10"/>
  <c r="Q917" i="10" s="1"/>
  <c r="J917" i="10"/>
  <c r="S917" i="10" s="1"/>
  <c r="O917" i="10"/>
  <c r="N917" i="10"/>
  <c r="M917" i="10"/>
  <c r="K917" i="10"/>
  <c r="H933" i="10"/>
  <c r="S933" i="10"/>
  <c r="G933" i="10"/>
  <c r="Q933" i="10" s="1"/>
  <c r="R933" i="10"/>
  <c r="N933" i="10"/>
  <c r="L933" i="10"/>
  <c r="K933" i="10"/>
  <c r="I933" i="10"/>
  <c r="Q939" i="10"/>
  <c r="P939" i="10"/>
  <c r="K950" i="10"/>
  <c r="J950" i="10"/>
  <c r="S950" i="10" s="1"/>
  <c r="M950" i="10"/>
  <c r="L950" i="10"/>
  <c r="I950" i="10"/>
  <c r="N950" i="10"/>
  <c r="H950" i="10"/>
  <c r="G950" i="10"/>
  <c r="Q962" i="10"/>
  <c r="H977" i="10"/>
  <c r="G977" i="10"/>
  <c r="Q977" i="10" s="1"/>
  <c r="J977" i="10"/>
  <c r="S977" i="10" s="1"/>
  <c r="I977" i="10"/>
  <c r="L977" i="10"/>
  <c r="O977" i="10"/>
  <c r="N977" i="10"/>
  <c r="K977" i="10"/>
  <c r="K1000" i="10"/>
  <c r="J1000" i="10"/>
  <c r="S1000" i="10" s="1"/>
  <c r="I1000" i="10"/>
  <c r="M1000" i="10"/>
  <c r="L1000" i="10"/>
  <c r="H1000" i="10"/>
  <c r="G1000" i="10"/>
  <c r="O1000" i="10"/>
  <c r="N1000" i="10"/>
  <c r="K1002" i="10"/>
  <c r="J1002" i="10"/>
  <c r="M1002" i="10"/>
  <c r="L1002" i="10"/>
  <c r="I1002" i="10"/>
  <c r="H1002" i="10"/>
  <c r="O1002" i="10"/>
  <c r="N1002" i="10"/>
  <c r="G1002" i="10"/>
  <c r="G1016" i="10"/>
  <c r="Q1016" i="10" s="1"/>
  <c r="Q1027" i="10"/>
  <c r="K1038" i="10"/>
  <c r="J1038" i="10"/>
  <c r="S1038" i="10" s="1"/>
  <c r="M1038" i="10"/>
  <c r="L1038" i="10"/>
  <c r="I1038" i="10"/>
  <c r="H1038" i="10"/>
  <c r="Q1038" i="10"/>
  <c r="O1038" i="10"/>
  <c r="R1039" i="10"/>
  <c r="S1039" i="10"/>
  <c r="M1061" i="10"/>
  <c r="N1072" i="10"/>
  <c r="K1142" i="10"/>
  <c r="J1142" i="10"/>
  <c r="S1142" i="10" s="1"/>
  <c r="M1142" i="10"/>
  <c r="L1142" i="10"/>
  <c r="I1142" i="10"/>
  <c r="G1142" i="10"/>
  <c r="Q1142" i="10" s="1"/>
  <c r="O1142" i="10"/>
  <c r="N1142" i="10"/>
  <c r="H1142" i="10"/>
  <c r="R1183" i="10"/>
  <c r="S1183" i="10"/>
  <c r="S598" i="10"/>
  <c r="G598" i="10"/>
  <c r="Q598" i="10" s="1"/>
  <c r="H598" i="10"/>
  <c r="O598" i="10"/>
  <c r="R598" i="10" s="1"/>
  <c r="P621" i="10"/>
  <c r="O621" i="10"/>
  <c r="R621" i="10" s="1"/>
  <c r="N621" i="10"/>
  <c r="T621" i="10" s="1"/>
  <c r="M694" i="10"/>
  <c r="H838" i="10"/>
  <c r="S838" i="10"/>
  <c r="G838" i="10"/>
  <c r="Q838" i="10" s="1"/>
  <c r="R838" i="10"/>
  <c r="K838" i="10"/>
  <c r="H854" i="10"/>
  <c r="S854" i="10"/>
  <c r="G854" i="10"/>
  <c r="Q854" i="10" s="1"/>
  <c r="R854" i="10"/>
  <c r="K854" i="10"/>
  <c r="K882" i="10"/>
  <c r="J882" i="10"/>
  <c r="M882" i="10"/>
  <c r="L882" i="10"/>
  <c r="I882" i="10"/>
  <c r="P882" i="10" s="1"/>
  <c r="Q882" i="10"/>
  <c r="N882" i="10"/>
  <c r="K892" i="10"/>
  <c r="J892" i="10"/>
  <c r="I892" i="10"/>
  <c r="M892" i="10"/>
  <c r="H892" i="10"/>
  <c r="G892" i="10"/>
  <c r="Q892" i="10" s="1"/>
  <c r="R895" i="10"/>
  <c r="S895" i="10"/>
  <c r="K938" i="10"/>
  <c r="J938" i="10"/>
  <c r="M938" i="10"/>
  <c r="L938" i="10"/>
  <c r="I938" i="10"/>
  <c r="N938" i="10"/>
  <c r="H938" i="10"/>
  <c r="G938" i="10"/>
  <c r="Q938" i="10" s="1"/>
  <c r="P963" i="10"/>
  <c r="H969" i="10"/>
  <c r="S969" i="10"/>
  <c r="G969" i="10"/>
  <c r="Q969" i="10" s="1"/>
  <c r="N969" i="10"/>
  <c r="M969" i="10"/>
  <c r="L969" i="10"/>
  <c r="K969" i="10"/>
  <c r="O969" i="10"/>
  <c r="R969" i="10" s="1"/>
  <c r="I969" i="10"/>
  <c r="H989" i="10"/>
  <c r="G989" i="10"/>
  <c r="Q989" i="10" s="1"/>
  <c r="J989" i="10"/>
  <c r="S989" i="10" s="1"/>
  <c r="I989" i="10"/>
  <c r="L989" i="10"/>
  <c r="N989" i="10"/>
  <c r="L1016" i="10"/>
  <c r="S1051" i="10"/>
  <c r="O1061" i="10"/>
  <c r="H1065" i="10"/>
  <c r="G1065" i="10"/>
  <c r="Q1065" i="10" s="1"/>
  <c r="N1065" i="10"/>
  <c r="M1065" i="10"/>
  <c r="L1065" i="10"/>
  <c r="K1065" i="10"/>
  <c r="J1065" i="10"/>
  <c r="S1065" i="10" s="1"/>
  <c r="O1065" i="10"/>
  <c r="K1110" i="10"/>
  <c r="J1110" i="10"/>
  <c r="S1110" i="10" s="1"/>
  <c r="M1110" i="10"/>
  <c r="L1110" i="10"/>
  <c r="I1110" i="10"/>
  <c r="G1110" i="10"/>
  <c r="Q1110" i="10" s="1"/>
  <c r="O1110" i="10"/>
  <c r="N1110" i="10"/>
  <c r="H1110" i="10"/>
  <c r="R1147" i="10"/>
  <c r="S1147" i="10"/>
  <c r="H1162" i="10"/>
  <c r="K1200" i="10"/>
  <c r="J1200" i="10"/>
  <c r="I1200" i="10"/>
  <c r="H1200" i="10"/>
  <c r="G1200" i="10"/>
  <c r="N1200" i="10"/>
  <c r="O1200" i="10"/>
  <c r="M1200" i="10"/>
  <c r="L1200" i="10"/>
  <c r="K1210" i="10"/>
  <c r="J1210" i="10"/>
  <c r="S1210" i="10" s="1"/>
  <c r="M1210" i="10"/>
  <c r="L1210" i="10"/>
  <c r="I1210" i="10"/>
  <c r="H1210" i="10"/>
  <c r="G1210" i="10"/>
  <c r="Q1210" i="10" s="1"/>
  <c r="O1210" i="10"/>
  <c r="N1210" i="10"/>
  <c r="L1356" i="10"/>
  <c r="K1356" i="10"/>
  <c r="J1356" i="10"/>
  <c r="S1356" i="10" s="1"/>
  <c r="I1356" i="10"/>
  <c r="H1356" i="10"/>
  <c r="G1356" i="10"/>
  <c r="N1356" i="10"/>
  <c r="M1356" i="10"/>
  <c r="O1356" i="10"/>
  <c r="L278" i="10"/>
  <c r="L282" i="10"/>
  <c r="L286" i="10"/>
  <c r="L290" i="10"/>
  <c r="L294" i="10"/>
  <c r="L298" i="10"/>
  <c r="L302" i="10"/>
  <c r="L306" i="10"/>
  <c r="L310" i="10"/>
  <c r="L314" i="10"/>
  <c r="L318" i="10"/>
  <c r="L322" i="10"/>
  <c r="L326" i="10"/>
  <c r="K521" i="10"/>
  <c r="K529" i="10"/>
  <c r="K537" i="10"/>
  <c r="K545" i="10"/>
  <c r="K553" i="10"/>
  <c r="K561" i="10"/>
  <c r="K569" i="10"/>
  <c r="K577" i="10"/>
  <c r="K589" i="10"/>
  <c r="L593" i="10"/>
  <c r="K595" i="10"/>
  <c r="L612" i="10"/>
  <c r="L614" i="10"/>
  <c r="Q621" i="10"/>
  <c r="Q696" i="10"/>
  <c r="T698" i="10"/>
  <c r="H698" i="10"/>
  <c r="S698" i="10"/>
  <c r="G698" i="10"/>
  <c r="R698" i="10"/>
  <c r="Q712" i="10"/>
  <c r="T714" i="10"/>
  <c r="H714" i="10"/>
  <c r="S714" i="10"/>
  <c r="G714" i="10"/>
  <c r="Q714" i="10" s="1"/>
  <c r="R714" i="10"/>
  <c r="Q728" i="10"/>
  <c r="T730" i="10"/>
  <c r="H730" i="10"/>
  <c r="S730" i="10"/>
  <c r="G730" i="10"/>
  <c r="R730" i="10"/>
  <c r="Q744" i="10"/>
  <c r="T746" i="10"/>
  <c r="H746" i="10"/>
  <c r="S746" i="10"/>
  <c r="G746" i="10"/>
  <c r="R746" i="10"/>
  <c r="Q760" i="10"/>
  <c r="T762" i="10"/>
  <c r="H762" i="10"/>
  <c r="S762" i="10"/>
  <c r="G762" i="10"/>
  <c r="Q762" i="10" s="1"/>
  <c r="R762" i="10"/>
  <c r="Q776" i="10"/>
  <c r="T778" i="10"/>
  <c r="H778" i="10"/>
  <c r="S778" i="10"/>
  <c r="G778" i="10"/>
  <c r="Q778" i="10" s="1"/>
  <c r="R778" i="10"/>
  <c r="Q792" i="10"/>
  <c r="T794" i="10"/>
  <c r="H794" i="10"/>
  <c r="S794" i="10"/>
  <c r="G794" i="10"/>
  <c r="Q794" i="10" s="1"/>
  <c r="R794" i="10"/>
  <c r="Q808" i="10"/>
  <c r="H810" i="10"/>
  <c r="S810" i="10"/>
  <c r="G810" i="10"/>
  <c r="Q810" i="10" s="1"/>
  <c r="R810" i="10"/>
  <c r="Q824" i="10"/>
  <c r="T826" i="10"/>
  <c r="H826" i="10"/>
  <c r="S826" i="10"/>
  <c r="G826" i="10"/>
  <c r="Q826" i="10" s="1"/>
  <c r="R826" i="10"/>
  <c r="R828" i="10"/>
  <c r="Q852" i="10"/>
  <c r="Q873" i="10"/>
  <c r="M873" i="10"/>
  <c r="K873" i="10"/>
  <c r="J873" i="10"/>
  <c r="H913" i="10"/>
  <c r="S913" i="10"/>
  <c r="G913" i="10"/>
  <c r="Q913" i="10" s="1"/>
  <c r="O913" i="10"/>
  <c r="R913" i="10" s="1"/>
  <c r="N913" i="10"/>
  <c r="M913" i="10"/>
  <c r="L913" i="10"/>
  <c r="K913" i="10"/>
  <c r="I913" i="10"/>
  <c r="Q923" i="10"/>
  <c r="P923" i="10"/>
  <c r="K992" i="10"/>
  <c r="J992" i="10"/>
  <c r="I992" i="10"/>
  <c r="O992" i="10"/>
  <c r="N992" i="10"/>
  <c r="M992" i="10"/>
  <c r="L992" i="10"/>
  <c r="H992" i="10"/>
  <c r="G992" i="10"/>
  <c r="Q992" i="10" s="1"/>
  <c r="Q998" i="10"/>
  <c r="H1029" i="10"/>
  <c r="G1029" i="10"/>
  <c r="N1029" i="10"/>
  <c r="M1029" i="10"/>
  <c r="L1029" i="10"/>
  <c r="K1029" i="10"/>
  <c r="J1029" i="10"/>
  <c r="O1029" i="10"/>
  <c r="I1029" i="10"/>
  <c r="I1053" i="10"/>
  <c r="K1084" i="10"/>
  <c r="J1084" i="10"/>
  <c r="S1084" i="10" s="1"/>
  <c r="I1084" i="10"/>
  <c r="M1084" i="10"/>
  <c r="L1084" i="10"/>
  <c r="H1084" i="10"/>
  <c r="G1084" i="10"/>
  <c r="Q1084" i="10" s="1"/>
  <c r="O1084" i="10"/>
  <c r="N1084" i="10"/>
  <c r="K1086" i="10"/>
  <c r="J1086" i="10"/>
  <c r="M1086" i="10"/>
  <c r="L1086" i="10"/>
  <c r="I1086" i="10"/>
  <c r="H1086" i="10"/>
  <c r="O1086" i="10"/>
  <c r="N1086" i="10"/>
  <c r="G1086" i="10"/>
  <c r="Q1167" i="10"/>
  <c r="R1171" i="10"/>
  <c r="S1171" i="10"/>
  <c r="P1207" i="10"/>
  <c r="H1233" i="10"/>
  <c r="G1233" i="10"/>
  <c r="Q1233" i="10" s="1"/>
  <c r="I1233" i="10"/>
  <c r="O1233" i="10"/>
  <c r="K1233" i="10"/>
  <c r="N1233" i="10"/>
  <c r="M1233" i="10"/>
  <c r="L1233" i="10"/>
  <c r="J1233" i="10"/>
  <c r="L521" i="10"/>
  <c r="M524" i="10"/>
  <c r="L529" i="10"/>
  <c r="M532" i="10"/>
  <c r="L537" i="10"/>
  <c r="M540" i="10"/>
  <c r="L545" i="10"/>
  <c r="M548" i="10"/>
  <c r="L553" i="10"/>
  <c r="M556" i="10"/>
  <c r="L561" i="10"/>
  <c r="M564" i="10"/>
  <c r="L569" i="10"/>
  <c r="M572" i="10"/>
  <c r="L577" i="10"/>
  <c r="M580" i="10"/>
  <c r="I585" i="10"/>
  <c r="P585" i="10" s="1"/>
  <c r="O585" i="10"/>
  <c r="J587" i="10"/>
  <c r="R587" i="10" s="1"/>
  <c r="N587" i="10"/>
  <c r="T587" i="10" s="1"/>
  <c r="L589" i="10"/>
  <c r="M593" i="10"/>
  <c r="L595" i="10"/>
  <c r="S606" i="10"/>
  <c r="G606" i="10"/>
  <c r="H606" i="10"/>
  <c r="O606" i="10"/>
  <c r="R606" i="10" s="1"/>
  <c r="M608" i="10"/>
  <c r="N612" i="10"/>
  <c r="M614" i="10"/>
  <c r="Q629" i="10"/>
  <c r="P629" i="10"/>
  <c r="K629" i="10"/>
  <c r="J629" i="10"/>
  <c r="Q633" i="10"/>
  <c r="P633" i="10"/>
  <c r="K633" i="10"/>
  <c r="J633" i="10"/>
  <c r="P637" i="10"/>
  <c r="K637" i="10"/>
  <c r="J637" i="10"/>
  <c r="S637" i="10" s="1"/>
  <c r="Q641" i="10"/>
  <c r="P641" i="10"/>
  <c r="K641" i="10"/>
  <c r="J641" i="10"/>
  <c r="Q645" i="10"/>
  <c r="P645" i="10"/>
  <c r="K645" i="10"/>
  <c r="J645" i="10"/>
  <c r="Q649" i="10"/>
  <c r="P649" i="10"/>
  <c r="K649" i="10"/>
  <c r="J649" i="10"/>
  <c r="S649" i="10" s="1"/>
  <c r="Q653" i="10"/>
  <c r="P653" i="10"/>
  <c r="K653" i="10"/>
  <c r="T653" i="10" s="1"/>
  <c r="J653" i="10"/>
  <c r="S653" i="10" s="1"/>
  <c r="K657" i="10"/>
  <c r="J657" i="10"/>
  <c r="Q661" i="10"/>
  <c r="P661" i="10"/>
  <c r="K661" i="10"/>
  <c r="J661" i="10"/>
  <c r="S661" i="10" s="1"/>
  <c r="Q665" i="10"/>
  <c r="P665" i="10"/>
  <c r="K665" i="10"/>
  <c r="J665" i="10"/>
  <c r="S665" i="10" s="1"/>
  <c r="K669" i="10"/>
  <c r="J669" i="10"/>
  <c r="Q673" i="10"/>
  <c r="K673" i="10"/>
  <c r="J673" i="10"/>
  <c r="S673" i="10" s="1"/>
  <c r="Q677" i="10"/>
  <c r="P677" i="10"/>
  <c r="K677" i="10"/>
  <c r="J677" i="10"/>
  <c r="Q681" i="10"/>
  <c r="K681" i="10"/>
  <c r="J681" i="10"/>
  <c r="Q685" i="10"/>
  <c r="K685" i="10"/>
  <c r="J685" i="10"/>
  <c r="Q689" i="10"/>
  <c r="P689" i="10"/>
  <c r="K689" i="10"/>
  <c r="J689" i="10"/>
  <c r="Q693" i="10"/>
  <c r="P693" i="10"/>
  <c r="M693" i="10"/>
  <c r="K693" i="10"/>
  <c r="J693" i="10"/>
  <c r="O694" i="10"/>
  <c r="R694" i="10" s="1"/>
  <c r="M699" i="10"/>
  <c r="I702" i="10"/>
  <c r="Q709" i="10"/>
  <c r="P709" i="10"/>
  <c r="M709" i="10"/>
  <c r="K709" i="10"/>
  <c r="J709" i="10"/>
  <c r="O710" i="10"/>
  <c r="M715" i="10"/>
  <c r="I718" i="10"/>
  <c r="M725" i="10"/>
  <c r="K725" i="10"/>
  <c r="J725" i="10"/>
  <c r="M731" i="10"/>
  <c r="I734" i="10"/>
  <c r="Q741" i="10"/>
  <c r="P741" i="10"/>
  <c r="M741" i="10"/>
  <c r="K741" i="10"/>
  <c r="J741" i="10"/>
  <c r="S741" i="10" s="1"/>
  <c r="M747" i="10"/>
  <c r="I750" i="10"/>
  <c r="Q757" i="10"/>
  <c r="P757" i="10"/>
  <c r="M757" i="10"/>
  <c r="K757" i="10"/>
  <c r="J757" i="10"/>
  <c r="M763" i="10"/>
  <c r="T764" i="10"/>
  <c r="I766" i="10"/>
  <c r="M773" i="10"/>
  <c r="K773" i="10"/>
  <c r="J773" i="10"/>
  <c r="M779" i="10"/>
  <c r="T780" i="10"/>
  <c r="I782" i="10"/>
  <c r="M789" i="10"/>
  <c r="K789" i="10"/>
  <c r="J789" i="10"/>
  <c r="M795" i="10"/>
  <c r="I798" i="10"/>
  <c r="M805" i="10"/>
  <c r="K805" i="10"/>
  <c r="J805" i="10"/>
  <c r="S805" i="10" s="1"/>
  <c r="M811" i="10"/>
  <c r="T812" i="10"/>
  <c r="I814" i="10"/>
  <c r="Q821" i="10"/>
  <c r="P821" i="10"/>
  <c r="M821" i="10"/>
  <c r="K821" i="10"/>
  <c r="J821" i="10"/>
  <c r="S821" i="10" s="1"/>
  <c r="M827" i="10"/>
  <c r="T828" i="10"/>
  <c r="I830" i="10"/>
  <c r="I874" i="10"/>
  <c r="H874" i="10"/>
  <c r="G874" i="10"/>
  <c r="J874" i="10"/>
  <c r="R874" i="10" s="1"/>
  <c r="Q883" i="10"/>
  <c r="P883" i="10"/>
  <c r="G884" i="10"/>
  <c r="Q884" i="10" s="1"/>
  <c r="H889" i="10"/>
  <c r="S889" i="10"/>
  <c r="G889" i="10"/>
  <c r="O889" i="10"/>
  <c r="R889" i="10" s="1"/>
  <c r="M889" i="10"/>
  <c r="T889" i="10" s="1"/>
  <c r="K910" i="10"/>
  <c r="J910" i="10"/>
  <c r="M910" i="10"/>
  <c r="L910" i="10"/>
  <c r="I910" i="10"/>
  <c r="O910" i="10"/>
  <c r="H910" i="10"/>
  <c r="G910" i="10"/>
  <c r="N910" i="10"/>
  <c r="G920" i="10"/>
  <c r="R967" i="10"/>
  <c r="S967" i="10"/>
  <c r="H981" i="10"/>
  <c r="G981" i="10"/>
  <c r="Q981" i="10" s="1"/>
  <c r="N981" i="10"/>
  <c r="M981" i="10"/>
  <c r="L981" i="10"/>
  <c r="K981" i="10"/>
  <c r="J981" i="10"/>
  <c r="O981" i="10"/>
  <c r="Q999" i="10"/>
  <c r="P999" i="10"/>
  <c r="K1006" i="10"/>
  <c r="J1006" i="10"/>
  <c r="S1006" i="10" s="1"/>
  <c r="M1006" i="10"/>
  <c r="L1006" i="10"/>
  <c r="I1006" i="10"/>
  <c r="O1006" i="10"/>
  <c r="N1006" i="10"/>
  <c r="H1006" i="10"/>
  <c r="G1006" i="10"/>
  <c r="Q1006" i="10" s="1"/>
  <c r="R1027" i="10"/>
  <c r="S1027" i="10"/>
  <c r="K1076" i="10"/>
  <c r="J1076" i="10"/>
  <c r="S1076" i="10" s="1"/>
  <c r="I1076" i="10"/>
  <c r="O1076" i="10"/>
  <c r="N1076" i="10"/>
  <c r="M1076" i="10"/>
  <c r="L1076" i="10"/>
  <c r="H1076" i="10"/>
  <c r="G1076" i="10"/>
  <c r="Q1076" i="10" s="1"/>
  <c r="K1108" i="10"/>
  <c r="J1108" i="10"/>
  <c r="I1108" i="10"/>
  <c r="G1108" i="10"/>
  <c r="N1108" i="10"/>
  <c r="M1108" i="10"/>
  <c r="L1108" i="10"/>
  <c r="H1108" i="10"/>
  <c r="O1108" i="10"/>
  <c r="H1157" i="10"/>
  <c r="G1157" i="10"/>
  <c r="N1157" i="10"/>
  <c r="L1157" i="10"/>
  <c r="K1157" i="10"/>
  <c r="J1157" i="10"/>
  <c r="I1157" i="10"/>
  <c r="O1157" i="10"/>
  <c r="H1257" i="10"/>
  <c r="G1257" i="10"/>
  <c r="Q1257" i="10" s="1"/>
  <c r="O1257" i="10"/>
  <c r="N1257" i="10"/>
  <c r="M1257" i="10"/>
  <c r="L1257" i="10"/>
  <c r="K1257" i="10"/>
  <c r="I1257" i="10"/>
  <c r="J1257" i="10"/>
  <c r="S1257" i="10" s="1"/>
  <c r="Q1231" i="10"/>
  <c r="P1231" i="10"/>
  <c r="Q1279" i="10"/>
  <c r="Q844" i="10"/>
  <c r="T846" i="10"/>
  <c r="H846" i="10"/>
  <c r="S846" i="10"/>
  <c r="G846" i="10"/>
  <c r="R846" i="10"/>
  <c r="R848" i="10"/>
  <c r="Q860" i="10"/>
  <c r="T862" i="10"/>
  <c r="H862" i="10"/>
  <c r="G862" i="10"/>
  <c r="Q862" i="10" s="1"/>
  <c r="R862" i="10"/>
  <c r="T864" i="10"/>
  <c r="T901" i="10"/>
  <c r="H901" i="10"/>
  <c r="S901" i="10"/>
  <c r="G901" i="10"/>
  <c r="Q901" i="10" s="1"/>
  <c r="O901" i="10"/>
  <c r="R901" i="10" s="1"/>
  <c r="T905" i="10"/>
  <c r="H905" i="10"/>
  <c r="G905" i="10"/>
  <c r="Q905" i="10" s="1"/>
  <c r="J905" i="10"/>
  <c r="T937" i="10"/>
  <c r="H937" i="10"/>
  <c r="S937" i="10"/>
  <c r="G937" i="10"/>
  <c r="O937" i="10"/>
  <c r="R937" i="10" s="1"/>
  <c r="R943" i="10"/>
  <c r="S943" i="10"/>
  <c r="M944" i="10"/>
  <c r="T949" i="10"/>
  <c r="H949" i="10"/>
  <c r="S949" i="10"/>
  <c r="G949" i="10"/>
  <c r="O949" i="10"/>
  <c r="R949" i="10" s="1"/>
  <c r="R955" i="10"/>
  <c r="S955" i="10"/>
  <c r="M956" i="10"/>
  <c r="Q974" i="10"/>
  <c r="K976" i="10"/>
  <c r="J976" i="10"/>
  <c r="I976" i="10"/>
  <c r="M976" i="10"/>
  <c r="L976" i="10"/>
  <c r="H976" i="10"/>
  <c r="G976" i="10"/>
  <c r="Q976" i="10" s="1"/>
  <c r="O976" i="10"/>
  <c r="Q987" i="10"/>
  <c r="P987" i="10"/>
  <c r="Q1015" i="10"/>
  <c r="P1015" i="10"/>
  <c r="Q1046" i="10"/>
  <c r="K1048" i="10"/>
  <c r="J1048" i="10"/>
  <c r="I1048" i="10"/>
  <c r="M1048" i="10"/>
  <c r="L1048" i="10"/>
  <c r="H1048" i="10"/>
  <c r="G1048" i="10"/>
  <c r="O1048" i="10"/>
  <c r="Q1059" i="10"/>
  <c r="K1078" i="10"/>
  <c r="J1078" i="10"/>
  <c r="M1078" i="10"/>
  <c r="L1078" i="10"/>
  <c r="I1078" i="10"/>
  <c r="O1078" i="10"/>
  <c r="N1078" i="10"/>
  <c r="H1078" i="10"/>
  <c r="G1078" i="10"/>
  <c r="Q1078" i="10" s="1"/>
  <c r="Q1094" i="10"/>
  <c r="K1098" i="10"/>
  <c r="J1098" i="10"/>
  <c r="M1098" i="10"/>
  <c r="L1098" i="10"/>
  <c r="I1098" i="10"/>
  <c r="G1098" i="10"/>
  <c r="Q1098" i="10" s="1"/>
  <c r="N1098" i="10"/>
  <c r="Q1099" i="10"/>
  <c r="P1099" i="10"/>
  <c r="K1122" i="10"/>
  <c r="J1122" i="10"/>
  <c r="M1122" i="10"/>
  <c r="L1122" i="10"/>
  <c r="I1122" i="10"/>
  <c r="G1122" i="10"/>
  <c r="Q1122" i="10" s="1"/>
  <c r="O1122" i="10"/>
  <c r="N1122" i="10"/>
  <c r="Q1123" i="10"/>
  <c r="P1123" i="10"/>
  <c r="K1140" i="10"/>
  <c r="J1140" i="10"/>
  <c r="I1140" i="10"/>
  <c r="G1140" i="10"/>
  <c r="Q1140" i="10" s="1"/>
  <c r="N1140" i="10"/>
  <c r="M1140" i="10"/>
  <c r="L1140" i="10"/>
  <c r="H1140" i="10"/>
  <c r="Q1302" i="10"/>
  <c r="O1240" i="10"/>
  <c r="K1240" i="10"/>
  <c r="J1240" i="10"/>
  <c r="I1240" i="10"/>
  <c r="H1240" i="10"/>
  <c r="G1240" i="10"/>
  <c r="Q1240" i="10" s="1"/>
  <c r="N1240" i="10"/>
  <c r="M1240" i="10"/>
  <c r="L1240" i="10"/>
  <c r="H1333" i="10"/>
  <c r="G1333" i="10"/>
  <c r="O1333" i="10"/>
  <c r="N1333" i="10"/>
  <c r="M1333" i="10"/>
  <c r="L1333" i="10"/>
  <c r="K1333" i="10"/>
  <c r="I1333" i="10"/>
  <c r="Q899" i="10"/>
  <c r="P899" i="10"/>
  <c r="Q907" i="10"/>
  <c r="P907" i="10"/>
  <c r="K922" i="10"/>
  <c r="J922" i="10"/>
  <c r="M922" i="10"/>
  <c r="L922" i="10"/>
  <c r="I922" i="10"/>
  <c r="O922" i="10"/>
  <c r="H922" i="10"/>
  <c r="G922" i="10"/>
  <c r="K926" i="10"/>
  <c r="J926" i="10"/>
  <c r="S926" i="10" s="1"/>
  <c r="M926" i="10"/>
  <c r="L926" i="10"/>
  <c r="I926" i="10"/>
  <c r="P926" i="10" s="1"/>
  <c r="Q926" i="10"/>
  <c r="K930" i="10"/>
  <c r="J930" i="10"/>
  <c r="M930" i="10"/>
  <c r="L930" i="10"/>
  <c r="I930" i="10"/>
  <c r="P930" i="10" s="1"/>
  <c r="Q932" i="10"/>
  <c r="K932" i="10"/>
  <c r="J932" i="10"/>
  <c r="S932" i="10" s="1"/>
  <c r="I932" i="10"/>
  <c r="O932" i="10"/>
  <c r="N932" i="10"/>
  <c r="Q935" i="10"/>
  <c r="P935" i="10"/>
  <c r="Q947" i="10"/>
  <c r="P947" i="10"/>
  <c r="K966" i="10"/>
  <c r="J966" i="10"/>
  <c r="M966" i="10"/>
  <c r="L966" i="10"/>
  <c r="I966" i="10"/>
  <c r="H966" i="10"/>
  <c r="Q975" i="10"/>
  <c r="P975" i="10"/>
  <c r="Q1003" i="10"/>
  <c r="P1003" i="10"/>
  <c r="K1036" i="10"/>
  <c r="J1036" i="10"/>
  <c r="I1036" i="10"/>
  <c r="M1036" i="10"/>
  <c r="L1036" i="10"/>
  <c r="H1036" i="10"/>
  <c r="G1036" i="10"/>
  <c r="Q1036" i="10" s="1"/>
  <c r="O1036" i="10"/>
  <c r="Q1047" i="10"/>
  <c r="P1047" i="10"/>
  <c r="K1074" i="10"/>
  <c r="J1074" i="10"/>
  <c r="M1074" i="10"/>
  <c r="L1074" i="10"/>
  <c r="I1074" i="10"/>
  <c r="H1074" i="10"/>
  <c r="Q1087" i="10"/>
  <c r="P1087" i="10"/>
  <c r="K1114" i="10"/>
  <c r="J1114" i="10"/>
  <c r="M1114" i="10"/>
  <c r="L1114" i="10"/>
  <c r="I1114" i="10"/>
  <c r="G1114" i="10"/>
  <c r="N1114" i="10"/>
  <c r="Q1115" i="10"/>
  <c r="P1115" i="10"/>
  <c r="R1127" i="10"/>
  <c r="K1138" i="10"/>
  <c r="J1138" i="10"/>
  <c r="M1138" i="10"/>
  <c r="L1138" i="10"/>
  <c r="I1138" i="10"/>
  <c r="G1138" i="10"/>
  <c r="Q1138" i="10" s="1"/>
  <c r="O1138" i="10"/>
  <c r="N1138" i="10"/>
  <c r="Q1139" i="10"/>
  <c r="P1139" i="10"/>
  <c r="K1156" i="10"/>
  <c r="J1156" i="10"/>
  <c r="I1156" i="10"/>
  <c r="G1156" i="10"/>
  <c r="Q1156" i="10" s="1"/>
  <c r="N1156" i="10"/>
  <c r="M1156" i="10"/>
  <c r="L1156" i="10"/>
  <c r="H1156" i="10"/>
  <c r="O1212" i="10"/>
  <c r="L1212" i="10"/>
  <c r="K1212" i="10"/>
  <c r="J1212" i="10"/>
  <c r="S1212" i="10" s="1"/>
  <c r="I1212" i="10"/>
  <c r="H1212" i="10"/>
  <c r="N1212" i="10"/>
  <c r="M1212" i="10"/>
  <c r="G1212" i="10"/>
  <c r="Q903" i="10"/>
  <c r="P903" i="10"/>
  <c r="H945" i="10"/>
  <c r="S945" i="10"/>
  <c r="G945" i="10"/>
  <c r="Q945" i="10" s="1"/>
  <c r="R945" i="10"/>
  <c r="N945" i="10"/>
  <c r="L945" i="10"/>
  <c r="K945" i="10"/>
  <c r="H957" i="10"/>
  <c r="S957" i="10"/>
  <c r="G957" i="10"/>
  <c r="R957" i="10"/>
  <c r="N957" i="10"/>
  <c r="L957" i="10"/>
  <c r="K957" i="10"/>
  <c r="K970" i="10"/>
  <c r="J970" i="10"/>
  <c r="M970" i="10"/>
  <c r="L970" i="10"/>
  <c r="I970" i="10"/>
  <c r="O970" i="10"/>
  <c r="N970" i="10"/>
  <c r="H970" i="10"/>
  <c r="G970" i="10"/>
  <c r="Q970" i="10" s="1"/>
  <c r="K982" i="10"/>
  <c r="J982" i="10"/>
  <c r="M982" i="10"/>
  <c r="L982" i="10"/>
  <c r="I982" i="10"/>
  <c r="O982" i="10"/>
  <c r="N982" i="10"/>
  <c r="H982" i="10"/>
  <c r="G982" i="10"/>
  <c r="K990" i="10"/>
  <c r="J990" i="10"/>
  <c r="R990" i="10" s="1"/>
  <c r="M990" i="10"/>
  <c r="L990" i="10"/>
  <c r="I990" i="10"/>
  <c r="H990" i="10"/>
  <c r="H1013" i="10"/>
  <c r="G1013" i="10"/>
  <c r="J1013" i="10"/>
  <c r="S1013" i="10" s="1"/>
  <c r="I1013" i="10"/>
  <c r="L1013" i="10"/>
  <c r="T1013" i="10" s="1"/>
  <c r="R1015" i="10"/>
  <c r="S1015" i="10"/>
  <c r="H1017" i="10"/>
  <c r="G1017" i="10"/>
  <c r="N1017" i="10"/>
  <c r="M1017" i="10"/>
  <c r="L1017" i="10"/>
  <c r="K1017" i="10"/>
  <c r="J1017" i="10"/>
  <c r="Q1040" i="10"/>
  <c r="K1040" i="10"/>
  <c r="J1040" i="10"/>
  <c r="I1040" i="10"/>
  <c r="P1040" i="10" s="1"/>
  <c r="O1040" i="10"/>
  <c r="N1040" i="10"/>
  <c r="M1040" i="10"/>
  <c r="K1054" i="10"/>
  <c r="J1054" i="10"/>
  <c r="M1054" i="10"/>
  <c r="L1054" i="10"/>
  <c r="I1054" i="10"/>
  <c r="O1054" i="10"/>
  <c r="N1054" i="10"/>
  <c r="H1054" i="10"/>
  <c r="G1054" i="10"/>
  <c r="Q1054" i="10" s="1"/>
  <c r="K1062" i="10"/>
  <c r="J1062" i="10"/>
  <c r="M1062" i="10"/>
  <c r="L1062" i="10"/>
  <c r="I1062" i="10"/>
  <c r="H1062" i="10"/>
  <c r="Q1075" i="10"/>
  <c r="H1098" i="10"/>
  <c r="R1099" i="10"/>
  <c r="S1099" i="10"/>
  <c r="H1109" i="10"/>
  <c r="G1109" i="10"/>
  <c r="N1109" i="10"/>
  <c r="L1109" i="10"/>
  <c r="K1109" i="10"/>
  <c r="J1109" i="10"/>
  <c r="I1109" i="10"/>
  <c r="O1109" i="10"/>
  <c r="Q1119" i="10"/>
  <c r="P1119" i="10"/>
  <c r="K1158" i="10"/>
  <c r="J1158" i="10"/>
  <c r="M1158" i="10"/>
  <c r="L1158" i="10"/>
  <c r="I1158" i="10"/>
  <c r="G1158" i="10"/>
  <c r="Q1158" i="10" s="1"/>
  <c r="O1158" i="10"/>
  <c r="N1158" i="10"/>
  <c r="H1158" i="10"/>
  <c r="K1176" i="10"/>
  <c r="J1176" i="10"/>
  <c r="I1176" i="10"/>
  <c r="G1176" i="10"/>
  <c r="O1176" i="10"/>
  <c r="N1176" i="10"/>
  <c r="K1196" i="10"/>
  <c r="J1196" i="10"/>
  <c r="S1196" i="10" s="1"/>
  <c r="I1196" i="10"/>
  <c r="H1196" i="10"/>
  <c r="G1196" i="10"/>
  <c r="Q1196" i="10" s="1"/>
  <c r="N1196" i="10"/>
  <c r="O1196" i="10"/>
  <c r="M1196" i="10"/>
  <c r="L1196" i="10"/>
  <c r="Q1199" i="10"/>
  <c r="P1199" i="10"/>
  <c r="K1222" i="10"/>
  <c r="J1222" i="10"/>
  <c r="S1222" i="10" s="1"/>
  <c r="I1222" i="10"/>
  <c r="O1222" i="10"/>
  <c r="N1222" i="10"/>
  <c r="M1222" i="10"/>
  <c r="L1222" i="10"/>
  <c r="H1222" i="10"/>
  <c r="G1222" i="10"/>
  <c r="Q1222" i="10" s="1"/>
  <c r="R1255" i="10"/>
  <c r="T925" i="10"/>
  <c r="H925" i="10"/>
  <c r="S925" i="10"/>
  <c r="G925" i="10"/>
  <c r="O925" i="10"/>
  <c r="R925" i="10" s="1"/>
  <c r="T929" i="10"/>
  <c r="H929" i="10"/>
  <c r="G929" i="10"/>
  <c r="J929" i="10"/>
  <c r="S929" i="10" s="1"/>
  <c r="Q967" i="10"/>
  <c r="P967" i="10"/>
  <c r="Q991" i="10"/>
  <c r="P991" i="10"/>
  <c r="Q1022" i="10"/>
  <c r="K1024" i="10"/>
  <c r="J1024" i="10"/>
  <c r="I1024" i="10"/>
  <c r="M1024" i="10"/>
  <c r="L1024" i="10"/>
  <c r="H1024" i="10"/>
  <c r="G1024" i="10"/>
  <c r="Q1024" i="10" s="1"/>
  <c r="O1024" i="10"/>
  <c r="P1035" i="10"/>
  <c r="Q1063" i="10"/>
  <c r="P1063" i="10"/>
  <c r="H1097" i="10"/>
  <c r="G1097" i="10"/>
  <c r="J1097" i="10"/>
  <c r="S1097" i="10" s="1"/>
  <c r="I1097" i="10"/>
  <c r="L1097" i="10"/>
  <c r="R1103" i="10"/>
  <c r="S1103" i="10"/>
  <c r="K1130" i="10"/>
  <c r="J1130" i="10"/>
  <c r="R1130" i="10" s="1"/>
  <c r="M1130" i="10"/>
  <c r="L1130" i="10"/>
  <c r="I1130" i="10"/>
  <c r="G1130" i="10"/>
  <c r="N1130" i="10"/>
  <c r="Q1131" i="10"/>
  <c r="P1131" i="10"/>
  <c r="R1143" i="10"/>
  <c r="K1154" i="10"/>
  <c r="J1154" i="10"/>
  <c r="S1154" i="10" s="1"/>
  <c r="M1154" i="10"/>
  <c r="L1154" i="10"/>
  <c r="I1154" i="10"/>
  <c r="G1154" i="10"/>
  <c r="Q1154" i="10" s="1"/>
  <c r="O1154" i="10"/>
  <c r="N1154" i="10"/>
  <c r="Q1155" i="10"/>
  <c r="P1155" i="10"/>
  <c r="Q1183" i="10"/>
  <c r="P1183" i="10"/>
  <c r="Q1234" i="10"/>
  <c r="Q1254" i="10"/>
  <c r="J1333" i="10"/>
  <c r="H1389" i="10"/>
  <c r="G1389" i="10"/>
  <c r="K1389" i="10"/>
  <c r="J1389" i="10"/>
  <c r="S1389" i="10" s="1"/>
  <c r="O1389" i="10"/>
  <c r="N1389" i="10"/>
  <c r="M1389" i="10"/>
  <c r="L1389" i="10"/>
  <c r="I1389" i="10"/>
  <c r="H921" i="10"/>
  <c r="S921" i="10"/>
  <c r="G921" i="10"/>
  <c r="Q921" i="10" s="1"/>
  <c r="N921" i="10"/>
  <c r="L921" i="10"/>
  <c r="K921" i="10"/>
  <c r="K928" i="10"/>
  <c r="J928" i="10"/>
  <c r="I928" i="10"/>
  <c r="M928" i="10"/>
  <c r="H928" i="10"/>
  <c r="G928" i="10"/>
  <c r="Q928" i="10" s="1"/>
  <c r="R935" i="10"/>
  <c r="Q944" i="10"/>
  <c r="K944" i="10"/>
  <c r="J944" i="10"/>
  <c r="S944" i="10" s="1"/>
  <c r="I944" i="10"/>
  <c r="P944" i="10" s="1"/>
  <c r="O944" i="10"/>
  <c r="N944" i="10"/>
  <c r="Q956" i="10"/>
  <c r="K956" i="10"/>
  <c r="J956" i="10"/>
  <c r="S956" i="10" s="1"/>
  <c r="I956" i="10"/>
  <c r="P956" i="10" s="1"/>
  <c r="O956" i="10"/>
  <c r="N956" i="10"/>
  <c r="K978" i="10"/>
  <c r="J978" i="10"/>
  <c r="M978" i="10"/>
  <c r="L978" i="10"/>
  <c r="I978" i="10"/>
  <c r="H978" i="10"/>
  <c r="H1001" i="10"/>
  <c r="G1001" i="10"/>
  <c r="J1001" i="10"/>
  <c r="I1001" i="10"/>
  <c r="L1001" i="10"/>
  <c r="T1001" i="10" s="1"/>
  <c r="R1003" i="10"/>
  <c r="S1003" i="10"/>
  <c r="H1005" i="10"/>
  <c r="G1005" i="10"/>
  <c r="N1005" i="10"/>
  <c r="M1005" i="10"/>
  <c r="L1005" i="10"/>
  <c r="K1005" i="10"/>
  <c r="J1005" i="10"/>
  <c r="K1028" i="10"/>
  <c r="J1028" i="10"/>
  <c r="S1028" i="10" s="1"/>
  <c r="I1028" i="10"/>
  <c r="O1028" i="10"/>
  <c r="N1028" i="10"/>
  <c r="M1028" i="10"/>
  <c r="K1042" i="10"/>
  <c r="J1042" i="10"/>
  <c r="S1042" i="10" s="1"/>
  <c r="M1042" i="10"/>
  <c r="L1042" i="10"/>
  <c r="I1042" i="10"/>
  <c r="O1042" i="10"/>
  <c r="N1042" i="10"/>
  <c r="H1042" i="10"/>
  <c r="G1042" i="10"/>
  <c r="Q1042" i="10" s="1"/>
  <c r="K1050" i="10"/>
  <c r="J1050" i="10"/>
  <c r="M1050" i="10"/>
  <c r="L1050" i="10"/>
  <c r="I1050" i="10"/>
  <c r="H1050" i="10"/>
  <c r="G1074" i="10"/>
  <c r="H1085" i="10"/>
  <c r="G1085" i="10"/>
  <c r="Q1085" i="10" s="1"/>
  <c r="J1085" i="10"/>
  <c r="S1085" i="10" s="1"/>
  <c r="I1085" i="10"/>
  <c r="L1085" i="10"/>
  <c r="R1087" i="10"/>
  <c r="H1089" i="10"/>
  <c r="G1089" i="10"/>
  <c r="Q1089" i="10" s="1"/>
  <c r="N1089" i="10"/>
  <c r="M1089" i="10"/>
  <c r="L1089" i="10"/>
  <c r="K1089" i="10"/>
  <c r="J1089" i="10"/>
  <c r="H1114" i="10"/>
  <c r="R1115" i="10"/>
  <c r="S1115" i="10"/>
  <c r="H1125" i="10"/>
  <c r="G1125" i="10"/>
  <c r="Q1125" i="10" s="1"/>
  <c r="N1125" i="10"/>
  <c r="L1125" i="10"/>
  <c r="K1125" i="10"/>
  <c r="J1125" i="10"/>
  <c r="I1125" i="10"/>
  <c r="O1125" i="10"/>
  <c r="Q1135" i="10"/>
  <c r="P1135" i="10"/>
  <c r="K1192" i="10"/>
  <c r="J1192" i="10"/>
  <c r="I1192" i="10"/>
  <c r="G1192" i="10"/>
  <c r="M1192" i="10"/>
  <c r="L1284" i="10"/>
  <c r="K1284" i="10"/>
  <c r="J1284" i="10"/>
  <c r="H1284" i="10"/>
  <c r="G1284" i="10"/>
  <c r="M1284" i="10"/>
  <c r="O1284" i="10"/>
  <c r="N1284" i="10"/>
  <c r="I1284" i="10"/>
  <c r="H1405" i="10"/>
  <c r="G1405" i="10"/>
  <c r="Q1405" i="10" s="1"/>
  <c r="O1405" i="10"/>
  <c r="N1405" i="10"/>
  <c r="M1405" i="10"/>
  <c r="L1405" i="10"/>
  <c r="K1405" i="10"/>
  <c r="J1405" i="10"/>
  <c r="I1405" i="10"/>
  <c r="Q1411" i="10"/>
  <c r="P1411" i="10"/>
  <c r="Q1498" i="10"/>
  <c r="Q979" i="10"/>
  <c r="P979" i="10"/>
  <c r="Q1010" i="10"/>
  <c r="K1012" i="10"/>
  <c r="J1012" i="10"/>
  <c r="I1012" i="10"/>
  <c r="M1012" i="10"/>
  <c r="L1012" i="10"/>
  <c r="H1012" i="10"/>
  <c r="G1012" i="10"/>
  <c r="O1012" i="10"/>
  <c r="Q1023" i="10"/>
  <c r="P1023" i="10"/>
  <c r="Q1051" i="10"/>
  <c r="P1051" i="10"/>
  <c r="H1073" i="10"/>
  <c r="G1073" i="10"/>
  <c r="Q1073" i="10" s="1"/>
  <c r="J1073" i="10"/>
  <c r="S1073" i="10" s="1"/>
  <c r="I1073" i="10"/>
  <c r="L1073" i="10"/>
  <c r="T1073" i="10" s="1"/>
  <c r="R1075" i="10"/>
  <c r="S1075" i="10"/>
  <c r="H1077" i="10"/>
  <c r="G1077" i="10"/>
  <c r="Q1077" i="10" s="1"/>
  <c r="N1077" i="10"/>
  <c r="M1077" i="10"/>
  <c r="L1077" i="10"/>
  <c r="K1077" i="10"/>
  <c r="J1077" i="10"/>
  <c r="S1077" i="10" s="1"/>
  <c r="S1119" i="10"/>
  <c r="K1146" i="10"/>
  <c r="J1146" i="10"/>
  <c r="M1146" i="10"/>
  <c r="L1146" i="10"/>
  <c r="I1146" i="10"/>
  <c r="G1146" i="10"/>
  <c r="N1146" i="10"/>
  <c r="Q1147" i="10"/>
  <c r="P1147" i="10"/>
  <c r="R1159" i="10"/>
  <c r="Q1179" i="10"/>
  <c r="H1185" i="10"/>
  <c r="S1185" i="10"/>
  <c r="G1185" i="10"/>
  <c r="Q1185" i="10" s="1"/>
  <c r="N1185" i="10"/>
  <c r="O1185" i="10"/>
  <c r="R1185" i="10" s="1"/>
  <c r="M1185" i="10"/>
  <c r="L1185" i="10"/>
  <c r="R1199" i="10"/>
  <c r="S1199" i="10"/>
  <c r="Q1211" i="10"/>
  <c r="P1211" i="10"/>
  <c r="P1254" i="10"/>
  <c r="K1422" i="10"/>
  <c r="J1422" i="10"/>
  <c r="S1422" i="10" s="1"/>
  <c r="N1422" i="10"/>
  <c r="M1422" i="10"/>
  <c r="L1422" i="10"/>
  <c r="I1422" i="10"/>
  <c r="O1422" i="10"/>
  <c r="H1422" i="10"/>
  <c r="G1422" i="10"/>
  <c r="R959" i="10"/>
  <c r="R971" i="10"/>
  <c r="R983" i="10"/>
  <c r="R995" i="10"/>
  <c r="R1007" i="10"/>
  <c r="R1019" i="10"/>
  <c r="R1031" i="10"/>
  <c r="R1043" i="10"/>
  <c r="R1055" i="10"/>
  <c r="R1067" i="10"/>
  <c r="R1091" i="10"/>
  <c r="K1104" i="10"/>
  <c r="J1104" i="10"/>
  <c r="S1104" i="10" s="1"/>
  <c r="I1104" i="10"/>
  <c r="G1104" i="10"/>
  <c r="H1105" i="10"/>
  <c r="S1105" i="10"/>
  <c r="G1105" i="10"/>
  <c r="N1105" i="10"/>
  <c r="K1120" i="10"/>
  <c r="J1120" i="10"/>
  <c r="S1120" i="10" s="1"/>
  <c r="I1120" i="10"/>
  <c r="G1120" i="10"/>
  <c r="H1121" i="10"/>
  <c r="S1121" i="10"/>
  <c r="G1121" i="10"/>
  <c r="N1121" i="10"/>
  <c r="K1136" i="10"/>
  <c r="J1136" i="10"/>
  <c r="S1136" i="10" s="1"/>
  <c r="I1136" i="10"/>
  <c r="G1136" i="10"/>
  <c r="H1137" i="10"/>
  <c r="S1137" i="10"/>
  <c r="G1137" i="10"/>
  <c r="N1137" i="10"/>
  <c r="K1152" i="10"/>
  <c r="J1152" i="10"/>
  <c r="S1152" i="10" s="1"/>
  <c r="I1152" i="10"/>
  <c r="G1152" i="10"/>
  <c r="H1153" i="10"/>
  <c r="S1153" i="10"/>
  <c r="G1153" i="10"/>
  <c r="Q1153" i="10" s="1"/>
  <c r="N1153" i="10"/>
  <c r="Q1171" i="10"/>
  <c r="K1198" i="10"/>
  <c r="J1198" i="10"/>
  <c r="R1198" i="10" s="1"/>
  <c r="M1198" i="10"/>
  <c r="L1198" i="10"/>
  <c r="I1198" i="10"/>
  <c r="H1198" i="10"/>
  <c r="G1198" i="10"/>
  <c r="N1198" i="10"/>
  <c r="K1206" i="10"/>
  <c r="J1206" i="10"/>
  <c r="R1206" i="10" s="1"/>
  <c r="M1206" i="10"/>
  <c r="L1206" i="10"/>
  <c r="I1206" i="10"/>
  <c r="H1206" i="10"/>
  <c r="G1206" i="10"/>
  <c r="Q1206" i="10" s="1"/>
  <c r="N1206" i="10"/>
  <c r="H1237" i="10"/>
  <c r="G1237" i="10"/>
  <c r="N1237" i="10"/>
  <c r="M1237" i="10"/>
  <c r="L1237" i="10"/>
  <c r="K1237" i="10"/>
  <c r="J1237" i="10"/>
  <c r="S1237" i="10" s="1"/>
  <c r="O1237" i="10"/>
  <c r="Q1263" i="10"/>
  <c r="P1263" i="10"/>
  <c r="L1288" i="10"/>
  <c r="K1288" i="10"/>
  <c r="J1288" i="10"/>
  <c r="O1288" i="10"/>
  <c r="N1288" i="10"/>
  <c r="M1288" i="10"/>
  <c r="I1288" i="10"/>
  <c r="H1288" i="10"/>
  <c r="G1288" i="10"/>
  <c r="P1294" i="10"/>
  <c r="Q1312" i="10"/>
  <c r="L1312" i="10"/>
  <c r="K1312" i="10"/>
  <c r="J1312" i="10"/>
  <c r="S1312" i="10" s="1"/>
  <c r="O1312" i="10"/>
  <c r="N1312" i="10"/>
  <c r="M1312" i="10"/>
  <c r="I1312" i="10"/>
  <c r="H1312" i="10"/>
  <c r="P1326" i="10"/>
  <c r="Q1335" i="10"/>
  <c r="P1335" i="10"/>
  <c r="H1341" i="10"/>
  <c r="G1341" i="10"/>
  <c r="Q1341" i="10" s="1"/>
  <c r="K1341" i="10"/>
  <c r="J1341" i="10"/>
  <c r="O1341" i="10"/>
  <c r="N1341" i="10"/>
  <c r="M1341" i="10"/>
  <c r="L1341" i="10"/>
  <c r="I1341" i="10"/>
  <c r="L1360" i="10"/>
  <c r="K1360" i="10"/>
  <c r="J1360" i="10"/>
  <c r="I1360" i="10"/>
  <c r="O1360" i="10"/>
  <c r="N1360" i="10"/>
  <c r="M1360" i="10"/>
  <c r="H1360" i="10"/>
  <c r="G1360" i="10"/>
  <c r="Q1360" i="10" s="1"/>
  <c r="H1429" i="10"/>
  <c r="G1429" i="10"/>
  <c r="Q1429" i="10" s="1"/>
  <c r="O1429" i="10"/>
  <c r="N1429" i="10"/>
  <c r="M1429" i="10"/>
  <c r="L1429" i="10"/>
  <c r="K1429" i="10"/>
  <c r="J1429" i="10"/>
  <c r="S1429" i="10" s="1"/>
  <c r="L1444" i="10"/>
  <c r="K1444" i="10"/>
  <c r="J1444" i="10"/>
  <c r="I1444" i="10"/>
  <c r="N1444" i="10"/>
  <c r="O1444" i="10"/>
  <c r="M1444" i="10"/>
  <c r="H1444" i="10"/>
  <c r="G1444" i="10"/>
  <c r="Q1444" i="10" s="1"/>
  <c r="L1308" i="10"/>
  <c r="K1308" i="10"/>
  <c r="J1308" i="10"/>
  <c r="S1308" i="10" s="1"/>
  <c r="H1308" i="10"/>
  <c r="G1308" i="10"/>
  <c r="M1308" i="10"/>
  <c r="N1308" i="10"/>
  <c r="L1320" i="10"/>
  <c r="K1320" i="10"/>
  <c r="J1320" i="10"/>
  <c r="S1320" i="10" s="1"/>
  <c r="O1320" i="10"/>
  <c r="N1320" i="10"/>
  <c r="M1320" i="10"/>
  <c r="I1320" i="10"/>
  <c r="H1320" i="10"/>
  <c r="G1320" i="10"/>
  <c r="Q1320" i="10" s="1"/>
  <c r="I1589" i="10"/>
  <c r="H1589" i="10"/>
  <c r="G1589" i="10"/>
  <c r="J1589" i="10"/>
  <c r="S1589" i="10" s="1"/>
  <c r="L1589" i="10"/>
  <c r="N1589" i="10"/>
  <c r="M1589" i="10"/>
  <c r="K1589" i="10"/>
  <c r="O1589" i="10"/>
  <c r="K1334" i="10"/>
  <c r="J1334" i="10"/>
  <c r="N1334" i="10"/>
  <c r="M1334" i="10"/>
  <c r="L1334" i="10"/>
  <c r="I1334" i="10"/>
  <c r="O1334" i="10"/>
  <c r="H1334" i="10"/>
  <c r="H1413" i="10"/>
  <c r="G1413" i="10"/>
  <c r="Q1413" i="10" s="1"/>
  <c r="K1413" i="10"/>
  <c r="J1413" i="10"/>
  <c r="S1413" i="10" s="1"/>
  <c r="I1413" i="10"/>
  <c r="N1413" i="10"/>
  <c r="M1413" i="10"/>
  <c r="L1413" i="10"/>
  <c r="Q1435" i="10"/>
  <c r="P1435" i="10"/>
  <c r="L1292" i="10"/>
  <c r="K1292" i="10"/>
  <c r="J1292" i="10"/>
  <c r="S1292" i="10" s="1"/>
  <c r="H1292" i="10"/>
  <c r="G1292" i="10"/>
  <c r="Q1292" i="10" s="1"/>
  <c r="M1292" i="10"/>
  <c r="O1292" i="10"/>
  <c r="N1292" i="10"/>
  <c r="I1292" i="10"/>
  <c r="L1324" i="10"/>
  <c r="K1324" i="10"/>
  <c r="J1324" i="10"/>
  <c r="H1324" i="10"/>
  <c r="G1324" i="10"/>
  <c r="Q1324" i="10" s="1"/>
  <c r="M1324" i="10"/>
  <c r="O1324" i="10"/>
  <c r="N1324" i="10"/>
  <c r="I1324" i="10"/>
  <c r="Q1330" i="10"/>
  <c r="K1338" i="10"/>
  <c r="J1338" i="10"/>
  <c r="S1338" i="10" s="1"/>
  <c r="N1338" i="10"/>
  <c r="M1338" i="10"/>
  <c r="L1338" i="10"/>
  <c r="I1338" i="10"/>
  <c r="O1338" i="10"/>
  <c r="H1338" i="10"/>
  <c r="G1338" i="10"/>
  <c r="Q1338" i="10" s="1"/>
  <c r="S1427" i="10"/>
  <c r="R1427" i="10"/>
  <c r="H1289" i="10"/>
  <c r="G1289" i="10"/>
  <c r="O1289" i="10"/>
  <c r="N1289" i="10"/>
  <c r="M1289" i="10"/>
  <c r="L1289" i="10"/>
  <c r="K1289" i="10"/>
  <c r="I1289" i="10"/>
  <c r="L1316" i="10"/>
  <c r="K1316" i="10"/>
  <c r="J1316" i="10"/>
  <c r="S1316" i="10" s="1"/>
  <c r="H1316" i="10"/>
  <c r="G1316" i="10"/>
  <c r="M1316" i="10"/>
  <c r="O1316" i="10"/>
  <c r="N1316" i="10"/>
  <c r="H1321" i="10"/>
  <c r="G1321" i="10"/>
  <c r="Q1321" i="10" s="1"/>
  <c r="O1321" i="10"/>
  <c r="N1321" i="10"/>
  <c r="M1321" i="10"/>
  <c r="L1321" i="10"/>
  <c r="K1321" i="10"/>
  <c r="I1321" i="10"/>
  <c r="Q1347" i="10"/>
  <c r="K1366" i="10"/>
  <c r="J1366" i="10"/>
  <c r="S1366" i="10" s="1"/>
  <c r="N1366" i="10"/>
  <c r="M1366" i="10"/>
  <c r="L1366" i="10"/>
  <c r="I1366" i="10"/>
  <c r="H1366" i="10"/>
  <c r="G1366" i="10"/>
  <c r="O1366" i="10"/>
  <c r="Q1423" i="10"/>
  <c r="P1423" i="10"/>
  <c r="H1457" i="10"/>
  <c r="G1457" i="10"/>
  <c r="Q1457" i="10" s="1"/>
  <c r="I1457" i="10"/>
  <c r="L1457" i="10"/>
  <c r="K1457" i="10"/>
  <c r="J1457" i="10"/>
  <c r="S1457" i="10" s="1"/>
  <c r="O1457" i="10"/>
  <c r="N1457" i="10"/>
  <c r="M1457" i="10"/>
  <c r="M1104" i="10"/>
  <c r="K1105" i="10"/>
  <c r="K1112" i="10"/>
  <c r="T1112" i="10" s="1"/>
  <c r="J1112" i="10"/>
  <c r="I1112" i="10"/>
  <c r="G1112" i="10"/>
  <c r="Q1112" i="10" s="1"/>
  <c r="H1113" i="10"/>
  <c r="S1113" i="10"/>
  <c r="G1113" i="10"/>
  <c r="Q1113" i="10" s="1"/>
  <c r="R1113" i="10"/>
  <c r="N1113" i="10"/>
  <c r="T1113" i="10" s="1"/>
  <c r="M1120" i="10"/>
  <c r="K1121" i="10"/>
  <c r="K1128" i="10"/>
  <c r="T1128" i="10" s="1"/>
  <c r="J1128" i="10"/>
  <c r="I1128" i="10"/>
  <c r="G1128" i="10"/>
  <c r="H1129" i="10"/>
  <c r="S1129" i="10"/>
  <c r="G1129" i="10"/>
  <c r="R1129" i="10"/>
  <c r="N1129" i="10"/>
  <c r="T1129" i="10" s="1"/>
  <c r="M1136" i="10"/>
  <c r="K1137" i="10"/>
  <c r="K1144" i="10"/>
  <c r="T1144" i="10" s="1"/>
  <c r="J1144" i="10"/>
  <c r="I1144" i="10"/>
  <c r="G1144" i="10"/>
  <c r="Q1144" i="10" s="1"/>
  <c r="H1145" i="10"/>
  <c r="S1145" i="10"/>
  <c r="G1145" i="10"/>
  <c r="Q1145" i="10" s="1"/>
  <c r="R1145" i="10"/>
  <c r="N1145" i="10"/>
  <c r="T1145" i="10" s="1"/>
  <c r="M1152" i="10"/>
  <c r="K1153" i="10"/>
  <c r="K1160" i="10"/>
  <c r="J1160" i="10"/>
  <c r="I1160" i="10"/>
  <c r="G1160" i="10"/>
  <c r="H1161" i="10"/>
  <c r="G1161" i="10"/>
  <c r="Q1161" i="10" s="1"/>
  <c r="R1161" i="10"/>
  <c r="N1161" i="10"/>
  <c r="T1161" i="10" s="1"/>
  <c r="K1166" i="10"/>
  <c r="J1166" i="10"/>
  <c r="M1166" i="10"/>
  <c r="L1166" i="10"/>
  <c r="I1166" i="10"/>
  <c r="G1166" i="10"/>
  <c r="N1166" i="10"/>
  <c r="Q1214" i="10"/>
  <c r="O1225" i="10"/>
  <c r="K1238" i="10"/>
  <c r="J1238" i="10"/>
  <c r="R1238" i="10" s="1"/>
  <c r="I1238" i="10"/>
  <c r="H1238" i="10"/>
  <c r="G1238" i="10"/>
  <c r="L1238" i="10"/>
  <c r="M1244" i="10"/>
  <c r="I1244" i="10"/>
  <c r="L1256" i="10"/>
  <c r="K1256" i="10"/>
  <c r="J1256" i="10"/>
  <c r="S1256" i="10" s="1"/>
  <c r="O1256" i="10"/>
  <c r="N1256" i="10"/>
  <c r="M1256" i="10"/>
  <c r="I1256" i="10"/>
  <c r="H1256" i="10"/>
  <c r="G1256" i="10"/>
  <c r="Q1256" i="10" s="1"/>
  <c r="Q1295" i="10"/>
  <c r="P1295" i="10"/>
  <c r="Q1327" i="10"/>
  <c r="G1334" i="10"/>
  <c r="S1351" i="10"/>
  <c r="R1351" i="10"/>
  <c r="O1413" i="10"/>
  <c r="S1483" i="10"/>
  <c r="R1483" i="10"/>
  <c r="L695" i="10"/>
  <c r="L699" i="10"/>
  <c r="L703" i="10"/>
  <c r="L707" i="10"/>
  <c r="L711" i="10"/>
  <c r="L715" i="10"/>
  <c r="L719" i="10"/>
  <c r="L723" i="10"/>
  <c r="L727" i="10"/>
  <c r="L731" i="10"/>
  <c r="L735" i="10"/>
  <c r="L739" i="10"/>
  <c r="L743" i="10"/>
  <c r="L747" i="10"/>
  <c r="L751" i="10"/>
  <c r="L755" i="10"/>
  <c r="L759" i="10"/>
  <c r="L763" i="10"/>
  <c r="L767" i="10"/>
  <c r="L771" i="10"/>
  <c r="L775" i="10"/>
  <c r="L779" i="10"/>
  <c r="L783" i="10"/>
  <c r="L787" i="10"/>
  <c r="L791" i="10"/>
  <c r="L795" i="10"/>
  <c r="L799" i="10"/>
  <c r="L803" i="10"/>
  <c r="L807" i="10"/>
  <c r="L811" i="10"/>
  <c r="L815" i="10"/>
  <c r="L819" i="10"/>
  <c r="L823" i="10"/>
  <c r="L827" i="10"/>
  <c r="L831" i="10"/>
  <c r="L835" i="10"/>
  <c r="L839" i="10"/>
  <c r="L843" i="10"/>
  <c r="L847" i="10"/>
  <c r="L851" i="10"/>
  <c r="L855" i="10"/>
  <c r="L859" i="10"/>
  <c r="M863" i="10"/>
  <c r="L865" i="10"/>
  <c r="L875" i="10"/>
  <c r="K875" i="10"/>
  <c r="J875" i="10"/>
  <c r="P875" i="10"/>
  <c r="T877" i="10"/>
  <c r="S877" i="10"/>
  <c r="Q877" i="10"/>
  <c r="P877" i="10"/>
  <c r="O877" i="10"/>
  <c r="R877" i="10" s="1"/>
  <c r="Q888" i="10"/>
  <c r="K888" i="10"/>
  <c r="T888" i="10" s="1"/>
  <c r="J888" i="10"/>
  <c r="I888" i="10"/>
  <c r="P888" i="10" s="1"/>
  <c r="Q900" i="10"/>
  <c r="K900" i="10"/>
  <c r="T900" i="10" s="1"/>
  <c r="J900" i="10"/>
  <c r="I900" i="10"/>
  <c r="P900" i="10" s="1"/>
  <c r="Q912" i="10"/>
  <c r="K912" i="10"/>
  <c r="T912" i="10" s="1"/>
  <c r="J912" i="10"/>
  <c r="I912" i="10"/>
  <c r="P912" i="10" s="1"/>
  <c r="Q924" i="10"/>
  <c r="K924" i="10"/>
  <c r="T924" i="10" s="1"/>
  <c r="J924" i="10"/>
  <c r="I924" i="10"/>
  <c r="P924" i="10" s="1"/>
  <c r="Q936" i="10"/>
  <c r="K936" i="10"/>
  <c r="T936" i="10" s="1"/>
  <c r="J936" i="10"/>
  <c r="I936" i="10"/>
  <c r="P936" i="10" s="1"/>
  <c r="Q948" i="10"/>
  <c r="K948" i="10"/>
  <c r="T948" i="10" s="1"/>
  <c r="J948" i="10"/>
  <c r="I948" i="10"/>
  <c r="P948" i="10" s="1"/>
  <c r="Q960" i="10"/>
  <c r="K960" i="10"/>
  <c r="T960" i="10" s="1"/>
  <c r="J960" i="10"/>
  <c r="I960" i="10"/>
  <c r="P960" i="10" s="1"/>
  <c r="O961" i="10"/>
  <c r="R961" i="10" s="1"/>
  <c r="Q972" i="10"/>
  <c r="K972" i="10"/>
  <c r="T972" i="10" s="1"/>
  <c r="J972" i="10"/>
  <c r="I972" i="10"/>
  <c r="P972" i="10" s="1"/>
  <c r="O973" i="10"/>
  <c r="R973" i="10" s="1"/>
  <c r="Q984" i="10"/>
  <c r="K984" i="10"/>
  <c r="T984" i="10" s="1"/>
  <c r="J984" i="10"/>
  <c r="I984" i="10"/>
  <c r="P984" i="10" s="1"/>
  <c r="O985" i="10"/>
  <c r="R985" i="10" s="1"/>
  <c r="Q996" i="10"/>
  <c r="K996" i="10"/>
  <c r="T996" i="10" s="1"/>
  <c r="J996" i="10"/>
  <c r="I996" i="10"/>
  <c r="P996" i="10" s="1"/>
  <c r="O997" i="10"/>
  <c r="R997" i="10" s="1"/>
  <c r="Q1008" i="10"/>
  <c r="K1008" i="10"/>
  <c r="T1008" i="10" s="1"/>
  <c r="J1008" i="10"/>
  <c r="I1008" i="10"/>
  <c r="P1008" i="10" s="1"/>
  <c r="O1009" i="10"/>
  <c r="R1009" i="10" s="1"/>
  <c r="Q1020" i="10"/>
  <c r="K1020" i="10"/>
  <c r="T1020" i="10" s="1"/>
  <c r="J1020" i="10"/>
  <c r="I1020" i="10"/>
  <c r="P1020" i="10" s="1"/>
  <c r="O1021" i="10"/>
  <c r="R1021" i="10" s="1"/>
  <c r="Q1032" i="10"/>
  <c r="K1032" i="10"/>
  <c r="T1032" i="10" s="1"/>
  <c r="J1032" i="10"/>
  <c r="I1032" i="10"/>
  <c r="P1032" i="10" s="1"/>
  <c r="O1033" i="10"/>
  <c r="R1033" i="10" s="1"/>
  <c r="Q1044" i="10"/>
  <c r="K1044" i="10"/>
  <c r="T1044" i="10" s="1"/>
  <c r="J1044" i="10"/>
  <c r="I1044" i="10"/>
  <c r="P1044" i="10" s="1"/>
  <c r="O1045" i="10"/>
  <c r="R1045" i="10" s="1"/>
  <c r="Q1056" i="10"/>
  <c r="K1056" i="10"/>
  <c r="T1056" i="10" s="1"/>
  <c r="J1056" i="10"/>
  <c r="I1056" i="10"/>
  <c r="P1056" i="10" s="1"/>
  <c r="O1057" i="10"/>
  <c r="R1057" i="10" s="1"/>
  <c r="Q1068" i="10"/>
  <c r="K1068" i="10"/>
  <c r="T1068" i="10" s="1"/>
  <c r="J1068" i="10"/>
  <c r="I1068" i="10"/>
  <c r="P1068" i="10" s="1"/>
  <c r="Q1080" i="10"/>
  <c r="K1080" i="10"/>
  <c r="T1080" i="10" s="1"/>
  <c r="J1080" i="10"/>
  <c r="I1080" i="10"/>
  <c r="P1080" i="10" s="1"/>
  <c r="Q1092" i="10"/>
  <c r="K1092" i="10"/>
  <c r="T1092" i="10" s="1"/>
  <c r="J1092" i="10"/>
  <c r="I1092" i="10"/>
  <c r="P1092" i="10" s="1"/>
  <c r="N1104" i="10"/>
  <c r="L1105" i="10"/>
  <c r="N1120" i="10"/>
  <c r="L1121" i="10"/>
  <c r="N1136" i="10"/>
  <c r="L1137" i="10"/>
  <c r="N1152" i="10"/>
  <c r="L1153" i="10"/>
  <c r="P1195" i="10"/>
  <c r="K1202" i="10"/>
  <c r="J1202" i="10"/>
  <c r="M1202" i="10"/>
  <c r="L1202" i="10"/>
  <c r="I1202" i="10"/>
  <c r="H1202" i="10"/>
  <c r="G1202" i="10"/>
  <c r="N1202" i="10"/>
  <c r="H1213" i="10"/>
  <c r="S1213" i="10"/>
  <c r="G1213" i="10"/>
  <c r="Q1213" i="10" s="1"/>
  <c r="R1213" i="10"/>
  <c r="N1213" i="10"/>
  <c r="M1213" i="10"/>
  <c r="L1213" i="10"/>
  <c r="K1213" i="10"/>
  <c r="O1220" i="10"/>
  <c r="J1220" i="10"/>
  <c r="I1220" i="10"/>
  <c r="H1220" i="10"/>
  <c r="G1220" i="10"/>
  <c r="L1220" i="10"/>
  <c r="K1220" i="10"/>
  <c r="H1329" i="10"/>
  <c r="G1329" i="10"/>
  <c r="O1329" i="10"/>
  <c r="N1329" i="10"/>
  <c r="M1329" i="10"/>
  <c r="L1329" i="10"/>
  <c r="K1329" i="10"/>
  <c r="J1329" i="10"/>
  <c r="Q1375" i="10"/>
  <c r="P1375" i="10"/>
  <c r="K1382" i="10"/>
  <c r="J1382" i="10"/>
  <c r="S1382" i="10" s="1"/>
  <c r="N1382" i="10"/>
  <c r="M1382" i="10"/>
  <c r="L1382" i="10"/>
  <c r="I1382" i="10"/>
  <c r="H1382" i="10"/>
  <c r="O1382" i="10"/>
  <c r="G1382" i="10"/>
  <c r="Q1382" i="10" s="1"/>
  <c r="K1386" i="10"/>
  <c r="J1386" i="10"/>
  <c r="N1386" i="10"/>
  <c r="M1386" i="10"/>
  <c r="L1386" i="10"/>
  <c r="I1386" i="10"/>
  <c r="O1386" i="10"/>
  <c r="H1386" i="10"/>
  <c r="G1386" i="10"/>
  <c r="Q1386" i="10" s="1"/>
  <c r="Q1426" i="10"/>
  <c r="K1434" i="10"/>
  <c r="J1434" i="10"/>
  <c r="S1434" i="10" s="1"/>
  <c r="N1434" i="10"/>
  <c r="M1434" i="10"/>
  <c r="L1434" i="10"/>
  <c r="I1434" i="10"/>
  <c r="O1434" i="10"/>
  <c r="H1434" i="10"/>
  <c r="G1434" i="10"/>
  <c r="S1455" i="10"/>
  <c r="R1455" i="10"/>
  <c r="G1468" i="10"/>
  <c r="I1541" i="10"/>
  <c r="H1541" i="10"/>
  <c r="G1541" i="10"/>
  <c r="J1541" i="10"/>
  <c r="S1541" i="10" s="1"/>
  <c r="L1541" i="10"/>
  <c r="O1541" i="10"/>
  <c r="N1541" i="10"/>
  <c r="M1541" i="10"/>
  <c r="K1541" i="10"/>
  <c r="G586" i="10"/>
  <c r="N586" i="10"/>
  <c r="S594" i="10"/>
  <c r="G594" i="10"/>
  <c r="N594" i="10"/>
  <c r="S602" i="10"/>
  <c r="G602" i="10"/>
  <c r="N602" i="10"/>
  <c r="T602" i="10" s="1"/>
  <c r="G610" i="10"/>
  <c r="N610" i="10"/>
  <c r="G618" i="10"/>
  <c r="N618" i="10"/>
  <c r="Q875" i="10"/>
  <c r="R879" i="10"/>
  <c r="R891" i="10"/>
  <c r="R903" i="10"/>
  <c r="R915" i="10"/>
  <c r="R927" i="10"/>
  <c r="R939" i="10"/>
  <c r="R951" i="10"/>
  <c r="R963" i="10"/>
  <c r="R975" i="10"/>
  <c r="R987" i="10"/>
  <c r="R999" i="10"/>
  <c r="R1011" i="10"/>
  <c r="R1023" i="10"/>
  <c r="R1035" i="10"/>
  <c r="R1047" i="10"/>
  <c r="R1059" i="10"/>
  <c r="R1071" i="10"/>
  <c r="R1083" i="10"/>
  <c r="R1095" i="10"/>
  <c r="K1102" i="10"/>
  <c r="J1102" i="10"/>
  <c r="M1102" i="10"/>
  <c r="L1102" i="10"/>
  <c r="I1102" i="10"/>
  <c r="G1102" i="10"/>
  <c r="O1104" i="10"/>
  <c r="M1105" i="10"/>
  <c r="K1118" i="10"/>
  <c r="J1118" i="10"/>
  <c r="M1118" i="10"/>
  <c r="L1118" i="10"/>
  <c r="I1118" i="10"/>
  <c r="G1118" i="10"/>
  <c r="O1120" i="10"/>
  <c r="R1120" i="10" s="1"/>
  <c r="M1121" i="10"/>
  <c r="R1123" i="10"/>
  <c r="Q1127" i="10"/>
  <c r="K1134" i="10"/>
  <c r="J1134" i="10"/>
  <c r="M1134" i="10"/>
  <c r="L1134" i="10"/>
  <c r="I1134" i="10"/>
  <c r="G1134" i="10"/>
  <c r="O1136" i="10"/>
  <c r="M1137" i="10"/>
  <c r="R1139" i="10"/>
  <c r="Q1143" i="10"/>
  <c r="K1150" i="10"/>
  <c r="J1150" i="10"/>
  <c r="M1150" i="10"/>
  <c r="L1150" i="10"/>
  <c r="I1150" i="10"/>
  <c r="G1150" i="10"/>
  <c r="O1152" i="10"/>
  <c r="M1153" i="10"/>
  <c r="R1155" i="10"/>
  <c r="Q1159" i="10"/>
  <c r="P1159" i="10"/>
  <c r="H1165" i="10"/>
  <c r="G1165" i="10"/>
  <c r="Q1165" i="10" s="1"/>
  <c r="N1165" i="10"/>
  <c r="K1165" i="10"/>
  <c r="K1170" i="10"/>
  <c r="J1170" i="10"/>
  <c r="M1170" i="10"/>
  <c r="L1170" i="10"/>
  <c r="I1170" i="10"/>
  <c r="G1170" i="10"/>
  <c r="K1178" i="10"/>
  <c r="J1178" i="10"/>
  <c r="M1178" i="10"/>
  <c r="L1178" i="10"/>
  <c r="I1178" i="10"/>
  <c r="G1178" i="10"/>
  <c r="Q1178" i="10" s="1"/>
  <c r="K1182" i="10"/>
  <c r="J1182" i="10"/>
  <c r="M1182" i="10"/>
  <c r="L1182" i="10"/>
  <c r="I1182" i="10"/>
  <c r="G1182" i="10"/>
  <c r="N1182" i="10"/>
  <c r="H1193" i="10"/>
  <c r="S1193" i="10"/>
  <c r="G1193" i="10"/>
  <c r="Q1193" i="10" s="1"/>
  <c r="N1193" i="10"/>
  <c r="O1193" i="10"/>
  <c r="R1193" i="10" s="1"/>
  <c r="K1193" i="10"/>
  <c r="P1203" i="10"/>
  <c r="K1218" i="10"/>
  <c r="T1218" i="10" s="1"/>
  <c r="J1218" i="10"/>
  <c r="S1218" i="10" s="1"/>
  <c r="I1218" i="10"/>
  <c r="G1218" i="10"/>
  <c r="O1218" i="10"/>
  <c r="N1218" i="10"/>
  <c r="M1218" i="10"/>
  <c r="G1244" i="10"/>
  <c r="Q1244" i="10" s="1"/>
  <c r="L1276" i="10"/>
  <c r="K1276" i="10"/>
  <c r="J1276" i="10"/>
  <c r="H1276" i="10"/>
  <c r="G1276" i="10"/>
  <c r="M1276" i="10"/>
  <c r="N1276" i="10"/>
  <c r="Q1280" i="10"/>
  <c r="L1280" i="10"/>
  <c r="K1280" i="10"/>
  <c r="J1280" i="10"/>
  <c r="S1280" i="10" s="1"/>
  <c r="O1280" i="10"/>
  <c r="N1280" i="10"/>
  <c r="M1280" i="10"/>
  <c r="I1280" i="10"/>
  <c r="P1280" i="10" s="1"/>
  <c r="S1287" i="10"/>
  <c r="R1287" i="10"/>
  <c r="J1289" i="10"/>
  <c r="S1289" i="10" s="1"/>
  <c r="I1316" i="10"/>
  <c r="J1321" i="10"/>
  <c r="L1336" i="10"/>
  <c r="K1336" i="10"/>
  <c r="J1336" i="10"/>
  <c r="I1336" i="10"/>
  <c r="O1336" i="10"/>
  <c r="N1336" i="10"/>
  <c r="M1336" i="10"/>
  <c r="H1336" i="10"/>
  <c r="G1336" i="10"/>
  <c r="Q1336" i="10" s="1"/>
  <c r="S1347" i="10"/>
  <c r="R1347" i="10"/>
  <c r="L1368" i="10"/>
  <c r="K1368" i="10"/>
  <c r="J1368" i="10"/>
  <c r="I1368" i="10"/>
  <c r="G1368" i="10"/>
  <c r="M1368" i="10"/>
  <c r="H1368" i="10"/>
  <c r="O1368" i="10"/>
  <c r="N1368" i="10"/>
  <c r="Q1378" i="10"/>
  <c r="L1404" i="10"/>
  <c r="K1404" i="10"/>
  <c r="J1404" i="10"/>
  <c r="S1404" i="10" s="1"/>
  <c r="I1404" i="10"/>
  <c r="O1404" i="10"/>
  <c r="N1404" i="10"/>
  <c r="M1404" i="10"/>
  <c r="H1404" i="10"/>
  <c r="G1404" i="10"/>
  <c r="Q1404" i="10" s="1"/>
  <c r="S1443" i="10"/>
  <c r="R1443" i="10"/>
  <c r="K1450" i="10"/>
  <c r="J1450" i="10"/>
  <c r="N1450" i="10"/>
  <c r="M1450" i="10"/>
  <c r="L1450" i="10"/>
  <c r="I1450" i="10"/>
  <c r="O1450" i="10"/>
  <c r="H1450" i="10"/>
  <c r="G1450" i="10"/>
  <c r="Q1450" i="10" s="1"/>
  <c r="M1468" i="10"/>
  <c r="Q1470" i="10"/>
  <c r="H1632" i="10"/>
  <c r="G1632" i="10"/>
  <c r="Q1632" i="10" s="1"/>
  <c r="J1632" i="10"/>
  <c r="S1632" i="10" s="1"/>
  <c r="O1632" i="10"/>
  <c r="N1632" i="10"/>
  <c r="M1632" i="10"/>
  <c r="L1632" i="10"/>
  <c r="K1632" i="10"/>
  <c r="I1632" i="10"/>
  <c r="Q959" i="10"/>
  <c r="P959" i="10"/>
  <c r="T961" i="10"/>
  <c r="H961" i="10"/>
  <c r="S961" i="10"/>
  <c r="G961" i="10"/>
  <c r="K962" i="10"/>
  <c r="J962" i="10"/>
  <c r="M962" i="10"/>
  <c r="L962" i="10"/>
  <c r="I962" i="10"/>
  <c r="P962" i="10" s="1"/>
  <c r="Q971" i="10"/>
  <c r="P971" i="10"/>
  <c r="T973" i="10"/>
  <c r="H973" i="10"/>
  <c r="S973" i="10"/>
  <c r="G973" i="10"/>
  <c r="Q973" i="10" s="1"/>
  <c r="K974" i="10"/>
  <c r="J974" i="10"/>
  <c r="M974" i="10"/>
  <c r="L974" i="10"/>
  <c r="I974" i="10"/>
  <c r="P974" i="10" s="1"/>
  <c r="Q983" i="10"/>
  <c r="P983" i="10"/>
  <c r="T985" i="10"/>
  <c r="H985" i="10"/>
  <c r="S985" i="10"/>
  <c r="G985" i="10"/>
  <c r="Q985" i="10" s="1"/>
  <c r="K986" i="10"/>
  <c r="J986" i="10"/>
  <c r="R986" i="10" s="1"/>
  <c r="M986" i="10"/>
  <c r="L986" i="10"/>
  <c r="I986" i="10"/>
  <c r="P986" i="10" s="1"/>
  <c r="Q995" i="10"/>
  <c r="P995" i="10"/>
  <c r="T997" i="10"/>
  <c r="H997" i="10"/>
  <c r="S997" i="10"/>
  <c r="G997" i="10"/>
  <c r="K998" i="10"/>
  <c r="J998" i="10"/>
  <c r="R998" i="10" s="1"/>
  <c r="M998" i="10"/>
  <c r="L998" i="10"/>
  <c r="I998" i="10"/>
  <c r="P998" i="10" s="1"/>
  <c r="Q1007" i="10"/>
  <c r="T1009" i="10"/>
  <c r="H1009" i="10"/>
  <c r="S1009" i="10"/>
  <c r="G1009" i="10"/>
  <c r="Q1009" i="10" s="1"/>
  <c r="K1010" i="10"/>
  <c r="J1010" i="10"/>
  <c r="R1010" i="10" s="1"/>
  <c r="M1010" i="10"/>
  <c r="L1010" i="10"/>
  <c r="I1010" i="10"/>
  <c r="P1010" i="10" s="1"/>
  <c r="Q1019" i="10"/>
  <c r="P1019" i="10"/>
  <c r="T1021" i="10"/>
  <c r="H1021" i="10"/>
  <c r="S1021" i="10"/>
  <c r="G1021" i="10"/>
  <c r="Q1021" i="10" s="1"/>
  <c r="K1022" i="10"/>
  <c r="J1022" i="10"/>
  <c r="R1022" i="10" s="1"/>
  <c r="M1022" i="10"/>
  <c r="L1022" i="10"/>
  <c r="I1022" i="10"/>
  <c r="P1022" i="10" s="1"/>
  <c r="Q1031" i="10"/>
  <c r="P1031" i="10"/>
  <c r="T1033" i="10"/>
  <c r="H1033" i="10"/>
  <c r="S1033" i="10"/>
  <c r="G1033" i="10"/>
  <c r="Q1033" i="10" s="1"/>
  <c r="K1034" i="10"/>
  <c r="J1034" i="10"/>
  <c r="M1034" i="10"/>
  <c r="L1034" i="10"/>
  <c r="I1034" i="10"/>
  <c r="P1034" i="10" s="1"/>
  <c r="Q1043" i="10"/>
  <c r="P1043" i="10"/>
  <c r="T1045" i="10"/>
  <c r="H1045" i="10"/>
  <c r="S1045" i="10"/>
  <c r="G1045" i="10"/>
  <c r="Q1045" i="10" s="1"/>
  <c r="K1046" i="10"/>
  <c r="J1046" i="10"/>
  <c r="M1046" i="10"/>
  <c r="L1046" i="10"/>
  <c r="I1046" i="10"/>
  <c r="P1046" i="10" s="1"/>
  <c r="Q1055" i="10"/>
  <c r="P1055" i="10"/>
  <c r="T1057" i="10"/>
  <c r="H1057" i="10"/>
  <c r="S1057" i="10"/>
  <c r="G1057" i="10"/>
  <c r="K1058" i="10"/>
  <c r="J1058" i="10"/>
  <c r="R1058" i="10" s="1"/>
  <c r="M1058" i="10"/>
  <c r="L1058" i="10"/>
  <c r="I1058" i="10"/>
  <c r="P1058" i="10" s="1"/>
  <c r="Q1067" i="10"/>
  <c r="P1067" i="10"/>
  <c r="T1069" i="10"/>
  <c r="H1069" i="10"/>
  <c r="S1069" i="10"/>
  <c r="G1069" i="10"/>
  <c r="Q1069" i="10" s="1"/>
  <c r="K1070" i="10"/>
  <c r="J1070" i="10"/>
  <c r="S1070" i="10" s="1"/>
  <c r="M1070" i="10"/>
  <c r="L1070" i="10"/>
  <c r="I1070" i="10"/>
  <c r="P1070" i="10" s="1"/>
  <c r="Q1079" i="10"/>
  <c r="P1079" i="10"/>
  <c r="T1081" i="10"/>
  <c r="H1081" i="10"/>
  <c r="S1081" i="10"/>
  <c r="G1081" i="10"/>
  <c r="Q1081" i="10" s="1"/>
  <c r="R1081" i="10"/>
  <c r="K1082" i="10"/>
  <c r="J1082" i="10"/>
  <c r="M1082" i="10"/>
  <c r="L1082" i="10"/>
  <c r="I1082" i="10"/>
  <c r="P1082" i="10" s="1"/>
  <c r="Q1091" i="10"/>
  <c r="P1091" i="10"/>
  <c r="T1093" i="10"/>
  <c r="H1093" i="10"/>
  <c r="S1093" i="10"/>
  <c r="G1093" i="10"/>
  <c r="Q1093" i="10" s="1"/>
  <c r="R1093" i="10"/>
  <c r="K1094" i="10"/>
  <c r="J1094" i="10"/>
  <c r="M1094" i="10"/>
  <c r="L1094" i="10"/>
  <c r="I1094" i="10"/>
  <c r="P1094" i="10" s="1"/>
  <c r="K1100" i="10"/>
  <c r="T1100" i="10" s="1"/>
  <c r="J1100" i="10"/>
  <c r="I1100" i="10"/>
  <c r="G1100" i="10"/>
  <c r="H1101" i="10"/>
  <c r="S1101" i="10"/>
  <c r="G1101" i="10"/>
  <c r="R1101" i="10"/>
  <c r="N1101" i="10"/>
  <c r="T1101" i="10" s="1"/>
  <c r="O1105" i="10"/>
  <c r="R1105" i="10" s="1"/>
  <c r="K1116" i="10"/>
  <c r="T1116" i="10" s="1"/>
  <c r="J1116" i="10"/>
  <c r="I1116" i="10"/>
  <c r="G1116" i="10"/>
  <c r="H1117" i="10"/>
  <c r="S1117" i="10"/>
  <c r="G1117" i="10"/>
  <c r="R1117" i="10"/>
  <c r="N1117" i="10"/>
  <c r="O1121" i="10"/>
  <c r="R1121" i="10" s="1"/>
  <c r="K1132" i="10"/>
  <c r="J1132" i="10"/>
  <c r="I1132" i="10"/>
  <c r="G1132" i="10"/>
  <c r="H1133" i="10"/>
  <c r="S1133" i="10"/>
  <c r="G1133" i="10"/>
  <c r="R1133" i="10"/>
  <c r="N1133" i="10"/>
  <c r="T1133" i="10" s="1"/>
  <c r="O1137" i="10"/>
  <c r="R1137" i="10" s="1"/>
  <c r="K1148" i="10"/>
  <c r="J1148" i="10"/>
  <c r="I1148" i="10"/>
  <c r="G1148" i="10"/>
  <c r="H1149" i="10"/>
  <c r="S1149" i="10"/>
  <c r="G1149" i="10"/>
  <c r="Q1149" i="10" s="1"/>
  <c r="R1149" i="10"/>
  <c r="N1149" i="10"/>
  <c r="T1149" i="10" s="1"/>
  <c r="O1153" i="10"/>
  <c r="R1153" i="10" s="1"/>
  <c r="K1164" i="10"/>
  <c r="J1164" i="10"/>
  <c r="I1164" i="10"/>
  <c r="G1164" i="10"/>
  <c r="M1164" i="10"/>
  <c r="K1168" i="10"/>
  <c r="T1168" i="10" s="1"/>
  <c r="J1168" i="10"/>
  <c r="I1168" i="10"/>
  <c r="G1168" i="10"/>
  <c r="Q1168" i="10" s="1"/>
  <c r="H1169" i="10"/>
  <c r="S1169" i="10"/>
  <c r="G1169" i="10"/>
  <c r="R1169" i="10"/>
  <c r="N1169" i="10"/>
  <c r="T1169" i="10" s="1"/>
  <c r="K1174" i="10"/>
  <c r="J1174" i="10"/>
  <c r="R1174" i="10" s="1"/>
  <c r="M1174" i="10"/>
  <c r="L1174" i="10"/>
  <c r="I1174" i="10"/>
  <c r="G1174" i="10"/>
  <c r="Q1223" i="10"/>
  <c r="H1244" i="10"/>
  <c r="K1246" i="10"/>
  <c r="J1246" i="10"/>
  <c r="I1246" i="10"/>
  <c r="H1246" i="10"/>
  <c r="L1246" i="10"/>
  <c r="G1246" i="10"/>
  <c r="Q1246" i="10" s="1"/>
  <c r="L1252" i="10"/>
  <c r="K1252" i="10"/>
  <c r="J1252" i="10"/>
  <c r="H1252" i="10"/>
  <c r="G1252" i="10"/>
  <c r="M1252" i="10"/>
  <c r="O1252" i="10"/>
  <c r="S1319" i="10"/>
  <c r="R1319" i="10"/>
  <c r="Q1350" i="10"/>
  <c r="O1468" i="10"/>
  <c r="K695" i="10"/>
  <c r="J695" i="10"/>
  <c r="O695" i="10"/>
  <c r="K699" i="10"/>
  <c r="J699" i="10"/>
  <c r="O699" i="10"/>
  <c r="K703" i="10"/>
  <c r="J703" i="10"/>
  <c r="O703" i="10"/>
  <c r="K707" i="10"/>
  <c r="J707" i="10"/>
  <c r="O707" i="10"/>
  <c r="K711" i="10"/>
  <c r="J711" i="10"/>
  <c r="O711" i="10"/>
  <c r="K715" i="10"/>
  <c r="J715" i="10"/>
  <c r="O715" i="10"/>
  <c r="K719" i="10"/>
  <c r="J719" i="10"/>
  <c r="O719" i="10"/>
  <c r="K723" i="10"/>
  <c r="J723" i="10"/>
  <c r="O723" i="10"/>
  <c r="K727" i="10"/>
  <c r="J727" i="10"/>
  <c r="O727" i="10"/>
  <c r="K731" i="10"/>
  <c r="J731" i="10"/>
  <c r="O731" i="10"/>
  <c r="K735" i="10"/>
  <c r="J735" i="10"/>
  <c r="O735" i="10"/>
  <c r="K739" i="10"/>
  <c r="J739" i="10"/>
  <c r="O739" i="10"/>
  <c r="K743" i="10"/>
  <c r="J743" i="10"/>
  <c r="O743" i="10"/>
  <c r="K747" i="10"/>
  <c r="J747" i="10"/>
  <c r="O747" i="10"/>
  <c r="K751" i="10"/>
  <c r="J751" i="10"/>
  <c r="O751" i="10"/>
  <c r="K755" i="10"/>
  <c r="J755" i="10"/>
  <c r="O755" i="10"/>
  <c r="K759" i="10"/>
  <c r="J759" i="10"/>
  <c r="O759" i="10"/>
  <c r="K763" i="10"/>
  <c r="J763" i="10"/>
  <c r="O763" i="10"/>
  <c r="K767" i="10"/>
  <c r="J767" i="10"/>
  <c r="O767" i="10"/>
  <c r="K771" i="10"/>
  <c r="J771" i="10"/>
  <c r="O771" i="10"/>
  <c r="K775" i="10"/>
  <c r="J775" i="10"/>
  <c r="O775" i="10"/>
  <c r="K779" i="10"/>
  <c r="J779" i="10"/>
  <c r="O779" i="10"/>
  <c r="K783" i="10"/>
  <c r="J783" i="10"/>
  <c r="O783" i="10"/>
  <c r="K787" i="10"/>
  <c r="J787" i="10"/>
  <c r="O787" i="10"/>
  <c r="K791" i="10"/>
  <c r="J791" i="10"/>
  <c r="O791" i="10"/>
  <c r="K795" i="10"/>
  <c r="J795" i="10"/>
  <c r="O795" i="10"/>
  <c r="K799" i="10"/>
  <c r="J799" i="10"/>
  <c r="O799" i="10"/>
  <c r="K803" i="10"/>
  <c r="J803" i="10"/>
  <c r="O803" i="10"/>
  <c r="K807" i="10"/>
  <c r="J807" i="10"/>
  <c r="O807" i="10"/>
  <c r="K811" i="10"/>
  <c r="J811" i="10"/>
  <c r="O811" i="10"/>
  <c r="K815" i="10"/>
  <c r="J815" i="10"/>
  <c r="O815" i="10"/>
  <c r="K819" i="10"/>
  <c r="J819" i="10"/>
  <c r="O819" i="10"/>
  <c r="K823" i="10"/>
  <c r="J823" i="10"/>
  <c r="O823" i="10"/>
  <c r="K827" i="10"/>
  <c r="J827" i="10"/>
  <c r="O827" i="10"/>
  <c r="K831" i="10"/>
  <c r="J831" i="10"/>
  <c r="O831" i="10"/>
  <c r="K835" i="10"/>
  <c r="J835" i="10"/>
  <c r="O835" i="10"/>
  <c r="K839" i="10"/>
  <c r="J839" i="10"/>
  <c r="O839" i="10"/>
  <c r="K843" i="10"/>
  <c r="J843" i="10"/>
  <c r="O843" i="10"/>
  <c r="K847" i="10"/>
  <c r="J847" i="10"/>
  <c r="O847" i="10"/>
  <c r="K851" i="10"/>
  <c r="J851" i="10"/>
  <c r="O851" i="10"/>
  <c r="K855" i="10"/>
  <c r="J855" i="10"/>
  <c r="O855" i="10"/>
  <c r="K859" i="10"/>
  <c r="J859" i="10"/>
  <c r="O859" i="10"/>
  <c r="L863" i="10"/>
  <c r="K863" i="10"/>
  <c r="J863" i="10"/>
  <c r="P863" i="10"/>
  <c r="O865" i="10"/>
  <c r="H1112" i="10"/>
  <c r="I1113" i="10"/>
  <c r="H1128" i="10"/>
  <c r="I1129" i="10"/>
  <c r="H1144" i="10"/>
  <c r="I1145" i="10"/>
  <c r="H1160" i="10"/>
  <c r="I1161" i="10"/>
  <c r="H1177" i="10"/>
  <c r="S1177" i="10"/>
  <c r="G1177" i="10"/>
  <c r="N1177" i="10"/>
  <c r="T1177" i="10" s="1"/>
  <c r="O1177" i="10"/>
  <c r="H1181" i="10"/>
  <c r="S1181" i="10"/>
  <c r="G1181" i="10"/>
  <c r="Q1181" i="10" s="1"/>
  <c r="N1181" i="10"/>
  <c r="K1181" i="10"/>
  <c r="K1186" i="10"/>
  <c r="J1186" i="10"/>
  <c r="R1186" i="10" s="1"/>
  <c r="M1186" i="10"/>
  <c r="L1186" i="10"/>
  <c r="I1186" i="10"/>
  <c r="G1186" i="10"/>
  <c r="K1190" i="10"/>
  <c r="J1190" i="10"/>
  <c r="M1190" i="10"/>
  <c r="L1190" i="10"/>
  <c r="I1190" i="10"/>
  <c r="G1190" i="10"/>
  <c r="H1190" i="10"/>
  <c r="K1208" i="10"/>
  <c r="J1208" i="10"/>
  <c r="I1208" i="10"/>
  <c r="H1208" i="10"/>
  <c r="G1208" i="10"/>
  <c r="Q1208" i="10" s="1"/>
  <c r="N1208" i="10"/>
  <c r="M1208" i="10"/>
  <c r="L1208" i="10"/>
  <c r="I1213" i="10"/>
  <c r="M1220" i="10"/>
  <c r="Q1226" i="10"/>
  <c r="Q1232" i="10"/>
  <c r="O1232" i="10"/>
  <c r="M1232" i="10"/>
  <c r="L1232" i="10"/>
  <c r="K1232" i="10"/>
  <c r="J1232" i="10"/>
  <c r="I1232" i="10"/>
  <c r="M1238" i="10"/>
  <c r="J1244" i="10"/>
  <c r="S1244" i="10" s="1"/>
  <c r="L1260" i="10"/>
  <c r="K1260" i="10"/>
  <c r="J1260" i="10"/>
  <c r="H1260" i="10"/>
  <c r="G1260" i="10"/>
  <c r="Q1260" i="10" s="1"/>
  <c r="M1260" i="10"/>
  <c r="O1260" i="10"/>
  <c r="N1260" i="10"/>
  <c r="I1260" i="10"/>
  <c r="Q1294" i="10"/>
  <c r="Q1326" i="10"/>
  <c r="I1329" i="10"/>
  <c r="N1380" i="10"/>
  <c r="M1380" i="10"/>
  <c r="H1380" i="10"/>
  <c r="G1380" i="10"/>
  <c r="O1392" i="10"/>
  <c r="N1392" i="10"/>
  <c r="L1412" i="10"/>
  <c r="K1412" i="10"/>
  <c r="J1412" i="10"/>
  <c r="S1412" i="10" s="1"/>
  <c r="I1412" i="10"/>
  <c r="M1412" i="10"/>
  <c r="H1412" i="10"/>
  <c r="G1412" i="10"/>
  <c r="O1412" i="10"/>
  <c r="L1440" i="10"/>
  <c r="K1440" i="10"/>
  <c r="J1440" i="10"/>
  <c r="S1440" i="10" s="1"/>
  <c r="I1440" i="10"/>
  <c r="N1440" i="10"/>
  <c r="O1440" i="10"/>
  <c r="M1440" i="10"/>
  <c r="H1440" i="10"/>
  <c r="G1440" i="10"/>
  <c r="Q1440" i="10" s="1"/>
  <c r="K1370" i="10"/>
  <c r="J1370" i="10"/>
  <c r="N1370" i="10"/>
  <c r="M1370" i="10"/>
  <c r="L1370" i="10"/>
  <c r="I1370" i="10"/>
  <c r="O1370" i="10"/>
  <c r="H1370" i="10"/>
  <c r="G1370" i="10"/>
  <c r="Q1387" i="10"/>
  <c r="P1387" i="10"/>
  <c r="K1418" i="10"/>
  <c r="J1418" i="10"/>
  <c r="S1418" i="10" s="1"/>
  <c r="N1418" i="10"/>
  <c r="M1418" i="10"/>
  <c r="L1418" i="10"/>
  <c r="I1418" i="10"/>
  <c r="O1418" i="10"/>
  <c r="H1418" i="10"/>
  <c r="G1418" i="10"/>
  <c r="Q1451" i="10"/>
  <c r="K1486" i="10"/>
  <c r="J1486" i="10"/>
  <c r="N1486" i="10"/>
  <c r="M1486" i="10"/>
  <c r="L1486" i="10"/>
  <c r="I1486" i="10"/>
  <c r="H1486" i="10"/>
  <c r="O1486" i="10"/>
  <c r="G1486" i="10"/>
  <c r="Q1490" i="10"/>
  <c r="S1475" i="10"/>
  <c r="R1475" i="10"/>
  <c r="G1500" i="10"/>
  <c r="Q1500" i="10" s="1"/>
  <c r="O1500" i="10"/>
  <c r="K1644" i="10"/>
  <c r="J1644" i="10"/>
  <c r="S1644" i="10" s="1"/>
  <c r="I1644" i="10"/>
  <c r="H1644" i="10"/>
  <c r="G1644" i="10"/>
  <c r="M1644" i="10"/>
  <c r="O1644" i="10"/>
  <c r="N1644" i="10"/>
  <c r="L1644" i="10"/>
  <c r="R1187" i="10"/>
  <c r="Q1191" i="10"/>
  <c r="P1191" i="10"/>
  <c r="H1217" i="10"/>
  <c r="G1217" i="10"/>
  <c r="M1217" i="10"/>
  <c r="L1217" i="10"/>
  <c r="K1217" i="10"/>
  <c r="J1217" i="10"/>
  <c r="S1217" i="10" s="1"/>
  <c r="I1217" i="10"/>
  <c r="Q1239" i="10"/>
  <c r="S1263" i="10"/>
  <c r="H1265" i="10"/>
  <c r="G1265" i="10"/>
  <c r="O1265" i="10"/>
  <c r="N1265" i="10"/>
  <c r="M1265" i="10"/>
  <c r="L1265" i="10"/>
  <c r="K1265" i="10"/>
  <c r="Q1271" i="10"/>
  <c r="S1295" i="10"/>
  <c r="R1295" i="10"/>
  <c r="H1297" i="10"/>
  <c r="G1297" i="10"/>
  <c r="Q1297" i="10" s="1"/>
  <c r="O1297" i="10"/>
  <c r="N1297" i="10"/>
  <c r="M1297" i="10"/>
  <c r="L1297" i="10"/>
  <c r="K1297" i="10"/>
  <c r="Q1303" i="10"/>
  <c r="P1303" i="10"/>
  <c r="S1327" i="10"/>
  <c r="R1327" i="10"/>
  <c r="K1374" i="10"/>
  <c r="J1374" i="10"/>
  <c r="S1374" i="10" s="1"/>
  <c r="N1374" i="10"/>
  <c r="M1374" i="10"/>
  <c r="L1374" i="10"/>
  <c r="I1374" i="10"/>
  <c r="O1374" i="10"/>
  <c r="H1374" i="10"/>
  <c r="G1374" i="10"/>
  <c r="Q1374" i="10" s="1"/>
  <c r="H1441" i="10"/>
  <c r="S1441" i="10"/>
  <c r="G1441" i="10"/>
  <c r="I1441" i="10"/>
  <c r="O1441" i="10"/>
  <c r="R1441" i="10" s="1"/>
  <c r="N1441" i="10"/>
  <c r="Q1447" i="10"/>
  <c r="H1453" i="10"/>
  <c r="G1453" i="10"/>
  <c r="I1453" i="10"/>
  <c r="J1453" i="10"/>
  <c r="S1453" i="10" s="1"/>
  <c r="O1453" i="10"/>
  <c r="H1461" i="10"/>
  <c r="G1461" i="10"/>
  <c r="Q1461" i="10" s="1"/>
  <c r="I1461" i="10"/>
  <c r="N1461" i="10"/>
  <c r="M1461" i="10"/>
  <c r="L1461" i="10"/>
  <c r="O1461" i="10"/>
  <c r="K1461" i="10"/>
  <c r="J1461" i="10"/>
  <c r="S1461" i="10" s="1"/>
  <c r="K1482" i="10"/>
  <c r="J1482" i="10"/>
  <c r="N1482" i="10"/>
  <c r="M1482" i="10"/>
  <c r="L1482" i="10"/>
  <c r="I1482" i="10"/>
  <c r="H1482" i="10"/>
  <c r="M1516" i="10"/>
  <c r="G1516" i="10"/>
  <c r="S1539" i="10"/>
  <c r="R1539" i="10"/>
  <c r="S1519" i="10"/>
  <c r="Q1527" i="10"/>
  <c r="P1527" i="10"/>
  <c r="S1303" i="10"/>
  <c r="R1303" i="10"/>
  <c r="H1305" i="10"/>
  <c r="G1305" i="10"/>
  <c r="Q1305" i="10" s="1"/>
  <c r="O1305" i="10"/>
  <c r="N1305" i="10"/>
  <c r="M1305" i="10"/>
  <c r="L1305" i="10"/>
  <c r="K1305" i="10"/>
  <c r="Q1311" i="10"/>
  <c r="P1311" i="10"/>
  <c r="S1367" i="10"/>
  <c r="R1367" i="10"/>
  <c r="S1395" i="10"/>
  <c r="R1395" i="10"/>
  <c r="K1410" i="10"/>
  <c r="J1410" i="10"/>
  <c r="S1410" i="10" s="1"/>
  <c r="N1410" i="10"/>
  <c r="M1410" i="10"/>
  <c r="L1410" i="10"/>
  <c r="I1410" i="10"/>
  <c r="O1410" i="10"/>
  <c r="H1410" i="10"/>
  <c r="G1410" i="10"/>
  <c r="Q1410" i="10" s="1"/>
  <c r="K1438" i="10"/>
  <c r="J1438" i="10"/>
  <c r="S1438" i="10" s="1"/>
  <c r="N1438" i="10"/>
  <c r="M1438" i="10"/>
  <c r="L1438" i="10"/>
  <c r="I1438" i="10"/>
  <c r="O1438" i="10"/>
  <c r="G1438" i="10"/>
  <c r="Q1438" i="10" s="1"/>
  <c r="S1447" i="10"/>
  <c r="R1447" i="10"/>
  <c r="K1453" i="10"/>
  <c r="K1462" i="10"/>
  <c r="J1462" i="10"/>
  <c r="N1462" i="10"/>
  <c r="M1462" i="10"/>
  <c r="L1462" i="10"/>
  <c r="I1462" i="10"/>
  <c r="Q1462" i="10"/>
  <c r="O1462" i="10"/>
  <c r="H1462" i="10"/>
  <c r="Q1479" i="10"/>
  <c r="G1482" i="10"/>
  <c r="Q1482" i="10" s="1"/>
  <c r="S1223" i="10"/>
  <c r="R1223" i="10"/>
  <c r="T1228" i="10"/>
  <c r="S1231" i="10"/>
  <c r="R1231" i="10"/>
  <c r="H1245" i="10"/>
  <c r="G1245" i="10"/>
  <c r="L1245" i="10"/>
  <c r="K1245" i="10"/>
  <c r="J1245" i="10"/>
  <c r="I1245" i="10"/>
  <c r="N1245" i="10"/>
  <c r="Q1264" i="10"/>
  <c r="P1264" i="10"/>
  <c r="L1264" i="10"/>
  <c r="K1264" i="10"/>
  <c r="J1264" i="10"/>
  <c r="O1264" i="10"/>
  <c r="N1264" i="10"/>
  <c r="M1264" i="10"/>
  <c r="J1265" i="10"/>
  <c r="S1265" i="10" s="1"/>
  <c r="Q1296" i="10"/>
  <c r="P1296" i="10"/>
  <c r="L1296" i="10"/>
  <c r="K1296" i="10"/>
  <c r="J1296" i="10"/>
  <c r="O1296" i="10"/>
  <c r="N1296" i="10"/>
  <c r="M1296" i="10"/>
  <c r="J1297" i="10"/>
  <c r="S1297" i="10" s="1"/>
  <c r="K1342" i="10"/>
  <c r="J1342" i="10"/>
  <c r="N1342" i="10"/>
  <c r="M1342" i="10"/>
  <c r="L1342" i="10"/>
  <c r="I1342" i="10"/>
  <c r="H1342" i="10"/>
  <c r="G1342" i="10"/>
  <c r="Q1342" i="10" s="1"/>
  <c r="H1357" i="10"/>
  <c r="G1357" i="10"/>
  <c r="Q1357" i="10" s="1"/>
  <c r="O1357" i="10"/>
  <c r="N1357" i="10"/>
  <c r="L1357" i="10"/>
  <c r="K1357" i="10"/>
  <c r="J1357" i="10"/>
  <c r="I1357" i="10"/>
  <c r="S1399" i="10"/>
  <c r="R1399" i="10"/>
  <c r="Q1436" i="10"/>
  <c r="L1436" i="10"/>
  <c r="K1436" i="10"/>
  <c r="J1436" i="10"/>
  <c r="S1436" i="10" s="1"/>
  <c r="I1436" i="10"/>
  <c r="N1436" i="10"/>
  <c r="O1436" i="10"/>
  <c r="M1436" i="10"/>
  <c r="H1436" i="10"/>
  <c r="K1441" i="10"/>
  <c r="L1453" i="10"/>
  <c r="O1482" i="10"/>
  <c r="Q1491" i="10"/>
  <c r="Q1567" i="10"/>
  <c r="Q1578" i="10"/>
  <c r="Q1247" i="10"/>
  <c r="O1248" i="10"/>
  <c r="R1248" i="10" s="1"/>
  <c r="I1248" i="10"/>
  <c r="H1248" i="10"/>
  <c r="G1248" i="10"/>
  <c r="Q1248" i="10" s="1"/>
  <c r="K1248" i="10"/>
  <c r="T1248" i="10" s="1"/>
  <c r="L1268" i="10"/>
  <c r="K1268" i="10"/>
  <c r="J1268" i="10"/>
  <c r="H1268" i="10"/>
  <c r="G1268" i="10"/>
  <c r="Q1268" i="10" s="1"/>
  <c r="M1268" i="10"/>
  <c r="L1300" i="10"/>
  <c r="K1300" i="10"/>
  <c r="J1300" i="10"/>
  <c r="H1300" i="10"/>
  <c r="G1300" i="10"/>
  <c r="Q1300" i="10" s="1"/>
  <c r="M1300" i="10"/>
  <c r="H1337" i="10"/>
  <c r="G1337" i="10"/>
  <c r="Q1337" i="10" s="1"/>
  <c r="M1337" i="10"/>
  <c r="L1337" i="10"/>
  <c r="K1337" i="10"/>
  <c r="J1337" i="10"/>
  <c r="S1337" i="10" s="1"/>
  <c r="I1337" i="10"/>
  <c r="O1337" i="10"/>
  <c r="H1369" i="10"/>
  <c r="G1369" i="10"/>
  <c r="I1369" i="10"/>
  <c r="L1369" i="10"/>
  <c r="K1369" i="10"/>
  <c r="J1369" i="10"/>
  <c r="N1369" i="10"/>
  <c r="O1376" i="10"/>
  <c r="N1376" i="10"/>
  <c r="M1376" i="10"/>
  <c r="H1376" i="10"/>
  <c r="Q1379" i="10"/>
  <c r="P1379" i="10"/>
  <c r="H1401" i="10"/>
  <c r="G1401" i="10"/>
  <c r="K1401" i="10"/>
  <c r="J1401" i="10"/>
  <c r="S1401" i="10" s="1"/>
  <c r="I1401" i="10"/>
  <c r="M1401" i="10"/>
  <c r="Q1407" i="10"/>
  <c r="P1407" i="10"/>
  <c r="M1453" i="10"/>
  <c r="Q1478" i="10"/>
  <c r="L1496" i="10"/>
  <c r="K1496" i="10"/>
  <c r="J1496" i="10"/>
  <c r="S1496" i="10" s="1"/>
  <c r="I1496" i="10"/>
  <c r="H1496" i="10"/>
  <c r="N1496" i="10"/>
  <c r="O1496" i="10"/>
  <c r="M1496" i="10"/>
  <c r="G1496" i="10"/>
  <c r="Q1496" i="10" s="1"/>
  <c r="Q1635" i="10"/>
  <c r="P1635" i="10"/>
  <c r="N1217" i="10"/>
  <c r="T1236" i="10"/>
  <c r="Q1250" i="10"/>
  <c r="P1255" i="10"/>
  <c r="S1279" i="10"/>
  <c r="H1281" i="10"/>
  <c r="S1281" i="10"/>
  <c r="G1281" i="10"/>
  <c r="Q1281" i="10" s="1"/>
  <c r="O1281" i="10"/>
  <c r="R1281" i="10" s="1"/>
  <c r="N1281" i="10"/>
  <c r="M1281" i="10"/>
  <c r="L1281" i="10"/>
  <c r="K1281" i="10"/>
  <c r="P1287" i="10"/>
  <c r="I1305" i="10"/>
  <c r="S1311" i="10"/>
  <c r="R1311" i="10"/>
  <c r="H1313" i="10"/>
  <c r="S1313" i="10"/>
  <c r="G1313" i="10"/>
  <c r="O1313" i="10"/>
  <c r="R1313" i="10" s="1"/>
  <c r="N1313" i="10"/>
  <c r="M1313" i="10"/>
  <c r="L1313" i="10"/>
  <c r="K1313" i="10"/>
  <c r="Q1319" i="10"/>
  <c r="P1319" i="10"/>
  <c r="Q1331" i="10"/>
  <c r="G1332" i="10"/>
  <c r="Q1332" i="10" s="1"/>
  <c r="Q1348" i="10"/>
  <c r="L1348" i="10"/>
  <c r="K1348" i="10"/>
  <c r="J1348" i="10"/>
  <c r="S1348" i="10" s="1"/>
  <c r="I1348" i="10"/>
  <c r="P1348" i="10" s="1"/>
  <c r="O1348" i="10"/>
  <c r="Q1359" i="10"/>
  <c r="P1359" i="10"/>
  <c r="L1388" i="10"/>
  <c r="K1388" i="10"/>
  <c r="J1388" i="10"/>
  <c r="I1388" i="10"/>
  <c r="M1388" i="10"/>
  <c r="H1388" i="10"/>
  <c r="O1388" i="10"/>
  <c r="N1388" i="10"/>
  <c r="G1388" i="10"/>
  <c r="Q1388" i="10" s="1"/>
  <c r="S1391" i="10"/>
  <c r="R1391" i="10"/>
  <c r="L1428" i="10"/>
  <c r="K1428" i="10"/>
  <c r="J1428" i="10"/>
  <c r="I1428" i="10"/>
  <c r="O1428" i="10"/>
  <c r="M1428" i="10"/>
  <c r="H1428" i="10"/>
  <c r="G1428" i="10"/>
  <c r="Q1428" i="10" s="1"/>
  <c r="H1438" i="10"/>
  <c r="M1441" i="10"/>
  <c r="N1453" i="10"/>
  <c r="Q1466" i="10"/>
  <c r="S1479" i="10"/>
  <c r="R1479" i="10"/>
  <c r="K1172" i="10"/>
  <c r="T1172" i="10" s="1"/>
  <c r="J1172" i="10"/>
  <c r="I1172" i="10"/>
  <c r="G1172" i="10"/>
  <c r="H1173" i="10"/>
  <c r="S1173" i="10"/>
  <c r="G1173" i="10"/>
  <c r="Q1173" i="10" s="1"/>
  <c r="R1173" i="10"/>
  <c r="N1173" i="10"/>
  <c r="T1173" i="10" s="1"/>
  <c r="K1188" i="10"/>
  <c r="J1188" i="10"/>
  <c r="I1188" i="10"/>
  <c r="G1188" i="10"/>
  <c r="Q1188" i="10" s="1"/>
  <c r="H1189" i="10"/>
  <c r="S1189" i="10"/>
  <c r="G1189" i="10"/>
  <c r="Q1189" i="10" s="1"/>
  <c r="R1189" i="10"/>
  <c r="N1189" i="10"/>
  <c r="T1189" i="10" s="1"/>
  <c r="O1217" i="10"/>
  <c r="H1225" i="10"/>
  <c r="G1225" i="10"/>
  <c r="K1225" i="10"/>
  <c r="T1225" i="10" s="1"/>
  <c r="J1225" i="10"/>
  <c r="I1225" i="10"/>
  <c r="L1272" i="10"/>
  <c r="K1272" i="10"/>
  <c r="J1272" i="10"/>
  <c r="O1272" i="10"/>
  <c r="N1272" i="10"/>
  <c r="M1272" i="10"/>
  <c r="Q1304" i="10"/>
  <c r="P1304" i="10"/>
  <c r="L1304" i="10"/>
  <c r="K1304" i="10"/>
  <c r="J1304" i="10"/>
  <c r="S1304" i="10" s="1"/>
  <c r="O1304" i="10"/>
  <c r="N1304" i="10"/>
  <c r="M1304" i="10"/>
  <c r="J1305" i="10"/>
  <c r="S1305" i="10" s="1"/>
  <c r="L1340" i="10"/>
  <c r="K1340" i="10"/>
  <c r="J1340" i="10"/>
  <c r="S1340" i="10" s="1"/>
  <c r="I1340" i="10"/>
  <c r="M1340" i="10"/>
  <c r="H1340" i="10"/>
  <c r="O1340" i="10"/>
  <c r="N1340" i="10"/>
  <c r="G1340" i="10"/>
  <c r="Q1340" i="10" s="1"/>
  <c r="M1357" i="10"/>
  <c r="L1372" i="10"/>
  <c r="K1372" i="10"/>
  <c r="J1372" i="10"/>
  <c r="I1372" i="10"/>
  <c r="N1372" i="10"/>
  <c r="M1372" i="10"/>
  <c r="H1372" i="10"/>
  <c r="G1372" i="10"/>
  <c r="H1385" i="10"/>
  <c r="G1385" i="10"/>
  <c r="Q1385" i="10" s="1"/>
  <c r="M1385" i="10"/>
  <c r="L1385" i="10"/>
  <c r="K1385" i="10"/>
  <c r="J1385" i="10"/>
  <c r="S1385" i="10" s="1"/>
  <c r="I1385" i="10"/>
  <c r="O1385" i="10"/>
  <c r="Q1487" i="10"/>
  <c r="N1580" i="10"/>
  <c r="M1580" i="10"/>
  <c r="L1580" i="10"/>
  <c r="K1580" i="10"/>
  <c r="J1580" i="10"/>
  <c r="S1580" i="10" s="1"/>
  <c r="I1580" i="10"/>
  <c r="H1580" i="10"/>
  <c r="G1580" i="10"/>
  <c r="Q1580" i="10" s="1"/>
  <c r="M1250" i="10"/>
  <c r="L1250" i="10"/>
  <c r="K1258" i="10"/>
  <c r="J1258" i="10"/>
  <c r="N1258" i="10"/>
  <c r="M1258" i="10"/>
  <c r="L1258" i="10"/>
  <c r="K1266" i="10"/>
  <c r="J1266" i="10"/>
  <c r="N1266" i="10"/>
  <c r="M1266" i="10"/>
  <c r="L1266" i="10"/>
  <c r="K1274" i="10"/>
  <c r="J1274" i="10"/>
  <c r="N1274" i="10"/>
  <c r="M1274" i="10"/>
  <c r="L1274" i="10"/>
  <c r="K1282" i="10"/>
  <c r="J1282" i="10"/>
  <c r="N1282" i="10"/>
  <c r="M1282" i="10"/>
  <c r="L1282" i="10"/>
  <c r="K1290" i="10"/>
  <c r="J1290" i="10"/>
  <c r="N1290" i="10"/>
  <c r="M1290" i="10"/>
  <c r="L1290" i="10"/>
  <c r="K1298" i="10"/>
  <c r="J1298" i="10"/>
  <c r="N1298" i="10"/>
  <c r="M1298" i="10"/>
  <c r="L1298" i="10"/>
  <c r="K1306" i="10"/>
  <c r="J1306" i="10"/>
  <c r="N1306" i="10"/>
  <c r="M1306" i="10"/>
  <c r="L1306" i="10"/>
  <c r="K1314" i="10"/>
  <c r="J1314" i="10"/>
  <c r="N1314" i="10"/>
  <c r="M1314" i="10"/>
  <c r="L1314" i="10"/>
  <c r="K1322" i="10"/>
  <c r="J1322" i="10"/>
  <c r="N1322" i="10"/>
  <c r="M1322" i="10"/>
  <c r="L1322" i="10"/>
  <c r="L1332" i="10"/>
  <c r="K1332" i="10"/>
  <c r="J1332" i="10"/>
  <c r="S1332" i="10" s="1"/>
  <c r="I1332" i="10"/>
  <c r="L1344" i="10"/>
  <c r="K1344" i="10"/>
  <c r="J1344" i="10"/>
  <c r="S1344" i="10" s="1"/>
  <c r="I1344" i="10"/>
  <c r="G1344" i="10"/>
  <c r="H1345" i="10"/>
  <c r="S1345" i="10"/>
  <c r="G1345" i="10"/>
  <c r="Q1345" i="10" s="1"/>
  <c r="I1345" i="10"/>
  <c r="Q1351" i="10"/>
  <c r="P1351" i="10"/>
  <c r="S1355" i="10"/>
  <c r="R1355" i="10"/>
  <c r="K1358" i="10"/>
  <c r="J1358" i="10"/>
  <c r="S1358" i="10" s="1"/>
  <c r="N1358" i="10"/>
  <c r="M1358" i="10"/>
  <c r="L1358" i="10"/>
  <c r="I1358" i="10"/>
  <c r="H1361" i="10"/>
  <c r="G1361" i="10"/>
  <c r="Q1361" i="10" s="1"/>
  <c r="M1361" i="10"/>
  <c r="L1361" i="10"/>
  <c r="Q1363" i="10"/>
  <c r="P1363" i="10"/>
  <c r="H1377" i="10"/>
  <c r="G1377" i="10"/>
  <c r="Q1377" i="10" s="1"/>
  <c r="R1377" i="10"/>
  <c r="S1383" i="10"/>
  <c r="M1384" i="10"/>
  <c r="G1394" i="10"/>
  <c r="Q1395" i="10"/>
  <c r="P1395" i="10"/>
  <c r="G1396" i="10"/>
  <c r="Q1396" i="10" s="1"/>
  <c r="H1398" i="10"/>
  <c r="M1400" i="10"/>
  <c r="Q1431" i="10"/>
  <c r="P1431" i="10"/>
  <c r="H1445" i="10"/>
  <c r="S1445" i="10"/>
  <c r="G1445" i="10"/>
  <c r="I1445" i="10"/>
  <c r="Q1452" i="10"/>
  <c r="L1452" i="10"/>
  <c r="K1452" i="10"/>
  <c r="J1452" i="10"/>
  <c r="I1452" i="10"/>
  <c r="P1452" i="10" s="1"/>
  <c r="N1452" i="10"/>
  <c r="H1454" i="10"/>
  <c r="Q1459" i="10"/>
  <c r="P1479" i="10"/>
  <c r="O1480" i="10"/>
  <c r="L1558" i="10"/>
  <c r="K1558" i="10"/>
  <c r="J1558" i="10"/>
  <c r="O1558" i="10"/>
  <c r="N1558" i="10"/>
  <c r="M1558" i="10"/>
  <c r="I1558" i="10"/>
  <c r="H1558" i="10"/>
  <c r="I1569" i="10"/>
  <c r="H1569" i="10"/>
  <c r="G1569" i="10"/>
  <c r="Q1569" i="10" s="1"/>
  <c r="K1569" i="10"/>
  <c r="O1569" i="10"/>
  <c r="J1569" i="10"/>
  <c r="L1554" i="10"/>
  <c r="K1554" i="10"/>
  <c r="J1554" i="10"/>
  <c r="G1554" i="10"/>
  <c r="I1554" i="10"/>
  <c r="M1554" i="10"/>
  <c r="H1554" i="10"/>
  <c r="S1559" i="10"/>
  <c r="R1559" i="10"/>
  <c r="Q1587" i="10"/>
  <c r="P1587" i="10"/>
  <c r="L1594" i="10"/>
  <c r="K1594" i="10"/>
  <c r="J1594" i="10"/>
  <c r="S1594" i="10" s="1"/>
  <c r="I1594" i="10"/>
  <c r="H1594" i="10"/>
  <c r="G1594" i="10"/>
  <c r="Q1594" i="10" s="1"/>
  <c r="N1594" i="10"/>
  <c r="N1628" i="10"/>
  <c r="M1628" i="10"/>
  <c r="L1628" i="10"/>
  <c r="K1628" i="10"/>
  <c r="J1628" i="10"/>
  <c r="I1628" i="10"/>
  <c r="H1628" i="10"/>
  <c r="G1628" i="10"/>
  <c r="L1642" i="10"/>
  <c r="K1642" i="10"/>
  <c r="J1642" i="10"/>
  <c r="I1642" i="10"/>
  <c r="H1642" i="10"/>
  <c r="G1642" i="10"/>
  <c r="N1642" i="10"/>
  <c r="O1642" i="10"/>
  <c r="M1642" i="10"/>
  <c r="L1666" i="10"/>
  <c r="K1666" i="10"/>
  <c r="J1666" i="10"/>
  <c r="S1666" i="10" s="1"/>
  <c r="O1666" i="10"/>
  <c r="N1666" i="10"/>
  <c r="M1666" i="10"/>
  <c r="I1666" i="10"/>
  <c r="H1666" i="10"/>
  <c r="G1666" i="10"/>
  <c r="Q1666" i="10" s="1"/>
  <c r="S1691" i="10"/>
  <c r="R1691" i="10"/>
  <c r="J1528" i="10"/>
  <c r="S1528" i="10" s="1"/>
  <c r="I1528" i="10"/>
  <c r="H1528" i="10"/>
  <c r="G1528" i="10"/>
  <c r="Q1528" i="10" s="1"/>
  <c r="L1528" i="10"/>
  <c r="N1528" i="10"/>
  <c r="M1528" i="10"/>
  <c r="K1528" i="10"/>
  <c r="Q1547" i="10"/>
  <c r="P1547" i="10"/>
  <c r="M1684" i="10"/>
  <c r="L1684" i="10"/>
  <c r="K1684" i="10"/>
  <c r="J1684" i="10"/>
  <c r="S1684" i="10" s="1"/>
  <c r="I1684" i="10"/>
  <c r="H1684" i="10"/>
  <c r="G1684" i="10"/>
  <c r="Q1684" i="10" s="1"/>
  <c r="L1504" i="10"/>
  <c r="K1504" i="10"/>
  <c r="J1504" i="10"/>
  <c r="S1504" i="10" s="1"/>
  <c r="I1504" i="10"/>
  <c r="H1504" i="10"/>
  <c r="N1504" i="10"/>
  <c r="M1504" i="10"/>
  <c r="G1504" i="10"/>
  <c r="L1508" i="10"/>
  <c r="K1508" i="10"/>
  <c r="J1508" i="10"/>
  <c r="S1508" i="10" s="1"/>
  <c r="I1508" i="10"/>
  <c r="H1508" i="10"/>
  <c r="N1508" i="10"/>
  <c r="L1512" i="10"/>
  <c r="K1512" i="10"/>
  <c r="J1512" i="10"/>
  <c r="I1512" i="10"/>
  <c r="H1512" i="10"/>
  <c r="N1512" i="10"/>
  <c r="I1521" i="10"/>
  <c r="H1521" i="10"/>
  <c r="G1521" i="10"/>
  <c r="Q1521" i="10" s="1"/>
  <c r="K1521" i="10"/>
  <c r="J1521" i="10"/>
  <c r="S1521" i="10" s="1"/>
  <c r="O1521" i="10"/>
  <c r="N1532" i="10"/>
  <c r="M1532" i="10"/>
  <c r="L1532" i="10"/>
  <c r="K1532" i="10"/>
  <c r="I1538" i="10"/>
  <c r="H1538" i="10"/>
  <c r="G1538" i="10"/>
  <c r="Q1538" i="10" s="1"/>
  <c r="L1606" i="10"/>
  <c r="K1606" i="10"/>
  <c r="J1606" i="10"/>
  <c r="O1606" i="10"/>
  <c r="N1606" i="10"/>
  <c r="M1606" i="10"/>
  <c r="I1606" i="10"/>
  <c r="H1606" i="10"/>
  <c r="G1606" i="10"/>
  <c r="Q1606" i="10" s="1"/>
  <c r="I1629" i="10"/>
  <c r="H1629" i="10"/>
  <c r="G1629" i="10"/>
  <c r="L1629" i="10"/>
  <c r="K1629" i="10"/>
  <c r="J1629" i="10"/>
  <c r="S1629" i="10" s="1"/>
  <c r="N1629" i="10"/>
  <c r="O1629" i="10"/>
  <c r="M1629" i="10"/>
  <c r="L1678" i="10"/>
  <c r="K1678" i="10"/>
  <c r="J1678" i="10"/>
  <c r="S1678" i="10" s="1"/>
  <c r="H1678" i="10"/>
  <c r="G1678" i="10"/>
  <c r="M1678" i="10"/>
  <c r="O1678" i="10"/>
  <c r="N1678" i="10"/>
  <c r="I1678" i="10"/>
  <c r="L1744" i="10"/>
  <c r="J1744" i="10"/>
  <c r="S1744" i="10" s="1"/>
  <c r="R1547" i="10"/>
  <c r="S1547" i="10"/>
  <c r="N1560" i="10"/>
  <c r="M1560" i="10"/>
  <c r="L1560" i="10"/>
  <c r="K1560" i="10"/>
  <c r="J1560" i="10"/>
  <c r="K1596" i="10"/>
  <c r="J1596" i="10"/>
  <c r="S1596" i="10" s="1"/>
  <c r="I1596" i="10"/>
  <c r="H1596" i="10"/>
  <c r="G1596" i="10"/>
  <c r="M1596" i="10"/>
  <c r="N1609" i="10"/>
  <c r="L1614" i="10"/>
  <c r="K1614" i="10"/>
  <c r="J1614" i="10"/>
  <c r="M1614" i="10"/>
  <c r="I1614" i="10"/>
  <c r="H1614" i="10"/>
  <c r="G1614" i="10"/>
  <c r="O1614" i="10"/>
  <c r="N1614" i="10"/>
  <c r="L1621" i="10"/>
  <c r="K1621" i="10"/>
  <c r="O1621" i="10"/>
  <c r="Q1683" i="10"/>
  <c r="J1829" i="10"/>
  <c r="I1829" i="10"/>
  <c r="H1829" i="10"/>
  <c r="O1829" i="10"/>
  <c r="N1829" i="10"/>
  <c r="M1829" i="10"/>
  <c r="L1829" i="10"/>
  <c r="K1829" i="10"/>
  <c r="G1829" i="10"/>
  <c r="M1214" i="10"/>
  <c r="M1216" i="10"/>
  <c r="T1216" i="10" s="1"/>
  <c r="K1226" i="10"/>
  <c r="T1226" i="10" s="1"/>
  <c r="J1226" i="10"/>
  <c r="S1226" i="10" s="1"/>
  <c r="I1226" i="10"/>
  <c r="P1226" i="10" s="1"/>
  <c r="O1228" i="10"/>
  <c r="R1228" i="10" s="1"/>
  <c r="S1228" i="10"/>
  <c r="L1229" i="10"/>
  <c r="T1229" i="10" s="1"/>
  <c r="T1241" i="10"/>
  <c r="H1241" i="10"/>
  <c r="S1241" i="10"/>
  <c r="G1241" i="10"/>
  <c r="O1241" i="10"/>
  <c r="R1241" i="10" s="1"/>
  <c r="L1242" i="10"/>
  <c r="R1243" i="10"/>
  <c r="L1244" i="10"/>
  <c r="H1250" i="10"/>
  <c r="K1254" i="10"/>
  <c r="J1254" i="10"/>
  <c r="S1254" i="10" s="1"/>
  <c r="N1254" i="10"/>
  <c r="M1254" i="10"/>
  <c r="L1254" i="10"/>
  <c r="G1258" i="10"/>
  <c r="Q1258" i="10" s="1"/>
  <c r="K1262" i="10"/>
  <c r="J1262" i="10"/>
  <c r="N1262" i="10"/>
  <c r="M1262" i="10"/>
  <c r="L1262" i="10"/>
  <c r="G1266" i="10"/>
  <c r="K1270" i="10"/>
  <c r="J1270" i="10"/>
  <c r="N1270" i="10"/>
  <c r="M1270" i="10"/>
  <c r="L1270" i="10"/>
  <c r="G1274" i="10"/>
  <c r="Q1274" i="10" s="1"/>
  <c r="K1278" i="10"/>
  <c r="J1278" i="10"/>
  <c r="N1278" i="10"/>
  <c r="M1278" i="10"/>
  <c r="L1278" i="10"/>
  <c r="G1282" i="10"/>
  <c r="Q1282" i="10" s="1"/>
  <c r="K1286" i="10"/>
  <c r="J1286" i="10"/>
  <c r="N1286" i="10"/>
  <c r="M1286" i="10"/>
  <c r="L1286" i="10"/>
  <c r="G1290" i="10"/>
  <c r="Q1290" i="10" s="1"/>
  <c r="K1294" i="10"/>
  <c r="J1294" i="10"/>
  <c r="S1294" i="10" s="1"/>
  <c r="N1294" i="10"/>
  <c r="M1294" i="10"/>
  <c r="L1294" i="10"/>
  <c r="G1298" i="10"/>
  <c r="Q1298" i="10" s="1"/>
  <c r="K1302" i="10"/>
  <c r="J1302" i="10"/>
  <c r="S1302" i="10" s="1"/>
  <c r="N1302" i="10"/>
  <c r="M1302" i="10"/>
  <c r="L1302" i="10"/>
  <c r="G1306" i="10"/>
  <c r="Q1306" i="10" s="1"/>
  <c r="K1310" i="10"/>
  <c r="J1310" i="10"/>
  <c r="N1310" i="10"/>
  <c r="M1310" i="10"/>
  <c r="L1310" i="10"/>
  <c r="G1314" i="10"/>
  <c r="Q1314" i="10" s="1"/>
  <c r="K1318" i="10"/>
  <c r="J1318" i="10"/>
  <c r="N1318" i="10"/>
  <c r="M1318" i="10"/>
  <c r="L1318" i="10"/>
  <c r="G1322" i="10"/>
  <c r="Q1322" i="10" s="1"/>
  <c r="K1326" i="10"/>
  <c r="J1326" i="10"/>
  <c r="N1326" i="10"/>
  <c r="M1326" i="10"/>
  <c r="L1326" i="10"/>
  <c r="O1328" i="10"/>
  <c r="S1331" i="10"/>
  <c r="R1331" i="10"/>
  <c r="M1332" i="10"/>
  <c r="S1343" i="10"/>
  <c r="R1343" i="10"/>
  <c r="N1344" i="10"/>
  <c r="M1345" i="10"/>
  <c r="Q1346" i="10"/>
  <c r="G1358" i="10"/>
  <c r="Q1358" i="10" s="1"/>
  <c r="N1361" i="10"/>
  <c r="L1377" i="10"/>
  <c r="O1380" i="10"/>
  <c r="Q1384" i="10"/>
  <c r="L1384" i="10"/>
  <c r="K1384" i="10"/>
  <c r="J1384" i="10"/>
  <c r="I1384" i="10"/>
  <c r="P1384" i="10" s="1"/>
  <c r="O1384" i="10"/>
  <c r="N1384" i="10"/>
  <c r="H1409" i="10"/>
  <c r="S1409" i="10"/>
  <c r="G1409" i="10"/>
  <c r="Q1409" i="10" s="1"/>
  <c r="R1409" i="10"/>
  <c r="M1409" i="10"/>
  <c r="L1409" i="10"/>
  <c r="K1409" i="10"/>
  <c r="K1414" i="10"/>
  <c r="J1414" i="10"/>
  <c r="N1414" i="10"/>
  <c r="M1414" i="10"/>
  <c r="L1414" i="10"/>
  <c r="I1414" i="10"/>
  <c r="H1414" i="10"/>
  <c r="G1414" i="10"/>
  <c r="T1417" i="10"/>
  <c r="H1417" i="10"/>
  <c r="S1417" i="10"/>
  <c r="G1417" i="10"/>
  <c r="Q1417" i="10" s="1"/>
  <c r="R1417" i="10"/>
  <c r="I1417" i="10"/>
  <c r="Q1439" i="10"/>
  <c r="M1445" i="10"/>
  <c r="T1445" i="10" s="1"/>
  <c r="O1452" i="10"/>
  <c r="L1456" i="10"/>
  <c r="K1456" i="10"/>
  <c r="J1456" i="10"/>
  <c r="I1456" i="10"/>
  <c r="N1456" i="10"/>
  <c r="H1456" i="10"/>
  <c r="G1456" i="10"/>
  <c r="Q1456" i="10" s="1"/>
  <c r="H1465" i="10"/>
  <c r="S1465" i="10"/>
  <c r="G1465" i="10"/>
  <c r="I1465" i="10"/>
  <c r="O1465" i="10"/>
  <c r="R1465" i="10" s="1"/>
  <c r="N1465" i="10"/>
  <c r="T1465" i="10" s="1"/>
  <c r="S1467" i="10"/>
  <c r="R1467" i="10"/>
  <c r="Q1471" i="10"/>
  <c r="L1476" i="10"/>
  <c r="K1476" i="10"/>
  <c r="J1476" i="10"/>
  <c r="I1476" i="10"/>
  <c r="H1476" i="10"/>
  <c r="N1476" i="10"/>
  <c r="O1476" i="10"/>
  <c r="M1476" i="10"/>
  <c r="G1476" i="10"/>
  <c r="Q1476" i="10" s="1"/>
  <c r="Q1480" i="10"/>
  <c r="L1480" i="10"/>
  <c r="K1480" i="10"/>
  <c r="J1480" i="10"/>
  <c r="I1480" i="10"/>
  <c r="H1480" i="10"/>
  <c r="N1480" i="10"/>
  <c r="K1494" i="10"/>
  <c r="J1494" i="10"/>
  <c r="N1494" i="10"/>
  <c r="M1494" i="10"/>
  <c r="L1494" i="10"/>
  <c r="I1494" i="10"/>
  <c r="H1494" i="10"/>
  <c r="O1494" i="10"/>
  <c r="G1494" i="10"/>
  <c r="K1502" i="10"/>
  <c r="J1502" i="10"/>
  <c r="S1502" i="10" s="1"/>
  <c r="N1502" i="10"/>
  <c r="M1502" i="10"/>
  <c r="L1502" i="10"/>
  <c r="I1502" i="10"/>
  <c r="H1502" i="10"/>
  <c r="Q1507" i="10"/>
  <c r="G1508" i="10"/>
  <c r="Q1508" i="10" s="1"/>
  <c r="K1510" i="10"/>
  <c r="J1510" i="10"/>
  <c r="N1510" i="10"/>
  <c r="M1510" i="10"/>
  <c r="L1510" i="10"/>
  <c r="I1510" i="10"/>
  <c r="H1510" i="10"/>
  <c r="O1510" i="10"/>
  <c r="G1512" i="10"/>
  <c r="Q1512" i="10" s="1"/>
  <c r="L1521" i="10"/>
  <c r="L1526" i="10"/>
  <c r="K1526" i="10"/>
  <c r="J1526" i="10"/>
  <c r="S1526" i="10" s="1"/>
  <c r="H1526" i="10"/>
  <c r="G1526" i="10"/>
  <c r="M1526" i="10"/>
  <c r="O1526" i="10"/>
  <c r="N1526" i="10"/>
  <c r="I1526" i="10"/>
  <c r="O1528" i="10"/>
  <c r="H1532" i="10"/>
  <c r="O1594" i="10"/>
  <c r="I1657" i="10"/>
  <c r="H1657" i="10"/>
  <c r="G1657" i="10"/>
  <c r="Q1657" i="10" s="1"/>
  <c r="L1657" i="10"/>
  <c r="M1657" i="10"/>
  <c r="K1657" i="10"/>
  <c r="J1657" i="10"/>
  <c r="S1657" i="10" s="1"/>
  <c r="O1657" i="10"/>
  <c r="N1657" i="10"/>
  <c r="I1673" i="10"/>
  <c r="H1673" i="10"/>
  <c r="G1673" i="10"/>
  <c r="Q1673" i="10" s="1"/>
  <c r="M1673" i="10"/>
  <c r="L1673" i="10"/>
  <c r="K1673" i="10"/>
  <c r="J1673" i="10"/>
  <c r="O1673" i="10"/>
  <c r="N1673" i="10"/>
  <c r="O1680" i="10"/>
  <c r="G1680" i="10"/>
  <c r="Q1680" i="10" s="1"/>
  <c r="S1715" i="10"/>
  <c r="R1715" i="10"/>
  <c r="T1197" i="10"/>
  <c r="H1197" i="10"/>
  <c r="S1197" i="10"/>
  <c r="G1197" i="10"/>
  <c r="O1197" i="10"/>
  <c r="R1197" i="10" s="1"/>
  <c r="T1201" i="10"/>
  <c r="H1201" i="10"/>
  <c r="S1201" i="10"/>
  <c r="G1201" i="10"/>
  <c r="Q1201" i="10" s="1"/>
  <c r="O1201" i="10"/>
  <c r="R1201" i="10" s="1"/>
  <c r="H1205" i="10"/>
  <c r="S1205" i="10"/>
  <c r="G1205" i="10"/>
  <c r="O1205" i="10"/>
  <c r="R1205" i="10" s="1"/>
  <c r="T1209" i="10"/>
  <c r="H1209" i="10"/>
  <c r="S1209" i="10"/>
  <c r="G1209" i="10"/>
  <c r="Q1209" i="10" s="1"/>
  <c r="O1209" i="10"/>
  <c r="T1221" i="10"/>
  <c r="H1221" i="10"/>
  <c r="S1221" i="10"/>
  <c r="G1221" i="10"/>
  <c r="Q1221" i="10" s="1"/>
  <c r="O1221" i="10"/>
  <c r="R1221" i="10" s="1"/>
  <c r="I1250" i="10"/>
  <c r="Q1251" i="10"/>
  <c r="T1253" i="10"/>
  <c r="H1253" i="10"/>
  <c r="S1253" i="10"/>
  <c r="G1253" i="10"/>
  <c r="Q1253" i="10" s="1"/>
  <c r="R1253" i="10"/>
  <c r="H1258" i="10"/>
  <c r="Q1259" i="10"/>
  <c r="T1261" i="10"/>
  <c r="H1261" i="10"/>
  <c r="S1261" i="10"/>
  <c r="G1261" i="10"/>
  <c r="R1261" i="10"/>
  <c r="H1266" i="10"/>
  <c r="Q1267" i="10"/>
  <c r="T1269" i="10"/>
  <c r="H1269" i="10"/>
  <c r="S1269" i="10"/>
  <c r="G1269" i="10"/>
  <c r="R1269" i="10"/>
  <c r="H1274" i="10"/>
  <c r="Q1275" i="10"/>
  <c r="T1277" i="10"/>
  <c r="H1277" i="10"/>
  <c r="S1277" i="10"/>
  <c r="G1277" i="10"/>
  <c r="Q1277" i="10" s="1"/>
  <c r="R1277" i="10"/>
  <c r="H1282" i="10"/>
  <c r="Q1283" i="10"/>
  <c r="T1285" i="10"/>
  <c r="H1285" i="10"/>
  <c r="S1285" i="10"/>
  <c r="G1285" i="10"/>
  <c r="Q1285" i="10" s="1"/>
  <c r="R1285" i="10"/>
  <c r="H1290" i="10"/>
  <c r="Q1291" i="10"/>
  <c r="T1293" i="10"/>
  <c r="H1293" i="10"/>
  <c r="S1293" i="10"/>
  <c r="G1293" i="10"/>
  <c r="R1293" i="10"/>
  <c r="H1298" i="10"/>
  <c r="Q1299" i="10"/>
  <c r="T1301" i="10"/>
  <c r="H1301" i="10"/>
  <c r="S1301" i="10"/>
  <c r="G1301" i="10"/>
  <c r="R1301" i="10"/>
  <c r="H1306" i="10"/>
  <c r="Q1307" i="10"/>
  <c r="T1309" i="10"/>
  <c r="H1309" i="10"/>
  <c r="S1309" i="10"/>
  <c r="G1309" i="10"/>
  <c r="Q1309" i="10" s="1"/>
  <c r="R1309" i="10"/>
  <c r="H1314" i="10"/>
  <c r="Q1315" i="10"/>
  <c r="T1317" i="10"/>
  <c r="H1317" i="10"/>
  <c r="S1317" i="10"/>
  <c r="G1317" i="10"/>
  <c r="Q1317" i="10" s="1"/>
  <c r="R1317" i="10"/>
  <c r="H1322" i="10"/>
  <c r="Q1323" i="10"/>
  <c r="H1325" i="10"/>
  <c r="S1325" i="10"/>
  <c r="G1325" i="10"/>
  <c r="N1332" i="10"/>
  <c r="Q1339" i="10"/>
  <c r="O1344" i="10"/>
  <c r="N1345" i="10"/>
  <c r="T1353" i="10"/>
  <c r="H1353" i="10"/>
  <c r="S1353" i="10"/>
  <c r="G1353" i="10"/>
  <c r="R1353" i="10"/>
  <c r="O1361" i="10"/>
  <c r="R1361" i="10" s="1"/>
  <c r="Q1371" i="10"/>
  <c r="K1394" i="10"/>
  <c r="J1394" i="10"/>
  <c r="N1394" i="10"/>
  <c r="M1394" i="10"/>
  <c r="L1394" i="10"/>
  <c r="I1394" i="10"/>
  <c r="K1398" i="10"/>
  <c r="J1398" i="10"/>
  <c r="N1398" i="10"/>
  <c r="M1398" i="10"/>
  <c r="L1398" i="10"/>
  <c r="I1398" i="10"/>
  <c r="Q1403" i="10"/>
  <c r="P1403" i="10"/>
  <c r="L1416" i="10"/>
  <c r="K1416" i="10"/>
  <c r="J1416" i="10"/>
  <c r="I1416" i="10"/>
  <c r="G1416" i="10"/>
  <c r="H1433" i="10"/>
  <c r="S1433" i="10"/>
  <c r="G1433" i="10"/>
  <c r="Q1433" i="10" s="1"/>
  <c r="R1433" i="10"/>
  <c r="M1433" i="10"/>
  <c r="L1433" i="10"/>
  <c r="K1433" i="10"/>
  <c r="S1451" i="10"/>
  <c r="R1451" i="10"/>
  <c r="K1454" i="10"/>
  <c r="J1454" i="10"/>
  <c r="N1454" i="10"/>
  <c r="M1454" i="10"/>
  <c r="L1454" i="10"/>
  <c r="I1454" i="10"/>
  <c r="G1454" i="10"/>
  <c r="T1469" i="10"/>
  <c r="H1469" i="10"/>
  <c r="G1469" i="10"/>
  <c r="I1469" i="10"/>
  <c r="S1491" i="10"/>
  <c r="R1491" i="10"/>
  <c r="Q1495" i="10"/>
  <c r="O1504" i="10"/>
  <c r="K1506" i="10"/>
  <c r="J1506" i="10"/>
  <c r="S1506" i="10" s="1"/>
  <c r="N1506" i="10"/>
  <c r="M1506" i="10"/>
  <c r="L1506" i="10"/>
  <c r="I1506" i="10"/>
  <c r="H1506" i="10"/>
  <c r="Q1506" i="10"/>
  <c r="M1508" i="10"/>
  <c r="M1512" i="10"/>
  <c r="Q1515" i="10"/>
  <c r="M1521" i="10"/>
  <c r="O1530" i="10"/>
  <c r="N1530" i="10"/>
  <c r="M1530" i="10"/>
  <c r="I1530" i="10"/>
  <c r="I1532" i="10"/>
  <c r="I1545" i="10"/>
  <c r="H1545" i="10"/>
  <c r="S1545" i="10"/>
  <c r="G1545" i="10"/>
  <c r="Q1545" i="10" s="1"/>
  <c r="O1545" i="10"/>
  <c r="R1545" i="10" s="1"/>
  <c r="N1545" i="10"/>
  <c r="M1545" i="10"/>
  <c r="L1545" i="10"/>
  <c r="K1545" i="10"/>
  <c r="Q1568" i="10"/>
  <c r="L1568" i="10"/>
  <c r="K1568" i="10"/>
  <c r="J1568" i="10"/>
  <c r="I1568" i="10"/>
  <c r="H1568" i="10"/>
  <c r="N1568" i="10"/>
  <c r="O1568" i="10"/>
  <c r="M1568" i="10"/>
  <c r="I1581" i="10"/>
  <c r="H1581" i="10"/>
  <c r="G1581" i="10"/>
  <c r="L1581" i="10"/>
  <c r="K1581" i="10"/>
  <c r="J1581" i="10"/>
  <c r="N1581" i="10"/>
  <c r="Q1631" i="10"/>
  <c r="S1635" i="10"/>
  <c r="R1635" i="10"/>
  <c r="L1654" i="10"/>
  <c r="K1654" i="10"/>
  <c r="J1654" i="10"/>
  <c r="O1654" i="10"/>
  <c r="N1654" i="10"/>
  <c r="M1654" i="10"/>
  <c r="I1654" i="10"/>
  <c r="H1654" i="10"/>
  <c r="Q1654" i="10"/>
  <c r="G1654" i="10"/>
  <c r="Q1675" i="10"/>
  <c r="P1675" i="10"/>
  <c r="Q1718" i="10"/>
  <c r="K1234" i="10"/>
  <c r="T1234" i="10" s="1"/>
  <c r="J1234" i="10"/>
  <c r="I1234" i="10"/>
  <c r="P1234" i="10" s="1"/>
  <c r="Q1236" i="10"/>
  <c r="P1236" i="10"/>
  <c r="O1236" i="10"/>
  <c r="R1236" i="10" s="1"/>
  <c r="S1236" i="10"/>
  <c r="N1242" i="10"/>
  <c r="N1244" i="10"/>
  <c r="S1249" i="10"/>
  <c r="G1249" i="10"/>
  <c r="Q1249" i="10" s="1"/>
  <c r="I1249" i="10"/>
  <c r="H1249" i="10"/>
  <c r="T1249" i="10"/>
  <c r="K1250" i="10"/>
  <c r="I1258" i="10"/>
  <c r="I1266" i="10"/>
  <c r="I1274" i="10"/>
  <c r="I1282" i="10"/>
  <c r="I1290" i="10"/>
  <c r="I1298" i="10"/>
  <c r="I1306" i="10"/>
  <c r="I1314" i="10"/>
  <c r="I1322" i="10"/>
  <c r="O1332" i="10"/>
  <c r="S1335" i="10"/>
  <c r="R1335" i="10"/>
  <c r="O1345" i="10"/>
  <c r="R1345" i="10" s="1"/>
  <c r="O1358" i="10"/>
  <c r="K1362" i="10"/>
  <c r="J1362" i="10"/>
  <c r="N1362" i="10"/>
  <c r="M1362" i="10"/>
  <c r="L1362" i="10"/>
  <c r="I1362" i="10"/>
  <c r="P1362" i="10" s="1"/>
  <c r="O1362" i="10"/>
  <c r="H1365" i="10"/>
  <c r="G1365" i="10"/>
  <c r="K1365" i="10"/>
  <c r="T1365" i="10" s="1"/>
  <c r="J1365" i="10"/>
  <c r="S1375" i="10"/>
  <c r="R1375" i="10"/>
  <c r="N1377" i="10"/>
  <c r="K1406" i="10"/>
  <c r="J1406" i="10"/>
  <c r="N1406" i="10"/>
  <c r="M1406" i="10"/>
  <c r="L1406" i="10"/>
  <c r="I1406" i="10"/>
  <c r="P1406" i="10" s="1"/>
  <c r="Q1406" i="10"/>
  <c r="L1408" i="10"/>
  <c r="K1408" i="10"/>
  <c r="J1408" i="10"/>
  <c r="I1408" i="10"/>
  <c r="O1408" i="10"/>
  <c r="N1408" i="10"/>
  <c r="M1408" i="10"/>
  <c r="T1425" i="10"/>
  <c r="H1425" i="10"/>
  <c r="S1425" i="10"/>
  <c r="G1425" i="10"/>
  <c r="Q1425" i="10" s="1"/>
  <c r="O1425" i="10"/>
  <c r="R1425" i="10" s="1"/>
  <c r="Q1427" i="10"/>
  <c r="P1427" i="10"/>
  <c r="Q1443" i="10"/>
  <c r="O1445" i="10"/>
  <c r="R1445" i="10" s="1"/>
  <c r="Q1460" i="10"/>
  <c r="L1460" i="10"/>
  <c r="K1460" i="10"/>
  <c r="J1460" i="10"/>
  <c r="I1460" i="10"/>
  <c r="N1460" i="10"/>
  <c r="O1460" i="10"/>
  <c r="M1460" i="10"/>
  <c r="H1460" i="10"/>
  <c r="K1474" i="10"/>
  <c r="J1474" i="10"/>
  <c r="N1474" i="10"/>
  <c r="M1474" i="10"/>
  <c r="L1474" i="10"/>
  <c r="I1474" i="10"/>
  <c r="H1474" i="10"/>
  <c r="G1474" i="10"/>
  <c r="Q1474" i="10" s="1"/>
  <c r="L1484" i="10"/>
  <c r="K1484" i="10"/>
  <c r="J1484" i="10"/>
  <c r="I1484" i="10"/>
  <c r="H1484" i="10"/>
  <c r="N1484" i="10"/>
  <c r="G1484" i="10"/>
  <c r="Q1484" i="10" s="1"/>
  <c r="P1507" i="10"/>
  <c r="O1508" i="10"/>
  <c r="P1511" i="10"/>
  <c r="O1512" i="10"/>
  <c r="N1521" i="10"/>
  <c r="J1532" i="10"/>
  <c r="S1532" i="10" s="1"/>
  <c r="L1534" i="10"/>
  <c r="K1534" i="10"/>
  <c r="J1534" i="10"/>
  <c r="S1534" i="10" s="1"/>
  <c r="H1534" i="10"/>
  <c r="G1534" i="10"/>
  <c r="Q1534" i="10" s="1"/>
  <c r="O1534" i="10"/>
  <c r="S1647" i="10"/>
  <c r="R1647" i="10"/>
  <c r="S1755" i="10"/>
  <c r="R1755" i="10"/>
  <c r="K1214" i="10"/>
  <c r="J1214" i="10"/>
  <c r="I1214" i="10"/>
  <c r="P1214" i="10" s="1"/>
  <c r="Q1216" i="10"/>
  <c r="P1216" i="10"/>
  <c r="O1216" i="10"/>
  <c r="R1216" i="10" s="1"/>
  <c r="S1216" i="10"/>
  <c r="G1228" i="10"/>
  <c r="H1229" i="10"/>
  <c r="S1229" i="10"/>
  <c r="G1229" i="10"/>
  <c r="O1229" i="10"/>
  <c r="R1229" i="10" s="1"/>
  <c r="O1250" i="10"/>
  <c r="O1258" i="10"/>
  <c r="O1266" i="10"/>
  <c r="O1274" i="10"/>
  <c r="O1282" i="10"/>
  <c r="O1290" i="10"/>
  <c r="O1298" i="10"/>
  <c r="O1306" i="10"/>
  <c r="O1314" i="10"/>
  <c r="O1322" i="10"/>
  <c r="K1330" i="10"/>
  <c r="J1330" i="10"/>
  <c r="R1330" i="10" s="1"/>
  <c r="N1330" i="10"/>
  <c r="M1330" i="10"/>
  <c r="L1330" i="10"/>
  <c r="I1330" i="10"/>
  <c r="P1330" i="10" s="1"/>
  <c r="K1346" i="10"/>
  <c r="J1346" i="10"/>
  <c r="N1346" i="10"/>
  <c r="M1346" i="10"/>
  <c r="L1346" i="10"/>
  <c r="I1346" i="10"/>
  <c r="P1346" i="10" s="1"/>
  <c r="K1350" i="10"/>
  <c r="J1350" i="10"/>
  <c r="R1350" i="10" s="1"/>
  <c r="N1350" i="10"/>
  <c r="M1350" i="10"/>
  <c r="L1350" i="10"/>
  <c r="I1350" i="10"/>
  <c r="P1350" i="10" s="1"/>
  <c r="Q1355" i="10"/>
  <c r="P1355" i="10"/>
  <c r="Q1364" i="10"/>
  <c r="L1364" i="10"/>
  <c r="K1364" i="10"/>
  <c r="J1364" i="10"/>
  <c r="I1364" i="10"/>
  <c r="M1364" i="10"/>
  <c r="H1364" i="10"/>
  <c r="H1381" i="10"/>
  <c r="S1381" i="10"/>
  <c r="G1381" i="10"/>
  <c r="Q1381" i="10" s="1"/>
  <c r="O1381" i="10"/>
  <c r="R1381" i="10" s="1"/>
  <c r="N1381" i="10"/>
  <c r="T1381" i="10" s="1"/>
  <c r="Q1383" i="10"/>
  <c r="P1383" i="10"/>
  <c r="K1390" i="10"/>
  <c r="J1390" i="10"/>
  <c r="N1390" i="10"/>
  <c r="M1390" i="10"/>
  <c r="L1390" i="10"/>
  <c r="I1390" i="10"/>
  <c r="H1390" i="10"/>
  <c r="G1390" i="10"/>
  <c r="L1396" i="10"/>
  <c r="K1396" i="10"/>
  <c r="J1396" i="10"/>
  <c r="R1396" i="10" s="1"/>
  <c r="I1396" i="10"/>
  <c r="K1430" i="10"/>
  <c r="J1430" i="10"/>
  <c r="N1430" i="10"/>
  <c r="M1430" i="10"/>
  <c r="L1430" i="10"/>
  <c r="I1430" i="10"/>
  <c r="P1430" i="10" s="1"/>
  <c r="Q1430" i="10"/>
  <c r="Q1432" i="10"/>
  <c r="L1432" i="10"/>
  <c r="K1432" i="10"/>
  <c r="J1432" i="10"/>
  <c r="I1432" i="10"/>
  <c r="P1432" i="10" s="1"/>
  <c r="O1432" i="10"/>
  <c r="N1432" i="10"/>
  <c r="M1432" i="10"/>
  <c r="Q1464" i="10"/>
  <c r="L1464" i="10"/>
  <c r="K1464" i="10"/>
  <c r="J1464" i="10"/>
  <c r="I1464" i="10"/>
  <c r="P1464" i="10" s="1"/>
  <c r="N1464" i="10"/>
  <c r="O1464" i="10"/>
  <c r="S1471" i="10"/>
  <c r="R1471" i="10"/>
  <c r="S1499" i="10"/>
  <c r="R1499" i="10"/>
  <c r="Q1519" i="10"/>
  <c r="I1556" i="10"/>
  <c r="H1556" i="10"/>
  <c r="G1556" i="10"/>
  <c r="K1556" i="10"/>
  <c r="L1556" i="10"/>
  <c r="J1556" i="10"/>
  <c r="R1556" i="10" s="1"/>
  <c r="G1560" i="10"/>
  <c r="L1596" i="10"/>
  <c r="O1626" i="10"/>
  <c r="N1626" i="10"/>
  <c r="M1626" i="10"/>
  <c r="I1626" i="10"/>
  <c r="H1626" i="10"/>
  <c r="G1626" i="10"/>
  <c r="Q1643" i="10"/>
  <c r="R1209" i="10"/>
  <c r="K1242" i="10"/>
  <c r="J1242" i="10"/>
  <c r="I1242" i="10"/>
  <c r="P1242" i="10" s="1"/>
  <c r="O1244" i="10"/>
  <c r="S1251" i="10"/>
  <c r="R1251" i="10"/>
  <c r="I1253" i="10"/>
  <c r="S1259" i="10"/>
  <c r="R1259" i="10"/>
  <c r="I1261" i="10"/>
  <c r="S1267" i="10"/>
  <c r="R1267" i="10"/>
  <c r="I1269" i="10"/>
  <c r="S1275" i="10"/>
  <c r="R1275" i="10"/>
  <c r="I1277" i="10"/>
  <c r="S1283" i="10"/>
  <c r="R1283" i="10"/>
  <c r="I1285" i="10"/>
  <c r="S1291" i="10"/>
  <c r="R1291" i="10"/>
  <c r="I1293" i="10"/>
  <c r="S1299" i="10"/>
  <c r="I1301" i="10"/>
  <c r="S1307" i="10"/>
  <c r="R1307" i="10"/>
  <c r="I1309" i="10"/>
  <c r="S1315" i="10"/>
  <c r="R1315" i="10"/>
  <c r="I1317" i="10"/>
  <c r="S1323" i="10"/>
  <c r="R1323" i="10"/>
  <c r="I1325" i="10"/>
  <c r="Q1328" i="10"/>
  <c r="L1328" i="10"/>
  <c r="K1328" i="10"/>
  <c r="J1328" i="10"/>
  <c r="I1328" i="10"/>
  <c r="P1328" i="10" s="1"/>
  <c r="I1353" i="10"/>
  <c r="S1371" i="10"/>
  <c r="R1371" i="10"/>
  <c r="L1380" i="10"/>
  <c r="K1380" i="10"/>
  <c r="J1380" i="10"/>
  <c r="I1380" i="10"/>
  <c r="L1392" i="10"/>
  <c r="K1392" i="10"/>
  <c r="J1392" i="10"/>
  <c r="I1392" i="10"/>
  <c r="G1392" i="10"/>
  <c r="T1393" i="10"/>
  <c r="H1393" i="10"/>
  <c r="S1393" i="10"/>
  <c r="G1393" i="10"/>
  <c r="R1393" i="10"/>
  <c r="I1393" i="10"/>
  <c r="Q1399" i="10"/>
  <c r="S1403" i="10"/>
  <c r="R1403" i="10"/>
  <c r="H1416" i="10"/>
  <c r="S1419" i="10"/>
  <c r="R1419" i="10"/>
  <c r="I1433" i="10"/>
  <c r="H1437" i="10"/>
  <c r="S1437" i="10"/>
  <c r="G1437" i="10"/>
  <c r="Q1437" i="10" s="1"/>
  <c r="R1437" i="10"/>
  <c r="I1437" i="10"/>
  <c r="N1437" i="10"/>
  <c r="M1437" i="10"/>
  <c r="L1437" i="10"/>
  <c r="K1458" i="10"/>
  <c r="J1458" i="10"/>
  <c r="S1458" i="10" s="1"/>
  <c r="N1458" i="10"/>
  <c r="M1458" i="10"/>
  <c r="L1458" i="10"/>
  <c r="I1458" i="10"/>
  <c r="O1458" i="10"/>
  <c r="H1458" i="10"/>
  <c r="G1458" i="10"/>
  <c r="Q1458" i="10" s="1"/>
  <c r="L1468" i="10"/>
  <c r="K1468" i="10"/>
  <c r="J1468" i="10"/>
  <c r="I1468" i="10"/>
  <c r="N1468" i="10"/>
  <c r="J1469" i="10"/>
  <c r="K1478" i="10"/>
  <c r="J1478" i="10"/>
  <c r="N1478" i="10"/>
  <c r="M1478" i="10"/>
  <c r="L1478" i="10"/>
  <c r="I1478" i="10"/>
  <c r="H1478" i="10"/>
  <c r="Q1488" i="10"/>
  <c r="L1488" i="10"/>
  <c r="K1488" i="10"/>
  <c r="J1488" i="10"/>
  <c r="R1488" i="10" s="1"/>
  <c r="I1488" i="10"/>
  <c r="H1488" i="10"/>
  <c r="N1488" i="10"/>
  <c r="S1503" i="10"/>
  <c r="R1503" i="10"/>
  <c r="S1507" i="10"/>
  <c r="R1507" i="10"/>
  <c r="G1510" i="10"/>
  <c r="Q1510" i="10" s="1"/>
  <c r="G1530" i="10"/>
  <c r="K1540" i="10"/>
  <c r="J1540" i="10"/>
  <c r="S1540" i="10" s="1"/>
  <c r="I1540" i="10"/>
  <c r="H1540" i="10"/>
  <c r="G1540" i="10"/>
  <c r="Q1540" i="10" s="1"/>
  <c r="H1560" i="10"/>
  <c r="H1584" i="10"/>
  <c r="G1584" i="10"/>
  <c r="J1584" i="10"/>
  <c r="S1584" i="10" s="1"/>
  <c r="O1584" i="10"/>
  <c r="N1584" i="10"/>
  <c r="T1584" i="10" s="1"/>
  <c r="I1584" i="10"/>
  <c r="N1596" i="10"/>
  <c r="L1616" i="10"/>
  <c r="K1616" i="10"/>
  <c r="J1616" i="10"/>
  <c r="I1616" i="10"/>
  <c r="H1616" i="10"/>
  <c r="N1616" i="10"/>
  <c r="O1616" i="10"/>
  <c r="M1616" i="10"/>
  <c r="G1616" i="10"/>
  <c r="Q1616" i="10" s="1"/>
  <c r="I1641" i="10"/>
  <c r="H1641" i="10"/>
  <c r="G1641" i="10"/>
  <c r="O1641" i="10"/>
  <c r="N1641" i="10"/>
  <c r="M1641" i="10"/>
  <c r="L1641" i="10"/>
  <c r="K1641" i="10"/>
  <c r="J1641" i="10"/>
  <c r="S1641" i="10" s="1"/>
  <c r="Q1499" i="10"/>
  <c r="S1511" i="10"/>
  <c r="R1511" i="10"/>
  <c r="K1514" i="10"/>
  <c r="J1514" i="10"/>
  <c r="N1514" i="10"/>
  <c r="M1514" i="10"/>
  <c r="L1514" i="10"/>
  <c r="I1514" i="10"/>
  <c r="H1514" i="10"/>
  <c r="L1516" i="10"/>
  <c r="K1516" i="10"/>
  <c r="J1516" i="10"/>
  <c r="I1516" i="10"/>
  <c r="H1516" i="10"/>
  <c r="N1516" i="10"/>
  <c r="P1519" i="10"/>
  <c r="Q1555" i="10"/>
  <c r="T1564" i="10"/>
  <c r="L1566" i="10"/>
  <c r="K1566" i="10"/>
  <c r="J1566" i="10"/>
  <c r="M1566" i="10"/>
  <c r="I1566" i="10"/>
  <c r="H1566" i="10"/>
  <c r="G1566" i="10"/>
  <c r="O1566" i="10"/>
  <c r="O1578" i="10"/>
  <c r="N1578" i="10"/>
  <c r="M1578" i="10"/>
  <c r="I1578" i="10"/>
  <c r="P1578" i="10" s="1"/>
  <c r="S1587" i="10"/>
  <c r="R1587" i="10"/>
  <c r="I1593" i="10"/>
  <c r="H1593" i="10"/>
  <c r="G1593" i="10"/>
  <c r="O1593" i="10"/>
  <c r="N1593" i="10"/>
  <c r="M1593" i="10"/>
  <c r="L1593" i="10"/>
  <c r="K1593" i="10"/>
  <c r="Q1595" i="10"/>
  <c r="P1595" i="10"/>
  <c r="Q1608" i="10"/>
  <c r="N1608" i="10"/>
  <c r="M1608" i="10"/>
  <c r="L1608" i="10"/>
  <c r="K1608" i="10"/>
  <c r="J1608" i="10"/>
  <c r="I1617" i="10"/>
  <c r="H1617" i="10"/>
  <c r="S1617" i="10"/>
  <c r="G1617" i="10"/>
  <c r="K1617" i="10"/>
  <c r="R1671" i="10"/>
  <c r="S1671" i="10"/>
  <c r="T1691" i="10"/>
  <c r="I1701" i="10"/>
  <c r="H1701" i="10"/>
  <c r="G1701" i="10"/>
  <c r="K1701" i="10"/>
  <c r="O1701" i="10"/>
  <c r="N1701" i="10"/>
  <c r="M1701" i="10"/>
  <c r="L1701" i="10"/>
  <c r="J1701" i="10"/>
  <c r="S1701" i="10" s="1"/>
  <c r="N1732" i="10"/>
  <c r="Q1735" i="10"/>
  <c r="P1735" i="10"/>
  <c r="Q1739" i="10"/>
  <c r="P1739" i="10"/>
  <c r="Q1743" i="10"/>
  <c r="I1749" i="10"/>
  <c r="H1749" i="10"/>
  <c r="G1749" i="10"/>
  <c r="Q1749" i="10" s="1"/>
  <c r="K1749" i="10"/>
  <c r="J1749" i="10"/>
  <c r="M1749" i="10"/>
  <c r="O1749" i="10"/>
  <c r="N1749" i="10"/>
  <c r="L1749" i="10"/>
  <c r="O1922" i="10"/>
  <c r="N1922" i="10"/>
  <c r="M1922" i="10"/>
  <c r="P1707" i="10"/>
  <c r="Q1707" i="10"/>
  <c r="Q1719" i="10"/>
  <c r="N1728" i="10"/>
  <c r="K1728" i="10"/>
  <c r="Q1731" i="10"/>
  <c r="H1732" i="10"/>
  <c r="M1732" i="10"/>
  <c r="L1732" i="10"/>
  <c r="K1732" i="10"/>
  <c r="J1732" i="10"/>
  <c r="G1778" i="10"/>
  <c r="I1778" i="10"/>
  <c r="H1778" i="10"/>
  <c r="K1778" i="10"/>
  <c r="M1778" i="10"/>
  <c r="L1778" i="10"/>
  <c r="J1778" i="10"/>
  <c r="O1778" i="10"/>
  <c r="H1682" i="10"/>
  <c r="G1682" i="10"/>
  <c r="Q1682" i="10" s="1"/>
  <c r="M1682" i="10"/>
  <c r="L1686" i="10"/>
  <c r="K1686" i="10"/>
  <c r="J1686" i="10"/>
  <c r="I1686" i="10"/>
  <c r="H1686" i="10"/>
  <c r="G1686" i="10"/>
  <c r="N1686" i="10"/>
  <c r="Q1765" i="10"/>
  <c r="K1784" i="10"/>
  <c r="J1784" i="10"/>
  <c r="I1784" i="10"/>
  <c r="N1784" i="10"/>
  <c r="L1784" i="10"/>
  <c r="H1784" i="10"/>
  <c r="G1784" i="10"/>
  <c r="O1784" i="10"/>
  <c r="R1796" i="10"/>
  <c r="S1796" i="10"/>
  <c r="S1801" i="10"/>
  <c r="R1801" i="10"/>
  <c r="N1820" i="10"/>
  <c r="O1820" i="10"/>
  <c r="L1820" i="10"/>
  <c r="K1820" i="10"/>
  <c r="J1820" i="10"/>
  <c r="I1820" i="10"/>
  <c r="H1820" i="10"/>
  <c r="G1820" i="10"/>
  <c r="Q1687" i="10"/>
  <c r="P1687" i="10"/>
  <c r="I1709" i="10"/>
  <c r="H1709" i="10"/>
  <c r="G1709" i="10"/>
  <c r="Q1709" i="10" s="1"/>
  <c r="O1709" i="10"/>
  <c r="N1709" i="10"/>
  <c r="M1709" i="10"/>
  <c r="L1709" i="10"/>
  <c r="K1709" i="10"/>
  <c r="I1713" i="10"/>
  <c r="H1713" i="10"/>
  <c r="G1713" i="10"/>
  <c r="Q1713" i="10" s="1"/>
  <c r="N1713" i="10"/>
  <c r="M1713" i="10"/>
  <c r="K1713" i="10"/>
  <c r="J1713" i="10"/>
  <c r="S1713" i="10" s="1"/>
  <c r="L1713" i="10"/>
  <c r="H1724" i="10"/>
  <c r="G1724" i="10"/>
  <c r="J1724" i="10"/>
  <c r="O1724" i="10"/>
  <c r="N1724" i="10"/>
  <c r="M1724" i="10"/>
  <c r="L1724" i="10"/>
  <c r="K1724" i="10"/>
  <c r="G1732" i="10"/>
  <c r="S1735" i="10"/>
  <c r="S1739" i="10"/>
  <c r="R1739" i="10"/>
  <c r="L1761" i="10"/>
  <c r="O1761" i="10"/>
  <c r="G1771" i="10"/>
  <c r="I1771" i="10"/>
  <c r="K1771" i="10"/>
  <c r="H1771" i="10"/>
  <c r="Q1868" i="10"/>
  <c r="Q1888" i="10"/>
  <c r="L1574" i="10"/>
  <c r="K1574" i="10"/>
  <c r="J1574" i="10"/>
  <c r="S1574" i="10" s="1"/>
  <c r="H1574" i="10"/>
  <c r="G1574" i="10"/>
  <c r="M1574" i="10"/>
  <c r="J1576" i="10"/>
  <c r="I1576" i="10"/>
  <c r="H1576" i="10"/>
  <c r="G1576" i="10"/>
  <c r="Q1576" i="10" s="1"/>
  <c r="L1576" i="10"/>
  <c r="K1672" i="10"/>
  <c r="O1672" i="10"/>
  <c r="N1672" i="10"/>
  <c r="M1672" i="10"/>
  <c r="L1672" i="10"/>
  <c r="J1672" i="10"/>
  <c r="O1692" i="10"/>
  <c r="N1692" i="10"/>
  <c r="K1692" i="10"/>
  <c r="Q1727" i="10"/>
  <c r="P1727" i="10"/>
  <c r="G1728" i="10"/>
  <c r="Q1728" i="10" s="1"/>
  <c r="I1732" i="10"/>
  <c r="H1742" i="10"/>
  <c r="O1565" i="10"/>
  <c r="R1565" i="10" s="1"/>
  <c r="N1565" i="10"/>
  <c r="M1565" i="10"/>
  <c r="L1565" i="10"/>
  <c r="I1637" i="10"/>
  <c r="H1637" i="10"/>
  <c r="G1637" i="10"/>
  <c r="J1637" i="10"/>
  <c r="L1637" i="10"/>
  <c r="Q1655" i="10"/>
  <c r="I1677" i="10"/>
  <c r="H1677" i="10"/>
  <c r="G1677" i="10"/>
  <c r="N1677" i="10"/>
  <c r="M1677" i="10"/>
  <c r="J1677" i="10"/>
  <c r="S1677" i="10" s="1"/>
  <c r="L1677" i="10"/>
  <c r="S1679" i="10"/>
  <c r="R1679" i="10"/>
  <c r="I1682" i="10"/>
  <c r="S1683" i="10"/>
  <c r="N1700" i="10"/>
  <c r="K1700" i="10"/>
  <c r="J1700" i="10"/>
  <c r="O1700" i="10"/>
  <c r="M1700" i="10"/>
  <c r="L1700" i="10"/>
  <c r="I1700" i="10"/>
  <c r="H1700" i="10"/>
  <c r="S1719" i="10"/>
  <c r="R1719" i="10"/>
  <c r="Q1723" i="10"/>
  <c r="P1723" i="10"/>
  <c r="H1728" i="10"/>
  <c r="I1733" i="10"/>
  <c r="H1733" i="10"/>
  <c r="S1733" i="10"/>
  <c r="G1733" i="10"/>
  <c r="O1733" i="10"/>
  <c r="R1733" i="10" s="1"/>
  <c r="N1733" i="10"/>
  <c r="L1733" i="10"/>
  <c r="K1733" i="10"/>
  <c r="M1733" i="10"/>
  <c r="M1742" i="10"/>
  <c r="Q1852" i="10"/>
  <c r="S1407" i="10"/>
  <c r="R1407" i="10"/>
  <c r="Q1420" i="10"/>
  <c r="L1420" i="10"/>
  <c r="K1420" i="10"/>
  <c r="J1420" i="10"/>
  <c r="I1420" i="10"/>
  <c r="P1420" i="10" s="1"/>
  <c r="S1431" i="10"/>
  <c r="R1431" i="10"/>
  <c r="S1439" i="10"/>
  <c r="R1439" i="10"/>
  <c r="K1446" i="10"/>
  <c r="J1446" i="10"/>
  <c r="N1446" i="10"/>
  <c r="M1446" i="10"/>
  <c r="L1446" i="10"/>
  <c r="I1446" i="10"/>
  <c r="P1446" i="10" s="1"/>
  <c r="S1463" i="10"/>
  <c r="R1463" i="10"/>
  <c r="K1470" i="10"/>
  <c r="J1470" i="10"/>
  <c r="N1470" i="10"/>
  <c r="M1470" i="10"/>
  <c r="L1470" i="10"/>
  <c r="I1470" i="10"/>
  <c r="Q1475" i="10"/>
  <c r="S1487" i="10"/>
  <c r="R1487" i="10"/>
  <c r="K1490" i="10"/>
  <c r="J1490" i="10"/>
  <c r="N1490" i="10"/>
  <c r="M1490" i="10"/>
  <c r="L1490" i="10"/>
  <c r="I1490" i="10"/>
  <c r="H1490" i="10"/>
  <c r="Q1492" i="10"/>
  <c r="L1492" i="10"/>
  <c r="K1492" i="10"/>
  <c r="J1492" i="10"/>
  <c r="I1492" i="10"/>
  <c r="H1492" i="10"/>
  <c r="N1492" i="10"/>
  <c r="Q1503" i="10"/>
  <c r="G1514" i="10"/>
  <c r="Q1514" i="10" s="1"/>
  <c r="O1516" i="10"/>
  <c r="L1525" i="10"/>
  <c r="K1525" i="10"/>
  <c r="J1525" i="10"/>
  <c r="I1553" i="10"/>
  <c r="H1553" i="10"/>
  <c r="G1553" i="10"/>
  <c r="M1553" i="10"/>
  <c r="L1553" i="10"/>
  <c r="K1553" i="10"/>
  <c r="J1553" i="10"/>
  <c r="S1553" i="10" s="1"/>
  <c r="O1553" i="10"/>
  <c r="Q1562" i="10"/>
  <c r="N1566" i="10"/>
  <c r="S1567" i="10"/>
  <c r="R1567" i="10"/>
  <c r="Q1575" i="10"/>
  <c r="P1575" i="10"/>
  <c r="K1588" i="10"/>
  <c r="J1588" i="10"/>
  <c r="J1593" i="10"/>
  <c r="R1599" i="10"/>
  <c r="L1602" i="10"/>
  <c r="K1602" i="10"/>
  <c r="J1602" i="10"/>
  <c r="R1602" i="10" s="1"/>
  <c r="G1602" i="10"/>
  <c r="I1602" i="10"/>
  <c r="I1608" i="10"/>
  <c r="P1608" i="10" s="1"/>
  <c r="Q1615" i="10"/>
  <c r="N1617" i="10"/>
  <c r="I1681" i="10"/>
  <c r="H1681" i="10"/>
  <c r="G1681" i="10"/>
  <c r="M1681" i="10"/>
  <c r="L1681" i="10"/>
  <c r="K1681" i="10"/>
  <c r="J1681" i="10"/>
  <c r="S1681" i="10" s="1"/>
  <c r="O1681" i="10"/>
  <c r="N1682" i="10"/>
  <c r="I1685" i="10"/>
  <c r="H1685" i="10"/>
  <c r="G1685" i="10"/>
  <c r="Q1685" i="10" s="1"/>
  <c r="L1685" i="10"/>
  <c r="K1685" i="10"/>
  <c r="N1685" i="10"/>
  <c r="M1685" i="10"/>
  <c r="J1685" i="10"/>
  <c r="M1686" i="10"/>
  <c r="S1687" i="10"/>
  <c r="R1687" i="10"/>
  <c r="G1692" i="10"/>
  <c r="Q1692" i="10" s="1"/>
  <c r="O1713" i="10"/>
  <c r="I1724" i="10"/>
  <c r="I1729" i="10"/>
  <c r="H1729" i="10"/>
  <c r="G1729" i="10"/>
  <c r="Q1729" i="10" s="1"/>
  <c r="J1729" i="10"/>
  <c r="L1729" i="10"/>
  <c r="O1729" i="10"/>
  <c r="I1741" i="10"/>
  <c r="H1741" i="10"/>
  <c r="G1741" i="10"/>
  <c r="M1741" i="10"/>
  <c r="L1741" i="10"/>
  <c r="J1741" i="10"/>
  <c r="S1741" i="10" s="1"/>
  <c r="O1741" i="10"/>
  <c r="N1741" i="10"/>
  <c r="N1742" i="10"/>
  <c r="N1748" i="10"/>
  <c r="M1748" i="10"/>
  <c r="L1748" i="10"/>
  <c r="K1748" i="10"/>
  <c r="J1748" i="10"/>
  <c r="H1748" i="10"/>
  <c r="G1748" i="10"/>
  <c r="Q1748" i="10" s="1"/>
  <c r="O1748" i="10"/>
  <c r="L1762" i="10"/>
  <c r="K1762" i="10"/>
  <c r="J1762" i="10"/>
  <c r="S1762" i="10" s="1"/>
  <c r="H1762" i="10"/>
  <c r="G1762" i="10"/>
  <c r="M1762" i="10"/>
  <c r="O1762" i="10"/>
  <c r="N1762" i="10"/>
  <c r="Q1880" i="10"/>
  <c r="Q1343" i="10"/>
  <c r="P1343" i="10"/>
  <c r="T1349" i="10"/>
  <c r="H1349" i="10"/>
  <c r="S1349" i="10"/>
  <c r="G1349" i="10"/>
  <c r="Q1349" i="10" s="1"/>
  <c r="K1354" i="10"/>
  <c r="J1354" i="10"/>
  <c r="R1354" i="10" s="1"/>
  <c r="N1354" i="10"/>
  <c r="M1354" i="10"/>
  <c r="L1354" i="10"/>
  <c r="I1354" i="10"/>
  <c r="P1354" i="10" s="1"/>
  <c r="Q1367" i="10"/>
  <c r="P1367" i="10"/>
  <c r="T1373" i="10"/>
  <c r="H1373" i="10"/>
  <c r="S1373" i="10"/>
  <c r="G1373" i="10"/>
  <c r="Q1373" i="10" s="1"/>
  <c r="R1373" i="10"/>
  <c r="K1378" i="10"/>
  <c r="J1378" i="10"/>
  <c r="N1378" i="10"/>
  <c r="M1378" i="10"/>
  <c r="L1378" i="10"/>
  <c r="I1378" i="10"/>
  <c r="P1378" i="10" s="1"/>
  <c r="Q1391" i="10"/>
  <c r="P1391" i="10"/>
  <c r="T1397" i="10"/>
  <c r="H1397" i="10"/>
  <c r="S1397" i="10"/>
  <c r="G1397" i="10"/>
  <c r="Q1397" i="10" s="1"/>
  <c r="K1402" i="10"/>
  <c r="J1402" i="10"/>
  <c r="N1402" i="10"/>
  <c r="M1402" i="10"/>
  <c r="L1402" i="10"/>
  <c r="I1402" i="10"/>
  <c r="P1402" i="10" s="1"/>
  <c r="Q1415" i="10"/>
  <c r="T1421" i="10"/>
  <c r="H1421" i="10"/>
  <c r="S1421" i="10"/>
  <c r="G1421" i="10"/>
  <c r="R1421" i="10"/>
  <c r="K1426" i="10"/>
  <c r="J1426" i="10"/>
  <c r="R1426" i="10" s="1"/>
  <c r="N1426" i="10"/>
  <c r="M1426" i="10"/>
  <c r="L1426" i="10"/>
  <c r="I1426" i="10"/>
  <c r="P1426" i="10" s="1"/>
  <c r="Q1448" i="10"/>
  <c r="L1448" i="10"/>
  <c r="K1448" i="10"/>
  <c r="J1448" i="10"/>
  <c r="I1448" i="10"/>
  <c r="P1448" i="10" s="1"/>
  <c r="N1448" i="10"/>
  <c r="T1449" i="10"/>
  <c r="H1449" i="10"/>
  <c r="S1449" i="10"/>
  <c r="G1449" i="10"/>
  <c r="Q1449" i="10" s="1"/>
  <c r="R1449" i="10"/>
  <c r="I1449" i="10"/>
  <c r="Q1455" i="10"/>
  <c r="Q1472" i="10"/>
  <c r="L1472" i="10"/>
  <c r="K1472" i="10"/>
  <c r="J1472" i="10"/>
  <c r="I1472" i="10"/>
  <c r="H1472" i="10"/>
  <c r="N1472" i="10"/>
  <c r="O1514" i="10"/>
  <c r="S1515" i="10"/>
  <c r="R1515" i="10"/>
  <c r="K1518" i="10"/>
  <c r="J1518" i="10"/>
  <c r="N1518" i="10"/>
  <c r="M1518" i="10"/>
  <c r="L1518" i="10"/>
  <c r="I1518" i="10"/>
  <c r="H1518" i="10"/>
  <c r="Q1520" i="10"/>
  <c r="L1520" i="10"/>
  <c r="K1520" i="10"/>
  <c r="J1520" i="10"/>
  <c r="I1520" i="10"/>
  <c r="H1520" i="10"/>
  <c r="N1520" i="10"/>
  <c r="I1533" i="10"/>
  <c r="H1533" i="10"/>
  <c r="G1533" i="10"/>
  <c r="L1533" i="10"/>
  <c r="K1533" i="10"/>
  <c r="J1533" i="10"/>
  <c r="N1533" i="10"/>
  <c r="Q1535" i="10"/>
  <c r="H1536" i="10"/>
  <c r="G1536" i="10"/>
  <c r="J1536" i="10"/>
  <c r="S1536" i="10" s="1"/>
  <c r="Q1539" i="10"/>
  <c r="P1539" i="10"/>
  <c r="L1546" i="10"/>
  <c r="K1546" i="10"/>
  <c r="J1546" i="10"/>
  <c r="I1546" i="10"/>
  <c r="H1546" i="10"/>
  <c r="G1546" i="10"/>
  <c r="N1546" i="10"/>
  <c r="K1548" i="10"/>
  <c r="J1548" i="10"/>
  <c r="I1548" i="10"/>
  <c r="H1548" i="10"/>
  <c r="G1548" i="10"/>
  <c r="M1548" i="10"/>
  <c r="I1561" i="10"/>
  <c r="H1561" i="10"/>
  <c r="G1561" i="10"/>
  <c r="K1561" i="10"/>
  <c r="J1561" i="10"/>
  <c r="R1561" i="10" s="1"/>
  <c r="M1561" i="10"/>
  <c r="L1582" i="10"/>
  <c r="K1582" i="10"/>
  <c r="J1582" i="10"/>
  <c r="R1582" i="10" s="1"/>
  <c r="Q1582" i="10"/>
  <c r="H1582" i="10"/>
  <c r="P1582" i="10" s="1"/>
  <c r="I1586" i="10"/>
  <c r="H1586" i="10"/>
  <c r="G1586" i="10"/>
  <c r="R1604" i="10"/>
  <c r="I1604" i="10"/>
  <c r="H1604" i="10"/>
  <c r="G1604" i="10"/>
  <c r="K1604" i="10"/>
  <c r="T1604" i="10" s="1"/>
  <c r="S1607" i="10"/>
  <c r="R1607" i="10"/>
  <c r="O1608" i="10"/>
  <c r="O1617" i="10"/>
  <c r="R1617" i="10" s="1"/>
  <c r="L1622" i="10"/>
  <c r="K1622" i="10"/>
  <c r="J1622" i="10"/>
  <c r="H1622" i="10"/>
  <c r="G1622" i="10"/>
  <c r="M1622" i="10"/>
  <c r="J1624" i="10"/>
  <c r="I1624" i="10"/>
  <c r="H1624" i="10"/>
  <c r="G1624" i="10"/>
  <c r="L1624" i="10"/>
  <c r="T1624" i="10" s="1"/>
  <c r="H1660" i="10"/>
  <c r="K1660" i="10"/>
  <c r="J1660" i="10"/>
  <c r="I1660" i="10"/>
  <c r="G1660" i="10"/>
  <c r="Q1660" i="10" s="1"/>
  <c r="M1660" i="10"/>
  <c r="L1670" i="10"/>
  <c r="K1670" i="10"/>
  <c r="J1670" i="10"/>
  <c r="I1670" i="10"/>
  <c r="M1670" i="10"/>
  <c r="H1670" i="10"/>
  <c r="G1670" i="10"/>
  <c r="O1670" i="10"/>
  <c r="O1686" i="10"/>
  <c r="L1690" i="10"/>
  <c r="K1690" i="10"/>
  <c r="J1690" i="10"/>
  <c r="N1690" i="10"/>
  <c r="M1690" i="10"/>
  <c r="H1690" i="10"/>
  <c r="G1690" i="10"/>
  <c r="O1690" i="10"/>
  <c r="H1692" i="10"/>
  <c r="L1694" i="10"/>
  <c r="K1694" i="10"/>
  <c r="J1694" i="10"/>
  <c r="N1694" i="10"/>
  <c r="M1694" i="10"/>
  <c r="I1694" i="10"/>
  <c r="H1694" i="10"/>
  <c r="G1694" i="10"/>
  <c r="Q1694" i="10" s="1"/>
  <c r="H1706" i="10"/>
  <c r="J1709" i="10"/>
  <c r="S1709" i="10" s="1"/>
  <c r="R1721" i="10"/>
  <c r="K1736" i="10"/>
  <c r="J1736" i="10"/>
  <c r="S1736" i="10" s="1"/>
  <c r="H1736" i="10"/>
  <c r="G1736" i="10"/>
  <c r="Q1736" i="10" s="1"/>
  <c r="M1736" i="10"/>
  <c r="O1736" i="10"/>
  <c r="O1753" i="10"/>
  <c r="N1753" i="10"/>
  <c r="K1753" i="10"/>
  <c r="J1753" i="10"/>
  <c r="Q1755" i="10"/>
  <c r="G1756" i="10"/>
  <c r="Q1756" i="10" s="1"/>
  <c r="S1793" i="10"/>
  <c r="R1793" i="10"/>
  <c r="S1339" i="10"/>
  <c r="R1339" i="10"/>
  <c r="Q1352" i="10"/>
  <c r="L1352" i="10"/>
  <c r="K1352" i="10"/>
  <c r="J1352" i="10"/>
  <c r="I1352" i="10"/>
  <c r="P1352" i="10" s="1"/>
  <c r="S1363" i="10"/>
  <c r="R1363" i="10"/>
  <c r="Q1376" i="10"/>
  <c r="L1376" i="10"/>
  <c r="K1376" i="10"/>
  <c r="J1376" i="10"/>
  <c r="I1376" i="10"/>
  <c r="S1387" i="10"/>
  <c r="R1387" i="10"/>
  <c r="Q1400" i="10"/>
  <c r="L1400" i="10"/>
  <c r="K1400" i="10"/>
  <c r="J1400" i="10"/>
  <c r="I1400" i="10"/>
  <c r="P1400" i="10" s="1"/>
  <c r="S1411" i="10"/>
  <c r="R1411" i="10"/>
  <c r="Q1424" i="10"/>
  <c r="L1424" i="10"/>
  <c r="K1424" i="10"/>
  <c r="J1424" i="10"/>
  <c r="I1424" i="10"/>
  <c r="P1424" i="10" s="1"/>
  <c r="S1435" i="10"/>
  <c r="R1435" i="10"/>
  <c r="K1442" i="10"/>
  <c r="J1442" i="10"/>
  <c r="N1442" i="10"/>
  <c r="M1442" i="10"/>
  <c r="L1442" i="10"/>
  <c r="I1442" i="10"/>
  <c r="P1442" i="10" s="1"/>
  <c r="S1459" i="10"/>
  <c r="R1459" i="10"/>
  <c r="K1466" i="10"/>
  <c r="J1466" i="10"/>
  <c r="N1466" i="10"/>
  <c r="M1466" i="10"/>
  <c r="L1466" i="10"/>
  <c r="I1466" i="10"/>
  <c r="P1466" i="10" s="1"/>
  <c r="Q1483" i="10"/>
  <c r="S1495" i="10"/>
  <c r="R1495" i="10"/>
  <c r="K1498" i="10"/>
  <c r="J1498" i="10"/>
  <c r="N1498" i="10"/>
  <c r="M1498" i="10"/>
  <c r="L1498" i="10"/>
  <c r="I1498" i="10"/>
  <c r="H1498" i="10"/>
  <c r="L1500" i="10"/>
  <c r="K1500" i="10"/>
  <c r="J1500" i="10"/>
  <c r="I1500" i="10"/>
  <c r="H1500" i="10"/>
  <c r="N1500" i="10"/>
  <c r="P1503" i="10"/>
  <c r="Q1511" i="10"/>
  <c r="L1573" i="10"/>
  <c r="K1573" i="10"/>
  <c r="J1573" i="10"/>
  <c r="I1574" i="10"/>
  <c r="K1576" i="10"/>
  <c r="I1601" i="10"/>
  <c r="H1601" i="10"/>
  <c r="G1601" i="10"/>
  <c r="M1601" i="10"/>
  <c r="L1601" i="10"/>
  <c r="K1601" i="10"/>
  <c r="J1601" i="10"/>
  <c r="O1601" i="10"/>
  <c r="O1613" i="10"/>
  <c r="R1613" i="10" s="1"/>
  <c r="N1613" i="10"/>
  <c r="M1613" i="10"/>
  <c r="L1613" i="10"/>
  <c r="K1636" i="10"/>
  <c r="J1636" i="10"/>
  <c r="K1637" i="10"/>
  <c r="L1650" i="10"/>
  <c r="K1650" i="10"/>
  <c r="J1650" i="10"/>
  <c r="S1650" i="10" s="1"/>
  <c r="G1650" i="10"/>
  <c r="I1650" i="10"/>
  <c r="L1658" i="10"/>
  <c r="K1658" i="10"/>
  <c r="J1658" i="10"/>
  <c r="S1658" i="10" s="1"/>
  <c r="G1658" i="10"/>
  <c r="I1658" i="10"/>
  <c r="R1661" i="10"/>
  <c r="G1672" i="10"/>
  <c r="K1677" i="10"/>
  <c r="Q1691" i="10"/>
  <c r="P1691" i="10"/>
  <c r="I1692" i="10"/>
  <c r="N1706" i="10"/>
  <c r="R1712" i="10"/>
  <c r="S1712" i="10"/>
  <c r="N1712" i="10"/>
  <c r="M1712" i="10"/>
  <c r="I1712" i="10"/>
  <c r="H1712" i="10"/>
  <c r="G1712" i="10"/>
  <c r="Q1712" i="10" s="1"/>
  <c r="K1712" i="10"/>
  <c r="Q1750" i="10"/>
  <c r="P1755" i="10"/>
  <c r="O1756" i="10"/>
  <c r="Q1792" i="10"/>
  <c r="Q1610" i="10"/>
  <c r="S1615" i="10"/>
  <c r="R1615" i="10"/>
  <c r="Q1623" i="10"/>
  <c r="L1630" i="10"/>
  <c r="K1630" i="10"/>
  <c r="T1630" i="10" s="1"/>
  <c r="J1630" i="10"/>
  <c r="Q1630" i="10"/>
  <c r="H1630" i="10"/>
  <c r="P1630" i="10" s="1"/>
  <c r="I1634" i="10"/>
  <c r="H1634" i="10"/>
  <c r="M1637" i="10"/>
  <c r="S1643" i="10"/>
  <c r="R1652" i="10"/>
  <c r="I1652" i="10"/>
  <c r="H1652" i="10"/>
  <c r="G1652" i="10"/>
  <c r="Q1652" i="10" s="1"/>
  <c r="K1652" i="10"/>
  <c r="T1652" i="10" s="1"/>
  <c r="S1655" i="10"/>
  <c r="R1655" i="10"/>
  <c r="Q1659" i="10"/>
  <c r="Q1671" i="10"/>
  <c r="P1671" i="10"/>
  <c r="H1672" i="10"/>
  <c r="O1677" i="10"/>
  <c r="J1692" i="10"/>
  <c r="S1692" i="10" s="1"/>
  <c r="Q1699" i="10"/>
  <c r="G1700" i="10"/>
  <c r="Q1708" i="10"/>
  <c r="L1708" i="10"/>
  <c r="K1708" i="10"/>
  <c r="I1708" i="10"/>
  <c r="H1708" i="10"/>
  <c r="O1708" i="10"/>
  <c r="N1708" i="10"/>
  <c r="M1708" i="10"/>
  <c r="J1708" i="10"/>
  <c r="S1708" i="10" s="1"/>
  <c r="L1714" i="10"/>
  <c r="K1714" i="10"/>
  <c r="J1714" i="10"/>
  <c r="H1714" i="10"/>
  <c r="G1714" i="10"/>
  <c r="O1714" i="10"/>
  <c r="N1714" i="10"/>
  <c r="M1714" i="10"/>
  <c r="I1714" i="10"/>
  <c r="I1748" i="10"/>
  <c r="I1762" i="10"/>
  <c r="G1770" i="10"/>
  <c r="I1770" i="10"/>
  <c r="H1770" i="10"/>
  <c r="M1770" i="10"/>
  <c r="L1770" i="10"/>
  <c r="K1770" i="10"/>
  <c r="J1770" i="10"/>
  <c r="S1770" i="10" s="1"/>
  <c r="O1770" i="10"/>
  <c r="N1770" i="10"/>
  <c r="G1811" i="10"/>
  <c r="O1811" i="10"/>
  <c r="K1811" i="10"/>
  <c r="I1811" i="10"/>
  <c r="H1811" i="10"/>
  <c r="O1574" i="10"/>
  <c r="N1576" i="10"/>
  <c r="I1609" i="10"/>
  <c r="H1609" i="10"/>
  <c r="G1609" i="10"/>
  <c r="K1609" i="10"/>
  <c r="J1609" i="10"/>
  <c r="R1609" i="10" s="1"/>
  <c r="M1609" i="10"/>
  <c r="N1637" i="10"/>
  <c r="R1645" i="10"/>
  <c r="I1649" i="10"/>
  <c r="H1649" i="10"/>
  <c r="G1649" i="10"/>
  <c r="M1649" i="10"/>
  <c r="L1649" i="10"/>
  <c r="K1649" i="10"/>
  <c r="J1649" i="10"/>
  <c r="O1649" i="10"/>
  <c r="T1655" i="10"/>
  <c r="I1672" i="10"/>
  <c r="L1674" i="10"/>
  <c r="K1674" i="10"/>
  <c r="J1674" i="10"/>
  <c r="G1674" i="10"/>
  <c r="Q1674" i="10" s="1"/>
  <c r="I1674" i="10"/>
  <c r="K1676" i="10"/>
  <c r="J1676" i="10"/>
  <c r="S1676" i="10" s="1"/>
  <c r="I1676" i="10"/>
  <c r="H1676" i="10"/>
  <c r="G1676" i="10"/>
  <c r="Q1676" i="10" s="1"/>
  <c r="M1676" i="10"/>
  <c r="J1680" i="10"/>
  <c r="I1680" i="10"/>
  <c r="N1680" i="10"/>
  <c r="M1680" i="10"/>
  <c r="L1680" i="10"/>
  <c r="K1680" i="10"/>
  <c r="H1680" i="10"/>
  <c r="N1681" i="10"/>
  <c r="P1699" i="10"/>
  <c r="T1716" i="10"/>
  <c r="K1729" i="10"/>
  <c r="I1744" i="10"/>
  <c r="H1744" i="10"/>
  <c r="G1744" i="10"/>
  <c r="Q1744" i="10" s="1"/>
  <c r="K1744" i="10"/>
  <c r="O1744" i="10"/>
  <c r="N1744" i="10"/>
  <c r="M1744" i="10"/>
  <c r="L1754" i="10"/>
  <c r="K1754" i="10"/>
  <c r="J1754" i="10"/>
  <c r="M1754" i="10"/>
  <c r="I1754" i="10"/>
  <c r="H1754" i="10"/>
  <c r="G1754" i="10"/>
  <c r="O1754" i="10"/>
  <c r="J1764" i="10"/>
  <c r="I1764" i="10"/>
  <c r="H1764" i="10"/>
  <c r="G1764" i="10"/>
  <c r="L1764" i="10"/>
  <c r="O1764" i="10"/>
  <c r="N1764" i="10"/>
  <c r="M1764" i="10"/>
  <c r="Q1864" i="10"/>
  <c r="I1525" i="10"/>
  <c r="H1525" i="10"/>
  <c r="G1525" i="10"/>
  <c r="L1538" i="10"/>
  <c r="K1538" i="10"/>
  <c r="J1538" i="10"/>
  <c r="O1540" i="10"/>
  <c r="H1544" i="10"/>
  <c r="P1544" i="10" s="1"/>
  <c r="G1572" i="10"/>
  <c r="Q1572" i="10" s="1"/>
  <c r="I1573" i="10"/>
  <c r="H1573" i="10"/>
  <c r="G1573" i="10"/>
  <c r="Q1573" i="10" s="1"/>
  <c r="L1586" i="10"/>
  <c r="K1586" i="10"/>
  <c r="J1586" i="10"/>
  <c r="Q1588" i="10"/>
  <c r="O1588" i="10"/>
  <c r="H1592" i="10"/>
  <c r="P1592" i="10" s="1"/>
  <c r="G1620" i="10"/>
  <c r="Q1620" i="10" s="1"/>
  <c r="I1621" i="10"/>
  <c r="H1621" i="10"/>
  <c r="G1621" i="10"/>
  <c r="Q1621" i="10" s="1"/>
  <c r="L1634" i="10"/>
  <c r="K1634" i="10"/>
  <c r="J1634" i="10"/>
  <c r="Q1636" i="10"/>
  <c r="O1636" i="10"/>
  <c r="H1640" i="10"/>
  <c r="I1669" i="10"/>
  <c r="H1669" i="10"/>
  <c r="G1669" i="10"/>
  <c r="Q1669" i="10" s="1"/>
  <c r="O1669" i="10"/>
  <c r="N1684" i="10"/>
  <c r="H1688" i="10"/>
  <c r="G1688" i="10"/>
  <c r="I1693" i="10"/>
  <c r="H1693" i="10"/>
  <c r="G1693" i="10"/>
  <c r="Q1693" i="10" s="1"/>
  <c r="J1693" i="10"/>
  <c r="S1693" i="10" s="1"/>
  <c r="L1710" i="10"/>
  <c r="K1710" i="10"/>
  <c r="J1710" i="10"/>
  <c r="Q1710" i="10"/>
  <c r="O1710" i="10"/>
  <c r="N1710" i="10"/>
  <c r="S1747" i="10"/>
  <c r="R1747" i="10"/>
  <c r="M1771" i="10"/>
  <c r="N1780" i="10"/>
  <c r="L1780" i="10"/>
  <c r="K1780" i="10"/>
  <c r="J1780" i="10"/>
  <c r="I1780" i="10"/>
  <c r="P1780" i="10" s="1"/>
  <c r="R1788" i="10"/>
  <c r="T1796" i="10"/>
  <c r="L1799" i="10"/>
  <c r="K1799" i="10"/>
  <c r="I1799" i="10"/>
  <c r="H1799" i="10"/>
  <c r="N1799" i="10"/>
  <c r="O1803" i="10"/>
  <c r="K1803" i="10"/>
  <c r="I1803" i="10"/>
  <c r="H1803" i="10"/>
  <c r="G1803" i="10"/>
  <c r="M1900" i="10"/>
  <c r="Q2034" i="10"/>
  <c r="Q1840" i="10"/>
  <c r="L1891" i="10"/>
  <c r="J1891" i="10"/>
  <c r="O1891" i="10"/>
  <c r="K1891" i="10"/>
  <c r="I1891" i="10"/>
  <c r="H1891" i="10"/>
  <c r="G1891" i="10"/>
  <c r="N1891" i="10"/>
  <c r="O1900" i="10"/>
  <c r="K1900" i="10"/>
  <c r="J1900" i="10"/>
  <c r="I1900" i="10"/>
  <c r="N1900" i="10"/>
  <c r="H1900" i="10"/>
  <c r="G1900" i="10"/>
  <c r="L1900" i="10"/>
  <c r="Q1904" i="10"/>
  <c r="I1926" i="10"/>
  <c r="G1926" i="10"/>
  <c r="Q1926" i="10" s="1"/>
  <c r="L1926" i="10"/>
  <c r="K1926" i="10"/>
  <c r="J1926" i="10"/>
  <c r="S1926" i="10" s="1"/>
  <c r="H1926" i="10"/>
  <c r="O1926" i="10"/>
  <c r="N1926" i="10"/>
  <c r="M1926" i="10"/>
  <c r="Q1780" i="10"/>
  <c r="Q1793" i="10"/>
  <c r="O1893" i="10"/>
  <c r="M1893" i="10"/>
  <c r="K1893" i="10"/>
  <c r="J1893" i="10"/>
  <c r="S1893" i="10" s="1"/>
  <c r="N1893" i="10"/>
  <c r="L1893" i="10"/>
  <c r="I1893" i="10"/>
  <c r="H1893" i="10"/>
  <c r="G1893" i="10"/>
  <c r="Q1893" i="10" s="1"/>
  <c r="N1983" i="10"/>
  <c r="L1983" i="10"/>
  <c r="J1983" i="10"/>
  <c r="H1983" i="10"/>
  <c r="G1983" i="10"/>
  <c r="Q1983" i="10" s="1"/>
  <c r="O1983" i="10"/>
  <c r="M1983" i="10"/>
  <c r="K1983" i="10"/>
  <c r="I1983" i="10"/>
  <c r="Q2007" i="10"/>
  <c r="Q1763" i="10"/>
  <c r="P1763" i="10"/>
  <c r="R1772" i="10"/>
  <c r="S1772" i="10"/>
  <c r="O1783" i="10"/>
  <c r="N1783" i="10"/>
  <c r="J1791" i="10"/>
  <c r="S1791" i="10" s="1"/>
  <c r="G1791" i="10"/>
  <c r="Q1791" i="10" s="1"/>
  <c r="L1791" i="10"/>
  <c r="K1791" i="10"/>
  <c r="I1791" i="10"/>
  <c r="H1791" i="10"/>
  <c r="N1791" i="10"/>
  <c r="Q1797" i="10"/>
  <c r="G1802" i="10"/>
  <c r="Q1802" i="10" s="1"/>
  <c r="I1802" i="10"/>
  <c r="H1802" i="10"/>
  <c r="O1802" i="10"/>
  <c r="N1802" i="10"/>
  <c r="M1802" i="10"/>
  <c r="L1802" i="10"/>
  <c r="K1802" i="10"/>
  <c r="T1805" i="10"/>
  <c r="M1808" i="10"/>
  <c r="O1819" i="10"/>
  <c r="K1819" i="10"/>
  <c r="Q1824" i="10"/>
  <c r="Q1876" i="10"/>
  <c r="K1808" i="10"/>
  <c r="J1808" i="10"/>
  <c r="I1808" i="10"/>
  <c r="N1808" i="10"/>
  <c r="L1808" i="10"/>
  <c r="H1808" i="10"/>
  <c r="G1808" i="10"/>
  <c r="I1828" i="10"/>
  <c r="O1828" i="10"/>
  <c r="N1828" i="10"/>
  <c r="M1832" i="10"/>
  <c r="M1891" i="10"/>
  <c r="G1895" i="10"/>
  <c r="Q1895" i="10" s="1"/>
  <c r="K1954" i="10"/>
  <c r="O1954" i="10"/>
  <c r="M1954" i="10"/>
  <c r="N1954" i="10"/>
  <c r="L1954" i="10"/>
  <c r="J1954" i="10"/>
  <c r="S1954" i="10" s="1"/>
  <c r="I1954" i="10"/>
  <c r="G1954" i="10"/>
  <c r="Q1954" i="10" s="1"/>
  <c r="J1821" i="10"/>
  <c r="I1821" i="10"/>
  <c r="H1821" i="10"/>
  <c r="L1821" i="10"/>
  <c r="N1821" i="10"/>
  <c r="M1821" i="10"/>
  <c r="K1821" i="10"/>
  <c r="G1821" i="10"/>
  <c r="Q1821" i="10" s="1"/>
  <c r="K1832" i="10"/>
  <c r="J1832" i="10"/>
  <c r="I1832" i="10"/>
  <c r="G1832" i="10"/>
  <c r="H1832" i="10"/>
  <c r="N1832" i="10"/>
  <c r="M1837" i="10"/>
  <c r="L1837" i="10"/>
  <c r="K1837" i="10"/>
  <c r="G1837" i="10"/>
  <c r="Q1837" i="10" s="1"/>
  <c r="O1837" i="10"/>
  <c r="Q1860" i="10"/>
  <c r="H1895" i="10"/>
  <c r="T1473" i="10"/>
  <c r="H1473" i="10"/>
  <c r="S1473" i="10"/>
  <c r="G1473" i="10"/>
  <c r="Q1473" i="10" s="1"/>
  <c r="O1473" i="10"/>
  <c r="R1473" i="10" s="1"/>
  <c r="T1477" i="10"/>
  <c r="H1477" i="10"/>
  <c r="S1477" i="10"/>
  <c r="G1477" i="10"/>
  <c r="O1477" i="10"/>
  <c r="R1477" i="10" s="1"/>
  <c r="T1481" i="10"/>
  <c r="H1481" i="10"/>
  <c r="S1481" i="10"/>
  <c r="G1481" i="10"/>
  <c r="Q1481" i="10" s="1"/>
  <c r="O1481" i="10"/>
  <c r="R1481" i="10" s="1"/>
  <c r="T1485" i="10"/>
  <c r="H1485" i="10"/>
  <c r="S1485" i="10"/>
  <c r="G1485" i="10"/>
  <c r="Q1485" i="10" s="1"/>
  <c r="O1485" i="10"/>
  <c r="R1485" i="10" s="1"/>
  <c r="T1489" i="10"/>
  <c r="H1489" i="10"/>
  <c r="S1489" i="10"/>
  <c r="G1489" i="10"/>
  <c r="Q1489" i="10" s="1"/>
  <c r="O1489" i="10"/>
  <c r="R1489" i="10" s="1"/>
  <c r="T1493" i="10"/>
  <c r="H1493" i="10"/>
  <c r="G1493" i="10"/>
  <c r="Q1493" i="10" s="1"/>
  <c r="O1493" i="10"/>
  <c r="T1497" i="10"/>
  <c r="H1497" i="10"/>
  <c r="S1497" i="10"/>
  <c r="G1497" i="10"/>
  <c r="Q1497" i="10" s="1"/>
  <c r="O1497" i="10"/>
  <c r="R1497" i="10" s="1"/>
  <c r="T1501" i="10"/>
  <c r="H1501" i="10"/>
  <c r="S1501" i="10"/>
  <c r="G1501" i="10"/>
  <c r="Q1501" i="10" s="1"/>
  <c r="O1501" i="10"/>
  <c r="R1501" i="10" s="1"/>
  <c r="T1505" i="10"/>
  <c r="H1505" i="10"/>
  <c r="S1505" i="10"/>
  <c r="G1505" i="10"/>
  <c r="O1505" i="10"/>
  <c r="R1505" i="10" s="1"/>
  <c r="T1509" i="10"/>
  <c r="H1509" i="10"/>
  <c r="S1509" i="10"/>
  <c r="G1509" i="10"/>
  <c r="O1509" i="10"/>
  <c r="R1509" i="10" s="1"/>
  <c r="T1513" i="10"/>
  <c r="H1513" i="10"/>
  <c r="S1513" i="10"/>
  <c r="G1513" i="10"/>
  <c r="Q1513" i="10" s="1"/>
  <c r="O1513" i="10"/>
  <c r="R1513" i="10" s="1"/>
  <c r="T1517" i="10"/>
  <c r="H1517" i="10"/>
  <c r="S1517" i="10"/>
  <c r="G1517" i="10"/>
  <c r="O1517" i="10"/>
  <c r="R1517" i="10" s="1"/>
  <c r="I1549" i="10"/>
  <c r="T1549" i="10"/>
  <c r="H1549" i="10"/>
  <c r="S1549" i="10"/>
  <c r="G1549" i="10"/>
  <c r="Q1549" i="10" s="1"/>
  <c r="L1562" i="10"/>
  <c r="K1562" i="10"/>
  <c r="J1562" i="10"/>
  <c r="P1562" i="10"/>
  <c r="O1564" i="10"/>
  <c r="R1564" i="10" s="1"/>
  <c r="I1588" i="10"/>
  <c r="P1588" i="10" s="1"/>
  <c r="I1597" i="10"/>
  <c r="T1597" i="10"/>
  <c r="H1597" i="10"/>
  <c r="S1597" i="10"/>
  <c r="G1597" i="10"/>
  <c r="Q1597" i="10" s="1"/>
  <c r="L1610" i="10"/>
  <c r="K1610" i="10"/>
  <c r="J1610" i="10"/>
  <c r="P1610" i="10"/>
  <c r="O1612" i="10"/>
  <c r="R1612" i="10" s="1"/>
  <c r="J1621" i="10"/>
  <c r="G1634" i="10"/>
  <c r="Q1634" i="10" s="1"/>
  <c r="I1636" i="10"/>
  <c r="P1636" i="10" s="1"/>
  <c r="I1645" i="10"/>
  <c r="T1645" i="10"/>
  <c r="H1645" i="10"/>
  <c r="S1645" i="10"/>
  <c r="G1645" i="10"/>
  <c r="Q1645" i="10" s="1"/>
  <c r="J1656" i="10"/>
  <c r="S1656" i="10" s="1"/>
  <c r="I1661" i="10"/>
  <c r="T1661" i="10"/>
  <c r="H1661" i="10"/>
  <c r="S1661" i="10"/>
  <c r="G1661" i="10"/>
  <c r="Q1661" i="10" s="1"/>
  <c r="R1664" i="10"/>
  <c r="M1664" i="10"/>
  <c r="T1664" i="10" s="1"/>
  <c r="S1664" i="10"/>
  <c r="J1669" i="10"/>
  <c r="S1669" i="10" s="1"/>
  <c r="K1688" i="10"/>
  <c r="K1693" i="10"/>
  <c r="N1696" i="10"/>
  <c r="T1696" i="10" s="1"/>
  <c r="Q1698" i="10"/>
  <c r="R1703" i="10"/>
  <c r="K1705" i="10"/>
  <c r="S1707" i="10"/>
  <c r="R1707" i="10"/>
  <c r="H1710" i="10"/>
  <c r="P1722" i="10"/>
  <c r="Q1734" i="10"/>
  <c r="L1746" i="10"/>
  <c r="K1746" i="10"/>
  <c r="J1746" i="10"/>
  <c r="O1746" i="10"/>
  <c r="N1746" i="10"/>
  <c r="M1746" i="10"/>
  <c r="I1746" i="10"/>
  <c r="H1746" i="10"/>
  <c r="Q1746" i="10"/>
  <c r="Q1769" i="10"/>
  <c r="J1773" i="10"/>
  <c r="I1773" i="10"/>
  <c r="H1773" i="10"/>
  <c r="Q1773" i="10"/>
  <c r="O1773" i="10"/>
  <c r="N1773" i="10"/>
  <c r="M1773" i="10"/>
  <c r="L1773" i="10"/>
  <c r="H1783" i="10"/>
  <c r="Q1816" i="10"/>
  <c r="G1819" i="10"/>
  <c r="G1828" i="10"/>
  <c r="Q1836" i="10"/>
  <c r="P1836" i="10"/>
  <c r="I1890" i="10"/>
  <c r="G1890" i="10"/>
  <c r="L1890" i="10"/>
  <c r="K1890" i="10"/>
  <c r="J1890" i="10"/>
  <c r="R1890" i="10" s="1"/>
  <c r="H1890" i="10"/>
  <c r="N1890" i="10"/>
  <c r="I1894" i="10"/>
  <c r="G1894" i="10"/>
  <c r="L1894" i="10"/>
  <c r="K1894" i="10"/>
  <c r="J1894" i="10"/>
  <c r="S1894" i="10" s="1"/>
  <c r="N1894" i="10"/>
  <c r="M1894" i="10"/>
  <c r="H1894" i="10"/>
  <c r="O1894" i="10"/>
  <c r="L1903" i="10"/>
  <c r="J1903" i="10"/>
  <c r="S1903" i="10" s="1"/>
  <c r="H1903" i="10"/>
  <c r="O1903" i="10"/>
  <c r="M1903" i="10"/>
  <c r="K1903" i="10"/>
  <c r="I1903" i="10"/>
  <c r="N1903" i="10"/>
  <c r="G1903" i="10"/>
  <c r="Q1903" i="10" s="1"/>
  <c r="P1439" i="10"/>
  <c r="P1443" i="10"/>
  <c r="P1447" i="10"/>
  <c r="P1451" i="10"/>
  <c r="P1455" i="10"/>
  <c r="P1459" i="10"/>
  <c r="I1529" i="10"/>
  <c r="T1529" i="10"/>
  <c r="H1529" i="10"/>
  <c r="S1529" i="10"/>
  <c r="G1529" i="10"/>
  <c r="Q1529" i="10" s="1"/>
  <c r="L1542" i="10"/>
  <c r="K1542" i="10"/>
  <c r="J1542" i="10"/>
  <c r="S1542" i="10" s="1"/>
  <c r="P1542" i="10"/>
  <c r="Q1544" i="10"/>
  <c r="O1544" i="10"/>
  <c r="R1544" i="10" s="1"/>
  <c r="I1577" i="10"/>
  <c r="T1577" i="10"/>
  <c r="H1577" i="10"/>
  <c r="S1577" i="10"/>
  <c r="G1577" i="10"/>
  <c r="Q1577" i="10" s="1"/>
  <c r="L1590" i="10"/>
  <c r="K1590" i="10"/>
  <c r="J1590" i="10"/>
  <c r="P1590" i="10"/>
  <c r="Q1592" i="10"/>
  <c r="O1592" i="10"/>
  <c r="R1592" i="10" s="1"/>
  <c r="I1625" i="10"/>
  <c r="H1625" i="10"/>
  <c r="S1625" i="10"/>
  <c r="G1625" i="10"/>
  <c r="Q1625" i="10" s="1"/>
  <c r="L1638" i="10"/>
  <c r="K1638" i="10"/>
  <c r="J1638" i="10"/>
  <c r="R1638" i="10" s="1"/>
  <c r="P1638" i="10"/>
  <c r="Q1640" i="10"/>
  <c r="P1640" i="10"/>
  <c r="O1640" i="10"/>
  <c r="R1640" i="10" s="1"/>
  <c r="K1656" i="10"/>
  <c r="K1669" i="10"/>
  <c r="L1688" i="10"/>
  <c r="L1693" i="10"/>
  <c r="Q1702" i="10"/>
  <c r="N1705" i="10"/>
  <c r="I1710" i="10"/>
  <c r="J1716" i="10"/>
  <c r="S1716" i="10" s="1"/>
  <c r="I1716" i="10"/>
  <c r="G1716" i="10"/>
  <c r="O1717" i="10"/>
  <c r="R1717" i="10" s="1"/>
  <c r="T1727" i="10"/>
  <c r="J1767" i="10"/>
  <c r="G1767" i="10"/>
  <c r="L1767" i="10"/>
  <c r="K1767" i="10"/>
  <c r="I1767" i="10"/>
  <c r="H1767" i="10"/>
  <c r="N1767" i="10"/>
  <c r="J1781" i="10"/>
  <c r="I1781" i="10"/>
  <c r="H1781" i="10"/>
  <c r="L1781" i="10"/>
  <c r="K1781" i="10"/>
  <c r="G1781" i="10"/>
  <c r="Q1781" i="10" s="1"/>
  <c r="N1781" i="10"/>
  <c r="I1783" i="10"/>
  <c r="Q1789" i="10"/>
  <c r="J1807" i="10"/>
  <c r="S1807" i="10" s="1"/>
  <c r="G1807" i="10"/>
  <c r="L1807" i="10"/>
  <c r="O1807" i="10"/>
  <c r="N1807" i="10"/>
  <c r="M1807" i="10"/>
  <c r="K1807" i="10"/>
  <c r="H1819" i="10"/>
  <c r="H1828" i="10"/>
  <c r="L1832" i="10"/>
  <c r="S1833" i="10"/>
  <c r="R1833" i="10"/>
  <c r="T1897" i="10"/>
  <c r="H1954" i="10"/>
  <c r="H2017" i="10"/>
  <c r="J2017" i="10"/>
  <c r="S2017" i="10" s="1"/>
  <c r="G2017" i="10"/>
  <c r="Q2017" i="10" s="1"/>
  <c r="M2017" i="10"/>
  <c r="L2017" i="10"/>
  <c r="K2017" i="10"/>
  <c r="I2017" i="10"/>
  <c r="O2017" i="10"/>
  <c r="N2017" i="10"/>
  <c r="L1522" i="10"/>
  <c r="K1522" i="10"/>
  <c r="J1522" i="10"/>
  <c r="S1522" i="10" s="1"/>
  <c r="P1522" i="10"/>
  <c r="Q1524" i="10"/>
  <c r="P1524" i="10"/>
  <c r="O1524" i="10"/>
  <c r="R1524" i="10" s="1"/>
  <c r="Q1542" i="10"/>
  <c r="S1544" i="10"/>
  <c r="I1557" i="10"/>
  <c r="H1557" i="10"/>
  <c r="S1557" i="10"/>
  <c r="G1557" i="10"/>
  <c r="Q1557" i="10" s="1"/>
  <c r="L1570" i="10"/>
  <c r="K1570" i="10"/>
  <c r="J1570" i="10"/>
  <c r="P1570" i="10"/>
  <c r="O1572" i="10"/>
  <c r="R1572" i="10" s="1"/>
  <c r="Q1590" i="10"/>
  <c r="S1592" i="10"/>
  <c r="I1605" i="10"/>
  <c r="T1605" i="10"/>
  <c r="H1605" i="10"/>
  <c r="G1605" i="10"/>
  <c r="Q1605" i="10" s="1"/>
  <c r="L1618" i="10"/>
  <c r="K1618" i="10"/>
  <c r="J1618" i="10"/>
  <c r="S1618" i="10" s="1"/>
  <c r="P1618" i="10"/>
  <c r="O1620" i="10"/>
  <c r="R1620" i="10" s="1"/>
  <c r="Q1638" i="10"/>
  <c r="S1640" i="10"/>
  <c r="I1653" i="10"/>
  <c r="H1653" i="10"/>
  <c r="S1653" i="10"/>
  <c r="G1653" i="10"/>
  <c r="L1656" i="10"/>
  <c r="L1662" i="10"/>
  <c r="K1662" i="10"/>
  <c r="J1662" i="10"/>
  <c r="N1662" i="10"/>
  <c r="Q1662" i="10"/>
  <c r="L1669" i="10"/>
  <c r="M1688" i="10"/>
  <c r="M1693" i="10"/>
  <c r="L1698" i="10"/>
  <c r="K1698" i="10"/>
  <c r="J1698" i="10"/>
  <c r="S1698" i="10" s="1"/>
  <c r="O1698" i="10"/>
  <c r="I1698" i="10"/>
  <c r="H1698" i="10"/>
  <c r="M1710" i="10"/>
  <c r="Q1715" i="10"/>
  <c r="P1715" i="10"/>
  <c r="L1720" i="10"/>
  <c r="I1721" i="10"/>
  <c r="H1721" i="10"/>
  <c r="S1721" i="10"/>
  <c r="G1721" i="10"/>
  <c r="L1721" i="10"/>
  <c r="K1721" i="10"/>
  <c r="L1722" i="10"/>
  <c r="K1722" i="10"/>
  <c r="J1722" i="10"/>
  <c r="Q1722" i="10"/>
  <c r="I1757" i="10"/>
  <c r="H1757" i="10"/>
  <c r="S1757" i="10"/>
  <c r="G1757" i="10"/>
  <c r="R1757" i="10"/>
  <c r="K1757" i="10"/>
  <c r="T1757" i="10" s="1"/>
  <c r="K1783" i="10"/>
  <c r="O1787" i="10"/>
  <c r="K1787" i="10"/>
  <c r="I1787" i="10"/>
  <c r="H1787" i="10"/>
  <c r="G1787" i="10"/>
  <c r="M1791" i="10"/>
  <c r="Q1796" i="10"/>
  <c r="P1796" i="10"/>
  <c r="M1800" i="10"/>
  <c r="J1813" i="10"/>
  <c r="I1813" i="10"/>
  <c r="H1813" i="10"/>
  <c r="L1813" i="10"/>
  <c r="K1813" i="10"/>
  <c r="G1813" i="10"/>
  <c r="Q1813" i="10" s="1"/>
  <c r="N1813" i="10"/>
  <c r="I1819" i="10"/>
  <c r="J1828" i="10"/>
  <c r="J1831" i="10"/>
  <c r="S1831" i="10" s="1"/>
  <c r="G1831" i="10"/>
  <c r="M1831" i="10"/>
  <c r="L1831" i="10"/>
  <c r="K1831" i="10"/>
  <c r="I1831" i="10"/>
  <c r="H1831" i="10"/>
  <c r="O1831" i="10"/>
  <c r="O1832" i="10"/>
  <c r="H1835" i="10"/>
  <c r="G1835" i="10"/>
  <c r="O1835" i="10"/>
  <c r="O1892" i="10"/>
  <c r="K1892" i="10"/>
  <c r="J1892" i="10"/>
  <c r="I1892" i="10"/>
  <c r="N1892" i="10"/>
  <c r="L1892" i="10"/>
  <c r="H1892" i="10"/>
  <c r="G1892" i="10"/>
  <c r="O1896" i="10"/>
  <c r="K1896" i="10"/>
  <c r="J1896" i="10"/>
  <c r="I1896" i="10"/>
  <c r="G1896" i="10"/>
  <c r="L1896" i="10"/>
  <c r="H1896" i="10"/>
  <c r="Q2013" i="10"/>
  <c r="M879" i="10"/>
  <c r="T879" i="10" s="1"/>
  <c r="M883" i="10"/>
  <c r="T883" i="10" s="1"/>
  <c r="M887" i="10"/>
  <c r="T887" i="10" s="1"/>
  <c r="M891" i="10"/>
  <c r="T891" i="10" s="1"/>
  <c r="M895" i="10"/>
  <c r="T895" i="10" s="1"/>
  <c r="M899" i="10"/>
  <c r="M903" i="10"/>
  <c r="T903" i="10" s="1"/>
  <c r="M907" i="10"/>
  <c r="T907" i="10" s="1"/>
  <c r="M911" i="10"/>
  <c r="T911" i="10" s="1"/>
  <c r="M915" i="10"/>
  <c r="T915" i="10" s="1"/>
  <c r="M919" i="10"/>
  <c r="T919" i="10" s="1"/>
  <c r="M923" i="10"/>
  <c r="T923" i="10" s="1"/>
  <c r="M935" i="10"/>
  <c r="T935" i="10" s="1"/>
  <c r="M939" i="10"/>
  <c r="T939" i="10" s="1"/>
  <c r="M943" i="10"/>
  <c r="T943" i="10" s="1"/>
  <c r="M947" i="10"/>
  <c r="T947" i="10" s="1"/>
  <c r="M951" i="10"/>
  <c r="T951" i="10" s="1"/>
  <c r="M955" i="10"/>
  <c r="T955" i="10" s="1"/>
  <c r="M959" i="10"/>
  <c r="T959" i="10" s="1"/>
  <c r="M963" i="10"/>
  <c r="T963" i="10" s="1"/>
  <c r="M967" i="10"/>
  <c r="T967" i="10" s="1"/>
  <c r="M971" i="10"/>
  <c r="T971" i="10" s="1"/>
  <c r="M975" i="10"/>
  <c r="T975" i="10" s="1"/>
  <c r="M979" i="10"/>
  <c r="T979" i="10" s="1"/>
  <c r="M983" i="10"/>
  <c r="T983" i="10" s="1"/>
  <c r="M987" i="10"/>
  <c r="T987" i="10" s="1"/>
  <c r="M991" i="10"/>
  <c r="T991" i="10" s="1"/>
  <c r="M995" i="10"/>
  <c r="T995" i="10" s="1"/>
  <c r="M999" i="10"/>
  <c r="T999" i="10" s="1"/>
  <c r="M1003" i="10"/>
  <c r="T1003" i="10" s="1"/>
  <c r="M1007" i="10"/>
  <c r="T1007" i="10" s="1"/>
  <c r="M1011" i="10"/>
  <c r="T1011" i="10" s="1"/>
  <c r="M1015" i="10"/>
  <c r="T1015" i="10" s="1"/>
  <c r="M1019" i="10"/>
  <c r="T1019" i="10" s="1"/>
  <c r="M1023" i="10"/>
  <c r="T1023" i="10" s="1"/>
  <c r="M1027" i="10"/>
  <c r="T1027" i="10" s="1"/>
  <c r="M1031" i="10"/>
  <c r="T1031" i="10" s="1"/>
  <c r="M1035" i="10"/>
  <c r="T1035" i="10" s="1"/>
  <c r="M1039" i="10"/>
  <c r="T1039" i="10" s="1"/>
  <c r="M1043" i="10"/>
  <c r="T1043" i="10" s="1"/>
  <c r="M1047" i="10"/>
  <c r="T1047" i="10" s="1"/>
  <c r="M1051" i="10"/>
  <c r="T1051" i="10" s="1"/>
  <c r="M1055" i="10"/>
  <c r="T1055" i="10" s="1"/>
  <c r="M1059" i="10"/>
  <c r="T1059" i="10" s="1"/>
  <c r="M1063" i="10"/>
  <c r="T1063" i="10" s="1"/>
  <c r="M1067" i="10"/>
  <c r="T1067" i="10" s="1"/>
  <c r="M1071" i="10"/>
  <c r="T1071" i="10" s="1"/>
  <c r="M1075" i="10"/>
  <c r="T1075" i="10" s="1"/>
  <c r="M1079" i="10"/>
  <c r="T1079" i="10" s="1"/>
  <c r="M1083" i="10"/>
  <c r="T1083" i="10" s="1"/>
  <c r="M1087" i="10"/>
  <c r="T1087" i="10" s="1"/>
  <c r="M1091" i="10"/>
  <c r="T1091" i="10" s="1"/>
  <c r="M1095" i="10"/>
  <c r="T1095" i="10" s="1"/>
  <c r="M1099" i="10"/>
  <c r="T1099" i="10" s="1"/>
  <c r="M1103" i="10"/>
  <c r="T1103" i="10" s="1"/>
  <c r="M1107" i="10"/>
  <c r="T1107" i="10" s="1"/>
  <c r="M1111" i="10"/>
  <c r="T1111" i="10" s="1"/>
  <c r="M1115" i="10"/>
  <c r="T1115" i="10" s="1"/>
  <c r="M1119" i="10"/>
  <c r="T1119" i="10" s="1"/>
  <c r="M1123" i="10"/>
  <c r="T1123" i="10" s="1"/>
  <c r="M1127" i="10"/>
  <c r="T1127" i="10" s="1"/>
  <c r="M1131" i="10"/>
  <c r="T1131" i="10" s="1"/>
  <c r="M1135" i="10"/>
  <c r="T1135" i="10" s="1"/>
  <c r="M1139" i="10"/>
  <c r="T1139" i="10" s="1"/>
  <c r="M1143" i="10"/>
  <c r="T1143" i="10" s="1"/>
  <c r="M1147" i="10"/>
  <c r="T1147" i="10" s="1"/>
  <c r="M1151" i="10"/>
  <c r="T1151" i="10" s="1"/>
  <c r="M1155" i="10"/>
  <c r="T1155" i="10" s="1"/>
  <c r="M1159" i="10"/>
  <c r="T1159" i="10" s="1"/>
  <c r="M1163" i="10"/>
  <c r="T1163" i="10" s="1"/>
  <c r="M1167" i="10"/>
  <c r="T1167" i="10" s="1"/>
  <c r="M1171" i="10"/>
  <c r="T1171" i="10" s="1"/>
  <c r="M1175" i="10"/>
  <c r="T1175" i="10" s="1"/>
  <c r="M1179" i="10"/>
  <c r="T1179" i="10" s="1"/>
  <c r="M1183" i="10"/>
  <c r="T1183" i="10" s="1"/>
  <c r="M1187" i="10"/>
  <c r="T1187" i="10" s="1"/>
  <c r="M1191" i="10"/>
  <c r="T1191" i="10" s="1"/>
  <c r="M1195" i="10"/>
  <c r="T1195" i="10" s="1"/>
  <c r="M1199" i="10"/>
  <c r="T1199" i="10" s="1"/>
  <c r="M1203" i="10"/>
  <c r="T1203" i="10" s="1"/>
  <c r="M1207" i="10"/>
  <c r="T1207" i="10" s="1"/>
  <c r="M1211" i="10"/>
  <c r="T1211" i="10" s="1"/>
  <c r="M1215" i="10"/>
  <c r="T1215" i="10" s="1"/>
  <c r="M1219" i="10"/>
  <c r="T1219" i="10" s="1"/>
  <c r="M1223" i="10"/>
  <c r="T1223" i="10" s="1"/>
  <c r="M1227" i="10"/>
  <c r="T1227" i="10" s="1"/>
  <c r="M1231" i="10"/>
  <c r="T1231" i="10" s="1"/>
  <c r="M1235" i="10"/>
  <c r="T1235" i="10" s="1"/>
  <c r="M1239" i="10"/>
  <c r="T1239" i="10" s="1"/>
  <c r="M1243" i="10"/>
  <c r="T1243" i="10" s="1"/>
  <c r="M1247" i="10"/>
  <c r="T1247" i="10" s="1"/>
  <c r="Q1522" i="10"/>
  <c r="S1524" i="10"/>
  <c r="M1525" i="10"/>
  <c r="R1529" i="10"/>
  <c r="I1537" i="10"/>
  <c r="T1537" i="10"/>
  <c r="H1537" i="10"/>
  <c r="S1537" i="10"/>
  <c r="G1537" i="10"/>
  <c r="Q1537" i="10" s="1"/>
  <c r="M1538" i="10"/>
  <c r="L1540" i="10"/>
  <c r="R1542" i="10"/>
  <c r="T1544" i="10"/>
  <c r="L1550" i="10"/>
  <c r="K1550" i="10"/>
  <c r="J1550" i="10"/>
  <c r="P1550" i="10"/>
  <c r="Q1552" i="10"/>
  <c r="P1552" i="10"/>
  <c r="O1552" i="10"/>
  <c r="R1552" i="10" s="1"/>
  <c r="Q1570" i="10"/>
  <c r="S1572" i="10"/>
  <c r="M1573" i="10"/>
  <c r="R1577" i="10"/>
  <c r="I1585" i="10"/>
  <c r="T1585" i="10"/>
  <c r="H1585" i="10"/>
  <c r="S1585" i="10"/>
  <c r="G1585" i="10"/>
  <c r="M1586" i="10"/>
  <c r="L1588" i="10"/>
  <c r="T1592" i="10"/>
  <c r="L1598" i="10"/>
  <c r="K1598" i="10"/>
  <c r="J1598" i="10"/>
  <c r="P1598" i="10"/>
  <c r="Q1600" i="10"/>
  <c r="P1600" i="10"/>
  <c r="O1600" i="10"/>
  <c r="R1600" i="10" s="1"/>
  <c r="Q1618" i="10"/>
  <c r="S1620" i="10"/>
  <c r="M1621" i="10"/>
  <c r="R1625" i="10"/>
  <c r="I1633" i="10"/>
  <c r="T1633" i="10"/>
  <c r="H1633" i="10"/>
  <c r="S1633" i="10"/>
  <c r="G1633" i="10"/>
  <c r="M1634" i="10"/>
  <c r="L1636" i="10"/>
  <c r="T1640" i="10"/>
  <c r="L1646" i="10"/>
  <c r="K1646" i="10"/>
  <c r="J1646" i="10"/>
  <c r="P1646" i="10"/>
  <c r="Q1648" i="10"/>
  <c r="P1648" i="10"/>
  <c r="O1648" i="10"/>
  <c r="R1648" i="10" s="1"/>
  <c r="M1656" i="10"/>
  <c r="I1665" i="10"/>
  <c r="T1665" i="10"/>
  <c r="H1665" i="10"/>
  <c r="G1665" i="10"/>
  <c r="Q1665" i="10" s="1"/>
  <c r="J1665" i="10"/>
  <c r="Q1668" i="10"/>
  <c r="P1668" i="10"/>
  <c r="O1668" i="10"/>
  <c r="R1668" i="10" s="1"/>
  <c r="M1669" i="10"/>
  <c r="N1688" i="10"/>
  <c r="N1693" i="10"/>
  <c r="P1695" i="10"/>
  <c r="R1696" i="10"/>
  <c r="Q1696" i="10"/>
  <c r="I1696" i="10"/>
  <c r="P1696" i="10" s="1"/>
  <c r="I1697" i="10"/>
  <c r="H1697" i="10"/>
  <c r="S1697" i="10"/>
  <c r="G1697" i="10"/>
  <c r="O1697" i="10"/>
  <c r="R1697" i="10" s="1"/>
  <c r="N1697" i="10"/>
  <c r="T1697" i="10" s="1"/>
  <c r="L1734" i="10"/>
  <c r="K1734" i="10"/>
  <c r="J1734" i="10"/>
  <c r="R1734" i="10" s="1"/>
  <c r="I1734" i="10"/>
  <c r="H1734" i="10"/>
  <c r="N1734" i="10"/>
  <c r="Q1747" i="10"/>
  <c r="R1769" i="10"/>
  <c r="Q1776" i="10"/>
  <c r="O1791" i="10"/>
  <c r="G1795" i="10"/>
  <c r="I1795" i="10"/>
  <c r="K1800" i="10"/>
  <c r="J1800" i="10"/>
  <c r="I1800" i="10"/>
  <c r="N1800" i="10"/>
  <c r="G1800" i="10"/>
  <c r="L1800" i="10"/>
  <c r="J1802" i="10"/>
  <c r="O1808" i="10"/>
  <c r="G1826" i="10"/>
  <c r="I1826" i="10"/>
  <c r="H1826" i="10"/>
  <c r="J1826" i="10"/>
  <c r="L1826" i="10"/>
  <c r="T1826" i="10" s="1"/>
  <c r="K1828" i="10"/>
  <c r="N1837" i="10"/>
  <c r="Q1848" i="10"/>
  <c r="J1250" i="10"/>
  <c r="N1250" i="10"/>
  <c r="T1524" i="10"/>
  <c r="N1525" i="10"/>
  <c r="L1530" i="10"/>
  <c r="K1530" i="10"/>
  <c r="J1530" i="10"/>
  <c r="Q1532" i="10"/>
  <c r="O1532" i="10"/>
  <c r="N1538" i="10"/>
  <c r="M1540" i="10"/>
  <c r="Q1550" i="10"/>
  <c r="S1552" i="10"/>
  <c r="R1557" i="10"/>
  <c r="G1564" i="10"/>
  <c r="P1564" i="10" s="1"/>
  <c r="I1565" i="10"/>
  <c r="H1565" i="10"/>
  <c r="S1565" i="10"/>
  <c r="G1565" i="10"/>
  <c r="T1572" i="10"/>
  <c r="N1573" i="10"/>
  <c r="L1578" i="10"/>
  <c r="K1578" i="10"/>
  <c r="J1578" i="10"/>
  <c r="O1580" i="10"/>
  <c r="N1586" i="10"/>
  <c r="M1588" i="10"/>
  <c r="Q1598" i="10"/>
  <c r="S1600" i="10"/>
  <c r="R1605" i="10"/>
  <c r="G1612" i="10"/>
  <c r="P1612" i="10" s="1"/>
  <c r="I1613" i="10"/>
  <c r="H1613" i="10"/>
  <c r="S1613" i="10"/>
  <c r="G1613" i="10"/>
  <c r="Q1613" i="10" s="1"/>
  <c r="R1618" i="10"/>
  <c r="T1620" i="10"/>
  <c r="N1621" i="10"/>
  <c r="L1626" i="10"/>
  <c r="K1626" i="10"/>
  <c r="J1626" i="10"/>
  <c r="O1628" i="10"/>
  <c r="N1634" i="10"/>
  <c r="M1636" i="10"/>
  <c r="Q1646" i="10"/>
  <c r="S1648" i="10"/>
  <c r="R1653" i="10"/>
  <c r="T1663" i="10"/>
  <c r="G1664" i="10"/>
  <c r="S1668" i="10"/>
  <c r="N1669" i="10"/>
  <c r="O1688" i="10"/>
  <c r="R1688" i="10" s="1"/>
  <c r="M1692" i="10"/>
  <c r="L1692" i="10"/>
  <c r="O1693" i="10"/>
  <c r="L1706" i="10"/>
  <c r="K1706" i="10"/>
  <c r="J1706" i="10"/>
  <c r="M1706" i="10"/>
  <c r="I1706" i="10"/>
  <c r="G1706" i="10"/>
  <c r="R1727" i="10"/>
  <c r="L1742" i="10"/>
  <c r="K1742" i="10"/>
  <c r="J1742" i="10"/>
  <c r="G1742" i="10"/>
  <c r="I1742" i="10"/>
  <c r="L1756" i="10"/>
  <c r="K1756" i="10"/>
  <c r="J1756" i="10"/>
  <c r="S1756" i="10" s="1"/>
  <c r="I1756" i="10"/>
  <c r="H1756" i="10"/>
  <c r="N1756" i="10"/>
  <c r="R1763" i="10"/>
  <c r="M1784" i="10"/>
  <c r="G1794" i="10"/>
  <c r="Q1794" i="10" s="1"/>
  <c r="I1794" i="10"/>
  <c r="H1794" i="10"/>
  <c r="M1794" i="10"/>
  <c r="L1794" i="10"/>
  <c r="K1794" i="10"/>
  <c r="J1794" i="10"/>
  <c r="O1794" i="10"/>
  <c r="Q1812" i="10"/>
  <c r="P1812" i="10"/>
  <c r="M1820" i="10"/>
  <c r="O1821" i="10"/>
  <c r="L1828" i="10"/>
  <c r="Q1856" i="10"/>
  <c r="Q1949" i="10"/>
  <c r="L1726" i="10"/>
  <c r="K1726" i="10"/>
  <c r="J1726" i="10"/>
  <c r="O1728" i="10"/>
  <c r="G1760" i="10"/>
  <c r="Q1760" i="10" s="1"/>
  <c r="I1761" i="10"/>
  <c r="H1761" i="10"/>
  <c r="G1761" i="10"/>
  <c r="Q1761" i="10" s="1"/>
  <c r="Q1772" i="10"/>
  <c r="P1772" i="10"/>
  <c r="M1787" i="10"/>
  <c r="H1823" i="10"/>
  <c r="Q1833" i="10"/>
  <c r="G1849" i="10"/>
  <c r="P1849" i="10" s="1"/>
  <c r="K1851" i="10"/>
  <c r="G1855" i="10"/>
  <c r="G1857" i="10"/>
  <c r="H1859" i="10"/>
  <c r="G1861" i="10"/>
  <c r="P1861" i="10" s="1"/>
  <c r="H1863" i="10"/>
  <c r="P1863" i="10" s="1"/>
  <c r="J1865" i="10"/>
  <c r="H1869" i="10"/>
  <c r="P1869" i="10" s="1"/>
  <c r="H1873" i="10"/>
  <c r="P1873" i="10" s="1"/>
  <c r="G1875" i="10"/>
  <c r="G1877" i="10"/>
  <c r="I1879" i="10"/>
  <c r="N1886" i="10"/>
  <c r="L1895" i="10"/>
  <c r="J1895" i="10"/>
  <c r="S1895" i="10" s="1"/>
  <c r="K1895" i="10"/>
  <c r="M1895" i="10"/>
  <c r="I1895" i="10"/>
  <c r="O1901" i="10"/>
  <c r="K1901" i="10"/>
  <c r="I1901" i="10"/>
  <c r="M1901" i="10"/>
  <c r="J1901" i="10"/>
  <c r="H1901" i="10"/>
  <c r="G1901" i="10"/>
  <c r="O1906" i="10"/>
  <c r="N1906" i="10"/>
  <c r="M1906" i="10"/>
  <c r="O1908" i="10"/>
  <c r="K1908" i="10"/>
  <c r="J1908" i="10"/>
  <c r="I1908" i="10"/>
  <c r="H1908" i="10"/>
  <c r="N1908" i="10"/>
  <c r="K1934" i="10"/>
  <c r="H1934" i="10"/>
  <c r="G1934" i="10"/>
  <c r="Q1934" i="10" s="1"/>
  <c r="M1934" i="10"/>
  <c r="L1934" i="10"/>
  <c r="J1934" i="10"/>
  <c r="I1934" i="10"/>
  <c r="O1934" i="10"/>
  <c r="K1956" i="10"/>
  <c r="I1956" i="10"/>
  <c r="H1956" i="10"/>
  <c r="G1956" i="10"/>
  <c r="Q1956" i="10" s="1"/>
  <c r="O1956" i="10"/>
  <c r="N1956" i="10"/>
  <c r="M1956" i="10"/>
  <c r="L1956" i="10"/>
  <c r="J1956" i="10"/>
  <c r="S1956" i="10" s="1"/>
  <c r="K2074" i="10"/>
  <c r="O2074" i="10"/>
  <c r="M2074" i="10"/>
  <c r="I2074" i="10"/>
  <c r="H2074" i="10"/>
  <c r="G2074" i="10"/>
  <c r="Q2074" i="10" s="1"/>
  <c r="N2074" i="10"/>
  <c r="L2074" i="10"/>
  <c r="J2074" i="10"/>
  <c r="S2074" i="10" s="1"/>
  <c r="N2079" i="10"/>
  <c r="L2079" i="10"/>
  <c r="J2079" i="10"/>
  <c r="S2079" i="10" s="1"/>
  <c r="H2079" i="10"/>
  <c r="G2079" i="10"/>
  <c r="M2079" i="10"/>
  <c r="K2079" i="10"/>
  <c r="I2079" i="10"/>
  <c r="O2079" i="10"/>
  <c r="T2080" i="10"/>
  <c r="Q1975" i="10"/>
  <c r="S1940" i="10"/>
  <c r="R1940" i="10"/>
  <c r="K1980" i="10"/>
  <c r="I1980" i="10"/>
  <c r="M1980" i="10"/>
  <c r="L1980" i="10"/>
  <c r="J1980" i="10"/>
  <c r="H1980" i="10"/>
  <c r="O1980" i="10"/>
  <c r="H2081" i="10"/>
  <c r="J2081" i="10"/>
  <c r="G2081" i="10"/>
  <c r="M2081" i="10"/>
  <c r="L2081" i="10"/>
  <c r="K2081" i="10"/>
  <c r="I2081" i="10"/>
  <c r="O2081" i="10"/>
  <c r="N2081" i="10"/>
  <c r="K1958" i="10"/>
  <c r="H1958" i="10"/>
  <c r="L1958" i="10"/>
  <c r="J1958" i="10"/>
  <c r="I1958" i="10"/>
  <c r="G1958" i="10"/>
  <c r="Q1958" i="10" s="1"/>
  <c r="O1958" i="10"/>
  <c r="N1958" i="10"/>
  <c r="M1958" i="10"/>
  <c r="O1960" i="10"/>
  <c r="M1960" i="10"/>
  <c r="L1960" i="10"/>
  <c r="K1960" i="10"/>
  <c r="J1960" i="10"/>
  <c r="S1960" i="10" s="1"/>
  <c r="N1960" i="10"/>
  <c r="I1960" i="10"/>
  <c r="H1960" i="10"/>
  <c r="G1960" i="10"/>
  <c r="Q1960" i="10" s="1"/>
  <c r="K1990" i="10"/>
  <c r="H1990" i="10"/>
  <c r="L1990" i="10"/>
  <c r="J1990" i="10"/>
  <c r="I1990" i="10"/>
  <c r="G1990" i="10"/>
  <c r="N1990" i="10"/>
  <c r="M1990" i="10"/>
  <c r="O1990" i="10"/>
  <c r="N2119" i="10"/>
  <c r="L2119" i="10"/>
  <c r="K2119" i="10"/>
  <c r="J2119" i="10"/>
  <c r="S2119" i="10" s="1"/>
  <c r="O2119" i="10"/>
  <c r="M2119" i="10"/>
  <c r="I2119" i="10"/>
  <c r="H2119" i="10"/>
  <c r="G2119" i="10"/>
  <c r="Q1908" i="10"/>
  <c r="I1910" i="10"/>
  <c r="G1910" i="10"/>
  <c r="Q1910" i="10" s="1"/>
  <c r="L1910" i="10"/>
  <c r="K1910" i="10"/>
  <c r="J1910" i="10"/>
  <c r="H1910" i="10"/>
  <c r="N1910" i="10"/>
  <c r="O1910" i="10"/>
  <c r="O1928" i="10"/>
  <c r="M1928" i="10"/>
  <c r="L1928" i="10"/>
  <c r="K1928" i="10"/>
  <c r="J1928" i="10"/>
  <c r="S1928" i="10" s="1"/>
  <c r="N1928" i="10"/>
  <c r="I1928" i="10"/>
  <c r="H1928" i="10"/>
  <c r="G1928" i="10"/>
  <c r="Q1928" i="10" s="1"/>
  <c r="M1966" i="10"/>
  <c r="L2046" i="10"/>
  <c r="J2046" i="10"/>
  <c r="S2046" i="10" s="1"/>
  <c r="I2046" i="10"/>
  <c r="G2046" i="10"/>
  <c r="H2057" i="10"/>
  <c r="J2057" i="10"/>
  <c r="G2057" i="10"/>
  <c r="Q2057" i="10" s="1"/>
  <c r="I2057" i="10"/>
  <c r="L2057" i="10"/>
  <c r="K2057" i="10"/>
  <c r="N2057" i="10"/>
  <c r="O2057" i="10"/>
  <c r="J2069" i="10"/>
  <c r="I2069" i="10"/>
  <c r="G2069" i="10"/>
  <c r="O2069" i="10"/>
  <c r="M2069" i="10"/>
  <c r="L2069" i="10"/>
  <c r="K2069" i="10"/>
  <c r="Q1656" i="10"/>
  <c r="P1656" i="10"/>
  <c r="O1656" i="10"/>
  <c r="I1689" i="10"/>
  <c r="T1689" i="10"/>
  <c r="H1689" i="10"/>
  <c r="S1689" i="10"/>
  <c r="G1689" i="10"/>
  <c r="Q1689" i="10" s="1"/>
  <c r="L1702" i="10"/>
  <c r="K1702" i="10"/>
  <c r="J1702" i="10"/>
  <c r="Q1704" i="10"/>
  <c r="P1704" i="10"/>
  <c r="O1704" i="10"/>
  <c r="R1704" i="10" s="1"/>
  <c r="L1705" i="10"/>
  <c r="I1718" i="10"/>
  <c r="P1718" i="10" s="1"/>
  <c r="K1720" i="10"/>
  <c r="M1725" i="10"/>
  <c r="T1725" i="10" s="1"/>
  <c r="G1726" i="10"/>
  <c r="Q1726" i="10" s="1"/>
  <c r="I1728" i="10"/>
  <c r="I1737" i="10"/>
  <c r="H1737" i="10"/>
  <c r="S1737" i="10"/>
  <c r="G1737" i="10"/>
  <c r="Q1737" i="10" s="1"/>
  <c r="M1738" i="10"/>
  <c r="L1740" i="10"/>
  <c r="T1740" i="10" s="1"/>
  <c r="N1745" i="10"/>
  <c r="T1745" i="10" s="1"/>
  <c r="L1750" i="10"/>
  <c r="K1750" i="10"/>
  <c r="J1750" i="10"/>
  <c r="P1750" i="10"/>
  <c r="O1752" i="10"/>
  <c r="R1752" i="10" s="1"/>
  <c r="L1753" i="10"/>
  <c r="N1758" i="10"/>
  <c r="M1760" i="10"/>
  <c r="T1760" i="10" s="1"/>
  <c r="J1761" i="10"/>
  <c r="S1761" i="10" s="1"/>
  <c r="K1768" i="10"/>
  <c r="T1768" i="10" s="1"/>
  <c r="J1768" i="10"/>
  <c r="I1768" i="10"/>
  <c r="P1768" i="10" s="1"/>
  <c r="N1772" i="10"/>
  <c r="T1772" i="10" s="1"/>
  <c r="J1775" i="10"/>
  <c r="S1775" i="10" s="1"/>
  <c r="G1775" i="10"/>
  <c r="N1776" i="10"/>
  <c r="Q1777" i="10"/>
  <c r="L1783" i="10"/>
  <c r="M1786" i="10"/>
  <c r="T1786" i="10" s="1"/>
  <c r="K1792" i="10"/>
  <c r="T1792" i="10" s="1"/>
  <c r="J1792" i="10"/>
  <c r="I1792" i="10"/>
  <c r="P1792" i="10" s="1"/>
  <c r="O1797" i="10"/>
  <c r="J1805" i="10"/>
  <c r="R1805" i="10" s="1"/>
  <c r="I1805" i="10"/>
  <c r="H1805" i="10"/>
  <c r="O1810" i="10"/>
  <c r="R1810" i="10" s="1"/>
  <c r="M1815" i="10"/>
  <c r="M1827" i="10"/>
  <c r="O1834" i="10"/>
  <c r="R1834" i="10" s="1"/>
  <c r="N1845" i="10"/>
  <c r="T1845" i="10" s="1"/>
  <c r="T1857" i="10"/>
  <c r="M1861" i="10"/>
  <c r="M1872" i="10"/>
  <c r="N1873" i="10"/>
  <c r="T1873" i="10" s="1"/>
  <c r="O1875" i="10"/>
  <c r="M1884" i="10"/>
  <c r="I1886" i="10"/>
  <c r="G1886" i="10"/>
  <c r="L1886" i="10"/>
  <c r="K1886" i="10"/>
  <c r="J1886" i="10"/>
  <c r="L1887" i="10"/>
  <c r="T1887" i="10" s="1"/>
  <c r="J1887" i="10"/>
  <c r="S1887" i="10" s="1"/>
  <c r="Q1887" i="10"/>
  <c r="O1895" i="10"/>
  <c r="L1899" i="10"/>
  <c r="T1899" i="10" s="1"/>
  <c r="J1899" i="10"/>
  <c r="S1899" i="10" s="1"/>
  <c r="O1899" i="10"/>
  <c r="I1899" i="10"/>
  <c r="H1899" i="10"/>
  <c r="G1899" i="10"/>
  <c r="Q1899" i="10" s="1"/>
  <c r="L1907" i="10"/>
  <c r="J1907" i="10"/>
  <c r="Q1907" i="10"/>
  <c r="O1907" i="10"/>
  <c r="N1907" i="10"/>
  <c r="M1907" i="10"/>
  <c r="K1907" i="10"/>
  <c r="I1907" i="10"/>
  <c r="P1907" i="10" s="1"/>
  <c r="H1993" i="10"/>
  <c r="J1993" i="10"/>
  <c r="S1993" i="10" s="1"/>
  <c r="G1993" i="10"/>
  <c r="Q1993" i="10" s="1"/>
  <c r="I1993" i="10"/>
  <c r="N1993" i="10"/>
  <c r="M1993" i="10"/>
  <c r="L1993" i="10"/>
  <c r="K1993" i="10"/>
  <c r="O1993" i="10"/>
  <c r="K2022" i="10"/>
  <c r="H2022" i="10"/>
  <c r="L2022" i="10"/>
  <c r="J2022" i="10"/>
  <c r="I2022" i="10"/>
  <c r="G2022" i="10"/>
  <c r="Q2022" i="10" s="1"/>
  <c r="M2022" i="10"/>
  <c r="O2022" i="10"/>
  <c r="N2022" i="10"/>
  <c r="K2050" i="10"/>
  <c r="O2050" i="10"/>
  <c r="M2050" i="10"/>
  <c r="J2050" i="10"/>
  <c r="S2050" i="10" s="1"/>
  <c r="I2050" i="10"/>
  <c r="H2050" i="10"/>
  <c r="G2050" i="10"/>
  <c r="N2050" i="10"/>
  <c r="L2050" i="10"/>
  <c r="K2140" i="10"/>
  <c r="J2140" i="10"/>
  <c r="I2140" i="10"/>
  <c r="M2140" i="10"/>
  <c r="L2140" i="10"/>
  <c r="H2140" i="10"/>
  <c r="G2140" i="10"/>
  <c r="O2140" i="10"/>
  <c r="N2140" i="10"/>
  <c r="L1682" i="10"/>
  <c r="K1682" i="10"/>
  <c r="J1682" i="10"/>
  <c r="O1684" i="10"/>
  <c r="I1717" i="10"/>
  <c r="T1717" i="10"/>
  <c r="H1717" i="10"/>
  <c r="S1717" i="10"/>
  <c r="G1717" i="10"/>
  <c r="Q1717" i="10" s="1"/>
  <c r="H1726" i="10"/>
  <c r="J1728" i="10"/>
  <c r="S1728" i="10" s="1"/>
  <c r="L1730" i="10"/>
  <c r="K1730" i="10"/>
  <c r="J1730" i="10"/>
  <c r="P1730" i="10"/>
  <c r="O1732" i="10"/>
  <c r="K1761" i="10"/>
  <c r="J1765" i="10"/>
  <c r="S1765" i="10" s="1"/>
  <c r="I1765" i="10"/>
  <c r="H1765" i="10"/>
  <c r="J1789" i="10"/>
  <c r="S1789" i="10" s="1"/>
  <c r="I1789" i="10"/>
  <c r="H1789" i="10"/>
  <c r="S1818" i="10"/>
  <c r="G1818" i="10"/>
  <c r="I1818" i="10"/>
  <c r="H1818" i="10"/>
  <c r="T1818" i="10"/>
  <c r="R1836" i="10"/>
  <c r="J1839" i="10"/>
  <c r="T1839" i="10"/>
  <c r="G1839" i="10"/>
  <c r="Q1839" i="10" s="1"/>
  <c r="H1839" i="10"/>
  <c r="M1852" i="10"/>
  <c r="M1864" i="10"/>
  <c r="I1866" i="10"/>
  <c r="G1866" i="10"/>
  <c r="L1866" i="10"/>
  <c r="K1866" i="10"/>
  <c r="J1866" i="10"/>
  <c r="I1870" i="10"/>
  <c r="G1870" i="10"/>
  <c r="L1870" i="10"/>
  <c r="K1870" i="10"/>
  <c r="J1870" i="10"/>
  <c r="N1870" i="10"/>
  <c r="M1870" i="10"/>
  <c r="L1871" i="10"/>
  <c r="J1871" i="10"/>
  <c r="R1871" i="10" s="1"/>
  <c r="K1871" i="10"/>
  <c r="I1871" i="10"/>
  <c r="O1872" i="10"/>
  <c r="K1872" i="10"/>
  <c r="J1872" i="10"/>
  <c r="I1872" i="10"/>
  <c r="G1872" i="10"/>
  <c r="I1882" i="10"/>
  <c r="G1882" i="10"/>
  <c r="L1882" i="10"/>
  <c r="K1882" i="10"/>
  <c r="J1882" i="10"/>
  <c r="R1882" i="10" s="1"/>
  <c r="L1883" i="10"/>
  <c r="J1883" i="10"/>
  <c r="S1883" i="10" s="1"/>
  <c r="O1883" i="10"/>
  <c r="N1883" i="10"/>
  <c r="O1884" i="10"/>
  <c r="K1884" i="10"/>
  <c r="J1884" i="10"/>
  <c r="I1884" i="10"/>
  <c r="P1884" i="10" s="1"/>
  <c r="N1884" i="10"/>
  <c r="L1884" i="10"/>
  <c r="S1885" i="10"/>
  <c r="O1885" i="10"/>
  <c r="R1885" i="10" s="1"/>
  <c r="I1885" i="10"/>
  <c r="H1885" i="10"/>
  <c r="S1889" i="10"/>
  <c r="O1889" i="10"/>
  <c r="R1889" i="10" s="1"/>
  <c r="H1889" i="10"/>
  <c r="T1889" i="10"/>
  <c r="I1902" i="10"/>
  <c r="G1902" i="10"/>
  <c r="Q1902" i="10" s="1"/>
  <c r="L1902" i="10"/>
  <c r="K1902" i="10"/>
  <c r="J1902" i="10"/>
  <c r="R1902" i="10" s="1"/>
  <c r="H1902" i="10"/>
  <c r="N1902" i="10"/>
  <c r="M1902" i="10"/>
  <c r="K1938" i="10"/>
  <c r="O1938" i="10"/>
  <c r="M1938" i="10"/>
  <c r="N1938" i="10"/>
  <c r="L1938" i="10"/>
  <c r="J1938" i="10"/>
  <c r="S1938" i="10" s="1"/>
  <c r="I1938" i="10"/>
  <c r="G1938" i="10"/>
  <c r="H1938" i="10"/>
  <c r="G1980" i="10"/>
  <c r="Q1980" i="10" s="1"/>
  <c r="N1991" i="10"/>
  <c r="L1991" i="10"/>
  <c r="J1991" i="10"/>
  <c r="K1991" i="10"/>
  <c r="I1991" i="10"/>
  <c r="H1991" i="10"/>
  <c r="G1991" i="10"/>
  <c r="M2057" i="10"/>
  <c r="Q2114" i="10"/>
  <c r="P2114" i="10"/>
  <c r="I1745" i="10"/>
  <c r="H1745" i="10"/>
  <c r="S1745" i="10"/>
  <c r="G1745" i="10"/>
  <c r="Q1745" i="10" s="1"/>
  <c r="L1758" i="10"/>
  <c r="K1758" i="10"/>
  <c r="J1758" i="10"/>
  <c r="S1758" i="10" s="1"/>
  <c r="P1758" i="10"/>
  <c r="O1760" i="10"/>
  <c r="R1760" i="10" s="1"/>
  <c r="Q1788" i="10"/>
  <c r="P1788" i="10"/>
  <c r="Q1804" i="10"/>
  <c r="P1804" i="10"/>
  <c r="S1810" i="10"/>
  <c r="G1810" i="10"/>
  <c r="I1810" i="10"/>
  <c r="H1810" i="10"/>
  <c r="M1810" i="10"/>
  <c r="T1810" i="10" s="1"/>
  <c r="Q1817" i="10"/>
  <c r="I1850" i="10"/>
  <c r="G1850" i="10"/>
  <c r="L1850" i="10"/>
  <c r="K1850" i="10"/>
  <c r="J1850" i="10"/>
  <c r="S1850" i="10" s="1"/>
  <c r="M1850" i="10"/>
  <c r="H1850" i="10"/>
  <c r="L1851" i="10"/>
  <c r="J1851" i="10"/>
  <c r="S1851" i="10" s="1"/>
  <c r="Q1851" i="10"/>
  <c r="I1851" i="10"/>
  <c r="H1851" i="10"/>
  <c r="O1852" i="10"/>
  <c r="K1852" i="10"/>
  <c r="J1852" i="10"/>
  <c r="I1852" i="10"/>
  <c r="P1852" i="10" s="1"/>
  <c r="I1858" i="10"/>
  <c r="G1858" i="10"/>
  <c r="L1858" i="10"/>
  <c r="K1858" i="10"/>
  <c r="J1858" i="10"/>
  <c r="S1858" i="10" s="1"/>
  <c r="I1862" i="10"/>
  <c r="G1862" i="10"/>
  <c r="Q1862" i="10" s="1"/>
  <c r="L1862" i="10"/>
  <c r="K1862" i="10"/>
  <c r="J1862" i="10"/>
  <c r="S1862" i="10" s="1"/>
  <c r="O1862" i="10"/>
  <c r="L1863" i="10"/>
  <c r="J1863" i="10"/>
  <c r="S1863" i="10" s="1"/>
  <c r="Q1863" i="10"/>
  <c r="N1863" i="10"/>
  <c r="M1863" i="10"/>
  <c r="O1864" i="10"/>
  <c r="K1864" i="10"/>
  <c r="J1864" i="10"/>
  <c r="I1864" i="10"/>
  <c r="L1864" i="10"/>
  <c r="H1864" i="10"/>
  <c r="O1865" i="10"/>
  <c r="H1865" i="10"/>
  <c r="G1865" i="10"/>
  <c r="O1868" i="10"/>
  <c r="K1868" i="10"/>
  <c r="J1868" i="10"/>
  <c r="I1868" i="10"/>
  <c r="P1868" i="10" s="1"/>
  <c r="S1869" i="10"/>
  <c r="Q1869" i="10"/>
  <c r="O1869" i="10"/>
  <c r="R1869" i="10" s="1"/>
  <c r="M1869" i="10"/>
  <c r="L1869" i="10"/>
  <c r="S1873" i="10"/>
  <c r="Q1873" i="10"/>
  <c r="O1873" i="10"/>
  <c r="R1873" i="10" s="1"/>
  <c r="I1878" i="10"/>
  <c r="G1878" i="10"/>
  <c r="L1878" i="10"/>
  <c r="K1878" i="10"/>
  <c r="J1878" i="10"/>
  <c r="H1878" i="10"/>
  <c r="T1881" i="10"/>
  <c r="I1898" i="10"/>
  <c r="G1898" i="10"/>
  <c r="Q1898" i="10" s="1"/>
  <c r="L1898" i="10"/>
  <c r="K1898" i="10"/>
  <c r="J1898" i="10"/>
  <c r="I1918" i="10"/>
  <c r="G1918" i="10"/>
  <c r="L1918" i="10"/>
  <c r="K1918" i="10"/>
  <c r="J1918" i="10"/>
  <c r="R1918" i="10" s="1"/>
  <c r="H1918" i="10"/>
  <c r="M1918" i="10"/>
  <c r="N1980" i="10"/>
  <c r="N2019" i="10"/>
  <c r="M2019" i="10"/>
  <c r="L2019" i="10"/>
  <c r="K2019" i="10"/>
  <c r="J2019" i="10"/>
  <c r="O2019" i="10"/>
  <c r="I2019" i="10"/>
  <c r="H2019" i="10"/>
  <c r="G2019" i="10"/>
  <c r="Q2090" i="10"/>
  <c r="I1725" i="10"/>
  <c r="H1725" i="10"/>
  <c r="S1725" i="10"/>
  <c r="G1725" i="10"/>
  <c r="Q1725" i="10" s="1"/>
  <c r="M1726" i="10"/>
  <c r="L1728" i="10"/>
  <c r="L1738" i="10"/>
  <c r="K1738" i="10"/>
  <c r="J1738" i="10"/>
  <c r="P1738" i="10"/>
  <c r="Q1740" i="10"/>
  <c r="P1740" i="10"/>
  <c r="O1740" i="10"/>
  <c r="R1740" i="10" s="1"/>
  <c r="Q1758" i="10"/>
  <c r="S1760" i="10"/>
  <c r="M1761" i="10"/>
  <c r="S1786" i="10"/>
  <c r="G1786" i="10"/>
  <c r="I1786" i="10"/>
  <c r="H1786" i="10"/>
  <c r="J1797" i="10"/>
  <c r="I1797" i="10"/>
  <c r="H1797" i="10"/>
  <c r="L1797" i="10"/>
  <c r="T1797" i="10" s="1"/>
  <c r="J1815" i="10"/>
  <c r="G1815" i="10"/>
  <c r="Q1815" i="10" s="1"/>
  <c r="S1834" i="10"/>
  <c r="G1834" i="10"/>
  <c r="Q1834" i="10" s="1"/>
  <c r="I1834" i="10"/>
  <c r="H1834" i="10"/>
  <c r="N1834" i="10"/>
  <c r="M1834" i="10"/>
  <c r="I1842" i="10"/>
  <c r="G1842" i="10"/>
  <c r="L1842" i="10"/>
  <c r="K1842" i="10"/>
  <c r="J1842" i="10"/>
  <c r="S1842" i="10" s="1"/>
  <c r="O1842" i="10"/>
  <c r="N1842" i="10"/>
  <c r="L1843" i="10"/>
  <c r="J1843" i="10"/>
  <c r="S1843" i="10" s="1"/>
  <c r="Q1843" i="10"/>
  <c r="M1843" i="10"/>
  <c r="K1843" i="10"/>
  <c r="O1844" i="10"/>
  <c r="K1844" i="10"/>
  <c r="T1844" i="10" s="1"/>
  <c r="J1844" i="10"/>
  <c r="I1844" i="10"/>
  <c r="H1844" i="10"/>
  <c r="G1844" i="10"/>
  <c r="S1845" i="10"/>
  <c r="O1845" i="10"/>
  <c r="R1845" i="10" s="1"/>
  <c r="G1845" i="10"/>
  <c r="I1846" i="10"/>
  <c r="G1846" i="10"/>
  <c r="L1846" i="10"/>
  <c r="K1846" i="10"/>
  <c r="J1846" i="10"/>
  <c r="O1848" i="10"/>
  <c r="K1848" i="10"/>
  <c r="T1848" i="10" s="1"/>
  <c r="J1848" i="10"/>
  <c r="I1848" i="10"/>
  <c r="P1848" i="10" s="1"/>
  <c r="S1849" i="10"/>
  <c r="O1849" i="10"/>
  <c r="R1849" i="10" s="1"/>
  <c r="L1849" i="10"/>
  <c r="K1849" i="10"/>
  <c r="L1855" i="10"/>
  <c r="T1855" i="10" s="1"/>
  <c r="J1855" i="10"/>
  <c r="S1855" i="10" s="1"/>
  <c r="O1855" i="10"/>
  <c r="O1856" i="10"/>
  <c r="K1856" i="10"/>
  <c r="J1856" i="10"/>
  <c r="I1856" i="10"/>
  <c r="N1856" i="10"/>
  <c r="O1857" i="10"/>
  <c r="J1857" i="10"/>
  <c r="S1857" i="10" s="1"/>
  <c r="I1857" i="10"/>
  <c r="L1859" i="10"/>
  <c r="T1859" i="10" s="1"/>
  <c r="J1859" i="10"/>
  <c r="R1859" i="10" s="1"/>
  <c r="G1859" i="10"/>
  <c r="Q1859" i="10" s="1"/>
  <c r="S1861" i="10"/>
  <c r="Q1861" i="10"/>
  <c r="O1861" i="10"/>
  <c r="R1861" i="10" s="1"/>
  <c r="N1861" i="10"/>
  <c r="L1875" i="10"/>
  <c r="T1875" i="10" s="1"/>
  <c r="J1875" i="10"/>
  <c r="O1876" i="10"/>
  <c r="K1876" i="10"/>
  <c r="T1876" i="10" s="1"/>
  <c r="J1876" i="10"/>
  <c r="I1876" i="10"/>
  <c r="P1876" i="10" s="1"/>
  <c r="O1877" i="10"/>
  <c r="K1877" i="10"/>
  <c r="T1877" i="10" s="1"/>
  <c r="J1877" i="10"/>
  <c r="L1879" i="10"/>
  <c r="T1879" i="10" s="1"/>
  <c r="J1879" i="10"/>
  <c r="R1879" i="10" s="1"/>
  <c r="H1879" i="10"/>
  <c r="G1879" i="10"/>
  <c r="O1880" i="10"/>
  <c r="K1880" i="10"/>
  <c r="T1880" i="10" s="1"/>
  <c r="J1880" i="10"/>
  <c r="I1880" i="10"/>
  <c r="P1880" i="10" s="1"/>
  <c r="P1947" i="10"/>
  <c r="L1950" i="10"/>
  <c r="J1950" i="10"/>
  <c r="I1950" i="10"/>
  <c r="G1950" i="10"/>
  <c r="H1953" i="10"/>
  <c r="J1953" i="10"/>
  <c r="G1953" i="10"/>
  <c r="Q1953" i="10" s="1"/>
  <c r="M1953" i="10"/>
  <c r="L1953" i="10"/>
  <c r="K1953" i="10"/>
  <c r="I1953" i="10"/>
  <c r="O1953" i="10"/>
  <c r="N1953" i="10"/>
  <c r="N1995" i="10"/>
  <c r="J1995" i="10"/>
  <c r="S1995" i="10" s="1"/>
  <c r="I1995" i="10"/>
  <c r="H1995" i="10"/>
  <c r="G1995" i="10"/>
  <c r="Q1995" i="10" s="1"/>
  <c r="K1995" i="10"/>
  <c r="O1995" i="10"/>
  <c r="H2025" i="10"/>
  <c r="J2025" i="10"/>
  <c r="G2025" i="10"/>
  <c r="Q2025" i="10" s="1"/>
  <c r="I2025" i="10"/>
  <c r="M2025" i="10"/>
  <c r="L2025" i="10"/>
  <c r="K2025" i="10"/>
  <c r="O2025" i="10"/>
  <c r="N2025" i="10"/>
  <c r="Q2066" i="10"/>
  <c r="I1705" i="10"/>
  <c r="H1705" i="10"/>
  <c r="S1705" i="10"/>
  <c r="G1705" i="10"/>
  <c r="Q1705" i="10" s="1"/>
  <c r="L1718" i="10"/>
  <c r="K1718" i="10"/>
  <c r="J1718" i="10"/>
  <c r="Q1720" i="10"/>
  <c r="P1720" i="10"/>
  <c r="O1720" i="10"/>
  <c r="R1720" i="10" s="1"/>
  <c r="N1726" i="10"/>
  <c r="M1728" i="10"/>
  <c r="Q1738" i="10"/>
  <c r="S1740" i="10"/>
  <c r="R1745" i="10"/>
  <c r="I1753" i="10"/>
  <c r="H1753" i="10"/>
  <c r="S1753" i="10"/>
  <c r="G1753" i="10"/>
  <c r="Q1753" i="10" s="1"/>
  <c r="N1761" i="10"/>
  <c r="K1776" i="10"/>
  <c r="J1776" i="10"/>
  <c r="I1776" i="10"/>
  <c r="P1776" i="10" s="1"/>
  <c r="J1783" i="10"/>
  <c r="S1783" i="10" s="1"/>
  <c r="G1783" i="10"/>
  <c r="Q1783" i="10" s="1"/>
  <c r="Q1785" i="10"/>
  <c r="R1804" i="10"/>
  <c r="Q1809" i="10"/>
  <c r="M1811" i="10"/>
  <c r="M1819" i="10"/>
  <c r="K1824" i="10"/>
  <c r="J1824" i="10"/>
  <c r="I1824" i="10"/>
  <c r="P1824" i="10" s="1"/>
  <c r="N1824" i="10"/>
  <c r="M1828" i="10"/>
  <c r="M1835" i="10"/>
  <c r="P1841" i="10"/>
  <c r="S1841" i="10"/>
  <c r="Q1841" i="10"/>
  <c r="O1841" i="10"/>
  <c r="R1841" i="10" s="1"/>
  <c r="N1841" i="10"/>
  <c r="M1841" i="10"/>
  <c r="G1871" i="10"/>
  <c r="G1883" i="10"/>
  <c r="G1885" i="10"/>
  <c r="G1889" i="10"/>
  <c r="Q1889" i="10" s="1"/>
  <c r="M1896" i="10"/>
  <c r="S1897" i="10"/>
  <c r="O1897" i="10"/>
  <c r="R1897" i="10" s="1"/>
  <c r="H1897" i="10"/>
  <c r="G1897" i="10"/>
  <c r="Q1897" i="10" s="1"/>
  <c r="M1910" i="10"/>
  <c r="N1927" i="10"/>
  <c r="L1927" i="10"/>
  <c r="J1927" i="10"/>
  <c r="S1927" i="10" s="1"/>
  <c r="Q1927" i="10"/>
  <c r="O1927" i="10"/>
  <c r="M1927" i="10"/>
  <c r="K1927" i="10"/>
  <c r="I1927" i="10"/>
  <c r="H1927" i="10"/>
  <c r="M1965" i="10"/>
  <c r="L1965" i="10"/>
  <c r="K1965" i="10"/>
  <c r="J1965" i="10"/>
  <c r="I1965" i="10"/>
  <c r="G1965" i="10"/>
  <c r="Q1982" i="10"/>
  <c r="N2023" i="10"/>
  <c r="L2023" i="10"/>
  <c r="J2023" i="10"/>
  <c r="R2023" i="10" s="1"/>
  <c r="I2023" i="10"/>
  <c r="H2023" i="10"/>
  <c r="G2023" i="10"/>
  <c r="M2023" i="10"/>
  <c r="K2044" i="10"/>
  <c r="I2044" i="10"/>
  <c r="M2044" i="10"/>
  <c r="L2044" i="10"/>
  <c r="J2044" i="10"/>
  <c r="H2044" i="10"/>
  <c r="O2044" i="10"/>
  <c r="N2044" i="10"/>
  <c r="G2044" i="10"/>
  <c r="Q2044" i="10" s="1"/>
  <c r="H1929" i="10"/>
  <c r="J1929" i="10"/>
  <c r="S1929" i="10" s="1"/>
  <c r="G1929" i="10"/>
  <c r="Q1929" i="10" s="1"/>
  <c r="I1929" i="10"/>
  <c r="O1929" i="10"/>
  <c r="N1929" i="10"/>
  <c r="M1929" i="10"/>
  <c r="L1929" i="10"/>
  <c r="K1970" i="10"/>
  <c r="O1970" i="10"/>
  <c r="M1970" i="10"/>
  <c r="N1970" i="10"/>
  <c r="L1970" i="10"/>
  <c r="J1970" i="10"/>
  <c r="S1970" i="10" s="1"/>
  <c r="I1970" i="10"/>
  <c r="P1970" i="10" s="1"/>
  <c r="S1981" i="10"/>
  <c r="R1981" i="10"/>
  <c r="N1987" i="10"/>
  <c r="M1987" i="10"/>
  <c r="L1987" i="10"/>
  <c r="K1987" i="10"/>
  <c r="J1987" i="10"/>
  <c r="O1987" i="10"/>
  <c r="I1987" i="10"/>
  <c r="H1987" i="10"/>
  <c r="G1987" i="10"/>
  <c r="L2014" i="10"/>
  <c r="J2014" i="10"/>
  <c r="S2014" i="10" s="1"/>
  <c r="I2014" i="10"/>
  <c r="G2014" i="10"/>
  <c r="O2040" i="10"/>
  <c r="G2040" i="10"/>
  <c r="P2040" i="10" s="1"/>
  <c r="N2040" i="10"/>
  <c r="M2040" i="10"/>
  <c r="L2040" i="10"/>
  <c r="N2047" i="10"/>
  <c r="L2047" i="10"/>
  <c r="J2047" i="10"/>
  <c r="S2047" i="10" s="1"/>
  <c r="H2047" i="10"/>
  <c r="G2047" i="10"/>
  <c r="Q2047" i="10" s="1"/>
  <c r="O2047" i="10"/>
  <c r="M2047" i="10"/>
  <c r="K2047" i="10"/>
  <c r="I2047" i="10"/>
  <c r="K2054" i="10"/>
  <c r="H2054" i="10"/>
  <c r="L2054" i="10"/>
  <c r="J2054" i="10"/>
  <c r="I2054" i="10"/>
  <c r="G2054" i="10"/>
  <c r="N2054" i="10"/>
  <c r="S2068" i="10"/>
  <c r="R2068" i="10"/>
  <c r="Q2071" i="10"/>
  <c r="K2076" i="10"/>
  <c r="I2076" i="10"/>
  <c r="M2076" i="10"/>
  <c r="L2076" i="10"/>
  <c r="J2076" i="10"/>
  <c r="H2076" i="10"/>
  <c r="O2076" i="10"/>
  <c r="N2076" i="10"/>
  <c r="G2076" i="10"/>
  <c r="Q2076" i="10" s="1"/>
  <c r="N2103" i="10"/>
  <c r="L2103" i="10"/>
  <c r="J2103" i="10"/>
  <c r="M2103" i="10"/>
  <c r="K2103" i="10"/>
  <c r="I2103" i="10"/>
  <c r="H2103" i="10"/>
  <c r="G2103" i="10"/>
  <c r="O2103" i="10"/>
  <c r="K2116" i="10"/>
  <c r="J2116" i="10"/>
  <c r="S2116" i="10" s="1"/>
  <c r="I2116" i="10"/>
  <c r="M2116" i="10"/>
  <c r="L2116" i="10"/>
  <c r="H2116" i="10"/>
  <c r="G2116" i="10"/>
  <c r="Q2116" i="10" s="1"/>
  <c r="O2116" i="10"/>
  <c r="N2116" i="10"/>
  <c r="O2136" i="10"/>
  <c r="M2136" i="10"/>
  <c r="L2136" i="10"/>
  <c r="K2136" i="10"/>
  <c r="J2136" i="10"/>
  <c r="I2136" i="10"/>
  <c r="H2136" i="10"/>
  <c r="N2136" i="10"/>
  <c r="G2136" i="10"/>
  <c r="Q2136" i="10" s="1"/>
  <c r="N2147" i="10"/>
  <c r="G2147" i="10"/>
  <c r="K2147" i="10"/>
  <c r="J2147" i="10"/>
  <c r="S2147" i="10" s="1"/>
  <c r="I2147" i="10"/>
  <c r="H2147" i="10"/>
  <c r="O2147" i="10"/>
  <c r="M2147" i="10"/>
  <c r="L2147" i="10"/>
  <c r="N2083" i="10"/>
  <c r="M2083" i="10"/>
  <c r="L2083" i="10"/>
  <c r="K2083" i="10"/>
  <c r="J2083" i="10"/>
  <c r="S2083" i="10" s="1"/>
  <c r="H2083" i="10"/>
  <c r="G2083" i="10"/>
  <c r="Q2083" i="10" s="1"/>
  <c r="O2083" i="10"/>
  <c r="O2096" i="10"/>
  <c r="J2096" i="10"/>
  <c r="S2096" i="10" s="1"/>
  <c r="I2096" i="10"/>
  <c r="H2096" i="10"/>
  <c r="G2096" i="10"/>
  <c r="Q2096" i="10" s="1"/>
  <c r="N2096" i="10"/>
  <c r="M2096" i="10"/>
  <c r="L2096" i="10"/>
  <c r="K2096" i="10"/>
  <c r="S2114" i="10"/>
  <c r="Q2138" i="10"/>
  <c r="G2321" i="10"/>
  <c r="Q2321" i="10" s="1"/>
  <c r="J2321" i="10"/>
  <c r="S2321" i="10" s="1"/>
  <c r="I2321" i="10"/>
  <c r="H2321" i="10"/>
  <c r="M2321" i="10"/>
  <c r="O2321" i="10"/>
  <c r="N2321" i="10"/>
  <c r="L2321" i="10"/>
  <c r="K2321" i="10"/>
  <c r="O2196" i="10"/>
  <c r="N2196" i="10"/>
  <c r="M2196" i="10"/>
  <c r="L2196" i="10"/>
  <c r="K2196" i="10"/>
  <c r="J2196" i="10"/>
  <c r="I2196" i="10"/>
  <c r="H2196" i="10"/>
  <c r="G2196" i="10"/>
  <c r="Q2203" i="10"/>
  <c r="H2113" i="10"/>
  <c r="J2113" i="10"/>
  <c r="I2113" i="10"/>
  <c r="G2113" i="10"/>
  <c r="Q2113" i="10" s="1"/>
  <c r="L2113" i="10"/>
  <c r="K2113" i="10"/>
  <c r="O2113" i="10"/>
  <c r="N2113" i="10"/>
  <c r="H2137" i="10"/>
  <c r="J2137" i="10"/>
  <c r="S2137" i="10" s="1"/>
  <c r="I2137" i="10"/>
  <c r="G2137" i="10"/>
  <c r="Q2137" i="10" s="1"/>
  <c r="L2137" i="10"/>
  <c r="K2137" i="10"/>
  <c r="K2126" i="10"/>
  <c r="H2126" i="10"/>
  <c r="G2126" i="10"/>
  <c r="Q2126" i="10" s="1"/>
  <c r="M2126" i="10"/>
  <c r="L2126" i="10"/>
  <c r="J2126" i="10"/>
  <c r="I2126" i="10"/>
  <c r="O2126" i="10"/>
  <c r="N2126" i="10"/>
  <c r="S2138" i="10"/>
  <c r="H2148" i="10"/>
  <c r="N2148" i="10"/>
  <c r="M2148" i="10"/>
  <c r="L2148" i="10"/>
  <c r="I2148" i="10"/>
  <c r="G2148" i="10"/>
  <c r="O2148" i="10"/>
  <c r="S2157" i="10"/>
  <c r="J1799" i="10"/>
  <c r="S1799" i="10" s="1"/>
  <c r="G1799" i="10"/>
  <c r="Q1801" i="10"/>
  <c r="K1816" i="10"/>
  <c r="T1816" i="10" s="1"/>
  <c r="J1816" i="10"/>
  <c r="I1816" i="10"/>
  <c r="P1816" i="10" s="1"/>
  <c r="J1823" i="10"/>
  <c r="T1823" i="10"/>
  <c r="G1823" i="10"/>
  <c r="Q1823" i="10" s="1"/>
  <c r="Q1825" i="10"/>
  <c r="O1840" i="10"/>
  <c r="K1840" i="10"/>
  <c r="T1840" i="10" s="1"/>
  <c r="J1840" i="10"/>
  <c r="I1840" i="10"/>
  <c r="P1840" i="10" s="1"/>
  <c r="P1853" i="10"/>
  <c r="S1853" i="10"/>
  <c r="Q1853" i="10"/>
  <c r="O1853" i="10"/>
  <c r="R1853" i="10" s="1"/>
  <c r="O1860" i="10"/>
  <c r="K1860" i="10"/>
  <c r="T1860" i="10" s="1"/>
  <c r="J1860" i="10"/>
  <c r="I1860" i="10"/>
  <c r="P1860" i="10" s="1"/>
  <c r="L1867" i="10"/>
  <c r="T1867" i="10" s="1"/>
  <c r="J1867" i="10"/>
  <c r="Q1867" i="10"/>
  <c r="I1874" i="10"/>
  <c r="G1874" i="10"/>
  <c r="L1874" i="10"/>
  <c r="K1874" i="10"/>
  <c r="J1874" i="10"/>
  <c r="M1888" i="10"/>
  <c r="O1916" i="10"/>
  <c r="K1916" i="10"/>
  <c r="T1916" i="10" s="1"/>
  <c r="J1916" i="10"/>
  <c r="I1916" i="10"/>
  <c r="H1916" i="10"/>
  <c r="G1916" i="10"/>
  <c r="O1924" i="10"/>
  <c r="K1924" i="10"/>
  <c r="J1924" i="10"/>
  <c r="I1924" i="10"/>
  <c r="H1924" i="10"/>
  <c r="N1924" i="10"/>
  <c r="M1933" i="10"/>
  <c r="L1933" i="10"/>
  <c r="K1933" i="10"/>
  <c r="J1933" i="10"/>
  <c r="O1933" i="10"/>
  <c r="I1933" i="10"/>
  <c r="G1933" i="10"/>
  <c r="N1963" i="10"/>
  <c r="S1963" i="10"/>
  <c r="J1963" i="10"/>
  <c r="R1963" i="10" s="1"/>
  <c r="I1963" i="10"/>
  <c r="H1963" i="10"/>
  <c r="G1963" i="10"/>
  <c r="L1963" i="10"/>
  <c r="K1963" i="10"/>
  <c r="Q1970" i="10"/>
  <c r="L1982" i="10"/>
  <c r="J1982" i="10"/>
  <c r="I1982" i="10"/>
  <c r="K1986" i="10"/>
  <c r="O1986" i="10"/>
  <c r="M1986" i="10"/>
  <c r="N1986" i="10"/>
  <c r="L1986" i="10"/>
  <c r="J1986" i="10"/>
  <c r="S1986" i="10" s="1"/>
  <c r="I1986" i="10"/>
  <c r="H1986" i="10"/>
  <c r="N2015" i="10"/>
  <c r="L2015" i="10"/>
  <c r="J2015" i="10"/>
  <c r="H2015" i="10"/>
  <c r="G2015" i="10"/>
  <c r="O2015" i="10"/>
  <c r="M2015" i="10"/>
  <c r="K2015" i="10"/>
  <c r="I2015" i="10"/>
  <c r="K2040" i="10"/>
  <c r="K2052" i="10"/>
  <c r="I2052" i="10"/>
  <c r="H2052" i="10"/>
  <c r="G2052" i="10"/>
  <c r="Q2052" i="10" s="1"/>
  <c r="M2052" i="10"/>
  <c r="L2052" i="10"/>
  <c r="J2052" i="10"/>
  <c r="O2052" i="10"/>
  <c r="O2056" i="10"/>
  <c r="M2056" i="10"/>
  <c r="L2056" i="10"/>
  <c r="K2056" i="10"/>
  <c r="J2056" i="10"/>
  <c r="S2056" i="10" s="1"/>
  <c r="H2056" i="10"/>
  <c r="G2056" i="10"/>
  <c r="Q2056" i="10" s="1"/>
  <c r="N2056" i="10"/>
  <c r="S2106" i="10"/>
  <c r="S2176" i="10"/>
  <c r="J1837" i="10"/>
  <c r="I1837" i="10"/>
  <c r="H1837" i="10"/>
  <c r="L1847" i="10"/>
  <c r="T1847" i="10" s="1"/>
  <c r="J1847" i="10"/>
  <c r="S1847" i="10" s="1"/>
  <c r="Q1847" i="10"/>
  <c r="I1854" i="10"/>
  <c r="G1854" i="10"/>
  <c r="L1854" i="10"/>
  <c r="K1854" i="10"/>
  <c r="J1854" i="10"/>
  <c r="R1854" i="10" s="1"/>
  <c r="M1868" i="10"/>
  <c r="P1881" i="10"/>
  <c r="S1881" i="10"/>
  <c r="Q1881" i="10"/>
  <c r="O1881" i="10"/>
  <c r="R1881" i="10" s="1"/>
  <c r="O1888" i="10"/>
  <c r="K1888" i="10"/>
  <c r="J1888" i="10"/>
  <c r="I1888" i="10"/>
  <c r="P1888" i="10" s="1"/>
  <c r="L1888" i="10"/>
  <c r="L1915" i="10"/>
  <c r="T1915" i="10" s="1"/>
  <c r="J1915" i="10"/>
  <c r="R1915" i="10" s="1"/>
  <c r="I1915" i="10"/>
  <c r="G1915" i="10"/>
  <c r="Q1915" i="10" s="1"/>
  <c r="S1949" i="10"/>
  <c r="N1955" i="10"/>
  <c r="Q1955" i="10"/>
  <c r="M1955" i="10"/>
  <c r="L1955" i="10"/>
  <c r="K1955" i="10"/>
  <c r="J1955" i="10"/>
  <c r="O1955" i="10"/>
  <c r="I1955" i="10"/>
  <c r="H1955" i="10"/>
  <c r="K1998" i="10"/>
  <c r="H1998" i="10"/>
  <c r="G1998" i="10"/>
  <c r="J1998" i="10"/>
  <c r="S1998" i="10" s="1"/>
  <c r="I1998" i="10"/>
  <c r="Q1999" i="10"/>
  <c r="K2082" i="10"/>
  <c r="O2082" i="10"/>
  <c r="R2082" i="10" s="1"/>
  <c r="M2082" i="10"/>
  <c r="S2082" i="10"/>
  <c r="I2082" i="10"/>
  <c r="H2082" i="10"/>
  <c r="G2082" i="10"/>
  <c r="L2082" i="10"/>
  <c r="M2113" i="10"/>
  <c r="M2137" i="10"/>
  <c r="N2139" i="10"/>
  <c r="O2139" i="10"/>
  <c r="M2139" i="10"/>
  <c r="L2139" i="10"/>
  <c r="K2139" i="10"/>
  <c r="J2139" i="10"/>
  <c r="S2139" i="10" s="1"/>
  <c r="I2139" i="10"/>
  <c r="H2139" i="10"/>
  <c r="G2139" i="10"/>
  <c r="Q2139" i="10" s="1"/>
  <c r="Q2141" i="10"/>
  <c r="M1912" i="10"/>
  <c r="I1914" i="10"/>
  <c r="G1914" i="10"/>
  <c r="L1914" i="10"/>
  <c r="K1914" i="10"/>
  <c r="J1914" i="10"/>
  <c r="H1914" i="10"/>
  <c r="M1914" i="10"/>
  <c r="N1951" i="10"/>
  <c r="L1951" i="10"/>
  <c r="J1951" i="10"/>
  <c r="H1951" i="10"/>
  <c r="G1951" i="10"/>
  <c r="O1951" i="10"/>
  <c r="M1951" i="10"/>
  <c r="N1959" i="10"/>
  <c r="L1959" i="10"/>
  <c r="J1959" i="10"/>
  <c r="S1959" i="10" s="1"/>
  <c r="M1959" i="10"/>
  <c r="K1959" i="10"/>
  <c r="I1959" i="10"/>
  <c r="H1959" i="10"/>
  <c r="G1959" i="10"/>
  <c r="Q1959" i="10" s="1"/>
  <c r="K1988" i="10"/>
  <c r="I1988" i="10"/>
  <c r="H1988" i="10"/>
  <c r="G1988" i="10"/>
  <c r="Q1988" i="10" s="1"/>
  <c r="O1988" i="10"/>
  <c r="N1988" i="10"/>
  <c r="M1988" i="10"/>
  <c r="L1988" i="10"/>
  <c r="J1988" i="10"/>
  <c r="O1992" i="10"/>
  <c r="M1992" i="10"/>
  <c r="L1992" i="10"/>
  <c r="K1992" i="10"/>
  <c r="J1992" i="10"/>
  <c r="S1992" i="10" s="1"/>
  <c r="N1992" i="10"/>
  <c r="I1992" i="10"/>
  <c r="H1992" i="10"/>
  <c r="G1992" i="10"/>
  <c r="Q1992" i="10" s="1"/>
  <c r="O2024" i="10"/>
  <c r="M2024" i="10"/>
  <c r="L2024" i="10"/>
  <c r="K2024" i="10"/>
  <c r="J2024" i="10"/>
  <c r="S2024" i="10" s="1"/>
  <c r="I2024" i="10"/>
  <c r="H2024" i="10"/>
  <c r="G2024" i="10"/>
  <c r="Q2024" i="10" s="1"/>
  <c r="M2041" i="10"/>
  <c r="L2041" i="10"/>
  <c r="L2078" i="10"/>
  <c r="J2078" i="10"/>
  <c r="S2078" i="10" s="1"/>
  <c r="I2078" i="10"/>
  <c r="G2078" i="10"/>
  <c r="K2094" i="10"/>
  <c r="H2094" i="10"/>
  <c r="G2094" i="10"/>
  <c r="N2094" i="10"/>
  <c r="M2094" i="10"/>
  <c r="L2094" i="10"/>
  <c r="J2094" i="10"/>
  <c r="S2094" i="10" s="1"/>
  <c r="I2094" i="10"/>
  <c r="Q2117" i="10"/>
  <c r="N2137" i="10"/>
  <c r="J2148" i="10"/>
  <c r="O1912" i="10"/>
  <c r="K1912" i="10"/>
  <c r="J1912" i="10"/>
  <c r="I1912" i="10"/>
  <c r="H1912" i="10"/>
  <c r="L1912" i="10"/>
  <c r="N1931" i="10"/>
  <c r="J1931" i="10"/>
  <c r="R1931" i="10" s="1"/>
  <c r="I1931" i="10"/>
  <c r="H1931" i="10"/>
  <c r="G1931" i="10"/>
  <c r="M1931" i="10"/>
  <c r="L1931" i="10"/>
  <c r="K1931" i="10"/>
  <c r="H1961" i="10"/>
  <c r="J1961" i="10"/>
  <c r="G1961" i="10"/>
  <c r="I1961" i="10"/>
  <c r="O1961" i="10"/>
  <c r="N1961" i="10"/>
  <c r="M1961" i="10"/>
  <c r="L1961" i="10"/>
  <c r="K1961" i="10"/>
  <c r="P2011" i="10"/>
  <c r="K2018" i="10"/>
  <c r="O2018" i="10"/>
  <c r="M2018" i="10"/>
  <c r="L2018" i="10"/>
  <c r="J2018" i="10"/>
  <c r="S2018" i="10" s="1"/>
  <c r="I2018" i="10"/>
  <c r="H2018" i="10"/>
  <c r="G2018" i="10"/>
  <c r="Q2039" i="10"/>
  <c r="Q2045" i="10"/>
  <c r="H2049" i="10"/>
  <c r="J2049" i="10"/>
  <c r="G2049" i="10"/>
  <c r="Q2049" i="10" s="1"/>
  <c r="M2049" i="10"/>
  <c r="L2049" i="10"/>
  <c r="K2049" i="10"/>
  <c r="I2049" i="10"/>
  <c r="N2049" i="10"/>
  <c r="O2137" i="10"/>
  <c r="S2141" i="10"/>
  <c r="R2141" i="10"/>
  <c r="K2148" i="10"/>
  <c r="N2152" i="10"/>
  <c r="H2152" i="10"/>
  <c r="O2152" i="10"/>
  <c r="M2152" i="10"/>
  <c r="L2152" i="10"/>
  <c r="K2152" i="10"/>
  <c r="J2152" i="10"/>
  <c r="S2152" i="10" s="1"/>
  <c r="I2152" i="10"/>
  <c r="G2152" i="10"/>
  <c r="Q2152" i="10" s="1"/>
  <c r="J2161" i="10"/>
  <c r="S2161" i="10" s="1"/>
  <c r="M2161" i="10"/>
  <c r="H2161" i="10"/>
  <c r="G2161" i="10"/>
  <c r="O2161" i="10"/>
  <c r="N2161" i="10"/>
  <c r="L2161" i="10"/>
  <c r="K2161" i="10"/>
  <c r="I2161" i="10"/>
  <c r="L1911" i="10"/>
  <c r="J1911" i="10"/>
  <c r="R1911" i="10" s="1"/>
  <c r="Q1911" i="10"/>
  <c r="P1911" i="10"/>
  <c r="N1911" i="10"/>
  <c r="K1911" i="10"/>
  <c r="L1923" i="10"/>
  <c r="J1923" i="10"/>
  <c r="Q1923" i="10"/>
  <c r="P1923" i="10"/>
  <c r="O1923" i="10"/>
  <c r="N1923" i="10"/>
  <c r="M1923" i="10"/>
  <c r="Q1924" i="10"/>
  <c r="K1966" i="10"/>
  <c r="H1966" i="10"/>
  <c r="G1966" i="10"/>
  <c r="L1966" i="10"/>
  <c r="J1966" i="10"/>
  <c r="R1966" i="10" s="1"/>
  <c r="I1966" i="10"/>
  <c r="Q1981" i="10"/>
  <c r="H1985" i="10"/>
  <c r="J1985" i="10"/>
  <c r="G1985" i="10"/>
  <c r="Q1985" i="10" s="1"/>
  <c r="M1985" i="10"/>
  <c r="L1985" i="10"/>
  <c r="K1985" i="10"/>
  <c r="I1985" i="10"/>
  <c r="O1985" i="10"/>
  <c r="N1985" i="10"/>
  <c r="S1994" i="10"/>
  <c r="L1998" i="10"/>
  <c r="K2020" i="10"/>
  <c r="I2020" i="10"/>
  <c r="H2020" i="10"/>
  <c r="G2020" i="10"/>
  <c r="N2020" i="10"/>
  <c r="M2020" i="10"/>
  <c r="L2020" i="10"/>
  <c r="J2020" i="10"/>
  <c r="N2051" i="10"/>
  <c r="M2051" i="10"/>
  <c r="L2051" i="10"/>
  <c r="K2051" i="10"/>
  <c r="J2051" i="10"/>
  <c r="I2051" i="10"/>
  <c r="H2051" i="10"/>
  <c r="G2051" i="10"/>
  <c r="K2084" i="10"/>
  <c r="I2084" i="10"/>
  <c r="H2084" i="10"/>
  <c r="G2084" i="10"/>
  <c r="L2084" i="10"/>
  <c r="J2084" i="10"/>
  <c r="N2084" i="10"/>
  <c r="N2127" i="10"/>
  <c r="L2127" i="10"/>
  <c r="K2127" i="10"/>
  <c r="J2127" i="10"/>
  <c r="G2127" i="10"/>
  <c r="Q2127" i="10" s="1"/>
  <c r="O2127" i="10"/>
  <c r="M2127" i="10"/>
  <c r="O2347" i="10"/>
  <c r="N2347" i="10"/>
  <c r="I2347" i="10"/>
  <c r="J2347" i="10"/>
  <c r="H2347" i="10"/>
  <c r="G2347" i="10"/>
  <c r="Q2012" i="10"/>
  <c r="K2012" i="10"/>
  <c r="I2012" i="10"/>
  <c r="M2012" i="10"/>
  <c r="L2012" i="10"/>
  <c r="J2012" i="10"/>
  <c r="S2012" i="10" s="1"/>
  <c r="H2012" i="10"/>
  <c r="N2014" i="10"/>
  <c r="Q2031" i="10"/>
  <c r="O2072" i="10"/>
  <c r="R2072" i="10" s="1"/>
  <c r="G2072" i="10"/>
  <c r="P2072" i="10" s="1"/>
  <c r="S2072" i="10"/>
  <c r="M2105" i="10"/>
  <c r="L2105" i="10"/>
  <c r="K2105" i="10"/>
  <c r="O2224" i="10"/>
  <c r="N2224" i="10"/>
  <c r="K2224" i="10"/>
  <c r="H2224" i="10"/>
  <c r="J2224" i="10"/>
  <c r="G2224" i="10"/>
  <c r="Q2224" i="10" s="1"/>
  <c r="M2224" i="10"/>
  <c r="L2224" i="10"/>
  <c r="I2224" i="10"/>
  <c r="O2240" i="10"/>
  <c r="R2240" i="10" s="1"/>
  <c r="N2240" i="10"/>
  <c r="K2240" i="10"/>
  <c r="H2240" i="10"/>
  <c r="L2240" i="10"/>
  <c r="G2240" i="10"/>
  <c r="Q2240" i="10" s="1"/>
  <c r="S2240" i="10"/>
  <c r="M2240" i="10"/>
  <c r="I2240" i="10"/>
  <c r="O2291" i="10"/>
  <c r="I2291" i="10"/>
  <c r="N2291" i="10"/>
  <c r="J2291" i="10"/>
  <c r="H2291" i="10"/>
  <c r="G2291" i="10"/>
  <c r="Q2331" i="10"/>
  <c r="Q2351" i="10"/>
  <c r="P2351" i="10"/>
  <c r="L2175" i="10"/>
  <c r="K2175" i="10"/>
  <c r="I2175" i="10"/>
  <c r="N2175" i="10"/>
  <c r="H2175" i="10"/>
  <c r="G2175" i="10"/>
  <c r="Q2175" i="10" s="1"/>
  <c r="O2175" i="10"/>
  <c r="M2175" i="10"/>
  <c r="J2175" i="10"/>
  <c r="S2175" i="10" s="1"/>
  <c r="Q2187" i="10"/>
  <c r="I2190" i="10"/>
  <c r="H2190" i="10"/>
  <c r="M2190" i="10"/>
  <c r="L2190" i="10"/>
  <c r="K2190" i="10"/>
  <c r="O2190" i="10"/>
  <c r="N2190" i="10"/>
  <c r="J2190" i="10"/>
  <c r="S2190" i="10" s="1"/>
  <c r="G2190" i="10"/>
  <c r="Q2190" i="10" s="1"/>
  <c r="L2211" i="10"/>
  <c r="K2211" i="10"/>
  <c r="I2211" i="10"/>
  <c r="N2211" i="10"/>
  <c r="Q2211" i="10"/>
  <c r="O2211" i="10"/>
  <c r="M2211" i="10"/>
  <c r="J2211" i="10"/>
  <c r="S2211" i="10" s="1"/>
  <c r="S2274" i="10"/>
  <c r="R2274" i="10"/>
  <c r="O2316" i="10"/>
  <c r="N2316" i="10"/>
  <c r="H2316" i="10"/>
  <c r="I2316" i="10"/>
  <c r="G2316" i="10"/>
  <c r="Q2316" i="10" s="1"/>
  <c r="L2316" i="10"/>
  <c r="M2316" i="10"/>
  <c r="K2316" i="10"/>
  <c r="J2316" i="10"/>
  <c r="O2172" i="10"/>
  <c r="N2172" i="10"/>
  <c r="G2172" i="10"/>
  <c r="Q2172" i="10" s="1"/>
  <c r="M2172" i="10"/>
  <c r="L2172" i="10"/>
  <c r="K2172" i="10"/>
  <c r="J2172" i="10"/>
  <c r="I2172" i="10"/>
  <c r="H2172" i="10"/>
  <c r="I2193" i="10"/>
  <c r="L2193" i="10"/>
  <c r="N2193" i="10"/>
  <c r="M2193" i="10"/>
  <c r="K2193" i="10"/>
  <c r="O2193" i="10"/>
  <c r="J2193" i="10"/>
  <c r="H2193" i="10"/>
  <c r="G2193" i="10"/>
  <c r="Q2193" i="10" s="1"/>
  <c r="Q2206" i="10"/>
  <c r="I2209" i="10"/>
  <c r="L2209" i="10"/>
  <c r="N2209" i="10"/>
  <c r="M2209" i="10"/>
  <c r="K2209" i="10"/>
  <c r="J2209" i="10"/>
  <c r="S2209" i="10" s="1"/>
  <c r="O2209" i="10"/>
  <c r="H2209" i="10"/>
  <c r="G2209" i="10"/>
  <c r="Q2209" i="10" s="1"/>
  <c r="O2226" i="10"/>
  <c r="M2226" i="10"/>
  <c r="K2226" i="10"/>
  <c r="J2226" i="10"/>
  <c r="O2252" i="10"/>
  <c r="N2252" i="10"/>
  <c r="K2252" i="10"/>
  <c r="H2252" i="10"/>
  <c r="G2252" i="10"/>
  <c r="Q2252" i="10" s="1"/>
  <c r="M2252" i="10"/>
  <c r="L2252" i="10"/>
  <c r="J2252" i="10"/>
  <c r="I2252" i="10"/>
  <c r="J2286" i="10"/>
  <c r="S2286" i="10" s="1"/>
  <c r="I2286" i="10"/>
  <c r="H2286" i="10"/>
  <c r="M2286" i="10"/>
  <c r="G2286" i="10"/>
  <c r="Q2286" i="10" s="1"/>
  <c r="O2286" i="10"/>
  <c r="N2286" i="10"/>
  <c r="L2286" i="10"/>
  <c r="K2286" i="10"/>
  <c r="G2345" i="10"/>
  <c r="Q2345" i="10" s="1"/>
  <c r="J2345" i="10"/>
  <c r="S2345" i="10" s="1"/>
  <c r="I2345" i="10"/>
  <c r="K2345" i="10"/>
  <c r="H2345" i="10"/>
  <c r="N2345" i="10"/>
  <c r="M2345" i="10"/>
  <c r="L2345" i="10"/>
  <c r="O2345" i="10"/>
  <c r="L2195" i="10"/>
  <c r="K2195" i="10"/>
  <c r="I2195" i="10"/>
  <c r="N2195" i="10"/>
  <c r="O2195" i="10"/>
  <c r="M2195" i="10"/>
  <c r="J2195" i="10"/>
  <c r="S2195" i="10" s="1"/>
  <c r="H2195" i="10"/>
  <c r="G2195" i="10"/>
  <c r="Q2195" i="10" s="1"/>
  <c r="I2270" i="10"/>
  <c r="H2270" i="10"/>
  <c r="L2270" i="10"/>
  <c r="G2270" i="10"/>
  <c r="O2270" i="10"/>
  <c r="N2270" i="10"/>
  <c r="M2270" i="10"/>
  <c r="K2270" i="10"/>
  <c r="J2270" i="10"/>
  <c r="G2337" i="10"/>
  <c r="Q2337" i="10" s="1"/>
  <c r="J2337" i="10"/>
  <c r="S2337" i="10" s="1"/>
  <c r="I2337" i="10"/>
  <c r="H2337" i="10"/>
  <c r="O2337" i="10"/>
  <c r="N2337" i="10"/>
  <c r="M2337" i="10"/>
  <c r="L2337" i="10"/>
  <c r="K2337" i="10"/>
  <c r="Q2371" i="10"/>
  <c r="Q1930" i="10"/>
  <c r="O1936" i="10"/>
  <c r="J1936" i="10"/>
  <c r="I1936" i="10"/>
  <c r="H1936" i="10"/>
  <c r="G1936" i="10"/>
  <c r="N1939" i="10"/>
  <c r="T1939" i="10" s="1"/>
  <c r="S1939" i="10"/>
  <c r="G1939" i="10"/>
  <c r="R1939" i="10"/>
  <c r="N1943" i="10"/>
  <c r="L1943" i="10"/>
  <c r="J1943" i="10"/>
  <c r="M1943" i="10"/>
  <c r="K1943" i="10"/>
  <c r="I1943" i="10"/>
  <c r="H1943" i="10"/>
  <c r="Q1957" i="10"/>
  <c r="N1976" i="10"/>
  <c r="T1976" i="10" s="1"/>
  <c r="M1997" i="10"/>
  <c r="L1997" i="10"/>
  <c r="K1997" i="10"/>
  <c r="J1997" i="10"/>
  <c r="K2002" i="10"/>
  <c r="O2002" i="10"/>
  <c r="M2002" i="10"/>
  <c r="N2002" i="10"/>
  <c r="L2002" i="10"/>
  <c r="J2002" i="10"/>
  <c r="I2002" i="10"/>
  <c r="P2002" i="10" s="1"/>
  <c r="N2012" i="10"/>
  <c r="S2013" i="10"/>
  <c r="R2013" i="10"/>
  <c r="N2027" i="10"/>
  <c r="T2027" i="10" s="1"/>
  <c r="J2027" i="10"/>
  <c r="R2027" i="10" s="1"/>
  <c r="I2027" i="10"/>
  <c r="H2027" i="10"/>
  <c r="G2027" i="10"/>
  <c r="K2030" i="10"/>
  <c r="T2030" i="10" s="1"/>
  <c r="H2030" i="10"/>
  <c r="S2030" i="10"/>
  <c r="G2030" i="10"/>
  <c r="R2030" i="10"/>
  <c r="N2055" i="10"/>
  <c r="L2055" i="10"/>
  <c r="J2055" i="10"/>
  <c r="K2072" i="10"/>
  <c r="K2073" i="10"/>
  <c r="K2086" i="10"/>
  <c r="T2086" i="10" s="1"/>
  <c r="H2086" i="10"/>
  <c r="L2086" i="10"/>
  <c r="J2086" i="10"/>
  <c r="I2086" i="10"/>
  <c r="G2086" i="10"/>
  <c r="O2088" i="10"/>
  <c r="M2088" i="10"/>
  <c r="L2088" i="10"/>
  <c r="K2088" i="10"/>
  <c r="J2088" i="10"/>
  <c r="S2088" i="10" s="1"/>
  <c r="H2089" i="10"/>
  <c r="J2089" i="10"/>
  <c r="R2089" i="10" s="1"/>
  <c r="G2089" i="10"/>
  <c r="I2089" i="10"/>
  <c r="M2093" i="10"/>
  <c r="L2093" i="10"/>
  <c r="K2093" i="10"/>
  <c r="J2093" i="10"/>
  <c r="I2093" i="10"/>
  <c r="G2093" i="10"/>
  <c r="Q2095" i="10"/>
  <c r="Q2112" i="10"/>
  <c r="O2112" i="10"/>
  <c r="M2112" i="10"/>
  <c r="L2112" i="10"/>
  <c r="K2112" i="10"/>
  <c r="J2112" i="10"/>
  <c r="I2112" i="10"/>
  <c r="H2112" i="10"/>
  <c r="Q2156" i="10"/>
  <c r="P2156" i="10"/>
  <c r="I2197" i="10"/>
  <c r="L2197" i="10"/>
  <c r="J2197" i="10"/>
  <c r="S2197" i="10" s="1"/>
  <c r="H2197" i="10"/>
  <c r="G2197" i="10"/>
  <c r="N2197" i="10"/>
  <c r="M2197" i="10"/>
  <c r="K2197" i="10"/>
  <c r="H2211" i="10"/>
  <c r="O2244" i="10"/>
  <c r="N2244" i="10"/>
  <c r="K2244" i="10"/>
  <c r="H2244" i="10"/>
  <c r="I2244" i="10"/>
  <c r="M2244" i="10"/>
  <c r="L2244" i="10"/>
  <c r="J2244" i="10"/>
  <c r="S2244" i="10" s="1"/>
  <c r="G2244" i="10"/>
  <c r="I2254" i="10"/>
  <c r="H2254" i="10"/>
  <c r="L2254" i="10"/>
  <c r="G2254" i="10"/>
  <c r="K2254" i="10"/>
  <c r="O2254" i="10"/>
  <c r="N2254" i="10"/>
  <c r="M2254" i="10"/>
  <c r="J2254" i="10"/>
  <c r="Q2267" i="10"/>
  <c r="O2319" i="10"/>
  <c r="N2319" i="10"/>
  <c r="J2319" i="10"/>
  <c r="I2319" i="10"/>
  <c r="H2319" i="10"/>
  <c r="G2319" i="10"/>
  <c r="S2412" i="10"/>
  <c r="R2412" i="10"/>
  <c r="J1941" i="10"/>
  <c r="I1941" i="10"/>
  <c r="G1941" i="10"/>
  <c r="K1946" i="10"/>
  <c r="O1946" i="10"/>
  <c r="R1946" i="10" s="1"/>
  <c r="M1946" i="10"/>
  <c r="I1946" i="10"/>
  <c r="H1946" i="10"/>
  <c r="G1946" i="10"/>
  <c r="S1946" i="10"/>
  <c r="Q1962" i="10"/>
  <c r="O1968" i="10"/>
  <c r="J1968" i="10"/>
  <c r="I1968" i="10"/>
  <c r="H1968" i="10"/>
  <c r="G1968" i="10"/>
  <c r="Q1968" i="10" s="1"/>
  <c r="N1971" i="10"/>
  <c r="T1971" i="10" s="1"/>
  <c r="S1971" i="10"/>
  <c r="G1971" i="10"/>
  <c r="R1971" i="10"/>
  <c r="N1975" i="10"/>
  <c r="L1975" i="10"/>
  <c r="J1975" i="10"/>
  <c r="M1975" i="10"/>
  <c r="K1975" i="10"/>
  <c r="I1975" i="10"/>
  <c r="H1975" i="10"/>
  <c r="Q1989" i="10"/>
  <c r="O2012" i="10"/>
  <c r="M2029" i="10"/>
  <c r="L2029" i="10"/>
  <c r="K2029" i="10"/>
  <c r="J2029" i="10"/>
  <c r="T2032" i="10"/>
  <c r="K2034" i="10"/>
  <c r="O2034" i="10"/>
  <c r="M2034" i="10"/>
  <c r="N2034" i="10"/>
  <c r="L2034" i="10"/>
  <c r="J2034" i="10"/>
  <c r="I2034" i="10"/>
  <c r="P2034" i="10" s="1"/>
  <c r="S2045" i="10"/>
  <c r="R2045" i="10"/>
  <c r="N2059" i="10"/>
  <c r="J2059" i="10"/>
  <c r="R2059" i="10" s="1"/>
  <c r="I2059" i="10"/>
  <c r="H2059" i="10"/>
  <c r="G2059" i="10"/>
  <c r="K2062" i="10"/>
  <c r="T2062" i="10" s="1"/>
  <c r="H2062" i="10"/>
  <c r="S2062" i="10"/>
  <c r="G2062" i="10"/>
  <c r="R2062" i="10"/>
  <c r="L2072" i="10"/>
  <c r="L2073" i="10"/>
  <c r="N2087" i="10"/>
  <c r="L2087" i="10"/>
  <c r="J2087" i="10"/>
  <c r="J2101" i="10"/>
  <c r="I2101" i="10"/>
  <c r="G2101" i="10"/>
  <c r="N2115" i="10"/>
  <c r="Q2115" i="10"/>
  <c r="O2115" i="10"/>
  <c r="M2115" i="10"/>
  <c r="L2115" i="10"/>
  <c r="K2115" i="10"/>
  <c r="J2115" i="10"/>
  <c r="I2115" i="10"/>
  <c r="P2115" i="10" s="1"/>
  <c r="S2117" i="10"/>
  <c r="Q2125" i="10"/>
  <c r="N2132" i="10"/>
  <c r="M2132" i="10"/>
  <c r="L2132" i="10"/>
  <c r="N2151" i="10"/>
  <c r="G2151" i="10"/>
  <c r="Q2151" i="10" s="1"/>
  <c r="M2151" i="10"/>
  <c r="L2151" i="10"/>
  <c r="K2151" i="10"/>
  <c r="J2151" i="10"/>
  <c r="I2151" i="10"/>
  <c r="H2151" i="10"/>
  <c r="Q2159" i="10"/>
  <c r="P2159" i="10"/>
  <c r="Q2168" i="10"/>
  <c r="L2191" i="10"/>
  <c r="K2191" i="10"/>
  <c r="I2191" i="10"/>
  <c r="N2191" i="10"/>
  <c r="H2191" i="10"/>
  <c r="G2191" i="10"/>
  <c r="Q2191" i="10" s="1"/>
  <c r="O2191" i="10"/>
  <c r="M2191" i="10"/>
  <c r="J2191" i="10"/>
  <c r="R2207" i="10"/>
  <c r="J2302" i="10"/>
  <c r="S2302" i="10" s="1"/>
  <c r="I2302" i="10"/>
  <c r="H2302" i="10"/>
  <c r="M2302" i="10"/>
  <c r="G2302" i="10"/>
  <c r="Q2302" i="10" s="1"/>
  <c r="K2302" i="10"/>
  <c r="O2302" i="10"/>
  <c r="N2302" i="10"/>
  <c r="L2302" i="10"/>
  <c r="Q2314" i="10"/>
  <c r="O1904" i="10"/>
  <c r="K1904" i="10"/>
  <c r="T1904" i="10" s="1"/>
  <c r="J1904" i="10"/>
  <c r="I1904" i="10"/>
  <c r="P1904" i="10" s="1"/>
  <c r="L1919" i="10"/>
  <c r="T1919" i="10" s="1"/>
  <c r="J1919" i="10"/>
  <c r="S1919" i="10" s="1"/>
  <c r="Q1919" i="10"/>
  <c r="P1919" i="10"/>
  <c r="M1920" i="10"/>
  <c r="O1944" i="10"/>
  <c r="R1944" i="10" s="1"/>
  <c r="G1944" i="10"/>
  <c r="P1944" i="10" s="1"/>
  <c r="T1944" i="10"/>
  <c r="S1944" i="10"/>
  <c r="R1957" i="10"/>
  <c r="J1973" i="10"/>
  <c r="I1973" i="10"/>
  <c r="G1973" i="10"/>
  <c r="O1977" i="10"/>
  <c r="K1978" i="10"/>
  <c r="O1978" i="10"/>
  <c r="R1978" i="10" s="1"/>
  <c r="M1978" i="10"/>
  <c r="I1978" i="10"/>
  <c r="H1978" i="10"/>
  <c r="G1978" i="10"/>
  <c r="S1978" i="10"/>
  <c r="Q1994" i="10"/>
  <c r="O2000" i="10"/>
  <c r="J2000" i="10"/>
  <c r="I2000" i="10"/>
  <c r="H2000" i="10"/>
  <c r="G2000" i="10"/>
  <c r="N2003" i="10"/>
  <c r="T2003" i="10" s="1"/>
  <c r="S2003" i="10"/>
  <c r="G2003" i="10"/>
  <c r="P2003" i="10" s="1"/>
  <c r="R2003" i="10"/>
  <c r="N2007" i="10"/>
  <c r="L2007" i="10"/>
  <c r="J2007" i="10"/>
  <c r="M2007" i="10"/>
  <c r="K2007" i="10"/>
  <c r="I2007" i="10"/>
  <c r="H2007" i="10"/>
  <c r="Q2021" i="10"/>
  <c r="O2036" i="10"/>
  <c r="R2036" i="10" s="1"/>
  <c r="M2061" i="10"/>
  <c r="L2061" i="10"/>
  <c r="K2061" i="10"/>
  <c r="J2061" i="10"/>
  <c r="K2066" i="10"/>
  <c r="O2066" i="10"/>
  <c r="M2066" i="10"/>
  <c r="N2066" i="10"/>
  <c r="L2066" i="10"/>
  <c r="J2066" i="10"/>
  <c r="I2066" i="10"/>
  <c r="P2066" i="10" s="1"/>
  <c r="M2072" i="10"/>
  <c r="R2077" i="10"/>
  <c r="N2091" i="10"/>
  <c r="T2091" i="10" s="1"/>
  <c r="J2091" i="10"/>
  <c r="R2091" i="10" s="1"/>
  <c r="I2091" i="10"/>
  <c r="H2091" i="10"/>
  <c r="G2091" i="10"/>
  <c r="M2100" i="10"/>
  <c r="L2100" i="10"/>
  <c r="J2100" i="10"/>
  <c r="N2123" i="10"/>
  <c r="T2123" i="10" s="1"/>
  <c r="J2123" i="10"/>
  <c r="I2123" i="10"/>
  <c r="H2123" i="10"/>
  <c r="G2123" i="10"/>
  <c r="P2135" i="10"/>
  <c r="N2143" i="10"/>
  <c r="L2143" i="10"/>
  <c r="K2143" i="10"/>
  <c r="J2143" i="10"/>
  <c r="O2143" i="10"/>
  <c r="M2143" i="10"/>
  <c r="I2143" i="10"/>
  <c r="H2143" i="10"/>
  <c r="G2143" i="10"/>
  <c r="K2163" i="10"/>
  <c r="G2163" i="10"/>
  <c r="J2163" i="10"/>
  <c r="M2163" i="10"/>
  <c r="L2163" i="10"/>
  <c r="I2163" i="10"/>
  <c r="O2163" i="10"/>
  <c r="N2163" i="10"/>
  <c r="H2163" i="10"/>
  <c r="Q2167" i="10"/>
  <c r="I2273" i="10"/>
  <c r="H2273" i="10"/>
  <c r="G2273" i="10"/>
  <c r="Q2273" i="10" s="1"/>
  <c r="O2273" i="10"/>
  <c r="M2273" i="10"/>
  <c r="L2273" i="10"/>
  <c r="K2273" i="10"/>
  <c r="J2273" i="10"/>
  <c r="G2295" i="10"/>
  <c r="J2295" i="10"/>
  <c r="N2295" i="10"/>
  <c r="I2295" i="10"/>
  <c r="H2295" i="10"/>
  <c r="O2295" i="10"/>
  <c r="O1920" i="10"/>
  <c r="K1920" i="10"/>
  <c r="J1920" i="10"/>
  <c r="I1920" i="10"/>
  <c r="H1920" i="10"/>
  <c r="Q1935" i="10"/>
  <c r="H1939" i="10"/>
  <c r="O1976" i="10"/>
  <c r="R1976" i="10" s="1"/>
  <c r="G1976" i="10"/>
  <c r="S1976" i="10"/>
  <c r="R1989" i="10"/>
  <c r="J2005" i="10"/>
  <c r="I2005" i="10"/>
  <c r="G2005" i="10"/>
  <c r="K2010" i="10"/>
  <c r="O2010" i="10"/>
  <c r="R2010" i="10" s="1"/>
  <c r="M2010" i="10"/>
  <c r="I2010" i="10"/>
  <c r="H2010" i="10"/>
  <c r="G2010" i="10"/>
  <c r="S2010" i="10"/>
  <c r="Q2026" i="10"/>
  <c r="O2032" i="10"/>
  <c r="J2032" i="10"/>
  <c r="I2032" i="10"/>
  <c r="H2032" i="10"/>
  <c r="G2032" i="10"/>
  <c r="Q2032" i="10" s="1"/>
  <c r="N2035" i="10"/>
  <c r="T2035" i="10" s="1"/>
  <c r="S2035" i="10"/>
  <c r="G2035" i="10"/>
  <c r="R2035" i="10"/>
  <c r="N2039" i="10"/>
  <c r="L2039" i="10"/>
  <c r="J2039" i="10"/>
  <c r="M2039" i="10"/>
  <c r="K2039" i="10"/>
  <c r="I2039" i="10"/>
  <c r="H2039" i="10"/>
  <c r="Q2053" i="10"/>
  <c r="G2055" i="10"/>
  <c r="N2072" i="10"/>
  <c r="R2125" i="10"/>
  <c r="H2129" i="10"/>
  <c r="J2129" i="10"/>
  <c r="I2129" i="10"/>
  <c r="G2129" i="10"/>
  <c r="Q2129" i="10" s="1"/>
  <c r="O2129" i="10"/>
  <c r="N2129" i="10"/>
  <c r="M2129" i="10"/>
  <c r="L2129" i="10"/>
  <c r="K2129" i="10"/>
  <c r="H2171" i="10"/>
  <c r="G2171" i="10"/>
  <c r="I2174" i="10"/>
  <c r="H2174" i="10"/>
  <c r="M2174" i="10"/>
  <c r="L2174" i="10"/>
  <c r="K2174" i="10"/>
  <c r="O2174" i="10"/>
  <c r="N2174" i="10"/>
  <c r="J2174" i="10"/>
  <c r="G2174" i="10"/>
  <c r="Q2174" i="10" s="1"/>
  <c r="O2197" i="10"/>
  <c r="Q2275" i="10"/>
  <c r="O2284" i="10"/>
  <c r="N2284" i="10"/>
  <c r="H2284" i="10"/>
  <c r="I2284" i="10"/>
  <c r="L2284" i="10"/>
  <c r="M2284" i="10"/>
  <c r="K2284" i="10"/>
  <c r="J2284" i="10"/>
  <c r="G2284" i="10"/>
  <c r="Q2284" i="10" s="1"/>
  <c r="M1892" i="10"/>
  <c r="I1906" i="10"/>
  <c r="G1906" i="10"/>
  <c r="L1906" i="10"/>
  <c r="K1906" i="10"/>
  <c r="J1906" i="10"/>
  <c r="H1906" i="10"/>
  <c r="I1922" i="10"/>
  <c r="G1922" i="10"/>
  <c r="L1922" i="10"/>
  <c r="K1922" i="10"/>
  <c r="J1922" i="10"/>
  <c r="S1922" i="10" s="1"/>
  <c r="H1922" i="10"/>
  <c r="K1936" i="10"/>
  <c r="T1936" i="10" s="1"/>
  <c r="I1939" i="10"/>
  <c r="G1940" i="10"/>
  <c r="Q1948" i="10"/>
  <c r="K1948" i="10"/>
  <c r="I1948" i="10"/>
  <c r="M1948" i="10"/>
  <c r="L1948" i="10"/>
  <c r="J1948" i="10"/>
  <c r="H1948" i="10"/>
  <c r="N1950" i="10"/>
  <c r="Q1967" i="10"/>
  <c r="H1971" i="10"/>
  <c r="G1997" i="10"/>
  <c r="O2008" i="10"/>
  <c r="R2008" i="10" s="1"/>
  <c r="G2008" i="10"/>
  <c r="Q2008" i="10" s="1"/>
  <c r="T2008" i="10"/>
  <c r="S2008" i="10"/>
  <c r="R2021" i="10"/>
  <c r="I2030" i="10"/>
  <c r="J2037" i="10"/>
  <c r="I2037" i="10"/>
  <c r="G2037" i="10"/>
  <c r="O2041" i="10"/>
  <c r="K2042" i="10"/>
  <c r="O2042" i="10"/>
  <c r="R2042" i="10" s="1"/>
  <c r="M2042" i="10"/>
  <c r="I2042" i="10"/>
  <c r="H2042" i="10"/>
  <c r="G2042" i="10"/>
  <c r="S2042" i="10"/>
  <c r="H2055" i="10"/>
  <c r="Q2058" i="10"/>
  <c r="O2064" i="10"/>
  <c r="J2064" i="10"/>
  <c r="S2064" i="10" s="1"/>
  <c r="I2064" i="10"/>
  <c r="H2064" i="10"/>
  <c r="G2064" i="10"/>
  <c r="N2067" i="10"/>
  <c r="T2067" i="10" s="1"/>
  <c r="S2067" i="10"/>
  <c r="G2067" i="10"/>
  <c r="P2067" i="10" s="1"/>
  <c r="R2067" i="10"/>
  <c r="N2071" i="10"/>
  <c r="L2071" i="10"/>
  <c r="J2071" i="10"/>
  <c r="M2071" i="10"/>
  <c r="K2071" i="10"/>
  <c r="I2071" i="10"/>
  <c r="H2071" i="10"/>
  <c r="Q2085" i="10"/>
  <c r="G2087" i="10"/>
  <c r="G2088" i="10"/>
  <c r="P2088" i="10" s="1"/>
  <c r="K2089" i="10"/>
  <c r="T2089" i="10" s="1"/>
  <c r="O2093" i="10"/>
  <c r="K2098" i="10"/>
  <c r="O2098" i="10"/>
  <c r="M2098" i="10"/>
  <c r="N2098" i="10"/>
  <c r="L2098" i="10"/>
  <c r="J2098" i="10"/>
  <c r="I2098" i="10"/>
  <c r="H2098" i="10"/>
  <c r="G2098" i="10"/>
  <c r="L2101" i="10"/>
  <c r="N2108" i="10"/>
  <c r="M2108" i="10"/>
  <c r="L2108" i="10"/>
  <c r="N2112" i="10"/>
  <c r="S2128" i="10"/>
  <c r="J2153" i="10"/>
  <c r="M2153" i="10"/>
  <c r="I2153" i="10"/>
  <c r="H2153" i="10"/>
  <c r="G2153" i="10"/>
  <c r="N2153" i="10"/>
  <c r="L2153" i="10"/>
  <c r="K2153" i="10"/>
  <c r="S2159" i="10"/>
  <c r="I2194" i="10"/>
  <c r="H2194" i="10"/>
  <c r="J2194" i="10"/>
  <c r="R2194" i="10" s="1"/>
  <c r="G2194" i="10"/>
  <c r="Q2194" i="10" s="1"/>
  <c r="M2194" i="10"/>
  <c r="L2194" i="10"/>
  <c r="K2194" i="10"/>
  <c r="I2210" i="10"/>
  <c r="H2210" i="10"/>
  <c r="J2210" i="10"/>
  <c r="S2210" i="10" s="1"/>
  <c r="G2210" i="10"/>
  <c r="O2210" i="10"/>
  <c r="N2210" i="10"/>
  <c r="M2210" i="10"/>
  <c r="L2210" i="10"/>
  <c r="K2210" i="10"/>
  <c r="Q2232" i="10"/>
  <c r="O2248" i="10"/>
  <c r="N2248" i="10"/>
  <c r="K2248" i="10"/>
  <c r="H2248" i="10"/>
  <c r="J2248" i="10"/>
  <c r="S2248" i="10" s="1"/>
  <c r="L2248" i="10"/>
  <c r="I2248" i="10"/>
  <c r="G2248" i="10"/>
  <c r="Q2248" i="10" s="1"/>
  <c r="H2393" i="10"/>
  <c r="G2393" i="10"/>
  <c r="Q2393" i="10" s="1"/>
  <c r="K2393" i="10"/>
  <c r="J2393" i="10"/>
  <c r="L2393" i="10"/>
  <c r="I2393" i="10"/>
  <c r="O2393" i="10"/>
  <c r="S2396" i="10"/>
  <c r="R2396" i="10"/>
  <c r="S2404" i="10"/>
  <c r="R2404" i="10"/>
  <c r="I2230" i="10"/>
  <c r="H2230" i="10"/>
  <c r="L2230" i="10"/>
  <c r="G2230" i="10"/>
  <c r="Q2230" i="10" s="1"/>
  <c r="K2230" i="10"/>
  <c r="O2230" i="10"/>
  <c r="M2230" i="10"/>
  <c r="J2230" i="10"/>
  <c r="L2235" i="10"/>
  <c r="K2235" i="10"/>
  <c r="G2235" i="10"/>
  <c r="O2235" i="10"/>
  <c r="N2235" i="10"/>
  <c r="M2235" i="10"/>
  <c r="H2245" i="10"/>
  <c r="P2245" i="10" s="1"/>
  <c r="O2245" i="10"/>
  <c r="M2245" i="10"/>
  <c r="L2245" i="10"/>
  <c r="K2245" i="10"/>
  <c r="J2245" i="10"/>
  <c r="S2245" i="10" s="1"/>
  <c r="S2250" i="10"/>
  <c r="R2250" i="10"/>
  <c r="Q2260" i="10"/>
  <c r="I2261" i="10"/>
  <c r="P2261" i="10" s="1"/>
  <c r="L2261" i="10"/>
  <c r="O2261" i="10"/>
  <c r="M2261" i="10"/>
  <c r="K2261" i="10"/>
  <c r="J2261" i="10"/>
  <c r="S2261" i="10" s="1"/>
  <c r="Q2268" i="10"/>
  <c r="O2281" i="10"/>
  <c r="N2281" i="10"/>
  <c r="M2281" i="10"/>
  <c r="L2281" i="10"/>
  <c r="K2281" i="10"/>
  <c r="R2303" i="10"/>
  <c r="G2335" i="10"/>
  <c r="J2335" i="10"/>
  <c r="O2335" i="10"/>
  <c r="N2335" i="10"/>
  <c r="I2335" i="10"/>
  <c r="H2335" i="10"/>
  <c r="T2385" i="10"/>
  <c r="O2406" i="10"/>
  <c r="J2406" i="10"/>
  <c r="S2406" i="10" s="1"/>
  <c r="M2406" i="10"/>
  <c r="L2406" i="10"/>
  <c r="K2406" i="10"/>
  <c r="H2422" i="10"/>
  <c r="G2422" i="10"/>
  <c r="Q2422" i="10" s="1"/>
  <c r="I2422" i="10"/>
  <c r="O2422" i="10"/>
  <c r="N2422" i="10"/>
  <c r="M2422" i="10"/>
  <c r="L2422" i="10"/>
  <c r="K2422" i="10"/>
  <c r="J2422" i="10"/>
  <c r="S2422" i="10" s="1"/>
  <c r="L2703" i="10"/>
  <c r="K2703" i="10"/>
  <c r="J2703" i="10"/>
  <c r="I2703" i="10"/>
  <c r="N2703" i="10"/>
  <c r="M2703" i="10"/>
  <c r="H2703" i="10"/>
  <c r="G2703" i="10"/>
  <c r="O2703" i="10"/>
  <c r="I2238" i="10"/>
  <c r="H2238" i="10"/>
  <c r="L2238" i="10"/>
  <c r="G2238" i="10"/>
  <c r="Q2238" i="10" s="1"/>
  <c r="J2238" i="10"/>
  <c r="N2238" i="10"/>
  <c r="M2238" i="10"/>
  <c r="K2238" i="10"/>
  <c r="L2247" i="10"/>
  <c r="K2247" i="10"/>
  <c r="J2247" i="10"/>
  <c r="R2247" i="10" s="1"/>
  <c r="O2247" i="10"/>
  <c r="N2247" i="10"/>
  <c r="M2247" i="10"/>
  <c r="I2247" i="10"/>
  <c r="H2247" i="10"/>
  <c r="G2247" i="10"/>
  <c r="Q2247" i="10" s="1"/>
  <c r="J2278" i="10"/>
  <c r="S2278" i="10" s="1"/>
  <c r="I2278" i="10"/>
  <c r="H2278" i="10"/>
  <c r="M2278" i="10"/>
  <c r="G2278" i="10"/>
  <c r="Q2278" i="10" s="1"/>
  <c r="L2278" i="10"/>
  <c r="O2278" i="10"/>
  <c r="N2278" i="10"/>
  <c r="M2283" i="10"/>
  <c r="O2288" i="10"/>
  <c r="N2288" i="10"/>
  <c r="K2288" i="10"/>
  <c r="L2288" i="10"/>
  <c r="M2288" i="10"/>
  <c r="J2288" i="10"/>
  <c r="I2288" i="10"/>
  <c r="H2288" i="10"/>
  <c r="J2294" i="10"/>
  <c r="S2294" i="10" s="1"/>
  <c r="I2294" i="10"/>
  <c r="H2294" i="10"/>
  <c r="M2294" i="10"/>
  <c r="G2294" i="10"/>
  <c r="Q2294" i="10" s="1"/>
  <c r="L2294" i="10"/>
  <c r="N2294" i="10"/>
  <c r="K2294" i="10"/>
  <c r="M2315" i="10"/>
  <c r="T2329" i="10"/>
  <c r="T2357" i="10"/>
  <c r="J2358" i="10"/>
  <c r="I2358" i="10"/>
  <c r="H2358" i="10"/>
  <c r="M2358" i="10"/>
  <c r="L2358" i="10"/>
  <c r="G2358" i="10"/>
  <c r="Q2358" i="10" s="1"/>
  <c r="O2358" i="10"/>
  <c r="N2358" i="10"/>
  <c r="K2358" i="10"/>
  <c r="Q2363" i="10"/>
  <c r="O2379" i="10"/>
  <c r="N2379" i="10"/>
  <c r="I2379" i="10"/>
  <c r="J2379" i="10"/>
  <c r="H2379" i="10"/>
  <c r="G2379" i="10"/>
  <c r="K2395" i="10"/>
  <c r="J2395" i="10"/>
  <c r="I2395" i="10"/>
  <c r="L2395" i="10"/>
  <c r="H2395" i="10"/>
  <c r="G2395" i="10"/>
  <c r="O2395" i="10"/>
  <c r="M2395" i="10"/>
  <c r="N2395" i="10"/>
  <c r="O2437" i="10"/>
  <c r="M2437" i="10"/>
  <c r="L2437" i="10"/>
  <c r="K2437" i="10"/>
  <c r="N2437" i="10"/>
  <c r="J2437" i="10"/>
  <c r="I2437" i="10"/>
  <c r="H2437" i="10"/>
  <c r="G2437" i="10"/>
  <c r="Q2437" i="10" s="1"/>
  <c r="N2462" i="10"/>
  <c r="O2283" i="10"/>
  <c r="I2283" i="10"/>
  <c r="J2283" i="10"/>
  <c r="N2283" i="10"/>
  <c r="H2283" i="10"/>
  <c r="G2283" i="10"/>
  <c r="G2301" i="10"/>
  <c r="Q2301" i="10" s="1"/>
  <c r="M2301" i="10"/>
  <c r="I2301" i="10"/>
  <c r="J2301" i="10"/>
  <c r="S2301" i="10" s="1"/>
  <c r="H2301" i="10"/>
  <c r="G2305" i="10"/>
  <c r="Q2305" i="10" s="1"/>
  <c r="J2305" i="10"/>
  <c r="S2305" i="10" s="1"/>
  <c r="I2305" i="10"/>
  <c r="M2305" i="10"/>
  <c r="H2305" i="10"/>
  <c r="O2315" i="10"/>
  <c r="I2315" i="10"/>
  <c r="J2315" i="10"/>
  <c r="H2315" i="10"/>
  <c r="G2315" i="10"/>
  <c r="O2372" i="10"/>
  <c r="N2372" i="10"/>
  <c r="H2372" i="10"/>
  <c r="G2372" i="10"/>
  <c r="Q2372" i="10" s="1"/>
  <c r="K2372" i="10"/>
  <c r="O2413" i="10"/>
  <c r="M2413" i="10"/>
  <c r="L2413" i="10"/>
  <c r="K2413" i="10"/>
  <c r="N2413" i="10"/>
  <c r="G2413" i="10"/>
  <c r="Q2413" i="10" s="1"/>
  <c r="J2413" i="10"/>
  <c r="S2413" i="10" s="1"/>
  <c r="I2413" i="10"/>
  <c r="H2413" i="10"/>
  <c r="O2462" i="10"/>
  <c r="M2462" i="10"/>
  <c r="L2462" i="10"/>
  <c r="N2164" i="10"/>
  <c r="K2164" i="10"/>
  <c r="O2164" i="10"/>
  <c r="G2165" i="10"/>
  <c r="N2165" i="10"/>
  <c r="M2165" i="10"/>
  <c r="L2165" i="10"/>
  <c r="H2166" i="10"/>
  <c r="I2166" i="10"/>
  <c r="L2166" i="10"/>
  <c r="J2166" i="10"/>
  <c r="R2166" i="10" s="1"/>
  <c r="G2166" i="10"/>
  <c r="R2177" i="10"/>
  <c r="I2177" i="10"/>
  <c r="L2177" i="10"/>
  <c r="N2177" i="10"/>
  <c r="M2177" i="10"/>
  <c r="K2177" i="10"/>
  <c r="O2180" i="10"/>
  <c r="R2180" i="10" s="1"/>
  <c r="N2180" i="10"/>
  <c r="M2180" i="10"/>
  <c r="L2180" i="10"/>
  <c r="K2180" i="10"/>
  <c r="I2198" i="10"/>
  <c r="H2198" i="10"/>
  <c r="L2223" i="10"/>
  <c r="K2223" i="10"/>
  <c r="J2223" i="10"/>
  <c r="O2223" i="10"/>
  <c r="I2223" i="10"/>
  <c r="H2223" i="10"/>
  <c r="G2223" i="10"/>
  <c r="O2228" i="10"/>
  <c r="N2228" i="10"/>
  <c r="K2228" i="10"/>
  <c r="H2228" i="10"/>
  <c r="G2228" i="10"/>
  <c r="Q2228" i="10" s="1"/>
  <c r="M2228" i="10"/>
  <c r="L2228" i="10"/>
  <c r="J2228" i="10"/>
  <c r="Q2243" i="10"/>
  <c r="O2272" i="10"/>
  <c r="N2272" i="10"/>
  <c r="K2272" i="10"/>
  <c r="H2272" i="10"/>
  <c r="J2272" i="10"/>
  <c r="S2272" i="10" s="1"/>
  <c r="M2272" i="10"/>
  <c r="L2272" i="10"/>
  <c r="I2272" i="10"/>
  <c r="G2272" i="10"/>
  <c r="Q2272" i="10" s="1"/>
  <c r="K2297" i="10"/>
  <c r="I2297" i="10"/>
  <c r="H2297" i="10"/>
  <c r="Q2339" i="10"/>
  <c r="O2355" i="10"/>
  <c r="N2355" i="10"/>
  <c r="I2355" i="10"/>
  <c r="J2355" i="10"/>
  <c r="G2355" i="10"/>
  <c r="O2362" i="10"/>
  <c r="N2362" i="10"/>
  <c r="S2363" i="10"/>
  <c r="O2368" i="10"/>
  <c r="N2368" i="10"/>
  <c r="M2368" i="10"/>
  <c r="K2368" i="10"/>
  <c r="J2368" i="10"/>
  <c r="S2368" i="10" s="1"/>
  <c r="I2368" i="10"/>
  <c r="L2368" i="10"/>
  <c r="H2368" i="10"/>
  <c r="G2368" i="10"/>
  <c r="Q2368" i="10" s="1"/>
  <c r="G2370" i="10"/>
  <c r="Q2370" i="10" s="1"/>
  <c r="M2370" i="10"/>
  <c r="O2370" i="10"/>
  <c r="N2370" i="10"/>
  <c r="L2370" i="10"/>
  <c r="N2391" i="10"/>
  <c r="J2391" i="10"/>
  <c r="I2391" i="10"/>
  <c r="H2391" i="10"/>
  <c r="G2391" i="10"/>
  <c r="M2393" i="10"/>
  <c r="S2420" i="10"/>
  <c r="R2420" i="10"/>
  <c r="N2099" i="10"/>
  <c r="T2099" i="10" s="1"/>
  <c r="S2099" i="10"/>
  <c r="O2099" i="10"/>
  <c r="R2099" i="10" s="1"/>
  <c r="K2110" i="10"/>
  <c r="T2110" i="10" s="1"/>
  <c r="H2110" i="10"/>
  <c r="G2110" i="10"/>
  <c r="S2110" i="10"/>
  <c r="O2120" i="10"/>
  <c r="R2120" i="10" s="1"/>
  <c r="T2120" i="10"/>
  <c r="K2134" i="10"/>
  <c r="T2134" i="10" s="1"/>
  <c r="H2134" i="10"/>
  <c r="G2134" i="10"/>
  <c r="S2134" i="10"/>
  <c r="O2144" i="10"/>
  <c r="R2144" i="10" s="1"/>
  <c r="T2144" i="10"/>
  <c r="K2155" i="10"/>
  <c r="G2155" i="10"/>
  <c r="J2155" i="10"/>
  <c r="R2155" i="10" s="1"/>
  <c r="N2155" i="10"/>
  <c r="M2155" i="10"/>
  <c r="L2155" i="10"/>
  <c r="I2178" i="10"/>
  <c r="H2178" i="10"/>
  <c r="J2178" i="10"/>
  <c r="R2178" i="10" s="1"/>
  <c r="G2178" i="10"/>
  <c r="L2179" i="10"/>
  <c r="K2179" i="10"/>
  <c r="I2179" i="10"/>
  <c r="N2179" i="10"/>
  <c r="I2181" i="10"/>
  <c r="L2181" i="10"/>
  <c r="J2181" i="10"/>
  <c r="S2181" i="10" s="1"/>
  <c r="H2181" i="10"/>
  <c r="G2181" i="10"/>
  <c r="Q2181" i="10" s="1"/>
  <c r="O2200" i="10"/>
  <c r="N2200" i="10"/>
  <c r="T2200" i="10" s="1"/>
  <c r="J2200" i="10"/>
  <c r="I2200" i="10"/>
  <c r="H2200" i="10"/>
  <c r="N2230" i="10"/>
  <c r="H2235" i="10"/>
  <c r="R2251" i="10"/>
  <c r="O2264" i="10"/>
  <c r="N2264" i="10"/>
  <c r="K2264" i="10"/>
  <c r="H2264" i="10"/>
  <c r="L2264" i="10"/>
  <c r="J2264" i="10"/>
  <c r="I2264" i="10"/>
  <c r="G2264" i="10"/>
  <c r="O2280" i="10"/>
  <c r="N2280" i="10"/>
  <c r="K2280" i="10"/>
  <c r="H2280" i="10"/>
  <c r="M2280" i="10"/>
  <c r="L2280" i="10"/>
  <c r="G2285" i="10"/>
  <c r="Q2285" i="10" s="1"/>
  <c r="M2285" i="10"/>
  <c r="I2285" i="10"/>
  <c r="O2285" i="10"/>
  <c r="N2285" i="10"/>
  <c r="L2285" i="10"/>
  <c r="K2285" i="10"/>
  <c r="J2285" i="10"/>
  <c r="S2285" i="10" s="1"/>
  <c r="N2315" i="10"/>
  <c r="O2320" i="10"/>
  <c r="N2320" i="10"/>
  <c r="K2320" i="10"/>
  <c r="L2320" i="10"/>
  <c r="J2320" i="10"/>
  <c r="S2320" i="10" s="1"/>
  <c r="M2320" i="10"/>
  <c r="I2320" i="10"/>
  <c r="N2393" i="10"/>
  <c r="Q2416" i="10"/>
  <c r="S2460" i="10"/>
  <c r="Q2464" i="10"/>
  <c r="P2464" i="10"/>
  <c r="O2104" i="10"/>
  <c r="R2104" i="10" s="1"/>
  <c r="Q2124" i="10"/>
  <c r="K2124" i="10"/>
  <c r="T2124" i="10" s="1"/>
  <c r="J2124" i="10"/>
  <c r="I2124" i="10"/>
  <c r="P2124" i="10" s="1"/>
  <c r="H2149" i="10"/>
  <c r="K2149" i="10"/>
  <c r="T2149" i="10" s="1"/>
  <c r="G2149" i="10"/>
  <c r="S2149" i="10"/>
  <c r="I2182" i="10"/>
  <c r="T2182" i="10"/>
  <c r="H2182" i="10"/>
  <c r="R2201" i="10"/>
  <c r="I2201" i="10"/>
  <c r="L2201" i="10"/>
  <c r="T2201" i="10" s="1"/>
  <c r="L2203" i="10"/>
  <c r="K2203" i="10"/>
  <c r="I2203" i="10"/>
  <c r="N2203" i="10"/>
  <c r="O2203" i="10"/>
  <c r="M2203" i="10"/>
  <c r="J2203" i="10"/>
  <c r="I2235" i="10"/>
  <c r="O2238" i="10"/>
  <c r="H2269" i="10"/>
  <c r="P2269" i="10" s="1"/>
  <c r="O2269" i="10"/>
  <c r="R2269" i="10" s="1"/>
  <c r="M2269" i="10"/>
  <c r="L2269" i="10"/>
  <c r="G2288" i="10"/>
  <c r="K2290" i="10"/>
  <c r="O2290" i="10"/>
  <c r="N2290" i="10"/>
  <c r="M2290" i="10"/>
  <c r="L2290" i="10"/>
  <c r="G2290" i="10"/>
  <c r="Q2290" i="10" s="1"/>
  <c r="O2294" i="10"/>
  <c r="L2297" i="10"/>
  <c r="K2301" i="10"/>
  <c r="O2304" i="10"/>
  <c r="R2304" i="10" s="1"/>
  <c r="N2304" i="10"/>
  <c r="K2304" i="10"/>
  <c r="L2304" i="10"/>
  <c r="S2304" i="10"/>
  <c r="H2304" i="10"/>
  <c r="G2304" i="10"/>
  <c r="K2305" i="10"/>
  <c r="G2317" i="10"/>
  <c r="Q2317" i="10" s="1"/>
  <c r="M2317" i="10"/>
  <c r="I2317" i="10"/>
  <c r="N2317" i="10"/>
  <c r="L2317" i="10"/>
  <c r="K2317" i="10"/>
  <c r="J2317" i="10"/>
  <c r="H2317" i="10"/>
  <c r="Q2323" i="10"/>
  <c r="J2334" i="10"/>
  <c r="I2334" i="10"/>
  <c r="H2334" i="10"/>
  <c r="M2334" i="10"/>
  <c r="L2334" i="10"/>
  <c r="G2334" i="10"/>
  <c r="O2334" i="10"/>
  <c r="N2334" i="10"/>
  <c r="K2334" i="10"/>
  <c r="O2336" i="10"/>
  <c r="N2336" i="10"/>
  <c r="Q2336" i="10"/>
  <c r="M2336" i="10"/>
  <c r="K2336" i="10"/>
  <c r="I2336" i="10"/>
  <c r="L2336" i="10"/>
  <c r="J2336" i="10"/>
  <c r="H2336" i="10"/>
  <c r="O2338" i="10"/>
  <c r="N2338" i="10"/>
  <c r="M2338" i="10"/>
  <c r="L2338" i="10"/>
  <c r="N2342" i="10"/>
  <c r="O2348" i="10"/>
  <c r="R2348" i="10" s="1"/>
  <c r="N2348" i="10"/>
  <c r="H2348" i="10"/>
  <c r="G2348" i="10"/>
  <c r="Q2348" i="10" s="1"/>
  <c r="K2348" i="10"/>
  <c r="S2348" i="10"/>
  <c r="M2348" i="10"/>
  <c r="L2348" i="10"/>
  <c r="H2355" i="10"/>
  <c r="G2362" i="10"/>
  <c r="Q2362" i="10" s="1"/>
  <c r="I2372" i="10"/>
  <c r="Q2375" i="10"/>
  <c r="P2375" i="10"/>
  <c r="O2391" i="10"/>
  <c r="Q2428" i="10"/>
  <c r="P2428" i="10"/>
  <c r="H2446" i="10"/>
  <c r="G2446" i="10"/>
  <c r="Q2446" i="10" s="1"/>
  <c r="I2446" i="10"/>
  <c r="L2446" i="10"/>
  <c r="K2446" i="10"/>
  <c r="J2446" i="10"/>
  <c r="S2446" i="10" s="1"/>
  <c r="O2446" i="10"/>
  <c r="M2446" i="10"/>
  <c r="N2446" i="10"/>
  <c r="P1905" i="10"/>
  <c r="N1905" i="10"/>
  <c r="T1905" i="10" s="1"/>
  <c r="P1909" i="10"/>
  <c r="N1909" i="10"/>
  <c r="T1909" i="10" s="1"/>
  <c r="P1913" i="10"/>
  <c r="N1913" i="10"/>
  <c r="T1913" i="10" s="1"/>
  <c r="P1917" i="10"/>
  <c r="N1917" i="10"/>
  <c r="T1917" i="10" s="1"/>
  <c r="P1921" i="10"/>
  <c r="N1921" i="10"/>
  <c r="T1921" i="10" s="1"/>
  <c r="P1925" i="10"/>
  <c r="N1925" i="10"/>
  <c r="T1925" i="10" s="1"/>
  <c r="Q1932" i="10"/>
  <c r="K1932" i="10"/>
  <c r="I1932" i="10"/>
  <c r="P1932" i="10" s="1"/>
  <c r="T1937" i="10"/>
  <c r="H1937" i="10"/>
  <c r="J1937" i="10"/>
  <c r="S1937" i="10" s="1"/>
  <c r="G1937" i="10"/>
  <c r="Q1937" i="10" s="1"/>
  <c r="K1942" i="10"/>
  <c r="T1942" i="10" s="1"/>
  <c r="H1942" i="10"/>
  <c r="P1942" i="10" s="1"/>
  <c r="S1942" i="10"/>
  <c r="O1942" i="10"/>
  <c r="R1942" i="10" s="1"/>
  <c r="Q1964" i="10"/>
  <c r="K1964" i="10"/>
  <c r="I1964" i="10"/>
  <c r="P1964" i="10" s="1"/>
  <c r="T1969" i="10"/>
  <c r="H1969" i="10"/>
  <c r="J1969" i="10"/>
  <c r="S1969" i="10" s="1"/>
  <c r="G1969" i="10"/>
  <c r="Q1969" i="10" s="1"/>
  <c r="K1974" i="10"/>
  <c r="T1974" i="10" s="1"/>
  <c r="H1974" i="10"/>
  <c r="P1974" i="10" s="1"/>
  <c r="S1974" i="10"/>
  <c r="O1974" i="10"/>
  <c r="R1974" i="10" s="1"/>
  <c r="Q1996" i="10"/>
  <c r="K1996" i="10"/>
  <c r="I1996" i="10"/>
  <c r="P1996" i="10" s="1"/>
  <c r="T2001" i="10"/>
  <c r="H2001" i="10"/>
  <c r="J2001" i="10"/>
  <c r="G2001" i="10"/>
  <c r="Q2001" i="10" s="1"/>
  <c r="K2006" i="10"/>
  <c r="T2006" i="10" s="1"/>
  <c r="H2006" i="10"/>
  <c r="P2006" i="10" s="1"/>
  <c r="S2006" i="10"/>
  <c r="O2006" i="10"/>
  <c r="R2006" i="10" s="1"/>
  <c r="Q2028" i="10"/>
  <c r="K2028" i="10"/>
  <c r="T2028" i="10" s="1"/>
  <c r="I2028" i="10"/>
  <c r="P2028" i="10" s="1"/>
  <c r="T2033" i="10"/>
  <c r="H2033" i="10"/>
  <c r="J2033" i="10"/>
  <c r="R2033" i="10" s="1"/>
  <c r="G2033" i="10"/>
  <c r="Q2033" i="10" s="1"/>
  <c r="K2038" i="10"/>
  <c r="T2038" i="10" s="1"/>
  <c r="H2038" i="10"/>
  <c r="P2038" i="10" s="1"/>
  <c r="S2038" i="10"/>
  <c r="O2038" i="10"/>
  <c r="R2038" i="10" s="1"/>
  <c r="Q2060" i="10"/>
  <c r="K2060" i="10"/>
  <c r="T2060" i="10" s="1"/>
  <c r="I2060" i="10"/>
  <c r="P2060" i="10" s="1"/>
  <c r="T2065" i="10"/>
  <c r="H2065" i="10"/>
  <c r="J2065" i="10"/>
  <c r="R2065" i="10" s="1"/>
  <c r="G2065" i="10"/>
  <c r="Q2065" i="10" s="1"/>
  <c r="K2070" i="10"/>
  <c r="T2070" i="10" s="1"/>
  <c r="H2070" i="10"/>
  <c r="P2070" i="10" s="1"/>
  <c r="S2070" i="10"/>
  <c r="O2070" i="10"/>
  <c r="R2070" i="10" s="1"/>
  <c r="Q2092" i="10"/>
  <c r="K2092" i="10"/>
  <c r="T2092" i="10" s="1"/>
  <c r="I2092" i="10"/>
  <c r="P2092" i="10" s="1"/>
  <c r="T2097" i="10"/>
  <c r="H2097" i="10"/>
  <c r="J2097" i="10"/>
  <c r="G2097" i="10"/>
  <c r="Q2097" i="10" s="1"/>
  <c r="K2102" i="10"/>
  <c r="T2102" i="10" s="1"/>
  <c r="H2102" i="10"/>
  <c r="P2102" i="10" s="1"/>
  <c r="S2102" i="10"/>
  <c r="O2102" i="10"/>
  <c r="R2102" i="10" s="1"/>
  <c r="S2104" i="10"/>
  <c r="N2107" i="10"/>
  <c r="S2107" i="10"/>
  <c r="R2107" i="10"/>
  <c r="Q2107" i="10"/>
  <c r="R2110" i="10"/>
  <c r="H2121" i="10"/>
  <c r="J2121" i="10"/>
  <c r="I2121" i="10"/>
  <c r="G2121" i="10"/>
  <c r="Q2121" i="10" s="1"/>
  <c r="N2131" i="10"/>
  <c r="T2131" i="10" s="1"/>
  <c r="S2131" i="10"/>
  <c r="R2131" i="10"/>
  <c r="Q2131" i="10"/>
  <c r="P2131" i="10"/>
  <c r="R2134" i="10"/>
  <c r="T2145" i="10"/>
  <c r="H2145" i="10"/>
  <c r="J2145" i="10"/>
  <c r="S2145" i="10" s="1"/>
  <c r="I2145" i="10"/>
  <c r="G2145" i="10"/>
  <c r="Q2145" i="10" s="1"/>
  <c r="R2149" i="10"/>
  <c r="N2156" i="10"/>
  <c r="K2156" i="10"/>
  <c r="O2156" i="10"/>
  <c r="R2156" i="10" s="1"/>
  <c r="S2156" i="10"/>
  <c r="G2164" i="10"/>
  <c r="O2184" i="10"/>
  <c r="N2184" i="10"/>
  <c r="T2184" i="10" s="1"/>
  <c r="Q2184" i="10"/>
  <c r="J2184" i="10"/>
  <c r="I2184" i="10"/>
  <c r="H2184" i="10"/>
  <c r="G2198" i="10"/>
  <c r="S2208" i="10"/>
  <c r="I2222" i="10"/>
  <c r="H2222" i="10"/>
  <c r="M2222" i="10"/>
  <c r="L2222" i="10"/>
  <c r="K2222" i="10"/>
  <c r="J2222" i="10"/>
  <c r="R2222" i="10" s="1"/>
  <c r="G2222" i="10"/>
  <c r="Q2222" i="10" s="1"/>
  <c r="L2227" i="10"/>
  <c r="K2227" i="10"/>
  <c r="H2227" i="10"/>
  <c r="P2227" i="10" s="1"/>
  <c r="M2227" i="10"/>
  <c r="Q2227" i="10"/>
  <c r="O2227" i="10"/>
  <c r="N2227" i="10"/>
  <c r="J2227" i="10"/>
  <c r="S2227" i="10" s="1"/>
  <c r="J2235" i="10"/>
  <c r="S2235" i="10" s="1"/>
  <c r="I2237" i="10"/>
  <c r="L2237" i="10"/>
  <c r="M2237" i="10"/>
  <c r="K2237" i="10"/>
  <c r="J2237" i="10"/>
  <c r="S2237" i="10" s="1"/>
  <c r="H2237" i="10"/>
  <c r="G2237" i="10"/>
  <c r="Q2237" i="10" s="1"/>
  <c r="I2246" i="10"/>
  <c r="H2246" i="10"/>
  <c r="L2246" i="10"/>
  <c r="G2246" i="10"/>
  <c r="O2246" i="10"/>
  <c r="N2246" i="10"/>
  <c r="M2246" i="10"/>
  <c r="K2246" i="10"/>
  <c r="J2246" i="10"/>
  <c r="L2271" i="10"/>
  <c r="K2271" i="10"/>
  <c r="J2271" i="10"/>
  <c r="S2271" i="10" s="1"/>
  <c r="O2271" i="10"/>
  <c r="Q2271" i="10"/>
  <c r="N2271" i="10"/>
  <c r="M2271" i="10"/>
  <c r="I2271" i="10"/>
  <c r="P2271" i="10" s="1"/>
  <c r="O2296" i="10"/>
  <c r="N2296" i="10"/>
  <c r="K2296" i="10"/>
  <c r="H2296" i="10"/>
  <c r="L2296" i="10"/>
  <c r="J2296" i="10"/>
  <c r="I2296" i="10"/>
  <c r="G2296" i="10"/>
  <c r="Q2296" i="10" s="1"/>
  <c r="M2297" i="10"/>
  <c r="L2301" i="10"/>
  <c r="L2305" i="10"/>
  <c r="K2322" i="10"/>
  <c r="T2322" i="10" s="1"/>
  <c r="O2322" i="10"/>
  <c r="O2340" i="10"/>
  <c r="R2340" i="10" s="1"/>
  <c r="N2340" i="10"/>
  <c r="H2340" i="10"/>
  <c r="G2340" i="10"/>
  <c r="S2340" i="10"/>
  <c r="M2340" i="10"/>
  <c r="G2346" i="10"/>
  <c r="Q2346" i="10" s="1"/>
  <c r="M2346" i="10"/>
  <c r="O2346" i="10"/>
  <c r="N2346" i="10"/>
  <c r="L2346" i="10"/>
  <c r="K2346" i="10"/>
  <c r="K2362" i="10"/>
  <c r="K2370" i="10"/>
  <c r="J2372" i="10"/>
  <c r="S2372" i="10" s="1"/>
  <c r="N2438" i="10"/>
  <c r="O2438" i="10"/>
  <c r="M1271" i="10"/>
  <c r="T1271" i="10" s="1"/>
  <c r="M1275" i="10"/>
  <c r="T1275" i="10" s="1"/>
  <c r="M1279" i="10"/>
  <c r="T1279" i="10" s="1"/>
  <c r="M1283" i="10"/>
  <c r="T1283" i="10" s="1"/>
  <c r="M1287" i="10"/>
  <c r="T1287" i="10" s="1"/>
  <c r="M1291" i="10"/>
  <c r="T1291" i="10" s="1"/>
  <c r="M1295" i="10"/>
  <c r="T1295" i="10" s="1"/>
  <c r="M1299" i="10"/>
  <c r="T1299" i="10" s="1"/>
  <c r="M1303" i="10"/>
  <c r="T1303" i="10" s="1"/>
  <c r="M1307" i="10"/>
  <c r="T1307" i="10" s="1"/>
  <c r="M1311" i="10"/>
  <c r="T1311" i="10" s="1"/>
  <c r="M1315" i="10"/>
  <c r="T1315" i="10" s="1"/>
  <c r="M1319" i="10"/>
  <c r="M1335" i="10"/>
  <c r="T1335" i="10" s="1"/>
  <c r="M1339" i="10"/>
  <c r="T1339" i="10" s="1"/>
  <c r="M1343" i="10"/>
  <c r="T1343" i="10" s="1"/>
  <c r="M1347" i="10"/>
  <c r="T1347" i="10" s="1"/>
  <c r="M1351" i="10"/>
  <c r="T1351" i="10" s="1"/>
  <c r="M1355" i="10"/>
  <c r="T1355" i="10" s="1"/>
  <c r="M1359" i="10"/>
  <c r="T1359" i="10" s="1"/>
  <c r="M1363" i="10"/>
  <c r="T1363" i="10" s="1"/>
  <c r="M1367" i="10"/>
  <c r="T1367" i="10" s="1"/>
  <c r="M1371" i="10"/>
  <c r="T1371" i="10" s="1"/>
  <c r="M1375" i="10"/>
  <c r="T1375" i="10" s="1"/>
  <c r="M1379" i="10"/>
  <c r="T1379" i="10" s="1"/>
  <c r="M1383" i="10"/>
  <c r="T1383" i="10" s="1"/>
  <c r="M1387" i="10"/>
  <c r="T1387" i="10" s="1"/>
  <c r="M1391" i="10"/>
  <c r="T1391" i="10" s="1"/>
  <c r="M1395" i="10"/>
  <c r="T1395" i="10" s="1"/>
  <c r="M1399" i="10"/>
  <c r="T1399" i="10" s="1"/>
  <c r="M1403" i="10"/>
  <c r="T1403" i="10" s="1"/>
  <c r="M1407" i="10"/>
  <c r="T1407" i="10" s="1"/>
  <c r="M1411" i="10"/>
  <c r="T1411" i="10" s="1"/>
  <c r="M1415" i="10"/>
  <c r="T1415" i="10" s="1"/>
  <c r="M1419" i="10"/>
  <c r="T1419" i="10" s="1"/>
  <c r="M1423" i="10"/>
  <c r="M1427" i="10"/>
  <c r="T1427" i="10" s="1"/>
  <c r="M1431" i="10"/>
  <c r="T1431" i="10" s="1"/>
  <c r="M1435" i="10"/>
  <c r="T1435" i="10" s="1"/>
  <c r="M1439" i="10"/>
  <c r="T1439" i="10" s="1"/>
  <c r="M1443" i="10"/>
  <c r="T1443" i="10" s="1"/>
  <c r="M1447" i="10"/>
  <c r="T1447" i="10" s="1"/>
  <c r="M1451" i="10"/>
  <c r="T1451" i="10" s="1"/>
  <c r="M1455" i="10"/>
  <c r="T1455" i="10" s="1"/>
  <c r="M1459" i="10"/>
  <c r="T1459" i="10" s="1"/>
  <c r="M1463" i="10"/>
  <c r="T1463" i="10" s="1"/>
  <c r="M1467" i="10"/>
  <c r="T1467" i="10" s="1"/>
  <c r="M1471" i="10"/>
  <c r="T1471" i="10" s="1"/>
  <c r="M1475" i="10"/>
  <c r="T1475" i="10" s="1"/>
  <c r="M1479" i="10"/>
  <c r="T1479" i="10" s="1"/>
  <c r="M1483" i="10"/>
  <c r="T1483" i="10" s="1"/>
  <c r="M1487" i="10"/>
  <c r="T1487" i="10" s="1"/>
  <c r="M1491" i="10"/>
  <c r="T1491" i="10" s="1"/>
  <c r="M1495" i="10"/>
  <c r="T1495" i="10" s="1"/>
  <c r="M1499" i="10"/>
  <c r="T1499" i="10" s="1"/>
  <c r="M1503" i="10"/>
  <c r="T1503" i="10" s="1"/>
  <c r="M1507" i="10"/>
  <c r="T1507" i="10" s="1"/>
  <c r="M1511" i="10"/>
  <c r="T1511" i="10" s="1"/>
  <c r="M1515" i="10"/>
  <c r="T1515" i="10" s="1"/>
  <c r="M1519" i="10"/>
  <c r="T1519" i="10" s="1"/>
  <c r="M1523" i="10"/>
  <c r="T1523" i="10" s="1"/>
  <c r="M1527" i="10"/>
  <c r="T1527" i="10" s="1"/>
  <c r="M1531" i="10"/>
  <c r="T1531" i="10" s="1"/>
  <c r="M1535" i="10"/>
  <c r="T1535" i="10" s="1"/>
  <c r="M1539" i="10"/>
  <c r="T1539" i="10" s="1"/>
  <c r="M1543" i="10"/>
  <c r="T1543" i="10" s="1"/>
  <c r="M1547" i="10"/>
  <c r="T1547" i="10" s="1"/>
  <c r="M1551" i="10"/>
  <c r="T1551" i="10" s="1"/>
  <c r="M1555" i="10"/>
  <c r="T1555" i="10" s="1"/>
  <c r="M1559" i="10"/>
  <c r="T1559" i="10" s="1"/>
  <c r="M1563" i="10"/>
  <c r="T1563" i="10" s="1"/>
  <c r="M1567" i="10"/>
  <c r="T1567" i="10" s="1"/>
  <c r="M1571" i="10"/>
  <c r="T1571" i="10" s="1"/>
  <c r="M1575" i="10"/>
  <c r="T1575" i="10" s="1"/>
  <c r="M1579" i="10"/>
  <c r="T1579" i="10" s="1"/>
  <c r="U1579" i="10" s="1"/>
  <c r="M1583" i="10"/>
  <c r="T1583" i="10" s="1"/>
  <c r="M1587" i="10"/>
  <c r="T1587" i="10" s="1"/>
  <c r="M1591" i="10"/>
  <c r="T1591" i="10" s="1"/>
  <c r="M1595" i="10"/>
  <c r="T1595" i="10" s="1"/>
  <c r="M1603" i="10"/>
  <c r="T1603" i="10" s="1"/>
  <c r="M1607" i="10"/>
  <c r="T1607" i="10" s="1"/>
  <c r="M1611" i="10"/>
  <c r="T1611" i="10" s="1"/>
  <c r="M1615" i="10"/>
  <c r="T1615" i="10" s="1"/>
  <c r="M1619" i="10"/>
  <c r="M1623" i="10"/>
  <c r="T1623" i="10" s="1"/>
  <c r="M1627" i="10"/>
  <c r="T1627" i="10" s="1"/>
  <c r="M1631" i="10"/>
  <c r="T1631" i="10" s="1"/>
  <c r="M1635" i="10"/>
  <c r="T1635" i="10" s="1"/>
  <c r="M1639" i="10"/>
  <c r="T1639" i="10" s="1"/>
  <c r="M1643" i="10"/>
  <c r="T1643" i="10" s="1"/>
  <c r="M1647" i="10"/>
  <c r="T1647" i="10" s="1"/>
  <c r="M1651" i="10"/>
  <c r="T1651" i="10" s="1"/>
  <c r="P1769" i="10"/>
  <c r="N1769" i="10"/>
  <c r="T1769" i="10" s="1"/>
  <c r="L1771" i="10"/>
  <c r="P1777" i="10"/>
  <c r="N1777" i="10"/>
  <c r="T1777" i="10" s="1"/>
  <c r="L1779" i="10"/>
  <c r="P1785" i="10"/>
  <c r="N1785" i="10"/>
  <c r="T1785" i="10" s="1"/>
  <c r="L1787" i="10"/>
  <c r="P1793" i="10"/>
  <c r="N1793" i="10"/>
  <c r="T1793" i="10" s="1"/>
  <c r="L1795" i="10"/>
  <c r="P1801" i="10"/>
  <c r="N1801" i="10"/>
  <c r="T1801" i="10" s="1"/>
  <c r="L1803" i="10"/>
  <c r="P1809" i="10"/>
  <c r="N1809" i="10"/>
  <c r="T1809" i="10" s="1"/>
  <c r="L1811" i="10"/>
  <c r="P1817" i="10"/>
  <c r="N1817" i="10"/>
  <c r="T1817" i="10" s="1"/>
  <c r="L1819" i="10"/>
  <c r="P1825" i="10"/>
  <c r="N1825" i="10"/>
  <c r="T1825" i="10" s="1"/>
  <c r="L1827" i="10"/>
  <c r="P1833" i="10"/>
  <c r="N1833" i="10"/>
  <c r="T1833" i="10" s="1"/>
  <c r="L1835" i="10"/>
  <c r="O1905" i="10"/>
  <c r="R1905" i="10" s="1"/>
  <c r="O1909" i="10"/>
  <c r="R1909" i="10" s="1"/>
  <c r="O1913" i="10"/>
  <c r="R1913" i="10" s="1"/>
  <c r="O1917" i="10"/>
  <c r="R1917" i="10" s="1"/>
  <c r="O1921" i="10"/>
  <c r="R1921" i="10" s="1"/>
  <c r="O1925" i="10"/>
  <c r="R1925" i="10" s="1"/>
  <c r="K1930" i="10"/>
  <c r="O1930" i="10"/>
  <c r="R1930" i="10" s="1"/>
  <c r="M1930" i="10"/>
  <c r="P1930" i="10"/>
  <c r="R1932" i="10"/>
  <c r="N1940" i="10"/>
  <c r="N1945" i="10"/>
  <c r="T1945" i="10" s="1"/>
  <c r="N1947" i="10"/>
  <c r="T1947" i="10" s="1"/>
  <c r="S1947" i="10"/>
  <c r="Q1947" i="10"/>
  <c r="O1947" i="10"/>
  <c r="R1947" i="10" s="1"/>
  <c r="M1950" i="10"/>
  <c r="K1962" i="10"/>
  <c r="O1962" i="10"/>
  <c r="R1962" i="10" s="1"/>
  <c r="M1962" i="10"/>
  <c r="P1962" i="10"/>
  <c r="R1964" i="10"/>
  <c r="N1972" i="10"/>
  <c r="N1977" i="10"/>
  <c r="T1977" i="10" s="1"/>
  <c r="N1979" i="10"/>
  <c r="T1979" i="10" s="1"/>
  <c r="S1979" i="10"/>
  <c r="Q1979" i="10"/>
  <c r="O1979" i="10"/>
  <c r="R1979" i="10" s="1"/>
  <c r="M1982" i="10"/>
  <c r="K1994" i="10"/>
  <c r="O1994" i="10"/>
  <c r="R1994" i="10" s="1"/>
  <c r="M1994" i="10"/>
  <c r="P1994" i="10"/>
  <c r="R1996" i="10"/>
  <c r="N2004" i="10"/>
  <c r="N2009" i="10"/>
  <c r="T2009" i="10" s="1"/>
  <c r="N2011" i="10"/>
  <c r="T2011" i="10" s="1"/>
  <c r="S2011" i="10"/>
  <c r="Q2011" i="10"/>
  <c r="O2011" i="10"/>
  <c r="R2011" i="10" s="1"/>
  <c r="M2014" i="10"/>
  <c r="K2026" i="10"/>
  <c r="O2026" i="10"/>
  <c r="R2026" i="10" s="1"/>
  <c r="M2026" i="10"/>
  <c r="P2026" i="10"/>
  <c r="R2028" i="10"/>
  <c r="N2036" i="10"/>
  <c r="N2041" i="10"/>
  <c r="N2043" i="10"/>
  <c r="T2043" i="10" s="1"/>
  <c r="S2043" i="10"/>
  <c r="Q2043" i="10"/>
  <c r="O2043" i="10"/>
  <c r="R2043" i="10" s="1"/>
  <c r="M2046" i="10"/>
  <c r="K2058" i="10"/>
  <c r="O2058" i="10"/>
  <c r="M2058" i="10"/>
  <c r="R2060" i="10"/>
  <c r="N2068" i="10"/>
  <c r="N2073" i="10"/>
  <c r="N2075" i="10"/>
  <c r="T2075" i="10" s="1"/>
  <c r="S2075" i="10"/>
  <c r="Q2075" i="10"/>
  <c r="O2075" i="10"/>
  <c r="R2075" i="10" s="1"/>
  <c r="M2078" i="10"/>
  <c r="K2090" i="10"/>
  <c r="O2090" i="10"/>
  <c r="R2090" i="10" s="1"/>
  <c r="M2090" i="10"/>
  <c r="P2090" i="10"/>
  <c r="R2092" i="10"/>
  <c r="N2100" i="10"/>
  <c r="T2104" i="10"/>
  <c r="N2105" i="10"/>
  <c r="T2107" i="10"/>
  <c r="O2108" i="10"/>
  <c r="N2111" i="10"/>
  <c r="L2111" i="10"/>
  <c r="K2111" i="10"/>
  <c r="J2111" i="10"/>
  <c r="Q2111" i="10"/>
  <c r="G2120" i="10"/>
  <c r="Q2120" i="10" s="1"/>
  <c r="O2132" i="10"/>
  <c r="N2135" i="10"/>
  <c r="L2135" i="10"/>
  <c r="K2135" i="10"/>
  <c r="J2135" i="10"/>
  <c r="Q2135" i="10"/>
  <c r="G2144" i="10"/>
  <c r="Q2144" i="10" s="1"/>
  <c r="G2157" i="10"/>
  <c r="P2157" i="10" s="1"/>
  <c r="O2157" i="10"/>
  <c r="R2157" i="10" s="1"/>
  <c r="N2157" i="10"/>
  <c r="M2157" i="10"/>
  <c r="H2158" i="10"/>
  <c r="I2158" i="10"/>
  <c r="L2158" i="10"/>
  <c r="K2158" i="10"/>
  <c r="J2158" i="10"/>
  <c r="G2158" i="10"/>
  <c r="Q2160" i="10"/>
  <c r="H2164" i="10"/>
  <c r="H2165" i="10"/>
  <c r="N2168" i="10"/>
  <c r="H2168" i="10"/>
  <c r="P2168" i="10" s="1"/>
  <c r="L2168" i="10"/>
  <c r="K2168" i="10"/>
  <c r="J2168" i="10"/>
  <c r="S2168" i="10" s="1"/>
  <c r="G2179" i="10"/>
  <c r="R2185" i="10"/>
  <c r="Q2185" i="10"/>
  <c r="I2185" i="10"/>
  <c r="P2185" i="10" s="1"/>
  <c r="L2185" i="10"/>
  <c r="T2185" i="10" s="1"/>
  <c r="L2187" i="10"/>
  <c r="K2187" i="10"/>
  <c r="I2187" i="10"/>
  <c r="P2187" i="10" s="1"/>
  <c r="N2187" i="10"/>
  <c r="O2187" i="10"/>
  <c r="M2187" i="10"/>
  <c r="J2187" i="10"/>
  <c r="J2198" i="10"/>
  <c r="S2198" i="10" s="1"/>
  <c r="O2204" i="10"/>
  <c r="R2204" i="10" s="1"/>
  <c r="N2204" i="10"/>
  <c r="T2204" i="10" s="1"/>
  <c r="G2204" i="10"/>
  <c r="P2204" i="10" s="1"/>
  <c r="S2204" i="10"/>
  <c r="L2219" i="10"/>
  <c r="K2219" i="10"/>
  <c r="I2219" i="10"/>
  <c r="N2219" i="10"/>
  <c r="O2219" i="10"/>
  <c r="M2219" i="10"/>
  <c r="J2219" i="10"/>
  <c r="H2219" i="10"/>
  <c r="G2219" i="10"/>
  <c r="O2220" i="10"/>
  <c r="R2220" i="10" s="1"/>
  <c r="N2220" i="10"/>
  <c r="T2220" i="10" s="1"/>
  <c r="G2220" i="10"/>
  <c r="P2220" i="10" s="1"/>
  <c r="S2220" i="10"/>
  <c r="M2223" i="10"/>
  <c r="I2228" i="10"/>
  <c r="I2262" i="10"/>
  <c r="H2262" i="10"/>
  <c r="L2262" i="10"/>
  <c r="G2262" i="10"/>
  <c r="Q2262" i="10" s="1"/>
  <c r="J2262" i="10"/>
  <c r="O2262" i="10"/>
  <c r="N2262" i="10"/>
  <c r="M2262" i="10"/>
  <c r="K2262" i="10"/>
  <c r="S2268" i="10"/>
  <c r="K2278" i="10"/>
  <c r="G2280" i="10"/>
  <c r="Q2280" i="10" s="1"/>
  <c r="O2287" i="10"/>
  <c r="N2287" i="10"/>
  <c r="J2287" i="10"/>
  <c r="I2287" i="10"/>
  <c r="H2287" i="10"/>
  <c r="O2292" i="10"/>
  <c r="N2292" i="10"/>
  <c r="H2292" i="10"/>
  <c r="L2292" i="10"/>
  <c r="K2292" i="10"/>
  <c r="J2292" i="10"/>
  <c r="I2292" i="10"/>
  <c r="G2292" i="10"/>
  <c r="Q2292" i="10" s="1"/>
  <c r="N2297" i="10"/>
  <c r="M2299" i="10"/>
  <c r="N2301" i="10"/>
  <c r="N2305" i="10"/>
  <c r="S2323" i="10"/>
  <c r="G2361" i="10"/>
  <c r="Q2361" i="10" s="1"/>
  <c r="J2361" i="10"/>
  <c r="S2361" i="10" s="1"/>
  <c r="I2361" i="10"/>
  <c r="H2361" i="10"/>
  <c r="O2361" i="10"/>
  <c r="N2361" i="10"/>
  <c r="T2361" i="10" s="1"/>
  <c r="L2362" i="10"/>
  <c r="L2372" i="10"/>
  <c r="O2380" i="10"/>
  <c r="N2380" i="10"/>
  <c r="H2380" i="10"/>
  <c r="G2380" i="10"/>
  <c r="Q2380" i="10" s="1"/>
  <c r="L2380" i="10"/>
  <c r="K2380" i="10"/>
  <c r="M2380" i="10"/>
  <c r="J2380" i="10"/>
  <c r="S2380" i="10" s="1"/>
  <c r="T2381" i="10"/>
  <c r="O2392" i="10"/>
  <c r="N2392" i="10"/>
  <c r="M2392" i="10"/>
  <c r="K2392" i="10"/>
  <c r="J2392" i="10"/>
  <c r="I2392" i="10"/>
  <c r="G2392" i="10"/>
  <c r="Q2392" i="10" s="1"/>
  <c r="L2392" i="10"/>
  <c r="H2392" i="10"/>
  <c r="K2410" i="10"/>
  <c r="J2410" i="10"/>
  <c r="S2410" i="10" s="1"/>
  <c r="L2410" i="10"/>
  <c r="I2410" i="10"/>
  <c r="Q2436" i="10"/>
  <c r="P2436" i="10"/>
  <c r="K2491" i="10"/>
  <c r="J2491" i="10"/>
  <c r="I2491" i="10"/>
  <c r="L2491" i="10"/>
  <c r="H2491" i="10"/>
  <c r="G2491" i="10"/>
  <c r="Q2491" i="10" s="1"/>
  <c r="O2491" i="10"/>
  <c r="N2491" i="10"/>
  <c r="M2491" i="10"/>
  <c r="S1766" i="10"/>
  <c r="G1766" i="10"/>
  <c r="N1766" i="10"/>
  <c r="T1766" i="10" s="1"/>
  <c r="S1774" i="10"/>
  <c r="G1774" i="10"/>
  <c r="N1774" i="10"/>
  <c r="T1774" i="10" s="1"/>
  <c r="S1782" i="10"/>
  <c r="G1782" i="10"/>
  <c r="N1782" i="10"/>
  <c r="T1782" i="10" s="1"/>
  <c r="S1790" i="10"/>
  <c r="G1790" i="10"/>
  <c r="N1790" i="10"/>
  <c r="T1790" i="10" s="1"/>
  <c r="S1798" i="10"/>
  <c r="G1798" i="10"/>
  <c r="N1798" i="10"/>
  <c r="T1798" i="10" s="1"/>
  <c r="S1806" i="10"/>
  <c r="G1806" i="10"/>
  <c r="N1806" i="10"/>
  <c r="T1806" i="10" s="1"/>
  <c r="S1814" i="10"/>
  <c r="G1814" i="10"/>
  <c r="N1814" i="10"/>
  <c r="T1814" i="10" s="1"/>
  <c r="S1822" i="10"/>
  <c r="G1822" i="10"/>
  <c r="N1822" i="10"/>
  <c r="T1822" i="10" s="1"/>
  <c r="S1830" i="10"/>
  <c r="G1830" i="10"/>
  <c r="N1830" i="10"/>
  <c r="T1830" i="10" s="1"/>
  <c r="S1838" i="10"/>
  <c r="G1838" i="10"/>
  <c r="N1838" i="10"/>
  <c r="T1838" i="10" s="1"/>
  <c r="Q1905" i="10"/>
  <c r="Q1909" i="10"/>
  <c r="Q1913" i="10"/>
  <c r="Q1917" i="10"/>
  <c r="Q1921" i="10"/>
  <c r="Q1925" i="10"/>
  <c r="S1932" i="10"/>
  <c r="N1935" i="10"/>
  <c r="L1935" i="10"/>
  <c r="J1935" i="10"/>
  <c r="P1935" i="10"/>
  <c r="Q1942" i="10"/>
  <c r="Q1952" i="10"/>
  <c r="O1952" i="10"/>
  <c r="R1952" i="10" s="1"/>
  <c r="P1952" i="10"/>
  <c r="S1964" i="10"/>
  <c r="N1967" i="10"/>
  <c r="L1967" i="10"/>
  <c r="J1967" i="10"/>
  <c r="P1967" i="10"/>
  <c r="Q1974" i="10"/>
  <c r="Q1984" i="10"/>
  <c r="O1984" i="10"/>
  <c r="R1984" i="10" s="1"/>
  <c r="P1984" i="10"/>
  <c r="S1996" i="10"/>
  <c r="N1999" i="10"/>
  <c r="L1999" i="10"/>
  <c r="J1999" i="10"/>
  <c r="P1999" i="10"/>
  <c r="Q2006" i="10"/>
  <c r="Q2016" i="10"/>
  <c r="O2016" i="10"/>
  <c r="R2016" i="10" s="1"/>
  <c r="P2016" i="10"/>
  <c r="S2028" i="10"/>
  <c r="N2031" i="10"/>
  <c r="L2031" i="10"/>
  <c r="J2031" i="10"/>
  <c r="P2031" i="10"/>
  <c r="Q2038" i="10"/>
  <c r="Q2048" i="10"/>
  <c r="O2048" i="10"/>
  <c r="R2048" i="10" s="1"/>
  <c r="P2048" i="10"/>
  <c r="S2060" i="10"/>
  <c r="N2063" i="10"/>
  <c r="L2063" i="10"/>
  <c r="J2063" i="10"/>
  <c r="P2063" i="10"/>
  <c r="Q2070" i="10"/>
  <c r="Q2080" i="10"/>
  <c r="O2080" i="10"/>
  <c r="R2080" i="10" s="1"/>
  <c r="P2080" i="10"/>
  <c r="S2092" i="10"/>
  <c r="N2095" i="10"/>
  <c r="L2095" i="10"/>
  <c r="J2095" i="10"/>
  <c r="P2095" i="10"/>
  <c r="Q2102" i="10"/>
  <c r="K2118" i="10"/>
  <c r="T2118" i="10" s="1"/>
  <c r="H2118" i="10"/>
  <c r="G2118" i="10"/>
  <c r="Q2118" i="10" s="1"/>
  <c r="S2118" i="10"/>
  <c r="H2120" i="10"/>
  <c r="Q2128" i="10"/>
  <c r="P2128" i="10"/>
  <c r="O2128" i="10"/>
  <c r="R2128" i="10" s="1"/>
  <c r="T2128" i="10"/>
  <c r="K2142" i="10"/>
  <c r="T2142" i="10" s="1"/>
  <c r="H2142" i="10"/>
  <c r="G2142" i="10"/>
  <c r="Q2142" i="10" s="1"/>
  <c r="S2142" i="10"/>
  <c r="H2144" i="10"/>
  <c r="Q2154" i="10"/>
  <c r="I2164" i="10"/>
  <c r="I2165" i="10"/>
  <c r="J2169" i="10"/>
  <c r="R2169" i="10" s="1"/>
  <c r="M2169" i="10"/>
  <c r="T2169" i="10" s="1"/>
  <c r="G2169" i="10"/>
  <c r="P2169" i="10" s="1"/>
  <c r="G2177" i="10"/>
  <c r="Q2177" i="10" s="1"/>
  <c r="H2179" i="10"/>
  <c r="G2180" i="10"/>
  <c r="G2182" i="10"/>
  <c r="K2198" i="10"/>
  <c r="G2201" i="10"/>
  <c r="L2207" i="10"/>
  <c r="K2207" i="10"/>
  <c r="I2207" i="10"/>
  <c r="N2207" i="10"/>
  <c r="H2207" i="10"/>
  <c r="G2207" i="10"/>
  <c r="S2207" i="10"/>
  <c r="O2212" i="10"/>
  <c r="N2212" i="10"/>
  <c r="M2212" i="10"/>
  <c r="L2212" i="10"/>
  <c r="K2212" i="10"/>
  <c r="J2212" i="10"/>
  <c r="I2213" i="10"/>
  <c r="L2213" i="10"/>
  <c r="T2213" i="10" s="1"/>
  <c r="J2213" i="10"/>
  <c r="S2213" i="10" s="1"/>
  <c r="H2213" i="10"/>
  <c r="G2213" i="10"/>
  <c r="N2223" i="10"/>
  <c r="P2233" i="10"/>
  <c r="O2236" i="10"/>
  <c r="N2236" i="10"/>
  <c r="K2236" i="10"/>
  <c r="H2236" i="10"/>
  <c r="Q2236" i="10"/>
  <c r="M2236" i="10"/>
  <c r="L2236" i="10"/>
  <c r="J2236" i="10"/>
  <c r="S2236" i="10" s="1"/>
  <c r="I2236" i="10"/>
  <c r="L2255" i="10"/>
  <c r="K2255" i="10"/>
  <c r="I2255" i="10"/>
  <c r="M2255" i="10"/>
  <c r="J2255" i="10"/>
  <c r="R2255" i="10" s="1"/>
  <c r="H2255" i="10"/>
  <c r="G2255" i="10"/>
  <c r="Q2255" i="10" s="1"/>
  <c r="M2264" i="10"/>
  <c r="R2275" i="10"/>
  <c r="M2279" i="10"/>
  <c r="I2280" i="10"/>
  <c r="N2282" i="10"/>
  <c r="O2282" i="10"/>
  <c r="M2282" i="10"/>
  <c r="L2282" i="10"/>
  <c r="K2282" i="10"/>
  <c r="G2282" i="10"/>
  <c r="Q2282" i="10" s="1"/>
  <c r="H2285" i="10"/>
  <c r="G2289" i="10"/>
  <c r="Q2289" i="10" s="1"/>
  <c r="J2289" i="10"/>
  <c r="S2289" i="10" s="1"/>
  <c r="I2289" i="10"/>
  <c r="M2289" i="10"/>
  <c r="O2289" i="10"/>
  <c r="N2289" i="10"/>
  <c r="L2289" i="10"/>
  <c r="K2289" i="10"/>
  <c r="H2289" i="10"/>
  <c r="O2297" i="10"/>
  <c r="O2299" i="10"/>
  <c r="I2299" i="10"/>
  <c r="J2299" i="10"/>
  <c r="G2299" i="10"/>
  <c r="O2301" i="10"/>
  <c r="O2305" i="10"/>
  <c r="G2320" i="10"/>
  <c r="Q2320" i="10" s="1"/>
  <c r="Q2322" i="10"/>
  <c r="Q2338" i="10"/>
  <c r="G2359" i="10"/>
  <c r="J2359" i="10"/>
  <c r="O2359" i="10"/>
  <c r="N2359" i="10"/>
  <c r="I2359" i="10"/>
  <c r="M2362" i="10"/>
  <c r="G2369" i="10"/>
  <c r="Q2369" i="10" s="1"/>
  <c r="J2369" i="10"/>
  <c r="S2369" i="10" s="1"/>
  <c r="I2369" i="10"/>
  <c r="K2369" i="10"/>
  <c r="H2369" i="10"/>
  <c r="N2369" i="10"/>
  <c r="O2369" i="10"/>
  <c r="M2369" i="10"/>
  <c r="L2369" i="10"/>
  <c r="O2371" i="10"/>
  <c r="N2371" i="10"/>
  <c r="I2371" i="10"/>
  <c r="P2371" i="10" s="1"/>
  <c r="J2371" i="10"/>
  <c r="M2372" i="10"/>
  <c r="R2375" i="10"/>
  <c r="S2375" i="10"/>
  <c r="Q2386" i="10"/>
  <c r="Q2396" i="10"/>
  <c r="P2396" i="10"/>
  <c r="Q2407" i="10"/>
  <c r="J1771" i="10"/>
  <c r="N1771" i="10"/>
  <c r="J1779" i="10"/>
  <c r="N1779" i="10"/>
  <c r="J1787" i="10"/>
  <c r="N1787" i="10"/>
  <c r="J1795" i="10"/>
  <c r="N1795" i="10"/>
  <c r="J1803" i="10"/>
  <c r="N1803" i="10"/>
  <c r="J1811" i="10"/>
  <c r="N1811" i="10"/>
  <c r="J1819" i="10"/>
  <c r="N1819" i="10"/>
  <c r="J1827" i="10"/>
  <c r="N1827" i="10"/>
  <c r="J1835" i="10"/>
  <c r="N1835" i="10"/>
  <c r="S1905" i="10"/>
  <c r="S1909" i="10"/>
  <c r="S1913" i="10"/>
  <c r="S1917" i="10"/>
  <c r="S1921" i="10"/>
  <c r="S1925" i="10"/>
  <c r="K1940" i="10"/>
  <c r="I1940" i="10"/>
  <c r="H1945" i="10"/>
  <c r="J1945" i="10"/>
  <c r="G1945" i="10"/>
  <c r="Q1945" i="10" s="1"/>
  <c r="K1950" i="10"/>
  <c r="H1950" i="10"/>
  <c r="O1950" i="10"/>
  <c r="Q1972" i="10"/>
  <c r="K1972" i="10"/>
  <c r="I1972" i="10"/>
  <c r="P1972" i="10" s="1"/>
  <c r="H1977" i="10"/>
  <c r="J1977" i="10"/>
  <c r="G1977" i="10"/>
  <c r="Q1977" i="10" s="1"/>
  <c r="K1982" i="10"/>
  <c r="H1982" i="10"/>
  <c r="O1982" i="10"/>
  <c r="Q2004" i="10"/>
  <c r="K2004" i="10"/>
  <c r="I2004" i="10"/>
  <c r="P2004" i="10" s="1"/>
  <c r="H2009" i="10"/>
  <c r="J2009" i="10"/>
  <c r="G2009" i="10"/>
  <c r="Q2009" i="10" s="1"/>
  <c r="K2014" i="10"/>
  <c r="H2014" i="10"/>
  <c r="O2014" i="10"/>
  <c r="Q2036" i="10"/>
  <c r="K2036" i="10"/>
  <c r="I2036" i="10"/>
  <c r="P2036" i="10" s="1"/>
  <c r="H2041" i="10"/>
  <c r="J2041" i="10"/>
  <c r="G2041" i="10"/>
  <c r="Q2041" i="10" s="1"/>
  <c r="K2046" i="10"/>
  <c r="H2046" i="10"/>
  <c r="O2046" i="10"/>
  <c r="Q2068" i="10"/>
  <c r="K2068" i="10"/>
  <c r="I2068" i="10"/>
  <c r="P2068" i="10" s="1"/>
  <c r="H2073" i="10"/>
  <c r="J2073" i="10"/>
  <c r="G2073" i="10"/>
  <c r="Q2073" i="10" s="1"/>
  <c r="K2078" i="10"/>
  <c r="H2078" i="10"/>
  <c r="O2078" i="10"/>
  <c r="G2099" i="10"/>
  <c r="P2099" i="10" s="1"/>
  <c r="Q2100" i="10"/>
  <c r="K2100" i="10"/>
  <c r="I2100" i="10"/>
  <c r="P2100" i="10" s="1"/>
  <c r="G2104" i="10"/>
  <c r="P2104" i="10" s="1"/>
  <c r="H2105" i="10"/>
  <c r="J2105" i="10"/>
  <c r="G2105" i="10"/>
  <c r="Q2105" i="10" s="1"/>
  <c r="Q2108" i="10"/>
  <c r="K2108" i="10"/>
  <c r="J2108" i="10"/>
  <c r="I2108" i="10"/>
  <c r="P2108" i="10" s="1"/>
  <c r="I2120" i="10"/>
  <c r="Q2132" i="10"/>
  <c r="K2132" i="10"/>
  <c r="J2132" i="10"/>
  <c r="S2132" i="10" s="1"/>
  <c r="I2132" i="10"/>
  <c r="P2132" i="10" s="1"/>
  <c r="I2144" i="10"/>
  <c r="N2160" i="10"/>
  <c r="R2160" i="10"/>
  <c r="H2160" i="10"/>
  <c r="P2160" i="10" s="1"/>
  <c r="M2160" i="10"/>
  <c r="L2160" i="10"/>
  <c r="K2160" i="10"/>
  <c r="J2164" i="10"/>
  <c r="S2164" i="10" s="1"/>
  <c r="J2165" i="10"/>
  <c r="K2166" i="10"/>
  <c r="L2171" i="10"/>
  <c r="K2171" i="10"/>
  <c r="I2171" i="10"/>
  <c r="N2171" i="10"/>
  <c r="O2171" i="10"/>
  <c r="M2171" i="10"/>
  <c r="J2171" i="10"/>
  <c r="H2177" i="10"/>
  <c r="K2178" i="10"/>
  <c r="T2178" i="10" s="1"/>
  <c r="J2179" i="10"/>
  <c r="R2179" i="10" s="1"/>
  <c r="H2180" i="10"/>
  <c r="K2181" i="10"/>
  <c r="J2182" i="10"/>
  <c r="R2182" i="10" s="1"/>
  <c r="O2188" i="10"/>
  <c r="R2188" i="10" s="1"/>
  <c r="N2188" i="10"/>
  <c r="T2188" i="10" s="1"/>
  <c r="G2188" i="10"/>
  <c r="Q2188" i="10" s="1"/>
  <c r="S2188" i="10"/>
  <c r="L2198" i="10"/>
  <c r="G2200" i="10"/>
  <c r="Q2200" i="10" s="1"/>
  <c r="H2201" i="10"/>
  <c r="I2206" i="10"/>
  <c r="H2206" i="10"/>
  <c r="S2206" i="10"/>
  <c r="M2206" i="10"/>
  <c r="L2206" i="10"/>
  <c r="K2206" i="10"/>
  <c r="O2216" i="10"/>
  <c r="N2216" i="10"/>
  <c r="T2216" i="10" s="1"/>
  <c r="J2216" i="10"/>
  <c r="S2216" i="10" s="1"/>
  <c r="I2216" i="10"/>
  <c r="H2216" i="10"/>
  <c r="G2216" i="10"/>
  <c r="L2231" i="10"/>
  <c r="K2231" i="10"/>
  <c r="S2231" i="10"/>
  <c r="I2231" i="10"/>
  <c r="H2231" i="10"/>
  <c r="G2231" i="10"/>
  <c r="Q2231" i="10" s="1"/>
  <c r="O2237" i="10"/>
  <c r="Q2251" i="10"/>
  <c r="G2279" i="10"/>
  <c r="J2279" i="10"/>
  <c r="O2279" i="10"/>
  <c r="N2279" i="10"/>
  <c r="J2280" i="10"/>
  <c r="M2295" i="10"/>
  <c r="M2296" i="10"/>
  <c r="H2320" i="10"/>
  <c r="O2356" i="10"/>
  <c r="N2356" i="10"/>
  <c r="H2356" i="10"/>
  <c r="G2356" i="10"/>
  <c r="Q2356" i="10" s="1"/>
  <c r="L2356" i="10"/>
  <c r="K2356" i="10"/>
  <c r="M2356" i="10"/>
  <c r="J2356" i="10"/>
  <c r="S2356" i="10" s="1"/>
  <c r="I2356" i="10"/>
  <c r="K2411" i="10"/>
  <c r="J2411" i="10"/>
  <c r="S2411" i="10" s="1"/>
  <c r="I2411" i="10"/>
  <c r="L2411" i="10"/>
  <c r="H2411" i="10"/>
  <c r="G2411" i="10"/>
  <c r="Q2411" i="10" s="1"/>
  <c r="O2411" i="10"/>
  <c r="M2411" i="10"/>
  <c r="Q2343" i="10"/>
  <c r="M2347" i="10"/>
  <c r="O2360" i="10"/>
  <c r="R2360" i="10" s="1"/>
  <c r="N2360" i="10"/>
  <c r="Q2360" i="10"/>
  <c r="M2360" i="10"/>
  <c r="K2360" i="10"/>
  <c r="I2360" i="10"/>
  <c r="P2360" i="10" s="1"/>
  <c r="J2382" i="10"/>
  <c r="S2382" i="10" s="1"/>
  <c r="I2382" i="10"/>
  <c r="H2382" i="10"/>
  <c r="M2382" i="10"/>
  <c r="L2382" i="10"/>
  <c r="G2382" i="10"/>
  <c r="Q2382" i="10" s="1"/>
  <c r="O2382" i="10"/>
  <c r="G2383" i="10"/>
  <c r="J2383" i="10"/>
  <c r="Q2404" i="10"/>
  <c r="O2429" i="10"/>
  <c r="M2429" i="10"/>
  <c r="L2429" i="10"/>
  <c r="K2429" i="10"/>
  <c r="N2429" i="10"/>
  <c r="J2429" i="10"/>
  <c r="S2429" i="10" s="1"/>
  <c r="G2429" i="10"/>
  <c r="Q2429" i="10" s="1"/>
  <c r="N2442" i="10"/>
  <c r="S2516" i="10"/>
  <c r="R2516" i="10"/>
  <c r="N2533" i="10"/>
  <c r="J2533" i="10"/>
  <c r="I2533" i="10"/>
  <c r="H2533" i="10"/>
  <c r="G2533" i="10"/>
  <c r="Q2533" i="10" s="1"/>
  <c r="I2660" i="10"/>
  <c r="H2660" i="10"/>
  <c r="G2660" i="10"/>
  <c r="Q2660" i="10" s="1"/>
  <c r="L2660" i="10"/>
  <c r="K2660" i="10"/>
  <c r="J2660" i="10"/>
  <c r="S2660" i="10" s="1"/>
  <c r="O2660" i="10"/>
  <c r="N2660" i="10"/>
  <c r="M2660" i="10"/>
  <c r="L2442" i="10"/>
  <c r="K2442" i="10"/>
  <c r="I2442" i="10"/>
  <c r="O2457" i="10"/>
  <c r="G2457" i="10"/>
  <c r="Q2457" i="10" s="1"/>
  <c r="N2457" i="10"/>
  <c r="M2457" i="10"/>
  <c r="L2457" i="10"/>
  <c r="K2457" i="10"/>
  <c r="J2457" i="10"/>
  <c r="S2457" i="10" s="1"/>
  <c r="I2457" i="10"/>
  <c r="O2489" i="10"/>
  <c r="G2489" i="10"/>
  <c r="Q2489" i="10" s="1"/>
  <c r="K2489" i="10"/>
  <c r="N2489" i="10"/>
  <c r="M2489" i="10"/>
  <c r="L2489" i="10"/>
  <c r="J2489" i="10"/>
  <c r="S2489" i="10" s="1"/>
  <c r="I2489" i="10"/>
  <c r="H2489" i="10"/>
  <c r="N2506" i="10"/>
  <c r="J2506" i="10"/>
  <c r="L2506" i="10"/>
  <c r="K2506" i="10"/>
  <c r="L2655" i="10"/>
  <c r="K2655" i="10"/>
  <c r="J2655" i="10"/>
  <c r="S2655" i="10" s="1"/>
  <c r="I2655" i="10"/>
  <c r="N2655" i="10"/>
  <c r="M2655" i="10"/>
  <c r="H2655" i="10"/>
  <c r="O2655" i="10"/>
  <c r="G2655" i="10"/>
  <c r="O2493" i="10"/>
  <c r="M2493" i="10"/>
  <c r="L2493" i="10"/>
  <c r="K2493" i="10"/>
  <c r="I2493" i="10"/>
  <c r="N2493" i="10"/>
  <c r="J2493" i="10"/>
  <c r="S2493" i="10" s="1"/>
  <c r="H2493" i="10"/>
  <c r="O2477" i="10"/>
  <c r="M2477" i="10"/>
  <c r="L2477" i="10"/>
  <c r="K2477" i="10"/>
  <c r="H2477" i="10"/>
  <c r="N2477" i="10"/>
  <c r="J2477" i="10"/>
  <c r="S2477" i="10" s="1"/>
  <c r="I2477" i="10"/>
  <c r="Q2511" i="10"/>
  <c r="Q2556" i="10"/>
  <c r="P2556" i="10"/>
  <c r="O2565" i="10"/>
  <c r="M2565" i="10"/>
  <c r="L2565" i="10"/>
  <c r="K2565" i="10"/>
  <c r="I2565" i="10"/>
  <c r="H2565" i="10"/>
  <c r="G2565" i="10"/>
  <c r="Q2565" i="10" s="1"/>
  <c r="N2565" i="10"/>
  <c r="Q2567" i="10"/>
  <c r="H2574" i="10"/>
  <c r="G2574" i="10"/>
  <c r="Q2574" i="10" s="1"/>
  <c r="I2574" i="10"/>
  <c r="L2574" i="10"/>
  <c r="O2574" i="10"/>
  <c r="N2574" i="10"/>
  <c r="K2574" i="10"/>
  <c r="J2574" i="10"/>
  <c r="Q2456" i="10"/>
  <c r="P2456" i="10"/>
  <c r="L2470" i="10"/>
  <c r="I2506" i="10"/>
  <c r="N2522" i="10"/>
  <c r="L2522" i="10"/>
  <c r="K2522" i="10"/>
  <c r="O2581" i="10"/>
  <c r="M2581" i="10"/>
  <c r="L2581" i="10"/>
  <c r="K2581" i="10"/>
  <c r="G2581" i="10"/>
  <c r="Q2581" i="10" s="1"/>
  <c r="J2581" i="10"/>
  <c r="S2581" i="10" s="1"/>
  <c r="N2581" i="10"/>
  <c r="I2581" i="10"/>
  <c r="H2581" i="10"/>
  <c r="R2217" i="10"/>
  <c r="Q2217" i="10"/>
  <c r="I2217" i="10"/>
  <c r="P2217" i="10" s="1"/>
  <c r="L2217" i="10"/>
  <c r="T2217" i="10" s="1"/>
  <c r="G2265" i="10"/>
  <c r="Q2265" i="10" s="1"/>
  <c r="J2265" i="10"/>
  <c r="S2265" i="10" s="1"/>
  <c r="I2266" i="10"/>
  <c r="H2266" i="10"/>
  <c r="L2266" i="10"/>
  <c r="G2266" i="10"/>
  <c r="S2266" i="10"/>
  <c r="O2300" i="10"/>
  <c r="N2300" i="10"/>
  <c r="H2300" i="10"/>
  <c r="I2300" i="10"/>
  <c r="L2300" i="10"/>
  <c r="O2307" i="10"/>
  <c r="R2307" i="10" s="1"/>
  <c r="I2307" i="10"/>
  <c r="M2311" i="10"/>
  <c r="O2332" i="10"/>
  <c r="N2332" i="10"/>
  <c r="H2332" i="10"/>
  <c r="G2332" i="10"/>
  <c r="Q2332" i="10" s="1"/>
  <c r="L2332" i="10"/>
  <c r="K2332" i="10"/>
  <c r="O2344" i="10"/>
  <c r="N2344" i="10"/>
  <c r="M2344" i="10"/>
  <c r="K2344" i="10"/>
  <c r="J2344" i="10"/>
  <c r="S2344" i="10" s="1"/>
  <c r="I2344" i="10"/>
  <c r="J2351" i="10"/>
  <c r="L2360" i="10"/>
  <c r="M2367" i="10"/>
  <c r="G2377" i="10"/>
  <c r="J2377" i="10"/>
  <c r="S2377" i="10" s="1"/>
  <c r="I2377" i="10"/>
  <c r="O2377" i="10"/>
  <c r="N2377" i="10"/>
  <c r="T2377" i="10" s="1"/>
  <c r="N2378" i="10"/>
  <c r="M2378" i="10"/>
  <c r="N2382" i="10"/>
  <c r="O2383" i="10"/>
  <c r="H2430" i="10"/>
  <c r="G2430" i="10"/>
  <c r="I2430" i="10"/>
  <c r="N2430" i="10"/>
  <c r="M2430" i="10"/>
  <c r="L2430" i="10"/>
  <c r="K2430" i="10"/>
  <c r="J2430" i="10"/>
  <c r="S2433" i="10"/>
  <c r="O2441" i="10"/>
  <c r="G2441" i="10"/>
  <c r="Q2441" i="10" s="1"/>
  <c r="N2441" i="10"/>
  <c r="M2441" i="10"/>
  <c r="L2441" i="10"/>
  <c r="J2441" i="10"/>
  <c r="K2467" i="10"/>
  <c r="J2467" i="10"/>
  <c r="S2467" i="10" s="1"/>
  <c r="I2467" i="10"/>
  <c r="L2467" i="10"/>
  <c r="H2467" i="10"/>
  <c r="G2467" i="10"/>
  <c r="O2467" i="10"/>
  <c r="N2467" i="10"/>
  <c r="N2470" i="10"/>
  <c r="H2485" i="10"/>
  <c r="N2490" i="10"/>
  <c r="I2490" i="10"/>
  <c r="L2490" i="10"/>
  <c r="K2490" i="10"/>
  <c r="J2490" i="10"/>
  <c r="S2490" i="10" s="1"/>
  <c r="G2493" i="10"/>
  <c r="Q2493" i="10" s="1"/>
  <c r="S2508" i="10"/>
  <c r="R2508" i="10"/>
  <c r="I2214" i="10"/>
  <c r="T2214" i="10"/>
  <c r="H2214" i="10"/>
  <c r="S2214" i="10"/>
  <c r="Q2214" i="10"/>
  <c r="K2257" i="10"/>
  <c r="O2257" i="10"/>
  <c r="R2257" i="10" s="1"/>
  <c r="I2258" i="10"/>
  <c r="H2258" i="10"/>
  <c r="L2258" i="10"/>
  <c r="G2258" i="10"/>
  <c r="M2258" i="10"/>
  <c r="R2258" i="10"/>
  <c r="L2267" i="10"/>
  <c r="K2267" i="10"/>
  <c r="S2267" i="10"/>
  <c r="N2267" i="10"/>
  <c r="R2267" i="10"/>
  <c r="L2275" i="10"/>
  <c r="K2275" i="10"/>
  <c r="S2275" i="10"/>
  <c r="H2275" i="10"/>
  <c r="P2275" i="10" s="1"/>
  <c r="M2275" i="10"/>
  <c r="O2308" i="10"/>
  <c r="R2308" i="10" s="1"/>
  <c r="N2308" i="10"/>
  <c r="T2308" i="10" s="1"/>
  <c r="H2308" i="10"/>
  <c r="J2310" i="10"/>
  <c r="I2310" i="10"/>
  <c r="H2310" i="10"/>
  <c r="M2310" i="10"/>
  <c r="G2310" i="10"/>
  <c r="Q2310" i="10" s="1"/>
  <c r="L2310" i="10"/>
  <c r="K2310" i="10"/>
  <c r="G2311" i="10"/>
  <c r="J2311" i="10"/>
  <c r="O2312" i="10"/>
  <c r="R2312" i="10" s="1"/>
  <c r="N2312" i="10"/>
  <c r="K2312" i="10"/>
  <c r="H2312" i="10"/>
  <c r="N2314" i="10"/>
  <c r="M2314" i="10"/>
  <c r="O2331" i="10"/>
  <c r="N2331" i="10"/>
  <c r="I2331" i="10"/>
  <c r="P2331" i="10" s="1"/>
  <c r="J2331" i="10"/>
  <c r="N2351" i="10"/>
  <c r="N2367" i="10"/>
  <c r="J2367" i="10"/>
  <c r="O2388" i="10"/>
  <c r="R2388" i="10" s="1"/>
  <c r="N2388" i="10"/>
  <c r="T2388" i="10" s="1"/>
  <c r="H2388" i="10"/>
  <c r="G2388" i="10"/>
  <c r="Q2388" i="10" s="1"/>
  <c r="S2388" i="10"/>
  <c r="O2401" i="10"/>
  <c r="G2401" i="10"/>
  <c r="Q2401" i="10" s="1"/>
  <c r="I2401" i="10"/>
  <c r="H2401" i="10"/>
  <c r="L2401" i="10"/>
  <c r="K2401" i="10"/>
  <c r="S2405" i="10"/>
  <c r="Q2455" i="10"/>
  <c r="O2465" i="10"/>
  <c r="G2465" i="10"/>
  <c r="Q2465" i="10" s="1"/>
  <c r="N2465" i="10"/>
  <c r="M2465" i="10"/>
  <c r="L2465" i="10"/>
  <c r="K2465" i="10"/>
  <c r="J2465" i="10"/>
  <c r="S2465" i="10" s="1"/>
  <c r="I2465" i="10"/>
  <c r="G2477" i="10"/>
  <c r="Q2477" i="10" s="1"/>
  <c r="I2485" i="10"/>
  <c r="Q2492" i="10"/>
  <c r="S2521" i="10"/>
  <c r="Q2524" i="10"/>
  <c r="S2532" i="10"/>
  <c r="R2532" i="10"/>
  <c r="J2565" i="10"/>
  <c r="M2574" i="10"/>
  <c r="H1933" i="10"/>
  <c r="N1933" i="10"/>
  <c r="H1941" i="10"/>
  <c r="N1941" i="10"/>
  <c r="T1941" i="10" s="1"/>
  <c r="H1949" i="10"/>
  <c r="P1949" i="10" s="1"/>
  <c r="N1949" i="10"/>
  <c r="T1949" i="10" s="1"/>
  <c r="H1957" i="10"/>
  <c r="P1957" i="10" s="1"/>
  <c r="N1957" i="10"/>
  <c r="T1957" i="10" s="1"/>
  <c r="H1965" i="10"/>
  <c r="N1965" i="10"/>
  <c r="H1973" i="10"/>
  <c r="N1973" i="10"/>
  <c r="T1973" i="10" s="1"/>
  <c r="H1981" i="10"/>
  <c r="P1981" i="10" s="1"/>
  <c r="N1981" i="10"/>
  <c r="T1981" i="10" s="1"/>
  <c r="H1989" i="10"/>
  <c r="P1989" i="10" s="1"/>
  <c r="N1989" i="10"/>
  <c r="T1989" i="10" s="1"/>
  <c r="H1997" i="10"/>
  <c r="N1997" i="10"/>
  <c r="H2005" i="10"/>
  <c r="N2005" i="10"/>
  <c r="T2005" i="10" s="1"/>
  <c r="H2013" i="10"/>
  <c r="P2013" i="10" s="1"/>
  <c r="N2013" i="10"/>
  <c r="T2013" i="10" s="1"/>
  <c r="H2021" i="10"/>
  <c r="P2021" i="10" s="1"/>
  <c r="N2021" i="10"/>
  <c r="T2021" i="10" s="1"/>
  <c r="H2029" i="10"/>
  <c r="P2029" i="10" s="1"/>
  <c r="N2029" i="10"/>
  <c r="H2037" i="10"/>
  <c r="N2037" i="10"/>
  <c r="T2037" i="10" s="1"/>
  <c r="H2045" i="10"/>
  <c r="P2045" i="10" s="1"/>
  <c r="N2045" i="10"/>
  <c r="T2045" i="10" s="1"/>
  <c r="H2053" i="10"/>
  <c r="P2053" i="10" s="1"/>
  <c r="N2053" i="10"/>
  <c r="T2053" i="10" s="1"/>
  <c r="H2061" i="10"/>
  <c r="P2061" i="10" s="1"/>
  <c r="N2061" i="10"/>
  <c r="H2069" i="10"/>
  <c r="N2069" i="10"/>
  <c r="H2077" i="10"/>
  <c r="P2077" i="10" s="1"/>
  <c r="N2077" i="10"/>
  <c r="T2077" i="10" s="1"/>
  <c r="H2085" i="10"/>
  <c r="P2085" i="10" s="1"/>
  <c r="N2085" i="10"/>
  <c r="T2085" i="10" s="1"/>
  <c r="H2093" i="10"/>
  <c r="N2093" i="10"/>
  <c r="H2101" i="10"/>
  <c r="N2101" i="10"/>
  <c r="M2106" i="10"/>
  <c r="H2109" i="10"/>
  <c r="P2109" i="10" s="1"/>
  <c r="N2109" i="10"/>
  <c r="T2109" i="10" s="1"/>
  <c r="M2114" i="10"/>
  <c r="H2117" i="10"/>
  <c r="P2117" i="10" s="1"/>
  <c r="N2117" i="10"/>
  <c r="T2117" i="10" s="1"/>
  <c r="M2122" i="10"/>
  <c r="H2125" i="10"/>
  <c r="P2125" i="10" s="1"/>
  <c r="N2125" i="10"/>
  <c r="T2125" i="10" s="1"/>
  <c r="M2130" i="10"/>
  <c r="H2133" i="10"/>
  <c r="P2133" i="10" s="1"/>
  <c r="N2133" i="10"/>
  <c r="T2133" i="10" s="1"/>
  <c r="M2138" i="10"/>
  <c r="H2141" i="10"/>
  <c r="P2141" i="10" s="1"/>
  <c r="N2141" i="10"/>
  <c r="T2141" i="10" s="1"/>
  <c r="M2146" i="10"/>
  <c r="T2154" i="10"/>
  <c r="H2154" i="10"/>
  <c r="P2154" i="10" s="1"/>
  <c r="O2154" i="10"/>
  <c r="R2154" i="10" s="1"/>
  <c r="O2176" i="10"/>
  <c r="R2176" i="10" s="1"/>
  <c r="N2176" i="10"/>
  <c r="T2176" i="10" s="1"/>
  <c r="Q2176" i="10"/>
  <c r="P2176" i="10"/>
  <c r="O2192" i="10"/>
  <c r="R2192" i="10" s="1"/>
  <c r="N2192" i="10"/>
  <c r="T2192" i="10" s="1"/>
  <c r="Q2192" i="10"/>
  <c r="P2192" i="10"/>
  <c r="O2208" i="10"/>
  <c r="R2208" i="10" s="1"/>
  <c r="N2208" i="10"/>
  <c r="T2208" i="10" s="1"/>
  <c r="Q2208" i="10"/>
  <c r="P2208" i="10"/>
  <c r="R2214" i="10"/>
  <c r="G2241" i="10"/>
  <c r="P2241" i="10" s="1"/>
  <c r="J2241" i="10"/>
  <c r="S2241" i="10" s="1"/>
  <c r="I2242" i="10"/>
  <c r="H2242" i="10"/>
  <c r="L2242" i="10"/>
  <c r="T2242" i="10" s="1"/>
  <c r="G2242" i="10"/>
  <c r="R2242" i="10"/>
  <c r="S2242" i="10"/>
  <c r="S2258" i="10"/>
  <c r="M2327" i="10"/>
  <c r="M2343" i="10"/>
  <c r="G2353" i="10"/>
  <c r="Q2353" i="10" s="1"/>
  <c r="J2353" i="10"/>
  <c r="I2353" i="10"/>
  <c r="O2353" i="10"/>
  <c r="N2353" i="10"/>
  <c r="T2353" i="10" s="1"/>
  <c r="N2354" i="10"/>
  <c r="M2354" i="10"/>
  <c r="S2360" i="10"/>
  <c r="P2376" i="10"/>
  <c r="O2376" i="10"/>
  <c r="R2376" i="10" s="1"/>
  <c r="N2376" i="10"/>
  <c r="Q2376" i="10"/>
  <c r="M2376" i="10"/>
  <c r="K2376" i="10"/>
  <c r="S2376" i="10"/>
  <c r="K2394" i="10"/>
  <c r="J2394" i="10"/>
  <c r="S2394" i="10" s="1"/>
  <c r="Q2399" i="10"/>
  <c r="Q2421" i="10"/>
  <c r="O2421" i="10"/>
  <c r="R2421" i="10" s="1"/>
  <c r="M2421" i="10"/>
  <c r="L2421" i="10"/>
  <c r="K2421" i="10"/>
  <c r="S2421" i="10"/>
  <c r="N2421" i="10"/>
  <c r="I2421" i="10"/>
  <c r="P2421" i="10" s="1"/>
  <c r="K2451" i="10"/>
  <c r="J2451" i="10"/>
  <c r="S2451" i="10" s="1"/>
  <c r="I2451" i="10"/>
  <c r="L2451" i="10"/>
  <c r="H2451" i="10"/>
  <c r="G2451" i="10"/>
  <c r="Q2451" i="10" s="1"/>
  <c r="O2451" i="10"/>
  <c r="N2451" i="10"/>
  <c r="M2451" i="10"/>
  <c r="L2458" i="10"/>
  <c r="K2458" i="10"/>
  <c r="J2458" i="10"/>
  <c r="S2458" i="10" s="1"/>
  <c r="I2458" i="10"/>
  <c r="I2522" i="10"/>
  <c r="N2538" i="10"/>
  <c r="L2538" i="10"/>
  <c r="K2538" i="10"/>
  <c r="J2538" i="10"/>
  <c r="S2538" i="10" s="1"/>
  <c r="I2538" i="10"/>
  <c r="K2547" i="10"/>
  <c r="J2547" i="10"/>
  <c r="S2547" i="10" s="1"/>
  <c r="I2547" i="10"/>
  <c r="L2547" i="10"/>
  <c r="H2547" i="10"/>
  <c r="G2547" i="10"/>
  <c r="Q2547" i="10" s="1"/>
  <c r="O2547" i="10"/>
  <c r="N2547" i="10"/>
  <c r="O2553" i="10"/>
  <c r="G2553" i="10"/>
  <c r="Q2553" i="10" s="1"/>
  <c r="N2553" i="10"/>
  <c r="M2553" i="10"/>
  <c r="K2553" i="10"/>
  <c r="J2553" i="10"/>
  <c r="S2553" i="10" s="1"/>
  <c r="I2553" i="10"/>
  <c r="H2553" i="10"/>
  <c r="H2582" i="10"/>
  <c r="S2582" i="10"/>
  <c r="G2582" i="10"/>
  <c r="Q2582" i="10" s="1"/>
  <c r="I2582" i="10"/>
  <c r="K2582" i="10"/>
  <c r="O2582" i="10"/>
  <c r="R2582" i="10" s="1"/>
  <c r="N2582" i="10"/>
  <c r="M2582" i="10"/>
  <c r="L2582" i="10"/>
  <c r="N2106" i="10"/>
  <c r="N2114" i="10"/>
  <c r="N2122" i="10"/>
  <c r="N2130" i="10"/>
  <c r="N2138" i="10"/>
  <c r="N2146" i="10"/>
  <c r="T2162" i="10"/>
  <c r="H2162" i="10"/>
  <c r="P2162" i="10" s="1"/>
  <c r="O2162" i="10"/>
  <c r="R2162" i="10" s="1"/>
  <c r="R2173" i="10"/>
  <c r="Q2173" i="10"/>
  <c r="I2173" i="10"/>
  <c r="P2173" i="10" s="1"/>
  <c r="L2173" i="10"/>
  <c r="T2173" i="10" s="1"/>
  <c r="L2183" i="10"/>
  <c r="K2183" i="10"/>
  <c r="I2183" i="10"/>
  <c r="P2183" i="10" s="1"/>
  <c r="N2183" i="10"/>
  <c r="Q2183" i="10"/>
  <c r="Q2189" i="10"/>
  <c r="I2189" i="10"/>
  <c r="P2189" i="10" s="1"/>
  <c r="L2189" i="10"/>
  <c r="T2189" i="10" s="1"/>
  <c r="L2199" i="10"/>
  <c r="K2199" i="10"/>
  <c r="I2199" i="10"/>
  <c r="P2199" i="10" s="1"/>
  <c r="N2199" i="10"/>
  <c r="Q2199" i="10"/>
  <c r="R2205" i="10"/>
  <c r="Q2205" i="10"/>
  <c r="I2205" i="10"/>
  <c r="P2205" i="10" s="1"/>
  <c r="L2205" i="10"/>
  <c r="T2205" i="10" s="1"/>
  <c r="L2215" i="10"/>
  <c r="K2215" i="10"/>
  <c r="I2215" i="10"/>
  <c r="P2215" i="10" s="1"/>
  <c r="N2215" i="10"/>
  <c r="Q2215" i="10"/>
  <c r="R2221" i="10"/>
  <c r="Q2221" i="10"/>
  <c r="I2221" i="10"/>
  <c r="P2221" i="10" s="1"/>
  <c r="L2221" i="10"/>
  <c r="T2221" i="10" s="1"/>
  <c r="K2233" i="10"/>
  <c r="O2233" i="10"/>
  <c r="R2233" i="10" s="1"/>
  <c r="I2234" i="10"/>
  <c r="H2234" i="10"/>
  <c r="L2234" i="10"/>
  <c r="G2234" i="10"/>
  <c r="M2234" i="10"/>
  <c r="R2234" i="10"/>
  <c r="L2243" i="10"/>
  <c r="K2243" i="10"/>
  <c r="S2243" i="10"/>
  <c r="P2243" i="10"/>
  <c r="N2243" i="10"/>
  <c r="R2243" i="10"/>
  <c r="L2251" i="10"/>
  <c r="K2251" i="10"/>
  <c r="H2251" i="10"/>
  <c r="P2251" i="10" s="1"/>
  <c r="M2251" i="10"/>
  <c r="L2259" i="10"/>
  <c r="K2259" i="10"/>
  <c r="S2259" i="10"/>
  <c r="G2259" i="10"/>
  <c r="Q2259" i="10" s="1"/>
  <c r="H2265" i="10"/>
  <c r="O2268" i="10"/>
  <c r="R2268" i="10" s="1"/>
  <c r="N2268" i="10"/>
  <c r="K2268" i="10"/>
  <c r="H2268" i="10"/>
  <c r="I2268" i="10"/>
  <c r="M2268" i="10"/>
  <c r="O2276" i="10"/>
  <c r="R2276" i="10" s="1"/>
  <c r="N2276" i="10"/>
  <c r="K2276" i="10"/>
  <c r="H2276" i="10"/>
  <c r="G2276" i="10"/>
  <c r="G2300" i="10"/>
  <c r="Q2300" i="10" s="1"/>
  <c r="G2303" i="10"/>
  <c r="J2326" i="10"/>
  <c r="I2326" i="10"/>
  <c r="H2326" i="10"/>
  <c r="M2326" i="10"/>
  <c r="G2326" i="10"/>
  <c r="L2326" i="10"/>
  <c r="K2326" i="10"/>
  <c r="G2327" i="10"/>
  <c r="J2327" i="10"/>
  <c r="O2328" i="10"/>
  <c r="R2328" i="10" s="1"/>
  <c r="N2328" i="10"/>
  <c r="Q2328" i="10"/>
  <c r="K2328" i="10"/>
  <c r="H2328" i="10"/>
  <c r="P2328" i="10" s="1"/>
  <c r="N2330" i="10"/>
  <c r="M2330" i="10"/>
  <c r="I2332" i="10"/>
  <c r="N2343" i="10"/>
  <c r="J2343" i="10"/>
  <c r="O2364" i="10"/>
  <c r="R2364" i="10" s="1"/>
  <c r="N2364" i="10"/>
  <c r="T2364" i="10" s="1"/>
  <c r="H2364" i="10"/>
  <c r="G2364" i="10"/>
  <c r="Q2364" i="10" s="1"/>
  <c r="S2364" i="10"/>
  <c r="G2378" i="10"/>
  <c r="Q2378" i="10" s="1"/>
  <c r="G2385" i="10"/>
  <c r="Q2385" i="10" s="1"/>
  <c r="J2385" i="10"/>
  <c r="I2385" i="10"/>
  <c r="H2385" i="10"/>
  <c r="H2441" i="10"/>
  <c r="S2449" i="10"/>
  <c r="Q2516" i="10"/>
  <c r="P2516" i="10"/>
  <c r="J2522" i="10"/>
  <c r="S2522" i="10" s="1"/>
  <c r="K2571" i="10"/>
  <c r="J2571" i="10"/>
  <c r="S2571" i="10" s="1"/>
  <c r="I2571" i="10"/>
  <c r="L2571" i="10"/>
  <c r="H2571" i="10"/>
  <c r="G2571" i="10"/>
  <c r="N2571" i="10"/>
  <c r="M2571" i="10"/>
  <c r="O2571" i="10"/>
  <c r="O2106" i="10"/>
  <c r="R2106" i="10" s="1"/>
  <c r="O2114" i="10"/>
  <c r="R2114" i="10" s="1"/>
  <c r="O2122" i="10"/>
  <c r="R2122" i="10" s="1"/>
  <c r="O2130" i="10"/>
  <c r="R2130" i="10" s="1"/>
  <c r="O2138" i="10"/>
  <c r="R2138" i="10" s="1"/>
  <c r="O2146" i="10"/>
  <c r="R2146" i="10" s="1"/>
  <c r="K2150" i="10"/>
  <c r="N2150" i="10"/>
  <c r="O2150" i="10"/>
  <c r="R2150" i="10" s="1"/>
  <c r="Q2162" i="10"/>
  <c r="I2170" i="10"/>
  <c r="T2170" i="10"/>
  <c r="H2170" i="10"/>
  <c r="S2170" i="10"/>
  <c r="Q2170" i="10"/>
  <c r="S2173" i="10"/>
  <c r="R2183" i="10"/>
  <c r="I2186" i="10"/>
  <c r="T2186" i="10"/>
  <c r="H2186" i="10"/>
  <c r="S2186" i="10"/>
  <c r="Q2186" i="10"/>
  <c r="S2189" i="10"/>
  <c r="R2199" i="10"/>
  <c r="I2202" i="10"/>
  <c r="T2202" i="10"/>
  <c r="H2202" i="10"/>
  <c r="S2202" i="10"/>
  <c r="Q2202" i="10"/>
  <c r="S2205" i="10"/>
  <c r="R2215" i="10"/>
  <c r="I2218" i="10"/>
  <c r="T2218" i="10"/>
  <c r="H2218" i="10"/>
  <c r="S2218" i="10"/>
  <c r="Q2218" i="10"/>
  <c r="S2221" i="10"/>
  <c r="S2234" i="10"/>
  <c r="G2257" i="10"/>
  <c r="P2257" i="10" s="1"/>
  <c r="O2260" i="10"/>
  <c r="R2260" i="10" s="1"/>
  <c r="N2260" i="10"/>
  <c r="K2260" i="10"/>
  <c r="H2260" i="10"/>
  <c r="P2260" i="10" s="1"/>
  <c r="S2260" i="10"/>
  <c r="I2265" i="10"/>
  <c r="G2298" i="10"/>
  <c r="Q2298" i="10" s="1"/>
  <c r="J2300" i="10"/>
  <c r="G2306" i="10"/>
  <c r="Q2306" i="10" s="1"/>
  <c r="G2307" i="10"/>
  <c r="G2308" i="10"/>
  <c r="Q2308" i="10" s="1"/>
  <c r="G2312" i="10"/>
  <c r="H2313" i="10"/>
  <c r="O2324" i="10"/>
  <c r="R2324" i="10" s="1"/>
  <c r="N2324" i="10"/>
  <c r="T2324" i="10" s="1"/>
  <c r="H2324" i="10"/>
  <c r="P2324" i="10" s="1"/>
  <c r="Q2324" i="10"/>
  <c r="J2332" i="10"/>
  <c r="S2332" i="10" s="1"/>
  <c r="G2344" i="10"/>
  <c r="Q2344" i="10" s="1"/>
  <c r="O2352" i="10"/>
  <c r="R2352" i="10" s="1"/>
  <c r="N2352" i="10"/>
  <c r="M2352" i="10"/>
  <c r="K2352" i="10"/>
  <c r="S2352" i="10"/>
  <c r="G2367" i="10"/>
  <c r="M2371" i="10"/>
  <c r="K2378" i="10"/>
  <c r="O2384" i="10"/>
  <c r="R2384" i="10" s="1"/>
  <c r="N2384" i="10"/>
  <c r="Q2384" i="10"/>
  <c r="M2384" i="10"/>
  <c r="K2384" i="10"/>
  <c r="I2384" i="10"/>
  <c r="P2384" i="10" s="1"/>
  <c r="I2388" i="10"/>
  <c r="J2401" i="10"/>
  <c r="S2401" i="10" s="1"/>
  <c r="Q2412" i="10"/>
  <c r="O2417" i="10"/>
  <c r="G2417" i="10"/>
  <c r="Q2417" i="10" s="1"/>
  <c r="M2417" i="10"/>
  <c r="L2417" i="10"/>
  <c r="J2417" i="10"/>
  <c r="O2430" i="10"/>
  <c r="Q2440" i="10"/>
  <c r="I2441" i="10"/>
  <c r="O2445" i="10"/>
  <c r="M2445" i="10"/>
  <c r="L2445" i="10"/>
  <c r="K2445" i="10"/>
  <c r="N2445" i="10"/>
  <c r="J2445" i="10"/>
  <c r="I2445" i="10"/>
  <c r="H2445" i="10"/>
  <c r="G2445" i="10"/>
  <c r="Q2445" i="10" s="1"/>
  <c r="H2465" i="10"/>
  <c r="O2469" i="10"/>
  <c r="M2469" i="10"/>
  <c r="L2469" i="10"/>
  <c r="K2469" i="10"/>
  <c r="I2469" i="10"/>
  <c r="N2469" i="10"/>
  <c r="J2469" i="10"/>
  <c r="H2469" i="10"/>
  <c r="G2469" i="10"/>
  <c r="Q2469" i="10" s="1"/>
  <c r="O2505" i="10"/>
  <c r="G2505" i="10"/>
  <c r="Q2505" i="10" s="1"/>
  <c r="I2505" i="10"/>
  <c r="L2505" i="10"/>
  <c r="N2505" i="10"/>
  <c r="M2505" i="10"/>
  <c r="K2505" i="10"/>
  <c r="J2505" i="10"/>
  <c r="S2505" i="10" s="1"/>
  <c r="H2505" i="10"/>
  <c r="Q2557" i="10"/>
  <c r="O2557" i="10"/>
  <c r="M2557" i="10"/>
  <c r="L2557" i="10"/>
  <c r="K2557" i="10"/>
  <c r="J2557" i="10"/>
  <c r="S2557" i="10" s="1"/>
  <c r="I2557" i="10"/>
  <c r="H2557" i="10"/>
  <c r="N2557" i="10"/>
  <c r="N2594" i="10"/>
  <c r="K2594" i="10"/>
  <c r="J2594" i="10"/>
  <c r="S2594" i="10" s="1"/>
  <c r="I2594" i="10"/>
  <c r="L2594" i="10"/>
  <c r="O2639" i="10"/>
  <c r="G2639" i="10"/>
  <c r="Q2639" i="10" s="1"/>
  <c r="I2676" i="10"/>
  <c r="H2676" i="10"/>
  <c r="G2676" i="10"/>
  <c r="Q2676" i="10" s="1"/>
  <c r="L2676" i="10"/>
  <c r="J2676" i="10"/>
  <c r="S2676" i="10" s="1"/>
  <c r="N2676" i="10"/>
  <c r="O2676" i="10"/>
  <c r="M2676" i="10"/>
  <c r="K2676" i="10"/>
  <c r="L2742" i="10"/>
  <c r="K2742" i="10"/>
  <c r="J2742" i="10"/>
  <c r="S2742" i="10" s="1"/>
  <c r="O2742" i="10"/>
  <c r="N2742" i="10"/>
  <c r="M2742" i="10"/>
  <c r="I2742" i="10"/>
  <c r="G2742" i="10"/>
  <c r="Q2742" i="10" s="1"/>
  <c r="I2226" i="10"/>
  <c r="H2226" i="10"/>
  <c r="L2226" i="10"/>
  <c r="G2226" i="10"/>
  <c r="Q2226" i="10" s="1"/>
  <c r="I2250" i="10"/>
  <c r="H2250" i="10"/>
  <c r="L2250" i="10"/>
  <c r="G2250" i="10"/>
  <c r="I2274" i="10"/>
  <c r="H2274" i="10"/>
  <c r="L2274" i="10"/>
  <c r="G2274" i="10"/>
  <c r="Q2274" i="10" s="1"/>
  <c r="S2293" i="10"/>
  <c r="G2293" i="10"/>
  <c r="P2293" i="10" s="1"/>
  <c r="R2293" i="10"/>
  <c r="M2293" i="10"/>
  <c r="S2309" i="10"/>
  <c r="G2309" i="10"/>
  <c r="Q2309" i="10" s="1"/>
  <c r="R2309" i="10"/>
  <c r="M2309" i="10"/>
  <c r="S2325" i="10"/>
  <c r="G2325" i="10"/>
  <c r="P2325" i="10" s="1"/>
  <c r="R2325" i="10"/>
  <c r="M2325" i="10"/>
  <c r="M2331" i="10"/>
  <c r="J2342" i="10"/>
  <c r="R2342" i="10" s="1"/>
  <c r="I2342" i="10"/>
  <c r="H2342" i="10"/>
  <c r="M2342" i="10"/>
  <c r="L2342" i="10"/>
  <c r="G2342" i="10"/>
  <c r="Q2342" i="10" s="1"/>
  <c r="M2355" i="10"/>
  <c r="J2366" i="10"/>
  <c r="I2366" i="10"/>
  <c r="H2366" i="10"/>
  <c r="M2366" i="10"/>
  <c r="L2366" i="10"/>
  <c r="G2366" i="10"/>
  <c r="Q2366" i="10" s="1"/>
  <c r="M2379" i="10"/>
  <c r="J2390" i="10"/>
  <c r="I2390" i="10"/>
  <c r="H2390" i="10"/>
  <c r="M2390" i="10"/>
  <c r="L2390" i="10"/>
  <c r="G2390" i="10"/>
  <c r="Q2390" i="10" s="1"/>
  <c r="Q2415" i="10"/>
  <c r="Q2420" i="10"/>
  <c r="P2420" i="10"/>
  <c r="K2443" i="10"/>
  <c r="J2443" i="10"/>
  <c r="I2443" i="10"/>
  <c r="L2443" i="10"/>
  <c r="H2443" i="10"/>
  <c r="G2443" i="10"/>
  <c r="Q2443" i="10" s="1"/>
  <c r="O2443" i="10"/>
  <c r="N2443" i="10"/>
  <c r="O2454" i="10"/>
  <c r="N2458" i="10"/>
  <c r="L2466" i="10"/>
  <c r="K2466" i="10"/>
  <c r="J2466" i="10"/>
  <c r="S2466" i="10" s="1"/>
  <c r="N2474" i="10"/>
  <c r="K2474" i="10"/>
  <c r="L2474" i="10"/>
  <c r="J2474" i="10"/>
  <c r="S2474" i="10" s="1"/>
  <c r="N2482" i="10"/>
  <c r="J2482" i="10"/>
  <c r="S2482" i="10" s="1"/>
  <c r="L2482" i="10"/>
  <c r="K2482" i="10"/>
  <c r="O2485" i="10"/>
  <c r="M2485" i="10"/>
  <c r="L2485" i="10"/>
  <c r="K2485" i="10"/>
  <c r="G2485" i="10"/>
  <c r="Q2485" i="10" s="1"/>
  <c r="J2485" i="10"/>
  <c r="S2485" i="10" s="1"/>
  <c r="M2486" i="10"/>
  <c r="N2498" i="10"/>
  <c r="K2498" i="10"/>
  <c r="L2498" i="10"/>
  <c r="J2498" i="10"/>
  <c r="S2498" i="10" s="1"/>
  <c r="I2498" i="10"/>
  <c r="O2513" i="10"/>
  <c r="R2513" i="10" s="1"/>
  <c r="G2513" i="10"/>
  <c r="Q2513" i="10" s="1"/>
  <c r="H2513" i="10"/>
  <c r="K2513" i="10"/>
  <c r="S2513" i="10"/>
  <c r="N2513" i="10"/>
  <c r="M2513" i="10"/>
  <c r="L2513" i="10"/>
  <c r="N2546" i="10"/>
  <c r="L2546" i="10"/>
  <c r="K2546" i="10"/>
  <c r="J2546" i="10"/>
  <c r="S2546" i="10" s="1"/>
  <c r="I2546" i="10"/>
  <c r="O2566" i="10"/>
  <c r="Q2612" i="10"/>
  <c r="H2627" i="10"/>
  <c r="O2627" i="10"/>
  <c r="Q2629" i="10"/>
  <c r="K2615" i="10"/>
  <c r="J2615" i="10"/>
  <c r="I2615" i="10"/>
  <c r="H2615" i="10"/>
  <c r="O2615" i="10"/>
  <c r="N2615" i="10"/>
  <c r="M2615" i="10"/>
  <c r="L2615" i="10"/>
  <c r="G2615" i="10"/>
  <c r="Q2615" i="10" s="1"/>
  <c r="O2634" i="10"/>
  <c r="N2634" i="10"/>
  <c r="M2634" i="10"/>
  <c r="J2634" i="10"/>
  <c r="S2634" i="10" s="1"/>
  <c r="H2634" i="10"/>
  <c r="G2634" i="10"/>
  <c r="Q2634" i="10" s="1"/>
  <c r="L2634" i="10"/>
  <c r="I2634" i="10"/>
  <c r="H2693" i="10"/>
  <c r="G2693" i="10"/>
  <c r="Q2709" i="10"/>
  <c r="K2435" i="10"/>
  <c r="J2435" i="10"/>
  <c r="S2435" i="10" s="1"/>
  <c r="I2435" i="10"/>
  <c r="L2435" i="10"/>
  <c r="H2435" i="10"/>
  <c r="G2435" i="10"/>
  <c r="Q2435" i="10" s="1"/>
  <c r="O2435" i="10"/>
  <c r="Q2444" i="10"/>
  <c r="L2450" i="10"/>
  <c r="K2450" i="10"/>
  <c r="J2450" i="10"/>
  <c r="S2450" i="10" s="1"/>
  <c r="Q2501" i="10"/>
  <c r="O2501" i="10"/>
  <c r="M2501" i="10"/>
  <c r="L2501" i="10"/>
  <c r="K2501" i="10"/>
  <c r="H2501" i="10"/>
  <c r="N2501" i="10"/>
  <c r="J2501" i="10"/>
  <c r="K2507" i="10"/>
  <c r="J2507" i="10"/>
  <c r="S2507" i="10" s="1"/>
  <c r="I2507" i="10"/>
  <c r="L2507" i="10"/>
  <c r="H2507" i="10"/>
  <c r="G2507" i="10"/>
  <c r="M2507" i="10"/>
  <c r="P2508" i="10"/>
  <c r="P2512" i="10"/>
  <c r="Q2512" i="10"/>
  <c r="Q2520" i="10"/>
  <c r="Q2568" i="10"/>
  <c r="Q2600" i="10"/>
  <c r="O2609" i="10"/>
  <c r="N2609" i="10"/>
  <c r="G2609" i="10"/>
  <c r="Q2609" i="10" s="1"/>
  <c r="J2609" i="10"/>
  <c r="S2609" i="10" s="1"/>
  <c r="L2609" i="10"/>
  <c r="K2609" i="10"/>
  <c r="I2609" i="10"/>
  <c r="M2609" i="10"/>
  <c r="H2609" i="10"/>
  <c r="I2644" i="10"/>
  <c r="H2644" i="10"/>
  <c r="G2644" i="10"/>
  <c r="Q2644" i="10" s="1"/>
  <c r="L2644" i="10"/>
  <c r="M2644" i="10"/>
  <c r="K2644" i="10"/>
  <c r="J2644" i="10"/>
  <c r="S2644" i="10" s="1"/>
  <c r="O2644" i="10"/>
  <c r="N2644" i="10"/>
  <c r="L2667" i="10"/>
  <c r="K2667" i="10"/>
  <c r="J2667" i="10"/>
  <c r="S2667" i="10" s="1"/>
  <c r="I2667" i="10"/>
  <c r="O2667" i="10"/>
  <c r="H2667" i="10"/>
  <c r="N2667" i="10"/>
  <c r="M2667" i="10"/>
  <c r="G2667" i="10"/>
  <c r="Q2667" i="10" s="1"/>
  <c r="H2742" i="10"/>
  <c r="Q2548" i="10"/>
  <c r="P2548" i="10"/>
  <c r="Q2588" i="10"/>
  <c r="L2637" i="10"/>
  <c r="K2637" i="10"/>
  <c r="N2637" i="10"/>
  <c r="M2637" i="10"/>
  <c r="J2637" i="10"/>
  <c r="I2637" i="10"/>
  <c r="G2637" i="10"/>
  <c r="Q2637" i="10" s="1"/>
  <c r="O2637" i="10"/>
  <c r="H2637" i="10"/>
  <c r="I2640" i="10"/>
  <c r="H2640" i="10"/>
  <c r="L2640" i="10"/>
  <c r="K2640" i="10"/>
  <c r="J2640" i="10"/>
  <c r="O2640" i="10"/>
  <c r="G2640" i="10"/>
  <c r="Q2640" i="10" s="1"/>
  <c r="L2699" i="10"/>
  <c r="K2699" i="10"/>
  <c r="J2699" i="10"/>
  <c r="S2699" i="10" s="1"/>
  <c r="I2699" i="10"/>
  <c r="O2699" i="10"/>
  <c r="H2699" i="10"/>
  <c r="G2699" i="10"/>
  <c r="Q2699" i="10" s="1"/>
  <c r="N2699" i="10"/>
  <c r="M2699" i="10"/>
  <c r="G2743" i="10"/>
  <c r="Q2743" i="10" s="1"/>
  <c r="O2743" i="10"/>
  <c r="J2743" i="10"/>
  <c r="I2743" i="10"/>
  <c r="H2743" i="10"/>
  <c r="K2743" i="10"/>
  <c r="N2743" i="10"/>
  <c r="L2743" i="10"/>
  <c r="M2743" i="10"/>
  <c r="K2611" i="10"/>
  <c r="J2611" i="10"/>
  <c r="S2611" i="10" s="1"/>
  <c r="I2611" i="10"/>
  <c r="H2611" i="10"/>
  <c r="O2611" i="10"/>
  <c r="N2611" i="10"/>
  <c r="M2611" i="10"/>
  <c r="L2611" i="10"/>
  <c r="S2613" i="10"/>
  <c r="K2634" i="10"/>
  <c r="L2653" i="10"/>
  <c r="K2653" i="10"/>
  <c r="N2653" i="10"/>
  <c r="M2653" i="10"/>
  <c r="J2653" i="10"/>
  <c r="S2653" i="10" s="1"/>
  <c r="I2653" i="10"/>
  <c r="G2653" i="10"/>
  <c r="Q2653" i="10" s="1"/>
  <c r="O2653" i="10"/>
  <c r="H2653" i="10"/>
  <c r="Q2661" i="10"/>
  <c r="Q2665" i="10"/>
  <c r="L2683" i="10"/>
  <c r="K2683" i="10"/>
  <c r="J2683" i="10"/>
  <c r="S2683" i="10" s="1"/>
  <c r="I2683" i="10"/>
  <c r="O2683" i="10"/>
  <c r="H2683" i="10"/>
  <c r="M2683" i="10"/>
  <c r="G2683" i="10"/>
  <c r="N2683" i="10"/>
  <c r="Q2725" i="10"/>
  <c r="O2449" i="10"/>
  <c r="R2449" i="10" s="1"/>
  <c r="G2449" i="10"/>
  <c r="Q2449" i="10" s="1"/>
  <c r="N2449" i="10"/>
  <c r="M2449" i="10"/>
  <c r="L2449" i="10"/>
  <c r="H2454" i="10"/>
  <c r="G2454" i="10"/>
  <c r="Q2454" i="10" s="1"/>
  <c r="I2454" i="10"/>
  <c r="K2454" i="10"/>
  <c r="J2454" i="10"/>
  <c r="S2454" i="10" s="1"/>
  <c r="O2473" i="10"/>
  <c r="G2473" i="10"/>
  <c r="Q2473" i="10" s="1"/>
  <c r="M2473" i="10"/>
  <c r="N2473" i="10"/>
  <c r="L2473" i="10"/>
  <c r="K2473" i="10"/>
  <c r="J2473" i="10"/>
  <c r="O2481" i="10"/>
  <c r="G2481" i="10"/>
  <c r="Q2481" i="10" s="1"/>
  <c r="L2481" i="10"/>
  <c r="N2481" i="10"/>
  <c r="M2481" i="10"/>
  <c r="K2481" i="10"/>
  <c r="J2481" i="10"/>
  <c r="S2481" i="10" s="1"/>
  <c r="O2497" i="10"/>
  <c r="G2497" i="10"/>
  <c r="Q2497" i="10" s="1"/>
  <c r="J2497" i="10"/>
  <c r="S2497" i="10" s="1"/>
  <c r="M2497" i="10"/>
  <c r="L2497" i="10"/>
  <c r="K2497" i="10"/>
  <c r="I2497" i="10"/>
  <c r="H2497" i="10"/>
  <c r="Q2519" i="10"/>
  <c r="O2545" i="10"/>
  <c r="G2545" i="10"/>
  <c r="Q2545" i="10" s="1"/>
  <c r="N2545" i="10"/>
  <c r="J2545" i="10"/>
  <c r="S2545" i="10" s="1"/>
  <c r="I2545" i="10"/>
  <c r="H2545" i="10"/>
  <c r="H2550" i="10"/>
  <c r="G2550" i="10"/>
  <c r="Q2550" i="10" s="1"/>
  <c r="I2550" i="10"/>
  <c r="L2550" i="10"/>
  <c r="K2550" i="10"/>
  <c r="J2550" i="10"/>
  <c r="S2550" i="10" s="1"/>
  <c r="O2550" i="10"/>
  <c r="M2550" i="10"/>
  <c r="O2577" i="10"/>
  <c r="G2577" i="10"/>
  <c r="Q2577" i="10" s="1"/>
  <c r="L2577" i="10"/>
  <c r="K2577" i="10"/>
  <c r="J2577" i="10"/>
  <c r="S2577" i="10" s="1"/>
  <c r="O2585" i="10"/>
  <c r="G2585" i="10"/>
  <c r="Q2585" i="10" s="1"/>
  <c r="K2585" i="10"/>
  <c r="J2585" i="10"/>
  <c r="S2585" i="10" s="1"/>
  <c r="I2585" i="10"/>
  <c r="N2585" i="10"/>
  <c r="M2585" i="10"/>
  <c r="L2585" i="10"/>
  <c r="H2585" i="10"/>
  <c r="L2635" i="10"/>
  <c r="K2635" i="10"/>
  <c r="J2635" i="10"/>
  <c r="I2635" i="10"/>
  <c r="O2635" i="10"/>
  <c r="H2635" i="10"/>
  <c r="N2635" i="10"/>
  <c r="M2635" i="10"/>
  <c r="G2635" i="10"/>
  <c r="O2670" i="10"/>
  <c r="N2670" i="10"/>
  <c r="L2670" i="10"/>
  <c r="K2670" i="10"/>
  <c r="J2670" i="10"/>
  <c r="G2670" i="10"/>
  <c r="Q2670" i="10" s="1"/>
  <c r="M2670" i="10"/>
  <c r="I2670" i="10"/>
  <c r="H2670" i="10"/>
  <c r="M2443" i="10"/>
  <c r="H2462" i="10"/>
  <c r="G2462" i="10"/>
  <c r="I2462" i="10"/>
  <c r="J2462" i="10"/>
  <c r="S2462" i="10" s="1"/>
  <c r="K2475" i="10"/>
  <c r="J2475" i="10"/>
  <c r="S2475" i="10" s="1"/>
  <c r="I2475" i="10"/>
  <c r="L2475" i="10"/>
  <c r="H2475" i="10"/>
  <c r="G2475" i="10"/>
  <c r="Q2475" i="10" s="1"/>
  <c r="N2475" i="10"/>
  <c r="Q2476" i="10"/>
  <c r="P2476" i="10"/>
  <c r="K2483" i="10"/>
  <c r="J2483" i="10"/>
  <c r="S2483" i="10" s="1"/>
  <c r="I2483" i="10"/>
  <c r="L2483" i="10"/>
  <c r="H2483" i="10"/>
  <c r="G2483" i="10"/>
  <c r="Q2483" i="10" s="1"/>
  <c r="M2483" i="10"/>
  <c r="O2483" i="10"/>
  <c r="P2484" i="10"/>
  <c r="P2488" i="10"/>
  <c r="Q2488" i="10"/>
  <c r="Q2495" i="10"/>
  <c r="Q2500" i="10"/>
  <c r="I2501" i="10"/>
  <c r="Q2503" i="10"/>
  <c r="Q2504" i="10"/>
  <c r="P2504" i="10"/>
  <c r="M2515" i="10"/>
  <c r="Q2528" i="10"/>
  <c r="Q2540" i="10"/>
  <c r="P2540" i="10"/>
  <c r="K2563" i="10"/>
  <c r="J2563" i="10"/>
  <c r="S2563" i="10" s="1"/>
  <c r="I2563" i="10"/>
  <c r="L2563" i="10"/>
  <c r="H2563" i="10"/>
  <c r="G2563" i="10"/>
  <c r="Q2563" i="10" s="1"/>
  <c r="O2563" i="10"/>
  <c r="N2563" i="10"/>
  <c r="M2563" i="10"/>
  <c r="S2588" i="10"/>
  <c r="R2588" i="10"/>
  <c r="H2598" i="10"/>
  <c r="G2598" i="10"/>
  <c r="I2598" i="10"/>
  <c r="L2598" i="10"/>
  <c r="M2598" i="10"/>
  <c r="K2598" i="10"/>
  <c r="J2598" i="10"/>
  <c r="O2598" i="10"/>
  <c r="N2598" i="10"/>
  <c r="S2604" i="10"/>
  <c r="R2604" i="10"/>
  <c r="O2638" i="10"/>
  <c r="N2638" i="10"/>
  <c r="L2638" i="10"/>
  <c r="K2638" i="10"/>
  <c r="J2638" i="10"/>
  <c r="S2638" i="10" s="1"/>
  <c r="G2638" i="10"/>
  <c r="Q2638" i="10" s="1"/>
  <c r="M2638" i="10"/>
  <c r="H2638" i="10"/>
  <c r="M2640" i="10"/>
  <c r="Q2645" i="10"/>
  <c r="L2651" i="10"/>
  <c r="K2651" i="10"/>
  <c r="J2651" i="10"/>
  <c r="S2651" i="10" s="1"/>
  <c r="I2651" i="10"/>
  <c r="O2651" i="10"/>
  <c r="H2651" i="10"/>
  <c r="N2651" i="10"/>
  <c r="M2651" i="10"/>
  <c r="G2651" i="10"/>
  <c r="Q2651" i="10" s="1"/>
  <c r="L2657" i="10"/>
  <c r="K2657" i="10"/>
  <c r="N2657" i="10"/>
  <c r="M2657" i="10"/>
  <c r="J2657" i="10"/>
  <c r="I2657" i="10"/>
  <c r="O2657" i="10"/>
  <c r="H2657" i="10"/>
  <c r="G2657" i="10"/>
  <c r="Q2657" i="10" s="1"/>
  <c r="L2673" i="10"/>
  <c r="K2673" i="10"/>
  <c r="N2673" i="10"/>
  <c r="M2673" i="10"/>
  <c r="J2673" i="10"/>
  <c r="S2673" i="10" s="1"/>
  <c r="I2673" i="10"/>
  <c r="O2673" i="10"/>
  <c r="H2673" i="10"/>
  <c r="G2673" i="10"/>
  <c r="Q2673" i="10" s="1"/>
  <c r="O2702" i="10"/>
  <c r="N2702" i="10"/>
  <c r="L2702" i="10"/>
  <c r="K2702" i="10"/>
  <c r="J2702" i="10"/>
  <c r="S2702" i="10" s="1"/>
  <c r="I2702" i="10"/>
  <c r="G2702" i="10"/>
  <c r="M2702" i="10"/>
  <c r="H2702" i="10"/>
  <c r="Q2730" i="10"/>
  <c r="P2849" i="10"/>
  <c r="Q2849" i="10"/>
  <c r="Q2468" i="10"/>
  <c r="P2468" i="10"/>
  <c r="Q2487" i="10"/>
  <c r="H2494" i="10"/>
  <c r="G2494" i="10"/>
  <c r="I2494" i="10"/>
  <c r="J2494" i="10"/>
  <c r="S2494" i="10" s="1"/>
  <c r="O2494" i="10"/>
  <c r="N2494" i="10"/>
  <c r="M2494" i="10"/>
  <c r="L2494" i="10"/>
  <c r="T2494" i="10" s="1"/>
  <c r="K2499" i="10"/>
  <c r="J2499" i="10"/>
  <c r="S2499" i="10" s="1"/>
  <c r="I2499" i="10"/>
  <c r="L2499" i="10"/>
  <c r="H2499" i="10"/>
  <c r="G2499" i="10"/>
  <c r="N2499" i="10"/>
  <c r="O2499" i="10"/>
  <c r="M2499" i="10"/>
  <c r="H2502" i="10"/>
  <c r="S2502" i="10"/>
  <c r="G2502" i="10"/>
  <c r="I2502" i="10"/>
  <c r="O2502" i="10"/>
  <c r="R2502" i="10" s="1"/>
  <c r="N2502" i="10"/>
  <c r="M2502" i="10"/>
  <c r="L2502" i="10"/>
  <c r="S2524" i="10"/>
  <c r="O2555" i="10"/>
  <c r="N2555" i="10"/>
  <c r="M2555" i="10"/>
  <c r="O2573" i="10"/>
  <c r="M2573" i="10"/>
  <c r="L2573" i="10"/>
  <c r="K2573" i="10"/>
  <c r="H2573" i="10"/>
  <c r="G2573" i="10"/>
  <c r="Q2573" i="10" s="1"/>
  <c r="N2573" i="10"/>
  <c r="J2573" i="10"/>
  <c r="S2573" i="10" s="1"/>
  <c r="P2584" i="10"/>
  <c r="Q2584" i="10"/>
  <c r="N2640" i="10"/>
  <c r="O2654" i="10"/>
  <c r="N2654" i="10"/>
  <c r="L2654" i="10"/>
  <c r="K2654" i="10"/>
  <c r="J2654" i="10"/>
  <c r="S2654" i="10" s="1"/>
  <c r="G2654" i="10"/>
  <c r="Q2654" i="10" s="1"/>
  <c r="M2654" i="10"/>
  <c r="I2654" i="10"/>
  <c r="H2654" i="10"/>
  <c r="J2318" i="10"/>
  <c r="I2318" i="10"/>
  <c r="H2318" i="10"/>
  <c r="M2318" i="10"/>
  <c r="T2318" i="10" s="1"/>
  <c r="G2318" i="10"/>
  <c r="O2323" i="10"/>
  <c r="R2323" i="10" s="1"/>
  <c r="I2323" i="10"/>
  <c r="P2323" i="10" s="1"/>
  <c r="J2350" i="10"/>
  <c r="R2350" i="10" s="1"/>
  <c r="I2350" i="10"/>
  <c r="H2350" i="10"/>
  <c r="M2350" i="10"/>
  <c r="L2350" i="10"/>
  <c r="G2350" i="10"/>
  <c r="J2374" i="10"/>
  <c r="R2374" i="10" s="1"/>
  <c r="I2374" i="10"/>
  <c r="H2374" i="10"/>
  <c r="M2374" i="10"/>
  <c r="L2374" i="10"/>
  <c r="G2374" i="10"/>
  <c r="H2414" i="10"/>
  <c r="S2414" i="10"/>
  <c r="G2414" i="10"/>
  <c r="Q2414" i="10" s="1"/>
  <c r="I2414" i="10"/>
  <c r="O2414" i="10"/>
  <c r="R2414" i="10" s="1"/>
  <c r="M2414" i="10"/>
  <c r="T2414" i="10" s="1"/>
  <c r="P2416" i="10"/>
  <c r="N2427" i="10"/>
  <c r="M2435" i="10"/>
  <c r="P2444" i="10"/>
  <c r="Q2448" i="10"/>
  <c r="H2449" i="10"/>
  <c r="Q2463" i="10"/>
  <c r="H2473" i="10"/>
  <c r="Q2480" i="10"/>
  <c r="P2480" i="10"/>
  <c r="H2481" i="10"/>
  <c r="N2497" i="10"/>
  <c r="O2507" i="10"/>
  <c r="H2542" i="10"/>
  <c r="G2542" i="10"/>
  <c r="Q2542" i="10" s="1"/>
  <c r="I2542" i="10"/>
  <c r="M2542" i="10"/>
  <c r="L2542" i="10"/>
  <c r="K2542" i="10"/>
  <c r="N2542" i="10"/>
  <c r="J2542" i="10"/>
  <c r="S2542" i="10" s="1"/>
  <c r="K2545" i="10"/>
  <c r="N2550" i="10"/>
  <c r="H2577" i="10"/>
  <c r="K2579" i="10"/>
  <c r="J2579" i="10"/>
  <c r="I2579" i="10"/>
  <c r="L2579" i="10"/>
  <c r="H2579" i="10"/>
  <c r="G2579" i="10"/>
  <c r="Q2579" i="10" s="1"/>
  <c r="M2579" i="10"/>
  <c r="N2579" i="10"/>
  <c r="Q2583" i="10"/>
  <c r="G2611" i="10"/>
  <c r="Q2611" i="10" s="1"/>
  <c r="N2614" i="10"/>
  <c r="J2836" i="10"/>
  <c r="S2836" i="10" s="1"/>
  <c r="H2836" i="10"/>
  <c r="G2836" i="10"/>
  <c r="Q2836" i="10" s="1"/>
  <c r="N2836" i="10"/>
  <c r="M2836" i="10"/>
  <c r="L2836" i="10"/>
  <c r="K2836" i="10"/>
  <c r="I2836" i="10"/>
  <c r="O2836" i="10"/>
  <c r="K2159" i="10"/>
  <c r="N2159" i="10"/>
  <c r="K2167" i="10"/>
  <c r="N2167" i="10"/>
  <c r="N2226" i="10"/>
  <c r="O2232" i="10"/>
  <c r="R2232" i="10" s="1"/>
  <c r="N2232" i="10"/>
  <c r="K2232" i="10"/>
  <c r="H2232" i="10"/>
  <c r="P2232" i="10" s="1"/>
  <c r="L2239" i="10"/>
  <c r="K2239" i="10"/>
  <c r="S2239" i="10"/>
  <c r="P2239" i="10"/>
  <c r="Q2239" i="10"/>
  <c r="N2250" i="10"/>
  <c r="O2256" i="10"/>
  <c r="R2256" i="10" s="1"/>
  <c r="N2256" i="10"/>
  <c r="K2256" i="10"/>
  <c r="H2256" i="10"/>
  <c r="P2256" i="10" s="1"/>
  <c r="L2263" i="10"/>
  <c r="K2263" i="10"/>
  <c r="S2263" i="10"/>
  <c r="P2263" i="10"/>
  <c r="Q2263" i="10"/>
  <c r="N2274" i="10"/>
  <c r="G2281" i="10"/>
  <c r="Q2281" i="10" s="1"/>
  <c r="J2281" i="10"/>
  <c r="S2281" i="10" s="1"/>
  <c r="L2293" i="10"/>
  <c r="G2297" i="10"/>
  <c r="J2297" i="10"/>
  <c r="S2297" i="10" s="1"/>
  <c r="L2309" i="10"/>
  <c r="G2313" i="10"/>
  <c r="Q2313" i="10" s="1"/>
  <c r="J2313" i="10"/>
  <c r="L2325" i="10"/>
  <c r="G2329" i="10"/>
  <c r="P2329" i="10" s="1"/>
  <c r="J2329" i="10"/>
  <c r="S2329" i="10" s="1"/>
  <c r="O2339" i="10"/>
  <c r="R2339" i="10" s="1"/>
  <c r="N2339" i="10"/>
  <c r="I2339" i="10"/>
  <c r="P2339" i="10" s="1"/>
  <c r="M2351" i="10"/>
  <c r="O2363" i="10"/>
  <c r="R2363" i="10" s="1"/>
  <c r="N2363" i="10"/>
  <c r="I2363" i="10"/>
  <c r="P2363" i="10" s="1"/>
  <c r="M2375" i="10"/>
  <c r="O2387" i="10"/>
  <c r="R2387" i="10" s="1"/>
  <c r="N2387" i="10"/>
  <c r="I2387" i="10"/>
  <c r="P2387" i="10" s="1"/>
  <c r="N2406" i="10"/>
  <c r="N2435" i="10"/>
  <c r="H2438" i="10"/>
  <c r="G2438" i="10"/>
  <c r="I2438" i="10"/>
  <c r="M2438" i="10"/>
  <c r="L2438" i="10"/>
  <c r="K2438" i="10"/>
  <c r="J2438" i="10"/>
  <c r="R2438" i="10" s="1"/>
  <c r="I2449" i="10"/>
  <c r="O2453" i="10"/>
  <c r="M2453" i="10"/>
  <c r="L2453" i="10"/>
  <c r="K2453" i="10"/>
  <c r="J2453" i="10"/>
  <c r="I2453" i="10"/>
  <c r="H2453" i="10"/>
  <c r="G2453" i="10"/>
  <c r="Q2453" i="10" s="1"/>
  <c r="L2454" i="10"/>
  <c r="K2459" i="10"/>
  <c r="J2459" i="10"/>
  <c r="I2459" i="10"/>
  <c r="L2459" i="10"/>
  <c r="H2459" i="10"/>
  <c r="G2459" i="10"/>
  <c r="O2459" i="10"/>
  <c r="N2459" i="10"/>
  <c r="M2459" i="10"/>
  <c r="O2461" i="10"/>
  <c r="R2461" i="10" s="1"/>
  <c r="M2461" i="10"/>
  <c r="L2461" i="10"/>
  <c r="K2461" i="10"/>
  <c r="I2461" i="10"/>
  <c r="H2461" i="10"/>
  <c r="G2461" i="10"/>
  <c r="Q2461" i="10" s="1"/>
  <c r="K2462" i="10"/>
  <c r="H2470" i="10"/>
  <c r="G2470" i="10"/>
  <c r="Q2470" i="10" s="1"/>
  <c r="I2470" i="10"/>
  <c r="J2470" i="10"/>
  <c r="S2470" i="10" s="1"/>
  <c r="M2470" i="10"/>
  <c r="O2470" i="10"/>
  <c r="Q2471" i="10"/>
  <c r="I2473" i="10"/>
  <c r="S2476" i="10"/>
  <c r="R2476" i="10"/>
  <c r="I2481" i="10"/>
  <c r="M2490" i="10"/>
  <c r="M2506" i="10"/>
  <c r="M2534" i="10"/>
  <c r="L2534" i="10"/>
  <c r="O2534" i="10"/>
  <c r="K2534" i="10"/>
  <c r="J2534" i="10"/>
  <c r="L2545" i="10"/>
  <c r="Q2576" i="10"/>
  <c r="P2576" i="10"/>
  <c r="I2577" i="10"/>
  <c r="N2586" i="10"/>
  <c r="I2586" i="10"/>
  <c r="L2586" i="10"/>
  <c r="P2588" i="10"/>
  <c r="O2614" i="10"/>
  <c r="K2614" i="10"/>
  <c r="I2614" i="10"/>
  <c r="M2614" i="10"/>
  <c r="J2614" i="10"/>
  <c r="Q2649" i="10"/>
  <c r="L2671" i="10"/>
  <c r="K2671" i="10"/>
  <c r="J2671" i="10"/>
  <c r="S2671" i="10" s="1"/>
  <c r="I2671" i="10"/>
  <c r="N2671" i="10"/>
  <c r="M2671" i="10"/>
  <c r="H2671" i="10"/>
  <c r="O2671" i="10"/>
  <c r="G2671" i="10"/>
  <c r="O2686" i="10"/>
  <c r="N2686" i="10"/>
  <c r="L2686" i="10"/>
  <c r="K2686" i="10"/>
  <c r="J2686" i="10"/>
  <c r="G2686" i="10"/>
  <c r="I2686" i="10"/>
  <c r="H2686" i="10"/>
  <c r="L2717" i="10"/>
  <c r="K2717" i="10"/>
  <c r="N2717" i="10"/>
  <c r="M2717" i="10"/>
  <c r="J2717" i="10"/>
  <c r="S2717" i="10" s="1"/>
  <c r="I2717" i="10"/>
  <c r="O2717" i="10"/>
  <c r="G2717" i="10"/>
  <c r="Q2717" i="10" s="1"/>
  <c r="H2717" i="10"/>
  <c r="Q2733" i="10"/>
  <c r="G2863" i="10"/>
  <c r="Q2863" i="10" s="1"/>
  <c r="K2863" i="10"/>
  <c r="J2863" i="10"/>
  <c r="S2863" i="10" s="1"/>
  <c r="I2863" i="10"/>
  <c r="H2863" i="10"/>
  <c r="N2863" i="10"/>
  <c r="O2863" i="10"/>
  <c r="M2863" i="10"/>
  <c r="L2863" i="10"/>
  <c r="M2594" i="10"/>
  <c r="H2618" i="10"/>
  <c r="G2618" i="10"/>
  <c r="O2618" i="10"/>
  <c r="N2618" i="10"/>
  <c r="M2618" i="10"/>
  <c r="J2618" i="10"/>
  <c r="L2618" i="10"/>
  <c r="K2618" i="10"/>
  <c r="I2618" i="10"/>
  <c r="H2622" i="10"/>
  <c r="G2622" i="10"/>
  <c r="Q2622" i="10" s="1"/>
  <c r="N2622" i="10"/>
  <c r="M2622" i="10"/>
  <c r="L2622" i="10"/>
  <c r="I2622" i="10"/>
  <c r="N2627" i="10"/>
  <c r="Q2677" i="10"/>
  <c r="Q2741" i="10"/>
  <c r="N2753" i="10"/>
  <c r="L2753" i="10"/>
  <c r="K2753" i="10"/>
  <c r="O2753" i="10"/>
  <c r="J2753" i="10"/>
  <c r="I2753" i="10"/>
  <c r="H2753" i="10"/>
  <c r="G2753" i="10"/>
  <c r="G2771" i="10"/>
  <c r="N2771" i="10"/>
  <c r="M2771" i="10"/>
  <c r="L2771" i="10"/>
  <c r="O2771" i="10"/>
  <c r="K2771" i="10"/>
  <c r="J2771" i="10"/>
  <c r="H2771" i="10"/>
  <c r="S2887" i="10"/>
  <c r="R2887" i="10"/>
  <c r="H2526" i="10"/>
  <c r="S2526" i="10"/>
  <c r="G2526" i="10"/>
  <c r="I2526" i="10"/>
  <c r="O2526" i="10"/>
  <c r="R2526" i="10" s="1"/>
  <c r="M2526" i="10"/>
  <c r="T2526" i="10" s="1"/>
  <c r="N2570" i="10"/>
  <c r="K2570" i="10"/>
  <c r="J2570" i="10"/>
  <c r="S2570" i="10" s="1"/>
  <c r="I2570" i="10"/>
  <c r="I2624" i="10"/>
  <c r="H2624" i="10"/>
  <c r="L2624" i="10"/>
  <c r="K2624" i="10"/>
  <c r="J2624" i="10"/>
  <c r="S2624" i="10" s="1"/>
  <c r="O2624" i="10"/>
  <c r="M2624" i="10"/>
  <c r="G2624" i="10"/>
  <c r="Q2624" i="10" s="1"/>
  <c r="Q2697" i="10"/>
  <c r="S2729" i="10"/>
  <c r="R2729" i="10"/>
  <c r="Q2765" i="10"/>
  <c r="Q2782" i="10"/>
  <c r="R2225" i="10"/>
  <c r="Q2225" i="10"/>
  <c r="N2225" i="10"/>
  <c r="T2225" i="10" s="1"/>
  <c r="R2229" i="10"/>
  <c r="Q2229" i="10"/>
  <c r="N2229" i="10"/>
  <c r="T2229" i="10" s="1"/>
  <c r="Q2233" i="10"/>
  <c r="N2233" i="10"/>
  <c r="N2237" i="10"/>
  <c r="N2241" i="10"/>
  <c r="T2241" i="10" s="1"/>
  <c r="Q2245" i="10"/>
  <c r="N2245" i="10"/>
  <c r="R2249" i="10"/>
  <c r="Q2249" i="10"/>
  <c r="N2249" i="10"/>
  <c r="T2249" i="10" s="1"/>
  <c r="R2253" i="10"/>
  <c r="Q2253" i="10"/>
  <c r="N2253" i="10"/>
  <c r="T2253" i="10" s="1"/>
  <c r="N2257" i="10"/>
  <c r="Q2261" i="10"/>
  <c r="N2261" i="10"/>
  <c r="N2265" i="10"/>
  <c r="T2265" i="10" s="1"/>
  <c r="Q2269" i="10"/>
  <c r="N2269" i="10"/>
  <c r="N2273" i="10"/>
  <c r="R2277" i="10"/>
  <c r="Q2277" i="10"/>
  <c r="N2277" i="10"/>
  <c r="T2277" i="10" s="1"/>
  <c r="J2282" i="10"/>
  <c r="R2282" i="10" s="1"/>
  <c r="I2282" i="10"/>
  <c r="H2282" i="10"/>
  <c r="J2290" i="10"/>
  <c r="S2290" i="10" s="1"/>
  <c r="I2290" i="10"/>
  <c r="H2290" i="10"/>
  <c r="J2298" i="10"/>
  <c r="R2298" i="10" s="1"/>
  <c r="I2298" i="10"/>
  <c r="T2298" i="10"/>
  <c r="H2298" i="10"/>
  <c r="J2306" i="10"/>
  <c r="R2306" i="10" s="1"/>
  <c r="I2306" i="10"/>
  <c r="T2306" i="10"/>
  <c r="H2306" i="10"/>
  <c r="J2314" i="10"/>
  <c r="R2314" i="10" s="1"/>
  <c r="I2314" i="10"/>
  <c r="H2314" i="10"/>
  <c r="J2322" i="10"/>
  <c r="I2322" i="10"/>
  <c r="H2322" i="10"/>
  <c r="J2330" i="10"/>
  <c r="R2330" i="10" s="1"/>
  <c r="I2330" i="10"/>
  <c r="H2330" i="10"/>
  <c r="J2338" i="10"/>
  <c r="I2338" i="10"/>
  <c r="H2338" i="10"/>
  <c r="J2346" i="10"/>
  <c r="I2346" i="10"/>
  <c r="H2346" i="10"/>
  <c r="J2354" i="10"/>
  <c r="I2354" i="10"/>
  <c r="H2354" i="10"/>
  <c r="J2362" i="10"/>
  <c r="I2362" i="10"/>
  <c r="H2362" i="10"/>
  <c r="J2370" i="10"/>
  <c r="I2370" i="10"/>
  <c r="H2370" i="10"/>
  <c r="J2378" i="10"/>
  <c r="I2378" i="10"/>
  <c r="H2378" i="10"/>
  <c r="J2386" i="10"/>
  <c r="I2386" i="10"/>
  <c r="T2386" i="10"/>
  <c r="H2386" i="10"/>
  <c r="K2403" i="10"/>
  <c r="J2403" i="10"/>
  <c r="R2403" i="10" s="1"/>
  <c r="I2403" i="10"/>
  <c r="L2403" i="10"/>
  <c r="H2403" i="10"/>
  <c r="G2403" i="10"/>
  <c r="O2409" i="10"/>
  <c r="R2409" i="10" s="1"/>
  <c r="G2409" i="10"/>
  <c r="Q2409" i="10" s="1"/>
  <c r="T2409" i="10"/>
  <c r="N2410" i="10"/>
  <c r="Q2423" i="10"/>
  <c r="S2428" i="10"/>
  <c r="R2428" i="10"/>
  <c r="Q2452" i="10"/>
  <c r="S2468" i="10"/>
  <c r="R2468" i="10"/>
  <c r="H2518" i="10"/>
  <c r="S2518" i="10"/>
  <c r="G2518" i="10"/>
  <c r="Q2518" i="10" s="1"/>
  <c r="R2518" i="10"/>
  <c r="I2518" i="10"/>
  <c r="N2518" i="10"/>
  <c r="T2518" i="10" s="1"/>
  <c r="H2558" i="10"/>
  <c r="G2558" i="10"/>
  <c r="I2558" i="10"/>
  <c r="K2558" i="10"/>
  <c r="J2558" i="10"/>
  <c r="S2558" i="10" s="1"/>
  <c r="N2558" i="10"/>
  <c r="N2562" i="10"/>
  <c r="L2562" i="10"/>
  <c r="K2562" i="10"/>
  <c r="J2562" i="10"/>
  <c r="S2562" i="10" s="1"/>
  <c r="M2578" i="10"/>
  <c r="O2593" i="10"/>
  <c r="G2593" i="10"/>
  <c r="Q2593" i="10" s="1"/>
  <c r="J2593" i="10"/>
  <c r="S2593" i="10" s="1"/>
  <c r="L2593" i="10"/>
  <c r="K2593" i="10"/>
  <c r="I2593" i="10"/>
  <c r="J2597" i="10"/>
  <c r="S2597" i="10" s="1"/>
  <c r="I2597" i="10"/>
  <c r="H2597" i="10"/>
  <c r="Q2607" i="10"/>
  <c r="J2622" i="10"/>
  <c r="G2747" i="10"/>
  <c r="Q2747" i="10" s="1"/>
  <c r="K2747" i="10"/>
  <c r="J2747" i="10"/>
  <c r="I2747" i="10"/>
  <c r="H2747" i="10"/>
  <c r="O2747" i="10"/>
  <c r="N2747" i="10"/>
  <c r="M2747" i="10"/>
  <c r="L2747" i="10"/>
  <c r="J2768" i="10"/>
  <c r="I2768" i="10"/>
  <c r="H2768" i="10"/>
  <c r="G2768" i="10"/>
  <c r="Q2768" i="10" s="1"/>
  <c r="L2768" i="10"/>
  <c r="K2768" i="10"/>
  <c r="O2768" i="10"/>
  <c r="N2768" i="10"/>
  <c r="M2768" i="10"/>
  <c r="Q2431" i="10"/>
  <c r="S2436" i="10"/>
  <c r="R2436" i="10"/>
  <c r="Q2460" i="10"/>
  <c r="S2492" i="10"/>
  <c r="R2492" i="10"/>
  <c r="S2500" i="10"/>
  <c r="R2500" i="10"/>
  <c r="Q2525" i="10"/>
  <c r="P2525" i="10"/>
  <c r="O2525" i="10"/>
  <c r="R2525" i="10" s="1"/>
  <c r="M2525" i="10"/>
  <c r="L2525" i="10"/>
  <c r="K2525" i="10"/>
  <c r="Q2532" i="10"/>
  <c r="P2532" i="10"/>
  <c r="S2537" i="10"/>
  <c r="Q2541" i="10"/>
  <c r="P2541" i="10"/>
  <c r="O2541" i="10"/>
  <c r="M2541" i="10"/>
  <c r="L2541" i="10"/>
  <c r="K2541" i="10"/>
  <c r="N2541" i="10"/>
  <c r="J2541" i="10"/>
  <c r="S2541" i="10" s="1"/>
  <c r="Q2560" i="10"/>
  <c r="S2564" i="10"/>
  <c r="R2564" i="10"/>
  <c r="S2572" i="10"/>
  <c r="R2572" i="10"/>
  <c r="N2578" i="10"/>
  <c r="J2578" i="10"/>
  <c r="S2578" i="10" s="1"/>
  <c r="I2578" i="10"/>
  <c r="K2622" i="10"/>
  <c r="O2718" i="10"/>
  <c r="N2718" i="10"/>
  <c r="L2718" i="10"/>
  <c r="K2718" i="10"/>
  <c r="J2718" i="10"/>
  <c r="S2718" i="10" s="1"/>
  <c r="I2718" i="10"/>
  <c r="G2718" i="10"/>
  <c r="Q2718" i="10" s="1"/>
  <c r="H2718" i="10"/>
  <c r="I2771" i="10"/>
  <c r="S2333" i="10"/>
  <c r="G2333" i="10"/>
  <c r="O2333" i="10"/>
  <c r="R2333" i="10" s="1"/>
  <c r="S2341" i="10"/>
  <c r="G2341" i="10"/>
  <c r="P2341" i="10" s="1"/>
  <c r="O2341" i="10"/>
  <c r="R2341" i="10" s="1"/>
  <c r="S2349" i="10"/>
  <c r="G2349" i="10"/>
  <c r="P2349" i="10" s="1"/>
  <c r="O2349" i="10"/>
  <c r="R2349" i="10" s="1"/>
  <c r="S2357" i="10"/>
  <c r="G2357" i="10"/>
  <c r="O2357" i="10"/>
  <c r="R2357" i="10" s="1"/>
  <c r="S2365" i="10"/>
  <c r="G2365" i="10"/>
  <c r="Q2365" i="10" s="1"/>
  <c r="O2365" i="10"/>
  <c r="R2365" i="10" s="1"/>
  <c r="S2373" i="10"/>
  <c r="G2373" i="10"/>
  <c r="Q2373" i="10" s="1"/>
  <c r="O2373" i="10"/>
  <c r="R2373" i="10" s="1"/>
  <c r="S2381" i="10"/>
  <c r="G2381" i="10"/>
  <c r="P2381" i="10" s="1"/>
  <c r="O2381" i="10"/>
  <c r="R2381" i="10" s="1"/>
  <c r="S2389" i="10"/>
  <c r="G2389" i="10"/>
  <c r="Q2389" i="10" s="1"/>
  <c r="O2389" i="10"/>
  <c r="R2389" i="10" s="1"/>
  <c r="Q2397" i="10"/>
  <c r="P2397" i="10"/>
  <c r="O2397" i="10"/>
  <c r="R2397" i="10" s="1"/>
  <c r="M2397" i="10"/>
  <c r="L2397" i="10"/>
  <c r="K2397" i="10"/>
  <c r="T2398" i="10"/>
  <c r="H2398" i="10"/>
  <c r="S2398" i="10"/>
  <c r="G2398" i="10"/>
  <c r="Q2398" i="10" s="1"/>
  <c r="R2398" i="10"/>
  <c r="I2398" i="10"/>
  <c r="K2419" i="10"/>
  <c r="J2419" i="10"/>
  <c r="R2419" i="10" s="1"/>
  <c r="I2419" i="10"/>
  <c r="L2419" i="10"/>
  <c r="H2419" i="10"/>
  <c r="G2419" i="10"/>
  <c r="O2425" i="10"/>
  <c r="R2425" i="10" s="1"/>
  <c r="G2425" i="10"/>
  <c r="Q2425" i="10" s="1"/>
  <c r="T2425" i="10"/>
  <c r="Q2439" i="10"/>
  <c r="S2444" i="10"/>
  <c r="R2444" i="10"/>
  <c r="Q2517" i="10"/>
  <c r="P2517" i="10"/>
  <c r="O2517" i="10"/>
  <c r="R2517" i="10" s="1"/>
  <c r="M2517" i="10"/>
  <c r="L2517" i="10"/>
  <c r="K2517" i="10"/>
  <c r="S2517" i="10"/>
  <c r="Q2549" i="10"/>
  <c r="O2549" i="10"/>
  <c r="M2549" i="10"/>
  <c r="L2549" i="10"/>
  <c r="K2549" i="10"/>
  <c r="N2549" i="10"/>
  <c r="J2549" i="10"/>
  <c r="I2549" i="10"/>
  <c r="P2549" i="10" s="1"/>
  <c r="Q2559" i="10"/>
  <c r="O2569" i="10"/>
  <c r="R2569" i="10" s="1"/>
  <c r="G2569" i="10"/>
  <c r="Q2569" i="10" s="1"/>
  <c r="M2569" i="10"/>
  <c r="L2569" i="10"/>
  <c r="K2569" i="10"/>
  <c r="S2569" i="10"/>
  <c r="K2587" i="10"/>
  <c r="J2587" i="10"/>
  <c r="I2587" i="10"/>
  <c r="L2587" i="10"/>
  <c r="H2587" i="10"/>
  <c r="G2587" i="10"/>
  <c r="O2587" i="10"/>
  <c r="Q2591" i="10"/>
  <c r="K2595" i="10"/>
  <c r="J2595" i="10"/>
  <c r="S2595" i="10" s="1"/>
  <c r="I2595" i="10"/>
  <c r="L2595" i="10"/>
  <c r="H2595" i="10"/>
  <c r="G2595" i="10"/>
  <c r="Q2595" i="10" s="1"/>
  <c r="O2595" i="10"/>
  <c r="N2595" i="10"/>
  <c r="M2595" i="10"/>
  <c r="O2622" i="10"/>
  <c r="N2624" i="10"/>
  <c r="I2628" i="10"/>
  <c r="H2628" i="10"/>
  <c r="S2628" i="10"/>
  <c r="R2628" i="10"/>
  <c r="G2628" i="10"/>
  <c r="L2628" i="10"/>
  <c r="N2628" i="10"/>
  <c r="M2628" i="10"/>
  <c r="K2628" i="10"/>
  <c r="G2687" i="10"/>
  <c r="Q2687" i="10" s="1"/>
  <c r="P2756" i="10"/>
  <c r="Q2756" i="10"/>
  <c r="Q2922" i="10"/>
  <c r="S2225" i="10"/>
  <c r="S2229" i="10"/>
  <c r="S2249" i="10"/>
  <c r="S2277" i="10"/>
  <c r="Q2405" i="10"/>
  <c r="P2405" i="10"/>
  <c r="O2405" i="10"/>
  <c r="R2405" i="10" s="1"/>
  <c r="M2405" i="10"/>
  <c r="L2405" i="10"/>
  <c r="K2405" i="10"/>
  <c r="H2406" i="10"/>
  <c r="G2406" i="10"/>
  <c r="Q2406" i="10" s="1"/>
  <c r="I2406" i="10"/>
  <c r="K2427" i="10"/>
  <c r="J2427" i="10"/>
  <c r="I2427" i="10"/>
  <c r="L2427" i="10"/>
  <c r="H2427" i="10"/>
  <c r="G2427" i="10"/>
  <c r="Q2427" i="10" s="1"/>
  <c r="O2433" i="10"/>
  <c r="R2433" i="10" s="1"/>
  <c r="G2433" i="10"/>
  <c r="Q2433" i="10" s="1"/>
  <c r="T2433" i="10"/>
  <c r="N2434" i="10"/>
  <c r="Q2447" i="10"/>
  <c r="S2452" i="10"/>
  <c r="R2452" i="10"/>
  <c r="H2478" i="10"/>
  <c r="S2478" i="10"/>
  <c r="G2478" i="10"/>
  <c r="R2478" i="10"/>
  <c r="I2478" i="10"/>
  <c r="L2478" i="10"/>
  <c r="T2478" i="10" s="1"/>
  <c r="H2486" i="10"/>
  <c r="S2486" i="10"/>
  <c r="G2486" i="10"/>
  <c r="Q2486" i="10" s="1"/>
  <c r="R2486" i="10"/>
  <c r="I2486" i="10"/>
  <c r="K2486" i="10"/>
  <c r="G2509" i="10"/>
  <c r="Q2509" i="10" s="1"/>
  <c r="K2523" i="10"/>
  <c r="J2523" i="10"/>
  <c r="S2523" i="10" s="1"/>
  <c r="I2523" i="10"/>
  <c r="L2523" i="10"/>
  <c r="H2523" i="10"/>
  <c r="G2523" i="10"/>
  <c r="Q2527" i="10"/>
  <c r="S2529" i="10"/>
  <c r="K2539" i="10"/>
  <c r="J2539" i="10"/>
  <c r="S2539" i="10" s="1"/>
  <c r="I2539" i="10"/>
  <c r="L2539" i="10"/>
  <c r="H2539" i="10"/>
  <c r="G2539" i="10"/>
  <c r="Q2539" i="10" s="1"/>
  <c r="H2566" i="10"/>
  <c r="G2566" i="10"/>
  <c r="Q2566" i="10" s="1"/>
  <c r="I2566" i="10"/>
  <c r="J2566" i="10"/>
  <c r="M2566" i="10"/>
  <c r="T2566" i="10" s="1"/>
  <c r="Q2596" i="10"/>
  <c r="H2605" i="10"/>
  <c r="P2605" i="10" s="1"/>
  <c r="L2625" i="10"/>
  <c r="K2625" i="10"/>
  <c r="N2625" i="10"/>
  <c r="M2625" i="10"/>
  <c r="J2625" i="10"/>
  <c r="S2625" i="10" s="1"/>
  <c r="I2625" i="10"/>
  <c r="O2625" i="10"/>
  <c r="H2625" i="10"/>
  <c r="G2625" i="10"/>
  <c r="O2650" i="10"/>
  <c r="N2650" i="10"/>
  <c r="M2650" i="10"/>
  <c r="J2650" i="10"/>
  <c r="G2650" i="10"/>
  <c r="Q2650" i="10" s="1"/>
  <c r="K2650" i="10"/>
  <c r="G2749" i="10"/>
  <c r="N2749" i="10"/>
  <c r="L2749" i="10"/>
  <c r="K2749" i="10"/>
  <c r="J2749" i="10"/>
  <c r="O2749" i="10"/>
  <c r="I2749" i="10"/>
  <c r="H2749" i="10"/>
  <c r="Q2479" i="10"/>
  <c r="S2484" i="10"/>
  <c r="R2484" i="10"/>
  <c r="Q2508" i="10"/>
  <c r="I2514" i="10"/>
  <c r="I2529" i="10"/>
  <c r="O2533" i="10"/>
  <c r="M2533" i="10"/>
  <c r="L2533" i="10"/>
  <c r="K2533" i="10"/>
  <c r="H2534" i="10"/>
  <c r="G2534" i="10"/>
  <c r="I2534" i="10"/>
  <c r="K2555" i="10"/>
  <c r="J2555" i="10"/>
  <c r="I2555" i="10"/>
  <c r="L2555" i="10"/>
  <c r="H2555" i="10"/>
  <c r="G2555" i="10"/>
  <c r="Q2555" i="10" s="1"/>
  <c r="O2561" i="10"/>
  <c r="R2561" i="10" s="1"/>
  <c r="G2561" i="10"/>
  <c r="P2561" i="10" s="1"/>
  <c r="M2562" i="10"/>
  <c r="Q2575" i="10"/>
  <c r="S2580" i="10"/>
  <c r="R2580" i="10"/>
  <c r="Q2604" i="10"/>
  <c r="L2641" i="10"/>
  <c r="K2641" i="10"/>
  <c r="N2641" i="10"/>
  <c r="M2641" i="10"/>
  <c r="J2641" i="10"/>
  <c r="S2641" i="10" s="1"/>
  <c r="I2641" i="10"/>
  <c r="O2641" i="10"/>
  <c r="H2641" i="10"/>
  <c r="G2641" i="10"/>
  <c r="O2645" i="10"/>
  <c r="L2687" i="10"/>
  <c r="K2687" i="10"/>
  <c r="J2687" i="10"/>
  <c r="I2687" i="10"/>
  <c r="N2687" i="10"/>
  <c r="M2687" i="10"/>
  <c r="H2687" i="10"/>
  <c r="L2705" i="10"/>
  <c r="K2705" i="10"/>
  <c r="N2705" i="10"/>
  <c r="M2705" i="10"/>
  <c r="J2705" i="10"/>
  <c r="S2705" i="10" s="1"/>
  <c r="I2705" i="10"/>
  <c r="O2705" i="10"/>
  <c r="H2705" i="10"/>
  <c r="G2705" i="10"/>
  <c r="O2714" i="10"/>
  <c r="N2714" i="10"/>
  <c r="Q2714" i="10"/>
  <c r="P2714" i="10"/>
  <c r="M2714" i="10"/>
  <c r="L2714" i="10"/>
  <c r="J2714" i="10"/>
  <c r="L2719" i="10"/>
  <c r="K2719" i="10"/>
  <c r="J2719" i="10"/>
  <c r="S2719" i="10" s="1"/>
  <c r="I2719" i="10"/>
  <c r="N2719" i="10"/>
  <c r="M2719" i="10"/>
  <c r="H2719" i="10"/>
  <c r="G2719" i="10"/>
  <c r="Q2719" i="10" s="1"/>
  <c r="O2725" i="10"/>
  <c r="O2763" i="10"/>
  <c r="N2763" i="10"/>
  <c r="M2763" i="10"/>
  <c r="L2763" i="10"/>
  <c r="H2763" i="10"/>
  <c r="J2808" i="10"/>
  <c r="S2808" i="10" s="1"/>
  <c r="H2808" i="10"/>
  <c r="G2808" i="10"/>
  <c r="Q2808" i="10" s="1"/>
  <c r="R2808" i="10"/>
  <c r="N2808" i="10"/>
  <c r="M2808" i="10"/>
  <c r="L2808" i="10"/>
  <c r="K2808" i="10"/>
  <c r="I2808" i="10"/>
  <c r="Q2987" i="10"/>
  <c r="L2721" i="10"/>
  <c r="K2721" i="10"/>
  <c r="N2721" i="10"/>
  <c r="M2721" i="10"/>
  <c r="J2721" i="10"/>
  <c r="I2721" i="10"/>
  <c r="O2721" i="10"/>
  <c r="H2721" i="10"/>
  <c r="G2721" i="10"/>
  <c r="L2758" i="10"/>
  <c r="K2758" i="10"/>
  <c r="J2758" i="10"/>
  <c r="S2758" i="10" s="1"/>
  <c r="O2758" i="10"/>
  <c r="N2758" i="10"/>
  <c r="M2758" i="10"/>
  <c r="I2758" i="10"/>
  <c r="G2758" i="10"/>
  <c r="Q2758" i="10" s="1"/>
  <c r="K2785" i="10"/>
  <c r="J2785" i="10"/>
  <c r="O2785" i="10"/>
  <c r="N2785" i="10"/>
  <c r="L2785" i="10"/>
  <c r="I2785" i="10"/>
  <c r="H2785" i="10"/>
  <c r="G2785" i="10"/>
  <c r="G2799" i="10"/>
  <c r="Q2799" i="10" s="1"/>
  <c r="K2799" i="10"/>
  <c r="J2799" i="10"/>
  <c r="S2799" i="10" s="1"/>
  <c r="I2799" i="10"/>
  <c r="H2799" i="10"/>
  <c r="O2799" i="10"/>
  <c r="M2799" i="10"/>
  <c r="L2799" i="10"/>
  <c r="K2813" i="10"/>
  <c r="G2813" i="10"/>
  <c r="L2813" i="10"/>
  <c r="I2813" i="10"/>
  <c r="H2813" i="10"/>
  <c r="N2813" i="10"/>
  <c r="J2780" i="10"/>
  <c r="H2780" i="10"/>
  <c r="G2780" i="10"/>
  <c r="N2780" i="10"/>
  <c r="M2780" i="10"/>
  <c r="L2780" i="10"/>
  <c r="K2780" i="10"/>
  <c r="O2780" i="10"/>
  <c r="I2780" i="10"/>
  <c r="L2689" i="10"/>
  <c r="K2689" i="10"/>
  <c r="N2689" i="10"/>
  <c r="M2689" i="10"/>
  <c r="J2689" i="10"/>
  <c r="S2689" i="10" s="1"/>
  <c r="I2689" i="10"/>
  <c r="O2689" i="10"/>
  <c r="H2689" i="10"/>
  <c r="G2689" i="10"/>
  <c r="O2693" i="10"/>
  <c r="Q2729" i="10"/>
  <c r="P2729" i="10"/>
  <c r="T2765" i="10"/>
  <c r="O2813" i="10"/>
  <c r="K2837" i="10"/>
  <c r="G2837" i="10"/>
  <c r="L2837" i="10"/>
  <c r="I2837" i="10"/>
  <c r="H2837" i="10"/>
  <c r="O2837" i="10"/>
  <c r="S2850" i="10"/>
  <c r="R2850" i="10"/>
  <c r="J2860" i="10"/>
  <c r="S2860" i="10" s="1"/>
  <c r="H2860" i="10"/>
  <c r="G2860" i="10"/>
  <c r="Q2860" i="10" s="1"/>
  <c r="N2860" i="10"/>
  <c r="M2860" i="10"/>
  <c r="L2860" i="10"/>
  <c r="K2860" i="10"/>
  <c r="I2860" i="10"/>
  <c r="O2860" i="10"/>
  <c r="S2884" i="10"/>
  <c r="I2754" i="10"/>
  <c r="H2754" i="10"/>
  <c r="G2754" i="10"/>
  <c r="O2754" i="10"/>
  <c r="N2754" i="10"/>
  <c r="M2754" i="10"/>
  <c r="L2754" i="10"/>
  <c r="J2754" i="10"/>
  <c r="S2866" i="10"/>
  <c r="R2866" i="10"/>
  <c r="Q2898" i="10"/>
  <c r="G2941" i="10"/>
  <c r="Q2941" i="10" s="1"/>
  <c r="O2941" i="10"/>
  <c r="N2941" i="10"/>
  <c r="M2941" i="10"/>
  <c r="L2941" i="10"/>
  <c r="K2941" i="10"/>
  <c r="J2941" i="10"/>
  <c r="I2941" i="10"/>
  <c r="H2941" i="10"/>
  <c r="J2804" i="10"/>
  <c r="S2804" i="10" s="1"/>
  <c r="H2804" i="10"/>
  <c r="G2804" i="10"/>
  <c r="Q2804" i="10" s="1"/>
  <c r="N2804" i="10"/>
  <c r="M2804" i="10"/>
  <c r="L2804" i="10"/>
  <c r="K2804" i="10"/>
  <c r="O2804" i="10"/>
  <c r="I2804" i="10"/>
  <c r="J2832" i="10"/>
  <c r="H2832" i="10"/>
  <c r="G2832" i="10"/>
  <c r="Q2832" i="10" s="1"/>
  <c r="N2832" i="10"/>
  <c r="M2832" i="10"/>
  <c r="L2832" i="10"/>
  <c r="K2832" i="10"/>
  <c r="O2832" i="10"/>
  <c r="Q2906" i="10"/>
  <c r="K2515" i="10"/>
  <c r="J2515" i="10"/>
  <c r="R2515" i="10" s="1"/>
  <c r="I2515" i="10"/>
  <c r="L2515" i="10"/>
  <c r="H2515" i="10"/>
  <c r="G2515" i="10"/>
  <c r="O2521" i="10"/>
  <c r="R2521" i="10" s="1"/>
  <c r="G2521" i="10"/>
  <c r="Q2521" i="10" s="1"/>
  <c r="T2521" i="10"/>
  <c r="M2522" i="10"/>
  <c r="Q2535" i="10"/>
  <c r="S2540" i="10"/>
  <c r="R2540" i="10"/>
  <c r="Q2564" i="10"/>
  <c r="Q2589" i="10"/>
  <c r="P2589" i="10"/>
  <c r="O2589" i="10"/>
  <c r="R2589" i="10" s="1"/>
  <c r="M2589" i="10"/>
  <c r="L2589" i="10"/>
  <c r="K2589" i="10"/>
  <c r="T2590" i="10"/>
  <c r="H2590" i="10"/>
  <c r="S2590" i="10"/>
  <c r="G2590" i="10"/>
  <c r="Q2590" i="10" s="1"/>
  <c r="R2590" i="10"/>
  <c r="I2590" i="10"/>
  <c r="K2603" i="10"/>
  <c r="J2603" i="10"/>
  <c r="I2603" i="10"/>
  <c r="L2603" i="10"/>
  <c r="H2603" i="10"/>
  <c r="G2603" i="10"/>
  <c r="O2603" i="10"/>
  <c r="I2656" i="10"/>
  <c r="H2656" i="10"/>
  <c r="Q2656" i="10"/>
  <c r="L2656" i="10"/>
  <c r="K2656" i="10"/>
  <c r="J2656" i="10"/>
  <c r="S2656" i="10" s="1"/>
  <c r="O2656" i="10"/>
  <c r="N2659" i="10"/>
  <c r="O2666" i="10"/>
  <c r="N2666" i="10"/>
  <c r="M2666" i="10"/>
  <c r="J2666" i="10"/>
  <c r="S2666" i="10" s="1"/>
  <c r="L2669" i="10"/>
  <c r="K2669" i="10"/>
  <c r="N2669" i="10"/>
  <c r="M2669" i="10"/>
  <c r="J2669" i="10"/>
  <c r="S2669" i="10" s="1"/>
  <c r="I2669" i="10"/>
  <c r="G2669" i="10"/>
  <c r="I2692" i="10"/>
  <c r="H2692" i="10"/>
  <c r="S2692" i="10"/>
  <c r="R2692" i="10"/>
  <c r="G2692" i="10"/>
  <c r="Q2692" i="10" s="1"/>
  <c r="L2692" i="10"/>
  <c r="T2692" i="10" s="1"/>
  <c r="I2704" i="10"/>
  <c r="H2704" i="10"/>
  <c r="L2704" i="10"/>
  <c r="K2704" i="10"/>
  <c r="J2704" i="10"/>
  <c r="G2704" i="10"/>
  <c r="Q2704" i="10" s="1"/>
  <c r="O2704" i="10"/>
  <c r="Q2715" i="10"/>
  <c r="L2715" i="10"/>
  <c r="K2715" i="10"/>
  <c r="J2715" i="10"/>
  <c r="S2715" i="10" s="1"/>
  <c r="I2715" i="10"/>
  <c r="O2715" i="10"/>
  <c r="N2715" i="10"/>
  <c r="H2715" i="10"/>
  <c r="N2723" i="10"/>
  <c r="Q2732" i="10"/>
  <c r="K2754" i="10"/>
  <c r="O2529" i="10"/>
  <c r="R2529" i="10" s="1"/>
  <c r="G2529" i="10"/>
  <c r="Q2529" i="10" s="1"/>
  <c r="T2529" i="10"/>
  <c r="Q2543" i="10"/>
  <c r="S2548" i="10"/>
  <c r="R2548" i="10"/>
  <c r="Q2572" i="10"/>
  <c r="Q2599" i="10"/>
  <c r="H2606" i="10"/>
  <c r="S2606" i="10"/>
  <c r="G2606" i="10"/>
  <c r="Q2606" i="10" s="1"/>
  <c r="R2606" i="10"/>
  <c r="I2606" i="10"/>
  <c r="L2606" i="10"/>
  <c r="T2606" i="10" s="1"/>
  <c r="Q2623" i="10"/>
  <c r="L2623" i="10"/>
  <c r="K2623" i="10"/>
  <c r="J2623" i="10"/>
  <c r="I2623" i="10"/>
  <c r="N2623" i="10"/>
  <c r="M2623" i="10"/>
  <c r="H2623" i="10"/>
  <c r="I2672" i="10"/>
  <c r="H2672" i="10"/>
  <c r="Q2672" i="10"/>
  <c r="L2672" i="10"/>
  <c r="K2672" i="10"/>
  <c r="J2672" i="10"/>
  <c r="S2672" i="10" s="1"/>
  <c r="O2672" i="10"/>
  <c r="O2682" i="10"/>
  <c r="N2682" i="10"/>
  <c r="Q2682" i="10"/>
  <c r="P2682" i="10"/>
  <c r="M2682" i="10"/>
  <c r="J2682" i="10"/>
  <c r="S2682" i="10" s="1"/>
  <c r="L2685" i="10"/>
  <c r="K2685" i="10"/>
  <c r="N2685" i="10"/>
  <c r="M2685" i="10"/>
  <c r="J2685" i="10"/>
  <c r="S2685" i="10" s="1"/>
  <c r="I2685" i="10"/>
  <c r="G2685" i="10"/>
  <c r="Q2685" i="10" s="1"/>
  <c r="I2720" i="10"/>
  <c r="H2720" i="10"/>
  <c r="L2720" i="10"/>
  <c r="K2720" i="10"/>
  <c r="J2720" i="10"/>
  <c r="G2720" i="10"/>
  <c r="Q2720" i="10" s="1"/>
  <c r="O2720" i="10"/>
  <c r="M2750" i="10"/>
  <c r="G2757" i="10"/>
  <c r="J2757" i="10"/>
  <c r="I2757" i="10"/>
  <c r="H2757" i="10"/>
  <c r="O2757" i="10"/>
  <c r="N2757" i="10"/>
  <c r="L2757" i="10"/>
  <c r="K2757" i="10"/>
  <c r="Q2766" i="10"/>
  <c r="I2832" i="10"/>
  <c r="P2854" i="10"/>
  <c r="Q2854" i="10"/>
  <c r="K2865" i="10"/>
  <c r="O2865" i="10"/>
  <c r="N2865" i="10"/>
  <c r="L2865" i="10"/>
  <c r="I2865" i="10"/>
  <c r="H2865" i="10"/>
  <c r="G2865" i="10"/>
  <c r="Q2900" i="10"/>
  <c r="Q2484" i="10"/>
  <c r="O2509" i="10"/>
  <c r="R2509" i="10" s="1"/>
  <c r="M2509" i="10"/>
  <c r="L2509" i="10"/>
  <c r="K2509" i="10"/>
  <c r="T2510" i="10"/>
  <c r="H2510" i="10"/>
  <c r="S2510" i="10"/>
  <c r="G2510" i="10"/>
  <c r="R2510" i="10"/>
  <c r="I2510" i="10"/>
  <c r="K2531" i="10"/>
  <c r="J2531" i="10"/>
  <c r="R2531" i="10" s="1"/>
  <c r="I2531" i="10"/>
  <c r="L2531" i="10"/>
  <c r="H2531" i="10"/>
  <c r="G2531" i="10"/>
  <c r="N2534" i="10"/>
  <c r="O2537" i="10"/>
  <c r="R2537" i="10" s="1"/>
  <c r="G2537" i="10"/>
  <c r="Q2537" i="10" s="1"/>
  <c r="T2537" i="10"/>
  <c r="M2538" i="10"/>
  <c r="Q2551" i="10"/>
  <c r="S2556" i="10"/>
  <c r="R2556" i="10"/>
  <c r="N2561" i="10"/>
  <c r="T2561" i="10" s="1"/>
  <c r="Q2580" i="10"/>
  <c r="S2596" i="10"/>
  <c r="R2596" i="10"/>
  <c r="O2601" i="10"/>
  <c r="G2601" i="10"/>
  <c r="P2601" i="10" s="1"/>
  <c r="T2601" i="10"/>
  <c r="J2601" i="10"/>
  <c r="R2616" i="10"/>
  <c r="L2639" i="10"/>
  <c r="K2639" i="10"/>
  <c r="J2639" i="10"/>
  <c r="I2639" i="10"/>
  <c r="N2639" i="10"/>
  <c r="M2639" i="10"/>
  <c r="H2639" i="10"/>
  <c r="I2688" i="10"/>
  <c r="H2688" i="10"/>
  <c r="L2688" i="10"/>
  <c r="K2688" i="10"/>
  <c r="J2688" i="10"/>
  <c r="S2688" i="10" s="1"/>
  <c r="O2688" i="10"/>
  <c r="N2691" i="10"/>
  <c r="O2698" i="10"/>
  <c r="N2698" i="10"/>
  <c r="Q2698" i="10"/>
  <c r="P2698" i="10"/>
  <c r="M2698" i="10"/>
  <c r="J2698" i="10"/>
  <c r="S2698" i="10" s="1"/>
  <c r="L2701" i="10"/>
  <c r="K2701" i="10"/>
  <c r="N2701" i="10"/>
  <c r="M2701" i="10"/>
  <c r="J2701" i="10"/>
  <c r="S2701" i="10" s="1"/>
  <c r="I2701" i="10"/>
  <c r="O2701" i="10"/>
  <c r="G2701" i="10"/>
  <c r="S2737" i="10"/>
  <c r="R2737" i="10"/>
  <c r="S2741" i="10"/>
  <c r="R2741" i="10"/>
  <c r="S2745" i="10"/>
  <c r="M2749" i="10"/>
  <c r="S2761" i="10"/>
  <c r="Q2597" i="10"/>
  <c r="O2597" i="10"/>
  <c r="Q2605" i="10"/>
  <c r="O2605" i="10"/>
  <c r="R2605" i="10" s="1"/>
  <c r="S2605" i="10"/>
  <c r="K2619" i="10"/>
  <c r="J2619" i="10"/>
  <c r="I2619" i="10"/>
  <c r="H2619" i="10"/>
  <c r="Q2619" i="10"/>
  <c r="I2636" i="10"/>
  <c r="H2636" i="10"/>
  <c r="S2636" i="10"/>
  <c r="Q2636" i="10"/>
  <c r="I2652" i="10"/>
  <c r="H2652" i="10"/>
  <c r="S2652" i="10"/>
  <c r="Q2652" i="10"/>
  <c r="I2668" i="10"/>
  <c r="H2668" i="10"/>
  <c r="S2668" i="10"/>
  <c r="Q2668" i="10"/>
  <c r="I2684" i="10"/>
  <c r="H2684" i="10"/>
  <c r="S2684" i="10"/>
  <c r="Q2684" i="10"/>
  <c r="I2700" i="10"/>
  <c r="H2700" i="10"/>
  <c r="S2700" i="10"/>
  <c r="Q2700" i="10"/>
  <c r="I2716" i="10"/>
  <c r="H2716" i="10"/>
  <c r="S2716" i="10"/>
  <c r="Q2716" i="10"/>
  <c r="M2728" i="10"/>
  <c r="I2730" i="10"/>
  <c r="P2730" i="10" s="1"/>
  <c r="L2731" i="10"/>
  <c r="T2731" i="10" s="1"/>
  <c r="T2741" i="10"/>
  <c r="L2750" i="10"/>
  <c r="K2750" i="10"/>
  <c r="J2750" i="10"/>
  <c r="S2750" i="10" s="1"/>
  <c r="I2750" i="10"/>
  <c r="H2750" i="10"/>
  <c r="G2750" i="10"/>
  <c r="Q2750" i="10" s="1"/>
  <c r="J2760" i="10"/>
  <c r="I2760" i="10"/>
  <c r="H2760" i="10"/>
  <c r="G2760" i="10"/>
  <c r="Q2760" i="10" s="1"/>
  <c r="O2760" i="10"/>
  <c r="N2760" i="10"/>
  <c r="M2760" i="10"/>
  <c r="L2760" i="10"/>
  <c r="N2761" i="10"/>
  <c r="L2761" i="10"/>
  <c r="K2761" i="10"/>
  <c r="H2761" i="10"/>
  <c r="G2761" i="10"/>
  <c r="S2777" i="10"/>
  <c r="S2794" i="10"/>
  <c r="R2794" i="10"/>
  <c r="M2813" i="10"/>
  <c r="S2846" i="10"/>
  <c r="R2846" i="10"/>
  <c r="J2848" i="10"/>
  <c r="S2848" i="10" s="1"/>
  <c r="H2848" i="10"/>
  <c r="G2848" i="10"/>
  <c r="Q2848" i="10" s="1"/>
  <c r="O2848" i="10"/>
  <c r="G2855" i="10"/>
  <c r="Q2855" i="10" s="1"/>
  <c r="K2855" i="10"/>
  <c r="J2855" i="10"/>
  <c r="R2855" i="10" s="1"/>
  <c r="I2855" i="10"/>
  <c r="H2855" i="10"/>
  <c r="N2855" i="10"/>
  <c r="M2855" i="10"/>
  <c r="L2855" i="10"/>
  <c r="P2870" i="10"/>
  <c r="Q2870" i="10"/>
  <c r="J2880" i="10"/>
  <c r="H2880" i="10"/>
  <c r="S2880" i="10"/>
  <c r="G2880" i="10"/>
  <c r="K2880" i="10"/>
  <c r="L2880" i="10"/>
  <c r="I2880" i="10"/>
  <c r="O2880" i="10"/>
  <c r="M2897" i="10"/>
  <c r="K2897" i="10"/>
  <c r="J2897" i="10"/>
  <c r="S2897" i="10" s="1"/>
  <c r="I2897" i="10"/>
  <c r="H2897" i="10"/>
  <c r="G2897" i="10"/>
  <c r="Q2897" i="10" s="1"/>
  <c r="O2897" i="10"/>
  <c r="N2897" i="10"/>
  <c r="N2904" i="10"/>
  <c r="H2904" i="10"/>
  <c r="K2904" i="10"/>
  <c r="J2904" i="10"/>
  <c r="S2904" i="10" s="1"/>
  <c r="I2904" i="10"/>
  <c r="G2904" i="10"/>
  <c r="Q2904" i="10" s="1"/>
  <c r="O2904" i="10"/>
  <c r="M2904" i="10"/>
  <c r="L2904" i="10"/>
  <c r="Q2911" i="10"/>
  <c r="K2918" i="10"/>
  <c r="Q2936" i="10"/>
  <c r="G2949" i="10"/>
  <c r="Q2949" i="10" s="1"/>
  <c r="L2949" i="10"/>
  <c r="K2949" i="10"/>
  <c r="J2949" i="10"/>
  <c r="S2949" i="10" s="1"/>
  <c r="I2949" i="10"/>
  <c r="O2949" i="10"/>
  <c r="N2949" i="10"/>
  <c r="M2949" i="10"/>
  <c r="I2974" i="10"/>
  <c r="H2974" i="10"/>
  <c r="L2974" i="10"/>
  <c r="K2974" i="10"/>
  <c r="J2974" i="10"/>
  <c r="S2974" i="10" s="1"/>
  <c r="G2974" i="10"/>
  <c r="M2974" i="10"/>
  <c r="O2974" i="10"/>
  <c r="N2974" i="10"/>
  <c r="I2977" i="10"/>
  <c r="H2977" i="10"/>
  <c r="G2977" i="10"/>
  <c r="L2977" i="10"/>
  <c r="K2977" i="10"/>
  <c r="J2977" i="10"/>
  <c r="S2977" i="10" s="1"/>
  <c r="O2977" i="10"/>
  <c r="N2977" i="10"/>
  <c r="M2977" i="10"/>
  <c r="I3006" i="10"/>
  <c r="H3006" i="10"/>
  <c r="N3006" i="10"/>
  <c r="M3006" i="10"/>
  <c r="L3006" i="10"/>
  <c r="K3006" i="10"/>
  <c r="J3006" i="10"/>
  <c r="S3006" i="10" s="1"/>
  <c r="G3006" i="10"/>
  <c r="O3006" i="10"/>
  <c r="H2882" i="10"/>
  <c r="O2882" i="10"/>
  <c r="K2882" i="10"/>
  <c r="J2882" i="10"/>
  <c r="I2882" i="10"/>
  <c r="G2882" i="10"/>
  <c r="N2882" i="10"/>
  <c r="M2882" i="10"/>
  <c r="O2889" i="10"/>
  <c r="G2889" i="10"/>
  <c r="Q2889" i="10" s="1"/>
  <c r="Q2935" i="10"/>
  <c r="P2935" i="10"/>
  <c r="Q2994" i="10"/>
  <c r="S3175" i="10"/>
  <c r="K2857" i="10"/>
  <c r="O2857" i="10"/>
  <c r="N2857" i="10"/>
  <c r="L2857" i="10"/>
  <c r="I2857" i="10"/>
  <c r="H2857" i="10"/>
  <c r="G2857" i="10"/>
  <c r="K2869" i="10"/>
  <c r="G2869" i="10"/>
  <c r="L2869" i="10"/>
  <c r="H2894" i="10"/>
  <c r="L2894" i="10"/>
  <c r="J2894" i="10"/>
  <c r="I2894" i="10"/>
  <c r="G2894" i="10"/>
  <c r="Q2894" i="10" s="1"/>
  <c r="N2894" i="10"/>
  <c r="O2894" i="10"/>
  <c r="M2894" i="10"/>
  <c r="K2894" i="10"/>
  <c r="H2954" i="10"/>
  <c r="O2954" i="10"/>
  <c r="N2954" i="10"/>
  <c r="M2954" i="10"/>
  <c r="L2954" i="10"/>
  <c r="K2954" i="10"/>
  <c r="J2954" i="10"/>
  <c r="S2954" i="10" s="1"/>
  <c r="I2954" i="10"/>
  <c r="G2954" i="10"/>
  <c r="Q2954" i="10" s="1"/>
  <c r="I2981" i="10"/>
  <c r="M2981" i="10"/>
  <c r="L2981" i="10"/>
  <c r="K2981" i="10"/>
  <c r="J2981" i="10"/>
  <c r="S2981" i="10" s="1"/>
  <c r="G2981" i="10"/>
  <c r="Q2981" i="10" s="1"/>
  <c r="O2981" i="10"/>
  <c r="N2981" i="10"/>
  <c r="H2981" i="10"/>
  <c r="O3129" i="10"/>
  <c r="N3129" i="10"/>
  <c r="K3129" i="10"/>
  <c r="J3129" i="10"/>
  <c r="G3129" i="10"/>
  <c r="Q3129" i="10" s="1"/>
  <c r="M3129" i="10"/>
  <c r="L3129" i="10"/>
  <c r="I3129" i="10"/>
  <c r="H3129" i="10"/>
  <c r="S2822" i="10"/>
  <c r="R2822" i="10"/>
  <c r="J2824" i="10"/>
  <c r="H2824" i="10"/>
  <c r="G2824" i="10"/>
  <c r="Q2824" i="10" s="1"/>
  <c r="O2824" i="10"/>
  <c r="G2831" i="10"/>
  <c r="Q2831" i="10" s="1"/>
  <c r="K2831" i="10"/>
  <c r="J2831" i="10"/>
  <c r="I2831" i="10"/>
  <c r="H2831" i="10"/>
  <c r="N2831" i="10"/>
  <c r="M2831" i="10"/>
  <c r="L2831" i="10"/>
  <c r="K2841" i="10"/>
  <c r="O2841" i="10"/>
  <c r="N2841" i="10"/>
  <c r="L2841" i="10"/>
  <c r="I2841" i="10"/>
  <c r="P2862" i="10"/>
  <c r="Q2862" i="10"/>
  <c r="S2870" i="10"/>
  <c r="P2873" i="10"/>
  <c r="N2916" i="10"/>
  <c r="O2916" i="10"/>
  <c r="L2916" i="10"/>
  <c r="K2916" i="10"/>
  <c r="G2916" i="10"/>
  <c r="Q2916" i="10" s="1"/>
  <c r="J2916" i="10"/>
  <c r="M2916" i="10"/>
  <c r="I2916" i="10"/>
  <c r="H2916" i="10"/>
  <c r="M2929" i="10"/>
  <c r="K2929" i="10"/>
  <c r="J2929" i="10"/>
  <c r="S2929" i="10" s="1"/>
  <c r="O2929" i="10"/>
  <c r="N2929" i="10"/>
  <c r="L2929" i="10"/>
  <c r="I2929" i="10"/>
  <c r="N3126" i="10"/>
  <c r="J3126" i="10"/>
  <c r="K3126" i="10"/>
  <c r="I3126" i="10"/>
  <c r="G3126" i="10"/>
  <c r="Q3126" i="10" s="1"/>
  <c r="O2626" i="10"/>
  <c r="R2626" i="10" s="1"/>
  <c r="N2626" i="10"/>
  <c r="T2626" i="10" s="1"/>
  <c r="S2626" i="10"/>
  <c r="L2627" i="10"/>
  <c r="K2627" i="10"/>
  <c r="J2627" i="10"/>
  <c r="S2627" i="10" s="1"/>
  <c r="I2627" i="10"/>
  <c r="L2629" i="10"/>
  <c r="K2629" i="10"/>
  <c r="N2629" i="10"/>
  <c r="M2629" i="10"/>
  <c r="J2629" i="10"/>
  <c r="R2629" i="10" s="1"/>
  <c r="I2629" i="10"/>
  <c r="P2629" i="10" s="1"/>
  <c r="O2642" i="10"/>
  <c r="R2642" i="10" s="1"/>
  <c r="N2642" i="10"/>
  <c r="T2642" i="10" s="1"/>
  <c r="S2642" i="10"/>
  <c r="L2643" i="10"/>
  <c r="K2643" i="10"/>
  <c r="J2643" i="10"/>
  <c r="S2643" i="10" s="1"/>
  <c r="I2643" i="10"/>
  <c r="L2645" i="10"/>
  <c r="K2645" i="10"/>
  <c r="N2645" i="10"/>
  <c r="M2645" i="10"/>
  <c r="J2645" i="10"/>
  <c r="S2645" i="10" s="1"/>
  <c r="I2645" i="10"/>
  <c r="P2645" i="10" s="1"/>
  <c r="O2658" i="10"/>
  <c r="R2658" i="10" s="1"/>
  <c r="N2658" i="10"/>
  <c r="T2658" i="10" s="1"/>
  <c r="S2658" i="10"/>
  <c r="L2659" i="10"/>
  <c r="K2659" i="10"/>
  <c r="J2659" i="10"/>
  <c r="S2659" i="10" s="1"/>
  <c r="I2659" i="10"/>
  <c r="L2661" i="10"/>
  <c r="K2661" i="10"/>
  <c r="N2661" i="10"/>
  <c r="M2661" i="10"/>
  <c r="J2661" i="10"/>
  <c r="R2661" i="10" s="1"/>
  <c r="I2661" i="10"/>
  <c r="P2661" i="10" s="1"/>
  <c r="O2674" i="10"/>
  <c r="R2674" i="10" s="1"/>
  <c r="N2674" i="10"/>
  <c r="T2674" i="10" s="1"/>
  <c r="S2674" i="10"/>
  <c r="L2675" i="10"/>
  <c r="K2675" i="10"/>
  <c r="J2675" i="10"/>
  <c r="S2675" i="10" s="1"/>
  <c r="I2675" i="10"/>
  <c r="L2677" i="10"/>
  <c r="K2677" i="10"/>
  <c r="N2677" i="10"/>
  <c r="M2677" i="10"/>
  <c r="J2677" i="10"/>
  <c r="R2677" i="10" s="1"/>
  <c r="I2677" i="10"/>
  <c r="P2677" i="10" s="1"/>
  <c r="O2690" i="10"/>
  <c r="R2690" i="10" s="1"/>
  <c r="N2690" i="10"/>
  <c r="T2690" i="10"/>
  <c r="S2690" i="10"/>
  <c r="L2691" i="10"/>
  <c r="K2691" i="10"/>
  <c r="J2691" i="10"/>
  <c r="S2691" i="10" s="1"/>
  <c r="I2691" i="10"/>
  <c r="L2693" i="10"/>
  <c r="K2693" i="10"/>
  <c r="N2693" i="10"/>
  <c r="M2693" i="10"/>
  <c r="J2693" i="10"/>
  <c r="S2693" i="10" s="1"/>
  <c r="I2693" i="10"/>
  <c r="O2706" i="10"/>
  <c r="R2706" i="10" s="1"/>
  <c r="N2706" i="10"/>
  <c r="T2706" i="10" s="1"/>
  <c r="S2706" i="10"/>
  <c r="L2707" i="10"/>
  <c r="K2707" i="10"/>
  <c r="J2707" i="10"/>
  <c r="S2707" i="10" s="1"/>
  <c r="I2707" i="10"/>
  <c r="L2709" i="10"/>
  <c r="K2709" i="10"/>
  <c r="N2709" i="10"/>
  <c r="M2709" i="10"/>
  <c r="J2709" i="10"/>
  <c r="R2709" i="10" s="1"/>
  <c r="I2709" i="10"/>
  <c r="P2709" i="10" s="1"/>
  <c r="O2722" i="10"/>
  <c r="R2722" i="10" s="1"/>
  <c r="N2722" i="10"/>
  <c r="T2722" i="10" s="1"/>
  <c r="S2722" i="10"/>
  <c r="L2723" i="10"/>
  <c r="K2723" i="10"/>
  <c r="J2723" i="10"/>
  <c r="S2723" i="10" s="1"/>
  <c r="I2723" i="10"/>
  <c r="L2725" i="10"/>
  <c r="K2725" i="10"/>
  <c r="N2725" i="10"/>
  <c r="M2725" i="10"/>
  <c r="J2725" i="10"/>
  <c r="S2725" i="10" s="1"/>
  <c r="I2725" i="10"/>
  <c r="P2725" i="10" s="1"/>
  <c r="G2739" i="10"/>
  <c r="Q2739" i="10" s="1"/>
  <c r="K2739" i="10"/>
  <c r="J2739" i="10"/>
  <c r="R2739" i="10" s="1"/>
  <c r="I2739" i="10"/>
  <c r="N2739" i="10"/>
  <c r="M2739" i="10"/>
  <c r="L2739" i="10"/>
  <c r="H2739" i="10"/>
  <c r="J2744" i="10"/>
  <c r="S2744" i="10" s="1"/>
  <c r="I2744" i="10"/>
  <c r="H2744" i="10"/>
  <c r="G2744" i="10"/>
  <c r="Q2744" i="10" s="1"/>
  <c r="L2746" i="10"/>
  <c r="K2746" i="10"/>
  <c r="J2746" i="10"/>
  <c r="S2746" i="10" s="1"/>
  <c r="I2746" i="10"/>
  <c r="G2767" i="10"/>
  <c r="Q2767" i="10" s="1"/>
  <c r="O2767" i="10"/>
  <c r="M2767" i="10"/>
  <c r="L2767" i="10"/>
  <c r="K2767" i="10"/>
  <c r="J2767" i="10"/>
  <c r="J2784" i="10"/>
  <c r="H2784" i="10"/>
  <c r="G2784" i="10"/>
  <c r="Q2784" i="10" s="1"/>
  <c r="N2784" i="10"/>
  <c r="M2784" i="10"/>
  <c r="L2784" i="10"/>
  <c r="K2784" i="10"/>
  <c r="K2789" i="10"/>
  <c r="J2789" i="10"/>
  <c r="G2789" i="10"/>
  <c r="L2789" i="10"/>
  <c r="I2789" i="10"/>
  <c r="H2789" i="10"/>
  <c r="J2812" i="10"/>
  <c r="S2812" i="10" s="1"/>
  <c r="H2812" i="10"/>
  <c r="G2812" i="10"/>
  <c r="Q2812" i="10" s="1"/>
  <c r="N2812" i="10"/>
  <c r="M2812" i="10"/>
  <c r="L2812" i="10"/>
  <c r="K2812" i="10"/>
  <c r="I2812" i="10"/>
  <c r="P2825" i="10"/>
  <c r="Q2830" i="10"/>
  <c r="J2852" i="10"/>
  <c r="H2852" i="10"/>
  <c r="G2852" i="10"/>
  <c r="Q2852" i="10" s="1"/>
  <c r="N2852" i="10"/>
  <c r="M2852" i="10"/>
  <c r="L2852" i="10"/>
  <c r="K2852" i="10"/>
  <c r="O2852" i="10"/>
  <c r="H2869" i="10"/>
  <c r="S2874" i="10"/>
  <c r="S2959" i="10"/>
  <c r="R2959" i="10"/>
  <c r="K2833" i="10"/>
  <c r="O2833" i="10"/>
  <c r="N2833" i="10"/>
  <c r="L2833" i="10"/>
  <c r="I2833" i="10"/>
  <c r="H2833" i="10"/>
  <c r="G2833" i="10"/>
  <c r="G2847" i="10"/>
  <c r="Q2847" i="10" s="1"/>
  <c r="K2847" i="10"/>
  <c r="J2847" i="10"/>
  <c r="S2847" i="10" s="1"/>
  <c r="I2847" i="10"/>
  <c r="H2847" i="10"/>
  <c r="O2847" i="10"/>
  <c r="L2882" i="10"/>
  <c r="I2982" i="10"/>
  <c r="H2982" i="10"/>
  <c r="J2982" i="10"/>
  <c r="S2982" i="10" s="1"/>
  <c r="G2982" i="10"/>
  <c r="M2982" i="10"/>
  <c r="O2982" i="10"/>
  <c r="N2982" i="10"/>
  <c r="L2982" i="10"/>
  <c r="I2708" i="10"/>
  <c r="T2708" i="10"/>
  <c r="H2708" i="10"/>
  <c r="S2708" i="10"/>
  <c r="R2708" i="10"/>
  <c r="I2724" i="10"/>
  <c r="T2724" i="10"/>
  <c r="H2724" i="10"/>
  <c r="S2724" i="10"/>
  <c r="R2724" i="10"/>
  <c r="J2728" i="10"/>
  <c r="R2728" i="10" s="1"/>
  <c r="I2728" i="10"/>
  <c r="H2728" i="10"/>
  <c r="L2728" i="10"/>
  <c r="K2728" i="10"/>
  <c r="G2728" i="10"/>
  <c r="Q2728" i="10" s="1"/>
  <c r="O2730" i="10"/>
  <c r="N2730" i="10"/>
  <c r="M2730" i="10"/>
  <c r="L2730" i="10"/>
  <c r="K2730" i="10"/>
  <c r="J2730" i="10"/>
  <c r="S2731" i="10"/>
  <c r="G2731" i="10"/>
  <c r="R2731" i="10"/>
  <c r="I2731" i="10"/>
  <c r="H2731" i="10"/>
  <c r="S2738" i="10"/>
  <c r="O2738" i="10"/>
  <c r="R2738" i="10" s="1"/>
  <c r="N2738" i="10"/>
  <c r="M2738" i="10"/>
  <c r="L2738" i="10"/>
  <c r="P2748" i="10"/>
  <c r="Q2748" i="10"/>
  <c r="S2798" i="10"/>
  <c r="R2798" i="10"/>
  <c r="J2800" i="10"/>
  <c r="H2800" i="10"/>
  <c r="G2800" i="10"/>
  <c r="O2800" i="10"/>
  <c r="G2807" i="10"/>
  <c r="Q2807" i="10" s="1"/>
  <c r="K2807" i="10"/>
  <c r="J2807" i="10"/>
  <c r="R2807" i="10" s="1"/>
  <c r="I2807" i="10"/>
  <c r="H2807" i="10"/>
  <c r="N2807" i="10"/>
  <c r="M2807" i="10"/>
  <c r="L2807" i="10"/>
  <c r="K2817" i="10"/>
  <c r="O2817" i="10"/>
  <c r="N2817" i="10"/>
  <c r="L2817" i="10"/>
  <c r="I2817" i="10"/>
  <c r="I2824" i="10"/>
  <c r="R2826" i="10"/>
  <c r="H2841" i="10"/>
  <c r="S2842" i="10"/>
  <c r="R2842" i="10"/>
  <c r="M2848" i="10"/>
  <c r="T2858" i="10"/>
  <c r="K2861" i="10"/>
  <c r="G2861" i="10"/>
  <c r="L2861" i="10"/>
  <c r="O2861" i="10"/>
  <c r="N2861" i="10"/>
  <c r="I2861" i="10"/>
  <c r="H2861" i="10"/>
  <c r="J2868" i="10"/>
  <c r="H2868" i="10"/>
  <c r="G2868" i="10"/>
  <c r="N2868" i="10"/>
  <c r="M2868" i="10"/>
  <c r="L2868" i="10"/>
  <c r="K2868" i="10"/>
  <c r="O2868" i="10"/>
  <c r="N2869" i="10"/>
  <c r="Q2873" i="10"/>
  <c r="K2883" i="10"/>
  <c r="J2883" i="10"/>
  <c r="R2883" i="10" s="1"/>
  <c r="H2883" i="10"/>
  <c r="G2883" i="10"/>
  <c r="M2883" i="10"/>
  <c r="N2896" i="10"/>
  <c r="H2896" i="10"/>
  <c r="M2896" i="10"/>
  <c r="L2896" i="10"/>
  <c r="K2896" i="10"/>
  <c r="J2896" i="10"/>
  <c r="S2896" i="10" s="1"/>
  <c r="O2896" i="10"/>
  <c r="I2896" i="10"/>
  <c r="G2896" i="10"/>
  <c r="Q2896" i="10" s="1"/>
  <c r="P2911" i="10"/>
  <c r="G2925" i="10"/>
  <c r="Q2925" i="10" s="1"/>
  <c r="O2925" i="10"/>
  <c r="N2925" i="10"/>
  <c r="M2925" i="10"/>
  <c r="K2925" i="10"/>
  <c r="J2925" i="10"/>
  <c r="I2925" i="10"/>
  <c r="H2925" i="10"/>
  <c r="O2964" i="10"/>
  <c r="N2964" i="10"/>
  <c r="M2964" i="10"/>
  <c r="L2964" i="10"/>
  <c r="K2964" i="10"/>
  <c r="J2964" i="10"/>
  <c r="S2964" i="10" s="1"/>
  <c r="I2964" i="10"/>
  <c r="H2964" i="10"/>
  <c r="G2964" i="10"/>
  <c r="K2279" i="10"/>
  <c r="K2283" i="10"/>
  <c r="K2287" i="10"/>
  <c r="K2291" i="10"/>
  <c r="K2295" i="10"/>
  <c r="K2299" i="10"/>
  <c r="K2303" i="10"/>
  <c r="K2307" i="10"/>
  <c r="K2311" i="10"/>
  <c r="K2315" i="10"/>
  <c r="K2319" i="10"/>
  <c r="K2323" i="10"/>
  <c r="K2327" i="10"/>
  <c r="K2331" i="10"/>
  <c r="K2335" i="10"/>
  <c r="K2339" i="10"/>
  <c r="K2343" i="10"/>
  <c r="K2347" i="10"/>
  <c r="K2351" i="10"/>
  <c r="K2355" i="10"/>
  <c r="K2359" i="10"/>
  <c r="K2363" i="10"/>
  <c r="K2367" i="10"/>
  <c r="K2371" i="10"/>
  <c r="K2375" i="10"/>
  <c r="K2379" i="10"/>
  <c r="K2383" i="10"/>
  <c r="K2387" i="10"/>
  <c r="K2391" i="10"/>
  <c r="M2394" i="10"/>
  <c r="K2399" i="10"/>
  <c r="T2399" i="10" s="1"/>
  <c r="J2399" i="10"/>
  <c r="I2399" i="10"/>
  <c r="P2399" i="10" s="1"/>
  <c r="M2402" i="10"/>
  <c r="T2402" i="10" s="1"/>
  <c r="K2407" i="10"/>
  <c r="T2407" i="10" s="1"/>
  <c r="J2407" i="10"/>
  <c r="I2407" i="10"/>
  <c r="P2407" i="10" s="1"/>
  <c r="M2410" i="10"/>
  <c r="K2415" i="10"/>
  <c r="T2415" i="10" s="1"/>
  <c r="J2415" i="10"/>
  <c r="I2415" i="10"/>
  <c r="P2415" i="10" s="1"/>
  <c r="M2418" i="10"/>
  <c r="T2418" i="10" s="1"/>
  <c r="K2423" i="10"/>
  <c r="T2423" i="10" s="1"/>
  <c r="J2423" i="10"/>
  <c r="I2423" i="10"/>
  <c r="P2423" i="10"/>
  <c r="M2426" i="10"/>
  <c r="T2426" i="10" s="1"/>
  <c r="K2431" i="10"/>
  <c r="T2431" i="10" s="1"/>
  <c r="J2431" i="10"/>
  <c r="I2431" i="10"/>
  <c r="P2431" i="10" s="1"/>
  <c r="M2434" i="10"/>
  <c r="K2439" i="10"/>
  <c r="T2439" i="10" s="1"/>
  <c r="J2439" i="10"/>
  <c r="I2439" i="10"/>
  <c r="P2439" i="10" s="1"/>
  <c r="M2442" i="10"/>
  <c r="K2447" i="10"/>
  <c r="T2447" i="10" s="1"/>
  <c r="J2447" i="10"/>
  <c r="I2447" i="10"/>
  <c r="P2447" i="10" s="1"/>
  <c r="M2450" i="10"/>
  <c r="K2455" i="10"/>
  <c r="T2455" i="10" s="1"/>
  <c r="J2455" i="10"/>
  <c r="I2455" i="10"/>
  <c r="P2455" i="10" s="1"/>
  <c r="M2458" i="10"/>
  <c r="K2463" i="10"/>
  <c r="T2463" i="10" s="1"/>
  <c r="J2463" i="10"/>
  <c r="I2463" i="10"/>
  <c r="P2463" i="10" s="1"/>
  <c r="M2466" i="10"/>
  <c r="K2471" i="10"/>
  <c r="T2471" i="10" s="1"/>
  <c r="J2471" i="10"/>
  <c r="I2471" i="10"/>
  <c r="P2471" i="10" s="1"/>
  <c r="K2479" i="10"/>
  <c r="T2479" i="10" s="1"/>
  <c r="J2479" i="10"/>
  <c r="I2479" i="10"/>
  <c r="P2479" i="10" s="1"/>
  <c r="K2487" i="10"/>
  <c r="T2487" i="10" s="1"/>
  <c r="J2487" i="10"/>
  <c r="I2487" i="10"/>
  <c r="P2487" i="10" s="1"/>
  <c r="K2495" i="10"/>
  <c r="T2495" i="10" s="1"/>
  <c r="J2495" i="10"/>
  <c r="I2495" i="10"/>
  <c r="P2495" i="10" s="1"/>
  <c r="K2503" i="10"/>
  <c r="T2503" i="10" s="1"/>
  <c r="J2503" i="10"/>
  <c r="I2503" i="10"/>
  <c r="P2503" i="10" s="1"/>
  <c r="K2511" i="10"/>
  <c r="T2511" i="10" s="1"/>
  <c r="J2511" i="10"/>
  <c r="I2511" i="10"/>
  <c r="P2511" i="10" s="1"/>
  <c r="K2519" i="10"/>
  <c r="T2519" i="10" s="1"/>
  <c r="J2519" i="10"/>
  <c r="I2519" i="10"/>
  <c r="P2519" i="10" s="1"/>
  <c r="K2527" i="10"/>
  <c r="T2527" i="10" s="1"/>
  <c r="J2527" i="10"/>
  <c r="I2527" i="10"/>
  <c r="P2527" i="10" s="1"/>
  <c r="K2535" i="10"/>
  <c r="T2535" i="10" s="1"/>
  <c r="J2535" i="10"/>
  <c r="I2535" i="10"/>
  <c r="P2535" i="10" s="1"/>
  <c r="K2543" i="10"/>
  <c r="T2543" i="10" s="1"/>
  <c r="J2543" i="10"/>
  <c r="I2543" i="10"/>
  <c r="P2543" i="10" s="1"/>
  <c r="K2551" i="10"/>
  <c r="T2551" i="10" s="1"/>
  <c r="J2551" i="10"/>
  <c r="I2551" i="10"/>
  <c r="P2551" i="10" s="1"/>
  <c r="K2559" i="10"/>
  <c r="T2559" i="10" s="1"/>
  <c r="J2559" i="10"/>
  <c r="I2559" i="10"/>
  <c r="P2559" i="10" s="1"/>
  <c r="K2567" i="10"/>
  <c r="T2567" i="10" s="1"/>
  <c r="J2567" i="10"/>
  <c r="I2567" i="10"/>
  <c r="P2567" i="10" s="1"/>
  <c r="K2575" i="10"/>
  <c r="T2575" i="10" s="1"/>
  <c r="J2575" i="10"/>
  <c r="I2575" i="10"/>
  <c r="P2575" i="10" s="1"/>
  <c r="K2583" i="10"/>
  <c r="T2583" i="10" s="1"/>
  <c r="J2583" i="10"/>
  <c r="I2583" i="10"/>
  <c r="P2583" i="10" s="1"/>
  <c r="K2591" i="10"/>
  <c r="T2591" i="10" s="1"/>
  <c r="J2591" i="10"/>
  <c r="I2591" i="10"/>
  <c r="P2591" i="10" s="1"/>
  <c r="K2597" i="10"/>
  <c r="K2599" i="10"/>
  <c r="T2599" i="10" s="1"/>
  <c r="J2599" i="10"/>
  <c r="I2599" i="10"/>
  <c r="P2599" i="10" s="1"/>
  <c r="K2605" i="10"/>
  <c r="K2607" i="10"/>
  <c r="T2607" i="10" s="1"/>
  <c r="J2607" i="10"/>
  <c r="I2607" i="10"/>
  <c r="P2607" i="10" s="1"/>
  <c r="Q2613" i="10"/>
  <c r="P2613" i="10"/>
  <c r="O2613" i="10"/>
  <c r="R2613" i="10" s="1"/>
  <c r="N2613" i="10"/>
  <c r="T2613" i="10" s="1"/>
  <c r="L2619" i="10"/>
  <c r="G2626" i="10"/>
  <c r="Q2626" i="10" s="1"/>
  <c r="O2630" i="10"/>
  <c r="R2630" i="10" s="1"/>
  <c r="N2630" i="10"/>
  <c r="T2630" i="10" s="1"/>
  <c r="S2630" i="10"/>
  <c r="Q2630" i="10"/>
  <c r="Q2631" i="10"/>
  <c r="L2631" i="10"/>
  <c r="K2631" i="10"/>
  <c r="T2631" i="10" s="1"/>
  <c r="J2631" i="10"/>
  <c r="I2631" i="10"/>
  <c r="P2631" i="10" s="1"/>
  <c r="L2633" i="10"/>
  <c r="K2633" i="10"/>
  <c r="N2633" i="10"/>
  <c r="M2633" i="10"/>
  <c r="J2633" i="10"/>
  <c r="R2633" i="10" s="1"/>
  <c r="I2633" i="10"/>
  <c r="P2633" i="10" s="1"/>
  <c r="M2636" i="10"/>
  <c r="G2642" i="10"/>
  <c r="O2646" i="10"/>
  <c r="R2646" i="10" s="1"/>
  <c r="N2646" i="10"/>
  <c r="T2646" i="10" s="1"/>
  <c r="S2646" i="10"/>
  <c r="Q2646" i="10"/>
  <c r="Q2647" i="10"/>
  <c r="L2647" i="10"/>
  <c r="K2647" i="10"/>
  <c r="J2647" i="10"/>
  <c r="I2647" i="10"/>
  <c r="P2647" i="10" s="1"/>
  <c r="L2649" i="10"/>
  <c r="K2649" i="10"/>
  <c r="N2649" i="10"/>
  <c r="M2649" i="10"/>
  <c r="J2649" i="10"/>
  <c r="R2649" i="10" s="1"/>
  <c r="I2649" i="10"/>
  <c r="P2649" i="10" s="1"/>
  <c r="M2652" i="10"/>
  <c r="G2658" i="10"/>
  <c r="Q2658" i="10" s="1"/>
  <c r="O2662" i="10"/>
  <c r="R2662" i="10" s="1"/>
  <c r="N2662" i="10"/>
  <c r="T2662" i="10" s="1"/>
  <c r="S2662" i="10"/>
  <c r="Q2662" i="10"/>
  <c r="Q2663" i="10"/>
  <c r="L2663" i="10"/>
  <c r="K2663" i="10"/>
  <c r="J2663" i="10"/>
  <c r="S2663" i="10" s="1"/>
  <c r="I2663" i="10"/>
  <c r="P2663" i="10" s="1"/>
  <c r="L2665" i="10"/>
  <c r="K2665" i="10"/>
  <c r="N2665" i="10"/>
  <c r="M2665" i="10"/>
  <c r="J2665" i="10"/>
  <c r="R2665" i="10" s="1"/>
  <c r="I2665" i="10"/>
  <c r="P2665" i="10" s="1"/>
  <c r="M2668" i="10"/>
  <c r="G2674" i="10"/>
  <c r="Q2674" i="10" s="1"/>
  <c r="O2678" i="10"/>
  <c r="R2678" i="10" s="1"/>
  <c r="N2678" i="10"/>
  <c r="T2678" i="10" s="1"/>
  <c r="S2678" i="10"/>
  <c r="Q2678" i="10"/>
  <c r="Q2679" i="10"/>
  <c r="L2679" i="10"/>
  <c r="K2679" i="10"/>
  <c r="J2679" i="10"/>
  <c r="S2679" i="10" s="1"/>
  <c r="I2679" i="10"/>
  <c r="P2679" i="10" s="1"/>
  <c r="L2681" i="10"/>
  <c r="K2681" i="10"/>
  <c r="N2681" i="10"/>
  <c r="M2681" i="10"/>
  <c r="J2681" i="10"/>
  <c r="R2681" i="10" s="1"/>
  <c r="I2681" i="10"/>
  <c r="P2681" i="10" s="1"/>
  <c r="M2684" i="10"/>
  <c r="G2690" i="10"/>
  <c r="O2694" i="10"/>
  <c r="R2694" i="10" s="1"/>
  <c r="N2694" i="10"/>
  <c r="T2694" i="10" s="1"/>
  <c r="S2694" i="10"/>
  <c r="Q2694" i="10"/>
  <c r="Q2695" i="10"/>
  <c r="L2695" i="10"/>
  <c r="K2695" i="10"/>
  <c r="J2695" i="10"/>
  <c r="S2695" i="10" s="1"/>
  <c r="I2695" i="10"/>
  <c r="P2695" i="10" s="1"/>
  <c r="L2697" i="10"/>
  <c r="K2697" i="10"/>
  <c r="N2697" i="10"/>
  <c r="M2697" i="10"/>
  <c r="J2697" i="10"/>
  <c r="R2697" i="10" s="1"/>
  <c r="I2697" i="10"/>
  <c r="P2697" i="10" s="1"/>
  <c r="M2700" i="10"/>
  <c r="G2706" i="10"/>
  <c r="Q2706" i="10" s="1"/>
  <c r="O2710" i="10"/>
  <c r="R2710" i="10" s="1"/>
  <c r="N2710" i="10"/>
  <c r="T2710" i="10" s="1"/>
  <c r="S2710" i="10"/>
  <c r="Q2710" i="10"/>
  <c r="Q2711" i="10"/>
  <c r="L2711" i="10"/>
  <c r="K2711" i="10"/>
  <c r="J2711" i="10"/>
  <c r="S2711" i="10" s="1"/>
  <c r="I2711" i="10"/>
  <c r="P2711" i="10" s="1"/>
  <c r="L2713" i="10"/>
  <c r="K2713" i="10"/>
  <c r="N2713" i="10"/>
  <c r="M2713" i="10"/>
  <c r="J2713" i="10"/>
  <c r="R2713" i="10" s="1"/>
  <c r="I2713" i="10"/>
  <c r="P2713" i="10" s="1"/>
  <c r="M2716" i="10"/>
  <c r="G2722" i="10"/>
  <c r="Q2722" i="10" s="1"/>
  <c r="O2726" i="10"/>
  <c r="R2726" i="10" s="1"/>
  <c r="N2726" i="10"/>
  <c r="T2726" i="10" s="1"/>
  <c r="G2726" i="10"/>
  <c r="Q2726" i="10" s="1"/>
  <c r="S2726" i="10"/>
  <c r="N2727" i="10"/>
  <c r="M2727" i="10"/>
  <c r="L2727" i="10"/>
  <c r="N2733" i="10"/>
  <c r="J2733" i="10"/>
  <c r="I2733" i="10"/>
  <c r="H2733" i="10"/>
  <c r="J2736" i="10"/>
  <c r="R2736" i="10" s="1"/>
  <c r="I2736" i="10"/>
  <c r="H2736" i="10"/>
  <c r="L2736" i="10"/>
  <c r="K2736" i="10"/>
  <c r="G2736" i="10"/>
  <c r="K2744" i="10"/>
  <c r="G2746" i="10"/>
  <c r="O2750" i="10"/>
  <c r="R2750" i="10" s="1"/>
  <c r="I2784" i="10"/>
  <c r="J2788" i="10"/>
  <c r="R2788" i="10" s="1"/>
  <c r="H2788" i="10"/>
  <c r="G2788" i="10"/>
  <c r="Q2788" i="10" s="1"/>
  <c r="N2788" i="10"/>
  <c r="M2788" i="10"/>
  <c r="L2788" i="10"/>
  <c r="K2788" i="10"/>
  <c r="I2788" i="10"/>
  <c r="N2789" i="10"/>
  <c r="P2801" i="10"/>
  <c r="Q2806" i="10"/>
  <c r="R2814" i="10"/>
  <c r="K2824" i="10"/>
  <c r="Q2825" i="10"/>
  <c r="J2828" i="10"/>
  <c r="S2828" i="10" s="1"/>
  <c r="H2828" i="10"/>
  <c r="G2828" i="10"/>
  <c r="Q2828" i="10" s="1"/>
  <c r="N2828" i="10"/>
  <c r="M2828" i="10"/>
  <c r="L2828" i="10"/>
  <c r="K2828" i="10"/>
  <c r="O2828" i="10"/>
  <c r="O2831" i="10"/>
  <c r="Q2841" i="10"/>
  <c r="T2842" i="10"/>
  <c r="N2848" i="10"/>
  <c r="J2856" i="10"/>
  <c r="R2856" i="10" s="1"/>
  <c r="H2856" i="10"/>
  <c r="G2856" i="10"/>
  <c r="Q2856" i="10" s="1"/>
  <c r="N2856" i="10"/>
  <c r="M2856" i="10"/>
  <c r="L2856" i="10"/>
  <c r="K2856" i="10"/>
  <c r="J2864" i="10"/>
  <c r="S2864" i="10" s="1"/>
  <c r="H2864" i="10"/>
  <c r="G2864" i="10"/>
  <c r="Q2864" i="10" s="1"/>
  <c r="K2864" i="10"/>
  <c r="O2864" i="10"/>
  <c r="N2864" i="10"/>
  <c r="M2864" i="10"/>
  <c r="O2869" i="10"/>
  <c r="K2881" i="10"/>
  <c r="O2881" i="10"/>
  <c r="N2881" i="10"/>
  <c r="L2881" i="10"/>
  <c r="I2881" i="10"/>
  <c r="H2881" i="10"/>
  <c r="G2881" i="10"/>
  <c r="Q2881" i="10" s="1"/>
  <c r="G2929" i="10"/>
  <c r="Q2929" i="10" s="1"/>
  <c r="O2960" i="10"/>
  <c r="N2960" i="10"/>
  <c r="I2960" i="10"/>
  <c r="H2960" i="10"/>
  <c r="G2960" i="10"/>
  <c r="Q2960" i="10" s="1"/>
  <c r="M2960" i="10"/>
  <c r="L2960" i="10"/>
  <c r="K2960" i="10"/>
  <c r="J2960" i="10"/>
  <c r="S2960" i="10" s="1"/>
  <c r="S2978" i="10"/>
  <c r="L2279" i="10"/>
  <c r="L2283" i="10"/>
  <c r="L2287" i="10"/>
  <c r="L2291" i="10"/>
  <c r="L2295" i="10"/>
  <c r="L2299" i="10"/>
  <c r="L2303" i="10"/>
  <c r="L2307" i="10"/>
  <c r="L2311" i="10"/>
  <c r="L2315" i="10"/>
  <c r="L2319" i="10"/>
  <c r="L2323" i="10"/>
  <c r="L2327" i="10"/>
  <c r="L2331" i="10"/>
  <c r="L2335" i="10"/>
  <c r="L2339" i="10"/>
  <c r="L2343" i="10"/>
  <c r="L2347" i="10"/>
  <c r="L2351" i="10"/>
  <c r="L2355" i="10"/>
  <c r="L2359" i="10"/>
  <c r="L2363" i="10"/>
  <c r="L2367" i="10"/>
  <c r="L2371" i="10"/>
  <c r="L2375" i="10"/>
  <c r="L2379" i="10"/>
  <c r="L2383" i="10"/>
  <c r="L2387" i="10"/>
  <c r="L2391" i="10"/>
  <c r="L2597" i="10"/>
  <c r="L2605" i="10"/>
  <c r="T2610" i="10"/>
  <c r="H2610" i="10"/>
  <c r="S2610" i="10"/>
  <c r="G2610" i="10"/>
  <c r="Q2610" i="10" s="1"/>
  <c r="R2610" i="10"/>
  <c r="Q2617" i="10"/>
  <c r="P2617" i="10"/>
  <c r="O2617" i="10"/>
  <c r="R2617" i="10" s="1"/>
  <c r="N2617" i="10"/>
  <c r="T2617" i="10" s="1"/>
  <c r="M2619" i="10"/>
  <c r="H2626" i="10"/>
  <c r="N2636" i="10"/>
  <c r="H2642" i="10"/>
  <c r="N2652" i="10"/>
  <c r="H2658" i="10"/>
  <c r="N2668" i="10"/>
  <c r="H2674" i="10"/>
  <c r="N2684" i="10"/>
  <c r="H2690" i="10"/>
  <c r="N2700" i="10"/>
  <c r="H2706" i="10"/>
  <c r="N2716" i="10"/>
  <c r="H2722" i="10"/>
  <c r="O2734" i="10"/>
  <c r="R2734" i="10" s="1"/>
  <c r="N2734" i="10"/>
  <c r="T2734" i="10" s="1"/>
  <c r="G2734" i="10"/>
  <c r="Q2734" i="10" s="1"/>
  <c r="S2734" i="10"/>
  <c r="N2735" i="10"/>
  <c r="M2735" i="10"/>
  <c r="L2735" i="10"/>
  <c r="L2744" i="10"/>
  <c r="Q2745" i="10"/>
  <c r="P2745" i="10"/>
  <c r="H2746" i="10"/>
  <c r="H2767" i="10"/>
  <c r="O2784" i="10"/>
  <c r="O2789" i="10"/>
  <c r="K2809" i="10"/>
  <c r="O2809" i="10"/>
  <c r="N2809" i="10"/>
  <c r="L2809" i="10"/>
  <c r="I2809" i="10"/>
  <c r="H2809" i="10"/>
  <c r="G2809" i="10"/>
  <c r="O2812" i="10"/>
  <c r="G2817" i="10"/>
  <c r="G2823" i="10"/>
  <c r="Q2823" i="10" s="1"/>
  <c r="K2823" i="10"/>
  <c r="T2823" i="10" s="1"/>
  <c r="J2823" i="10"/>
  <c r="S2823" i="10" s="1"/>
  <c r="I2823" i="10"/>
  <c r="H2823" i="10"/>
  <c r="O2823" i="10"/>
  <c r="L2824" i="10"/>
  <c r="G2871" i="10"/>
  <c r="Q2871" i="10" s="1"/>
  <c r="K2871" i="10"/>
  <c r="T2871" i="10" s="1"/>
  <c r="J2871" i="10"/>
  <c r="S2871" i="10" s="1"/>
  <c r="I2871" i="10"/>
  <c r="H2871" i="10"/>
  <c r="N2871" i="10"/>
  <c r="H2886" i="10"/>
  <c r="L2886" i="10"/>
  <c r="J2886" i="10"/>
  <c r="I2886" i="10"/>
  <c r="M2886" i="10"/>
  <c r="K2886" i="10"/>
  <c r="G2886" i="10"/>
  <c r="Q2886" i="10" s="1"/>
  <c r="P2913" i="10"/>
  <c r="H2929" i="10"/>
  <c r="O2937" i="10"/>
  <c r="S2940" i="10"/>
  <c r="T2973" i="10"/>
  <c r="K2982" i="10"/>
  <c r="O3012" i="10"/>
  <c r="N3012" i="10"/>
  <c r="M3012" i="10"/>
  <c r="L3012" i="10"/>
  <c r="K3012" i="10"/>
  <c r="J3012" i="10"/>
  <c r="S3012" i="10" s="1"/>
  <c r="I3012" i="10"/>
  <c r="H3012" i="10"/>
  <c r="G3012" i="10"/>
  <c r="Q3012" i="10" s="1"/>
  <c r="Q3043" i="10"/>
  <c r="H2394" i="10"/>
  <c r="G2394" i="10"/>
  <c r="O2394" i="10"/>
  <c r="H2402" i="10"/>
  <c r="S2402" i="10"/>
  <c r="G2402" i="10"/>
  <c r="O2402" i="10"/>
  <c r="R2402" i="10" s="1"/>
  <c r="H2410" i="10"/>
  <c r="G2410" i="10"/>
  <c r="O2410" i="10"/>
  <c r="H2418" i="10"/>
  <c r="S2418" i="10"/>
  <c r="G2418" i="10"/>
  <c r="O2418" i="10"/>
  <c r="R2418" i="10" s="1"/>
  <c r="H2426" i="10"/>
  <c r="S2426" i="10"/>
  <c r="G2426" i="10"/>
  <c r="O2426" i="10"/>
  <c r="R2426" i="10" s="1"/>
  <c r="H2434" i="10"/>
  <c r="S2434" i="10"/>
  <c r="G2434" i="10"/>
  <c r="O2434" i="10"/>
  <c r="R2434" i="10" s="1"/>
  <c r="H2442" i="10"/>
  <c r="S2442" i="10"/>
  <c r="G2442" i="10"/>
  <c r="O2442" i="10"/>
  <c r="R2442" i="10" s="1"/>
  <c r="H2450" i="10"/>
  <c r="G2450" i="10"/>
  <c r="O2450" i="10"/>
  <c r="H2458" i="10"/>
  <c r="G2458" i="10"/>
  <c r="O2458" i="10"/>
  <c r="H2466" i="10"/>
  <c r="G2466" i="10"/>
  <c r="O2466" i="10"/>
  <c r="H2474" i="10"/>
  <c r="G2474" i="10"/>
  <c r="O2474" i="10"/>
  <c r="H2482" i="10"/>
  <c r="G2482" i="10"/>
  <c r="O2482" i="10"/>
  <c r="H2490" i="10"/>
  <c r="G2490" i="10"/>
  <c r="O2490" i="10"/>
  <c r="H2498" i="10"/>
  <c r="G2498" i="10"/>
  <c r="O2498" i="10"/>
  <c r="H2506" i="10"/>
  <c r="S2506" i="10"/>
  <c r="G2506" i="10"/>
  <c r="O2506" i="10"/>
  <c r="T2514" i="10"/>
  <c r="H2514" i="10"/>
  <c r="S2514" i="10"/>
  <c r="G2514" i="10"/>
  <c r="O2514" i="10"/>
  <c r="R2514" i="10" s="1"/>
  <c r="H2522" i="10"/>
  <c r="G2522" i="10"/>
  <c r="O2522" i="10"/>
  <c r="T2530" i="10"/>
  <c r="H2530" i="10"/>
  <c r="S2530" i="10"/>
  <c r="G2530" i="10"/>
  <c r="O2530" i="10"/>
  <c r="R2530" i="10" s="1"/>
  <c r="H2538" i="10"/>
  <c r="G2538" i="10"/>
  <c r="O2538" i="10"/>
  <c r="H2546" i="10"/>
  <c r="G2546" i="10"/>
  <c r="O2546" i="10"/>
  <c r="T2554" i="10"/>
  <c r="H2554" i="10"/>
  <c r="S2554" i="10"/>
  <c r="G2554" i="10"/>
  <c r="O2554" i="10"/>
  <c r="R2554" i="10" s="1"/>
  <c r="H2562" i="10"/>
  <c r="G2562" i="10"/>
  <c r="O2562" i="10"/>
  <c r="H2570" i="10"/>
  <c r="G2570" i="10"/>
  <c r="O2570" i="10"/>
  <c r="R2570" i="10" s="1"/>
  <c r="H2578" i="10"/>
  <c r="G2578" i="10"/>
  <c r="O2578" i="10"/>
  <c r="H2586" i="10"/>
  <c r="S2586" i="10"/>
  <c r="G2586" i="10"/>
  <c r="O2586" i="10"/>
  <c r="R2586" i="10" s="1"/>
  <c r="H2594" i="10"/>
  <c r="G2594" i="10"/>
  <c r="O2594" i="10"/>
  <c r="R2594" i="10" s="1"/>
  <c r="M2597" i="10"/>
  <c r="T2602" i="10"/>
  <c r="H2602" i="10"/>
  <c r="S2602" i="10"/>
  <c r="G2602" i="10"/>
  <c r="O2602" i="10"/>
  <c r="R2602" i="10" s="1"/>
  <c r="M2605" i="10"/>
  <c r="H2614" i="10"/>
  <c r="S2614" i="10"/>
  <c r="G2614" i="10"/>
  <c r="N2619" i="10"/>
  <c r="Q2621" i="10"/>
  <c r="P2621" i="10"/>
  <c r="O2621" i="10"/>
  <c r="R2621" i="10" s="1"/>
  <c r="N2621" i="10"/>
  <c r="T2621" i="10" s="1"/>
  <c r="I2626" i="10"/>
  <c r="G2627" i="10"/>
  <c r="I2632" i="10"/>
  <c r="T2632" i="10"/>
  <c r="H2632" i="10"/>
  <c r="S2632" i="10"/>
  <c r="R2632" i="10"/>
  <c r="Q2632" i="10"/>
  <c r="O2636" i="10"/>
  <c r="R2636" i="10" s="1"/>
  <c r="I2642" i="10"/>
  <c r="G2643" i="10"/>
  <c r="I2648" i="10"/>
  <c r="T2648" i="10"/>
  <c r="H2648" i="10"/>
  <c r="S2648" i="10"/>
  <c r="R2648" i="10"/>
  <c r="Q2648" i="10"/>
  <c r="O2652" i="10"/>
  <c r="R2652" i="10" s="1"/>
  <c r="I2658" i="10"/>
  <c r="G2659" i="10"/>
  <c r="I2664" i="10"/>
  <c r="T2664" i="10"/>
  <c r="H2664" i="10"/>
  <c r="S2664" i="10"/>
  <c r="R2664" i="10"/>
  <c r="Q2664" i="10"/>
  <c r="O2668" i="10"/>
  <c r="R2668" i="10" s="1"/>
  <c r="I2674" i="10"/>
  <c r="G2675" i="10"/>
  <c r="Q2675" i="10" s="1"/>
  <c r="I2680" i="10"/>
  <c r="T2680" i="10"/>
  <c r="H2680" i="10"/>
  <c r="S2680" i="10"/>
  <c r="R2680" i="10"/>
  <c r="Q2680" i="10"/>
  <c r="O2684" i="10"/>
  <c r="R2684" i="10" s="1"/>
  <c r="I2690" i="10"/>
  <c r="G2691" i="10"/>
  <c r="Q2691" i="10" s="1"/>
  <c r="I2696" i="10"/>
  <c r="T2696" i="10"/>
  <c r="H2696" i="10"/>
  <c r="S2696" i="10"/>
  <c r="R2696" i="10"/>
  <c r="Q2696" i="10"/>
  <c r="O2700" i="10"/>
  <c r="R2700" i="10" s="1"/>
  <c r="I2706" i="10"/>
  <c r="G2707" i="10"/>
  <c r="G2708" i="10"/>
  <c r="Q2708" i="10" s="1"/>
  <c r="I2712" i="10"/>
  <c r="T2712" i="10"/>
  <c r="H2712" i="10"/>
  <c r="S2712" i="10"/>
  <c r="R2712" i="10"/>
  <c r="Q2712" i="10"/>
  <c r="O2716" i="10"/>
  <c r="R2716" i="10" s="1"/>
  <c r="I2722" i="10"/>
  <c r="G2723" i="10"/>
  <c r="P2723" i="10" s="1"/>
  <c r="G2724" i="10"/>
  <c r="Q2724" i="10" s="1"/>
  <c r="G2738" i="10"/>
  <c r="P2738" i="10" s="1"/>
  <c r="M2744" i="10"/>
  <c r="M2746" i="10"/>
  <c r="S2765" i="10"/>
  <c r="R2765" i="10"/>
  <c r="I2767" i="10"/>
  <c r="J2772" i="10"/>
  <c r="H2772" i="10"/>
  <c r="G2772" i="10"/>
  <c r="N2772" i="10"/>
  <c r="M2772" i="10"/>
  <c r="L2772" i="10"/>
  <c r="K2772" i="10"/>
  <c r="N2774" i="10"/>
  <c r="T2774" i="10" s="1"/>
  <c r="H2774" i="10"/>
  <c r="G2774" i="10"/>
  <c r="Q2774" i="10" s="1"/>
  <c r="S2774" i="10"/>
  <c r="I2774" i="10"/>
  <c r="P2777" i="10"/>
  <c r="G2783" i="10"/>
  <c r="Q2783" i="10" s="1"/>
  <c r="K2783" i="10"/>
  <c r="J2783" i="10"/>
  <c r="I2783" i="10"/>
  <c r="H2783" i="10"/>
  <c r="N2783" i="10"/>
  <c r="M2783" i="10"/>
  <c r="L2783" i="10"/>
  <c r="K2793" i="10"/>
  <c r="O2793" i="10"/>
  <c r="N2793" i="10"/>
  <c r="L2793" i="10"/>
  <c r="I2793" i="10"/>
  <c r="P2793" i="10" s="1"/>
  <c r="I2800" i="10"/>
  <c r="H2817" i="10"/>
  <c r="S2818" i="10"/>
  <c r="R2818" i="10"/>
  <c r="M2824" i="10"/>
  <c r="T2834" i="10"/>
  <c r="M2837" i="10"/>
  <c r="L2847" i="10"/>
  <c r="I2883" i="10"/>
  <c r="H2905" i="10"/>
  <c r="L2925" i="10"/>
  <c r="O2976" i="10"/>
  <c r="N2976" i="10"/>
  <c r="M2976" i="10"/>
  <c r="L2976" i="10"/>
  <c r="K2976" i="10"/>
  <c r="J2976" i="10"/>
  <c r="I2976" i="10"/>
  <c r="H2976" i="10"/>
  <c r="G2976" i="10"/>
  <c r="S3016" i="10"/>
  <c r="K2781" i="10"/>
  <c r="G2781" i="10"/>
  <c r="Q2798" i="10"/>
  <c r="K2805" i="10"/>
  <c r="G2805" i="10"/>
  <c r="P2822" i="10"/>
  <c r="Q2822" i="10"/>
  <c r="K2829" i="10"/>
  <c r="G2829" i="10"/>
  <c r="P2846" i="10"/>
  <c r="Q2846" i="10"/>
  <c r="K2853" i="10"/>
  <c r="G2853" i="10"/>
  <c r="H2890" i="10"/>
  <c r="O2890" i="10"/>
  <c r="R2890" i="10" s="1"/>
  <c r="I2890" i="10"/>
  <c r="G2890" i="10"/>
  <c r="Q2890" i="10" s="1"/>
  <c r="L2890" i="10"/>
  <c r="M2905" i="10"/>
  <c r="K2905" i="10"/>
  <c r="J2905" i="10"/>
  <c r="S2905" i="10" s="1"/>
  <c r="G2905" i="10"/>
  <c r="L2905" i="10"/>
  <c r="S2917" i="10"/>
  <c r="N2920" i="10"/>
  <c r="H2920" i="10"/>
  <c r="P2920" i="10" s="1"/>
  <c r="Q2920" i="10"/>
  <c r="J2920" i="10"/>
  <c r="H2926" i="10"/>
  <c r="L2926" i="10"/>
  <c r="J2926" i="10"/>
  <c r="S2926" i="10" s="1"/>
  <c r="I2926" i="10"/>
  <c r="O2926" i="10"/>
  <c r="N2926" i="10"/>
  <c r="M2926" i="10"/>
  <c r="K2926" i="10"/>
  <c r="S2932" i="10"/>
  <c r="H2934" i="10"/>
  <c r="L2934" i="10"/>
  <c r="J2934" i="10"/>
  <c r="S2934" i="10" s="1"/>
  <c r="I2934" i="10"/>
  <c r="M2934" i="10"/>
  <c r="K2934" i="10"/>
  <c r="G2934" i="10"/>
  <c r="P3048" i="10"/>
  <c r="S3067" i="10"/>
  <c r="H3074" i="10"/>
  <c r="K3074" i="10"/>
  <c r="L3074" i="10"/>
  <c r="J3074" i="10"/>
  <c r="I3074" i="10"/>
  <c r="G3074" i="10"/>
  <c r="Q3074" i="10" s="1"/>
  <c r="O3074" i="10"/>
  <c r="N3074" i="10"/>
  <c r="M3074" i="10"/>
  <c r="K3087" i="10"/>
  <c r="I3087" i="10"/>
  <c r="H3087" i="10"/>
  <c r="G3087" i="10"/>
  <c r="N3087" i="10"/>
  <c r="M3087" i="10"/>
  <c r="L3087" i="10"/>
  <c r="O3087" i="10"/>
  <c r="J3087" i="10"/>
  <c r="O3091" i="10"/>
  <c r="N3091" i="10"/>
  <c r="M3091" i="10"/>
  <c r="L3091" i="10"/>
  <c r="J3091" i="10"/>
  <c r="G3091" i="10"/>
  <c r="Q3091" i="10" s="1"/>
  <c r="L2967" i="10"/>
  <c r="K2967" i="10"/>
  <c r="I2967" i="10"/>
  <c r="M2967" i="10"/>
  <c r="J2967" i="10"/>
  <c r="S2967" i="10" s="1"/>
  <c r="H2967" i="10"/>
  <c r="G2967" i="10"/>
  <c r="Q2967" i="10" s="1"/>
  <c r="O2967" i="10"/>
  <c r="O2972" i="10"/>
  <c r="N2972" i="10"/>
  <c r="I2972" i="10"/>
  <c r="H2972" i="10"/>
  <c r="P2972" i="10" s="1"/>
  <c r="G2972" i="10"/>
  <c r="Q2972" i="10" s="1"/>
  <c r="L2972" i="10"/>
  <c r="K2972" i="10"/>
  <c r="J2972" i="10"/>
  <c r="S2972" i="10" s="1"/>
  <c r="T3025" i="10"/>
  <c r="Q2948" i="10"/>
  <c r="P2948" i="10"/>
  <c r="I3001" i="10"/>
  <c r="H3001" i="10"/>
  <c r="G3001" i="10"/>
  <c r="O3001" i="10"/>
  <c r="N3001" i="10"/>
  <c r="M3001" i="10"/>
  <c r="L3001" i="10"/>
  <c r="K3001" i="10"/>
  <c r="O3008" i="10"/>
  <c r="N3008" i="10"/>
  <c r="I3008" i="10"/>
  <c r="H3008" i="10"/>
  <c r="G3008" i="10"/>
  <c r="L3008" i="10"/>
  <c r="K3008" i="10"/>
  <c r="J3008" i="10"/>
  <c r="S3008" i="10" s="1"/>
  <c r="Q3030" i="10"/>
  <c r="O3061" i="10"/>
  <c r="N3061" i="10"/>
  <c r="M3061" i="10"/>
  <c r="K3061" i="10"/>
  <c r="J3061" i="10"/>
  <c r="S3061" i="10" s="1"/>
  <c r="L3061" i="10"/>
  <c r="I3061" i="10"/>
  <c r="H3061" i="10"/>
  <c r="G3061" i="10"/>
  <c r="Q3061" i="10" s="1"/>
  <c r="N3203" i="10"/>
  <c r="M3203" i="10"/>
  <c r="L3203" i="10"/>
  <c r="K3203" i="10"/>
  <c r="O3203" i="10"/>
  <c r="J3203" i="10"/>
  <c r="I3203" i="10"/>
  <c r="H3203" i="10"/>
  <c r="G3203" i="10"/>
  <c r="Q3203" i="10" s="1"/>
  <c r="L2963" i="10"/>
  <c r="K2963" i="10"/>
  <c r="I2963" i="10"/>
  <c r="O2963" i="10"/>
  <c r="N2963" i="10"/>
  <c r="L2979" i="10"/>
  <c r="K2979" i="10"/>
  <c r="I2979" i="10"/>
  <c r="M2979" i="10"/>
  <c r="J2979" i="10"/>
  <c r="H2979" i="10"/>
  <c r="G2979" i="10"/>
  <c r="N2979" i="10"/>
  <c r="O2996" i="10"/>
  <c r="N2996" i="10"/>
  <c r="I2996" i="10"/>
  <c r="H2996" i="10"/>
  <c r="G2996" i="10"/>
  <c r="M2996" i="10"/>
  <c r="L2996" i="10"/>
  <c r="K2996" i="10"/>
  <c r="L2999" i="10"/>
  <c r="K2999" i="10"/>
  <c r="I2999" i="10"/>
  <c r="O2999" i="10"/>
  <c r="N2999" i="10"/>
  <c r="M2999" i="10"/>
  <c r="J2999" i="10"/>
  <c r="S2999" i="10" s="1"/>
  <c r="L3011" i="10"/>
  <c r="K3011" i="10"/>
  <c r="I3011" i="10"/>
  <c r="M3011" i="10"/>
  <c r="J3011" i="10"/>
  <c r="S3011" i="10" s="1"/>
  <c r="H3011" i="10"/>
  <c r="G3011" i="10"/>
  <c r="Q3011" i="10" s="1"/>
  <c r="H3042" i="10"/>
  <c r="I3042" i="10"/>
  <c r="O3042" i="10"/>
  <c r="G3042" i="10"/>
  <c r="Q3042" i="10" s="1"/>
  <c r="N3042" i="10"/>
  <c r="M3042" i="10"/>
  <c r="L3042" i="10"/>
  <c r="K3042" i="10"/>
  <c r="J3042" i="10"/>
  <c r="H2902" i="10"/>
  <c r="L2902" i="10"/>
  <c r="J2902" i="10"/>
  <c r="I2902" i="10"/>
  <c r="K2902" i="10"/>
  <c r="N2908" i="10"/>
  <c r="O2908" i="10"/>
  <c r="R2908" i="10" s="1"/>
  <c r="L2908" i="10"/>
  <c r="K2908" i="10"/>
  <c r="I2908" i="10"/>
  <c r="H2908" i="10"/>
  <c r="G2908" i="10"/>
  <c r="Q2908" i="10" s="1"/>
  <c r="Q2928" i="10"/>
  <c r="K2939" i="10"/>
  <c r="J2939" i="10"/>
  <c r="R2939" i="10" s="1"/>
  <c r="I2939" i="10"/>
  <c r="H2939" i="10"/>
  <c r="G2939" i="10"/>
  <c r="Q2939" i="10" s="1"/>
  <c r="M2939" i="10"/>
  <c r="M2945" i="10"/>
  <c r="L2945" i="10"/>
  <c r="K2945" i="10"/>
  <c r="J2945" i="10"/>
  <c r="I2945" i="10"/>
  <c r="H2950" i="10"/>
  <c r="L2950" i="10"/>
  <c r="K2950" i="10"/>
  <c r="J2950" i="10"/>
  <c r="I2950" i="10"/>
  <c r="M2950" i="10"/>
  <c r="G2950" i="10"/>
  <c r="Q2950" i="10" s="1"/>
  <c r="I3013" i="10"/>
  <c r="H3013" i="10"/>
  <c r="G3013" i="10"/>
  <c r="Q3013" i="10" s="1"/>
  <c r="L3013" i="10"/>
  <c r="K3013" i="10"/>
  <c r="J3013" i="10"/>
  <c r="O3013" i="10"/>
  <c r="N2737" i="10"/>
  <c r="L2737" i="10"/>
  <c r="K2737" i="10"/>
  <c r="S2751" i="10"/>
  <c r="G2751" i="10"/>
  <c r="Q2751" i="10" s="1"/>
  <c r="O2751" i="10"/>
  <c r="R2751" i="10" s="1"/>
  <c r="T2751" i="10"/>
  <c r="G2755" i="10"/>
  <c r="Q2755" i="10" s="1"/>
  <c r="K2755" i="10"/>
  <c r="T2755" i="10" s="1"/>
  <c r="J2755" i="10"/>
  <c r="R2755" i="10" s="1"/>
  <c r="I2755" i="10"/>
  <c r="K2769" i="10"/>
  <c r="O2769" i="10"/>
  <c r="R2769" i="10" s="1"/>
  <c r="N2769" i="10"/>
  <c r="L2769" i="10"/>
  <c r="J2776" i="10"/>
  <c r="S2776" i="10" s="1"/>
  <c r="T2776" i="10"/>
  <c r="H2776" i="10"/>
  <c r="I2776" i="10"/>
  <c r="G2776" i="10"/>
  <c r="N2781" i="10"/>
  <c r="J2792" i="10"/>
  <c r="T2792" i="10"/>
  <c r="H2792" i="10"/>
  <c r="G2792" i="10"/>
  <c r="Q2792" i="10" s="1"/>
  <c r="P2794" i="10"/>
  <c r="N2805" i="10"/>
  <c r="J2816" i="10"/>
  <c r="S2816" i="10" s="1"/>
  <c r="T2816" i="10"/>
  <c r="H2816" i="10"/>
  <c r="G2816" i="10"/>
  <c r="Q2816" i="10" s="1"/>
  <c r="N2829" i="10"/>
  <c r="J2840" i="10"/>
  <c r="S2840" i="10" s="1"/>
  <c r="T2840" i="10"/>
  <c r="H2840" i="10"/>
  <c r="G2840" i="10"/>
  <c r="Q2840" i="10" s="1"/>
  <c r="T2850" i="10"/>
  <c r="N2853" i="10"/>
  <c r="T2866" i="10"/>
  <c r="N2890" i="10"/>
  <c r="Q2903" i="10"/>
  <c r="P2903" i="10"/>
  <c r="O2905" i="10"/>
  <c r="H2914" i="10"/>
  <c r="O2914" i="10"/>
  <c r="R2914" i="10" s="1"/>
  <c r="N2914" i="10"/>
  <c r="M2914" i="10"/>
  <c r="L2914" i="10"/>
  <c r="L2920" i="10"/>
  <c r="N2924" i="10"/>
  <c r="O2924" i="10"/>
  <c r="R2924" i="10" s="1"/>
  <c r="L2924" i="10"/>
  <c r="K2924" i="10"/>
  <c r="S2924" i="10"/>
  <c r="H2924" i="10"/>
  <c r="G2926" i="10"/>
  <c r="K2931" i="10"/>
  <c r="J2931" i="10"/>
  <c r="R2931" i="10" s="1"/>
  <c r="H2931" i="10"/>
  <c r="G2931" i="10"/>
  <c r="M2931" i="10"/>
  <c r="N2934" i="10"/>
  <c r="H2958" i="10"/>
  <c r="L2958" i="10"/>
  <c r="K2958" i="10"/>
  <c r="J2958" i="10"/>
  <c r="R2958" i="10" s="1"/>
  <c r="I2958" i="10"/>
  <c r="M2958" i="10"/>
  <c r="I2970" i="10"/>
  <c r="H2970" i="10"/>
  <c r="S2970" i="10"/>
  <c r="R2970" i="10"/>
  <c r="N2970" i="10"/>
  <c r="M2970" i="10"/>
  <c r="L2970" i="10"/>
  <c r="K2970" i="10"/>
  <c r="M3008" i="10"/>
  <c r="O3051" i="10"/>
  <c r="L3051" i="10"/>
  <c r="M3051" i="10"/>
  <c r="N3051" i="10"/>
  <c r="J3051" i="10"/>
  <c r="G3051" i="10"/>
  <c r="Q3051" i="10" s="1"/>
  <c r="L2396" i="10"/>
  <c r="L2400" i="10"/>
  <c r="L2404" i="10"/>
  <c r="L2408" i="10"/>
  <c r="L2412" i="10"/>
  <c r="L2416" i="10"/>
  <c r="L2420" i="10"/>
  <c r="L2424" i="10"/>
  <c r="L2428" i="10"/>
  <c r="L2432" i="10"/>
  <c r="L2436" i="10"/>
  <c r="L2440" i="10"/>
  <c r="L2444" i="10"/>
  <c r="L2448" i="10"/>
  <c r="L2452" i="10"/>
  <c r="L2456" i="10"/>
  <c r="L2460" i="10"/>
  <c r="L2464" i="10"/>
  <c r="L2468" i="10"/>
  <c r="L2472" i="10"/>
  <c r="L2476" i="10"/>
  <c r="L2480" i="10"/>
  <c r="L2484" i="10"/>
  <c r="L2488" i="10"/>
  <c r="L2492" i="10"/>
  <c r="L2496" i="10"/>
  <c r="L2500" i="10"/>
  <c r="L2504" i="10"/>
  <c r="L2508" i="10"/>
  <c r="L2512" i="10"/>
  <c r="L2516" i="10"/>
  <c r="L2520" i="10"/>
  <c r="L2524" i="10"/>
  <c r="L2528" i="10"/>
  <c r="L2532" i="10"/>
  <c r="L2536" i="10"/>
  <c r="L2540" i="10"/>
  <c r="L2544" i="10"/>
  <c r="L2548" i="10"/>
  <c r="L2552" i="10"/>
  <c r="L2556" i="10"/>
  <c r="L2560" i="10"/>
  <c r="L2564" i="10"/>
  <c r="L2568" i="10"/>
  <c r="L2572" i="10"/>
  <c r="L2576" i="10"/>
  <c r="L2580" i="10"/>
  <c r="L2584" i="10"/>
  <c r="L2588" i="10"/>
  <c r="L2592" i="10"/>
  <c r="L2596" i="10"/>
  <c r="L2600" i="10"/>
  <c r="L2604" i="10"/>
  <c r="L2608" i="10"/>
  <c r="L2612" i="10"/>
  <c r="L2616" i="10"/>
  <c r="L2620" i="10"/>
  <c r="J2732" i="10"/>
  <c r="I2732" i="10"/>
  <c r="T2732" i="10"/>
  <c r="H2732" i="10"/>
  <c r="P2762" i="10"/>
  <c r="S2762" i="10"/>
  <c r="R2762" i="10"/>
  <c r="Q2762" i="10"/>
  <c r="T2762" i="10"/>
  <c r="O2781" i="10"/>
  <c r="G2791" i="10"/>
  <c r="Q2791" i="10" s="1"/>
  <c r="K2791" i="10"/>
  <c r="T2791" i="10" s="1"/>
  <c r="J2791" i="10"/>
  <c r="R2791" i="10" s="1"/>
  <c r="I2791" i="10"/>
  <c r="H2791" i="10"/>
  <c r="J2796" i="10"/>
  <c r="R2796" i="10" s="1"/>
  <c r="H2796" i="10"/>
  <c r="G2796" i="10"/>
  <c r="N2796" i="10"/>
  <c r="M2796" i="10"/>
  <c r="L2796" i="10"/>
  <c r="K2796" i="10"/>
  <c r="M2797" i="10"/>
  <c r="O2805" i="10"/>
  <c r="G2815" i="10"/>
  <c r="Q2815" i="10" s="1"/>
  <c r="K2815" i="10"/>
  <c r="T2815" i="10" s="1"/>
  <c r="J2815" i="10"/>
  <c r="R2815" i="10" s="1"/>
  <c r="I2815" i="10"/>
  <c r="H2815" i="10"/>
  <c r="J2820" i="10"/>
  <c r="H2820" i="10"/>
  <c r="G2820" i="10"/>
  <c r="N2820" i="10"/>
  <c r="M2820" i="10"/>
  <c r="L2820" i="10"/>
  <c r="K2820" i="10"/>
  <c r="M2821" i="10"/>
  <c r="O2829" i="10"/>
  <c r="G2839" i="10"/>
  <c r="Q2839" i="10" s="1"/>
  <c r="K2839" i="10"/>
  <c r="T2839" i="10" s="1"/>
  <c r="J2839" i="10"/>
  <c r="R2839" i="10" s="1"/>
  <c r="I2839" i="10"/>
  <c r="H2839" i="10"/>
  <c r="J2844" i="10"/>
  <c r="R2844" i="10" s="1"/>
  <c r="H2844" i="10"/>
  <c r="G2844" i="10"/>
  <c r="N2844" i="10"/>
  <c r="M2844" i="10"/>
  <c r="L2844" i="10"/>
  <c r="K2844" i="10"/>
  <c r="M2845" i="10"/>
  <c r="O2853" i="10"/>
  <c r="K2873" i="10"/>
  <c r="O2873" i="10"/>
  <c r="N2873" i="10"/>
  <c r="L2873" i="10"/>
  <c r="J2876" i="10"/>
  <c r="R2876" i="10" s="1"/>
  <c r="H2876" i="10"/>
  <c r="G2876" i="10"/>
  <c r="N2876" i="10"/>
  <c r="M2876" i="10"/>
  <c r="L2876" i="10"/>
  <c r="K2876" i="10"/>
  <c r="K2877" i="10"/>
  <c r="G2877" i="10"/>
  <c r="L2877" i="10"/>
  <c r="G2879" i="10"/>
  <c r="Q2879" i="10" s="1"/>
  <c r="K2879" i="10"/>
  <c r="J2879" i="10"/>
  <c r="R2879" i="10" s="1"/>
  <c r="I2879" i="10"/>
  <c r="H2879" i="10"/>
  <c r="N2879" i="10"/>
  <c r="Q2887" i="10"/>
  <c r="G2893" i="10"/>
  <c r="Q2893" i="10" s="1"/>
  <c r="L2893" i="10"/>
  <c r="K2893" i="10"/>
  <c r="J2893" i="10"/>
  <c r="S2893" i="10" s="1"/>
  <c r="I2893" i="10"/>
  <c r="O2893" i="10"/>
  <c r="M2920" i="10"/>
  <c r="K2923" i="10"/>
  <c r="J2923" i="10"/>
  <c r="H2923" i="10"/>
  <c r="G2923" i="10"/>
  <c r="L2923" i="10"/>
  <c r="I2923" i="10"/>
  <c r="O2923" i="10"/>
  <c r="H2933" i="10"/>
  <c r="O2934" i="10"/>
  <c r="Q2940" i="10"/>
  <c r="G2963" i="10"/>
  <c r="Q2963" i="10" s="1"/>
  <c r="I2965" i="10"/>
  <c r="H2965" i="10"/>
  <c r="G2965" i="10"/>
  <c r="Q2965" i="10" s="1"/>
  <c r="O2965" i="10"/>
  <c r="R2965" i="10" s="1"/>
  <c r="N2965" i="10"/>
  <c r="M2965" i="10"/>
  <c r="M2972" i="10"/>
  <c r="L2975" i="10"/>
  <c r="K2975" i="10"/>
  <c r="I2975" i="10"/>
  <c r="M2975" i="10"/>
  <c r="J2975" i="10"/>
  <c r="S2975" i="10" s="1"/>
  <c r="H2975" i="10"/>
  <c r="G2975" i="10"/>
  <c r="Q2975" i="10" s="1"/>
  <c r="G2999" i="10"/>
  <c r="Q2999" i="10" s="1"/>
  <c r="J3001" i="10"/>
  <c r="S3001" i="10" s="1"/>
  <c r="N3011" i="10"/>
  <c r="T3021" i="10"/>
  <c r="H3054" i="10"/>
  <c r="M3054" i="10"/>
  <c r="L3054" i="10"/>
  <c r="J3054" i="10"/>
  <c r="S3054" i="10" s="1"/>
  <c r="O3054" i="10"/>
  <c r="K3054" i="10"/>
  <c r="N3054" i="10"/>
  <c r="I3054" i="10"/>
  <c r="G3054" i="10"/>
  <c r="Q3054" i="10" s="1"/>
  <c r="O3093" i="10"/>
  <c r="N3093" i="10"/>
  <c r="I3093" i="10"/>
  <c r="H3093" i="10"/>
  <c r="G3093" i="10"/>
  <c r="Q3093" i="10" s="1"/>
  <c r="M3093" i="10"/>
  <c r="L3093" i="10"/>
  <c r="K3093" i="10"/>
  <c r="J3093" i="10"/>
  <c r="S3093" i="10" s="1"/>
  <c r="M2396" i="10"/>
  <c r="M2400" i="10"/>
  <c r="M2404" i="10"/>
  <c r="M2408" i="10"/>
  <c r="M2412" i="10"/>
  <c r="M2416" i="10"/>
  <c r="M2420" i="10"/>
  <c r="M2424" i="10"/>
  <c r="M2428" i="10"/>
  <c r="M2432" i="10"/>
  <c r="M2436" i="10"/>
  <c r="M2440" i="10"/>
  <c r="M2444" i="10"/>
  <c r="M2448" i="10"/>
  <c r="M2452" i="10"/>
  <c r="M2456" i="10"/>
  <c r="M2460" i="10"/>
  <c r="M2464" i="10"/>
  <c r="M2468" i="10"/>
  <c r="M2472" i="10"/>
  <c r="M2476" i="10"/>
  <c r="M2480" i="10"/>
  <c r="M2484" i="10"/>
  <c r="M2488" i="10"/>
  <c r="M2492" i="10"/>
  <c r="M2496" i="10"/>
  <c r="M2500" i="10"/>
  <c r="M2504" i="10"/>
  <c r="M2508" i="10"/>
  <c r="M2512" i="10"/>
  <c r="M2516" i="10"/>
  <c r="M2520" i="10"/>
  <c r="M2524" i="10"/>
  <c r="M2528" i="10"/>
  <c r="M2532" i="10"/>
  <c r="M2536" i="10"/>
  <c r="M2540" i="10"/>
  <c r="M2544" i="10"/>
  <c r="M2548" i="10"/>
  <c r="M2552" i="10"/>
  <c r="M2556" i="10"/>
  <c r="M2560" i="10"/>
  <c r="M2564" i="10"/>
  <c r="M2568" i="10"/>
  <c r="M2572" i="10"/>
  <c r="M2576" i="10"/>
  <c r="M2580" i="10"/>
  <c r="M2584" i="10"/>
  <c r="M2588" i="10"/>
  <c r="M2592" i="10"/>
  <c r="M2596" i="10"/>
  <c r="M2600" i="10"/>
  <c r="M2604" i="10"/>
  <c r="M2608" i="10"/>
  <c r="M2612" i="10"/>
  <c r="M2616" i="10"/>
  <c r="M2620" i="10"/>
  <c r="J2752" i="10"/>
  <c r="S2752" i="10" s="1"/>
  <c r="I2752" i="10"/>
  <c r="H2752" i="10"/>
  <c r="T2752" i="10"/>
  <c r="G2752" i="10"/>
  <c r="P2766" i="10"/>
  <c r="L2766" i="10"/>
  <c r="K2766" i="10"/>
  <c r="J2766" i="10"/>
  <c r="R2766" i="10" s="1"/>
  <c r="P2773" i="10"/>
  <c r="Q2790" i="10"/>
  <c r="K2797" i="10"/>
  <c r="G2797" i="10"/>
  <c r="P2814" i="10"/>
  <c r="Q2814" i="10"/>
  <c r="K2821" i="10"/>
  <c r="G2821" i="10"/>
  <c r="P2838" i="10"/>
  <c r="Q2838" i="10"/>
  <c r="K2845" i="10"/>
  <c r="G2845" i="10"/>
  <c r="P2884" i="10"/>
  <c r="S2890" i="10"/>
  <c r="P2892" i="10"/>
  <c r="N2900" i="10"/>
  <c r="O2900" i="10"/>
  <c r="L2900" i="10"/>
  <c r="K2900" i="10"/>
  <c r="M2900" i="10"/>
  <c r="J2900" i="10"/>
  <c r="S2900" i="10" s="1"/>
  <c r="I2900" i="10"/>
  <c r="H2900" i="10"/>
  <c r="G2901" i="10"/>
  <c r="Q2901" i="10" s="1"/>
  <c r="J2901" i="10"/>
  <c r="S2901" i="10" s="1"/>
  <c r="I2901" i="10"/>
  <c r="H2901" i="10"/>
  <c r="M2901" i="10"/>
  <c r="T2901" i="10" s="1"/>
  <c r="G2902" i="10"/>
  <c r="Q2902" i="10" s="1"/>
  <c r="K2907" i="10"/>
  <c r="J2907" i="10"/>
  <c r="S2907" i="10" s="1"/>
  <c r="H2907" i="10"/>
  <c r="G2907" i="10"/>
  <c r="Q2907" i="10" s="1"/>
  <c r="O2907" i="10"/>
  <c r="N2907" i="10"/>
  <c r="M2907" i="10"/>
  <c r="O2920" i="10"/>
  <c r="I2933" i="10"/>
  <c r="H2938" i="10"/>
  <c r="O2938" i="10"/>
  <c r="R2938" i="10" s="1"/>
  <c r="I2938" i="10"/>
  <c r="G2938" i="10"/>
  <c r="Q2938" i="10" s="1"/>
  <c r="L2938" i="10"/>
  <c r="T2938" i="10" s="1"/>
  <c r="L2939" i="10"/>
  <c r="N2944" i="10"/>
  <c r="H2944" i="10"/>
  <c r="G2944" i="10"/>
  <c r="S2944" i="10"/>
  <c r="R2944" i="10"/>
  <c r="I2944" i="10"/>
  <c r="L2944" i="10"/>
  <c r="G2945" i="10"/>
  <c r="Q2945" i="10" s="1"/>
  <c r="I2962" i="10"/>
  <c r="H2962" i="10"/>
  <c r="L2962" i="10"/>
  <c r="K2962" i="10"/>
  <c r="J2962" i="10"/>
  <c r="S2962" i="10" s="1"/>
  <c r="G2962" i="10"/>
  <c r="O2962" i="10"/>
  <c r="N2962" i="10"/>
  <c r="H2963" i="10"/>
  <c r="N2967" i="10"/>
  <c r="O2979" i="10"/>
  <c r="S2980" i="10"/>
  <c r="S2989" i="10"/>
  <c r="S2992" i="10"/>
  <c r="J2996" i="10"/>
  <c r="H2999" i="10"/>
  <c r="L3003" i="10"/>
  <c r="K3003" i="10"/>
  <c r="I3003" i="10"/>
  <c r="M3003" i="10"/>
  <c r="J3003" i="10"/>
  <c r="S3003" i="10" s="1"/>
  <c r="H3003" i="10"/>
  <c r="G3003" i="10"/>
  <c r="Q3003" i="10" s="1"/>
  <c r="O3003" i="10"/>
  <c r="N3003" i="10"/>
  <c r="O3011" i="10"/>
  <c r="M3013" i="10"/>
  <c r="S3020" i="10"/>
  <c r="Q3132" i="10"/>
  <c r="S2727" i="10"/>
  <c r="G2727" i="10"/>
  <c r="O2727" i="10"/>
  <c r="R2727" i="10" s="1"/>
  <c r="S2735" i="10"/>
  <c r="G2735" i="10"/>
  <c r="P2735" i="10" s="1"/>
  <c r="O2735" i="10"/>
  <c r="R2735" i="10" s="1"/>
  <c r="P2740" i="10"/>
  <c r="N2745" i="10"/>
  <c r="L2745" i="10"/>
  <c r="K2745" i="10"/>
  <c r="S2759" i="10"/>
  <c r="G2759" i="10"/>
  <c r="Q2759" i="10" s="1"/>
  <c r="O2759" i="10"/>
  <c r="R2759" i="10" s="1"/>
  <c r="T2759" i="10"/>
  <c r="G2763" i="10"/>
  <c r="Q2763" i="10" s="1"/>
  <c r="K2763" i="10"/>
  <c r="J2763" i="10"/>
  <c r="I2763" i="10"/>
  <c r="N2770" i="10"/>
  <c r="T2770" i="10" s="1"/>
  <c r="G2770" i="10"/>
  <c r="Q2770" i="10" s="1"/>
  <c r="S2770" i="10"/>
  <c r="R2770" i="10"/>
  <c r="I2792" i="10"/>
  <c r="K2801" i="10"/>
  <c r="J2801" i="10"/>
  <c r="O2801" i="10"/>
  <c r="N2801" i="10"/>
  <c r="L2801" i="10"/>
  <c r="I2816" i="10"/>
  <c r="K2825" i="10"/>
  <c r="O2825" i="10"/>
  <c r="N2825" i="10"/>
  <c r="L2825" i="10"/>
  <c r="I2840" i="10"/>
  <c r="K2849" i="10"/>
  <c r="O2849" i="10"/>
  <c r="N2849" i="10"/>
  <c r="L2849" i="10"/>
  <c r="J2872" i="10"/>
  <c r="H2872" i="10"/>
  <c r="G2872" i="10"/>
  <c r="Q2872" i="10" s="1"/>
  <c r="K2872" i="10"/>
  <c r="T2872" i="10" s="1"/>
  <c r="Q2878" i="10"/>
  <c r="S2895" i="10"/>
  <c r="R2895" i="10"/>
  <c r="M2902" i="10"/>
  <c r="R2903" i="10"/>
  <c r="N2912" i="10"/>
  <c r="H2912" i="10"/>
  <c r="S2912" i="10"/>
  <c r="R2912" i="10"/>
  <c r="I2912" i="10"/>
  <c r="G2912" i="10"/>
  <c r="L2912" i="10"/>
  <c r="G2914" i="10"/>
  <c r="G2924" i="10"/>
  <c r="H2930" i="10"/>
  <c r="O2930" i="10"/>
  <c r="K2930" i="10"/>
  <c r="J2930" i="10"/>
  <c r="S2930" i="10" s="1"/>
  <c r="I2930" i="10"/>
  <c r="G2930" i="10"/>
  <c r="Q2930" i="10" s="1"/>
  <c r="N2930" i="10"/>
  <c r="I2931" i="10"/>
  <c r="N2939" i="10"/>
  <c r="H2942" i="10"/>
  <c r="L2942" i="10"/>
  <c r="K2942" i="10"/>
  <c r="J2942" i="10"/>
  <c r="I2942" i="10"/>
  <c r="O2942" i="10"/>
  <c r="N2942" i="10"/>
  <c r="M2942" i="10"/>
  <c r="H2945" i="10"/>
  <c r="K2955" i="10"/>
  <c r="J2955" i="10"/>
  <c r="I2955" i="10"/>
  <c r="H2955" i="10"/>
  <c r="G2955" i="10"/>
  <c r="Q2955" i="10" s="1"/>
  <c r="O2955" i="10"/>
  <c r="N2955" i="10"/>
  <c r="M2955" i="10"/>
  <c r="G2957" i="10"/>
  <c r="Q2957" i="10" s="1"/>
  <c r="S2957" i="10"/>
  <c r="R2957" i="10"/>
  <c r="I2957" i="10"/>
  <c r="H2957" i="10"/>
  <c r="L2957" i="10"/>
  <c r="T2957" i="10" s="1"/>
  <c r="G2958" i="10"/>
  <c r="J2963" i="10"/>
  <c r="G2970" i="10"/>
  <c r="Q2970" i="10" s="1"/>
  <c r="I2998" i="10"/>
  <c r="H2998" i="10"/>
  <c r="L2998" i="10"/>
  <c r="K2998" i="10"/>
  <c r="J2998" i="10"/>
  <c r="S2998" i="10" s="1"/>
  <c r="G2998" i="10"/>
  <c r="Q2998" i="10"/>
  <c r="O2998" i="10"/>
  <c r="N2998" i="10"/>
  <c r="M2998" i="10"/>
  <c r="O3000" i="10"/>
  <c r="N3000" i="10"/>
  <c r="Q3000" i="10"/>
  <c r="M3000" i="10"/>
  <c r="L3000" i="10"/>
  <c r="K3000" i="10"/>
  <c r="J3000" i="10"/>
  <c r="S3000" i="10" s="1"/>
  <c r="I3000" i="10"/>
  <c r="H3000" i="10"/>
  <c r="I3010" i="10"/>
  <c r="H3010" i="10"/>
  <c r="L3010" i="10"/>
  <c r="K3010" i="10"/>
  <c r="J3010" i="10"/>
  <c r="G3010" i="10"/>
  <c r="Q3010" i="10" s="1"/>
  <c r="M3010" i="10"/>
  <c r="N3013" i="10"/>
  <c r="L3015" i="10"/>
  <c r="K3015" i="10"/>
  <c r="I3015" i="10"/>
  <c r="M3015" i="10"/>
  <c r="J3015" i="10"/>
  <c r="H3015" i="10"/>
  <c r="G3015" i="10"/>
  <c r="Q3015" i="10" s="1"/>
  <c r="N3015" i="10"/>
  <c r="Q3023" i="10"/>
  <c r="Q3158" i="10"/>
  <c r="G2885" i="10"/>
  <c r="Q2885" i="10" s="1"/>
  <c r="R2885" i="10"/>
  <c r="M2889" i="10"/>
  <c r="K2889" i="10"/>
  <c r="J2889" i="10"/>
  <c r="S2889" i="10" s="1"/>
  <c r="Q2895" i="10"/>
  <c r="K2915" i="10"/>
  <c r="J2915" i="10"/>
  <c r="H2915" i="10"/>
  <c r="G2915" i="10"/>
  <c r="H2922" i="10"/>
  <c r="P2922" i="10" s="1"/>
  <c r="O2922" i="10"/>
  <c r="G2933" i="10"/>
  <c r="R2933" i="10"/>
  <c r="Q2937" i="10"/>
  <c r="M2937" i="10"/>
  <c r="K2937" i="10"/>
  <c r="J2937" i="10"/>
  <c r="S2937" i="10" s="1"/>
  <c r="Q2959" i="10"/>
  <c r="P2959" i="10"/>
  <c r="Q2969" i="10"/>
  <c r="I2969" i="10"/>
  <c r="M2969" i="10"/>
  <c r="L2969" i="10"/>
  <c r="K2969" i="10"/>
  <c r="J2969" i="10"/>
  <c r="S2969" i="10" s="1"/>
  <c r="Q3005" i="10"/>
  <c r="I3005" i="10"/>
  <c r="M3005" i="10"/>
  <c r="L3005" i="10"/>
  <c r="K3005" i="10"/>
  <c r="J3005" i="10"/>
  <c r="S3005" i="10" s="1"/>
  <c r="J3027" i="10"/>
  <c r="M3028" i="10"/>
  <c r="T3029" i="10"/>
  <c r="H3038" i="10"/>
  <c r="M3038" i="10"/>
  <c r="L3038" i="10"/>
  <c r="N3038" i="10"/>
  <c r="K3038" i="10"/>
  <c r="J3038" i="10"/>
  <c r="S3038" i="10" s="1"/>
  <c r="I3038" i="10"/>
  <c r="G3038" i="10"/>
  <c r="Q3038" i="10" s="1"/>
  <c r="N3084" i="10"/>
  <c r="L3084" i="10"/>
  <c r="K3084" i="10"/>
  <c r="I3084" i="10"/>
  <c r="H3084" i="10"/>
  <c r="M3084" i="10"/>
  <c r="Q3084" i="10"/>
  <c r="J3084" i="10"/>
  <c r="R3084" i="10" s="1"/>
  <c r="Q3100" i="10"/>
  <c r="O3113" i="10"/>
  <c r="N3113" i="10"/>
  <c r="K3113" i="10"/>
  <c r="J3113" i="10"/>
  <c r="I3113" i="10"/>
  <c r="H3113" i="10"/>
  <c r="G3113" i="10"/>
  <c r="Q3113" i="10" s="1"/>
  <c r="M3113" i="10"/>
  <c r="O3123" i="10"/>
  <c r="J3123" i="10"/>
  <c r="G3123" i="10"/>
  <c r="Q3123" i="10" s="1"/>
  <c r="L3123" i="10"/>
  <c r="H3134" i="10"/>
  <c r="M3134" i="10"/>
  <c r="L3134" i="10"/>
  <c r="G3134" i="10"/>
  <c r="Q3134" i="10" s="1"/>
  <c r="N3134" i="10"/>
  <c r="O3134" i="10"/>
  <c r="K3134" i="10"/>
  <c r="J3134" i="10"/>
  <c r="S3134" i="10" s="1"/>
  <c r="O3153" i="10"/>
  <c r="N3153" i="10"/>
  <c r="K3153" i="10"/>
  <c r="J3153" i="10"/>
  <c r="L3153" i="10"/>
  <c r="I3153" i="10"/>
  <c r="H3153" i="10"/>
  <c r="G3153" i="10"/>
  <c r="Q3153" i="10" s="1"/>
  <c r="O3037" i="10"/>
  <c r="I3037" i="10"/>
  <c r="L3037" i="10"/>
  <c r="K3037" i="10"/>
  <c r="J3037" i="10"/>
  <c r="H3037" i="10"/>
  <c r="O3041" i="10"/>
  <c r="N3041" i="10"/>
  <c r="K3041" i="10"/>
  <c r="J3041" i="10"/>
  <c r="L3041" i="10"/>
  <c r="G3041" i="10"/>
  <c r="O3050" i="10"/>
  <c r="N3068" i="10"/>
  <c r="L3068" i="10"/>
  <c r="K3068" i="10"/>
  <c r="I3068" i="10"/>
  <c r="H3068" i="10"/>
  <c r="G3068" i="10"/>
  <c r="N3092" i="10"/>
  <c r="L3092" i="10"/>
  <c r="K3092" i="10"/>
  <c r="I3092" i="10"/>
  <c r="H3092" i="10"/>
  <c r="O3092" i="10"/>
  <c r="M3092" i="10"/>
  <c r="J3092" i="10"/>
  <c r="S3092" i="10" s="1"/>
  <c r="N3144" i="10"/>
  <c r="L3144" i="10"/>
  <c r="K3144" i="10"/>
  <c r="G3144" i="10"/>
  <c r="Q3144" i="10" s="1"/>
  <c r="M3144" i="10"/>
  <c r="O3144" i="10"/>
  <c r="J3144" i="10"/>
  <c r="I3144" i="10"/>
  <c r="L3031" i="10"/>
  <c r="K3031" i="10"/>
  <c r="I3031" i="10"/>
  <c r="M3031" i="10"/>
  <c r="J3031" i="10"/>
  <c r="H3031" i="10"/>
  <c r="G3031" i="10"/>
  <c r="O3032" i="10"/>
  <c r="N3032" i="10"/>
  <c r="I3032" i="10"/>
  <c r="N3056" i="10"/>
  <c r="L3056" i="10"/>
  <c r="K3056" i="10"/>
  <c r="O3056" i="10"/>
  <c r="J3056" i="10"/>
  <c r="S3056" i="10"/>
  <c r="I3056" i="10"/>
  <c r="R3060" i="10"/>
  <c r="N3076" i="10"/>
  <c r="L3076" i="10"/>
  <c r="K3076" i="10"/>
  <c r="I3076" i="10"/>
  <c r="H3076" i="10"/>
  <c r="O3076" i="10"/>
  <c r="M3076" i="10"/>
  <c r="J3076" i="10"/>
  <c r="S3076" i="10" s="1"/>
  <c r="G3076" i="10"/>
  <c r="O3081" i="10"/>
  <c r="N3081" i="10"/>
  <c r="K3081" i="10"/>
  <c r="J3081" i="10"/>
  <c r="S3081" i="10" s="1"/>
  <c r="M3081" i="10"/>
  <c r="H3081" i="10"/>
  <c r="G3081" i="10"/>
  <c r="Q3081" i="10" s="1"/>
  <c r="Q3099" i="10"/>
  <c r="M3123" i="10"/>
  <c r="O3131" i="10"/>
  <c r="N3131" i="10"/>
  <c r="M3131" i="10"/>
  <c r="L3131" i="10"/>
  <c r="G3131" i="10"/>
  <c r="Q3131" i="10" s="1"/>
  <c r="Q3140" i="10"/>
  <c r="Q3147" i="10"/>
  <c r="O3208" i="10"/>
  <c r="N3208" i="10"/>
  <c r="M3208" i="10"/>
  <c r="L3208" i="10"/>
  <c r="K3208" i="10"/>
  <c r="J3208" i="10"/>
  <c r="S3246" i="10"/>
  <c r="I3017" i="10"/>
  <c r="M3017" i="10"/>
  <c r="L3017" i="10"/>
  <c r="K3017" i="10"/>
  <c r="J3017" i="10"/>
  <c r="I3030" i="10"/>
  <c r="H3030" i="10"/>
  <c r="J3030" i="10"/>
  <c r="O3030" i="10"/>
  <c r="N3030" i="10"/>
  <c r="M3030" i="10"/>
  <c r="L3030" i="10"/>
  <c r="I3034" i="10"/>
  <c r="H3034" i="10"/>
  <c r="J3034" i="10"/>
  <c r="L3034" i="10"/>
  <c r="K3034" i="10"/>
  <c r="G3034" i="10"/>
  <c r="L3035" i="10"/>
  <c r="K3035" i="10"/>
  <c r="I3035" i="10"/>
  <c r="G3035" i="10"/>
  <c r="Q3035" i="10" s="1"/>
  <c r="N3040" i="10"/>
  <c r="L3040" i="10"/>
  <c r="K3040" i="10"/>
  <c r="O3040" i="10"/>
  <c r="H3040" i="10"/>
  <c r="G3040" i="10"/>
  <c r="Q3040" i="10" s="1"/>
  <c r="O3053" i="10"/>
  <c r="N3053" i="10"/>
  <c r="H3053" i="10"/>
  <c r="L3053" i="10"/>
  <c r="M3053" i="10"/>
  <c r="J3053" i="10"/>
  <c r="N3104" i="10"/>
  <c r="L3104" i="10"/>
  <c r="K3104" i="10"/>
  <c r="J3104" i="10"/>
  <c r="M3104" i="10"/>
  <c r="I3104" i="10"/>
  <c r="H3104" i="10"/>
  <c r="G3104" i="10"/>
  <c r="Q3104" i="10" s="1"/>
  <c r="K3119" i="10"/>
  <c r="I3119" i="10"/>
  <c r="H3119" i="10"/>
  <c r="G3119" i="10"/>
  <c r="Q3119" i="10" s="1"/>
  <c r="N3119" i="10"/>
  <c r="O3119" i="10"/>
  <c r="M3119" i="10"/>
  <c r="J3119" i="10"/>
  <c r="S3119" i="10" s="1"/>
  <c r="N3123" i="10"/>
  <c r="I3134" i="10"/>
  <c r="S3198" i="10"/>
  <c r="R3198" i="10"/>
  <c r="M3217" i="10"/>
  <c r="I3217" i="10"/>
  <c r="I3018" i="10"/>
  <c r="T3018" i="10"/>
  <c r="H3018" i="10"/>
  <c r="L3027" i="10"/>
  <c r="K3027" i="10"/>
  <c r="I3027" i="10"/>
  <c r="P3027" i="10" s="1"/>
  <c r="Q3027" i="10"/>
  <c r="O3027" i="10"/>
  <c r="N3027" i="10"/>
  <c r="M3027" i="10"/>
  <c r="O3028" i="10"/>
  <c r="N3028" i="10"/>
  <c r="I3028" i="10"/>
  <c r="J3028" i="10"/>
  <c r="H3028" i="10"/>
  <c r="G3028" i="10"/>
  <c r="H3041" i="10"/>
  <c r="N3044" i="10"/>
  <c r="L3044" i="10"/>
  <c r="K3044" i="10"/>
  <c r="I3044" i="10"/>
  <c r="H3044" i="10"/>
  <c r="J3044" i="10"/>
  <c r="S3044" i="10" s="1"/>
  <c r="J3068" i="10"/>
  <c r="S3068" i="10" s="1"/>
  <c r="O3101" i="10"/>
  <c r="N3101" i="10"/>
  <c r="M3101" i="10"/>
  <c r="L3101" i="10"/>
  <c r="K3101" i="10"/>
  <c r="J3101" i="10"/>
  <c r="L3113" i="10"/>
  <c r="H3144" i="10"/>
  <c r="O3146" i="10"/>
  <c r="M3146" i="10"/>
  <c r="K3146" i="10"/>
  <c r="M3153" i="10"/>
  <c r="N3191" i="10"/>
  <c r="M3191" i="10"/>
  <c r="L3191" i="10"/>
  <c r="J3191" i="10"/>
  <c r="I3191" i="10"/>
  <c r="H3191" i="10"/>
  <c r="G3191" i="10"/>
  <c r="Q3191" i="10" s="1"/>
  <c r="K3191" i="10"/>
  <c r="Q3230" i="10"/>
  <c r="P3230" i="10"/>
  <c r="K2729" i="10"/>
  <c r="K2733" i="10"/>
  <c r="J2740" i="10"/>
  <c r="N2740" i="10"/>
  <c r="T2740" i="10" s="1"/>
  <c r="J2748" i="10"/>
  <c r="N2748" i="10"/>
  <c r="T2748" i="10" s="1"/>
  <c r="J2756" i="10"/>
  <c r="N2756" i="10"/>
  <c r="T2756" i="10" s="1"/>
  <c r="J2764" i="10"/>
  <c r="N2764" i="10"/>
  <c r="L2773" i="10"/>
  <c r="L2775" i="10"/>
  <c r="L2777" i="10"/>
  <c r="N2779" i="10"/>
  <c r="T2779" i="10" s="1"/>
  <c r="N2787" i="10"/>
  <c r="T2787" i="10" s="1"/>
  <c r="N2795" i="10"/>
  <c r="T2795" i="10" s="1"/>
  <c r="N2803" i="10"/>
  <c r="T2803" i="10" s="1"/>
  <c r="N2811" i="10"/>
  <c r="T2811" i="10" s="1"/>
  <c r="N2819" i="10"/>
  <c r="T2819" i="10" s="1"/>
  <c r="N2827" i="10"/>
  <c r="T2827" i="10" s="1"/>
  <c r="N2835" i="10"/>
  <c r="T2835" i="10" s="1"/>
  <c r="N2843" i="10"/>
  <c r="T2843" i="10" s="1"/>
  <c r="N2851" i="10"/>
  <c r="T2851" i="10" s="1"/>
  <c r="N2859" i="10"/>
  <c r="T2859" i="10" s="1"/>
  <c r="N2867" i="10"/>
  <c r="T2867" i="10" s="1"/>
  <c r="N2875" i="10"/>
  <c r="T2875" i="10" s="1"/>
  <c r="K2885" i="10"/>
  <c r="L2888" i="10"/>
  <c r="H2889" i="10"/>
  <c r="K2891" i="10"/>
  <c r="T2891" i="10" s="1"/>
  <c r="J2891" i="10"/>
  <c r="H2891" i="10"/>
  <c r="G2891" i="10"/>
  <c r="Q2891" i="10" s="1"/>
  <c r="J2892" i="10"/>
  <c r="P2895" i="10"/>
  <c r="T2898" i="10"/>
  <c r="H2898" i="10"/>
  <c r="P2898" i="10" s="1"/>
  <c r="O2898" i="10"/>
  <c r="R2898" i="10" s="1"/>
  <c r="S2898" i="10"/>
  <c r="O2899" i="10"/>
  <c r="N2906" i="10"/>
  <c r="T2906" i="10" s="1"/>
  <c r="T2909" i="10"/>
  <c r="G2909" i="10"/>
  <c r="Q2909" i="10" s="1"/>
  <c r="R2909" i="10"/>
  <c r="Q2913" i="10"/>
  <c r="M2913" i="10"/>
  <c r="K2913" i="10"/>
  <c r="J2913" i="10"/>
  <c r="S2913" i="10" s="1"/>
  <c r="I2915" i="10"/>
  <c r="O2917" i="10"/>
  <c r="R2917" i="10" s="1"/>
  <c r="N2918" i="10"/>
  <c r="Q2919" i="10"/>
  <c r="O2921" i="10"/>
  <c r="J2922" i="10"/>
  <c r="K2933" i="10"/>
  <c r="L2936" i="10"/>
  <c r="H2937" i="10"/>
  <c r="Q2943" i="10"/>
  <c r="P2943" i="10"/>
  <c r="S2946" i="10"/>
  <c r="P2953" i="10"/>
  <c r="H2969" i="10"/>
  <c r="O2984" i="10"/>
  <c r="R2984" i="10" s="1"/>
  <c r="N2984" i="10"/>
  <c r="I2984" i="10"/>
  <c r="H2984" i="10"/>
  <c r="G2984" i="10"/>
  <c r="Q2984" i="10" s="1"/>
  <c r="O2988" i="10"/>
  <c r="N2988" i="10"/>
  <c r="Q2988" i="10"/>
  <c r="M2988" i="10"/>
  <c r="L2988" i="10"/>
  <c r="K2988" i="10"/>
  <c r="J2988" i="10"/>
  <c r="O2994" i="10"/>
  <c r="R2994" i="10" s="1"/>
  <c r="R2995" i="10"/>
  <c r="H3005" i="10"/>
  <c r="O3020" i="10"/>
  <c r="R3020" i="10" s="1"/>
  <c r="N3020" i="10"/>
  <c r="T3020" i="10" s="1"/>
  <c r="I3020" i="10"/>
  <c r="H3020" i="10"/>
  <c r="G3020" i="10"/>
  <c r="O3024" i="10"/>
  <c r="N3024" i="10"/>
  <c r="Q3024" i="10"/>
  <c r="M3024" i="10"/>
  <c r="L3024" i="10"/>
  <c r="K3024" i="10"/>
  <c r="J3024" i="10"/>
  <c r="G3032" i="10"/>
  <c r="I3041" i="10"/>
  <c r="I3050" i="10"/>
  <c r="S3058" i="10"/>
  <c r="M3068" i="10"/>
  <c r="I3081" i="10"/>
  <c r="H3106" i="10"/>
  <c r="P3106" i="10" s="1"/>
  <c r="Q3106" i="10"/>
  <c r="O3106" i="10"/>
  <c r="N3106" i="10"/>
  <c r="M3106" i="10"/>
  <c r="L3106" i="10"/>
  <c r="J3106" i="10"/>
  <c r="Q3107" i="10"/>
  <c r="O3141" i="10"/>
  <c r="R3141" i="10" s="1"/>
  <c r="N3141" i="10"/>
  <c r="S3141" i="10"/>
  <c r="M3141" i="10"/>
  <c r="L3141" i="10"/>
  <c r="G3141" i="10"/>
  <c r="Q3141" i="10" s="1"/>
  <c r="K3141" i="10"/>
  <c r="H3141" i="10"/>
  <c r="Q3156" i="10"/>
  <c r="M3159" i="10"/>
  <c r="I3159" i="10"/>
  <c r="H3159" i="10"/>
  <c r="N3159" i="10"/>
  <c r="K3159" i="10"/>
  <c r="J3159" i="10"/>
  <c r="L3205" i="10"/>
  <c r="K3205" i="10"/>
  <c r="J3205" i="10"/>
  <c r="S3205" i="10" s="1"/>
  <c r="H3205" i="10"/>
  <c r="O3205" i="10"/>
  <c r="N3205" i="10"/>
  <c r="M3205" i="10"/>
  <c r="I3205" i="10"/>
  <c r="G3205" i="10"/>
  <c r="L2729" i="10"/>
  <c r="L2733" i="10"/>
  <c r="N2773" i="10"/>
  <c r="M2775" i="10"/>
  <c r="N2777" i="10"/>
  <c r="N2884" i="10"/>
  <c r="O2884" i="10"/>
  <c r="R2884" i="10" s="1"/>
  <c r="L2884" i="10"/>
  <c r="K2884" i="10"/>
  <c r="Q2884" i="10"/>
  <c r="L2885" i="10"/>
  <c r="M2888" i="10"/>
  <c r="I2889" i="10"/>
  <c r="M2892" i="10"/>
  <c r="H2910" i="10"/>
  <c r="L2910" i="10"/>
  <c r="T2910" i="10" s="1"/>
  <c r="J2910" i="10"/>
  <c r="I2910" i="10"/>
  <c r="Q2910" i="10"/>
  <c r="L2915" i="10"/>
  <c r="O2918" i="10"/>
  <c r="K2922" i="10"/>
  <c r="N2928" i="10"/>
  <c r="T2928" i="10" s="1"/>
  <c r="H2928" i="10"/>
  <c r="P2928" i="10" s="1"/>
  <c r="S2928" i="10"/>
  <c r="R2928" i="10"/>
  <c r="N2932" i="10"/>
  <c r="O2932" i="10"/>
  <c r="R2932" i="10" s="1"/>
  <c r="L2932" i="10"/>
  <c r="K2932" i="10"/>
  <c r="Q2932" i="10"/>
  <c r="L2933" i="10"/>
  <c r="M2936" i="10"/>
  <c r="I2937" i="10"/>
  <c r="N2952" i="10"/>
  <c r="T2952" i="10" s="1"/>
  <c r="H2952" i="10"/>
  <c r="G2952" i="10"/>
  <c r="Q2952" i="10" s="1"/>
  <c r="S2952" i="10"/>
  <c r="R2952" i="10"/>
  <c r="S2968" i="10"/>
  <c r="N2969" i="10"/>
  <c r="I2986" i="10"/>
  <c r="H2986" i="10"/>
  <c r="L2986" i="10"/>
  <c r="K2986" i="10"/>
  <c r="J2986" i="10"/>
  <c r="G2986" i="10"/>
  <c r="Q2986" i="10" s="1"/>
  <c r="L2987" i="10"/>
  <c r="K2987" i="10"/>
  <c r="I2987" i="10"/>
  <c r="P2987" i="10" s="1"/>
  <c r="S2987" i="10"/>
  <c r="R2987" i="10"/>
  <c r="R2989" i="10"/>
  <c r="I2989" i="10"/>
  <c r="H2989" i="10"/>
  <c r="G2989" i="10"/>
  <c r="Q2989" i="10" s="1"/>
  <c r="T2989" i="10"/>
  <c r="L2991" i="10"/>
  <c r="K2991" i="10"/>
  <c r="I2991" i="10"/>
  <c r="M2991" i="10"/>
  <c r="J2991" i="10"/>
  <c r="H2991" i="10"/>
  <c r="G2991" i="10"/>
  <c r="S3004" i="10"/>
  <c r="N3005" i="10"/>
  <c r="I3022" i="10"/>
  <c r="H3022" i="10"/>
  <c r="L3022" i="10"/>
  <c r="K3022" i="10"/>
  <c r="J3022" i="10"/>
  <c r="G3022" i="10"/>
  <c r="L3023" i="10"/>
  <c r="K3023" i="10"/>
  <c r="I3023" i="10"/>
  <c r="P3023" i="10" s="1"/>
  <c r="S3023" i="10"/>
  <c r="R3023" i="10"/>
  <c r="I3025" i="10"/>
  <c r="O3025" i="10"/>
  <c r="R3025" i="10" s="1"/>
  <c r="H3025" i="10"/>
  <c r="G3025" i="10"/>
  <c r="Q3025" i="10" s="1"/>
  <c r="H3032" i="10"/>
  <c r="H3035" i="10"/>
  <c r="G3037" i="10"/>
  <c r="Q3037" i="10" s="1"/>
  <c r="K3039" i="10"/>
  <c r="I3039" i="10"/>
  <c r="H3039" i="10"/>
  <c r="G3039" i="10"/>
  <c r="L3039" i="10"/>
  <c r="M3039" i="10"/>
  <c r="J3039" i="10"/>
  <c r="S3039" i="10" s="1"/>
  <c r="M3041" i="10"/>
  <c r="J3050" i="10"/>
  <c r="S3050" i="10" s="1"/>
  <c r="G3053" i="10"/>
  <c r="G3056" i="10"/>
  <c r="O3068" i="10"/>
  <c r="J3078" i="10"/>
  <c r="S3078" i="10" s="1"/>
  <c r="L3081" i="10"/>
  <c r="O3083" i="10"/>
  <c r="G3083" i="10"/>
  <c r="Q3083" i="10" s="1"/>
  <c r="N3083" i="10"/>
  <c r="M3083" i="10"/>
  <c r="L3083" i="10"/>
  <c r="J3083" i="10"/>
  <c r="O3104" i="10"/>
  <c r="L3119" i="10"/>
  <c r="N3124" i="10"/>
  <c r="L3124" i="10"/>
  <c r="K3124" i="10"/>
  <c r="I3124" i="10"/>
  <c r="H3124" i="10"/>
  <c r="O3124" i="10"/>
  <c r="Q3124" i="10"/>
  <c r="M3124" i="10"/>
  <c r="J3124" i="10"/>
  <c r="J3131" i="10"/>
  <c r="N3175" i="10"/>
  <c r="M3175" i="10"/>
  <c r="K3175" i="10"/>
  <c r="H3175" i="10"/>
  <c r="I3175" i="10"/>
  <c r="O3197" i="10"/>
  <c r="N3197" i="10"/>
  <c r="M3197" i="10"/>
  <c r="I3197" i="10"/>
  <c r="H3197" i="10"/>
  <c r="M2737" i="10"/>
  <c r="M2745" i="10"/>
  <c r="M2753" i="10"/>
  <c r="M2761" i="10"/>
  <c r="M2769" i="10"/>
  <c r="M2773" i="10"/>
  <c r="O2773" i="10"/>
  <c r="R2773" i="10" s="1"/>
  <c r="M2777" i="10"/>
  <c r="O2777" i="10"/>
  <c r="R2777" i="10" s="1"/>
  <c r="S2779" i="10"/>
  <c r="G2779" i="10"/>
  <c r="R2779" i="10"/>
  <c r="S2787" i="10"/>
  <c r="G2787" i="10"/>
  <c r="Q2787" i="10" s="1"/>
  <c r="R2787" i="10"/>
  <c r="S2795" i="10"/>
  <c r="G2795" i="10"/>
  <c r="Q2795" i="10" s="1"/>
  <c r="R2795" i="10"/>
  <c r="S2803" i="10"/>
  <c r="G2803" i="10"/>
  <c r="R2803" i="10"/>
  <c r="S2811" i="10"/>
  <c r="G2811" i="10"/>
  <c r="R2811" i="10"/>
  <c r="P2818" i="10"/>
  <c r="S2819" i="10"/>
  <c r="G2819" i="10"/>
  <c r="P2819" i="10" s="1"/>
  <c r="Q2819" i="10"/>
  <c r="R2819" i="10"/>
  <c r="P2826" i="10"/>
  <c r="S2827" i="10"/>
  <c r="G2827" i="10"/>
  <c r="Q2827" i="10" s="1"/>
  <c r="R2827" i="10"/>
  <c r="P2834" i="10"/>
  <c r="S2835" i="10"/>
  <c r="G2835" i="10"/>
  <c r="Q2835" i="10" s="1"/>
  <c r="R2835" i="10"/>
  <c r="P2842" i="10"/>
  <c r="S2843" i="10"/>
  <c r="G2843" i="10"/>
  <c r="R2843" i="10"/>
  <c r="P2850" i="10"/>
  <c r="S2851" i="10"/>
  <c r="G2851" i="10"/>
  <c r="Q2851" i="10" s="1"/>
  <c r="R2851" i="10"/>
  <c r="P2858" i="10"/>
  <c r="S2859" i="10"/>
  <c r="G2859" i="10"/>
  <c r="R2859" i="10"/>
  <c r="P2866" i="10"/>
  <c r="S2867" i="10"/>
  <c r="G2867" i="10"/>
  <c r="Q2867" i="10" s="1"/>
  <c r="R2867" i="10"/>
  <c r="P2874" i="10"/>
  <c r="S2875" i="10"/>
  <c r="G2875" i="10"/>
  <c r="R2875" i="10"/>
  <c r="M2885" i="10"/>
  <c r="L2889" i="10"/>
  <c r="K2899" i="10"/>
  <c r="T2899" i="10" s="1"/>
  <c r="J2899" i="10"/>
  <c r="H2899" i="10"/>
  <c r="G2899" i="10"/>
  <c r="H2906" i="10"/>
  <c r="P2906" i="10" s="1"/>
  <c r="O2906" i="10"/>
  <c r="R2906" i="10" s="1"/>
  <c r="S2906" i="10"/>
  <c r="M2915" i="10"/>
  <c r="T2917" i="10"/>
  <c r="G2917" i="10"/>
  <c r="Q2917" i="10" s="1"/>
  <c r="Q2921" i="10"/>
  <c r="M2921" i="10"/>
  <c r="K2921" i="10"/>
  <c r="J2921" i="10"/>
  <c r="S2921" i="10" s="1"/>
  <c r="L2922" i="10"/>
  <c r="Q2927" i="10"/>
  <c r="M2933" i="10"/>
  <c r="L2937" i="10"/>
  <c r="T2946" i="10"/>
  <c r="H2946" i="10"/>
  <c r="P2946" i="10" s="1"/>
  <c r="Q2946" i="10"/>
  <c r="O2946" i="10"/>
  <c r="R2946" i="10" s="1"/>
  <c r="K2947" i="10"/>
  <c r="T2947" i="10" s="1"/>
  <c r="J2947" i="10"/>
  <c r="I2947" i="10"/>
  <c r="H2947" i="10"/>
  <c r="G2947" i="10"/>
  <c r="Q2953" i="10"/>
  <c r="M2953" i="10"/>
  <c r="L2953" i="10"/>
  <c r="K2953" i="10"/>
  <c r="J2953" i="10"/>
  <c r="S2953" i="10" s="1"/>
  <c r="O2969" i="10"/>
  <c r="Q2993" i="10"/>
  <c r="I2993" i="10"/>
  <c r="P2993" i="10" s="1"/>
  <c r="M2993" i="10"/>
  <c r="L2993" i="10"/>
  <c r="K2993" i="10"/>
  <c r="J2993" i="10"/>
  <c r="S2993" i="10" s="1"/>
  <c r="O3005" i="10"/>
  <c r="G3018" i="10"/>
  <c r="Q3018" i="10" s="1"/>
  <c r="N3031" i="10"/>
  <c r="J3032" i="10"/>
  <c r="J3035" i="10"/>
  <c r="S3035" i="10" s="1"/>
  <c r="M3037" i="10"/>
  <c r="I3040" i="10"/>
  <c r="G3044" i="10"/>
  <c r="K3050" i="10"/>
  <c r="I3053" i="10"/>
  <c r="H3056" i="10"/>
  <c r="K3078" i="10"/>
  <c r="G3092" i="10"/>
  <c r="Q3092" i="10" s="1"/>
  <c r="G3101" i="10"/>
  <c r="Q3101" i="10" s="1"/>
  <c r="N3112" i="10"/>
  <c r="L3112" i="10"/>
  <c r="K3112" i="10"/>
  <c r="M3112" i="10"/>
  <c r="J3112" i="10"/>
  <c r="S3112" i="10" s="1"/>
  <c r="I3112" i="10"/>
  <c r="H3112" i="10"/>
  <c r="O3112" i="10"/>
  <c r="G3112" i="10"/>
  <c r="Q3112" i="10" s="1"/>
  <c r="S3115" i="10"/>
  <c r="R3115" i="10"/>
  <c r="P3136" i="10"/>
  <c r="I3146" i="10"/>
  <c r="H3192" i="10"/>
  <c r="G3192" i="10"/>
  <c r="Q3192" i="10" s="1"/>
  <c r="J3192" i="10"/>
  <c r="I3192" i="10"/>
  <c r="L3192" i="10"/>
  <c r="K3192" i="10"/>
  <c r="O3192" i="10"/>
  <c r="N3192" i="10"/>
  <c r="M3192" i="10"/>
  <c r="S2775" i="10"/>
  <c r="G2775" i="10"/>
  <c r="P2775" i="10" s="1"/>
  <c r="O2775" i="10"/>
  <c r="R2775" i="10" s="1"/>
  <c r="P2782" i="10"/>
  <c r="M2785" i="10"/>
  <c r="P2790" i="10"/>
  <c r="M2793" i="10"/>
  <c r="P2798" i="10"/>
  <c r="M2801" i="10"/>
  <c r="P2806" i="10"/>
  <c r="M2809" i="10"/>
  <c r="M2817" i="10"/>
  <c r="M2825" i="10"/>
  <c r="M2833" i="10"/>
  <c r="M2841" i="10"/>
  <c r="M2849" i="10"/>
  <c r="M2857" i="10"/>
  <c r="M2865" i="10"/>
  <c r="M2873" i="10"/>
  <c r="J2881" i="10"/>
  <c r="N2885" i="10"/>
  <c r="N2888" i="10"/>
  <c r="H2888" i="10"/>
  <c r="P2888" i="10" s="1"/>
  <c r="S2888" i="10"/>
  <c r="R2888" i="10"/>
  <c r="N2889" i="10"/>
  <c r="N2892" i="10"/>
  <c r="O2892" i="10"/>
  <c r="L2892" i="10"/>
  <c r="K2892" i="10"/>
  <c r="Q2892" i="10"/>
  <c r="N2915" i="10"/>
  <c r="H2918" i="10"/>
  <c r="L2918" i="10"/>
  <c r="J2918" i="10"/>
  <c r="I2918" i="10"/>
  <c r="Q2918" i="10"/>
  <c r="M2922" i="10"/>
  <c r="N2933" i="10"/>
  <c r="N2936" i="10"/>
  <c r="H2936" i="10"/>
  <c r="P2936" i="10" s="1"/>
  <c r="S2936" i="10"/>
  <c r="R2936" i="10"/>
  <c r="N2937" i="10"/>
  <c r="Q2951" i="10"/>
  <c r="P2951" i="10"/>
  <c r="I2994" i="10"/>
  <c r="T2994" i="10"/>
  <c r="H2994" i="10"/>
  <c r="S2994" i="10"/>
  <c r="G3017" i="10"/>
  <c r="J3018" i="10"/>
  <c r="R3018" i="10" s="1"/>
  <c r="O3031" i="10"/>
  <c r="K3032" i="10"/>
  <c r="M3035" i="10"/>
  <c r="N3037" i="10"/>
  <c r="J3040" i="10"/>
  <c r="S3040" i="10" s="1"/>
  <c r="M3044" i="10"/>
  <c r="M3050" i="10"/>
  <c r="K3053" i="10"/>
  <c r="M3056" i="10"/>
  <c r="Q3059" i="10"/>
  <c r="K3062" i="10"/>
  <c r="N3062" i="10"/>
  <c r="Q3077" i="10"/>
  <c r="O3077" i="10"/>
  <c r="N3077" i="10"/>
  <c r="K3077" i="10"/>
  <c r="J3077" i="10"/>
  <c r="S3077" i="10" s="1"/>
  <c r="I3077" i="10"/>
  <c r="M3077" i="10"/>
  <c r="H3077" i="10"/>
  <c r="P3077" i="10" s="1"/>
  <c r="N3096" i="10"/>
  <c r="L3096" i="10"/>
  <c r="K3096" i="10"/>
  <c r="O3096" i="10"/>
  <c r="R3096" i="10" s="1"/>
  <c r="M3096" i="10"/>
  <c r="G3096" i="10"/>
  <c r="Q3096" i="10" s="1"/>
  <c r="H3101" i="10"/>
  <c r="H3118" i="10"/>
  <c r="M3118" i="10"/>
  <c r="L3118" i="10"/>
  <c r="J3118" i="10"/>
  <c r="S3118" i="10" s="1"/>
  <c r="I3118" i="10"/>
  <c r="G3118" i="10"/>
  <c r="N3118" i="10"/>
  <c r="K3118" i="10"/>
  <c r="J3146" i="10"/>
  <c r="S3146" i="10" s="1"/>
  <c r="H3164" i="10"/>
  <c r="G3164" i="10"/>
  <c r="Q3164" i="10" s="1"/>
  <c r="J3164" i="10"/>
  <c r="I3164" i="10"/>
  <c r="M3164" i="10"/>
  <c r="O3164" i="10"/>
  <c r="N3164" i="10"/>
  <c r="L3164" i="10"/>
  <c r="R3269" i="10"/>
  <c r="S3269" i="10"/>
  <c r="N3152" i="10"/>
  <c r="L3152" i="10"/>
  <c r="K3152" i="10"/>
  <c r="Q3152" i="10"/>
  <c r="O3152" i="10"/>
  <c r="M3152" i="10"/>
  <c r="J3152" i="10"/>
  <c r="S3152" i="10" s="1"/>
  <c r="I3152" i="10"/>
  <c r="M3167" i="10"/>
  <c r="K3167" i="10"/>
  <c r="J3167" i="10"/>
  <c r="I3167" i="10"/>
  <c r="H3167" i="10"/>
  <c r="G3167" i="10"/>
  <c r="Q3167" i="10" s="1"/>
  <c r="Q3213" i="10"/>
  <c r="O3232" i="10"/>
  <c r="N3232" i="10"/>
  <c r="L3232" i="10"/>
  <c r="K3239" i="10"/>
  <c r="J3239" i="10"/>
  <c r="I3239" i="10"/>
  <c r="H3239" i="10"/>
  <c r="N3239" i="10"/>
  <c r="O3239" i="10"/>
  <c r="M3239" i="10"/>
  <c r="L3239" i="10"/>
  <c r="G3239" i="10"/>
  <c r="Q3239" i="10" s="1"/>
  <c r="I3212" i="10"/>
  <c r="H3212" i="10"/>
  <c r="G3212" i="10"/>
  <c r="L3212" i="10"/>
  <c r="O3212" i="10"/>
  <c r="S3230" i="10"/>
  <c r="R3230" i="10"/>
  <c r="O3254" i="10"/>
  <c r="N3254" i="10"/>
  <c r="J3254" i="10"/>
  <c r="S3254" i="10" s="1"/>
  <c r="I3254" i="10"/>
  <c r="H3254" i="10"/>
  <c r="G3254" i="10"/>
  <c r="Q3254" i="10" s="1"/>
  <c r="M3254" i="10"/>
  <c r="L3254" i="10"/>
  <c r="K3254" i="10"/>
  <c r="S3210" i="10"/>
  <c r="R3210" i="10"/>
  <c r="Q3226" i="10"/>
  <c r="K3071" i="10"/>
  <c r="I3071" i="10"/>
  <c r="H3071" i="10"/>
  <c r="G3071" i="10"/>
  <c r="Q3071" i="10" s="1"/>
  <c r="O3071" i="10"/>
  <c r="N3071" i="10"/>
  <c r="O3073" i="10"/>
  <c r="N3073" i="10"/>
  <c r="K3073" i="10"/>
  <c r="J3073" i="10"/>
  <c r="H3073" i="10"/>
  <c r="G3073" i="10"/>
  <c r="Q3073" i="10" s="1"/>
  <c r="L3082" i="10"/>
  <c r="K3082" i="10"/>
  <c r="N3088" i="10"/>
  <c r="L3088" i="10"/>
  <c r="K3088" i="10"/>
  <c r="H3088" i="10"/>
  <c r="G3088" i="10"/>
  <c r="Q3088" i="10" s="1"/>
  <c r="O3088" i="10"/>
  <c r="R3088" i="10" s="1"/>
  <c r="O3089" i="10"/>
  <c r="N3089" i="10"/>
  <c r="K3089" i="10"/>
  <c r="J3089" i="10"/>
  <c r="L3089" i="10"/>
  <c r="H3098" i="10"/>
  <c r="J3098" i="10"/>
  <c r="I3098" i="10"/>
  <c r="G3098" i="10"/>
  <c r="N3098" i="10"/>
  <c r="K3103" i="10"/>
  <c r="I3103" i="10"/>
  <c r="H3103" i="10"/>
  <c r="G3103" i="10"/>
  <c r="Q3103" i="10" s="1"/>
  <c r="L3103" i="10"/>
  <c r="J3103" i="10"/>
  <c r="N3128" i="10"/>
  <c r="L3128" i="10"/>
  <c r="K3128" i="10"/>
  <c r="I3128" i="10"/>
  <c r="H3128" i="10"/>
  <c r="G3128" i="10"/>
  <c r="O3139" i="10"/>
  <c r="M3139" i="10"/>
  <c r="M3143" i="10"/>
  <c r="L3143" i="10"/>
  <c r="N3167" i="10"/>
  <c r="H3176" i="10"/>
  <c r="G3176" i="10"/>
  <c r="J3176" i="10"/>
  <c r="I3176" i="10"/>
  <c r="O3176" i="10"/>
  <c r="N3176" i="10"/>
  <c r="M3176" i="10"/>
  <c r="K3219" i="10"/>
  <c r="S3222" i="10"/>
  <c r="R3222" i="10"/>
  <c r="K3232" i="10"/>
  <c r="L3323" i="10"/>
  <c r="K3323" i="10"/>
  <c r="J3323" i="10"/>
  <c r="I3323" i="10"/>
  <c r="H3323" i="10"/>
  <c r="G3323" i="10"/>
  <c r="Q3323" i="10" s="1"/>
  <c r="P3166" i="10"/>
  <c r="Q3166" i="10"/>
  <c r="S3174" i="10"/>
  <c r="R3174" i="10"/>
  <c r="I3196" i="10"/>
  <c r="H3196" i="10"/>
  <c r="G3196" i="10"/>
  <c r="Q3196" i="10" s="1"/>
  <c r="M3196" i="10"/>
  <c r="L3196" i="10"/>
  <c r="K3196" i="10"/>
  <c r="J3196" i="10"/>
  <c r="S3196" i="10" s="1"/>
  <c r="O3196" i="10"/>
  <c r="N3196" i="10"/>
  <c r="J3212" i="10"/>
  <c r="S3212" i="10" s="1"/>
  <c r="S3261" i="10"/>
  <c r="R3261" i="10"/>
  <c r="P3318" i="10"/>
  <c r="Q3318" i="10"/>
  <c r="M2778" i="10"/>
  <c r="J2781" i="10"/>
  <c r="M2782" i="10"/>
  <c r="T2782" i="10" s="1"/>
  <c r="M2786" i="10"/>
  <c r="T2786" i="10" s="1"/>
  <c r="M2790" i="10"/>
  <c r="T2790" i="10" s="1"/>
  <c r="J2793" i="10"/>
  <c r="M2794" i="10"/>
  <c r="T2794" i="10" s="1"/>
  <c r="J2797" i="10"/>
  <c r="M2798" i="10"/>
  <c r="T2798" i="10" s="1"/>
  <c r="M2802" i="10"/>
  <c r="T2802" i="10" s="1"/>
  <c r="U2802" i="10" s="1"/>
  <c r="J2805" i="10"/>
  <c r="M2806" i="10"/>
  <c r="T2806" i="10" s="1"/>
  <c r="J2809" i="10"/>
  <c r="M2810" i="10"/>
  <c r="T2810" i="10" s="1"/>
  <c r="J2813" i="10"/>
  <c r="J2817" i="10"/>
  <c r="J2821" i="10"/>
  <c r="J2825" i="10"/>
  <c r="J2829" i="10"/>
  <c r="J2833" i="10"/>
  <c r="J2837" i="10"/>
  <c r="J2841" i="10"/>
  <c r="J2845" i="10"/>
  <c r="J2849" i="10"/>
  <c r="J2853" i="10"/>
  <c r="J2857" i="10"/>
  <c r="J2861" i="10"/>
  <c r="J2865" i="10"/>
  <c r="J2869" i="10"/>
  <c r="J2873" i="10"/>
  <c r="J2877" i="10"/>
  <c r="K2887" i="10"/>
  <c r="N2887" i="10"/>
  <c r="K2895" i="10"/>
  <c r="N2895" i="10"/>
  <c r="K2903" i="10"/>
  <c r="N2903" i="10"/>
  <c r="K2911" i="10"/>
  <c r="N2911" i="10"/>
  <c r="K2919" i="10"/>
  <c r="N2919" i="10"/>
  <c r="K2927" i="10"/>
  <c r="N2927" i="10"/>
  <c r="K2935" i="10"/>
  <c r="N2935" i="10"/>
  <c r="K2940" i="10"/>
  <c r="K2943" i="10"/>
  <c r="N2943" i="10"/>
  <c r="K2948" i="10"/>
  <c r="K2951" i="10"/>
  <c r="N2951" i="10"/>
  <c r="K2956" i="10"/>
  <c r="K2959" i="10"/>
  <c r="N2959" i="10"/>
  <c r="M2966" i="10"/>
  <c r="T2966" i="10" s="1"/>
  <c r="O2968" i="10"/>
  <c r="R2968" i="10" s="1"/>
  <c r="N2968" i="10"/>
  <c r="T2968" i="10" s="1"/>
  <c r="Q2968" i="10"/>
  <c r="P2968" i="10"/>
  <c r="N2971" i="10"/>
  <c r="M2978" i="10"/>
  <c r="T2978" i="10" s="1"/>
  <c r="O2980" i="10"/>
  <c r="R2980" i="10" s="1"/>
  <c r="N2980" i="10"/>
  <c r="T2980" i="10" s="1"/>
  <c r="Q2980" i="10"/>
  <c r="P2980" i="10"/>
  <c r="N2983" i="10"/>
  <c r="M2990" i="10"/>
  <c r="T2990" i="10" s="1"/>
  <c r="O2992" i="10"/>
  <c r="R2992" i="10" s="1"/>
  <c r="N2992" i="10"/>
  <c r="T2992" i="10" s="1"/>
  <c r="Q2992" i="10"/>
  <c r="P2992" i="10"/>
  <c r="N2995" i="10"/>
  <c r="M3002" i="10"/>
  <c r="T3002" i="10" s="1"/>
  <c r="O3004" i="10"/>
  <c r="R3004" i="10" s="1"/>
  <c r="N3004" i="10"/>
  <c r="T3004" i="10" s="1"/>
  <c r="Q3004" i="10"/>
  <c r="P3004" i="10"/>
  <c r="N3007" i="10"/>
  <c r="M3014" i="10"/>
  <c r="T3014" i="10" s="1"/>
  <c r="O3016" i="10"/>
  <c r="R3016" i="10" s="1"/>
  <c r="N3016" i="10"/>
  <c r="T3016" i="10" s="1"/>
  <c r="Q3016" i="10"/>
  <c r="P3016" i="10"/>
  <c r="N3019" i="10"/>
  <c r="Q3029" i="10"/>
  <c r="I3029" i="10"/>
  <c r="P3029" i="10" s="1"/>
  <c r="O3029" i="10"/>
  <c r="R3029" i="10" s="1"/>
  <c r="M3036" i="10"/>
  <c r="O3043" i="10"/>
  <c r="R3043" i="10" s="1"/>
  <c r="M3043" i="10"/>
  <c r="H3046" i="10"/>
  <c r="P3046" i="10" s="1"/>
  <c r="R3046" i="10"/>
  <c r="Q3046" i="10"/>
  <c r="M3046" i="10"/>
  <c r="L3046" i="10"/>
  <c r="K3046" i="10"/>
  <c r="S3064" i="10"/>
  <c r="O3133" i="10"/>
  <c r="N3133" i="10"/>
  <c r="T3133" i="10" s="1"/>
  <c r="J3133" i="10"/>
  <c r="I3133" i="10"/>
  <c r="H3133" i="10"/>
  <c r="G3133" i="10"/>
  <c r="H3138" i="10"/>
  <c r="K3138" i="10"/>
  <c r="T3138" i="10" s="1"/>
  <c r="J3138" i="10"/>
  <c r="S3138" i="10" s="1"/>
  <c r="I3138" i="10"/>
  <c r="G3138" i="10"/>
  <c r="Q3138" i="10" s="1"/>
  <c r="O3138" i="10"/>
  <c r="G3139" i="10"/>
  <c r="H3142" i="10"/>
  <c r="P3142" i="10" s="1"/>
  <c r="M3142" i="10"/>
  <c r="L3142" i="10"/>
  <c r="O3142" i="10"/>
  <c r="N3142" i="10"/>
  <c r="K3142" i="10"/>
  <c r="J3142" i="10"/>
  <c r="S3142" i="10" s="1"/>
  <c r="O3149" i="10"/>
  <c r="R3149" i="10" s="1"/>
  <c r="N3149" i="10"/>
  <c r="S3149" i="10"/>
  <c r="H3149" i="10"/>
  <c r="G3149" i="10"/>
  <c r="L3149" i="10"/>
  <c r="H3152" i="10"/>
  <c r="M3163" i="10"/>
  <c r="J3163" i="10"/>
  <c r="I3163" i="10"/>
  <c r="H3163" i="10"/>
  <c r="G3163" i="10"/>
  <c r="Q3163" i="10" s="1"/>
  <c r="N3163" i="10"/>
  <c r="K3163" i="10"/>
  <c r="N3183" i="10"/>
  <c r="M3183" i="10"/>
  <c r="L3183" i="10"/>
  <c r="K3183" i="10"/>
  <c r="J3183" i="10"/>
  <c r="I3183" i="10"/>
  <c r="H3183" i="10"/>
  <c r="N3209" i="10"/>
  <c r="K3212" i="10"/>
  <c r="L3225" i="10"/>
  <c r="K3225" i="10"/>
  <c r="J3225" i="10"/>
  <c r="S3225" i="10" s="1"/>
  <c r="I3225" i="10"/>
  <c r="Q3225" i="10"/>
  <c r="O3225" i="10"/>
  <c r="M3225" i="10"/>
  <c r="M3273" i="10"/>
  <c r="N2778" i="10"/>
  <c r="L2940" i="10"/>
  <c r="L2948" i="10"/>
  <c r="L2956" i="10"/>
  <c r="Q2961" i="10"/>
  <c r="I2961" i="10"/>
  <c r="P2961" i="10" s="1"/>
  <c r="O2961" i="10"/>
  <c r="R2961" i="10" s="1"/>
  <c r="Q2973" i="10"/>
  <c r="I2973" i="10"/>
  <c r="P2973" i="10" s="1"/>
  <c r="O2973" i="10"/>
  <c r="R2973" i="10" s="1"/>
  <c r="Q2985" i="10"/>
  <c r="I2985" i="10"/>
  <c r="P2985" i="10" s="1"/>
  <c r="O2985" i="10"/>
  <c r="R2985" i="10" s="1"/>
  <c r="Q2997" i="10"/>
  <c r="I2997" i="10"/>
  <c r="P2997" i="10" s="1"/>
  <c r="O2997" i="10"/>
  <c r="R2997" i="10" s="1"/>
  <c r="Q3009" i="10"/>
  <c r="I3009" i="10"/>
  <c r="P3009" i="10" s="1"/>
  <c r="O3009" i="10"/>
  <c r="R3009" i="10" s="1"/>
  <c r="I3021" i="10"/>
  <c r="O3021" i="10"/>
  <c r="R3021" i="10" s="1"/>
  <c r="I3026" i="10"/>
  <c r="T3026" i="10"/>
  <c r="H3026" i="10"/>
  <c r="J3026" i="10"/>
  <c r="Q3026" i="10"/>
  <c r="O3045" i="10"/>
  <c r="R3045" i="10" s="1"/>
  <c r="N3045" i="10"/>
  <c r="S3045" i="10"/>
  <c r="M3045" i="10"/>
  <c r="G3045" i="10"/>
  <c r="P3045" i="10" s="1"/>
  <c r="N3048" i="10"/>
  <c r="L3048" i="10"/>
  <c r="K3048" i="10"/>
  <c r="R3048" i="10"/>
  <c r="Q3048" i="10"/>
  <c r="M3048" i="10"/>
  <c r="H3066" i="10"/>
  <c r="P3066" i="10" s="1"/>
  <c r="R3066" i="10"/>
  <c r="Q3066" i="10"/>
  <c r="N3066" i="10"/>
  <c r="L3066" i="10"/>
  <c r="O3067" i="10"/>
  <c r="R3067" i="10" s="1"/>
  <c r="L3067" i="10"/>
  <c r="G3067" i="10"/>
  <c r="Q3067" i="10" s="1"/>
  <c r="G3082" i="10"/>
  <c r="Q3082" i="10" s="1"/>
  <c r="H3086" i="10"/>
  <c r="P3086" i="10" s="1"/>
  <c r="Q3086" i="10"/>
  <c r="M3086" i="10"/>
  <c r="L3086" i="10"/>
  <c r="O3086" i="10"/>
  <c r="R3086" i="10" s="1"/>
  <c r="N3086" i="10"/>
  <c r="G3089" i="10"/>
  <c r="H3102" i="10"/>
  <c r="Q3102" i="10"/>
  <c r="M3102" i="10"/>
  <c r="L3102" i="10"/>
  <c r="N3102" i="10"/>
  <c r="K3102" i="10"/>
  <c r="J3102" i="10"/>
  <c r="I3102" i="10"/>
  <c r="H3122" i="10"/>
  <c r="P3122" i="10" s="1"/>
  <c r="Q3122" i="10"/>
  <c r="M3122" i="10"/>
  <c r="L3122" i="10"/>
  <c r="K3122" i="10"/>
  <c r="J3122" i="10"/>
  <c r="S3122" i="10" s="1"/>
  <c r="K3127" i="10"/>
  <c r="I3127" i="10"/>
  <c r="H3127" i="10"/>
  <c r="G3127" i="10"/>
  <c r="O3127" i="10"/>
  <c r="R3127" i="10" s="1"/>
  <c r="N3127" i="10"/>
  <c r="M3127" i="10"/>
  <c r="L3127" i="10"/>
  <c r="S3127" i="10"/>
  <c r="J3139" i="10"/>
  <c r="H3154" i="10"/>
  <c r="R3154" i="10"/>
  <c r="I3154" i="10"/>
  <c r="G3154" i="10"/>
  <c r="Q3154" i="10" s="1"/>
  <c r="M3154" i="10"/>
  <c r="T3154" i="10" s="1"/>
  <c r="K3176" i="10"/>
  <c r="O3199" i="10"/>
  <c r="Q3206" i="10"/>
  <c r="P3206" i="10"/>
  <c r="M3212" i="10"/>
  <c r="Q3218" i="10"/>
  <c r="P3218" i="10"/>
  <c r="H3273" i="10"/>
  <c r="G3273" i="10"/>
  <c r="N3273" i="10"/>
  <c r="O3273" i="10"/>
  <c r="J3273" i="10"/>
  <c r="I3273" i="10"/>
  <c r="M2940" i="10"/>
  <c r="M2948" i="10"/>
  <c r="M2956" i="10"/>
  <c r="I2966" i="10"/>
  <c r="H2966" i="10"/>
  <c r="O2966" i="10"/>
  <c r="R2966" i="10" s="1"/>
  <c r="L2971" i="10"/>
  <c r="K2971" i="10"/>
  <c r="I2971" i="10"/>
  <c r="P2971" i="10" s="1"/>
  <c r="I2978" i="10"/>
  <c r="H2978" i="10"/>
  <c r="O2978" i="10"/>
  <c r="R2978" i="10" s="1"/>
  <c r="L2983" i="10"/>
  <c r="K2983" i="10"/>
  <c r="I2983" i="10"/>
  <c r="I2990" i="10"/>
  <c r="H2990" i="10"/>
  <c r="O2990" i="10"/>
  <c r="R2990" i="10" s="1"/>
  <c r="L2995" i="10"/>
  <c r="K2995" i="10"/>
  <c r="I2995" i="10"/>
  <c r="P2995" i="10" s="1"/>
  <c r="I3002" i="10"/>
  <c r="H3002" i="10"/>
  <c r="O3002" i="10"/>
  <c r="R3002" i="10" s="1"/>
  <c r="L3007" i="10"/>
  <c r="K3007" i="10"/>
  <c r="I3007" i="10"/>
  <c r="P3007" i="10" s="1"/>
  <c r="I3014" i="10"/>
  <c r="H3014" i="10"/>
  <c r="O3014" i="10"/>
  <c r="R3014" i="10" s="1"/>
  <c r="L3019" i="10"/>
  <c r="K3019" i="10"/>
  <c r="I3019" i="10"/>
  <c r="P3019" i="10" s="1"/>
  <c r="O3036" i="10"/>
  <c r="R3036" i="10" s="1"/>
  <c r="N3036" i="10"/>
  <c r="Q3036" i="10"/>
  <c r="I3036" i="10"/>
  <c r="P3036" i="10" s="1"/>
  <c r="H3058" i="10"/>
  <c r="R3058" i="10"/>
  <c r="Q3058" i="10"/>
  <c r="I3058" i="10"/>
  <c r="M3058" i="10"/>
  <c r="T3058" i="10" s="1"/>
  <c r="N3060" i="10"/>
  <c r="L3060" i="10"/>
  <c r="K3060" i="10"/>
  <c r="I3060" i="10"/>
  <c r="H3060" i="10"/>
  <c r="S3060" i="10"/>
  <c r="Q3060" i="10"/>
  <c r="K3063" i="10"/>
  <c r="T3063" i="10" s="1"/>
  <c r="I3063" i="10"/>
  <c r="H3063" i="10"/>
  <c r="G3063" i="10"/>
  <c r="J3063" i="10"/>
  <c r="O3063" i="10"/>
  <c r="N3064" i="10"/>
  <c r="L3064" i="10"/>
  <c r="K3064" i="10"/>
  <c r="R3064" i="10"/>
  <c r="Q3064" i="10"/>
  <c r="I3064" i="10"/>
  <c r="P3064" i="10" s="1"/>
  <c r="I3073" i="10"/>
  <c r="Q3075" i="10"/>
  <c r="K3079" i="10"/>
  <c r="I3079" i="10"/>
  <c r="H3079" i="10"/>
  <c r="G3079" i="10"/>
  <c r="S3079" i="10"/>
  <c r="M3079" i="10"/>
  <c r="I3082" i="10"/>
  <c r="H3089" i="10"/>
  <c r="H3094" i="10"/>
  <c r="P3094" i="10" s="1"/>
  <c r="R3094" i="10"/>
  <c r="Q3094" i="10"/>
  <c r="M3094" i="10"/>
  <c r="L3094" i="10"/>
  <c r="K3094" i="10"/>
  <c r="S3095" i="10"/>
  <c r="R3095" i="10"/>
  <c r="K3098" i="10"/>
  <c r="N3108" i="10"/>
  <c r="L3108" i="10"/>
  <c r="K3108" i="10"/>
  <c r="I3108" i="10"/>
  <c r="H3108" i="10"/>
  <c r="J3108" i="10"/>
  <c r="G3108" i="10"/>
  <c r="J3111" i="10"/>
  <c r="N3132" i="10"/>
  <c r="L3132" i="10"/>
  <c r="K3132" i="10"/>
  <c r="I3132" i="10"/>
  <c r="H3132" i="10"/>
  <c r="O3132" i="10"/>
  <c r="M3132" i="10"/>
  <c r="J3132" i="10"/>
  <c r="L3139" i="10"/>
  <c r="O3147" i="10"/>
  <c r="N3147" i="10"/>
  <c r="M3147" i="10"/>
  <c r="L3147" i="10"/>
  <c r="J3147" i="10"/>
  <c r="R3158" i="10"/>
  <c r="S3166" i="10"/>
  <c r="R3166" i="10"/>
  <c r="L3176" i="10"/>
  <c r="P3198" i="10"/>
  <c r="Q3198" i="10"/>
  <c r="N3212" i="10"/>
  <c r="O3221" i="10"/>
  <c r="N3221" i="10"/>
  <c r="M3221" i="10"/>
  <c r="I3221" i="10"/>
  <c r="H3221" i="10"/>
  <c r="G3221" i="10"/>
  <c r="Q3221" i="10" s="1"/>
  <c r="S3291" i="10"/>
  <c r="M2881" i="10"/>
  <c r="O2940" i="10"/>
  <c r="R2940" i="10" s="1"/>
  <c r="O2948" i="10"/>
  <c r="R2948" i="10" s="1"/>
  <c r="O2956" i="10"/>
  <c r="R2956" i="10" s="1"/>
  <c r="S2961" i="10"/>
  <c r="Q2966" i="10"/>
  <c r="Q2971" i="10"/>
  <c r="S2973" i="10"/>
  <c r="Q2978" i="10"/>
  <c r="Q2983" i="10"/>
  <c r="S2985" i="10"/>
  <c r="Q2990" i="10"/>
  <c r="Q2995" i="10"/>
  <c r="S2997" i="10"/>
  <c r="Q3002" i="10"/>
  <c r="Q3007" i="10"/>
  <c r="S3009" i="10"/>
  <c r="Q3014" i="10"/>
  <c r="Q3019" i="10"/>
  <c r="S3021" i="10"/>
  <c r="Q3033" i="10"/>
  <c r="I3033" i="10"/>
  <c r="P3033" i="10" s="1"/>
  <c r="O3033" i="10"/>
  <c r="R3033" i="10" s="1"/>
  <c r="S3036" i="10"/>
  <c r="H3050" i="10"/>
  <c r="N3050" i="10"/>
  <c r="G3050" i="10"/>
  <c r="K3055" i="10"/>
  <c r="T3055" i="10" s="1"/>
  <c r="I3055" i="10"/>
  <c r="H3055" i="10"/>
  <c r="G3055" i="10"/>
  <c r="Q3055" i="10" s="1"/>
  <c r="R3055" i="10"/>
  <c r="S3055" i="10"/>
  <c r="Q3057" i="10"/>
  <c r="O3057" i="10"/>
  <c r="N3057" i="10"/>
  <c r="K3057" i="10"/>
  <c r="J3057" i="10"/>
  <c r="L3057" i="10"/>
  <c r="H3057" i="10"/>
  <c r="P3057" i="10" s="1"/>
  <c r="J3071" i="10"/>
  <c r="L3073" i="10"/>
  <c r="S3075" i="10"/>
  <c r="R3075" i="10"/>
  <c r="H3078" i="10"/>
  <c r="M3078" i="10"/>
  <c r="L3078" i="10"/>
  <c r="I3078" i="10"/>
  <c r="G3078" i="10"/>
  <c r="Q3078" i="10" s="1"/>
  <c r="O3078" i="10"/>
  <c r="M3082" i="10"/>
  <c r="I3088" i="10"/>
  <c r="I3089" i="10"/>
  <c r="L3098" i="10"/>
  <c r="M3103" i="10"/>
  <c r="L3111" i="10"/>
  <c r="H3114" i="10"/>
  <c r="R3114" i="10"/>
  <c r="G3114" i="10"/>
  <c r="S3114" i="10"/>
  <c r="L3114" i="10"/>
  <c r="T3114" i="10" s="1"/>
  <c r="Q3116" i="10"/>
  <c r="Q3121" i="10"/>
  <c r="O3121" i="10"/>
  <c r="N3121" i="10"/>
  <c r="K3121" i="10"/>
  <c r="J3121" i="10"/>
  <c r="P3121" i="10"/>
  <c r="M3121" i="10"/>
  <c r="O3126" i="10"/>
  <c r="J3128" i="10"/>
  <c r="S3128" i="10" s="1"/>
  <c r="Q3137" i="10"/>
  <c r="O3137" i="10"/>
  <c r="N3137" i="10"/>
  <c r="K3137" i="10"/>
  <c r="J3137" i="10"/>
  <c r="M3137" i="10"/>
  <c r="L3137" i="10"/>
  <c r="I3137" i="10"/>
  <c r="P3137" i="10" s="1"/>
  <c r="N3139" i="10"/>
  <c r="N3143" i="10"/>
  <c r="H3172" i="10"/>
  <c r="G3172" i="10"/>
  <c r="Q3172" i="10" s="1"/>
  <c r="J3172" i="10"/>
  <c r="S3172" i="10" s="1"/>
  <c r="L3172" i="10"/>
  <c r="K3172" i="10"/>
  <c r="I3172" i="10"/>
  <c r="O3172" i="10"/>
  <c r="N3172" i="10"/>
  <c r="M3172" i="10"/>
  <c r="N3223" i="10"/>
  <c r="M3223" i="10"/>
  <c r="L3223" i="10"/>
  <c r="K3223" i="10"/>
  <c r="J3223" i="10"/>
  <c r="S3223" i="10" s="1"/>
  <c r="I3223" i="10"/>
  <c r="G3223" i="10"/>
  <c r="Q3223" i="10" s="1"/>
  <c r="H3257" i="10"/>
  <c r="G3257" i="10"/>
  <c r="J3257" i="10"/>
  <c r="I3257" i="10"/>
  <c r="O3257" i="10"/>
  <c r="L3288" i="10"/>
  <c r="K3047" i="10"/>
  <c r="I3047" i="10"/>
  <c r="T3047" i="10"/>
  <c r="H3047" i="10"/>
  <c r="G3047" i="10"/>
  <c r="N3052" i="10"/>
  <c r="L3052" i="10"/>
  <c r="K3052" i="10"/>
  <c r="I3052" i="10"/>
  <c r="H3052" i="10"/>
  <c r="R3052" i="10"/>
  <c r="H3062" i="10"/>
  <c r="R3062" i="10"/>
  <c r="Q3062" i="10"/>
  <c r="M3062" i="10"/>
  <c r="L3062" i="10"/>
  <c r="S3062" i="10"/>
  <c r="G3065" i="10"/>
  <c r="P3065" i="10" s="1"/>
  <c r="G3070" i="10"/>
  <c r="Q3070" i="10" s="1"/>
  <c r="N3072" i="10"/>
  <c r="L3072" i="10"/>
  <c r="K3072" i="10"/>
  <c r="R3072" i="10"/>
  <c r="Q3072" i="10"/>
  <c r="S3072" i="10"/>
  <c r="G3080" i="10"/>
  <c r="Q3080" i="10" s="1"/>
  <c r="H3082" i="10"/>
  <c r="H3085" i="10"/>
  <c r="P3085" i="10" s="1"/>
  <c r="I3090" i="10"/>
  <c r="Q3097" i="10"/>
  <c r="O3097" i="10"/>
  <c r="N3097" i="10"/>
  <c r="K3097" i="10"/>
  <c r="J3097" i="10"/>
  <c r="L3099" i="10"/>
  <c r="H3105" i="10"/>
  <c r="P3105" i="10" s="1"/>
  <c r="G3115" i="10"/>
  <c r="Q3115" i="10" s="1"/>
  <c r="Q3117" i="10"/>
  <c r="O3117" i="10"/>
  <c r="N3117" i="10"/>
  <c r="T3117" i="10" s="1"/>
  <c r="I3125" i="10"/>
  <c r="P3125" i="10" s="1"/>
  <c r="K3143" i="10"/>
  <c r="I3143" i="10"/>
  <c r="H3143" i="10"/>
  <c r="G3143" i="10"/>
  <c r="G3146" i="10"/>
  <c r="N3148" i="10"/>
  <c r="L3148" i="10"/>
  <c r="K3148" i="10"/>
  <c r="I3148" i="10"/>
  <c r="H3148" i="10"/>
  <c r="R3148" i="10"/>
  <c r="H3157" i="10"/>
  <c r="P3157" i="10" s="1"/>
  <c r="L3159" i="10"/>
  <c r="H3160" i="10"/>
  <c r="G3160" i="10"/>
  <c r="J3160" i="10"/>
  <c r="S3160" i="10" s="1"/>
  <c r="G3173" i="10"/>
  <c r="P3173" i="10" s="1"/>
  <c r="L3173" i="10"/>
  <c r="S3194" i="10"/>
  <c r="R3194" i="10"/>
  <c r="L3217" i="10"/>
  <c r="K3217" i="10"/>
  <c r="J3217" i="10"/>
  <c r="S3217" i="10" s="1"/>
  <c r="H3217" i="10"/>
  <c r="G3217" i="10"/>
  <c r="N3217" i="10"/>
  <c r="P3234" i="10"/>
  <c r="Q3234" i="10"/>
  <c r="H3265" i="10"/>
  <c r="G3265" i="10"/>
  <c r="N3265" i="10"/>
  <c r="I3265" i="10"/>
  <c r="O3265" i="10"/>
  <c r="J3265" i="10"/>
  <c r="Q3238" i="10"/>
  <c r="O3270" i="10"/>
  <c r="N3270" i="10"/>
  <c r="J3270" i="10"/>
  <c r="I3270" i="10"/>
  <c r="H3270" i="10"/>
  <c r="G3270" i="10"/>
  <c r="Q3270" i="10" s="1"/>
  <c r="M3270" i="10"/>
  <c r="L3270" i="10"/>
  <c r="K3270" i="10"/>
  <c r="Q3277" i="10"/>
  <c r="P3277" i="10"/>
  <c r="I3224" i="10"/>
  <c r="H3224" i="10"/>
  <c r="G3224" i="10"/>
  <c r="Q3224" i="10" s="1"/>
  <c r="L3224" i="10"/>
  <c r="K3224" i="10"/>
  <c r="J3224" i="10"/>
  <c r="O3224" i="10"/>
  <c r="N3224" i="10"/>
  <c r="Q3258" i="10"/>
  <c r="S3290" i="10"/>
  <c r="R3290" i="10"/>
  <c r="S3303" i="10"/>
  <c r="O3109" i="10"/>
  <c r="R3109" i="10" s="1"/>
  <c r="N3109" i="10"/>
  <c r="T3109" i="10" s="1"/>
  <c r="S3109" i="10"/>
  <c r="K3135" i="10"/>
  <c r="T3135" i="10" s="1"/>
  <c r="I3135" i="10"/>
  <c r="H3135" i="10"/>
  <c r="G3135" i="10"/>
  <c r="Q3135" i="10" s="1"/>
  <c r="N3140" i="10"/>
  <c r="L3140" i="10"/>
  <c r="K3140" i="10"/>
  <c r="I3140" i="10"/>
  <c r="H3140" i="10"/>
  <c r="R3140" i="10"/>
  <c r="H3150" i="10"/>
  <c r="P3150" i="10" s="1"/>
  <c r="R3150" i="10"/>
  <c r="Q3150" i="10"/>
  <c r="M3150" i="10"/>
  <c r="L3150" i="10"/>
  <c r="S3150" i="10"/>
  <c r="O3155" i="10"/>
  <c r="R3155" i="10" s="1"/>
  <c r="M3155" i="10"/>
  <c r="N3156" i="10"/>
  <c r="L3156" i="10"/>
  <c r="K3156" i="10"/>
  <c r="I3156" i="10"/>
  <c r="H3156" i="10"/>
  <c r="R3156" i="10"/>
  <c r="H3168" i="10"/>
  <c r="G3168" i="10"/>
  <c r="Q3168" i="10" s="1"/>
  <c r="J3168" i="10"/>
  <c r="R3168" i="10" s="1"/>
  <c r="K3168" i="10"/>
  <c r="I3168" i="10"/>
  <c r="N3168" i="10"/>
  <c r="M3171" i="10"/>
  <c r="N3171" i="10"/>
  <c r="K3171" i="10"/>
  <c r="J3171" i="10"/>
  <c r="I3171" i="10"/>
  <c r="P3189" i="10"/>
  <c r="M3231" i="10"/>
  <c r="L3231" i="10"/>
  <c r="K3231" i="10"/>
  <c r="J3231" i="10"/>
  <c r="S3231" i="10"/>
  <c r="O3231" i="10"/>
  <c r="R3238" i="10"/>
  <c r="S3238" i="10"/>
  <c r="I3240" i="10"/>
  <c r="H3240" i="10"/>
  <c r="G3240" i="10"/>
  <c r="Q3240" i="10" s="1"/>
  <c r="K3240" i="10"/>
  <c r="T3240" i="10" s="1"/>
  <c r="M3249" i="10"/>
  <c r="L3249" i="10"/>
  <c r="K3249" i="10"/>
  <c r="H3249" i="10"/>
  <c r="G3249" i="10"/>
  <c r="J3249" i="10"/>
  <c r="O3249" i="10"/>
  <c r="N3249" i="10"/>
  <c r="I3249" i="10"/>
  <c r="Q3274" i="10"/>
  <c r="S3302" i="10"/>
  <c r="R3302" i="10"/>
  <c r="J3047" i="10"/>
  <c r="Q3049" i="10"/>
  <c r="O3049" i="10"/>
  <c r="N3049" i="10"/>
  <c r="K3049" i="10"/>
  <c r="T3049" i="10" s="1"/>
  <c r="J3049" i="10"/>
  <c r="G3052" i="10"/>
  <c r="I3062" i="10"/>
  <c r="Q3069" i="10"/>
  <c r="O3069" i="10"/>
  <c r="N3069" i="10"/>
  <c r="T3069" i="10" s="1"/>
  <c r="H3072" i="10"/>
  <c r="P3072" i="10" s="1"/>
  <c r="J3082" i="10"/>
  <c r="S3082" i="10" s="1"/>
  <c r="K3095" i="10"/>
  <c r="T3095" i="10" s="1"/>
  <c r="I3095" i="10"/>
  <c r="H3095" i="10"/>
  <c r="G3095" i="10"/>
  <c r="I3097" i="10"/>
  <c r="P3097" i="10" s="1"/>
  <c r="N3100" i="10"/>
  <c r="L3100" i="10"/>
  <c r="K3100" i="10"/>
  <c r="I3100" i="10"/>
  <c r="H3100" i="10"/>
  <c r="R3100" i="10"/>
  <c r="J3107" i="10"/>
  <c r="H3110" i="10"/>
  <c r="P3110" i="10" s="1"/>
  <c r="R3110" i="10"/>
  <c r="M3110" i="10"/>
  <c r="L3110" i="10"/>
  <c r="S3110" i="10"/>
  <c r="J3117" i="10"/>
  <c r="N3120" i="10"/>
  <c r="L3120" i="10"/>
  <c r="K3120" i="10"/>
  <c r="R3120" i="10"/>
  <c r="Q3120" i="10"/>
  <c r="S3120" i="10"/>
  <c r="T3130" i="10"/>
  <c r="H3130" i="10"/>
  <c r="P3130" i="10" s="1"/>
  <c r="R3130" i="10"/>
  <c r="Q3130" i="10"/>
  <c r="R3135" i="10"/>
  <c r="S3140" i="10"/>
  <c r="J3143" i="10"/>
  <c r="Q3145" i="10"/>
  <c r="O3145" i="10"/>
  <c r="N3145" i="10"/>
  <c r="K3145" i="10"/>
  <c r="J3145" i="10"/>
  <c r="G3148" i="10"/>
  <c r="S3156" i="10"/>
  <c r="L3160" i="10"/>
  <c r="O3217" i="10"/>
  <c r="J3276" i="10"/>
  <c r="S3276" i="10" s="1"/>
  <c r="I3276" i="10"/>
  <c r="H3276" i="10"/>
  <c r="L3276" i="10"/>
  <c r="Q3276" i="10"/>
  <c r="O3276" i="10"/>
  <c r="N3276" i="10"/>
  <c r="M3276" i="10"/>
  <c r="K3276" i="10"/>
  <c r="L3349" i="10"/>
  <c r="K3349" i="10"/>
  <c r="J3349" i="10"/>
  <c r="S3349" i="10" s="1"/>
  <c r="I3349" i="10"/>
  <c r="H3349" i="10"/>
  <c r="G3349" i="10"/>
  <c r="Q3349" i="10" s="1"/>
  <c r="O3349" i="10"/>
  <c r="M3349" i="10"/>
  <c r="N3349" i="10"/>
  <c r="H3070" i="10"/>
  <c r="R3070" i="10"/>
  <c r="M3070" i="10"/>
  <c r="L3070" i="10"/>
  <c r="S3070" i="10"/>
  <c r="N3080" i="10"/>
  <c r="L3080" i="10"/>
  <c r="K3080" i="10"/>
  <c r="R3080" i="10"/>
  <c r="S3080" i="10"/>
  <c r="T3090" i="10"/>
  <c r="H3090" i="10"/>
  <c r="R3090" i="10"/>
  <c r="Q3090" i="10"/>
  <c r="Q3105" i="10"/>
  <c r="O3105" i="10"/>
  <c r="N3105" i="10"/>
  <c r="K3105" i="10"/>
  <c r="J3105" i="10"/>
  <c r="Q3125" i="10"/>
  <c r="O3125" i="10"/>
  <c r="R3125" i="10" s="1"/>
  <c r="N3125" i="10"/>
  <c r="T3125" i="10" s="1"/>
  <c r="S3125" i="10"/>
  <c r="S3135" i="10"/>
  <c r="K3151" i="10"/>
  <c r="T3151" i="10" s="1"/>
  <c r="I3151" i="10"/>
  <c r="H3151" i="10"/>
  <c r="G3151" i="10"/>
  <c r="Q3170" i="10"/>
  <c r="P3170" i="10"/>
  <c r="Q3210" i="10"/>
  <c r="P3210" i="10"/>
  <c r="R3228" i="10"/>
  <c r="S3253" i="10"/>
  <c r="R3253" i="10"/>
  <c r="O3065" i="10"/>
  <c r="N3065" i="10"/>
  <c r="K3065" i="10"/>
  <c r="J3065" i="10"/>
  <c r="S3065" i="10" s="1"/>
  <c r="Q3085" i="10"/>
  <c r="O3085" i="10"/>
  <c r="R3085" i="10" s="1"/>
  <c r="N3085" i="10"/>
  <c r="T3085" i="10" s="1"/>
  <c r="S3085" i="10"/>
  <c r="S3090" i="10"/>
  <c r="G3109" i="10"/>
  <c r="P3109" i="10" s="1"/>
  <c r="K3111" i="10"/>
  <c r="I3111" i="10"/>
  <c r="H3111" i="10"/>
  <c r="G3111" i="10"/>
  <c r="N3116" i="10"/>
  <c r="L3116" i="10"/>
  <c r="K3116" i="10"/>
  <c r="I3116" i="10"/>
  <c r="H3116" i="10"/>
  <c r="R3116" i="10"/>
  <c r="H3126" i="10"/>
  <c r="M3126" i="10"/>
  <c r="L3126" i="10"/>
  <c r="N3136" i="10"/>
  <c r="L3136" i="10"/>
  <c r="K3136" i="10"/>
  <c r="R3136" i="10"/>
  <c r="Q3136" i="10"/>
  <c r="S3136" i="10"/>
  <c r="H3146" i="10"/>
  <c r="Q3146" i="10"/>
  <c r="R3151" i="10"/>
  <c r="Q3157" i="10"/>
  <c r="O3157" i="10"/>
  <c r="R3157" i="10" s="1"/>
  <c r="N3157" i="10"/>
  <c r="T3157" i="10" s="1"/>
  <c r="S3157" i="10"/>
  <c r="N3160" i="10"/>
  <c r="L3167" i="10"/>
  <c r="G3171" i="10"/>
  <c r="Q3171" i="10" s="1"/>
  <c r="L3175" i="10"/>
  <c r="H3184" i="10"/>
  <c r="G3184" i="10"/>
  <c r="J3184" i="10"/>
  <c r="R3184" i="10" s="1"/>
  <c r="I3184" i="10"/>
  <c r="N3184" i="10"/>
  <c r="M3184" i="10"/>
  <c r="L3184" i="10"/>
  <c r="K3184" i="10"/>
  <c r="I3199" i="10"/>
  <c r="H3199" i="10"/>
  <c r="G3199" i="10"/>
  <c r="Q3199" i="10" s="1"/>
  <c r="M3199" i="10"/>
  <c r="L3199" i="10"/>
  <c r="K3199" i="10"/>
  <c r="J3199" i="10"/>
  <c r="G3207" i="10"/>
  <c r="Q3207" i="10" s="1"/>
  <c r="J3207" i="10"/>
  <c r="M3207" i="10"/>
  <c r="L3207" i="10"/>
  <c r="K3207" i="10"/>
  <c r="I3207" i="10"/>
  <c r="Q3214" i="10"/>
  <c r="J3219" i="10"/>
  <c r="I3219" i="10"/>
  <c r="H3219" i="10"/>
  <c r="G3219" i="10"/>
  <c r="Q3219" i="10" s="1"/>
  <c r="M3219" i="10"/>
  <c r="S3219" i="10"/>
  <c r="O3219" i="10"/>
  <c r="N3219" i="10"/>
  <c r="L3219" i="10"/>
  <c r="H3227" i="10"/>
  <c r="G3227" i="10"/>
  <c r="Q3227" i="10" s="1"/>
  <c r="K3227" i="10"/>
  <c r="O3227" i="10"/>
  <c r="R3227" i="10" s="1"/>
  <c r="N3227" i="10"/>
  <c r="M3227" i="10"/>
  <c r="L3227" i="10"/>
  <c r="G3231" i="10"/>
  <c r="Q3231" i="10" s="1"/>
  <c r="J3240" i="10"/>
  <c r="S3240" i="10" s="1"/>
  <c r="L3171" i="10"/>
  <c r="P3181" i="10"/>
  <c r="L3201" i="10"/>
  <c r="K3201" i="10"/>
  <c r="J3201" i="10"/>
  <c r="O3201" i="10"/>
  <c r="N3201" i="10"/>
  <c r="M3201" i="10"/>
  <c r="I3201" i="10"/>
  <c r="I3204" i="10"/>
  <c r="H3204" i="10"/>
  <c r="G3204" i="10"/>
  <c r="Q3204" i="10" s="1"/>
  <c r="K3204" i="10"/>
  <c r="J3204" i="10"/>
  <c r="N3204" i="10"/>
  <c r="I3216" i="10"/>
  <c r="H3216" i="10"/>
  <c r="G3216" i="10"/>
  <c r="N3216" i="10"/>
  <c r="M3216" i="10"/>
  <c r="L3216" i="10"/>
  <c r="K3216" i="10"/>
  <c r="Q3216" i="10"/>
  <c r="Q3233" i="10"/>
  <c r="I3236" i="10"/>
  <c r="H3236" i="10"/>
  <c r="S3236" i="10"/>
  <c r="G3236" i="10"/>
  <c r="Q3236" i="10" s="1"/>
  <c r="O3236" i="10"/>
  <c r="R3236" i="10" s="1"/>
  <c r="N3236" i="10"/>
  <c r="M3236" i="10"/>
  <c r="L3236" i="10"/>
  <c r="P3246" i="10"/>
  <c r="Q3246" i="10"/>
  <c r="H3281" i="10"/>
  <c r="G3281" i="10"/>
  <c r="N3281" i="10"/>
  <c r="J3281" i="10"/>
  <c r="I3281" i="10"/>
  <c r="H3288" i="10"/>
  <c r="K3288" i="10"/>
  <c r="J3288" i="10"/>
  <c r="S3288" i="10" s="1"/>
  <c r="I3288" i="10"/>
  <c r="O3288" i="10"/>
  <c r="N3288" i="10"/>
  <c r="M3288" i="10"/>
  <c r="T3302" i="10"/>
  <c r="O3327" i="10"/>
  <c r="J3327" i="10"/>
  <c r="S3327" i="10" s="1"/>
  <c r="I3327" i="10"/>
  <c r="H3327" i="10"/>
  <c r="G3327" i="10"/>
  <c r="N3327" i="10"/>
  <c r="M3327" i="10"/>
  <c r="L3327" i="10"/>
  <c r="K3327" i="10"/>
  <c r="Q3354" i="10"/>
  <c r="H3304" i="10"/>
  <c r="G3304" i="10"/>
  <c r="Q3304" i="10" s="1"/>
  <c r="K3304" i="10"/>
  <c r="J3304" i="10"/>
  <c r="I3304" i="10"/>
  <c r="O3304" i="10"/>
  <c r="N3304" i="10"/>
  <c r="M3304" i="10"/>
  <c r="L3304" i="10"/>
  <c r="P3310" i="10"/>
  <c r="Q3310" i="10"/>
  <c r="J3284" i="10"/>
  <c r="S3284" i="10" s="1"/>
  <c r="I3284" i="10"/>
  <c r="H3284" i="10"/>
  <c r="L3284" i="10"/>
  <c r="N3284" i="10"/>
  <c r="M3284" i="10"/>
  <c r="K3284" i="10"/>
  <c r="G3284" i="10"/>
  <c r="J3280" i="10"/>
  <c r="S3280" i="10" s="1"/>
  <c r="I3280" i="10"/>
  <c r="H3280" i="10"/>
  <c r="O3280" i="10"/>
  <c r="N3280" i="10"/>
  <c r="M3280" i="10"/>
  <c r="L3280" i="10"/>
  <c r="H3296" i="10"/>
  <c r="G3296" i="10"/>
  <c r="Q3296" i="10" s="1"/>
  <c r="J3296" i="10"/>
  <c r="I3296" i="10"/>
  <c r="M3296" i="10"/>
  <c r="L3296" i="10"/>
  <c r="K3296" i="10"/>
  <c r="N3296" i="10"/>
  <c r="S3310" i="10"/>
  <c r="R3310" i="10"/>
  <c r="G3317" i="10"/>
  <c r="O3317" i="10"/>
  <c r="N3317" i="10"/>
  <c r="M3317" i="10"/>
  <c r="L3317" i="10"/>
  <c r="H3317" i="10"/>
  <c r="N3165" i="10"/>
  <c r="N3179" i="10"/>
  <c r="M3179" i="10"/>
  <c r="T3180" i="10"/>
  <c r="H3180" i="10"/>
  <c r="G3180" i="10"/>
  <c r="J3180" i="10"/>
  <c r="I3180" i="10"/>
  <c r="G3201" i="10"/>
  <c r="M3204" i="10"/>
  <c r="J3216" i="10"/>
  <c r="S3216" i="10" s="1"/>
  <c r="K3236" i="10"/>
  <c r="G3248" i="10"/>
  <c r="L3248" i="10"/>
  <c r="J3260" i="10"/>
  <c r="S3260" i="10" s="1"/>
  <c r="I3260" i="10"/>
  <c r="H3260" i="10"/>
  <c r="L3260" i="10"/>
  <c r="T3260" i="10" s="1"/>
  <c r="O3284" i="10"/>
  <c r="Q3288" i="10"/>
  <c r="L3291" i="10"/>
  <c r="K3291" i="10"/>
  <c r="G3291" i="10"/>
  <c r="Q3291" i="10" s="1"/>
  <c r="K3309" i="10"/>
  <c r="J3309" i="10"/>
  <c r="S3309" i="10" s="1"/>
  <c r="I3309" i="10"/>
  <c r="G3309" i="10"/>
  <c r="Q3309" i="10" s="1"/>
  <c r="H3309" i="10"/>
  <c r="N3309" i="10"/>
  <c r="O3309" i="10"/>
  <c r="M3309" i="10"/>
  <c r="Q3313" i="10"/>
  <c r="I3344" i="10"/>
  <c r="H3344" i="10"/>
  <c r="G3344" i="10"/>
  <c r="N3344" i="10"/>
  <c r="M3344" i="10"/>
  <c r="L3344" i="10"/>
  <c r="K3344" i="10"/>
  <c r="O3344" i="10"/>
  <c r="J3344" i="10"/>
  <c r="S3344" i="10" s="1"/>
  <c r="H3201" i="10"/>
  <c r="O3204" i="10"/>
  <c r="O3216" i="10"/>
  <c r="P3226" i="10"/>
  <c r="Q3261" i="10"/>
  <c r="P3261" i="10"/>
  <c r="R3277" i="10"/>
  <c r="G3280" i="10"/>
  <c r="O3286" i="10"/>
  <c r="N3286" i="10"/>
  <c r="J3286" i="10"/>
  <c r="S3286" i="10" s="1"/>
  <c r="I3286" i="10"/>
  <c r="H3286" i="10"/>
  <c r="G3286" i="10"/>
  <c r="Q3286" i="10" s="1"/>
  <c r="M3286" i="10"/>
  <c r="L3286" i="10"/>
  <c r="N3187" i="10"/>
  <c r="M3187" i="10"/>
  <c r="L3187" i="10"/>
  <c r="T3188" i="10"/>
  <c r="H3188" i="10"/>
  <c r="G3188" i="10"/>
  <c r="J3188" i="10"/>
  <c r="S3188" i="10" s="1"/>
  <c r="I3188" i="10"/>
  <c r="T3235" i="10"/>
  <c r="H3247" i="10"/>
  <c r="G3247" i="10"/>
  <c r="L3247" i="10"/>
  <c r="K3247" i="10"/>
  <c r="J3247" i="10"/>
  <c r="S3247" i="10" s="1"/>
  <c r="I3247" i="10"/>
  <c r="O3247" i="10"/>
  <c r="Q3252" i="10"/>
  <c r="Q3253" i="10"/>
  <c r="P3253" i="10"/>
  <c r="Q3256" i="10"/>
  <c r="J3268" i="10"/>
  <c r="I3268" i="10"/>
  <c r="H3268" i="10"/>
  <c r="L3268" i="10"/>
  <c r="M3268" i="10"/>
  <c r="K3268" i="10"/>
  <c r="G3268" i="10"/>
  <c r="Q3268" i="10" s="1"/>
  <c r="K3280" i="10"/>
  <c r="H3291" i="10"/>
  <c r="S3294" i="10"/>
  <c r="Q3305" i="10"/>
  <c r="P3334" i="10"/>
  <c r="Q3334" i="10"/>
  <c r="Q3337" i="10"/>
  <c r="K3043" i="10"/>
  <c r="T3043" i="10" s="1"/>
  <c r="I3043" i="10"/>
  <c r="H3043" i="10"/>
  <c r="K3051" i="10"/>
  <c r="I3051" i="10"/>
  <c r="H3051" i="10"/>
  <c r="K3059" i="10"/>
  <c r="T3059" i="10" s="1"/>
  <c r="I3059" i="10"/>
  <c r="H3059" i="10"/>
  <c r="K3067" i="10"/>
  <c r="I3067" i="10"/>
  <c r="H3067" i="10"/>
  <c r="K3075" i="10"/>
  <c r="T3075" i="10" s="1"/>
  <c r="I3075" i="10"/>
  <c r="H3075" i="10"/>
  <c r="K3083" i="10"/>
  <c r="I3083" i="10"/>
  <c r="H3083" i="10"/>
  <c r="K3091" i="10"/>
  <c r="I3091" i="10"/>
  <c r="H3091" i="10"/>
  <c r="K3099" i="10"/>
  <c r="I3099" i="10"/>
  <c r="H3099" i="10"/>
  <c r="K3107" i="10"/>
  <c r="T3107" i="10" s="1"/>
  <c r="I3107" i="10"/>
  <c r="H3107" i="10"/>
  <c r="K3115" i="10"/>
  <c r="T3115" i="10" s="1"/>
  <c r="I3115" i="10"/>
  <c r="H3115" i="10"/>
  <c r="K3123" i="10"/>
  <c r="I3123" i="10"/>
  <c r="H3123" i="10"/>
  <c r="K3131" i="10"/>
  <c r="I3131" i="10"/>
  <c r="H3131" i="10"/>
  <c r="K3139" i="10"/>
  <c r="I3139" i="10"/>
  <c r="H3139" i="10"/>
  <c r="K3147" i="10"/>
  <c r="I3147" i="10"/>
  <c r="H3147" i="10"/>
  <c r="K3155" i="10"/>
  <c r="I3155" i="10"/>
  <c r="H3155" i="10"/>
  <c r="G3179" i="10"/>
  <c r="P3179" i="10" s="1"/>
  <c r="P3193" i="10"/>
  <c r="L3197" i="10"/>
  <c r="K3197" i="10"/>
  <c r="J3197" i="10"/>
  <c r="G3197" i="10"/>
  <c r="Q3201" i="10"/>
  <c r="L3229" i="10"/>
  <c r="K3229" i="10"/>
  <c r="J3229" i="10"/>
  <c r="N3229" i="10"/>
  <c r="M3229" i="10"/>
  <c r="I3229" i="10"/>
  <c r="H3229" i="10"/>
  <c r="Q3229" i="10"/>
  <c r="I3232" i="10"/>
  <c r="H3232" i="10"/>
  <c r="G3232" i="10"/>
  <c r="J3232" i="10"/>
  <c r="S3232" i="10" s="1"/>
  <c r="M3232" i="10"/>
  <c r="L3237" i="10"/>
  <c r="K3237" i="10"/>
  <c r="J3237" i="10"/>
  <c r="I3237" i="10"/>
  <c r="H3237" i="10"/>
  <c r="G3237" i="10"/>
  <c r="O3237" i="10"/>
  <c r="L3245" i="10"/>
  <c r="K3245" i="10"/>
  <c r="J3245" i="10"/>
  <c r="R3245" i="10" s="1"/>
  <c r="G3245" i="10"/>
  <c r="M3245" i="10"/>
  <c r="J3248" i="10"/>
  <c r="G3260" i="10"/>
  <c r="Q3260" i="10" s="1"/>
  <c r="I3291" i="10"/>
  <c r="O3296" i="10"/>
  <c r="L3309" i="10"/>
  <c r="L3209" i="10"/>
  <c r="K3209" i="10"/>
  <c r="J3209" i="10"/>
  <c r="Q3211" i="10"/>
  <c r="O3211" i="10"/>
  <c r="I3244" i="10"/>
  <c r="H3244" i="10"/>
  <c r="G3244" i="10"/>
  <c r="Q3250" i="10"/>
  <c r="J3272" i="10"/>
  <c r="S3272" i="10" s="1"/>
  <c r="I3272" i="10"/>
  <c r="H3272" i="10"/>
  <c r="O3272" i="10"/>
  <c r="N3272" i="10"/>
  <c r="M3272" i="10"/>
  <c r="L3272" i="10"/>
  <c r="K3325" i="10"/>
  <c r="T3325" i="10" s="1"/>
  <c r="J3325" i="10"/>
  <c r="S3325" i="10" s="1"/>
  <c r="I3325" i="10"/>
  <c r="P3325" i="10" s="1"/>
  <c r="Q3325" i="10"/>
  <c r="O3325" i="10"/>
  <c r="N3325" i="10"/>
  <c r="P3326" i="10"/>
  <c r="G3331" i="10"/>
  <c r="L3331" i="10"/>
  <c r="K3331" i="10"/>
  <c r="J3331" i="10"/>
  <c r="I3331" i="10"/>
  <c r="K3333" i="10"/>
  <c r="J3333" i="10"/>
  <c r="S3333" i="10" s="1"/>
  <c r="I3333" i="10"/>
  <c r="P3333" i="10" s="1"/>
  <c r="L3333" i="10"/>
  <c r="Q3333" i="10"/>
  <c r="O3333" i="10"/>
  <c r="S3350" i="10"/>
  <c r="R3350" i="10"/>
  <c r="P3362" i="10"/>
  <c r="Q3362" i="10"/>
  <c r="K3321" i="10"/>
  <c r="J3321" i="10"/>
  <c r="S3321" i="10" s="1"/>
  <c r="I3321" i="10"/>
  <c r="O3321" i="10"/>
  <c r="N3321" i="10"/>
  <c r="M3321" i="10"/>
  <c r="L3321" i="10"/>
  <c r="N3392" i="10"/>
  <c r="L3392" i="10"/>
  <c r="K3392" i="10"/>
  <c r="J3392" i="10"/>
  <c r="I3392" i="10"/>
  <c r="H3308" i="10"/>
  <c r="G3308" i="10"/>
  <c r="Q3308" i="10" s="1"/>
  <c r="M3308" i="10"/>
  <c r="L3308" i="10"/>
  <c r="K3308" i="10"/>
  <c r="J3308" i="10"/>
  <c r="S3308" i="10" s="1"/>
  <c r="N3308" i="10"/>
  <c r="Q3346" i="10"/>
  <c r="L3353" i="10"/>
  <c r="K3353" i="10"/>
  <c r="J3353" i="10"/>
  <c r="I3353" i="10"/>
  <c r="G3353" i="10"/>
  <c r="Q3353" i="10" s="1"/>
  <c r="N3353" i="10"/>
  <c r="H3353" i="10"/>
  <c r="K3366" i="10"/>
  <c r="L3366" i="10"/>
  <c r="J3366" i="10"/>
  <c r="I3366" i="10"/>
  <c r="H3366" i="10"/>
  <c r="G3366" i="10"/>
  <c r="S3314" i="10"/>
  <c r="R3314" i="10"/>
  <c r="S3338" i="10"/>
  <c r="R3338" i="10"/>
  <c r="S3354" i="10"/>
  <c r="R3354" i="10"/>
  <c r="H3324" i="10"/>
  <c r="G3324" i="10"/>
  <c r="Q3324" i="10" s="1"/>
  <c r="L3324" i="10"/>
  <c r="K3324" i="10"/>
  <c r="J3324" i="10"/>
  <c r="S3324" i="10" s="1"/>
  <c r="I3324" i="10"/>
  <c r="O3324" i="10"/>
  <c r="N3324" i="10"/>
  <c r="O3351" i="10"/>
  <c r="N3351" i="10"/>
  <c r="M3351" i="10"/>
  <c r="L3351" i="10"/>
  <c r="K3351" i="10"/>
  <c r="J3351" i="10"/>
  <c r="S3351" i="10" s="1"/>
  <c r="I3351" i="10"/>
  <c r="H3351" i="10"/>
  <c r="G3351" i="10"/>
  <c r="Q3351" i="10" s="1"/>
  <c r="H3300" i="10"/>
  <c r="G3300" i="10"/>
  <c r="K3300" i="10"/>
  <c r="J3300" i="10"/>
  <c r="R3300" i="10" s="1"/>
  <c r="I3300" i="10"/>
  <c r="N3300" i="10"/>
  <c r="M3300" i="10"/>
  <c r="L3300" i="10"/>
  <c r="I3308" i="10"/>
  <c r="L3345" i="10"/>
  <c r="K3345" i="10"/>
  <c r="J3345" i="10"/>
  <c r="R3345" i="10" s="1"/>
  <c r="I3345" i="10"/>
  <c r="M3345" i="10"/>
  <c r="H3345" i="10"/>
  <c r="G3345" i="10"/>
  <c r="S3346" i="10"/>
  <c r="R3346" i="10"/>
  <c r="M3195" i="10"/>
  <c r="T3195" i="10" s="1"/>
  <c r="R3202" i="10"/>
  <c r="G3209" i="10"/>
  <c r="I3211" i="10"/>
  <c r="P3211" i="10" s="1"/>
  <c r="I3220" i="10"/>
  <c r="T3220" i="10"/>
  <c r="H3220" i="10"/>
  <c r="S3220" i="10"/>
  <c r="G3220" i="10"/>
  <c r="Q3220" i="10" s="1"/>
  <c r="N3228" i="10"/>
  <c r="T3228" i="10" s="1"/>
  <c r="L3233" i="10"/>
  <c r="K3233" i="10"/>
  <c r="J3233" i="10"/>
  <c r="R3233" i="10" s="1"/>
  <c r="P3233" i="10"/>
  <c r="Q3235" i="10"/>
  <c r="O3235" i="10"/>
  <c r="R3235" i="10" s="1"/>
  <c r="N3241" i="10"/>
  <c r="M3243" i="10"/>
  <c r="T3243" i="10" s="1"/>
  <c r="J3244" i="10"/>
  <c r="R3244" i="10" s="1"/>
  <c r="J3264" i="10"/>
  <c r="S3264" i="10" s="1"/>
  <c r="I3264" i="10"/>
  <c r="H3264" i="10"/>
  <c r="O3264" i="10"/>
  <c r="N3264" i="10"/>
  <c r="M3264" i="10"/>
  <c r="L3264" i="10"/>
  <c r="K3272" i="10"/>
  <c r="Q3285" i="10"/>
  <c r="P3285" i="10"/>
  <c r="O3308" i="10"/>
  <c r="G3321" i="10"/>
  <c r="Q3321" i="10" s="1"/>
  <c r="M3325" i="10"/>
  <c r="Q3326" i="10"/>
  <c r="N3332" i="10"/>
  <c r="M3332" i="10"/>
  <c r="N3333" i="10"/>
  <c r="S3339" i="10"/>
  <c r="O3353" i="10"/>
  <c r="J3357" i="10"/>
  <c r="S3357" i="10" s="1"/>
  <c r="O3357" i="10"/>
  <c r="M3357" i="10"/>
  <c r="L3357" i="10"/>
  <c r="K3357" i="10"/>
  <c r="I3357" i="10"/>
  <c r="H3357" i="10"/>
  <c r="G3357" i="10"/>
  <c r="Q3357" i="10" s="1"/>
  <c r="K3161" i="10"/>
  <c r="T3161" i="10" s="1"/>
  <c r="J3161" i="10"/>
  <c r="O3161" i="10"/>
  <c r="K3165" i="10"/>
  <c r="J3165" i="10"/>
  <c r="O3165" i="10"/>
  <c r="K3169" i="10"/>
  <c r="J3169" i="10"/>
  <c r="O3169" i="10"/>
  <c r="K3173" i="10"/>
  <c r="J3173" i="10"/>
  <c r="O3173" i="10"/>
  <c r="K3177" i="10"/>
  <c r="T3177" i="10" s="1"/>
  <c r="J3177" i="10"/>
  <c r="O3177" i="10"/>
  <c r="K3181" i="10"/>
  <c r="T3181" i="10" s="1"/>
  <c r="J3181" i="10"/>
  <c r="O3181" i="10"/>
  <c r="K3185" i="10"/>
  <c r="J3185" i="10"/>
  <c r="O3185" i="10"/>
  <c r="K3189" i="10"/>
  <c r="T3189" i="10" s="1"/>
  <c r="J3189" i="10"/>
  <c r="O3189" i="10"/>
  <c r="K3193" i="10"/>
  <c r="T3193" i="10" s="1"/>
  <c r="J3193" i="10"/>
  <c r="O3193" i="10"/>
  <c r="I3200" i="10"/>
  <c r="T3200" i="10"/>
  <c r="H3200" i="10"/>
  <c r="S3200" i="10"/>
  <c r="G3200" i="10"/>
  <c r="Q3200" i="10" s="1"/>
  <c r="H3209" i="10"/>
  <c r="J3211" i="10"/>
  <c r="S3211" i="10" s="1"/>
  <c r="L3213" i="10"/>
  <c r="K3213" i="10"/>
  <c r="J3213" i="10"/>
  <c r="S3213" i="10" s="1"/>
  <c r="P3213" i="10"/>
  <c r="Q3215" i="10"/>
  <c r="P3215" i="10"/>
  <c r="O3215" i="10"/>
  <c r="R3215" i="10" s="1"/>
  <c r="P3238" i="10"/>
  <c r="K3244" i="10"/>
  <c r="Q3269" i="10"/>
  <c r="P3269" i="10"/>
  <c r="Q3282" i="10"/>
  <c r="O3311" i="10"/>
  <c r="J3311" i="10"/>
  <c r="I3311" i="10"/>
  <c r="H3311" i="10"/>
  <c r="G3311" i="10"/>
  <c r="Q3311" i="10" s="1"/>
  <c r="T3311" i="10"/>
  <c r="M3316" i="10"/>
  <c r="H3321" i="10"/>
  <c r="M3343" i="10"/>
  <c r="G3343" i="10"/>
  <c r="Q3343" i="10" s="1"/>
  <c r="J3343" i="10"/>
  <c r="S3343" i="10" s="1"/>
  <c r="I3343" i="10"/>
  <c r="H3343" i="10"/>
  <c r="H3363" i="10"/>
  <c r="G3363" i="10"/>
  <c r="Q3363" i="10" s="1"/>
  <c r="M3363" i="10"/>
  <c r="L3363" i="10"/>
  <c r="K3363" i="10"/>
  <c r="J3363" i="10"/>
  <c r="I3363" i="10"/>
  <c r="H3395" i="10"/>
  <c r="G3395" i="10"/>
  <c r="Q3395" i="10" s="1"/>
  <c r="O3395" i="10"/>
  <c r="N3395" i="10"/>
  <c r="M3395" i="10"/>
  <c r="L3395" i="10"/>
  <c r="K3395" i="10"/>
  <c r="J3395" i="10"/>
  <c r="I3395" i="10"/>
  <c r="Q3195" i="10"/>
  <c r="P3195" i="10"/>
  <c r="O3195" i="10"/>
  <c r="R3195" i="10" s="1"/>
  <c r="I3209" i="10"/>
  <c r="K3211" i="10"/>
  <c r="I3228" i="10"/>
  <c r="H3228" i="10"/>
  <c r="S3228" i="10"/>
  <c r="G3228" i="10"/>
  <c r="Q3228" i="10" s="1"/>
  <c r="P3228" i="10"/>
  <c r="L3241" i="10"/>
  <c r="K3241" i="10"/>
  <c r="J3241" i="10"/>
  <c r="P3241" i="10"/>
  <c r="Q3243" i="10"/>
  <c r="P3243" i="10"/>
  <c r="O3243" i="10"/>
  <c r="R3243" i="10" s="1"/>
  <c r="L3244" i="10"/>
  <c r="Q3266" i="10"/>
  <c r="Q3272" i="10"/>
  <c r="O3278" i="10"/>
  <c r="N3278" i="10"/>
  <c r="J3278" i="10"/>
  <c r="I3278" i="10"/>
  <c r="H3278" i="10"/>
  <c r="G3278" i="10"/>
  <c r="M3278" i="10"/>
  <c r="N3316" i="10"/>
  <c r="O3319" i="10"/>
  <c r="J3319" i="10"/>
  <c r="S3319" i="10" s="1"/>
  <c r="I3319" i="10"/>
  <c r="H3319" i="10"/>
  <c r="G3319" i="10"/>
  <c r="Q3319" i="10" s="1"/>
  <c r="N3319" i="10"/>
  <c r="M3319" i="10"/>
  <c r="O3335" i="10"/>
  <c r="J3335" i="10"/>
  <c r="S3335" i="10" s="1"/>
  <c r="I3335" i="10"/>
  <c r="H3335" i="10"/>
  <c r="G3335" i="10"/>
  <c r="Q3335" i="10" s="1"/>
  <c r="M3335" i="10"/>
  <c r="N3335" i="10"/>
  <c r="J3365" i="10"/>
  <c r="G3365" i="10"/>
  <c r="Q3365" i="10"/>
  <c r="K3365" i="10"/>
  <c r="I3365" i="10"/>
  <c r="H3365" i="10"/>
  <c r="N3365" i="10"/>
  <c r="M3365" i="10"/>
  <c r="L3365" i="10"/>
  <c r="K3377" i="10"/>
  <c r="J3377" i="10"/>
  <c r="S3377" i="10" s="1"/>
  <c r="H3377" i="10"/>
  <c r="G3377" i="10"/>
  <c r="Q3377" i="10" s="1"/>
  <c r="N3377" i="10"/>
  <c r="M3377" i="10"/>
  <c r="L3377" i="10"/>
  <c r="I3377" i="10"/>
  <c r="O3377" i="10"/>
  <c r="Q3401" i="10"/>
  <c r="Q3159" i="10"/>
  <c r="O3159" i="10"/>
  <c r="Q3161" i="10"/>
  <c r="O3163" i="10"/>
  <c r="Q3165" i="10"/>
  <c r="O3167" i="10"/>
  <c r="Q3169" i="10"/>
  <c r="O3171" i="10"/>
  <c r="Q3175" i="10"/>
  <c r="O3175" i="10"/>
  <c r="R3175" i="10" s="1"/>
  <c r="Q3177" i="10"/>
  <c r="O3179" i="10"/>
  <c r="R3179" i="10" s="1"/>
  <c r="Q3181" i="10"/>
  <c r="Q3183" i="10"/>
  <c r="O3183" i="10"/>
  <c r="Q3185" i="10"/>
  <c r="Q3187" i="10"/>
  <c r="P3187" i="10"/>
  <c r="O3187" i="10"/>
  <c r="R3187" i="10" s="1"/>
  <c r="Q3189" i="10"/>
  <c r="O3191" i="10"/>
  <c r="Q3193" i="10"/>
  <c r="S3195" i="10"/>
  <c r="R3200" i="10"/>
  <c r="I3208" i="10"/>
  <c r="H3208" i="10"/>
  <c r="G3208" i="10"/>
  <c r="Q3208" i="10" s="1"/>
  <c r="M3209" i="10"/>
  <c r="L3211" i="10"/>
  <c r="T3215" i="10"/>
  <c r="L3221" i="10"/>
  <c r="K3221" i="10"/>
  <c r="J3221" i="10"/>
  <c r="O3223" i="10"/>
  <c r="Q3241" i="10"/>
  <c r="S3243" i="10"/>
  <c r="M3244" i="10"/>
  <c r="G3251" i="10"/>
  <c r="Q3251" i="10" s="1"/>
  <c r="L3251" i="10"/>
  <c r="K3251" i="10"/>
  <c r="J3251" i="10"/>
  <c r="S3251" i="10" s="1"/>
  <c r="I3251" i="10"/>
  <c r="J3252" i="10"/>
  <c r="S3252" i="10" s="1"/>
  <c r="I3252" i="10"/>
  <c r="T3252" i="10"/>
  <c r="H3252" i="10"/>
  <c r="J3256" i="10"/>
  <c r="I3256" i="10"/>
  <c r="H3256" i="10"/>
  <c r="O3256" i="10"/>
  <c r="N3256" i="10"/>
  <c r="M3256" i="10"/>
  <c r="L3256" i="10"/>
  <c r="M3257" i="10"/>
  <c r="O3262" i="10"/>
  <c r="N3262" i="10"/>
  <c r="J3262" i="10"/>
  <c r="I3262" i="10"/>
  <c r="H3262" i="10"/>
  <c r="G3262" i="10"/>
  <c r="Q3262" i="10" s="1"/>
  <c r="M3262" i="10"/>
  <c r="N3291" i="10"/>
  <c r="G3315" i="10"/>
  <c r="Q3315" i="10" s="1"/>
  <c r="K3343" i="10"/>
  <c r="N3345" i="10"/>
  <c r="I3347" i="10"/>
  <c r="G3347" i="10"/>
  <c r="Q3347" i="10" s="1"/>
  <c r="N3357" i="10"/>
  <c r="G3259" i="10"/>
  <c r="O3259" i="10"/>
  <c r="G3267" i="10"/>
  <c r="Q3267" i="10" s="1"/>
  <c r="O3267" i="10"/>
  <c r="G3275" i="10"/>
  <c r="O3275" i="10"/>
  <c r="G3283" i="10"/>
  <c r="Q3283" i="10" s="1"/>
  <c r="O3283" i="10"/>
  <c r="H3292" i="10"/>
  <c r="G3292" i="10"/>
  <c r="Q3292" i="10" s="1"/>
  <c r="J3292" i="10"/>
  <c r="R3292" i="10" s="1"/>
  <c r="I3292" i="10"/>
  <c r="K3329" i="10"/>
  <c r="J3329" i="10"/>
  <c r="I3329" i="10"/>
  <c r="O3329" i="10"/>
  <c r="N3329" i="10"/>
  <c r="M3329" i="10"/>
  <c r="L3329" i="10"/>
  <c r="I3352" i="10"/>
  <c r="H3352" i="10"/>
  <c r="G3352" i="10"/>
  <c r="Q3352" i="10" s="1"/>
  <c r="L3352" i="10"/>
  <c r="K3352" i="10"/>
  <c r="J3352" i="10"/>
  <c r="S3352" i="10" s="1"/>
  <c r="O3352" i="10"/>
  <c r="M3366" i="10"/>
  <c r="Q3369" i="10"/>
  <c r="P3369" i="10"/>
  <c r="Q3370" i="10"/>
  <c r="N3374" i="10"/>
  <c r="K3374" i="10"/>
  <c r="J3374" i="10"/>
  <c r="I3374" i="10"/>
  <c r="H3374" i="10"/>
  <c r="G3374" i="10"/>
  <c r="O3374" i="10"/>
  <c r="L3374" i="10"/>
  <c r="Q3382" i="10"/>
  <c r="P3382" i="10"/>
  <c r="H3400" i="10"/>
  <c r="S3400" i="10"/>
  <c r="G3400" i="10"/>
  <c r="Q3400" i="10" s="1"/>
  <c r="I3400" i="10"/>
  <c r="O3400" i="10"/>
  <c r="R3400" i="10" s="1"/>
  <c r="N3400" i="10"/>
  <c r="M3400" i="10"/>
  <c r="L3400" i="10"/>
  <c r="G3356" i="10"/>
  <c r="Q3356" i="10" s="1"/>
  <c r="M3356" i="10"/>
  <c r="L3356" i="10"/>
  <c r="K3356" i="10"/>
  <c r="J3356" i="10"/>
  <c r="O3356" i="10"/>
  <c r="N3356" i="10"/>
  <c r="P3394" i="10"/>
  <c r="G3372" i="10"/>
  <c r="Q3372" i="10" s="1"/>
  <c r="O3372" i="10"/>
  <c r="K3372" i="10"/>
  <c r="J3372" i="10"/>
  <c r="S3372" i="10" s="1"/>
  <c r="I3372" i="10"/>
  <c r="H3372" i="10"/>
  <c r="N3372" i="10"/>
  <c r="Q3386" i="10"/>
  <c r="P3386" i="10"/>
  <c r="H3408" i="10"/>
  <c r="G3408" i="10"/>
  <c r="Q3408" i="10" s="1"/>
  <c r="I3408" i="10"/>
  <c r="L3408" i="10"/>
  <c r="N3408" i="10"/>
  <c r="M3408" i="10"/>
  <c r="K3408" i="10"/>
  <c r="J3408" i="10"/>
  <c r="S3408" i="10" s="1"/>
  <c r="S3382" i="10"/>
  <c r="R3382" i="10"/>
  <c r="S3445" i="10"/>
  <c r="J3459" i="10"/>
  <c r="S3459" i="10" s="1"/>
  <c r="G3459" i="10"/>
  <c r="K3389" i="10"/>
  <c r="J3389" i="10"/>
  <c r="S3389" i="10" s="1"/>
  <c r="H3389" i="10"/>
  <c r="G3389" i="10"/>
  <c r="Q3389" i="10" s="1"/>
  <c r="M3389" i="10"/>
  <c r="L3389" i="10"/>
  <c r="I3389" i="10"/>
  <c r="N3396" i="10"/>
  <c r="L3396" i="10"/>
  <c r="S3255" i="10"/>
  <c r="G3255" i="10"/>
  <c r="Q3255" i="10" s="1"/>
  <c r="O3255" i="10"/>
  <c r="R3255" i="10" s="1"/>
  <c r="I3259" i="10"/>
  <c r="S3263" i="10"/>
  <c r="G3263" i="10"/>
  <c r="O3263" i="10"/>
  <c r="R3263" i="10" s="1"/>
  <c r="I3267" i="10"/>
  <c r="S3271" i="10"/>
  <c r="G3271" i="10"/>
  <c r="P3271" i="10" s="1"/>
  <c r="O3271" i="10"/>
  <c r="R3271" i="10" s="1"/>
  <c r="I3275" i="10"/>
  <c r="N3277" i="10"/>
  <c r="S3279" i="10"/>
  <c r="G3279" i="10"/>
  <c r="O3279" i="10"/>
  <c r="R3279" i="10" s="1"/>
  <c r="I3283" i="10"/>
  <c r="N3285" i="10"/>
  <c r="S3287" i="10"/>
  <c r="G3287" i="10"/>
  <c r="P3287" i="10" s="1"/>
  <c r="O3287" i="10"/>
  <c r="R3287" i="10" s="1"/>
  <c r="K3292" i="10"/>
  <c r="J3295" i="10"/>
  <c r="G3329" i="10"/>
  <c r="Q3329" i="10" s="1"/>
  <c r="M3352" i="10"/>
  <c r="G3359" i="10"/>
  <c r="Q3359" i="10" s="1"/>
  <c r="J3359" i="10"/>
  <c r="G3364" i="10"/>
  <c r="M3364" i="10"/>
  <c r="L3364" i="10"/>
  <c r="K3364" i="10"/>
  <c r="J3364" i="10"/>
  <c r="N3364" i="10"/>
  <c r="I3364" i="10"/>
  <c r="H3364" i="10"/>
  <c r="O3408" i="10"/>
  <c r="M3158" i="10"/>
  <c r="T3158" i="10" s="1"/>
  <c r="M3162" i="10"/>
  <c r="T3162" i="10" s="1"/>
  <c r="M3166" i="10"/>
  <c r="M3170" i="10"/>
  <c r="T3170" i="10" s="1"/>
  <c r="M3174" i="10"/>
  <c r="T3174" i="10" s="1"/>
  <c r="M3178" i="10"/>
  <c r="T3178" i="10" s="1"/>
  <c r="M3182" i="10"/>
  <c r="T3182" i="10" s="1"/>
  <c r="M3186" i="10"/>
  <c r="T3186" i="10" s="1"/>
  <c r="M3190" i="10"/>
  <c r="T3190" i="10" s="1"/>
  <c r="U3190" i="10" s="1"/>
  <c r="M3194" i="10"/>
  <c r="T3194" i="10" s="1"/>
  <c r="M3198" i="10"/>
  <c r="M3202" i="10"/>
  <c r="T3202" i="10" s="1"/>
  <c r="M3206" i="10"/>
  <c r="T3206" i="10" s="1"/>
  <c r="M3210" i="10"/>
  <c r="T3210" i="10" s="1"/>
  <c r="M3214" i="10"/>
  <c r="T3214" i="10" s="1"/>
  <c r="M3218" i="10"/>
  <c r="T3218" i="10" s="1"/>
  <c r="M3222" i="10"/>
  <c r="T3222" i="10" s="1"/>
  <c r="M3226" i="10"/>
  <c r="T3226" i="10" s="1"/>
  <c r="M3230" i="10"/>
  <c r="T3230" i="10" s="1"/>
  <c r="M3234" i="10"/>
  <c r="T3234" i="10" s="1"/>
  <c r="M3238" i="10"/>
  <c r="T3238" i="10" s="1"/>
  <c r="M3242" i="10"/>
  <c r="T3242" i="10" s="1"/>
  <c r="U3242" i="10" s="1"/>
  <c r="M3246" i="10"/>
  <c r="T3246" i="10" s="1"/>
  <c r="M3248" i="10"/>
  <c r="J3259" i="10"/>
  <c r="J3267" i="10"/>
  <c r="S3267" i="10" s="1"/>
  <c r="J3275" i="10"/>
  <c r="S3275" i="10" s="1"/>
  <c r="J3283" i="10"/>
  <c r="S3283" i="10" s="1"/>
  <c r="Q3289" i="10"/>
  <c r="P3289" i="10"/>
  <c r="L3292" i="10"/>
  <c r="K3295" i="10"/>
  <c r="Q3301" i="10"/>
  <c r="H3329" i="10"/>
  <c r="Q3350" i="10"/>
  <c r="N3352" i="10"/>
  <c r="H3355" i="10"/>
  <c r="G3355" i="10"/>
  <c r="S3355" i="10"/>
  <c r="O3355" i="10"/>
  <c r="R3355" i="10" s="1"/>
  <c r="N3355" i="10"/>
  <c r="M3355" i="10"/>
  <c r="H3356" i="10"/>
  <c r="M3358" i="10"/>
  <c r="Q3361" i="10"/>
  <c r="O3246" i="10"/>
  <c r="R3246" i="10" s="1"/>
  <c r="P3250" i="10"/>
  <c r="O3250" i="10"/>
  <c r="R3250" i="10" s="1"/>
  <c r="N3250" i="10"/>
  <c r="T3250" i="10" s="1"/>
  <c r="M3253" i="10"/>
  <c r="T3255" i="10"/>
  <c r="P3258" i="10"/>
  <c r="O3258" i="10"/>
  <c r="R3258" i="10" s="1"/>
  <c r="N3258" i="10"/>
  <c r="T3258" i="10" s="1"/>
  <c r="K3259" i="10"/>
  <c r="M3261" i="10"/>
  <c r="T3263" i="10"/>
  <c r="P3266" i="10"/>
  <c r="O3266" i="10"/>
  <c r="R3266" i="10" s="1"/>
  <c r="N3266" i="10"/>
  <c r="T3266" i="10" s="1"/>
  <c r="K3267" i="10"/>
  <c r="M3269" i="10"/>
  <c r="T3271" i="10"/>
  <c r="P3274" i="10"/>
  <c r="O3274" i="10"/>
  <c r="R3274" i="10" s="1"/>
  <c r="N3274" i="10"/>
  <c r="T3274" i="10" s="1"/>
  <c r="K3275" i="10"/>
  <c r="M3277" i="10"/>
  <c r="P3282" i="10"/>
  <c r="O3282" i="10"/>
  <c r="R3282" i="10" s="1"/>
  <c r="N3282" i="10"/>
  <c r="T3282" i="10" s="1"/>
  <c r="K3283" i="10"/>
  <c r="M3285" i="10"/>
  <c r="T3287" i="10"/>
  <c r="M3292" i="10"/>
  <c r="Q3293" i="10"/>
  <c r="K3313" i="10"/>
  <c r="J3313" i="10"/>
  <c r="I3313" i="10"/>
  <c r="P3313" i="10" s="1"/>
  <c r="O3313" i="10"/>
  <c r="N3313" i="10"/>
  <c r="M3313" i="10"/>
  <c r="L3313" i="10"/>
  <c r="I3340" i="10"/>
  <c r="H3340" i="10"/>
  <c r="S3340" i="10"/>
  <c r="G3340" i="10"/>
  <c r="O3340" i="10"/>
  <c r="R3340" i="10" s="1"/>
  <c r="N3340" i="10"/>
  <c r="M3340" i="10"/>
  <c r="L3340" i="10"/>
  <c r="I3356" i="10"/>
  <c r="I3358" i="10"/>
  <c r="H3358" i="10"/>
  <c r="G3358" i="10"/>
  <c r="K3358" i="10"/>
  <c r="J3358" i="10"/>
  <c r="O3358" i="10"/>
  <c r="H3359" i="10"/>
  <c r="L3372" i="10"/>
  <c r="H3376" i="10"/>
  <c r="G3376" i="10"/>
  <c r="Q3376" i="10" s="1"/>
  <c r="M3376" i="10"/>
  <c r="O3376" i="10"/>
  <c r="N3376" i="10"/>
  <c r="L3376" i="10"/>
  <c r="K3376" i="10"/>
  <c r="J3376" i="10"/>
  <c r="S3376" i="10" s="1"/>
  <c r="I3376" i="10"/>
  <c r="H3383" i="10"/>
  <c r="G3383" i="10"/>
  <c r="N3383" i="10"/>
  <c r="M3383" i="10"/>
  <c r="L3383" i="10"/>
  <c r="K3383" i="10"/>
  <c r="S3383" i="10"/>
  <c r="N3389" i="10"/>
  <c r="K3399" i="10"/>
  <c r="M3399" i="10"/>
  <c r="L3399" i="10"/>
  <c r="J3399" i="10"/>
  <c r="S3399" i="10" s="1"/>
  <c r="I3399" i="10"/>
  <c r="O3399" i="10"/>
  <c r="N3399" i="10"/>
  <c r="G3399" i="10"/>
  <c r="Q3399" i="10" s="1"/>
  <c r="H3404" i="10"/>
  <c r="S3404" i="10"/>
  <c r="G3404" i="10"/>
  <c r="Q3404" i="10" s="1"/>
  <c r="O3404" i="10"/>
  <c r="R3404" i="10" s="1"/>
  <c r="N3404" i="10"/>
  <c r="M3404" i="10"/>
  <c r="L3404" i="10"/>
  <c r="I3404" i="10"/>
  <c r="K3404" i="10"/>
  <c r="H3420" i="10"/>
  <c r="G3420" i="10"/>
  <c r="N3420" i="10"/>
  <c r="O3420" i="10"/>
  <c r="M3420" i="10"/>
  <c r="L3420" i="10"/>
  <c r="K3420" i="10"/>
  <c r="J3420" i="10"/>
  <c r="I3420" i="10"/>
  <c r="I3248" i="10"/>
  <c r="H3248" i="10"/>
  <c r="O3248" i="10"/>
  <c r="L3259" i="10"/>
  <c r="L3267" i="10"/>
  <c r="L3275" i="10"/>
  <c r="L3283" i="10"/>
  <c r="N3292" i="10"/>
  <c r="Q3297" i="10"/>
  <c r="H3316" i="10"/>
  <c r="G3316" i="10"/>
  <c r="Q3316" i="10" s="1"/>
  <c r="L3316" i="10"/>
  <c r="K3316" i="10"/>
  <c r="J3316" i="10"/>
  <c r="S3316" i="10" s="1"/>
  <c r="I3316" i="10"/>
  <c r="K3317" i="10"/>
  <c r="J3317" i="10"/>
  <c r="S3317" i="10" s="1"/>
  <c r="I3317" i="10"/>
  <c r="K3337" i="10"/>
  <c r="J3337" i="10"/>
  <c r="I3337" i="10"/>
  <c r="P3337" i="10" s="1"/>
  <c r="O3337" i="10"/>
  <c r="N3337" i="10"/>
  <c r="M3337" i="10"/>
  <c r="L3337" i="10"/>
  <c r="O3347" i="10"/>
  <c r="R3347" i="10" s="1"/>
  <c r="S3347" i="10"/>
  <c r="N3347" i="10"/>
  <c r="M3347" i="10"/>
  <c r="L3347" i="10"/>
  <c r="I3359" i="10"/>
  <c r="M3372" i="10"/>
  <c r="O3389" i="10"/>
  <c r="M3392" i="10"/>
  <c r="I3396" i="10"/>
  <c r="H3332" i="10"/>
  <c r="G3332" i="10"/>
  <c r="O3332" i="10"/>
  <c r="L3341" i="10"/>
  <c r="K3341" i="10"/>
  <c r="J3341" i="10"/>
  <c r="I3341" i="10"/>
  <c r="I3348" i="10"/>
  <c r="H3348" i="10"/>
  <c r="G3348" i="10"/>
  <c r="Q3348" i="10" s="1"/>
  <c r="P3354" i="10"/>
  <c r="M3374" i="10"/>
  <c r="K3393" i="10"/>
  <c r="J3393" i="10"/>
  <c r="S3393" i="10" s="1"/>
  <c r="H3393" i="10"/>
  <c r="G3393" i="10"/>
  <c r="Q3393" i="10" s="1"/>
  <c r="M3393" i="10"/>
  <c r="L3393" i="10"/>
  <c r="I3393" i="10"/>
  <c r="R3406" i="10"/>
  <c r="S3406" i="10"/>
  <c r="P3435" i="10"/>
  <c r="S3473" i="10"/>
  <c r="J3444" i="10"/>
  <c r="G3444" i="10"/>
  <c r="Q3444" i="10" s="1"/>
  <c r="K3444" i="10"/>
  <c r="I3444" i="10"/>
  <c r="O3444" i="10"/>
  <c r="H3444" i="10"/>
  <c r="N3444" i="10"/>
  <c r="M3444" i="10"/>
  <c r="L3444" i="10"/>
  <c r="Q3468" i="10"/>
  <c r="P3468" i="10"/>
  <c r="I3437" i="10"/>
  <c r="J3437" i="10"/>
  <c r="H3437" i="10"/>
  <c r="S3437" i="10"/>
  <c r="G3437" i="10"/>
  <c r="Q3437" i="10" s="1"/>
  <c r="N3437" i="10"/>
  <c r="M3437" i="10"/>
  <c r="L3437" i="10"/>
  <c r="K3437" i="10"/>
  <c r="S3454" i="10"/>
  <c r="R3454" i="10"/>
  <c r="Q3435" i="10"/>
  <c r="Q3441" i="10"/>
  <c r="K3253" i="10"/>
  <c r="K3257" i="10"/>
  <c r="K3261" i="10"/>
  <c r="K3265" i="10"/>
  <c r="K3269" i="10"/>
  <c r="K3273" i="10"/>
  <c r="K3277" i="10"/>
  <c r="K3281" i="10"/>
  <c r="K3285" i="10"/>
  <c r="K3289" i="10"/>
  <c r="T3289" i="10" s="1"/>
  <c r="J3289" i="10"/>
  <c r="O3289" i="10"/>
  <c r="M3291" i="10"/>
  <c r="K3293" i="10"/>
  <c r="T3293" i="10" s="1"/>
  <c r="J3293" i="10"/>
  <c r="O3293" i="10"/>
  <c r="M3295" i="10"/>
  <c r="K3297" i="10"/>
  <c r="T3297" i="10" s="1"/>
  <c r="J3297" i="10"/>
  <c r="O3297" i="10"/>
  <c r="M3299" i="10"/>
  <c r="T3299" i="10" s="1"/>
  <c r="K3301" i="10"/>
  <c r="T3301" i="10" s="1"/>
  <c r="J3301" i="10"/>
  <c r="O3301" i="10"/>
  <c r="M3303" i="10"/>
  <c r="T3303" i="10" s="1"/>
  <c r="K3305" i="10"/>
  <c r="T3305" i="10" s="1"/>
  <c r="J3305" i="10"/>
  <c r="O3305" i="10"/>
  <c r="T3312" i="10"/>
  <c r="H3312" i="10"/>
  <c r="S3312" i="10"/>
  <c r="G3312" i="10"/>
  <c r="Q3312" i="10" s="1"/>
  <c r="O3312" i="10"/>
  <c r="R3312" i="10" s="1"/>
  <c r="M3315" i="10"/>
  <c r="T3320" i="10"/>
  <c r="H3320" i="10"/>
  <c r="S3320" i="10"/>
  <c r="G3320" i="10"/>
  <c r="P3320" i="10" s="1"/>
  <c r="O3320" i="10"/>
  <c r="R3320" i="10" s="1"/>
  <c r="M3323" i="10"/>
  <c r="T3328" i="10"/>
  <c r="H3328" i="10"/>
  <c r="S3328" i="10"/>
  <c r="G3328" i="10"/>
  <c r="Q3328" i="10" s="1"/>
  <c r="O3328" i="10"/>
  <c r="R3328" i="10" s="1"/>
  <c r="M3331" i="10"/>
  <c r="I3332" i="10"/>
  <c r="T3336" i="10"/>
  <c r="H3336" i="10"/>
  <c r="S3336" i="10"/>
  <c r="G3336" i="10"/>
  <c r="Q3336" i="10" s="1"/>
  <c r="O3336" i="10"/>
  <c r="R3336" i="10" s="1"/>
  <c r="N3339" i="10"/>
  <c r="T3339" i="10" s="1"/>
  <c r="G3341" i="10"/>
  <c r="J3348" i="10"/>
  <c r="R3348" i="10" s="1"/>
  <c r="G3368" i="10"/>
  <c r="I3368" i="10"/>
  <c r="M3368" i="10"/>
  <c r="L3368" i="10"/>
  <c r="K3368" i="10"/>
  <c r="J3368" i="10"/>
  <c r="R3368" i="10" s="1"/>
  <c r="R3379" i="10"/>
  <c r="Q3381" i="10"/>
  <c r="K3385" i="10"/>
  <c r="T3385" i="10" s="1"/>
  <c r="J3385" i="10"/>
  <c r="H3385" i="10"/>
  <c r="G3385" i="10"/>
  <c r="I3385" i="10"/>
  <c r="N3388" i="10"/>
  <c r="T3388" i="10" s="1"/>
  <c r="J3388" i="10"/>
  <c r="I3388" i="10"/>
  <c r="O3393" i="10"/>
  <c r="K3413" i="10"/>
  <c r="J3413" i="10"/>
  <c r="G3413" i="10"/>
  <c r="P3413" i="10" s="1"/>
  <c r="M3413" i="10"/>
  <c r="O3413" i="10"/>
  <c r="N3413" i="10"/>
  <c r="L3413" i="10"/>
  <c r="O3437" i="10"/>
  <c r="L3253" i="10"/>
  <c r="L3257" i="10"/>
  <c r="L3261" i="10"/>
  <c r="L3265" i="10"/>
  <c r="L3269" i="10"/>
  <c r="L3273" i="10"/>
  <c r="L3277" i="10"/>
  <c r="L3281" i="10"/>
  <c r="L3285" i="10"/>
  <c r="P3293" i="10"/>
  <c r="P3297" i="10"/>
  <c r="P3301" i="10"/>
  <c r="P3305" i="10"/>
  <c r="N3315" i="10"/>
  <c r="N3323" i="10"/>
  <c r="N3331" i="10"/>
  <c r="J3332" i="10"/>
  <c r="H3341" i="10"/>
  <c r="K3348" i="10"/>
  <c r="S3360" i="10"/>
  <c r="G3360" i="10"/>
  <c r="T3360" i="10"/>
  <c r="R3360" i="10"/>
  <c r="J3361" i="10"/>
  <c r="L3361" i="10"/>
  <c r="K3361" i="10"/>
  <c r="I3361" i="10"/>
  <c r="H3361" i="10"/>
  <c r="N3384" i="10"/>
  <c r="H3391" i="10"/>
  <c r="G3391" i="10"/>
  <c r="M3391" i="10"/>
  <c r="L3391" i="10"/>
  <c r="K3391" i="10"/>
  <c r="J3391" i="10"/>
  <c r="R3391" i="10" s="1"/>
  <c r="H3407" i="10"/>
  <c r="G3407" i="10"/>
  <c r="O3291" i="10"/>
  <c r="R3291" i="10" s="1"/>
  <c r="Q3295" i="10"/>
  <c r="P3295" i="10"/>
  <c r="O3295" i="10"/>
  <c r="Q3299" i="10"/>
  <c r="P3299" i="10"/>
  <c r="O3299" i="10"/>
  <c r="R3299" i="10" s="1"/>
  <c r="Q3303" i="10"/>
  <c r="P3303" i="10"/>
  <c r="O3303" i="10"/>
  <c r="R3303" i="10" s="1"/>
  <c r="Q3307" i="10"/>
  <c r="P3307" i="10"/>
  <c r="O3307" i="10"/>
  <c r="R3307" i="10" s="1"/>
  <c r="S3307" i="10"/>
  <c r="K3332" i="10"/>
  <c r="Q3339" i="10"/>
  <c r="P3339" i="10"/>
  <c r="O3339" i="10"/>
  <c r="R3339" i="10" s="1"/>
  <c r="M3341" i="10"/>
  <c r="L3348" i="10"/>
  <c r="P3378" i="10"/>
  <c r="T3379" i="10"/>
  <c r="I3379" i="10"/>
  <c r="H3379" i="10"/>
  <c r="G3379" i="10"/>
  <c r="Q3379" i="10" s="1"/>
  <c r="K3381" i="10"/>
  <c r="J3381" i="10"/>
  <c r="R3381" i="10" s="1"/>
  <c r="M3381" i="10"/>
  <c r="L3381" i="10"/>
  <c r="I3381" i="10"/>
  <c r="H3381" i="10"/>
  <c r="K3384" i="10"/>
  <c r="J3384" i="10"/>
  <c r="S3384" i="10" s="1"/>
  <c r="I3384" i="10"/>
  <c r="H3387" i="10"/>
  <c r="G3387" i="10"/>
  <c r="Q3387" i="10" s="1"/>
  <c r="M3387" i="10"/>
  <c r="L3387" i="10"/>
  <c r="K3387" i="10"/>
  <c r="J3387" i="10"/>
  <c r="Q3390" i="10"/>
  <c r="P3390" i="10"/>
  <c r="Q3398" i="10"/>
  <c r="P3398" i="10"/>
  <c r="K3405" i="10"/>
  <c r="J3405" i="10"/>
  <c r="S3405" i="10" s="1"/>
  <c r="M3405" i="10"/>
  <c r="I3405" i="10"/>
  <c r="H3405" i="10"/>
  <c r="G3405" i="10"/>
  <c r="O3405" i="10"/>
  <c r="N3405" i="10"/>
  <c r="L3405" i="10"/>
  <c r="R3414" i="10"/>
  <c r="S3425" i="10"/>
  <c r="L3434" i="10"/>
  <c r="H3434" i="10"/>
  <c r="G3434" i="10"/>
  <c r="Q3434" i="10" s="1"/>
  <c r="K3434" i="10"/>
  <c r="O3434" i="10"/>
  <c r="N3434" i="10"/>
  <c r="M3434" i="10"/>
  <c r="J3434" i="10"/>
  <c r="S3434" i="10" s="1"/>
  <c r="I3434" i="10"/>
  <c r="S3438" i="10"/>
  <c r="O3315" i="10"/>
  <c r="R3315" i="10" s="1"/>
  <c r="S3315" i="10"/>
  <c r="O3323" i="10"/>
  <c r="O3331" i="10"/>
  <c r="L3332" i="10"/>
  <c r="N3341" i="10"/>
  <c r="O3343" i="10"/>
  <c r="M3348" i="10"/>
  <c r="K3370" i="10"/>
  <c r="T3370" i="10" s="1"/>
  <c r="J3370" i="10"/>
  <c r="I3370" i="10"/>
  <c r="H3370" i="10"/>
  <c r="T3414" i="10"/>
  <c r="K3417" i="10"/>
  <c r="J3417" i="10"/>
  <c r="G3417" i="10"/>
  <c r="Q3417" i="10" s="1"/>
  <c r="M3417" i="10"/>
  <c r="O3417" i="10"/>
  <c r="N3417" i="10"/>
  <c r="L3417" i="10"/>
  <c r="I3417" i="10"/>
  <c r="H3417" i="10"/>
  <c r="P3422" i="10"/>
  <c r="K3432" i="10"/>
  <c r="J3432" i="10"/>
  <c r="S3432" i="10" s="1"/>
  <c r="H3432" i="10"/>
  <c r="N3432" i="10"/>
  <c r="M3432" i="10"/>
  <c r="O3432" i="10"/>
  <c r="L3432" i="10"/>
  <c r="I3432" i="10"/>
  <c r="G3432" i="10"/>
  <c r="Q3432" i="10" s="1"/>
  <c r="Q3436" i="10"/>
  <c r="N3436" i="10"/>
  <c r="L3436" i="10"/>
  <c r="K3436" i="10"/>
  <c r="M3436" i="10"/>
  <c r="J3436" i="10"/>
  <c r="I3436" i="10"/>
  <c r="H3436" i="10"/>
  <c r="K3440" i="10"/>
  <c r="J3440" i="10"/>
  <c r="S3440" i="10" s="1"/>
  <c r="H3440" i="10"/>
  <c r="G3440" i="10"/>
  <c r="N3440" i="10"/>
  <c r="L3440" i="10"/>
  <c r="O3440" i="10"/>
  <c r="M3440" i="10"/>
  <c r="I3440" i="10"/>
  <c r="R3415" i="10"/>
  <c r="K3445" i="10"/>
  <c r="N3445" i="10"/>
  <c r="L3445" i="10"/>
  <c r="I3445" i="10"/>
  <c r="O3445" i="10"/>
  <c r="R3445" i="10" s="1"/>
  <c r="H3445" i="10"/>
  <c r="G3445" i="10"/>
  <c r="J3448" i="10"/>
  <c r="S3448" i="10" s="1"/>
  <c r="G3448" i="10"/>
  <c r="Q3448" i="10" s="1"/>
  <c r="K3448" i="10"/>
  <c r="I3448" i="10"/>
  <c r="O3448" i="10"/>
  <c r="N3448" i="10"/>
  <c r="M3448" i="10"/>
  <c r="L3448" i="10"/>
  <c r="I3456" i="10"/>
  <c r="O3456" i="10"/>
  <c r="M3456" i="10"/>
  <c r="K3456" i="10"/>
  <c r="J3491" i="10"/>
  <c r="L3491" i="10"/>
  <c r="K3491" i="10"/>
  <c r="H3491" i="10"/>
  <c r="N3491" i="10"/>
  <c r="I3491" i="10"/>
  <c r="G3491" i="10"/>
  <c r="L3314" i="10"/>
  <c r="T3314" i="10" s="1"/>
  <c r="L3318" i="10"/>
  <c r="T3318" i="10" s="1"/>
  <c r="L3322" i="10"/>
  <c r="T3322" i="10" s="1"/>
  <c r="U3322" i="10" s="1"/>
  <c r="L3326" i="10"/>
  <c r="T3326" i="10" s="1"/>
  <c r="L3330" i="10"/>
  <c r="L3334" i="10"/>
  <c r="T3334" i="10" s="1"/>
  <c r="L3338" i="10"/>
  <c r="T3338" i="10" s="1"/>
  <c r="L3342" i="10"/>
  <c r="T3342" i="10" s="1"/>
  <c r="L3346" i="10"/>
  <c r="T3346" i="10" s="1"/>
  <c r="L3350" i="10"/>
  <c r="T3350" i="10" s="1"/>
  <c r="L3354" i="10"/>
  <c r="K3359" i="10"/>
  <c r="L3362" i="10"/>
  <c r="P3367" i="10"/>
  <c r="Q3367" i="10"/>
  <c r="O3367" i="10"/>
  <c r="R3367" i="10" s="1"/>
  <c r="P3371" i="10"/>
  <c r="J3371" i="10"/>
  <c r="O3371" i="10"/>
  <c r="J3373" i="10"/>
  <c r="T3373" i="10"/>
  <c r="G3373" i="10"/>
  <c r="Q3373" i="10" s="1"/>
  <c r="O3373" i="10"/>
  <c r="Q3375" i="10"/>
  <c r="P3375" i="10"/>
  <c r="T3375" i="10"/>
  <c r="O3375" i="10"/>
  <c r="R3375" i="10" s="1"/>
  <c r="R3398" i="10"/>
  <c r="S3398" i="10"/>
  <c r="Q3409" i="10"/>
  <c r="M3290" i="10"/>
  <c r="T3290" i="10" s="1"/>
  <c r="M3354" i="10"/>
  <c r="N3354" i="10"/>
  <c r="L3359" i="10"/>
  <c r="M3362" i="10"/>
  <c r="N3362" i="10"/>
  <c r="Q3371" i="10"/>
  <c r="H3380" i="10"/>
  <c r="S3380" i="10"/>
  <c r="G3380" i="10"/>
  <c r="M3380" i="10"/>
  <c r="T3380" i="10" s="1"/>
  <c r="Q3406" i="10"/>
  <c r="O3443" i="10"/>
  <c r="M3443" i="10"/>
  <c r="L3443" i="10"/>
  <c r="J3443" i="10"/>
  <c r="S3443" i="10" s="1"/>
  <c r="N3443" i="10"/>
  <c r="K3443" i="10"/>
  <c r="I3443" i="10"/>
  <c r="P3443" i="10" s="1"/>
  <c r="R3418" i="10"/>
  <c r="H3447" i="10"/>
  <c r="M3447" i="10"/>
  <c r="Q3449" i="10"/>
  <c r="P3457" i="10"/>
  <c r="Q3467" i="10"/>
  <c r="N3359" i="10"/>
  <c r="M3396" i="10"/>
  <c r="K3397" i="10"/>
  <c r="J3397" i="10"/>
  <c r="S3397" i="10" s="1"/>
  <c r="M3397" i="10"/>
  <c r="I3397" i="10"/>
  <c r="H3397" i="10"/>
  <c r="G3397" i="10"/>
  <c r="Q3397" i="10" s="1"/>
  <c r="T3418" i="10"/>
  <c r="Q3429" i="10"/>
  <c r="H3431" i="10"/>
  <c r="L3431" i="10"/>
  <c r="K3431" i="10"/>
  <c r="J3431" i="10"/>
  <c r="S3431" i="10" s="1"/>
  <c r="I3431" i="10"/>
  <c r="I3433" i="10"/>
  <c r="O3433" i="10"/>
  <c r="M3433" i="10"/>
  <c r="H3433" i="10"/>
  <c r="G3433" i="10"/>
  <c r="Q3433" i="10" s="1"/>
  <c r="N3433" i="10"/>
  <c r="L3433" i="10"/>
  <c r="K3433" i="10"/>
  <c r="T3433" i="10" s="1"/>
  <c r="J3433" i="10"/>
  <c r="K3407" i="10"/>
  <c r="K3421" i="10"/>
  <c r="J3421" i="10"/>
  <c r="G3421" i="10"/>
  <c r="M3421" i="10"/>
  <c r="F14" i="11"/>
  <c r="Q14" i="11"/>
  <c r="E14" i="11"/>
  <c r="A14" i="12"/>
  <c r="F14" i="12" s="1"/>
  <c r="L14" i="11"/>
  <c r="J14" i="11"/>
  <c r="I14" i="11"/>
  <c r="S14" i="11"/>
  <c r="H14" i="11"/>
  <c r="G14" i="11"/>
  <c r="M14" i="11"/>
  <c r="K14" i="11"/>
  <c r="F11" i="11"/>
  <c r="E11" i="11"/>
  <c r="A11" i="12"/>
  <c r="F11" i="12" s="1"/>
  <c r="L11" i="11"/>
  <c r="J11" i="11"/>
  <c r="G11" i="11"/>
  <c r="K11" i="11"/>
  <c r="I11" i="11"/>
  <c r="P11" i="11"/>
  <c r="M11" i="11"/>
  <c r="H11" i="11"/>
  <c r="S11" i="11"/>
  <c r="Q3403" i="10"/>
  <c r="P3403" i="10"/>
  <c r="K3403" i="10"/>
  <c r="T3403" i="10" s="1"/>
  <c r="R3403" i="10"/>
  <c r="I3407" i="10"/>
  <c r="G3411" i="10"/>
  <c r="Q3411" i="10" s="1"/>
  <c r="K3411" i="10"/>
  <c r="T3411" i="10" s="1"/>
  <c r="S3411" i="10"/>
  <c r="H3421" i="10"/>
  <c r="L3442" i="10"/>
  <c r="T3442" i="10" s="1"/>
  <c r="H3442" i="10"/>
  <c r="G3442" i="10"/>
  <c r="Q3442" i="10" s="1"/>
  <c r="O3442" i="10"/>
  <c r="R3442" i="10" s="1"/>
  <c r="S3457" i="10"/>
  <c r="N3464" i="10"/>
  <c r="J3464" i="10"/>
  <c r="I3464" i="10"/>
  <c r="G3464" i="10"/>
  <c r="M3464" i="10"/>
  <c r="L3464" i="10"/>
  <c r="K3464" i="10"/>
  <c r="H3464" i="10"/>
  <c r="L3486" i="10"/>
  <c r="J3486" i="10"/>
  <c r="S3486" i="10" s="1"/>
  <c r="K3486" i="10"/>
  <c r="I3486" i="10"/>
  <c r="G3486" i="10"/>
  <c r="O3486" i="10"/>
  <c r="N3486" i="10"/>
  <c r="M3486" i="10"/>
  <c r="H3486" i="10"/>
  <c r="J3369" i="10"/>
  <c r="N3369" i="10"/>
  <c r="T3369" i="10" s="1"/>
  <c r="M3384" i="10"/>
  <c r="K3401" i="10"/>
  <c r="J3401" i="10"/>
  <c r="M3401" i="10"/>
  <c r="P3401" i="10"/>
  <c r="S3403" i="10"/>
  <c r="P3406" i="10"/>
  <c r="J3407" i="10"/>
  <c r="S3407" i="10" s="1"/>
  <c r="K3409" i="10"/>
  <c r="J3409" i="10"/>
  <c r="M3409" i="10"/>
  <c r="P3409" i="10"/>
  <c r="G3415" i="10"/>
  <c r="Q3415" i="10" s="1"/>
  <c r="K3415" i="10"/>
  <c r="T3415" i="10" s="1"/>
  <c r="S3415" i="10"/>
  <c r="O3416" i="10"/>
  <c r="R3416" i="10" s="1"/>
  <c r="I3421" i="10"/>
  <c r="O3427" i="10"/>
  <c r="M3427" i="10"/>
  <c r="L3427" i="10"/>
  <c r="J3427" i="10"/>
  <c r="G3427" i="10"/>
  <c r="N3427" i="10"/>
  <c r="Q3438" i="10"/>
  <c r="I3441" i="10"/>
  <c r="O3441" i="10"/>
  <c r="R3441" i="10" s="1"/>
  <c r="M3441" i="10"/>
  <c r="T3441" i="10" s="1"/>
  <c r="S3441" i="10"/>
  <c r="H3441" i="10"/>
  <c r="N3469" i="10"/>
  <c r="K3469" i="10"/>
  <c r="I3477" i="10"/>
  <c r="H3477" i="10"/>
  <c r="L3477" i="10"/>
  <c r="K3477" i="10"/>
  <c r="M3477" i="10"/>
  <c r="J3477" i="10"/>
  <c r="G3477" i="10"/>
  <c r="Q3477" i="10" s="1"/>
  <c r="O3477" i="10"/>
  <c r="N3477" i="10"/>
  <c r="T3484" i="10"/>
  <c r="L3490" i="10"/>
  <c r="J3490" i="10"/>
  <c r="S3490" i="10" s="1"/>
  <c r="O3490" i="10"/>
  <c r="G3490" i="10"/>
  <c r="Q3490" i="10" s="1"/>
  <c r="N3490" i="10"/>
  <c r="M3490" i="10"/>
  <c r="K3490" i="10"/>
  <c r="I3490" i="10"/>
  <c r="H3490" i="10"/>
  <c r="Q3500" i="10"/>
  <c r="L3407" i="10"/>
  <c r="H3412" i="10"/>
  <c r="S3412" i="10"/>
  <c r="G3412" i="10"/>
  <c r="Q3412" i="10" s="1"/>
  <c r="N3412" i="10"/>
  <c r="R3412" i="10"/>
  <c r="G3419" i="10"/>
  <c r="P3419" i="10" s="1"/>
  <c r="K3419" i="10"/>
  <c r="T3419" i="10" s="1"/>
  <c r="S3419" i="10"/>
  <c r="L3421" i="10"/>
  <c r="O3423" i="10"/>
  <c r="R3423" i="10" s="1"/>
  <c r="G3423" i="10"/>
  <c r="Q3423" i="10" s="1"/>
  <c r="S3423" i="10"/>
  <c r="H3423" i="10"/>
  <c r="L3423" i="10"/>
  <c r="T3423" i="10" s="1"/>
  <c r="L3426" i="10"/>
  <c r="H3426" i="10"/>
  <c r="G3426" i="10"/>
  <c r="K3426" i="10"/>
  <c r="J3426" i="10"/>
  <c r="S3426" i="10" s="1"/>
  <c r="H3384" i="10"/>
  <c r="G3384" i="10"/>
  <c r="O3384" i="10"/>
  <c r="H3388" i="10"/>
  <c r="G3388" i="10"/>
  <c r="O3388" i="10"/>
  <c r="H3392" i="10"/>
  <c r="G3392" i="10"/>
  <c r="O3392" i="10"/>
  <c r="H3396" i="10"/>
  <c r="S3396" i="10"/>
  <c r="G3396" i="10"/>
  <c r="O3396" i="10"/>
  <c r="R3396" i="10" s="1"/>
  <c r="R3402" i="10"/>
  <c r="M3407" i="10"/>
  <c r="R3410" i="10"/>
  <c r="H3416" i="10"/>
  <c r="S3416" i="10"/>
  <c r="G3416" i="10"/>
  <c r="Q3416" i="10" s="1"/>
  <c r="N3416" i="10"/>
  <c r="T3416" i="10" s="1"/>
  <c r="N3421" i="10"/>
  <c r="K3424" i="10"/>
  <c r="T3424" i="10" s="1"/>
  <c r="J3424" i="10"/>
  <c r="H3424" i="10"/>
  <c r="G3424" i="10"/>
  <c r="Q3424" i="10" s="1"/>
  <c r="I3425" i="10"/>
  <c r="P3425" i="10" s="1"/>
  <c r="O3425" i="10"/>
  <c r="R3425" i="10" s="1"/>
  <c r="M3425" i="10"/>
  <c r="N3425" i="10"/>
  <c r="L3425" i="10"/>
  <c r="I3429" i="10"/>
  <c r="J3429" i="10"/>
  <c r="H3429" i="10"/>
  <c r="N3429" i="10"/>
  <c r="M3429" i="10"/>
  <c r="K3471" i="10"/>
  <c r="O3471" i="10"/>
  <c r="N3471" i="10"/>
  <c r="M3471" i="10"/>
  <c r="L3471" i="10"/>
  <c r="Q3471" i="10"/>
  <c r="J3471" i="10"/>
  <c r="S3471" i="10" s="1"/>
  <c r="I3471" i="10"/>
  <c r="H3471" i="10"/>
  <c r="I3498" i="10"/>
  <c r="G3498" i="10"/>
  <c r="Q3498" i="10" s="1"/>
  <c r="N3498" i="10"/>
  <c r="M3498" i="10"/>
  <c r="K3498" i="10"/>
  <c r="O3439" i="10"/>
  <c r="R3439" i="10" s="1"/>
  <c r="G3439" i="10"/>
  <c r="P3439" i="10" s="1"/>
  <c r="S3439" i="10"/>
  <c r="J3449" i="10"/>
  <c r="I3449" i="10"/>
  <c r="P3449" i="10" s="1"/>
  <c r="P3450" i="10"/>
  <c r="L3452" i="10"/>
  <c r="T3452" i="10" s="1"/>
  <c r="Q3450" i="10"/>
  <c r="G3451" i="10"/>
  <c r="Q3451" i="10" s="1"/>
  <c r="J3451" i="10"/>
  <c r="K3451" i="10"/>
  <c r="T3451" i="10" s="1"/>
  <c r="O3452" i="10"/>
  <c r="J3453" i="10"/>
  <c r="I3453" i="10"/>
  <c r="K3453" i="10"/>
  <c r="T3453" i="10" s="1"/>
  <c r="H3453" i="10"/>
  <c r="O3453" i="10"/>
  <c r="P3454" i="10"/>
  <c r="H3458" i="10"/>
  <c r="G3458" i="10"/>
  <c r="Q3458" i="10" s="1"/>
  <c r="S3458" i="10"/>
  <c r="I3458" i="10"/>
  <c r="O3458" i="10"/>
  <c r="R3458" i="10" s="1"/>
  <c r="N3458" i="10"/>
  <c r="M3458" i="10"/>
  <c r="L3458" i="10"/>
  <c r="Q3462" i="10"/>
  <c r="F17" i="11"/>
  <c r="E17" i="11"/>
  <c r="L17" i="11"/>
  <c r="A17" i="12"/>
  <c r="F17" i="12" s="1"/>
  <c r="J17" i="11"/>
  <c r="I17" i="11"/>
  <c r="K17" i="11"/>
  <c r="H17" i="11"/>
  <c r="G17" i="11"/>
  <c r="S17" i="11"/>
  <c r="M17" i="11"/>
  <c r="R3428" i="10"/>
  <c r="Q3428" i="10"/>
  <c r="N3428" i="10"/>
  <c r="T3428" i="10" s="1"/>
  <c r="S3428" i="10"/>
  <c r="O3435" i="10"/>
  <c r="M3435" i="10"/>
  <c r="L3435" i="10"/>
  <c r="J3435" i="10"/>
  <c r="G3446" i="10"/>
  <c r="P3446" i="10" s="1"/>
  <c r="T3446" i="10"/>
  <c r="R3446" i="10"/>
  <c r="S3446" i="10"/>
  <c r="O3431" i="10"/>
  <c r="G3431" i="10"/>
  <c r="L3439" i="10"/>
  <c r="T3439" i="10" s="1"/>
  <c r="G3447" i="10"/>
  <c r="Q3447" i="10" s="1"/>
  <c r="J3447" i="10"/>
  <c r="O3447" i="10"/>
  <c r="N3447" i="10"/>
  <c r="L3447" i="10"/>
  <c r="O3449" i="10"/>
  <c r="N3456" i="10"/>
  <c r="J3456" i="10"/>
  <c r="S3456" i="10" s="1"/>
  <c r="G3456" i="10"/>
  <c r="H3456" i="10"/>
  <c r="L3456" i="10"/>
  <c r="S3462" i="10"/>
  <c r="R3462" i="10"/>
  <c r="Q3470" i="10"/>
  <c r="Q3454" i="10"/>
  <c r="G3455" i="10"/>
  <c r="J3455" i="10"/>
  <c r="R3455" i="10" s="1"/>
  <c r="K3459" i="10"/>
  <c r="M3459" i="10"/>
  <c r="L3459" i="10"/>
  <c r="I3459" i="10"/>
  <c r="I3469" i="10"/>
  <c r="H3469" i="10"/>
  <c r="J3469" i="10"/>
  <c r="G3469" i="10"/>
  <c r="Q3469" i="10" s="1"/>
  <c r="M3478" i="10"/>
  <c r="J3478" i="10"/>
  <c r="I3478" i="10"/>
  <c r="G3478" i="10"/>
  <c r="F26" i="11"/>
  <c r="E26" i="11"/>
  <c r="A26" i="12"/>
  <c r="F26" i="12" s="1"/>
  <c r="L26" i="11"/>
  <c r="J26" i="11"/>
  <c r="K26" i="11"/>
  <c r="I26" i="11"/>
  <c r="P26" i="11"/>
  <c r="S26" i="11"/>
  <c r="M26" i="11"/>
  <c r="H26" i="11"/>
  <c r="M3449" i="10"/>
  <c r="T3449" i="10" s="1"/>
  <c r="I3455" i="10"/>
  <c r="H3459" i="10"/>
  <c r="Q3461" i="10"/>
  <c r="I3461" i="10"/>
  <c r="H3461" i="10"/>
  <c r="S3461" i="10"/>
  <c r="K3461" i="10"/>
  <c r="T3461" i="10" s="1"/>
  <c r="R3461" i="10"/>
  <c r="J3463" i="10"/>
  <c r="S3463" i="10" s="1"/>
  <c r="M3469" i="10"/>
  <c r="S3470" i="10"/>
  <c r="R3470" i="10"/>
  <c r="Q3476" i="10"/>
  <c r="R3493" i="10"/>
  <c r="Q3460" i="10"/>
  <c r="P3460" i="10"/>
  <c r="N3472" i="10"/>
  <c r="J3472" i="10"/>
  <c r="I3472" i="10"/>
  <c r="G3472" i="10"/>
  <c r="Q3472" i="10" s="1"/>
  <c r="L3472" i="10"/>
  <c r="K3472" i="10"/>
  <c r="H3472" i="10"/>
  <c r="K3479" i="10"/>
  <c r="I3479" i="10"/>
  <c r="H3479" i="10"/>
  <c r="L3479" i="10"/>
  <c r="J3479" i="10"/>
  <c r="G3479" i="10"/>
  <c r="Q3479" i="10" s="1"/>
  <c r="O3479" i="10"/>
  <c r="P3499" i="10"/>
  <c r="Q3499" i="10"/>
  <c r="G26" i="11"/>
  <c r="L3422" i="10"/>
  <c r="N3422" i="10"/>
  <c r="L3430" i="10"/>
  <c r="N3430" i="10"/>
  <c r="L3438" i="10"/>
  <c r="N3438" i="10"/>
  <c r="L3455" i="10"/>
  <c r="N3459" i="10"/>
  <c r="K3462" i="10"/>
  <c r="M3463" i="10"/>
  <c r="T3466" i="10"/>
  <c r="H3466" i="10"/>
  <c r="G3466" i="10"/>
  <c r="P3466" i="10" s="1"/>
  <c r="S3466" i="10"/>
  <c r="R3466" i="10"/>
  <c r="K3467" i="10"/>
  <c r="M3467" i="10"/>
  <c r="L3467" i="10"/>
  <c r="I3467" i="10"/>
  <c r="P3467" i="10" s="1"/>
  <c r="S3467" i="10"/>
  <c r="R3467" i="10"/>
  <c r="O3469" i="10"/>
  <c r="I3489" i="10"/>
  <c r="G3489" i="10"/>
  <c r="K3489" i="10"/>
  <c r="H3489" i="10"/>
  <c r="M3489" i="10"/>
  <c r="L3489" i="10"/>
  <c r="O3489" i="10"/>
  <c r="N3489" i="10"/>
  <c r="J3489" i="10"/>
  <c r="J18" i="11"/>
  <c r="A18" i="12"/>
  <c r="F18" i="12" s="1"/>
  <c r="I18" i="11"/>
  <c r="E18" i="11"/>
  <c r="K18" i="11"/>
  <c r="H18" i="11"/>
  <c r="G18" i="11"/>
  <c r="M18" i="11"/>
  <c r="Q18" i="11"/>
  <c r="L18" i="11"/>
  <c r="J3452" i="10"/>
  <c r="S3452" i="10" s="1"/>
  <c r="G3452" i="10"/>
  <c r="Q3452" i="10" s="1"/>
  <c r="M3455" i="10"/>
  <c r="O3459" i="10"/>
  <c r="Q3475" i="10"/>
  <c r="J9" i="11"/>
  <c r="I9" i="11"/>
  <c r="A9" i="12"/>
  <c r="F9" i="12" s="1"/>
  <c r="E9" i="11"/>
  <c r="K9" i="11"/>
  <c r="L9" i="11"/>
  <c r="H9" i="11"/>
  <c r="F9" i="11"/>
  <c r="Q9" i="11"/>
  <c r="M9" i="11"/>
  <c r="G9" i="11"/>
  <c r="G3492" i="10"/>
  <c r="Q3492" i="10" s="1"/>
  <c r="J3492" i="10"/>
  <c r="I3492" i="10"/>
  <c r="K3463" i="10"/>
  <c r="P3463" i="10"/>
  <c r="Q3463" i="10"/>
  <c r="K3470" i="10"/>
  <c r="O3474" i="10"/>
  <c r="S3483" i="10"/>
  <c r="J3487" i="10"/>
  <c r="H3487" i="10"/>
  <c r="G3487" i="10"/>
  <c r="L3492" i="10"/>
  <c r="H3497" i="10"/>
  <c r="M3497" i="10"/>
  <c r="L3497" i="10"/>
  <c r="B17" i="12"/>
  <c r="O17" i="11"/>
  <c r="Q17" i="11" s="1"/>
  <c r="N17" i="11"/>
  <c r="P17" i="11" s="1"/>
  <c r="M3492" i="10"/>
  <c r="T3474" i="10"/>
  <c r="H3474" i="10"/>
  <c r="G3474" i="10"/>
  <c r="Q3474" i="10" s="1"/>
  <c r="J3474" i="10"/>
  <c r="S3474" i="10" s="1"/>
  <c r="H3482" i="10"/>
  <c r="G3482" i="10"/>
  <c r="Q3482" i="10" s="1"/>
  <c r="K3482" i="10"/>
  <c r="T3482" i="10" s="1"/>
  <c r="J3482" i="10"/>
  <c r="R3482" i="10" s="1"/>
  <c r="O3483" i="10"/>
  <c r="R3483" i="10" s="1"/>
  <c r="K3483" i="10"/>
  <c r="M3483" i="10"/>
  <c r="L3483" i="10"/>
  <c r="I3483" i="10"/>
  <c r="P3483" i="10" s="1"/>
  <c r="Q3483" i="10"/>
  <c r="N3492" i="10"/>
  <c r="L3494" i="10"/>
  <c r="J3494" i="10"/>
  <c r="S3494" i="10" s="1"/>
  <c r="K3494" i="10"/>
  <c r="I3494" i="10"/>
  <c r="G3494" i="10"/>
  <c r="O3494" i="10"/>
  <c r="N3494" i="10"/>
  <c r="F2" i="11"/>
  <c r="E2" i="11"/>
  <c r="A2" i="12"/>
  <c r="F2" i="12" s="1"/>
  <c r="L2" i="11"/>
  <c r="J2" i="11"/>
  <c r="H2" i="11"/>
  <c r="G2" i="11"/>
  <c r="M2" i="11"/>
  <c r="K2" i="11"/>
  <c r="B5" i="12"/>
  <c r="O5" i="11"/>
  <c r="Q5" i="11" s="1"/>
  <c r="R5" i="11" s="1"/>
  <c r="F8" i="11"/>
  <c r="E8" i="11"/>
  <c r="L8" i="11"/>
  <c r="J8" i="11"/>
  <c r="A8" i="12"/>
  <c r="F8" i="12" s="1"/>
  <c r="I8" i="11"/>
  <c r="M8" i="11"/>
  <c r="K8" i="11"/>
  <c r="G8" i="11"/>
  <c r="S8" i="11"/>
  <c r="P8" i="11"/>
  <c r="K3475" i="10"/>
  <c r="M3475" i="10"/>
  <c r="L3475" i="10"/>
  <c r="I3475" i="10"/>
  <c r="P3475" i="10" s="1"/>
  <c r="O3475" i="10"/>
  <c r="R3475" i="10" s="1"/>
  <c r="G3484" i="10"/>
  <c r="J3484" i="10"/>
  <c r="R3484" i="10" s="1"/>
  <c r="I3484" i="10"/>
  <c r="O3492" i="10"/>
  <c r="J3495" i="10"/>
  <c r="H3495" i="10"/>
  <c r="G3495" i="10"/>
  <c r="B2" i="12"/>
  <c r="O2" i="11"/>
  <c r="Q2" i="11" s="1"/>
  <c r="R2" i="11" s="1"/>
  <c r="B8" i="12"/>
  <c r="O8" i="11"/>
  <c r="Q8" i="11" s="1"/>
  <c r="P3488" i="10"/>
  <c r="Q3488" i="10"/>
  <c r="O3488" i="10"/>
  <c r="P3496" i="10"/>
  <c r="Q3496" i="10"/>
  <c r="O3496" i="10"/>
  <c r="M3480" i="10"/>
  <c r="T3480" i="10" s="1"/>
  <c r="S3481" i="10"/>
  <c r="O3491" i="10"/>
  <c r="L3500" i="10"/>
  <c r="K3500" i="10"/>
  <c r="J3500" i="10"/>
  <c r="R3500" i="10" s="1"/>
  <c r="M3450" i="10"/>
  <c r="T3450" i="10" s="1"/>
  <c r="M3454" i="10"/>
  <c r="T3454" i="10" s="1"/>
  <c r="M3460" i="10"/>
  <c r="T3460" i="10" s="1"/>
  <c r="M3468" i="10"/>
  <c r="T3468" i="10" s="1"/>
  <c r="M3476" i="10"/>
  <c r="T3476" i="10" s="1"/>
  <c r="G3480" i="10"/>
  <c r="M3485" i="10"/>
  <c r="O3487" i="10"/>
  <c r="J3488" i="10"/>
  <c r="S3488" i="10" s="1"/>
  <c r="M3493" i="10"/>
  <c r="O3495" i="10"/>
  <c r="J3496" i="10"/>
  <c r="S3496" i="10" s="1"/>
  <c r="L3498" i="10"/>
  <c r="J3498" i="10"/>
  <c r="H3498" i="10"/>
  <c r="K3499" i="10"/>
  <c r="H3500" i="10"/>
  <c r="P3500" i="10" s="1"/>
  <c r="B11" i="12"/>
  <c r="O11" i="11"/>
  <c r="Q11" i="11" s="1"/>
  <c r="N14" i="11"/>
  <c r="P14" i="11" s="1"/>
  <c r="F20" i="11"/>
  <c r="E20" i="11"/>
  <c r="L20" i="11"/>
  <c r="J20" i="11"/>
  <c r="A20" i="12"/>
  <c r="F20" i="12" s="1"/>
  <c r="H20" i="11"/>
  <c r="B20" i="12"/>
  <c r="O20" i="11"/>
  <c r="Q20" i="11" s="1"/>
  <c r="R20" i="11" s="1"/>
  <c r="Q3457" i="10"/>
  <c r="N3457" i="10"/>
  <c r="T3457" i="10" s="1"/>
  <c r="Q3465" i="10"/>
  <c r="N3465" i="10"/>
  <c r="T3465" i="10" s="1"/>
  <c r="Q3473" i="10"/>
  <c r="N3473" i="10"/>
  <c r="P3476" i="10"/>
  <c r="Q3481" i="10"/>
  <c r="N3481" i="10"/>
  <c r="T3481" i="10" s="1"/>
  <c r="L3488" i="10"/>
  <c r="L3496" i="10"/>
  <c r="N3499" i="10"/>
  <c r="M3500" i="10"/>
  <c r="F23" i="11"/>
  <c r="Q23" i="11"/>
  <c r="E23" i="11"/>
  <c r="A23" i="12"/>
  <c r="F23" i="12" s="1"/>
  <c r="L23" i="11"/>
  <c r="J23" i="11"/>
  <c r="I23" i="11"/>
  <c r="O3457" i="10"/>
  <c r="R3457" i="10" s="1"/>
  <c r="H3462" i="10"/>
  <c r="P3462" i="10" s="1"/>
  <c r="N3462" i="10"/>
  <c r="O3465" i="10"/>
  <c r="R3465" i="10" s="1"/>
  <c r="H3470" i="10"/>
  <c r="P3470" i="10" s="1"/>
  <c r="N3470" i="10"/>
  <c r="O3473" i="10"/>
  <c r="R3473" i="10" s="1"/>
  <c r="H3478" i="10"/>
  <c r="N3478" i="10"/>
  <c r="J3480" i="10"/>
  <c r="O3481" i="10"/>
  <c r="R3481" i="10" s="1"/>
  <c r="I3485" i="10"/>
  <c r="S3485" i="10"/>
  <c r="G3485" i="10"/>
  <c r="Q3485" i="10" s="1"/>
  <c r="K3485" i="10"/>
  <c r="M3488" i="10"/>
  <c r="I3493" i="10"/>
  <c r="S3493" i="10"/>
  <c r="G3493" i="10"/>
  <c r="Q3493" i="10" s="1"/>
  <c r="K3493" i="10"/>
  <c r="M3496" i="10"/>
  <c r="N3500" i="10"/>
  <c r="F5" i="11"/>
  <c r="E5" i="11"/>
  <c r="L5" i="11"/>
  <c r="A5" i="12"/>
  <c r="F5" i="12" s="1"/>
  <c r="J5" i="11"/>
  <c r="I5" i="11"/>
  <c r="B23" i="12"/>
  <c r="N23" i="11"/>
  <c r="P23" i="11" s="1"/>
  <c r="I3497" i="10"/>
  <c r="S3497" i="10"/>
  <c r="G3497" i="10"/>
  <c r="O3497" i="10"/>
  <c r="R3497" i="10" s="1"/>
  <c r="O3499" i="10"/>
  <c r="R3499" i="10" s="1"/>
  <c r="J3" i="11"/>
  <c r="I3" i="11"/>
  <c r="P3" i="11"/>
  <c r="A3" i="12"/>
  <c r="F3" i="12" s="1"/>
  <c r="Q3" i="11"/>
  <c r="J12" i="11"/>
  <c r="I12" i="11"/>
  <c r="A12" i="12"/>
  <c r="F12" i="12" s="1"/>
  <c r="Q12" i="11"/>
  <c r="J21" i="11"/>
  <c r="I21" i="11"/>
  <c r="A21" i="12"/>
  <c r="F21" i="12" s="1"/>
  <c r="Q21" i="11"/>
  <c r="O26" i="11"/>
  <c r="Q26" i="11" s="1"/>
  <c r="B26" i="12"/>
  <c r="J27" i="11"/>
  <c r="I27" i="11"/>
  <c r="S27" i="11"/>
  <c r="G27" i="11"/>
  <c r="P27" i="11"/>
  <c r="R27" i="11" s="1"/>
  <c r="A27" i="12"/>
  <c r="F27" i="12" s="1"/>
  <c r="K3497" i="10"/>
  <c r="O3501" i="10"/>
  <c r="R3501" i="10" s="1"/>
  <c r="N3501" i="10"/>
  <c r="T3501" i="10" s="1"/>
  <c r="I3501" i="10"/>
  <c r="S3501" i="10"/>
  <c r="G3501" i="10"/>
  <c r="K3" i="11"/>
  <c r="J6" i="11"/>
  <c r="A6" i="12"/>
  <c r="F6" i="12" s="1"/>
  <c r="I6" i="11"/>
  <c r="Q6" i="11"/>
  <c r="K12" i="11"/>
  <c r="J15" i="11"/>
  <c r="I15" i="11"/>
  <c r="P15" i="11"/>
  <c r="A15" i="12"/>
  <c r="F15" i="12" s="1"/>
  <c r="Q15" i="11"/>
  <c r="K21" i="11"/>
  <c r="J24" i="11"/>
  <c r="I24" i="11"/>
  <c r="A24" i="12"/>
  <c r="F24" i="12" s="1"/>
  <c r="Q24" i="11"/>
  <c r="F27" i="11"/>
  <c r="H27" i="11"/>
  <c r="O31" i="11"/>
  <c r="Q31" i="11" s="1"/>
  <c r="B13" i="12"/>
  <c r="B25" i="12"/>
  <c r="H29" i="11"/>
  <c r="L30" i="11"/>
  <c r="P31" i="11"/>
  <c r="M30" i="11"/>
  <c r="E31" i="11"/>
  <c r="B3" i="12"/>
  <c r="A10" i="12"/>
  <c r="F10" i="12" s="1"/>
  <c r="B15" i="12"/>
  <c r="A22" i="12"/>
  <c r="F22" i="12" s="1"/>
  <c r="B27" i="12"/>
  <c r="M3487" i="10"/>
  <c r="T3487" i="10" s="1"/>
  <c r="M3491" i="10"/>
  <c r="M3495" i="10"/>
  <c r="T3495" i="10" s="1"/>
  <c r="M3499" i="10"/>
  <c r="F4" i="11"/>
  <c r="R4" i="11"/>
  <c r="N6" i="11"/>
  <c r="P6" i="11" s="1"/>
  <c r="F7" i="11"/>
  <c r="R7" i="11"/>
  <c r="N9" i="11"/>
  <c r="P9" i="11" s="1"/>
  <c r="R9" i="11" s="1"/>
  <c r="F10" i="11"/>
  <c r="R10" i="11"/>
  <c r="N12" i="11"/>
  <c r="P12" i="11" s="1"/>
  <c r="F13" i="11"/>
  <c r="R13" i="11"/>
  <c r="F16" i="11"/>
  <c r="R16" i="11"/>
  <c r="N18" i="11"/>
  <c r="P18" i="11" s="1"/>
  <c r="F19" i="11"/>
  <c r="R19" i="11"/>
  <c r="N21" i="11"/>
  <c r="P21" i="11" s="1"/>
  <c r="F22" i="11"/>
  <c r="R22" i="11"/>
  <c r="N24" i="11"/>
  <c r="P24" i="11" s="1"/>
  <c r="F25" i="11"/>
  <c r="R25" i="11"/>
  <c r="F28" i="11"/>
  <c r="R28" i="11"/>
  <c r="J29" i="11"/>
  <c r="N30" i="11"/>
  <c r="P30" i="11" s="1"/>
  <c r="F31" i="11"/>
  <c r="B10" i="12"/>
  <c r="B22" i="12"/>
  <c r="A29" i="12"/>
  <c r="F29" i="12" s="1"/>
  <c r="O30" i="11"/>
  <c r="Q30" i="11" s="1"/>
  <c r="G31" i="11"/>
  <c r="S31" i="11"/>
  <c r="B29" i="12"/>
  <c r="H4" i="11"/>
  <c r="H7" i="11"/>
  <c r="H10" i="11"/>
  <c r="H13" i="11"/>
  <c r="H16" i="11"/>
  <c r="H19" i="11"/>
  <c r="H22" i="11"/>
  <c r="H25" i="11"/>
  <c r="H28" i="11"/>
  <c r="L29" i="11"/>
  <c r="H31" i="11"/>
  <c r="A7" i="12"/>
  <c r="F7" i="12" s="1"/>
  <c r="A19" i="12"/>
  <c r="F19" i="12" s="1"/>
  <c r="A31" i="12"/>
  <c r="F31" i="12" s="1"/>
  <c r="M29" i="11"/>
  <c r="E30" i="11"/>
  <c r="I31" i="11"/>
  <c r="B7" i="12"/>
  <c r="B19" i="12"/>
  <c r="B31" i="12"/>
  <c r="N29" i="11"/>
  <c r="P29" i="11" s="1"/>
  <c r="F30" i="11"/>
  <c r="J31" i="11"/>
  <c r="K28" i="11"/>
  <c r="G30" i="11"/>
  <c r="S30" i="11"/>
  <c r="K31" i="11"/>
  <c r="A4" i="12"/>
  <c r="F4" i="12" s="1"/>
  <c r="A16" i="12"/>
  <c r="F16" i="12" s="1"/>
  <c r="A28" i="12"/>
  <c r="F28" i="12" s="1"/>
  <c r="H30" i="11"/>
  <c r="L31" i="11"/>
  <c r="B4" i="12"/>
  <c r="B16" i="12"/>
  <c r="B28" i="12"/>
  <c r="M13" i="11"/>
  <c r="M25" i="11"/>
  <c r="E29" i="11"/>
  <c r="Q29" i="11"/>
  <c r="I30" i="11"/>
  <c r="A30" i="12"/>
  <c r="F30" i="12" s="1"/>
  <c r="F29" i="11"/>
  <c r="Q2381" i="10" l="1"/>
  <c r="P2597" i="10"/>
  <c r="T2266" i="10"/>
  <c r="R2058" i="10"/>
  <c r="P2146" i="10"/>
  <c r="Q2150" i="10"/>
  <c r="R2040" i="10"/>
  <c r="P1846" i="10"/>
  <c r="R1893" i="10"/>
  <c r="R1667" i="10"/>
  <c r="R1244" i="10"/>
  <c r="R1359" i="10"/>
  <c r="R1177" i="10"/>
  <c r="S1165" i="10"/>
  <c r="R1107" i="10"/>
  <c r="R922" i="10"/>
  <c r="Q669" i="10"/>
  <c r="S766" i="10"/>
  <c r="P391" i="10"/>
  <c r="P375" i="10"/>
  <c r="T434" i="10"/>
  <c r="R362" i="10"/>
  <c r="R354" i="10"/>
  <c r="T623" i="10"/>
  <c r="P402" i="10"/>
  <c r="P260" i="10"/>
  <c r="R1383" i="10"/>
  <c r="T1325" i="10"/>
  <c r="R1723" i="10"/>
  <c r="R2458" i="10"/>
  <c r="R3479" i="10"/>
  <c r="P1603" i="10"/>
  <c r="P208" i="10"/>
  <c r="T1759" i="10"/>
  <c r="T3279" i="10"/>
  <c r="P3235" i="10"/>
  <c r="T3009" i="10"/>
  <c r="T3319" i="10"/>
  <c r="T2434" i="10"/>
  <c r="T597" i="10"/>
  <c r="T444" i="10"/>
  <c r="R1532" i="10"/>
  <c r="P177" i="10"/>
  <c r="T358" i="10"/>
  <c r="P1103" i="10"/>
  <c r="P676" i="10"/>
  <c r="T251" i="10"/>
  <c r="R45" i="10"/>
  <c r="R607" i="10"/>
  <c r="R580" i="10"/>
  <c r="R2834" i="10"/>
  <c r="P704" i="10"/>
  <c r="P3096" i="10"/>
  <c r="T3097" i="10"/>
  <c r="P2909" i="10"/>
  <c r="S2033" i="10"/>
  <c r="R1394" i="10"/>
  <c r="P1176" i="10"/>
  <c r="R702" i="10"/>
  <c r="T356" i="10"/>
  <c r="T151" i="10"/>
  <c r="T364" i="10"/>
  <c r="P244" i="10"/>
  <c r="R444" i="10"/>
  <c r="T2373" i="10"/>
  <c r="T688" i="10"/>
  <c r="R104" i="10"/>
  <c r="S2330" i="10"/>
  <c r="R669" i="10"/>
  <c r="P241" i="10"/>
  <c r="P2994" i="10"/>
  <c r="T2698" i="10"/>
  <c r="S2350" i="10"/>
  <c r="Q2212" i="10"/>
  <c r="T2059" i="10"/>
  <c r="S2167" i="10"/>
  <c r="P1752" i="10"/>
  <c r="R1536" i="10"/>
  <c r="R1581" i="10"/>
  <c r="R1423" i="10"/>
  <c r="R1215" i="10"/>
  <c r="R681" i="10"/>
  <c r="R992" i="10"/>
  <c r="T517" i="10"/>
  <c r="R375" i="10"/>
  <c r="T95" i="10"/>
  <c r="T47" i="10"/>
  <c r="R573" i="10"/>
  <c r="R1774" i="10"/>
  <c r="P2787" i="10"/>
  <c r="P3006" i="10"/>
  <c r="R2848" i="10"/>
  <c r="P1111" i="10"/>
  <c r="T838" i="10"/>
  <c r="P403" i="10"/>
  <c r="T139" i="10"/>
  <c r="T91" i="10"/>
  <c r="R364" i="10"/>
  <c r="T82" i="10"/>
  <c r="P3298" i="10"/>
  <c r="P2940" i="10"/>
  <c r="P1247" i="10"/>
  <c r="T712" i="10"/>
  <c r="R1531" i="10"/>
  <c r="R1135" i="10"/>
  <c r="R176" i="10"/>
  <c r="T544" i="10"/>
  <c r="P16" i="10"/>
  <c r="P2408" i="10"/>
  <c r="P1662" i="10"/>
  <c r="P3355" i="10"/>
  <c r="R3146" i="10"/>
  <c r="R2860" i="10"/>
  <c r="Q1262" i="10"/>
  <c r="T294" i="10"/>
  <c r="P161" i="10"/>
  <c r="P1647" i="10"/>
  <c r="R1683" i="10"/>
  <c r="P1619" i="10"/>
  <c r="T732" i="10"/>
  <c r="T784" i="10"/>
  <c r="U784" i="10" s="1"/>
  <c r="T2419" i="10"/>
  <c r="R3057" i="10"/>
  <c r="T3164" i="10"/>
  <c r="T3023" i="10"/>
  <c r="S2629" i="10"/>
  <c r="Q3006" i="10"/>
  <c r="P1680" i="10"/>
  <c r="Q1176" i="10"/>
  <c r="P598" i="10"/>
  <c r="R361" i="10"/>
  <c r="P2229" i="10"/>
  <c r="P1075" i="10"/>
  <c r="U1075" i="10" s="1"/>
  <c r="P2608" i="10"/>
  <c r="T275" i="10"/>
  <c r="P651" i="10"/>
  <c r="P3428" i="10"/>
  <c r="P3346" i="10"/>
  <c r="T3132" i="10"/>
  <c r="S2298" i="10"/>
  <c r="P2579" i="10"/>
  <c r="T1946" i="10"/>
  <c r="R1929" i="10"/>
  <c r="S50" i="10"/>
  <c r="T2800" i="10"/>
  <c r="R3186" i="10"/>
  <c r="P346" i="10"/>
  <c r="R1051" i="10"/>
  <c r="P2710" i="10"/>
  <c r="T2663" i="10"/>
  <c r="P966" i="10"/>
  <c r="R717" i="10"/>
  <c r="P523" i="10"/>
  <c r="T110" i="10"/>
  <c r="R86" i="10"/>
  <c r="T262" i="10"/>
  <c r="R1543" i="10"/>
  <c r="P32" i="10"/>
  <c r="T217" i="10"/>
  <c r="T169" i="10"/>
  <c r="P1171" i="10"/>
  <c r="R1119" i="10"/>
  <c r="R979" i="10"/>
  <c r="R2346" i="10"/>
  <c r="T2482" i="10"/>
  <c r="T1534" i="10"/>
  <c r="S1010" i="10"/>
  <c r="T314" i="10"/>
  <c r="R682" i="10"/>
  <c r="R634" i="10"/>
  <c r="T785" i="10"/>
  <c r="Q640" i="10"/>
  <c r="P531" i="10"/>
  <c r="P580" i="10"/>
  <c r="T2528" i="10"/>
  <c r="R1937" i="10"/>
  <c r="T1186" i="10"/>
  <c r="S1206" i="10"/>
  <c r="T2539" i="10"/>
  <c r="T2576" i="10"/>
  <c r="T2432" i="10"/>
  <c r="R2523" i="10"/>
  <c r="R1644" i="10"/>
  <c r="R1073" i="10"/>
  <c r="R541" i="10"/>
  <c r="T931" i="10"/>
  <c r="P1107" i="10"/>
  <c r="R3337" i="10"/>
  <c r="U3182" i="10"/>
  <c r="T2480" i="10"/>
  <c r="R2776" i="10"/>
  <c r="T3488" i="10"/>
  <c r="R2993" i="10"/>
  <c r="R2394" i="10"/>
  <c r="T2688" i="10"/>
  <c r="T302" i="10"/>
  <c r="T1653" i="10"/>
  <c r="T1789" i="10"/>
  <c r="T748" i="10"/>
  <c r="T874" i="10"/>
  <c r="R1299" i="10"/>
  <c r="T666" i="10"/>
  <c r="T541" i="10"/>
  <c r="S3479" i="10"/>
  <c r="P3264" i="10"/>
  <c r="P3132" i="10"/>
  <c r="R2969" i="10"/>
  <c r="P3124" i="10"/>
  <c r="R2641" i="10"/>
  <c r="T2301" i="10"/>
  <c r="P2210" i="10"/>
  <c r="T1834" i="10"/>
  <c r="R1938" i="10"/>
  <c r="R1252" i="10"/>
  <c r="R1070" i="10"/>
  <c r="P988" i="10"/>
  <c r="R631" i="10"/>
  <c r="T525" i="10"/>
  <c r="R582" i="10"/>
  <c r="P2616" i="10"/>
  <c r="P1702" i="10"/>
  <c r="T1536" i="10"/>
  <c r="P1415" i="10"/>
  <c r="R1735" i="10"/>
  <c r="R1397" i="10"/>
  <c r="P1167" i="10"/>
  <c r="P1623" i="10"/>
  <c r="T2826" i="10"/>
  <c r="P1643" i="10"/>
  <c r="T1815" i="10"/>
  <c r="S1058" i="10"/>
  <c r="P820" i="10"/>
  <c r="P3315" i="10"/>
  <c r="P3256" i="10"/>
  <c r="T3066" i="10"/>
  <c r="R2624" i="10"/>
  <c r="R2640" i="10"/>
  <c r="P2321" i="10"/>
  <c r="S1022" i="10"/>
  <c r="T793" i="10"/>
  <c r="P714" i="10"/>
  <c r="U714" i="10" s="1"/>
  <c r="P590" i="10"/>
  <c r="R1830" i="10"/>
  <c r="P272" i="10"/>
  <c r="T683" i="10"/>
  <c r="T635" i="10"/>
  <c r="R3488" i="10"/>
  <c r="T3412" i="10"/>
  <c r="T3330" i="10"/>
  <c r="T3198" i="10"/>
  <c r="T3185" i="10"/>
  <c r="T3169" i="10"/>
  <c r="R3217" i="10"/>
  <c r="T3110" i="10"/>
  <c r="P2966" i="10"/>
  <c r="R3077" i="10"/>
  <c r="T2949" i="10"/>
  <c r="T2325" i="10"/>
  <c r="Q2608" i="10"/>
  <c r="P2203" i="10"/>
  <c r="R2358" i="10"/>
  <c r="T1618" i="10"/>
  <c r="P1376" i="10"/>
  <c r="R1694" i="10"/>
  <c r="P1396" i="10"/>
  <c r="P1408" i="10"/>
  <c r="T1377" i="10"/>
  <c r="P1282" i="10"/>
  <c r="R1528" i="10"/>
  <c r="S1595" i="10"/>
  <c r="P1583" i="10"/>
  <c r="P1272" i="10"/>
  <c r="T674" i="10"/>
  <c r="P248" i="10"/>
  <c r="P289" i="10"/>
  <c r="P2352" i="10"/>
  <c r="R2460" i="10"/>
  <c r="R2218" i="10"/>
  <c r="P136" i="10"/>
  <c r="P490" i="10"/>
  <c r="R832" i="10"/>
  <c r="R264" i="10"/>
  <c r="P732" i="10"/>
  <c r="T2903" i="10"/>
  <c r="T671" i="10"/>
  <c r="R31" i="11"/>
  <c r="R2904" i="10"/>
  <c r="T2836" i="10"/>
  <c r="R2411" i="10"/>
  <c r="T1959" i="10"/>
  <c r="P1493" i="10"/>
  <c r="T1569" i="10"/>
  <c r="P1227" i="10"/>
  <c r="R690" i="10"/>
  <c r="T482" i="10"/>
  <c r="P275" i="10"/>
  <c r="P404" i="10"/>
  <c r="T347" i="10"/>
  <c r="S122" i="10"/>
  <c r="R2448" i="10"/>
  <c r="T1695" i="10"/>
  <c r="U1695" i="10" s="1"/>
  <c r="R2424" i="10"/>
  <c r="P358" i="10"/>
  <c r="P685" i="10"/>
  <c r="P354" i="10"/>
  <c r="P514" i="10"/>
  <c r="P450" i="10"/>
  <c r="T810" i="10"/>
  <c r="P1867" i="10"/>
  <c r="R1725" i="10"/>
  <c r="P751" i="10"/>
  <c r="T2069" i="10"/>
  <c r="P3452" i="10"/>
  <c r="T3237" i="10"/>
  <c r="P2983" i="10"/>
  <c r="R2871" i="10"/>
  <c r="P2700" i="10"/>
  <c r="P2652" i="10"/>
  <c r="R2301" i="10"/>
  <c r="T1396" i="10"/>
  <c r="P1450" i="10"/>
  <c r="T1085" i="10"/>
  <c r="T989" i="10"/>
  <c r="R821" i="10"/>
  <c r="R1038" i="10"/>
  <c r="T350" i="10"/>
  <c r="T342" i="10"/>
  <c r="P535" i="10"/>
  <c r="P474" i="10"/>
  <c r="T726" i="10"/>
  <c r="R516" i="10"/>
  <c r="Q664" i="10"/>
  <c r="R77" i="10"/>
  <c r="R17" i="10"/>
  <c r="P234" i="10"/>
  <c r="P30" i="10"/>
  <c r="P3350" i="10"/>
  <c r="U3350" i="10" s="1"/>
  <c r="R484" i="10"/>
  <c r="R204" i="10"/>
  <c r="P808" i="10"/>
  <c r="P2742" i="10"/>
  <c r="P1982" i="10"/>
  <c r="T2302" i="10"/>
  <c r="T765" i="10"/>
  <c r="R206" i="10"/>
  <c r="P513" i="10"/>
  <c r="R285" i="10"/>
  <c r="T1751" i="10"/>
  <c r="P1631" i="10"/>
  <c r="U1631" i="10" s="1"/>
  <c r="R718" i="10"/>
  <c r="R294" i="10"/>
  <c r="P3306" i="10"/>
  <c r="U3306" i="10" s="1"/>
  <c r="R3343" i="10"/>
  <c r="P1700" i="10"/>
  <c r="R2406" i="10"/>
  <c r="P1857" i="10"/>
  <c r="P1433" i="10"/>
  <c r="P1248" i="10"/>
  <c r="R1415" i="10"/>
  <c r="T1097" i="10"/>
  <c r="P703" i="10"/>
  <c r="T405" i="10"/>
  <c r="R88" i="10"/>
  <c r="S32" i="10"/>
  <c r="P2249" i="10"/>
  <c r="R1211" i="10"/>
  <c r="P673" i="10"/>
  <c r="R740" i="10"/>
  <c r="P506" i="10"/>
  <c r="R772" i="10"/>
  <c r="P56" i="10"/>
  <c r="R764" i="10"/>
  <c r="R2265" i="10"/>
  <c r="T3473" i="10"/>
  <c r="R3395" i="10"/>
  <c r="T3145" i="10"/>
  <c r="T2464" i="10"/>
  <c r="T2416" i="10"/>
  <c r="T1884" i="10"/>
  <c r="R1658" i="10"/>
  <c r="P1201" i="10"/>
  <c r="R1596" i="10"/>
  <c r="P1558" i="10"/>
  <c r="P1156" i="10"/>
  <c r="P901" i="10"/>
  <c r="U901" i="10" s="1"/>
  <c r="P1049" i="10"/>
  <c r="R686" i="10"/>
  <c r="R638" i="10"/>
  <c r="T389" i="10"/>
  <c r="R842" i="10"/>
  <c r="P466" i="10"/>
  <c r="P262" i="10"/>
  <c r="R258" i="10"/>
  <c r="P3049" i="10"/>
  <c r="P1279" i="10"/>
  <c r="P876" i="10"/>
  <c r="T736" i="10"/>
  <c r="P1059" i="10"/>
  <c r="R602" i="10"/>
  <c r="T527" i="10"/>
  <c r="T788" i="10"/>
  <c r="T3156" i="10"/>
  <c r="R2001" i="10"/>
  <c r="S2001" i="10"/>
  <c r="T3060" i="10"/>
  <c r="T3313" i="10"/>
  <c r="P3155" i="10"/>
  <c r="P3030" i="10"/>
  <c r="P2732" i="10"/>
  <c r="S2931" i="10"/>
  <c r="T2695" i="10"/>
  <c r="R2151" i="10"/>
  <c r="S2151" i="10"/>
  <c r="P1995" i="10"/>
  <c r="R1632" i="10"/>
  <c r="S866" i="10"/>
  <c r="R866" i="10"/>
  <c r="P1532" i="10"/>
  <c r="P1580" i="10"/>
  <c r="S2760" i="10"/>
  <c r="R2760" i="10"/>
  <c r="S2640" i="10"/>
  <c r="T2275" i="10"/>
  <c r="T2095" i="10"/>
  <c r="P1765" i="10"/>
  <c r="R1453" i="10"/>
  <c r="P897" i="10"/>
  <c r="Q2297" i="10"/>
  <c r="P2297" i="10"/>
  <c r="R2385" i="10"/>
  <c r="S2385" i="10"/>
  <c r="S1341" i="10"/>
  <c r="R1341" i="10"/>
  <c r="P892" i="10"/>
  <c r="P742" i="10"/>
  <c r="R1878" i="10"/>
  <c r="S1878" i="10"/>
  <c r="Q1344" i="10"/>
  <c r="P1344" i="10"/>
  <c r="R1991" i="10"/>
  <c r="S1991" i="10"/>
  <c r="T1254" i="10"/>
  <c r="P3091" i="10"/>
  <c r="T3140" i="10"/>
  <c r="P3032" i="10"/>
  <c r="R2922" i="10"/>
  <c r="R2767" i="10"/>
  <c r="R2338" i="10"/>
  <c r="T2614" i="10"/>
  <c r="P2137" i="10"/>
  <c r="T1282" i="10"/>
  <c r="T1188" i="10"/>
  <c r="R1412" i="10"/>
  <c r="P3351" i="10"/>
  <c r="R3063" i="10"/>
  <c r="R3459" i="10"/>
  <c r="U2928" i="10"/>
  <c r="P3163" i="10"/>
  <c r="P3357" i="10"/>
  <c r="R3011" i="10"/>
  <c r="T2907" i="10"/>
  <c r="T2945" i="10"/>
  <c r="T2767" i="10"/>
  <c r="P2313" i="10"/>
  <c r="S1918" i="10"/>
  <c r="S1270" i="10"/>
  <c r="R1270" i="10"/>
  <c r="R1230" i="10"/>
  <c r="T3377" i="10"/>
  <c r="P3471" i="10"/>
  <c r="T3456" i="10"/>
  <c r="R2676" i="10"/>
  <c r="P2202" i="10"/>
  <c r="S2065" i="10"/>
  <c r="R2197" i="10"/>
  <c r="T2126" i="10"/>
  <c r="U2994" i="10"/>
  <c r="T4" i="11"/>
  <c r="E4" i="12" s="1"/>
  <c r="G4" i="12" s="1"/>
  <c r="T2987" i="10"/>
  <c r="P2879" i="10"/>
  <c r="R3431" i="10"/>
  <c r="S3233" i="10"/>
  <c r="R3078" i="10"/>
  <c r="P3060" i="10"/>
  <c r="P3002" i="10"/>
  <c r="U3002" i="10" s="1"/>
  <c r="T3208" i="10"/>
  <c r="P2712" i="10"/>
  <c r="U2712" i="10" s="1"/>
  <c r="T2964" i="10"/>
  <c r="P2807" i="10"/>
  <c r="P2365" i="10"/>
  <c r="P2386" i="10"/>
  <c r="T2481" i="10"/>
  <c r="T2203" i="10"/>
  <c r="T2055" i="10"/>
  <c r="P1620" i="10"/>
  <c r="P1332" i="10"/>
  <c r="T3168" i="10"/>
  <c r="T3478" i="10"/>
  <c r="R3192" i="10"/>
  <c r="R3144" i="10"/>
  <c r="T3005" i="10"/>
  <c r="R2953" i="10"/>
  <c r="P2733" i="10"/>
  <c r="P2354" i="10"/>
  <c r="P2322" i="10"/>
  <c r="T2352" i="10"/>
  <c r="P1937" i="10"/>
  <c r="T2066" i="10"/>
  <c r="T1602" i="10"/>
  <c r="R1970" i="10"/>
  <c r="T1638" i="10"/>
  <c r="T1590" i="10"/>
  <c r="P1540" i="10"/>
  <c r="P1480" i="10"/>
  <c r="T729" i="10"/>
  <c r="P934" i="10"/>
  <c r="P647" i="10"/>
  <c r="P635" i="10"/>
  <c r="P570" i="10"/>
  <c r="T73" i="10"/>
  <c r="P238" i="10"/>
  <c r="T3294" i="10"/>
  <c r="U3294" i="10" s="1"/>
  <c r="R2745" i="10"/>
  <c r="P2460" i="10"/>
  <c r="P1887" i="10"/>
  <c r="S2424" i="10"/>
  <c r="P1663" i="10"/>
  <c r="P548" i="10"/>
  <c r="P860" i="10"/>
  <c r="U860" i="10" s="1"/>
  <c r="P268" i="10"/>
  <c r="P856" i="10"/>
  <c r="P2635" i="10"/>
  <c r="T2260" i="10"/>
  <c r="P2377" i="10"/>
  <c r="P2477" i="10"/>
  <c r="T2262" i="10"/>
  <c r="T1846" i="10"/>
  <c r="P1926" i="10"/>
  <c r="T1770" i="10"/>
  <c r="R1468" i="10"/>
  <c r="R1508" i="10"/>
  <c r="P1298" i="10"/>
  <c r="P1506" i="10"/>
  <c r="T962" i="10"/>
  <c r="U840" i="10"/>
  <c r="R527" i="10"/>
  <c r="T488" i="10"/>
  <c r="T234" i="10"/>
  <c r="R1782" i="10"/>
  <c r="T1788" i="10"/>
  <c r="P188" i="10"/>
  <c r="T942" i="10"/>
  <c r="R786" i="10"/>
  <c r="R540" i="10"/>
  <c r="T391" i="10"/>
  <c r="T702" i="10"/>
  <c r="P700" i="10"/>
  <c r="R72" i="10"/>
  <c r="T881" i="10"/>
  <c r="T790" i="10"/>
  <c r="R475" i="10"/>
  <c r="R254" i="10"/>
  <c r="T700" i="10"/>
  <c r="T471" i="10"/>
  <c r="T407" i="10"/>
  <c r="R274" i="10"/>
  <c r="P88" i="10"/>
  <c r="T50" i="10"/>
  <c r="T1707" i="10"/>
  <c r="P809" i="10"/>
  <c r="P1286" i="10"/>
  <c r="P873" i="10"/>
  <c r="T3041" i="10"/>
  <c r="R2562" i="10"/>
  <c r="R2880" i="10"/>
  <c r="T2374" i="10"/>
  <c r="T2507" i="10"/>
  <c r="T2390" i="10"/>
  <c r="Q2352" i="10"/>
  <c r="T2278" i="10"/>
  <c r="T2187" i="10"/>
  <c r="T1996" i="10"/>
  <c r="T1964" i="10"/>
  <c r="T1932" i="10"/>
  <c r="P2112" i="10"/>
  <c r="P2148" i="10"/>
  <c r="P1910" i="10"/>
  <c r="R1934" i="10"/>
  <c r="R1729" i="10"/>
  <c r="T1709" i="10"/>
  <c r="R1358" i="10"/>
  <c r="T1117" i="10"/>
  <c r="R1104" i="10"/>
  <c r="T1038" i="10"/>
  <c r="T713" i="10"/>
  <c r="P1180" i="10"/>
  <c r="T320" i="10"/>
  <c r="R679" i="10"/>
  <c r="R667" i="10"/>
  <c r="P355" i="10"/>
  <c r="P3177" i="10"/>
  <c r="P2932" i="10"/>
  <c r="R2432" i="10"/>
  <c r="P1759" i="10"/>
  <c r="P1639" i="10"/>
  <c r="T816" i="10"/>
  <c r="P1239" i="10"/>
  <c r="R1563" i="10"/>
  <c r="R1349" i="10"/>
  <c r="T796" i="10"/>
  <c r="P1399" i="10"/>
  <c r="P1271" i="10"/>
  <c r="P302" i="10"/>
  <c r="R931" i="10"/>
  <c r="P720" i="10"/>
  <c r="R1822" i="10"/>
  <c r="P2741" i="10"/>
  <c r="R1949" i="10"/>
  <c r="R1535" i="10"/>
  <c r="R788" i="10"/>
  <c r="S2089" i="10"/>
  <c r="R2096" i="10"/>
  <c r="R1580" i="10"/>
  <c r="P1673" i="10"/>
  <c r="T1310" i="10"/>
  <c r="P1338" i="10"/>
  <c r="P541" i="10"/>
  <c r="T520" i="10"/>
  <c r="P533" i="10"/>
  <c r="T227" i="10"/>
  <c r="P3194" i="10"/>
  <c r="R180" i="10"/>
  <c r="P76" i="10"/>
  <c r="T2536" i="10"/>
  <c r="T2914" i="10"/>
  <c r="P2905" i="10"/>
  <c r="P2648" i="10"/>
  <c r="U2648" i="10" s="1"/>
  <c r="T2720" i="10"/>
  <c r="R2941" i="10"/>
  <c r="R2618" i="10"/>
  <c r="P2640" i="10"/>
  <c r="T2276" i="10"/>
  <c r="T2259" i="10"/>
  <c r="R2280" i="10"/>
  <c r="P2286" i="10"/>
  <c r="R2137" i="10"/>
  <c r="R1802" i="10"/>
  <c r="R1741" i="10"/>
  <c r="P1679" i="10"/>
  <c r="T1608" i="10"/>
  <c r="P1419" i="10"/>
  <c r="R1436" i="10"/>
  <c r="P1265" i="10"/>
  <c r="R1152" i="10"/>
  <c r="R1076" i="10"/>
  <c r="P519" i="10"/>
  <c r="R1126" i="10"/>
  <c r="R1088" i="10"/>
  <c r="P553" i="10"/>
  <c r="P3117" i="10"/>
  <c r="P2919" i="10"/>
  <c r="P1039" i="10"/>
  <c r="T776" i="10"/>
  <c r="R240" i="10"/>
  <c r="R2281" i="10"/>
  <c r="P2401" i="10"/>
  <c r="T2135" i="10"/>
  <c r="T2105" i="10"/>
  <c r="T2338" i="10"/>
  <c r="T2422" i="10"/>
  <c r="R2230" i="10"/>
  <c r="R2273" i="10"/>
  <c r="P1856" i="10"/>
  <c r="P1858" i="10"/>
  <c r="R1807" i="10"/>
  <c r="R1821" i="10"/>
  <c r="P1676" i="10"/>
  <c r="P1728" i="10"/>
  <c r="R1302" i="10"/>
  <c r="P1361" i="10"/>
  <c r="T1385" i="10"/>
  <c r="R1337" i="10"/>
  <c r="P1028" i="10"/>
  <c r="R844" i="10"/>
  <c r="T346" i="10"/>
  <c r="U346" i="10" s="1"/>
  <c r="P1126" i="10"/>
  <c r="R415" i="10"/>
  <c r="R647" i="10"/>
  <c r="R635" i="10"/>
  <c r="R946" i="10"/>
  <c r="T603" i="10"/>
  <c r="R298" i="10"/>
  <c r="T2389" i="10"/>
  <c r="P2253" i="10"/>
  <c r="R1651" i="10"/>
  <c r="T856" i="10"/>
  <c r="Q2688" i="10"/>
  <c r="P2688" i="10"/>
  <c r="S1493" i="10"/>
  <c r="R1493" i="10"/>
  <c r="Q1779" i="10"/>
  <c r="P1779" i="10"/>
  <c r="R2792" i="10"/>
  <c r="S2792" i="10"/>
  <c r="Q2467" i="10"/>
  <c r="P2467" i="10"/>
  <c r="S2172" i="10"/>
  <c r="R2172" i="10"/>
  <c r="S3087" i="10"/>
  <c r="R3087" i="10"/>
  <c r="P2942" i="10"/>
  <c r="S1156" i="10"/>
  <c r="R1156" i="10"/>
  <c r="R82" i="10"/>
  <c r="S82" i="10"/>
  <c r="P3479" i="10"/>
  <c r="S3361" i="10"/>
  <c r="R3361" i="10"/>
  <c r="R3239" i="10"/>
  <c r="Q749" i="10"/>
  <c r="P749" i="10"/>
  <c r="R3204" i="10"/>
  <c r="P3073" i="10"/>
  <c r="R3212" i="10"/>
  <c r="R2820" i="10"/>
  <c r="S2820" i="10"/>
  <c r="R2329" i="10"/>
  <c r="S2124" i="10"/>
  <c r="R2124" i="10"/>
  <c r="U2124" i="10" s="1"/>
  <c r="Q1875" i="10"/>
  <c r="P1875" i="10"/>
  <c r="T2764" i="10"/>
  <c r="S3017" i="10"/>
  <c r="R3017" i="10"/>
  <c r="R2772" i="10"/>
  <c r="S2772" i="10"/>
  <c r="S2491" i="10"/>
  <c r="R2491" i="10"/>
  <c r="S3013" i="10"/>
  <c r="R3013" i="10"/>
  <c r="Q3263" i="10"/>
  <c r="P3263" i="10"/>
  <c r="P566" i="10"/>
  <c r="Q566" i="10"/>
  <c r="T2492" i="10"/>
  <c r="Q3087" i="10"/>
  <c r="P3087" i="10"/>
  <c r="R2336" i="10"/>
  <c r="S2336" i="10"/>
  <c r="R3026" i="10"/>
  <c r="S3026" i="10"/>
  <c r="T2588" i="10"/>
  <c r="T2444" i="10"/>
  <c r="P3485" i="10"/>
  <c r="S3102" i="10"/>
  <c r="R3102" i="10"/>
  <c r="T3264" i="10"/>
  <c r="T3155" i="10"/>
  <c r="R3199" i="10"/>
  <c r="Q2859" i="10"/>
  <c r="P2859" i="10"/>
  <c r="P2835" i="10"/>
  <c r="T2679" i="10"/>
  <c r="R2097" i="10"/>
  <c r="S2097" i="10"/>
  <c r="Q2666" i="10"/>
  <c r="P2666" i="10"/>
  <c r="T2540" i="10"/>
  <c r="T2396" i="10"/>
  <c r="U2396" i="10" s="1"/>
  <c r="T2984" i="10"/>
  <c r="T3091" i="10"/>
  <c r="T3082" i="10"/>
  <c r="P3141" i="10"/>
  <c r="P2774" i="10"/>
  <c r="P1692" i="10"/>
  <c r="S1630" i="10"/>
  <c r="R1630" i="10"/>
  <c r="R1700" i="10"/>
  <c r="T1344" i="10"/>
  <c r="T1256" i="10"/>
  <c r="T745" i="10"/>
  <c r="R343" i="10"/>
  <c r="P3008" i="10"/>
  <c r="R2799" i="10"/>
  <c r="P2481" i="10"/>
  <c r="T2250" i="10"/>
  <c r="T2505" i="10"/>
  <c r="T1319" i="10"/>
  <c r="Q2003" i="10"/>
  <c r="T2552" i="10"/>
  <c r="P2680" i="10"/>
  <c r="U2680" i="10" s="1"/>
  <c r="R2353" i="10"/>
  <c r="T1935" i="10"/>
  <c r="T966" i="10"/>
  <c r="T725" i="10"/>
  <c r="T3459" i="10"/>
  <c r="P3441" i="10"/>
  <c r="T3404" i="10"/>
  <c r="P3365" i="10"/>
  <c r="P3059" i="10"/>
  <c r="T3070" i="10"/>
  <c r="T2924" i="10"/>
  <c r="S2681" i="10"/>
  <c r="R2784" i="10"/>
  <c r="T2977" i="10"/>
  <c r="T2855" i="10"/>
  <c r="P2298" i="10"/>
  <c r="R2836" i="10"/>
  <c r="T2314" i="10"/>
  <c r="T2411" i="10"/>
  <c r="R2171" i="10"/>
  <c r="T1619" i="10"/>
  <c r="T1423" i="10"/>
  <c r="P2348" i="10"/>
  <c r="P2278" i="10"/>
  <c r="S2247" i="10"/>
  <c r="T2270" i="10"/>
  <c r="R2252" i="10"/>
  <c r="T1856" i="10"/>
  <c r="T1556" i="10"/>
  <c r="T1298" i="10"/>
  <c r="T855" i="10"/>
  <c r="T807" i="10"/>
  <c r="T711" i="10"/>
  <c r="P1233" i="10"/>
  <c r="T317" i="10"/>
  <c r="Q61" i="10"/>
  <c r="P61" i="10"/>
  <c r="R591" i="10"/>
  <c r="S591" i="10"/>
  <c r="P2716" i="10"/>
  <c r="T2622" i="10"/>
  <c r="T2686" i="10"/>
  <c r="P2637" i="10"/>
  <c r="S2353" i="10"/>
  <c r="T2130" i="10"/>
  <c r="P2574" i="10"/>
  <c r="T2489" i="10"/>
  <c r="R2088" i="10"/>
  <c r="P1859" i="10"/>
  <c r="R1850" i="10"/>
  <c r="T1910" i="10"/>
  <c r="R1744" i="10"/>
  <c r="P1736" i="10"/>
  <c r="S1354" i="10"/>
  <c r="R1506" i="10"/>
  <c r="T1245" i="10"/>
  <c r="R916" i="10"/>
  <c r="R182" i="10"/>
  <c r="S130" i="10"/>
  <c r="R130" i="10"/>
  <c r="R250" i="10"/>
  <c r="R3419" i="10"/>
  <c r="R3485" i="10"/>
  <c r="S1602" i="10"/>
  <c r="T1409" i="10"/>
  <c r="S1318" i="10"/>
  <c r="R1318" i="10"/>
  <c r="T1436" i="10"/>
  <c r="S1284" i="10"/>
  <c r="R1284" i="10"/>
  <c r="U764" i="10"/>
  <c r="P1745" i="10"/>
  <c r="U1745" i="10" s="1"/>
  <c r="T10" i="11"/>
  <c r="E10" i="12" s="1"/>
  <c r="G10" i="12" s="1"/>
  <c r="S3500" i="10"/>
  <c r="T3455" i="10"/>
  <c r="P3490" i="10"/>
  <c r="T3417" i="10"/>
  <c r="R3223" i="10"/>
  <c r="R3377" i="10"/>
  <c r="R3351" i="10"/>
  <c r="P3201" i="10"/>
  <c r="T3223" i="10"/>
  <c r="P3183" i="10"/>
  <c r="R3081" i="10"/>
  <c r="T2580" i="10"/>
  <c r="T2532" i="10"/>
  <c r="U2532" i="10" s="1"/>
  <c r="T2484" i="10"/>
  <c r="T2436" i="10"/>
  <c r="R3203" i="10"/>
  <c r="P2882" i="10"/>
  <c r="T2941" i="10"/>
  <c r="P2555" i="10"/>
  <c r="P2539" i="10"/>
  <c r="T2309" i="10"/>
  <c r="T2263" i="10"/>
  <c r="T2483" i="10"/>
  <c r="T2699" i="10"/>
  <c r="T2417" i="10"/>
  <c r="R2429" i="10"/>
  <c r="T2292" i="10"/>
  <c r="T2370" i="10"/>
  <c r="P2184" i="10"/>
  <c r="U1942" i="10"/>
  <c r="R2286" i="10"/>
  <c r="P1927" i="10"/>
  <c r="P1781" i="10"/>
  <c r="T1121" i="10"/>
  <c r="T1157" i="10"/>
  <c r="T825" i="10"/>
  <c r="T988" i="10"/>
  <c r="T355" i="10"/>
  <c r="T86" i="10"/>
  <c r="R2472" i="10"/>
  <c r="T3300" i="10"/>
  <c r="Q1288" i="10"/>
  <c r="P1288" i="10"/>
  <c r="R3437" i="10"/>
  <c r="T2888" i="10"/>
  <c r="T2010" i="10"/>
  <c r="P3433" i="10"/>
  <c r="T3440" i="10"/>
  <c r="T3368" i="10"/>
  <c r="T3166" i="10"/>
  <c r="T3331" i="10"/>
  <c r="S3184" i="10"/>
  <c r="S3168" i="10"/>
  <c r="T3111" i="10"/>
  <c r="P3055" i="10"/>
  <c r="P2978" i="10"/>
  <c r="T3225" i="10"/>
  <c r="T3149" i="10"/>
  <c r="T2919" i="10"/>
  <c r="R2913" i="10"/>
  <c r="T2998" i="10"/>
  <c r="T3061" i="10"/>
  <c r="S2697" i="10"/>
  <c r="T2442" i="10"/>
  <c r="R2868" i="10"/>
  <c r="P2841" i="10"/>
  <c r="T2643" i="10"/>
  <c r="T2717" i="10"/>
  <c r="T2485" i="10"/>
  <c r="T2234" i="10"/>
  <c r="P2565" i="10"/>
  <c r="R2703" i="10"/>
  <c r="P2422" i="10"/>
  <c r="R2261" i="10"/>
  <c r="P2302" i="10"/>
  <c r="P1955" i="10"/>
  <c r="R1797" i="10"/>
  <c r="P1802" i="10"/>
  <c r="P1712" i="10"/>
  <c r="T1470" i="10"/>
  <c r="P1484" i="10"/>
  <c r="P1258" i="10"/>
  <c r="P667" i="10"/>
  <c r="Q667" i="10"/>
  <c r="R579" i="10"/>
  <c r="S579" i="10"/>
  <c r="R170" i="10"/>
  <c r="S170" i="10"/>
  <c r="R2568" i="10"/>
  <c r="P2017" i="10"/>
  <c r="T7" i="11"/>
  <c r="E7" i="12" s="1"/>
  <c r="G7" i="12" s="1"/>
  <c r="R23" i="11"/>
  <c r="P3436" i="10"/>
  <c r="T3329" i="10"/>
  <c r="P3229" i="10"/>
  <c r="P3075" i="10"/>
  <c r="R3344" i="10"/>
  <c r="R3069" i="10"/>
  <c r="R3270" i="10"/>
  <c r="P3143" i="10"/>
  <c r="R3225" i="10"/>
  <c r="T3093" i="10"/>
  <c r="S2856" i="10"/>
  <c r="T2788" i="10"/>
  <c r="T2736" i="10"/>
  <c r="T2394" i="10"/>
  <c r="R2650" i="10"/>
  <c r="P2425" i="10"/>
  <c r="P2624" i="10"/>
  <c r="S2438" i="10"/>
  <c r="T2354" i="10"/>
  <c r="R2574" i="10"/>
  <c r="T2004" i="10"/>
  <c r="T2255" i="10"/>
  <c r="S2230" i="10"/>
  <c r="R1923" i="10"/>
  <c r="T1869" i="10"/>
  <c r="R1958" i="10"/>
  <c r="S1958" i="10"/>
  <c r="Q1807" i="10"/>
  <c r="P1807" i="10"/>
  <c r="S1890" i="10"/>
  <c r="T1677" i="10"/>
  <c r="T1629" i="10"/>
  <c r="T1606" i="10"/>
  <c r="P1666" i="10"/>
  <c r="T831" i="10"/>
  <c r="T783" i="10"/>
  <c r="T735" i="10"/>
  <c r="T1105" i="10"/>
  <c r="P1312" i="10"/>
  <c r="T1062" i="10"/>
  <c r="S1224" i="10"/>
  <c r="R1224" i="10"/>
  <c r="U696" i="10"/>
  <c r="P737" i="10"/>
  <c r="P643" i="10"/>
  <c r="R150" i="10"/>
  <c r="T582" i="10"/>
  <c r="P3021" i="10"/>
  <c r="U3021" i="10" s="1"/>
  <c r="R2905" i="10"/>
  <c r="T2886" i="10"/>
  <c r="T2784" i="10"/>
  <c r="T2522" i="10"/>
  <c r="T2832" i="10"/>
  <c r="R2768" i="10"/>
  <c r="T2586" i="10"/>
  <c r="T2445" i="10"/>
  <c r="T1929" i="10"/>
  <c r="T1676" i="10"/>
  <c r="R1614" i="10"/>
  <c r="S1614" i="10"/>
  <c r="S885" i="10"/>
  <c r="R885" i="10"/>
  <c r="T2856" i="10"/>
  <c r="T3332" i="10"/>
  <c r="R3053" i="10"/>
  <c r="T3426" i="10"/>
  <c r="R3259" i="10"/>
  <c r="P3344" i="10"/>
  <c r="R3254" i="10"/>
  <c r="T3470" i="10"/>
  <c r="U3470" i="10" s="1"/>
  <c r="P3448" i="10"/>
  <c r="P3329" i="10"/>
  <c r="T3286" i="10"/>
  <c r="T3080" i="10"/>
  <c r="P3156" i="10"/>
  <c r="U3156" i="10" s="1"/>
  <c r="P3225" i="10"/>
  <c r="T2921" i="10"/>
  <c r="T2775" i="10"/>
  <c r="R2901" i="10"/>
  <c r="P2839" i="10"/>
  <c r="R2999" i="10"/>
  <c r="T2711" i="10"/>
  <c r="P2509" i="10"/>
  <c r="P2389" i="10"/>
  <c r="P2370" i="10"/>
  <c r="P2338" i="10"/>
  <c r="R2241" i="10"/>
  <c r="P2475" i="10"/>
  <c r="R2683" i="10"/>
  <c r="P2609" i="10"/>
  <c r="P2513" i="10"/>
  <c r="P2258" i="10"/>
  <c r="T2063" i="10"/>
  <c r="R2372" i="10"/>
  <c r="T2247" i="10"/>
  <c r="R2210" i="10"/>
  <c r="P1975" i="10"/>
  <c r="Q1857" i="10"/>
  <c r="S1902" i="10"/>
  <c r="P1609" i="10"/>
  <c r="T1553" i="10"/>
  <c r="T1437" i="10"/>
  <c r="T1506" i="10"/>
  <c r="P1629" i="10"/>
  <c r="P1594" i="10"/>
  <c r="P789" i="10"/>
  <c r="R857" i="10"/>
  <c r="S801" i="10"/>
  <c r="R801" i="10"/>
  <c r="S814" i="10"/>
  <c r="R814" i="10"/>
  <c r="Q692" i="10"/>
  <c r="U692" i="10" s="1"/>
  <c r="P692" i="10"/>
  <c r="Q644" i="10"/>
  <c r="P644" i="10"/>
  <c r="T1812" i="10"/>
  <c r="P2492" i="10"/>
  <c r="R1838" i="10"/>
  <c r="P1747" i="10"/>
  <c r="T868" i="10"/>
  <c r="P1291" i="10"/>
  <c r="P1535" i="10"/>
  <c r="T3394" i="10"/>
  <c r="P1789" i="10"/>
  <c r="P1805" i="10"/>
  <c r="R1901" i="10"/>
  <c r="T899" i="10"/>
  <c r="P1748" i="10"/>
  <c r="P1685" i="10"/>
  <c r="P1470" i="10"/>
  <c r="P1365" i="10"/>
  <c r="P1232" i="10"/>
  <c r="P1181" i="10"/>
  <c r="T1153" i="10"/>
  <c r="T1160" i="10"/>
  <c r="R1379" i="10"/>
  <c r="R1077" i="10"/>
  <c r="T1024" i="10"/>
  <c r="P990" i="10"/>
  <c r="T709" i="10"/>
  <c r="T854" i="10"/>
  <c r="P1038" i="10"/>
  <c r="T964" i="10"/>
  <c r="P833" i="10"/>
  <c r="R906" i="10"/>
  <c r="T866" i="10"/>
  <c r="T858" i="10"/>
  <c r="P721" i="10"/>
  <c r="T386" i="10"/>
  <c r="P63" i="10"/>
  <c r="P795" i="10"/>
  <c r="T857" i="10"/>
  <c r="S740" i="10"/>
  <c r="T687" i="10"/>
  <c r="T663" i="10"/>
  <c r="T639" i="10"/>
  <c r="T508" i="10"/>
  <c r="R281" i="10"/>
  <c r="P270" i="10"/>
  <c r="P3342" i="10"/>
  <c r="R2263" i="10"/>
  <c r="T1836" i="10"/>
  <c r="R1751" i="10"/>
  <c r="T1679" i="10"/>
  <c r="T1743" i="10"/>
  <c r="P1215" i="10"/>
  <c r="U1215" i="10" s="1"/>
  <c r="R2778" i="10"/>
  <c r="R2456" i="10"/>
  <c r="S1198" i="10"/>
  <c r="T1109" i="10"/>
  <c r="P945" i="10"/>
  <c r="T930" i="10"/>
  <c r="R689" i="10"/>
  <c r="R641" i="10"/>
  <c r="T1025" i="10"/>
  <c r="T1162" i="10"/>
  <c r="P225" i="10"/>
  <c r="R968" i="10"/>
  <c r="T914" i="10"/>
  <c r="R834" i="10"/>
  <c r="R781" i="10"/>
  <c r="T679" i="10"/>
  <c r="Q410" i="10"/>
  <c r="T186" i="10"/>
  <c r="P134" i="10"/>
  <c r="P2927" i="10"/>
  <c r="T2846" i="10"/>
  <c r="R2206" i="10"/>
  <c r="P2580" i="10"/>
  <c r="P1323" i="10"/>
  <c r="P112" i="10"/>
  <c r="T3033" i="10"/>
  <c r="T221" i="10"/>
  <c r="T173" i="10"/>
  <c r="R337" i="10"/>
  <c r="P1711" i="10"/>
  <c r="P1655" i="10"/>
  <c r="T1267" i="10"/>
  <c r="P1251" i="10"/>
  <c r="S72" i="10"/>
  <c r="P796" i="10"/>
  <c r="P132" i="10"/>
  <c r="R260" i="10"/>
  <c r="P2043" i="10"/>
  <c r="T607" i="10"/>
  <c r="T450" i="10"/>
  <c r="T128" i="10"/>
  <c r="T80" i="10"/>
  <c r="U80" i="10" s="1"/>
  <c r="T32" i="10"/>
  <c r="T8" i="10"/>
  <c r="T1184" i="10"/>
  <c r="Q511" i="10"/>
  <c r="U511" i="10" s="1"/>
  <c r="R666" i="10"/>
  <c r="P642" i="10"/>
  <c r="T867" i="10"/>
  <c r="P738" i="10"/>
  <c r="R1194" i="10"/>
  <c r="P993" i="10"/>
  <c r="T175" i="10"/>
  <c r="S206" i="10"/>
  <c r="T536" i="10"/>
  <c r="R508" i="10"/>
  <c r="R333" i="10"/>
  <c r="T3298" i="10"/>
  <c r="U3298" i="10" s="1"/>
  <c r="R3411" i="10"/>
  <c r="R2927" i="10"/>
  <c r="T2862" i="10"/>
  <c r="P2452" i="10"/>
  <c r="R1705" i="10"/>
  <c r="P1531" i="10"/>
  <c r="U1531" i="10" s="1"/>
  <c r="P744" i="10"/>
  <c r="P824" i="10"/>
  <c r="U824" i="10" s="1"/>
  <c r="R797" i="10"/>
  <c r="R940" i="10"/>
  <c r="T380" i="10"/>
  <c r="P1219" i="10"/>
  <c r="T1297" i="10"/>
  <c r="T1132" i="10"/>
  <c r="T1206" i="10"/>
  <c r="P932" i="10"/>
  <c r="P773" i="10"/>
  <c r="P725" i="10"/>
  <c r="P1084" i="10"/>
  <c r="T882" i="10"/>
  <c r="R964" i="10"/>
  <c r="R1053" i="10"/>
  <c r="P694" i="10"/>
  <c r="P573" i="10"/>
  <c r="R721" i="10"/>
  <c r="T445" i="10"/>
  <c r="T348" i="10"/>
  <c r="R324" i="10"/>
  <c r="P475" i="10"/>
  <c r="P411" i="10"/>
  <c r="T650" i="10"/>
  <c r="T742" i="10"/>
  <c r="P601" i="10"/>
  <c r="R149" i="10"/>
  <c r="T457" i="10"/>
  <c r="R42" i="10"/>
  <c r="P3024" i="10"/>
  <c r="T1599" i="10"/>
  <c r="R1759" i="10"/>
  <c r="U1759" i="10" s="1"/>
  <c r="R1737" i="10"/>
  <c r="P815" i="10"/>
  <c r="P1267" i="10"/>
  <c r="P1498" i="10"/>
  <c r="P1568" i="10"/>
  <c r="P1428" i="10"/>
  <c r="R1264" i="10"/>
  <c r="R865" i="10"/>
  <c r="T1134" i="10"/>
  <c r="T1192" i="10"/>
  <c r="T821" i="10"/>
  <c r="P855" i="10"/>
  <c r="P1004" i="10"/>
  <c r="S772" i="10"/>
  <c r="R158" i="10"/>
  <c r="P149" i="10"/>
  <c r="T492" i="10"/>
  <c r="P137" i="10"/>
  <c r="T113" i="10"/>
  <c r="P1731" i="10"/>
  <c r="T760" i="10"/>
  <c r="R236" i="10"/>
  <c r="R1265" i="10"/>
  <c r="T835" i="10"/>
  <c r="T787" i="10"/>
  <c r="T739" i="10"/>
  <c r="T1148" i="10"/>
  <c r="T1176" i="10"/>
  <c r="T741" i="10"/>
  <c r="T306" i="10"/>
  <c r="P589" i="10"/>
  <c r="R642" i="10"/>
  <c r="R498" i="10"/>
  <c r="T605" i="10"/>
  <c r="P663" i="10"/>
  <c r="P579" i="10"/>
  <c r="R432" i="10"/>
  <c r="T349" i="10"/>
  <c r="T325" i="10"/>
  <c r="T277" i="10"/>
  <c r="R2971" i="10"/>
  <c r="R1619" i="10"/>
  <c r="P1307" i="10"/>
  <c r="S1722" i="10"/>
  <c r="R1722" i="10"/>
  <c r="S1662" i="10"/>
  <c r="R1662" i="10"/>
  <c r="Q2780" i="10"/>
  <c r="P2780" i="10"/>
  <c r="Q2899" i="10"/>
  <c r="P2899" i="10"/>
  <c r="R2390" i="10"/>
  <c r="S2390" i="10"/>
  <c r="T2356" i="10"/>
  <c r="P2941" i="10"/>
  <c r="S2766" i="10"/>
  <c r="P3393" i="10"/>
  <c r="R3327" i="10"/>
  <c r="P2673" i="10"/>
  <c r="R2657" i="10"/>
  <c r="Q2326" i="10"/>
  <c r="P2326" i="10"/>
  <c r="T2493" i="10"/>
  <c r="P2533" i="10"/>
  <c r="T3429" i="10"/>
  <c r="P3424" i="10"/>
  <c r="R3332" i="10"/>
  <c r="P3204" i="10"/>
  <c r="S3207" i="10"/>
  <c r="R3207" i="10"/>
  <c r="P3014" i="10"/>
  <c r="U3014" i="10" s="1"/>
  <c r="P2990" i="10"/>
  <c r="T2892" i="10"/>
  <c r="P3011" i="10"/>
  <c r="T2982" i="10"/>
  <c r="R2894" i="10"/>
  <c r="T2669" i="10"/>
  <c r="S2314" i="10"/>
  <c r="P2451" i="10"/>
  <c r="P2214" i="10"/>
  <c r="Q2430" i="10"/>
  <c r="P2430" i="10"/>
  <c r="R2477" i="10"/>
  <c r="P2254" i="10"/>
  <c r="S1823" i="10"/>
  <c r="R1823" i="10"/>
  <c r="T3348" i="10"/>
  <c r="P3192" i="10"/>
  <c r="R2639" i="10"/>
  <c r="S2639" i="10"/>
  <c r="S2318" i="10"/>
  <c r="R2318" i="10"/>
  <c r="R3496" i="10"/>
  <c r="T3431" i="10"/>
  <c r="S3436" i="10"/>
  <c r="R3436" i="10"/>
  <c r="P3279" i="10"/>
  <c r="Q3279" i="10"/>
  <c r="S3331" i="10"/>
  <c r="R3331" i="10"/>
  <c r="P3082" i="10"/>
  <c r="R2986" i="10"/>
  <c r="S2986" i="10"/>
  <c r="T2707" i="10"/>
  <c r="P2684" i="10"/>
  <c r="R2555" i="10"/>
  <c r="S2555" i="10"/>
  <c r="T2350" i="10"/>
  <c r="R2494" i="10"/>
  <c r="Q2702" i="10"/>
  <c r="P2702" i="10"/>
  <c r="T2667" i="10"/>
  <c r="T2469" i="10"/>
  <c r="S3451" i="10"/>
  <c r="R3451" i="10"/>
  <c r="Q3205" i="10"/>
  <c r="P3205" i="10"/>
  <c r="P3017" i="10"/>
  <c r="P3280" i="10"/>
  <c r="Q3280" i="10"/>
  <c r="U3194" i="10"/>
  <c r="Q2779" i="10"/>
  <c r="P2779" i="10"/>
  <c r="S3041" i="10"/>
  <c r="R3041" i="10"/>
  <c r="U2275" i="10"/>
  <c r="S2902" i="10"/>
  <c r="R2902" i="10"/>
  <c r="T3028" i="10"/>
  <c r="T2920" i="10"/>
  <c r="T3340" i="10"/>
  <c r="P3255" i="10"/>
  <c r="T3187" i="10"/>
  <c r="T3248" i="10"/>
  <c r="R3224" i="10"/>
  <c r="S3224" i="10"/>
  <c r="P3270" i="10"/>
  <c r="R3104" i="10"/>
  <c r="S3104" i="10"/>
  <c r="R2783" i="10"/>
  <c r="S2783" i="10"/>
  <c r="T2727" i="10"/>
  <c r="S2631" i="10"/>
  <c r="R2631" i="10"/>
  <c r="U2631" i="10" s="1"/>
  <c r="T2880" i="10"/>
  <c r="R2534" i="10"/>
  <c r="S2534" i="10"/>
  <c r="T2438" i="10"/>
  <c r="P2180" i="10"/>
  <c r="Q2180" i="10"/>
  <c r="R2284" i="10"/>
  <c r="S2284" i="10"/>
  <c r="Q3139" i="10"/>
  <c r="P3139" i="10"/>
  <c r="S2996" i="10"/>
  <c r="R2996" i="10"/>
  <c r="U2617" i="10"/>
  <c r="T2627" i="10"/>
  <c r="R2623" i="10"/>
  <c r="S2623" i="10"/>
  <c r="S2976" i="10"/>
  <c r="R2976" i="10"/>
  <c r="P3431" i="10"/>
  <c r="T22" i="11"/>
  <c r="E22" i="12" s="1"/>
  <c r="G22" i="12" s="1"/>
  <c r="S3363" i="10"/>
  <c r="R3363" i="10"/>
  <c r="P3043" i="10"/>
  <c r="U3043" i="10" s="1"/>
  <c r="T3268" i="10"/>
  <c r="P3276" i="10"/>
  <c r="P3240" i="10"/>
  <c r="T3098" i="10"/>
  <c r="P3152" i="10"/>
  <c r="R3196" i="10"/>
  <c r="P2803" i="10"/>
  <c r="Q2803" i="10"/>
  <c r="T3119" i="10"/>
  <c r="T3001" i="10"/>
  <c r="T2967" i="10"/>
  <c r="R2622" i="10"/>
  <c r="S2622" i="10"/>
  <c r="T2083" i="10"/>
  <c r="P3360" i="10"/>
  <c r="Q3360" i="10"/>
  <c r="P2900" i="10"/>
  <c r="R2763" i="10"/>
  <c r="T2944" i="10"/>
  <c r="P3341" i="10"/>
  <c r="T3437" i="10"/>
  <c r="T3247" i="10"/>
  <c r="R3117" i="10"/>
  <c r="T3183" i="10"/>
  <c r="S3018" i="10"/>
  <c r="T3144" i="10"/>
  <c r="P3068" i="10"/>
  <c r="Q3068" i="10"/>
  <c r="P3093" i="10"/>
  <c r="T3006" i="10"/>
  <c r="P2699" i="10"/>
  <c r="R2238" i="10"/>
  <c r="P2055" i="10"/>
  <c r="T2152" i="10"/>
  <c r="T2015" i="10"/>
  <c r="T1232" i="10"/>
  <c r="T1037" i="10"/>
  <c r="R319" i="10"/>
  <c r="Q449" i="10"/>
  <c r="P449" i="10"/>
  <c r="S307" i="10"/>
  <c r="R307" i="10"/>
  <c r="P1924" i="10"/>
  <c r="T1637" i="10"/>
  <c r="P1500" i="10"/>
  <c r="Q1586" i="10"/>
  <c r="P1586" i="10"/>
  <c r="Q1468" i="10"/>
  <c r="P1468" i="10"/>
  <c r="P1321" i="10"/>
  <c r="T1589" i="10"/>
  <c r="S910" i="10"/>
  <c r="R910" i="10"/>
  <c r="T757" i="10"/>
  <c r="S873" i="10"/>
  <c r="R873" i="10"/>
  <c r="T833" i="10"/>
  <c r="T850" i="10"/>
  <c r="Q642" i="10"/>
  <c r="R618" i="10"/>
  <c r="S618" i="10"/>
  <c r="R230" i="10"/>
  <c r="T476" i="10"/>
  <c r="P2786" i="10"/>
  <c r="S2919" i="10"/>
  <c r="R2919" i="10"/>
  <c r="P678" i="10"/>
  <c r="Q678" i="10"/>
  <c r="T2" i="10"/>
  <c r="T2082" i="10"/>
  <c r="T2103" i="10"/>
  <c r="T1858" i="10"/>
  <c r="T1934" i="10"/>
  <c r="P1688" i="10"/>
  <c r="P1660" i="10"/>
  <c r="T1700" i="10"/>
  <c r="P1425" i="10"/>
  <c r="P1528" i="10"/>
  <c r="T1401" i="10"/>
  <c r="P1644" i="10"/>
  <c r="Q1644" i="10"/>
  <c r="T1366" i="10"/>
  <c r="T978" i="10"/>
  <c r="R805" i="10"/>
  <c r="T1096" i="10"/>
  <c r="T655" i="10"/>
  <c r="T643" i="10"/>
  <c r="R110" i="10"/>
  <c r="U3228" i="10"/>
  <c r="T3122" i="10"/>
  <c r="T2041" i="10"/>
  <c r="S1854" i="10"/>
  <c r="P2126" i="10"/>
  <c r="P1956" i="10"/>
  <c r="P1686" i="10"/>
  <c r="Q1686" i="10"/>
  <c r="U1291" i="10"/>
  <c r="T1364" i="10"/>
  <c r="S974" i="10"/>
  <c r="R974" i="10"/>
  <c r="R1157" i="10"/>
  <c r="R908" i="10"/>
  <c r="T36" i="10"/>
  <c r="R953" i="10"/>
  <c r="T690" i="10"/>
  <c r="R567" i="10"/>
  <c r="U792" i="10"/>
  <c r="R590" i="10"/>
  <c r="S590" i="10"/>
  <c r="Q428" i="10"/>
  <c r="P428" i="10"/>
  <c r="P3115" i="10"/>
  <c r="U3115" i="10" s="1"/>
  <c r="T2930" i="10"/>
  <c r="T2963" i="10"/>
  <c r="T2691" i="10"/>
  <c r="T2014" i="10"/>
  <c r="S2252" i="10"/>
  <c r="R2175" i="10"/>
  <c r="T2240" i="10"/>
  <c r="R2094" i="10"/>
  <c r="R18" i="11"/>
  <c r="P3477" i="10"/>
  <c r="T3448" i="10"/>
  <c r="T3413" i="10"/>
  <c r="T3257" i="10"/>
  <c r="P3399" i="10"/>
  <c r="T3355" i="10"/>
  <c r="Q3271" i="10"/>
  <c r="U3271" i="10" s="1"/>
  <c r="R3356" i="10"/>
  <c r="T3353" i="10"/>
  <c r="T3147" i="10"/>
  <c r="S3199" i="10"/>
  <c r="R3249" i="10"/>
  <c r="R3160" i="10"/>
  <c r="P3146" i="10"/>
  <c r="P3071" i="10"/>
  <c r="T3050" i="10"/>
  <c r="P3175" i="10"/>
  <c r="T3124" i="10"/>
  <c r="R3056" i="10"/>
  <c r="T3038" i="10"/>
  <c r="T2955" i="10"/>
  <c r="T2620" i="10"/>
  <c r="T2572" i="10"/>
  <c r="T2524" i="10"/>
  <c r="T2476" i="10"/>
  <c r="T2428" i="10"/>
  <c r="T3011" i="10"/>
  <c r="U3011" i="10" s="1"/>
  <c r="S2894" i="10"/>
  <c r="T2864" i="10"/>
  <c r="T2410" i="10"/>
  <c r="T2675" i="10"/>
  <c r="T2954" i="10"/>
  <c r="R2977" i="10"/>
  <c r="P2619" i="10"/>
  <c r="T2538" i="10"/>
  <c r="T2804" i="10"/>
  <c r="U2298" i="10"/>
  <c r="R2614" i="10"/>
  <c r="P2573" i="10"/>
  <c r="T2454" i="10"/>
  <c r="P2653" i="10"/>
  <c r="R2465" i="10"/>
  <c r="T2574" i="10"/>
  <c r="R2533" i="10"/>
  <c r="R2272" i="10"/>
  <c r="R2413" i="10"/>
  <c r="R2288" i="10"/>
  <c r="Q2067" i="10"/>
  <c r="Q2254" i="10"/>
  <c r="P2094" i="10"/>
  <c r="T1988" i="10"/>
  <c r="T2136" i="10"/>
  <c r="R1857" i="10"/>
  <c r="T1849" i="10"/>
  <c r="P1726" i="10"/>
  <c r="P1908" i="10"/>
  <c r="Q1612" i="10"/>
  <c r="T1799" i="10"/>
  <c r="P1621" i="10"/>
  <c r="R1756" i="10"/>
  <c r="R1713" i="10"/>
  <c r="P1488" i="10"/>
  <c r="S1262" i="10"/>
  <c r="R1262" i="10"/>
  <c r="P1538" i="10"/>
  <c r="P957" i="10"/>
  <c r="Q957" i="10"/>
  <c r="Q1212" i="10"/>
  <c r="P1212" i="10"/>
  <c r="T908" i="10"/>
  <c r="S781" i="10"/>
  <c r="P682" i="10"/>
  <c r="T770" i="10"/>
  <c r="T590" i="10"/>
  <c r="P341" i="10"/>
  <c r="P254" i="10"/>
  <c r="T473" i="10"/>
  <c r="T210" i="10"/>
  <c r="T331" i="10"/>
  <c r="T154" i="10"/>
  <c r="T258" i="10"/>
  <c r="P186" i="10"/>
  <c r="T6" i="10"/>
  <c r="T3402" i="10"/>
  <c r="U3402" i="10" s="1"/>
  <c r="P3481" i="10"/>
  <c r="R2720" i="10"/>
  <c r="T1616" i="10"/>
  <c r="R1469" i="10"/>
  <c r="S1469" i="10"/>
  <c r="T1262" i="10"/>
  <c r="T1028" i="10"/>
  <c r="R202" i="10"/>
  <c r="R563" i="10"/>
  <c r="R11" i="11"/>
  <c r="P3407" i="10"/>
  <c r="T3356" i="10"/>
  <c r="P3331" i="10"/>
  <c r="T3039" i="10"/>
  <c r="T2625" i="10"/>
  <c r="Q2148" i="10"/>
  <c r="T3447" i="10"/>
  <c r="R3477" i="10"/>
  <c r="R3432" i="10"/>
  <c r="T3434" i="10"/>
  <c r="T3408" i="10"/>
  <c r="P3275" i="10"/>
  <c r="T3256" i="10"/>
  <c r="R3333" i="10"/>
  <c r="P3272" i="10"/>
  <c r="P3107" i="10"/>
  <c r="P3219" i="10"/>
  <c r="T3199" i="10"/>
  <c r="T3152" i="10"/>
  <c r="T3192" i="10"/>
  <c r="U2946" i="10"/>
  <c r="S3084" i="10"/>
  <c r="P2752" i="10"/>
  <c r="T2965" i="10"/>
  <c r="P2893" i="10"/>
  <c r="R2967" i="10"/>
  <c r="T2636" i="10"/>
  <c r="T2645" i="10"/>
  <c r="P2949" i="10"/>
  <c r="T2619" i="10"/>
  <c r="S2720" i="10"/>
  <c r="R2682" i="10"/>
  <c r="P2672" i="10"/>
  <c r="T2721" i="10"/>
  <c r="P2808" i="10"/>
  <c r="Q2561" i="10"/>
  <c r="R2718" i="10"/>
  <c r="T2506" i="10"/>
  <c r="T2293" i="10"/>
  <c r="R2635" i="10"/>
  <c r="P2469" i="10"/>
  <c r="U2141" i="10"/>
  <c r="T2114" i="10"/>
  <c r="T2300" i="10"/>
  <c r="P2489" i="10"/>
  <c r="T2457" i="10"/>
  <c r="R2271" i="10"/>
  <c r="T2179" i="10"/>
  <c r="T2294" i="10"/>
  <c r="S2288" i="10"/>
  <c r="T2194" i="10"/>
  <c r="P2153" i="10"/>
  <c r="T1906" i="10"/>
  <c r="R1919" i="10"/>
  <c r="P2195" i="10"/>
  <c r="R2190" i="10"/>
  <c r="P2224" i="10"/>
  <c r="P2127" i="10"/>
  <c r="S1911" i="10"/>
  <c r="P2049" i="10"/>
  <c r="R1992" i="10"/>
  <c r="T2137" i="10"/>
  <c r="U2137" i="10" s="1"/>
  <c r="R2050" i="10"/>
  <c r="P2022" i="10"/>
  <c r="S1805" i="10"/>
  <c r="U1805" i="10" s="1"/>
  <c r="R1775" i="10"/>
  <c r="R2074" i="10"/>
  <c r="T1778" i="10"/>
  <c r="P1392" i="10"/>
  <c r="Q1556" i="10"/>
  <c r="P1556" i="10"/>
  <c r="T1302" i="10"/>
  <c r="R1321" i="10"/>
  <c r="T1405" i="10"/>
  <c r="S1089" i="10"/>
  <c r="R1089" i="10"/>
  <c r="S892" i="10"/>
  <c r="U892" i="10" s="1"/>
  <c r="R892" i="10"/>
  <c r="Q273" i="10"/>
  <c r="P273" i="10"/>
  <c r="Q257" i="10"/>
  <c r="P257" i="10"/>
  <c r="U257" i="10" s="1"/>
  <c r="Q209" i="10"/>
  <c r="P209" i="10"/>
  <c r="Q193" i="10"/>
  <c r="P193" i="10"/>
  <c r="T433" i="10"/>
  <c r="T496" i="10"/>
  <c r="P591" i="10"/>
  <c r="U591" i="10" s="1"/>
  <c r="P557" i="10"/>
  <c r="T42" i="10"/>
  <c r="U2966" i="10"/>
  <c r="T2911" i="10"/>
  <c r="R3176" i="10"/>
  <c r="P2986" i="10"/>
  <c r="T3000" i="10"/>
  <c r="R3444" i="10"/>
  <c r="R3164" i="10"/>
  <c r="R2721" i="10"/>
  <c r="R2615" i="10"/>
  <c r="U1989" i="10"/>
  <c r="P1969" i="10"/>
  <c r="P3312" i="10"/>
  <c r="T3351" i="10"/>
  <c r="R3219" i="10"/>
  <c r="T3172" i="10"/>
  <c r="T3232" i="10"/>
  <c r="P3164" i="10"/>
  <c r="T3077" i="10"/>
  <c r="R3101" i="10"/>
  <c r="P3134" i="10"/>
  <c r="T3134" i="10"/>
  <c r="R2998" i="10"/>
  <c r="U2998" i="10" s="1"/>
  <c r="P3054" i="10"/>
  <c r="T2923" i="10"/>
  <c r="T2925" i="10"/>
  <c r="R2831" i="10"/>
  <c r="T2754" i="10"/>
  <c r="T2533" i="10"/>
  <c r="S2650" i="10"/>
  <c r="T2462" i="10"/>
  <c r="P2611" i="10"/>
  <c r="R2637" i="10"/>
  <c r="T2243" i="10"/>
  <c r="U2243" i="10" s="1"/>
  <c r="R2227" i="10"/>
  <c r="P2368" i="10"/>
  <c r="R2437" i="10"/>
  <c r="R2393" i="10"/>
  <c r="T2052" i="10"/>
  <c r="P2076" i="10"/>
  <c r="P1897" i="10"/>
  <c r="R1883" i="10"/>
  <c r="T1610" i="10"/>
  <c r="T1562" i="10"/>
  <c r="T1893" i="10"/>
  <c r="T1729" i="10"/>
  <c r="T1565" i="10"/>
  <c r="T1458" i="10"/>
  <c r="P1221" i="10"/>
  <c r="S1581" i="10"/>
  <c r="P1093" i="10"/>
  <c r="U1093" i="10" s="1"/>
  <c r="T1382" i="10"/>
  <c r="R1292" i="10"/>
  <c r="P1146" i="10"/>
  <c r="P1098" i="10"/>
  <c r="T685" i="10"/>
  <c r="T673" i="10"/>
  <c r="R649" i="10"/>
  <c r="S1029" i="10"/>
  <c r="R1029" i="10"/>
  <c r="T318" i="10"/>
  <c r="T892" i="10"/>
  <c r="S1053" i="10"/>
  <c r="S566" i="10"/>
  <c r="R566" i="10"/>
  <c r="T233" i="10"/>
  <c r="T185" i="10"/>
  <c r="P914" i="10"/>
  <c r="P1124" i="10"/>
  <c r="P616" i="10"/>
  <c r="T465" i="10"/>
  <c r="R345" i="10"/>
  <c r="S345" i="10"/>
  <c r="R297" i="10"/>
  <c r="S297" i="10"/>
  <c r="R54" i="10"/>
  <c r="Q238" i="10"/>
  <c r="T153" i="10"/>
  <c r="T69" i="10"/>
  <c r="T333" i="10"/>
  <c r="P66" i="10"/>
  <c r="S3214" i="10"/>
  <c r="R3214" i="10"/>
  <c r="T3184" i="10"/>
  <c r="T3105" i="10"/>
  <c r="T2783" i="10"/>
  <c r="P2886" i="10"/>
  <c r="T2520" i="10"/>
  <c r="T2668" i="10"/>
  <c r="T2929" i="10"/>
  <c r="T2587" i="10"/>
  <c r="R2557" i="10"/>
  <c r="T2155" i="10"/>
  <c r="T3483" i="10"/>
  <c r="U3483" i="10" s="1"/>
  <c r="R26" i="11"/>
  <c r="T26" i="11" s="1"/>
  <c r="E26" i="12" s="1"/>
  <c r="G26" i="12" s="1"/>
  <c r="T3496" i="10"/>
  <c r="P3472" i="10"/>
  <c r="P3416" i="10"/>
  <c r="R3490" i="10"/>
  <c r="P3415" i="10"/>
  <c r="U3415" i="10" s="1"/>
  <c r="P3370" i="10"/>
  <c r="P3434" i="10"/>
  <c r="R3372" i="10"/>
  <c r="T3262" i="10"/>
  <c r="P3208" i="10"/>
  <c r="T3365" i="10"/>
  <c r="P3343" i="10"/>
  <c r="T3083" i="10"/>
  <c r="P3090" i="10"/>
  <c r="U3090" i="10" s="1"/>
  <c r="P3070" i="10"/>
  <c r="T3048" i="10"/>
  <c r="U3048" i="10" s="1"/>
  <c r="T3239" i="10"/>
  <c r="P3167" i="10"/>
  <c r="U2874" i="10"/>
  <c r="P2827" i="10"/>
  <c r="U2827" i="10" s="1"/>
  <c r="P3053" i="10"/>
  <c r="P2901" i="10"/>
  <c r="T2508" i="10"/>
  <c r="T2460" i="10"/>
  <c r="T3074" i="10"/>
  <c r="T2829" i="10"/>
  <c r="T2847" i="10"/>
  <c r="P2659" i="10"/>
  <c r="R2960" i="10"/>
  <c r="R2864" i="10"/>
  <c r="T2824" i="10"/>
  <c r="T2716" i="10"/>
  <c r="U2716" i="10" s="1"/>
  <c r="T2363" i="10"/>
  <c r="U2363" i="10" s="1"/>
  <c r="T2315" i="10"/>
  <c r="Q2723" i="10"/>
  <c r="T2831" i="10"/>
  <c r="P2669" i="10"/>
  <c r="T2603" i="10"/>
  <c r="P2804" i="10"/>
  <c r="T2641" i="10"/>
  <c r="R2322" i="10"/>
  <c r="P2542" i="10"/>
  <c r="P2483" i="10"/>
  <c r="T2670" i="10"/>
  <c r="T2577" i="10"/>
  <c r="R2609" i="10"/>
  <c r="T2138" i="10"/>
  <c r="R2377" i="10"/>
  <c r="T2181" i="10"/>
  <c r="R2380" i="10"/>
  <c r="P2287" i="10"/>
  <c r="Q2157" i="10"/>
  <c r="R2211" i="10"/>
  <c r="T2224" i="10"/>
  <c r="P1737" i="10"/>
  <c r="P1537" i="10"/>
  <c r="T1656" i="10"/>
  <c r="U1836" i="10"/>
  <c r="T1764" i="10"/>
  <c r="S1426" i="10"/>
  <c r="Q1700" i="10"/>
  <c r="P1209" i="10"/>
  <c r="U1209" i="10" s="1"/>
  <c r="S1245" i="10"/>
  <c r="R1245" i="10"/>
  <c r="S1252" i="10"/>
  <c r="P1169" i="10"/>
  <c r="T649" i="10"/>
  <c r="R637" i="10"/>
  <c r="Q950" i="10"/>
  <c r="P950" i="10"/>
  <c r="P690" i="10"/>
  <c r="T642" i="10"/>
  <c r="P597" i="10"/>
  <c r="T630" i="10"/>
  <c r="T591" i="10"/>
  <c r="Q174" i="10"/>
  <c r="P174" i="10"/>
  <c r="T291" i="10"/>
  <c r="R3178" i="10"/>
  <c r="T3396" i="10"/>
  <c r="P3319" i="10"/>
  <c r="T3176" i="10"/>
  <c r="T3007" i="10"/>
  <c r="U3007" i="10" s="1"/>
  <c r="T2951" i="10"/>
  <c r="R2483" i="10"/>
  <c r="U2483" i="10" s="1"/>
  <c r="R2644" i="10"/>
  <c r="T25" i="11"/>
  <c r="E25" i="12" s="1"/>
  <c r="G25" i="12" s="1"/>
  <c r="P3429" i="10"/>
  <c r="T3045" i="10"/>
  <c r="T2821" i="10"/>
  <c r="R2937" i="10"/>
  <c r="T2546" i="10"/>
  <c r="P2065" i="10"/>
  <c r="P2001" i="10"/>
  <c r="U2001" i="10" s="1"/>
  <c r="S3455" i="10"/>
  <c r="R12" i="11"/>
  <c r="T3435" i="10"/>
  <c r="P3440" i="10"/>
  <c r="P3364" i="10"/>
  <c r="T3400" i="10"/>
  <c r="T3308" i="10"/>
  <c r="Q3344" i="10"/>
  <c r="T3309" i="10"/>
  <c r="P3304" i="10"/>
  <c r="P3216" i="10"/>
  <c r="P3116" i="10"/>
  <c r="P3026" i="10"/>
  <c r="U3026" i="10" s="1"/>
  <c r="P3028" i="10"/>
  <c r="T3034" i="10"/>
  <c r="P2998" i="10"/>
  <c r="R2752" i="10"/>
  <c r="T2797" i="10"/>
  <c r="T2844" i="10"/>
  <c r="R3008" i="10"/>
  <c r="Q2905" i="10"/>
  <c r="R2546" i="10"/>
  <c r="R2522" i="10"/>
  <c r="T2697" i="10"/>
  <c r="T2760" i="10"/>
  <c r="T2704" i="10"/>
  <c r="P2689" i="10"/>
  <c r="R2686" i="10"/>
  <c r="R2507" i="10"/>
  <c r="U2416" i="10"/>
  <c r="S2657" i="10"/>
  <c r="P2644" i="10"/>
  <c r="S2615" i="10"/>
  <c r="P2218" i="10"/>
  <c r="U2218" i="10" s="1"/>
  <c r="T2421" i="10"/>
  <c r="T2106" i="10"/>
  <c r="T2267" i="10"/>
  <c r="U2267" i="10" s="1"/>
  <c r="P2356" i="10"/>
  <c r="T2068" i="10"/>
  <c r="T2036" i="10"/>
  <c r="T2212" i="10"/>
  <c r="R2145" i="10"/>
  <c r="P2340" i="10"/>
  <c r="T2285" i="10"/>
  <c r="S2178" i="10"/>
  <c r="T2164" i="10"/>
  <c r="S2091" i="10"/>
  <c r="T2073" i="10"/>
  <c r="R2056" i="10"/>
  <c r="P2147" i="10"/>
  <c r="T1970" i="10"/>
  <c r="P1760" i="10"/>
  <c r="T1866" i="10"/>
  <c r="T1993" i="10"/>
  <c r="T2079" i="10"/>
  <c r="P1485" i="10"/>
  <c r="U1485" i="10" s="1"/>
  <c r="R1903" i="10"/>
  <c r="P1983" i="10"/>
  <c r="S1700" i="10"/>
  <c r="P1729" i="10"/>
  <c r="S1330" i="10"/>
  <c r="P1436" i="10"/>
  <c r="U1436" i="10" s="1"/>
  <c r="U1143" i="10"/>
  <c r="R1386" i="10"/>
  <c r="S1386" i="10"/>
  <c r="R1013" i="10"/>
  <c r="T789" i="10"/>
  <c r="T897" i="10"/>
  <c r="U897" i="10" s="1"/>
  <c r="P705" i="10"/>
  <c r="T534" i="10"/>
  <c r="P1018" i="10"/>
  <c r="Q1018" i="10"/>
  <c r="S726" i="10"/>
  <c r="R726" i="10"/>
  <c r="S842" i="10"/>
  <c r="T177" i="10"/>
  <c r="U177" i="10" s="1"/>
  <c r="Q654" i="10"/>
  <c r="P654" i="10"/>
  <c r="Q538" i="10"/>
  <c r="T1124" i="10"/>
  <c r="P1066" i="10"/>
  <c r="T940" i="10"/>
  <c r="P550" i="10"/>
  <c r="S543" i="10"/>
  <c r="R543" i="10"/>
  <c r="P242" i="10"/>
  <c r="T353" i="10"/>
  <c r="T287" i="10"/>
  <c r="T17" i="10"/>
  <c r="T3494" i="10"/>
  <c r="P3461" i="10"/>
  <c r="U3461" i="10" s="1"/>
  <c r="P3421" i="10"/>
  <c r="P3417" i="10"/>
  <c r="P3381" i="10"/>
  <c r="T3347" i="10"/>
  <c r="T3278" i="10"/>
  <c r="S3345" i="10"/>
  <c r="T3201" i="10"/>
  <c r="T3120" i="10"/>
  <c r="U3120" i="10" s="1"/>
  <c r="P2969" i="10"/>
  <c r="T3076" i="10"/>
  <c r="T3084" i="10"/>
  <c r="P2965" i="10"/>
  <c r="U2965" i="10" s="1"/>
  <c r="P2876" i="10"/>
  <c r="T2970" i="10"/>
  <c r="T2950" i="10"/>
  <c r="T3203" i="10"/>
  <c r="T2466" i="10"/>
  <c r="R2916" i="10"/>
  <c r="T3129" i="10"/>
  <c r="R2981" i="10"/>
  <c r="P2715" i="10"/>
  <c r="T2780" i="10"/>
  <c r="R2566" i="10"/>
  <c r="T2578" i="10"/>
  <c r="R2290" i="10"/>
  <c r="T2618" i="10"/>
  <c r="R2673" i="10"/>
  <c r="T2683" i="10"/>
  <c r="T2571" i="10"/>
  <c r="T2330" i="10"/>
  <c r="T2547" i="10"/>
  <c r="P2660" i="10"/>
  <c r="P2201" i="10"/>
  <c r="T1999" i="10"/>
  <c r="R2294" i="10"/>
  <c r="S2023" i="10"/>
  <c r="T1864" i="10"/>
  <c r="S1871" i="10"/>
  <c r="R1684" i="10"/>
  <c r="T1861" i="10"/>
  <c r="U1861" i="10" s="1"/>
  <c r="T1734" i="10"/>
  <c r="T1685" i="10"/>
  <c r="P1281" i="10"/>
  <c r="S1342" i="10"/>
  <c r="R1342" i="10"/>
  <c r="T921" i="10"/>
  <c r="T1017" i="10"/>
  <c r="P698" i="10"/>
  <c r="T809" i="10"/>
  <c r="T1041" i="10"/>
  <c r="T584" i="10"/>
  <c r="S559" i="10"/>
  <c r="R559" i="10"/>
  <c r="U559" i="10" s="1"/>
  <c r="U804" i="10"/>
  <c r="P834" i="10"/>
  <c r="T722" i="10"/>
  <c r="P691" i="10"/>
  <c r="Q285" i="10"/>
  <c r="P285" i="10"/>
  <c r="T1609" i="10"/>
  <c r="T1650" i="10"/>
  <c r="R1681" i="10"/>
  <c r="T1394" i="10"/>
  <c r="R1344" i="10"/>
  <c r="T1657" i="10"/>
  <c r="T1326" i="10"/>
  <c r="T1244" i="10"/>
  <c r="R1296" i="10"/>
  <c r="P1370" i="10"/>
  <c r="T1077" i="10"/>
  <c r="R1389" i="10"/>
  <c r="R1097" i="10"/>
  <c r="T1140" i="10"/>
  <c r="R1006" i="10"/>
  <c r="R629" i="10"/>
  <c r="T697" i="10"/>
  <c r="R1090" i="10"/>
  <c r="R605" i="10"/>
  <c r="P842" i="10"/>
  <c r="T896" i="10"/>
  <c r="T1194" i="10"/>
  <c r="T841" i="10"/>
  <c r="T571" i="10"/>
  <c r="T83" i="10"/>
  <c r="P250" i="10"/>
  <c r="T432" i="10"/>
  <c r="T409" i="10"/>
  <c r="Q648" i="10"/>
  <c r="T214" i="10"/>
  <c r="P393" i="10"/>
  <c r="R315" i="10"/>
  <c r="R153" i="10"/>
  <c r="P106" i="10"/>
  <c r="T195" i="10"/>
  <c r="P85" i="10"/>
  <c r="T38" i="10"/>
  <c r="T26" i="10"/>
  <c r="T14" i="10"/>
  <c r="P3338" i="10"/>
  <c r="U3338" i="10" s="1"/>
  <c r="T3371" i="10"/>
  <c r="P2765" i="10"/>
  <c r="U2765" i="10" s="1"/>
  <c r="P2448" i="10"/>
  <c r="R2109" i="10"/>
  <c r="U2109" i="10" s="1"/>
  <c r="R1711" i="10"/>
  <c r="R2231" i="10"/>
  <c r="T2048" i="10"/>
  <c r="R864" i="10"/>
  <c r="R796" i="10"/>
  <c r="S264" i="10"/>
  <c r="P1310" i="10"/>
  <c r="R1659" i="10"/>
  <c r="P2111" i="10"/>
  <c r="P1543" i="10"/>
  <c r="T1323" i="10"/>
  <c r="P628" i="10"/>
  <c r="R124" i="10"/>
  <c r="P240" i="10"/>
  <c r="Q1310" i="10"/>
  <c r="P2343" i="10"/>
  <c r="P2424" i="10"/>
  <c r="R164" i="10"/>
  <c r="T2333" i="10"/>
  <c r="R1639" i="10"/>
  <c r="U1639" i="10" s="1"/>
  <c r="T1763" i="10"/>
  <c r="R56" i="10"/>
  <c r="R3079" i="10"/>
  <c r="P2440" i="10"/>
  <c r="P1599" i="10"/>
  <c r="T744" i="10"/>
  <c r="R232" i="10"/>
  <c r="P84" i="10"/>
  <c r="P2560" i="10"/>
  <c r="S2560" i="10"/>
  <c r="T1542" i="10"/>
  <c r="U1542" i="10" s="1"/>
  <c r="P1473" i="10"/>
  <c r="T1674" i="10"/>
  <c r="T1658" i="10"/>
  <c r="S1582" i="10"/>
  <c r="T1426" i="10"/>
  <c r="T1568" i="10"/>
  <c r="P1545" i="10"/>
  <c r="P1456" i="10"/>
  <c r="P1377" i="10"/>
  <c r="P1496" i="10"/>
  <c r="P1461" i="10"/>
  <c r="R1218" i="10"/>
  <c r="T1182" i="10"/>
  <c r="T1170" i="10"/>
  <c r="T1316" i="10"/>
  <c r="P1289" i="10"/>
  <c r="T1360" i="10"/>
  <c r="P1085" i="10"/>
  <c r="T1138" i="10"/>
  <c r="T956" i="10"/>
  <c r="R1356" i="10"/>
  <c r="T938" i="10"/>
  <c r="R920" i="10"/>
  <c r="T893" i="10"/>
  <c r="P980" i="10"/>
  <c r="T200" i="10"/>
  <c r="R737" i="10"/>
  <c r="P801" i="10"/>
  <c r="T526" i="10"/>
  <c r="T706" i="10"/>
  <c r="R841" i="10"/>
  <c r="R785" i="10"/>
  <c r="T801" i="10"/>
  <c r="R655" i="10"/>
  <c r="R570" i="10"/>
  <c r="T147" i="10"/>
  <c r="T497" i="10"/>
  <c r="T573" i="10"/>
  <c r="R372" i="10"/>
  <c r="P266" i="10"/>
  <c r="P660" i="10"/>
  <c r="T89" i="10"/>
  <c r="T37" i="10"/>
  <c r="T29" i="10"/>
  <c r="T21" i="10"/>
  <c r="T13" i="10"/>
  <c r="T5" i="10"/>
  <c r="T315" i="10"/>
  <c r="T198" i="10"/>
  <c r="R41" i="10"/>
  <c r="T359" i="10"/>
  <c r="P331" i="10"/>
  <c r="R3380" i="10"/>
  <c r="T3378" i="10"/>
  <c r="P3069" i="10"/>
  <c r="P2612" i="10"/>
  <c r="P2630" i="10"/>
  <c r="U2630" i="10" s="1"/>
  <c r="P2572" i="10"/>
  <c r="R2544" i="10"/>
  <c r="R2552" i="10"/>
  <c r="R2170" i="10"/>
  <c r="R1583" i="10"/>
  <c r="P1615" i="10"/>
  <c r="U1615" i="10" s="1"/>
  <c r="S604" i="10"/>
  <c r="R212" i="10"/>
  <c r="R2202" i="10"/>
  <c r="U2202" i="10" s="1"/>
  <c r="S1551" i="10"/>
  <c r="R1551" i="10"/>
  <c r="R1633" i="10"/>
  <c r="U1853" i="10"/>
  <c r="P1710" i="10"/>
  <c r="T1701" i="10"/>
  <c r="T1526" i="10"/>
  <c r="P1510" i="10"/>
  <c r="T1528" i="10"/>
  <c r="R1452" i="10"/>
  <c r="P1189" i="10"/>
  <c r="U1189" i="10" s="1"/>
  <c r="P1033" i="10"/>
  <c r="U1033" i="10" s="1"/>
  <c r="T1450" i="10"/>
  <c r="P1193" i="10"/>
  <c r="R1382" i="10"/>
  <c r="T1329" i="10"/>
  <c r="T1166" i="10"/>
  <c r="P1360" i="10"/>
  <c r="T1146" i="10"/>
  <c r="T1005" i="10"/>
  <c r="T1154" i="10"/>
  <c r="T1156" i="10"/>
  <c r="U1156" i="10" s="1"/>
  <c r="T1257" i="10"/>
  <c r="R773" i="10"/>
  <c r="R677" i="10"/>
  <c r="S992" i="10"/>
  <c r="P913" i="10"/>
  <c r="T290" i="10"/>
  <c r="R1180" i="10"/>
  <c r="T1273" i="10"/>
  <c r="T1014" i="10"/>
  <c r="R754" i="10"/>
  <c r="Q1611" i="10"/>
  <c r="P688" i="10"/>
  <c r="U688" i="10" s="1"/>
  <c r="T774" i="10"/>
  <c r="T691" i="10"/>
  <c r="T631" i="10"/>
  <c r="R1124" i="10"/>
  <c r="R1066" i="10"/>
  <c r="T255" i="10"/>
  <c r="P102" i="10"/>
  <c r="P226" i="10"/>
  <c r="Q262" i="10"/>
  <c r="P138" i="10"/>
  <c r="P37" i="10"/>
  <c r="T190" i="10"/>
  <c r="T3307" i="10"/>
  <c r="P3214" i="10"/>
  <c r="R2862" i="10"/>
  <c r="R2774" i="10"/>
  <c r="R2133" i="10"/>
  <c r="U2133" i="10" s="1"/>
  <c r="T1865" i="10"/>
  <c r="T1683" i="10"/>
  <c r="R1663" i="10"/>
  <c r="U1663" i="10" s="1"/>
  <c r="T1251" i="10"/>
  <c r="U1251" i="10" s="1"/>
  <c r="P1607" i="10"/>
  <c r="P1299" i="10"/>
  <c r="P836" i="10"/>
  <c r="P812" i="10"/>
  <c r="R92" i="10"/>
  <c r="P712" i="10"/>
  <c r="U712" i="10" s="1"/>
  <c r="S612" i="10"/>
  <c r="R612" i="10"/>
  <c r="T1721" i="10"/>
  <c r="P1489" i="10"/>
  <c r="R1954" i="10"/>
  <c r="T1712" i="10"/>
  <c r="T1448" i="10"/>
  <c r="T1490" i="10"/>
  <c r="P1682" i="10"/>
  <c r="R1608" i="10"/>
  <c r="R1516" i="10"/>
  <c r="P1478" i="10"/>
  <c r="T1328" i="10"/>
  <c r="T1346" i="10"/>
  <c r="T1554" i="10"/>
  <c r="S1264" i="10"/>
  <c r="P1410" i="10"/>
  <c r="T819" i="10"/>
  <c r="T771" i="10"/>
  <c r="T723" i="10"/>
  <c r="T1102" i="10"/>
  <c r="P1382" i="10"/>
  <c r="R1366" i="10"/>
  <c r="T1321" i="10"/>
  <c r="R929" i="10"/>
  <c r="T773" i="10"/>
  <c r="T1065" i="10"/>
  <c r="R989" i="10"/>
  <c r="P917" i="10"/>
  <c r="U869" i="10"/>
  <c r="T761" i="10"/>
  <c r="P964" i="10"/>
  <c r="U964" i="10" s="1"/>
  <c r="T1230" i="10"/>
  <c r="R722" i="10"/>
  <c r="P530" i="10"/>
  <c r="U530" i="10" s="1"/>
  <c r="P1037" i="10"/>
  <c r="T1018" i="10"/>
  <c r="T906" i="10"/>
  <c r="T968" i="10"/>
  <c r="T654" i="10"/>
  <c r="R894" i="10"/>
  <c r="P817" i="10"/>
  <c r="R687" i="10"/>
  <c r="R675" i="10"/>
  <c r="R663" i="10"/>
  <c r="T659" i="10"/>
  <c r="R651" i="10"/>
  <c r="R639" i="10"/>
  <c r="R465" i="10"/>
  <c r="R401" i="10"/>
  <c r="T343" i="10"/>
  <c r="T531" i="10"/>
  <c r="P521" i="10"/>
  <c r="T243" i="10"/>
  <c r="T377" i="10"/>
  <c r="T513" i="10"/>
  <c r="T481" i="10"/>
  <c r="P417" i="10"/>
  <c r="T619" i="10"/>
  <c r="T222" i="10"/>
  <c r="P333" i="10"/>
  <c r="P78" i="10"/>
  <c r="R190" i="10"/>
  <c r="R3460" i="10"/>
  <c r="T2870" i="10"/>
  <c r="T2830" i="10"/>
  <c r="S2488" i="10"/>
  <c r="T1668" i="10"/>
  <c r="P1495" i="10"/>
  <c r="P760" i="10"/>
  <c r="U760" i="10" s="1"/>
  <c r="P264" i="10"/>
  <c r="T1765" i="10"/>
  <c r="P716" i="10"/>
  <c r="U716" i="10" s="1"/>
  <c r="T1348" i="10"/>
  <c r="T1305" i="10"/>
  <c r="T1412" i="10"/>
  <c r="T1174" i="10"/>
  <c r="T1118" i="10"/>
  <c r="P1434" i="10"/>
  <c r="P1145" i="10"/>
  <c r="U1145" i="10" s="1"/>
  <c r="T1308" i="10"/>
  <c r="T1389" i="10"/>
  <c r="P976" i="10"/>
  <c r="R1084" i="10"/>
  <c r="P933" i="10"/>
  <c r="R1106" i="10"/>
  <c r="T1060" i="10"/>
  <c r="T1030" i="10"/>
  <c r="R1014" i="10"/>
  <c r="T802" i="10"/>
  <c r="T980" i="10"/>
  <c r="T403" i="10"/>
  <c r="T626" i="10"/>
  <c r="T886" i="10"/>
  <c r="T622" i="10"/>
  <c r="P894" i="10"/>
  <c r="P675" i="10"/>
  <c r="P617" i="10"/>
  <c r="T135" i="10"/>
  <c r="T87" i="10"/>
  <c r="T416" i="10"/>
  <c r="T452" i="10"/>
  <c r="R603" i="10"/>
  <c r="R98" i="10"/>
  <c r="T67" i="10"/>
  <c r="T339" i="10"/>
  <c r="S198" i="10"/>
  <c r="R309" i="10"/>
  <c r="T58" i="10"/>
  <c r="T428" i="10"/>
  <c r="P18" i="10"/>
  <c r="P6" i="10"/>
  <c r="P3330" i="10"/>
  <c r="P3162" i="10"/>
  <c r="P2921" i="10"/>
  <c r="P2496" i="10"/>
  <c r="R1806" i="10"/>
  <c r="R1537" i="10"/>
  <c r="T1259" i="10"/>
  <c r="U1259" i="10" s="1"/>
  <c r="T628" i="10"/>
  <c r="S260" i="10"/>
  <c r="R156" i="10"/>
  <c r="P3290" i="10"/>
  <c r="U3290" i="10" s="1"/>
  <c r="S3099" i="10"/>
  <c r="R3099" i="10"/>
  <c r="P1250" i="10"/>
  <c r="T1441" i="10"/>
  <c r="T1264" i="10"/>
  <c r="T1462" i="10"/>
  <c r="R1413" i="10"/>
  <c r="P1029" i="10"/>
  <c r="T992" i="10"/>
  <c r="T1000" i="10"/>
  <c r="T538" i="10"/>
  <c r="T894" i="10"/>
  <c r="T817" i="10"/>
  <c r="R683" i="10"/>
  <c r="R671" i="10"/>
  <c r="P546" i="10"/>
  <c r="T448" i="10"/>
  <c r="T321" i="10"/>
  <c r="R468" i="10"/>
  <c r="T400" i="10"/>
  <c r="P98" i="10"/>
  <c r="T305" i="10"/>
  <c r="T126" i="10"/>
  <c r="P38" i="10"/>
  <c r="P26" i="10"/>
  <c r="P14" i="10"/>
  <c r="T1755" i="10"/>
  <c r="R1731" i="10"/>
  <c r="T1952" i="10"/>
  <c r="U1952" i="10" s="1"/>
  <c r="T1552" i="10"/>
  <c r="P3455" i="10"/>
  <c r="Q3455" i="10"/>
  <c r="Q3426" i="10"/>
  <c r="P3426" i="10"/>
  <c r="Q3278" i="10"/>
  <c r="P3278" i="10"/>
  <c r="R3323" i="10"/>
  <c r="Q3212" i="10"/>
  <c r="P3212" i="10"/>
  <c r="T3159" i="10"/>
  <c r="P3041" i="10"/>
  <c r="Q3041" i="10"/>
  <c r="R3197" i="10"/>
  <c r="S3197" i="10"/>
  <c r="P3111" i="10"/>
  <c r="Q3111" i="10"/>
  <c r="T2796" i="10"/>
  <c r="S2647" i="10"/>
  <c r="R2647" i="10"/>
  <c r="T2981" i="10"/>
  <c r="Q2628" i="10"/>
  <c r="P2628" i="10"/>
  <c r="T3458" i="10"/>
  <c r="Q3439" i="10"/>
  <c r="U3439" i="10" s="1"/>
  <c r="T3425" i="10"/>
  <c r="U3425" i="10" s="1"/>
  <c r="S3464" i="10"/>
  <c r="R3464" i="10"/>
  <c r="P3411" i="10"/>
  <c r="Q3320" i="10"/>
  <c r="U3320" i="10" s="1"/>
  <c r="P3151" i="10"/>
  <c r="Q3151" i="10"/>
  <c r="Q3114" i="10"/>
  <c r="P3114" i="10"/>
  <c r="S2947" i="10"/>
  <c r="R2947" i="10"/>
  <c r="Q2614" i="10"/>
  <c r="P2614" i="10"/>
  <c r="T3493" i="10"/>
  <c r="R3492" i="10"/>
  <c r="S3435" i="10"/>
  <c r="R3435" i="10"/>
  <c r="Q3486" i="10"/>
  <c r="P3486" i="10"/>
  <c r="T3354" i="10"/>
  <c r="U3354" i="10" s="1"/>
  <c r="R3393" i="10"/>
  <c r="T3357" i="10"/>
  <c r="U3059" i="10"/>
  <c r="P3327" i="10"/>
  <c r="Q3327" i="10"/>
  <c r="T3231" i="10"/>
  <c r="T3217" i="10"/>
  <c r="U2985" i="10"/>
  <c r="P3159" i="10"/>
  <c r="T3081" i="10"/>
  <c r="P3031" i="10"/>
  <c r="P2915" i="10"/>
  <c r="Q2962" i="10"/>
  <c r="P2962" i="10"/>
  <c r="S2791" i="10"/>
  <c r="P2970" i="10"/>
  <c r="R2920" i="10"/>
  <c r="S2920" i="10"/>
  <c r="U2710" i="10"/>
  <c r="R2800" i="10"/>
  <c r="S2800" i="10"/>
  <c r="T2558" i="10"/>
  <c r="S3180" i="10"/>
  <c r="R3180" i="10"/>
  <c r="P2999" i="10"/>
  <c r="S2732" i="10"/>
  <c r="R2732" i="10"/>
  <c r="R2704" i="10"/>
  <c r="S2704" i="10"/>
  <c r="S2687" i="10"/>
  <c r="R2687" i="10"/>
  <c r="Q2333" i="10"/>
  <c r="P2333" i="10"/>
  <c r="R3153" i="10"/>
  <c r="S3153" i="10"/>
  <c r="R3042" i="10"/>
  <c r="S3042" i="10"/>
  <c r="S3074" i="10"/>
  <c r="R3074" i="10"/>
  <c r="T2684" i="10"/>
  <c r="P2868" i="10"/>
  <c r="Q2868" i="10"/>
  <c r="R2427" i="10"/>
  <c r="S2427" i="10"/>
  <c r="T3500" i="10"/>
  <c r="P2627" i="10"/>
  <c r="Q2627" i="10"/>
  <c r="R2852" i="10"/>
  <c r="S2852" i="10"/>
  <c r="T3112" i="10"/>
  <c r="Q3244" i="10"/>
  <c r="P3244" i="10"/>
  <c r="T2744" i="10"/>
  <c r="Q2357" i="10"/>
  <c r="P2357" i="10"/>
  <c r="T3471" i="10"/>
  <c r="S3381" i="10"/>
  <c r="P3400" i="10"/>
  <c r="U3400" i="10" s="1"/>
  <c r="P3308" i="10"/>
  <c r="U3130" i="10"/>
  <c r="P3149" i="10"/>
  <c r="T3073" i="10"/>
  <c r="S3239" i="10"/>
  <c r="T2918" i="10"/>
  <c r="T3078" i="10"/>
  <c r="Q2811" i="10"/>
  <c r="P2811" i="10"/>
  <c r="R3208" i="10"/>
  <c r="S3208" i="10"/>
  <c r="T3068" i="10"/>
  <c r="P2864" i="10"/>
  <c r="R2832" i="10"/>
  <c r="S2832" i="10"/>
  <c r="S2754" i="10"/>
  <c r="R2754" i="10"/>
  <c r="S2714" i="10"/>
  <c r="R2714" i="10"/>
  <c r="T3486" i="10"/>
  <c r="R3268" i="10"/>
  <c r="S3268" i="10"/>
  <c r="Q3133" i="10"/>
  <c r="P3133" i="10"/>
  <c r="T3143" i="10"/>
  <c r="P3300" i="10"/>
  <c r="T3064" i="10"/>
  <c r="U3064" i="10" s="1"/>
  <c r="T2933" i="10"/>
  <c r="T2713" i="10"/>
  <c r="R29" i="11"/>
  <c r="T29" i="11" s="1"/>
  <c r="E29" i="12" s="1"/>
  <c r="G29" i="12" s="1"/>
  <c r="T28" i="11"/>
  <c r="E28" i="12" s="1"/>
  <c r="G28" i="12" s="1"/>
  <c r="T13" i="11"/>
  <c r="E13" i="12" s="1"/>
  <c r="G13" i="12" s="1"/>
  <c r="R3474" i="10"/>
  <c r="T3479" i="10"/>
  <c r="U3479" i="10" s="1"/>
  <c r="Q3380" i="10"/>
  <c r="P3380" i="10"/>
  <c r="T3432" i="10"/>
  <c r="T3391" i="10"/>
  <c r="T3295" i="10"/>
  <c r="R3252" i="10"/>
  <c r="T3272" i="10"/>
  <c r="R3353" i="10"/>
  <c r="S3353" i="10"/>
  <c r="T3245" i="10"/>
  <c r="T3207" i="10"/>
  <c r="T3036" i="10"/>
  <c r="U3036" i="10" s="1"/>
  <c r="P3098" i="10"/>
  <c r="P2918" i="10"/>
  <c r="U2906" i="10"/>
  <c r="P3056" i="10"/>
  <c r="Q3056" i="10"/>
  <c r="R2921" i="10"/>
  <c r="U2909" i="10"/>
  <c r="S3053" i="10"/>
  <c r="T3037" i="10"/>
  <c r="R2975" i="10"/>
  <c r="T2960" i="10"/>
  <c r="R2824" i="10"/>
  <c r="S2824" i="10"/>
  <c r="T2714" i="10"/>
  <c r="T2397" i="10"/>
  <c r="P2306" i="10"/>
  <c r="P2771" i="10"/>
  <c r="R3365" i="10"/>
  <c r="U3365" i="10" s="1"/>
  <c r="S3365" i="10"/>
  <c r="S3332" i="10"/>
  <c r="T3139" i="10"/>
  <c r="P3184" i="10"/>
  <c r="T16" i="11"/>
  <c r="E16" i="12" s="1"/>
  <c r="G16" i="12" s="1"/>
  <c r="P3227" i="10"/>
  <c r="P3095" i="10"/>
  <c r="Q3095" i="10"/>
  <c r="U3157" i="10"/>
  <c r="R8" i="11"/>
  <c r="T8" i="11" s="1"/>
  <c r="E8" i="12" s="1"/>
  <c r="G8" i="12" s="1"/>
  <c r="R17" i="11"/>
  <c r="T17" i="11" s="1"/>
  <c r="E17" i="12" s="1"/>
  <c r="G17" i="12" s="1"/>
  <c r="R3424" i="10"/>
  <c r="S3424" i="10"/>
  <c r="T3436" i="10"/>
  <c r="T3420" i="10"/>
  <c r="S3259" i="10"/>
  <c r="Q3209" i="10"/>
  <c r="P3209" i="10"/>
  <c r="P3199" i="10"/>
  <c r="U3110" i="10"/>
  <c r="Q3249" i="10"/>
  <c r="P3249" i="10"/>
  <c r="T3086" i="10"/>
  <c r="U3086" i="10" s="1"/>
  <c r="U3066" i="10"/>
  <c r="T3254" i="10"/>
  <c r="T2993" i="10"/>
  <c r="P2947" i="10"/>
  <c r="Q3022" i="10"/>
  <c r="P3022" i="10"/>
  <c r="U2987" i="10"/>
  <c r="T3141" i="10"/>
  <c r="U3125" i="10"/>
  <c r="T3035" i="10"/>
  <c r="R2963" i="10"/>
  <c r="S2963" i="10"/>
  <c r="P2955" i="10"/>
  <c r="T2902" i="10"/>
  <c r="P2982" i="10"/>
  <c r="Q2982" i="10"/>
  <c r="R2313" i="10"/>
  <c r="S2313" i="10"/>
  <c r="Q3345" i="10"/>
  <c r="P3345" i="10"/>
  <c r="S3270" i="10"/>
  <c r="R3121" i="10"/>
  <c r="S3121" i="10"/>
  <c r="U3075" i="10"/>
  <c r="Q3076" i="10"/>
  <c r="P3076" i="10"/>
  <c r="R2872" i="10"/>
  <c r="S2872" i="10"/>
  <c r="P3453" i="10"/>
  <c r="S3368" i="10"/>
  <c r="T3285" i="10"/>
  <c r="U3285" i="10" s="1"/>
  <c r="R3364" i="10"/>
  <c r="S3364" i="10"/>
  <c r="S3395" i="10"/>
  <c r="P3311" i="10"/>
  <c r="T3327" i="10"/>
  <c r="T3216" i="10"/>
  <c r="T3148" i="10"/>
  <c r="P3047" i="10"/>
  <c r="Q3047" i="10"/>
  <c r="P3050" i="10"/>
  <c r="T3079" i="10"/>
  <c r="Q3045" i="10"/>
  <c r="P3080" i="10"/>
  <c r="T3196" i="10"/>
  <c r="T3128" i="10"/>
  <c r="S3098" i="10"/>
  <c r="R3098" i="10"/>
  <c r="P3118" i="10"/>
  <c r="Q3118" i="10"/>
  <c r="T2922" i="10"/>
  <c r="T3205" i="10"/>
  <c r="T3123" i="10"/>
  <c r="Q3034" i="10"/>
  <c r="P3034" i="10"/>
  <c r="T2942" i="10"/>
  <c r="P2727" i="10"/>
  <c r="Q2727" i="10"/>
  <c r="T2890" i="10"/>
  <c r="T3008" i="10"/>
  <c r="P2656" i="10"/>
  <c r="P2523" i="10"/>
  <c r="Q2523" i="10"/>
  <c r="Q3217" i="10"/>
  <c r="P3217" i="10"/>
  <c r="T3444" i="10"/>
  <c r="P3408" i="10"/>
  <c r="U3155" i="10"/>
  <c r="T3276" i="10"/>
  <c r="Q2875" i="10"/>
  <c r="P2875" i="10"/>
  <c r="P3432" i="10"/>
  <c r="S3498" i="10"/>
  <c r="R3498" i="10"/>
  <c r="R3429" i="10"/>
  <c r="S3429" i="10"/>
  <c r="U3441" i="10"/>
  <c r="P3464" i="10"/>
  <c r="Q3464" i="10"/>
  <c r="S3417" i="10"/>
  <c r="R3417" i="10"/>
  <c r="T3387" i="10"/>
  <c r="Q3391" i="10"/>
  <c r="P3391" i="10"/>
  <c r="T3337" i="10"/>
  <c r="T3376" i="10"/>
  <c r="Q3300" i="10"/>
  <c r="T3392" i="10"/>
  <c r="P3284" i="10"/>
  <c r="Q3284" i="10"/>
  <c r="T3062" i="10"/>
  <c r="T3088" i="10"/>
  <c r="Q2843" i="10"/>
  <c r="P2843" i="10"/>
  <c r="T2988" i="10"/>
  <c r="Q2933" i="10"/>
  <c r="P2933" i="10"/>
  <c r="T2900" i="10"/>
  <c r="Q2996" i="10"/>
  <c r="P2996" i="10"/>
  <c r="Q2976" i="10"/>
  <c r="P2976" i="10"/>
  <c r="S2925" i="10"/>
  <c r="R2925" i="10"/>
  <c r="P2708" i="10"/>
  <c r="U2708" i="10" s="1"/>
  <c r="R2780" i="10"/>
  <c r="S2780" i="10"/>
  <c r="P2534" i="10"/>
  <c r="P2499" i="10"/>
  <c r="Q2499" i="10"/>
  <c r="T2883" i="10"/>
  <c r="P2929" i="10"/>
  <c r="R2882" i="10"/>
  <c r="T2628" i="10"/>
  <c r="P2671" i="10"/>
  <c r="T2743" i="10"/>
  <c r="T2501" i="10"/>
  <c r="P2186" i="10"/>
  <c r="U2186" i="10" s="1"/>
  <c r="P2571" i="10"/>
  <c r="Q2571" i="10"/>
  <c r="T2441" i="10"/>
  <c r="R2489" i="10"/>
  <c r="U1984" i="10"/>
  <c r="R2115" i="10"/>
  <c r="Q2094" i="10"/>
  <c r="R1914" i="10"/>
  <c r="S1914" i="10"/>
  <c r="S1837" i="10"/>
  <c r="R1837" i="10"/>
  <c r="S1754" i="10"/>
  <c r="R1754" i="10"/>
  <c r="S1624" i="10"/>
  <c r="R1624" i="10"/>
  <c r="Q1421" i="10"/>
  <c r="P1421" i="10"/>
  <c r="R1378" i="10"/>
  <c r="S1378" i="10"/>
  <c r="Q1724" i="10"/>
  <c r="P1724" i="10"/>
  <c r="R1642" i="10"/>
  <c r="S1642" i="10"/>
  <c r="S1569" i="10"/>
  <c r="R1569" i="10"/>
  <c r="P1486" i="10"/>
  <c r="Q1486" i="10"/>
  <c r="S1232" i="10"/>
  <c r="R1232" i="10"/>
  <c r="R1256" i="10"/>
  <c r="Q495" i="10"/>
  <c r="P495" i="10"/>
  <c r="P479" i="10"/>
  <c r="Q479" i="10"/>
  <c r="P2696" i="10"/>
  <c r="U2696" i="10" s="1"/>
  <c r="P2800" i="10"/>
  <c r="U2800" i="10" s="1"/>
  <c r="T2894" i="10"/>
  <c r="P2977" i="10"/>
  <c r="P2855" i="10"/>
  <c r="T2509" i="10"/>
  <c r="T2808" i="10"/>
  <c r="S2618" i="10"/>
  <c r="T2534" i="10"/>
  <c r="T2502" i="10"/>
  <c r="T31" i="11"/>
  <c r="E31" i="12" s="1"/>
  <c r="G31" i="12" s="1"/>
  <c r="T19" i="11"/>
  <c r="E19" i="12" s="1"/>
  <c r="G19" i="12" s="1"/>
  <c r="R6" i="11"/>
  <c r="T6" i="11" s="1"/>
  <c r="E6" i="12" s="1"/>
  <c r="G6" i="12" s="1"/>
  <c r="U3481" i="10"/>
  <c r="T3430" i="10"/>
  <c r="R3486" i="10"/>
  <c r="Q3421" i="10"/>
  <c r="T3361" i="10"/>
  <c r="R3413" i="10"/>
  <c r="R3420" i="10"/>
  <c r="R3399" i="10"/>
  <c r="P3383" i="10"/>
  <c r="R3313" i="10"/>
  <c r="T3389" i="10"/>
  <c r="T3251" i="10"/>
  <c r="P3335" i="10"/>
  <c r="R3357" i="10"/>
  <c r="U3357" i="10" s="1"/>
  <c r="T3324" i="10"/>
  <c r="T3333" i="10"/>
  <c r="R3325" i="10"/>
  <c r="S3244" i="10"/>
  <c r="T3131" i="10"/>
  <c r="P3099" i="10"/>
  <c r="P3051" i="10"/>
  <c r="T3344" i="10"/>
  <c r="R3296" i="10"/>
  <c r="P3236" i="10"/>
  <c r="T3204" i="10"/>
  <c r="T3126" i="10"/>
  <c r="T3065" i="10"/>
  <c r="T3249" i="10"/>
  <c r="R3240" i="10"/>
  <c r="T3270" i="10"/>
  <c r="U3085" i="10"/>
  <c r="P3058" i="10"/>
  <c r="U3058" i="10" s="1"/>
  <c r="T3127" i="10"/>
  <c r="R3122" i="10"/>
  <c r="U3122" i="10" s="1"/>
  <c r="U2973" i="10"/>
  <c r="R3142" i="10"/>
  <c r="R3138" i="10"/>
  <c r="T2778" i="10"/>
  <c r="U2778" i="10" s="1"/>
  <c r="R3128" i="10"/>
  <c r="T3053" i="10"/>
  <c r="R3112" i="10"/>
  <c r="T2986" i="10"/>
  <c r="P2891" i="10"/>
  <c r="Q3032" i="10"/>
  <c r="R3037" i="10"/>
  <c r="P2885" i="10"/>
  <c r="R3000" i="10"/>
  <c r="P2770" i="10"/>
  <c r="U2770" i="10" s="1"/>
  <c r="T2745" i="10"/>
  <c r="T2544" i="10"/>
  <c r="T2448" i="10"/>
  <c r="T2737" i="10"/>
  <c r="P3001" i="10"/>
  <c r="P2934" i="10"/>
  <c r="U2846" i="10"/>
  <c r="T2772" i="10"/>
  <c r="P2675" i="10"/>
  <c r="P2632" i="10"/>
  <c r="U2632" i="10" s="1"/>
  <c r="R2410" i="10"/>
  <c r="T2828" i="10"/>
  <c r="S2665" i="10"/>
  <c r="U2662" i="10"/>
  <c r="R2964" i="10"/>
  <c r="P2883" i="10"/>
  <c r="Q2738" i="10"/>
  <c r="T2746" i="10"/>
  <c r="T2739" i="10"/>
  <c r="T2723" i="10"/>
  <c r="R3129" i="10"/>
  <c r="R2954" i="10"/>
  <c r="T2882" i="10"/>
  <c r="P2880" i="10"/>
  <c r="T2682" i="10"/>
  <c r="U2682" i="10" s="1"/>
  <c r="R2715" i="10"/>
  <c r="P2721" i="10"/>
  <c r="T2650" i="10"/>
  <c r="S2566" i="10"/>
  <c r="S2306" i="10"/>
  <c r="S2419" i="10"/>
  <c r="T2718" i="10"/>
  <c r="T2525" i="10"/>
  <c r="U2525" i="10" s="1"/>
  <c r="P2622" i="10"/>
  <c r="R2671" i="10"/>
  <c r="T2470" i="10"/>
  <c r="T2654" i="10"/>
  <c r="T2573" i="10"/>
  <c r="T2638" i="10"/>
  <c r="T2615" i="10"/>
  <c r="T2498" i="10"/>
  <c r="T2226" i="10"/>
  <c r="P2332" i="10"/>
  <c r="T2326" i="10"/>
  <c r="U1957" i="10"/>
  <c r="T2310" i="10"/>
  <c r="S2574" i="10"/>
  <c r="U2574" i="10" s="1"/>
  <c r="T2360" i="10"/>
  <c r="U2360" i="10" s="1"/>
  <c r="S2108" i="10"/>
  <c r="R2108" i="10"/>
  <c r="T2111" i="10"/>
  <c r="T2090" i="10"/>
  <c r="U2090" i="10" s="1"/>
  <c r="T2372" i="10"/>
  <c r="T2129" i="10"/>
  <c r="T2151" i="10"/>
  <c r="T2115" i="10"/>
  <c r="S2059" i="10"/>
  <c r="T1975" i="10"/>
  <c r="P2252" i="10"/>
  <c r="R2136" i="10"/>
  <c r="S2136" i="10"/>
  <c r="R2047" i="10"/>
  <c r="T1987" i="10"/>
  <c r="T1927" i="10"/>
  <c r="T1862" i="10"/>
  <c r="T1872" i="10"/>
  <c r="R1610" i="10"/>
  <c r="S1610" i="10"/>
  <c r="T1754" i="10"/>
  <c r="Q1672" i="10"/>
  <c r="P1672" i="10"/>
  <c r="T1622" i="10"/>
  <c r="T1378" i="10"/>
  <c r="T1454" i="10"/>
  <c r="T1318" i="10"/>
  <c r="T1642" i="10"/>
  <c r="R1304" i="10"/>
  <c r="P1342" i="10"/>
  <c r="S1296" i="10"/>
  <c r="U1311" i="10"/>
  <c r="Q1265" i="10"/>
  <c r="R1217" i="10"/>
  <c r="T1392" i="10"/>
  <c r="P1208" i="10"/>
  <c r="Q1169" i="10"/>
  <c r="Q1276" i="10"/>
  <c r="P1276" i="10"/>
  <c r="U1375" i="10"/>
  <c r="T1220" i="10"/>
  <c r="Q1334" i="10"/>
  <c r="P1334" i="10"/>
  <c r="P1125" i="10"/>
  <c r="T1042" i="10"/>
  <c r="U2060" i="10"/>
  <c r="S2123" i="10"/>
  <c r="R2123" i="10"/>
  <c r="S1839" i="10"/>
  <c r="R1839" i="10"/>
  <c r="S2081" i="10"/>
  <c r="R2081" i="10"/>
  <c r="P1505" i="10"/>
  <c r="Q1505" i="10"/>
  <c r="S1593" i="10"/>
  <c r="R1593" i="10"/>
  <c r="Q1617" i="10"/>
  <c r="P1617" i="10"/>
  <c r="S1246" i="10"/>
  <c r="R1246" i="10"/>
  <c r="R1118" i="10"/>
  <c r="S1118" i="10"/>
  <c r="S1192" i="10"/>
  <c r="R1192" i="10"/>
  <c r="U899" i="10"/>
  <c r="T1240" i="10"/>
  <c r="S1233" i="10"/>
  <c r="R1233" i="10"/>
  <c r="T994" i="10"/>
  <c r="P3412" i="10"/>
  <c r="U3412" i="10" s="1"/>
  <c r="P3447" i="10"/>
  <c r="T3381" i="10"/>
  <c r="P3352" i="10"/>
  <c r="P3292" i="10"/>
  <c r="R3335" i="10"/>
  <c r="R3311" i="10"/>
  <c r="P3147" i="10"/>
  <c r="T3099" i="10"/>
  <c r="T3051" i="10"/>
  <c r="T3280" i="10"/>
  <c r="T3284" i="10"/>
  <c r="R3105" i="10"/>
  <c r="U3095" i="10"/>
  <c r="T3150" i="10"/>
  <c r="U3150" i="10" s="1"/>
  <c r="P3135" i="10"/>
  <c r="U3135" i="10" s="1"/>
  <c r="T3121" i="10"/>
  <c r="T3103" i="10"/>
  <c r="U3033" i="10"/>
  <c r="T3108" i="10"/>
  <c r="T3142" i="10"/>
  <c r="T3046" i="10"/>
  <c r="U3046" i="10" s="1"/>
  <c r="P3176" i="10"/>
  <c r="P3044" i="10"/>
  <c r="U2826" i="10"/>
  <c r="P3191" i="10"/>
  <c r="T3101" i="10"/>
  <c r="T3030" i="10"/>
  <c r="T3092" i="10"/>
  <c r="P3000" i="10"/>
  <c r="T2604" i="10"/>
  <c r="U2604" i="10" s="1"/>
  <c r="T2412" i="10"/>
  <c r="U2412" i="10" s="1"/>
  <c r="R3054" i="10"/>
  <c r="T2876" i="10"/>
  <c r="P2791" i="10"/>
  <c r="T3042" i="10"/>
  <c r="T2926" i="10"/>
  <c r="R2450" i="10"/>
  <c r="P2960" i="10"/>
  <c r="P2881" i="10"/>
  <c r="P2746" i="10"/>
  <c r="P2964" i="10"/>
  <c r="S2868" i="10"/>
  <c r="P2728" i="10"/>
  <c r="S2739" i="10"/>
  <c r="P2623" i="10"/>
  <c r="T2666" i="10"/>
  <c r="P2595" i="10"/>
  <c r="P2346" i="10"/>
  <c r="Q2241" i="10"/>
  <c r="T2771" i="10"/>
  <c r="P2470" i="10"/>
  <c r="P2494" i="10"/>
  <c r="T2473" i="10"/>
  <c r="T2449" i="10"/>
  <c r="R2653" i="10"/>
  <c r="R2699" i="10"/>
  <c r="U2699" i="10" s="1"/>
  <c r="T2637" i="10"/>
  <c r="P2507" i="10"/>
  <c r="Q2507" i="10"/>
  <c r="P2443" i="10"/>
  <c r="R2366" i="10"/>
  <c r="S2366" i="10"/>
  <c r="U2324" i="10"/>
  <c r="T2660" i="10"/>
  <c r="T2156" i="10"/>
  <c r="U2092" i="10"/>
  <c r="T2368" i="10"/>
  <c r="P2223" i="10"/>
  <c r="Q2223" i="10"/>
  <c r="P2413" i="10"/>
  <c r="P2087" i="10"/>
  <c r="Q2087" i="10"/>
  <c r="T1961" i="10"/>
  <c r="S2148" i="10"/>
  <c r="R2148" i="10"/>
  <c r="P2083" i="10"/>
  <c r="Q2040" i="10"/>
  <c r="T1953" i="10"/>
  <c r="U1760" i="10"/>
  <c r="T1570" i="10"/>
  <c r="R2017" i="10"/>
  <c r="P1773" i="10"/>
  <c r="Q1764" i="10"/>
  <c r="P1764" i="10"/>
  <c r="S1694" i="10"/>
  <c r="U1515" i="10"/>
  <c r="T1748" i="10"/>
  <c r="T1672" i="10"/>
  <c r="T1540" i="10"/>
  <c r="P1504" i="10"/>
  <c r="Q1504" i="10"/>
  <c r="Q1628" i="10"/>
  <c r="P1628" i="10"/>
  <c r="T1281" i="10"/>
  <c r="R1134" i="10"/>
  <c r="S1134" i="10"/>
  <c r="Q1220" i="10"/>
  <c r="P1220" i="10"/>
  <c r="S1288" i="10"/>
  <c r="R1288" i="10"/>
  <c r="P1198" i="10"/>
  <c r="Q1198" i="10"/>
  <c r="Q1136" i="10"/>
  <c r="P1136" i="10"/>
  <c r="T928" i="10"/>
  <c r="U1131" i="10"/>
  <c r="T926" i="10"/>
  <c r="Q1108" i="10"/>
  <c r="P1108" i="10"/>
  <c r="T693" i="10"/>
  <c r="S681" i="10"/>
  <c r="R1025" i="10"/>
  <c r="S1025" i="10"/>
  <c r="T1106" i="10"/>
  <c r="T2545" i="10"/>
  <c r="R2497" i="10"/>
  <c r="P2280" i="10"/>
  <c r="S2032" i="10"/>
  <c r="R2032" i="10"/>
  <c r="R2209" i="10"/>
  <c r="P1854" i="10"/>
  <c r="Q1854" i="10"/>
  <c r="T1761" i="10"/>
  <c r="S1934" i="10"/>
  <c r="Q1855" i="10"/>
  <c r="P1855" i="10"/>
  <c r="S1660" i="10"/>
  <c r="R1660" i="10"/>
  <c r="T1820" i="10"/>
  <c r="P1381" i="10"/>
  <c r="U1381" i="10" s="1"/>
  <c r="S1406" i="10"/>
  <c r="R1406" i="10"/>
  <c r="R1657" i="10"/>
  <c r="S1225" i="10"/>
  <c r="R1225" i="10"/>
  <c r="R1401" i="10"/>
  <c r="T1369" i="10"/>
  <c r="P1252" i="10"/>
  <c r="Q1252" i="10"/>
  <c r="R1150" i="10"/>
  <c r="S1150" i="10"/>
  <c r="Q1434" i="10"/>
  <c r="P1386" i="10"/>
  <c r="S1329" i="10"/>
  <c r="R1329" i="10"/>
  <c r="R1405" i="10"/>
  <c r="S1405" i="10"/>
  <c r="P730" i="10"/>
  <c r="Q730" i="10"/>
  <c r="Q1002" i="10"/>
  <c r="P1002" i="10"/>
  <c r="Q1000" i="10"/>
  <c r="P1000" i="10"/>
  <c r="S1162" i="10"/>
  <c r="R1162" i="10"/>
  <c r="S988" i="10"/>
  <c r="R988" i="10"/>
  <c r="T2728" i="10"/>
  <c r="T2549" i="10"/>
  <c r="T2593" i="10"/>
  <c r="T2239" i="10"/>
  <c r="U2239" i="10" s="1"/>
  <c r="T2702" i="10"/>
  <c r="T2651" i="10"/>
  <c r="R2743" i="10"/>
  <c r="T2513" i="10"/>
  <c r="U2513" i="10" s="1"/>
  <c r="P2312" i="10"/>
  <c r="Q2312" i="10"/>
  <c r="T2078" i="10"/>
  <c r="P2255" i="10"/>
  <c r="T2207" i="10"/>
  <c r="Q2169" i="10"/>
  <c r="T2158" i="10"/>
  <c r="T2334" i="10"/>
  <c r="Q2264" i="10"/>
  <c r="P2264" i="10"/>
  <c r="T2703" i="10"/>
  <c r="T2235" i="10"/>
  <c r="P2230" i="10"/>
  <c r="P2071" i="10"/>
  <c r="Q1940" i="10"/>
  <c r="P1940" i="10"/>
  <c r="R1906" i="10"/>
  <c r="S1906" i="10"/>
  <c r="Q2055" i="10"/>
  <c r="S1923" i="10"/>
  <c r="S1815" i="10"/>
  <c r="R1815" i="10"/>
  <c r="T2019" i="10"/>
  <c r="P1557" i="10"/>
  <c r="U1557" i="10" s="1"/>
  <c r="T1714" i="10"/>
  <c r="T1420" i="10"/>
  <c r="P1733" i="10"/>
  <c r="Q1733" i="10"/>
  <c r="S1556" i="10"/>
  <c r="S1430" i="10"/>
  <c r="R1430" i="10"/>
  <c r="T1406" i="10"/>
  <c r="P1249" i="10"/>
  <c r="U1249" i="10" s="1"/>
  <c r="U1221" i="10"/>
  <c r="S1654" i="10"/>
  <c r="R1654" i="10"/>
  <c r="T1666" i="10"/>
  <c r="Q1289" i="10"/>
  <c r="R1176" i="10"/>
  <c r="U1176" i="10" s="1"/>
  <c r="S1176" i="10"/>
  <c r="T1110" i="10"/>
  <c r="T1049" i="10"/>
  <c r="P2707" i="10"/>
  <c r="T2647" i="10"/>
  <c r="R2725" i="10"/>
  <c r="T2758" i="10"/>
  <c r="P2502" i="10"/>
  <c r="T2450" i="10"/>
  <c r="R2392" i="10"/>
  <c r="S2392" i="10"/>
  <c r="T2042" i="10"/>
  <c r="S2270" i="10"/>
  <c r="R2270" i="10"/>
  <c r="T2345" i="10"/>
  <c r="S2316" i="10"/>
  <c r="R2316" i="10"/>
  <c r="U2117" i="10"/>
  <c r="T1888" i="10"/>
  <c r="R2054" i="10"/>
  <c r="S2054" i="10"/>
  <c r="P1871" i="10"/>
  <c r="Q1871" i="10"/>
  <c r="R1990" i="10"/>
  <c r="S1990" i="10"/>
  <c r="T1492" i="10"/>
  <c r="Q997" i="10"/>
  <c r="P997" i="10"/>
  <c r="Q1368" i="10"/>
  <c r="P1368" i="10"/>
  <c r="T1198" i="10"/>
  <c r="Q1152" i="10"/>
  <c r="P1152" i="10"/>
  <c r="R978" i="10"/>
  <c r="S978" i="10"/>
  <c r="S1240" i="10"/>
  <c r="R1240" i="10"/>
  <c r="S1122" i="10"/>
  <c r="R1122" i="10"/>
  <c r="T1233" i="10"/>
  <c r="T1210" i="10"/>
  <c r="R3494" i="10"/>
  <c r="T9" i="11"/>
  <c r="E9" i="12" s="1"/>
  <c r="G9" i="12" s="1"/>
  <c r="T3462" i="10"/>
  <c r="T3472" i="10"/>
  <c r="R3434" i="10"/>
  <c r="T3393" i="10"/>
  <c r="P3420" i="10"/>
  <c r="T3292" i="10"/>
  <c r="P3252" i="10"/>
  <c r="T3213" i="10"/>
  <c r="T3321" i="10"/>
  <c r="R3211" i="10"/>
  <c r="S3245" i="10"/>
  <c r="T3197" i="10"/>
  <c r="T3067" i="10"/>
  <c r="R3188" i="10"/>
  <c r="R3304" i="10"/>
  <c r="T3288" i="10"/>
  <c r="P3171" i="10"/>
  <c r="R3349" i="10"/>
  <c r="T3100" i="10"/>
  <c r="T3171" i="10"/>
  <c r="T3224" i="10"/>
  <c r="T3102" i="10"/>
  <c r="T3163" i="10"/>
  <c r="P3104" i="10"/>
  <c r="P2851" i="10"/>
  <c r="U2851" i="10" s="1"/>
  <c r="R3205" i="10"/>
  <c r="P3020" i="10"/>
  <c r="T2885" i="10"/>
  <c r="P3018" i="10"/>
  <c r="P3081" i="10"/>
  <c r="R3076" i="10"/>
  <c r="P3113" i="10"/>
  <c r="P3005" i="10"/>
  <c r="P2957" i="10"/>
  <c r="U2957" i="10" s="1"/>
  <c r="P2914" i="10"/>
  <c r="R2900" i="10"/>
  <c r="U2900" i="10" s="1"/>
  <c r="T2975" i="10"/>
  <c r="T2879" i="10"/>
  <c r="S2876" i="10"/>
  <c r="T2616" i="10"/>
  <c r="U2616" i="10" s="1"/>
  <c r="T2568" i="10"/>
  <c r="U2568" i="10" s="1"/>
  <c r="T2472" i="10"/>
  <c r="T2424" i="10"/>
  <c r="P2967" i="10"/>
  <c r="T2805" i="10"/>
  <c r="P2664" i="10"/>
  <c r="U2664" i="10" s="1"/>
  <c r="R2538" i="10"/>
  <c r="T3012" i="10"/>
  <c r="P2610" i="10"/>
  <c r="U2610" i="10" s="1"/>
  <c r="T2355" i="10"/>
  <c r="T2307" i="10"/>
  <c r="P2824" i="10"/>
  <c r="T2807" i="10"/>
  <c r="S2677" i="10"/>
  <c r="P2831" i="10"/>
  <c r="P2981" i="10"/>
  <c r="P2636" i="10"/>
  <c r="U2636" i="10" s="1"/>
  <c r="P2701" i="10"/>
  <c r="R2698" i="10"/>
  <c r="U2698" i="10" s="1"/>
  <c r="T2757" i="10"/>
  <c r="R2669" i="10"/>
  <c r="T2589" i="10"/>
  <c r="U2589" i="10" s="1"/>
  <c r="T2860" i="10"/>
  <c r="P2433" i="10"/>
  <c r="U2433" i="10" s="1"/>
  <c r="P2406" i="10"/>
  <c r="T2768" i="10"/>
  <c r="R2747" i="10"/>
  <c r="P2314" i="10"/>
  <c r="R2717" i="10"/>
  <c r="T2671" i="10"/>
  <c r="T2542" i="10"/>
  <c r="P2473" i="10"/>
  <c r="T2499" i="10"/>
  <c r="T2598" i="10"/>
  <c r="R2585" i="10"/>
  <c r="S2637" i="10"/>
  <c r="T2594" i="10"/>
  <c r="R2505" i="10"/>
  <c r="P2465" i="10"/>
  <c r="U2162" i="10"/>
  <c r="T2582" i="10"/>
  <c r="U2021" i="10"/>
  <c r="R2430" i="10"/>
  <c r="S2430" i="10"/>
  <c r="P2305" i="10"/>
  <c r="T2206" i="10"/>
  <c r="T2171" i="10"/>
  <c r="T2282" i="10"/>
  <c r="T2392" i="10"/>
  <c r="P2361" i="10"/>
  <c r="U2102" i="10"/>
  <c r="R2228" i="10"/>
  <c r="S2228" i="10"/>
  <c r="R2223" i="10"/>
  <c r="T2406" i="10"/>
  <c r="U2406" i="10" s="1"/>
  <c r="S2194" i="10"/>
  <c r="T2071" i="10"/>
  <c r="P2007" i="10"/>
  <c r="P2000" i="10"/>
  <c r="T1978" i="10"/>
  <c r="S2112" i="10"/>
  <c r="R2112" i="10"/>
  <c r="S2027" i="10"/>
  <c r="R2195" i="10"/>
  <c r="P2345" i="10"/>
  <c r="S1966" i="10"/>
  <c r="S1931" i="10"/>
  <c r="R1998" i="10"/>
  <c r="Q2147" i="10"/>
  <c r="R2076" i="10"/>
  <c r="R1887" i="10"/>
  <c r="U1887" i="10" s="1"/>
  <c r="Q1775" i="10"/>
  <c r="P1775" i="10"/>
  <c r="P1928" i="10"/>
  <c r="Q1877" i="10"/>
  <c r="P1877" i="10"/>
  <c r="R1665" i="10"/>
  <c r="S1665" i="10"/>
  <c r="T1808" i="10"/>
  <c r="P1652" i="10"/>
  <c r="U1652" i="10" s="1"/>
  <c r="T1442" i="10"/>
  <c r="S1392" i="10"/>
  <c r="R1392" i="10"/>
  <c r="T1350" i="10"/>
  <c r="T1474" i="10"/>
  <c r="P1476" i="10"/>
  <c r="Q1629" i="10"/>
  <c r="R1521" i="10"/>
  <c r="P1313" i="10"/>
  <c r="R1486" i="10"/>
  <c r="S1486" i="10"/>
  <c r="T1418" i="10"/>
  <c r="T1252" i="10"/>
  <c r="P985" i="10"/>
  <c r="U985" i="10" s="1"/>
  <c r="R1404" i="10"/>
  <c r="Q1202" i="10"/>
  <c r="P1202" i="10"/>
  <c r="Q1366" i="10"/>
  <c r="P1366" i="10"/>
  <c r="T990" i="10"/>
  <c r="S1140" i="10"/>
  <c r="R1140" i="10"/>
  <c r="T561" i="10"/>
  <c r="S1106" i="10"/>
  <c r="T1204" i="10"/>
  <c r="U3023" i="10"/>
  <c r="P2963" i="10"/>
  <c r="T3013" i="10"/>
  <c r="P2731" i="10"/>
  <c r="S2721" i="10"/>
  <c r="P2799" i="10"/>
  <c r="T3485" i="10"/>
  <c r="U3485" i="10" s="1"/>
  <c r="P3484" i="10"/>
  <c r="T3463" i="10"/>
  <c r="R3489" i="10"/>
  <c r="P3451" i="10"/>
  <c r="T3498" i="10"/>
  <c r="T3490" i="10"/>
  <c r="U3490" i="10" s="1"/>
  <c r="T3427" i="10"/>
  <c r="P3442" i="10"/>
  <c r="U3442" i="10" s="1"/>
  <c r="U3403" i="10"/>
  <c r="P3373" i="10"/>
  <c r="R3456" i="10"/>
  <c r="T3317" i="10"/>
  <c r="T3372" i="10"/>
  <c r="R3275" i="10"/>
  <c r="T3335" i="10"/>
  <c r="T3343" i="10"/>
  <c r="T3345" i="10"/>
  <c r="P3286" i="10"/>
  <c r="T3236" i="10"/>
  <c r="T3304" i="10"/>
  <c r="P3288" i="10"/>
  <c r="T3116" i="10"/>
  <c r="T3349" i="10"/>
  <c r="P3062" i="10"/>
  <c r="T3219" i="10"/>
  <c r="T3032" i="10"/>
  <c r="T2915" i="10"/>
  <c r="P2917" i="10"/>
  <c r="U2917" i="10" s="1"/>
  <c r="P2867" i="10"/>
  <c r="T3022" i="10"/>
  <c r="T2991" i="10"/>
  <c r="P2910" i="10"/>
  <c r="R3092" i="10"/>
  <c r="P3084" i="10"/>
  <c r="R2955" i="10"/>
  <c r="T2912" i="10"/>
  <c r="T2962" i="10"/>
  <c r="T2440" i="10"/>
  <c r="S3105" i="10"/>
  <c r="T2612" i="10"/>
  <c r="T2564" i="10"/>
  <c r="U2564" i="10" s="1"/>
  <c r="T2516" i="10"/>
  <c r="U2516" i="10" s="1"/>
  <c r="T2468" i="10"/>
  <c r="T2420" i="10"/>
  <c r="U2420" i="10" s="1"/>
  <c r="S2958" i="10"/>
  <c r="T2931" i="10"/>
  <c r="P2950" i="10"/>
  <c r="T2939" i="10"/>
  <c r="P3042" i="10"/>
  <c r="P2979" i="10"/>
  <c r="P2823" i="10"/>
  <c r="T2848" i="10"/>
  <c r="R2828" i="10"/>
  <c r="T2700" i="10"/>
  <c r="U2700" i="10" s="1"/>
  <c r="T2652" i="10"/>
  <c r="R2847" i="10"/>
  <c r="T2852" i="10"/>
  <c r="T2812" i="10"/>
  <c r="T2693" i="10"/>
  <c r="S2882" i="10"/>
  <c r="P2974" i="10"/>
  <c r="T2904" i="10"/>
  <c r="P2750" i="10"/>
  <c r="R2701" i="10"/>
  <c r="T2659" i="10"/>
  <c r="S2338" i="10"/>
  <c r="T2569" i="10"/>
  <c r="P2863" i="10"/>
  <c r="P2453" i="10"/>
  <c r="T2232" i="10"/>
  <c r="U2232" i="10" s="1"/>
  <c r="P2414" i="10"/>
  <c r="U2414" i="10" s="1"/>
  <c r="T2657" i="10"/>
  <c r="T2585" i="10"/>
  <c r="T2550" i="10"/>
  <c r="P2676" i="10"/>
  <c r="U2205" i="10"/>
  <c r="P2553" i="10"/>
  <c r="T2101" i="10"/>
  <c r="T1950" i="10"/>
  <c r="T2289" i="10"/>
  <c r="P2292" i="10"/>
  <c r="U2070" i="10"/>
  <c r="S2437" i="10"/>
  <c r="S2358" i="10"/>
  <c r="P2194" i="10"/>
  <c r="T2143" i="10"/>
  <c r="R2302" i="10"/>
  <c r="U2302" i="10" s="1"/>
  <c r="T2093" i="10"/>
  <c r="T1997" i="10"/>
  <c r="T2337" i="10"/>
  <c r="T2190" i="10"/>
  <c r="P2175" i="10"/>
  <c r="T2020" i="10"/>
  <c r="T1985" i="10"/>
  <c r="T1951" i="10"/>
  <c r="R2196" i="10"/>
  <c r="S2196" i="10"/>
  <c r="Q2023" i="10"/>
  <c r="P2023" i="10"/>
  <c r="T1965" i="10"/>
  <c r="P1797" i="10"/>
  <c r="T1898" i="10"/>
  <c r="P1865" i="10"/>
  <c r="Q1865" i="10"/>
  <c r="T1870" i="10"/>
  <c r="S1907" i="10"/>
  <c r="R1907" i="10"/>
  <c r="S1910" i="10"/>
  <c r="R1910" i="10"/>
  <c r="T1980" i="10"/>
  <c r="T1726" i="10"/>
  <c r="R1794" i="10"/>
  <c r="S1794" i="10"/>
  <c r="U1640" i="10"/>
  <c r="Q1688" i="10"/>
  <c r="R1573" i="10"/>
  <c r="S1573" i="10"/>
  <c r="T1681" i="10"/>
  <c r="R1525" i="10"/>
  <c r="S1525" i="10"/>
  <c r="Q1626" i="10"/>
  <c r="P1626" i="10"/>
  <c r="T1408" i="10"/>
  <c r="R1504" i="10"/>
  <c r="T1314" i="10"/>
  <c r="S1372" i="10"/>
  <c r="R1372" i="10"/>
  <c r="Q1516" i="10"/>
  <c r="P1516" i="10"/>
  <c r="T1461" i="10"/>
  <c r="T1265" i="10"/>
  <c r="P1632" i="10"/>
  <c r="S1238" i="10"/>
  <c r="P1457" i="10"/>
  <c r="T1444" i="10"/>
  <c r="P1429" i="10"/>
  <c r="Q1121" i="10"/>
  <c r="P1121" i="10"/>
  <c r="P1185" i="10"/>
  <c r="T1012" i="10"/>
  <c r="P1006" i="10"/>
  <c r="S981" i="10"/>
  <c r="R981" i="10"/>
  <c r="S1141" i="10"/>
  <c r="R1141" i="10"/>
  <c r="Q941" i="10"/>
  <c r="P941" i="10"/>
  <c r="P2975" i="10"/>
  <c r="T2934" i="10"/>
  <c r="T2793" i="10"/>
  <c r="U2678" i="10"/>
  <c r="R3126" i="10"/>
  <c r="T2897" i="10"/>
  <c r="U2528" i="10"/>
  <c r="R3" i="11"/>
  <c r="T3" i="11" s="1"/>
  <c r="E3" i="12" s="1"/>
  <c r="G3" i="12" s="1"/>
  <c r="R30" i="11"/>
  <c r="T30" i="11" s="1"/>
  <c r="E30" i="12" s="1"/>
  <c r="G30" i="12" s="1"/>
  <c r="P3482" i="10"/>
  <c r="R3471" i="10"/>
  <c r="U3471" i="10" s="1"/>
  <c r="R3443" i="10"/>
  <c r="R3448" i="10"/>
  <c r="T3315" i="10"/>
  <c r="U3315" i="10" s="1"/>
  <c r="R3408" i="10"/>
  <c r="P3356" i="10"/>
  <c r="T3233" i="10"/>
  <c r="R3272" i="10"/>
  <c r="U3272" i="10" s="1"/>
  <c r="T3229" i="10"/>
  <c r="P3083" i="10"/>
  <c r="T3291" i="10"/>
  <c r="T3296" i="10"/>
  <c r="T3227" i="10"/>
  <c r="U3227" i="10" s="1"/>
  <c r="T3160" i="10"/>
  <c r="P3140" i="10"/>
  <c r="U3140" i="10" s="1"/>
  <c r="U3055" i="10"/>
  <c r="T3212" i="10"/>
  <c r="T3096" i="10"/>
  <c r="U3096" i="10" s="1"/>
  <c r="R3106" i="10"/>
  <c r="T2913" i="10"/>
  <c r="U2913" i="10" s="1"/>
  <c r="T3146" i="10"/>
  <c r="T3104" i="10"/>
  <c r="T3056" i="10"/>
  <c r="R3113" i="10"/>
  <c r="R3038" i="10"/>
  <c r="P3010" i="10"/>
  <c r="R3003" i="10"/>
  <c r="R3093" i="10"/>
  <c r="T2820" i="10"/>
  <c r="T2608" i="10"/>
  <c r="T2560" i="10"/>
  <c r="T2512" i="10"/>
  <c r="P2926" i="10"/>
  <c r="P2945" i="10"/>
  <c r="T2996" i="10"/>
  <c r="R2972" i="10"/>
  <c r="P3074" i="10"/>
  <c r="T2976" i="10"/>
  <c r="T2347" i="10"/>
  <c r="T2299" i="10"/>
  <c r="T2738" i="10"/>
  <c r="T2730" i="10"/>
  <c r="R2707" i="10"/>
  <c r="T2916" i="10"/>
  <c r="R2974" i="10"/>
  <c r="P2668" i="10"/>
  <c r="U2668" i="10" s="1"/>
  <c r="T2672" i="10"/>
  <c r="S2941" i="10"/>
  <c r="P2754" i="10"/>
  <c r="T2523" i="10"/>
  <c r="R2595" i="10"/>
  <c r="Q2341" i="10"/>
  <c r="S2686" i="10"/>
  <c r="T2673" i="10"/>
  <c r="R2598" i="10"/>
  <c r="S2598" i="10"/>
  <c r="T2640" i="10"/>
  <c r="U2640" i="10" s="1"/>
  <c r="S2501" i="10"/>
  <c r="R2501" i="10"/>
  <c r="R2742" i="10"/>
  <c r="R2469" i="10"/>
  <c r="T2430" i="10"/>
  <c r="T2477" i="10"/>
  <c r="U2477" i="10" s="1"/>
  <c r="T2429" i="10"/>
  <c r="P2382" i="10"/>
  <c r="P1945" i="10"/>
  <c r="U1487" i="10"/>
  <c r="R2235" i="10"/>
  <c r="R2121" i="10"/>
  <c r="S2121" i="10"/>
  <c r="R2446" i="10"/>
  <c r="P2304" i="10"/>
  <c r="S2182" i="10"/>
  <c r="T2320" i="10"/>
  <c r="T2413" i="10"/>
  <c r="T2358" i="10"/>
  <c r="Q2210" i="10"/>
  <c r="Q2197" i="10"/>
  <c r="P2197" i="10"/>
  <c r="P2012" i="10"/>
  <c r="R1867" i="10"/>
  <c r="S1867" i="10"/>
  <c r="P2151" i="10"/>
  <c r="P2113" i="10"/>
  <c r="T2196" i="10"/>
  <c r="R1843" i="10"/>
  <c r="U1737" i="10"/>
  <c r="T1621" i="10"/>
  <c r="Q1846" i="10"/>
  <c r="T1484" i="10"/>
  <c r="P1197" i="10"/>
  <c r="Q1197" i="10"/>
  <c r="T1673" i="10"/>
  <c r="T1278" i="10"/>
  <c r="S1606" i="10"/>
  <c r="R1606" i="10"/>
  <c r="T1521" i="10"/>
  <c r="T1504" i="10"/>
  <c r="Q1642" i="10"/>
  <c r="P1642" i="10"/>
  <c r="U1377" i="10"/>
  <c r="R1297" i="10"/>
  <c r="Q1370" i="10"/>
  <c r="T851" i="10"/>
  <c r="T803" i="10"/>
  <c r="T755" i="10"/>
  <c r="T707" i="10"/>
  <c r="Q1116" i="10"/>
  <c r="P1116" i="10"/>
  <c r="T1058" i="10"/>
  <c r="U1058" i="10" s="1"/>
  <c r="U983" i="10"/>
  <c r="T1368" i="10"/>
  <c r="P1144" i="10"/>
  <c r="R1457" i="10"/>
  <c r="T1334" i="10"/>
  <c r="R1146" i="10"/>
  <c r="S1146" i="10"/>
  <c r="P969" i="10"/>
  <c r="T933" i="10"/>
  <c r="S890" i="10"/>
  <c r="R890" i="10"/>
  <c r="P3128" i="10"/>
  <c r="S2879" i="10"/>
  <c r="P2815" i="10"/>
  <c r="R2578" i="10"/>
  <c r="P2925" i="10"/>
  <c r="T2868" i="10"/>
  <c r="P3129" i="10"/>
  <c r="T2974" i="10"/>
  <c r="P2904" i="10"/>
  <c r="T2750" i="10"/>
  <c r="T2715" i="10"/>
  <c r="T2799" i="10"/>
  <c r="T2405" i="10"/>
  <c r="T2624" i="10"/>
  <c r="U2249" i="10"/>
  <c r="R2771" i="10"/>
  <c r="T2461" i="10"/>
  <c r="S2374" i="10"/>
  <c r="T2634" i="10"/>
  <c r="Q2293" i="10"/>
  <c r="P2441" i="10"/>
  <c r="U2214" i="10"/>
  <c r="R2506" i="10"/>
  <c r="P2491" i="10"/>
  <c r="P2380" i="10"/>
  <c r="U2006" i="10"/>
  <c r="P2033" i="10"/>
  <c r="U2033" i="10" s="1"/>
  <c r="U1937" i="10"/>
  <c r="T2264" i="10"/>
  <c r="S2703" i="10"/>
  <c r="S2000" i="10"/>
  <c r="R2000" i="10"/>
  <c r="S2087" i="10"/>
  <c r="R2087" i="10"/>
  <c r="R2254" i="10"/>
  <c r="T2211" i="10"/>
  <c r="R1959" i="10"/>
  <c r="P1837" i="10"/>
  <c r="T1933" i="10"/>
  <c r="Q1799" i="10"/>
  <c r="P1799" i="10"/>
  <c r="T2113" i="10"/>
  <c r="Q1849" i="10"/>
  <c r="R1870" i="10"/>
  <c r="S1870" i="10"/>
  <c r="R1706" i="10"/>
  <c r="S1706" i="10"/>
  <c r="T1773" i="10"/>
  <c r="R1710" i="10"/>
  <c r="S1710" i="10"/>
  <c r="R1649" i="10"/>
  <c r="S1488" i="10"/>
  <c r="T1478" i="10"/>
  <c r="Q1392" i="10"/>
  <c r="R1328" i="10"/>
  <c r="S1328" i="10"/>
  <c r="S1560" i="10"/>
  <c r="R1560" i="10"/>
  <c r="S1272" i="10"/>
  <c r="R1272" i="10"/>
  <c r="T1428" i="10"/>
  <c r="R1418" i="10"/>
  <c r="U995" i="10"/>
  <c r="R1136" i="10"/>
  <c r="R1444" i="10"/>
  <c r="S1444" i="10"/>
  <c r="R1001" i="10"/>
  <c r="S1001" i="10"/>
  <c r="S1017" i="10"/>
  <c r="R1017" i="10"/>
  <c r="U1302" i="10"/>
  <c r="Q1029" i="10"/>
  <c r="U1029" i="10" s="1"/>
  <c r="U927" i="10"/>
  <c r="T3071" i="10"/>
  <c r="T3118" i="10"/>
  <c r="P2937" i="10"/>
  <c r="T3113" i="10"/>
  <c r="T2969" i="10"/>
  <c r="P3015" i="10"/>
  <c r="T3492" i="10"/>
  <c r="T3489" i="10"/>
  <c r="U3416" i="10"/>
  <c r="T3464" i="10"/>
  <c r="R14" i="11"/>
  <c r="T14" i="11" s="1"/>
  <c r="E14" i="12" s="1"/>
  <c r="G14" i="12" s="1"/>
  <c r="T3443" i="10"/>
  <c r="T3359" i="10"/>
  <c r="T3384" i="10"/>
  <c r="P3361" i="10"/>
  <c r="P3336" i="10"/>
  <c r="U3336" i="10" s="1"/>
  <c r="T3281" i="10"/>
  <c r="S3348" i="10"/>
  <c r="T3316" i="10"/>
  <c r="T3383" i="10"/>
  <c r="T3352" i="10"/>
  <c r="R3267" i="10"/>
  <c r="P3223" i="10"/>
  <c r="U3223" i="10" s="1"/>
  <c r="R3319" i="10"/>
  <c r="T3395" i="10"/>
  <c r="T3363" i="10"/>
  <c r="T3244" i="10"/>
  <c r="R3324" i="10"/>
  <c r="R3216" i="10"/>
  <c r="U3334" i="10"/>
  <c r="P3268" i="10"/>
  <c r="U3070" i="10"/>
  <c r="R3231" i="10"/>
  <c r="Q3176" i="10"/>
  <c r="T3057" i="10"/>
  <c r="P3108" i="10"/>
  <c r="T3094" i="10"/>
  <c r="P3102" i="10"/>
  <c r="P3112" i="10"/>
  <c r="T3106" i="10"/>
  <c r="T2936" i="10"/>
  <c r="U2936" i="10" s="1"/>
  <c r="T3040" i="10"/>
  <c r="P3144" i="10"/>
  <c r="T3153" i="10"/>
  <c r="T3010" i="10"/>
  <c r="P3003" i="10"/>
  <c r="P2938" i="10"/>
  <c r="U2938" i="10" s="1"/>
  <c r="T3054" i="10"/>
  <c r="T2893" i="10"/>
  <c r="S2815" i="10"/>
  <c r="T2600" i="10"/>
  <c r="T2456" i="10"/>
  <c r="T2958" i="10"/>
  <c r="P2902" i="10"/>
  <c r="T2999" i="10"/>
  <c r="T2979" i="10"/>
  <c r="P3203" i="10"/>
  <c r="P3061" i="10"/>
  <c r="T3087" i="10"/>
  <c r="T2905" i="10"/>
  <c r="P2722" i="10"/>
  <c r="U2722" i="10" s="1"/>
  <c r="Q2800" i="10"/>
  <c r="R2659" i="10"/>
  <c r="T2857" i="10"/>
  <c r="S2533" i="10"/>
  <c r="T2656" i="10"/>
  <c r="P2832" i="10"/>
  <c r="P2860" i="10"/>
  <c r="T2486" i="10"/>
  <c r="S2322" i="10"/>
  <c r="T2562" i="10"/>
  <c r="P2330" i="10"/>
  <c r="T2570" i="10"/>
  <c r="P2618" i="10"/>
  <c r="T2863" i="10"/>
  <c r="R2670" i="10"/>
  <c r="S2670" i="10"/>
  <c r="T2635" i="10"/>
  <c r="T2497" i="10"/>
  <c r="P2683" i="10"/>
  <c r="T2644" i="10"/>
  <c r="P2501" i="10"/>
  <c r="P2435" i="10"/>
  <c r="T2366" i="10"/>
  <c r="T2742" i="10"/>
  <c r="P2557" i="10"/>
  <c r="S2469" i="10"/>
  <c r="U2221" i="10"/>
  <c r="P2582" i="10"/>
  <c r="S2441" i="10"/>
  <c r="R2441" i="10"/>
  <c r="P2655" i="10"/>
  <c r="R2356" i="10"/>
  <c r="T2446" i="10"/>
  <c r="P2317" i="10"/>
  <c r="U2464" i="10"/>
  <c r="T2280" i="10"/>
  <c r="S2395" i="10"/>
  <c r="R2395" i="10"/>
  <c r="T2288" i="10"/>
  <c r="T2072" i="10"/>
  <c r="T2087" i="10"/>
  <c r="T2034" i="10"/>
  <c r="T2195" i="10"/>
  <c r="T2172" i="10"/>
  <c r="P2316" i="10"/>
  <c r="P1862" i="10"/>
  <c r="T1850" i="10"/>
  <c r="Q1564" i="10"/>
  <c r="U1564" i="10" s="1"/>
  <c r="P1517" i="10"/>
  <c r="S1802" i="10"/>
  <c r="T1649" i="10"/>
  <c r="S1609" i="10"/>
  <c r="S1724" i="10"/>
  <c r="R1724" i="10"/>
  <c r="P1458" i="10"/>
  <c r="P1205" i="10"/>
  <c r="Q1205" i="10"/>
  <c r="S1278" i="10"/>
  <c r="R1278" i="10"/>
  <c r="T1560" i="10"/>
  <c r="P1482" i="10"/>
  <c r="T1374" i="10"/>
  <c r="T1217" i="10"/>
  <c r="T1190" i="10"/>
  <c r="Q1148" i="10"/>
  <c r="P1148" i="10"/>
  <c r="T1404" i="10"/>
  <c r="Q1120" i="10"/>
  <c r="P1120" i="10"/>
  <c r="R1005" i="10"/>
  <c r="S1005" i="10"/>
  <c r="S1109" i="10"/>
  <c r="R1109" i="10"/>
  <c r="T922" i="10"/>
  <c r="T977" i="10"/>
  <c r="Q1072" i="10"/>
  <c r="P1072" i="10"/>
  <c r="P463" i="10"/>
  <c r="Q463" i="10"/>
  <c r="P447" i="10"/>
  <c r="Q447" i="10"/>
  <c r="U466" i="10"/>
  <c r="R646" i="10"/>
  <c r="U801" i="10"/>
  <c r="R349" i="10"/>
  <c r="S349" i="10"/>
  <c r="Q145" i="10"/>
  <c r="P145" i="10"/>
  <c r="P69" i="10"/>
  <c r="T90" i="10"/>
  <c r="T34" i="10"/>
  <c r="T22" i="10"/>
  <c r="T10" i="10"/>
  <c r="S3234" i="10"/>
  <c r="R3234" i="10"/>
  <c r="U3234" i="10" s="1"/>
  <c r="T2878" i="10"/>
  <c r="P2769" i="10"/>
  <c r="Q2769" i="10"/>
  <c r="R1825" i="10"/>
  <c r="S1825" i="10"/>
  <c r="P2209" i="10"/>
  <c r="T2175" i="10"/>
  <c r="T1966" i="10"/>
  <c r="T1854" i="10"/>
  <c r="T2096" i="10"/>
  <c r="T1841" i="10"/>
  <c r="U1841" i="10" s="1"/>
  <c r="T1776" i="10"/>
  <c r="T2022" i="10"/>
  <c r="T1907" i="10"/>
  <c r="R1656" i="10"/>
  <c r="T2057" i="10"/>
  <c r="T1956" i="10"/>
  <c r="P1934" i="10"/>
  <c r="U1812" i="10"/>
  <c r="P1633" i="10"/>
  <c r="T1550" i="10"/>
  <c r="U1493" i="10"/>
  <c r="U1703" i="10"/>
  <c r="P1661" i="10"/>
  <c r="U1661" i="10" s="1"/>
  <c r="R1540" i="10"/>
  <c r="P1744" i="10"/>
  <c r="U1630" i="10"/>
  <c r="R1601" i="10"/>
  <c r="T1690" i="10"/>
  <c r="T1733" i="10"/>
  <c r="T1713" i="10"/>
  <c r="P1709" i="10"/>
  <c r="T1398" i="10"/>
  <c r="T1594" i="10"/>
  <c r="P1345" i="10"/>
  <c r="P1268" i="10"/>
  <c r="P1462" i="10"/>
  <c r="P961" i="10"/>
  <c r="P1336" i="10"/>
  <c r="P1320" i="10"/>
  <c r="P1237" i="10"/>
  <c r="P1153" i="10"/>
  <c r="U1153" i="10" s="1"/>
  <c r="T1158" i="10"/>
  <c r="P1036" i="10"/>
  <c r="P1140" i="10"/>
  <c r="T1122" i="10"/>
  <c r="U987" i="10"/>
  <c r="T629" i="10"/>
  <c r="T694" i="10"/>
  <c r="U694" i="10" s="1"/>
  <c r="U732" i="10"/>
  <c r="U820" i="10"/>
  <c r="P758" i="10"/>
  <c r="Q694" i="10"/>
  <c r="P520" i="10"/>
  <c r="R710" i="10"/>
  <c r="P261" i="10"/>
  <c r="U261" i="10" s="1"/>
  <c r="P245" i="10"/>
  <c r="U245" i="10" s="1"/>
  <c r="P229" i="10"/>
  <c r="P213" i="10"/>
  <c r="P197" i="10"/>
  <c r="P181" i="10"/>
  <c r="P165" i="10"/>
  <c r="P850" i="10"/>
  <c r="Q647" i="10"/>
  <c r="T617" i="10"/>
  <c r="T934" i="10"/>
  <c r="Q526" i="10"/>
  <c r="U514" i="10"/>
  <c r="P415" i="10"/>
  <c r="U415" i="10" s="1"/>
  <c r="T229" i="10"/>
  <c r="T181" i="10"/>
  <c r="S666" i="10"/>
  <c r="T646" i="10"/>
  <c r="Q738" i="10"/>
  <c r="S857" i="10"/>
  <c r="P786" i="10"/>
  <c r="T267" i="10"/>
  <c r="T1088" i="10"/>
  <c r="T401" i="10"/>
  <c r="P317" i="10"/>
  <c r="Q317" i="10"/>
  <c r="T293" i="10"/>
  <c r="P150" i="10"/>
  <c r="P54" i="10"/>
  <c r="U636" i="10"/>
  <c r="T505" i="10"/>
  <c r="S401" i="10"/>
  <c r="R210" i="10"/>
  <c r="S210" i="10"/>
  <c r="T289" i="10"/>
  <c r="P34" i="10"/>
  <c r="R287" i="10"/>
  <c r="S287" i="10"/>
  <c r="T460" i="10"/>
  <c r="P3302" i="10"/>
  <c r="Q3302" i="10"/>
  <c r="T3398" i="10"/>
  <c r="U3398" i="10" s="1"/>
  <c r="R2983" i="10"/>
  <c r="S2983" i="10"/>
  <c r="Q3178" i="10"/>
  <c r="P3178" i="10"/>
  <c r="P2520" i="10"/>
  <c r="R2600" i="10"/>
  <c r="U2600" i="10" s="1"/>
  <c r="P1243" i="10"/>
  <c r="Q1243" i="10"/>
  <c r="T507" i="10"/>
  <c r="T379" i="10"/>
  <c r="T609" i="10"/>
  <c r="P659" i="10"/>
  <c r="P630" i="10"/>
  <c r="R867" i="10"/>
  <c r="T885" i="10"/>
  <c r="P525" i="10"/>
  <c r="P130" i="10"/>
  <c r="U130" i="10" s="1"/>
  <c r="P543" i="10"/>
  <c r="Q249" i="10"/>
  <c r="U249" i="10" s="1"/>
  <c r="Q351" i="10"/>
  <c r="P351" i="10"/>
  <c r="P293" i="10"/>
  <c r="P214" i="10"/>
  <c r="Q214" i="10"/>
  <c r="T575" i="10"/>
  <c r="S335" i="10"/>
  <c r="R335" i="10"/>
  <c r="T65" i="10"/>
  <c r="T51" i="10"/>
  <c r="P2106" i="10"/>
  <c r="U2106" i="10" s="1"/>
  <c r="T818" i="10"/>
  <c r="T28" i="10"/>
  <c r="T4" i="10"/>
  <c r="U4" i="10" s="1"/>
  <c r="Q635" i="10"/>
  <c r="U635" i="10" s="1"/>
  <c r="P556" i="10"/>
  <c r="R1004" i="10"/>
  <c r="P946" i="10"/>
  <c r="P110" i="10"/>
  <c r="P379" i="10"/>
  <c r="P476" i="10"/>
  <c r="P444" i="10"/>
  <c r="R277" i="10"/>
  <c r="S277" i="10"/>
  <c r="P3222" i="10"/>
  <c r="Q3222" i="10"/>
  <c r="S2810" i="10"/>
  <c r="R2810" i="10"/>
  <c r="S2838" i="10"/>
  <c r="R2838" i="10"/>
  <c r="S2480" i="10"/>
  <c r="R2480" i="10"/>
  <c r="R2004" i="10"/>
  <c r="S2004" i="10"/>
  <c r="T298" i="10"/>
  <c r="U298" i="10" s="1"/>
  <c r="P1142" i="10"/>
  <c r="T890" i="10"/>
  <c r="T1180" i="10"/>
  <c r="T806" i="10"/>
  <c r="R753" i="10"/>
  <c r="T1064" i="10"/>
  <c r="R914" i="10"/>
  <c r="P906" i="10"/>
  <c r="P666" i="10"/>
  <c r="P904" i="10"/>
  <c r="T758" i="10"/>
  <c r="T849" i="10"/>
  <c r="T546" i="10"/>
  <c r="P484" i="10"/>
  <c r="T242" i="10"/>
  <c r="R178" i="10"/>
  <c r="P303" i="10"/>
  <c r="P385" i="10"/>
  <c r="T174" i="10"/>
  <c r="R114" i="10"/>
  <c r="S41" i="10"/>
  <c r="R3326" i="10"/>
  <c r="S3326" i="10"/>
  <c r="T2838" i="10"/>
  <c r="T637" i="10"/>
  <c r="U637" i="10" s="1"/>
  <c r="T1084" i="10"/>
  <c r="U1084" i="10" s="1"/>
  <c r="P1224" i="10"/>
  <c r="T1141" i="10"/>
  <c r="R742" i="10"/>
  <c r="T953" i="10"/>
  <c r="P867" i="10"/>
  <c r="R818" i="10"/>
  <c r="T260" i="10"/>
  <c r="T212" i="10"/>
  <c r="T164" i="10"/>
  <c r="T24" i="10"/>
  <c r="U24" i="10" s="1"/>
  <c r="R765" i="10"/>
  <c r="P683" i="10"/>
  <c r="P686" i="10"/>
  <c r="P638" i="10"/>
  <c r="R896" i="10"/>
  <c r="Q205" i="10"/>
  <c r="S158" i="10"/>
  <c r="T372" i="10"/>
  <c r="Q619" i="10"/>
  <c r="P619" i="10"/>
  <c r="T404" i="10"/>
  <c r="R69" i="10"/>
  <c r="P9" i="10"/>
  <c r="Q22" i="10"/>
  <c r="P22" i="10"/>
  <c r="R3450" i="10"/>
  <c r="U3450" i="10" s="1"/>
  <c r="Q3430" i="10"/>
  <c r="P3430" i="10"/>
  <c r="S3218" i="10"/>
  <c r="R3218" i="10"/>
  <c r="T1612" i="10"/>
  <c r="T657" i="10"/>
  <c r="R1110" i="10"/>
  <c r="U598" i="10"/>
  <c r="R977" i="10"/>
  <c r="T884" i="10"/>
  <c r="U1071" i="10"/>
  <c r="T1072" i="10"/>
  <c r="T822" i="10"/>
  <c r="P893" i="10"/>
  <c r="P524" i="10"/>
  <c r="T909" i="10"/>
  <c r="T878" i="10"/>
  <c r="S646" i="10"/>
  <c r="P952" i="10"/>
  <c r="T647" i="10"/>
  <c r="P571" i="10"/>
  <c r="S436" i="10"/>
  <c r="R436" i="10"/>
  <c r="Q221" i="10"/>
  <c r="P141" i="10"/>
  <c r="U141" i="10" s="1"/>
  <c r="R619" i="10"/>
  <c r="S619" i="10"/>
  <c r="R238" i="10"/>
  <c r="Q153" i="10"/>
  <c r="P153" i="10"/>
  <c r="P33" i="10"/>
  <c r="T281" i="10"/>
  <c r="T3410" i="10"/>
  <c r="P3202" i="10"/>
  <c r="U3202" i="10" s="1"/>
  <c r="P2598" i="10"/>
  <c r="T2475" i="10"/>
  <c r="P2743" i="10"/>
  <c r="T2474" i="10"/>
  <c r="T2443" i="10"/>
  <c r="P2274" i="10"/>
  <c r="T2676" i="10"/>
  <c r="R2401" i="10"/>
  <c r="P2310" i="10"/>
  <c r="T2258" i="10"/>
  <c r="R2467" i="10"/>
  <c r="T2581" i="10"/>
  <c r="P2206" i="10"/>
  <c r="T2166" i="10"/>
  <c r="T2132" i="10"/>
  <c r="T2362" i="10"/>
  <c r="T2219" i="10"/>
  <c r="T2168" i="10"/>
  <c r="T2246" i="10"/>
  <c r="T2222" i="10"/>
  <c r="T2348" i="10"/>
  <c r="U2348" i="10" s="1"/>
  <c r="T2290" i="10"/>
  <c r="P2228" i="10"/>
  <c r="T2395" i="10"/>
  <c r="R2064" i="10"/>
  <c r="T2174" i="10"/>
  <c r="P2191" i="10"/>
  <c r="T2029" i="10"/>
  <c r="P1971" i="10"/>
  <c r="T2244" i="10"/>
  <c r="P2193" i="10"/>
  <c r="P2051" i="10"/>
  <c r="P2020" i="10"/>
  <c r="R2152" i="10"/>
  <c r="R2024" i="10"/>
  <c r="T1998" i="10"/>
  <c r="R1847" i="10"/>
  <c r="U1847" i="10" s="1"/>
  <c r="P2056" i="10"/>
  <c r="T1986" i="10"/>
  <c r="R2321" i="10"/>
  <c r="R2147" i="10"/>
  <c r="T2054" i="10"/>
  <c r="P2044" i="10"/>
  <c r="P1783" i="10"/>
  <c r="T1718" i="10"/>
  <c r="R1995" i="10"/>
  <c r="R1842" i="10"/>
  <c r="R1863" i="10"/>
  <c r="R1851" i="10"/>
  <c r="P1839" i="10"/>
  <c r="R1789" i="10"/>
  <c r="P2057" i="10"/>
  <c r="R1865" i="10"/>
  <c r="T1794" i="10"/>
  <c r="P1698" i="10"/>
  <c r="T1522" i="10"/>
  <c r="P1645" i="10"/>
  <c r="U1645" i="10" s="1"/>
  <c r="T1954" i="10"/>
  <c r="T1780" i="10"/>
  <c r="R1708" i="10"/>
  <c r="P1397" i="10"/>
  <c r="U1397" i="10" s="1"/>
  <c r="P1490" i="10"/>
  <c r="S1734" i="10"/>
  <c r="R1584" i="10"/>
  <c r="T1488" i="10"/>
  <c r="S1468" i="10"/>
  <c r="T1330" i="10"/>
  <c r="T1545" i="10"/>
  <c r="T1433" i="10"/>
  <c r="U1433" i="10" s="1"/>
  <c r="P1274" i="10"/>
  <c r="T1829" i="10"/>
  <c r="R1678" i="10"/>
  <c r="R1348" i="10"/>
  <c r="U1348" i="10" s="1"/>
  <c r="P1300" i="10"/>
  <c r="T1357" i="10"/>
  <c r="R1440" i="10"/>
  <c r="T1208" i="10"/>
  <c r="S1174" i="10"/>
  <c r="P1045" i="10"/>
  <c r="U1045" i="10" s="1"/>
  <c r="R1280" i="10"/>
  <c r="P1161" i="10"/>
  <c r="U1161" i="10" s="1"/>
  <c r="R1320" i="10"/>
  <c r="Q1237" i="10"/>
  <c r="T1076" i="10"/>
  <c r="T286" i="10"/>
  <c r="U286" i="10" s="1"/>
  <c r="T1356" i="10"/>
  <c r="R1065" i="10"/>
  <c r="T969" i="10"/>
  <c r="P938" i="10"/>
  <c r="P884" i="10"/>
  <c r="P1106" i="10"/>
  <c r="U573" i="10"/>
  <c r="P554" i="10"/>
  <c r="U554" i="10" s="1"/>
  <c r="S527" i="10"/>
  <c r="U527" i="10" s="1"/>
  <c r="R950" i="10"/>
  <c r="T902" i="10"/>
  <c r="Q534" i="10"/>
  <c r="P269" i="10"/>
  <c r="U269" i="10" s="1"/>
  <c r="P253" i="10"/>
  <c r="P237" i="10"/>
  <c r="P189" i="10"/>
  <c r="P173" i="10"/>
  <c r="U173" i="10" s="1"/>
  <c r="P157" i="10"/>
  <c r="U625" i="10"/>
  <c r="T20" i="10"/>
  <c r="P968" i="10"/>
  <c r="U968" i="10" s="1"/>
  <c r="T540" i="10"/>
  <c r="R886" i="10"/>
  <c r="P805" i="10"/>
  <c r="Q399" i="10"/>
  <c r="U399" i="10" s="1"/>
  <c r="T205" i="10"/>
  <c r="U205" i="10" s="1"/>
  <c r="T157" i="10"/>
  <c r="T670" i="10"/>
  <c r="P1194" i="10"/>
  <c r="T797" i="10"/>
  <c r="P781" i="10"/>
  <c r="R817" i="10"/>
  <c r="R691" i="10"/>
  <c r="U691" i="10" s="1"/>
  <c r="T675" i="10"/>
  <c r="T651" i="10"/>
  <c r="R643" i="10"/>
  <c r="U643" i="10" s="1"/>
  <c r="T946" i="10"/>
  <c r="R601" i="10"/>
  <c r="T425" i="10"/>
  <c r="Q226" i="10"/>
  <c r="R547" i="10"/>
  <c r="P500" i="10"/>
  <c r="S468" i="10"/>
  <c r="T611" i="10"/>
  <c r="T578" i="10"/>
  <c r="S262" i="10"/>
  <c r="R262" i="10"/>
  <c r="T119" i="10"/>
  <c r="R575" i="10"/>
  <c r="T335" i="10"/>
  <c r="S305" i="10"/>
  <c r="P131" i="10"/>
  <c r="R37" i="10"/>
  <c r="S37" i="10"/>
  <c r="R13" i="10"/>
  <c r="S13" i="10"/>
  <c r="R359" i="10"/>
  <c r="T309" i="10"/>
  <c r="S313" i="10"/>
  <c r="R313" i="10"/>
  <c r="P82" i="10"/>
  <c r="U82" i="10" s="1"/>
  <c r="P125" i="10"/>
  <c r="U125" i="10" s="1"/>
  <c r="T337" i="10"/>
  <c r="P357" i="10"/>
  <c r="T3386" i="10"/>
  <c r="T2854" i="10"/>
  <c r="P2552" i="10"/>
  <c r="P2657" i="10"/>
  <c r="R2577" i="10"/>
  <c r="P2550" i="10"/>
  <c r="P2497" i="10"/>
  <c r="T2653" i="10"/>
  <c r="P2667" i="10"/>
  <c r="P2309" i="10"/>
  <c r="U2309" i="10" s="1"/>
  <c r="T2274" i="10"/>
  <c r="P2170" i="10"/>
  <c r="P2547" i="10"/>
  <c r="U2053" i="10"/>
  <c r="T2401" i="10"/>
  <c r="P2344" i="10"/>
  <c r="T2565" i="10"/>
  <c r="T2655" i="10"/>
  <c r="R2305" i="10"/>
  <c r="R2289" i="10"/>
  <c r="P2236" i="10"/>
  <c r="T2157" i="10"/>
  <c r="U2157" i="10" s="1"/>
  <c r="T1994" i="10"/>
  <c r="U1994" i="10" s="1"/>
  <c r="T1962" i="10"/>
  <c r="T1827" i="10"/>
  <c r="T1795" i="10"/>
  <c r="R2368" i="10"/>
  <c r="P2296" i="10"/>
  <c r="P2097" i="10"/>
  <c r="U2097" i="10" s="1"/>
  <c r="U1974" i="10"/>
  <c r="T2317" i="10"/>
  <c r="P2165" i="10"/>
  <c r="P2301" i="10"/>
  <c r="U2301" i="10" s="1"/>
  <c r="P2437" i="10"/>
  <c r="P2358" i="10"/>
  <c r="R1922" i="10"/>
  <c r="T2007" i="10"/>
  <c r="P2161" i="10"/>
  <c r="T2049" i="10"/>
  <c r="T2018" i="10"/>
  <c r="R1961" i="10"/>
  <c r="T2094" i="10"/>
  <c r="T1924" i="10"/>
  <c r="P1815" i="10"/>
  <c r="T1738" i="10"/>
  <c r="P1938" i="10"/>
  <c r="T1682" i="10"/>
  <c r="R1899" i="10"/>
  <c r="T2074" i="10"/>
  <c r="P1761" i="10"/>
  <c r="Q1633" i="10"/>
  <c r="T1800" i="10"/>
  <c r="R1831" i="10"/>
  <c r="P1572" i="10"/>
  <c r="U1572" i="10" s="1"/>
  <c r="T2017" i="10"/>
  <c r="P1577" i="10"/>
  <c r="U1577" i="10" s="1"/>
  <c r="P1549" i="10"/>
  <c r="T1791" i="10"/>
  <c r="P1708" i="10"/>
  <c r="T1613" i="10"/>
  <c r="R1736" i="10"/>
  <c r="T1533" i="10"/>
  <c r="T1741" i="10"/>
  <c r="P1437" i="10"/>
  <c r="U1437" i="10" s="1"/>
  <c r="T1380" i="10"/>
  <c r="U1299" i="10"/>
  <c r="P1460" i="10"/>
  <c r="P1657" i="10"/>
  <c r="P1409" i="10"/>
  <c r="U1409" i="10" s="1"/>
  <c r="T1286" i="10"/>
  <c r="T1614" i="10"/>
  <c r="T1508" i="10"/>
  <c r="R1305" i="10"/>
  <c r="P1173" i="10"/>
  <c r="T1496" i="10"/>
  <c r="R1410" i="10"/>
  <c r="T847" i="10"/>
  <c r="T815" i="10"/>
  <c r="T799" i="10"/>
  <c r="T767" i="10"/>
  <c r="T751" i="10"/>
  <c r="T719" i="10"/>
  <c r="T703" i="10"/>
  <c r="P1081" i="10"/>
  <c r="U1081" i="10" s="1"/>
  <c r="P1057" i="10"/>
  <c r="T1632" i="10"/>
  <c r="P1165" i="10"/>
  <c r="T1434" i="10"/>
  <c r="R1316" i="10"/>
  <c r="T1324" i="10"/>
  <c r="R1589" i="10"/>
  <c r="R1237" i="10"/>
  <c r="T970" i="10"/>
  <c r="T945" i="10"/>
  <c r="U945" i="10" s="1"/>
  <c r="R1212" i="10"/>
  <c r="T1108" i="10"/>
  <c r="T677" i="10"/>
  <c r="T645" i="10"/>
  <c r="U776" i="10"/>
  <c r="T614" i="10"/>
  <c r="R1000" i="10"/>
  <c r="T1061" i="10"/>
  <c r="P1141" i="10"/>
  <c r="R1052" i="10"/>
  <c r="T941" i="10"/>
  <c r="R496" i="10"/>
  <c r="R464" i="10"/>
  <c r="R858" i="10"/>
  <c r="T566" i="10"/>
  <c r="P555" i="10"/>
  <c r="T475" i="10"/>
  <c r="U475" i="10" s="1"/>
  <c r="T272" i="10"/>
  <c r="T256" i="10"/>
  <c r="U256" i="10" s="1"/>
  <c r="T224" i="10"/>
  <c r="T208" i="10"/>
  <c r="T176" i="10"/>
  <c r="T160" i="10"/>
  <c r="R934" i="10"/>
  <c r="U934" i="10" s="1"/>
  <c r="P567" i="10"/>
  <c r="P549" i="10"/>
  <c r="T201" i="10"/>
  <c r="R965" i="10"/>
  <c r="P650" i="10"/>
  <c r="T904" i="10"/>
  <c r="S785" i="10"/>
  <c r="P679" i="10"/>
  <c r="P655" i="10"/>
  <c r="U655" i="10" s="1"/>
  <c r="P631" i="10"/>
  <c r="P542" i="10"/>
  <c r="R571" i="10"/>
  <c r="P343" i="10"/>
  <c r="R404" i="10"/>
  <c r="P129" i="10"/>
  <c r="U129" i="10" s="1"/>
  <c r="T550" i="10"/>
  <c r="R531" i="10"/>
  <c r="P539" i="10"/>
  <c r="R226" i="10"/>
  <c r="P202" i="10"/>
  <c r="R218" i="10"/>
  <c r="Q49" i="10"/>
  <c r="P49" i="10"/>
  <c r="U49" i="10" s="1"/>
  <c r="P582" i="10"/>
  <c r="U582" i="10" s="1"/>
  <c r="T329" i="10"/>
  <c r="T166" i="10"/>
  <c r="S113" i="10"/>
  <c r="R113" i="10"/>
  <c r="P3161" i="10"/>
  <c r="R3330" i="10"/>
  <c r="P2544" i="10"/>
  <c r="Q2544" i="10"/>
  <c r="T2313" i="10"/>
  <c r="T1715" i="10"/>
  <c r="R2651" i="10"/>
  <c r="P2585" i="10"/>
  <c r="U2585" i="10" s="1"/>
  <c r="T2611" i="10"/>
  <c r="R2667" i="10"/>
  <c r="T2342" i="10"/>
  <c r="T2378" i="10"/>
  <c r="T2328" i="10"/>
  <c r="U2328" i="10" s="1"/>
  <c r="P2234" i="10"/>
  <c r="T2451" i="10"/>
  <c r="T2122" i="10"/>
  <c r="U2122" i="10" s="1"/>
  <c r="R2565" i="10"/>
  <c r="T2465" i="10"/>
  <c r="R2490" i="10"/>
  <c r="T2332" i="10"/>
  <c r="U2217" i="10"/>
  <c r="R2581" i="10"/>
  <c r="R2382" i="10"/>
  <c r="T1940" i="10"/>
  <c r="R2236" i="10"/>
  <c r="P2118" i="10"/>
  <c r="U2118" i="10" s="1"/>
  <c r="T2340" i="10"/>
  <c r="T2296" i="10"/>
  <c r="U2156" i="10"/>
  <c r="P2336" i="10"/>
  <c r="P2149" i="10"/>
  <c r="R2278" i="10"/>
  <c r="U2278" i="10" s="1"/>
  <c r="R2422" i="10"/>
  <c r="T1922" i="10"/>
  <c r="P2129" i="10"/>
  <c r="T2254" i="10"/>
  <c r="P2211" i="10"/>
  <c r="P1943" i="10"/>
  <c r="P1912" i="10"/>
  <c r="U1881" i="10"/>
  <c r="R1982" i="10"/>
  <c r="P2116" i="10"/>
  <c r="U1970" i="10"/>
  <c r="R1927" i="10"/>
  <c r="U1927" i="10" s="1"/>
  <c r="P1889" i="10"/>
  <c r="U1889" i="10" s="1"/>
  <c r="P1705" i="10"/>
  <c r="P2025" i="10"/>
  <c r="T1871" i="10"/>
  <c r="T1720" i="10"/>
  <c r="U1720" i="10" s="1"/>
  <c r="R2079" i="10"/>
  <c r="R1956" i="10"/>
  <c r="U1956" i="10" s="1"/>
  <c r="T1756" i="10"/>
  <c r="P1613" i="10"/>
  <c r="T1525" i="10"/>
  <c r="R1698" i="10"/>
  <c r="T1767" i="10"/>
  <c r="R1894" i="10"/>
  <c r="T1821" i="10"/>
  <c r="T1891" i="10"/>
  <c r="R1693" i="10"/>
  <c r="R1650" i="10"/>
  <c r="T1546" i="10"/>
  <c r="P1472" i="10"/>
  <c r="P1349" i="10"/>
  <c r="U1349" i="10" s="1"/>
  <c r="R1701" i="10"/>
  <c r="T1566" i="10"/>
  <c r="R1641" i="10"/>
  <c r="U1267" i="10"/>
  <c r="T1390" i="10"/>
  <c r="P1474" i="10"/>
  <c r="Q1365" i="10"/>
  <c r="R1526" i="10"/>
  <c r="T1480" i="10"/>
  <c r="P1684" i="10"/>
  <c r="T1558" i="10"/>
  <c r="R1496" i="10"/>
  <c r="P1168" i="10"/>
  <c r="T1010" i="10"/>
  <c r="U1010" i="10" s="1"/>
  <c r="T998" i="10"/>
  <c r="T1457" i="10"/>
  <c r="R1338" i="10"/>
  <c r="P1589" i="10"/>
  <c r="T1185" i="10"/>
  <c r="P1024" i="10"/>
  <c r="U1047" i="10"/>
  <c r="T1333" i="10"/>
  <c r="T665" i="10"/>
  <c r="P977" i="10"/>
  <c r="S920" i="10"/>
  <c r="T1224" i="10"/>
  <c r="P1204" i="10"/>
  <c r="P1060" i="10"/>
  <c r="T1052" i="10"/>
  <c r="P916" i="10"/>
  <c r="S710" i="10"/>
  <c r="R769" i="10"/>
  <c r="R662" i="10"/>
  <c r="R400" i="10"/>
  <c r="P813" i="10"/>
  <c r="T581" i="10"/>
  <c r="T112" i="10"/>
  <c r="T64" i="10"/>
  <c r="U64" i="10" s="1"/>
  <c r="T16" i="10"/>
  <c r="U16" i="10" s="1"/>
  <c r="T805" i="10"/>
  <c r="U805" i="10" s="1"/>
  <c r="P770" i="10"/>
  <c r="R583" i="10"/>
  <c r="U583" i="10" s="1"/>
  <c r="U565" i="10"/>
  <c r="T1126" i="10"/>
  <c r="P886" i="10"/>
  <c r="T754" i="10"/>
  <c r="T627" i="10"/>
  <c r="Q558" i="10"/>
  <c r="Q367" i="10"/>
  <c r="U367" i="10" s="1"/>
  <c r="T197" i="10"/>
  <c r="P909" i="10"/>
  <c r="R658" i="10"/>
  <c r="R630" i="10"/>
  <c r="T1004" i="10"/>
  <c r="T880" i="10"/>
  <c r="R549" i="10"/>
  <c r="T954" i="10"/>
  <c r="T369" i="10"/>
  <c r="T500" i="10"/>
  <c r="Q250" i="10"/>
  <c r="U250" i="10" s="1"/>
  <c r="P279" i="10"/>
  <c r="S46" i="10"/>
  <c r="P218" i="10"/>
  <c r="P578" i="10"/>
  <c r="T115" i="10"/>
  <c r="P359" i="10"/>
  <c r="T63" i="10"/>
  <c r="T396" i="10"/>
  <c r="S78" i="10"/>
  <c r="R78" i="10"/>
  <c r="Q217" i="10"/>
  <c r="U217" i="10" s="1"/>
  <c r="R166" i="10"/>
  <c r="S234" i="10"/>
  <c r="R234" i="10"/>
  <c r="S3226" i="10"/>
  <c r="R3226" i="10"/>
  <c r="S2786" i="10"/>
  <c r="R2786" i="10"/>
  <c r="T2814" i="10"/>
  <c r="U2814" i="10" s="1"/>
  <c r="S2790" i="10"/>
  <c r="R2790" i="10"/>
  <c r="U2790" i="10" s="1"/>
  <c r="R2576" i="10"/>
  <c r="S2576" i="10"/>
  <c r="Q2130" i="10"/>
  <c r="P2130" i="10"/>
  <c r="U2189" i="10"/>
  <c r="R2553" i="10"/>
  <c r="T2458" i="10"/>
  <c r="T2490" i="10"/>
  <c r="T2467" i="10"/>
  <c r="T2160" i="10"/>
  <c r="U2160" i="10" s="1"/>
  <c r="P2369" i="10"/>
  <c r="P2213" i="10"/>
  <c r="U2131" i="10"/>
  <c r="U2107" i="10"/>
  <c r="U2065" i="10"/>
  <c r="T2269" i="10"/>
  <c r="U2269" i="10" s="1"/>
  <c r="U2067" i="10"/>
  <c r="P2273" i="10"/>
  <c r="T2061" i="10"/>
  <c r="P1968" i="10"/>
  <c r="T2197" i="10"/>
  <c r="P2337" i="10"/>
  <c r="T2127" i="10"/>
  <c r="T2161" i="10"/>
  <c r="T2148" i="10"/>
  <c r="T2056" i="10"/>
  <c r="T2076" i="10"/>
  <c r="R1783" i="10"/>
  <c r="T1995" i="10"/>
  <c r="R1877" i="10"/>
  <c r="P1842" i="10"/>
  <c r="T1783" i="10"/>
  <c r="T2081" i="10"/>
  <c r="T1693" i="10"/>
  <c r="P1529" i="10"/>
  <c r="U1529" i="10" s="1"/>
  <c r="P1821" i="10"/>
  <c r="T1926" i="10"/>
  <c r="T1736" i="10"/>
  <c r="P1576" i="10"/>
  <c r="T1686" i="10"/>
  <c r="T1617" i="10"/>
  <c r="T1641" i="10"/>
  <c r="R1534" i="10"/>
  <c r="T1270" i="10"/>
  <c r="U1270" i="10" s="1"/>
  <c r="T1532" i="10"/>
  <c r="U1532" i="10" s="1"/>
  <c r="P1508" i="10"/>
  <c r="T1628" i="10"/>
  <c r="T1266" i="10"/>
  <c r="P1188" i="10"/>
  <c r="T1313" i="10"/>
  <c r="T1337" i="10"/>
  <c r="P1357" i="10"/>
  <c r="T1342" i="10"/>
  <c r="R1438" i="10"/>
  <c r="U1079" i="10"/>
  <c r="P1256" i="10"/>
  <c r="T1238" i="10"/>
  <c r="T1341" i="10"/>
  <c r="T1089" i="10"/>
  <c r="R1028" i="10"/>
  <c r="U1028" i="10" s="1"/>
  <c r="P978" i="10"/>
  <c r="P1154" i="10"/>
  <c r="P1196" i="10"/>
  <c r="P1138" i="10"/>
  <c r="U975" i="10"/>
  <c r="T1098" i="10"/>
  <c r="T976" i="10"/>
  <c r="P905" i="10"/>
  <c r="T1029" i="10"/>
  <c r="T322" i="10"/>
  <c r="P1110" i="10"/>
  <c r="T861" i="10"/>
  <c r="T870" i="10"/>
  <c r="P822" i="10"/>
  <c r="R706" i="10"/>
  <c r="P265" i="10"/>
  <c r="P233" i="10"/>
  <c r="U233" i="10" s="1"/>
  <c r="P201" i="10"/>
  <c r="P185" i="10"/>
  <c r="U185" i="10" s="1"/>
  <c r="P169" i="10"/>
  <c r="U169" i="10" s="1"/>
  <c r="T721" i="10"/>
  <c r="T499" i="10"/>
  <c r="S753" i="10"/>
  <c r="R741" i="10"/>
  <c r="T558" i="10"/>
  <c r="U418" i="10"/>
  <c r="P878" i="10"/>
  <c r="T717" i="10"/>
  <c r="T678" i="10"/>
  <c r="T952" i="10"/>
  <c r="T781" i="10"/>
  <c r="U781" i="10" s="1"/>
  <c r="P581" i="10"/>
  <c r="T786" i="10"/>
  <c r="Q379" i="10"/>
  <c r="S1088" i="10"/>
  <c r="P295" i="10"/>
  <c r="T516" i="10"/>
  <c r="T543" i="10"/>
  <c r="T494" i="10"/>
  <c r="T159" i="10"/>
  <c r="Q444" i="10"/>
  <c r="P94" i="10"/>
  <c r="T417" i="10"/>
  <c r="T436" i="10"/>
  <c r="P190" i="10"/>
  <c r="Q190" i="10"/>
  <c r="T31" i="10"/>
  <c r="T7" i="10"/>
  <c r="P13" i="10"/>
  <c r="T194" i="10"/>
  <c r="P287" i="10"/>
  <c r="Q287" i="10"/>
  <c r="P246" i="10"/>
  <c r="T361" i="10"/>
  <c r="R3394" i="10"/>
  <c r="U3394" i="10" s="1"/>
  <c r="P3314" i="10"/>
  <c r="U3314" i="10" s="1"/>
  <c r="S2806" i="10"/>
  <c r="R2806" i="10"/>
  <c r="S2834" i="10"/>
  <c r="U2834" i="10" s="1"/>
  <c r="R2536" i="10"/>
  <c r="Q2432" i="10"/>
  <c r="P2432" i="10"/>
  <c r="P2250" i="10"/>
  <c r="T2268" i="10"/>
  <c r="T2251" i="10"/>
  <c r="U2251" i="10" s="1"/>
  <c r="T2553" i="10"/>
  <c r="T2376" i="10"/>
  <c r="U2376" i="10" s="1"/>
  <c r="T2382" i="10"/>
  <c r="T2491" i="10"/>
  <c r="P2392" i="10"/>
  <c r="T2346" i="10"/>
  <c r="P2334" i="10"/>
  <c r="T2230" i="10"/>
  <c r="S2179" i="10"/>
  <c r="P2294" i="10"/>
  <c r="U2294" i="10" s="1"/>
  <c r="P2059" i="10"/>
  <c r="T2088" i="10"/>
  <c r="P2240" i="10"/>
  <c r="U2240" i="10" s="1"/>
  <c r="T2023" i="10"/>
  <c r="U2023" i="10" s="1"/>
  <c r="T1843" i="10"/>
  <c r="T1878" i="10"/>
  <c r="U1869" i="10"/>
  <c r="R1862" i="10"/>
  <c r="T1882" i="10"/>
  <c r="R1791" i="10"/>
  <c r="P1721" i="10"/>
  <c r="T1698" i="10"/>
  <c r="T1890" i="10"/>
  <c r="P1746" i="10"/>
  <c r="T1983" i="10"/>
  <c r="T1724" i="10"/>
  <c r="T1464" i="10"/>
  <c r="R1332" i="10"/>
  <c r="P1654" i="10"/>
  <c r="P1512" i="10"/>
  <c r="R1666" i="10"/>
  <c r="R1594" i="10"/>
  <c r="P1569" i="10"/>
  <c r="T1440" i="10"/>
  <c r="S1394" i="10"/>
  <c r="T859" i="10"/>
  <c r="T811" i="10"/>
  <c r="T763" i="10"/>
  <c r="P1021" i="10"/>
  <c r="U1021" i="10" s="1"/>
  <c r="P1009" i="10"/>
  <c r="T1386" i="10"/>
  <c r="S1321" i="10"/>
  <c r="P928" i="10"/>
  <c r="R1222" i="10"/>
  <c r="S1130" i="10"/>
  <c r="P1076" i="10"/>
  <c r="U999" i="10"/>
  <c r="T593" i="10"/>
  <c r="U593" i="10" s="1"/>
  <c r="T777" i="10"/>
  <c r="R1041" i="10"/>
  <c r="U828" i="10"/>
  <c r="R1061" i="10"/>
  <c r="R615" i="10"/>
  <c r="U615" i="10" s="1"/>
  <c r="R733" i="10"/>
  <c r="T624" i="10"/>
  <c r="P829" i="10"/>
  <c r="P753" i="10"/>
  <c r="T682" i="10"/>
  <c r="P662" i="10"/>
  <c r="T634" i="10"/>
  <c r="T749" i="10"/>
  <c r="T738" i="10"/>
  <c r="T993" i="10"/>
  <c r="S581" i="10"/>
  <c r="R535" i="10"/>
  <c r="R659" i="10"/>
  <c r="P574" i="10"/>
  <c r="R379" i="10"/>
  <c r="T1066" i="10"/>
  <c r="T341" i="10"/>
  <c r="T579" i="10"/>
  <c r="T484" i="10"/>
  <c r="T420" i="10"/>
  <c r="T388" i="10"/>
  <c r="P206" i="10"/>
  <c r="P323" i="10"/>
  <c r="P492" i="10"/>
  <c r="Q476" i="10"/>
  <c r="P142" i="10"/>
  <c r="T560" i="10"/>
  <c r="T449" i="10"/>
  <c r="U290" i="10"/>
  <c r="S242" i="10"/>
  <c r="R242" i="10"/>
  <c r="T78" i="10"/>
  <c r="U164" i="10"/>
  <c r="T106" i="10"/>
  <c r="P10" i="10"/>
  <c r="T199" i="10"/>
  <c r="P2" i="10"/>
  <c r="S3460" i="10"/>
  <c r="U3460" i="10" s="1"/>
  <c r="T3390" i="10"/>
  <c r="S3476" i="10"/>
  <c r="R3476" i="10"/>
  <c r="P3414" i="10"/>
  <c r="Q3414" i="10"/>
  <c r="P3465" i="10"/>
  <c r="U3465" i="10" s="1"/>
  <c r="R2782" i="10"/>
  <c r="S2782" i="10"/>
  <c r="P2604" i="10"/>
  <c r="P2536" i="10"/>
  <c r="P2277" i="10"/>
  <c r="U2277" i="10" s="1"/>
  <c r="T1659" i="10"/>
  <c r="U1659" i="10" s="1"/>
  <c r="R1699" i="10"/>
  <c r="T1600" i="10"/>
  <c r="U1600" i="10" s="1"/>
  <c r="P1843" i="10"/>
  <c r="S1623" i="10"/>
  <c r="R1623" i="10"/>
  <c r="T1255" i="10"/>
  <c r="U1255" i="10" s="1"/>
  <c r="S1535" i="10"/>
  <c r="U1535" i="10" s="1"/>
  <c r="R736" i="10"/>
  <c r="S736" i="10"/>
  <c r="T728" i="10"/>
  <c r="U728" i="10" s="1"/>
  <c r="R208" i="10"/>
  <c r="Q1599" i="10"/>
  <c r="U1599" i="10" s="1"/>
  <c r="T266" i="10"/>
  <c r="T123" i="10"/>
  <c r="T440" i="10"/>
  <c r="P74" i="10"/>
  <c r="T301" i="10"/>
  <c r="T392" i="10"/>
  <c r="T374" i="10"/>
  <c r="P575" i="10"/>
  <c r="T563" i="10"/>
  <c r="P114" i="10"/>
  <c r="P133" i="10"/>
  <c r="T118" i="10"/>
  <c r="T313" i="10"/>
  <c r="T66" i="10"/>
  <c r="P307" i="10"/>
  <c r="T25" i="10"/>
  <c r="T311" i="10"/>
  <c r="T62" i="10"/>
  <c r="T3310" i="10"/>
  <c r="U3310" i="10" s="1"/>
  <c r="T3382" i="10"/>
  <c r="U3382" i="10" s="1"/>
  <c r="P3185" i="10"/>
  <c r="P2764" i="10"/>
  <c r="T2822" i="10"/>
  <c r="U2822" i="10" s="1"/>
  <c r="T2341" i="10"/>
  <c r="S2512" i="10"/>
  <c r="T1671" i="10"/>
  <c r="U1671" i="10" s="1"/>
  <c r="R1627" i="10"/>
  <c r="S1627" i="10"/>
  <c r="R1555" i="10"/>
  <c r="S1555" i="10"/>
  <c r="T1263" i="10"/>
  <c r="U1263" i="10" s="1"/>
  <c r="P1719" i="10"/>
  <c r="P1318" i="10"/>
  <c r="R1227" i="10"/>
  <c r="P1591" i="10"/>
  <c r="P1315" i="10"/>
  <c r="U1315" i="10" s="1"/>
  <c r="P540" i="10"/>
  <c r="T836" i="10"/>
  <c r="S832" i="10"/>
  <c r="U832" i="10" s="1"/>
  <c r="T604" i="10"/>
  <c r="P1223" i="10"/>
  <c r="U1223" i="10" s="1"/>
  <c r="T1719" i="10"/>
  <c r="R1591" i="10"/>
  <c r="P1567" i="10"/>
  <c r="U1567" i="10" s="1"/>
  <c r="T1739" i="10"/>
  <c r="S868" i="10"/>
  <c r="R868" i="10"/>
  <c r="R752" i="10"/>
  <c r="U752" i="10" s="1"/>
  <c r="S188" i="10"/>
  <c r="R188" i="10"/>
  <c r="R272" i="10"/>
  <c r="R1239" i="10"/>
  <c r="S1239" i="10"/>
  <c r="R748" i="10"/>
  <c r="S748" i="10"/>
  <c r="Q2764" i="10"/>
  <c r="S84" i="10"/>
  <c r="R84" i="10"/>
  <c r="Q1235" i="10"/>
  <c r="U1235" i="10" s="1"/>
  <c r="S1699" i="10"/>
  <c r="P1467" i="10"/>
  <c r="U1467" i="10" s="1"/>
  <c r="T596" i="10"/>
  <c r="U596" i="10" s="1"/>
  <c r="R322" i="10"/>
  <c r="U322" i="10" s="1"/>
  <c r="S236" i="10"/>
  <c r="Q2786" i="10"/>
  <c r="R1766" i="10"/>
  <c r="S1809" i="10"/>
  <c r="R1809" i="10"/>
  <c r="T1667" i="10"/>
  <c r="U1667" i="10" s="1"/>
  <c r="T1804" i="10"/>
  <c r="U1804" i="10" s="1"/>
  <c r="R1743" i="10"/>
  <c r="R1203" i="10"/>
  <c r="S1203" i="10"/>
  <c r="P748" i="10"/>
  <c r="R812" i="10"/>
  <c r="S812" i="10"/>
  <c r="Q1543" i="10"/>
  <c r="S124" i="10"/>
  <c r="Q1619" i="10"/>
  <c r="U1619" i="10" s="1"/>
  <c r="R140" i="10"/>
  <c r="T1699" i="10"/>
  <c r="R1611" i="10"/>
  <c r="R768" i="10"/>
  <c r="S768" i="10"/>
  <c r="S52" i="10"/>
  <c r="R52" i="10"/>
  <c r="Q2536" i="10"/>
  <c r="Q1219" i="10"/>
  <c r="Q1607" i="10"/>
  <c r="T564" i="10"/>
  <c r="T345" i="10"/>
  <c r="T489" i="10"/>
  <c r="T393" i="10"/>
  <c r="P274" i="10"/>
  <c r="U274" i="10" s="1"/>
  <c r="P563" i="10"/>
  <c r="T468" i="10"/>
  <c r="R611" i="10"/>
  <c r="U342" i="10"/>
  <c r="R357" i="10"/>
  <c r="R133" i="10"/>
  <c r="P118" i="10"/>
  <c r="P29" i="10"/>
  <c r="P5" i="10"/>
  <c r="P162" i="10"/>
  <c r="P90" i="10"/>
  <c r="T270" i="10"/>
  <c r="T357" i="10"/>
  <c r="T134" i="10"/>
  <c r="T85" i="10"/>
  <c r="P361" i="10"/>
  <c r="T238" i="10"/>
  <c r="R3438" i="10"/>
  <c r="R3378" i="10"/>
  <c r="S3378" i="10"/>
  <c r="T3367" i="10"/>
  <c r="U3367" i="10" s="1"/>
  <c r="R3162" i="10"/>
  <c r="P3418" i="10"/>
  <c r="U3418" i="10" s="1"/>
  <c r="P3186" i="10"/>
  <c r="U3186" i="10" s="1"/>
  <c r="R2858" i="10"/>
  <c r="S2858" i="10"/>
  <c r="P2737" i="10"/>
  <c r="S2612" i="10"/>
  <c r="R2612" i="10"/>
  <c r="P2646" i="10"/>
  <c r="U2646" i="10" s="1"/>
  <c r="P1571" i="10"/>
  <c r="P1523" i="10"/>
  <c r="U1523" i="10" s="1"/>
  <c r="R1786" i="10"/>
  <c r="P852" i="10"/>
  <c r="U852" i="10" s="1"/>
  <c r="P799" i="10"/>
  <c r="S212" i="10"/>
  <c r="Q3330" i="10"/>
  <c r="R224" i="10"/>
  <c r="S132" i="10"/>
  <c r="R132" i="10"/>
  <c r="Q1286" i="10"/>
  <c r="R529" i="10"/>
  <c r="R112" i="10"/>
  <c r="S112" i="10"/>
  <c r="R550" i="10"/>
  <c r="T547" i="10"/>
  <c r="T385" i="10"/>
  <c r="T557" i="10"/>
  <c r="P166" i="10"/>
  <c r="T285" i="10"/>
  <c r="R214" i="10"/>
  <c r="T138" i="10"/>
  <c r="R353" i="10"/>
  <c r="T57" i="10"/>
  <c r="P353" i="10"/>
  <c r="T307" i="10"/>
  <c r="T30" i="10"/>
  <c r="T18" i="10"/>
  <c r="R3468" i="10"/>
  <c r="U3468" i="10" s="1"/>
  <c r="P3174" i="10"/>
  <c r="R2496" i="10"/>
  <c r="R2085" i="10"/>
  <c r="T1885" i="10"/>
  <c r="S1675" i="10"/>
  <c r="R1675" i="10"/>
  <c r="S1583" i="10"/>
  <c r="P1555" i="10"/>
  <c r="T1731" i="10"/>
  <c r="U1731" i="10" s="1"/>
  <c r="P1463" i="10"/>
  <c r="U1463" i="10" s="1"/>
  <c r="R1549" i="10"/>
  <c r="P1499" i="10"/>
  <c r="U1499" i="10" s="1"/>
  <c r="T1747" i="10"/>
  <c r="T1331" i="10"/>
  <c r="R1195" i="10"/>
  <c r="U1195" i="10" s="1"/>
  <c r="P788" i="10"/>
  <c r="U788" i="10" s="1"/>
  <c r="R800" i="10"/>
  <c r="U800" i="10" s="1"/>
  <c r="T708" i="10"/>
  <c r="U708" i="10" s="1"/>
  <c r="P844" i="10"/>
  <c r="S272" i="10"/>
  <c r="Q1551" i="10"/>
  <c r="P252" i="10"/>
  <c r="R268" i="10"/>
  <c r="T218" i="10"/>
  <c r="T504" i="10"/>
  <c r="P547" i="10"/>
  <c r="T412" i="10"/>
  <c r="S372" i="10"/>
  <c r="T441" i="10"/>
  <c r="P126" i="10"/>
  <c r="T41" i="10"/>
  <c r="T33" i="10"/>
  <c r="T9" i="10"/>
  <c r="T98" i="10"/>
  <c r="T125" i="10"/>
  <c r="R21" i="10"/>
  <c r="T105" i="10"/>
  <c r="T117" i="10"/>
  <c r="S3342" i="10"/>
  <c r="R3342" i="10"/>
  <c r="R3386" i="10"/>
  <c r="S2608" i="10"/>
  <c r="R2608" i="10"/>
  <c r="P1751" i="10"/>
  <c r="T2016" i="10"/>
  <c r="U2016" i="10" s="1"/>
  <c r="R1219" i="10"/>
  <c r="S1219" i="10"/>
  <c r="R700" i="10"/>
  <c r="S700" i="10"/>
  <c r="T740" i="10"/>
  <c r="R720" i="10"/>
  <c r="U720" i="10" s="1"/>
  <c r="T724" i="10"/>
  <c r="U724" i="10" s="1"/>
  <c r="S796" i="10"/>
  <c r="R244" i="10"/>
  <c r="S168" i="10"/>
  <c r="R168" i="10"/>
  <c r="Q132" i="10"/>
  <c r="Q540" i="10"/>
  <c r="R184" i="10"/>
  <c r="T127" i="10"/>
  <c r="R125" i="10"/>
  <c r="P222" i="10"/>
  <c r="P3473" i="10"/>
  <c r="U3473" i="10" s="1"/>
  <c r="S2878" i="10"/>
  <c r="R2878" i="10"/>
  <c r="P2620" i="10"/>
  <c r="U2620" i="10" s="1"/>
  <c r="R2854" i="10"/>
  <c r="U2854" i="10" s="1"/>
  <c r="P2472" i="10"/>
  <c r="T1968" i="10"/>
  <c r="T2365" i="10"/>
  <c r="U2365" i="10" s="1"/>
  <c r="R1523" i="10"/>
  <c r="S1523" i="10"/>
  <c r="S1247" i="10"/>
  <c r="R1247" i="10"/>
  <c r="T1735" i="10"/>
  <c r="U1735" i="10" s="1"/>
  <c r="P1563" i="10"/>
  <c r="U1563" i="10" s="1"/>
  <c r="R1643" i="10"/>
  <c r="R1207" i="10"/>
  <c r="U1207" i="10" s="1"/>
  <c r="P1475" i="10"/>
  <c r="U1475" i="10" s="1"/>
  <c r="R836" i="10"/>
  <c r="P780" i="10"/>
  <c r="U780" i="10" s="1"/>
  <c r="T756" i="10"/>
  <c r="U756" i="10" s="1"/>
  <c r="R704" i="10"/>
  <c r="S704" i="10"/>
  <c r="P1471" i="10"/>
  <c r="U1471" i="10" s="1"/>
  <c r="T844" i="10"/>
  <c r="P168" i="10"/>
  <c r="R76" i="10"/>
  <c r="R160" i="10"/>
  <c r="U160" i="10" s="1"/>
  <c r="Q1751" i="10"/>
  <c r="U1751" i="10" s="1"/>
  <c r="R331" i="10"/>
  <c r="T146" i="10"/>
  <c r="P258" i="10"/>
  <c r="U258" i="10" s="1"/>
  <c r="S3390" i="10"/>
  <c r="R3390" i="10"/>
  <c r="P3410" i="10"/>
  <c r="T3406" i="10"/>
  <c r="U3406" i="10" s="1"/>
  <c r="T2997" i="10"/>
  <c r="S3386" i="10"/>
  <c r="P2225" i="10"/>
  <c r="U2225" i="10" s="1"/>
  <c r="R2520" i="10"/>
  <c r="S2085" i="10"/>
  <c r="P2075" i="10"/>
  <c r="U2075" i="10" s="1"/>
  <c r="P1627" i="10"/>
  <c r="T1327" i="10"/>
  <c r="U1327" i="10" s="1"/>
  <c r="R1689" i="10"/>
  <c r="R200" i="10"/>
  <c r="R120" i="10"/>
  <c r="S120" i="10"/>
  <c r="Q1571" i="10"/>
  <c r="T12" i="11"/>
  <c r="E12" i="12" s="1"/>
  <c r="G12" i="12" s="1"/>
  <c r="U3263" i="10"/>
  <c r="U2561" i="10"/>
  <c r="U3339" i="10"/>
  <c r="U3060" i="10"/>
  <c r="U3009" i="10"/>
  <c r="U2961" i="10"/>
  <c r="U3255" i="10"/>
  <c r="U3235" i="10"/>
  <c r="U3351" i="10"/>
  <c r="U2990" i="10"/>
  <c r="U2888" i="10"/>
  <c r="U3094" i="10"/>
  <c r="U3174" i="10"/>
  <c r="U2898" i="10"/>
  <c r="U2260" i="10"/>
  <c r="U2045" i="10"/>
  <c r="T23" i="11"/>
  <c r="E23" i="12" s="1"/>
  <c r="G23" i="12" s="1"/>
  <c r="U2421" i="10"/>
  <c r="U3333" i="10"/>
  <c r="T5" i="11"/>
  <c r="E5" i="12" s="1"/>
  <c r="G5" i="12" s="1"/>
  <c r="U2460" i="10"/>
  <c r="U2077" i="10"/>
  <c r="T11" i="11"/>
  <c r="E11" i="12" s="1"/>
  <c r="G11" i="12" s="1"/>
  <c r="U3325" i="10"/>
  <c r="U2978" i="10"/>
  <c r="U3029" i="10"/>
  <c r="U3077" i="10"/>
  <c r="U2652" i="10"/>
  <c r="U2425" i="10"/>
  <c r="S2857" i="10"/>
  <c r="R2857" i="10"/>
  <c r="U2859" i="10"/>
  <c r="Q2991" i="10"/>
  <c r="P2991" i="10"/>
  <c r="S2891" i="10"/>
  <c r="R2891" i="10"/>
  <c r="R2756" i="10"/>
  <c r="S2756" i="10"/>
  <c r="P2958" i="10"/>
  <c r="Q2958" i="10"/>
  <c r="Q2924" i="10"/>
  <c r="P2924" i="10"/>
  <c r="T2825" i="10"/>
  <c r="P2759" i="10"/>
  <c r="U2759" i="10" s="1"/>
  <c r="Q2796" i="10"/>
  <c r="P2796" i="10"/>
  <c r="P2939" i="10"/>
  <c r="Q2979" i="10"/>
  <c r="P2783" i="10"/>
  <c r="S2886" i="10"/>
  <c r="R2886" i="10"/>
  <c r="P2871" i="10"/>
  <c r="U2871" i="10" s="1"/>
  <c r="T2735" i="10"/>
  <c r="U2613" i="10"/>
  <c r="R2503" i="10"/>
  <c r="S2503" i="10"/>
  <c r="Q2964" i="10"/>
  <c r="Q2731" i="10"/>
  <c r="P2847" i="10"/>
  <c r="U2847" i="10" s="1"/>
  <c r="P2954" i="10"/>
  <c r="Q2689" i="10"/>
  <c r="P2510" i="10"/>
  <c r="S2549" i="10"/>
  <c r="R2549" i="10"/>
  <c r="U2253" i="10"/>
  <c r="Q2618" i="10"/>
  <c r="S2453" i="10"/>
  <c r="R2453" i="10"/>
  <c r="U2484" i="10"/>
  <c r="S2635" i="10"/>
  <c r="Q2683" i="10"/>
  <c r="Q2325" i="10"/>
  <c r="U2325" i="10" s="1"/>
  <c r="R2343" i="10"/>
  <c r="S2343" i="10"/>
  <c r="S2326" i="10"/>
  <c r="R2326" i="10"/>
  <c r="T2233" i="10"/>
  <c r="U2233" i="10" s="1"/>
  <c r="U2208" i="10"/>
  <c r="R2383" i="10"/>
  <c r="S2383" i="10"/>
  <c r="Q2279" i="10"/>
  <c r="P2279" i="10"/>
  <c r="S2105" i="10"/>
  <c r="R2105" i="10"/>
  <c r="U2068" i="10"/>
  <c r="R2359" i="10"/>
  <c r="S2359" i="10"/>
  <c r="S2031" i="10"/>
  <c r="R2031" i="10"/>
  <c r="U2185" i="10"/>
  <c r="P2222" i="10"/>
  <c r="Q2258" i="10"/>
  <c r="R2283" i="10"/>
  <c r="S2283" i="10"/>
  <c r="Q2335" i="10"/>
  <c r="P2335" i="10"/>
  <c r="S2153" i="10"/>
  <c r="R2153" i="10"/>
  <c r="P2163" i="10"/>
  <c r="Q2163" i="10"/>
  <c r="P2101" i="10"/>
  <c r="Q2101" i="10"/>
  <c r="Q2062" i="10"/>
  <c r="P2062" i="10"/>
  <c r="S1968" i="10"/>
  <c r="R1968" i="10"/>
  <c r="P2027" i="10"/>
  <c r="Q2027" i="10"/>
  <c r="P1936" i="10"/>
  <c r="Q1936" i="10"/>
  <c r="S2226" i="10"/>
  <c r="R2226" i="10"/>
  <c r="S2127" i="10"/>
  <c r="R2127" i="10"/>
  <c r="S1924" i="10"/>
  <c r="R1924" i="10"/>
  <c r="R1950" i="10"/>
  <c r="P2050" i="10"/>
  <c r="Q2050" i="10"/>
  <c r="S1767" i="10"/>
  <c r="R1767" i="10"/>
  <c r="R1621" i="10"/>
  <c r="S1621" i="10"/>
  <c r="S1808" i="10"/>
  <c r="R1808" i="10"/>
  <c r="Q1900" i="10"/>
  <c r="P1900" i="10"/>
  <c r="P1622" i="10"/>
  <c r="Q1622" i="10"/>
  <c r="R1402" i="10"/>
  <c r="S1402" i="10"/>
  <c r="S1478" i="10"/>
  <c r="R1478" i="10"/>
  <c r="R1460" i="10"/>
  <c r="S1460" i="10"/>
  <c r="S1416" i="10"/>
  <c r="R1416" i="10"/>
  <c r="Q1353" i="10"/>
  <c r="P1353" i="10"/>
  <c r="R1512" i="10"/>
  <c r="S1512" i="10"/>
  <c r="P1554" i="10"/>
  <c r="Q1554" i="10"/>
  <c r="Q1445" i="10"/>
  <c r="P1445" i="10"/>
  <c r="S1282" i="10"/>
  <c r="R1282" i="10"/>
  <c r="U1282" i="10" s="1"/>
  <c r="S1148" i="10"/>
  <c r="R1148" i="10"/>
  <c r="S996" i="10"/>
  <c r="R996" i="10"/>
  <c r="S1324" i="10"/>
  <c r="R1324" i="10"/>
  <c r="Q1308" i="10"/>
  <c r="P1308" i="10"/>
  <c r="Q925" i="10"/>
  <c r="P925" i="10"/>
  <c r="R1078" i="10"/>
  <c r="S1078" i="10"/>
  <c r="R685" i="10"/>
  <c r="S685" i="10"/>
  <c r="T3497" i="10"/>
  <c r="R21" i="11"/>
  <c r="T21" i="11" s="1"/>
  <c r="E21" i="12" s="1"/>
  <c r="G21" i="12" s="1"/>
  <c r="T3499" i="10"/>
  <c r="U3499" i="10" s="1"/>
  <c r="Q3487" i="10"/>
  <c r="P3487" i="10"/>
  <c r="P3469" i="10"/>
  <c r="T3422" i="10"/>
  <c r="U3422" i="10" s="1"/>
  <c r="S3472" i="10"/>
  <c r="R3472" i="10"/>
  <c r="Q3431" i="10"/>
  <c r="U3428" i="10"/>
  <c r="Q3427" i="10"/>
  <c r="P3427" i="10"/>
  <c r="R3401" i="10"/>
  <c r="S3401" i="10"/>
  <c r="Q3407" i="10"/>
  <c r="P3397" i="10"/>
  <c r="R3384" i="10"/>
  <c r="U3299" i="10"/>
  <c r="Q3368" i="10"/>
  <c r="P3368" i="10"/>
  <c r="T3253" i="10"/>
  <c r="U3253" i="10" s="1"/>
  <c r="Q3332" i="10"/>
  <c r="P3332" i="10"/>
  <c r="S3420" i="10"/>
  <c r="T3358" i="10"/>
  <c r="U3282" i="10"/>
  <c r="Q3355" i="10"/>
  <c r="U3355" i="10" s="1"/>
  <c r="Q3287" i="10"/>
  <c r="U3287" i="10" s="1"/>
  <c r="Q3275" i="10"/>
  <c r="P3259" i="10"/>
  <c r="R3213" i="10"/>
  <c r="U3213" i="10" s="1"/>
  <c r="T3241" i="10"/>
  <c r="U3195" i="10"/>
  <c r="R3264" i="10"/>
  <c r="Q3440" i="10"/>
  <c r="P3296" i="10"/>
  <c r="R3280" i="10"/>
  <c r="U3280" i="10" s="1"/>
  <c r="P3207" i="10"/>
  <c r="T3136" i="10"/>
  <c r="U3136" i="10" s="1"/>
  <c r="P3100" i="10"/>
  <c r="S3049" i="10"/>
  <c r="R3049" i="10"/>
  <c r="T3052" i="10"/>
  <c r="T3137" i="10"/>
  <c r="P3168" i="10"/>
  <c r="U3168" i="10" s="1"/>
  <c r="S3132" i="10"/>
  <c r="R3132" i="10"/>
  <c r="R3108" i="10"/>
  <c r="S3108" i="10"/>
  <c r="T2983" i="10"/>
  <c r="T2948" i="10"/>
  <c r="U2948" i="10" s="1"/>
  <c r="S2853" i="10"/>
  <c r="R2853" i="10"/>
  <c r="S2809" i="10"/>
  <c r="R2809" i="10"/>
  <c r="S2910" i="10"/>
  <c r="R2910" i="10"/>
  <c r="P2984" i="10"/>
  <c r="U2984" i="10" s="1"/>
  <c r="S3191" i="10"/>
  <c r="R3191" i="10"/>
  <c r="R3044" i="10"/>
  <c r="T3027" i="10"/>
  <c r="R3040" i="10"/>
  <c r="Q2915" i="10"/>
  <c r="P2944" i="10"/>
  <c r="Q2944" i="10"/>
  <c r="P2907" i="10"/>
  <c r="Q2752" i="10"/>
  <c r="U2752" i="10" s="1"/>
  <c r="S2796" i="10"/>
  <c r="T2584" i="10"/>
  <c r="U2584" i="10" s="1"/>
  <c r="T2488" i="10"/>
  <c r="U2903" i="10"/>
  <c r="T2769" i="10"/>
  <c r="T2908" i="10"/>
  <c r="Q2829" i="10"/>
  <c r="P2829" i="10"/>
  <c r="Q2602" i="10"/>
  <c r="P2602" i="10"/>
  <c r="R2474" i="10"/>
  <c r="Q2947" i="10"/>
  <c r="T2881" i="10"/>
  <c r="P2674" i="10"/>
  <c r="U2674" i="10" s="1"/>
  <c r="S2649" i="10"/>
  <c r="T2597" i="10"/>
  <c r="R2559" i="10"/>
  <c r="S2559" i="10"/>
  <c r="T2359" i="10"/>
  <c r="T2311" i="10"/>
  <c r="T2896" i="10"/>
  <c r="S2883" i="10"/>
  <c r="S2784" i="10"/>
  <c r="S2767" i="10"/>
  <c r="P2739" i="10"/>
  <c r="Q2882" i="10"/>
  <c r="Q2974" i="10"/>
  <c r="S2601" i="10"/>
  <c r="R2601" i="10"/>
  <c r="S2531" i="10"/>
  <c r="P2590" i="10"/>
  <c r="U2590" i="10" s="1"/>
  <c r="R2689" i="10"/>
  <c r="Q2478" i="10"/>
  <c r="P2478" i="10"/>
  <c r="T2595" i="10"/>
  <c r="P2398" i="10"/>
  <c r="U2398" i="10" s="1"/>
  <c r="Q2349" i="10"/>
  <c r="U2349" i="10" s="1"/>
  <c r="T2747" i="10"/>
  <c r="P2518" i="10"/>
  <c r="U2518" i="10" s="1"/>
  <c r="R2237" i="10"/>
  <c r="Q2771" i="10"/>
  <c r="R2611" i="10"/>
  <c r="Q2459" i="10"/>
  <c r="P2459" i="10"/>
  <c r="T2453" i="10"/>
  <c r="Q2329" i="10"/>
  <c r="U2329" i="10" s="1"/>
  <c r="U2444" i="10"/>
  <c r="P2654" i="10"/>
  <c r="P2651" i="10"/>
  <c r="P2638" i="10"/>
  <c r="P2615" i="10"/>
  <c r="Q2250" i="10"/>
  <c r="P2445" i="10"/>
  <c r="T2150" i="10"/>
  <c r="U2150" i="10" s="1"/>
  <c r="R2327" i="10"/>
  <c r="S2327" i="10"/>
  <c r="P2303" i="10"/>
  <c r="Q2303" i="10"/>
  <c r="P2268" i="10"/>
  <c r="R2367" i="10"/>
  <c r="S2367" i="10"/>
  <c r="T2312" i="10"/>
  <c r="Q2377" i="10"/>
  <c r="Q2383" i="10"/>
  <c r="P2383" i="10"/>
  <c r="P2411" i="10"/>
  <c r="T2231" i="10"/>
  <c r="S1950" i="10"/>
  <c r="S1835" i="10"/>
  <c r="R1835" i="10"/>
  <c r="S1787" i="10"/>
  <c r="R1787" i="10"/>
  <c r="T2369" i="10"/>
  <c r="Q2359" i="10"/>
  <c r="P2359" i="10"/>
  <c r="S2063" i="10"/>
  <c r="R2063" i="10"/>
  <c r="T2031" i="10"/>
  <c r="P1822" i="10"/>
  <c r="Q1822" i="10"/>
  <c r="Q1790" i="10"/>
  <c r="P1790" i="10"/>
  <c r="S2292" i="10"/>
  <c r="R2292" i="10"/>
  <c r="P2188" i="10"/>
  <c r="U2188" i="10" s="1"/>
  <c r="S2111" i="10"/>
  <c r="R2111" i="10"/>
  <c r="U2038" i="10"/>
  <c r="S2296" i="10"/>
  <c r="R2296" i="10"/>
  <c r="R2317" i="10"/>
  <c r="S2317" i="10"/>
  <c r="Q2104" i="10"/>
  <c r="U2104" i="10" s="1"/>
  <c r="Q2178" i="10"/>
  <c r="P2178" i="10"/>
  <c r="P2155" i="10"/>
  <c r="Q2155" i="10"/>
  <c r="P2120" i="10"/>
  <c r="U2120" i="10" s="1"/>
  <c r="P2703" i="10"/>
  <c r="Q2153" i="10"/>
  <c r="P2064" i="10"/>
  <c r="Q2064" i="10"/>
  <c r="S1948" i="10"/>
  <c r="R1948" i="10"/>
  <c r="S2129" i="10"/>
  <c r="R2129" i="10"/>
  <c r="R2039" i="10"/>
  <c r="S2039" i="10"/>
  <c r="Q2295" i="10"/>
  <c r="P2295" i="10"/>
  <c r="T2163" i="10"/>
  <c r="Q2000" i="10"/>
  <c r="P1973" i="10"/>
  <c r="Q1973" i="10"/>
  <c r="T2191" i="10"/>
  <c r="Q2088" i="10"/>
  <c r="T1943" i="10"/>
  <c r="T2193" i="10"/>
  <c r="P2291" i="10"/>
  <c r="Q2291" i="10"/>
  <c r="R2161" i="10"/>
  <c r="T1992" i="10"/>
  <c r="P1951" i="10"/>
  <c r="S1915" i="10"/>
  <c r="P1933" i="10"/>
  <c r="Q1933" i="10"/>
  <c r="P2136" i="10"/>
  <c r="Q2103" i="10"/>
  <c r="P2103" i="10"/>
  <c r="T2047" i="10"/>
  <c r="S1875" i="10"/>
  <c r="R1875" i="10"/>
  <c r="R1848" i="10"/>
  <c r="S1848" i="10"/>
  <c r="P1902" i="10"/>
  <c r="S1872" i="10"/>
  <c r="R1872" i="10"/>
  <c r="Q1858" i="10"/>
  <c r="S1742" i="10"/>
  <c r="R1742" i="10"/>
  <c r="T1787" i="10"/>
  <c r="Q1832" i="10"/>
  <c r="P1832" i="10"/>
  <c r="S1586" i="10"/>
  <c r="R1586" i="10"/>
  <c r="Q1670" i="10"/>
  <c r="P1670" i="10"/>
  <c r="T1402" i="10"/>
  <c r="Q1593" i="10"/>
  <c r="P1593" i="10"/>
  <c r="S1829" i="10"/>
  <c r="R1829" i="10"/>
  <c r="R1554" i="10"/>
  <c r="S1554" i="10"/>
  <c r="U1344" i="10"/>
  <c r="S1300" i="10"/>
  <c r="R1300" i="10"/>
  <c r="P1245" i="10"/>
  <c r="Q1245" i="10"/>
  <c r="R1046" i="10"/>
  <c r="S1046" i="10"/>
  <c r="U1127" i="10"/>
  <c r="P1329" i="10"/>
  <c r="Q1329" i="10"/>
  <c r="S928" i="10"/>
  <c r="R928" i="10"/>
  <c r="R1333" i="10"/>
  <c r="S1333" i="10"/>
  <c r="S3176" i="10"/>
  <c r="U3141" i="10"/>
  <c r="Q2394" i="10"/>
  <c r="P2394" i="10"/>
  <c r="Q2327" i="10"/>
  <c r="P2327" i="10"/>
  <c r="Q2242" i="10"/>
  <c r="P2242" i="10"/>
  <c r="P2493" i="10"/>
  <c r="S2041" i="10"/>
  <c r="R2041" i="10"/>
  <c r="S1977" i="10"/>
  <c r="R1977" i="10"/>
  <c r="S2371" i="10"/>
  <c r="R2371" i="10"/>
  <c r="S2095" i="10"/>
  <c r="R2095" i="10"/>
  <c r="R2158" i="10"/>
  <c r="S2158" i="10"/>
  <c r="P2164" i="10"/>
  <c r="Q2164" i="10"/>
  <c r="P2235" i="10"/>
  <c r="Q2235" i="10"/>
  <c r="T2393" i="10"/>
  <c r="Q2171" i="10"/>
  <c r="P2171" i="10"/>
  <c r="P2005" i="10"/>
  <c r="Q2005" i="10"/>
  <c r="S2171" i="10"/>
  <c r="S2101" i="10"/>
  <c r="R2101" i="10"/>
  <c r="S2055" i="10"/>
  <c r="R2055" i="10"/>
  <c r="T2252" i="10"/>
  <c r="S1955" i="10"/>
  <c r="R1955" i="10"/>
  <c r="P1986" i="10"/>
  <c r="Q2196" i="10"/>
  <c r="P2196" i="10"/>
  <c r="T2321" i="10"/>
  <c r="U1897" i="10"/>
  <c r="U1947" i="10"/>
  <c r="P1878" i="10"/>
  <c r="Q1991" i="10"/>
  <c r="P1991" i="10"/>
  <c r="Q1938" i="10"/>
  <c r="T1886" i="10"/>
  <c r="R1980" i="10"/>
  <c r="S1980" i="10"/>
  <c r="R1250" i="10"/>
  <c r="S1250" i="10"/>
  <c r="Q1795" i="10"/>
  <c r="P1795" i="10"/>
  <c r="P1694" i="10"/>
  <c r="P1536" i="10"/>
  <c r="Q1536" i="10"/>
  <c r="Q1677" i="10"/>
  <c r="P1677" i="10"/>
  <c r="U1587" i="10"/>
  <c r="S1388" i="10"/>
  <c r="R1388" i="10"/>
  <c r="S1450" i="10"/>
  <c r="R1450" i="10"/>
  <c r="P1206" i="10"/>
  <c r="U1206" i="10" s="1"/>
  <c r="Q771" i="10"/>
  <c r="P771" i="10"/>
  <c r="R3480" i="10"/>
  <c r="S3480" i="10"/>
  <c r="Q3385" i="10"/>
  <c r="P3385" i="10"/>
  <c r="S3278" i="10"/>
  <c r="R3278" i="10"/>
  <c r="P3480" i="10"/>
  <c r="Q3480" i="10"/>
  <c r="T3445" i="10"/>
  <c r="Q3358" i="10"/>
  <c r="P3358" i="10"/>
  <c r="S3164" i="10"/>
  <c r="U3164" i="10" s="1"/>
  <c r="S3051" i="10"/>
  <c r="R3051" i="10"/>
  <c r="P2554" i="10"/>
  <c r="Q2554" i="10"/>
  <c r="Q2426" i="10"/>
  <c r="P2426" i="10"/>
  <c r="R2399" i="10"/>
  <c r="S2399" i="10"/>
  <c r="U2389" i="10"/>
  <c r="S2768" i="10"/>
  <c r="P2366" i="10"/>
  <c r="T2" i="11"/>
  <c r="E2" i="12" s="1"/>
  <c r="G2" i="12" s="1"/>
  <c r="S3453" i="10"/>
  <c r="R3453" i="10"/>
  <c r="P3444" i="10"/>
  <c r="Q3237" i="10"/>
  <c r="P3237" i="10"/>
  <c r="R3082" i="10"/>
  <c r="T2995" i="10"/>
  <c r="U2995" i="10" s="1"/>
  <c r="S2845" i="10"/>
  <c r="R2845" i="10"/>
  <c r="S3083" i="10"/>
  <c r="R3083" i="10"/>
  <c r="U2794" i="10"/>
  <c r="Q3008" i="10"/>
  <c r="P2784" i="10"/>
  <c r="P2690" i="10"/>
  <c r="R2575" i="10"/>
  <c r="S2575" i="10"/>
  <c r="R2479" i="10"/>
  <c r="S2479" i="10"/>
  <c r="T2351" i="10"/>
  <c r="T2303" i="10"/>
  <c r="S2789" i="10"/>
  <c r="R2789" i="10"/>
  <c r="Q2603" i="10"/>
  <c r="P2603" i="10"/>
  <c r="R2804" i="10"/>
  <c r="U2804" i="10" s="1"/>
  <c r="Q2754" i="10"/>
  <c r="T2705" i="10"/>
  <c r="U2381" i="10"/>
  <c r="P2419" i="10"/>
  <c r="Q2419" i="10"/>
  <c r="P2747" i="10"/>
  <c r="S2747" i="10"/>
  <c r="S2771" i="10"/>
  <c r="Q2438" i="10"/>
  <c r="P2438" i="10"/>
  <c r="T2167" i="10"/>
  <c r="U2167" i="10" s="1"/>
  <c r="Q2350" i="10"/>
  <c r="P2350" i="10"/>
  <c r="U2476" i="10"/>
  <c r="R2473" i="10"/>
  <c r="R2499" i="10"/>
  <c r="U2154" i="10"/>
  <c r="U2013" i="10"/>
  <c r="U1981" i="10"/>
  <c r="U1949" i="10"/>
  <c r="Q2266" i="10"/>
  <c r="P2266" i="10"/>
  <c r="S1827" i="10"/>
  <c r="R1827" i="10"/>
  <c r="S1779" i="10"/>
  <c r="R1779" i="10"/>
  <c r="T2198" i="10"/>
  <c r="S2187" i="10"/>
  <c r="R2187" i="10"/>
  <c r="Q2179" i="10"/>
  <c r="P2179" i="10"/>
  <c r="Q2246" i="10"/>
  <c r="P2246" i="10"/>
  <c r="T2227" i="10"/>
  <c r="Q2201" i="10"/>
  <c r="P2285" i="10"/>
  <c r="T2180" i="10"/>
  <c r="U2180" i="10" s="1"/>
  <c r="Q2165" i="10"/>
  <c r="P2247" i="10"/>
  <c r="U2247" i="10" s="1"/>
  <c r="R2174" i="10"/>
  <c r="S2174" i="10"/>
  <c r="P2123" i="10"/>
  <c r="Q2123" i="10"/>
  <c r="P2091" i="10"/>
  <c r="U2003" i="10"/>
  <c r="S2254" i="10"/>
  <c r="Q2089" i="10"/>
  <c r="P2089" i="10"/>
  <c r="T2002" i="10"/>
  <c r="R1943" i="10"/>
  <c r="S1943" i="10"/>
  <c r="S1936" i="10"/>
  <c r="R1936" i="10"/>
  <c r="R2051" i="10"/>
  <c r="S2051" i="10"/>
  <c r="Q2018" i="10"/>
  <c r="P2018" i="10"/>
  <c r="U2011" i="10"/>
  <c r="S1951" i="10"/>
  <c r="R1951" i="10"/>
  <c r="P2054" i="10"/>
  <c r="Q2054" i="10"/>
  <c r="R1987" i="10"/>
  <c r="S1987" i="10"/>
  <c r="T2025" i="10"/>
  <c r="S1877" i="10"/>
  <c r="R1855" i="10"/>
  <c r="R1898" i="10"/>
  <c r="S1898" i="10"/>
  <c r="S1868" i="10"/>
  <c r="R1868" i="10"/>
  <c r="Q1818" i="10"/>
  <c r="P1818" i="10"/>
  <c r="U1592" i="10"/>
  <c r="T1376" i="10"/>
  <c r="T1762" i="10"/>
  <c r="S1686" i="10"/>
  <c r="R1686" i="10"/>
  <c r="R1346" i="10"/>
  <c r="S1346" i="10"/>
  <c r="Q1228" i="10"/>
  <c r="P1228" i="10"/>
  <c r="Q1454" i="10"/>
  <c r="P1454" i="10"/>
  <c r="Q1465" i="10"/>
  <c r="P1465" i="10"/>
  <c r="P1241" i="10"/>
  <c r="Q1241" i="10"/>
  <c r="S1370" i="10"/>
  <c r="R1370" i="10"/>
  <c r="Q1174" i="10"/>
  <c r="P1174" i="10"/>
  <c r="S1056" i="10"/>
  <c r="R1056" i="10"/>
  <c r="R1012" i="10"/>
  <c r="S1012" i="10"/>
  <c r="Q1333" i="10"/>
  <c r="P1333" i="10"/>
  <c r="S757" i="10"/>
  <c r="R757" i="10"/>
  <c r="Q1356" i="10"/>
  <c r="P1356" i="10"/>
  <c r="S941" i="10"/>
  <c r="R941" i="10"/>
  <c r="R534" i="10"/>
  <c r="S534" i="10"/>
  <c r="S850" i="10"/>
  <c r="R850" i="10"/>
  <c r="Q3405" i="10"/>
  <c r="P3405" i="10"/>
  <c r="U3266" i="10"/>
  <c r="T3165" i="10"/>
  <c r="P3366" i="10"/>
  <c r="Q3366" i="10"/>
  <c r="S3248" i="10"/>
  <c r="R3248" i="10"/>
  <c r="Q3127" i="10"/>
  <c r="P3127" i="10"/>
  <c r="S2805" i="10"/>
  <c r="R2805" i="10"/>
  <c r="P2797" i="10"/>
  <c r="Q2797" i="10"/>
  <c r="T3475" i="10"/>
  <c r="U3475" i="10" s="1"/>
  <c r="S3492" i="10"/>
  <c r="T3362" i="10"/>
  <c r="U3362" i="10" s="1"/>
  <c r="Q3374" i="10"/>
  <c r="P3374" i="10"/>
  <c r="Q3179" i="10"/>
  <c r="R3309" i="10"/>
  <c r="S2841" i="10"/>
  <c r="R2841" i="10"/>
  <c r="U2842" i="10"/>
  <c r="S2740" i="10"/>
  <c r="R2740" i="10"/>
  <c r="P3092" i="10"/>
  <c r="Q2912" i="10"/>
  <c r="P2912" i="10"/>
  <c r="Q2934" i="10"/>
  <c r="P2760" i="10"/>
  <c r="R2663" i="10"/>
  <c r="U2663" i="10" s="1"/>
  <c r="R2730" i="10"/>
  <c r="S2730" i="10"/>
  <c r="T2709" i="10"/>
  <c r="T2661" i="10"/>
  <c r="R2627" i="10"/>
  <c r="U2627" i="10" s="1"/>
  <c r="U2697" i="10"/>
  <c r="Q2671" i="10"/>
  <c r="R2545" i="10"/>
  <c r="T2435" i="10"/>
  <c r="P2634" i="10"/>
  <c r="P2417" i="10"/>
  <c r="U2352" i="10"/>
  <c r="Q2276" i="10"/>
  <c r="P2276" i="10"/>
  <c r="P2353" i="10"/>
  <c r="U2353" i="10" s="1"/>
  <c r="U2524" i="10"/>
  <c r="P2457" i="10"/>
  <c r="P2320" i="10"/>
  <c r="Q1814" i="10"/>
  <c r="P1814" i="10"/>
  <c r="Q1782" i="10"/>
  <c r="P1782" i="10"/>
  <c r="Q2220" i="10"/>
  <c r="U2220" i="10" s="1"/>
  <c r="U2028" i="10"/>
  <c r="S2203" i="10"/>
  <c r="R2203" i="10"/>
  <c r="Q2110" i="10"/>
  <c r="P2110" i="10"/>
  <c r="R2164" i="10"/>
  <c r="T2098" i="10"/>
  <c r="Q2143" i="10"/>
  <c r="P2143" i="10"/>
  <c r="S2066" i="10"/>
  <c r="U2066" i="10" s="1"/>
  <c r="R2066" i="10"/>
  <c r="S2191" i="10"/>
  <c r="R2191" i="10"/>
  <c r="Q2244" i="10"/>
  <c r="P2244" i="10"/>
  <c r="S1997" i="10"/>
  <c r="R1997" i="10"/>
  <c r="P2270" i="10"/>
  <c r="Q2270" i="10"/>
  <c r="Q1998" i="10"/>
  <c r="P1998" i="10"/>
  <c r="P1965" i="10"/>
  <c r="Q1965" i="10"/>
  <c r="S2022" i="10"/>
  <c r="R2022" i="10"/>
  <c r="Q1886" i="10"/>
  <c r="P1886" i="10"/>
  <c r="Q2119" i="10"/>
  <c r="P2119" i="10"/>
  <c r="Q1990" i="10"/>
  <c r="P1990" i="10"/>
  <c r="S1896" i="10"/>
  <c r="R1896" i="10"/>
  <c r="Q1894" i="10"/>
  <c r="P1894" i="10"/>
  <c r="S1520" i="10"/>
  <c r="R1520" i="10"/>
  <c r="R1685" i="10"/>
  <c r="S1685" i="10"/>
  <c r="Q1732" i="10"/>
  <c r="P1732" i="10"/>
  <c r="P1829" i="10"/>
  <c r="S1314" i="10"/>
  <c r="R1314" i="10"/>
  <c r="T1370" i="10"/>
  <c r="Q1129" i="10"/>
  <c r="P1129" i="10"/>
  <c r="S980" i="10"/>
  <c r="R980" i="10"/>
  <c r="Q3340" i="10"/>
  <c r="P3340" i="10"/>
  <c r="U2901" i="10"/>
  <c r="Q2474" i="10"/>
  <c r="P2474" i="10"/>
  <c r="S3487" i="10"/>
  <c r="R3487" i="10"/>
  <c r="S3433" i="10"/>
  <c r="R3433" i="10"/>
  <c r="S3313" i="10"/>
  <c r="U3016" i="10"/>
  <c r="U2992" i="10"/>
  <c r="U2968" i="10"/>
  <c r="S3123" i="10"/>
  <c r="R3123" i="10"/>
  <c r="Q3446" i="10"/>
  <c r="U3446" i="10" s="1"/>
  <c r="T3477" i="10"/>
  <c r="U3375" i="10"/>
  <c r="T3275" i="10"/>
  <c r="Q3184" i="10"/>
  <c r="S3126" i="10"/>
  <c r="R2535" i="10"/>
  <c r="S2535" i="10"/>
  <c r="T2685" i="10"/>
  <c r="P2587" i="10"/>
  <c r="Q2587" i="10"/>
  <c r="S2378" i="10"/>
  <c r="R2378" i="10"/>
  <c r="Q2753" i="10"/>
  <c r="P2753" i="10"/>
  <c r="P3497" i="10"/>
  <c r="Q3497" i="10"/>
  <c r="T18" i="11"/>
  <c r="E18" i="12" s="1"/>
  <c r="G18" i="12" s="1"/>
  <c r="Q3413" i="10"/>
  <c r="R3397" i="10"/>
  <c r="T3399" i="10"/>
  <c r="U3399" i="10" s="1"/>
  <c r="S3177" i="10"/>
  <c r="R3177" i="10"/>
  <c r="S2837" i="10"/>
  <c r="R2837" i="10"/>
  <c r="U2798" i="10"/>
  <c r="U2803" i="10"/>
  <c r="P3101" i="10"/>
  <c r="P3037" i="10"/>
  <c r="Q2914" i="10"/>
  <c r="S2945" i="10"/>
  <c r="R2945" i="10"/>
  <c r="T2972" i="10"/>
  <c r="P2890" i="10"/>
  <c r="R2591" i="10"/>
  <c r="S2591" i="10"/>
  <c r="T2343" i="10"/>
  <c r="P2861" i="10"/>
  <c r="Q2861" i="10"/>
  <c r="P2717" i="10"/>
  <c r="R2297" i="10"/>
  <c r="U2263" i="10"/>
  <c r="T2159" i="10"/>
  <c r="U2159" i="10" s="1"/>
  <c r="Q2598" i="10"/>
  <c r="Q2635" i="10"/>
  <c r="S2743" i="10"/>
  <c r="Q2307" i="10"/>
  <c r="P2307" i="10"/>
  <c r="R2547" i="10"/>
  <c r="R2451" i="10"/>
  <c r="U2192" i="10"/>
  <c r="S2331" i="10"/>
  <c r="R2331" i="10"/>
  <c r="R2310" i="10"/>
  <c r="S2310" i="10"/>
  <c r="R2332" i="10"/>
  <c r="P2581" i="10"/>
  <c r="Q2655" i="10"/>
  <c r="S2238" i="10"/>
  <c r="P2216" i="10"/>
  <c r="P2073" i="10"/>
  <c r="P2009" i="10"/>
  <c r="S1819" i="10"/>
  <c r="R1819" i="10"/>
  <c r="S1771" i="10"/>
  <c r="R1771" i="10"/>
  <c r="R2369" i="10"/>
  <c r="U2048" i="10"/>
  <c r="U1817" i="10"/>
  <c r="U1785" i="10"/>
  <c r="Q2304" i="10"/>
  <c r="R2181" i="10"/>
  <c r="P2144" i="10"/>
  <c r="U2144" i="10" s="1"/>
  <c r="P2355" i="10"/>
  <c r="Q2355" i="10"/>
  <c r="Q2166" i="10"/>
  <c r="P2166" i="10"/>
  <c r="P2379" i="10"/>
  <c r="Q2379" i="10"/>
  <c r="P2393" i="10"/>
  <c r="P2248" i="10"/>
  <c r="R2012" i="10"/>
  <c r="Q1978" i="10"/>
  <c r="P1978" i="10"/>
  <c r="R2086" i="10"/>
  <c r="S2086" i="10"/>
  <c r="S2224" i="10"/>
  <c r="R2224" i="10"/>
  <c r="R2084" i="10"/>
  <c r="S2084" i="10"/>
  <c r="R2078" i="10"/>
  <c r="Q1885" i="10"/>
  <c r="P1885" i="10"/>
  <c r="P1958" i="10"/>
  <c r="Q1842" i="10"/>
  <c r="T1958" i="10"/>
  <c r="T1895" i="10"/>
  <c r="P1697" i="10"/>
  <c r="Q1697" i="10"/>
  <c r="Q1525" i="10"/>
  <c r="P1525" i="10"/>
  <c r="S1680" i="10"/>
  <c r="R1680" i="10"/>
  <c r="Q1770" i="10"/>
  <c r="P1770" i="10"/>
  <c r="Q1561" i="10"/>
  <c r="P1561" i="10"/>
  <c r="R1820" i="10"/>
  <c r="S1820" i="10"/>
  <c r="R1380" i="10"/>
  <c r="S1380" i="10"/>
  <c r="Q1678" i="10"/>
  <c r="P1678" i="10"/>
  <c r="S1274" i="10"/>
  <c r="R1274" i="10"/>
  <c r="R1369" i="10"/>
  <c r="S1369" i="10"/>
  <c r="Q1218" i="10"/>
  <c r="P1218" i="10"/>
  <c r="P1160" i="10"/>
  <c r="Q1160" i="10"/>
  <c r="Q889" i="10"/>
  <c r="P889" i="10"/>
  <c r="U3215" i="10"/>
  <c r="P3154" i="10"/>
  <c r="U3154" i="10" s="1"/>
  <c r="S2849" i="10"/>
  <c r="U2849" i="10" s="1"/>
  <c r="R2849" i="10"/>
  <c r="U2997" i="10"/>
  <c r="Q2522" i="10"/>
  <c r="P2522" i="10"/>
  <c r="U3318" i="10"/>
  <c r="Q3128" i="10"/>
  <c r="Q3065" i="10"/>
  <c r="S3249" i="10"/>
  <c r="T2940" i="10"/>
  <c r="U2940" i="10" s="1"/>
  <c r="Q3491" i="10"/>
  <c r="P3491" i="10"/>
  <c r="S3262" i="10"/>
  <c r="R3262" i="10"/>
  <c r="S3097" i="10"/>
  <c r="R3097" i="10"/>
  <c r="S2831" i="10"/>
  <c r="Q2701" i="10"/>
  <c r="S3311" i="10"/>
  <c r="R3276" i="10"/>
  <c r="T2777" i="10"/>
  <c r="U2777" i="10" s="1"/>
  <c r="R2816" i="10"/>
  <c r="U2229" i="10"/>
  <c r="R2475" i="10"/>
  <c r="R2454" i="10"/>
  <c r="T2609" i="10"/>
  <c r="U2609" i="10" s="1"/>
  <c r="P2505" i="10"/>
  <c r="U2505" i="10" s="1"/>
  <c r="T2183" i="10"/>
  <c r="U2183" i="10" s="1"/>
  <c r="U2125" i="10"/>
  <c r="R2311" i="10"/>
  <c r="S2311" i="10"/>
  <c r="R2655" i="10"/>
  <c r="R2660" i="10"/>
  <c r="U2660" i="10" s="1"/>
  <c r="U2036" i="10"/>
  <c r="Q2182" i="10"/>
  <c r="P2182" i="10"/>
  <c r="U2080" i="10"/>
  <c r="T2380" i="10"/>
  <c r="T2058" i="10"/>
  <c r="U2058" i="10" s="1"/>
  <c r="T1779" i="10"/>
  <c r="Q2198" i="10"/>
  <c r="P2198" i="10"/>
  <c r="U1996" i="10"/>
  <c r="U1921" i="10"/>
  <c r="U1905" i="10"/>
  <c r="T2336" i="10"/>
  <c r="P2288" i="10"/>
  <c r="S2264" i="10"/>
  <c r="R2264" i="10"/>
  <c r="R2391" i="10"/>
  <c r="S2391" i="10"/>
  <c r="S2355" i="10"/>
  <c r="R2355" i="10"/>
  <c r="P2272" i="10"/>
  <c r="S2223" i="10"/>
  <c r="T2238" i="10"/>
  <c r="T2248" i="10"/>
  <c r="P2037" i="10"/>
  <c r="Q2037" i="10"/>
  <c r="P2284" i="10"/>
  <c r="P2035" i="10"/>
  <c r="Q2035" i="10"/>
  <c r="T1920" i="10"/>
  <c r="Q1971" i="10"/>
  <c r="Q1946" i="10"/>
  <c r="P1946" i="10"/>
  <c r="P2319" i="10"/>
  <c r="Q2319" i="10"/>
  <c r="R2337" i="10"/>
  <c r="Q2161" i="10"/>
  <c r="S1912" i="10"/>
  <c r="R1912" i="10"/>
  <c r="S1888" i="10"/>
  <c r="R1888" i="10"/>
  <c r="R1916" i="10"/>
  <c r="S1916" i="10"/>
  <c r="S1840" i="10"/>
  <c r="R1840" i="10"/>
  <c r="R2103" i="10"/>
  <c r="S2103" i="10"/>
  <c r="S1824" i="10"/>
  <c r="R1824" i="10"/>
  <c r="U1857" i="10"/>
  <c r="R2057" i="10"/>
  <c r="S2057" i="10"/>
  <c r="P2079" i="10"/>
  <c r="Q2079" i="10"/>
  <c r="Q1653" i="10"/>
  <c r="P1653" i="10"/>
  <c r="U1451" i="10"/>
  <c r="S1764" i="10"/>
  <c r="R1764" i="10"/>
  <c r="S1400" i="10"/>
  <c r="R1400" i="10"/>
  <c r="S1546" i="10"/>
  <c r="R1546" i="10"/>
  <c r="S1729" i="10"/>
  <c r="U1655" i="10"/>
  <c r="P1393" i="10"/>
  <c r="Q1393" i="10"/>
  <c r="U1427" i="10"/>
  <c r="T1486" i="10"/>
  <c r="S998" i="10"/>
  <c r="Q1150" i="10"/>
  <c r="P1150" i="10"/>
  <c r="S3427" i="10"/>
  <c r="R3427" i="10"/>
  <c r="S3165" i="10"/>
  <c r="R3165" i="10"/>
  <c r="U3246" i="10"/>
  <c r="S3106" i="10"/>
  <c r="Q2923" i="10"/>
  <c r="P2923" i="10"/>
  <c r="Q2586" i="10"/>
  <c r="P2586" i="10"/>
  <c r="P2458" i="10"/>
  <c r="Q2458" i="10"/>
  <c r="R2415" i="10"/>
  <c r="S2415" i="10"/>
  <c r="U2673" i="10"/>
  <c r="U3488" i="10"/>
  <c r="S3385" i="10"/>
  <c r="R3385" i="10"/>
  <c r="S3289" i="10"/>
  <c r="R3289" i="10"/>
  <c r="Q3257" i="10"/>
  <c r="P3257" i="10"/>
  <c r="T2943" i="10"/>
  <c r="U2943" i="10" s="1"/>
  <c r="Q3392" i="10"/>
  <c r="P3392" i="10"/>
  <c r="U3250" i="10"/>
  <c r="R3359" i="10"/>
  <c r="S3359" i="10"/>
  <c r="S3292" i="10"/>
  <c r="T3175" i="10"/>
  <c r="U3175" i="10" s="1"/>
  <c r="S2979" i="10"/>
  <c r="R2979" i="10"/>
  <c r="S2916" i="10"/>
  <c r="R2723" i="10"/>
  <c r="Q2721" i="10"/>
  <c r="T2719" i="10"/>
  <c r="P2373" i="10"/>
  <c r="U2373" i="10" s="1"/>
  <c r="P2744" i="10"/>
  <c r="T2403" i="10"/>
  <c r="T20" i="11"/>
  <c r="E20" i="12" s="1"/>
  <c r="G20" i="12" s="1"/>
  <c r="S3449" i="10"/>
  <c r="R3449" i="10"/>
  <c r="R3370" i="10"/>
  <c r="S3370" i="10"/>
  <c r="Q3420" i="10"/>
  <c r="P3395" i="10"/>
  <c r="P3172" i="10"/>
  <c r="Q3050" i="10"/>
  <c r="R3065" i="10"/>
  <c r="T2733" i="10"/>
  <c r="R3035" i="10"/>
  <c r="S3010" i="10"/>
  <c r="R3010" i="10"/>
  <c r="S2801" i="10"/>
  <c r="R2801" i="10"/>
  <c r="R2607" i="10"/>
  <c r="S2607" i="10"/>
  <c r="T2391" i="10"/>
  <c r="P2290" i="10"/>
  <c r="R3447" i="10"/>
  <c r="Q3419" i="10"/>
  <c r="U3419" i="10" s="1"/>
  <c r="R3316" i="10"/>
  <c r="S3237" i="10"/>
  <c r="R3237" i="10"/>
  <c r="S3204" i="10"/>
  <c r="S3147" i="10"/>
  <c r="R3147" i="10"/>
  <c r="T2935" i="10"/>
  <c r="U2935" i="10" s="1"/>
  <c r="T3089" i="10"/>
  <c r="T2729" i="10"/>
  <c r="U2729" i="10" s="1"/>
  <c r="S3101" i="10"/>
  <c r="S2923" i="10"/>
  <c r="R2923" i="10"/>
  <c r="R3001" i="10"/>
  <c r="P2643" i="10"/>
  <c r="P2817" i="10"/>
  <c r="Q2817" i="10"/>
  <c r="T2649" i="10"/>
  <c r="T2339" i="10"/>
  <c r="Q2669" i="10"/>
  <c r="R2758" i="10"/>
  <c r="P2686" i="10"/>
  <c r="Q2374" i="10"/>
  <c r="P2374" i="10"/>
  <c r="U2468" i="10"/>
  <c r="R3440" i="10"/>
  <c r="Q3331" i="10"/>
  <c r="U3331" i="10" s="1"/>
  <c r="U3307" i="10"/>
  <c r="P3291" i="10"/>
  <c r="S3391" i="10"/>
  <c r="S3297" i="10"/>
  <c r="R3297" i="10"/>
  <c r="T3277" i="10"/>
  <c r="U3277" i="10" s="1"/>
  <c r="R3317" i="10"/>
  <c r="P3316" i="10"/>
  <c r="P3404" i="10"/>
  <c r="U3404" i="10" s="1"/>
  <c r="Q3383" i="10"/>
  <c r="U3383" i="10" s="1"/>
  <c r="S3337" i="10"/>
  <c r="U3337" i="10" s="1"/>
  <c r="R3389" i="10"/>
  <c r="S3374" i="10"/>
  <c r="R3374" i="10"/>
  <c r="R3352" i="10"/>
  <c r="R3251" i="10"/>
  <c r="U3187" i="10"/>
  <c r="P3363" i="10"/>
  <c r="P3324" i="10"/>
  <c r="T3209" i="10"/>
  <c r="P3247" i="10"/>
  <c r="P3260" i="10"/>
  <c r="Q3180" i="10"/>
  <c r="P3180" i="10"/>
  <c r="R3288" i="10"/>
  <c r="S3145" i="10"/>
  <c r="R3145" i="10"/>
  <c r="S3071" i="10"/>
  <c r="R3071" i="10"/>
  <c r="T3019" i="10"/>
  <c r="U3019" i="10" s="1"/>
  <c r="U3206" i="10"/>
  <c r="S2877" i="10"/>
  <c r="R2877" i="10"/>
  <c r="S2829" i="10"/>
  <c r="R2829" i="10"/>
  <c r="T3323" i="10"/>
  <c r="R3152" i="10"/>
  <c r="U3152" i="10" s="1"/>
  <c r="R2899" i="10"/>
  <c r="S2899" i="10"/>
  <c r="P3153" i="10"/>
  <c r="U3230" i="10"/>
  <c r="T3044" i="10"/>
  <c r="S3063" i="10"/>
  <c r="Q3053" i="10"/>
  <c r="R3031" i="10"/>
  <c r="S3037" i="10"/>
  <c r="S3113" i="10"/>
  <c r="S2922" i="10"/>
  <c r="U2922" i="10" s="1"/>
  <c r="S3015" i="10"/>
  <c r="R3015" i="10"/>
  <c r="P2930" i="10"/>
  <c r="T2849" i="10"/>
  <c r="T2763" i="10"/>
  <c r="U2727" i="10"/>
  <c r="Q2926" i="10"/>
  <c r="Q2845" i="10"/>
  <c r="P2845" i="10"/>
  <c r="U2762" i="10"/>
  <c r="P2792" i="10"/>
  <c r="U2792" i="10" s="1"/>
  <c r="S2755" i="10"/>
  <c r="R3061" i="10"/>
  <c r="P2772" i="10"/>
  <c r="Q2772" i="10"/>
  <c r="U2741" i="10"/>
  <c r="R2498" i="10"/>
  <c r="R2482" i="10"/>
  <c r="R2466" i="10"/>
  <c r="P3012" i="10"/>
  <c r="R2823" i="10"/>
  <c r="U2823" i="10" s="1"/>
  <c r="R2733" i="10"/>
  <c r="S2733" i="10"/>
  <c r="P2626" i="10"/>
  <c r="U2626" i="10" s="1"/>
  <c r="T2605" i="10"/>
  <c r="U2605" i="10" s="1"/>
  <c r="R2511" i="10"/>
  <c r="S2511" i="10"/>
  <c r="T2383" i="10"/>
  <c r="T2335" i="10"/>
  <c r="T2287" i="10"/>
  <c r="R2982" i="10"/>
  <c r="R2746" i="10"/>
  <c r="Q2643" i="10"/>
  <c r="R2929" i="10"/>
  <c r="U2929" i="10" s="1"/>
  <c r="S3129" i="10"/>
  <c r="T2869" i="10"/>
  <c r="Q2977" i="10"/>
  <c r="P2897" i="10"/>
  <c r="T2761" i="10"/>
  <c r="R2688" i="10"/>
  <c r="Q2601" i="10"/>
  <c r="P2529" i="10"/>
  <c r="U2529" i="10" s="1"/>
  <c r="P2692" i="10"/>
  <c r="U2692" i="10" s="1"/>
  <c r="R2666" i="10"/>
  <c r="U2666" i="10" s="1"/>
  <c r="R2656" i="10"/>
  <c r="U2656" i="10" s="1"/>
  <c r="T2837" i="10"/>
  <c r="R2719" i="10"/>
  <c r="R2705" i="10"/>
  <c r="R2625" i="10"/>
  <c r="P2569" i="10"/>
  <c r="P2718" i="10"/>
  <c r="R2558" i="10"/>
  <c r="P2409" i="10"/>
  <c r="U2409" i="10" s="1"/>
  <c r="R2245" i="10"/>
  <c r="Q2526" i="10"/>
  <c r="P2526" i="10"/>
  <c r="R2753" i="10"/>
  <c r="S2753" i="10"/>
  <c r="R2863" i="10"/>
  <c r="R2470" i="10"/>
  <c r="T2459" i="10"/>
  <c r="P2342" i="10"/>
  <c r="P2836" i="10"/>
  <c r="U2836" i="10" s="1"/>
  <c r="R2550" i="10"/>
  <c r="R2481" i="10"/>
  <c r="U2481" i="10" s="1"/>
  <c r="S2473" i="10"/>
  <c r="P2454" i="10"/>
  <c r="P2449" i="10"/>
  <c r="R2634" i="10"/>
  <c r="S2445" i="10"/>
  <c r="R2445" i="10"/>
  <c r="Q2367" i="10"/>
  <c r="P2367" i="10"/>
  <c r="S2300" i="10"/>
  <c r="R2300" i="10"/>
  <c r="Q2311" i="10"/>
  <c r="P2311" i="10"/>
  <c r="R2351" i="10"/>
  <c r="S2351" i="10"/>
  <c r="S2565" i="10"/>
  <c r="R2493" i="10"/>
  <c r="R2457" i="10"/>
  <c r="T2108" i="10"/>
  <c r="U2108" i="10" s="1"/>
  <c r="T2100" i="10"/>
  <c r="S1982" i="10"/>
  <c r="R1811" i="10"/>
  <c r="S1811" i="10"/>
  <c r="Q2299" i="10"/>
  <c r="P2299" i="10"/>
  <c r="S2255" i="10"/>
  <c r="Q1838" i="10"/>
  <c r="P1838" i="10"/>
  <c r="Q1806" i="10"/>
  <c r="P1806" i="10"/>
  <c r="Q1774" i="10"/>
  <c r="P1774" i="10"/>
  <c r="U1964" i="10"/>
  <c r="S2379" i="10"/>
  <c r="R2379" i="10"/>
  <c r="P1997" i="10"/>
  <c r="Q1997" i="10"/>
  <c r="Q2091" i="10"/>
  <c r="P2093" i="10"/>
  <c r="Q2093" i="10"/>
  <c r="P2030" i="10"/>
  <c r="Q2030" i="10"/>
  <c r="R2345" i="10"/>
  <c r="T2012" i="10"/>
  <c r="P2084" i="10"/>
  <c r="Q2084" i="10"/>
  <c r="Q2051" i="10"/>
  <c r="T1912" i="10"/>
  <c r="S1988" i="10"/>
  <c r="R1988" i="10"/>
  <c r="R1986" i="10"/>
  <c r="P1963" i="10"/>
  <c r="Q1963" i="10"/>
  <c r="R2126" i="10"/>
  <c r="S2126" i="10"/>
  <c r="Q2014" i="10"/>
  <c r="P2014" i="10"/>
  <c r="R1776" i="10"/>
  <c r="S1776" i="10"/>
  <c r="P1879" i="10"/>
  <c r="Q1879" i="10"/>
  <c r="P1786" i="10"/>
  <c r="Q1786" i="10"/>
  <c r="Q2019" i="10"/>
  <c r="P2019" i="10"/>
  <c r="S2140" i="10"/>
  <c r="R2140" i="10"/>
  <c r="Q2081" i="10"/>
  <c r="P2081" i="10"/>
  <c r="Q1517" i="10"/>
  <c r="U1447" i="10"/>
  <c r="R1983" i="10"/>
  <c r="S1983" i="10"/>
  <c r="R1533" i="10"/>
  <c r="S1533" i="10"/>
  <c r="U1733" i="10"/>
  <c r="S1576" i="10"/>
  <c r="R1576" i="10"/>
  <c r="Q1584" i="10"/>
  <c r="P1584" i="10"/>
  <c r="S1568" i="10"/>
  <c r="R1568" i="10"/>
  <c r="U1307" i="10"/>
  <c r="Q1401" i="10"/>
  <c r="P1401" i="10"/>
  <c r="Q1441" i="10"/>
  <c r="P1441" i="10"/>
  <c r="S986" i="10"/>
  <c r="Q1133" i="10"/>
  <c r="P1133" i="10"/>
  <c r="Q1134" i="10"/>
  <c r="P1134" i="10"/>
  <c r="Q602" i="10"/>
  <c r="P602" i="10"/>
  <c r="S936" i="10"/>
  <c r="R936" i="10"/>
  <c r="Q929" i="10"/>
  <c r="P929" i="10"/>
  <c r="P746" i="10"/>
  <c r="Q746" i="10"/>
  <c r="S3358" i="10"/>
  <c r="R3358" i="10"/>
  <c r="P3384" i="10"/>
  <c r="Q3384" i="10"/>
  <c r="S3181" i="10"/>
  <c r="R3181" i="10"/>
  <c r="R3028" i="10"/>
  <c r="S3028" i="10"/>
  <c r="Q2506" i="10"/>
  <c r="P2506" i="10"/>
  <c r="Q2410" i="10"/>
  <c r="P2410" i="10"/>
  <c r="R2431" i="10"/>
  <c r="S2431" i="10"/>
  <c r="S2619" i="10"/>
  <c r="R2619" i="10"/>
  <c r="P2865" i="10"/>
  <c r="Q2865" i="10"/>
  <c r="U2588" i="10"/>
  <c r="Q2318" i="10"/>
  <c r="P2318" i="10"/>
  <c r="S3482" i="10"/>
  <c r="Q3478" i="10"/>
  <c r="P3478" i="10"/>
  <c r="P3498" i="10"/>
  <c r="R3301" i="10"/>
  <c r="S3301" i="10"/>
  <c r="R3392" i="10"/>
  <c r="P3123" i="10"/>
  <c r="S3171" i="10"/>
  <c r="R3171" i="10"/>
  <c r="P3063" i="10"/>
  <c r="Q3063" i="10"/>
  <c r="U2787" i="10"/>
  <c r="S3484" i="10"/>
  <c r="P3379" i="10"/>
  <c r="U3379" i="10" s="1"/>
  <c r="R3265" i="10"/>
  <c r="S3265" i="10"/>
  <c r="T2895" i="10"/>
  <c r="U2895" i="10" s="1"/>
  <c r="R3118" i="10"/>
  <c r="S2988" i="10"/>
  <c r="R2988" i="10"/>
  <c r="S3034" i="10"/>
  <c r="R3034" i="10"/>
  <c r="R2893" i="10"/>
  <c r="Q2820" i="10"/>
  <c r="P2820" i="10"/>
  <c r="T2633" i="10"/>
  <c r="U2911" i="10"/>
  <c r="R2896" i="10"/>
  <c r="R2675" i="10"/>
  <c r="S2362" i="10"/>
  <c r="R2362" i="10"/>
  <c r="R3478" i="10"/>
  <c r="S3478" i="10"/>
  <c r="T3397" i="10"/>
  <c r="S3161" i="10"/>
  <c r="R3161" i="10"/>
  <c r="S3201" i="10"/>
  <c r="R3201" i="10"/>
  <c r="S3089" i="10"/>
  <c r="R3089" i="10"/>
  <c r="R3032" i="10"/>
  <c r="R2942" i="10"/>
  <c r="Q2776" i="10"/>
  <c r="P2776" i="10"/>
  <c r="R3091" i="10"/>
  <c r="S3091" i="10"/>
  <c r="Q2805" i="10"/>
  <c r="P2805" i="10"/>
  <c r="T2295" i="10"/>
  <c r="P2833" i="10"/>
  <c r="Q2833" i="10"/>
  <c r="T2841" i="10"/>
  <c r="T2515" i="10"/>
  <c r="Q2641" i="10"/>
  <c r="P2641" i="10"/>
  <c r="R3409" i="10"/>
  <c r="S3409" i="10"/>
  <c r="S3413" i="10"/>
  <c r="T3259" i="10"/>
  <c r="U3233" i="10"/>
  <c r="S3209" i="10"/>
  <c r="R3209" i="10"/>
  <c r="Q3248" i="10"/>
  <c r="P3248" i="10"/>
  <c r="R3050" i="10"/>
  <c r="S2833" i="10"/>
  <c r="R2833" i="10"/>
  <c r="U2867" i="10"/>
  <c r="U2835" i="10"/>
  <c r="U2819" i="10"/>
  <c r="R2551" i="10"/>
  <c r="S2551" i="10"/>
  <c r="T2387" i="10"/>
  <c r="U2387" i="10" s="1"/>
  <c r="T2861" i="10"/>
  <c r="Q2746" i="10"/>
  <c r="Q2869" i="10"/>
  <c r="P2869" i="10"/>
  <c r="R2539" i="10"/>
  <c r="U2539" i="10" s="1"/>
  <c r="S2459" i="10"/>
  <c r="R2459" i="10"/>
  <c r="U2480" i="10"/>
  <c r="Q3501" i="10"/>
  <c r="P3501" i="10"/>
  <c r="Q3484" i="10"/>
  <c r="R15" i="11"/>
  <c r="T15" i="11" s="1"/>
  <c r="E15" i="12" s="1"/>
  <c r="G15" i="12" s="1"/>
  <c r="P3492" i="10"/>
  <c r="Q3489" i="10"/>
  <c r="P3489" i="10"/>
  <c r="S3421" i="10"/>
  <c r="R3421" i="10"/>
  <c r="P3359" i="10"/>
  <c r="Q3445" i="10"/>
  <c r="P3445" i="10"/>
  <c r="S3323" i="10"/>
  <c r="T3405" i="10"/>
  <c r="R3388" i="10"/>
  <c r="T3273" i="10"/>
  <c r="S3341" i="10"/>
  <c r="R3341" i="10"/>
  <c r="U3274" i="10"/>
  <c r="P3372" i="10"/>
  <c r="S3356" i="10"/>
  <c r="T3374" i="10"/>
  <c r="P3267" i="10"/>
  <c r="P3262" i="10"/>
  <c r="P3251" i="10"/>
  <c r="P3221" i="10"/>
  <c r="U3243" i="10"/>
  <c r="P3353" i="10"/>
  <c r="U3353" i="10" s="1"/>
  <c r="S3189" i="10"/>
  <c r="R3189" i="10"/>
  <c r="S3173" i="10"/>
  <c r="R3173" i="10"/>
  <c r="T3366" i="10"/>
  <c r="R3308" i="10"/>
  <c r="U3308" i="10" s="1"/>
  <c r="P3321" i="10"/>
  <c r="Q3245" i="10"/>
  <c r="P3245" i="10"/>
  <c r="P3317" i="10"/>
  <c r="S3296" i="10"/>
  <c r="R3284" i="10"/>
  <c r="S3304" i="10"/>
  <c r="S3281" i="10"/>
  <c r="R3281" i="10"/>
  <c r="P3349" i="10"/>
  <c r="P3231" i="10"/>
  <c r="P3265" i="10"/>
  <c r="Q3265" i="10"/>
  <c r="S3117" i="10"/>
  <c r="U3117" i="10" s="1"/>
  <c r="P3078" i="10"/>
  <c r="Q3149" i="10"/>
  <c r="U3149" i="10" s="1"/>
  <c r="T2927" i="10"/>
  <c r="U2927" i="10" s="1"/>
  <c r="S2873" i="10"/>
  <c r="R2873" i="10"/>
  <c r="S2825" i="10"/>
  <c r="R2825" i="10"/>
  <c r="S2793" i="10"/>
  <c r="R2793" i="10"/>
  <c r="P3254" i="10"/>
  <c r="R3119" i="10"/>
  <c r="U2779" i="10"/>
  <c r="S3144" i="10"/>
  <c r="S3024" i="10"/>
  <c r="R3024" i="10"/>
  <c r="Q3020" i="10"/>
  <c r="T2773" i="10"/>
  <c r="U2773" i="10" s="1"/>
  <c r="P3119" i="10"/>
  <c r="S3031" i="10"/>
  <c r="R3005" i="10"/>
  <c r="R2930" i="10"/>
  <c r="P2763" i="10"/>
  <c r="T2845" i="10"/>
  <c r="Q2877" i="10"/>
  <c r="P2877" i="10"/>
  <c r="Q2844" i="10"/>
  <c r="P2844" i="10"/>
  <c r="S2839" i="10"/>
  <c r="U2839" i="10" s="1"/>
  <c r="T2556" i="10"/>
  <c r="U2556" i="10" s="1"/>
  <c r="R2840" i="10"/>
  <c r="P2816" i="10"/>
  <c r="P2952" i="10"/>
  <c r="U2952" i="10" s="1"/>
  <c r="P3035" i="10"/>
  <c r="Q2781" i="10"/>
  <c r="P2781" i="10"/>
  <c r="P2812" i="10"/>
  <c r="Q2594" i="10"/>
  <c r="P2594" i="10"/>
  <c r="P2578" i="10"/>
  <c r="Q2578" i="10"/>
  <c r="Q2562" i="10"/>
  <c r="P2562" i="10"/>
  <c r="Q2546" i="10"/>
  <c r="P2546" i="10"/>
  <c r="Q2530" i="10"/>
  <c r="P2530" i="10"/>
  <c r="Q2514" i="10"/>
  <c r="P2514" i="10"/>
  <c r="Q2498" i="10"/>
  <c r="P2498" i="10"/>
  <c r="P2482" i="10"/>
  <c r="Q2482" i="10"/>
  <c r="Q2466" i="10"/>
  <c r="P2466" i="10"/>
  <c r="P2450" i="10"/>
  <c r="Q2450" i="10"/>
  <c r="Q2434" i="10"/>
  <c r="P2434" i="10"/>
  <c r="Q2418" i="10"/>
  <c r="P2418" i="10"/>
  <c r="P2402" i="10"/>
  <c r="Q2402" i="10"/>
  <c r="R3012" i="10"/>
  <c r="P2809" i="10"/>
  <c r="Q2809" i="10"/>
  <c r="S2736" i="10"/>
  <c r="R2695" i="10"/>
  <c r="U2695" i="10" s="1"/>
  <c r="T2665" i="10"/>
  <c r="U2665" i="10" s="1"/>
  <c r="R2567" i="10"/>
  <c r="S2567" i="10"/>
  <c r="R2471" i="10"/>
  <c r="S2471" i="10"/>
  <c r="R2455" i="10"/>
  <c r="S2455" i="10"/>
  <c r="R2439" i="10"/>
  <c r="S2439" i="10"/>
  <c r="R2423" i="10"/>
  <c r="S2423" i="10"/>
  <c r="R2407" i="10"/>
  <c r="S2407" i="10"/>
  <c r="T2379" i="10"/>
  <c r="T2331" i="10"/>
  <c r="T2283" i="10"/>
  <c r="P2724" i="10"/>
  <c r="U2724" i="10" s="1"/>
  <c r="P2852" i="10"/>
  <c r="T2725" i="10"/>
  <c r="R2691" i="10"/>
  <c r="T2677" i="10"/>
  <c r="R2643" i="10"/>
  <c r="T2629" i="10"/>
  <c r="U2629" i="10" s="1"/>
  <c r="P2857" i="10"/>
  <c r="Q2857" i="10"/>
  <c r="R2897" i="10"/>
  <c r="U2870" i="10"/>
  <c r="S2855" i="10"/>
  <c r="U2855" i="10" s="1"/>
  <c r="T2639" i="10"/>
  <c r="T2531" i="10"/>
  <c r="U2509" i="10"/>
  <c r="T2865" i="10"/>
  <c r="S2603" i="10"/>
  <c r="R2603" i="10"/>
  <c r="P2521" i="10"/>
  <c r="U2521" i="10" s="1"/>
  <c r="R2785" i="10"/>
  <c r="S2785" i="10"/>
  <c r="Q2705" i="10"/>
  <c r="P2705" i="10"/>
  <c r="P2650" i="10"/>
  <c r="Q2625" i="10"/>
  <c r="P2625" i="10"/>
  <c r="S2346" i="10"/>
  <c r="S2273" i="10"/>
  <c r="P2593" i="10"/>
  <c r="Q2558" i="10"/>
  <c r="P2558" i="10"/>
  <c r="P2461" i="10"/>
  <c r="U2339" i="10"/>
  <c r="R2654" i="10"/>
  <c r="R2573" i="10"/>
  <c r="Q2502" i="10"/>
  <c r="R2702" i="10"/>
  <c r="R2638" i="10"/>
  <c r="R2462" i="10"/>
  <c r="P2693" i="10"/>
  <c r="Q2693" i="10"/>
  <c r="P2485" i="10"/>
  <c r="R2417" i="10"/>
  <c r="T2199" i="10"/>
  <c r="U2199" i="10" s="1"/>
  <c r="U2173" i="10"/>
  <c r="T2146" i="10"/>
  <c r="U2146" i="10" s="1"/>
  <c r="Q2494" i="10"/>
  <c r="P2429" i="10"/>
  <c r="R2216" i="10"/>
  <c r="S2073" i="10"/>
  <c r="R2073" i="10"/>
  <c r="S2009" i="10"/>
  <c r="R2009" i="10"/>
  <c r="T1972" i="10"/>
  <c r="U1972" i="10" s="1"/>
  <c r="S1945" i="10"/>
  <c r="R1945" i="10"/>
  <c r="S2299" i="10"/>
  <c r="R2299" i="10"/>
  <c r="T2236" i="10"/>
  <c r="Q2207" i="10"/>
  <c r="P2207" i="10"/>
  <c r="U2128" i="10"/>
  <c r="R1969" i="10"/>
  <c r="U1969" i="10" s="1"/>
  <c r="S1935" i="10"/>
  <c r="R1935" i="10"/>
  <c r="R2168" i="10"/>
  <c r="R2285" i="10"/>
  <c r="S2280" i="10"/>
  <c r="S2166" i="10"/>
  <c r="Q2134" i="10"/>
  <c r="P2134" i="10"/>
  <c r="Q2099" i="10"/>
  <c r="U2099" i="10" s="1"/>
  <c r="Q2098" i="10"/>
  <c r="P2098" i="10"/>
  <c r="S2037" i="10"/>
  <c r="R2037" i="10"/>
  <c r="P2010" i="10"/>
  <c r="Q2010" i="10"/>
  <c r="S1904" i="10"/>
  <c r="R1904" i="10"/>
  <c r="R2244" i="10"/>
  <c r="R2193" i="10"/>
  <c r="S2193" i="10"/>
  <c r="T2316" i="10"/>
  <c r="P2190" i="10"/>
  <c r="Q2020" i="10"/>
  <c r="S1985" i="10"/>
  <c r="R1985" i="10"/>
  <c r="T1923" i="10"/>
  <c r="R2018" i="10"/>
  <c r="P1959" i="10"/>
  <c r="U1959" i="10" s="1"/>
  <c r="P2139" i="10"/>
  <c r="S2113" i="10"/>
  <c r="R2113" i="10"/>
  <c r="T2147" i="10"/>
  <c r="S2025" i="10"/>
  <c r="R2025" i="10"/>
  <c r="R1953" i="10"/>
  <c r="S1953" i="10"/>
  <c r="U1873" i="10"/>
  <c r="T2140" i="10"/>
  <c r="Q1878" i="10"/>
  <c r="T1928" i="10"/>
  <c r="Q1901" i="10"/>
  <c r="P1901" i="10"/>
  <c r="Q1800" i="10"/>
  <c r="P1800" i="10"/>
  <c r="U1668" i="10"/>
  <c r="S1821" i="10"/>
  <c r="R1674" i="10"/>
  <c r="S1674" i="10"/>
  <c r="Q1649" i="10"/>
  <c r="P1649" i="10"/>
  <c r="S1748" i="10"/>
  <c r="R1748" i="10"/>
  <c r="S1732" i="10"/>
  <c r="R1732" i="10"/>
  <c r="S1616" i="10"/>
  <c r="R1616" i="10"/>
  <c r="S1362" i="10"/>
  <c r="R1362" i="10"/>
  <c r="T1581" i="10"/>
  <c r="P1306" i="10"/>
  <c r="Q1117" i="10"/>
  <c r="P1117" i="10"/>
  <c r="R1094" i="10"/>
  <c r="S1094" i="10"/>
  <c r="U1067" i="10"/>
  <c r="P1244" i="10"/>
  <c r="U1244" i="10" s="1"/>
  <c r="S1178" i="10"/>
  <c r="R1178" i="10"/>
  <c r="U877" i="10"/>
  <c r="S3143" i="10"/>
  <c r="R3143" i="10"/>
  <c r="R24" i="11"/>
  <c r="T24" i="11" s="1"/>
  <c r="E24" i="12" s="1"/>
  <c r="G24" i="12" s="1"/>
  <c r="T3401" i="10"/>
  <c r="S3387" i="10"/>
  <c r="R3387" i="10"/>
  <c r="U3166" i="10"/>
  <c r="S3192" i="10"/>
  <c r="U3192" i="10" s="1"/>
  <c r="Q3017" i="10"/>
  <c r="Q2538" i="10"/>
  <c r="P2538" i="10"/>
  <c r="Q2442" i="10"/>
  <c r="P2442" i="10"/>
  <c r="T2809" i="10"/>
  <c r="R2519" i="10"/>
  <c r="S2519" i="10"/>
  <c r="P2789" i="10"/>
  <c r="Q2789" i="10"/>
  <c r="P2785" i="10"/>
  <c r="Q2785" i="10"/>
  <c r="T2789" i="10"/>
  <c r="P3458" i="10"/>
  <c r="U3458" i="10" s="1"/>
  <c r="S3392" i="10"/>
  <c r="U3380" i="10"/>
  <c r="P3347" i="10"/>
  <c r="U3347" i="10" s="1"/>
  <c r="S3193" i="10"/>
  <c r="R3193" i="10"/>
  <c r="P3148" i="10"/>
  <c r="Q3148" i="10"/>
  <c r="S2881" i="10"/>
  <c r="R2881" i="10"/>
  <c r="Q2761" i="10"/>
  <c r="P2761" i="10"/>
  <c r="U2761" i="10" s="1"/>
  <c r="S3477" i="10"/>
  <c r="S3256" i="10"/>
  <c r="R3256" i="10"/>
  <c r="S3047" i="10"/>
  <c r="R3047" i="10"/>
  <c r="P3089" i="10"/>
  <c r="S2797" i="10"/>
  <c r="R2797" i="10"/>
  <c r="P2726" i="10"/>
  <c r="U2726" i="10" s="1"/>
  <c r="T2291" i="10"/>
  <c r="P2606" i="10"/>
  <c r="U2606" i="10" s="1"/>
  <c r="P2837" i="10"/>
  <c r="Q2837" i="10"/>
  <c r="S2282" i="10"/>
  <c r="T3409" i="10"/>
  <c r="T3467" i="10"/>
  <c r="U3467" i="10" s="1"/>
  <c r="P3474" i="10"/>
  <c r="U3474" i="10" s="1"/>
  <c r="R3469" i="10"/>
  <c r="U3462" i="10"/>
  <c r="Q3495" i="10"/>
  <c r="P3495" i="10"/>
  <c r="P3494" i="10"/>
  <c r="Q3494" i="10"/>
  <c r="S3489" i="10"/>
  <c r="T3438" i="10"/>
  <c r="U3438" i="10" s="1"/>
  <c r="S3469" i="10"/>
  <c r="Q3456" i="10"/>
  <c r="P3456" i="10"/>
  <c r="S3447" i="10"/>
  <c r="U3454" i="10"/>
  <c r="P3388" i="10"/>
  <c r="Q3388" i="10"/>
  <c r="P3423" i="10"/>
  <c r="U3423" i="10" s="1"/>
  <c r="T3421" i="10"/>
  <c r="R3373" i="10"/>
  <c r="S3373" i="10"/>
  <c r="T3491" i="10"/>
  <c r="T3269" i="10"/>
  <c r="U3269" i="10" s="1"/>
  <c r="P3437" i="10"/>
  <c r="P3348" i="10"/>
  <c r="T3341" i="10"/>
  <c r="T3283" i="10"/>
  <c r="Q3459" i="10"/>
  <c r="P3459" i="10"/>
  <c r="R3329" i="10"/>
  <c r="S3329" i="10"/>
  <c r="R3283" i="10"/>
  <c r="S3221" i="10"/>
  <c r="R3221" i="10"/>
  <c r="Q3173" i="10"/>
  <c r="P3200" i="10"/>
  <c r="U3200" i="10" s="1"/>
  <c r="T3173" i="10"/>
  <c r="U3346" i="10"/>
  <c r="Q3197" i="10"/>
  <c r="P3197" i="10"/>
  <c r="P3131" i="10"/>
  <c r="P3067" i="10"/>
  <c r="U3067" i="10" s="1"/>
  <c r="P3309" i="10"/>
  <c r="U3309" i="10" s="1"/>
  <c r="P3224" i="10"/>
  <c r="S3057" i="10"/>
  <c r="U3057" i="10" s="1"/>
  <c r="Q3079" i="10"/>
  <c r="P3079" i="10"/>
  <c r="R3139" i="10"/>
  <c r="S3139" i="10"/>
  <c r="P3138" i="10"/>
  <c r="U3138" i="10" s="1"/>
  <c r="U3004" i="10"/>
  <c r="U2980" i="10"/>
  <c r="T2959" i="10"/>
  <c r="U2959" i="10" s="1"/>
  <c r="S2869" i="10"/>
  <c r="R2869" i="10"/>
  <c r="S2821" i="10"/>
  <c r="R2821" i="10"/>
  <c r="P3103" i="10"/>
  <c r="Q3089" i="10"/>
  <c r="S3167" i="10"/>
  <c r="R3167" i="10"/>
  <c r="R3068" i="10"/>
  <c r="R3131" i="10"/>
  <c r="S3131" i="10"/>
  <c r="P3025" i="10"/>
  <c r="U3025" i="10" s="1"/>
  <c r="P2989" i="10"/>
  <c r="U2989" i="10" s="1"/>
  <c r="T3024" i="10"/>
  <c r="T3191" i="10"/>
  <c r="P3040" i="10"/>
  <c r="Q3031" i="10"/>
  <c r="R3134" i="10"/>
  <c r="U3134" i="10" s="1"/>
  <c r="P3038" i="10"/>
  <c r="R2889" i="10"/>
  <c r="U3158" i="10"/>
  <c r="S2763" i="10"/>
  <c r="T2766" i="10"/>
  <c r="U2766" i="10" s="1"/>
  <c r="T2877" i="10"/>
  <c r="S2844" i="10"/>
  <c r="T2504" i="10"/>
  <c r="U2504" i="10" s="1"/>
  <c r="T2408" i="10"/>
  <c r="U2408" i="10" s="1"/>
  <c r="Q2931" i="10"/>
  <c r="P2931" i="10"/>
  <c r="S2950" i="10"/>
  <c r="R2950" i="10"/>
  <c r="P2908" i="10"/>
  <c r="Q2853" i="10"/>
  <c r="P2853" i="10"/>
  <c r="T2781" i="10"/>
  <c r="P2691" i="10"/>
  <c r="U2745" i="10"/>
  <c r="P2734" i="10"/>
  <c r="U2734" i="10" s="1"/>
  <c r="P2828" i="10"/>
  <c r="P2788" i="10"/>
  <c r="P2736" i="10"/>
  <c r="Q2736" i="10"/>
  <c r="S2713" i="10"/>
  <c r="U2713" i="10" s="1"/>
  <c r="U2694" i="10"/>
  <c r="P2642" i="10"/>
  <c r="R2527" i="10"/>
  <c r="S2527" i="10"/>
  <c r="T2375" i="10"/>
  <c r="U2375" i="10" s="1"/>
  <c r="T2327" i="10"/>
  <c r="T2279" i="10"/>
  <c r="T2817" i="10"/>
  <c r="S2807" i="10"/>
  <c r="U2807" i="10" s="1"/>
  <c r="U2830" i="10"/>
  <c r="R2812" i="10"/>
  <c r="R2693" i="10"/>
  <c r="Q2690" i="10"/>
  <c r="R2645" i="10"/>
  <c r="U2645" i="10" s="1"/>
  <c r="Q2642" i="10"/>
  <c r="P2889" i="10"/>
  <c r="R2949" i="10"/>
  <c r="P2537" i="10"/>
  <c r="U2537" i="10" s="1"/>
  <c r="Q2510" i="10"/>
  <c r="P2720" i="10"/>
  <c r="U2720" i="10" s="1"/>
  <c r="P2685" i="10"/>
  <c r="P2704" i="10"/>
  <c r="U2704" i="10" s="1"/>
  <c r="T2689" i="10"/>
  <c r="P2813" i="10"/>
  <c r="Q2813" i="10"/>
  <c r="T2785" i="10"/>
  <c r="P2758" i="10"/>
  <c r="P2687" i="10"/>
  <c r="S2587" i="10"/>
  <c r="R2587" i="10"/>
  <c r="U2397" i="10"/>
  <c r="R2541" i="10"/>
  <c r="P2768" i="10"/>
  <c r="S2403" i="10"/>
  <c r="Q2257" i="10"/>
  <c r="T2753" i="10"/>
  <c r="P2390" i="10"/>
  <c r="P2281" i="10"/>
  <c r="P2670" i="10"/>
  <c r="S2579" i="10"/>
  <c r="R2579" i="10"/>
  <c r="R2542" i="10"/>
  <c r="U2542" i="10" s="1"/>
  <c r="P2563" i="10"/>
  <c r="T2563" i="10"/>
  <c r="P2462" i="10"/>
  <c r="Q2462" i="10"/>
  <c r="R2435" i="10"/>
  <c r="S2443" i="10"/>
  <c r="R2443" i="10"/>
  <c r="P2226" i="10"/>
  <c r="P2639" i="10"/>
  <c r="P2259" i="10"/>
  <c r="U2259" i="10" s="1"/>
  <c r="U2241" i="10"/>
  <c r="P2427" i="10"/>
  <c r="P2105" i="10"/>
  <c r="S1803" i="10"/>
  <c r="R1803" i="10"/>
  <c r="Q2213" i="10"/>
  <c r="P2177" i="10"/>
  <c r="S2219" i="10"/>
  <c r="R2219" i="10"/>
  <c r="Q2204" i="10"/>
  <c r="U2204" i="10" s="1"/>
  <c r="T1835" i="10"/>
  <c r="P2238" i="10"/>
  <c r="U1917" i="10"/>
  <c r="T2228" i="10"/>
  <c r="R2198" i="10"/>
  <c r="Q2283" i="10"/>
  <c r="P2283" i="10"/>
  <c r="Q2288" i="10"/>
  <c r="Q2703" i="10"/>
  <c r="T2261" i="10"/>
  <c r="U2261" i="10" s="1"/>
  <c r="S2393" i="10"/>
  <c r="T2284" i="10"/>
  <c r="P2174" i="10"/>
  <c r="P2039" i="10"/>
  <c r="P2032" i="10"/>
  <c r="P1976" i="10"/>
  <c r="Q1976" i="10"/>
  <c r="S2143" i="10"/>
  <c r="R2143" i="10"/>
  <c r="Q2059" i="10"/>
  <c r="R2093" i="10"/>
  <c r="S2093" i="10"/>
  <c r="P1939" i="10"/>
  <c r="Q1939" i="10"/>
  <c r="T2209" i="10"/>
  <c r="Q2234" i="10"/>
  <c r="Q2072" i="10"/>
  <c r="Q2347" i="10"/>
  <c r="P2347" i="10"/>
  <c r="P1985" i="10"/>
  <c r="T1911" i="10"/>
  <c r="U1911" i="10" s="1"/>
  <c r="P1931" i="10"/>
  <c r="Q1931" i="10"/>
  <c r="T1914" i="10"/>
  <c r="R2083" i="10"/>
  <c r="Q2015" i="10"/>
  <c r="P2015" i="10"/>
  <c r="S1860" i="10"/>
  <c r="R1860" i="10"/>
  <c r="P2096" i="10"/>
  <c r="S2076" i="10"/>
  <c r="S2044" i="10"/>
  <c r="R2044" i="10"/>
  <c r="S1879" i="10"/>
  <c r="S1856" i="10"/>
  <c r="R1856" i="10"/>
  <c r="Q1845" i="10"/>
  <c r="P1845" i="10"/>
  <c r="T1918" i="10"/>
  <c r="P1851" i="10"/>
  <c r="Q1850" i="10"/>
  <c r="P1850" i="10"/>
  <c r="S1884" i="10"/>
  <c r="R1884" i="10"/>
  <c r="Q1882" i="10"/>
  <c r="P1882" i="10"/>
  <c r="R1765" i="10"/>
  <c r="U1765" i="10" s="1"/>
  <c r="P1993" i="10"/>
  <c r="P1689" i="10"/>
  <c r="S2069" i="10"/>
  <c r="R2069" i="10"/>
  <c r="U1934" i="10"/>
  <c r="T1578" i="10"/>
  <c r="P1734" i="10"/>
  <c r="P1605" i="10"/>
  <c r="U1605" i="10" s="1"/>
  <c r="U1763" i="10"/>
  <c r="P1634" i="10"/>
  <c r="S1636" i="10"/>
  <c r="R1636" i="10"/>
  <c r="T1466" i="10"/>
  <c r="Q1548" i="10"/>
  <c r="P1548" i="10"/>
  <c r="S1472" i="10"/>
  <c r="R1472" i="10"/>
  <c r="T1468" i="10"/>
  <c r="Q1581" i="10"/>
  <c r="P1581" i="10"/>
  <c r="P1614" i="10"/>
  <c r="Q1614" i="10"/>
  <c r="Q1101" i="10"/>
  <c r="P1101" i="10"/>
  <c r="T1125" i="10"/>
  <c r="Q1097" i="10"/>
  <c r="P1097" i="10"/>
  <c r="R1054" i="10"/>
  <c r="S1054" i="10"/>
  <c r="S3241" i="10"/>
  <c r="R3241" i="10"/>
  <c r="U3170" i="10"/>
  <c r="S3137" i="10"/>
  <c r="R3137" i="10"/>
  <c r="S2781" i="10"/>
  <c r="R2781" i="10"/>
  <c r="U3312" i="10"/>
  <c r="Q3109" i="10"/>
  <c r="U3109" i="10" s="1"/>
  <c r="S3257" i="10"/>
  <c r="R3257" i="10"/>
  <c r="Q3273" i="10"/>
  <c r="P3273" i="10"/>
  <c r="S2991" i="10"/>
  <c r="R2991" i="10"/>
  <c r="S3030" i="10"/>
  <c r="R3030" i="10"/>
  <c r="Q2490" i="10"/>
  <c r="P2490" i="10"/>
  <c r="R2463" i="10"/>
  <c r="S2463" i="10"/>
  <c r="Q2531" i="10"/>
  <c r="P2531" i="10"/>
  <c r="P2749" i="10"/>
  <c r="Q2749" i="10"/>
  <c r="P2706" i="10"/>
  <c r="U2706" i="10" s="1"/>
  <c r="R2495" i="10"/>
  <c r="S2495" i="10"/>
  <c r="Q3364" i="10"/>
  <c r="S2892" i="10"/>
  <c r="R2892" i="10"/>
  <c r="T2801" i="10"/>
  <c r="P2755" i="10"/>
  <c r="R2679" i="10"/>
  <c r="U2679" i="10" s="1"/>
  <c r="R3452" i="10"/>
  <c r="P3493" i="10"/>
  <c r="U3493" i="10" s="1"/>
  <c r="R3463" i="10"/>
  <c r="Q3466" i="10"/>
  <c r="U3466" i="10" s="1"/>
  <c r="S3388" i="10"/>
  <c r="R3426" i="10"/>
  <c r="U3426" i="10" s="1"/>
  <c r="R3407" i="10"/>
  <c r="U3457" i="10"/>
  <c r="P3323" i="10"/>
  <c r="R3405" i="10"/>
  <c r="P3387" i="10"/>
  <c r="U3303" i="10"/>
  <c r="P3328" i="10"/>
  <c r="U3328" i="10" s="1"/>
  <c r="T3265" i="10"/>
  <c r="S3444" i="10"/>
  <c r="R3376" i="10"/>
  <c r="U3258" i="10"/>
  <c r="U3279" i="10"/>
  <c r="R3295" i="10"/>
  <c r="S3295" i="10"/>
  <c r="P3389" i="10"/>
  <c r="P3283" i="10"/>
  <c r="T3221" i="10"/>
  <c r="P3377" i="10"/>
  <c r="T3211" i="10"/>
  <c r="U3238" i="10"/>
  <c r="S3300" i="10"/>
  <c r="U3300" i="10" s="1"/>
  <c r="R3321" i="10"/>
  <c r="R3232" i="10"/>
  <c r="Q3247" i="10"/>
  <c r="R3286" i="10"/>
  <c r="R3260" i="10"/>
  <c r="Q3281" i="10"/>
  <c r="P3281" i="10"/>
  <c r="U3210" i="10"/>
  <c r="Q3160" i="10"/>
  <c r="P3160" i="10"/>
  <c r="T3072" i="10"/>
  <c r="U3072" i="10" s="1"/>
  <c r="S3111" i="10"/>
  <c r="R3111" i="10"/>
  <c r="R3163" i="10"/>
  <c r="S3163" i="10"/>
  <c r="R3133" i="10"/>
  <c r="T2956" i="10"/>
  <c r="U2956" i="10" s="1"/>
  <c r="S2865" i="10"/>
  <c r="R2865" i="10"/>
  <c r="S2817" i="10"/>
  <c r="R2817" i="10"/>
  <c r="P3196" i="10"/>
  <c r="U3196" i="10" s="1"/>
  <c r="S3103" i="10"/>
  <c r="R3103" i="10"/>
  <c r="P3239" i="10"/>
  <c r="U3239" i="10" s="1"/>
  <c r="T3167" i="10"/>
  <c r="U2951" i="10"/>
  <c r="T2953" i="10"/>
  <c r="U2953" i="10" s="1"/>
  <c r="U2866" i="10"/>
  <c r="U2850" i="10"/>
  <c r="U2818" i="10"/>
  <c r="P2795" i="10"/>
  <c r="U2795" i="10" s="1"/>
  <c r="S3124" i="10"/>
  <c r="R3124" i="10"/>
  <c r="R3039" i="10"/>
  <c r="T2932" i="10"/>
  <c r="U2932" i="10" s="1"/>
  <c r="T2884" i="10"/>
  <c r="U2884" i="10" s="1"/>
  <c r="R2764" i="10"/>
  <c r="S2764" i="10"/>
  <c r="T3017" i="10"/>
  <c r="S3032" i="10"/>
  <c r="T2937" i="10"/>
  <c r="T3015" i="10"/>
  <c r="S2955" i="10"/>
  <c r="R2962" i="10"/>
  <c r="Q2876" i="10"/>
  <c r="T2596" i="10"/>
  <c r="U2596" i="10" s="1"/>
  <c r="T2548" i="10"/>
  <c r="U2548" i="10" s="1"/>
  <c r="T2500" i="10"/>
  <c r="U2500" i="10" s="1"/>
  <c r="T2452" i="10"/>
  <c r="U2452" i="10" s="1"/>
  <c r="T2404" i="10"/>
  <c r="U2404" i="10" s="1"/>
  <c r="P2840" i="10"/>
  <c r="P2751" i="10"/>
  <c r="U2751" i="10" s="1"/>
  <c r="S3203" i="10"/>
  <c r="R2926" i="10"/>
  <c r="T2853" i="10"/>
  <c r="U2621" i="10"/>
  <c r="S2788" i="10"/>
  <c r="R2711" i="10"/>
  <c r="T2681" i="10"/>
  <c r="U2681" i="10" s="1"/>
  <c r="R2583" i="10"/>
  <c r="S2583" i="10"/>
  <c r="R2487" i="10"/>
  <c r="S2487" i="10"/>
  <c r="T2371" i="10"/>
  <c r="T2323" i="10"/>
  <c r="U2323" i="10" s="1"/>
  <c r="P2896" i="10"/>
  <c r="Q2883" i="10"/>
  <c r="P2767" i="10"/>
  <c r="R2744" i="10"/>
  <c r="P2916" i="10"/>
  <c r="R3006" i="10"/>
  <c r="U3006" i="10" s="1"/>
  <c r="P2848" i="10"/>
  <c r="U2848" i="10" s="1"/>
  <c r="S2757" i="10"/>
  <c r="R2757" i="10"/>
  <c r="R2672" i="10"/>
  <c r="T2623" i="10"/>
  <c r="S2515" i="10"/>
  <c r="T2813" i="10"/>
  <c r="P2719" i="10"/>
  <c r="T2555" i="10"/>
  <c r="U2555" i="10" s="1"/>
  <c r="S2749" i="10"/>
  <c r="R2749" i="10"/>
  <c r="T2427" i="10"/>
  <c r="T2541" i="10"/>
  <c r="R2597" i="10"/>
  <c r="Q2403" i="10"/>
  <c r="P2403" i="10"/>
  <c r="S2386" i="10"/>
  <c r="R2386" i="10"/>
  <c r="S2370" i="10"/>
  <c r="R2370" i="10"/>
  <c r="S2354" i="10"/>
  <c r="R2354" i="10"/>
  <c r="Q2686" i="10"/>
  <c r="T2579" i="10"/>
  <c r="U2540" i="10"/>
  <c r="P2577" i="10"/>
  <c r="P2545" i="10"/>
  <c r="U2508" i="10"/>
  <c r="R2485" i="10"/>
  <c r="T2384" i="10"/>
  <c r="U2384" i="10" s="1"/>
  <c r="P2364" i="10"/>
  <c r="U2364" i="10" s="1"/>
  <c r="T2215" i="10"/>
  <c r="U2215" i="10" s="1"/>
  <c r="U2176" i="10"/>
  <c r="R2344" i="10"/>
  <c r="P2265" i="10"/>
  <c r="Q2216" i="10"/>
  <c r="R2132" i="10"/>
  <c r="T2046" i="10"/>
  <c r="T1982" i="10"/>
  <c r="R2213" i="10"/>
  <c r="S2169" i="10"/>
  <c r="Q1830" i="10"/>
  <c r="P1830" i="10"/>
  <c r="Q1798" i="10"/>
  <c r="P1798" i="10"/>
  <c r="Q1766" i="10"/>
  <c r="P1766" i="10"/>
  <c r="R2361" i="10"/>
  <c r="P2262" i="10"/>
  <c r="Q2340" i="10"/>
  <c r="R2246" i="10"/>
  <c r="S2246" i="10"/>
  <c r="P2237" i="10"/>
  <c r="U1932" i="10"/>
  <c r="P2446" i="10"/>
  <c r="R2320" i="10"/>
  <c r="P2372" i="10"/>
  <c r="T2437" i="10"/>
  <c r="R2248" i="10"/>
  <c r="S2100" i="10"/>
  <c r="R2100" i="10"/>
  <c r="S2061" i="10"/>
  <c r="R2061" i="10"/>
  <c r="S2007" i="10"/>
  <c r="R2007" i="10"/>
  <c r="S2115" i="10"/>
  <c r="S2002" i="10"/>
  <c r="R2002" i="10"/>
  <c r="T2084" i="10"/>
  <c r="P2024" i="10"/>
  <c r="Q1951" i="10"/>
  <c r="R2139" i="10"/>
  <c r="P1915" i="10"/>
  <c r="S1874" i="10"/>
  <c r="R1874" i="10"/>
  <c r="T2116" i="10"/>
  <c r="P1929" i="10"/>
  <c r="U1929" i="10" s="1"/>
  <c r="T2044" i="10"/>
  <c r="P2008" i="10"/>
  <c r="U2008" i="10" s="1"/>
  <c r="S1859" i="10"/>
  <c r="S1797" i="10"/>
  <c r="S1865" i="10"/>
  <c r="P1717" i="10"/>
  <c r="U1717" i="10" s="1"/>
  <c r="T1705" i="10"/>
  <c r="R2046" i="10"/>
  <c r="T2119" i="10"/>
  <c r="T1990" i="10"/>
  <c r="U1696" i="10"/>
  <c r="T1807" i="10"/>
  <c r="T1802" i="10"/>
  <c r="S1446" i="10"/>
  <c r="R1446" i="10"/>
  <c r="U1739" i="10"/>
  <c r="P1701" i="10"/>
  <c r="Q1701" i="10"/>
  <c r="Q1641" i="10"/>
  <c r="P1641" i="10"/>
  <c r="P1322" i="10"/>
  <c r="S1365" i="10"/>
  <c r="R1365" i="10"/>
  <c r="U1506" i="10"/>
  <c r="Q1416" i="10"/>
  <c r="P1416" i="10"/>
  <c r="P1502" i="10"/>
  <c r="T1361" i="10"/>
  <c r="U1361" i="10" s="1"/>
  <c r="S1112" i="10"/>
  <c r="R1112" i="10"/>
  <c r="Q1589" i="10"/>
  <c r="R1024" i="10"/>
  <c r="S1024" i="10"/>
  <c r="R633" i="10"/>
  <c r="S633" i="10"/>
  <c r="P994" i="10"/>
  <c r="Q994" i="10"/>
  <c r="P806" i="10"/>
  <c r="Q806" i="10"/>
  <c r="S2748" i="10"/>
  <c r="R2748" i="10"/>
  <c r="Q2570" i="10"/>
  <c r="P2570" i="10"/>
  <c r="R2447" i="10"/>
  <c r="S2447" i="10"/>
  <c r="Q3028" i="10"/>
  <c r="T3003" i="10"/>
  <c r="S3369" i="10"/>
  <c r="R3369" i="10"/>
  <c r="U3435" i="10"/>
  <c r="Q3341" i="10"/>
  <c r="Q3001" i="10"/>
  <c r="S3366" i="10"/>
  <c r="R3366" i="10"/>
  <c r="T2887" i="10"/>
  <c r="U2887" i="10" s="1"/>
  <c r="S2915" i="10"/>
  <c r="R2915" i="10"/>
  <c r="R2907" i="10"/>
  <c r="T27" i="11"/>
  <c r="E27" i="12" s="1"/>
  <c r="G27" i="12" s="1"/>
  <c r="U3496" i="10"/>
  <c r="S3495" i="10"/>
  <c r="R3495" i="10"/>
  <c r="Q3396" i="10"/>
  <c r="P3396" i="10"/>
  <c r="T3469" i="10"/>
  <c r="T3407" i="10"/>
  <c r="S3371" i="10"/>
  <c r="R3371" i="10"/>
  <c r="S3491" i="10"/>
  <c r="R3491" i="10"/>
  <c r="R3305" i="10"/>
  <c r="S3305" i="10"/>
  <c r="S3293" i="10"/>
  <c r="R3293" i="10"/>
  <c r="T3261" i="10"/>
  <c r="U3261" i="10" s="1"/>
  <c r="P3376" i="10"/>
  <c r="T3267" i="10"/>
  <c r="T3364" i="10"/>
  <c r="Q3259" i="10"/>
  <c r="R3185" i="10"/>
  <c r="S3185" i="10"/>
  <c r="R3169" i="10"/>
  <c r="S3169" i="10"/>
  <c r="P3220" i="10"/>
  <c r="U3220" i="10" s="1"/>
  <c r="Q3232" i="10"/>
  <c r="P3232" i="10"/>
  <c r="S3229" i="10"/>
  <c r="R3229" i="10"/>
  <c r="R3247" i="10"/>
  <c r="Q3188" i="10"/>
  <c r="P3188" i="10"/>
  <c r="T3179" i="10"/>
  <c r="Q3317" i="10"/>
  <c r="S3107" i="10"/>
  <c r="R3107" i="10"/>
  <c r="Q3052" i="10"/>
  <c r="P3052" i="10"/>
  <c r="Q3143" i="10"/>
  <c r="R3172" i="10"/>
  <c r="U3198" i="10"/>
  <c r="Q3108" i="10"/>
  <c r="T2971" i="10"/>
  <c r="S3273" i="10"/>
  <c r="R3273" i="10"/>
  <c r="R3183" i="10"/>
  <c r="S3183" i="10"/>
  <c r="S3133" i="10"/>
  <c r="S2861" i="10"/>
  <c r="R2861" i="10"/>
  <c r="S2813" i="10"/>
  <c r="R2813" i="10"/>
  <c r="Q3098" i="10"/>
  <c r="P3088" i="10"/>
  <c r="U3088" i="10" s="1"/>
  <c r="S3073" i="10"/>
  <c r="R3073" i="10"/>
  <c r="S2918" i="10"/>
  <c r="R2918" i="10"/>
  <c r="Q2775" i="10"/>
  <c r="U2775" i="10" s="1"/>
  <c r="Q3039" i="10"/>
  <c r="P3039" i="10"/>
  <c r="S3022" i="10"/>
  <c r="R3022" i="10"/>
  <c r="R3159" i="10"/>
  <c r="S3159" i="10"/>
  <c r="T3031" i="10"/>
  <c r="S3027" i="10"/>
  <c r="R3027" i="10"/>
  <c r="T2889" i="10"/>
  <c r="S2942" i="10"/>
  <c r="R2934" i="10"/>
  <c r="P2872" i="10"/>
  <c r="U2872" i="10" s="1"/>
  <c r="Q2735" i="10"/>
  <c r="Q2821" i="10"/>
  <c r="P2821" i="10"/>
  <c r="T2873" i="10"/>
  <c r="T2592" i="10"/>
  <c r="U2592" i="10" s="1"/>
  <c r="T2496" i="10"/>
  <c r="U2496" i="10" s="1"/>
  <c r="T2400" i="10"/>
  <c r="U2400" i="10" s="1"/>
  <c r="P3013" i="10"/>
  <c r="U3013" i="10" s="1"/>
  <c r="S2939" i="10"/>
  <c r="Q3044" i="10"/>
  <c r="P2856" i="10"/>
  <c r="U2856" i="10" s="1"/>
  <c r="P2658" i="10"/>
  <c r="U2658" i="10" s="1"/>
  <c r="S2633" i="10"/>
  <c r="R2599" i="10"/>
  <c r="S2599" i="10"/>
  <c r="R2543" i="10"/>
  <c r="S2543" i="10"/>
  <c r="T2367" i="10"/>
  <c r="T2319" i="10"/>
  <c r="S2728" i="10"/>
  <c r="T2833" i="10"/>
  <c r="S2709" i="10"/>
  <c r="Q2707" i="10"/>
  <c r="U2707" i="10" s="1"/>
  <c r="S2661" i="10"/>
  <c r="Q2659" i="10"/>
  <c r="P3126" i="10"/>
  <c r="P2894" i="10"/>
  <c r="Q2880" i="10"/>
  <c r="T2701" i="10"/>
  <c r="Q2757" i="10"/>
  <c r="P2757" i="10"/>
  <c r="R2685" i="10"/>
  <c r="U2572" i="10"/>
  <c r="Q2515" i="10"/>
  <c r="P2515" i="10"/>
  <c r="T2687" i="10"/>
  <c r="Q2534" i="10"/>
  <c r="T2749" i="10"/>
  <c r="P2566" i="10"/>
  <c r="U2405" i="10"/>
  <c r="U2333" i="10"/>
  <c r="T2517" i="10"/>
  <c r="U2517" i="10" s="1"/>
  <c r="R2593" i="10"/>
  <c r="P2378" i="10"/>
  <c r="P2362" i="10"/>
  <c r="P2282" i="10"/>
  <c r="T2256" i="10"/>
  <c r="U2256" i="10" s="1"/>
  <c r="R2563" i="10"/>
  <c r="P2486" i="10"/>
  <c r="S2342" i="10"/>
  <c r="T2557" i="10"/>
  <c r="S2417" i="10"/>
  <c r="R2571" i="10"/>
  <c r="P2385" i="10"/>
  <c r="U2385" i="10" s="1"/>
  <c r="P2388" i="10"/>
  <c r="U2388" i="10" s="1"/>
  <c r="P2308" i="10"/>
  <c r="U2308" i="10" s="1"/>
  <c r="T2257" i="10"/>
  <c r="T2344" i="10"/>
  <c r="P2300" i="10"/>
  <c r="U2300" i="10" s="1"/>
  <c r="R2279" i="10"/>
  <c r="S2279" i="10"/>
  <c r="P2231" i="10"/>
  <c r="P2200" i="10"/>
  <c r="S2165" i="10"/>
  <c r="R2165" i="10"/>
  <c r="P2041" i="10"/>
  <c r="P1977" i="10"/>
  <c r="S1795" i="10"/>
  <c r="R1795" i="10"/>
  <c r="P2289" i="10"/>
  <c r="S2212" i="10"/>
  <c r="R2212" i="10"/>
  <c r="P2142" i="10"/>
  <c r="U2142" i="10" s="1"/>
  <c r="R1999" i="10"/>
  <c r="S1999" i="10"/>
  <c r="T1967" i="10"/>
  <c r="R2287" i="10"/>
  <c r="S2287" i="10"/>
  <c r="R2262" i="10"/>
  <c r="S2262" i="10"/>
  <c r="U1833" i="10"/>
  <c r="U1801" i="10"/>
  <c r="U1769" i="10"/>
  <c r="S2222" i="10"/>
  <c r="P2145" i="10"/>
  <c r="Q2334" i="10"/>
  <c r="T2305" i="10"/>
  <c r="T2165" i="10"/>
  <c r="Q2395" i="10"/>
  <c r="P2395" i="10"/>
  <c r="R2335" i="10"/>
  <c r="S2335" i="10"/>
  <c r="T2210" i="10"/>
  <c r="U2210" i="10" s="1"/>
  <c r="Q2042" i="10"/>
  <c r="P2042" i="10"/>
  <c r="T2039" i="10"/>
  <c r="Q1944" i="10"/>
  <c r="U1944" i="10" s="1"/>
  <c r="S2029" i="10"/>
  <c r="R2029" i="10"/>
  <c r="T2286" i="10"/>
  <c r="U2286" i="10" s="1"/>
  <c r="P2172" i="10"/>
  <c r="S2020" i="10"/>
  <c r="R2020" i="10"/>
  <c r="S1961" i="10"/>
  <c r="Q1914" i="10"/>
  <c r="P1914" i="10"/>
  <c r="T2139" i="10"/>
  <c r="P2082" i="10"/>
  <c r="Q2082" i="10"/>
  <c r="S2015" i="10"/>
  <c r="R2015" i="10"/>
  <c r="T1874" i="10"/>
  <c r="P1987" i="10"/>
  <c r="Q1987" i="10"/>
  <c r="P1753" i="10"/>
  <c r="R2019" i="10"/>
  <c r="S2019" i="10"/>
  <c r="Q1872" i="10"/>
  <c r="P1872" i="10"/>
  <c r="P1866" i="10"/>
  <c r="Q1866" i="10"/>
  <c r="Q1664" i="10"/>
  <c r="P1664" i="10"/>
  <c r="T1669" i="10"/>
  <c r="T1744" i="10"/>
  <c r="Q1604" i="10"/>
  <c r="P1604" i="10"/>
  <c r="U1378" i="10"/>
  <c r="U1367" i="10"/>
  <c r="P1574" i="10"/>
  <c r="Q1574" i="10"/>
  <c r="P1566" i="10"/>
  <c r="Q1566" i="10"/>
  <c r="U1507" i="10"/>
  <c r="T1654" i="10"/>
  <c r="S1384" i="10"/>
  <c r="R1384" i="10"/>
  <c r="P1385" i="10"/>
  <c r="Q1453" i="10"/>
  <c r="P1453" i="10"/>
  <c r="Q1132" i="10"/>
  <c r="P1132" i="10"/>
  <c r="R1308" i="10"/>
  <c r="Q1137" i="10"/>
  <c r="P1137" i="10"/>
  <c r="S556" i="10"/>
  <c r="R556" i="10"/>
  <c r="P626" i="10"/>
  <c r="Q626" i="10"/>
  <c r="T585" i="10"/>
  <c r="S909" i="10"/>
  <c r="R909" i="10"/>
  <c r="T834" i="10"/>
  <c r="U834" i="10" s="1"/>
  <c r="Q722" i="10"/>
  <c r="P722" i="10"/>
  <c r="Q398" i="10"/>
  <c r="P398" i="10"/>
  <c r="S1967" i="10"/>
  <c r="R1967" i="10"/>
  <c r="S2135" i="10"/>
  <c r="R2135" i="10"/>
  <c r="T1930" i="10"/>
  <c r="U1930" i="10" s="1"/>
  <c r="U1793" i="10"/>
  <c r="P2121" i="10"/>
  <c r="U2121" i="10" s="1"/>
  <c r="S2200" i="10"/>
  <c r="R2200" i="10"/>
  <c r="T2177" i="10"/>
  <c r="S2315" i="10"/>
  <c r="R2315" i="10"/>
  <c r="S2098" i="10"/>
  <c r="R2098" i="10"/>
  <c r="T1948" i="10"/>
  <c r="R1920" i="10"/>
  <c r="S1920" i="10"/>
  <c r="S1941" i="10"/>
  <c r="R1941" i="10"/>
  <c r="T2112" i="10"/>
  <c r="U2112" i="10" s="1"/>
  <c r="Q1966" i="10"/>
  <c r="P1966" i="10"/>
  <c r="S2049" i="10"/>
  <c r="R2049" i="10"/>
  <c r="T1931" i="10"/>
  <c r="Q2078" i="10"/>
  <c r="P2078" i="10"/>
  <c r="T2024" i="10"/>
  <c r="P1988" i="10"/>
  <c r="T2040" i="10"/>
  <c r="U2040" i="10" s="1"/>
  <c r="T1824" i="10"/>
  <c r="S1718" i="10"/>
  <c r="R1718" i="10"/>
  <c r="U1859" i="10"/>
  <c r="T1883" i="10"/>
  <c r="R1928" i="10"/>
  <c r="R1960" i="10"/>
  <c r="P1980" i="10"/>
  <c r="S1901" i="10"/>
  <c r="Q1585" i="10"/>
  <c r="P1585" i="10"/>
  <c r="U1552" i="10"/>
  <c r="P1813" i="10"/>
  <c r="Q1787" i="10"/>
  <c r="P1787" i="10"/>
  <c r="P1625" i="10"/>
  <c r="U1625" i="10" s="1"/>
  <c r="P1481" i="10"/>
  <c r="U1481" i="10" s="1"/>
  <c r="T1903" i="10"/>
  <c r="P1597" i="10"/>
  <c r="U1597" i="10" s="1"/>
  <c r="R1562" i="10"/>
  <c r="S1562" i="10"/>
  <c r="P1497" i="10"/>
  <c r="U1497" i="10" s="1"/>
  <c r="S1634" i="10"/>
  <c r="R1634" i="10"/>
  <c r="S1561" i="10"/>
  <c r="Q1546" i="10"/>
  <c r="P1546" i="10"/>
  <c r="T1472" i="10"/>
  <c r="P1373" i="10"/>
  <c r="U1373" i="10" s="1"/>
  <c r="T1354" i="10"/>
  <c r="S1492" i="10"/>
  <c r="R1492" i="10"/>
  <c r="T1732" i="10"/>
  <c r="S1408" i="10"/>
  <c r="R1408" i="10"/>
  <c r="R1226" i="10"/>
  <c r="U1226" i="10" s="1"/>
  <c r="Q1469" i="10"/>
  <c r="P1469" i="10"/>
  <c r="T1384" i="10"/>
  <c r="Q1829" i="10"/>
  <c r="R1629" i="10"/>
  <c r="S1558" i="10"/>
  <c r="R1558" i="10"/>
  <c r="S1172" i="10"/>
  <c r="R1172" i="10"/>
  <c r="U1248" i="10"/>
  <c r="S859" i="10"/>
  <c r="R859" i="10"/>
  <c r="S843" i="10"/>
  <c r="R843" i="10"/>
  <c r="R827" i="10"/>
  <c r="S827" i="10"/>
  <c r="R811" i="10"/>
  <c r="S811" i="10"/>
  <c r="R795" i="10"/>
  <c r="S795" i="10"/>
  <c r="R779" i="10"/>
  <c r="S779" i="10"/>
  <c r="R763" i="10"/>
  <c r="S763" i="10"/>
  <c r="R747" i="10"/>
  <c r="S747" i="10"/>
  <c r="R731" i="10"/>
  <c r="S731" i="10"/>
  <c r="R715" i="10"/>
  <c r="S715" i="10"/>
  <c r="R699" i="10"/>
  <c r="S699" i="10"/>
  <c r="Q1057" i="10"/>
  <c r="T1046" i="10"/>
  <c r="R1034" i="10"/>
  <c r="S1034" i="10"/>
  <c r="T1280" i="10"/>
  <c r="S1170" i="10"/>
  <c r="R1170" i="10"/>
  <c r="R1541" i="10"/>
  <c r="S1020" i="10"/>
  <c r="R1020" i="10"/>
  <c r="S960" i="10"/>
  <c r="R960" i="10"/>
  <c r="T1137" i="10"/>
  <c r="U1347" i="10"/>
  <c r="Q1422" i="10"/>
  <c r="P1422" i="10"/>
  <c r="T1284" i="10"/>
  <c r="R956" i="10"/>
  <c r="U956" i="10" s="1"/>
  <c r="P921" i="10"/>
  <c r="U921" i="10" s="1"/>
  <c r="Q1389" i="10"/>
  <c r="P1389" i="10"/>
  <c r="Q1109" i="10"/>
  <c r="P1109" i="10"/>
  <c r="T1054" i="10"/>
  <c r="P982" i="10"/>
  <c r="Q982" i="10"/>
  <c r="S1114" i="10"/>
  <c r="R1114" i="10"/>
  <c r="R1142" i="10"/>
  <c r="P981" i="10"/>
  <c r="R653" i="10"/>
  <c r="U653" i="10" s="1"/>
  <c r="P1162" i="10"/>
  <c r="P794" i="10"/>
  <c r="U794" i="10" s="1"/>
  <c r="T553" i="10"/>
  <c r="Q1200" i="10"/>
  <c r="P1200" i="10"/>
  <c r="U963" i="10"/>
  <c r="P854" i="10"/>
  <c r="T917" i="10"/>
  <c r="P1053" i="10"/>
  <c r="P1273" i="10"/>
  <c r="P1030" i="10"/>
  <c r="T918" i="10"/>
  <c r="T916" i="10"/>
  <c r="U916" i="10" s="1"/>
  <c r="P503" i="10"/>
  <c r="Q503" i="10"/>
  <c r="Q472" i="10"/>
  <c r="P472" i="10"/>
  <c r="Q400" i="10"/>
  <c r="P400" i="10"/>
  <c r="Q562" i="10"/>
  <c r="U562" i="10" s="1"/>
  <c r="P754" i="10"/>
  <c r="T188" i="10"/>
  <c r="T12" i="10"/>
  <c r="U12" i="10" s="1"/>
  <c r="U402" i="10"/>
  <c r="S878" i="10"/>
  <c r="R878" i="10"/>
  <c r="T710" i="10"/>
  <c r="T658" i="10"/>
  <c r="Q646" i="10"/>
  <c r="P646" i="10"/>
  <c r="P634" i="10"/>
  <c r="P671" i="10"/>
  <c r="Q671" i="10"/>
  <c r="Q940" i="10"/>
  <c r="P940" i="10"/>
  <c r="T568" i="10"/>
  <c r="Q73" i="10"/>
  <c r="P73" i="10"/>
  <c r="P194" i="10"/>
  <c r="R85" i="10"/>
  <c r="S85" i="10"/>
  <c r="S2052" i="10"/>
  <c r="R2052" i="10"/>
  <c r="R2014" i="10"/>
  <c r="S1852" i="10"/>
  <c r="R1852" i="10"/>
  <c r="U1979" i="10"/>
  <c r="T1960" i="10"/>
  <c r="R1728" i="10"/>
  <c r="R1626" i="10"/>
  <c r="S1626" i="10"/>
  <c r="R1826" i="10"/>
  <c r="S1826" i="10"/>
  <c r="S1892" i="10"/>
  <c r="R1892" i="10"/>
  <c r="T1894" i="10"/>
  <c r="P1890" i="10"/>
  <c r="Q1477" i="10"/>
  <c r="P1477" i="10"/>
  <c r="S1832" i="10"/>
  <c r="R1832" i="10"/>
  <c r="Q1891" i="10"/>
  <c r="P1891" i="10"/>
  <c r="T1634" i="10"/>
  <c r="Q1601" i="10"/>
  <c r="P1601" i="10"/>
  <c r="Q1820" i="10"/>
  <c r="P1820" i="10"/>
  <c r="P1390" i="10"/>
  <c r="Q1390" i="10"/>
  <c r="R1214" i="10"/>
  <c r="S1214" i="10"/>
  <c r="U1511" i="10"/>
  <c r="U1419" i="10"/>
  <c r="T1294" i="10"/>
  <c r="U1547" i="10"/>
  <c r="S1298" i="10"/>
  <c r="R1298" i="10"/>
  <c r="U1319" i="10"/>
  <c r="P1305" i="10"/>
  <c r="Q1186" i="10"/>
  <c r="P1186" i="10"/>
  <c r="U1169" i="10"/>
  <c r="P1069" i="10"/>
  <c r="U1069" i="10" s="1"/>
  <c r="U971" i="10"/>
  <c r="Q1166" i="10"/>
  <c r="P1166" i="10"/>
  <c r="T1289" i="10"/>
  <c r="Q1105" i="10"/>
  <c r="P1105" i="10"/>
  <c r="P1073" i="10"/>
  <c r="U1073" i="10" s="1"/>
  <c r="S1158" i="10"/>
  <c r="R1158" i="10"/>
  <c r="S1138" i="10"/>
  <c r="R1138" i="10"/>
  <c r="T1114" i="10"/>
  <c r="U935" i="10"/>
  <c r="Q922" i="10"/>
  <c r="P922" i="10"/>
  <c r="S1048" i="10"/>
  <c r="R1048" i="10"/>
  <c r="Q949" i="10"/>
  <c r="P949" i="10"/>
  <c r="U685" i="10"/>
  <c r="R673" i="10"/>
  <c r="U673" i="10" s="1"/>
  <c r="P1086" i="10"/>
  <c r="Q1086" i="10"/>
  <c r="S898" i="10"/>
  <c r="R898" i="10"/>
  <c r="P814" i="10"/>
  <c r="Q814" i="10"/>
  <c r="P702" i="10"/>
  <c r="Q702" i="10"/>
  <c r="P1230" i="10"/>
  <c r="U1230" i="10" s="1"/>
  <c r="Q742" i="10"/>
  <c r="S802" i="10"/>
  <c r="R802" i="10"/>
  <c r="Q1184" i="10"/>
  <c r="P1184" i="10"/>
  <c r="U450" i="10"/>
  <c r="R670" i="10"/>
  <c r="Q609" i="10"/>
  <c r="P609" i="10"/>
  <c r="Q468" i="10"/>
  <c r="P468" i="10"/>
  <c r="P374" i="10"/>
  <c r="Q374" i="10"/>
  <c r="Q339" i="10"/>
  <c r="P339" i="10"/>
  <c r="S65" i="10"/>
  <c r="R65" i="10"/>
  <c r="T1955" i="10"/>
  <c r="R1816" i="10"/>
  <c r="S1816" i="10"/>
  <c r="P1953" i="10"/>
  <c r="S1880" i="10"/>
  <c r="R1880" i="10"/>
  <c r="R1846" i="10"/>
  <c r="S1846" i="10"/>
  <c r="Q1844" i="10"/>
  <c r="P1844" i="10"/>
  <c r="S1738" i="10"/>
  <c r="R1738" i="10"/>
  <c r="T1852" i="10"/>
  <c r="Q1810" i="10"/>
  <c r="P1810" i="10"/>
  <c r="T1758" i="10"/>
  <c r="Q1870" i="10"/>
  <c r="P1870" i="10"/>
  <c r="S1682" i="10"/>
  <c r="R1682" i="10"/>
  <c r="R1886" i="10"/>
  <c r="S1886" i="10"/>
  <c r="R2119" i="10"/>
  <c r="U1772" i="10"/>
  <c r="R1578" i="10"/>
  <c r="S1578" i="10"/>
  <c r="R1530" i="10"/>
  <c r="S1530" i="10"/>
  <c r="S1800" i="10"/>
  <c r="R1800" i="10"/>
  <c r="U1648" i="10"/>
  <c r="T1892" i="10"/>
  <c r="T1831" i="10"/>
  <c r="T1832" i="10"/>
  <c r="P1669" i="10"/>
  <c r="U1544" i="10"/>
  <c r="S1601" i="10"/>
  <c r="S1442" i="10"/>
  <c r="R1442" i="10"/>
  <c r="R1376" i="10"/>
  <c r="S1376" i="10"/>
  <c r="R1709" i="10"/>
  <c r="P1520" i="10"/>
  <c r="S1448" i="10"/>
  <c r="R1448" i="10"/>
  <c r="Q1602" i="10"/>
  <c r="P1602" i="10"/>
  <c r="U1727" i="10"/>
  <c r="R1778" i="10"/>
  <c r="Q1530" i="10"/>
  <c r="P1530" i="10"/>
  <c r="T1242" i="10"/>
  <c r="T1214" i="10"/>
  <c r="U1425" i="10"/>
  <c r="R1398" i="10"/>
  <c r="S1398" i="10"/>
  <c r="U1283" i="10"/>
  <c r="P1269" i="10"/>
  <c r="Q1269" i="10"/>
  <c r="Q1596" i="10"/>
  <c r="P1596" i="10"/>
  <c r="U1395" i="10"/>
  <c r="S1258" i="10"/>
  <c r="R1258" i="10"/>
  <c r="P1372" i="10"/>
  <c r="S1428" i="10"/>
  <c r="R1428" i="10"/>
  <c r="T1268" i="10"/>
  <c r="U1232" i="10"/>
  <c r="U1091" i="10"/>
  <c r="T1165" i="10"/>
  <c r="Q594" i="10"/>
  <c r="P594" i="10"/>
  <c r="Q1541" i="10"/>
  <c r="P1541" i="10"/>
  <c r="T1213" i="10"/>
  <c r="Q1238" i="10"/>
  <c r="P1238" i="10"/>
  <c r="S1360" i="10"/>
  <c r="R1360" i="10"/>
  <c r="P1341" i="10"/>
  <c r="T1312" i="10"/>
  <c r="P1077" i="10"/>
  <c r="U1077" i="10" s="1"/>
  <c r="S1125" i="10"/>
  <c r="R1125" i="10"/>
  <c r="R1062" i="10"/>
  <c r="S1062" i="10"/>
  <c r="Q1013" i="10"/>
  <c r="P1013" i="10"/>
  <c r="U1139" i="10"/>
  <c r="U1087" i="10"/>
  <c r="S930" i="10"/>
  <c r="R930" i="10"/>
  <c r="P1122" i="10"/>
  <c r="T1048" i="10"/>
  <c r="P1210" i="10"/>
  <c r="S908" i="10"/>
  <c r="T898" i="10"/>
  <c r="R884" i="10"/>
  <c r="T548" i="10"/>
  <c r="U548" i="10" s="1"/>
  <c r="Q456" i="10"/>
  <c r="P456" i="10"/>
  <c r="Q384" i="10"/>
  <c r="P384" i="10"/>
  <c r="P292" i="10"/>
  <c r="Q292" i="10"/>
  <c r="T871" i="10"/>
  <c r="T842" i="10"/>
  <c r="R599" i="10"/>
  <c r="S599" i="10"/>
  <c r="U498" i="10"/>
  <c r="T662" i="10"/>
  <c r="T667" i="10"/>
  <c r="U667" i="10" s="1"/>
  <c r="Q954" i="10"/>
  <c r="P954" i="10"/>
  <c r="T219" i="10"/>
  <c r="R417" i="10"/>
  <c r="S417" i="10"/>
  <c r="Q215" i="10"/>
  <c r="P215" i="10"/>
  <c r="Q41" i="10"/>
  <c r="P41" i="10"/>
  <c r="S38" i="10"/>
  <c r="R38" i="10"/>
  <c r="S26" i="10"/>
  <c r="R26" i="10"/>
  <c r="S14" i="10"/>
  <c r="R14" i="10"/>
  <c r="S976" i="10"/>
  <c r="R976" i="10"/>
  <c r="S905" i="10"/>
  <c r="R905" i="10"/>
  <c r="S709" i="10"/>
  <c r="R709" i="10"/>
  <c r="S1200" i="10"/>
  <c r="R1200" i="10"/>
  <c r="Q866" i="10"/>
  <c r="P866" i="10"/>
  <c r="Q605" i="10"/>
  <c r="P605" i="10"/>
  <c r="R1018" i="10"/>
  <c r="U1018" i="10" s="1"/>
  <c r="T965" i="10"/>
  <c r="R501" i="10"/>
  <c r="S501" i="10"/>
  <c r="R437" i="10"/>
  <c r="S437" i="10"/>
  <c r="R373" i="10"/>
  <c r="S373" i="10"/>
  <c r="P320" i="10"/>
  <c r="Q320" i="10"/>
  <c r="S623" i="10"/>
  <c r="R623" i="10"/>
  <c r="U370" i="10"/>
  <c r="Q1064" i="10"/>
  <c r="P1064" i="10"/>
  <c r="S773" i="10"/>
  <c r="U773" i="10" s="1"/>
  <c r="T1026" i="10"/>
  <c r="S494" i="10"/>
  <c r="R494" i="10"/>
  <c r="T297" i="10"/>
  <c r="Q219" i="10"/>
  <c r="P219" i="10"/>
  <c r="T155" i="10"/>
  <c r="P199" i="10"/>
  <c r="Q199" i="10"/>
  <c r="U1015" i="10"/>
  <c r="P846" i="10"/>
  <c r="Q846" i="10"/>
  <c r="U1233" i="10"/>
  <c r="P992" i="10"/>
  <c r="U992" i="10" s="1"/>
  <c r="T1200" i="10"/>
  <c r="S761" i="10"/>
  <c r="R761" i="10"/>
  <c r="P750" i="10"/>
  <c r="Q750" i="10"/>
  <c r="U1151" i="10"/>
  <c r="Q496" i="10"/>
  <c r="P496" i="10"/>
  <c r="P455" i="10"/>
  <c r="Q455" i="10"/>
  <c r="Q424" i="10"/>
  <c r="P424" i="10"/>
  <c r="P858" i="10"/>
  <c r="Q858" i="10"/>
  <c r="U613" i="10"/>
  <c r="T435" i="10"/>
  <c r="T371" i="10"/>
  <c r="S451" i="10"/>
  <c r="R451" i="10"/>
  <c r="Q965" i="10"/>
  <c r="P965" i="10"/>
  <c r="S678" i="10"/>
  <c r="R678" i="10"/>
  <c r="Q880" i="10"/>
  <c r="P880" i="10"/>
  <c r="Q687" i="10"/>
  <c r="P687" i="10"/>
  <c r="Q639" i="10"/>
  <c r="P639" i="10"/>
  <c r="U617" i="10"/>
  <c r="U590" i="10"/>
  <c r="S525" i="10"/>
  <c r="R525" i="10"/>
  <c r="S126" i="10"/>
  <c r="R126" i="10"/>
  <c r="Q35" i="10"/>
  <c r="P35" i="10"/>
  <c r="Q27" i="10"/>
  <c r="P27" i="10"/>
  <c r="Q19" i="10"/>
  <c r="P19" i="10"/>
  <c r="Q11" i="10"/>
  <c r="P11" i="10"/>
  <c r="Q3" i="10"/>
  <c r="P3" i="10"/>
  <c r="S289" i="10"/>
  <c r="R289" i="10"/>
  <c r="T162" i="10"/>
  <c r="T246" i="10"/>
  <c r="S2" i="10"/>
  <c r="R2" i="10"/>
  <c r="Q1104" i="10"/>
  <c r="P1104" i="10"/>
  <c r="U1051" i="10"/>
  <c r="Q1192" i="10"/>
  <c r="P1192" i="10"/>
  <c r="R1050" i="10"/>
  <c r="S1050" i="10"/>
  <c r="Q1017" i="10"/>
  <c r="P1017" i="10"/>
  <c r="S1098" i="10"/>
  <c r="R1098" i="10"/>
  <c r="U821" i="10"/>
  <c r="S725" i="10"/>
  <c r="R725" i="10"/>
  <c r="T1142" i="10"/>
  <c r="S1273" i="10"/>
  <c r="R1273" i="10"/>
  <c r="Q743" i="10"/>
  <c r="P743" i="10"/>
  <c r="U520" i="10"/>
  <c r="Q775" i="10"/>
  <c r="P775" i="10"/>
  <c r="Q953" i="10"/>
  <c r="P953" i="10"/>
  <c r="S443" i="10"/>
  <c r="R443" i="10"/>
  <c r="T594" i="10"/>
  <c r="U495" i="10"/>
  <c r="T241" i="10"/>
  <c r="U241" i="10" s="1"/>
  <c r="T193" i="10"/>
  <c r="U193" i="10" s="1"/>
  <c r="P658" i="10"/>
  <c r="U260" i="10"/>
  <c r="Q239" i="10"/>
  <c r="P239" i="10"/>
  <c r="Q198" i="10"/>
  <c r="P198" i="10"/>
  <c r="U2436" i="10"/>
  <c r="T2026" i="10"/>
  <c r="U2026" i="10" s="1"/>
  <c r="U1777" i="10"/>
  <c r="T2237" i="10"/>
  <c r="S2184" i="10"/>
  <c r="R2184" i="10"/>
  <c r="S2155" i="10"/>
  <c r="T2272" i="10"/>
  <c r="T2223" i="10"/>
  <c r="T2281" i="10"/>
  <c r="T2153" i="10"/>
  <c r="S2071" i="10"/>
  <c r="R2071" i="10"/>
  <c r="U1919" i="10"/>
  <c r="R2319" i="10"/>
  <c r="S2319" i="10"/>
  <c r="Q2086" i="10"/>
  <c r="P2086" i="10"/>
  <c r="T2051" i="10"/>
  <c r="P2152" i="10"/>
  <c r="P1992" i="10"/>
  <c r="P2052" i="10"/>
  <c r="Q1916" i="10"/>
  <c r="P1916" i="10"/>
  <c r="Q1874" i="10"/>
  <c r="P1874" i="10"/>
  <c r="R1799" i="10"/>
  <c r="S1965" i="10"/>
  <c r="R1965" i="10"/>
  <c r="T1842" i="10"/>
  <c r="P1898" i="10"/>
  <c r="U1788" i="10"/>
  <c r="T1991" i="10"/>
  <c r="S1882" i="10"/>
  <c r="R1866" i="10"/>
  <c r="S1866" i="10"/>
  <c r="T2050" i="10"/>
  <c r="R1993" i="10"/>
  <c r="U1752" i="10"/>
  <c r="U1704" i="10"/>
  <c r="R1895" i="10"/>
  <c r="P1791" i="10"/>
  <c r="Q1706" i="10"/>
  <c r="P1706" i="10"/>
  <c r="R1692" i="10"/>
  <c r="S1638" i="10"/>
  <c r="U1638" i="10" s="1"/>
  <c r="P1826" i="10"/>
  <c r="Q1826" i="10"/>
  <c r="P1665" i="10"/>
  <c r="S1646" i="10"/>
  <c r="R1646" i="10"/>
  <c r="S1598" i="10"/>
  <c r="R1598" i="10"/>
  <c r="T1896" i="10"/>
  <c r="R1858" i="10"/>
  <c r="T1722" i="10"/>
  <c r="U1722" i="10" s="1"/>
  <c r="S1570" i="10"/>
  <c r="R1570" i="10"/>
  <c r="U1439" i="10"/>
  <c r="T1746" i="10"/>
  <c r="P1893" i="10"/>
  <c r="U1893" i="10" s="1"/>
  <c r="S1891" i="10"/>
  <c r="R1891" i="10"/>
  <c r="Q1803" i="10"/>
  <c r="P1803" i="10"/>
  <c r="U1755" i="10"/>
  <c r="S1498" i="10"/>
  <c r="R1498" i="10"/>
  <c r="T1400" i="10"/>
  <c r="R1622" i="10"/>
  <c r="S1622" i="10"/>
  <c r="T1582" i="10"/>
  <c r="U1582" i="10" s="1"/>
  <c r="U1539" i="10"/>
  <c r="Q1741" i="10"/>
  <c r="P1741" i="10"/>
  <c r="T1446" i="10"/>
  <c r="R1637" i="10"/>
  <c r="S1637" i="10"/>
  <c r="P1834" i="10"/>
  <c r="U1834" i="10" s="1"/>
  <c r="T1692" i="10"/>
  <c r="P1749" i="10"/>
  <c r="T1593" i="10"/>
  <c r="P1514" i="10"/>
  <c r="T1362" i="10"/>
  <c r="P1314" i="10"/>
  <c r="P1301" i="10"/>
  <c r="Q1301" i="10"/>
  <c r="T1494" i="10"/>
  <c r="S1396" i="10"/>
  <c r="S1286" i="10"/>
  <c r="R1286" i="10"/>
  <c r="R1254" i="10"/>
  <c r="U1254" i="10" s="1"/>
  <c r="T1596" i="10"/>
  <c r="S1290" i="10"/>
  <c r="R1290" i="10"/>
  <c r="T1388" i="10"/>
  <c r="U1407" i="10"/>
  <c r="R1461" i="10"/>
  <c r="U1461" i="10" s="1"/>
  <c r="Q1217" i="10"/>
  <c r="P1217" i="10"/>
  <c r="Q1177" i="10"/>
  <c r="P1177" i="10"/>
  <c r="S851" i="10"/>
  <c r="R851" i="10"/>
  <c r="S835" i="10"/>
  <c r="R835" i="10"/>
  <c r="S819" i="10"/>
  <c r="R819" i="10"/>
  <c r="S803" i="10"/>
  <c r="R803" i="10"/>
  <c r="S787" i="10"/>
  <c r="R787" i="10"/>
  <c r="S771" i="10"/>
  <c r="R771" i="10"/>
  <c r="S755" i="10"/>
  <c r="R755" i="10"/>
  <c r="S739" i="10"/>
  <c r="R739" i="10"/>
  <c r="S723" i="10"/>
  <c r="R723" i="10"/>
  <c r="S707" i="10"/>
  <c r="R707" i="10"/>
  <c r="S1168" i="10"/>
  <c r="R1168" i="10"/>
  <c r="P1149" i="10"/>
  <c r="U1149" i="10" s="1"/>
  <c r="T1094" i="10"/>
  <c r="U1009" i="10"/>
  <c r="R962" i="10"/>
  <c r="S962" i="10"/>
  <c r="S1368" i="10"/>
  <c r="R1368" i="10"/>
  <c r="T1178" i="10"/>
  <c r="S1032" i="10"/>
  <c r="R1032" i="10"/>
  <c r="P1113" i="10"/>
  <c r="U1113" i="10" s="1"/>
  <c r="T1050" i="10"/>
  <c r="U1063" i="10"/>
  <c r="S1040" i="10"/>
  <c r="R1040" i="10"/>
  <c r="S990" i="10"/>
  <c r="T595" i="10"/>
  <c r="S809" i="10"/>
  <c r="R809" i="10"/>
  <c r="Q1025" i="10"/>
  <c r="P1025" i="10"/>
  <c r="R994" i="10"/>
  <c r="S994" i="10"/>
  <c r="R1072" i="10"/>
  <c r="S1049" i="10"/>
  <c r="R1049" i="10"/>
  <c r="Q1090" i="10"/>
  <c r="P1090" i="10"/>
  <c r="S881" i="10"/>
  <c r="R881" i="10"/>
  <c r="U541" i="10"/>
  <c r="Q480" i="10"/>
  <c r="P480" i="10"/>
  <c r="Q408" i="10"/>
  <c r="P408" i="10"/>
  <c r="R551" i="10"/>
  <c r="S551" i="10"/>
  <c r="U533" i="10"/>
  <c r="Q670" i="10"/>
  <c r="P670" i="10"/>
  <c r="R952" i="10"/>
  <c r="S952" i="10"/>
  <c r="U887" i="10"/>
  <c r="R546" i="10"/>
  <c r="S546" i="10"/>
  <c r="R497" i="10"/>
  <c r="S560" i="10"/>
  <c r="R560" i="10"/>
  <c r="S380" i="10"/>
  <c r="R380" i="10"/>
  <c r="S30" i="10"/>
  <c r="R30" i="10"/>
  <c r="S18" i="10"/>
  <c r="R18" i="10"/>
  <c r="S6" i="10"/>
  <c r="R6" i="10"/>
  <c r="Q2219" i="10"/>
  <c r="P2219" i="10"/>
  <c r="Q2158" i="10"/>
  <c r="P2158" i="10"/>
  <c r="U2043" i="10"/>
  <c r="U1962" i="10"/>
  <c r="U1913" i="10"/>
  <c r="U2428" i="10"/>
  <c r="T2304" i="10"/>
  <c r="Q2149" i="10"/>
  <c r="P2181" i="10"/>
  <c r="P1948" i="10"/>
  <c r="Q1906" i="10"/>
  <c r="P1906" i="10"/>
  <c r="R2295" i="10"/>
  <c r="S2295" i="10"/>
  <c r="S1973" i="10"/>
  <c r="R1973" i="10"/>
  <c r="S1975" i="10"/>
  <c r="R1975" i="10"/>
  <c r="S2291" i="10"/>
  <c r="R2291" i="10"/>
  <c r="S2347" i="10"/>
  <c r="R2347" i="10"/>
  <c r="Q1961" i="10"/>
  <c r="P1961" i="10"/>
  <c r="T1963" i="10"/>
  <c r="R1933" i="10"/>
  <c r="S1933" i="10"/>
  <c r="P1823" i="10"/>
  <c r="U1823" i="10" s="1"/>
  <c r="R2116" i="10"/>
  <c r="P2047" i="10"/>
  <c r="R1758" i="10"/>
  <c r="Q1950" i="10"/>
  <c r="P1950" i="10"/>
  <c r="P1725" i="10"/>
  <c r="U1725" i="10" s="1"/>
  <c r="P1864" i="10"/>
  <c r="T1863" i="10"/>
  <c r="T1902" i="10"/>
  <c r="P2046" i="10"/>
  <c r="Q2046" i="10"/>
  <c r="Q1565" i="10"/>
  <c r="P1565" i="10"/>
  <c r="T1646" i="10"/>
  <c r="Q1831" i="10"/>
  <c r="P1831" i="10"/>
  <c r="T1662" i="10"/>
  <c r="U1662" i="10" s="1"/>
  <c r="Q1716" i="10"/>
  <c r="P1716" i="10"/>
  <c r="Q1819" i="10"/>
  <c r="P1819" i="10"/>
  <c r="T1688" i="10"/>
  <c r="P1954" i="10"/>
  <c r="R1926" i="10"/>
  <c r="P1573" i="10"/>
  <c r="R1676" i="10"/>
  <c r="T1708" i="10"/>
  <c r="T1576" i="10"/>
  <c r="S1500" i="10"/>
  <c r="R1500" i="10"/>
  <c r="T1498" i="10"/>
  <c r="P1756" i="10"/>
  <c r="S1670" i="10"/>
  <c r="R1670" i="10"/>
  <c r="S1548" i="10"/>
  <c r="R1548" i="10"/>
  <c r="Q1762" i="10"/>
  <c r="P1762" i="10"/>
  <c r="Q1609" i="10"/>
  <c r="Q1637" i="10"/>
  <c r="P1637" i="10"/>
  <c r="P1713" i="10"/>
  <c r="U1713" i="10" s="1"/>
  <c r="S1784" i="10"/>
  <c r="R1784" i="10"/>
  <c r="P1616" i="10"/>
  <c r="S1390" i="10"/>
  <c r="R1390" i="10"/>
  <c r="P1364" i="10"/>
  <c r="U1495" i="10"/>
  <c r="U1201" i="10"/>
  <c r="S1414" i="10"/>
  <c r="R1414" i="10"/>
  <c r="U1683" i="10"/>
  <c r="T1678" i="10"/>
  <c r="T1512" i="10"/>
  <c r="U1173" i="10"/>
  <c r="P1438" i="10"/>
  <c r="P1337" i="10"/>
  <c r="R1462" i="10"/>
  <c r="S1462" i="10"/>
  <c r="P1374" i="10"/>
  <c r="U1387" i="10"/>
  <c r="S1082" i="10"/>
  <c r="R1082" i="10"/>
  <c r="U1043" i="10"/>
  <c r="U1031" i="10"/>
  <c r="T1193" i="10"/>
  <c r="U1193" i="10" s="1"/>
  <c r="T1541" i="10"/>
  <c r="S875" i="10"/>
  <c r="R875" i="10"/>
  <c r="Q1316" i="10"/>
  <c r="P1316" i="10"/>
  <c r="R1289" i="10"/>
  <c r="T1413" i="10"/>
  <c r="T1237" i="10"/>
  <c r="P1405" i="10"/>
  <c r="R1085" i="10"/>
  <c r="U1085" i="10" s="1"/>
  <c r="Q1001" i="10"/>
  <c r="P1001" i="10"/>
  <c r="R944" i="10"/>
  <c r="T1130" i="10"/>
  <c r="T1040" i="10"/>
  <c r="R1036" i="10"/>
  <c r="S1036" i="10"/>
  <c r="Q1146" i="10"/>
  <c r="Q920" i="10"/>
  <c r="P920" i="10"/>
  <c r="S874" i="10"/>
  <c r="R789" i="10"/>
  <c r="S789" i="10"/>
  <c r="R657" i="10"/>
  <c r="S657" i="10"/>
  <c r="U923" i="10"/>
  <c r="P1065" i="10"/>
  <c r="P989" i="10"/>
  <c r="U989" i="10" s="1"/>
  <c r="R917" i="10"/>
  <c r="P798" i="10"/>
  <c r="Q798" i="10"/>
  <c r="P718" i="10"/>
  <c r="Q718" i="10"/>
  <c r="R1016" i="10"/>
  <c r="P1052" i="10"/>
  <c r="Q614" i="10"/>
  <c r="P614" i="10"/>
  <c r="S267" i="10"/>
  <c r="R267" i="10"/>
  <c r="S251" i="10"/>
  <c r="R251" i="10"/>
  <c r="S235" i="10"/>
  <c r="R235" i="10"/>
  <c r="S219" i="10"/>
  <c r="R219" i="10"/>
  <c r="S203" i="10"/>
  <c r="R203" i="10"/>
  <c r="S187" i="10"/>
  <c r="R187" i="10"/>
  <c r="S171" i="10"/>
  <c r="R171" i="10"/>
  <c r="S155" i="10"/>
  <c r="R155" i="10"/>
  <c r="R131" i="10"/>
  <c r="S131" i="10"/>
  <c r="S107" i="10"/>
  <c r="R107" i="10"/>
  <c r="R83" i="10"/>
  <c r="S83" i="10"/>
  <c r="S59" i="10"/>
  <c r="R59" i="10"/>
  <c r="S35" i="10"/>
  <c r="R35" i="10"/>
  <c r="S11" i="10"/>
  <c r="R11" i="10"/>
  <c r="T572" i="10"/>
  <c r="U572" i="10" s="1"/>
  <c r="Q701" i="10"/>
  <c r="P701" i="10"/>
  <c r="T686" i="10"/>
  <c r="T542" i="10"/>
  <c r="R341" i="10"/>
  <c r="S341" i="10"/>
  <c r="U254" i="10"/>
  <c r="Q325" i="10"/>
  <c r="P325" i="10"/>
  <c r="R578" i="10"/>
  <c r="S578" i="10"/>
  <c r="Q263" i="10"/>
  <c r="P263" i="10"/>
  <c r="S57" i="10"/>
  <c r="R57" i="10"/>
  <c r="R396" i="10"/>
  <c r="Q311" i="10"/>
  <c r="P311" i="10"/>
  <c r="Q291" i="10"/>
  <c r="P291" i="10"/>
  <c r="P1960" i="10"/>
  <c r="P1892" i="10"/>
  <c r="Q1892" i="10"/>
  <c r="Q1835" i="10"/>
  <c r="P1835" i="10"/>
  <c r="U1524" i="10"/>
  <c r="Q1890" i="10"/>
  <c r="R1773" i="10"/>
  <c r="S1773" i="10"/>
  <c r="R1669" i="10"/>
  <c r="U1473" i="10"/>
  <c r="T1811" i="10"/>
  <c r="P1714" i="10"/>
  <c r="Q1714" i="10"/>
  <c r="T1500" i="10"/>
  <c r="T1670" i="10"/>
  <c r="Q1624" i="10"/>
  <c r="P1624" i="10"/>
  <c r="U1603" i="10"/>
  <c r="T1548" i="10"/>
  <c r="P1449" i="10"/>
  <c r="U1449" i="10" s="1"/>
  <c r="S1588" i="10"/>
  <c r="R1588" i="10"/>
  <c r="S1470" i="10"/>
  <c r="R1470" i="10"/>
  <c r="R1677" i="10"/>
  <c r="T1574" i="10"/>
  <c r="R1749" i="10"/>
  <c r="S1749" i="10"/>
  <c r="S1608" i="10"/>
  <c r="U1608" i="10" s="1"/>
  <c r="Q1560" i="10"/>
  <c r="P1560" i="10"/>
  <c r="S1464" i="10"/>
  <c r="R1464" i="10"/>
  <c r="U1647" i="10"/>
  <c r="S1452" i="10"/>
  <c r="U1403" i="10"/>
  <c r="T1456" i="10"/>
  <c r="T1414" i="10"/>
  <c r="R1294" i="10"/>
  <c r="S1306" i="10"/>
  <c r="R1306" i="10"/>
  <c r="T1304" i="10"/>
  <c r="U1304" i="10" s="1"/>
  <c r="T1272" i="10"/>
  <c r="Q1313" i="10"/>
  <c r="Q1369" i="10"/>
  <c r="P1369" i="10"/>
  <c r="S1357" i="10"/>
  <c r="R1357" i="10"/>
  <c r="R1482" i="10"/>
  <c r="S1482" i="10"/>
  <c r="U1271" i="10"/>
  <c r="P1440" i="10"/>
  <c r="Q1380" i="10"/>
  <c r="P1380" i="10"/>
  <c r="P1260" i="10"/>
  <c r="T1181" i="10"/>
  <c r="U1181" i="10" s="1"/>
  <c r="Q961" i="10"/>
  <c r="P1404" i="10"/>
  <c r="R1336" i="10"/>
  <c r="S1336" i="10"/>
  <c r="S1276" i="10"/>
  <c r="R1276" i="10"/>
  <c r="R1102" i="10"/>
  <c r="S1102" i="10"/>
  <c r="R1434" i="10"/>
  <c r="U1434" i="10" s="1"/>
  <c r="P1213" i="10"/>
  <c r="R1202" i="10"/>
  <c r="S1202" i="10"/>
  <c r="T875" i="10"/>
  <c r="Q1128" i="10"/>
  <c r="P1128" i="10"/>
  <c r="R1334" i="10"/>
  <c r="S1334" i="10"/>
  <c r="P1444" i="10"/>
  <c r="U1444" i="10" s="1"/>
  <c r="R1422" i="10"/>
  <c r="Q1284" i="10"/>
  <c r="P1284" i="10"/>
  <c r="P1089" i="10"/>
  <c r="U1089" i="10" s="1"/>
  <c r="T944" i="10"/>
  <c r="T982" i="10"/>
  <c r="T957" i="10"/>
  <c r="U957" i="10" s="1"/>
  <c r="R1074" i="10"/>
  <c r="S1074" i="10"/>
  <c r="T1036" i="10"/>
  <c r="U1123" i="10"/>
  <c r="Q1048" i="10"/>
  <c r="P1048" i="10"/>
  <c r="Q1157" i="10"/>
  <c r="P1157" i="10"/>
  <c r="T981" i="10"/>
  <c r="S587" i="10"/>
  <c r="R1086" i="10"/>
  <c r="S1086" i="10"/>
  <c r="Q698" i="10"/>
  <c r="U698" i="10" s="1"/>
  <c r="R1210" i="10"/>
  <c r="S1002" i="10"/>
  <c r="R1002" i="10"/>
  <c r="S697" i="10"/>
  <c r="R697" i="10"/>
  <c r="T920" i="10"/>
  <c r="T1053" i="10"/>
  <c r="P1061" i="10"/>
  <c r="T1016" i="10"/>
  <c r="R1204" i="10"/>
  <c r="Q1141" i="10"/>
  <c r="R1060" i="10"/>
  <c r="P1014" i="10"/>
  <c r="P881" i="10"/>
  <c r="U808" i="10"/>
  <c r="Q448" i="10"/>
  <c r="P448" i="10"/>
  <c r="P407" i="10"/>
  <c r="Q407" i="10"/>
  <c r="Q376" i="10"/>
  <c r="P376" i="10"/>
  <c r="Q769" i="10"/>
  <c r="P769" i="10"/>
  <c r="T705" i="10"/>
  <c r="P818" i="10"/>
  <c r="Q818" i="10"/>
  <c r="S523" i="10"/>
  <c r="R523" i="10"/>
  <c r="T236" i="10"/>
  <c r="U386" i="10"/>
  <c r="T638" i="10"/>
  <c r="S749" i="10"/>
  <c r="R749" i="10"/>
  <c r="S738" i="10"/>
  <c r="R738" i="10"/>
  <c r="S993" i="10"/>
  <c r="R993" i="10"/>
  <c r="T319" i="10"/>
  <c r="S528" i="10"/>
  <c r="R528" i="10"/>
  <c r="Q167" i="10"/>
  <c r="P167" i="10"/>
  <c r="T137" i="10"/>
  <c r="U1796" i="10"/>
  <c r="P1757" i="10"/>
  <c r="Q1757" i="10"/>
  <c r="U1620" i="10"/>
  <c r="P1509" i="10"/>
  <c r="Q1509" i="10"/>
  <c r="Q1754" i="10"/>
  <c r="P1754" i="10"/>
  <c r="S1424" i="10"/>
  <c r="R1424" i="10"/>
  <c r="U1426" i="10"/>
  <c r="U1343" i="10"/>
  <c r="R1762" i="10"/>
  <c r="S1672" i="10"/>
  <c r="R1672" i="10"/>
  <c r="T1749" i="10"/>
  <c r="U1519" i="10"/>
  <c r="U1216" i="10"/>
  <c r="S1484" i="10"/>
  <c r="R1484" i="10"/>
  <c r="S1474" i="10"/>
  <c r="R1474" i="10"/>
  <c r="S1350" i="10"/>
  <c r="P1417" i="10"/>
  <c r="U1417" i="10" s="1"/>
  <c r="S1326" i="10"/>
  <c r="R1326" i="10"/>
  <c r="P1606" i="10"/>
  <c r="P1521" i="10"/>
  <c r="U1559" i="10"/>
  <c r="U1431" i="10"/>
  <c r="U1351" i="10"/>
  <c r="S1266" i="10"/>
  <c r="R1266" i="10"/>
  <c r="Q1172" i="10"/>
  <c r="P1172" i="10"/>
  <c r="P1297" i="10"/>
  <c r="U1297" i="10" s="1"/>
  <c r="U1491" i="10"/>
  <c r="T1453" i="10"/>
  <c r="T1438" i="10"/>
  <c r="T1482" i="10"/>
  <c r="T1644" i="10"/>
  <c r="Q1418" i="10"/>
  <c r="P1418" i="10"/>
  <c r="Q1412" i="10"/>
  <c r="P1412" i="10"/>
  <c r="T863" i="10"/>
  <c r="S847" i="10"/>
  <c r="R847" i="10"/>
  <c r="S831" i="10"/>
  <c r="R831" i="10"/>
  <c r="S815" i="10"/>
  <c r="R815" i="10"/>
  <c r="S799" i="10"/>
  <c r="R799" i="10"/>
  <c r="S783" i="10"/>
  <c r="R783" i="10"/>
  <c r="S767" i="10"/>
  <c r="R767" i="10"/>
  <c r="S751" i="10"/>
  <c r="R751" i="10"/>
  <c r="S735" i="10"/>
  <c r="R735" i="10"/>
  <c r="S719" i="10"/>
  <c r="R719" i="10"/>
  <c r="S703" i="10"/>
  <c r="R703" i="10"/>
  <c r="S1116" i="10"/>
  <c r="R1116" i="10"/>
  <c r="Q1100" i="10"/>
  <c r="P1100" i="10"/>
  <c r="U1019" i="10"/>
  <c r="P973" i="10"/>
  <c r="U973" i="10" s="1"/>
  <c r="T1336" i="10"/>
  <c r="T1276" i="10"/>
  <c r="S1068" i="10"/>
  <c r="R1068" i="10"/>
  <c r="S984" i="10"/>
  <c r="R984" i="10"/>
  <c r="S888" i="10"/>
  <c r="R888" i="10"/>
  <c r="P1112" i="10"/>
  <c r="P1413" i="10"/>
  <c r="T1320" i="10"/>
  <c r="R1429" i="10"/>
  <c r="T1288" i="10"/>
  <c r="U1288" i="10" s="1"/>
  <c r="T1422" i="10"/>
  <c r="T1074" i="10"/>
  <c r="U907" i="10"/>
  <c r="P1240" i="10"/>
  <c r="U1240" i="10" s="1"/>
  <c r="P862" i="10"/>
  <c r="U862" i="10" s="1"/>
  <c r="S1157" i="10"/>
  <c r="S1108" i="10"/>
  <c r="R1108" i="10"/>
  <c r="R645" i="10"/>
  <c r="S645" i="10"/>
  <c r="T1086" i="10"/>
  <c r="T577" i="10"/>
  <c r="T310" i="10"/>
  <c r="T1002" i="10"/>
  <c r="T845" i="10"/>
  <c r="P1041" i="10"/>
  <c r="R1030" i="10"/>
  <c r="R918" i="10"/>
  <c r="S833" i="10"/>
  <c r="R833" i="10"/>
  <c r="U772" i="10"/>
  <c r="P902" i="10"/>
  <c r="S151" i="10"/>
  <c r="R151" i="10"/>
  <c r="S127" i="10"/>
  <c r="R127" i="10"/>
  <c r="S103" i="10"/>
  <c r="R103" i="10"/>
  <c r="S79" i="10"/>
  <c r="R79" i="10"/>
  <c r="S55" i="10"/>
  <c r="R55" i="10"/>
  <c r="S31" i="10"/>
  <c r="R31" i="10"/>
  <c r="S7" i="10"/>
  <c r="R7" i="10"/>
  <c r="S1037" i="10"/>
  <c r="R1037" i="10"/>
  <c r="U1037" i="10" s="1"/>
  <c r="Q544" i="10"/>
  <c r="P544" i="10"/>
  <c r="R469" i="10"/>
  <c r="S469" i="10"/>
  <c r="R405" i="10"/>
  <c r="S405" i="10"/>
  <c r="T570" i="10"/>
  <c r="U570" i="10" s="1"/>
  <c r="T753" i="10"/>
  <c r="U434" i="10"/>
  <c r="Q383" i="10"/>
  <c r="U383" i="10" s="1"/>
  <c r="P674" i="10"/>
  <c r="R293" i="10"/>
  <c r="S293" i="10"/>
  <c r="R369" i="10"/>
  <c r="S369" i="10"/>
  <c r="P372" i="10"/>
  <c r="Q372" i="10"/>
  <c r="Q210" i="10"/>
  <c r="P210" i="10"/>
  <c r="R460" i="10"/>
  <c r="T70" i="10"/>
  <c r="T2271" i="10"/>
  <c r="U2271" i="10" s="1"/>
  <c r="U1925" i="10"/>
  <c r="U1909" i="10"/>
  <c r="R2334" i="10"/>
  <c r="S2334" i="10"/>
  <c r="Q2391" i="10"/>
  <c r="P2391" i="10"/>
  <c r="T2297" i="10"/>
  <c r="Q2315" i="10"/>
  <c r="P2315" i="10"/>
  <c r="T2245" i="10"/>
  <c r="Q1922" i="10"/>
  <c r="P1922" i="10"/>
  <c r="S2005" i="10"/>
  <c r="R2005" i="10"/>
  <c r="P1920" i="10"/>
  <c r="T2273" i="10"/>
  <c r="S2163" i="10"/>
  <c r="R2163" i="10"/>
  <c r="S2034" i="10"/>
  <c r="R2034" i="10"/>
  <c r="P1941" i="10"/>
  <c r="Q1941" i="10"/>
  <c r="U2138" i="10"/>
  <c r="P1883" i="10"/>
  <c r="Q1883" i="10"/>
  <c r="U1740" i="10"/>
  <c r="Q1918" i="10"/>
  <c r="P1918" i="10"/>
  <c r="S1730" i="10"/>
  <c r="R1730" i="10"/>
  <c r="Q2140" i="10"/>
  <c r="P2140" i="10"/>
  <c r="S1792" i="10"/>
  <c r="R1792" i="10"/>
  <c r="U1792" i="10" s="1"/>
  <c r="S1750" i="10"/>
  <c r="R1750" i="10"/>
  <c r="S1702" i="10"/>
  <c r="R1702" i="10"/>
  <c r="P2074" i="10"/>
  <c r="T1901" i="10"/>
  <c r="U1849" i="10"/>
  <c r="Q1742" i="10"/>
  <c r="P1742" i="10"/>
  <c r="T1706" i="10"/>
  <c r="U1747" i="10"/>
  <c r="R1590" i="10"/>
  <c r="S1590" i="10"/>
  <c r="U1489" i="10"/>
  <c r="P1903" i="10"/>
  <c r="Q1721" i="10"/>
  <c r="U1721" i="10" s="1"/>
  <c r="P1808" i="10"/>
  <c r="Q1808" i="10"/>
  <c r="T1900" i="10"/>
  <c r="R1714" i="10"/>
  <c r="S1714" i="10"/>
  <c r="T1601" i="10"/>
  <c r="T1573" i="10"/>
  <c r="U1483" i="10"/>
  <c r="S1352" i="10"/>
  <c r="R1352" i="10"/>
  <c r="T1753" i="10"/>
  <c r="S1690" i="10"/>
  <c r="R1690" i="10"/>
  <c r="T1561" i="10"/>
  <c r="P1518" i="10"/>
  <c r="P1681" i="10"/>
  <c r="Q1681" i="10"/>
  <c r="U1575" i="10"/>
  <c r="P1492" i="10"/>
  <c r="U1492" i="10" s="1"/>
  <c r="R1490" i="10"/>
  <c r="S1490" i="10"/>
  <c r="S1778" i="10"/>
  <c r="S1364" i="10"/>
  <c r="R1364" i="10"/>
  <c r="U1371" i="10"/>
  <c r="U1275" i="10"/>
  <c r="S1673" i="10"/>
  <c r="R1673" i="10"/>
  <c r="Q1494" i="10"/>
  <c r="P1494" i="10"/>
  <c r="S1480" i="10"/>
  <c r="R1480" i="10"/>
  <c r="T1476" i="10"/>
  <c r="T1345" i="10"/>
  <c r="S1310" i="10"/>
  <c r="R1310" i="10"/>
  <c r="Q1266" i="10"/>
  <c r="P1266" i="10"/>
  <c r="S1628" i="10"/>
  <c r="R1628" i="10"/>
  <c r="T1452" i="10"/>
  <c r="S1322" i="10"/>
  <c r="R1322" i="10"/>
  <c r="Q1372" i="10"/>
  <c r="P1340" i="10"/>
  <c r="S1188" i="10"/>
  <c r="R1188" i="10"/>
  <c r="U1354" i="10"/>
  <c r="U1331" i="10"/>
  <c r="R1190" i="10"/>
  <c r="S1190" i="10"/>
  <c r="T1246" i="10"/>
  <c r="Q1164" i="10"/>
  <c r="P1164" i="10"/>
  <c r="S1092" i="10"/>
  <c r="R1092" i="10"/>
  <c r="S912" i="10"/>
  <c r="R912" i="10"/>
  <c r="T1338" i="10"/>
  <c r="T1292" i="10"/>
  <c r="T1429" i="10"/>
  <c r="T1120" i="10"/>
  <c r="Q1012" i="10"/>
  <c r="P1012" i="10"/>
  <c r="U1411" i="10"/>
  <c r="Q1005" i="10"/>
  <c r="P1005" i="10"/>
  <c r="U1155" i="10"/>
  <c r="U967" i="10"/>
  <c r="P970" i="10"/>
  <c r="Q937" i="10"/>
  <c r="P937" i="10"/>
  <c r="U1279" i="10"/>
  <c r="P1257" i="10"/>
  <c r="P910" i="10"/>
  <c r="Q910" i="10"/>
  <c r="T913" i="10"/>
  <c r="U913" i="10" s="1"/>
  <c r="T873" i="10"/>
  <c r="U873" i="10" s="1"/>
  <c r="T569" i="10"/>
  <c r="U569" i="10" s="1"/>
  <c r="R938" i="10"/>
  <c r="S938" i="10"/>
  <c r="U1027" i="10"/>
  <c r="P908" i="10"/>
  <c r="S825" i="10"/>
  <c r="R825" i="10"/>
  <c r="S777" i="10"/>
  <c r="R777" i="10"/>
  <c r="P766" i="10"/>
  <c r="Q766" i="10"/>
  <c r="Q607" i="10"/>
  <c r="P607" i="10"/>
  <c r="Q504" i="10"/>
  <c r="P504" i="10"/>
  <c r="Q432" i="10"/>
  <c r="P432" i="10"/>
  <c r="S263" i="10"/>
  <c r="R263" i="10"/>
  <c r="S247" i="10"/>
  <c r="R247" i="10"/>
  <c r="S231" i="10"/>
  <c r="R231" i="10"/>
  <c r="S215" i="10"/>
  <c r="R215" i="10"/>
  <c r="S199" i="10"/>
  <c r="R199" i="10"/>
  <c r="S183" i="10"/>
  <c r="R183" i="10"/>
  <c r="S167" i="10"/>
  <c r="R167" i="10"/>
  <c r="T467" i="10"/>
  <c r="T248" i="10"/>
  <c r="U248" i="10" s="1"/>
  <c r="Q779" i="10"/>
  <c r="P779" i="10"/>
  <c r="U856" i="10"/>
  <c r="S758" i="10"/>
  <c r="R758" i="10"/>
  <c r="U482" i="10"/>
  <c r="Q431" i="10"/>
  <c r="U431" i="10" s="1"/>
  <c r="S1064" i="10"/>
  <c r="R1064" i="10"/>
  <c r="P706" i="10"/>
  <c r="Q706" i="10"/>
  <c r="S654" i="10"/>
  <c r="R654" i="10"/>
  <c r="U817" i="10"/>
  <c r="T574" i="10"/>
  <c r="Q158" i="10"/>
  <c r="P158" i="10"/>
  <c r="P611" i="10"/>
  <c r="Q611" i="10"/>
  <c r="Q191" i="10"/>
  <c r="P191" i="10"/>
  <c r="Q502" i="10"/>
  <c r="P502" i="10"/>
  <c r="S174" i="10"/>
  <c r="R174" i="10"/>
  <c r="T283" i="10"/>
  <c r="S34" i="10"/>
  <c r="R34" i="10"/>
  <c r="S22" i="10"/>
  <c r="R22" i="10"/>
  <c r="S10" i="10"/>
  <c r="R10" i="10"/>
  <c r="P851" i="10"/>
  <c r="Q851" i="10"/>
  <c r="Q811" i="10"/>
  <c r="P811" i="10"/>
  <c r="P835" i="10"/>
  <c r="Q835" i="10"/>
  <c r="Q739" i="10"/>
  <c r="P739" i="10"/>
  <c r="T187" i="10"/>
  <c r="S462" i="10"/>
  <c r="R462" i="10"/>
  <c r="U149" i="10"/>
  <c r="P620" i="10"/>
  <c r="Q620" i="10"/>
  <c r="S393" i="10"/>
  <c r="R393" i="10"/>
  <c r="S377" i="10"/>
  <c r="R377" i="10"/>
  <c r="Q243" i="10"/>
  <c r="P243" i="10"/>
  <c r="U652" i="10"/>
  <c r="T528" i="10"/>
  <c r="P223" i="10"/>
  <c r="Q223" i="10"/>
  <c r="T223" i="10"/>
  <c r="Q51" i="10"/>
  <c r="P51" i="10"/>
  <c r="Q111" i="10"/>
  <c r="P111" i="10"/>
  <c r="U2114" i="10"/>
  <c r="T1730" i="10"/>
  <c r="P2069" i="10"/>
  <c r="Q2069" i="10"/>
  <c r="T1626" i="10"/>
  <c r="R1522" i="10"/>
  <c r="Q1896" i="10"/>
  <c r="P1896" i="10"/>
  <c r="T1813" i="10"/>
  <c r="S1781" i="10"/>
  <c r="R1781" i="10"/>
  <c r="U1443" i="10"/>
  <c r="Q1828" i="10"/>
  <c r="P1828" i="10"/>
  <c r="S1746" i="10"/>
  <c r="R1746" i="10"/>
  <c r="P1693" i="10"/>
  <c r="U1693" i="10" s="1"/>
  <c r="T1586" i="10"/>
  <c r="S1649" i="10"/>
  <c r="Q1811" i="10"/>
  <c r="P1811" i="10"/>
  <c r="T1636" i="10"/>
  <c r="S1466" i="10"/>
  <c r="R1466" i="10"/>
  <c r="T1352" i="10"/>
  <c r="R1753" i="10"/>
  <c r="P1690" i="10"/>
  <c r="Q1690" i="10"/>
  <c r="U1391" i="10"/>
  <c r="T1588" i="10"/>
  <c r="P1553" i="10"/>
  <c r="Q1553" i="10"/>
  <c r="U1723" i="10"/>
  <c r="R1574" i="10"/>
  <c r="P1784" i="10"/>
  <c r="Q1784" i="10"/>
  <c r="P1778" i="10"/>
  <c r="U1707" i="10"/>
  <c r="U1383" i="10"/>
  <c r="P1534" i="10"/>
  <c r="R1234" i="10"/>
  <c r="S1234" i="10"/>
  <c r="P1325" i="10"/>
  <c r="P1293" i="10"/>
  <c r="P1261" i="10"/>
  <c r="R1502" i="10"/>
  <c r="R1476" i="10"/>
  <c r="S1476" i="10"/>
  <c r="R1456" i="10"/>
  <c r="S1456" i="10"/>
  <c r="Q1394" i="10"/>
  <c r="P1394" i="10"/>
  <c r="U1363" i="10"/>
  <c r="T1580" i="10"/>
  <c r="U1580" i="10" s="1"/>
  <c r="T1300" i="10"/>
  <c r="T1296" i="10"/>
  <c r="U1296" i="10" s="1"/>
  <c r="U1303" i="10"/>
  <c r="S1208" i="10"/>
  <c r="R1208" i="10"/>
  <c r="R863" i="10"/>
  <c r="S863" i="10"/>
  <c r="P1246" i="10"/>
  <c r="Q1182" i="10"/>
  <c r="P1182" i="10"/>
  <c r="U1111" i="10"/>
  <c r="T1202" i="10"/>
  <c r="U1295" i="10"/>
  <c r="R1144" i="10"/>
  <c r="S1144" i="10"/>
  <c r="T1136" i="10"/>
  <c r="U1136" i="10" s="1"/>
  <c r="U1147" i="10"/>
  <c r="U1119" i="10"/>
  <c r="T1006" i="10"/>
  <c r="U1006" i="10" s="1"/>
  <c r="P874" i="10"/>
  <c r="S693" i="10"/>
  <c r="R693" i="10"/>
  <c r="R665" i="10"/>
  <c r="T589" i="10"/>
  <c r="U589" i="10" s="1"/>
  <c r="Q874" i="10"/>
  <c r="S845" i="10"/>
  <c r="R845" i="10"/>
  <c r="S729" i="10"/>
  <c r="R729" i="10"/>
  <c r="U1095" i="10"/>
  <c r="U1175" i="10"/>
  <c r="S1014" i="10"/>
  <c r="P958" i="10"/>
  <c r="R926" i="10"/>
  <c r="U926" i="10" s="1"/>
  <c r="P790" i="10"/>
  <c r="U790" i="10" s="1"/>
  <c r="P726" i="10"/>
  <c r="U726" i="10" s="1"/>
  <c r="Q871" i="10"/>
  <c r="P871" i="10"/>
  <c r="T580" i="10"/>
  <c r="U580" i="10" s="1"/>
  <c r="U876" i="10"/>
  <c r="R705" i="10"/>
  <c r="T524" i="10"/>
  <c r="U265" i="10"/>
  <c r="P300" i="10"/>
  <c r="Q300" i="10"/>
  <c r="T148" i="10"/>
  <c r="U148" i="10" s="1"/>
  <c r="T132" i="10"/>
  <c r="T116" i="10"/>
  <c r="U116" i="10" s="1"/>
  <c r="T100" i="10"/>
  <c r="U100" i="10" s="1"/>
  <c r="T84" i="10"/>
  <c r="T68" i="10"/>
  <c r="U68" i="10" s="1"/>
  <c r="T52" i="10"/>
  <c r="S829" i="10"/>
  <c r="R829" i="10"/>
  <c r="Q1126" i="10"/>
  <c r="Q595" i="10"/>
  <c r="P595" i="10"/>
  <c r="Q686" i="10"/>
  <c r="Q662" i="10"/>
  <c r="Q638" i="10"/>
  <c r="S597" i="10"/>
  <c r="R597" i="10"/>
  <c r="U879" i="10"/>
  <c r="S1194" i="10"/>
  <c r="U943" i="10"/>
  <c r="U684" i="10"/>
  <c r="R849" i="10"/>
  <c r="Q786" i="10"/>
  <c r="R507" i="10"/>
  <c r="R483" i="10"/>
  <c r="R459" i="10"/>
  <c r="R435" i="10"/>
  <c r="R411" i="10"/>
  <c r="R387" i="10"/>
  <c r="R363" i="10"/>
  <c r="U672" i="10"/>
  <c r="Q497" i="10"/>
  <c r="P497" i="10"/>
  <c r="T376" i="10"/>
  <c r="U350" i="10"/>
  <c r="T462" i="10"/>
  <c r="S430" i="10"/>
  <c r="R430" i="10"/>
  <c r="T384" i="10"/>
  <c r="U306" i="10"/>
  <c r="P122" i="10"/>
  <c r="U122" i="10" s="1"/>
  <c r="Q536" i="10"/>
  <c r="P536" i="10"/>
  <c r="R433" i="10"/>
  <c r="S303" i="10"/>
  <c r="R303" i="10"/>
  <c r="R295" i="10"/>
  <c r="Q142" i="10"/>
  <c r="P46" i="10"/>
  <c r="Q390" i="10"/>
  <c r="P390" i="10"/>
  <c r="T552" i="10"/>
  <c r="R385" i="10"/>
  <c r="Q267" i="10"/>
  <c r="P267" i="10"/>
  <c r="S611" i="10"/>
  <c r="Q505" i="10"/>
  <c r="P505" i="10"/>
  <c r="Q143" i="10"/>
  <c r="P143" i="10"/>
  <c r="T71" i="10"/>
  <c r="S470" i="10"/>
  <c r="R470" i="10"/>
  <c r="T77" i="10"/>
  <c r="T27" i="10"/>
  <c r="T3" i="10"/>
  <c r="P86" i="10"/>
  <c r="U86" i="10" s="1"/>
  <c r="Q118" i="10"/>
  <c r="P281" i="10"/>
  <c r="S17" i="10"/>
  <c r="S343" i="10"/>
  <c r="T535" i="10"/>
  <c r="U535" i="10" s="1"/>
  <c r="R509" i="10"/>
  <c r="S509" i="10"/>
  <c r="R477" i="10"/>
  <c r="S477" i="10"/>
  <c r="R445" i="10"/>
  <c r="S445" i="10"/>
  <c r="R413" i="10"/>
  <c r="S413" i="10"/>
  <c r="R381" i="10"/>
  <c r="S381" i="10"/>
  <c r="P360" i="10"/>
  <c r="Q360" i="10"/>
  <c r="P352" i="10"/>
  <c r="Q352" i="10"/>
  <c r="P344" i="10"/>
  <c r="Q344" i="10"/>
  <c r="P336" i="10"/>
  <c r="Q336" i="10"/>
  <c r="P328" i="10"/>
  <c r="Q328" i="10"/>
  <c r="P280" i="10"/>
  <c r="Q280" i="10"/>
  <c r="U872" i="10"/>
  <c r="T829" i="10"/>
  <c r="Q803" i="10"/>
  <c r="P803" i="10"/>
  <c r="S545" i="10"/>
  <c r="R545" i="10"/>
  <c r="Q842" i="10"/>
  <c r="S701" i="10"/>
  <c r="R701" i="10"/>
  <c r="P522" i="10"/>
  <c r="U522" i="10" s="1"/>
  <c r="U1103" i="10"/>
  <c r="P885" i="10"/>
  <c r="U885" i="10" s="1"/>
  <c r="U915" i="10"/>
  <c r="P1026" i="10"/>
  <c r="U1011" i="10"/>
  <c r="R538" i="10"/>
  <c r="U538" i="10" s="1"/>
  <c r="T259" i="10"/>
  <c r="T163" i="10"/>
  <c r="U61" i="10"/>
  <c r="T606" i="10"/>
  <c r="P564" i="10"/>
  <c r="Q564" i="10"/>
  <c r="S521" i="10"/>
  <c r="R521" i="10"/>
  <c r="T430" i="10"/>
  <c r="S398" i="10"/>
  <c r="R398" i="10"/>
  <c r="Q345" i="10"/>
  <c r="P345" i="10"/>
  <c r="S323" i="10"/>
  <c r="R323" i="10"/>
  <c r="Q297" i="10"/>
  <c r="P297" i="10"/>
  <c r="Q150" i="10"/>
  <c r="S584" i="10"/>
  <c r="R584" i="10"/>
  <c r="T539" i="10"/>
  <c r="P364" i="10"/>
  <c r="R142" i="10"/>
  <c r="Q422" i="10"/>
  <c r="P422" i="10"/>
  <c r="U656" i="10"/>
  <c r="Q414" i="10"/>
  <c r="P414" i="10"/>
  <c r="Q473" i="10"/>
  <c r="P473" i="10"/>
  <c r="S374" i="10"/>
  <c r="R374" i="10"/>
  <c r="R146" i="10"/>
  <c r="S502" i="10"/>
  <c r="R502" i="10"/>
  <c r="T470" i="10"/>
  <c r="R355" i="10"/>
  <c r="R118" i="10"/>
  <c r="R25" i="10"/>
  <c r="S331" i="10"/>
  <c r="U358" i="10"/>
  <c r="T443" i="10"/>
  <c r="T411" i="10"/>
  <c r="P308" i="10"/>
  <c r="Q308" i="10"/>
  <c r="T268" i="10"/>
  <c r="T244" i="10"/>
  <c r="T232" i="10"/>
  <c r="U232" i="10" s="1"/>
  <c r="T220" i="10"/>
  <c r="U220" i="10" s="1"/>
  <c r="T196" i="10"/>
  <c r="U196" i="10" s="1"/>
  <c r="T184" i="10"/>
  <c r="T172" i="10"/>
  <c r="U172" i="10" s="1"/>
  <c r="U864" i="10"/>
  <c r="T701" i="10"/>
  <c r="S627" i="10"/>
  <c r="R627" i="10"/>
  <c r="T237" i="10"/>
  <c r="T189" i="10"/>
  <c r="U189" i="10" s="1"/>
  <c r="U848" i="10"/>
  <c r="T769" i="10"/>
  <c r="Q682" i="10"/>
  <c r="Q658" i="10"/>
  <c r="Q634" i="10"/>
  <c r="S896" i="10"/>
  <c r="U680" i="10"/>
  <c r="U644" i="10"/>
  <c r="P436" i="10"/>
  <c r="Q568" i="10"/>
  <c r="P568" i="10"/>
  <c r="U664" i="10"/>
  <c r="T398" i="10"/>
  <c r="T231" i="10"/>
  <c r="Q584" i="10"/>
  <c r="P584" i="10"/>
  <c r="S489" i="10"/>
  <c r="R489" i="10"/>
  <c r="Q349" i="10"/>
  <c r="P349" i="10"/>
  <c r="Q277" i="10"/>
  <c r="P277" i="10"/>
  <c r="P560" i="10"/>
  <c r="Q560" i="10"/>
  <c r="Q454" i="10"/>
  <c r="P454" i="10"/>
  <c r="P528" i="10"/>
  <c r="Q528" i="10"/>
  <c r="Q446" i="10"/>
  <c r="P446" i="10"/>
  <c r="R609" i="10"/>
  <c r="R557" i="10"/>
  <c r="Q441" i="10"/>
  <c r="P441" i="10"/>
  <c r="U318" i="10"/>
  <c r="P146" i="10"/>
  <c r="T502" i="10"/>
  <c r="U32" i="10"/>
  <c r="U8" i="10"/>
  <c r="T23" i="10"/>
  <c r="Q187" i="10"/>
  <c r="P187" i="10"/>
  <c r="P127" i="10"/>
  <c r="Q127" i="10"/>
  <c r="P396" i="10"/>
  <c r="Q119" i="10"/>
  <c r="P119" i="10"/>
  <c r="P17" i="10"/>
  <c r="T107" i="10"/>
  <c r="P460" i="10"/>
  <c r="R317" i="10"/>
  <c r="Q195" i="10"/>
  <c r="P195" i="10"/>
  <c r="R117" i="10"/>
  <c r="U931" i="10"/>
  <c r="Q759" i="10"/>
  <c r="P759" i="10"/>
  <c r="S147" i="10"/>
  <c r="R147" i="10"/>
  <c r="S123" i="10"/>
  <c r="R123" i="10"/>
  <c r="S99" i="10"/>
  <c r="R99" i="10"/>
  <c r="S75" i="10"/>
  <c r="R75" i="10"/>
  <c r="S51" i="10"/>
  <c r="R51" i="10"/>
  <c r="S27" i="10"/>
  <c r="R27" i="10"/>
  <c r="S3" i="10"/>
  <c r="R3" i="10"/>
  <c r="P624" i="10"/>
  <c r="P288" i="10"/>
  <c r="Q288" i="10"/>
  <c r="T144" i="10"/>
  <c r="U144" i="10" s="1"/>
  <c r="T96" i="10"/>
  <c r="U96" i="10" s="1"/>
  <c r="T48" i="10"/>
  <c r="U48" i="10" s="1"/>
  <c r="U955" i="10"/>
  <c r="R1026" i="10"/>
  <c r="R954" i="10"/>
  <c r="Q755" i="10"/>
  <c r="P755" i="10"/>
  <c r="Q465" i="10"/>
  <c r="P465" i="10"/>
  <c r="P452" i="10"/>
  <c r="Q255" i="10"/>
  <c r="P255" i="10"/>
  <c r="U176" i="10"/>
  <c r="P101" i="10"/>
  <c r="U101" i="10" s="1"/>
  <c r="T472" i="10"/>
  <c r="P93" i="10"/>
  <c r="U93" i="10" s="1"/>
  <c r="Q518" i="10"/>
  <c r="P518" i="10"/>
  <c r="Q486" i="10"/>
  <c r="P486" i="10"/>
  <c r="R390" i="10"/>
  <c r="S390" i="10"/>
  <c r="U632" i="10"/>
  <c r="S603" i="10"/>
  <c r="Q478" i="10"/>
  <c r="P478" i="10"/>
  <c r="Q409" i="10"/>
  <c r="P409" i="10"/>
  <c r="R492" i="10"/>
  <c r="P305" i="10"/>
  <c r="S355" i="10"/>
  <c r="P271" i="10"/>
  <c r="Q271" i="10"/>
  <c r="P412" i="10"/>
  <c r="T271" i="10"/>
  <c r="T59" i="10"/>
  <c r="Q259" i="10"/>
  <c r="P259" i="10"/>
  <c r="P65" i="10"/>
  <c r="R29" i="10"/>
  <c r="R5" i="10"/>
  <c r="Q99" i="10"/>
  <c r="P99" i="10"/>
  <c r="Q438" i="10"/>
  <c r="P438" i="10"/>
  <c r="S497" i="10"/>
  <c r="R186" i="10"/>
  <c r="T608" i="10"/>
  <c r="S524" i="10"/>
  <c r="R524" i="10"/>
  <c r="R517" i="10"/>
  <c r="S517" i="10"/>
  <c r="R485" i="10"/>
  <c r="S485" i="10"/>
  <c r="R453" i="10"/>
  <c r="S453" i="10"/>
  <c r="R421" i="10"/>
  <c r="S421" i="10"/>
  <c r="R389" i="10"/>
  <c r="S389" i="10"/>
  <c r="P316" i="10"/>
  <c r="Q316" i="10"/>
  <c r="Q791" i="10"/>
  <c r="P791" i="10"/>
  <c r="T737" i="10"/>
  <c r="R585" i="10"/>
  <c r="S585" i="10"/>
  <c r="U506" i="10"/>
  <c r="U490" i="10"/>
  <c r="U474" i="10"/>
  <c r="U458" i="10"/>
  <c r="U442" i="10"/>
  <c r="U426" i="10"/>
  <c r="U410" i="10"/>
  <c r="U394" i="10"/>
  <c r="U378" i="10"/>
  <c r="U362" i="10"/>
  <c r="U642" i="10"/>
  <c r="T865" i="10"/>
  <c r="U676" i="10"/>
  <c r="Q711" i="10"/>
  <c r="P711" i="10"/>
  <c r="R499" i="10"/>
  <c r="R427" i="10"/>
  <c r="R403" i="10"/>
  <c r="U403" i="10" s="1"/>
  <c r="S940" i="10"/>
  <c r="T131" i="10"/>
  <c r="R62" i="10"/>
  <c r="Q369" i="10"/>
  <c r="P369" i="10"/>
  <c r="U200" i="10"/>
  <c r="Q159" i="10"/>
  <c r="P159" i="10"/>
  <c r="U640" i="10"/>
  <c r="S550" i="10"/>
  <c r="U354" i="10"/>
  <c r="S571" i="10"/>
  <c r="S327" i="10"/>
  <c r="R327" i="10"/>
  <c r="S301" i="10"/>
  <c r="R422" i="10"/>
  <c r="S422" i="10"/>
  <c r="T390" i="10"/>
  <c r="U338" i="10"/>
  <c r="Q510" i="10"/>
  <c r="P510" i="10"/>
  <c r="S414" i="10"/>
  <c r="R414" i="10"/>
  <c r="S285" i="10"/>
  <c r="S77" i="10"/>
  <c r="Q39" i="10"/>
  <c r="P39" i="10"/>
  <c r="Q31" i="10"/>
  <c r="P31" i="10"/>
  <c r="Q23" i="10"/>
  <c r="P23" i="10"/>
  <c r="Q15" i="10"/>
  <c r="P15" i="10"/>
  <c r="Q7" i="10"/>
  <c r="P7" i="10"/>
  <c r="T19" i="10"/>
  <c r="S329" i="10"/>
  <c r="Q406" i="10"/>
  <c r="P406" i="10"/>
  <c r="R106" i="10"/>
  <c r="Q83" i="10"/>
  <c r="P83" i="10"/>
  <c r="P21" i="10"/>
  <c r="R270" i="10"/>
  <c r="P105" i="10"/>
  <c r="R70" i="10"/>
  <c r="P489" i="10"/>
  <c r="P1526" i="10"/>
  <c r="Q1526" i="10"/>
  <c r="T1322" i="10"/>
  <c r="T1306" i="10"/>
  <c r="T1290" i="10"/>
  <c r="T1274" i="10"/>
  <c r="T1258" i="10"/>
  <c r="T843" i="10"/>
  <c r="T827" i="10"/>
  <c r="T795" i="10"/>
  <c r="T779" i="10"/>
  <c r="T747" i="10"/>
  <c r="T731" i="10"/>
  <c r="T715" i="10"/>
  <c r="T699" i="10"/>
  <c r="S1132" i="10"/>
  <c r="R1132" i="10"/>
  <c r="S1100" i="10"/>
  <c r="R1100" i="10"/>
  <c r="T1082" i="10"/>
  <c r="T1034" i="10"/>
  <c r="T986" i="10"/>
  <c r="U1227" i="10"/>
  <c r="S1182" i="10"/>
  <c r="R1182" i="10"/>
  <c r="Q1170" i="10"/>
  <c r="P1170" i="10"/>
  <c r="Q1118" i="10"/>
  <c r="P1118" i="10"/>
  <c r="Q618" i="10"/>
  <c r="P618" i="10"/>
  <c r="P586" i="10"/>
  <c r="Q586" i="10"/>
  <c r="S1128" i="10"/>
  <c r="R1128" i="10"/>
  <c r="P1324" i="10"/>
  <c r="P1292" i="10"/>
  <c r="R1312" i="10"/>
  <c r="U1312" i="10" s="1"/>
  <c r="U1211" i="10"/>
  <c r="P1042" i="10"/>
  <c r="U1035" i="10"/>
  <c r="P1158" i="10"/>
  <c r="U1115" i="10"/>
  <c r="R932" i="10"/>
  <c r="T1078" i="10"/>
  <c r="R1257" i="10"/>
  <c r="S689" i="10"/>
  <c r="T681" i="10"/>
  <c r="U681" i="10" s="1"/>
  <c r="R661" i="10"/>
  <c r="S641" i="10"/>
  <c r="T633" i="10"/>
  <c r="S922" i="10"/>
  <c r="P810" i="10"/>
  <c r="U810" i="10" s="1"/>
  <c r="P762" i="10"/>
  <c r="U762" i="10" s="1"/>
  <c r="T545" i="10"/>
  <c r="U621" i="10"/>
  <c r="T950" i="10"/>
  <c r="S853" i="10"/>
  <c r="R853" i="10"/>
  <c r="S745" i="10"/>
  <c r="R745" i="10"/>
  <c r="U951" i="10"/>
  <c r="P1016" i="10"/>
  <c r="S595" i="10"/>
  <c r="T556" i="10"/>
  <c r="S275" i="10"/>
  <c r="R275" i="10"/>
  <c r="S259" i="10"/>
  <c r="R259" i="10"/>
  <c r="S243" i="10"/>
  <c r="R243" i="10"/>
  <c r="S227" i="10"/>
  <c r="R227" i="10"/>
  <c r="S211" i="10"/>
  <c r="R211" i="10"/>
  <c r="S195" i="10"/>
  <c r="R195" i="10"/>
  <c r="S179" i="10"/>
  <c r="R179" i="10"/>
  <c r="S163" i="10"/>
  <c r="R163" i="10"/>
  <c r="S143" i="10"/>
  <c r="R143" i="10"/>
  <c r="R119" i="10"/>
  <c r="S119" i="10"/>
  <c r="S95" i="10"/>
  <c r="R95" i="10"/>
  <c r="R71" i="10"/>
  <c r="S71" i="10"/>
  <c r="S47" i="10"/>
  <c r="R47" i="10"/>
  <c r="S23" i="10"/>
  <c r="R23" i="10"/>
  <c r="Q850" i="10"/>
  <c r="R624" i="10"/>
  <c r="S624" i="10"/>
  <c r="Q576" i="10"/>
  <c r="P576" i="10"/>
  <c r="S555" i="10"/>
  <c r="R555" i="10"/>
  <c r="T515" i="10"/>
  <c r="T483" i="10"/>
  <c r="T451" i="10"/>
  <c r="T419" i="10"/>
  <c r="T387" i="10"/>
  <c r="P296" i="10"/>
  <c r="Q296" i="10"/>
  <c r="P942" i="10"/>
  <c r="Q679" i="10"/>
  <c r="Q631" i="10"/>
  <c r="Q519" i="10"/>
  <c r="U519" i="10" s="1"/>
  <c r="Q487" i="10"/>
  <c r="U487" i="10" s="1"/>
  <c r="Q471" i="10"/>
  <c r="U471" i="10" s="1"/>
  <c r="Q439" i="10"/>
  <c r="U439" i="10" s="1"/>
  <c r="Q423" i="10"/>
  <c r="U423" i="10" s="1"/>
  <c r="Q391" i="10"/>
  <c r="U391" i="10" s="1"/>
  <c r="Q375" i="10"/>
  <c r="U375" i="10" s="1"/>
  <c r="T225" i="10"/>
  <c r="U225" i="10" s="1"/>
  <c r="P898" i="10"/>
  <c r="U816" i="10"/>
  <c r="P849" i="10"/>
  <c r="Q723" i="10"/>
  <c r="P723" i="10"/>
  <c r="T618" i="10"/>
  <c r="P1088" i="10"/>
  <c r="T512" i="10"/>
  <c r="P382" i="10"/>
  <c r="Q382" i="10"/>
  <c r="T235" i="10"/>
  <c r="U128" i="10"/>
  <c r="P62" i="10"/>
  <c r="T586" i="10"/>
  <c r="Q231" i="10"/>
  <c r="P231" i="10"/>
  <c r="Q183" i="10"/>
  <c r="P183" i="10"/>
  <c r="S321" i="10"/>
  <c r="Q102" i="10"/>
  <c r="T75" i="10"/>
  <c r="T620" i="10"/>
  <c r="S457" i="10"/>
  <c r="R457" i="10"/>
  <c r="Q179" i="10"/>
  <c r="P179" i="10"/>
  <c r="R74" i="10"/>
  <c r="Q94" i="10"/>
  <c r="R454" i="10"/>
  <c r="S454" i="10"/>
  <c r="T422" i="10"/>
  <c r="P552" i="10"/>
  <c r="Q552" i="10"/>
  <c r="P603" i="10"/>
  <c r="R266" i="10"/>
  <c r="S446" i="10"/>
  <c r="R446" i="10"/>
  <c r="T414" i="10"/>
  <c r="T368" i="10"/>
  <c r="S553" i="10"/>
  <c r="R553" i="10"/>
  <c r="R138" i="10"/>
  <c r="P89" i="10"/>
  <c r="U89" i="10" s="1"/>
  <c r="P309" i="10"/>
  <c r="Q147" i="10"/>
  <c r="P147" i="10"/>
  <c r="R283" i="10"/>
  <c r="P57" i="10"/>
  <c r="P508" i="10"/>
  <c r="U508" i="10" s="1"/>
  <c r="Q211" i="10"/>
  <c r="P211" i="10"/>
  <c r="P366" i="10"/>
  <c r="Q366" i="10"/>
  <c r="R137" i="10"/>
  <c r="R33" i="10"/>
  <c r="R9" i="10"/>
  <c r="R246" i="10"/>
  <c r="Q171" i="10"/>
  <c r="P171" i="10"/>
  <c r="R162" i="10"/>
  <c r="R134" i="10"/>
  <c r="R66" i="10"/>
  <c r="R154" i="10"/>
  <c r="T111" i="10"/>
  <c r="P70" i="10"/>
  <c r="R58" i="10"/>
  <c r="T1938" i="10"/>
  <c r="S1768" i="10"/>
  <c r="R1768" i="10"/>
  <c r="T1750" i="10"/>
  <c r="T1702" i="10"/>
  <c r="S1726" i="10"/>
  <c r="R1726" i="10"/>
  <c r="T1742" i="10"/>
  <c r="T1598" i="10"/>
  <c r="S1813" i="10"/>
  <c r="R1813" i="10"/>
  <c r="U1618" i="10"/>
  <c r="P1513" i="10"/>
  <c r="U1513" i="10" s="1"/>
  <c r="T1803" i="10"/>
  <c r="R1780" i="10"/>
  <c r="S1780" i="10"/>
  <c r="R1538" i="10"/>
  <c r="S1538" i="10"/>
  <c r="R1770" i="10"/>
  <c r="U1651" i="10"/>
  <c r="Q1650" i="10"/>
  <c r="P1650" i="10"/>
  <c r="S1516" i="10"/>
  <c r="T1424" i="10"/>
  <c r="T1520" i="10"/>
  <c r="S1518" i="10"/>
  <c r="R1518" i="10"/>
  <c r="T1784" i="10"/>
  <c r="Q1778" i="10"/>
  <c r="U1399" i="10"/>
  <c r="P1290" i="10"/>
  <c r="T1460" i="10"/>
  <c r="T1250" i="10"/>
  <c r="T1416" i="10"/>
  <c r="U1339" i="10"/>
  <c r="P1309" i="10"/>
  <c r="U1309" i="10" s="1"/>
  <c r="P1277" i="10"/>
  <c r="U1277" i="10" s="1"/>
  <c r="S1494" i="10"/>
  <c r="R1494" i="10"/>
  <c r="T1684" i="10"/>
  <c r="R1385" i="10"/>
  <c r="P1388" i="10"/>
  <c r="U1635" i="10"/>
  <c r="U1379" i="10"/>
  <c r="S1260" i="10"/>
  <c r="R1260" i="10"/>
  <c r="Q1190" i="10"/>
  <c r="P1190" i="10"/>
  <c r="S1164" i="10"/>
  <c r="R1164" i="10"/>
  <c r="Q1102" i="10"/>
  <c r="P1102" i="10"/>
  <c r="S1044" i="10"/>
  <c r="R1044" i="10"/>
  <c r="S1008" i="10"/>
  <c r="R1008" i="10"/>
  <c r="R972" i="10"/>
  <c r="S972" i="10"/>
  <c r="S1166" i="10"/>
  <c r="R1166" i="10"/>
  <c r="T1104" i="10"/>
  <c r="U1023" i="10"/>
  <c r="Q1074" i="10"/>
  <c r="P1074" i="10"/>
  <c r="R1154" i="10"/>
  <c r="P1054" i="10"/>
  <c r="S970" i="10"/>
  <c r="R970" i="10"/>
  <c r="U903" i="10"/>
  <c r="T932" i="10"/>
  <c r="U1059" i="10"/>
  <c r="U1231" i="10"/>
  <c r="S669" i="10"/>
  <c r="T661" i="10"/>
  <c r="S1186" i="10"/>
  <c r="T537" i="10"/>
  <c r="U537" i="10" s="1"/>
  <c r="T853" i="10"/>
  <c r="P830" i="10"/>
  <c r="U830" i="10" s="1"/>
  <c r="P782" i="10"/>
  <c r="U782" i="10" s="1"/>
  <c r="P734" i="10"/>
  <c r="U734" i="10" s="1"/>
  <c r="T1090" i="10"/>
  <c r="S958" i="10"/>
  <c r="R958" i="10"/>
  <c r="U561" i="10"/>
  <c r="Q512" i="10"/>
  <c r="P512" i="10"/>
  <c r="Q488" i="10"/>
  <c r="P488" i="10"/>
  <c r="Q464" i="10"/>
  <c r="P464" i="10"/>
  <c r="Q440" i="10"/>
  <c r="P440" i="10"/>
  <c r="Q416" i="10"/>
  <c r="P416" i="10"/>
  <c r="U416" i="10" s="1"/>
  <c r="Q392" i="10"/>
  <c r="P392" i="10"/>
  <c r="Q368" i="10"/>
  <c r="P368" i="10"/>
  <c r="S813" i="10"/>
  <c r="R813" i="10"/>
  <c r="Q787" i="10"/>
  <c r="P787" i="10"/>
  <c r="S705" i="10"/>
  <c r="U273" i="10"/>
  <c r="P324" i="10"/>
  <c r="Q324" i="10"/>
  <c r="P276" i="10"/>
  <c r="Q276" i="10"/>
  <c r="T264" i="10"/>
  <c r="T252" i="10"/>
  <c r="T240" i="10"/>
  <c r="U240" i="10" s="1"/>
  <c r="T228" i="10"/>
  <c r="U228" i="10" s="1"/>
  <c r="T216" i="10"/>
  <c r="U216" i="10" s="1"/>
  <c r="T204" i="10"/>
  <c r="U204" i="10" s="1"/>
  <c r="T192" i="10"/>
  <c r="U192" i="10" s="1"/>
  <c r="T180" i="10"/>
  <c r="U180" i="10" s="1"/>
  <c r="T168" i="10"/>
  <c r="T156" i="10"/>
  <c r="U156" i="10" s="1"/>
  <c r="T140" i="10"/>
  <c r="U140" i="10" s="1"/>
  <c r="T124" i="10"/>
  <c r="T108" i="10"/>
  <c r="U108" i="10" s="1"/>
  <c r="T92" i="10"/>
  <c r="T76" i="10"/>
  <c r="T60" i="10"/>
  <c r="U60" i="10" s="1"/>
  <c r="T44" i="10"/>
  <c r="U44" i="10" s="1"/>
  <c r="U911" i="10"/>
  <c r="R893" i="10"/>
  <c r="Q675" i="10"/>
  <c r="R608" i="10"/>
  <c r="S608" i="10"/>
  <c r="S577" i="10"/>
  <c r="R577" i="10"/>
  <c r="P623" i="10"/>
  <c r="P599" i="10"/>
  <c r="Q622" i="10"/>
  <c r="P622" i="10"/>
  <c r="U1163" i="10"/>
  <c r="P896" i="10"/>
  <c r="T733" i="10"/>
  <c r="P857" i="10"/>
  <c r="R880" i="10"/>
  <c r="R770" i="10"/>
  <c r="U770" i="10" s="1"/>
  <c r="U600" i="10"/>
  <c r="P841" i="10"/>
  <c r="U841" i="10" s="1"/>
  <c r="Q727" i="10"/>
  <c r="P727" i="10"/>
  <c r="Q433" i="10"/>
  <c r="P433" i="10"/>
  <c r="U668" i="10"/>
  <c r="Q484" i="10"/>
  <c r="P420" i="10"/>
  <c r="U302" i="10"/>
  <c r="Q207" i="10"/>
  <c r="P207" i="10"/>
  <c r="S552" i="10"/>
  <c r="R552" i="10"/>
  <c r="T207" i="10"/>
  <c r="R102" i="10"/>
  <c r="S620" i="10"/>
  <c r="R620" i="10"/>
  <c r="Q341" i="10"/>
  <c r="P251" i="10"/>
  <c r="Q251" i="10"/>
  <c r="P227" i="10"/>
  <c r="Q227" i="10"/>
  <c r="P203" i="10"/>
  <c r="Q203" i="10"/>
  <c r="P327" i="10"/>
  <c r="Q301" i="10"/>
  <c r="P301" i="10"/>
  <c r="R94" i="10"/>
  <c r="R518" i="10"/>
  <c r="S518" i="10"/>
  <c r="R486" i="10"/>
  <c r="S486" i="10"/>
  <c r="T454" i="10"/>
  <c r="R513" i="10"/>
  <c r="U513" i="10" s="1"/>
  <c r="S478" i="10"/>
  <c r="R478" i="10"/>
  <c r="T446" i="10"/>
  <c r="S505" i="10"/>
  <c r="R505" i="10"/>
  <c r="U294" i="10"/>
  <c r="Q47" i="10"/>
  <c r="P47" i="10"/>
  <c r="Q163" i="10"/>
  <c r="P163" i="10"/>
  <c r="T39" i="10"/>
  <c r="T15" i="10"/>
  <c r="P329" i="10"/>
  <c r="S465" i="10"/>
  <c r="R339" i="10"/>
  <c r="R90" i="10"/>
  <c r="U90" i="10" s="1"/>
  <c r="P25" i="10"/>
  <c r="P337" i="10"/>
  <c r="U337" i="10" s="1"/>
  <c r="U334" i="10"/>
  <c r="R222" i="10"/>
  <c r="S438" i="10"/>
  <c r="R438" i="10"/>
  <c r="P154" i="10"/>
  <c r="T99" i="10"/>
  <c r="P79" i="10"/>
  <c r="Q79" i="10"/>
  <c r="P58" i="10"/>
  <c r="R291" i="10"/>
  <c r="P113" i="10"/>
  <c r="S1550" i="10"/>
  <c r="R1550" i="10"/>
  <c r="T1781" i="10"/>
  <c r="P1895" i="10"/>
  <c r="T1538" i="10"/>
  <c r="T1694" i="10"/>
  <c r="T1518" i="10"/>
  <c r="U1415" i="10"/>
  <c r="T1771" i="10"/>
  <c r="U1687" i="10"/>
  <c r="U1595" i="10"/>
  <c r="S1514" i="10"/>
  <c r="R1514" i="10"/>
  <c r="S1432" i="10"/>
  <c r="R1432" i="10"/>
  <c r="U1236" i="10"/>
  <c r="P1358" i="10"/>
  <c r="T1372" i="10"/>
  <c r="T1410" i="10"/>
  <c r="U1410" i="10" s="1"/>
  <c r="T1260" i="10"/>
  <c r="S855" i="10"/>
  <c r="R855" i="10"/>
  <c r="S839" i="10"/>
  <c r="R839" i="10"/>
  <c r="S823" i="10"/>
  <c r="R823" i="10"/>
  <c r="S807" i="10"/>
  <c r="R807" i="10"/>
  <c r="S791" i="10"/>
  <c r="R791" i="10"/>
  <c r="S775" i="10"/>
  <c r="R775" i="10"/>
  <c r="S759" i="10"/>
  <c r="R759" i="10"/>
  <c r="S743" i="10"/>
  <c r="R743" i="10"/>
  <c r="S727" i="10"/>
  <c r="R727" i="10"/>
  <c r="S711" i="10"/>
  <c r="R711" i="10"/>
  <c r="S695" i="10"/>
  <c r="R695" i="10"/>
  <c r="T1164" i="10"/>
  <c r="U1055" i="10"/>
  <c r="U1007" i="10"/>
  <c r="U959" i="10"/>
  <c r="S1160" i="10"/>
  <c r="R1160" i="10"/>
  <c r="U1423" i="10"/>
  <c r="U1335" i="10"/>
  <c r="U1171" i="10"/>
  <c r="P1050" i="10"/>
  <c r="P1130" i="10"/>
  <c r="Q1130" i="10"/>
  <c r="T1222" i="10"/>
  <c r="R1196" i="10"/>
  <c r="T1212" i="10"/>
  <c r="U1212" i="10" s="1"/>
  <c r="S966" i="10"/>
  <c r="R966" i="10"/>
  <c r="U1099" i="10"/>
  <c r="T689" i="10"/>
  <c r="T641" i="10"/>
  <c r="T529" i="10"/>
  <c r="U939" i="10"/>
  <c r="S793" i="10"/>
  <c r="R793" i="10"/>
  <c r="S713" i="10"/>
  <c r="R713" i="10"/>
  <c r="U713" i="10" s="1"/>
  <c r="U1083" i="10"/>
  <c r="T958" i="10"/>
  <c r="P802" i="10"/>
  <c r="T813" i="10"/>
  <c r="S139" i="10"/>
  <c r="R139" i="10"/>
  <c r="S115" i="10"/>
  <c r="R115" i="10"/>
  <c r="S91" i="10"/>
  <c r="R91" i="10"/>
  <c r="S67" i="10"/>
  <c r="R67" i="10"/>
  <c r="S43" i="10"/>
  <c r="R43" i="10"/>
  <c r="S19" i="10"/>
  <c r="R19" i="10"/>
  <c r="S721" i="10"/>
  <c r="T549" i="10"/>
  <c r="U549" i="10" s="1"/>
  <c r="R493" i="10"/>
  <c r="S493" i="10"/>
  <c r="R461" i="10"/>
  <c r="S461" i="10"/>
  <c r="R429" i="10"/>
  <c r="S429" i="10"/>
  <c r="R397" i="10"/>
  <c r="S397" i="10"/>
  <c r="R365" i="10"/>
  <c r="S365" i="10"/>
  <c r="P356" i="10"/>
  <c r="Q356" i="10"/>
  <c r="P348" i="10"/>
  <c r="Q348" i="10"/>
  <c r="P340" i="10"/>
  <c r="Q340" i="10"/>
  <c r="P332" i="10"/>
  <c r="Q332" i="10"/>
  <c r="P304" i="10"/>
  <c r="Q304" i="10"/>
  <c r="R674" i="10"/>
  <c r="R650" i="10"/>
  <c r="U650" i="10" s="1"/>
  <c r="S622" i="10"/>
  <c r="R904" i="10"/>
  <c r="Q859" i="10"/>
  <c r="P859" i="10"/>
  <c r="P785" i="10"/>
  <c r="Q823" i="10"/>
  <c r="P823" i="10"/>
  <c r="P765" i="10"/>
  <c r="Q707" i="10"/>
  <c r="P707" i="10"/>
  <c r="Q843" i="10"/>
  <c r="P843" i="10"/>
  <c r="U704" i="10"/>
  <c r="Q574" i="10"/>
  <c r="Q542" i="10"/>
  <c r="P481" i="10"/>
  <c r="P319" i="10"/>
  <c r="P109" i="10"/>
  <c r="U109" i="10" s="1"/>
  <c r="R586" i="10"/>
  <c r="S536" i="10"/>
  <c r="R536" i="10"/>
  <c r="Q494" i="10"/>
  <c r="P494" i="10"/>
  <c r="S347" i="10"/>
  <c r="R347" i="10"/>
  <c r="Q321" i="10"/>
  <c r="P321" i="10"/>
  <c r="R299" i="10"/>
  <c r="S299" i="10"/>
  <c r="P53" i="10"/>
  <c r="U53" i="10" s="1"/>
  <c r="S539" i="10"/>
  <c r="R539" i="10"/>
  <c r="Q364" i="10"/>
  <c r="Q563" i="10"/>
  <c r="T532" i="10"/>
  <c r="T518" i="10"/>
  <c r="T486" i="10"/>
  <c r="R500" i="10"/>
  <c r="U314" i="10"/>
  <c r="S510" i="10"/>
  <c r="R510" i="10"/>
  <c r="T478" i="10"/>
  <c r="S473" i="10"/>
  <c r="R473" i="10"/>
  <c r="P97" i="10"/>
  <c r="U97" i="10" s="1"/>
  <c r="U648" i="10"/>
  <c r="P335" i="10"/>
  <c r="P42" i="10"/>
  <c r="U42" i="10" s="1"/>
  <c r="P247" i="10"/>
  <c r="Q247" i="10"/>
  <c r="Q155" i="10"/>
  <c r="P155" i="10"/>
  <c r="P77" i="10"/>
  <c r="Q59" i="10"/>
  <c r="P59" i="10"/>
  <c r="P315" i="10"/>
  <c r="U315" i="10" s="1"/>
  <c r="T247" i="10"/>
  <c r="S309" i="10"/>
  <c r="S406" i="10"/>
  <c r="R406" i="10"/>
  <c r="P283" i="10"/>
  <c r="P175" i="10"/>
  <c r="Q175" i="10"/>
  <c r="S153" i="10"/>
  <c r="U153" i="10" s="1"/>
  <c r="T133" i="10"/>
  <c r="P457" i="10"/>
  <c r="Q235" i="10"/>
  <c r="P235" i="10"/>
  <c r="R194" i="10"/>
  <c r="R311" i="10"/>
  <c r="T438" i="10"/>
  <c r="R428" i="10"/>
  <c r="U428" i="10" s="1"/>
  <c r="R1761" i="10"/>
  <c r="U1761" i="10" s="1"/>
  <c r="S1908" i="10"/>
  <c r="R1908" i="10"/>
  <c r="T1530" i="10"/>
  <c r="R1828" i="10"/>
  <c r="S1828" i="10"/>
  <c r="U1459" i="10"/>
  <c r="T1837" i="10"/>
  <c r="T1710" i="10"/>
  <c r="T1680" i="10"/>
  <c r="Q1658" i="10"/>
  <c r="P1658" i="10"/>
  <c r="Q1533" i="10"/>
  <c r="P1533" i="10"/>
  <c r="R1553" i="10"/>
  <c r="U1679" i="10"/>
  <c r="T1728" i="10"/>
  <c r="T1516" i="10"/>
  <c r="T1514" i="10"/>
  <c r="T1432" i="10"/>
  <c r="T1430" i="10"/>
  <c r="U1430" i="10" s="1"/>
  <c r="U1355" i="10"/>
  <c r="R1510" i="10"/>
  <c r="S1510" i="10"/>
  <c r="T1502" i="10"/>
  <c r="U1479" i="10"/>
  <c r="P1398" i="10"/>
  <c r="T1358" i="10"/>
  <c r="T1332" i="10"/>
  <c r="U1332" i="10" s="1"/>
  <c r="R1340" i="10"/>
  <c r="Q1225" i="10"/>
  <c r="P1225" i="10"/>
  <c r="R1374" i="10"/>
  <c r="U1527" i="10"/>
  <c r="P865" i="10"/>
  <c r="T839" i="10"/>
  <c r="T823" i="10"/>
  <c r="T791" i="10"/>
  <c r="T775" i="10"/>
  <c r="T759" i="10"/>
  <c r="T743" i="10"/>
  <c r="T727" i="10"/>
  <c r="T695" i="10"/>
  <c r="T1070" i="10"/>
  <c r="U1070" i="10" s="1"/>
  <c r="T1022" i="10"/>
  <c r="U1022" i="10" s="1"/>
  <c r="T974" i="10"/>
  <c r="Q610" i="10"/>
  <c r="P610" i="10"/>
  <c r="S1080" i="10"/>
  <c r="R1080" i="10"/>
  <c r="S948" i="10"/>
  <c r="R948" i="10"/>
  <c r="S924" i="10"/>
  <c r="R924" i="10"/>
  <c r="R900" i="10"/>
  <c r="S900" i="10"/>
  <c r="U991" i="10"/>
  <c r="P1222" i="10"/>
  <c r="U1199" i="10"/>
  <c r="T1196" i="10"/>
  <c r="P1062" i="10"/>
  <c r="S982" i="10"/>
  <c r="R982" i="10"/>
  <c r="U1003" i="10"/>
  <c r="R1042" i="10"/>
  <c r="S677" i="10"/>
  <c r="T669" i="10"/>
  <c r="S629" i="10"/>
  <c r="Q606" i="10"/>
  <c r="P606" i="10"/>
  <c r="T612" i="10"/>
  <c r="U612" i="10" s="1"/>
  <c r="T521" i="10"/>
  <c r="T282" i="10"/>
  <c r="U282" i="10" s="1"/>
  <c r="S882" i="10"/>
  <c r="R882" i="10"/>
  <c r="P838" i="10"/>
  <c r="U838" i="10" s="1"/>
  <c r="S837" i="10"/>
  <c r="R837" i="10"/>
  <c r="U1187" i="10"/>
  <c r="Q592" i="10"/>
  <c r="P592" i="10"/>
  <c r="R902" i="10"/>
  <c r="S271" i="10"/>
  <c r="R271" i="10"/>
  <c r="S255" i="10"/>
  <c r="R255" i="10"/>
  <c r="S239" i="10"/>
  <c r="R239" i="10"/>
  <c r="S223" i="10"/>
  <c r="R223" i="10"/>
  <c r="S207" i="10"/>
  <c r="R207" i="10"/>
  <c r="S191" i="10"/>
  <c r="R191" i="10"/>
  <c r="S175" i="10"/>
  <c r="R175" i="10"/>
  <c r="S159" i="10"/>
  <c r="R159" i="10"/>
  <c r="T567" i="10"/>
  <c r="T491" i="10"/>
  <c r="T459" i="10"/>
  <c r="T427" i="10"/>
  <c r="T395" i="10"/>
  <c r="T363" i="10"/>
  <c r="P284" i="10"/>
  <c r="Q284" i="10"/>
  <c r="R1184" i="10"/>
  <c r="U1039" i="10"/>
  <c r="R942" i="10"/>
  <c r="U919" i="10"/>
  <c r="T599" i="10"/>
  <c r="T213" i="10"/>
  <c r="T165" i="10"/>
  <c r="U165" i="10" s="1"/>
  <c r="Q819" i="10"/>
  <c r="P819" i="10"/>
  <c r="P717" i="10"/>
  <c r="U717" i="10" s="1"/>
  <c r="U891" i="10"/>
  <c r="P733" i="10"/>
  <c r="U1107" i="10"/>
  <c r="S1096" i="10"/>
  <c r="P1096" i="10"/>
  <c r="R515" i="10"/>
  <c r="R491" i="10"/>
  <c r="R467" i="10"/>
  <c r="R419" i="10"/>
  <c r="R395" i="10"/>
  <c r="R371" i="10"/>
  <c r="P797" i="10"/>
  <c r="U797" i="10" s="1"/>
  <c r="S616" i="10"/>
  <c r="R616" i="10"/>
  <c r="T480" i="10"/>
  <c r="S382" i="10"/>
  <c r="R382" i="10"/>
  <c r="P230" i="10"/>
  <c r="U230" i="10" s="1"/>
  <c r="P182" i="10"/>
  <c r="U182" i="10" s="1"/>
  <c r="P81" i="10"/>
  <c r="U81" i="10" s="1"/>
  <c r="R610" i="10"/>
  <c r="R532" i="10"/>
  <c r="S532" i="10"/>
  <c r="Q462" i="10"/>
  <c r="P462" i="10"/>
  <c r="T183" i="10"/>
  <c r="S425" i="10"/>
  <c r="R425" i="10"/>
  <c r="U330" i="10"/>
  <c r="P178" i="10"/>
  <c r="P121" i="10"/>
  <c r="U121" i="10" s="1"/>
  <c r="U660" i="10"/>
  <c r="S351" i="10"/>
  <c r="R351" i="10"/>
  <c r="S325" i="10"/>
  <c r="S279" i="10"/>
  <c r="R279" i="10"/>
  <c r="P45" i="10"/>
  <c r="U45" i="10" s="1"/>
  <c r="R481" i="10"/>
  <c r="T510" i="10"/>
  <c r="T456" i="10"/>
  <c r="S441" i="10"/>
  <c r="R441" i="10"/>
  <c r="P380" i="10"/>
  <c r="U208" i="10"/>
  <c r="P50" i="10"/>
  <c r="U50" i="10" s="1"/>
  <c r="U36" i="10"/>
  <c r="U28" i="10"/>
  <c r="U20" i="10"/>
  <c r="T35" i="10"/>
  <c r="T11" i="10"/>
  <c r="P170" i="10"/>
  <c r="U170" i="10" s="1"/>
  <c r="T406" i="10"/>
  <c r="P313" i="10"/>
  <c r="P425" i="10"/>
  <c r="R366" i="10"/>
  <c r="S366" i="10"/>
  <c r="P117" i="10"/>
  <c r="S1876" i="10"/>
  <c r="R1876" i="10"/>
  <c r="S1844" i="10"/>
  <c r="R1844" i="10"/>
  <c r="T1868" i="10"/>
  <c r="S1864" i="10"/>
  <c r="R1864" i="10"/>
  <c r="P1899" i="10"/>
  <c r="U1899" i="10" s="1"/>
  <c r="T1908" i="10"/>
  <c r="T1851" i="10"/>
  <c r="P1794" i="10"/>
  <c r="T1828" i="10"/>
  <c r="U1715" i="10"/>
  <c r="Q1767" i="10"/>
  <c r="P1767" i="10"/>
  <c r="R1716" i="10"/>
  <c r="U1455" i="10"/>
  <c r="P1501" i="10"/>
  <c r="U1501" i="10" s="1"/>
  <c r="T1819" i="10"/>
  <c r="S1900" i="10"/>
  <c r="R1900" i="10"/>
  <c r="P1674" i="10"/>
  <c r="U1691" i="10"/>
  <c r="U1503" i="10"/>
  <c r="T1660" i="10"/>
  <c r="U1660" i="10" s="1"/>
  <c r="R1420" i="10"/>
  <c r="S1420" i="10"/>
  <c r="Q1771" i="10"/>
  <c r="P1771" i="10"/>
  <c r="S1566" i="10"/>
  <c r="R1566" i="10"/>
  <c r="R1458" i="10"/>
  <c r="S1242" i="10"/>
  <c r="R1242" i="10"/>
  <c r="P1229" i="10"/>
  <c r="Q1229" i="10"/>
  <c r="R1454" i="10"/>
  <c r="S1454" i="10"/>
  <c r="Q1325" i="10"/>
  <c r="P1317" i="10"/>
  <c r="U1317" i="10" s="1"/>
  <c r="Q1293" i="10"/>
  <c r="P1285" i="10"/>
  <c r="U1285" i="10" s="1"/>
  <c r="Q1261" i="10"/>
  <c r="P1253" i="10"/>
  <c r="U1253" i="10" s="1"/>
  <c r="T1510" i="10"/>
  <c r="P1414" i="10"/>
  <c r="Q1414" i="10"/>
  <c r="T1340" i="10"/>
  <c r="U1359" i="10"/>
  <c r="U1287" i="10"/>
  <c r="S1268" i="10"/>
  <c r="R1268" i="10"/>
  <c r="U1191" i="10"/>
  <c r="P1178" i="10"/>
  <c r="U1159" i="10"/>
  <c r="T1150" i="10"/>
  <c r="R1220" i="10"/>
  <c r="S1220" i="10"/>
  <c r="U1435" i="10"/>
  <c r="T1152" i="10"/>
  <c r="U1152" i="10" s="1"/>
  <c r="U1179" i="10"/>
  <c r="U979" i="10"/>
  <c r="U1135" i="10"/>
  <c r="U1183" i="10"/>
  <c r="Q1114" i="10"/>
  <c r="P1114" i="10"/>
  <c r="U947" i="10"/>
  <c r="P1078" i="10"/>
  <c r="T910" i="10"/>
  <c r="U883" i="10"/>
  <c r="U1167" i="10"/>
  <c r="P826" i="10"/>
  <c r="U826" i="10" s="1"/>
  <c r="P778" i="10"/>
  <c r="U778" i="10" s="1"/>
  <c r="T326" i="10"/>
  <c r="U326" i="10" s="1"/>
  <c r="T278" i="10"/>
  <c r="U278" i="10" s="1"/>
  <c r="S861" i="10"/>
  <c r="R861" i="10"/>
  <c r="T837" i="10"/>
  <c r="P870" i="10"/>
  <c r="P774" i="10"/>
  <c r="U774" i="10" s="1"/>
  <c r="P710" i="10"/>
  <c r="P587" i="10"/>
  <c r="Q587" i="10"/>
  <c r="U895" i="10"/>
  <c r="Q747" i="10"/>
  <c r="P747" i="10"/>
  <c r="S588" i="10"/>
  <c r="R588" i="10"/>
  <c r="U253" i="10"/>
  <c r="U221" i="10"/>
  <c r="U157" i="10"/>
  <c r="S135" i="10"/>
  <c r="R135" i="10"/>
  <c r="S111" i="10"/>
  <c r="R111" i="10"/>
  <c r="S87" i="10"/>
  <c r="R87" i="10"/>
  <c r="S63" i="10"/>
  <c r="R63" i="10"/>
  <c r="S39" i="10"/>
  <c r="R39" i="10"/>
  <c r="S15" i="10"/>
  <c r="R15" i="10"/>
  <c r="Q763" i="10"/>
  <c r="P763" i="10"/>
  <c r="P312" i="10"/>
  <c r="Q312" i="10"/>
  <c r="T152" i="10"/>
  <c r="U152" i="10" s="1"/>
  <c r="T136" i="10"/>
  <c r="U136" i="10" s="1"/>
  <c r="T120" i="10"/>
  <c r="U120" i="10" s="1"/>
  <c r="T104" i="10"/>
  <c r="U104" i="10" s="1"/>
  <c r="T88" i="10"/>
  <c r="U88" i="10" s="1"/>
  <c r="T72" i="10"/>
  <c r="U72" i="10" s="1"/>
  <c r="T56" i="10"/>
  <c r="T40" i="10"/>
  <c r="U40" i="10" s="1"/>
  <c r="S871" i="10"/>
  <c r="R871" i="10"/>
  <c r="S737" i="10"/>
  <c r="P627" i="10"/>
  <c r="Q627" i="10"/>
  <c r="S526" i="10"/>
  <c r="T209" i="10"/>
  <c r="U209" i="10" s="1"/>
  <c r="T161" i="10"/>
  <c r="U161" i="10" s="1"/>
  <c r="Q807" i="10"/>
  <c r="P807" i="10"/>
  <c r="Q695" i="10"/>
  <c r="P695" i="10"/>
  <c r="R574" i="10"/>
  <c r="R542" i="10"/>
  <c r="T616" i="10"/>
  <c r="Q401" i="10"/>
  <c r="P401" i="10"/>
  <c r="T382" i="10"/>
  <c r="T211" i="10"/>
  <c r="Q110" i="10"/>
  <c r="U110" i="10" s="1"/>
  <c r="T601" i="10"/>
  <c r="U601" i="10" s="1"/>
  <c r="P516" i="10"/>
  <c r="Q452" i="10"/>
  <c r="P388" i="10"/>
  <c r="T610" i="10"/>
  <c r="Q430" i="10"/>
  <c r="P430" i="10"/>
  <c r="P347" i="10"/>
  <c r="P299" i="10"/>
  <c r="Q54" i="10"/>
  <c r="T408" i="10"/>
  <c r="P532" i="10"/>
  <c r="Q532" i="10"/>
  <c r="T464" i="10"/>
  <c r="R449" i="10"/>
  <c r="T424" i="10"/>
  <c r="S409" i="10"/>
  <c r="R409" i="10"/>
  <c r="Q98" i="10"/>
  <c r="Q95" i="10"/>
  <c r="P95" i="10"/>
  <c r="Q470" i="10"/>
  <c r="P470" i="10"/>
  <c r="Q305" i="10"/>
  <c r="Q71" i="10"/>
  <c r="P71" i="10"/>
  <c r="Q114" i="10"/>
  <c r="U310" i="10"/>
  <c r="P377" i="10"/>
  <c r="T366" i="10"/>
  <c r="Q107" i="10"/>
  <c r="P107" i="10"/>
  <c r="T171" i="10"/>
  <c r="R105" i="10"/>
  <c r="U448" i="10" l="1"/>
  <c r="U73" i="10"/>
  <c r="U1629" i="10"/>
  <c r="U2494" i="10"/>
  <c r="U3291" i="10"/>
  <c r="U2380" i="10"/>
  <c r="U2615" i="10"/>
  <c r="U1256" i="10"/>
  <c r="U3093" i="10"/>
  <c r="U709" i="10"/>
  <c r="U2056" i="10"/>
  <c r="U437" i="10"/>
  <c r="U2088" i="10"/>
  <c r="U2465" i="10"/>
  <c r="U3222" i="10"/>
  <c r="U1330" i="10"/>
  <c r="U229" i="10"/>
  <c r="U7" i="10"/>
  <c r="U571" i="10"/>
  <c r="U3482" i="10"/>
  <c r="U2731" i="10"/>
  <c r="U2512" i="10"/>
  <c r="U2905" i="10"/>
  <c r="U1783" i="10"/>
  <c r="U1406" i="10"/>
  <c r="U2622" i="10"/>
  <c r="U3486" i="10"/>
  <c r="U2305" i="10"/>
  <c r="U3078" i="10"/>
  <c r="U3216" i="10"/>
  <c r="U3080" i="10"/>
  <c r="U3381" i="10"/>
  <c r="U135" i="10"/>
  <c r="U1154" i="10"/>
  <c r="U412" i="10"/>
  <c r="U1405" i="10"/>
  <c r="U3203" i="10"/>
  <c r="U2774" i="10"/>
  <c r="U3084" i="10"/>
  <c r="U178" i="10"/>
  <c r="U1440" i="10"/>
  <c r="U38" i="10"/>
  <c r="U2486" i="10"/>
  <c r="U2169" i="10"/>
  <c r="U2059" i="10"/>
  <c r="U2650" i="10"/>
  <c r="U2170" i="10"/>
  <c r="U1656" i="10"/>
  <c r="U3361" i="10"/>
  <c r="U2338" i="10"/>
  <c r="U2811" i="10"/>
  <c r="U2357" i="10"/>
  <c r="U2862" i="10"/>
  <c r="U579" i="10"/>
  <c r="U647" i="10"/>
  <c r="U1341" i="10"/>
  <c r="U1807" i="10"/>
  <c r="U2623" i="10"/>
  <c r="U2390" i="10"/>
  <c r="U2475" i="10"/>
  <c r="U1877" i="10"/>
  <c r="U1789" i="10"/>
  <c r="U1871" i="10"/>
  <c r="U3142" i="10"/>
  <c r="U2921" i="10"/>
  <c r="U1607" i="10"/>
  <c r="U2624" i="10"/>
  <c r="U1121" i="10"/>
  <c r="U3053" i="10"/>
  <c r="U3082" i="10"/>
  <c r="U2377" i="10"/>
  <c r="U2488" i="10"/>
  <c r="U1543" i="10"/>
  <c r="U526" i="10"/>
  <c r="U904" i="10"/>
  <c r="U186" i="10"/>
  <c r="U2149" i="10"/>
  <c r="U1469" i="10"/>
  <c r="U3030" i="10"/>
  <c r="U3137" i="10"/>
  <c r="U929" i="10"/>
  <c r="U3264" i="10"/>
  <c r="U1583" i="10"/>
  <c r="U604" i="10"/>
  <c r="U2330" i="10"/>
  <c r="U3343" i="10"/>
  <c r="U1700" i="10"/>
  <c r="U3431" i="10"/>
  <c r="U3087" i="10"/>
  <c r="U2211" i="10"/>
  <c r="U941" i="10"/>
  <c r="U3344" i="10"/>
  <c r="U1995" i="10"/>
  <c r="U543" i="10"/>
  <c r="U447" i="10"/>
  <c r="U2322" i="10"/>
  <c r="U1272" i="10"/>
  <c r="U1610" i="10"/>
  <c r="U3500" i="10"/>
  <c r="U2573" i="10"/>
  <c r="U1643" i="10"/>
  <c r="U335" i="10"/>
  <c r="U244" i="10"/>
  <c r="U46" i="10"/>
  <c r="U1606" i="10"/>
  <c r="U2971" i="10"/>
  <c r="U2265" i="10"/>
  <c r="U3463" i="10"/>
  <c r="U2096" i="10"/>
  <c r="U2688" i="10"/>
  <c r="U3153" i="10"/>
  <c r="U2756" i="10"/>
  <c r="U1594" i="10"/>
  <c r="U2230" i="10"/>
  <c r="U2576" i="10"/>
  <c r="U272" i="10"/>
  <c r="U933" i="10"/>
  <c r="U2986" i="10"/>
  <c r="U2628" i="10"/>
  <c r="U741" i="10"/>
  <c r="U2401" i="10"/>
  <c r="U371" i="10"/>
  <c r="U1710" i="10"/>
  <c r="U855" i="10"/>
  <c r="U1088" i="10"/>
  <c r="U786" i="10"/>
  <c r="U1404" i="10"/>
  <c r="U1065" i="10"/>
  <c r="U1396" i="10"/>
  <c r="U2949" i="10"/>
  <c r="U2825" i="10"/>
  <c r="U3177" i="10"/>
  <c r="U2227" i="10"/>
  <c r="U1612" i="10"/>
  <c r="U3146" i="10"/>
  <c r="U2314" i="10"/>
  <c r="U2967" i="10"/>
  <c r="U1556" i="10"/>
  <c r="U690" i="10"/>
  <c r="U2430" i="10"/>
  <c r="U2492" i="10"/>
  <c r="U974" i="10"/>
  <c r="U1674" i="10"/>
  <c r="U765" i="10"/>
  <c r="U492" i="10"/>
  <c r="U2883" i="10"/>
  <c r="U3377" i="10"/>
  <c r="U3452" i="10"/>
  <c r="U2209" i="10"/>
  <c r="U1611" i="10"/>
  <c r="U2448" i="10"/>
  <c r="U2993" i="10"/>
  <c r="U3214" i="10"/>
  <c r="U3069" i="10"/>
  <c r="U1545" i="10"/>
  <c r="U744" i="10"/>
  <c r="U1165" i="10"/>
  <c r="U2557" i="10"/>
  <c r="U2566" i="10"/>
  <c r="U2926" i="10"/>
  <c r="U1923" i="10"/>
  <c r="U3304" i="10"/>
  <c r="U1729" i="10"/>
  <c r="U2945" i="10"/>
  <c r="U3218" i="10"/>
  <c r="U867" i="10"/>
  <c r="U2560" i="10"/>
  <c r="U2614" i="10"/>
  <c r="U1711" i="10"/>
  <c r="U56" i="10"/>
  <c r="U1458" i="10"/>
  <c r="U91" i="10"/>
  <c r="U349" i="10"/>
  <c r="U150" i="10"/>
  <c r="U1802" i="10"/>
  <c r="U2115" i="10"/>
  <c r="U3068" i="10"/>
  <c r="U3209" i="10"/>
  <c r="U2760" i="10"/>
  <c r="U2411" i="10"/>
  <c r="U3162" i="10"/>
  <c r="U736" i="10"/>
  <c r="U206" i="10"/>
  <c r="U2422" i="10"/>
  <c r="U343" i="10"/>
  <c r="U2358" i="10"/>
  <c r="U2732" i="10"/>
  <c r="U1203" i="10"/>
  <c r="U3326" i="10"/>
  <c r="U2004" i="10"/>
  <c r="U463" i="10"/>
  <c r="U2875" i="10"/>
  <c r="U3455" i="10"/>
  <c r="U754" i="10"/>
  <c r="U850" i="10"/>
  <c r="U2783" i="10"/>
  <c r="U740" i="10"/>
  <c r="U1743" i="10"/>
  <c r="U1666" i="10"/>
  <c r="U2661" i="10"/>
  <c r="U162" i="10"/>
  <c r="U1204" i="10"/>
  <c r="U2709" i="10"/>
  <c r="U3231" i="10"/>
  <c r="U2914" i="10"/>
  <c r="U2055" i="10"/>
  <c r="U1281" i="10"/>
  <c r="U3270" i="10"/>
  <c r="U2919" i="10"/>
  <c r="U616" i="10"/>
  <c r="U521" i="10"/>
  <c r="U316" i="10"/>
  <c r="U1350" i="10"/>
  <c r="U551" i="10"/>
  <c r="U2201" i="10"/>
  <c r="U92" i="10"/>
  <c r="U266" i="10"/>
  <c r="U733" i="10"/>
  <c r="U264" i="10"/>
  <c r="U932" i="10"/>
  <c r="U184" i="10"/>
  <c r="U777" i="10"/>
  <c r="U1442" i="10"/>
  <c r="U854" i="10"/>
  <c r="U1408" i="10"/>
  <c r="U1585" i="10"/>
  <c r="U1604" i="10"/>
  <c r="U2683" i="10"/>
  <c r="U2806" i="10"/>
  <c r="U190" i="10"/>
  <c r="U2293" i="10"/>
  <c r="U2194" i="10"/>
  <c r="U2440" i="10"/>
  <c r="U3313" i="10"/>
  <c r="U1262" i="10"/>
  <c r="U2136" i="10"/>
  <c r="U2051" i="10"/>
  <c r="U3360" i="10"/>
  <c r="U3364" i="10"/>
  <c r="U106" i="10"/>
  <c r="U1551" i="10"/>
  <c r="U1719" i="10"/>
  <c r="U1504" i="10"/>
  <c r="U516" i="10"/>
  <c r="U870" i="10"/>
  <c r="U313" i="10"/>
  <c r="U467" i="10"/>
  <c r="U137" i="10"/>
  <c r="U509" i="10"/>
  <c r="U1522" i="10"/>
  <c r="U1644" i="10"/>
  <c r="U3001" i="10"/>
  <c r="U2711" i="10"/>
  <c r="U3020" i="10"/>
  <c r="U3284" i="10"/>
  <c r="U3498" i="10"/>
  <c r="U996" i="10"/>
  <c r="U1617" i="10"/>
  <c r="U181" i="10"/>
  <c r="U3102" i="10"/>
  <c r="U1488" i="10"/>
  <c r="U3116" i="10"/>
  <c r="U3437" i="10"/>
  <c r="U268" i="10"/>
  <c r="U665" i="10"/>
  <c r="U1609" i="10"/>
  <c r="U1708" i="10"/>
  <c r="U2029" i="10"/>
  <c r="U1967" i="10"/>
  <c r="U2880" i="10"/>
  <c r="U2372" i="10"/>
  <c r="U2876" i="10"/>
  <c r="U2012" i="10"/>
  <c r="U3352" i="10"/>
  <c r="U2457" i="10"/>
  <c r="U1239" i="10"/>
  <c r="U2653" i="10"/>
  <c r="U1180" i="10"/>
  <c r="U666" i="10"/>
  <c r="U197" i="10"/>
  <c r="U2175" i="10"/>
  <c r="U3252" i="10"/>
  <c r="U3411" i="10"/>
  <c r="U3207" i="10"/>
  <c r="U237" i="10"/>
  <c r="U295" i="10"/>
  <c r="U1534" i="10"/>
  <c r="U22" i="10"/>
  <c r="U1676" i="10"/>
  <c r="U2047" i="10"/>
  <c r="U2894" i="10"/>
  <c r="U3022" i="10"/>
  <c r="U3293" i="10"/>
  <c r="U3211" i="10"/>
  <c r="U3040" i="10"/>
  <c r="U2538" i="10"/>
  <c r="U2346" i="10"/>
  <c r="U651" i="10"/>
  <c r="U683" i="10"/>
  <c r="U3319" i="10"/>
  <c r="U2738" i="10"/>
  <c r="U2489" i="10"/>
  <c r="U2684" i="10"/>
  <c r="U2920" i="10"/>
  <c r="U333" i="10"/>
  <c r="U2644" i="10"/>
  <c r="U1856" i="10"/>
  <c r="U3301" i="10"/>
  <c r="U54" i="10"/>
  <c r="U896" i="10"/>
  <c r="U29" i="10"/>
  <c r="U1092" i="10"/>
  <c r="U1480" i="10"/>
  <c r="U1357" i="10"/>
  <c r="U742" i="10"/>
  <c r="U1162" i="10"/>
  <c r="U1472" i="10"/>
  <c r="U2145" i="10"/>
  <c r="U2446" i="10"/>
  <c r="U2955" i="10"/>
  <c r="U1734" i="10"/>
  <c r="U2828" i="10"/>
  <c r="U3477" i="10"/>
  <c r="U796" i="10"/>
  <c r="U361" i="10"/>
  <c r="U1569" i="10"/>
  <c r="U1496" i="10"/>
  <c r="U202" i="10"/>
  <c r="U3074" i="10"/>
  <c r="U2970" i="10"/>
  <c r="U1038" i="10"/>
  <c r="U2321" i="10"/>
  <c r="U3104" i="10"/>
  <c r="U2647" i="10"/>
  <c r="U649" i="10"/>
  <c r="U2562" i="10"/>
  <c r="U2675" i="10"/>
  <c r="U2619" i="10"/>
  <c r="U602" i="10"/>
  <c r="U2982" i="10"/>
  <c r="U3204" i="10"/>
  <c r="U2831" i="10"/>
  <c r="U1978" i="10"/>
  <c r="U1370" i="10"/>
  <c r="U1855" i="10"/>
  <c r="U353" i="10"/>
  <c r="U3112" i="10"/>
  <c r="U1457" i="10"/>
  <c r="U1197" i="10"/>
  <c r="U1910" i="10"/>
  <c r="U3219" i="10"/>
  <c r="U2791" i="10"/>
  <c r="U117" i="10"/>
  <c r="U525" i="10"/>
  <c r="U965" i="10"/>
  <c r="U609" i="10"/>
  <c r="U722" i="10"/>
  <c r="U1884" i="10"/>
  <c r="U2317" i="10"/>
  <c r="U2608" i="10"/>
  <c r="U1000" i="10"/>
  <c r="U2130" i="10"/>
  <c r="U2431" i="10"/>
  <c r="U3476" i="10"/>
  <c r="U419" i="10"/>
  <c r="U3373" i="10"/>
  <c r="U2453" i="10"/>
  <c r="U1342" i="10"/>
  <c r="U890" i="10"/>
  <c r="U3436" i="10"/>
  <c r="U3225" i="10"/>
  <c r="U1078" i="10"/>
  <c r="U483" i="10"/>
  <c r="U1758" i="10"/>
  <c r="U857" i="10"/>
  <c r="U675" i="10"/>
  <c r="U52" i="10"/>
  <c r="U1926" i="10"/>
  <c r="U2116" i="10"/>
  <c r="U417" i="10"/>
  <c r="U1122" i="10"/>
  <c r="U1138" i="10"/>
  <c r="U2893" i="10"/>
  <c r="U2977" i="10"/>
  <c r="U2535" i="10"/>
  <c r="U3278" i="10"/>
  <c r="U2250" i="10"/>
  <c r="U2858" i="10"/>
  <c r="U768" i="10"/>
  <c r="U886" i="10"/>
  <c r="U2520" i="10"/>
  <c r="U289" i="10"/>
  <c r="U1205" i="10"/>
  <c r="U2715" i="10"/>
  <c r="U3448" i="10"/>
  <c r="U3018" i="10"/>
  <c r="U3045" i="10"/>
  <c r="U669" i="10"/>
  <c r="U213" i="10"/>
  <c r="U893" i="10"/>
  <c r="U317" i="10"/>
  <c r="U842" i="10"/>
  <c r="U1208" i="10"/>
  <c r="U1337" i="10"/>
  <c r="U1954" i="10"/>
  <c r="U14" i="10"/>
  <c r="U1448" i="10"/>
  <c r="U878" i="10"/>
  <c r="U2728" i="10"/>
  <c r="U1845" i="10"/>
  <c r="U2429" i="10"/>
  <c r="U2502" i="10"/>
  <c r="U3091" i="10"/>
  <c r="U2899" i="10"/>
  <c r="U3395" i="10"/>
  <c r="U3433" i="10"/>
  <c r="U2276" i="10"/>
  <c r="U2754" i="10"/>
  <c r="U2195" i="10"/>
  <c r="U3443" i="10"/>
  <c r="U3199" i="10"/>
  <c r="U451" i="10"/>
  <c r="U567" i="10"/>
  <c r="U74" i="10"/>
  <c r="U849" i="10"/>
  <c r="U631" i="10"/>
  <c r="U385" i="10"/>
  <c r="U597" i="10"/>
  <c r="U1313" i="10"/>
  <c r="U1688" i="10"/>
  <c r="U2670" i="10"/>
  <c r="U3254" i="10"/>
  <c r="U2863" i="10"/>
  <c r="U3129" i="10"/>
  <c r="U3145" i="10"/>
  <c r="U2723" i="10"/>
  <c r="U1764" i="10"/>
  <c r="U3249" i="10"/>
  <c r="U2312" i="10"/>
  <c r="U2497" i="10"/>
  <c r="U2832" i="10"/>
  <c r="U3268" i="10"/>
  <c r="U969" i="10"/>
  <c r="U2742" i="10"/>
  <c r="U1318" i="10"/>
  <c r="U2808" i="10"/>
  <c r="U1080" i="10"/>
  <c r="U500" i="10"/>
  <c r="U705" i="10"/>
  <c r="U1008" i="10"/>
  <c r="U66" i="10"/>
  <c r="U679" i="10"/>
  <c r="U745" i="10"/>
  <c r="U1177" i="10"/>
  <c r="U1498" i="10"/>
  <c r="U2152" i="10"/>
  <c r="U1017" i="10"/>
  <c r="U2361" i="10"/>
  <c r="U3163" i="10"/>
  <c r="U3356" i="10"/>
  <c r="U2565" i="10"/>
  <c r="U2586" i="10"/>
  <c r="U998" i="10"/>
  <c r="U3276" i="10"/>
  <c r="U2651" i="10"/>
  <c r="U2910" i="10"/>
  <c r="U1621" i="10"/>
  <c r="U2886" i="10"/>
  <c r="U2197" i="10"/>
  <c r="U359" i="10"/>
  <c r="U566" i="10"/>
  <c r="U1736" i="10"/>
  <c r="U906" i="10"/>
  <c r="U2941" i="10"/>
  <c r="U3451" i="10"/>
  <c r="U3240" i="10"/>
  <c r="U2356" i="10"/>
  <c r="U1062" i="10"/>
  <c r="U787" i="10"/>
  <c r="U1054" i="10"/>
  <c r="U1726" i="10"/>
  <c r="U134" i="10"/>
  <c r="U285" i="10"/>
  <c r="U737" i="10"/>
  <c r="U1484" i="10"/>
  <c r="U1061" i="10"/>
  <c r="U1052" i="10"/>
  <c r="U1756" i="10"/>
  <c r="U949" i="10"/>
  <c r="U1101" i="10"/>
  <c r="U3139" i="10"/>
  <c r="U1904" i="10"/>
  <c r="U2280" i="10"/>
  <c r="U2407" i="10"/>
  <c r="U2546" i="10"/>
  <c r="U3349" i="10"/>
  <c r="U936" i="10"/>
  <c r="U1401" i="10"/>
  <c r="U2449" i="10"/>
  <c r="U3113" i="10"/>
  <c r="U1486" i="10"/>
  <c r="U1782" i="10"/>
  <c r="U3453" i="10"/>
  <c r="U2292" i="10"/>
  <c r="U1968" i="10"/>
  <c r="U550" i="10"/>
  <c r="U1809" i="10"/>
  <c r="U748" i="10"/>
  <c r="U2782" i="10"/>
  <c r="U581" i="10"/>
  <c r="U2667" i="10"/>
  <c r="U1971" i="10"/>
  <c r="U914" i="10"/>
  <c r="U2533" i="10"/>
  <c r="U2969" i="10"/>
  <c r="U1328" i="10"/>
  <c r="U1252" i="10"/>
  <c r="U3434" i="10"/>
  <c r="U1966" i="10"/>
  <c r="U2032" i="10"/>
  <c r="U2721" i="10"/>
  <c r="U1450" i="10"/>
  <c r="U1478" i="10"/>
  <c r="U844" i="10"/>
  <c r="U1247" i="10"/>
  <c r="U222" i="10"/>
  <c r="U2094" i="10"/>
  <c r="U3244" i="10"/>
  <c r="U1799" i="10"/>
  <c r="U377" i="10"/>
  <c r="U457" i="10"/>
  <c r="U3061" i="10"/>
  <c r="U3042" i="10"/>
  <c r="U114" i="10"/>
  <c r="U785" i="10"/>
  <c r="U421" i="10"/>
  <c r="U1188" i="10"/>
  <c r="U1320" i="10"/>
  <c r="U1791" i="10"/>
  <c r="U761" i="10"/>
  <c r="U1057" i="10"/>
  <c r="U1865" i="10"/>
  <c r="U2916" i="10"/>
  <c r="U2639" i="10"/>
  <c r="U3391" i="10"/>
  <c r="U2669" i="10"/>
  <c r="U3420" i="10"/>
  <c r="U212" i="10"/>
  <c r="U78" i="10"/>
  <c r="U2234" i="10"/>
  <c r="U2310" i="10"/>
  <c r="U3062" i="10"/>
  <c r="U1854" i="10"/>
  <c r="U2148" i="10"/>
  <c r="U1588" i="10"/>
  <c r="U436" i="10"/>
  <c r="U2583" i="10"/>
  <c r="U3295" i="10"/>
  <c r="U1420" i="10"/>
  <c r="U133" i="10"/>
  <c r="U319" i="10"/>
  <c r="U515" i="10"/>
  <c r="U115" i="10"/>
  <c r="U833" i="10"/>
  <c r="U767" i="10"/>
  <c r="U863" i="10"/>
  <c r="U2181" i="10"/>
  <c r="U1428" i="10"/>
  <c r="U1846" i="10"/>
  <c r="U1477" i="10"/>
  <c r="U960" i="10"/>
  <c r="U1824" i="10"/>
  <c r="U2534" i="10"/>
  <c r="U2633" i="10"/>
  <c r="U2735" i="10"/>
  <c r="U1797" i="10"/>
  <c r="U2226" i="10"/>
  <c r="U2207" i="10"/>
  <c r="U2625" i="10"/>
  <c r="U2255" i="10"/>
  <c r="U3288" i="10"/>
  <c r="U3147" i="10"/>
  <c r="U3065" i="10"/>
  <c r="U3008" i="10"/>
  <c r="U2392" i="10"/>
  <c r="U1508" i="10"/>
  <c r="U531" i="10"/>
  <c r="U2368" i="10"/>
  <c r="U2552" i="10"/>
  <c r="U13" i="10"/>
  <c r="U1386" i="10"/>
  <c r="U3121" i="10"/>
  <c r="U3417" i="10"/>
  <c r="U1124" i="10"/>
  <c r="U1096" i="10"/>
  <c r="U882" i="10"/>
  <c r="U321" i="10"/>
  <c r="U1194" i="10"/>
  <c r="U1702" i="10"/>
  <c r="U469" i="10"/>
  <c r="U1108" i="10"/>
  <c r="U18" i="10"/>
  <c r="U1709" i="10"/>
  <c r="U1880" i="10"/>
  <c r="U1305" i="10"/>
  <c r="U2443" i="10"/>
  <c r="U2758" i="10"/>
  <c r="U2418" i="10"/>
  <c r="U2514" i="10"/>
  <c r="U2526" i="10"/>
  <c r="U3180" i="10"/>
  <c r="U3128" i="10"/>
  <c r="U2890" i="10"/>
  <c r="U1940" i="10"/>
  <c r="U1632" i="10"/>
  <c r="U1106" i="10"/>
  <c r="U894" i="10"/>
  <c r="U3327" i="10"/>
  <c r="U3003" i="10"/>
  <c r="U3176" i="10"/>
  <c r="U124" i="10"/>
  <c r="U3178" i="10"/>
  <c r="U2507" i="10"/>
  <c r="U1382" i="10"/>
  <c r="U1665" i="10"/>
  <c r="U2071" i="10"/>
  <c r="U725" i="10"/>
  <c r="U1298" i="10"/>
  <c r="U2362" i="10"/>
  <c r="U2007" i="10"/>
  <c r="U2386" i="10"/>
  <c r="U2567" i="10"/>
  <c r="U2793" i="10"/>
  <c r="U3161" i="10"/>
  <c r="U3097" i="10"/>
  <c r="U2111" i="10"/>
  <c r="U2974" i="10"/>
  <c r="U1555" i="10"/>
  <c r="U3378" i="10"/>
  <c r="U2786" i="10"/>
  <c r="U1623" i="10"/>
  <c r="U749" i="10"/>
  <c r="U201" i="10"/>
  <c r="U2274" i="10"/>
  <c r="U2424" i="10"/>
  <c r="U663" i="10"/>
  <c r="U628" i="10"/>
  <c r="U2996" i="10"/>
  <c r="U2864" i="10"/>
  <c r="U1264" i="10"/>
  <c r="U1323" i="10"/>
  <c r="U918" i="10"/>
  <c r="U1794" i="10"/>
  <c r="U365" i="10"/>
  <c r="U113" i="10"/>
  <c r="U252" i="10"/>
  <c r="U435" i="10"/>
  <c r="U944" i="10"/>
  <c r="U1980" i="10"/>
  <c r="U2139" i="10"/>
  <c r="U3005" i="10"/>
  <c r="U3092" i="10"/>
  <c r="U2964" i="10"/>
  <c r="U1219" i="10"/>
  <c r="U236" i="10"/>
  <c r="U1746" i="10"/>
  <c r="U2087" i="10"/>
  <c r="U861" i="10"/>
  <c r="U606" i="10"/>
  <c r="U1680" i="10"/>
  <c r="U563" i="10"/>
  <c r="U707" i="10"/>
  <c r="U966" i="10"/>
  <c r="U623" i="10"/>
  <c r="U950" i="10"/>
  <c r="U132" i="10"/>
  <c r="U654" i="10"/>
  <c r="U1012" i="10"/>
  <c r="U1628" i="10"/>
  <c r="U1673" i="10"/>
  <c r="U1521" i="10"/>
  <c r="U523" i="10"/>
  <c r="U1624" i="10"/>
  <c r="U962" i="10"/>
  <c r="U2153" i="10"/>
  <c r="U198" i="10"/>
  <c r="U2" i="10"/>
  <c r="U2461" i="10"/>
  <c r="U2816" i="10"/>
  <c r="U1774" i="10"/>
  <c r="U2718" i="10"/>
  <c r="U1842" i="10"/>
  <c r="U2717" i="10"/>
  <c r="U2740" i="10"/>
  <c r="U1536" i="10"/>
  <c r="U2252" i="10"/>
  <c r="U2878" i="10"/>
  <c r="U1675" i="10"/>
  <c r="U238" i="10"/>
  <c r="U812" i="10"/>
  <c r="U662" i="10"/>
  <c r="U234" i="10"/>
  <c r="U2838" i="10"/>
  <c r="U946" i="10"/>
  <c r="U575" i="10"/>
  <c r="U1825" i="10"/>
  <c r="U145" i="10"/>
  <c r="U2582" i="10"/>
  <c r="U2902" i="10"/>
  <c r="U2151" i="10"/>
  <c r="U3000" i="10"/>
  <c r="U188" i="10"/>
  <c r="U836" i="10"/>
  <c r="U1657" i="10"/>
  <c r="U2206" i="10"/>
  <c r="U2598" i="10"/>
  <c r="U1004" i="10"/>
  <c r="U1775" i="10"/>
  <c r="U730" i="10"/>
  <c r="U1712" i="10"/>
  <c r="U2580" i="10"/>
  <c r="U5" i="10"/>
  <c r="U1550" i="10"/>
  <c r="U174" i="10"/>
  <c r="U990" i="10"/>
  <c r="U556" i="10"/>
  <c r="U1654" i="10"/>
  <c r="U2172" i="10"/>
  <c r="U2041" i="10"/>
  <c r="U2168" i="10"/>
  <c r="U1958" i="10"/>
  <c r="U2451" i="10"/>
  <c r="U76" i="10"/>
  <c r="U98" i="10"/>
  <c r="U629" i="10"/>
  <c r="U1837" i="10"/>
  <c r="U396" i="10"/>
  <c r="U507" i="10"/>
  <c r="U1120" i="10"/>
  <c r="U210" i="10"/>
  <c r="U1326" i="10"/>
  <c r="U1512" i="10"/>
  <c r="U1072" i="10"/>
  <c r="U1992" i="10"/>
  <c r="U976" i="10"/>
  <c r="U2049" i="10"/>
  <c r="U2165" i="10"/>
  <c r="U2571" i="10"/>
  <c r="U2543" i="10"/>
  <c r="U3098" i="10"/>
  <c r="U3229" i="10"/>
  <c r="U2132" i="10"/>
  <c r="U2597" i="10"/>
  <c r="U3286" i="10"/>
  <c r="U1860" i="10"/>
  <c r="U2541" i="10"/>
  <c r="U3224" i="10"/>
  <c r="U1935" i="10"/>
  <c r="U2988" i="10"/>
  <c r="U3171" i="10"/>
  <c r="U2470" i="10"/>
  <c r="U2290" i="10"/>
  <c r="U3172" i="10"/>
  <c r="U1885" i="10"/>
  <c r="U2216" i="10"/>
  <c r="U2547" i="10"/>
  <c r="U3184" i="10"/>
  <c r="U1779" i="10"/>
  <c r="U2595" i="10"/>
  <c r="U2947" i="10"/>
  <c r="U3472" i="10"/>
  <c r="U2326" i="10"/>
  <c r="U2618" i="10"/>
  <c r="U2924" i="10"/>
  <c r="U3342" i="10"/>
  <c r="U1699" i="10"/>
  <c r="U1066" i="10"/>
  <c r="U2432" i="10"/>
  <c r="U822" i="10"/>
  <c r="U1613" i="10"/>
  <c r="U262" i="10"/>
  <c r="U3302" i="10"/>
  <c r="U2769" i="10"/>
  <c r="U2456" i="10"/>
  <c r="U1392" i="10"/>
  <c r="U2000" i="10"/>
  <c r="U2860" i="10"/>
  <c r="U3393" i="10"/>
  <c r="U94" i="10"/>
  <c r="U1024" i="10"/>
  <c r="U26" i="10"/>
  <c r="U491" i="10"/>
  <c r="U43" i="10"/>
  <c r="U1516" i="10"/>
  <c r="U1118" i="10"/>
  <c r="U31" i="10"/>
  <c r="U355" i="10"/>
  <c r="U158" i="10"/>
  <c r="U504" i="10"/>
  <c r="U2074" i="10"/>
  <c r="U1918" i="10"/>
  <c r="U735" i="10"/>
  <c r="U831" i="10"/>
  <c r="U1316" i="10"/>
  <c r="U1637" i="10"/>
  <c r="U1214" i="10"/>
  <c r="U1728" i="10"/>
  <c r="U1384" i="10"/>
  <c r="U1744" i="10"/>
  <c r="U2020" i="10"/>
  <c r="U2918" i="10"/>
  <c r="U2024" i="10"/>
  <c r="U2892" i="10"/>
  <c r="U3079" i="10"/>
  <c r="U3173" i="10"/>
  <c r="U2519" i="10"/>
  <c r="U2763" i="10"/>
  <c r="U1134" i="10"/>
  <c r="U2686" i="10"/>
  <c r="U3050" i="10"/>
  <c r="U1888" i="10"/>
  <c r="U1218" i="10"/>
  <c r="U2224" i="10"/>
  <c r="U1938" i="10"/>
  <c r="U1353" i="10"/>
  <c r="U2954" i="10"/>
  <c r="U2979" i="10"/>
  <c r="U1627" i="10"/>
  <c r="U2017" i="10"/>
  <c r="U1839" i="10"/>
  <c r="U2441" i="10"/>
  <c r="U2637" i="10"/>
  <c r="U2677" i="10"/>
  <c r="U2472" i="10"/>
  <c r="U3081" i="10"/>
  <c r="U997" i="10"/>
  <c r="U988" i="10"/>
  <c r="U2820" i="10"/>
  <c r="U1776" i="10"/>
  <c r="U3015" i="10"/>
  <c r="U630" i="10"/>
  <c r="U1907" i="10"/>
  <c r="U2882" i="10"/>
  <c r="U2962" i="10"/>
  <c r="U3484" i="10"/>
  <c r="U3185" i="10"/>
  <c r="U2415" i="10"/>
  <c r="U1912" i="10"/>
  <c r="U2110" i="10"/>
  <c r="U2912" i="10"/>
  <c r="U1505" i="10"/>
  <c r="U2885" i="10"/>
  <c r="U3217" i="10"/>
  <c r="U1537" i="10"/>
  <c r="U546" i="10"/>
  <c r="U1852" i="10"/>
  <c r="U503" i="10"/>
  <c r="U1546" i="10"/>
  <c r="U1718" i="10"/>
  <c r="U3188" i="10"/>
  <c r="U3371" i="10"/>
  <c r="U3124" i="10"/>
  <c r="U3256" i="10"/>
  <c r="U1945" i="10"/>
  <c r="U2607" i="10"/>
  <c r="U2399" i="10"/>
  <c r="U1571" i="10"/>
  <c r="U1843" i="10"/>
  <c r="U2467" i="10"/>
  <c r="U214" i="10"/>
  <c r="U3205" i="10"/>
  <c r="U972" i="10"/>
  <c r="U585" i="10"/>
  <c r="U2318" i="10"/>
  <c r="U1133" i="10"/>
  <c r="U1576" i="10"/>
  <c r="U2438" i="10"/>
  <c r="U2654" i="10"/>
  <c r="U3414" i="10"/>
  <c r="U2469" i="10"/>
  <c r="U1185" i="10"/>
  <c r="U3429" i="10"/>
  <c r="U3037" i="10"/>
  <c r="U2091" i="10"/>
  <c r="U3386" i="10"/>
  <c r="U307" i="10"/>
  <c r="U242" i="10"/>
  <c r="U479" i="10"/>
  <c r="U2523" i="10"/>
  <c r="U3118" i="10"/>
  <c r="U3114" i="10"/>
  <c r="U1528" i="10"/>
  <c r="U1220" i="10"/>
  <c r="U405" i="10"/>
  <c r="U1757" i="10"/>
  <c r="U2304" i="10"/>
  <c r="U168" i="10"/>
  <c r="U1684" i="10"/>
  <c r="U986" i="10"/>
  <c r="U1466" i="10"/>
  <c r="U1116" i="10"/>
  <c r="U783" i="10"/>
  <c r="U1424" i="10"/>
  <c r="U769" i="10"/>
  <c r="U1060" i="10"/>
  <c r="U1336" i="10"/>
  <c r="U789" i="10"/>
  <c r="U3376" i="10"/>
  <c r="U2061" i="10"/>
  <c r="U2937" i="10"/>
  <c r="U3241" i="10"/>
  <c r="U3017" i="10"/>
  <c r="U3024" i="10"/>
  <c r="U3492" i="10"/>
  <c r="U2345" i="10"/>
  <c r="U2223" i="10"/>
  <c r="U2307" i="10"/>
  <c r="U2085" i="10"/>
  <c r="U1076" i="10"/>
  <c r="U3226" i="10"/>
  <c r="U37" i="10"/>
  <c r="U1867" i="10"/>
  <c r="U2501" i="10"/>
  <c r="U2672" i="10"/>
  <c r="U3054" i="10"/>
  <c r="U3105" i="10"/>
  <c r="U3432" i="10"/>
  <c r="U3208" i="10"/>
  <c r="U2447" i="10"/>
  <c r="U2495" i="10"/>
  <c r="U2889" i="10"/>
  <c r="U3329" i="10"/>
  <c r="U3189" i="10"/>
  <c r="U588" i="10"/>
  <c r="U721" i="10"/>
  <c r="U529" i="10"/>
  <c r="U1050" i="10"/>
  <c r="U154" i="10"/>
  <c r="U392" i="10"/>
  <c r="U1780" i="10"/>
  <c r="U1768" i="10"/>
  <c r="U246" i="10"/>
  <c r="U331" i="10"/>
  <c r="U1681" i="10"/>
  <c r="U1742" i="10"/>
  <c r="U2140" i="10"/>
  <c r="U1041" i="10"/>
  <c r="U703" i="10"/>
  <c r="U799" i="10"/>
  <c r="U1470" i="10"/>
  <c r="U1032" i="10"/>
  <c r="U2184" i="10"/>
  <c r="U1682" i="10"/>
  <c r="U85" i="10"/>
  <c r="U1558" i="10"/>
  <c r="U3126" i="10"/>
  <c r="U1641" i="10"/>
  <c r="U2545" i="10"/>
  <c r="U2403" i="10"/>
  <c r="U2749" i="10"/>
  <c r="U1581" i="10"/>
  <c r="U2076" i="10"/>
  <c r="U3495" i="10"/>
  <c r="U1821" i="10"/>
  <c r="U2190" i="10"/>
  <c r="U2725" i="10"/>
  <c r="U3123" i="10"/>
  <c r="U2550" i="10"/>
  <c r="U2655" i="10"/>
  <c r="U2187" i="10"/>
  <c r="U3083" i="10"/>
  <c r="U3051" i="10"/>
  <c r="U1858" i="10"/>
  <c r="U3049" i="10"/>
  <c r="U2343" i="10"/>
  <c r="U2549" i="10"/>
  <c r="U3410" i="10"/>
  <c r="U547" i="10"/>
  <c r="U166" i="10"/>
  <c r="U2341" i="10"/>
  <c r="U357" i="10"/>
  <c r="U226" i="10"/>
  <c r="U1140" i="10"/>
  <c r="U3056" i="10"/>
  <c r="U847" i="10"/>
  <c r="U1490" i="10"/>
  <c r="U645" i="10"/>
  <c r="U1456" i="10"/>
  <c r="U455" i="10"/>
  <c r="U1738" i="10"/>
  <c r="U2853" i="10"/>
  <c r="U2746" i="10"/>
  <c r="U363" i="10"/>
  <c r="U641" i="10"/>
  <c r="U1432" i="10"/>
  <c r="U1895" i="10"/>
  <c r="U420" i="10"/>
  <c r="U9" i="10"/>
  <c r="U499" i="10"/>
  <c r="U297" i="10"/>
  <c r="U281" i="10"/>
  <c r="U2297" i="10"/>
  <c r="U578" i="10"/>
  <c r="U1237" i="10"/>
  <c r="U2158" i="10"/>
  <c r="U981" i="10"/>
  <c r="U1385" i="10"/>
  <c r="U2659" i="10"/>
  <c r="U2577" i="10"/>
  <c r="U2950" i="10"/>
  <c r="U1362" i="10"/>
  <c r="U2025" i="10"/>
  <c r="U2316" i="10"/>
  <c r="U2852" i="10"/>
  <c r="U3144" i="10"/>
  <c r="U2643" i="10"/>
  <c r="U3292" i="10"/>
  <c r="U2581" i="10"/>
  <c r="U1998" i="10"/>
  <c r="U1333" i="10"/>
  <c r="U2499" i="10"/>
  <c r="U1402" i="10"/>
  <c r="U3330" i="10"/>
  <c r="U1591" i="10"/>
  <c r="U2815" i="10"/>
  <c r="U1642" i="10"/>
  <c r="U2963" i="10"/>
  <c r="U1366" i="10"/>
  <c r="U1540" i="10"/>
  <c r="U477" i="10"/>
  <c r="U481" i="10"/>
  <c r="U62" i="10"/>
  <c r="U1883" i="10"/>
  <c r="U624" i="10"/>
  <c r="U296" i="10"/>
  <c r="U1268" i="10"/>
  <c r="U484" i="10"/>
  <c r="U1126" i="10"/>
  <c r="U1144" i="10"/>
  <c r="U908" i="10"/>
  <c r="U1338" i="10"/>
  <c r="U961" i="10"/>
  <c r="U291" i="10"/>
  <c r="U1863" i="10"/>
  <c r="U1870" i="10"/>
  <c r="U1562" i="10"/>
  <c r="U1705" i="10"/>
  <c r="U3389" i="10"/>
  <c r="U2072" i="10"/>
  <c r="U2228" i="10"/>
  <c r="U3038" i="10"/>
  <c r="U3348" i="10"/>
  <c r="U2147" i="10"/>
  <c r="U3324" i="10"/>
  <c r="U3316" i="10"/>
  <c r="U2374" i="10"/>
  <c r="U3311" i="10"/>
  <c r="U2332" i="10"/>
  <c r="U2743" i="10"/>
  <c r="U2591" i="10"/>
  <c r="U2474" i="10"/>
  <c r="U3127" i="10"/>
  <c r="U2366" i="10"/>
  <c r="U2171" i="10"/>
  <c r="U2296" i="10"/>
  <c r="U2031" i="10"/>
  <c r="U2611" i="10"/>
  <c r="U700" i="10"/>
  <c r="U2536" i="10"/>
  <c r="U659" i="10"/>
  <c r="U978" i="10"/>
  <c r="U977" i="10"/>
  <c r="U2313" i="10"/>
  <c r="U2491" i="10"/>
  <c r="U2879" i="10"/>
  <c r="U2676" i="10"/>
  <c r="U2750" i="10"/>
  <c r="U2981" i="10"/>
  <c r="U2843" i="10"/>
  <c r="U470" i="10"/>
  <c r="U453" i="10"/>
  <c r="U693" i="10"/>
  <c r="U292" i="10"/>
  <c r="U865" i="10"/>
  <c r="U203" i="10"/>
  <c r="U449" i="10"/>
  <c r="U388" i="10"/>
  <c r="U677" i="10"/>
  <c r="U924" i="10"/>
  <c r="U539" i="10"/>
  <c r="U397" i="10"/>
  <c r="U138" i="10"/>
  <c r="U389" i="10"/>
  <c r="U682" i="10"/>
  <c r="U328" i="10"/>
  <c r="U413" i="10"/>
  <c r="U303" i="10"/>
  <c r="U497" i="10"/>
  <c r="U829" i="10"/>
  <c r="U393" i="10"/>
  <c r="U835" i="10"/>
  <c r="U912" i="10"/>
  <c r="U1345" i="10"/>
  <c r="U753" i="10"/>
  <c r="U1464" i="10"/>
  <c r="U1146" i="10"/>
  <c r="U1289" i="10"/>
  <c r="U126" i="10"/>
  <c r="U905" i="10"/>
  <c r="U884" i="10"/>
  <c r="U468" i="10"/>
  <c r="U1280" i="10"/>
  <c r="U731" i="10"/>
  <c r="U827" i="10"/>
  <c r="U2289" i="10"/>
  <c r="U3107" i="10"/>
  <c r="U3169" i="10"/>
  <c r="U1766" i="10"/>
  <c r="U2801" i="10"/>
  <c r="U2113" i="10"/>
  <c r="U2236" i="10"/>
  <c r="U3262" i="10"/>
  <c r="U3201" i="10"/>
  <c r="U1983" i="10"/>
  <c r="U1806" i="10"/>
  <c r="U2569" i="10"/>
  <c r="U2511" i="10"/>
  <c r="U3363" i="10"/>
  <c r="U3165" i="10"/>
  <c r="U3179" i="10"/>
  <c r="U1818" i="10"/>
  <c r="U2063" i="10"/>
  <c r="U1321" i="10"/>
  <c r="U224" i="10"/>
  <c r="U2254" i="10"/>
  <c r="U3076" i="10"/>
  <c r="U2671" i="10"/>
  <c r="U3424" i="10"/>
  <c r="U2865" i="10"/>
  <c r="U1274" i="10"/>
  <c r="U3413" i="10"/>
  <c r="U2285" i="10"/>
  <c r="U3407" i="10"/>
  <c r="U1692" i="10"/>
  <c r="U175" i="10"/>
  <c r="U555" i="10"/>
  <c r="U243" i="10"/>
  <c r="U1368" i="10"/>
  <c r="U1646" i="10"/>
  <c r="U1874" i="10"/>
  <c r="U3143" i="10"/>
  <c r="U2767" i="10"/>
  <c r="U3031" i="10"/>
  <c r="U3089" i="10"/>
  <c r="U2789" i="10"/>
  <c r="U1094" i="10"/>
  <c r="U2455" i="10"/>
  <c r="U2402" i="10"/>
  <c r="U1982" i="10"/>
  <c r="U2771" i="10"/>
  <c r="U952" i="10"/>
  <c r="U1762" i="10"/>
  <c r="U284" i="10"/>
  <c r="U1771" i="10"/>
  <c r="U351" i="10"/>
  <c r="U395" i="10"/>
  <c r="U592" i="10"/>
  <c r="U1510" i="10"/>
  <c r="U577" i="10"/>
  <c r="U276" i="10"/>
  <c r="U813" i="10"/>
  <c r="U488" i="10"/>
  <c r="U576" i="10"/>
  <c r="U1170" i="10"/>
  <c r="U473" i="10"/>
  <c r="U729" i="10"/>
  <c r="U1476" i="10"/>
  <c r="U111" i="10"/>
  <c r="U1922" i="10"/>
  <c r="U293" i="10"/>
  <c r="U55" i="10"/>
  <c r="U1429" i="10"/>
  <c r="U751" i="10"/>
  <c r="U1672" i="10"/>
  <c r="U1975" i="10"/>
  <c r="U30" i="10"/>
  <c r="U1049" i="10"/>
  <c r="U930" i="10"/>
  <c r="U1914" i="10"/>
  <c r="U2042" i="10"/>
  <c r="U2212" i="10"/>
  <c r="U2599" i="10"/>
  <c r="U2570" i="10"/>
  <c r="U1589" i="10"/>
  <c r="U2370" i="10"/>
  <c r="U3245" i="10"/>
  <c r="U3251" i="10"/>
  <c r="U3501" i="10"/>
  <c r="U2551" i="10"/>
  <c r="U1840" i="10"/>
  <c r="U1946" i="10"/>
  <c r="U2690" i="10"/>
  <c r="U131" i="10"/>
  <c r="U743" i="10"/>
  <c r="U3052" i="10"/>
  <c r="U3232" i="10"/>
  <c r="U3193" i="10"/>
  <c r="U2246" i="10"/>
  <c r="U1698" i="10"/>
  <c r="U494" i="10"/>
  <c r="U843" i="10"/>
  <c r="U608" i="10"/>
  <c r="U324" i="10"/>
  <c r="U1826" i="10"/>
  <c r="U1360" i="10"/>
  <c r="U339" i="10"/>
  <c r="U3396" i="10"/>
  <c r="U2748" i="10"/>
  <c r="U2705" i="10"/>
  <c r="U3445" i="10"/>
  <c r="U1568" i="10"/>
  <c r="U3447" i="10"/>
  <c r="U2079" i="10"/>
  <c r="U3405" i="10"/>
  <c r="U757" i="10"/>
  <c r="U1686" i="10"/>
  <c r="U2972" i="10"/>
  <c r="U695" i="10"/>
  <c r="U1767" i="10"/>
  <c r="U837" i="10"/>
  <c r="U1225" i="10"/>
  <c r="U139" i="10"/>
  <c r="U227" i="10"/>
  <c r="U485" i="10"/>
  <c r="U1811" i="10"/>
  <c r="U432" i="10"/>
  <c r="U937" i="10"/>
  <c r="U2315" i="10"/>
  <c r="U1082" i="10"/>
  <c r="U1570" i="10"/>
  <c r="U2052" i="10"/>
  <c r="U678" i="10"/>
  <c r="U41" i="10"/>
  <c r="U2442" i="10"/>
  <c r="U1748" i="10"/>
  <c r="U3409" i="10"/>
  <c r="U3297" i="10"/>
  <c r="U3390" i="10"/>
  <c r="U2437" i="10"/>
  <c r="U1787" i="10"/>
  <c r="U1614" i="10"/>
  <c r="U1634" i="10"/>
  <c r="U2044" i="10"/>
  <c r="U2527" i="10"/>
  <c r="U1649" i="10"/>
  <c r="U2010" i="10"/>
  <c r="U2857" i="10"/>
  <c r="U2730" i="10"/>
  <c r="U382" i="10"/>
  <c r="U1229" i="10"/>
  <c r="U1876" i="10"/>
  <c r="U304" i="10"/>
  <c r="U341" i="10"/>
  <c r="U755" i="10"/>
  <c r="U557" i="10"/>
  <c r="U445" i="10"/>
  <c r="U267" i="10"/>
  <c r="U536" i="10"/>
  <c r="U1234" i="10"/>
  <c r="U938" i="10"/>
  <c r="U881" i="10"/>
  <c r="U2755" i="10"/>
  <c r="U3494" i="10"/>
  <c r="U2558" i="10"/>
  <c r="U746" i="10"/>
  <c r="U2351" i="10"/>
  <c r="U2733" i="10"/>
  <c r="U1829" i="10"/>
  <c r="U587" i="10"/>
  <c r="U1518" i="10"/>
  <c r="U107" i="10"/>
  <c r="U427" i="10"/>
  <c r="U524" i="10"/>
  <c r="U308" i="10"/>
  <c r="U545" i="10"/>
  <c r="U1394" i="10"/>
  <c r="U607" i="10"/>
  <c r="U738" i="10"/>
  <c r="U1014" i="10"/>
  <c r="U1002" i="10"/>
  <c r="U1294" i="10"/>
  <c r="U614" i="10"/>
  <c r="U1036" i="10"/>
  <c r="U1500" i="10"/>
  <c r="U809" i="10"/>
  <c r="U646" i="10"/>
  <c r="U1389" i="10"/>
  <c r="U1020" i="10"/>
  <c r="U2764" i="10"/>
  <c r="U2908" i="10"/>
  <c r="U2423" i="10"/>
  <c r="U3248" i="10"/>
  <c r="U2311" i="10"/>
  <c r="U2331" i="10"/>
  <c r="U3340" i="10"/>
  <c r="U1732" i="10"/>
  <c r="U2270" i="10"/>
  <c r="U2213" i="10"/>
  <c r="U2983" i="10"/>
  <c r="U1273" i="10"/>
  <c r="U2934" i="10"/>
  <c r="U183" i="10"/>
  <c r="U364" i="10"/>
  <c r="U387" i="10"/>
  <c r="U84" i="10"/>
  <c r="U1276" i="10"/>
  <c r="U347" i="10"/>
  <c r="U401" i="10"/>
  <c r="U87" i="10"/>
  <c r="U279" i="10"/>
  <c r="U1908" i="10"/>
  <c r="U461" i="10"/>
  <c r="U67" i="10"/>
  <c r="U25" i="10"/>
  <c r="U70" i="10"/>
  <c r="U553" i="10"/>
  <c r="U1158" i="10"/>
  <c r="U159" i="10"/>
  <c r="U803" i="10"/>
  <c r="U411" i="10"/>
  <c r="U1141" i="10"/>
  <c r="U1334" i="10"/>
  <c r="U1482" i="10"/>
  <c r="U686" i="10"/>
  <c r="U875" i="10"/>
  <c r="U1462" i="10"/>
  <c r="U1098" i="10"/>
  <c r="U639" i="10"/>
  <c r="U496" i="10"/>
  <c r="U320" i="10"/>
  <c r="U1816" i="10"/>
  <c r="U1053" i="10"/>
  <c r="U699" i="10"/>
  <c r="U795" i="10"/>
  <c r="U1866" i="10"/>
  <c r="U2334" i="10"/>
  <c r="U1365" i="10"/>
  <c r="U1830" i="10"/>
  <c r="U2354" i="10"/>
  <c r="U3111" i="10"/>
  <c r="U1441" i="10"/>
  <c r="U2019" i="10"/>
  <c r="U2126" i="10"/>
  <c r="U2245" i="10"/>
  <c r="U3289" i="10"/>
  <c r="U980" i="10"/>
  <c r="U1868" i="10"/>
  <c r="U2089" i="10"/>
  <c r="U1046" i="10"/>
  <c r="U2810" i="10"/>
  <c r="U1658" i="10"/>
  <c r="U542" i="10"/>
  <c r="U859" i="10"/>
  <c r="U102" i="10"/>
  <c r="U270" i="10"/>
  <c r="U381" i="10"/>
  <c r="U845" i="10"/>
  <c r="U1781" i="10"/>
  <c r="U34" i="10"/>
  <c r="U706" i="10"/>
  <c r="U1352" i="10"/>
  <c r="U984" i="10"/>
  <c r="U1202" i="10"/>
  <c r="U311" i="10"/>
  <c r="U1314" i="10"/>
  <c r="U1598" i="10"/>
  <c r="U219" i="10"/>
  <c r="U501" i="10"/>
  <c r="U1578" i="10"/>
  <c r="U1928" i="10"/>
  <c r="U1872" i="10"/>
  <c r="U1999" i="10"/>
  <c r="U2915" i="10"/>
  <c r="U3028" i="10"/>
  <c r="U633" i="10"/>
  <c r="U2344" i="10"/>
  <c r="U1689" i="10"/>
  <c r="U2083" i="10"/>
  <c r="U1939" i="10"/>
  <c r="U3047" i="10"/>
  <c r="U2193" i="10"/>
  <c r="U2702" i="10"/>
  <c r="U1517" i="10"/>
  <c r="U3106" i="10"/>
  <c r="U2161" i="10"/>
  <c r="U2037" i="10"/>
  <c r="U2336" i="10"/>
  <c r="U2635" i="10"/>
  <c r="U2129" i="10"/>
  <c r="U2268" i="10"/>
  <c r="U112" i="10"/>
  <c r="U1224" i="10"/>
  <c r="U540" i="10"/>
  <c r="U476" i="10"/>
  <c r="U2413" i="10"/>
  <c r="U2999" i="10"/>
  <c r="U574" i="10"/>
  <c r="U348" i="10"/>
  <c r="U493" i="10"/>
  <c r="U793" i="10"/>
  <c r="U1196" i="10"/>
  <c r="U33" i="10"/>
  <c r="U275" i="10"/>
  <c r="U21" i="10"/>
  <c r="U517" i="10"/>
  <c r="U123" i="10"/>
  <c r="U441" i="10"/>
  <c r="U277" i="10"/>
  <c r="U568" i="10"/>
  <c r="U323" i="10"/>
  <c r="U118" i="10"/>
  <c r="U1261" i="10"/>
  <c r="U1636" i="10"/>
  <c r="U611" i="10"/>
  <c r="U825" i="10"/>
  <c r="U1494" i="10"/>
  <c r="U1750" i="10"/>
  <c r="U151" i="10"/>
  <c r="U1068" i="10"/>
  <c r="U719" i="10"/>
  <c r="U815" i="10"/>
  <c r="U993" i="10"/>
  <c r="U1213" i="10"/>
  <c r="U1380" i="10"/>
  <c r="U1773" i="10"/>
  <c r="U798" i="10"/>
  <c r="U1616" i="10"/>
  <c r="U1269" i="10"/>
  <c r="U1626" i="10"/>
  <c r="U634" i="10"/>
  <c r="U1034" i="10"/>
  <c r="U3159" i="10"/>
  <c r="U2002" i="10"/>
  <c r="U2487" i="10"/>
  <c r="U2840" i="10"/>
  <c r="U3133" i="10"/>
  <c r="U2579" i="10"/>
  <c r="U1117" i="10"/>
  <c r="U1901" i="10"/>
  <c r="U2134" i="10"/>
  <c r="U2471" i="10"/>
  <c r="U3181" i="10"/>
  <c r="U2081" i="10"/>
  <c r="U2772" i="10"/>
  <c r="U2930" i="10"/>
  <c r="U3071" i="10"/>
  <c r="U2337" i="10"/>
  <c r="U1697" i="10"/>
  <c r="U2841" i="10"/>
  <c r="U1346" i="10"/>
  <c r="U2575" i="10"/>
  <c r="U1250" i="10"/>
  <c r="U2095" i="10"/>
  <c r="U1329" i="10"/>
  <c r="U2103" i="10"/>
  <c r="U1790" i="10"/>
  <c r="U2478" i="10"/>
  <c r="U1460" i="10"/>
  <c r="U2612" i="10"/>
  <c r="U1110" i="10"/>
  <c r="U379" i="10"/>
  <c r="U1724" i="10"/>
  <c r="U1278" i="10"/>
  <c r="U2933" i="10"/>
  <c r="U2714" i="10"/>
  <c r="U925" i="10"/>
  <c r="U1445" i="10"/>
  <c r="U2657" i="10"/>
  <c r="U2371" i="10"/>
  <c r="U2191" i="10"/>
  <c r="U2944" i="10"/>
  <c r="U3259" i="10"/>
  <c r="U2503" i="10"/>
  <c r="U2925" i="10"/>
  <c r="U3335" i="10"/>
  <c r="U1986" i="10"/>
  <c r="U1822" i="10"/>
  <c r="U3100" i="10"/>
  <c r="U1308" i="10"/>
  <c r="U1198" i="10"/>
  <c r="U3236" i="10"/>
  <c r="U2780" i="10"/>
  <c r="U1955" i="10"/>
  <c r="U2064" i="10"/>
  <c r="U868" i="10"/>
  <c r="U1633" i="10"/>
  <c r="U3430" i="10"/>
  <c r="U1421" i="10"/>
  <c r="U2868" i="10"/>
  <c r="U1258" i="10"/>
  <c r="U1242" i="10"/>
  <c r="U1184" i="10"/>
  <c r="U917" i="10"/>
  <c r="U1142" i="10"/>
  <c r="U715" i="10"/>
  <c r="U2395" i="10"/>
  <c r="U2282" i="10"/>
  <c r="U3044" i="10"/>
  <c r="U2942" i="10"/>
  <c r="U3183" i="10"/>
  <c r="U2340" i="10"/>
  <c r="U2463" i="10"/>
  <c r="U1468" i="10"/>
  <c r="U2257" i="10"/>
  <c r="U3372" i="10"/>
  <c r="U3421" i="10"/>
  <c r="U2458" i="10"/>
  <c r="U3101" i="10"/>
  <c r="U1685" i="10"/>
  <c r="U2747" i="10"/>
  <c r="U2554" i="10"/>
  <c r="U1694" i="10"/>
  <c r="U2235" i="10"/>
  <c r="U1300" i="10"/>
  <c r="U1586" i="10"/>
  <c r="U3345" i="10"/>
  <c r="U3041" i="10"/>
  <c r="U802" i="10"/>
  <c r="U661" i="10"/>
  <c r="U1074" i="10"/>
  <c r="U1538" i="10"/>
  <c r="U57" i="10"/>
  <c r="U1292" i="10"/>
  <c r="U1526" i="10"/>
  <c r="U528" i="10"/>
  <c r="U638" i="10"/>
  <c r="U10" i="10"/>
  <c r="U2391" i="10"/>
  <c r="U1474" i="10"/>
  <c r="U657" i="10"/>
  <c r="U1001" i="10"/>
  <c r="U1961" i="10"/>
  <c r="U1906" i="10"/>
  <c r="U480" i="10"/>
  <c r="U1025" i="10"/>
  <c r="U373" i="10"/>
  <c r="U1376" i="10"/>
  <c r="U922" i="10"/>
  <c r="U1601" i="10"/>
  <c r="U1915" i="10"/>
  <c r="U2100" i="10"/>
  <c r="U2490" i="10"/>
  <c r="U2105" i="10"/>
  <c r="U3167" i="10"/>
  <c r="U3370" i="10"/>
  <c r="U3257" i="10"/>
  <c r="U1150" i="10"/>
  <c r="U2701" i="10"/>
  <c r="U2248" i="10"/>
  <c r="U1848" i="10"/>
  <c r="U2649" i="10"/>
  <c r="U3191" i="10"/>
  <c r="U3108" i="10"/>
  <c r="U3296" i="10"/>
  <c r="U3401" i="10"/>
  <c r="U1924" i="10"/>
  <c r="U287" i="10"/>
  <c r="U1549" i="10"/>
  <c r="U2824" i="10"/>
  <c r="U3099" i="10"/>
  <c r="U2976" i="10"/>
  <c r="U3151" i="10"/>
  <c r="U1398" i="10"/>
  <c r="U155" i="10"/>
  <c r="U429" i="10"/>
  <c r="U839" i="10"/>
  <c r="U689" i="10"/>
  <c r="U1324" i="10"/>
  <c r="U489" i="10"/>
  <c r="U255" i="10"/>
  <c r="U75" i="10"/>
  <c r="U119" i="10"/>
  <c r="U459" i="10"/>
  <c r="U1340" i="10"/>
  <c r="U1730" i="10"/>
  <c r="U103" i="10"/>
  <c r="U888" i="10"/>
  <c r="U1369" i="10"/>
  <c r="U1168" i="10"/>
  <c r="U1217" i="10"/>
  <c r="U443" i="10"/>
  <c r="U3" i="10"/>
  <c r="U1125" i="10"/>
  <c r="U594" i="10"/>
  <c r="U814" i="10"/>
  <c r="U2135" i="10"/>
  <c r="U909" i="10"/>
  <c r="U2287" i="10"/>
  <c r="U1977" i="10"/>
  <c r="U2378" i="10"/>
  <c r="U3027" i="10"/>
  <c r="U3073" i="10"/>
  <c r="U3305" i="10"/>
  <c r="U3369" i="10"/>
  <c r="U1851" i="10"/>
  <c r="U2768" i="10"/>
  <c r="U2931" i="10"/>
  <c r="U2881" i="10"/>
  <c r="U2785" i="10"/>
  <c r="U2273" i="10"/>
  <c r="U2439" i="10"/>
  <c r="U2482" i="10"/>
  <c r="U2578" i="10"/>
  <c r="U2873" i="10"/>
  <c r="U3341" i="10"/>
  <c r="U2641" i="10"/>
  <c r="U3034" i="10"/>
  <c r="U2506" i="10"/>
  <c r="U2601" i="10"/>
  <c r="U3010" i="10"/>
  <c r="U3449" i="10"/>
  <c r="U1400" i="10"/>
  <c r="U2264" i="10"/>
  <c r="U3275" i="10"/>
  <c r="U2022" i="10"/>
  <c r="U2203" i="10"/>
  <c r="U534" i="10"/>
  <c r="U1056" i="10"/>
  <c r="U2473" i="10"/>
  <c r="U2493" i="10"/>
  <c r="U1875" i="10"/>
  <c r="U3132" i="10"/>
  <c r="U2127" i="10"/>
  <c r="U2258" i="10"/>
  <c r="U2689" i="10"/>
  <c r="U1815" i="10"/>
  <c r="U69" i="10"/>
  <c r="U1862" i="10"/>
  <c r="U2975" i="10"/>
  <c r="U1265" i="10"/>
  <c r="U2737" i="10"/>
  <c r="U3212" i="10"/>
  <c r="U928" i="10"/>
  <c r="U2369" i="10"/>
  <c r="U2739" i="10"/>
  <c r="U3440" i="10"/>
  <c r="U3332" i="10"/>
  <c r="U1148" i="10"/>
  <c r="U2101" i="10"/>
  <c r="U2891" i="10"/>
  <c r="U218" i="10"/>
  <c r="U2382" i="10"/>
  <c r="U2799" i="10"/>
  <c r="U2960" i="10"/>
  <c r="U558" i="10"/>
  <c r="U404" i="10"/>
  <c r="U619" i="10"/>
  <c r="U444" i="10"/>
  <c r="U1243" i="10"/>
  <c r="U2904" i="10"/>
  <c r="U2553" i="10"/>
  <c r="U2544" i="10"/>
  <c r="U3464" i="10"/>
  <c r="U3408" i="10"/>
  <c r="U2306" i="10"/>
  <c r="U2073" i="10"/>
  <c r="U2587" i="10"/>
  <c r="U2634" i="10"/>
  <c r="U1533" i="10"/>
  <c r="U332" i="10"/>
  <c r="U207" i="10"/>
  <c r="U464" i="10"/>
  <c r="U1650" i="10"/>
  <c r="U711" i="10"/>
  <c r="U478" i="10"/>
  <c r="U288" i="10"/>
  <c r="U759" i="10"/>
  <c r="U584" i="10"/>
  <c r="U336" i="10"/>
  <c r="U1784" i="10"/>
  <c r="U811" i="10"/>
  <c r="U766" i="10"/>
  <c r="U1418" i="10"/>
  <c r="U818" i="10"/>
  <c r="U1048" i="10"/>
  <c r="U1560" i="10"/>
  <c r="U1565" i="10"/>
  <c r="U670" i="10"/>
  <c r="U1104" i="10"/>
  <c r="U880" i="10"/>
  <c r="U866" i="10"/>
  <c r="U954" i="10"/>
  <c r="U1013" i="10"/>
  <c r="U1238" i="10"/>
  <c r="U1602" i="10"/>
  <c r="U1669" i="10"/>
  <c r="U1166" i="10"/>
  <c r="U1390" i="10"/>
  <c r="U671" i="10"/>
  <c r="U400" i="10"/>
  <c r="U626" i="10"/>
  <c r="U1574" i="10"/>
  <c r="U2515" i="10"/>
  <c r="U3039" i="10"/>
  <c r="U806" i="10"/>
  <c r="U2262" i="10"/>
  <c r="U1882" i="10"/>
  <c r="U1931" i="10"/>
  <c r="U2687" i="10"/>
  <c r="U2691" i="10"/>
  <c r="U1306" i="10"/>
  <c r="U2498" i="10"/>
  <c r="U2594" i="10"/>
  <c r="U2844" i="10"/>
  <c r="U3489" i="10"/>
  <c r="U2805" i="10"/>
  <c r="U2319" i="10"/>
  <c r="U2522" i="10"/>
  <c r="U2393" i="10"/>
  <c r="U2320" i="10"/>
  <c r="U3374" i="10"/>
  <c r="U1827" i="10"/>
  <c r="U2419" i="10"/>
  <c r="U2005" i="10"/>
  <c r="U2242" i="10"/>
  <c r="U1245" i="10"/>
  <c r="U1670" i="10"/>
  <c r="U3427" i="10"/>
  <c r="U1561" i="10"/>
  <c r="U1991" i="10"/>
  <c r="U2877" i="10"/>
  <c r="U1786" i="10"/>
  <c r="U2244" i="10"/>
  <c r="U2479" i="10"/>
  <c r="U3385" i="10"/>
  <c r="U1554" i="10"/>
  <c r="U259" i="10"/>
  <c r="U701" i="10"/>
  <c r="U11" i="10"/>
  <c r="U1820" i="10"/>
  <c r="U380" i="10"/>
  <c r="U283" i="10"/>
  <c r="U340" i="10"/>
  <c r="U366" i="10"/>
  <c r="U454" i="10"/>
  <c r="U344" i="10"/>
  <c r="U1808" i="10"/>
  <c r="U846" i="10"/>
  <c r="U1844" i="10"/>
  <c r="U472" i="10"/>
  <c r="U2531" i="10"/>
  <c r="U2177" i="10"/>
  <c r="U2281" i="10"/>
  <c r="U3148" i="10"/>
  <c r="U1160" i="10"/>
  <c r="U2379" i="10"/>
  <c r="U95" i="10"/>
  <c r="U63" i="10"/>
  <c r="U710" i="10"/>
  <c r="U1222" i="10"/>
  <c r="U251" i="10"/>
  <c r="U1290" i="10"/>
  <c r="U211" i="10"/>
  <c r="U723" i="10"/>
  <c r="U586" i="10"/>
  <c r="U15" i="10"/>
  <c r="U127" i="10"/>
  <c r="U1026" i="10"/>
  <c r="U1325" i="10"/>
  <c r="U51" i="10"/>
  <c r="U851" i="10"/>
  <c r="U502" i="10"/>
  <c r="U1257" i="10"/>
  <c r="U1164" i="10"/>
  <c r="U2034" i="10"/>
  <c r="U1819" i="10"/>
  <c r="U408" i="10"/>
  <c r="U1916" i="10"/>
  <c r="U953" i="10"/>
  <c r="U19" i="10"/>
  <c r="U750" i="10"/>
  <c r="U1541" i="10"/>
  <c r="U1372" i="10"/>
  <c r="U1086" i="10"/>
  <c r="U1890" i="10"/>
  <c r="U2082" i="10"/>
  <c r="U1322" i="10"/>
  <c r="U2896" i="10"/>
  <c r="U3160" i="10"/>
  <c r="U1985" i="10"/>
  <c r="U2283" i="10"/>
  <c r="U2435" i="10"/>
  <c r="U2642" i="10"/>
  <c r="U3197" i="10"/>
  <c r="U3459" i="10"/>
  <c r="U2812" i="10"/>
  <c r="U3317" i="10"/>
  <c r="U3384" i="10"/>
  <c r="U1584" i="10"/>
  <c r="U1963" i="10"/>
  <c r="U2057" i="10"/>
  <c r="U2272" i="10"/>
  <c r="U2166" i="10"/>
  <c r="U1129" i="10"/>
  <c r="U1241" i="10"/>
  <c r="U2054" i="10"/>
  <c r="U1943" i="10"/>
  <c r="U2123" i="10"/>
  <c r="U2266" i="10"/>
  <c r="U2350" i="10"/>
  <c r="U1902" i="10"/>
  <c r="U1933" i="10"/>
  <c r="U1973" i="10"/>
  <c r="U2303" i="10"/>
  <c r="U2907" i="10"/>
  <c r="U2163" i="10"/>
  <c r="U2222" i="10"/>
  <c r="U247" i="10"/>
  <c r="U105" i="10"/>
  <c r="U369" i="10"/>
  <c r="U1293" i="10"/>
  <c r="U910" i="10"/>
  <c r="U1941" i="10"/>
  <c r="U194" i="10"/>
  <c r="U994" i="10"/>
  <c r="U3273" i="10"/>
  <c r="U3131" i="10"/>
  <c r="U2869" i="10"/>
  <c r="U2030" i="10"/>
  <c r="U2299" i="10"/>
  <c r="U2454" i="10"/>
  <c r="U2861" i="10"/>
  <c r="U2327" i="10"/>
  <c r="U299" i="10"/>
  <c r="U47" i="10"/>
  <c r="U368" i="10"/>
  <c r="U512" i="10"/>
  <c r="U1044" i="10"/>
  <c r="U1388" i="10"/>
  <c r="U231" i="10"/>
  <c r="U618" i="10"/>
  <c r="U438" i="10"/>
  <c r="U195" i="10"/>
  <c r="U187" i="10"/>
  <c r="U146" i="10"/>
  <c r="U352" i="10"/>
  <c r="U958" i="10"/>
  <c r="U1553" i="10"/>
  <c r="U1896" i="10"/>
  <c r="U758" i="10"/>
  <c r="U902" i="10"/>
  <c r="U1754" i="10"/>
  <c r="U376" i="10"/>
  <c r="U1835" i="10"/>
  <c r="U1374" i="10"/>
  <c r="U2046" i="10"/>
  <c r="U1040" i="10"/>
  <c r="U1286" i="10"/>
  <c r="U1749" i="10"/>
  <c r="U1064" i="10"/>
  <c r="U215" i="10"/>
  <c r="U1210" i="10"/>
  <c r="U1520" i="10"/>
  <c r="U1200" i="10"/>
  <c r="U1422" i="10"/>
  <c r="U1813" i="10"/>
  <c r="U2757" i="10"/>
  <c r="U1798" i="10"/>
  <c r="U1850" i="10"/>
  <c r="U2347" i="10"/>
  <c r="U2813" i="10"/>
  <c r="U2837" i="10"/>
  <c r="U2434" i="10"/>
  <c r="U2530" i="10"/>
  <c r="U2781" i="10"/>
  <c r="U3221" i="10"/>
  <c r="U2776" i="10"/>
  <c r="U3478" i="10"/>
  <c r="U2410" i="10"/>
  <c r="U2093" i="10"/>
  <c r="U3012" i="10"/>
  <c r="U2744" i="10"/>
  <c r="U2923" i="10"/>
  <c r="U2198" i="10"/>
  <c r="U1678" i="10"/>
  <c r="U1990" i="10"/>
  <c r="U1465" i="10"/>
  <c r="U1878" i="10"/>
  <c r="U2394" i="10"/>
  <c r="U1832" i="10"/>
  <c r="U2459" i="10"/>
  <c r="U2602" i="10"/>
  <c r="U3368" i="10"/>
  <c r="U2279" i="10"/>
  <c r="U2510" i="10"/>
  <c r="U2958" i="10"/>
  <c r="U1879" i="10"/>
  <c r="U2845" i="10"/>
  <c r="U3491" i="10"/>
  <c r="U1770" i="10"/>
  <c r="U3497" i="10"/>
  <c r="U1965" i="10"/>
  <c r="U2179" i="10"/>
  <c r="U3237" i="10"/>
  <c r="U1795" i="10"/>
  <c r="U1951" i="10"/>
  <c r="U1936" i="10"/>
  <c r="U1393" i="10"/>
  <c r="U2753" i="10"/>
  <c r="U2119" i="10"/>
  <c r="U3366" i="10"/>
  <c r="U3358" i="10"/>
  <c r="U1677" i="10"/>
  <c r="U2703" i="10"/>
  <c r="U2829" i="10"/>
  <c r="U532" i="10"/>
  <c r="U819" i="10"/>
  <c r="U610" i="10"/>
  <c r="U58" i="10"/>
  <c r="U301" i="10"/>
  <c r="U171" i="10"/>
  <c r="U1042" i="10"/>
  <c r="U460" i="10"/>
  <c r="U414" i="10"/>
  <c r="U970" i="10"/>
  <c r="U674" i="10"/>
  <c r="U1509" i="10"/>
  <c r="U407" i="10"/>
  <c r="U1452" i="10"/>
  <c r="U1714" i="10"/>
  <c r="U1892" i="10"/>
  <c r="U718" i="10"/>
  <c r="U1864" i="10"/>
  <c r="U2219" i="10"/>
  <c r="U1706" i="10"/>
  <c r="U775" i="10"/>
  <c r="U35" i="10"/>
  <c r="U424" i="10"/>
  <c r="U199" i="10"/>
  <c r="U456" i="10"/>
  <c r="U1596" i="10"/>
  <c r="U1530" i="10"/>
  <c r="U982" i="10"/>
  <c r="U1753" i="10"/>
  <c r="U2200" i="10"/>
  <c r="U3281" i="10"/>
  <c r="U2015" i="10"/>
  <c r="U2427" i="10"/>
  <c r="U2736" i="10"/>
  <c r="U2485" i="10"/>
  <c r="U2450" i="10"/>
  <c r="U3321" i="10"/>
  <c r="U3267" i="10"/>
  <c r="U2367" i="10"/>
  <c r="U2342" i="10"/>
  <c r="U3260" i="10"/>
  <c r="U2035" i="10"/>
  <c r="U2355" i="10"/>
  <c r="U2797" i="10"/>
  <c r="U1454" i="10"/>
  <c r="U2603" i="10"/>
  <c r="U2784" i="10"/>
  <c r="U771" i="10"/>
  <c r="U2295" i="10"/>
  <c r="U2383" i="10"/>
  <c r="U2445" i="10"/>
  <c r="U2559" i="10"/>
  <c r="U3469" i="10"/>
  <c r="U1622" i="10"/>
  <c r="U2050" i="10"/>
  <c r="U2027" i="10"/>
  <c r="U1514" i="10"/>
  <c r="U23" i="10"/>
  <c r="U1716" i="10"/>
  <c r="U658" i="10"/>
  <c r="U27" i="10"/>
  <c r="U1414" i="10"/>
  <c r="U433" i="10"/>
  <c r="U1102" i="10"/>
  <c r="U83" i="10"/>
  <c r="U360" i="10"/>
  <c r="U1182" i="10"/>
  <c r="U1128" i="10"/>
  <c r="U858" i="10"/>
  <c r="U1976" i="10"/>
  <c r="U2462" i="10"/>
  <c r="U3388" i="10"/>
  <c r="U235" i="10"/>
  <c r="U59" i="10"/>
  <c r="U727" i="10"/>
  <c r="U599" i="10"/>
  <c r="U147" i="10"/>
  <c r="U603" i="10"/>
  <c r="U898" i="10"/>
  <c r="U942" i="10"/>
  <c r="U791" i="10"/>
  <c r="U305" i="10"/>
  <c r="U518" i="10"/>
  <c r="U452" i="10"/>
  <c r="U280" i="10"/>
  <c r="U143" i="10"/>
  <c r="U142" i="10"/>
  <c r="U595" i="10"/>
  <c r="U1246" i="10"/>
  <c r="U1690" i="10"/>
  <c r="U739" i="10"/>
  <c r="U779" i="10"/>
  <c r="U1266" i="10"/>
  <c r="U1590" i="10"/>
  <c r="U1920" i="10"/>
  <c r="U1413" i="10"/>
  <c r="U1100" i="10"/>
  <c r="U1172" i="10"/>
  <c r="U1960" i="10"/>
  <c r="U1364" i="10"/>
  <c r="U1831" i="10"/>
  <c r="U1898" i="10"/>
  <c r="U239" i="10"/>
  <c r="U940" i="10"/>
  <c r="U1988" i="10"/>
  <c r="U2231" i="10"/>
  <c r="U1502" i="10"/>
  <c r="U1701" i="10"/>
  <c r="U2237" i="10"/>
  <c r="U3387" i="10"/>
  <c r="U2039" i="10"/>
  <c r="U2238" i="10"/>
  <c r="U2563" i="10"/>
  <c r="U2685" i="10"/>
  <c r="U2788" i="10"/>
  <c r="U2593" i="10"/>
  <c r="U2466" i="10"/>
  <c r="U3032" i="10"/>
  <c r="U3063" i="10"/>
  <c r="U2897" i="10"/>
  <c r="U3247" i="10"/>
  <c r="U2018" i="10"/>
  <c r="U3444" i="10"/>
  <c r="U3397" i="10"/>
  <c r="U3487" i="10"/>
  <c r="U2335" i="10"/>
  <c r="U2939" i="10"/>
  <c r="U807" i="10"/>
  <c r="U163" i="10"/>
  <c r="U510" i="10"/>
  <c r="U390" i="10"/>
  <c r="U1903" i="10"/>
  <c r="U384" i="10"/>
  <c r="U1548" i="10"/>
  <c r="U900" i="10"/>
  <c r="U179" i="10"/>
  <c r="U1016" i="10"/>
  <c r="U271" i="10"/>
  <c r="U564" i="10"/>
  <c r="U191" i="10"/>
  <c r="U1132" i="10"/>
  <c r="U3035" i="10"/>
  <c r="U3265" i="10"/>
  <c r="U1114" i="10"/>
  <c r="U312" i="10"/>
  <c r="U71" i="10"/>
  <c r="U763" i="10"/>
  <c r="U747" i="10"/>
  <c r="U1178" i="10"/>
  <c r="U425" i="10"/>
  <c r="U462" i="10"/>
  <c r="U948" i="10"/>
  <c r="U1130" i="10"/>
  <c r="U1358" i="10"/>
  <c r="U79" i="10"/>
  <c r="U327" i="10"/>
  <c r="U406" i="10"/>
  <c r="U39" i="10"/>
  <c r="U465" i="10"/>
  <c r="U17" i="10"/>
  <c r="U300" i="10"/>
  <c r="U871" i="10"/>
  <c r="U1828" i="10"/>
  <c r="U372" i="10"/>
  <c r="U544" i="10"/>
  <c r="U1112" i="10"/>
  <c r="U1412" i="10"/>
  <c r="U263" i="10"/>
  <c r="U920" i="10"/>
  <c r="U1438" i="10"/>
  <c r="U1573" i="10"/>
  <c r="U1948" i="10"/>
  <c r="U6" i="10"/>
  <c r="U1301" i="10"/>
  <c r="U2086" i="10"/>
  <c r="U1192" i="10"/>
  <c r="U1810" i="10"/>
  <c r="U1953" i="10"/>
  <c r="U702" i="10"/>
  <c r="U1105" i="10"/>
  <c r="U1186" i="10"/>
  <c r="U1891" i="10"/>
  <c r="U1109" i="10"/>
  <c r="U398" i="10"/>
  <c r="U1453" i="10"/>
  <c r="U1664" i="10"/>
  <c r="U1987" i="10"/>
  <c r="U2821" i="10"/>
  <c r="U1416" i="10"/>
  <c r="U3283" i="10"/>
  <c r="U1097" i="10"/>
  <c r="U1993" i="10"/>
  <c r="U2174" i="10"/>
  <c r="U3103" i="10"/>
  <c r="U1800" i="10"/>
  <c r="U2098" i="10"/>
  <c r="U2693" i="10"/>
  <c r="U3119" i="10"/>
  <c r="U3359" i="10"/>
  <c r="U2014" i="10"/>
  <c r="U3392" i="10"/>
  <c r="U2284" i="10"/>
  <c r="U1525" i="10"/>
  <c r="U2143" i="10"/>
  <c r="U2417" i="10"/>
  <c r="U1356" i="10"/>
  <c r="U1174" i="10"/>
  <c r="U2196" i="10"/>
  <c r="U1593" i="10"/>
  <c r="U2291" i="10"/>
  <c r="U2155" i="10"/>
  <c r="U2359" i="10"/>
  <c r="U2796" i="10"/>
  <c r="U2991" i="10"/>
  <c r="U325" i="10"/>
  <c r="U560" i="10"/>
  <c r="U430" i="10"/>
  <c r="U356" i="10"/>
  <c r="U622" i="10"/>
  <c r="U99" i="10"/>
  <c r="U486" i="10"/>
  <c r="U874" i="10"/>
  <c r="U167" i="10"/>
  <c r="U627" i="10"/>
  <c r="U77" i="10"/>
  <c r="U823" i="10"/>
  <c r="U329" i="10"/>
  <c r="U440" i="10"/>
  <c r="U1190" i="10"/>
  <c r="U309" i="10"/>
  <c r="U552" i="10"/>
  <c r="U853" i="10"/>
  <c r="U65" i="10"/>
  <c r="U409" i="10"/>
  <c r="U446" i="10"/>
  <c r="U422" i="10"/>
  <c r="U345" i="10"/>
  <c r="U505" i="10"/>
  <c r="U1778" i="10"/>
  <c r="U2069" i="10"/>
  <c r="U223" i="10"/>
  <c r="U620" i="10"/>
  <c r="U1005" i="10"/>
  <c r="U1310" i="10"/>
  <c r="U697" i="10"/>
  <c r="U1157" i="10"/>
  <c r="U1284" i="10"/>
  <c r="U1260" i="10"/>
  <c r="U1950" i="10"/>
  <c r="U1090" i="10"/>
  <c r="U1741" i="10"/>
  <c r="U1803" i="10"/>
  <c r="U687" i="10"/>
  <c r="U605" i="10"/>
  <c r="U374" i="10"/>
  <c r="U1030" i="10"/>
  <c r="U2078" i="10"/>
  <c r="U1137" i="10"/>
  <c r="U1566" i="10"/>
  <c r="U1446" i="10"/>
  <c r="U2719" i="10"/>
  <c r="U3323" i="10"/>
  <c r="U3456" i="10"/>
  <c r="U2809" i="10"/>
  <c r="U2833" i="10"/>
  <c r="U2084" i="10"/>
  <c r="U1997" i="10"/>
  <c r="U1838" i="10"/>
  <c r="U2817" i="10"/>
  <c r="U1653" i="10"/>
  <c r="U2288" i="10"/>
  <c r="U2182" i="10"/>
  <c r="U889" i="10"/>
  <c r="U2009" i="10"/>
  <c r="U1894" i="10"/>
  <c r="U1886" i="10"/>
  <c r="U1814" i="10"/>
  <c r="U1228" i="10"/>
  <c r="U2426" i="10"/>
  <c r="U3480" i="10"/>
  <c r="U2164" i="10"/>
  <c r="U2178" i="10"/>
  <c r="U2638" i="10"/>
  <c r="U1900" i="10"/>
  <c r="U206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N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Use exact dropdown values so helper flags work correctly.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T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Only VALID teams should be used for rank/prize logic.</t>
        </r>
      </text>
    </comment>
  </commentList>
</comments>
</file>

<file path=xl/sharedStrings.xml><?xml version="1.0" encoding="utf-8"?>
<sst xmlns="http://schemas.openxmlformats.org/spreadsheetml/2006/main" count="12479" uniqueCount="962">
  <si>
    <t>Fantasy Cricket MVP Workbook (Google Sheets-friendly template)</t>
  </si>
  <si>
    <t>Workflow</t>
  </si>
  <si>
    <t>Fill Rules, Players and Matches.</t>
  </si>
  <si>
    <t>Add each match pool in MatchSquad.</t>
  </si>
  <si>
    <t>Create one row per fantasy team in Entries.</t>
  </si>
  <si>
    <t>Add 11 picks per entry in FantasySelections.</t>
  </si>
  <si>
    <t>Enter ball-by-ball events live in BallByBall.</t>
  </si>
  <si>
    <t>If you want maiden-over scoring, fill OverSummary.</t>
  </si>
  <si>
    <t>PlayerPoints, Validation and Leaderboard update automatically.</t>
  </si>
  <si>
    <t>Notes</t>
  </si>
  <si>
    <t>Use PlayerID everywhere. One row per selected player is easier than 11 player columns.</t>
  </si>
  <si>
    <t>Capacities are modest in this template so the workbook stays light. In Google Sheets, duplicate the formulas further down if needed.</t>
  </si>
  <si>
    <t>Master data pre-populated from official IPL team pages and 2026 schedule materials on 2026-04-10.</t>
  </si>
  <si>
    <t>Credits are intentionally blank because official squad pages do not publish fantasy credit values.</t>
  </si>
  <si>
    <t>Contest Controls</t>
  </si>
  <si>
    <t>Max players per fantasy team</t>
  </si>
  <si>
    <t>Edit only blue cells in column B.</t>
  </si>
  <si>
    <t>Min WK</t>
  </si>
  <si>
    <t>Min BAT</t>
  </si>
  <si>
    <t>Min AR</t>
  </si>
  <si>
    <t>Min BWL</t>
  </si>
  <si>
    <t>Max from one real team</t>
  </si>
  <si>
    <t>Salary cap</t>
  </si>
  <si>
    <t>Captain multiplier</t>
  </si>
  <si>
    <t>Vice-captain multiplier</t>
  </si>
  <si>
    <t>Scoring Rules</t>
  </si>
  <si>
    <t>Bat run</t>
  </si>
  <si>
    <t>Four bonus</t>
  </si>
  <si>
    <t>Six bonus</t>
  </si>
  <si>
    <t>30 run bonus</t>
  </si>
  <si>
    <t>50 run bonus</t>
  </si>
  <si>
    <t>100 run bonus</t>
  </si>
  <si>
    <t>Wicket</t>
  </si>
  <si>
    <t>3 wicket bonus</t>
  </si>
  <si>
    <t>4 wicket bonus</t>
  </si>
  <si>
    <t>Maiden over</t>
  </si>
  <si>
    <t>Catch</t>
  </si>
  <si>
    <t>Stumping</t>
  </si>
  <si>
    <t>Run out direct</t>
  </si>
  <si>
    <t>Run out assist</t>
  </si>
  <si>
    <t>Duck penalty</t>
  </si>
  <si>
    <t>PlayerID</t>
  </si>
  <si>
    <t>PlayerName</t>
  </si>
  <si>
    <t>Role</t>
  </si>
  <si>
    <t>RealTeam</t>
  </si>
  <si>
    <t>Credits</t>
  </si>
  <si>
    <t>Active? (1/0)</t>
  </si>
  <si>
    <t>P001</t>
  </si>
  <si>
    <t>Ruturaj Gaikwad</t>
  </si>
  <si>
    <t>BAT</t>
  </si>
  <si>
    <t>CSK</t>
  </si>
  <si>
    <t>https://www.iplt20.com/teams/chennai-super-kings</t>
  </si>
  <si>
    <t>P002</t>
  </si>
  <si>
    <t>MS Dhoni</t>
  </si>
  <si>
    <t>WK</t>
  </si>
  <si>
    <t>P003</t>
  </si>
  <si>
    <t>Sanju Samson</t>
  </si>
  <si>
    <t>P004</t>
  </si>
  <si>
    <t>Dewald Brevis</t>
  </si>
  <si>
    <t>P005</t>
  </si>
  <si>
    <t>Ayush Mhatre</t>
  </si>
  <si>
    <t>P006</t>
  </si>
  <si>
    <t>Kartik Sharma</t>
  </si>
  <si>
    <t>P007</t>
  </si>
  <si>
    <t>Sarfaraz Khan</t>
  </si>
  <si>
    <t>P008</t>
  </si>
  <si>
    <t>Urvil Patel</t>
  </si>
  <si>
    <t>P009</t>
  </si>
  <si>
    <t>Jamie Overton</t>
  </si>
  <si>
    <t>AR</t>
  </si>
  <si>
    <t>P010</t>
  </si>
  <si>
    <t>Ramakrishna Ghosh</t>
  </si>
  <si>
    <t>P011</t>
  </si>
  <si>
    <t>Prashant Veer</t>
  </si>
  <si>
    <t>P012</t>
  </si>
  <si>
    <t>Matthew William Short</t>
  </si>
  <si>
    <t>P013</t>
  </si>
  <si>
    <t>Aman Khan</t>
  </si>
  <si>
    <t>P014</t>
  </si>
  <si>
    <t>Zak Foulkes</t>
  </si>
  <si>
    <t>P015</t>
  </si>
  <si>
    <t>Shivam Dube</t>
  </si>
  <si>
    <t>P016</t>
  </si>
  <si>
    <t>Khaleel Ahmed</t>
  </si>
  <si>
    <t>BWL</t>
  </si>
  <si>
    <t>P017</t>
  </si>
  <si>
    <t>Noor Ahmad</t>
  </si>
  <si>
    <t>P018</t>
  </si>
  <si>
    <t>Anshul Kamboj</t>
  </si>
  <si>
    <t>P019</t>
  </si>
  <si>
    <t>Mukesh Choudhary</t>
  </si>
  <si>
    <t>P020</t>
  </si>
  <si>
    <t>Shreyas Gopal</t>
  </si>
  <si>
    <t>P021</t>
  </si>
  <si>
    <t>Gurjapneet Singh</t>
  </si>
  <si>
    <t>P022</t>
  </si>
  <si>
    <t>Akeal Hosein</t>
  </si>
  <si>
    <t>P023</t>
  </si>
  <si>
    <t>Matt Henry</t>
  </si>
  <si>
    <t>P024</t>
  </si>
  <si>
    <t>Rahul Chahar</t>
  </si>
  <si>
    <t>P025</t>
  </si>
  <si>
    <t>Spencer Johnson</t>
  </si>
  <si>
    <t>P026</t>
  </si>
  <si>
    <t>KL Rahul</t>
  </si>
  <si>
    <t>DC</t>
  </si>
  <si>
    <t>https://www.iplt20.com/teams/delhi-capitals</t>
  </si>
  <si>
    <t>P027</t>
  </si>
  <si>
    <t>Karun Nair</t>
  </si>
  <si>
    <t>P028</t>
  </si>
  <si>
    <t>David Miller</t>
  </si>
  <si>
    <t>P029</t>
  </si>
  <si>
    <t>Ben Duckett</t>
  </si>
  <si>
    <t>P030</t>
  </si>
  <si>
    <t>Pathum Nissanka</t>
  </si>
  <si>
    <t>P031</t>
  </si>
  <si>
    <t>Sahil Parakh</t>
  </si>
  <si>
    <t>P032</t>
  </si>
  <si>
    <t>Prithvi Shaw</t>
  </si>
  <si>
    <t>P033</t>
  </si>
  <si>
    <t>Abishek Porel</t>
  </si>
  <si>
    <t>P034</t>
  </si>
  <si>
    <t>Tristan Stubbs</t>
  </si>
  <si>
    <t>P035</t>
  </si>
  <si>
    <t>Axar Patel</t>
  </si>
  <si>
    <t>P036</t>
  </si>
  <si>
    <t>Sameer Rizvi</t>
  </si>
  <si>
    <t>P037</t>
  </si>
  <si>
    <t>Ashutosh Sharma</t>
  </si>
  <si>
    <t>P038</t>
  </si>
  <si>
    <t>Vipraj Nigam</t>
  </si>
  <si>
    <t>P039</t>
  </si>
  <si>
    <t>Ajay Mandal</t>
  </si>
  <si>
    <t>P040</t>
  </si>
  <si>
    <t>Tripurana Vijay</t>
  </si>
  <si>
    <t>P041</t>
  </si>
  <si>
    <t>Madhav Tiwari</t>
  </si>
  <si>
    <t>P042</t>
  </si>
  <si>
    <t>Nitish Rana</t>
  </si>
  <si>
    <t>P043</t>
  </si>
  <si>
    <t>Mitchell Starc</t>
  </si>
  <si>
    <t>P044</t>
  </si>
  <si>
    <t>T. Natarajan</t>
  </si>
  <si>
    <t>P045</t>
  </si>
  <si>
    <t>Mukesh Kumar</t>
  </si>
  <si>
    <t>P046</t>
  </si>
  <si>
    <t>Dushmantha Chameera</t>
  </si>
  <si>
    <t>P047</t>
  </si>
  <si>
    <t>Auqib Nabi</t>
  </si>
  <si>
    <t>P048</t>
  </si>
  <si>
    <t>Lungisani Ngidi</t>
  </si>
  <si>
    <t>P049</t>
  </si>
  <si>
    <t>Kyle Jamieson</t>
  </si>
  <si>
    <t>P050</t>
  </si>
  <si>
    <t>Kuldeep Yadav</t>
  </si>
  <si>
    <t>P051</t>
  </si>
  <si>
    <t>Shubman Gill</t>
  </si>
  <si>
    <t>GT</t>
  </si>
  <si>
    <t>https://www.iplt20.com/teams/gujarat-titans</t>
  </si>
  <si>
    <t>P052</t>
  </si>
  <si>
    <t>Jos Buttler</t>
  </si>
  <si>
    <t>P053</t>
  </si>
  <si>
    <t>Kumar Kushagra</t>
  </si>
  <si>
    <t>P054</t>
  </si>
  <si>
    <t>Anuj Rawat</t>
  </si>
  <si>
    <t>P055</t>
  </si>
  <si>
    <t>Tom Banton</t>
  </si>
  <si>
    <t>P056</t>
  </si>
  <si>
    <t>Glenn Phillips</t>
  </si>
  <si>
    <t>P057</t>
  </si>
  <si>
    <t>Sai Sudharsan</t>
  </si>
  <si>
    <t>P058</t>
  </si>
  <si>
    <t>Nishant Sindhu</t>
  </si>
  <si>
    <t>P059</t>
  </si>
  <si>
    <t>Washington Sundar</t>
  </si>
  <si>
    <t>P060</t>
  </si>
  <si>
    <t>Mohd. Arshad Khan</t>
  </si>
  <si>
    <t>P061</t>
  </si>
  <si>
    <t>Sai Kishore</t>
  </si>
  <si>
    <t>P062</t>
  </si>
  <si>
    <t>Jayant Yadav</t>
  </si>
  <si>
    <t>P063</t>
  </si>
  <si>
    <t>Jason Holder</t>
  </si>
  <si>
    <t>P064</t>
  </si>
  <si>
    <t>Rahul Tewatia</t>
  </si>
  <si>
    <t>P065</t>
  </si>
  <si>
    <t>Shahrukh Khan</t>
  </si>
  <si>
    <t>P066</t>
  </si>
  <si>
    <t>Kagiso Rabada</t>
  </si>
  <si>
    <t>P067</t>
  </si>
  <si>
    <t>Mohammed Siraj</t>
  </si>
  <si>
    <t>P068</t>
  </si>
  <si>
    <t>Prasidh Krishna</t>
  </si>
  <si>
    <t>P069</t>
  </si>
  <si>
    <t>Manav Suthar</t>
  </si>
  <si>
    <t>P070</t>
  </si>
  <si>
    <t>Gurnoor Singh Brar</t>
  </si>
  <si>
    <t>P071</t>
  </si>
  <si>
    <t>Ishant Sharma</t>
  </si>
  <si>
    <t>P072</t>
  </si>
  <si>
    <t>Ashok Sharma</t>
  </si>
  <si>
    <t>P073</t>
  </si>
  <si>
    <t>Luke Wood</t>
  </si>
  <si>
    <t>P074</t>
  </si>
  <si>
    <t>Kulwant Khejroliya</t>
  </si>
  <si>
    <t>P075</t>
  </si>
  <si>
    <t>Rashid Khan</t>
  </si>
  <si>
    <t>P076</t>
  </si>
  <si>
    <t>Ajinkya Rahane</t>
  </si>
  <si>
    <t>KKR</t>
  </si>
  <si>
    <t>https://www.iplt20.com/teams/kolkata-knight-riders</t>
  </si>
  <si>
    <t>P077</t>
  </si>
  <si>
    <t>Rinku Singh</t>
  </si>
  <si>
    <t>P078</t>
  </si>
  <si>
    <t>Angkrish Raghuvanshi</t>
  </si>
  <si>
    <t>P079</t>
  </si>
  <si>
    <t>Manish Pandey</t>
  </si>
  <si>
    <t>P080</t>
  </si>
  <si>
    <t>Finn Allen</t>
  </si>
  <si>
    <t>P081</t>
  </si>
  <si>
    <t>Tejasvi Singh</t>
  </si>
  <si>
    <t>P082</t>
  </si>
  <si>
    <t>Rahul Tripathi</t>
  </si>
  <si>
    <t>P083</t>
  </si>
  <si>
    <t>Tim Seifert</t>
  </si>
  <si>
    <t>P084</t>
  </si>
  <si>
    <t>Rovman Powell</t>
  </si>
  <si>
    <t>P085</t>
  </si>
  <si>
    <t>Anukul Roy</t>
  </si>
  <si>
    <t>P086</t>
  </si>
  <si>
    <t>Cameron Green</t>
  </si>
  <si>
    <t>P087</t>
  </si>
  <si>
    <t>Sarthak Ranjan</t>
  </si>
  <si>
    <t>P088</t>
  </si>
  <si>
    <t>Daksh Kamra</t>
  </si>
  <si>
    <t>P089</t>
  </si>
  <si>
    <t>Rachin Ravindra</t>
  </si>
  <si>
    <t>P090</t>
  </si>
  <si>
    <t>Ramandeep Singh</t>
  </si>
  <si>
    <t>P091</t>
  </si>
  <si>
    <t>Sunil Narine</t>
  </si>
  <si>
    <t>P092</t>
  </si>
  <si>
    <t>Blessing Muzarabani</t>
  </si>
  <si>
    <t>P093</t>
  </si>
  <si>
    <t>Vaibhav Arora</t>
  </si>
  <si>
    <t>P094</t>
  </si>
  <si>
    <t>Matheesha Pathirana</t>
  </si>
  <si>
    <t>P095</t>
  </si>
  <si>
    <t>Kartik Tyagi</t>
  </si>
  <si>
    <t>P096</t>
  </si>
  <si>
    <t>Prashant Solanki</t>
  </si>
  <si>
    <t>P097</t>
  </si>
  <si>
    <t>Saurabh Dubey</t>
  </si>
  <si>
    <t>P098</t>
  </si>
  <si>
    <t>Navdeep Saini</t>
  </si>
  <si>
    <t>P099</t>
  </si>
  <si>
    <t>Umran Malik</t>
  </si>
  <si>
    <t>P100</t>
  </si>
  <si>
    <t>Varun Chakaravarthy</t>
  </si>
  <si>
    <t>P101</t>
  </si>
  <si>
    <t>Rishabh Pant</t>
  </si>
  <si>
    <t>LSG</t>
  </si>
  <si>
    <t>https://www.iplt20.com/teams/lucknow-super-giants</t>
  </si>
  <si>
    <t>P102</t>
  </si>
  <si>
    <t>Aiden Markram</t>
  </si>
  <si>
    <t>P103</t>
  </si>
  <si>
    <t>Himmat Singh</t>
  </si>
  <si>
    <t>P104</t>
  </si>
  <si>
    <t>Matthew Breetzke</t>
  </si>
  <si>
    <t>P105</t>
  </si>
  <si>
    <t>Mukul Choudhary</t>
  </si>
  <si>
    <t>P106</t>
  </si>
  <si>
    <t>Akshat Raghuwanshi</t>
  </si>
  <si>
    <t>P107</t>
  </si>
  <si>
    <t>Josh Inglis</t>
  </si>
  <si>
    <t>P108</t>
  </si>
  <si>
    <t>Nicholas Pooran</t>
  </si>
  <si>
    <t>P109</t>
  </si>
  <si>
    <t>Mitchell Marsh</t>
  </si>
  <si>
    <t>P110</t>
  </si>
  <si>
    <t>Abdul Samad</t>
  </si>
  <si>
    <t>P111</t>
  </si>
  <si>
    <t>Shahbaz Ahamad</t>
  </si>
  <si>
    <t>P112</t>
  </si>
  <si>
    <t>Arshin Kulkarni</t>
  </si>
  <si>
    <t>P113</t>
  </si>
  <si>
    <t>Wanindu Hasaranga</t>
  </si>
  <si>
    <t>P114</t>
  </si>
  <si>
    <t>Ayush Badoni</t>
  </si>
  <si>
    <t>P115</t>
  </si>
  <si>
    <t>Mohammad Shami</t>
  </si>
  <si>
    <t>P116</t>
  </si>
  <si>
    <t>Avesh Khan</t>
  </si>
  <si>
    <t>P117</t>
  </si>
  <si>
    <t>M. Siddharth</t>
  </si>
  <si>
    <t>P118</t>
  </si>
  <si>
    <t>Digvesh Singh</t>
  </si>
  <si>
    <t>P119</t>
  </si>
  <si>
    <t>Akash Singh</t>
  </si>
  <si>
    <t>P120</t>
  </si>
  <si>
    <t>Prince Yadav</t>
  </si>
  <si>
    <t>P121</t>
  </si>
  <si>
    <t>Arjun Tendulkar</t>
  </si>
  <si>
    <t>P122</t>
  </si>
  <si>
    <t>Anrich Nortje</t>
  </si>
  <si>
    <t>P123</t>
  </si>
  <si>
    <t>Naman Tiwari</t>
  </si>
  <si>
    <t>P124</t>
  </si>
  <si>
    <t>Mayank Yadav</t>
  </si>
  <si>
    <t>P125</t>
  </si>
  <si>
    <t>Mohsin Khan</t>
  </si>
  <si>
    <t>P126</t>
  </si>
  <si>
    <t>Rohit Sharma</t>
  </si>
  <si>
    <t>MI</t>
  </si>
  <si>
    <t>https://www.iplt20.com/teams/mumbai-indians</t>
  </si>
  <si>
    <t>P127</t>
  </si>
  <si>
    <t>Surya Kumar Yadav</t>
  </si>
  <si>
    <t>P128</t>
  </si>
  <si>
    <t>Robin Minz</t>
  </si>
  <si>
    <t>P129</t>
  </si>
  <si>
    <t>Sherfane Rutherford</t>
  </si>
  <si>
    <t>P130</t>
  </si>
  <si>
    <t>Ryan Rickelton</t>
  </si>
  <si>
    <t>P131</t>
  </si>
  <si>
    <t>Quinton de Kock</t>
  </si>
  <si>
    <t>P132</t>
  </si>
  <si>
    <t>Danish Malewar</t>
  </si>
  <si>
    <t>P133</t>
  </si>
  <si>
    <t>N. Tilak Varma</t>
  </si>
  <si>
    <t>P134</t>
  </si>
  <si>
    <t>Hardik Pandya</t>
  </si>
  <si>
    <t>P135</t>
  </si>
  <si>
    <t>Naman Dhir</t>
  </si>
  <si>
    <t>P136</t>
  </si>
  <si>
    <t>Mitchell Santner</t>
  </si>
  <si>
    <t>P137</t>
  </si>
  <si>
    <t>Raj Angad Bawa</t>
  </si>
  <si>
    <t>P138</t>
  </si>
  <si>
    <t>Atharva Ankolekar</t>
  </si>
  <si>
    <t>P139</t>
  </si>
  <si>
    <t>Mayank Rawat</t>
  </si>
  <si>
    <t>P140</t>
  </si>
  <si>
    <t>Corbin Bosch</t>
  </si>
  <si>
    <t>P141</t>
  </si>
  <si>
    <t>Will Jacks</t>
  </si>
  <si>
    <t>P142</t>
  </si>
  <si>
    <t>Shardul Thakur</t>
  </si>
  <si>
    <t>P143</t>
  </si>
  <si>
    <t>Trent Boult</t>
  </si>
  <si>
    <t>P144</t>
  </si>
  <si>
    <t>Mayank Markande</t>
  </si>
  <si>
    <t>P145</t>
  </si>
  <si>
    <t>Deepak Chahar</t>
  </si>
  <si>
    <t>P146</t>
  </si>
  <si>
    <t>Ashwani Kumar</t>
  </si>
  <si>
    <t>P147</t>
  </si>
  <si>
    <t>Raghu Sharma</t>
  </si>
  <si>
    <t>P148</t>
  </si>
  <si>
    <t>Mohammad Izhar</t>
  </si>
  <si>
    <t>P149</t>
  </si>
  <si>
    <t>Allah Ghazanfar</t>
  </si>
  <si>
    <t>P150</t>
  </si>
  <si>
    <t>Jasprit Bumrah</t>
  </si>
  <si>
    <t>P151</t>
  </si>
  <si>
    <t>Shreyas Iyer</t>
  </si>
  <si>
    <t>PBKS</t>
  </si>
  <si>
    <t>https://www.iplt20.com/teams/punjab-kings</t>
  </si>
  <si>
    <t>P152</t>
  </si>
  <si>
    <t>Nehal Wadhera</t>
  </si>
  <si>
    <t>P153</t>
  </si>
  <si>
    <t>Vishnu Vinod</t>
  </si>
  <si>
    <t>P154</t>
  </si>
  <si>
    <t>Harnoor Pannu</t>
  </si>
  <si>
    <t>P155</t>
  </si>
  <si>
    <t>Pyla Avinash</t>
  </si>
  <si>
    <t>P156</t>
  </si>
  <si>
    <t>Prabhsimran Singh</t>
  </si>
  <si>
    <t>P157</t>
  </si>
  <si>
    <t>Shashank Singh</t>
  </si>
  <si>
    <t>P158</t>
  </si>
  <si>
    <t>Marcus Stoinis</t>
  </si>
  <si>
    <t>P159</t>
  </si>
  <si>
    <t>Harpreet Brar</t>
  </si>
  <si>
    <t>P160</t>
  </si>
  <si>
    <t>Marco Jansen</t>
  </si>
  <si>
    <t>P161</t>
  </si>
  <si>
    <t>Azmatullah Omarzai</t>
  </si>
  <si>
    <t>P162</t>
  </si>
  <si>
    <t>Priyansh Arya</t>
  </si>
  <si>
    <t>P163</t>
  </si>
  <si>
    <t>Musheer Khan</t>
  </si>
  <si>
    <t>P164</t>
  </si>
  <si>
    <t>Suryansh Shedge</t>
  </si>
  <si>
    <t>P165</t>
  </si>
  <si>
    <t>Mitch Owen</t>
  </si>
  <si>
    <t>P166</t>
  </si>
  <si>
    <t>Cooper Connolly</t>
  </si>
  <si>
    <t>P167</t>
  </si>
  <si>
    <t>Ben Dwarshuis</t>
  </si>
  <si>
    <t>P168</t>
  </si>
  <si>
    <t>Arshdeep Singh</t>
  </si>
  <si>
    <t>P169</t>
  </si>
  <si>
    <t>Yuzvendra Chahal</t>
  </si>
  <si>
    <t>P170</t>
  </si>
  <si>
    <t>Vyshak Vijaykumar</t>
  </si>
  <si>
    <t>P171</t>
  </si>
  <si>
    <t>Yash Thakur</t>
  </si>
  <si>
    <t>P172</t>
  </si>
  <si>
    <t>Xavier Bartlett</t>
  </si>
  <si>
    <t>P173</t>
  </si>
  <si>
    <t>Pravin Dubey</t>
  </si>
  <si>
    <t>P174</t>
  </si>
  <si>
    <t>Vishal Nishad</t>
  </si>
  <si>
    <t>P175</t>
  </si>
  <si>
    <t>Lockie Ferguson</t>
  </si>
  <si>
    <t>P176</t>
  </si>
  <si>
    <t>Shubham Dubey</t>
  </si>
  <si>
    <t>RR</t>
  </si>
  <si>
    <t>https://www.iplt20.com/teams/rajasthan-royals</t>
  </si>
  <si>
    <t>P177</t>
  </si>
  <si>
    <t>Vaibhav Sooryavanshi</t>
  </si>
  <si>
    <t>P178</t>
  </si>
  <si>
    <t>Donovan Ferreira</t>
  </si>
  <si>
    <t>P179</t>
  </si>
  <si>
    <t>Lhuan-dre Pretorious</t>
  </si>
  <si>
    <t>P180</t>
  </si>
  <si>
    <t>Ravi Singh</t>
  </si>
  <si>
    <t>P181</t>
  </si>
  <si>
    <t>Aman Rao Perala</t>
  </si>
  <si>
    <t>P182</t>
  </si>
  <si>
    <t>Shimron Hetmyer</t>
  </si>
  <si>
    <t>P183</t>
  </si>
  <si>
    <t>Yashasvi Jaiswal</t>
  </si>
  <si>
    <t>P184</t>
  </si>
  <si>
    <t>Dhruv Jurel</t>
  </si>
  <si>
    <t>P185</t>
  </si>
  <si>
    <t>Riyan Parag</t>
  </si>
  <si>
    <t>P186</t>
  </si>
  <si>
    <t>Yudhvir Singh Charak</t>
  </si>
  <si>
    <t>P187</t>
  </si>
  <si>
    <t>Ravindra Jadeja</t>
  </si>
  <si>
    <t>P188</t>
  </si>
  <si>
    <t>Dasun Shanaka</t>
  </si>
  <si>
    <t>P189</t>
  </si>
  <si>
    <t>Jofra Archer</t>
  </si>
  <si>
    <t>P190</t>
  </si>
  <si>
    <t>Tushar Deshpande</t>
  </si>
  <si>
    <t>P191</t>
  </si>
  <si>
    <t>Kwena Maphaka</t>
  </si>
  <si>
    <t>P192</t>
  </si>
  <si>
    <t>Ravi Bishnoi</t>
  </si>
  <si>
    <t>P193</t>
  </si>
  <si>
    <t>Sushant Mishra</t>
  </si>
  <si>
    <t>P194</t>
  </si>
  <si>
    <t>Yash Raj Punja</t>
  </si>
  <si>
    <t>P195</t>
  </si>
  <si>
    <t>Vignesh Puthur</t>
  </si>
  <si>
    <t>P196</t>
  </si>
  <si>
    <t>Brijesh Sharma</t>
  </si>
  <si>
    <t>P197</t>
  </si>
  <si>
    <t>Adam Milne</t>
  </si>
  <si>
    <t>P198</t>
  </si>
  <si>
    <t>Kuldeep Sen</t>
  </si>
  <si>
    <t>P199</t>
  </si>
  <si>
    <t>Sandeep Sharma</t>
  </si>
  <si>
    <t>P200</t>
  </si>
  <si>
    <t>Nandre Burger</t>
  </si>
  <si>
    <t>P201</t>
  </si>
  <si>
    <t>Rajat Patidar</t>
  </si>
  <si>
    <t>RCB</t>
  </si>
  <si>
    <t>https://www.iplt20.com/teams/royal-challengers-bengaluru</t>
  </si>
  <si>
    <t>P202</t>
  </si>
  <si>
    <t>Devdutt Padikkal</t>
  </si>
  <si>
    <t>P203</t>
  </si>
  <si>
    <t>Virat Kohli</t>
  </si>
  <si>
    <t>P204</t>
  </si>
  <si>
    <t>Phil Salt</t>
  </si>
  <si>
    <t>P205</t>
  </si>
  <si>
    <t>Jitesh Sharma</t>
  </si>
  <si>
    <t>P206</t>
  </si>
  <si>
    <t>Jordan Cox</t>
  </si>
  <si>
    <t>P207</t>
  </si>
  <si>
    <t>Krunal Pandya</t>
  </si>
  <si>
    <t>P208</t>
  </si>
  <si>
    <t>Swapnil Singh</t>
  </si>
  <si>
    <t>P209</t>
  </si>
  <si>
    <t>Tim David</t>
  </si>
  <si>
    <t>P210</t>
  </si>
  <si>
    <t>Romario Shepherd</t>
  </si>
  <si>
    <t>P211</t>
  </si>
  <si>
    <t>Jacob Bethell</t>
  </si>
  <si>
    <t>P212</t>
  </si>
  <si>
    <t>Venkatesh Iyer</t>
  </si>
  <si>
    <t>P213</t>
  </si>
  <si>
    <t>Satvik Deswal</t>
  </si>
  <si>
    <t>P214</t>
  </si>
  <si>
    <t>Mangesh Yadav</t>
  </si>
  <si>
    <t>P215</t>
  </si>
  <si>
    <t>Vicky Ostwal</t>
  </si>
  <si>
    <t>P216</t>
  </si>
  <si>
    <t>Vihaan Malhotra</t>
  </si>
  <si>
    <t>P217</t>
  </si>
  <si>
    <t>Kanishk Chouhan</t>
  </si>
  <si>
    <t>P218</t>
  </si>
  <si>
    <t>Josh Hazlewood</t>
  </si>
  <si>
    <t>P219</t>
  </si>
  <si>
    <t>Rasikh Dar</t>
  </si>
  <si>
    <t>P220</t>
  </si>
  <si>
    <t>Suyash Sharma</t>
  </si>
  <si>
    <t>P221</t>
  </si>
  <si>
    <t>Bhuvneshwar Kumar</t>
  </si>
  <si>
    <t>P222</t>
  </si>
  <si>
    <t>Nuwan Thushara</t>
  </si>
  <si>
    <t>P223</t>
  </si>
  <si>
    <t>Abhinandan Singh</t>
  </si>
  <si>
    <t>P224</t>
  </si>
  <si>
    <t>Jacob Duffy</t>
  </si>
  <si>
    <t>P225</t>
  </si>
  <si>
    <t>Yash Dayal</t>
  </si>
  <si>
    <t>P226</t>
  </si>
  <si>
    <t>Ishan Kishan</t>
  </si>
  <si>
    <t>SRH</t>
  </si>
  <si>
    <t>https://www.iplt20.com/teams/sunrisers-hyderabad</t>
  </si>
  <si>
    <t>P227</t>
  </si>
  <si>
    <t>Aniket Verma</t>
  </si>
  <si>
    <t>P228</t>
  </si>
  <si>
    <t>Smaran Ravichandran</t>
  </si>
  <si>
    <t>P229</t>
  </si>
  <si>
    <t>Salil Arora</t>
  </si>
  <si>
    <t>P230</t>
  </si>
  <si>
    <t>Heinrich Klaasen</t>
  </si>
  <si>
    <t>P231</t>
  </si>
  <si>
    <t>Travis Head</t>
  </si>
  <si>
    <t>P232</t>
  </si>
  <si>
    <t>Harshal Patel</t>
  </si>
  <si>
    <t>P233</t>
  </si>
  <si>
    <t>Kamindu Mendis</t>
  </si>
  <si>
    <t>P234</t>
  </si>
  <si>
    <t>Harsh Dubey</t>
  </si>
  <si>
    <t>P235</t>
  </si>
  <si>
    <t>Brydon Carse</t>
  </si>
  <si>
    <t>P236</t>
  </si>
  <si>
    <t>Shivang Kumar</t>
  </si>
  <si>
    <t>P237</t>
  </si>
  <si>
    <t>Krains Fuletra</t>
  </si>
  <si>
    <t>P238</t>
  </si>
  <si>
    <t>Liam Livingstone</t>
  </si>
  <si>
    <t>P239</t>
  </si>
  <si>
    <t>David Payne</t>
  </si>
  <si>
    <t>P240</t>
  </si>
  <si>
    <t>Abhishek Sharma</t>
  </si>
  <si>
    <t>P241</t>
  </si>
  <si>
    <t>Nitish Kumar Reddy</t>
  </si>
  <si>
    <t>P242</t>
  </si>
  <si>
    <t>Pat Cummins</t>
  </si>
  <si>
    <t>P243</t>
  </si>
  <si>
    <t>Zeeshan Ansari</t>
  </si>
  <si>
    <t>P244</t>
  </si>
  <si>
    <t>Jaydev Unadkat</t>
  </si>
  <si>
    <t>P245</t>
  </si>
  <si>
    <t>Eshan Malinga</t>
  </si>
  <si>
    <t>P246</t>
  </si>
  <si>
    <t>Sakib Hussain</t>
  </si>
  <si>
    <t>P247</t>
  </si>
  <si>
    <t>Onkar Tarmale</t>
  </si>
  <si>
    <t>P248</t>
  </si>
  <si>
    <t>Amit Kumar</t>
  </si>
  <si>
    <t>P249</t>
  </si>
  <si>
    <t>Praful Hinge</t>
  </si>
  <si>
    <t>P250</t>
  </si>
  <si>
    <t>Shivam Mavi</t>
  </si>
  <si>
    <t>MatchID</t>
  </si>
  <si>
    <t>MatchName</t>
  </si>
  <si>
    <t>StartTime</t>
  </si>
  <si>
    <t>TeamA</t>
  </si>
  <si>
    <t>TeamB</t>
  </si>
  <si>
    <t>Status</t>
  </si>
  <si>
    <t>LockTime</t>
  </si>
  <si>
    <t>M001</t>
  </si>
  <si>
    <t>Royal Challengers Bengaluru vs Sunrisers Hyderabad</t>
  </si>
  <si>
    <t>2026-03-28 19:30</t>
  </si>
  <si>
    <t>Complete</t>
  </si>
  <si>
    <t>2026-03-28 19:00</t>
  </si>
  <si>
    <t>Venue: Bengaluru; Source: https://www.iplt20.com/news/4249/tata-indian-premier-league-ipl-2026-schedule-announced-for-first-two-weeks</t>
  </si>
  <si>
    <t>M002</t>
  </si>
  <si>
    <t>Mumbai Indians vs Kolkata Knight Riders</t>
  </si>
  <si>
    <t>2026-03-29 19:30</t>
  </si>
  <si>
    <t>2026-03-29 19:00</t>
  </si>
  <si>
    <t>Venue: Mumbai; Source: https://www.iplt20.com/news/4249/tata-indian-premier-league-ipl-2026-schedule-announced-for-first-two-weeks</t>
  </si>
  <si>
    <t>M003</t>
  </si>
  <si>
    <t>Rajasthan Royals vs Chennai Super Kings</t>
  </si>
  <si>
    <t>2026-03-30 19:30</t>
  </si>
  <si>
    <t>2026-03-30 19:00</t>
  </si>
  <si>
    <t>Venue: Guwahati; Source: https://www.iplt20.com/news/4249/tata-indian-premier-league-ipl-2026-schedule-announced-for-first-two-weeks</t>
  </si>
  <si>
    <t>M004</t>
  </si>
  <si>
    <t>Punjab Kings vs Gujarat Titans</t>
  </si>
  <si>
    <t>2026-03-31 19:30</t>
  </si>
  <si>
    <t>2026-03-31 19:00</t>
  </si>
  <si>
    <t>Venue: New Chandigarh; Source: https://www.iplt20.com/news/4249/tata-indian-premier-league-ipl-2026-schedule-announced-for-first-two-weeks</t>
  </si>
  <si>
    <t>M005</t>
  </si>
  <si>
    <t>Lucknow Super Giants vs Delhi Capitals</t>
  </si>
  <si>
    <t>2026-04-01 19:30</t>
  </si>
  <si>
    <t>2026-04-01 19:00</t>
  </si>
  <si>
    <t>Venue: Lucknow; Source: https://www.iplt20.com/news/4249/tata-indian-premier-league-ipl-2026-schedule-announced-for-first-two-weeks</t>
  </si>
  <si>
    <t>M006</t>
  </si>
  <si>
    <t>Kolkata Knight Riders vs Sunrisers Hyderabad</t>
  </si>
  <si>
    <t>2026-04-02 19:30</t>
  </si>
  <si>
    <t>2026-04-02 19:00</t>
  </si>
  <si>
    <t>Venue: Kolkata; Source: https://www.iplt20.com/news/4249/tata-indian-premier-league-ipl-2026-schedule-announced-for-first-two-weeks</t>
  </si>
  <si>
    <t>M007</t>
  </si>
  <si>
    <t>Chennai Super Kings vs Punjab Kings</t>
  </si>
  <si>
    <t>2026-04-03 19:30</t>
  </si>
  <si>
    <t>2026-04-03 19:00</t>
  </si>
  <si>
    <t>Venue: Chennai; Source: https://www.iplt20.com/news/4249/tata-indian-premier-league-ipl-2026-schedule-announced-for-first-two-weeks</t>
  </si>
  <si>
    <t>M008</t>
  </si>
  <si>
    <t>Delhi Capitals vs Mumbai Indians</t>
  </si>
  <si>
    <t>2026-04-04 15:30</t>
  </si>
  <si>
    <t>2026-04-04 15:00</t>
  </si>
  <si>
    <t>Venue: Delhi; Source: https://www.iplt20.com/news/4249/tata-indian-premier-league-ipl-2026-schedule-announced-for-first-two-weeks</t>
  </si>
  <si>
    <t>M009</t>
  </si>
  <si>
    <t>Gujarat Titans vs Rajasthan Royals</t>
  </si>
  <si>
    <t>2026-04-04 19:30</t>
  </si>
  <si>
    <t>2026-04-04 19:00</t>
  </si>
  <si>
    <t>Venue: Ahmedabad; Source: https://www.iplt20.com/news/4249/tata-indian-premier-league-ipl-2026-schedule-announced-for-first-two-weeks</t>
  </si>
  <si>
    <t>M010</t>
  </si>
  <si>
    <t>Sunrisers Hyderabad vs Lucknow Super Giants</t>
  </si>
  <si>
    <t>2026-04-05 15:30</t>
  </si>
  <si>
    <t>2026-04-05 15:00</t>
  </si>
  <si>
    <t>Venue: Hyderabad; Source: https://www.iplt20.com/news/4249/tata-indian-premier-league-ipl-2026-schedule-announced-for-first-two-weeks</t>
  </si>
  <si>
    <t>M011</t>
  </si>
  <si>
    <t>Royal Challengers Bengaluru vs Chennai Super Kings</t>
  </si>
  <si>
    <t>2026-04-05 19:30</t>
  </si>
  <si>
    <t>2026-04-05 19:00</t>
  </si>
  <si>
    <t>M012</t>
  </si>
  <si>
    <t>Kolkata Knight Riders vs Punjab Kings</t>
  </si>
  <si>
    <t>2026-04-06 19:30</t>
  </si>
  <si>
    <t>2026-04-06 19:00</t>
  </si>
  <si>
    <t>No Result; Venue: Kolkata; Source: https://www.iplt20.com/news/4249/tata-indian-premier-league-ipl-2026-schedule-announced-for-first-two-weeks</t>
  </si>
  <si>
    <t>M013</t>
  </si>
  <si>
    <t>Rajasthan Royals vs Mumbai Indians</t>
  </si>
  <si>
    <t>2026-04-07 19:30</t>
  </si>
  <si>
    <t>2026-04-07 19:00</t>
  </si>
  <si>
    <t>M014</t>
  </si>
  <si>
    <t>Delhi Capitals vs Gujarat Titans</t>
  </si>
  <si>
    <t>2026-04-08 19:30</t>
  </si>
  <si>
    <t>2026-04-08 19:00</t>
  </si>
  <si>
    <t>M015</t>
  </si>
  <si>
    <t>Kolkata Knight Riders vs Lucknow Super Giants</t>
  </si>
  <si>
    <t>2026-04-09 19:30</t>
  </si>
  <si>
    <t>2026-04-09 19:00</t>
  </si>
  <si>
    <t>M016</t>
  </si>
  <si>
    <t>Rajasthan Royals vs Royal Challengers Bengaluru</t>
  </si>
  <si>
    <t>2026-04-10 19:30</t>
  </si>
  <si>
    <t>Open</t>
  </si>
  <si>
    <t>2026-04-10 19:00</t>
  </si>
  <si>
    <t>M017</t>
  </si>
  <si>
    <t>Punjab Kings vs Sunrisers Hyderabad</t>
  </si>
  <si>
    <t>2026-04-11 15:30</t>
  </si>
  <si>
    <t>2026-04-11 15:00</t>
  </si>
  <si>
    <t>M018</t>
  </si>
  <si>
    <t>Chennai Super Kings vs Delhi Capitals</t>
  </si>
  <si>
    <t>2026-04-11 19:30</t>
  </si>
  <si>
    <t>2026-04-11 19:00</t>
  </si>
  <si>
    <t>M019</t>
  </si>
  <si>
    <t>Lucknow Super Giants vs Gujarat Titans</t>
  </si>
  <si>
    <t>2026-04-12 15:30</t>
  </si>
  <si>
    <t>2026-04-12 15:00</t>
  </si>
  <si>
    <t>M020</t>
  </si>
  <si>
    <t>Mumbai Indians vs Royal Challengers Bengaluru</t>
  </si>
  <si>
    <t>2026-04-12 19:30</t>
  </si>
  <si>
    <t>2026-04-12 19:00</t>
  </si>
  <si>
    <t>M021</t>
  </si>
  <si>
    <t>Sunrisers Hyderabad vs Rajasthan Royals</t>
  </si>
  <si>
    <t>2026-04-13 19:30</t>
  </si>
  <si>
    <t>2026-04-13 19:00</t>
  </si>
  <si>
    <t>Venue: Hyderabad; Source: https://www.iplt20.com/news/4253/tata-indian-premier-league-2026-updated-schedule-announced</t>
  </si>
  <si>
    <t>M022</t>
  </si>
  <si>
    <t>Chennai Super Kings vs Kolkata Knight Riders</t>
  </si>
  <si>
    <t>2026-04-14 19:30</t>
  </si>
  <si>
    <t>2026-04-14 19:00</t>
  </si>
  <si>
    <t>Venue: Chennai; Source: https://www.iplt20.com/news/4253/tata-indian-premier-league-2026-updated-schedule-announced</t>
  </si>
  <si>
    <t>M023</t>
  </si>
  <si>
    <t>Royal Challengers Bengaluru vs Lucknow Super Giants</t>
  </si>
  <si>
    <t>2026-04-15 19:30</t>
  </si>
  <si>
    <t>2026-04-15 19:00</t>
  </si>
  <si>
    <t>Venue: Bengaluru; Source: https://www.iplt20.com/news/4253/tata-indian-premier-league-2026-updated-schedule-announced</t>
  </si>
  <si>
    <t>M024</t>
  </si>
  <si>
    <t>Mumbai Indians vs Punjab Kings</t>
  </si>
  <si>
    <t>2026-04-16 19:30</t>
  </si>
  <si>
    <t>2026-04-16 19:00</t>
  </si>
  <si>
    <t>Venue: Mumbai; Source: https://www.iplt20.com/news/4253/tata-indian-premier-league-2026-updated-schedule-announced</t>
  </si>
  <si>
    <t>M025</t>
  </si>
  <si>
    <t>Gujarat Titans vs Kolkata Knight Riders</t>
  </si>
  <si>
    <t>2026-04-17 19:30</t>
  </si>
  <si>
    <t>2026-04-17 19:00</t>
  </si>
  <si>
    <t>Venue: Ahmedabad; Source: https://www.iplt20.com/news/4253/tata-indian-premier-league-2026-updated-schedule-announced</t>
  </si>
  <si>
    <t>M026</t>
  </si>
  <si>
    <t>Royal Challengers Bengaluru vs Delhi Capitals</t>
  </si>
  <si>
    <t>2026-04-18 15:30</t>
  </si>
  <si>
    <t>2026-04-18 15:00</t>
  </si>
  <si>
    <t>M027</t>
  </si>
  <si>
    <t>Sunrisers Hyderabad vs Chennai Super Kings</t>
  </si>
  <si>
    <t>2026-04-18 19:30</t>
  </si>
  <si>
    <t>2026-04-18 19:00</t>
  </si>
  <si>
    <t>M028</t>
  </si>
  <si>
    <t>Kolkata Knight Riders vs Rajasthan Royals</t>
  </si>
  <si>
    <t>2026-04-19 15:30</t>
  </si>
  <si>
    <t>2026-04-19 15:00</t>
  </si>
  <si>
    <t>Venue: Kolkata; Source: https://www.iplt20.com/news/4253/tata-indian-premier-league-2026-updated-schedule-announced</t>
  </si>
  <si>
    <t>M029</t>
  </si>
  <si>
    <t>Punjab Kings vs Lucknow Super Giants</t>
  </si>
  <si>
    <t>2026-04-19 19:30</t>
  </si>
  <si>
    <t>2026-04-19 19:00</t>
  </si>
  <si>
    <t>Venue: New Chandigarh; Source: https://www.iplt20.com/news/4253/tata-indian-premier-league-2026-updated-schedule-announced</t>
  </si>
  <si>
    <t>M030</t>
  </si>
  <si>
    <t>Gujarat Titans vs Mumbai Indians</t>
  </si>
  <si>
    <t>2026-04-20 19:30</t>
  </si>
  <si>
    <t>2026-04-20 19:00</t>
  </si>
  <si>
    <t>M031</t>
  </si>
  <si>
    <t>Sunrisers Hyderabad vs Delhi Capitals</t>
  </si>
  <si>
    <t>2026-04-21 19:30</t>
  </si>
  <si>
    <t>2026-04-21 19:00</t>
  </si>
  <si>
    <t>M032</t>
  </si>
  <si>
    <t>Lucknow Super Giants vs Rajasthan Royals</t>
  </si>
  <si>
    <t>2026-04-22 19:30</t>
  </si>
  <si>
    <t>2026-04-22 19:00</t>
  </si>
  <si>
    <t>Venue: Lucknow; Source: https://www.iplt20.com/news/4253/tata-indian-premier-league-2026-updated-schedule-announced</t>
  </si>
  <si>
    <t>M033</t>
  </si>
  <si>
    <t>Mumbai Indians vs Chennai Super Kings</t>
  </si>
  <si>
    <t>2026-04-23 19:30</t>
  </si>
  <si>
    <t>2026-04-23 19:00</t>
  </si>
  <si>
    <t>M034</t>
  </si>
  <si>
    <t>Royal Challengers Bengaluru vs Gujarat Titans</t>
  </si>
  <si>
    <t>2026-04-24 19:30</t>
  </si>
  <si>
    <t>2026-04-24 19:00</t>
  </si>
  <si>
    <t>M035</t>
  </si>
  <si>
    <t>Delhi Capitals vs Punjab Kings</t>
  </si>
  <si>
    <t>2026-04-25 15:30</t>
  </si>
  <si>
    <t>2026-04-25 15:00</t>
  </si>
  <si>
    <t>Venue: Delhi; Source: https://www.iplt20.com/news/4253/tata-indian-premier-league-2026-updated-schedule-announced</t>
  </si>
  <si>
    <t>M036</t>
  </si>
  <si>
    <t>Rajasthan Royals vs Sunrisers Hyderabad</t>
  </si>
  <si>
    <t>2026-04-25 19:30</t>
  </si>
  <si>
    <t>2026-04-25 19:00</t>
  </si>
  <si>
    <t>Venue: Jaipur; Source: https://www.iplt20.com/news/4253/tata-indian-premier-league-2026-updated-schedule-announced</t>
  </si>
  <si>
    <t>M037</t>
  </si>
  <si>
    <t>Gujarat Titans vs Chennai Super Kings</t>
  </si>
  <si>
    <t>2026-04-26 15:30</t>
  </si>
  <si>
    <t>2026-04-26 15:00</t>
  </si>
  <si>
    <t>M038</t>
  </si>
  <si>
    <t>Lucknow Super Giants vs Kolkata Knight Riders</t>
  </si>
  <si>
    <t>2026-04-26 19:30</t>
  </si>
  <si>
    <t>2026-04-26 19:00</t>
  </si>
  <si>
    <t>M039</t>
  </si>
  <si>
    <t>Delhi Capitals vs Royal Challengers Bengaluru</t>
  </si>
  <si>
    <t>2026-04-27 19:30</t>
  </si>
  <si>
    <t>2026-04-27 19:00</t>
  </si>
  <si>
    <t>M040</t>
  </si>
  <si>
    <t>Punjab Kings vs Rajasthan Royals</t>
  </si>
  <si>
    <t>2026-04-28 19:30</t>
  </si>
  <si>
    <t>2026-04-28 19:00</t>
  </si>
  <si>
    <t>M041</t>
  </si>
  <si>
    <t>Mumbai Indians vs Sunrisers Hyderabad</t>
  </si>
  <si>
    <t>2026-04-29 19:30</t>
  </si>
  <si>
    <t>2026-04-29 19:00</t>
  </si>
  <si>
    <t>M042</t>
  </si>
  <si>
    <t>Gujarat Titans vs Royal Challengers Bengaluru</t>
  </si>
  <si>
    <t>2026-04-30 19:30</t>
  </si>
  <si>
    <t>2026-04-30 19:00</t>
  </si>
  <si>
    <t>M043</t>
  </si>
  <si>
    <t>Rajasthan Royals vs Delhi Capitals</t>
  </si>
  <si>
    <t>2026-05-01 19:30</t>
  </si>
  <si>
    <t>2026-05-01 19:00</t>
  </si>
  <si>
    <t>M044</t>
  </si>
  <si>
    <t>Chennai Super Kings vs Mumbai Indians</t>
  </si>
  <si>
    <t>2026-05-02 19:30</t>
  </si>
  <si>
    <t>2026-05-02 19:00</t>
  </si>
  <si>
    <t>M045</t>
  </si>
  <si>
    <t>Sunrisers Hyderabad vs Kolkata Knight Riders</t>
  </si>
  <si>
    <t>2026-05-03 15:30</t>
  </si>
  <si>
    <t>2026-05-03 15:00</t>
  </si>
  <si>
    <t>M046</t>
  </si>
  <si>
    <t>Gujarat Titans vs Punjab Kings</t>
  </si>
  <si>
    <t>2026-05-03 19:30</t>
  </si>
  <si>
    <t>2026-05-03 19:00</t>
  </si>
  <si>
    <t>M047</t>
  </si>
  <si>
    <t>Mumbai Indians vs Lucknow Super Giants</t>
  </si>
  <si>
    <t>2026-05-04 19:30</t>
  </si>
  <si>
    <t>2026-05-04 19:00</t>
  </si>
  <si>
    <t>M048</t>
  </si>
  <si>
    <t>Delhi Capitals vs Chennai Super Kings</t>
  </si>
  <si>
    <t>2026-05-05 19:30</t>
  </si>
  <si>
    <t>2026-05-05 19:00</t>
  </si>
  <si>
    <t>M049</t>
  </si>
  <si>
    <t>Sunrisers Hyderabad vs Punjab Kings</t>
  </si>
  <si>
    <t>2026-05-06 19:30</t>
  </si>
  <si>
    <t>2026-05-06 19:00</t>
  </si>
  <si>
    <t>M050</t>
  </si>
  <si>
    <t>Lucknow Super Giants vs Royal Challengers Bengaluru</t>
  </si>
  <si>
    <t>2026-05-07 19:30</t>
  </si>
  <si>
    <t>2026-05-07 19:00</t>
  </si>
  <si>
    <t>M051</t>
  </si>
  <si>
    <t>Delhi Capitals vs Kolkata Knight Riders</t>
  </si>
  <si>
    <t>2026-05-08 19:30</t>
  </si>
  <si>
    <t>2026-05-08 19:00</t>
  </si>
  <si>
    <t>M052</t>
  </si>
  <si>
    <t>Rajasthan Royals vs Gujarat Titans</t>
  </si>
  <si>
    <t>2026-05-09 19:30</t>
  </si>
  <si>
    <t>2026-05-09 19:00</t>
  </si>
  <si>
    <t>M053</t>
  </si>
  <si>
    <t>Chennai Super Kings vs Lucknow Super Giants</t>
  </si>
  <si>
    <t>2026-05-10 15:30</t>
  </si>
  <si>
    <t>2026-05-10 15:00</t>
  </si>
  <si>
    <t>M054</t>
  </si>
  <si>
    <t>Royal Challengers Bengaluru vs Mumbai Indians</t>
  </si>
  <si>
    <t>2026-05-10 19:30</t>
  </si>
  <si>
    <t>2026-05-10 19:00</t>
  </si>
  <si>
    <t>Venue: Raipur; Source: https://www.iplt20.com/news/4253/tata-indian-premier-league-2026-updated-schedule-announced</t>
  </si>
  <si>
    <t>M055</t>
  </si>
  <si>
    <t>Punjab Kings vs Delhi Capitals</t>
  </si>
  <si>
    <t>2026-05-11 19:30</t>
  </si>
  <si>
    <t>2026-05-11 19:00</t>
  </si>
  <si>
    <t>Venue: Dharamsala; Source: https://www.iplt20.com/news/4253/tata-indian-premier-league-2026-updated-schedule-announced</t>
  </si>
  <si>
    <t>M056</t>
  </si>
  <si>
    <t>Gujarat Titans vs Sunrisers Hyderabad</t>
  </si>
  <si>
    <t>2026-05-12 19:30</t>
  </si>
  <si>
    <t>2026-05-12 19:00</t>
  </si>
  <si>
    <t>M057</t>
  </si>
  <si>
    <t>Royal Challengers Bengaluru vs Kolkata Knight Riders</t>
  </si>
  <si>
    <t>2026-05-13 19:30</t>
  </si>
  <si>
    <t>2026-05-13 19:00</t>
  </si>
  <si>
    <t>M058</t>
  </si>
  <si>
    <t>Punjab Kings vs Mumbai Indians</t>
  </si>
  <si>
    <t>2026-05-14 19:30</t>
  </si>
  <si>
    <t>2026-05-14 19:00</t>
  </si>
  <si>
    <t>M059</t>
  </si>
  <si>
    <t>Lucknow Super Giants vs Chennai Super Kings</t>
  </si>
  <si>
    <t>2026-05-15 19:30</t>
  </si>
  <si>
    <t>2026-05-15 19:00</t>
  </si>
  <si>
    <t>M060</t>
  </si>
  <si>
    <t>Kolkata Knight Riders vs Gujarat Titans</t>
  </si>
  <si>
    <t>2026-05-16 19:30</t>
  </si>
  <si>
    <t>2026-05-16 19:00</t>
  </si>
  <si>
    <t>M061</t>
  </si>
  <si>
    <t>Punjab Kings vs Royal Challengers Bengaluru</t>
  </si>
  <si>
    <t>2026-05-17 15:30</t>
  </si>
  <si>
    <t>2026-05-17 15:00</t>
  </si>
  <si>
    <t>M062</t>
  </si>
  <si>
    <t>Delhi Capitals vs Rajasthan Royals</t>
  </si>
  <si>
    <t>2026-05-17 19:30</t>
  </si>
  <si>
    <t>2026-05-17 19:00</t>
  </si>
  <si>
    <t>M063</t>
  </si>
  <si>
    <t>Chennai Super Kings vs Sunrisers Hyderabad</t>
  </si>
  <si>
    <t>2026-05-18 19:30</t>
  </si>
  <si>
    <t>2026-05-18 19:00</t>
  </si>
  <si>
    <t>M064</t>
  </si>
  <si>
    <t>Rajasthan Royals vs Lucknow Super Giants</t>
  </si>
  <si>
    <t>2026-05-19 19:30</t>
  </si>
  <si>
    <t>2026-05-19 19:00</t>
  </si>
  <si>
    <t>M065</t>
  </si>
  <si>
    <t>Kolkata Knight Riders vs Mumbai Indians</t>
  </si>
  <si>
    <t>2026-05-20 19:30</t>
  </si>
  <si>
    <t>2026-05-20 19:00</t>
  </si>
  <si>
    <t>M066</t>
  </si>
  <si>
    <t>Chennai Super Kings vs Gujarat Titans</t>
  </si>
  <si>
    <t>2026-05-21 19:30</t>
  </si>
  <si>
    <t>2026-05-21 19:00</t>
  </si>
  <si>
    <t>M067</t>
  </si>
  <si>
    <t>Sunrisers Hyderabad vs Royal Challengers Bengaluru</t>
  </si>
  <si>
    <t>2026-05-22 19:30</t>
  </si>
  <si>
    <t>2026-05-22 19:00</t>
  </si>
  <si>
    <t>M068</t>
  </si>
  <si>
    <t>Lucknow Super Giants vs Punjab Kings</t>
  </si>
  <si>
    <t>2026-05-23 19:30</t>
  </si>
  <si>
    <t>2026-05-23 19:00</t>
  </si>
  <si>
    <t>M069</t>
  </si>
  <si>
    <t>Mumbai Indians vs Rajasthan Royals</t>
  </si>
  <si>
    <t>2026-05-24 15:30</t>
  </si>
  <si>
    <t>2026-05-24 15:00</t>
  </si>
  <si>
    <t>M070</t>
  </si>
  <si>
    <t>Kolkata Knight Riders vs Delhi Capitals</t>
  </si>
  <si>
    <t>2026-05-24 19:30</t>
  </si>
  <si>
    <t>2026-05-24 19:00</t>
  </si>
  <si>
    <t>InStartingXI (1/0)</t>
  </si>
  <si>
    <t>Source squad: https://www.iplt20.com/teams/royal-challengers-bengaluru</t>
  </si>
  <si>
    <t>Source squad: https://www.iplt20.com/teams/sunrisers-hyderabad</t>
  </si>
  <si>
    <t>Source squad: https://www.iplt20.com/teams/mumbai-indians</t>
  </si>
  <si>
    <t>Source squad: https://www.iplt20.com/teams/kolkata-knight-riders</t>
  </si>
  <si>
    <t>Source squad: https://www.iplt20.com/teams/rajasthan-royals</t>
  </si>
  <si>
    <t>Source squad: https://www.iplt20.com/teams/chennai-super-kings</t>
  </si>
  <si>
    <t>Source squad: https://www.iplt20.com/teams/punjab-kings</t>
  </si>
  <si>
    <t>Source squad: https://www.iplt20.com/teams/gujarat-titans</t>
  </si>
  <si>
    <t>Source squad: https://www.iplt20.com/teams/lucknow-super-giants</t>
  </si>
  <si>
    <t>Source squad: https://www.iplt20.com/teams/delhi-capitals</t>
  </si>
  <si>
    <t>EntryID</t>
  </si>
  <si>
    <t>UserName</t>
  </si>
  <si>
    <t>TeamName</t>
  </si>
  <si>
    <t>SubmittedAt</t>
  </si>
  <si>
    <t>PickNo</t>
  </si>
  <si>
    <t>IsCaptain (1/0)</t>
  </si>
  <si>
    <t>IsViceCaptain (1/0)</t>
  </si>
  <si>
    <t>ValidPlayerForMatch</t>
  </si>
  <si>
    <t>BasePoints</t>
  </si>
  <si>
    <t>Multiplier</t>
  </si>
  <si>
    <t>FinalPoints</t>
  </si>
  <si>
    <t>UniquePickFlag</t>
  </si>
  <si>
    <t>EventID</t>
  </si>
  <si>
    <t>Innings</t>
  </si>
  <si>
    <t>Over</t>
  </si>
  <si>
    <t>Ball</t>
  </si>
  <si>
    <t>BatterID</t>
  </si>
  <si>
    <t>NonStrikerID</t>
  </si>
  <si>
    <t>BowlerID</t>
  </si>
  <si>
    <t>RunsBat</t>
  </si>
  <si>
    <t>Extras</t>
  </si>
  <si>
    <t>ExtraType</t>
  </si>
  <si>
    <t>IsLegalBall (1/0)</t>
  </si>
  <si>
    <t>WicketFlag (1/0)</t>
  </si>
  <si>
    <t>WicketType</t>
  </si>
  <si>
    <t>OutPlayerID</t>
  </si>
  <si>
    <t>FielderID</t>
  </si>
  <si>
    <t>IsFour (1/0)</t>
  </si>
  <si>
    <t>IsSix (1/0)</t>
  </si>
  <si>
    <t>TotalRuns</t>
  </si>
  <si>
    <t>BowlerWicketFlag</t>
  </si>
  <si>
    <t>CatchFlag</t>
  </si>
  <si>
    <t>StumpingFlag</t>
  </si>
  <si>
    <t>RunOutDirectFlag</t>
  </si>
  <si>
    <t>RunOutAssistFlag</t>
  </si>
  <si>
    <t>DotBallFlag</t>
  </si>
  <si>
    <t>BowlerRunsConceded</t>
  </si>
  <si>
    <t>BallsLegal</t>
  </si>
  <si>
    <t>IsMaiden (1/0)</t>
  </si>
  <si>
    <t>Optional helper</t>
  </si>
  <si>
    <t>Each row = one completed over. Fill only if you want maiden-over scoring.</t>
  </si>
  <si>
    <t>InStartingXI</t>
  </si>
  <si>
    <t>Runs</t>
  </si>
  <si>
    <t>Fours</t>
  </si>
  <si>
    <t>Sixes</t>
  </si>
  <si>
    <t>Wickets</t>
  </si>
  <si>
    <t>Catches</t>
  </si>
  <si>
    <t>Stumpings</t>
  </si>
  <si>
    <t>RunOutDirect</t>
  </si>
  <si>
    <t>RunOutAssist</t>
  </si>
  <si>
    <t>Maidens</t>
  </si>
  <si>
    <t>BattingPts</t>
  </si>
  <si>
    <t>BatBonusPts</t>
  </si>
  <si>
    <t>BowlingPts</t>
  </si>
  <si>
    <t>BowlingBonusPts</t>
  </si>
  <si>
    <t>FieldingPts</t>
  </si>
  <si>
    <t>TotalPts</t>
  </si>
  <si>
    <t>PlayersSelected</t>
  </si>
  <si>
    <t>UniquePlayers</t>
  </si>
  <si>
    <t>CreditsUsed</t>
  </si>
  <si>
    <t>CaptainCount</t>
  </si>
  <si>
    <t>ViceCount</t>
  </si>
  <si>
    <t>TeamASelected</t>
  </si>
  <si>
    <t>TeamBSelected</t>
  </si>
  <si>
    <t>MaxFromOneTeam</t>
  </si>
  <si>
    <t>ValidPlayersInPool</t>
  </si>
  <si>
    <t>TotalPoints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</si>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</sst>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1"/>
      <color rgb="FF000000"/>
      <name val="Calibri"/>
    </font>
    <font>
      <sz val="11"/>
      <color rgb="FF808080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4DFE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0" fontId="4" fillId="3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0" xfId="0" applyFont="1" applyFill="1"/>
    <xf numFmtId="0" fontId="6" fillId="6" borderId="1" xfId="0" applyFont="1" applyFill="1" applyBorder="1"/>
    <xf numFmtId="0" fontId="4" fillId="5" borderId="1" xfId="0" applyFont="1" applyFill="1" applyBorder="1"/>
    <xf numFmtId="0" fontId="6" fillId="6" borderId="0" xfId="0" applyFont="1" applyFill="1"/>
    <xf numFmtId="0" fontId="4" fillId="5" borderId="0" xfId="0" applyFont="1" applyFill="1"/>
    <xf numFmtId="0" fontId="7" fillId="7" borderId="1" xfId="0" applyFont="1" applyFill="1" applyBorder="1"/>
    <xf numFmtId="0" fontId="7" fillId="7" borderId="0" xfId="0" applyFont="1" applyFill="1"/>
    <xf numFmtId="0" fontId="8" fillId="5" borderId="1" xfId="0" applyFont="1" applyFill="1" applyBorder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workbookViewId="0"/>
  </sheetViews>
  <sheetFormatPr baseColWidth="10" defaultColWidth="8.83203125" defaultRowHeight="15" x14ac:dyDescent="0.2"/>
  <cols>
    <col min="1" max="1" width="90" customWidth="1"/>
  </cols>
  <sheetData>
    <row r="1" spans="1:1" ht="20" x14ac:dyDescent="0.25">
      <c r="A1" s="1" t="s">
        <v>0</v>
      </c>
    </row>
    <row r="3" spans="1:1" x14ac:dyDescent="0.2">
      <c r="A3" s="2" t="s">
        <v>1</v>
      </c>
    </row>
    <row r="4" spans="1:1" ht="16" x14ac:dyDescent="0.2">
      <c r="A4" s="3" t="s">
        <v>2</v>
      </c>
    </row>
    <row r="5" spans="1:1" ht="16" x14ac:dyDescent="0.2">
      <c r="A5" s="3" t="s">
        <v>3</v>
      </c>
    </row>
    <row r="6" spans="1:1" ht="16" x14ac:dyDescent="0.2">
      <c r="A6" s="3" t="s">
        <v>4</v>
      </c>
    </row>
    <row r="7" spans="1:1" ht="16" x14ac:dyDescent="0.2">
      <c r="A7" s="3" t="s">
        <v>5</v>
      </c>
    </row>
    <row r="8" spans="1:1" ht="16" x14ac:dyDescent="0.2">
      <c r="A8" s="3" t="s">
        <v>6</v>
      </c>
    </row>
    <row r="9" spans="1:1" ht="16" x14ac:dyDescent="0.2">
      <c r="A9" s="3" t="s">
        <v>7</v>
      </c>
    </row>
    <row r="10" spans="1:1" ht="16" x14ac:dyDescent="0.2">
      <c r="A10" s="3" t="s">
        <v>8</v>
      </c>
    </row>
    <row r="13" spans="1:1" x14ac:dyDescent="0.2">
      <c r="A13" s="2" t="s">
        <v>9</v>
      </c>
    </row>
    <row r="14" spans="1:1" ht="16" x14ac:dyDescent="0.2">
      <c r="A14" s="3" t="s">
        <v>10</v>
      </c>
    </row>
    <row r="15" spans="1:1" ht="32" x14ac:dyDescent="0.2">
      <c r="A15" s="3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16" customWidth="1"/>
    <col min="4" max="4" width="50" customWidth="1"/>
  </cols>
  <sheetData>
    <row r="1" spans="1:4" x14ac:dyDescent="0.2">
      <c r="A1" s="4" t="s">
        <v>14</v>
      </c>
      <c r="B1" s="5"/>
      <c r="C1" s="5"/>
      <c r="D1" s="5"/>
    </row>
    <row r="2" spans="1:4" x14ac:dyDescent="0.2">
      <c r="A2" s="6" t="s">
        <v>15</v>
      </c>
      <c r="B2" s="7">
        <v>11</v>
      </c>
      <c r="C2" s="5"/>
      <c r="D2" s="5" t="s">
        <v>16</v>
      </c>
    </row>
    <row r="3" spans="1:4" x14ac:dyDescent="0.2">
      <c r="A3" s="6" t="s">
        <v>17</v>
      </c>
      <c r="B3" s="7">
        <v>1</v>
      </c>
      <c r="C3" s="5"/>
      <c r="D3" s="5"/>
    </row>
    <row r="4" spans="1:4" x14ac:dyDescent="0.2">
      <c r="A4" s="6" t="s">
        <v>18</v>
      </c>
      <c r="B4" s="7">
        <v>1</v>
      </c>
      <c r="C4" s="5"/>
      <c r="D4" s="5"/>
    </row>
    <row r="5" spans="1:4" x14ac:dyDescent="0.2">
      <c r="A5" s="6" t="s">
        <v>19</v>
      </c>
      <c r="B5" s="7">
        <v>1</v>
      </c>
      <c r="C5" s="5"/>
      <c r="D5" s="5"/>
    </row>
    <row r="6" spans="1:4" x14ac:dyDescent="0.2">
      <c r="A6" s="6" t="s">
        <v>20</v>
      </c>
      <c r="B6" s="7">
        <v>1</v>
      </c>
      <c r="C6" s="5"/>
      <c r="D6" s="5"/>
    </row>
    <row r="7" spans="1:4" x14ac:dyDescent="0.2">
      <c r="A7" s="6" t="s">
        <v>21</v>
      </c>
      <c r="B7" s="7">
        <v>7</v>
      </c>
      <c r="C7" s="5"/>
      <c r="D7" s="5"/>
    </row>
    <row r="8" spans="1:4" x14ac:dyDescent="0.2">
      <c r="A8" s="6" t="s">
        <v>22</v>
      </c>
      <c r="B8" s="7">
        <v>100</v>
      </c>
      <c r="C8" s="5"/>
      <c r="D8" s="5"/>
    </row>
    <row r="9" spans="1:4" x14ac:dyDescent="0.2">
      <c r="A9" s="6" t="s">
        <v>23</v>
      </c>
      <c r="B9" s="7">
        <v>2</v>
      </c>
      <c r="C9" s="5"/>
      <c r="D9" s="5"/>
    </row>
    <row r="10" spans="1:4" x14ac:dyDescent="0.2">
      <c r="A10" s="6" t="s">
        <v>24</v>
      </c>
      <c r="B10" s="7">
        <v>1.5</v>
      </c>
      <c r="C10" s="5"/>
      <c r="D10" s="5"/>
    </row>
    <row r="11" spans="1:4" x14ac:dyDescent="0.2">
      <c r="A11" s="6"/>
      <c r="B11" s="7"/>
      <c r="C11" s="5"/>
      <c r="D11" s="5"/>
    </row>
    <row r="12" spans="1:4" x14ac:dyDescent="0.2">
      <c r="A12" s="8" t="s">
        <v>25</v>
      </c>
      <c r="B12" s="7"/>
      <c r="C12" s="5"/>
      <c r="D12" s="5"/>
    </row>
    <row r="13" spans="1:4" x14ac:dyDescent="0.2">
      <c r="A13" s="6" t="s">
        <v>26</v>
      </c>
      <c r="B13" s="7">
        <v>1</v>
      </c>
      <c r="C13" s="5"/>
      <c r="D13" s="5"/>
    </row>
    <row r="14" spans="1:4" x14ac:dyDescent="0.2">
      <c r="A14" s="6" t="s">
        <v>27</v>
      </c>
      <c r="B14" s="7">
        <v>1</v>
      </c>
      <c r="C14" s="5"/>
      <c r="D14" s="5"/>
    </row>
    <row r="15" spans="1:4" x14ac:dyDescent="0.2">
      <c r="A15" s="6" t="s">
        <v>28</v>
      </c>
      <c r="B15" s="7">
        <v>2</v>
      </c>
      <c r="C15" s="5"/>
      <c r="D15" s="5"/>
    </row>
    <row r="16" spans="1:4" x14ac:dyDescent="0.2">
      <c r="A16" s="6" t="s">
        <v>29</v>
      </c>
      <c r="B16" s="7">
        <v>4</v>
      </c>
      <c r="C16" s="5"/>
      <c r="D16" s="5"/>
    </row>
    <row r="17" spans="1:4" x14ac:dyDescent="0.2">
      <c r="A17" s="6" t="s">
        <v>30</v>
      </c>
      <c r="B17" s="7">
        <v>10</v>
      </c>
      <c r="C17" s="5"/>
      <c r="D17" s="5"/>
    </row>
    <row r="18" spans="1:4" x14ac:dyDescent="0.2">
      <c r="A18" s="6" t="s">
        <v>31</v>
      </c>
      <c r="B18" s="7">
        <v>20</v>
      </c>
      <c r="C18" s="5"/>
      <c r="D18" s="5"/>
    </row>
    <row r="19" spans="1:4" x14ac:dyDescent="0.2">
      <c r="A19" s="6" t="s">
        <v>32</v>
      </c>
      <c r="B19" s="7">
        <v>25</v>
      </c>
      <c r="C19" s="5"/>
      <c r="D19" s="5"/>
    </row>
    <row r="20" spans="1:4" x14ac:dyDescent="0.2">
      <c r="A20" s="6" t="s">
        <v>33</v>
      </c>
      <c r="B20" s="7">
        <v>10</v>
      </c>
      <c r="C20" s="5"/>
      <c r="D20" s="5"/>
    </row>
    <row r="21" spans="1:4" x14ac:dyDescent="0.2">
      <c r="A21" s="6" t="s">
        <v>34</v>
      </c>
      <c r="B21" s="7">
        <v>20</v>
      </c>
      <c r="C21" s="5"/>
      <c r="D21" s="5"/>
    </row>
    <row r="22" spans="1:4" x14ac:dyDescent="0.2">
      <c r="A22" s="6" t="s">
        <v>35</v>
      </c>
      <c r="B22" s="7">
        <v>12</v>
      </c>
      <c r="C22" s="5"/>
      <c r="D22" s="5"/>
    </row>
    <row r="23" spans="1:4" x14ac:dyDescent="0.2">
      <c r="A23" s="6" t="s">
        <v>36</v>
      </c>
      <c r="B23" s="7">
        <v>8</v>
      </c>
      <c r="C23" s="5"/>
      <c r="D23" s="5"/>
    </row>
    <row r="24" spans="1:4" x14ac:dyDescent="0.2">
      <c r="A24" s="6" t="s">
        <v>37</v>
      </c>
      <c r="B24" s="7">
        <v>12</v>
      </c>
      <c r="C24" s="5"/>
      <c r="D24" s="5"/>
    </row>
    <row r="25" spans="1:4" x14ac:dyDescent="0.2">
      <c r="A25" s="6" t="s">
        <v>38</v>
      </c>
      <c r="B25" s="7">
        <v>12</v>
      </c>
      <c r="C25" s="5"/>
      <c r="D25" s="5"/>
    </row>
    <row r="26" spans="1:4" x14ac:dyDescent="0.2">
      <c r="A26" s="6" t="s">
        <v>39</v>
      </c>
      <c r="B26" s="7">
        <v>6</v>
      </c>
      <c r="C26" s="5"/>
      <c r="D26" s="5"/>
    </row>
    <row r="27" spans="1:4" x14ac:dyDescent="0.2">
      <c r="A27" s="6" t="s">
        <v>40</v>
      </c>
      <c r="B27" s="7">
        <v>-2</v>
      </c>
      <c r="C27" s="5"/>
      <c r="D27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1"/>
  <sheetViews>
    <sheetView showGridLines="0" workbookViewId="0">
      <pane ySplit="1" topLeftCell="A2" activePane="bottomLeft" state="frozen"/>
      <selection pane="bottomLeft" activeCell="G136" sqref="G136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12" customWidth="1"/>
    <col min="4" max="4" width="18" customWidth="1"/>
    <col min="5" max="5" width="10" customWidth="1"/>
    <col min="6" max="6" width="14" customWidth="1"/>
    <col min="7" max="7" width="48" customWidth="1"/>
  </cols>
  <sheetData>
    <row r="1" spans="1:7" ht="22" customHeight="1" x14ac:dyDescent="0.2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9</v>
      </c>
    </row>
    <row r="2" spans="1:7" x14ac:dyDescent="0.2">
      <c r="A2" s="7" t="s">
        <v>47</v>
      </c>
      <c r="B2" s="7" t="s">
        <v>48</v>
      </c>
      <c r="C2" s="7" t="s">
        <v>49</v>
      </c>
      <c r="D2" s="7" t="s">
        <v>50</v>
      </c>
      <c r="E2" s="7"/>
      <c r="F2" s="7">
        <v>1</v>
      </c>
      <c r="G2" s="5" t="s">
        <v>51</v>
      </c>
    </row>
    <row r="3" spans="1:7" x14ac:dyDescent="0.2">
      <c r="A3" s="7" t="s">
        <v>52</v>
      </c>
      <c r="B3" s="7" t="s">
        <v>53</v>
      </c>
      <c r="C3" s="7" t="s">
        <v>54</v>
      </c>
      <c r="D3" s="7" t="s">
        <v>50</v>
      </c>
      <c r="E3" s="7"/>
      <c r="F3" s="7">
        <v>1</v>
      </c>
      <c r="G3" s="5" t="s">
        <v>51</v>
      </c>
    </row>
    <row r="4" spans="1:7" x14ac:dyDescent="0.2">
      <c r="A4" s="7" t="s">
        <v>55</v>
      </c>
      <c r="B4" s="7" t="s">
        <v>56</v>
      </c>
      <c r="C4" s="7" t="s">
        <v>54</v>
      </c>
      <c r="D4" s="7" t="s">
        <v>50</v>
      </c>
      <c r="E4" s="7"/>
      <c r="F4" s="7">
        <v>1</v>
      </c>
      <c r="G4" s="5" t="s">
        <v>51</v>
      </c>
    </row>
    <row r="5" spans="1:7" x14ac:dyDescent="0.2">
      <c r="A5" s="7" t="s">
        <v>57</v>
      </c>
      <c r="B5" s="7" t="s">
        <v>58</v>
      </c>
      <c r="C5" s="7" t="s">
        <v>49</v>
      </c>
      <c r="D5" s="7" t="s">
        <v>50</v>
      </c>
      <c r="E5" s="7"/>
      <c r="F5" s="7">
        <v>1</v>
      </c>
      <c r="G5" s="5" t="s">
        <v>51</v>
      </c>
    </row>
    <row r="6" spans="1:7" x14ac:dyDescent="0.2">
      <c r="A6" s="7" t="s">
        <v>59</v>
      </c>
      <c r="B6" s="7" t="s">
        <v>60</v>
      </c>
      <c r="C6" s="7" t="s">
        <v>49</v>
      </c>
      <c r="D6" s="7" t="s">
        <v>50</v>
      </c>
      <c r="E6" s="7"/>
      <c r="F6" s="7">
        <v>1</v>
      </c>
      <c r="G6" s="5" t="s">
        <v>51</v>
      </c>
    </row>
    <row r="7" spans="1:7" x14ac:dyDescent="0.2">
      <c r="A7" s="7" t="s">
        <v>61</v>
      </c>
      <c r="B7" s="7" t="s">
        <v>62</v>
      </c>
      <c r="C7" s="7" t="s">
        <v>54</v>
      </c>
      <c r="D7" s="7" t="s">
        <v>50</v>
      </c>
      <c r="E7" s="7"/>
      <c r="F7" s="7">
        <v>1</v>
      </c>
      <c r="G7" s="5" t="s">
        <v>51</v>
      </c>
    </row>
    <row r="8" spans="1:7" x14ac:dyDescent="0.2">
      <c r="A8" s="7" t="s">
        <v>63</v>
      </c>
      <c r="B8" s="7" t="s">
        <v>64</v>
      </c>
      <c r="C8" s="7" t="s">
        <v>49</v>
      </c>
      <c r="D8" s="7" t="s">
        <v>50</v>
      </c>
      <c r="E8" s="7"/>
      <c r="F8" s="7">
        <v>1</v>
      </c>
      <c r="G8" s="5" t="s">
        <v>51</v>
      </c>
    </row>
    <row r="9" spans="1:7" x14ac:dyDescent="0.2">
      <c r="A9" s="7" t="s">
        <v>65</v>
      </c>
      <c r="B9" s="7" t="s">
        <v>66</v>
      </c>
      <c r="C9" s="7" t="s">
        <v>54</v>
      </c>
      <c r="D9" s="7" t="s">
        <v>50</v>
      </c>
      <c r="E9" s="7"/>
      <c r="F9" s="7">
        <v>1</v>
      </c>
      <c r="G9" s="5" t="s">
        <v>51</v>
      </c>
    </row>
    <row r="10" spans="1:7" x14ac:dyDescent="0.2">
      <c r="A10" s="7" t="s">
        <v>67</v>
      </c>
      <c r="B10" s="7" t="s">
        <v>68</v>
      </c>
      <c r="C10" s="7" t="s">
        <v>69</v>
      </c>
      <c r="D10" s="7" t="s">
        <v>50</v>
      </c>
      <c r="E10" s="7"/>
      <c r="F10" s="7">
        <v>1</v>
      </c>
      <c r="G10" s="5" t="s">
        <v>51</v>
      </c>
    </row>
    <row r="11" spans="1:7" x14ac:dyDescent="0.2">
      <c r="A11" s="10" t="s">
        <v>70</v>
      </c>
      <c r="B11" s="10" t="s">
        <v>71</v>
      </c>
      <c r="C11" s="10" t="s">
        <v>69</v>
      </c>
      <c r="D11" s="10" t="s">
        <v>50</v>
      </c>
      <c r="E11" s="10"/>
      <c r="F11" s="10">
        <v>1</v>
      </c>
      <c r="G11" t="s">
        <v>51</v>
      </c>
    </row>
    <row r="12" spans="1:7" x14ac:dyDescent="0.2">
      <c r="A12" s="10" t="s">
        <v>72</v>
      </c>
      <c r="B12" s="10" t="s">
        <v>73</v>
      </c>
      <c r="C12" s="10" t="s">
        <v>69</v>
      </c>
      <c r="D12" s="10" t="s">
        <v>50</v>
      </c>
      <c r="E12" s="10"/>
      <c r="F12" s="10">
        <v>1</v>
      </c>
      <c r="G12" t="s">
        <v>51</v>
      </c>
    </row>
    <row r="13" spans="1:7" x14ac:dyDescent="0.2">
      <c r="A13" s="10" t="s">
        <v>74</v>
      </c>
      <c r="B13" s="10" t="s">
        <v>75</v>
      </c>
      <c r="C13" s="10" t="s">
        <v>69</v>
      </c>
      <c r="D13" s="10" t="s">
        <v>50</v>
      </c>
      <c r="E13" s="10"/>
      <c r="F13" s="10">
        <v>1</v>
      </c>
      <c r="G13" t="s">
        <v>51</v>
      </c>
    </row>
    <row r="14" spans="1:7" x14ac:dyDescent="0.2">
      <c r="A14" s="10" t="s">
        <v>76</v>
      </c>
      <c r="B14" s="10" t="s">
        <v>77</v>
      </c>
      <c r="C14" s="10" t="s">
        <v>69</v>
      </c>
      <c r="D14" s="10" t="s">
        <v>50</v>
      </c>
      <c r="E14" s="10"/>
      <c r="F14" s="10">
        <v>1</v>
      </c>
      <c r="G14" t="s">
        <v>51</v>
      </c>
    </row>
    <row r="15" spans="1:7" x14ac:dyDescent="0.2">
      <c r="A15" s="10" t="s">
        <v>78</v>
      </c>
      <c r="B15" s="10" t="s">
        <v>79</v>
      </c>
      <c r="C15" s="10" t="s">
        <v>69</v>
      </c>
      <c r="D15" s="10" t="s">
        <v>50</v>
      </c>
      <c r="E15" s="10"/>
      <c r="F15" s="10">
        <v>1</v>
      </c>
      <c r="G15" t="s">
        <v>51</v>
      </c>
    </row>
    <row r="16" spans="1:7" x14ac:dyDescent="0.2">
      <c r="A16" s="10" t="s">
        <v>80</v>
      </c>
      <c r="B16" s="10" t="s">
        <v>81</v>
      </c>
      <c r="C16" s="10" t="s">
        <v>69</v>
      </c>
      <c r="D16" s="10" t="s">
        <v>50</v>
      </c>
      <c r="E16" s="10"/>
      <c r="F16" s="10">
        <v>1</v>
      </c>
      <c r="G16" t="s">
        <v>51</v>
      </c>
    </row>
    <row r="17" spans="1:7" x14ac:dyDescent="0.2">
      <c r="A17" s="10" t="s">
        <v>82</v>
      </c>
      <c r="B17" s="10" t="s">
        <v>83</v>
      </c>
      <c r="C17" s="10" t="s">
        <v>84</v>
      </c>
      <c r="D17" s="10" t="s">
        <v>50</v>
      </c>
      <c r="E17" s="10"/>
      <c r="F17" s="10">
        <v>1</v>
      </c>
      <c r="G17" t="s">
        <v>51</v>
      </c>
    </row>
    <row r="18" spans="1:7" x14ac:dyDescent="0.2">
      <c r="A18" s="10" t="s">
        <v>85</v>
      </c>
      <c r="B18" s="10" t="s">
        <v>86</v>
      </c>
      <c r="C18" s="10" t="s">
        <v>84</v>
      </c>
      <c r="D18" s="10" t="s">
        <v>50</v>
      </c>
      <c r="E18" s="10"/>
      <c r="F18" s="10">
        <v>1</v>
      </c>
      <c r="G18" t="s">
        <v>51</v>
      </c>
    </row>
    <row r="19" spans="1:7" x14ac:dyDescent="0.2">
      <c r="A19" s="10" t="s">
        <v>87</v>
      </c>
      <c r="B19" s="10" t="s">
        <v>88</v>
      </c>
      <c r="C19" s="10" t="s">
        <v>84</v>
      </c>
      <c r="D19" s="10" t="s">
        <v>50</v>
      </c>
      <c r="E19" s="10"/>
      <c r="F19" s="10">
        <v>1</v>
      </c>
      <c r="G19" t="s">
        <v>51</v>
      </c>
    </row>
    <row r="20" spans="1:7" x14ac:dyDescent="0.2">
      <c r="A20" s="10" t="s">
        <v>89</v>
      </c>
      <c r="B20" s="10" t="s">
        <v>90</v>
      </c>
      <c r="C20" s="10" t="s">
        <v>84</v>
      </c>
      <c r="D20" s="10" t="s">
        <v>50</v>
      </c>
      <c r="E20" s="10"/>
      <c r="F20" s="10">
        <v>1</v>
      </c>
      <c r="G20" t="s">
        <v>51</v>
      </c>
    </row>
    <row r="21" spans="1:7" x14ac:dyDescent="0.2">
      <c r="A21" s="10" t="s">
        <v>91</v>
      </c>
      <c r="B21" s="10" t="s">
        <v>92</v>
      </c>
      <c r="C21" s="10" t="s">
        <v>84</v>
      </c>
      <c r="D21" s="10" t="s">
        <v>50</v>
      </c>
      <c r="E21" s="10"/>
      <c r="F21" s="10">
        <v>1</v>
      </c>
      <c r="G21" t="s">
        <v>51</v>
      </c>
    </row>
    <row r="22" spans="1:7" x14ac:dyDescent="0.2">
      <c r="A22" s="10" t="s">
        <v>93</v>
      </c>
      <c r="B22" s="10" t="s">
        <v>94</v>
      </c>
      <c r="C22" s="10" t="s">
        <v>84</v>
      </c>
      <c r="D22" s="10" t="s">
        <v>50</v>
      </c>
      <c r="E22" s="10"/>
      <c r="F22" s="10">
        <v>1</v>
      </c>
      <c r="G22" t="s">
        <v>51</v>
      </c>
    </row>
    <row r="23" spans="1:7" x14ac:dyDescent="0.2">
      <c r="A23" s="10" t="s">
        <v>95</v>
      </c>
      <c r="B23" s="10" t="s">
        <v>96</v>
      </c>
      <c r="C23" s="10" t="s">
        <v>84</v>
      </c>
      <c r="D23" s="10" t="s">
        <v>50</v>
      </c>
      <c r="E23" s="10"/>
      <c r="F23" s="10">
        <v>1</v>
      </c>
      <c r="G23" t="s">
        <v>51</v>
      </c>
    </row>
    <row r="24" spans="1:7" x14ac:dyDescent="0.2">
      <c r="A24" s="10" t="s">
        <v>97</v>
      </c>
      <c r="B24" s="10" t="s">
        <v>98</v>
      </c>
      <c r="C24" s="10" t="s">
        <v>84</v>
      </c>
      <c r="D24" s="10" t="s">
        <v>50</v>
      </c>
      <c r="E24" s="10"/>
      <c r="F24" s="10">
        <v>1</v>
      </c>
      <c r="G24" t="s">
        <v>51</v>
      </c>
    </row>
    <row r="25" spans="1:7" x14ac:dyDescent="0.2">
      <c r="A25" s="10" t="s">
        <v>99</v>
      </c>
      <c r="B25" s="10" t="s">
        <v>100</v>
      </c>
      <c r="C25" s="10" t="s">
        <v>84</v>
      </c>
      <c r="D25" s="10" t="s">
        <v>50</v>
      </c>
      <c r="E25" s="10"/>
      <c r="F25" s="10">
        <v>1</v>
      </c>
      <c r="G25" t="s">
        <v>51</v>
      </c>
    </row>
    <row r="26" spans="1:7" x14ac:dyDescent="0.2">
      <c r="A26" s="10" t="s">
        <v>101</v>
      </c>
      <c r="B26" s="10" t="s">
        <v>102</v>
      </c>
      <c r="C26" s="10" t="s">
        <v>84</v>
      </c>
      <c r="D26" s="10" t="s">
        <v>50</v>
      </c>
      <c r="E26" s="10"/>
      <c r="F26" s="10">
        <v>1</v>
      </c>
      <c r="G26" t="s">
        <v>51</v>
      </c>
    </row>
    <row r="27" spans="1:7" x14ac:dyDescent="0.2">
      <c r="A27" s="10" t="s">
        <v>103</v>
      </c>
      <c r="B27" s="10" t="s">
        <v>104</v>
      </c>
      <c r="C27" s="10" t="s">
        <v>54</v>
      </c>
      <c r="D27" s="10" t="s">
        <v>105</v>
      </c>
      <c r="E27" s="10"/>
      <c r="F27" s="10">
        <v>1</v>
      </c>
      <c r="G27" t="s">
        <v>106</v>
      </c>
    </row>
    <row r="28" spans="1:7" x14ac:dyDescent="0.2">
      <c r="A28" s="10" t="s">
        <v>107</v>
      </c>
      <c r="B28" s="10" t="s">
        <v>108</v>
      </c>
      <c r="C28" s="10" t="s">
        <v>49</v>
      </c>
      <c r="D28" s="10" t="s">
        <v>105</v>
      </c>
      <c r="E28" s="10"/>
      <c r="F28" s="10">
        <v>1</v>
      </c>
      <c r="G28" t="s">
        <v>106</v>
      </c>
    </row>
    <row r="29" spans="1:7" x14ac:dyDescent="0.2">
      <c r="A29" s="10" t="s">
        <v>109</v>
      </c>
      <c r="B29" s="10" t="s">
        <v>110</v>
      </c>
      <c r="C29" s="10" t="s">
        <v>49</v>
      </c>
      <c r="D29" s="10" t="s">
        <v>105</v>
      </c>
      <c r="E29" s="10"/>
      <c r="F29" s="10">
        <v>1</v>
      </c>
      <c r="G29" t="s">
        <v>106</v>
      </c>
    </row>
    <row r="30" spans="1:7" x14ac:dyDescent="0.2">
      <c r="A30" s="10" t="s">
        <v>111</v>
      </c>
      <c r="B30" s="10" t="s">
        <v>112</v>
      </c>
      <c r="C30" s="10" t="s">
        <v>54</v>
      </c>
      <c r="D30" s="10" t="s">
        <v>105</v>
      </c>
      <c r="E30" s="10"/>
      <c r="F30" s="10">
        <v>1</v>
      </c>
      <c r="G30" t="s">
        <v>106</v>
      </c>
    </row>
    <row r="31" spans="1:7" x14ac:dyDescent="0.2">
      <c r="A31" s="10" t="s">
        <v>113</v>
      </c>
      <c r="B31" s="10" t="s">
        <v>114</v>
      </c>
      <c r="C31" s="10" t="s">
        <v>49</v>
      </c>
      <c r="D31" s="10" t="s">
        <v>105</v>
      </c>
      <c r="E31" s="10"/>
      <c r="F31" s="10">
        <v>1</v>
      </c>
      <c r="G31" t="s">
        <v>106</v>
      </c>
    </row>
    <row r="32" spans="1:7" x14ac:dyDescent="0.2">
      <c r="A32" s="10" t="s">
        <v>115</v>
      </c>
      <c r="B32" s="10" t="s">
        <v>116</v>
      </c>
      <c r="C32" s="10" t="s">
        <v>49</v>
      </c>
      <c r="D32" s="10" t="s">
        <v>105</v>
      </c>
      <c r="E32" s="10"/>
      <c r="F32" s="10">
        <v>1</v>
      </c>
      <c r="G32" t="s">
        <v>106</v>
      </c>
    </row>
    <row r="33" spans="1:7" x14ac:dyDescent="0.2">
      <c r="A33" s="10" t="s">
        <v>117</v>
      </c>
      <c r="B33" s="10" t="s">
        <v>118</v>
      </c>
      <c r="C33" s="10" t="s">
        <v>49</v>
      </c>
      <c r="D33" s="10" t="s">
        <v>105</v>
      </c>
      <c r="E33" s="10"/>
      <c r="F33" s="10">
        <v>1</v>
      </c>
      <c r="G33" t="s">
        <v>106</v>
      </c>
    </row>
    <row r="34" spans="1:7" x14ac:dyDescent="0.2">
      <c r="A34" s="10" t="s">
        <v>119</v>
      </c>
      <c r="B34" s="10" t="s">
        <v>120</v>
      </c>
      <c r="C34" s="10" t="s">
        <v>54</v>
      </c>
      <c r="D34" s="10" t="s">
        <v>105</v>
      </c>
      <c r="E34" s="10"/>
      <c r="F34" s="10">
        <v>1</v>
      </c>
      <c r="G34" t="s">
        <v>106</v>
      </c>
    </row>
    <row r="35" spans="1:7" x14ac:dyDescent="0.2">
      <c r="A35" s="10" t="s">
        <v>121</v>
      </c>
      <c r="B35" s="10" t="s">
        <v>122</v>
      </c>
      <c r="C35" s="10" t="s">
        <v>54</v>
      </c>
      <c r="D35" s="10" t="s">
        <v>105</v>
      </c>
      <c r="E35" s="10"/>
      <c r="F35" s="10">
        <v>1</v>
      </c>
      <c r="G35" t="s">
        <v>106</v>
      </c>
    </row>
    <row r="36" spans="1:7" x14ac:dyDescent="0.2">
      <c r="A36" s="10" t="s">
        <v>123</v>
      </c>
      <c r="B36" s="10" t="s">
        <v>124</v>
      </c>
      <c r="C36" s="10" t="s">
        <v>69</v>
      </c>
      <c r="D36" s="10" t="s">
        <v>105</v>
      </c>
      <c r="E36" s="10"/>
      <c r="F36" s="10">
        <v>1</v>
      </c>
      <c r="G36" t="s">
        <v>106</v>
      </c>
    </row>
    <row r="37" spans="1:7" x14ac:dyDescent="0.2">
      <c r="A37" s="10" t="s">
        <v>125</v>
      </c>
      <c r="B37" s="10" t="s">
        <v>126</v>
      </c>
      <c r="C37" s="10" t="s">
        <v>69</v>
      </c>
      <c r="D37" s="10" t="s">
        <v>105</v>
      </c>
      <c r="E37" s="10"/>
      <c r="F37" s="10">
        <v>1</v>
      </c>
      <c r="G37" t="s">
        <v>106</v>
      </c>
    </row>
    <row r="38" spans="1:7" x14ac:dyDescent="0.2">
      <c r="A38" s="10" t="s">
        <v>127</v>
      </c>
      <c r="B38" s="10" t="s">
        <v>128</v>
      </c>
      <c r="C38" s="10" t="s">
        <v>69</v>
      </c>
      <c r="D38" s="10" t="s">
        <v>105</v>
      </c>
      <c r="E38" s="10"/>
      <c r="F38" s="10">
        <v>1</v>
      </c>
      <c r="G38" t="s">
        <v>106</v>
      </c>
    </row>
    <row r="39" spans="1:7" x14ac:dyDescent="0.2">
      <c r="A39" s="10" t="s">
        <v>129</v>
      </c>
      <c r="B39" s="10" t="s">
        <v>130</v>
      </c>
      <c r="C39" s="10" t="s">
        <v>69</v>
      </c>
      <c r="D39" s="10" t="s">
        <v>105</v>
      </c>
      <c r="E39" s="10"/>
      <c r="F39" s="10">
        <v>1</v>
      </c>
      <c r="G39" t="s">
        <v>106</v>
      </c>
    </row>
    <row r="40" spans="1:7" x14ac:dyDescent="0.2">
      <c r="A40" s="10" t="s">
        <v>131</v>
      </c>
      <c r="B40" s="10" t="s">
        <v>132</v>
      </c>
      <c r="C40" s="10" t="s">
        <v>69</v>
      </c>
      <c r="D40" s="10" t="s">
        <v>105</v>
      </c>
      <c r="E40" s="10"/>
      <c r="F40" s="10">
        <v>1</v>
      </c>
      <c r="G40" t="s">
        <v>106</v>
      </c>
    </row>
    <row r="41" spans="1:7" x14ac:dyDescent="0.2">
      <c r="A41" s="10" t="s">
        <v>133</v>
      </c>
      <c r="B41" s="10" t="s">
        <v>134</v>
      </c>
      <c r="C41" s="10" t="s">
        <v>69</v>
      </c>
      <c r="D41" s="10" t="s">
        <v>105</v>
      </c>
      <c r="E41" s="10"/>
      <c r="F41" s="10">
        <v>1</v>
      </c>
      <c r="G41" t="s">
        <v>106</v>
      </c>
    </row>
    <row r="42" spans="1:7" x14ac:dyDescent="0.2">
      <c r="A42" s="10" t="s">
        <v>135</v>
      </c>
      <c r="B42" s="10" t="s">
        <v>136</v>
      </c>
      <c r="C42" s="10" t="s">
        <v>69</v>
      </c>
      <c r="D42" s="10" t="s">
        <v>105</v>
      </c>
      <c r="E42" s="10"/>
      <c r="F42" s="10">
        <v>1</v>
      </c>
      <c r="G42" t="s">
        <v>106</v>
      </c>
    </row>
    <row r="43" spans="1:7" x14ac:dyDescent="0.2">
      <c r="A43" s="10" t="s">
        <v>137</v>
      </c>
      <c r="B43" s="10" t="s">
        <v>138</v>
      </c>
      <c r="C43" s="10" t="s">
        <v>69</v>
      </c>
      <c r="D43" s="10" t="s">
        <v>105</v>
      </c>
      <c r="E43" s="10"/>
      <c r="F43" s="10">
        <v>1</v>
      </c>
      <c r="G43" t="s">
        <v>106</v>
      </c>
    </row>
    <row r="44" spans="1:7" x14ac:dyDescent="0.2">
      <c r="A44" s="10" t="s">
        <v>139</v>
      </c>
      <c r="B44" s="10" t="s">
        <v>140</v>
      </c>
      <c r="C44" s="10" t="s">
        <v>84</v>
      </c>
      <c r="D44" s="10" t="s">
        <v>105</v>
      </c>
      <c r="E44" s="10"/>
      <c r="F44" s="10">
        <v>1</v>
      </c>
      <c r="G44" t="s">
        <v>106</v>
      </c>
    </row>
    <row r="45" spans="1:7" x14ac:dyDescent="0.2">
      <c r="A45" s="10" t="s">
        <v>141</v>
      </c>
      <c r="B45" s="10" t="s">
        <v>142</v>
      </c>
      <c r="C45" s="10" t="s">
        <v>84</v>
      </c>
      <c r="D45" s="10" t="s">
        <v>105</v>
      </c>
      <c r="E45" s="10"/>
      <c r="F45" s="10">
        <v>1</v>
      </c>
      <c r="G45" t="s">
        <v>106</v>
      </c>
    </row>
    <row r="46" spans="1:7" x14ac:dyDescent="0.2">
      <c r="A46" s="10" t="s">
        <v>143</v>
      </c>
      <c r="B46" s="10" t="s">
        <v>144</v>
      </c>
      <c r="C46" s="10" t="s">
        <v>84</v>
      </c>
      <c r="D46" s="10" t="s">
        <v>105</v>
      </c>
      <c r="E46" s="10"/>
      <c r="F46" s="10">
        <v>1</v>
      </c>
      <c r="G46" t="s">
        <v>106</v>
      </c>
    </row>
    <row r="47" spans="1:7" x14ac:dyDescent="0.2">
      <c r="A47" s="10" t="s">
        <v>145</v>
      </c>
      <c r="B47" s="10" t="s">
        <v>146</v>
      </c>
      <c r="C47" s="10" t="s">
        <v>84</v>
      </c>
      <c r="D47" s="10" t="s">
        <v>105</v>
      </c>
      <c r="E47" s="10"/>
      <c r="F47" s="10">
        <v>1</v>
      </c>
      <c r="G47" t="s">
        <v>106</v>
      </c>
    </row>
    <row r="48" spans="1:7" x14ac:dyDescent="0.2">
      <c r="A48" s="10" t="s">
        <v>147</v>
      </c>
      <c r="B48" s="10" t="s">
        <v>148</v>
      </c>
      <c r="C48" s="10" t="s">
        <v>84</v>
      </c>
      <c r="D48" s="10" t="s">
        <v>105</v>
      </c>
      <c r="E48" s="10"/>
      <c r="F48" s="10">
        <v>1</v>
      </c>
      <c r="G48" t="s">
        <v>106</v>
      </c>
    </row>
    <row r="49" spans="1:7" x14ac:dyDescent="0.2">
      <c r="A49" s="10" t="s">
        <v>149</v>
      </c>
      <c r="B49" s="10" t="s">
        <v>150</v>
      </c>
      <c r="C49" s="10" t="s">
        <v>84</v>
      </c>
      <c r="D49" s="10" t="s">
        <v>105</v>
      </c>
      <c r="E49" s="10"/>
      <c r="F49" s="10">
        <v>1</v>
      </c>
      <c r="G49" t="s">
        <v>106</v>
      </c>
    </row>
    <row r="50" spans="1:7" x14ac:dyDescent="0.2">
      <c r="A50" s="10" t="s">
        <v>151</v>
      </c>
      <c r="B50" s="10" t="s">
        <v>152</v>
      </c>
      <c r="C50" s="10" t="s">
        <v>84</v>
      </c>
      <c r="D50" s="10" t="s">
        <v>105</v>
      </c>
      <c r="E50" s="10"/>
      <c r="F50" s="10">
        <v>1</v>
      </c>
      <c r="G50" t="s">
        <v>106</v>
      </c>
    </row>
    <row r="51" spans="1:7" x14ac:dyDescent="0.2">
      <c r="A51" s="10" t="s">
        <v>153</v>
      </c>
      <c r="B51" s="10" t="s">
        <v>154</v>
      </c>
      <c r="C51" s="10" t="s">
        <v>84</v>
      </c>
      <c r="D51" s="10" t="s">
        <v>105</v>
      </c>
      <c r="E51" s="10"/>
      <c r="F51" s="10">
        <v>1</v>
      </c>
      <c r="G51" t="s">
        <v>106</v>
      </c>
    </row>
    <row r="52" spans="1:7" x14ac:dyDescent="0.2">
      <c r="A52" s="10" t="s">
        <v>155</v>
      </c>
      <c r="B52" s="10" t="s">
        <v>156</v>
      </c>
      <c r="C52" s="10" t="s">
        <v>49</v>
      </c>
      <c r="D52" s="10" t="s">
        <v>157</v>
      </c>
      <c r="E52" s="10"/>
      <c r="F52" s="10">
        <v>1</v>
      </c>
      <c r="G52" t="s">
        <v>158</v>
      </c>
    </row>
    <row r="53" spans="1:7" x14ac:dyDescent="0.2">
      <c r="A53" s="10" t="s">
        <v>159</v>
      </c>
      <c r="B53" s="10" t="s">
        <v>160</v>
      </c>
      <c r="C53" s="10" t="s">
        <v>54</v>
      </c>
      <c r="D53" s="10" t="s">
        <v>157</v>
      </c>
      <c r="E53" s="10"/>
      <c r="F53" s="10">
        <v>1</v>
      </c>
      <c r="G53" t="s">
        <v>158</v>
      </c>
    </row>
    <row r="54" spans="1:7" x14ac:dyDescent="0.2">
      <c r="A54" s="10" t="s">
        <v>161</v>
      </c>
      <c r="B54" s="10" t="s">
        <v>162</v>
      </c>
      <c r="C54" s="10" t="s">
        <v>54</v>
      </c>
      <c r="D54" s="10" t="s">
        <v>157</v>
      </c>
      <c r="E54" s="10"/>
      <c r="F54" s="10">
        <v>1</v>
      </c>
      <c r="G54" t="s">
        <v>158</v>
      </c>
    </row>
    <row r="55" spans="1:7" x14ac:dyDescent="0.2">
      <c r="A55" s="10" t="s">
        <v>163</v>
      </c>
      <c r="B55" s="10" t="s">
        <v>164</v>
      </c>
      <c r="C55" s="10" t="s">
        <v>54</v>
      </c>
      <c r="D55" s="10" t="s">
        <v>157</v>
      </c>
      <c r="E55" s="10"/>
      <c r="F55" s="10">
        <v>1</v>
      </c>
      <c r="G55" t="s">
        <v>158</v>
      </c>
    </row>
    <row r="56" spans="1:7" x14ac:dyDescent="0.2">
      <c r="A56" s="10" t="s">
        <v>165</v>
      </c>
      <c r="B56" s="10" t="s">
        <v>166</v>
      </c>
      <c r="C56" s="10" t="s">
        <v>54</v>
      </c>
      <c r="D56" s="10" t="s">
        <v>157</v>
      </c>
      <c r="E56" s="10"/>
      <c r="F56" s="10">
        <v>1</v>
      </c>
      <c r="G56" t="s">
        <v>158</v>
      </c>
    </row>
    <row r="57" spans="1:7" x14ac:dyDescent="0.2">
      <c r="A57" s="10" t="s">
        <v>167</v>
      </c>
      <c r="B57" s="10" t="s">
        <v>168</v>
      </c>
      <c r="C57" s="10" t="s">
        <v>49</v>
      </c>
      <c r="D57" s="10" t="s">
        <v>157</v>
      </c>
      <c r="E57" s="10"/>
      <c r="F57" s="10">
        <v>1</v>
      </c>
      <c r="G57" t="s">
        <v>158</v>
      </c>
    </row>
    <row r="58" spans="1:7" x14ac:dyDescent="0.2">
      <c r="A58" s="10" t="s">
        <v>169</v>
      </c>
      <c r="B58" s="10" t="s">
        <v>170</v>
      </c>
      <c r="C58" s="10" t="s">
        <v>49</v>
      </c>
      <c r="D58" s="10" t="s">
        <v>157</v>
      </c>
      <c r="E58" s="10"/>
      <c r="F58" s="10">
        <v>1</v>
      </c>
      <c r="G58" t="s">
        <v>158</v>
      </c>
    </row>
    <row r="59" spans="1:7" x14ac:dyDescent="0.2">
      <c r="A59" s="10" t="s">
        <v>171</v>
      </c>
      <c r="B59" s="10" t="s">
        <v>172</v>
      </c>
      <c r="C59" s="10" t="s">
        <v>69</v>
      </c>
      <c r="D59" s="10" t="s">
        <v>157</v>
      </c>
      <c r="E59" s="10"/>
      <c r="F59" s="10">
        <v>1</v>
      </c>
      <c r="G59" t="s">
        <v>158</v>
      </c>
    </row>
    <row r="60" spans="1:7" x14ac:dyDescent="0.2">
      <c r="A60" s="10" t="s">
        <v>173</v>
      </c>
      <c r="B60" s="10" t="s">
        <v>174</v>
      </c>
      <c r="C60" s="10" t="s">
        <v>69</v>
      </c>
      <c r="D60" s="10" t="s">
        <v>157</v>
      </c>
      <c r="E60" s="10"/>
      <c r="F60" s="10">
        <v>1</v>
      </c>
      <c r="G60" t="s">
        <v>158</v>
      </c>
    </row>
    <row r="61" spans="1:7" x14ac:dyDescent="0.2">
      <c r="A61" s="10" t="s">
        <v>175</v>
      </c>
      <c r="B61" s="10" t="s">
        <v>176</v>
      </c>
      <c r="C61" s="10" t="s">
        <v>69</v>
      </c>
      <c r="D61" s="10" t="s">
        <v>157</v>
      </c>
      <c r="E61" s="10"/>
      <c r="F61" s="10">
        <v>1</v>
      </c>
      <c r="G61" t="s">
        <v>158</v>
      </c>
    </row>
    <row r="62" spans="1:7" x14ac:dyDescent="0.2">
      <c r="A62" s="10" t="s">
        <v>177</v>
      </c>
      <c r="B62" s="10" t="s">
        <v>178</v>
      </c>
      <c r="C62" s="10" t="s">
        <v>69</v>
      </c>
      <c r="D62" s="10" t="s">
        <v>157</v>
      </c>
      <c r="E62" s="10"/>
      <c r="F62" s="10">
        <v>1</v>
      </c>
      <c r="G62" t="s">
        <v>158</v>
      </c>
    </row>
    <row r="63" spans="1:7" x14ac:dyDescent="0.2">
      <c r="A63" s="10" t="s">
        <v>179</v>
      </c>
      <c r="B63" s="10" t="s">
        <v>180</v>
      </c>
      <c r="C63" s="10" t="s">
        <v>69</v>
      </c>
      <c r="D63" s="10" t="s">
        <v>157</v>
      </c>
      <c r="E63" s="10"/>
      <c r="F63" s="10">
        <v>1</v>
      </c>
      <c r="G63" t="s">
        <v>158</v>
      </c>
    </row>
    <row r="64" spans="1:7" x14ac:dyDescent="0.2">
      <c r="A64" s="10" t="s">
        <v>181</v>
      </c>
      <c r="B64" s="10" t="s">
        <v>182</v>
      </c>
      <c r="C64" s="10" t="s">
        <v>69</v>
      </c>
      <c r="D64" s="10" t="s">
        <v>157</v>
      </c>
      <c r="E64" s="10"/>
      <c r="F64" s="10">
        <v>1</v>
      </c>
      <c r="G64" t="s">
        <v>158</v>
      </c>
    </row>
    <row r="65" spans="1:7" x14ac:dyDescent="0.2">
      <c r="A65" s="10" t="s">
        <v>183</v>
      </c>
      <c r="B65" s="10" t="s">
        <v>184</v>
      </c>
      <c r="C65" s="10" t="s">
        <v>69</v>
      </c>
      <c r="D65" s="10" t="s">
        <v>157</v>
      </c>
      <c r="E65" s="10"/>
      <c r="F65" s="10">
        <v>1</v>
      </c>
      <c r="G65" t="s">
        <v>158</v>
      </c>
    </row>
    <row r="66" spans="1:7" x14ac:dyDescent="0.2">
      <c r="A66" s="10" t="s">
        <v>185</v>
      </c>
      <c r="B66" s="10" t="s">
        <v>186</v>
      </c>
      <c r="C66" s="10" t="s">
        <v>69</v>
      </c>
      <c r="D66" s="10" t="s">
        <v>157</v>
      </c>
      <c r="E66" s="10"/>
      <c r="F66" s="10">
        <v>1</v>
      </c>
      <c r="G66" t="s">
        <v>158</v>
      </c>
    </row>
    <row r="67" spans="1:7" x14ac:dyDescent="0.2">
      <c r="A67" s="10" t="s">
        <v>187</v>
      </c>
      <c r="B67" s="10" t="s">
        <v>188</v>
      </c>
      <c r="C67" s="10" t="s">
        <v>84</v>
      </c>
      <c r="D67" s="10" t="s">
        <v>157</v>
      </c>
      <c r="E67" s="10"/>
      <c r="F67" s="10">
        <v>1</v>
      </c>
      <c r="G67" t="s">
        <v>158</v>
      </c>
    </row>
    <row r="68" spans="1:7" x14ac:dyDescent="0.2">
      <c r="A68" s="10" t="s">
        <v>189</v>
      </c>
      <c r="B68" s="10" t="s">
        <v>190</v>
      </c>
      <c r="C68" s="10" t="s">
        <v>84</v>
      </c>
      <c r="D68" s="10" t="s">
        <v>157</v>
      </c>
      <c r="E68" s="10"/>
      <c r="F68" s="10">
        <v>1</v>
      </c>
      <c r="G68" t="s">
        <v>158</v>
      </c>
    </row>
    <row r="69" spans="1:7" x14ac:dyDescent="0.2">
      <c r="A69" s="10" t="s">
        <v>191</v>
      </c>
      <c r="B69" s="10" t="s">
        <v>192</v>
      </c>
      <c r="C69" s="10" t="s">
        <v>84</v>
      </c>
      <c r="D69" s="10" t="s">
        <v>157</v>
      </c>
      <c r="E69" s="10"/>
      <c r="F69" s="10">
        <v>1</v>
      </c>
      <c r="G69" t="s">
        <v>158</v>
      </c>
    </row>
    <row r="70" spans="1:7" x14ac:dyDescent="0.2">
      <c r="A70" s="10" t="s">
        <v>193</v>
      </c>
      <c r="B70" s="10" t="s">
        <v>194</v>
      </c>
      <c r="C70" s="10" t="s">
        <v>84</v>
      </c>
      <c r="D70" s="10" t="s">
        <v>157</v>
      </c>
      <c r="E70" s="10"/>
      <c r="F70" s="10">
        <v>1</v>
      </c>
      <c r="G70" t="s">
        <v>158</v>
      </c>
    </row>
    <row r="71" spans="1:7" x14ac:dyDescent="0.2">
      <c r="A71" s="10" t="s">
        <v>195</v>
      </c>
      <c r="B71" s="10" t="s">
        <v>196</v>
      </c>
      <c r="C71" s="10" t="s">
        <v>84</v>
      </c>
      <c r="D71" s="10" t="s">
        <v>157</v>
      </c>
      <c r="E71" s="10"/>
      <c r="F71" s="10">
        <v>1</v>
      </c>
      <c r="G71" t="s">
        <v>158</v>
      </c>
    </row>
    <row r="72" spans="1:7" x14ac:dyDescent="0.2">
      <c r="A72" s="10" t="s">
        <v>197</v>
      </c>
      <c r="B72" s="10" t="s">
        <v>198</v>
      </c>
      <c r="C72" s="10" t="s">
        <v>84</v>
      </c>
      <c r="D72" s="10" t="s">
        <v>157</v>
      </c>
      <c r="E72" s="10"/>
      <c r="F72" s="10">
        <v>1</v>
      </c>
      <c r="G72" t="s">
        <v>158</v>
      </c>
    </row>
    <row r="73" spans="1:7" x14ac:dyDescent="0.2">
      <c r="A73" s="10" t="s">
        <v>199</v>
      </c>
      <c r="B73" s="10" t="s">
        <v>200</v>
      </c>
      <c r="C73" s="10" t="s">
        <v>84</v>
      </c>
      <c r="D73" s="10" t="s">
        <v>157</v>
      </c>
      <c r="E73" s="10"/>
      <c r="F73" s="10">
        <v>1</v>
      </c>
      <c r="G73" t="s">
        <v>158</v>
      </c>
    </row>
    <row r="74" spans="1:7" x14ac:dyDescent="0.2">
      <c r="A74" s="10" t="s">
        <v>201</v>
      </c>
      <c r="B74" s="10" t="s">
        <v>202</v>
      </c>
      <c r="C74" s="10" t="s">
        <v>84</v>
      </c>
      <c r="D74" s="10" t="s">
        <v>157</v>
      </c>
      <c r="E74" s="10"/>
      <c r="F74" s="10">
        <v>1</v>
      </c>
      <c r="G74" t="s">
        <v>158</v>
      </c>
    </row>
    <row r="75" spans="1:7" x14ac:dyDescent="0.2">
      <c r="A75" s="10" t="s">
        <v>203</v>
      </c>
      <c r="B75" s="10" t="s">
        <v>204</v>
      </c>
      <c r="C75" s="10" t="s">
        <v>84</v>
      </c>
      <c r="D75" s="10" t="s">
        <v>157</v>
      </c>
      <c r="E75" s="10"/>
      <c r="F75" s="10">
        <v>1</v>
      </c>
      <c r="G75" t="s">
        <v>158</v>
      </c>
    </row>
    <row r="76" spans="1:7" x14ac:dyDescent="0.2">
      <c r="A76" s="10" t="s">
        <v>205</v>
      </c>
      <c r="B76" s="10" t="s">
        <v>206</v>
      </c>
      <c r="C76" s="10" t="s">
        <v>84</v>
      </c>
      <c r="D76" s="10" t="s">
        <v>157</v>
      </c>
      <c r="E76" s="10"/>
      <c r="F76" s="10">
        <v>1</v>
      </c>
      <c r="G76" t="s">
        <v>158</v>
      </c>
    </row>
    <row r="77" spans="1:7" x14ac:dyDescent="0.2">
      <c r="A77" s="10" t="s">
        <v>207</v>
      </c>
      <c r="B77" s="10" t="s">
        <v>208</v>
      </c>
      <c r="C77" s="10" t="s">
        <v>49</v>
      </c>
      <c r="D77" s="10" t="s">
        <v>209</v>
      </c>
      <c r="E77" s="10"/>
      <c r="F77" s="10">
        <v>1</v>
      </c>
      <c r="G77" t="s">
        <v>210</v>
      </c>
    </row>
    <row r="78" spans="1:7" x14ac:dyDescent="0.2">
      <c r="A78" s="10" t="s">
        <v>211</v>
      </c>
      <c r="B78" s="10" t="s">
        <v>212</v>
      </c>
      <c r="C78" s="10" t="s">
        <v>49</v>
      </c>
      <c r="D78" s="10" t="s">
        <v>209</v>
      </c>
      <c r="E78" s="10"/>
      <c r="F78" s="10">
        <v>1</v>
      </c>
      <c r="G78" t="s">
        <v>210</v>
      </c>
    </row>
    <row r="79" spans="1:7" x14ac:dyDescent="0.2">
      <c r="A79" s="10" t="s">
        <v>213</v>
      </c>
      <c r="B79" s="10" t="s">
        <v>214</v>
      </c>
      <c r="C79" s="10" t="s">
        <v>49</v>
      </c>
      <c r="D79" s="10" t="s">
        <v>209</v>
      </c>
      <c r="E79" s="10"/>
      <c r="F79" s="10">
        <v>1</v>
      </c>
      <c r="G79" t="s">
        <v>210</v>
      </c>
    </row>
    <row r="80" spans="1:7" x14ac:dyDescent="0.2">
      <c r="A80" s="10" t="s">
        <v>215</v>
      </c>
      <c r="B80" s="10" t="s">
        <v>216</v>
      </c>
      <c r="C80" s="10" t="s">
        <v>49</v>
      </c>
      <c r="D80" s="10" t="s">
        <v>209</v>
      </c>
      <c r="E80" s="10"/>
      <c r="F80" s="10">
        <v>1</v>
      </c>
      <c r="G80" t="s">
        <v>210</v>
      </c>
    </row>
    <row r="81" spans="1:7" x14ac:dyDescent="0.2">
      <c r="A81" s="10" t="s">
        <v>217</v>
      </c>
      <c r="B81" s="10" t="s">
        <v>218</v>
      </c>
      <c r="C81" s="10" t="s">
        <v>54</v>
      </c>
      <c r="D81" s="10" t="s">
        <v>209</v>
      </c>
      <c r="E81" s="10"/>
      <c r="F81" s="10">
        <v>1</v>
      </c>
      <c r="G81" t="s">
        <v>210</v>
      </c>
    </row>
    <row r="82" spans="1:7" x14ac:dyDescent="0.2">
      <c r="A82" s="10" t="s">
        <v>219</v>
      </c>
      <c r="B82" s="10" t="s">
        <v>220</v>
      </c>
      <c r="C82" s="10" t="s">
        <v>54</v>
      </c>
      <c r="D82" s="10" t="s">
        <v>209</v>
      </c>
      <c r="E82" s="10"/>
      <c r="F82" s="10">
        <v>1</v>
      </c>
      <c r="G82" t="s">
        <v>210</v>
      </c>
    </row>
    <row r="83" spans="1:7" x14ac:dyDescent="0.2">
      <c r="A83" s="10" t="s">
        <v>221</v>
      </c>
      <c r="B83" s="10" t="s">
        <v>222</v>
      </c>
      <c r="C83" s="10" t="s">
        <v>49</v>
      </c>
      <c r="D83" s="10" t="s">
        <v>209</v>
      </c>
      <c r="E83" s="10"/>
      <c r="F83" s="10">
        <v>1</v>
      </c>
      <c r="G83" t="s">
        <v>210</v>
      </c>
    </row>
    <row r="84" spans="1:7" x14ac:dyDescent="0.2">
      <c r="A84" s="10" t="s">
        <v>223</v>
      </c>
      <c r="B84" s="10" t="s">
        <v>224</v>
      </c>
      <c r="C84" s="10" t="s">
        <v>54</v>
      </c>
      <c r="D84" s="10" t="s">
        <v>209</v>
      </c>
      <c r="E84" s="10"/>
      <c r="F84" s="10">
        <v>1</v>
      </c>
      <c r="G84" t="s">
        <v>210</v>
      </c>
    </row>
    <row r="85" spans="1:7" x14ac:dyDescent="0.2">
      <c r="A85" s="10" t="s">
        <v>225</v>
      </c>
      <c r="B85" s="10" t="s">
        <v>226</v>
      </c>
      <c r="C85" s="10" t="s">
        <v>49</v>
      </c>
      <c r="D85" s="10" t="s">
        <v>209</v>
      </c>
      <c r="E85" s="10"/>
      <c r="F85" s="10">
        <v>1</v>
      </c>
      <c r="G85" t="s">
        <v>210</v>
      </c>
    </row>
    <row r="86" spans="1:7" x14ac:dyDescent="0.2">
      <c r="A86" s="10" t="s">
        <v>227</v>
      </c>
      <c r="B86" s="10" t="s">
        <v>228</v>
      </c>
      <c r="C86" s="10" t="s">
        <v>69</v>
      </c>
      <c r="D86" s="10" t="s">
        <v>209</v>
      </c>
      <c r="E86" s="10"/>
      <c r="F86" s="10">
        <v>1</v>
      </c>
      <c r="G86" t="s">
        <v>210</v>
      </c>
    </row>
    <row r="87" spans="1:7" x14ac:dyDescent="0.2">
      <c r="A87" s="10" t="s">
        <v>229</v>
      </c>
      <c r="B87" s="10" t="s">
        <v>230</v>
      </c>
      <c r="C87" s="10" t="s">
        <v>69</v>
      </c>
      <c r="D87" s="10" t="s">
        <v>209</v>
      </c>
      <c r="E87" s="10"/>
      <c r="F87" s="10">
        <v>1</v>
      </c>
      <c r="G87" t="s">
        <v>210</v>
      </c>
    </row>
    <row r="88" spans="1:7" x14ac:dyDescent="0.2">
      <c r="A88" s="10" t="s">
        <v>231</v>
      </c>
      <c r="B88" s="10" t="s">
        <v>232</v>
      </c>
      <c r="C88" s="10" t="s">
        <v>69</v>
      </c>
      <c r="D88" s="10" t="s">
        <v>209</v>
      </c>
      <c r="E88" s="10"/>
      <c r="F88" s="10">
        <v>1</v>
      </c>
      <c r="G88" t="s">
        <v>210</v>
      </c>
    </row>
    <row r="89" spans="1:7" x14ac:dyDescent="0.2">
      <c r="A89" s="10" t="s">
        <v>233</v>
      </c>
      <c r="B89" s="10" t="s">
        <v>234</v>
      </c>
      <c r="C89" s="10" t="s">
        <v>69</v>
      </c>
      <c r="D89" s="10" t="s">
        <v>209</v>
      </c>
      <c r="E89" s="10"/>
      <c r="F89" s="10">
        <v>1</v>
      </c>
      <c r="G89" t="s">
        <v>210</v>
      </c>
    </row>
    <row r="90" spans="1:7" x14ac:dyDescent="0.2">
      <c r="A90" s="10" t="s">
        <v>235</v>
      </c>
      <c r="B90" s="10" t="s">
        <v>236</v>
      </c>
      <c r="C90" s="10" t="s">
        <v>69</v>
      </c>
      <c r="D90" s="10" t="s">
        <v>209</v>
      </c>
      <c r="E90" s="10"/>
      <c r="F90" s="10">
        <v>1</v>
      </c>
      <c r="G90" t="s">
        <v>210</v>
      </c>
    </row>
    <row r="91" spans="1:7" x14ac:dyDescent="0.2">
      <c r="A91" s="10" t="s">
        <v>237</v>
      </c>
      <c r="B91" s="10" t="s">
        <v>238</v>
      </c>
      <c r="C91" s="10" t="s">
        <v>69</v>
      </c>
      <c r="D91" s="10" t="s">
        <v>209</v>
      </c>
      <c r="E91" s="10"/>
      <c r="F91" s="10">
        <v>1</v>
      </c>
      <c r="G91" t="s">
        <v>210</v>
      </c>
    </row>
    <row r="92" spans="1:7" x14ac:dyDescent="0.2">
      <c r="A92" s="10" t="s">
        <v>239</v>
      </c>
      <c r="B92" s="10" t="s">
        <v>240</v>
      </c>
      <c r="C92" s="10" t="s">
        <v>69</v>
      </c>
      <c r="D92" s="10" t="s">
        <v>209</v>
      </c>
      <c r="E92" s="10"/>
      <c r="F92" s="10">
        <v>1</v>
      </c>
      <c r="G92" t="s">
        <v>210</v>
      </c>
    </row>
    <row r="93" spans="1:7" x14ac:dyDescent="0.2">
      <c r="A93" s="10" t="s">
        <v>241</v>
      </c>
      <c r="B93" s="10" t="s">
        <v>242</v>
      </c>
      <c r="C93" s="10" t="s">
        <v>84</v>
      </c>
      <c r="D93" s="10" t="s">
        <v>209</v>
      </c>
      <c r="E93" s="10"/>
      <c r="F93" s="10">
        <v>1</v>
      </c>
      <c r="G93" t="s">
        <v>210</v>
      </c>
    </row>
    <row r="94" spans="1:7" x14ac:dyDescent="0.2">
      <c r="A94" s="10" t="s">
        <v>243</v>
      </c>
      <c r="B94" s="10" t="s">
        <v>244</v>
      </c>
      <c r="C94" s="10" t="s">
        <v>84</v>
      </c>
      <c r="D94" s="10" t="s">
        <v>209</v>
      </c>
      <c r="E94" s="10"/>
      <c r="F94" s="10">
        <v>1</v>
      </c>
      <c r="G94" t="s">
        <v>210</v>
      </c>
    </row>
    <row r="95" spans="1:7" x14ac:dyDescent="0.2">
      <c r="A95" s="10" t="s">
        <v>245</v>
      </c>
      <c r="B95" s="10" t="s">
        <v>246</v>
      </c>
      <c r="C95" s="10" t="s">
        <v>84</v>
      </c>
      <c r="D95" s="10" t="s">
        <v>209</v>
      </c>
      <c r="E95" s="10"/>
      <c r="F95" s="10">
        <v>1</v>
      </c>
      <c r="G95" t="s">
        <v>210</v>
      </c>
    </row>
    <row r="96" spans="1:7" x14ac:dyDescent="0.2">
      <c r="A96" s="10" t="s">
        <v>247</v>
      </c>
      <c r="B96" s="10" t="s">
        <v>248</v>
      </c>
      <c r="C96" s="10" t="s">
        <v>84</v>
      </c>
      <c r="D96" s="10" t="s">
        <v>209</v>
      </c>
      <c r="E96" s="10"/>
      <c r="F96" s="10">
        <v>1</v>
      </c>
      <c r="G96" t="s">
        <v>210</v>
      </c>
    </row>
    <row r="97" spans="1:7" x14ac:dyDescent="0.2">
      <c r="A97" s="10" t="s">
        <v>249</v>
      </c>
      <c r="B97" s="10" t="s">
        <v>250</v>
      </c>
      <c r="C97" s="10" t="s">
        <v>84</v>
      </c>
      <c r="D97" s="10" t="s">
        <v>209</v>
      </c>
      <c r="E97" s="10"/>
      <c r="F97" s="10">
        <v>1</v>
      </c>
      <c r="G97" t="s">
        <v>210</v>
      </c>
    </row>
    <row r="98" spans="1:7" x14ac:dyDescent="0.2">
      <c r="A98" s="10" t="s">
        <v>251</v>
      </c>
      <c r="B98" s="10" t="s">
        <v>252</v>
      </c>
      <c r="C98" s="10" t="s">
        <v>84</v>
      </c>
      <c r="D98" s="10" t="s">
        <v>209</v>
      </c>
      <c r="E98" s="10"/>
      <c r="F98" s="10">
        <v>1</v>
      </c>
      <c r="G98" t="s">
        <v>210</v>
      </c>
    </row>
    <row r="99" spans="1:7" x14ac:dyDescent="0.2">
      <c r="A99" s="10" t="s">
        <v>253</v>
      </c>
      <c r="B99" s="10" t="s">
        <v>254</v>
      </c>
      <c r="C99" s="10" t="s">
        <v>84</v>
      </c>
      <c r="D99" s="10" t="s">
        <v>209</v>
      </c>
      <c r="E99" s="10"/>
      <c r="F99" s="10">
        <v>1</v>
      </c>
      <c r="G99" t="s">
        <v>210</v>
      </c>
    </row>
    <row r="100" spans="1:7" x14ac:dyDescent="0.2">
      <c r="A100" s="10" t="s">
        <v>255</v>
      </c>
      <c r="B100" s="10" t="s">
        <v>256</v>
      </c>
      <c r="C100" s="10" t="s">
        <v>84</v>
      </c>
      <c r="D100" s="10" t="s">
        <v>209</v>
      </c>
      <c r="E100" s="10"/>
      <c r="F100" s="10">
        <v>1</v>
      </c>
      <c r="G100" t="s">
        <v>210</v>
      </c>
    </row>
    <row r="101" spans="1:7" x14ac:dyDescent="0.2">
      <c r="A101" s="10" t="s">
        <v>257</v>
      </c>
      <c r="B101" s="10" t="s">
        <v>258</v>
      </c>
      <c r="C101" s="10" t="s">
        <v>84</v>
      </c>
      <c r="D101" s="10" t="s">
        <v>209</v>
      </c>
      <c r="E101" s="10"/>
      <c r="F101" s="10">
        <v>1</v>
      </c>
      <c r="G101" t="s">
        <v>210</v>
      </c>
    </row>
    <row r="102" spans="1:7" x14ac:dyDescent="0.2">
      <c r="A102" s="10" t="s">
        <v>259</v>
      </c>
      <c r="B102" s="10" t="s">
        <v>260</v>
      </c>
      <c r="C102" s="10" t="s">
        <v>54</v>
      </c>
      <c r="D102" s="10" t="s">
        <v>261</v>
      </c>
      <c r="E102" s="10"/>
      <c r="F102" s="10">
        <v>1</v>
      </c>
      <c r="G102" t="s">
        <v>262</v>
      </c>
    </row>
    <row r="103" spans="1:7" x14ac:dyDescent="0.2">
      <c r="A103" s="10" t="s">
        <v>263</v>
      </c>
      <c r="B103" s="10" t="s">
        <v>264</v>
      </c>
      <c r="C103" s="10" t="s">
        <v>49</v>
      </c>
      <c r="D103" s="10" t="s">
        <v>261</v>
      </c>
      <c r="E103" s="10"/>
      <c r="F103" s="10">
        <v>1</v>
      </c>
      <c r="G103" t="s">
        <v>262</v>
      </c>
    </row>
    <row r="104" spans="1:7" x14ac:dyDescent="0.2">
      <c r="A104" s="10" t="s">
        <v>265</v>
      </c>
      <c r="B104" s="10" t="s">
        <v>266</v>
      </c>
      <c r="C104" s="10" t="s">
        <v>49</v>
      </c>
      <c r="D104" s="10" t="s">
        <v>261</v>
      </c>
      <c r="E104" s="10"/>
      <c r="F104" s="10">
        <v>1</v>
      </c>
      <c r="G104" t="s">
        <v>262</v>
      </c>
    </row>
    <row r="105" spans="1:7" x14ac:dyDescent="0.2">
      <c r="A105" s="10" t="s">
        <v>267</v>
      </c>
      <c r="B105" s="10" t="s">
        <v>268</v>
      </c>
      <c r="C105" s="10" t="s">
        <v>49</v>
      </c>
      <c r="D105" s="10" t="s">
        <v>261</v>
      </c>
      <c r="E105" s="10"/>
      <c r="F105" s="10">
        <v>1</v>
      </c>
      <c r="G105" t="s">
        <v>262</v>
      </c>
    </row>
    <row r="106" spans="1:7" x14ac:dyDescent="0.2">
      <c r="A106" s="10" t="s">
        <v>269</v>
      </c>
      <c r="B106" s="10" t="s">
        <v>270</v>
      </c>
      <c r="C106" s="10" t="s">
        <v>54</v>
      </c>
      <c r="D106" s="10" t="s">
        <v>261</v>
      </c>
      <c r="E106" s="10"/>
      <c r="F106" s="10">
        <v>1</v>
      </c>
      <c r="G106" t="s">
        <v>262</v>
      </c>
    </row>
    <row r="107" spans="1:7" x14ac:dyDescent="0.2">
      <c r="A107" s="10" t="s">
        <v>271</v>
      </c>
      <c r="B107" s="10" t="s">
        <v>272</v>
      </c>
      <c r="C107" s="10" t="s">
        <v>49</v>
      </c>
      <c r="D107" s="10" t="s">
        <v>261</v>
      </c>
      <c r="E107" s="10"/>
      <c r="F107" s="10">
        <v>1</v>
      </c>
      <c r="G107" t="s">
        <v>262</v>
      </c>
    </row>
    <row r="108" spans="1:7" x14ac:dyDescent="0.2">
      <c r="A108" s="10" t="s">
        <v>273</v>
      </c>
      <c r="B108" s="10" t="s">
        <v>274</v>
      </c>
      <c r="C108" s="10" t="s">
        <v>54</v>
      </c>
      <c r="D108" s="10" t="s">
        <v>261</v>
      </c>
      <c r="E108" s="10"/>
      <c r="F108" s="10">
        <v>1</v>
      </c>
      <c r="G108" t="s">
        <v>262</v>
      </c>
    </row>
    <row r="109" spans="1:7" x14ac:dyDescent="0.2">
      <c r="A109" s="10" t="s">
        <v>275</v>
      </c>
      <c r="B109" s="10" t="s">
        <v>276</v>
      </c>
      <c r="C109" s="10" t="s">
        <v>54</v>
      </c>
      <c r="D109" s="10" t="s">
        <v>261</v>
      </c>
      <c r="E109" s="10"/>
      <c r="F109" s="10">
        <v>1</v>
      </c>
      <c r="G109" t="s">
        <v>262</v>
      </c>
    </row>
    <row r="110" spans="1:7" x14ac:dyDescent="0.2">
      <c r="A110" s="10" t="s">
        <v>277</v>
      </c>
      <c r="B110" s="10" t="s">
        <v>278</v>
      </c>
      <c r="C110" s="10" t="s">
        <v>69</v>
      </c>
      <c r="D110" s="10" t="s">
        <v>261</v>
      </c>
      <c r="E110" s="10"/>
      <c r="F110" s="10">
        <v>1</v>
      </c>
      <c r="G110" t="s">
        <v>262</v>
      </c>
    </row>
    <row r="111" spans="1:7" x14ac:dyDescent="0.2">
      <c r="A111" s="10" t="s">
        <v>279</v>
      </c>
      <c r="B111" s="10" t="s">
        <v>280</v>
      </c>
      <c r="C111" s="10" t="s">
        <v>69</v>
      </c>
      <c r="D111" s="10" t="s">
        <v>261</v>
      </c>
      <c r="E111" s="10"/>
      <c r="F111" s="10">
        <v>1</v>
      </c>
      <c r="G111" t="s">
        <v>262</v>
      </c>
    </row>
    <row r="112" spans="1:7" x14ac:dyDescent="0.2">
      <c r="A112" s="10" t="s">
        <v>281</v>
      </c>
      <c r="B112" s="10" t="s">
        <v>282</v>
      </c>
      <c r="C112" s="10" t="s">
        <v>69</v>
      </c>
      <c r="D112" s="10" t="s">
        <v>261</v>
      </c>
      <c r="E112" s="10"/>
      <c r="F112" s="10">
        <v>1</v>
      </c>
      <c r="G112" t="s">
        <v>262</v>
      </c>
    </row>
    <row r="113" spans="1:7" x14ac:dyDescent="0.2">
      <c r="A113" s="10" t="s">
        <v>283</v>
      </c>
      <c r="B113" s="10" t="s">
        <v>284</v>
      </c>
      <c r="C113" s="10" t="s">
        <v>69</v>
      </c>
      <c r="D113" s="10" t="s">
        <v>261</v>
      </c>
      <c r="E113" s="10"/>
      <c r="F113" s="10">
        <v>1</v>
      </c>
      <c r="G113" t="s">
        <v>262</v>
      </c>
    </row>
    <row r="114" spans="1:7" x14ac:dyDescent="0.2">
      <c r="A114" s="10" t="s">
        <v>285</v>
      </c>
      <c r="B114" s="10" t="s">
        <v>286</v>
      </c>
      <c r="C114" s="10" t="s">
        <v>69</v>
      </c>
      <c r="D114" s="10" t="s">
        <v>261</v>
      </c>
      <c r="E114" s="10"/>
      <c r="F114" s="10">
        <v>1</v>
      </c>
      <c r="G114" t="s">
        <v>262</v>
      </c>
    </row>
    <row r="115" spans="1:7" x14ac:dyDescent="0.2">
      <c r="A115" s="10" t="s">
        <v>287</v>
      </c>
      <c r="B115" s="10" t="s">
        <v>288</v>
      </c>
      <c r="C115" s="10" t="s">
        <v>69</v>
      </c>
      <c r="D115" s="10" t="s">
        <v>261</v>
      </c>
      <c r="E115" s="10"/>
      <c r="F115" s="10">
        <v>1</v>
      </c>
      <c r="G115" t="s">
        <v>262</v>
      </c>
    </row>
    <row r="116" spans="1:7" x14ac:dyDescent="0.2">
      <c r="A116" s="10" t="s">
        <v>289</v>
      </c>
      <c r="B116" s="10" t="s">
        <v>290</v>
      </c>
      <c r="C116" s="10" t="s">
        <v>84</v>
      </c>
      <c r="D116" s="10" t="s">
        <v>261</v>
      </c>
      <c r="E116" s="10"/>
      <c r="F116" s="10">
        <v>1</v>
      </c>
      <c r="G116" t="s">
        <v>262</v>
      </c>
    </row>
    <row r="117" spans="1:7" x14ac:dyDescent="0.2">
      <c r="A117" s="10" t="s">
        <v>291</v>
      </c>
      <c r="B117" s="10" t="s">
        <v>292</v>
      </c>
      <c r="C117" s="10" t="s">
        <v>84</v>
      </c>
      <c r="D117" s="10" t="s">
        <v>261</v>
      </c>
      <c r="E117" s="10"/>
      <c r="F117" s="10">
        <v>1</v>
      </c>
      <c r="G117" t="s">
        <v>262</v>
      </c>
    </row>
    <row r="118" spans="1:7" x14ac:dyDescent="0.2">
      <c r="A118" s="10" t="s">
        <v>293</v>
      </c>
      <c r="B118" s="10" t="s">
        <v>294</v>
      </c>
      <c r="C118" s="10" t="s">
        <v>84</v>
      </c>
      <c r="D118" s="10" t="s">
        <v>261</v>
      </c>
      <c r="E118" s="10"/>
      <c r="F118" s="10">
        <v>1</v>
      </c>
      <c r="G118" t="s">
        <v>262</v>
      </c>
    </row>
    <row r="119" spans="1:7" x14ac:dyDescent="0.2">
      <c r="A119" s="10" t="s">
        <v>295</v>
      </c>
      <c r="B119" s="10" t="s">
        <v>296</v>
      </c>
      <c r="C119" s="10" t="s">
        <v>84</v>
      </c>
      <c r="D119" s="10" t="s">
        <v>261</v>
      </c>
      <c r="E119" s="10"/>
      <c r="F119" s="10">
        <v>1</v>
      </c>
      <c r="G119" t="s">
        <v>262</v>
      </c>
    </row>
    <row r="120" spans="1:7" x14ac:dyDescent="0.2">
      <c r="A120" s="10" t="s">
        <v>297</v>
      </c>
      <c r="B120" s="10" t="s">
        <v>298</v>
      </c>
      <c r="C120" s="10" t="s">
        <v>84</v>
      </c>
      <c r="D120" s="10" t="s">
        <v>261</v>
      </c>
      <c r="E120" s="10"/>
      <c r="F120" s="10">
        <v>1</v>
      </c>
      <c r="G120" t="s">
        <v>262</v>
      </c>
    </row>
    <row r="121" spans="1:7" x14ac:dyDescent="0.2">
      <c r="A121" s="10" t="s">
        <v>299</v>
      </c>
      <c r="B121" s="10" t="s">
        <v>300</v>
      </c>
      <c r="C121" s="10" t="s">
        <v>84</v>
      </c>
      <c r="D121" s="10" t="s">
        <v>261</v>
      </c>
      <c r="E121" s="10"/>
      <c r="F121" s="10">
        <v>1</v>
      </c>
      <c r="G121" t="s">
        <v>262</v>
      </c>
    </row>
    <row r="122" spans="1:7" x14ac:dyDescent="0.2">
      <c r="A122" s="10" t="s">
        <v>301</v>
      </c>
      <c r="B122" s="10" t="s">
        <v>302</v>
      </c>
      <c r="C122" s="10" t="s">
        <v>84</v>
      </c>
      <c r="D122" s="10" t="s">
        <v>261</v>
      </c>
      <c r="E122" s="10"/>
      <c r="F122" s="10">
        <v>1</v>
      </c>
      <c r="G122" t="s">
        <v>262</v>
      </c>
    </row>
    <row r="123" spans="1:7" x14ac:dyDescent="0.2">
      <c r="A123" s="10" t="s">
        <v>303</v>
      </c>
      <c r="B123" s="10" t="s">
        <v>304</v>
      </c>
      <c r="C123" s="10" t="s">
        <v>84</v>
      </c>
      <c r="D123" s="10" t="s">
        <v>261</v>
      </c>
      <c r="E123" s="10"/>
      <c r="F123" s="10">
        <v>1</v>
      </c>
      <c r="G123" t="s">
        <v>262</v>
      </c>
    </row>
    <row r="124" spans="1:7" x14ac:dyDescent="0.2">
      <c r="A124" s="10" t="s">
        <v>305</v>
      </c>
      <c r="B124" s="10" t="s">
        <v>306</v>
      </c>
      <c r="C124" s="10" t="s">
        <v>84</v>
      </c>
      <c r="D124" s="10" t="s">
        <v>261</v>
      </c>
      <c r="E124" s="10"/>
      <c r="F124" s="10">
        <v>1</v>
      </c>
      <c r="G124" t="s">
        <v>262</v>
      </c>
    </row>
    <row r="125" spans="1:7" x14ac:dyDescent="0.2">
      <c r="A125" s="10" t="s">
        <v>307</v>
      </c>
      <c r="B125" s="10" t="s">
        <v>308</v>
      </c>
      <c r="C125" s="10" t="s">
        <v>84</v>
      </c>
      <c r="D125" s="10" t="s">
        <v>261</v>
      </c>
      <c r="E125" s="10"/>
      <c r="F125" s="10">
        <v>1</v>
      </c>
      <c r="G125" t="s">
        <v>262</v>
      </c>
    </row>
    <row r="126" spans="1:7" x14ac:dyDescent="0.2">
      <c r="A126" s="10" t="s">
        <v>309</v>
      </c>
      <c r="B126" s="10" t="s">
        <v>310</v>
      </c>
      <c r="C126" s="10" t="s">
        <v>84</v>
      </c>
      <c r="D126" s="10" t="s">
        <v>261</v>
      </c>
      <c r="E126" s="10"/>
      <c r="F126" s="10">
        <v>1</v>
      </c>
      <c r="G126" t="s">
        <v>262</v>
      </c>
    </row>
    <row r="127" spans="1:7" x14ac:dyDescent="0.2">
      <c r="A127" s="10" t="s">
        <v>311</v>
      </c>
      <c r="B127" s="10" t="s">
        <v>312</v>
      </c>
      <c r="C127" s="10" t="s">
        <v>49</v>
      </c>
      <c r="D127" s="10" t="s">
        <v>313</v>
      </c>
      <c r="E127" s="10"/>
      <c r="F127" s="10">
        <v>1</v>
      </c>
      <c r="G127" t="s">
        <v>314</v>
      </c>
    </row>
    <row r="128" spans="1:7" x14ac:dyDescent="0.2">
      <c r="A128" s="10" t="s">
        <v>315</v>
      </c>
      <c r="B128" s="10" t="s">
        <v>316</v>
      </c>
      <c r="C128" s="10" t="s">
        <v>49</v>
      </c>
      <c r="D128" s="10" t="s">
        <v>313</v>
      </c>
      <c r="E128" s="10"/>
      <c r="F128" s="10">
        <v>1</v>
      </c>
      <c r="G128" t="s">
        <v>314</v>
      </c>
    </row>
    <row r="129" spans="1:7" x14ac:dyDescent="0.2">
      <c r="A129" s="10" t="s">
        <v>317</v>
      </c>
      <c r="B129" s="10" t="s">
        <v>318</v>
      </c>
      <c r="C129" s="10" t="s">
        <v>54</v>
      </c>
      <c r="D129" s="10" t="s">
        <v>313</v>
      </c>
      <c r="E129" s="10"/>
      <c r="F129" s="10">
        <v>1</v>
      </c>
      <c r="G129" t="s">
        <v>314</v>
      </c>
    </row>
    <row r="130" spans="1:7" x14ac:dyDescent="0.2">
      <c r="A130" s="10" t="s">
        <v>319</v>
      </c>
      <c r="B130" s="10" t="s">
        <v>320</v>
      </c>
      <c r="C130" s="10" t="s">
        <v>49</v>
      </c>
      <c r="D130" s="10" t="s">
        <v>313</v>
      </c>
      <c r="E130" s="10"/>
      <c r="F130" s="10">
        <v>1</v>
      </c>
      <c r="G130" t="s">
        <v>314</v>
      </c>
    </row>
    <row r="131" spans="1:7" x14ac:dyDescent="0.2">
      <c r="A131" s="10" t="s">
        <v>321</v>
      </c>
      <c r="B131" s="10" t="s">
        <v>322</v>
      </c>
      <c r="C131" s="10" t="s">
        <v>54</v>
      </c>
      <c r="D131" s="10" t="s">
        <v>313</v>
      </c>
      <c r="E131" s="10"/>
      <c r="F131" s="10">
        <v>1</v>
      </c>
      <c r="G131" t="s">
        <v>314</v>
      </c>
    </row>
    <row r="132" spans="1:7" x14ac:dyDescent="0.2">
      <c r="A132" s="10" t="s">
        <v>323</v>
      </c>
      <c r="B132" s="10" t="s">
        <v>324</v>
      </c>
      <c r="C132" s="10" t="s">
        <v>54</v>
      </c>
      <c r="D132" s="10" t="s">
        <v>313</v>
      </c>
      <c r="E132" s="10"/>
      <c r="F132" s="10">
        <v>1</v>
      </c>
      <c r="G132" t="s">
        <v>314</v>
      </c>
    </row>
    <row r="133" spans="1:7" x14ac:dyDescent="0.2">
      <c r="A133" s="10" t="s">
        <v>325</v>
      </c>
      <c r="B133" s="10" t="s">
        <v>326</v>
      </c>
      <c r="C133" s="10" t="s">
        <v>49</v>
      </c>
      <c r="D133" s="10" t="s">
        <v>313</v>
      </c>
      <c r="E133" s="10"/>
      <c r="F133" s="10">
        <v>1</v>
      </c>
      <c r="G133" t="s">
        <v>314</v>
      </c>
    </row>
    <row r="134" spans="1:7" x14ac:dyDescent="0.2">
      <c r="A134" s="10" t="s">
        <v>327</v>
      </c>
      <c r="B134" s="10" t="s">
        <v>328</v>
      </c>
      <c r="C134" s="10" t="s">
        <v>49</v>
      </c>
      <c r="D134" s="10" t="s">
        <v>313</v>
      </c>
      <c r="E134" s="10"/>
      <c r="F134" s="10">
        <v>1</v>
      </c>
      <c r="G134" t="s">
        <v>314</v>
      </c>
    </row>
    <row r="135" spans="1:7" x14ac:dyDescent="0.2">
      <c r="A135" s="10" t="s">
        <v>329</v>
      </c>
      <c r="B135" s="10" t="s">
        <v>330</v>
      </c>
      <c r="C135" s="10" t="s">
        <v>69</v>
      </c>
      <c r="D135" s="10" t="s">
        <v>313</v>
      </c>
      <c r="E135" s="10"/>
      <c r="F135" s="10">
        <v>1</v>
      </c>
      <c r="G135" t="s">
        <v>314</v>
      </c>
    </row>
    <row r="136" spans="1:7" x14ac:dyDescent="0.2">
      <c r="A136" s="10" t="s">
        <v>331</v>
      </c>
      <c r="B136" s="10" t="s">
        <v>332</v>
      </c>
      <c r="C136" s="10" t="s">
        <v>69</v>
      </c>
      <c r="D136" s="10" t="s">
        <v>313</v>
      </c>
      <c r="E136" s="10"/>
      <c r="F136" s="10">
        <v>1</v>
      </c>
      <c r="G136" t="s">
        <v>314</v>
      </c>
    </row>
    <row r="137" spans="1:7" x14ac:dyDescent="0.2">
      <c r="A137" s="10" t="s">
        <v>333</v>
      </c>
      <c r="B137" s="10" t="s">
        <v>334</v>
      </c>
      <c r="C137" s="10" t="s">
        <v>69</v>
      </c>
      <c r="D137" s="10" t="s">
        <v>313</v>
      </c>
      <c r="E137" s="10"/>
      <c r="F137" s="10">
        <v>1</v>
      </c>
      <c r="G137" t="s">
        <v>314</v>
      </c>
    </row>
    <row r="138" spans="1:7" x14ac:dyDescent="0.2">
      <c r="A138" s="10" t="s">
        <v>335</v>
      </c>
      <c r="B138" s="10" t="s">
        <v>336</v>
      </c>
      <c r="C138" s="10" t="s">
        <v>69</v>
      </c>
      <c r="D138" s="10" t="s">
        <v>313</v>
      </c>
      <c r="E138" s="10"/>
      <c r="F138" s="10">
        <v>1</v>
      </c>
      <c r="G138" t="s">
        <v>314</v>
      </c>
    </row>
    <row r="139" spans="1:7" x14ac:dyDescent="0.2">
      <c r="A139" s="10" t="s">
        <v>337</v>
      </c>
      <c r="B139" s="10" t="s">
        <v>338</v>
      </c>
      <c r="C139" s="10" t="s">
        <v>69</v>
      </c>
      <c r="D139" s="10" t="s">
        <v>313</v>
      </c>
      <c r="E139" s="10"/>
      <c r="F139" s="10">
        <v>1</v>
      </c>
      <c r="G139" t="s">
        <v>314</v>
      </c>
    </row>
    <row r="140" spans="1:7" x14ac:dyDescent="0.2">
      <c r="A140" s="10" t="s">
        <v>339</v>
      </c>
      <c r="B140" s="10" t="s">
        <v>340</v>
      </c>
      <c r="C140" s="10" t="s">
        <v>69</v>
      </c>
      <c r="D140" s="10" t="s">
        <v>313</v>
      </c>
      <c r="E140" s="10"/>
      <c r="F140" s="10">
        <v>1</v>
      </c>
      <c r="G140" t="s">
        <v>314</v>
      </c>
    </row>
    <row r="141" spans="1:7" x14ac:dyDescent="0.2">
      <c r="A141" s="10" t="s">
        <v>341</v>
      </c>
      <c r="B141" s="10" t="s">
        <v>342</v>
      </c>
      <c r="C141" s="10" t="s">
        <v>69</v>
      </c>
      <c r="D141" s="10" t="s">
        <v>313</v>
      </c>
      <c r="E141" s="10"/>
      <c r="F141" s="10">
        <v>1</v>
      </c>
      <c r="G141" t="s">
        <v>314</v>
      </c>
    </row>
    <row r="142" spans="1:7" x14ac:dyDescent="0.2">
      <c r="A142" s="10" t="s">
        <v>343</v>
      </c>
      <c r="B142" s="10" t="s">
        <v>344</v>
      </c>
      <c r="C142" s="10" t="s">
        <v>69</v>
      </c>
      <c r="D142" s="10" t="s">
        <v>313</v>
      </c>
      <c r="E142" s="10"/>
      <c r="F142" s="10">
        <v>1</v>
      </c>
      <c r="G142" t="s">
        <v>314</v>
      </c>
    </row>
    <row r="143" spans="1:7" x14ac:dyDescent="0.2">
      <c r="A143" s="10" t="s">
        <v>345</v>
      </c>
      <c r="B143" s="10" t="s">
        <v>346</v>
      </c>
      <c r="C143" s="10" t="s">
        <v>69</v>
      </c>
      <c r="D143" s="10" t="s">
        <v>313</v>
      </c>
      <c r="E143" s="10"/>
      <c r="F143" s="10">
        <v>1</v>
      </c>
      <c r="G143" t="s">
        <v>314</v>
      </c>
    </row>
    <row r="144" spans="1:7" x14ac:dyDescent="0.2">
      <c r="A144" s="10" t="s">
        <v>347</v>
      </c>
      <c r="B144" s="10" t="s">
        <v>348</v>
      </c>
      <c r="C144" s="10" t="s">
        <v>84</v>
      </c>
      <c r="D144" s="10" t="s">
        <v>313</v>
      </c>
      <c r="E144" s="10"/>
      <c r="F144" s="10">
        <v>1</v>
      </c>
      <c r="G144" t="s">
        <v>314</v>
      </c>
    </row>
    <row r="145" spans="1:7" x14ac:dyDescent="0.2">
      <c r="A145" s="10" t="s">
        <v>349</v>
      </c>
      <c r="B145" s="10" t="s">
        <v>350</v>
      </c>
      <c r="C145" s="10" t="s">
        <v>84</v>
      </c>
      <c r="D145" s="10" t="s">
        <v>313</v>
      </c>
      <c r="E145" s="10"/>
      <c r="F145" s="10">
        <v>1</v>
      </c>
      <c r="G145" t="s">
        <v>314</v>
      </c>
    </row>
    <row r="146" spans="1:7" x14ac:dyDescent="0.2">
      <c r="A146" s="10" t="s">
        <v>351</v>
      </c>
      <c r="B146" s="10" t="s">
        <v>352</v>
      </c>
      <c r="C146" s="10" t="s">
        <v>84</v>
      </c>
      <c r="D146" s="10" t="s">
        <v>313</v>
      </c>
      <c r="E146" s="10"/>
      <c r="F146" s="10">
        <v>1</v>
      </c>
      <c r="G146" t="s">
        <v>314</v>
      </c>
    </row>
    <row r="147" spans="1:7" x14ac:dyDescent="0.2">
      <c r="A147" s="10" t="s">
        <v>353</v>
      </c>
      <c r="B147" s="10" t="s">
        <v>354</v>
      </c>
      <c r="C147" s="10" t="s">
        <v>84</v>
      </c>
      <c r="D147" s="10" t="s">
        <v>313</v>
      </c>
      <c r="E147" s="10"/>
      <c r="F147" s="10">
        <v>1</v>
      </c>
      <c r="G147" t="s">
        <v>314</v>
      </c>
    </row>
    <row r="148" spans="1:7" x14ac:dyDescent="0.2">
      <c r="A148" s="10" t="s">
        <v>355</v>
      </c>
      <c r="B148" s="10" t="s">
        <v>356</v>
      </c>
      <c r="C148" s="10" t="s">
        <v>84</v>
      </c>
      <c r="D148" s="10" t="s">
        <v>313</v>
      </c>
      <c r="E148" s="10"/>
      <c r="F148" s="10">
        <v>1</v>
      </c>
      <c r="G148" t="s">
        <v>314</v>
      </c>
    </row>
    <row r="149" spans="1:7" x14ac:dyDescent="0.2">
      <c r="A149" s="10" t="s">
        <v>357</v>
      </c>
      <c r="B149" s="10" t="s">
        <v>358</v>
      </c>
      <c r="C149" s="10" t="s">
        <v>84</v>
      </c>
      <c r="D149" s="10" t="s">
        <v>313</v>
      </c>
      <c r="E149" s="10"/>
      <c r="F149" s="10">
        <v>1</v>
      </c>
      <c r="G149" t="s">
        <v>314</v>
      </c>
    </row>
    <row r="150" spans="1:7" x14ac:dyDescent="0.2">
      <c r="A150" s="10" t="s">
        <v>359</v>
      </c>
      <c r="B150" s="10" t="s">
        <v>360</v>
      </c>
      <c r="C150" s="10" t="s">
        <v>84</v>
      </c>
      <c r="D150" s="10" t="s">
        <v>313</v>
      </c>
      <c r="E150" s="10"/>
      <c r="F150" s="10">
        <v>1</v>
      </c>
      <c r="G150" t="s">
        <v>314</v>
      </c>
    </row>
    <row r="151" spans="1:7" x14ac:dyDescent="0.2">
      <c r="A151" s="10" t="s">
        <v>361</v>
      </c>
      <c r="B151" s="10" t="s">
        <v>362</v>
      </c>
      <c r="C151" s="10" t="s">
        <v>84</v>
      </c>
      <c r="D151" s="10" t="s">
        <v>313</v>
      </c>
      <c r="E151" s="10"/>
      <c r="F151" s="10">
        <v>1</v>
      </c>
      <c r="G151" t="s">
        <v>314</v>
      </c>
    </row>
    <row r="152" spans="1:7" x14ac:dyDescent="0.2">
      <c r="A152" s="10" t="s">
        <v>363</v>
      </c>
      <c r="B152" s="10" t="s">
        <v>364</v>
      </c>
      <c r="C152" s="10" t="s">
        <v>49</v>
      </c>
      <c r="D152" s="10" t="s">
        <v>365</v>
      </c>
      <c r="E152" s="10"/>
      <c r="F152" s="10">
        <v>1</v>
      </c>
      <c r="G152" t="s">
        <v>366</v>
      </c>
    </row>
    <row r="153" spans="1:7" x14ac:dyDescent="0.2">
      <c r="A153" s="10" t="s">
        <v>367</v>
      </c>
      <c r="B153" s="10" t="s">
        <v>368</v>
      </c>
      <c r="C153" s="10" t="s">
        <v>49</v>
      </c>
      <c r="D153" s="10" t="s">
        <v>365</v>
      </c>
      <c r="E153" s="10"/>
      <c r="F153" s="10">
        <v>1</v>
      </c>
      <c r="G153" t="s">
        <v>366</v>
      </c>
    </row>
    <row r="154" spans="1:7" x14ac:dyDescent="0.2">
      <c r="A154" s="10" t="s">
        <v>369</v>
      </c>
      <c r="B154" s="10" t="s">
        <v>370</v>
      </c>
      <c r="C154" s="10" t="s">
        <v>54</v>
      </c>
      <c r="D154" s="10" t="s">
        <v>365</v>
      </c>
      <c r="E154" s="10"/>
      <c r="F154" s="10">
        <v>1</v>
      </c>
      <c r="G154" t="s">
        <v>366</v>
      </c>
    </row>
    <row r="155" spans="1:7" x14ac:dyDescent="0.2">
      <c r="A155" s="10" t="s">
        <v>371</v>
      </c>
      <c r="B155" s="10" t="s">
        <v>372</v>
      </c>
      <c r="C155" s="10" t="s">
        <v>49</v>
      </c>
      <c r="D155" s="10" t="s">
        <v>365</v>
      </c>
      <c r="E155" s="10"/>
      <c r="F155" s="10">
        <v>1</v>
      </c>
      <c r="G155" t="s">
        <v>366</v>
      </c>
    </row>
    <row r="156" spans="1:7" x14ac:dyDescent="0.2">
      <c r="A156" s="10" t="s">
        <v>373</v>
      </c>
      <c r="B156" s="10" t="s">
        <v>374</v>
      </c>
      <c r="C156" s="10" t="s">
        <v>49</v>
      </c>
      <c r="D156" s="10" t="s">
        <v>365</v>
      </c>
      <c r="E156" s="10"/>
      <c r="F156" s="10">
        <v>1</v>
      </c>
      <c r="G156" t="s">
        <v>366</v>
      </c>
    </row>
    <row r="157" spans="1:7" x14ac:dyDescent="0.2">
      <c r="A157" s="10" t="s">
        <v>375</v>
      </c>
      <c r="B157" s="10" t="s">
        <v>376</v>
      </c>
      <c r="C157" s="10" t="s">
        <v>54</v>
      </c>
      <c r="D157" s="10" t="s">
        <v>365</v>
      </c>
      <c r="E157" s="10"/>
      <c r="F157" s="10">
        <v>1</v>
      </c>
      <c r="G157" t="s">
        <v>366</v>
      </c>
    </row>
    <row r="158" spans="1:7" x14ac:dyDescent="0.2">
      <c r="A158" s="10" t="s">
        <v>377</v>
      </c>
      <c r="B158" s="10" t="s">
        <v>378</v>
      </c>
      <c r="C158" s="10" t="s">
        <v>49</v>
      </c>
      <c r="D158" s="10" t="s">
        <v>365</v>
      </c>
      <c r="E158" s="10"/>
      <c r="F158" s="10">
        <v>1</v>
      </c>
      <c r="G158" t="s">
        <v>366</v>
      </c>
    </row>
    <row r="159" spans="1:7" x14ac:dyDescent="0.2">
      <c r="A159" s="10" t="s">
        <v>379</v>
      </c>
      <c r="B159" s="10" t="s">
        <v>380</v>
      </c>
      <c r="C159" s="10" t="s">
        <v>69</v>
      </c>
      <c r="D159" s="10" t="s">
        <v>365</v>
      </c>
      <c r="E159" s="10"/>
      <c r="F159" s="10">
        <v>1</v>
      </c>
      <c r="G159" t="s">
        <v>366</v>
      </c>
    </row>
    <row r="160" spans="1:7" x14ac:dyDescent="0.2">
      <c r="A160" s="10" t="s">
        <v>381</v>
      </c>
      <c r="B160" s="10" t="s">
        <v>382</v>
      </c>
      <c r="C160" s="10" t="s">
        <v>69</v>
      </c>
      <c r="D160" s="10" t="s">
        <v>365</v>
      </c>
      <c r="E160" s="10"/>
      <c r="F160" s="10">
        <v>1</v>
      </c>
      <c r="G160" t="s">
        <v>366</v>
      </c>
    </row>
    <row r="161" spans="1:7" x14ac:dyDescent="0.2">
      <c r="A161" s="10" t="s">
        <v>383</v>
      </c>
      <c r="B161" s="10" t="s">
        <v>384</v>
      </c>
      <c r="C161" s="10" t="s">
        <v>69</v>
      </c>
      <c r="D161" s="10" t="s">
        <v>365</v>
      </c>
      <c r="E161" s="10"/>
      <c r="F161" s="10">
        <v>1</v>
      </c>
      <c r="G161" t="s">
        <v>366</v>
      </c>
    </row>
    <row r="162" spans="1:7" x14ac:dyDescent="0.2">
      <c r="A162" s="10" t="s">
        <v>385</v>
      </c>
      <c r="B162" s="10" t="s">
        <v>386</v>
      </c>
      <c r="C162" s="10" t="s">
        <v>69</v>
      </c>
      <c r="D162" s="10" t="s">
        <v>365</v>
      </c>
      <c r="E162" s="10"/>
      <c r="F162" s="10">
        <v>1</v>
      </c>
      <c r="G162" t="s">
        <v>366</v>
      </c>
    </row>
    <row r="163" spans="1:7" x14ac:dyDescent="0.2">
      <c r="A163" s="10" t="s">
        <v>387</v>
      </c>
      <c r="B163" s="10" t="s">
        <v>388</v>
      </c>
      <c r="C163" s="10" t="s">
        <v>69</v>
      </c>
      <c r="D163" s="10" t="s">
        <v>365</v>
      </c>
      <c r="E163" s="10"/>
      <c r="F163" s="10">
        <v>1</v>
      </c>
      <c r="G163" t="s">
        <v>366</v>
      </c>
    </row>
    <row r="164" spans="1:7" x14ac:dyDescent="0.2">
      <c r="A164" s="10" t="s">
        <v>389</v>
      </c>
      <c r="B164" s="10" t="s">
        <v>390</v>
      </c>
      <c r="C164" s="10" t="s">
        <v>69</v>
      </c>
      <c r="D164" s="10" t="s">
        <v>365</v>
      </c>
      <c r="E164" s="10"/>
      <c r="F164" s="10">
        <v>1</v>
      </c>
      <c r="G164" t="s">
        <v>366</v>
      </c>
    </row>
    <row r="165" spans="1:7" x14ac:dyDescent="0.2">
      <c r="A165" s="10" t="s">
        <v>391</v>
      </c>
      <c r="B165" s="10" t="s">
        <v>392</v>
      </c>
      <c r="C165" s="10" t="s">
        <v>69</v>
      </c>
      <c r="D165" s="10" t="s">
        <v>365</v>
      </c>
      <c r="E165" s="10"/>
      <c r="F165" s="10">
        <v>1</v>
      </c>
      <c r="G165" t="s">
        <v>366</v>
      </c>
    </row>
    <row r="166" spans="1:7" x14ac:dyDescent="0.2">
      <c r="A166" s="10" t="s">
        <v>393</v>
      </c>
      <c r="B166" s="10" t="s">
        <v>394</v>
      </c>
      <c r="C166" s="10" t="s">
        <v>69</v>
      </c>
      <c r="D166" s="10" t="s">
        <v>365</v>
      </c>
      <c r="E166" s="10"/>
      <c r="F166" s="10">
        <v>1</v>
      </c>
      <c r="G166" t="s">
        <v>366</v>
      </c>
    </row>
    <row r="167" spans="1:7" x14ac:dyDescent="0.2">
      <c r="A167" s="10" t="s">
        <v>395</v>
      </c>
      <c r="B167" s="10" t="s">
        <v>396</v>
      </c>
      <c r="C167" s="10" t="s">
        <v>69</v>
      </c>
      <c r="D167" s="10" t="s">
        <v>365</v>
      </c>
      <c r="E167" s="10"/>
      <c r="F167" s="10">
        <v>1</v>
      </c>
      <c r="G167" t="s">
        <v>366</v>
      </c>
    </row>
    <row r="168" spans="1:7" x14ac:dyDescent="0.2">
      <c r="A168" s="10" t="s">
        <v>397</v>
      </c>
      <c r="B168" s="10" t="s">
        <v>398</v>
      </c>
      <c r="C168" s="10" t="s">
        <v>69</v>
      </c>
      <c r="D168" s="10" t="s">
        <v>365</v>
      </c>
      <c r="E168" s="10"/>
      <c r="F168" s="10">
        <v>1</v>
      </c>
      <c r="G168" t="s">
        <v>366</v>
      </c>
    </row>
    <row r="169" spans="1:7" x14ac:dyDescent="0.2">
      <c r="A169" s="10" t="s">
        <v>399</v>
      </c>
      <c r="B169" s="10" t="s">
        <v>400</v>
      </c>
      <c r="C169" s="10" t="s">
        <v>84</v>
      </c>
      <c r="D169" s="10" t="s">
        <v>365</v>
      </c>
      <c r="E169" s="10"/>
      <c r="F169" s="10">
        <v>1</v>
      </c>
      <c r="G169" t="s">
        <v>366</v>
      </c>
    </row>
    <row r="170" spans="1:7" x14ac:dyDescent="0.2">
      <c r="A170" s="10" t="s">
        <v>401</v>
      </c>
      <c r="B170" s="10" t="s">
        <v>402</v>
      </c>
      <c r="C170" s="10" t="s">
        <v>84</v>
      </c>
      <c r="D170" s="10" t="s">
        <v>365</v>
      </c>
      <c r="E170" s="10"/>
      <c r="F170" s="10">
        <v>1</v>
      </c>
      <c r="G170" t="s">
        <v>366</v>
      </c>
    </row>
    <row r="171" spans="1:7" x14ac:dyDescent="0.2">
      <c r="A171" s="10" t="s">
        <v>403</v>
      </c>
      <c r="B171" s="10" t="s">
        <v>404</v>
      </c>
      <c r="C171" s="10" t="s">
        <v>84</v>
      </c>
      <c r="D171" s="10" t="s">
        <v>365</v>
      </c>
      <c r="E171" s="10"/>
      <c r="F171" s="10">
        <v>1</v>
      </c>
      <c r="G171" t="s">
        <v>366</v>
      </c>
    </row>
    <row r="172" spans="1:7" x14ac:dyDescent="0.2">
      <c r="A172" s="10" t="s">
        <v>405</v>
      </c>
      <c r="B172" s="10" t="s">
        <v>406</v>
      </c>
      <c r="C172" s="10" t="s">
        <v>84</v>
      </c>
      <c r="D172" s="10" t="s">
        <v>365</v>
      </c>
      <c r="E172" s="10"/>
      <c r="F172" s="10">
        <v>1</v>
      </c>
      <c r="G172" t="s">
        <v>366</v>
      </c>
    </row>
    <row r="173" spans="1:7" x14ac:dyDescent="0.2">
      <c r="A173" s="10" t="s">
        <v>407</v>
      </c>
      <c r="B173" s="10" t="s">
        <v>408</v>
      </c>
      <c r="C173" s="10" t="s">
        <v>84</v>
      </c>
      <c r="D173" s="10" t="s">
        <v>365</v>
      </c>
      <c r="E173" s="10"/>
      <c r="F173" s="10">
        <v>1</v>
      </c>
      <c r="G173" t="s">
        <v>366</v>
      </c>
    </row>
    <row r="174" spans="1:7" x14ac:dyDescent="0.2">
      <c r="A174" s="10" t="s">
        <v>409</v>
      </c>
      <c r="B174" s="10" t="s">
        <v>410</v>
      </c>
      <c r="C174" s="10" t="s">
        <v>84</v>
      </c>
      <c r="D174" s="10" t="s">
        <v>365</v>
      </c>
      <c r="E174" s="10"/>
      <c r="F174" s="10">
        <v>1</v>
      </c>
      <c r="G174" t="s">
        <v>366</v>
      </c>
    </row>
    <row r="175" spans="1:7" x14ac:dyDescent="0.2">
      <c r="A175" s="10" t="s">
        <v>411</v>
      </c>
      <c r="B175" s="10" t="s">
        <v>412</v>
      </c>
      <c r="C175" s="10" t="s">
        <v>84</v>
      </c>
      <c r="D175" s="10" t="s">
        <v>365</v>
      </c>
      <c r="E175" s="10"/>
      <c r="F175" s="10">
        <v>1</v>
      </c>
      <c r="G175" t="s">
        <v>366</v>
      </c>
    </row>
    <row r="176" spans="1:7" x14ac:dyDescent="0.2">
      <c r="A176" s="10" t="s">
        <v>413</v>
      </c>
      <c r="B176" s="10" t="s">
        <v>414</v>
      </c>
      <c r="C176" s="10" t="s">
        <v>84</v>
      </c>
      <c r="D176" s="10" t="s">
        <v>365</v>
      </c>
      <c r="E176" s="10"/>
      <c r="F176" s="10">
        <v>1</v>
      </c>
      <c r="G176" t="s">
        <v>366</v>
      </c>
    </row>
    <row r="177" spans="1:7" x14ac:dyDescent="0.2">
      <c r="A177" s="10" t="s">
        <v>415</v>
      </c>
      <c r="B177" s="10" t="s">
        <v>416</v>
      </c>
      <c r="C177" s="10" t="s">
        <v>49</v>
      </c>
      <c r="D177" s="10" t="s">
        <v>417</v>
      </c>
      <c r="E177" s="10"/>
      <c r="F177" s="10">
        <v>1</v>
      </c>
      <c r="G177" t="s">
        <v>418</v>
      </c>
    </row>
    <row r="178" spans="1:7" x14ac:dyDescent="0.2">
      <c r="A178" s="10" t="s">
        <v>419</v>
      </c>
      <c r="B178" s="10" t="s">
        <v>420</v>
      </c>
      <c r="C178" s="10" t="s">
        <v>49</v>
      </c>
      <c r="D178" s="10" t="s">
        <v>417</v>
      </c>
      <c r="E178" s="10"/>
      <c r="F178" s="10">
        <v>1</v>
      </c>
      <c r="G178" t="s">
        <v>418</v>
      </c>
    </row>
    <row r="179" spans="1:7" x14ac:dyDescent="0.2">
      <c r="A179" s="10" t="s">
        <v>421</v>
      </c>
      <c r="B179" s="10" t="s">
        <v>422</v>
      </c>
      <c r="C179" s="10" t="s">
        <v>54</v>
      </c>
      <c r="D179" s="10" t="s">
        <v>417</v>
      </c>
      <c r="E179" s="10"/>
      <c r="F179" s="10">
        <v>1</v>
      </c>
      <c r="G179" t="s">
        <v>418</v>
      </c>
    </row>
    <row r="180" spans="1:7" x14ac:dyDescent="0.2">
      <c r="A180" s="10" t="s">
        <v>423</v>
      </c>
      <c r="B180" s="10" t="s">
        <v>424</v>
      </c>
      <c r="C180" s="10" t="s">
        <v>54</v>
      </c>
      <c r="D180" s="10" t="s">
        <v>417</v>
      </c>
      <c r="E180" s="10"/>
      <c r="F180" s="10">
        <v>1</v>
      </c>
      <c r="G180" t="s">
        <v>418</v>
      </c>
    </row>
    <row r="181" spans="1:7" x14ac:dyDescent="0.2">
      <c r="A181" s="10" t="s">
        <v>425</v>
      </c>
      <c r="B181" s="10" t="s">
        <v>426</v>
      </c>
      <c r="C181" s="10" t="s">
        <v>54</v>
      </c>
      <c r="D181" s="10" t="s">
        <v>417</v>
      </c>
      <c r="E181" s="10"/>
      <c r="F181" s="10">
        <v>1</v>
      </c>
      <c r="G181" t="s">
        <v>418</v>
      </c>
    </row>
    <row r="182" spans="1:7" x14ac:dyDescent="0.2">
      <c r="A182" s="10" t="s">
        <v>427</v>
      </c>
      <c r="B182" s="10" t="s">
        <v>428</v>
      </c>
      <c r="C182" s="10" t="s">
        <v>49</v>
      </c>
      <c r="D182" s="10" t="s">
        <v>417</v>
      </c>
      <c r="E182" s="10"/>
      <c r="F182" s="10">
        <v>1</v>
      </c>
      <c r="G182" t="s">
        <v>418</v>
      </c>
    </row>
    <row r="183" spans="1:7" x14ac:dyDescent="0.2">
      <c r="A183" s="10" t="s">
        <v>429</v>
      </c>
      <c r="B183" s="10" t="s">
        <v>430</v>
      </c>
      <c r="C183" s="10" t="s">
        <v>49</v>
      </c>
      <c r="D183" s="10" t="s">
        <v>417</v>
      </c>
      <c r="E183" s="10"/>
      <c r="F183" s="10">
        <v>1</v>
      </c>
      <c r="G183" t="s">
        <v>418</v>
      </c>
    </row>
    <row r="184" spans="1:7" x14ac:dyDescent="0.2">
      <c r="A184" s="10" t="s">
        <v>431</v>
      </c>
      <c r="B184" s="10" t="s">
        <v>432</v>
      </c>
      <c r="C184" s="10" t="s">
        <v>49</v>
      </c>
      <c r="D184" s="10" t="s">
        <v>417</v>
      </c>
      <c r="E184" s="10"/>
      <c r="F184" s="10">
        <v>1</v>
      </c>
      <c r="G184" t="s">
        <v>418</v>
      </c>
    </row>
    <row r="185" spans="1:7" x14ac:dyDescent="0.2">
      <c r="A185" s="10" t="s">
        <v>433</v>
      </c>
      <c r="B185" s="10" t="s">
        <v>434</v>
      </c>
      <c r="C185" s="10" t="s">
        <v>54</v>
      </c>
      <c r="D185" s="10" t="s">
        <v>417</v>
      </c>
      <c r="E185" s="10"/>
      <c r="F185" s="10">
        <v>1</v>
      </c>
      <c r="G185" t="s">
        <v>418</v>
      </c>
    </row>
    <row r="186" spans="1:7" x14ac:dyDescent="0.2">
      <c r="A186" s="10" t="s">
        <v>435</v>
      </c>
      <c r="B186" s="10" t="s">
        <v>436</v>
      </c>
      <c r="C186" s="10" t="s">
        <v>69</v>
      </c>
      <c r="D186" s="10" t="s">
        <v>417</v>
      </c>
      <c r="E186" s="10"/>
      <c r="F186" s="10">
        <v>1</v>
      </c>
      <c r="G186" t="s">
        <v>418</v>
      </c>
    </row>
    <row r="187" spans="1:7" x14ac:dyDescent="0.2">
      <c r="A187" s="10" t="s">
        <v>437</v>
      </c>
      <c r="B187" s="10" t="s">
        <v>438</v>
      </c>
      <c r="C187" s="10" t="s">
        <v>69</v>
      </c>
      <c r="D187" s="10" t="s">
        <v>417</v>
      </c>
      <c r="E187" s="10"/>
      <c r="F187" s="10">
        <v>1</v>
      </c>
      <c r="G187" t="s">
        <v>418</v>
      </c>
    </row>
    <row r="188" spans="1:7" x14ac:dyDescent="0.2">
      <c r="A188" s="10" t="s">
        <v>439</v>
      </c>
      <c r="B188" s="10" t="s">
        <v>440</v>
      </c>
      <c r="C188" s="10" t="s">
        <v>69</v>
      </c>
      <c r="D188" s="10" t="s">
        <v>417</v>
      </c>
      <c r="E188" s="10"/>
      <c r="F188" s="10">
        <v>1</v>
      </c>
      <c r="G188" t="s">
        <v>418</v>
      </c>
    </row>
    <row r="189" spans="1:7" x14ac:dyDescent="0.2">
      <c r="A189" s="10" t="s">
        <v>441</v>
      </c>
      <c r="B189" s="10" t="s">
        <v>442</v>
      </c>
      <c r="C189" s="10" t="s">
        <v>69</v>
      </c>
      <c r="D189" s="10" t="s">
        <v>417</v>
      </c>
      <c r="E189" s="10"/>
      <c r="F189" s="10">
        <v>1</v>
      </c>
      <c r="G189" t="s">
        <v>418</v>
      </c>
    </row>
    <row r="190" spans="1:7" x14ac:dyDescent="0.2">
      <c r="A190" s="10" t="s">
        <v>443</v>
      </c>
      <c r="B190" s="10" t="s">
        <v>444</v>
      </c>
      <c r="C190" s="10" t="s">
        <v>84</v>
      </c>
      <c r="D190" s="10" t="s">
        <v>417</v>
      </c>
      <c r="E190" s="10"/>
      <c r="F190" s="10">
        <v>1</v>
      </c>
      <c r="G190" t="s">
        <v>418</v>
      </c>
    </row>
    <row r="191" spans="1:7" x14ac:dyDescent="0.2">
      <c r="A191" s="10" t="s">
        <v>445</v>
      </c>
      <c r="B191" s="10" t="s">
        <v>446</v>
      </c>
      <c r="C191" s="10" t="s">
        <v>84</v>
      </c>
      <c r="D191" s="10" t="s">
        <v>417</v>
      </c>
      <c r="E191" s="10"/>
      <c r="F191" s="10">
        <v>1</v>
      </c>
      <c r="G191" t="s">
        <v>418</v>
      </c>
    </row>
    <row r="192" spans="1:7" x14ac:dyDescent="0.2">
      <c r="A192" s="10" t="s">
        <v>447</v>
      </c>
      <c r="B192" s="10" t="s">
        <v>448</v>
      </c>
      <c r="C192" s="10" t="s">
        <v>84</v>
      </c>
      <c r="D192" s="10" t="s">
        <v>417</v>
      </c>
      <c r="E192" s="10"/>
      <c r="F192" s="10">
        <v>1</v>
      </c>
      <c r="G192" t="s">
        <v>418</v>
      </c>
    </row>
    <row r="193" spans="1:7" x14ac:dyDescent="0.2">
      <c r="A193" s="10" t="s">
        <v>449</v>
      </c>
      <c r="B193" s="10" t="s">
        <v>450</v>
      </c>
      <c r="C193" s="10" t="s">
        <v>84</v>
      </c>
      <c r="D193" s="10" t="s">
        <v>417</v>
      </c>
      <c r="E193" s="10"/>
      <c r="F193" s="10">
        <v>1</v>
      </c>
      <c r="G193" t="s">
        <v>418</v>
      </c>
    </row>
    <row r="194" spans="1:7" x14ac:dyDescent="0.2">
      <c r="A194" s="10" t="s">
        <v>451</v>
      </c>
      <c r="B194" s="10" t="s">
        <v>452</v>
      </c>
      <c r="C194" s="10" t="s">
        <v>84</v>
      </c>
      <c r="D194" s="10" t="s">
        <v>417</v>
      </c>
      <c r="E194" s="10"/>
      <c r="F194" s="10">
        <v>1</v>
      </c>
      <c r="G194" t="s">
        <v>418</v>
      </c>
    </row>
    <row r="195" spans="1:7" x14ac:dyDescent="0.2">
      <c r="A195" s="10" t="s">
        <v>453</v>
      </c>
      <c r="B195" s="10" t="s">
        <v>454</v>
      </c>
      <c r="C195" s="10" t="s">
        <v>84</v>
      </c>
      <c r="D195" s="10" t="s">
        <v>417</v>
      </c>
      <c r="E195" s="10"/>
      <c r="F195" s="10">
        <v>1</v>
      </c>
      <c r="G195" t="s">
        <v>418</v>
      </c>
    </row>
    <row r="196" spans="1:7" x14ac:dyDescent="0.2">
      <c r="A196" s="10" t="s">
        <v>455</v>
      </c>
      <c r="B196" s="10" t="s">
        <v>456</v>
      </c>
      <c r="C196" s="10" t="s">
        <v>84</v>
      </c>
      <c r="D196" s="10" t="s">
        <v>417</v>
      </c>
      <c r="E196" s="10"/>
      <c r="F196" s="10">
        <v>1</v>
      </c>
      <c r="G196" t="s">
        <v>418</v>
      </c>
    </row>
    <row r="197" spans="1:7" x14ac:dyDescent="0.2">
      <c r="A197" s="10" t="s">
        <v>457</v>
      </c>
      <c r="B197" s="10" t="s">
        <v>458</v>
      </c>
      <c r="C197" s="10" t="s">
        <v>84</v>
      </c>
      <c r="D197" s="10" t="s">
        <v>417</v>
      </c>
      <c r="E197" s="10"/>
      <c r="F197" s="10">
        <v>1</v>
      </c>
      <c r="G197" t="s">
        <v>418</v>
      </c>
    </row>
    <row r="198" spans="1:7" x14ac:dyDescent="0.2">
      <c r="A198" s="10" t="s">
        <v>459</v>
      </c>
      <c r="B198" s="10" t="s">
        <v>460</v>
      </c>
      <c r="C198" s="10" t="s">
        <v>84</v>
      </c>
      <c r="D198" s="10" t="s">
        <v>417</v>
      </c>
      <c r="E198" s="10"/>
      <c r="F198" s="10">
        <v>1</v>
      </c>
      <c r="G198" t="s">
        <v>418</v>
      </c>
    </row>
    <row r="199" spans="1:7" x14ac:dyDescent="0.2">
      <c r="A199" s="10" t="s">
        <v>461</v>
      </c>
      <c r="B199" s="10" t="s">
        <v>462</v>
      </c>
      <c r="C199" s="10" t="s">
        <v>84</v>
      </c>
      <c r="D199" s="10" t="s">
        <v>417</v>
      </c>
      <c r="E199" s="10"/>
      <c r="F199" s="10">
        <v>1</v>
      </c>
      <c r="G199" t="s">
        <v>418</v>
      </c>
    </row>
    <row r="200" spans="1:7" x14ac:dyDescent="0.2">
      <c r="A200" s="10" t="s">
        <v>463</v>
      </c>
      <c r="B200" s="10" t="s">
        <v>464</v>
      </c>
      <c r="C200" s="10" t="s">
        <v>84</v>
      </c>
      <c r="D200" s="10" t="s">
        <v>417</v>
      </c>
      <c r="E200" s="10"/>
      <c r="F200" s="10">
        <v>1</v>
      </c>
      <c r="G200" t="s">
        <v>418</v>
      </c>
    </row>
    <row r="201" spans="1:7" x14ac:dyDescent="0.2">
      <c r="A201" s="10" t="s">
        <v>465</v>
      </c>
      <c r="B201" s="10" t="s">
        <v>466</v>
      </c>
      <c r="C201" s="10" t="s">
        <v>84</v>
      </c>
      <c r="D201" s="10" t="s">
        <v>417</v>
      </c>
      <c r="E201" s="10"/>
      <c r="F201" s="10">
        <v>1</v>
      </c>
      <c r="G201" t="s">
        <v>418</v>
      </c>
    </row>
    <row r="202" spans="1:7" x14ac:dyDescent="0.2">
      <c r="A202" t="s">
        <v>467</v>
      </c>
      <c r="B202" t="s">
        <v>468</v>
      </c>
      <c r="C202" t="s">
        <v>49</v>
      </c>
      <c r="D202" t="s">
        <v>469</v>
      </c>
      <c r="F202">
        <v>1</v>
      </c>
      <c r="G202" t="s">
        <v>470</v>
      </c>
    </row>
    <row r="203" spans="1:7" x14ac:dyDescent="0.2">
      <c r="A203" t="s">
        <v>471</v>
      </c>
      <c r="B203" t="s">
        <v>472</v>
      </c>
      <c r="C203" t="s">
        <v>49</v>
      </c>
      <c r="D203" t="s">
        <v>469</v>
      </c>
      <c r="F203">
        <v>1</v>
      </c>
      <c r="G203" t="s">
        <v>470</v>
      </c>
    </row>
    <row r="204" spans="1:7" x14ac:dyDescent="0.2">
      <c r="A204" t="s">
        <v>473</v>
      </c>
      <c r="B204" t="s">
        <v>474</v>
      </c>
      <c r="C204" t="s">
        <v>49</v>
      </c>
      <c r="D204" t="s">
        <v>469</v>
      </c>
      <c r="F204">
        <v>1</v>
      </c>
      <c r="G204" t="s">
        <v>470</v>
      </c>
    </row>
    <row r="205" spans="1:7" x14ac:dyDescent="0.2">
      <c r="A205" t="s">
        <v>475</v>
      </c>
      <c r="B205" t="s">
        <v>476</v>
      </c>
      <c r="C205" t="s">
        <v>54</v>
      </c>
      <c r="D205" t="s">
        <v>469</v>
      </c>
      <c r="F205">
        <v>1</v>
      </c>
      <c r="G205" t="s">
        <v>470</v>
      </c>
    </row>
    <row r="206" spans="1:7" x14ac:dyDescent="0.2">
      <c r="A206" t="s">
        <v>477</v>
      </c>
      <c r="B206" t="s">
        <v>478</v>
      </c>
      <c r="C206" t="s">
        <v>54</v>
      </c>
      <c r="D206" t="s">
        <v>469</v>
      </c>
      <c r="F206">
        <v>1</v>
      </c>
      <c r="G206" t="s">
        <v>470</v>
      </c>
    </row>
    <row r="207" spans="1:7" x14ac:dyDescent="0.2">
      <c r="A207" t="s">
        <v>479</v>
      </c>
      <c r="B207" t="s">
        <v>480</v>
      </c>
      <c r="C207" t="s">
        <v>54</v>
      </c>
      <c r="D207" t="s">
        <v>469</v>
      </c>
      <c r="F207">
        <v>1</v>
      </c>
      <c r="G207" t="s">
        <v>470</v>
      </c>
    </row>
    <row r="208" spans="1:7" x14ac:dyDescent="0.2">
      <c r="A208" t="s">
        <v>481</v>
      </c>
      <c r="B208" t="s">
        <v>482</v>
      </c>
      <c r="C208" t="s">
        <v>69</v>
      </c>
      <c r="D208" t="s">
        <v>469</v>
      </c>
      <c r="F208">
        <v>1</v>
      </c>
      <c r="G208" t="s">
        <v>470</v>
      </c>
    </row>
    <row r="209" spans="1:7" x14ac:dyDescent="0.2">
      <c r="A209" t="s">
        <v>483</v>
      </c>
      <c r="B209" t="s">
        <v>484</v>
      </c>
      <c r="C209" t="s">
        <v>69</v>
      </c>
      <c r="D209" t="s">
        <v>469</v>
      </c>
      <c r="F209">
        <v>1</v>
      </c>
      <c r="G209" t="s">
        <v>470</v>
      </c>
    </row>
    <row r="210" spans="1:7" x14ac:dyDescent="0.2">
      <c r="A210" t="s">
        <v>485</v>
      </c>
      <c r="B210" t="s">
        <v>486</v>
      </c>
      <c r="C210" t="s">
        <v>69</v>
      </c>
      <c r="D210" t="s">
        <v>469</v>
      </c>
      <c r="F210">
        <v>1</v>
      </c>
      <c r="G210" t="s">
        <v>470</v>
      </c>
    </row>
    <row r="211" spans="1:7" x14ac:dyDescent="0.2">
      <c r="A211" t="s">
        <v>487</v>
      </c>
      <c r="B211" t="s">
        <v>488</v>
      </c>
      <c r="C211" t="s">
        <v>69</v>
      </c>
      <c r="D211" t="s">
        <v>469</v>
      </c>
      <c r="F211">
        <v>1</v>
      </c>
      <c r="G211" t="s">
        <v>470</v>
      </c>
    </row>
    <row r="212" spans="1:7" x14ac:dyDescent="0.2">
      <c r="A212" t="s">
        <v>489</v>
      </c>
      <c r="B212" t="s">
        <v>490</v>
      </c>
      <c r="C212" t="s">
        <v>69</v>
      </c>
      <c r="D212" t="s">
        <v>469</v>
      </c>
      <c r="F212">
        <v>1</v>
      </c>
      <c r="G212" t="s">
        <v>470</v>
      </c>
    </row>
    <row r="213" spans="1:7" x14ac:dyDescent="0.2">
      <c r="A213" t="s">
        <v>491</v>
      </c>
      <c r="B213" t="s">
        <v>492</v>
      </c>
      <c r="C213" t="s">
        <v>69</v>
      </c>
      <c r="D213" t="s">
        <v>469</v>
      </c>
      <c r="F213">
        <v>1</v>
      </c>
      <c r="G213" t="s">
        <v>470</v>
      </c>
    </row>
    <row r="214" spans="1:7" x14ac:dyDescent="0.2">
      <c r="A214" t="s">
        <v>493</v>
      </c>
      <c r="B214" t="s">
        <v>494</v>
      </c>
      <c r="C214" t="s">
        <v>69</v>
      </c>
      <c r="D214" t="s">
        <v>469</v>
      </c>
      <c r="F214">
        <v>1</v>
      </c>
      <c r="G214" t="s">
        <v>470</v>
      </c>
    </row>
    <row r="215" spans="1:7" x14ac:dyDescent="0.2">
      <c r="A215" t="s">
        <v>495</v>
      </c>
      <c r="B215" t="s">
        <v>496</v>
      </c>
      <c r="C215" t="s">
        <v>69</v>
      </c>
      <c r="D215" t="s">
        <v>469</v>
      </c>
      <c r="F215">
        <v>1</v>
      </c>
      <c r="G215" t="s">
        <v>470</v>
      </c>
    </row>
    <row r="216" spans="1:7" x14ac:dyDescent="0.2">
      <c r="A216" t="s">
        <v>497</v>
      </c>
      <c r="B216" t="s">
        <v>498</v>
      </c>
      <c r="C216" t="s">
        <v>69</v>
      </c>
      <c r="D216" t="s">
        <v>469</v>
      </c>
      <c r="F216">
        <v>1</v>
      </c>
      <c r="G216" t="s">
        <v>470</v>
      </c>
    </row>
    <row r="217" spans="1:7" x14ac:dyDescent="0.2">
      <c r="A217" t="s">
        <v>499</v>
      </c>
      <c r="B217" t="s">
        <v>500</v>
      </c>
      <c r="C217" t="s">
        <v>69</v>
      </c>
      <c r="D217" t="s">
        <v>469</v>
      </c>
      <c r="F217">
        <v>1</v>
      </c>
      <c r="G217" t="s">
        <v>470</v>
      </c>
    </row>
    <row r="218" spans="1:7" x14ac:dyDescent="0.2">
      <c r="A218" t="s">
        <v>501</v>
      </c>
      <c r="B218" t="s">
        <v>502</v>
      </c>
      <c r="C218" t="s">
        <v>69</v>
      </c>
      <c r="D218" t="s">
        <v>469</v>
      </c>
      <c r="F218">
        <v>1</v>
      </c>
      <c r="G218" t="s">
        <v>470</v>
      </c>
    </row>
    <row r="219" spans="1:7" x14ac:dyDescent="0.2">
      <c r="A219" t="s">
        <v>503</v>
      </c>
      <c r="B219" t="s">
        <v>504</v>
      </c>
      <c r="C219" t="s">
        <v>84</v>
      </c>
      <c r="D219" t="s">
        <v>469</v>
      </c>
      <c r="F219">
        <v>1</v>
      </c>
      <c r="G219" t="s">
        <v>470</v>
      </c>
    </row>
    <row r="220" spans="1:7" x14ac:dyDescent="0.2">
      <c r="A220" t="s">
        <v>505</v>
      </c>
      <c r="B220" t="s">
        <v>506</v>
      </c>
      <c r="C220" t="s">
        <v>84</v>
      </c>
      <c r="D220" t="s">
        <v>469</v>
      </c>
      <c r="F220">
        <v>1</v>
      </c>
      <c r="G220" t="s">
        <v>470</v>
      </c>
    </row>
    <row r="221" spans="1:7" x14ac:dyDescent="0.2">
      <c r="A221" t="s">
        <v>507</v>
      </c>
      <c r="B221" t="s">
        <v>508</v>
      </c>
      <c r="C221" t="s">
        <v>84</v>
      </c>
      <c r="D221" t="s">
        <v>469</v>
      </c>
      <c r="F221">
        <v>1</v>
      </c>
      <c r="G221" t="s">
        <v>470</v>
      </c>
    </row>
    <row r="222" spans="1:7" x14ac:dyDescent="0.2">
      <c r="A222" t="s">
        <v>509</v>
      </c>
      <c r="B222" t="s">
        <v>510</v>
      </c>
      <c r="C222" t="s">
        <v>84</v>
      </c>
      <c r="D222" t="s">
        <v>469</v>
      </c>
      <c r="F222">
        <v>1</v>
      </c>
      <c r="G222" t="s">
        <v>470</v>
      </c>
    </row>
    <row r="223" spans="1:7" x14ac:dyDescent="0.2">
      <c r="A223" t="s">
        <v>511</v>
      </c>
      <c r="B223" t="s">
        <v>512</v>
      </c>
      <c r="C223" t="s">
        <v>84</v>
      </c>
      <c r="D223" t="s">
        <v>469</v>
      </c>
      <c r="F223">
        <v>1</v>
      </c>
      <c r="G223" t="s">
        <v>470</v>
      </c>
    </row>
    <row r="224" spans="1:7" x14ac:dyDescent="0.2">
      <c r="A224" t="s">
        <v>513</v>
      </c>
      <c r="B224" t="s">
        <v>514</v>
      </c>
      <c r="C224" t="s">
        <v>84</v>
      </c>
      <c r="D224" t="s">
        <v>469</v>
      </c>
      <c r="F224">
        <v>1</v>
      </c>
      <c r="G224" t="s">
        <v>470</v>
      </c>
    </row>
    <row r="225" spans="1:7" x14ac:dyDescent="0.2">
      <c r="A225" t="s">
        <v>515</v>
      </c>
      <c r="B225" t="s">
        <v>516</v>
      </c>
      <c r="C225" t="s">
        <v>84</v>
      </c>
      <c r="D225" t="s">
        <v>469</v>
      </c>
      <c r="F225">
        <v>1</v>
      </c>
      <c r="G225" t="s">
        <v>470</v>
      </c>
    </row>
    <row r="226" spans="1:7" x14ac:dyDescent="0.2">
      <c r="A226" t="s">
        <v>517</v>
      </c>
      <c r="B226" t="s">
        <v>518</v>
      </c>
      <c r="C226" t="s">
        <v>84</v>
      </c>
      <c r="D226" t="s">
        <v>469</v>
      </c>
      <c r="F226">
        <v>1</v>
      </c>
      <c r="G226" t="s">
        <v>470</v>
      </c>
    </row>
    <row r="227" spans="1:7" x14ac:dyDescent="0.2">
      <c r="A227" t="s">
        <v>519</v>
      </c>
      <c r="B227" t="s">
        <v>520</v>
      </c>
      <c r="C227" t="s">
        <v>54</v>
      </c>
      <c r="D227" t="s">
        <v>521</v>
      </c>
      <c r="F227">
        <v>1</v>
      </c>
      <c r="G227" t="s">
        <v>522</v>
      </c>
    </row>
    <row r="228" spans="1:7" x14ac:dyDescent="0.2">
      <c r="A228" t="s">
        <v>523</v>
      </c>
      <c r="B228" t="s">
        <v>524</v>
      </c>
      <c r="C228" t="s">
        <v>49</v>
      </c>
      <c r="D228" t="s">
        <v>521</v>
      </c>
      <c r="F228">
        <v>1</v>
      </c>
      <c r="G228" t="s">
        <v>522</v>
      </c>
    </row>
    <row r="229" spans="1:7" x14ac:dyDescent="0.2">
      <c r="A229" t="s">
        <v>525</v>
      </c>
      <c r="B229" t="s">
        <v>526</v>
      </c>
      <c r="C229" t="s">
        <v>49</v>
      </c>
      <c r="D229" t="s">
        <v>521</v>
      </c>
      <c r="F229">
        <v>1</v>
      </c>
      <c r="G229" t="s">
        <v>522</v>
      </c>
    </row>
    <row r="230" spans="1:7" x14ac:dyDescent="0.2">
      <c r="A230" t="s">
        <v>527</v>
      </c>
      <c r="B230" t="s">
        <v>528</v>
      </c>
      <c r="C230" t="s">
        <v>54</v>
      </c>
      <c r="D230" t="s">
        <v>521</v>
      </c>
      <c r="F230">
        <v>1</v>
      </c>
      <c r="G230" t="s">
        <v>522</v>
      </c>
    </row>
    <row r="231" spans="1:7" x14ac:dyDescent="0.2">
      <c r="A231" t="s">
        <v>529</v>
      </c>
      <c r="B231" t="s">
        <v>530</v>
      </c>
      <c r="C231" t="s">
        <v>54</v>
      </c>
      <c r="D231" t="s">
        <v>521</v>
      </c>
      <c r="F231">
        <v>1</v>
      </c>
      <c r="G231" t="s">
        <v>522</v>
      </c>
    </row>
    <row r="232" spans="1:7" x14ac:dyDescent="0.2">
      <c r="A232" t="s">
        <v>531</v>
      </c>
      <c r="B232" t="s">
        <v>532</v>
      </c>
      <c r="C232" t="s">
        <v>49</v>
      </c>
      <c r="D232" t="s">
        <v>521</v>
      </c>
      <c r="F232">
        <v>1</v>
      </c>
      <c r="G232" t="s">
        <v>522</v>
      </c>
    </row>
    <row r="233" spans="1:7" x14ac:dyDescent="0.2">
      <c r="A233" t="s">
        <v>533</v>
      </c>
      <c r="B233" t="s">
        <v>534</v>
      </c>
      <c r="C233" t="s">
        <v>69</v>
      </c>
      <c r="D233" t="s">
        <v>521</v>
      </c>
      <c r="F233">
        <v>1</v>
      </c>
      <c r="G233" t="s">
        <v>522</v>
      </c>
    </row>
    <row r="234" spans="1:7" x14ac:dyDescent="0.2">
      <c r="A234" t="s">
        <v>535</v>
      </c>
      <c r="B234" t="s">
        <v>536</v>
      </c>
      <c r="C234" t="s">
        <v>69</v>
      </c>
      <c r="D234" t="s">
        <v>521</v>
      </c>
      <c r="F234">
        <v>1</v>
      </c>
      <c r="G234" t="s">
        <v>522</v>
      </c>
    </row>
    <row r="235" spans="1:7" x14ac:dyDescent="0.2">
      <c r="A235" t="s">
        <v>537</v>
      </c>
      <c r="B235" t="s">
        <v>538</v>
      </c>
      <c r="C235" t="s">
        <v>69</v>
      </c>
      <c r="D235" t="s">
        <v>521</v>
      </c>
      <c r="F235">
        <v>1</v>
      </c>
      <c r="G235" t="s">
        <v>522</v>
      </c>
    </row>
    <row r="236" spans="1:7" x14ac:dyDescent="0.2">
      <c r="A236" t="s">
        <v>539</v>
      </c>
      <c r="B236" t="s">
        <v>540</v>
      </c>
      <c r="C236" t="s">
        <v>69</v>
      </c>
      <c r="D236" t="s">
        <v>521</v>
      </c>
      <c r="F236">
        <v>1</v>
      </c>
      <c r="G236" t="s">
        <v>522</v>
      </c>
    </row>
    <row r="237" spans="1:7" x14ac:dyDescent="0.2">
      <c r="A237" t="s">
        <v>541</v>
      </c>
      <c r="B237" t="s">
        <v>542</v>
      </c>
      <c r="C237" t="s">
        <v>69</v>
      </c>
      <c r="D237" t="s">
        <v>521</v>
      </c>
      <c r="F237">
        <v>1</v>
      </c>
      <c r="G237" t="s">
        <v>522</v>
      </c>
    </row>
    <row r="238" spans="1:7" x14ac:dyDescent="0.2">
      <c r="A238" t="s">
        <v>543</v>
      </c>
      <c r="B238" t="s">
        <v>544</v>
      </c>
      <c r="C238" t="s">
        <v>69</v>
      </c>
      <c r="D238" t="s">
        <v>521</v>
      </c>
      <c r="F238">
        <v>1</v>
      </c>
      <c r="G238" t="s">
        <v>522</v>
      </c>
    </row>
    <row r="239" spans="1:7" x14ac:dyDescent="0.2">
      <c r="A239" t="s">
        <v>545</v>
      </c>
      <c r="B239" t="s">
        <v>546</v>
      </c>
      <c r="C239" t="s">
        <v>69</v>
      </c>
      <c r="D239" t="s">
        <v>521</v>
      </c>
      <c r="F239">
        <v>1</v>
      </c>
      <c r="G239" t="s">
        <v>522</v>
      </c>
    </row>
    <row r="240" spans="1:7" x14ac:dyDescent="0.2">
      <c r="A240" t="s">
        <v>547</v>
      </c>
      <c r="B240" t="s">
        <v>548</v>
      </c>
      <c r="C240" t="s">
        <v>69</v>
      </c>
      <c r="D240" t="s">
        <v>521</v>
      </c>
      <c r="F240">
        <v>1</v>
      </c>
      <c r="G240" t="s">
        <v>522</v>
      </c>
    </row>
    <row r="241" spans="1:7" x14ac:dyDescent="0.2">
      <c r="A241" t="s">
        <v>549</v>
      </c>
      <c r="B241" t="s">
        <v>550</v>
      </c>
      <c r="C241" t="s">
        <v>69</v>
      </c>
      <c r="D241" t="s">
        <v>521</v>
      </c>
      <c r="F241">
        <v>1</v>
      </c>
      <c r="G241" t="s">
        <v>522</v>
      </c>
    </row>
    <row r="242" spans="1:7" x14ac:dyDescent="0.2">
      <c r="A242" t="s">
        <v>551</v>
      </c>
      <c r="B242" t="s">
        <v>552</v>
      </c>
      <c r="C242" t="s">
        <v>69</v>
      </c>
      <c r="D242" t="s">
        <v>521</v>
      </c>
      <c r="F242">
        <v>1</v>
      </c>
      <c r="G242" t="s">
        <v>522</v>
      </c>
    </row>
    <row r="243" spans="1:7" x14ac:dyDescent="0.2">
      <c r="A243" t="s">
        <v>553</v>
      </c>
      <c r="B243" t="s">
        <v>554</v>
      </c>
      <c r="C243" t="s">
        <v>84</v>
      </c>
      <c r="D243" t="s">
        <v>521</v>
      </c>
      <c r="F243">
        <v>1</v>
      </c>
      <c r="G243" t="s">
        <v>522</v>
      </c>
    </row>
    <row r="244" spans="1:7" x14ac:dyDescent="0.2">
      <c r="A244" t="s">
        <v>555</v>
      </c>
      <c r="B244" t="s">
        <v>556</v>
      </c>
      <c r="C244" t="s">
        <v>84</v>
      </c>
      <c r="D244" t="s">
        <v>521</v>
      </c>
      <c r="F244">
        <v>1</v>
      </c>
      <c r="G244" t="s">
        <v>522</v>
      </c>
    </row>
    <row r="245" spans="1:7" x14ac:dyDescent="0.2">
      <c r="A245" t="s">
        <v>557</v>
      </c>
      <c r="B245" t="s">
        <v>558</v>
      </c>
      <c r="C245" t="s">
        <v>84</v>
      </c>
      <c r="D245" t="s">
        <v>521</v>
      </c>
      <c r="F245">
        <v>1</v>
      </c>
      <c r="G245" t="s">
        <v>522</v>
      </c>
    </row>
    <row r="246" spans="1:7" x14ac:dyDescent="0.2">
      <c r="A246" t="s">
        <v>559</v>
      </c>
      <c r="B246" t="s">
        <v>560</v>
      </c>
      <c r="C246" t="s">
        <v>84</v>
      </c>
      <c r="D246" t="s">
        <v>521</v>
      </c>
      <c r="F246">
        <v>1</v>
      </c>
      <c r="G246" t="s">
        <v>522</v>
      </c>
    </row>
    <row r="247" spans="1:7" x14ac:dyDescent="0.2">
      <c r="A247" t="s">
        <v>561</v>
      </c>
      <c r="B247" t="s">
        <v>562</v>
      </c>
      <c r="C247" t="s">
        <v>84</v>
      </c>
      <c r="D247" t="s">
        <v>521</v>
      </c>
      <c r="F247">
        <v>1</v>
      </c>
      <c r="G247" t="s">
        <v>522</v>
      </c>
    </row>
    <row r="248" spans="1:7" x14ac:dyDescent="0.2">
      <c r="A248" t="s">
        <v>563</v>
      </c>
      <c r="B248" t="s">
        <v>564</v>
      </c>
      <c r="C248" t="s">
        <v>84</v>
      </c>
      <c r="D248" t="s">
        <v>521</v>
      </c>
      <c r="F248">
        <v>1</v>
      </c>
      <c r="G248" t="s">
        <v>522</v>
      </c>
    </row>
    <row r="249" spans="1:7" x14ac:dyDescent="0.2">
      <c r="A249" t="s">
        <v>565</v>
      </c>
      <c r="B249" t="s">
        <v>566</v>
      </c>
      <c r="C249" t="s">
        <v>84</v>
      </c>
      <c r="D249" t="s">
        <v>521</v>
      </c>
      <c r="F249">
        <v>1</v>
      </c>
      <c r="G249" t="s">
        <v>522</v>
      </c>
    </row>
    <row r="250" spans="1:7" x14ac:dyDescent="0.2">
      <c r="A250" t="s">
        <v>567</v>
      </c>
      <c r="B250" t="s">
        <v>568</v>
      </c>
      <c r="C250" t="s">
        <v>84</v>
      </c>
      <c r="D250" t="s">
        <v>521</v>
      </c>
      <c r="F250">
        <v>1</v>
      </c>
      <c r="G250" t="s">
        <v>522</v>
      </c>
    </row>
    <row r="251" spans="1:7" x14ac:dyDescent="0.2">
      <c r="A251" t="s">
        <v>569</v>
      </c>
      <c r="B251" t="s">
        <v>570</v>
      </c>
      <c r="C251" t="s">
        <v>84</v>
      </c>
      <c r="D251" t="s">
        <v>521</v>
      </c>
      <c r="F251">
        <v>1</v>
      </c>
      <c r="G251" t="s">
        <v>522</v>
      </c>
    </row>
  </sheetData>
  <dataValidations count="2">
    <dataValidation type="list" allowBlank="1" sqref="C2:C251" xr:uid="{00000000-0002-0000-0200-000000000000}">
      <formula1>"WK,BAT,AR,BWL"</formula1>
    </dataValidation>
    <dataValidation type="whole" allowBlank="1" sqref="F2:F251" xr:uid="{00000000-0002-0000-0200-000001000000}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1"/>
  <sheetViews>
    <sheetView showGridLines="0" workbookViewId="0">
      <pane ySplit="1" topLeftCell="A2" activePane="bottomLeft" state="frozen"/>
      <selection pane="bottomLeft" activeCell="A17" sqref="A17"/>
    </sheetView>
  </sheetViews>
  <sheetFormatPr baseColWidth="10" defaultColWidth="8.83203125" defaultRowHeight="15" x14ac:dyDescent="0.2"/>
  <cols>
    <col min="1" max="1" width="12" customWidth="1"/>
    <col min="2" max="2" width="42.1640625" bestFit="1" customWidth="1"/>
    <col min="3" max="3" width="20" customWidth="1"/>
    <col min="4" max="5" width="16" customWidth="1"/>
    <col min="6" max="6" width="14" customWidth="1"/>
    <col min="7" max="7" width="20" customWidth="1"/>
    <col min="8" max="8" width="72" customWidth="1"/>
  </cols>
  <sheetData>
    <row r="1" spans="1:8" ht="22" customHeight="1" x14ac:dyDescent="0.2">
      <c r="A1" s="9" t="s">
        <v>571</v>
      </c>
      <c r="B1" s="9" t="s">
        <v>572</v>
      </c>
      <c r="C1" s="9" t="s">
        <v>573</v>
      </c>
      <c r="D1" s="9" t="s">
        <v>574</v>
      </c>
      <c r="E1" s="9" t="s">
        <v>575</v>
      </c>
      <c r="F1" s="9" t="s">
        <v>576</v>
      </c>
      <c r="G1" s="9" t="s">
        <v>577</v>
      </c>
      <c r="H1" s="9" t="s">
        <v>9</v>
      </c>
    </row>
    <row r="2" spans="1:8" x14ac:dyDescent="0.2">
      <c r="A2" s="7" t="s">
        <v>578</v>
      </c>
      <c r="B2" s="7" t="s">
        <v>579</v>
      </c>
      <c r="C2" s="7" t="s">
        <v>580</v>
      </c>
      <c r="D2" s="7" t="s">
        <v>469</v>
      </c>
      <c r="E2" s="7" t="s">
        <v>521</v>
      </c>
      <c r="F2" s="7" t="s">
        <v>581</v>
      </c>
      <c r="G2" s="7" t="s">
        <v>582</v>
      </c>
      <c r="H2" s="5" t="s">
        <v>583</v>
      </c>
    </row>
    <row r="3" spans="1:8" x14ac:dyDescent="0.2">
      <c r="A3" s="7" t="s">
        <v>584</v>
      </c>
      <c r="B3" s="7" t="s">
        <v>585</v>
      </c>
      <c r="C3" s="7" t="s">
        <v>586</v>
      </c>
      <c r="D3" s="7" t="s">
        <v>313</v>
      </c>
      <c r="E3" s="7" t="s">
        <v>209</v>
      </c>
      <c r="F3" s="7" t="s">
        <v>581</v>
      </c>
      <c r="G3" s="7" t="s">
        <v>587</v>
      </c>
      <c r="H3" s="5" t="s">
        <v>588</v>
      </c>
    </row>
    <row r="4" spans="1:8" x14ac:dyDescent="0.2">
      <c r="A4" s="7" t="s">
        <v>589</v>
      </c>
      <c r="B4" s="7" t="s">
        <v>590</v>
      </c>
      <c r="C4" s="7" t="s">
        <v>591</v>
      </c>
      <c r="D4" s="7" t="s">
        <v>417</v>
      </c>
      <c r="E4" s="7" t="s">
        <v>50</v>
      </c>
      <c r="F4" s="7" t="s">
        <v>581</v>
      </c>
      <c r="G4" s="7" t="s">
        <v>592</v>
      </c>
      <c r="H4" s="5" t="s">
        <v>593</v>
      </c>
    </row>
    <row r="5" spans="1:8" x14ac:dyDescent="0.2">
      <c r="A5" s="7" t="s">
        <v>594</v>
      </c>
      <c r="B5" s="7" t="s">
        <v>595</v>
      </c>
      <c r="C5" s="7" t="s">
        <v>596</v>
      </c>
      <c r="D5" s="7" t="s">
        <v>365</v>
      </c>
      <c r="E5" s="7" t="s">
        <v>157</v>
      </c>
      <c r="F5" s="7" t="s">
        <v>581</v>
      </c>
      <c r="G5" s="7" t="s">
        <v>597</v>
      </c>
      <c r="H5" s="5" t="s">
        <v>598</v>
      </c>
    </row>
    <row r="6" spans="1:8" x14ac:dyDescent="0.2">
      <c r="A6" s="7" t="s">
        <v>599</v>
      </c>
      <c r="B6" s="7" t="s">
        <v>600</v>
      </c>
      <c r="C6" s="7" t="s">
        <v>601</v>
      </c>
      <c r="D6" s="7" t="s">
        <v>261</v>
      </c>
      <c r="E6" s="7" t="s">
        <v>105</v>
      </c>
      <c r="F6" s="7" t="s">
        <v>581</v>
      </c>
      <c r="G6" s="7" t="s">
        <v>602</v>
      </c>
      <c r="H6" s="5" t="s">
        <v>603</v>
      </c>
    </row>
    <row r="7" spans="1:8" x14ac:dyDescent="0.2">
      <c r="A7" s="7" t="s">
        <v>604</v>
      </c>
      <c r="B7" s="7" t="s">
        <v>605</v>
      </c>
      <c r="C7" s="7" t="s">
        <v>606</v>
      </c>
      <c r="D7" s="7" t="s">
        <v>209</v>
      </c>
      <c r="E7" s="7" t="s">
        <v>521</v>
      </c>
      <c r="F7" s="7" t="s">
        <v>581</v>
      </c>
      <c r="G7" s="7" t="s">
        <v>607</v>
      </c>
      <c r="H7" s="5" t="s">
        <v>608</v>
      </c>
    </row>
    <row r="8" spans="1:8" x14ac:dyDescent="0.2">
      <c r="A8" s="7" t="s">
        <v>609</v>
      </c>
      <c r="B8" s="7" t="s">
        <v>610</v>
      </c>
      <c r="C8" s="7" t="s">
        <v>611</v>
      </c>
      <c r="D8" s="7" t="s">
        <v>50</v>
      </c>
      <c r="E8" s="7" t="s">
        <v>365</v>
      </c>
      <c r="F8" s="7" t="s">
        <v>581</v>
      </c>
      <c r="G8" s="7" t="s">
        <v>612</v>
      </c>
      <c r="H8" s="5" t="s">
        <v>613</v>
      </c>
    </row>
    <row r="9" spans="1:8" x14ac:dyDescent="0.2">
      <c r="A9" s="10" t="s">
        <v>614</v>
      </c>
      <c r="B9" s="10" t="s">
        <v>615</v>
      </c>
      <c r="C9" s="10" t="s">
        <v>616</v>
      </c>
      <c r="D9" s="10" t="s">
        <v>105</v>
      </c>
      <c r="E9" s="10" t="s">
        <v>313</v>
      </c>
      <c r="F9" s="10" t="s">
        <v>581</v>
      </c>
      <c r="G9" s="10" t="s">
        <v>617</v>
      </c>
      <c r="H9" t="s">
        <v>618</v>
      </c>
    </row>
    <row r="10" spans="1:8" x14ac:dyDescent="0.2">
      <c r="A10" s="10" t="s">
        <v>619</v>
      </c>
      <c r="B10" s="10" t="s">
        <v>620</v>
      </c>
      <c r="C10" s="10" t="s">
        <v>621</v>
      </c>
      <c r="D10" s="10" t="s">
        <v>157</v>
      </c>
      <c r="E10" s="10" t="s">
        <v>417</v>
      </c>
      <c r="F10" s="10" t="s">
        <v>581</v>
      </c>
      <c r="G10" s="10" t="s">
        <v>622</v>
      </c>
      <c r="H10" t="s">
        <v>623</v>
      </c>
    </row>
    <row r="11" spans="1:8" x14ac:dyDescent="0.2">
      <c r="A11" s="10" t="s">
        <v>624</v>
      </c>
      <c r="B11" s="10" t="s">
        <v>625</v>
      </c>
      <c r="C11" s="10" t="s">
        <v>626</v>
      </c>
      <c r="D11" s="10" t="s">
        <v>521</v>
      </c>
      <c r="E11" s="10" t="s">
        <v>261</v>
      </c>
      <c r="F11" s="10" t="s">
        <v>581</v>
      </c>
      <c r="G11" s="10" t="s">
        <v>627</v>
      </c>
      <c r="H11" t="s">
        <v>628</v>
      </c>
    </row>
    <row r="12" spans="1:8" x14ac:dyDescent="0.2">
      <c r="A12" s="10" t="s">
        <v>629</v>
      </c>
      <c r="B12" s="10" t="s">
        <v>630</v>
      </c>
      <c r="C12" s="10" t="s">
        <v>631</v>
      </c>
      <c r="D12" s="10" t="s">
        <v>469</v>
      </c>
      <c r="E12" s="10" t="s">
        <v>50</v>
      </c>
      <c r="F12" s="10" t="s">
        <v>581</v>
      </c>
      <c r="G12" s="10" t="s">
        <v>632</v>
      </c>
      <c r="H12" t="s">
        <v>583</v>
      </c>
    </row>
    <row r="13" spans="1:8" x14ac:dyDescent="0.2">
      <c r="A13" s="10" t="s">
        <v>633</v>
      </c>
      <c r="B13" s="10" t="s">
        <v>634</v>
      </c>
      <c r="C13" s="10" t="s">
        <v>635</v>
      </c>
      <c r="D13" s="10" t="s">
        <v>209</v>
      </c>
      <c r="E13" s="10" t="s">
        <v>365</v>
      </c>
      <c r="F13" s="10" t="s">
        <v>581</v>
      </c>
      <c r="G13" s="10" t="s">
        <v>636</v>
      </c>
      <c r="H13" t="s">
        <v>637</v>
      </c>
    </row>
    <row r="14" spans="1:8" x14ac:dyDescent="0.2">
      <c r="A14" s="10" t="s">
        <v>638</v>
      </c>
      <c r="B14" s="10" t="s">
        <v>639</v>
      </c>
      <c r="C14" s="10" t="s">
        <v>640</v>
      </c>
      <c r="D14" s="10" t="s">
        <v>417</v>
      </c>
      <c r="E14" s="10" t="s">
        <v>313</v>
      </c>
      <c r="F14" s="10" t="s">
        <v>581</v>
      </c>
      <c r="G14" s="10" t="s">
        <v>641</v>
      </c>
      <c r="H14" t="s">
        <v>593</v>
      </c>
    </row>
    <row r="15" spans="1:8" x14ac:dyDescent="0.2">
      <c r="A15" s="10" t="s">
        <v>642</v>
      </c>
      <c r="B15" s="10" t="s">
        <v>643</v>
      </c>
      <c r="C15" s="10" t="s">
        <v>644</v>
      </c>
      <c r="D15" s="10" t="s">
        <v>105</v>
      </c>
      <c r="E15" s="10" t="s">
        <v>157</v>
      </c>
      <c r="F15" s="10" t="s">
        <v>581</v>
      </c>
      <c r="G15" s="10" t="s">
        <v>645</v>
      </c>
      <c r="H15" t="s">
        <v>618</v>
      </c>
    </row>
    <row r="16" spans="1:8" x14ac:dyDescent="0.2">
      <c r="A16" s="10" t="s">
        <v>646</v>
      </c>
      <c r="B16" s="10" t="s">
        <v>647</v>
      </c>
      <c r="C16" s="10" t="s">
        <v>648</v>
      </c>
      <c r="D16" s="10" t="s">
        <v>209</v>
      </c>
      <c r="E16" s="10" t="s">
        <v>261</v>
      </c>
      <c r="F16" s="10" t="s">
        <v>581</v>
      </c>
      <c r="G16" s="10" t="s">
        <v>649</v>
      </c>
      <c r="H16" t="s">
        <v>608</v>
      </c>
    </row>
    <row r="17" spans="1:8" x14ac:dyDescent="0.2">
      <c r="A17" s="10" t="s">
        <v>650</v>
      </c>
      <c r="B17" s="10" t="s">
        <v>651</v>
      </c>
      <c r="C17" s="10" t="s">
        <v>652</v>
      </c>
      <c r="D17" s="10" t="s">
        <v>417</v>
      </c>
      <c r="E17" s="10" t="s">
        <v>469</v>
      </c>
      <c r="F17" s="10" t="s">
        <v>653</v>
      </c>
      <c r="G17" s="10" t="s">
        <v>654</v>
      </c>
      <c r="H17" t="s">
        <v>593</v>
      </c>
    </row>
    <row r="18" spans="1:8" x14ac:dyDescent="0.2">
      <c r="A18" s="10" t="s">
        <v>655</v>
      </c>
      <c r="B18" s="10" t="s">
        <v>656</v>
      </c>
      <c r="C18" s="10" t="s">
        <v>657</v>
      </c>
      <c r="D18" s="10" t="s">
        <v>365</v>
      </c>
      <c r="E18" s="10" t="s">
        <v>521</v>
      </c>
      <c r="F18" s="10" t="s">
        <v>653</v>
      </c>
      <c r="G18" s="10" t="s">
        <v>658</v>
      </c>
      <c r="H18" t="s">
        <v>598</v>
      </c>
    </row>
    <row r="19" spans="1:8" x14ac:dyDescent="0.2">
      <c r="A19" s="10" t="s">
        <v>659</v>
      </c>
      <c r="B19" s="10" t="s">
        <v>660</v>
      </c>
      <c r="C19" s="10" t="s">
        <v>661</v>
      </c>
      <c r="D19" s="10" t="s">
        <v>50</v>
      </c>
      <c r="E19" s="10" t="s">
        <v>105</v>
      </c>
      <c r="F19" s="10" t="s">
        <v>653</v>
      </c>
      <c r="G19" s="10" t="s">
        <v>662</v>
      </c>
      <c r="H19" t="s">
        <v>613</v>
      </c>
    </row>
    <row r="20" spans="1:8" x14ac:dyDescent="0.2">
      <c r="A20" s="10" t="s">
        <v>663</v>
      </c>
      <c r="B20" s="10" t="s">
        <v>664</v>
      </c>
      <c r="C20" s="10" t="s">
        <v>665</v>
      </c>
      <c r="D20" s="10" t="s">
        <v>261</v>
      </c>
      <c r="E20" s="10" t="s">
        <v>157</v>
      </c>
      <c r="F20" s="10" t="s">
        <v>653</v>
      </c>
      <c r="G20" s="10" t="s">
        <v>666</v>
      </c>
      <c r="H20" t="s">
        <v>603</v>
      </c>
    </row>
    <row r="21" spans="1:8" x14ac:dyDescent="0.2">
      <c r="A21" s="10" t="s">
        <v>667</v>
      </c>
      <c r="B21" s="10" t="s">
        <v>668</v>
      </c>
      <c r="C21" s="10" t="s">
        <v>669</v>
      </c>
      <c r="D21" s="10" t="s">
        <v>313</v>
      </c>
      <c r="E21" s="10" t="s">
        <v>469</v>
      </c>
      <c r="F21" s="10" t="s">
        <v>653</v>
      </c>
      <c r="G21" s="10" t="s">
        <v>670</v>
      </c>
      <c r="H21" t="s">
        <v>588</v>
      </c>
    </row>
    <row r="22" spans="1:8" x14ac:dyDescent="0.2">
      <c r="A22" s="10" t="s">
        <v>671</v>
      </c>
      <c r="B22" s="10" t="s">
        <v>672</v>
      </c>
      <c r="C22" s="10" t="s">
        <v>673</v>
      </c>
      <c r="D22" s="10" t="s">
        <v>521</v>
      </c>
      <c r="E22" s="10" t="s">
        <v>417</v>
      </c>
      <c r="F22" s="10" t="s">
        <v>653</v>
      </c>
      <c r="G22" s="10" t="s">
        <v>674</v>
      </c>
      <c r="H22" t="s">
        <v>675</v>
      </c>
    </row>
    <row r="23" spans="1:8" x14ac:dyDescent="0.2">
      <c r="A23" s="10" t="s">
        <v>676</v>
      </c>
      <c r="B23" s="10" t="s">
        <v>677</v>
      </c>
      <c r="C23" s="10" t="s">
        <v>678</v>
      </c>
      <c r="D23" s="10" t="s">
        <v>50</v>
      </c>
      <c r="E23" s="10" t="s">
        <v>209</v>
      </c>
      <c r="F23" s="10" t="s">
        <v>653</v>
      </c>
      <c r="G23" s="10" t="s">
        <v>679</v>
      </c>
      <c r="H23" t="s">
        <v>680</v>
      </c>
    </row>
    <row r="24" spans="1:8" x14ac:dyDescent="0.2">
      <c r="A24" s="10" t="s">
        <v>681</v>
      </c>
      <c r="B24" s="10" t="s">
        <v>682</v>
      </c>
      <c r="C24" s="10" t="s">
        <v>683</v>
      </c>
      <c r="D24" s="10" t="s">
        <v>469</v>
      </c>
      <c r="E24" s="10" t="s">
        <v>261</v>
      </c>
      <c r="F24" s="10" t="s">
        <v>653</v>
      </c>
      <c r="G24" s="10" t="s">
        <v>684</v>
      </c>
      <c r="H24" t="s">
        <v>685</v>
      </c>
    </row>
    <row r="25" spans="1:8" x14ac:dyDescent="0.2">
      <c r="A25" s="10" t="s">
        <v>686</v>
      </c>
      <c r="B25" s="10" t="s">
        <v>687</v>
      </c>
      <c r="C25" s="10" t="s">
        <v>688</v>
      </c>
      <c r="D25" s="10" t="s">
        <v>313</v>
      </c>
      <c r="E25" s="10" t="s">
        <v>365</v>
      </c>
      <c r="F25" s="10" t="s">
        <v>653</v>
      </c>
      <c r="G25" s="10" t="s">
        <v>689</v>
      </c>
      <c r="H25" t="s">
        <v>690</v>
      </c>
    </row>
    <row r="26" spans="1:8" x14ac:dyDescent="0.2">
      <c r="A26" s="10" t="s">
        <v>691</v>
      </c>
      <c r="B26" s="10" t="s">
        <v>692</v>
      </c>
      <c r="C26" s="10" t="s">
        <v>693</v>
      </c>
      <c r="D26" s="10" t="s">
        <v>157</v>
      </c>
      <c r="E26" s="10" t="s">
        <v>209</v>
      </c>
      <c r="F26" s="10" t="s">
        <v>653</v>
      </c>
      <c r="G26" s="10" t="s">
        <v>694</v>
      </c>
      <c r="H26" t="s">
        <v>695</v>
      </c>
    </row>
    <row r="27" spans="1:8" x14ac:dyDescent="0.2">
      <c r="A27" s="10" t="s">
        <v>696</v>
      </c>
      <c r="B27" s="10" t="s">
        <v>697</v>
      </c>
      <c r="C27" s="10" t="s">
        <v>698</v>
      </c>
      <c r="D27" s="10" t="s">
        <v>469</v>
      </c>
      <c r="E27" s="10" t="s">
        <v>105</v>
      </c>
      <c r="F27" s="10" t="s">
        <v>653</v>
      </c>
      <c r="G27" s="10" t="s">
        <v>699</v>
      </c>
      <c r="H27" t="s">
        <v>685</v>
      </c>
    </row>
    <row r="28" spans="1:8" x14ac:dyDescent="0.2">
      <c r="A28" s="10" t="s">
        <v>700</v>
      </c>
      <c r="B28" s="10" t="s">
        <v>701</v>
      </c>
      <c r="C28" s="10" t="s">
        <v>702</v>
      </c>
      <c r="D28" s="10" t="s">
        <v>521</v>
      </c>
      <c r="E28" s="10" t="s">
        <v>50</v>
      </c>
      <c r="F28" s="10" t="s">
        <v>653</v>
      </c>
      <c r="G28" s="10" t="s">
        <v>703</v>
      </c>
      <c r="H28" t="s">
        <v>675</v>
      </c>
    </row>
    <row r="29" spans="1:8" x14ac:dyDescent="0.2">
      <c r="A29" s="10" t="s">
        <v>704</v>
      </c>
      <c r="B29" s="10" t="s">
        <v>705</v>
      </c>
      <c r="C29" s="10" t="s">
        <v>706</v>
      </c>
      <c r="D29" s="10" t="s">
        <v>209</v>
      </c>
      <c r="E29" s="10" t="s">
        <v>417</v>
      </c>
      <c r="F29" s="10" t="s">
        <v>653</v>
      </c>
      <c r="G29" s="10" t="s">
        <v>707</v>
      </c>
      <c r="H29" t="s">
        <v>708</v>
      </c>
    </row>
    <row r="30" spans="1:8" x14ac:dyDescent="0.2">
      <c r="A30" s="10" t="s">
        <v>709</v>
      </c>
      <c r="B30" s="10" t="s">
        <v>710</v>
      </c>
      <c r="C30" s="10" t="s">
        <v>711</v>
      </c>
      <c r="D30" s="10" t="s">
        <v>365</v>
      </c>
      <c r="E30" s="10" t="s">
        <v>261</v>
      </c>
      <c r="F30" s="10" t="s">
        <v>653</v>
      </c>
      <c r="G30" s="10" t="s">
        <v>712</v>
      </c>
      <c r="H30" t="s">
        <v>713</v>
      </c>
    </row>
    <row r="31" spans="1:8" x14ac:dyDescent="0.2">
      <c r="A31" s="10" t="s">
        <v>714</v>
      </c>
      <c r="B31" s="10" t="s">
        <v>715</v>
      </c>
      <c r="C31" s="10" t="s">
        <v>716</v>
      </c>
      <c r="D31" s="10" t="s">
        <v>157</v>
      </c>
      <c r="E31" s="10" t="s">
        <v>313</v>
      </c>
      <c r="F31" s="10" t="s">
        <v>653</v>
      </c>
      <c r="G31" s="10" t="s">
        <v>717</v>
      </c>
      <c r="H31" t="s">
        <v>695</v>
      </c>
    </row>
    <row r="32" spans="1:8" x14ac:dyDescent="0.2">
      <c r="A32" s="10" t="s">
        <v>718</v>
      </c>
      <c r="B32" s="10" t="s">
        <v>719</v>
      </c>
      <c r="C32" s="10" t="s">
        <v>720</v>
      </c>
      <c r="D32" s="10" t="s">
        <v>521</v>
      </c>
      <c r="E32" s="10" t="s">
        <v>105</v>
      </c>
      <c r="F32" s="10" t="s">
        <v>653</v>
      </c>
      <c r="G32" s="10" t="s">
        <v>721</v>
      </c>
      <c r="H32" t="s">
        <v>675</v>
      </c>
    </row>
    <row r="33" spans="1:8" x14ac:dyDescent="0.2">
      <c r="A33" s="10" t="s">
        <v>722</v>
      </c>
      <c r="B33" s="10" t="s">
        <v>723</v>
      </c>
      <c r="C33" s="10" t="s">
        <v>724</v>
      </c>
      <c r="D33" s="10" t="s">
        <v>261</v>
      </c>
      <c r="E33" s="10" t="s">
        <v>417</v>
      </c>
      <c r="F33" s="10" t="s">
        <v>653</v>
      </c>
      <c r="G33" s="10" t="s">
        <v>725</v>
      </c>
      <c r="H33" t="s">
        <v>726</v>
      </c>
    </row>
    <row r="34" spans="1:8" x14ac:dyDescent="0.2">
      <c r="A34" s="10" t="s">
        <v>727</v>
      </c>
      <c r="B34" s="10" t="s">
        <v>728</v>
      </c>
      <c r="C34" s="10" t="s">
        <v>729</v>
      </c>
      <c r="D34" s="10" t="s">
        <v>313</v>
      </c>
      <c r="E34" s="10" t="s">
        <v>50</v>
      </c>
      <c r="F34" s="10" t="s">
        <v>653</v>
      </c>
      <c r="G34" s="10" t="s">
        <v>730</v>
      </c>
      <c r="H34" t="s">
        <v>690</v>
      </c>
    </row>
    <row r="35" spans="1:8" x14ac:dyDescent="0.2">
      <c r="A35" s="10" t="s">
        <v>731</v>
      </c>
      <c r="B35" s="10" t="s">
        <v>732</v>
      </c>
      <c r="C35" s="10" t="s">
        <v>733</v>
      </c>
      <c r="D35" s="10" t="s">
        <v>469</v>
      </c>
      <c r="E35" s="10" t="s">
        <v>157</v>
      </c>
      <c r="F35" s="10" t="s">
        <v>653</v>
      </c>
      <c r="G35" s="10" t="s">
        <v>734</v>
      </c>
      <c r="H35" t="s">
        <v>685</v>
      </c>
    </row>
    <row r="36" spans="1:8" x14ac:dyDescent="0.2">
      <c r="A36" s="10" t="s">
        <v>735</v>
      </c>
      <c r="B36" s="10" t="s">
        <v>736</v>
      </c>
      <c r="C36" s="10" t="s">
        <v>737</v>
      </c>
      <c r="D36" s="10" t="s">
        <v>105</v>
      </c>
      <c r="E36" s="10" t="s">
        <v>365</v>
      </c>
      <c r="F36" s="10" t="s">
        <v>653</v>
      </c>
      <c r="G36" s="10" t="s">
        <v>738</v>
      </c>
      <c r="H36" t="s">
        <v>739</v>
      </c>
    </row>
    <row r="37" spans="1:8" x14ac:dyDescent="0.2">
      <c r="A37" s="10" t="s">
        <v>740</v>
      </c>
      <c r="B37" s="10" t="s">
        <v>741</v>
      </c>
      <c r="C37" s="10" t="s">
        <v>742</v>
      </c>
      <c r="D37" s="10" t="s">
        <v>417</v>
      </c>
      <c r="E37" s="10" t="s">
        <v>521</v>
      </c>
      <c r="F37" s="10" t="s">
        <v>653</v>
      </c>
      <c r="G37" s="10" t="s">
        <v>743</v>
      </c>
      <c r="H37" t="s">
        <v>744</v>
      </c>
    </row>
    <row r="38" spans="1:8" x14ac:dyDescent="0.2">
      <c r="A38" s="10" t="s">
        <v>745</v>
      </c>
      <c r="B38" s="10" t="s">
        <v>746</v>
      </c>
      <c r="C38" s="10" t="s">
        <v>747</v>
      </c>
      <c r="D38" s="10" t="s">
        <v>157</v>
      </c>
      <c r="E38" s="10" t="s">
        <v>50</v>
      </c>
      <c r="F38" s="10" t="s">
        <v>653</v>
      </c>
      <c r="G38" s="10" t="s">
        <v>748</v>
      </c>
      <c r="H38" t="s">
        <v>695</v>
      </c>
    </row>
    <row r="39" spans="1:8" x14ac:dyDescent="0.2">
      <c r="A39" s="10" t="s">
        <v>749</v>
      </c>
      <c r="B39" s="10" t="s">
        <v>750</v>
      </c>
      <c r="C39" s="10" t="s">
        <v>751</v>
      </c>
      <c r="D39" s="10" t="s">
        <v>261</v>
      </c>
      <c r="E39" s="10" t="s">
        <v>209</v>
      </c>
      <c r="F39" s="10" t="s">
        <v>653</v>
      </c>
      <c r="G39" s="10" t="s">
        <v>752</v>
      </c>
      <c r="H39" t="s">
        <v>726</v>
      </c>
    </row>
    <row r="40" spans="1:8" x14ac:dyDescent="0.2">
      <c r="A40" s="10" t="s">
        <v>753</v>
      </c>
      <c r="B40" s="10" t="s">
        <v>754</v>
      </c>
      <c r="C40" s="10" t="s">
        <v>755</v>
      </c>
      <c r="D40" s="10" t="s">
        <v>105</v>
      </c>
      <c r="E40" s="10" t="s">
        <v>469</v>
      </c>
      <c r="F40" s="10" t="s">
        <v>653</v>
      </c>
      <c r="G40" s="10" t="s">
        <v>756</v>
      </c>
      <c r="H40" t="s">
        <v>739</v>
      </c>
    </row>
    <row r="41" spans="1:8" x14ac:dyDescent="0.2">
      <c r="A41" s="10" t="s">
        <v>757</v>
      </c>
      <c r="B41" s="10" t="s">
        <v>758</v>
      </c>
      <c r="C41" s="10" t="s">
        <v>759</v>
      </c>
      <c r="D41" s="10" t="s">
        <v>365</v>
      </c>
      <c r="E41" s="10" t="s">
        <v>417</v>
      </c>
      <c r="F41" s="10" t="s">
        <v>653</v>
      </c>
      <c r="G41" s="10" t="s">
        <v>760</v>
      </c>
      <c r="H41" t="s">
        <v>713</v>
      </c>
    </row>
    <row r="42" spans="1:8" x14ac:dyDescent="0.2">
      <c r="A42" s="10" t="s">
        <v>761</v>
      </c>
      <c r="B42" s="10" t="s">
        <v>762</v>
      </c>
      <c r="C42" s="10" t="s">
        <v>763</v>
      </c>
      <c r="D42" s="10" t="s">
        <v>313</v>
      </c>
      <c r="E42" s="10" t="s">
        <v>521</v>
      </c>
      <c r="F42" s="10" t="s">
        <v>653</v>
      </c>
      <c r="G42" s="10" t="s">
        <v>764</v>
      </c>
      <c r="H42" t="s">
        <v>690</v>
      </c>
    </row>
    <row r="43" spans="1:8" x14ac:dyDescent="0.2">
      <c r="A43" s="10" t="s">
        <v>765</v>
      </c>
      <c r="B43" s="10" t="s">
        <v>766</v>
      </c>
      <c r="C43" s="10" t="s">
        <v>767</v>
      </c>
      <c r="D43" s="10" t="s">
        <v>157</v>
      </c>
      <c r="E43" s="10" t="s">
        <v>469</v>
      </c>
      <c r="F43" s="10" t="s">
        <v>653</v>
      </c>
      <c r="G43" s="10" t="s">
        <v>768</v>
      </c>
      <c r="H43" t="s">
        <v>695</v>
      </c>
    </row>
    <row r="44" spans="1:8" x14ac:dyDescent="0.2">
      <c r="A44" s="10" t="s">
        <v>769</v>
      </c>
      <c r="B44" s="10" t="s">
        <v>770</v>
      </c>
      <c r="C44" s="10" t="s">
        <v>771</v>
      </c>
      <c r="D44" s="10" t="s">
        <v>417</v>
      </c>
      <c r="E44" s="10" t="s">
        <v>105</v>
      </c>
      <c r="F44" s="10" t="s">
        <v>653</v>
      </c>
      <c r="G44" s="10" t="s">
        <v>772</v>
      </c>
      <c r="H44" t="s">
        <v>744</v>
      </c>
    </row>
    <row r="45" spans="1:8" x14ac:dyDescent="0.2">
      <c r="A45" s="10" t="s">
        <v>773</v>
      </c>
      <c r="B45" s="10" t="s">
        <v>774</v>
      </c>
      <c r="C45" s="10" t="s">
        <v>775</v>
      </c>
      <c r="D45" s="10" t="s">
        <v>50</v>
      </c>
      <c r="E45" s="10" t="s">
        <v>313</v>
      </c>
      <c r="F45" s="10" t="s">
        <v>653</v>
      </c>
      <c r="G45" s="10" t="s">
        <v>776</v>
      </c>
      <c r="H45" t="s">
        <v>680</v>
      </c>
    </row>
    <row r="46" spans="1:8" x14ac:dyDescent="0.2">
      <c r="A46" s="10" t="s">
        <v>777</v>
      </c>
      <c r="B46" s="10" t="s">
        <v>778</v>
      </c>
      <c r="C46" s="10" t="s">
        <v>779</v>
      </c>
      <c r="D46" s="10" t="s">
        <v>521</v>
      </c>
      <c r="E46" s="10" t="s">
        <v>209</v>
      </c>
      <c r="F46" s="10" t="s">
        <v>653</v>
      </c>
      <c r="G46" s="10" t="s">
        <v>780</v>
      </c>
      <c r="H46" t="s">
        <v>675</v>
      </c>
    </row>
    <row r="47" spans="1:8" x14ac:dyDescent="0.2">
      <c r="A47" s="10" t="s">
        <v>781</v>
      </c>
      <c r="B47" s="10" t="s">
        <v>782</v>
      </c>
      <c r="C47" s="10" t="s">
        <v>783</v>
      </c>
      <c r="D47" s="10" t="s">
        <v>157</v>
      </c>
      <c r="E47" s="10" t="s">
        <v>365</v>
      </c>
      <c r="F47" s="10" t="s">
        <v>653</v>
      </c>
      <c r="G47" s="10" t="s">
        <v>784</v>
      </c>
      <c r="H47" t="s">
        <v>695</v>
      </c>
    </row>
    <row r="48" spans="1:8" x14ac:dyDescent="0.2">
      <c r="A48" s="10" t="s">
        <v>785</v>
      </c>
      <c r="B48" s="10" t="s">
        <v>786</v>
      </c>
      <c r="C48" s="10" t="s">
        <v>787</v>
      </c>
      <c r="D48" s="10" t="s">
        <v>313</v>
      </c>
      <c r="E48" s="10" t="s">
        <v>261</v>
      </c>
      <c r="F48" s="10" t="s">
        <v>653</v>
      </c>
      <c r="G48" s="10" t="s">
        <v>788</v>
      </c>
      <c r="H48" t="s">
        <v>690</v>
      </c>
    </row>
    <row r="49" spans="1:8" x14ac:dyDescent="0.2">
      <c r="A49" s="10" t="s">
        <v>789</v>
      </c>
      <c r="B49" s="10" t="s">
        <v>790</v>
      </c>
      <c r="C49" s="10" t="s">
        <v>791</v>
      </c>
      <c r="D49" s="10" t="s">
        <v>105</v>
      </c>
      <c r="E49" s="10" t="s">
        <v>50</v>
      </c>
      <c r="F49" s="10" t="s">
        <v>653</v>
      </c>
      <c r="G49" s="10" t="s">
        <v>792</v>
      </c>
      <c r="H49" t="s">
        <v>739</v>
      </c>
    </row>
    <row r="50" spans="1:8" x14ac:dyDescent="0.2">
      <c r="A50" s="10" t="s">
        <v>793</v>
      </c>
      <c r="B50" s="10" t="s">
        <v>794</v>
      </c>
      <c r="C50" s="10" t="s">
        <v>795</v>
      </c>
      <c r="D50" s="10" t="s">
        <v>521</v>
      </c>
      <c r="E50" s="10" t="s">
        <v>365</v>
      </c>
      <c r="F50" s="10" t="s">
        <v>653</v>
      </c>
      <c r="G50" s="10" t="s">
        <v>796</v>
      </c>
      <c r="H50" t="s">
        <v>675</v>
      </c>
    </row>
    <row r="51" spans="1:8" x14ac:dyDescent="0.2">
      <c r="A51" s="10" t="s">
        <v>797</v>
      </c>
      <c r="B51" s="10" t="s">
        <v>798</v>
      </c>
      <c r="C51" s="10" t="s">
        <v>799</v>
      </c>
      <c r="D51" s="10" t="s">
        <v>261</v>
      </c>
      <c r="E51" s="10" t="s">
        <v>469</v>
      </c>
      <c r="F51" s="10" t="s">
        <v>653</v>
      </c>
      <c r="G51" s="10" t="s">
        <v>800</v>
      </c>
      <c r="H51" t="s">
        <v>726</v>
      </c>
    </row>
    <row r="52" spans="1:8" x14ac:dyDescent="0.2">
      <c r="A52" t="s">
        <v>801</v>
      </c>
      <c r="B52" t="s">
        <v>802</v>
      </c>
      <c r="C52" t="s">
        <v>803</v>
      </c>
      <c r="D52" t="s">
        <v>105</v>
      </c>
      <c r="E52" t="s">
        <v>209</v>
      </c>
      <c r="F52" t="s">
        <v>653</v>
      </c>
      <c r="G52" t="s">
        <v>804</v>
      </c>
      <c r="H52" t="s">
        <v>739</v>
      </c>
    </row>
    <row r="53" spans="1:8" x14ac:dyDescent="0.2">
      <c r="A53" t="s">
        <v>805</v>
      </c>
      <c r="B53" t="s">
        <v>806</v>
      </c>
      <c r="C53" t="s">
        <v>807</v>
      </c>
      <c r="D53" t="s">
        <v>417</v>
      </c>
      <c r="E53" t="s">
        <v>157</v>
      </c>
      <c r="F53" t="s">
        <v>653</v>
      </c>
      <c r="G53" t="s">
        <v>808</v>
      </c>
      <c r="H53" t="s">
        <v>744</v>
      </c>
    </row>
    <row r="54" spans="1:8" x14ac:dyDescent="0.2">
      <c r="A54" t="s">
        <v>809</v>
      </c>
      <c r="B54" t="s">
        <v>810</v>
      </c>
      <c r="C54" t="s">
        <v>811</v>
      </c>
      <c r="D54" t="s">
        <v>50</v>
      </c>
      <c r="E54" t="s">
        <v>261</v>
      </c>
      <c r="F54" t="s">
        <v>653</v>
      </c>
      <c r="G54" t="s">
        <v>812</v>
      </c>
      <c r="H54" t="s">
        <v>680</v>
      </c>
    </row>
    <row r="55" spans="1:8" x14ac:dyDescent="0.2">
      <c r="A55" t="s">
        <v>813</v>
      </c>
      <c r="B55" t="s">
        <v>814</v>
      </c>
      <c r="C55" t="s">
        <v>815</v>
      </c>
      <c r="D55" t="s">
        <v>469</v>
      </c>
      <c r="E55" t="s">
        <v>313</v>
      </c>
      <c r="F55" t="s">
        <v>653</v>
      </c>
      <c r="G55" t="s">
        <v>816</v>
      </c>
      <c r="H55" t="s">
        <v>817</v>
      </c>
    </row>
    <row r="56" spans="1:8" x14ac:dyDescent="0.2">
      <c r="A56" t="s">
        <v>818</v>
      </c>
      <c r="B56" t="s">
        <v>819</v>
      </c>
      <c r="C56" t="s">
        <v>820</v>
      </c>
      <c r="D56" t="s">
        <v>365</v>
      </c>
      <c r="E56" t="s">
        <v>105</v>
      </c>
      <c r="F56" t="s">
        <v>653</v>
      </c>
      <c r="G56" t="s">
        <v>821</v>
      </c>
      <c r="H56" t="s">
        <v>822</v>
      </c>
    </row>
    <row r="57" spans="1:8" x14ac:dyDescent="0.2">
      <c r="A57" t="s">
        <v>823</v>
      </c>
      <c r="B57" t="s">
        <v>824</v>
      </c>
      <c r="C57" t="s">
        <v>825</v>
      </c>
      <c r="D57" t="s">
        <v>157</v>
      </c>
      <c r="E57" t="s">
        <v>521</v>
      </c>
      <c r="F57" t="s">
        <v>653</v>
      </c>
      <c r="G57" t="s">
        <v>826</v>
      </c>
      <c r="H57" t="s">
        <v>695</v>
      </c>
    </row>
    <row r="58" spans="1:8" x14ac:dyDescent="0.2">
      <c r="A58" t="s">
        <v>827</v>
      </c>
      <c r="B58" t="s">
        <v>828</v>
      </c>
      <c r="C58" t="s">
        <v>829</v>
      </c>
      <c r="D58" t="s">
        <v>469</v>
      </c>
      <c r="E58" t="s">
        <v>209</v>
      </c>
      <c r="F58" t="s">
        <v>653</v>
      </c>
      <c r="G58" t="s">
        <v>830</v>
      </c>
      <c r="H58" t="s">
        <v>817</v>
      </c>
    </row>
    <row r="59" spans="1:8" x14ac:dyDescent="0.2">
      <c r="A59" t="s">
        <v>831</v>
      </c>
      <c r="B59" t="s">
        <v>832</v>
      </c>
      <c r="C59" t="s">
        <v>833</v>
      </c>
      <c r="D59" t="s">
        <v>365</v>
      </c>
      <c r="E59" t="s">
        <v>313</v>
      </c>
      <c r="F59" t="s">
        <v>653</v>
      </c>
      <c r="G59" t="s">
        <v>834</v>
      </c>
      <c r="H59" t="s">
        <v>822</v>
      </c>
    </row>
    <row r="60" spans="1:8" x14ac:dyDescent="0.2">
      <c r="A60" t="s">
        <v>835</v>
      </c>
      <c r="B60" t="s">
        <v>836</v>
      </c>
      <c r="C60" t="s">
        <v>837</v>
      </c>
      <c r="D60" t="s">
        <v>261</v>
      </c>
      <c r="E60" t="s">
        <v>50</v>
      </c>
      <c r="F60" t="s">
        <v>653</v>
      </c>
      <c r="G60" t="s">
        <v>838</v>
      </c>
      <c r="H60" t="s">
        <v>726</v>
      </c>
    </row>
    <row r="61" spans="1:8" x14ac:dyDescent="0.2">
      <c r="A61" t="s">
        <v>839</v>
      </c>
      <c r="B61" t="s">
        <v>840</v>
      </c>
      <c r="C61" t="s">
        <v>841</v>
      </c>
      <c r="D61" t="s">
        <v>209</v>
      </c>
      <c r="E61" t="s">
        <v>157</v>
      </c>
      <c r="F61" t="s">
        <v>653</v>
      </c>
      <c r="G61" t="s">
        <v>842</v>
      </c>
      <c r="H61" t="s">
        <v>708</v>
      </c>
    </row>
    <row r="62" spans="1:8" x14ac:dyDescent="0.2">
      <c r="A62" t="s">
        <v>843</v>
      </c>
      <c r="B62" t="s">
        <v>844</v>
      </c>
      <c r="C62" t="s">
        <v>845</v>
      </c>
      <c r="D62" t="s">
        <v>365</v>
      </c>
      <c r="E62" t="s">
        <v>469</v>
      </c>
      <c r="F62" t="s">
        <v>653</v>
      </c>
      <c r="G62" t="s">
        <v>846</v>
      </c>
      <c r="H62" t="s">
        <v>822</v>
      </c>
    </row>
    <row r="63" spans="1:8" x14ac:dyDescent="0.2">
      <c r="A63" t="s">
        <v>847</v>
      </c>
      <c r="B63" t="s">
        <v>848</v>
      </c>
      <c r="C63" t="s">
        <v>849</v>
      </c>
      <c r="D63" t="s">
        <v>105</v>
      </c>
      <c r="E63" t="s">
        <v>417</v>
      </c>
      <c r="F63" t="s">
        <v>653</v>
      </c>
      <c r="G63" t="s">
        <v>850</v>
      </c>
      <c r="H63" t="s">
        <v>739</v>
      </c>
    </row>
    <row r="64" spans="1:8" x14ac:dyDescent="0.2">
      <c r="A64" t="s">
        <v>851</v>
      </c>
      <c r="B64" t="s">
        <v>852</v>
      </c>
      <c r="C64" t="s">
        <v>853</v>
      </c>
      <c r="D64" t="s">
        <v>50</v>
      </c>
      <c r="E64" t="s">
        <v>521</v>
      </c>
      <c r="F64" t="s">
        <v>653</v>
      </c>
      <c r="G64" t="s">
        <v>854</v>
      </c>
      <c r="H64" t="s">
        <v>680</v>
      </c>
    </row>
    <row r="65" spans="1:8" x14ac:dyDescent="0.2">
      <c r="A65" t="s">
        <v>855</v>
      </c>
      <c r="B65" t="s">
        <v>856</v>
      </c>
      <c r="C65" t="s">
        <v>857</v>
      </c>
      <c r="D65" t="s">
        <v>417</v>
      </c>
      <c r="E65" t="s">
        <v>261</v>
      </c>
      <c r="F65" t="s">
        <v>653</v>
      </c>
      <c r="G65" t="s">
        <v>858</v>
      </c>
      <c r="H65" t="s">
        <v>744</v>
      </c>
    </row>
    <row r="66" spans="1:8" x14ac:dyDescent="0.2">
      <c r="A66" t="s">
        <v>859</v>
      </c>
      <c r="B66" t="s">
        <v>860</v>
      </c>
      <c r="C66" t="s">
        <v>861</v>
      </c>
      <c r="D66" t="s">
        <v>209</v>
      </c>
      <c r="E66" t="s">
        <v>313</v>
      </c>
      <c r="F66" t="s">
        <v>653</v>
      </c>
      <c r="G66" t="s">
        <v>862</v>
      </c>
      <c r="H66" t="s">
        <v>708</v>
      </c>
    </row>
    <row r="67" spans="1:8" x14ac:dyDescent="0.2">
      <c r="A67" t="s">
        <v>863</v>
      </c>
      <c r="B67" t="s">
        <v>864</v>
      </c>
      <c r="C67" t="s">
        <v>865</v>
      </c>
      <c r="D67" t="s">
        <v>50</v>
      </c>
      <c r="E67" t="s">
        <v>157</v>
      </c>
      <c r="F67" t="s">
        <v>653</v>
      </c>
      <c r="G67" t="s">
        <v>866</v>
      </c>
      <c r="H67" t="s">
        <v>680</v>
      </c>
    </row>
    <row r="68" spans="1:8" x14ac:dyDescent="0.2">
      <c r="A68" t="s">
        <v>867</v>
      </c>
      <c r="B68" t="s">
        <v>868</v>
      </c>
      <c r="C68" t="s">
        <v>869</v>
      </c>
      <c r="D68" t="s">
        <v>521</v>
      </c>
      <c r="E68" t="s">
        <v>469</v>
      </c>
      <c r="F68" t="s">
        <v>653</v>
      </c>
      <c r="G68" t="s">
        <v>870</v>
      </c>
      <c r="H68" t="s">
        <v>675</v>
      </c>
    </row>
    <row r="69" spans="1:8" x14ac:dyDescent="0.2">
      <c r="A69" t="s">
        <v>871</v>
      </c>
      <c r="B69" t="s">
        <v>872</v>
      </c>
      <c r="C69" t="s">
        <v>873</v>
      </c>
      <c r="D69" t="s">
        <v>261</v>
      </c>
      <c r="E69" t="s">
        <v>365</v>
      </c>
      <c r="F69" t="s">
        <v>653</v>
      </c>
      <c r="G69" t="s">
        <v>874</v>
      </c>
      <c r="H69" t="s">
        <v>726</v>
      </c>
    </row>
    <row r="70" spans="1:8" x14ac:dyDescent="0.2">
      <c r="A70" t="s">
        <v>875</v>
      </c>
      <c r="B70" t="s">
        <v>876</v>
      </c>
      <c r="C70" t="s">
        <v>877</v>
      </c>
      <c r="D70" t="s">
        <v>313</v>
      </c>
      <c r="E70" t="s">
        <v>417</v>
      </c>
      <c r="F70" t="s">
        <v>653</v>
      </c>
      <c r="G70" t="s">
        <v>878</v>
      </c>
      <c r="H70" t="s">
        <v>690</v>
      </c>
    </row>
    <row r="71" spans="1:8" x14ac:dyDescent="0.2">
      <c r="A71" t="s">
        <v>879</v>
      </c>
      <c r="B71" t="s">
        <v>880</v>
      </c>
      <c r="C71" t="s">
        <v>881</v>
      </c>
      <c r="D71" t="s">
        <v>209</v>
      </c>
      <c r="E71" t="s">
        <v>105</v>
      </c>
      <c r="F71" t="s">
        <v>653</v>
      </c>
      <c r="G71" t="s">
        <v>882</v>
      </c>
      <c r="H71" t="s">
        <v>708</v>
      </c>
    </row>
  </sheetData>
  <dataValidations count="1">
    <dataValidation type="list" allowBlank="1" sqref="F2:F71" xr:uid="{00000000-0002-0000-0300-000000000000}">
      <formula1>"Open,Locked,Live,Complete"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01"/>
  <sheetViews>
    <sheetView showGridLines="0" workbookViewId="0">
      <pane ySplit="1" topLeftCell="A25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4" customWidth="1"/>
    <col min="4" max="4" width="12" customWidth="1"/>
    <col min="5" max="5" width="18" customWidth="1"/>
    <col min="6" max="6" width="10" customWidth="1"/>
    <col min="7" max="7" width="16" customWidth="1"/>
    <col min="8" max="8" width="48" customWidth="1"/>
  </cols>
  <sheetData>
    <row r="1" spans="1:8" ht="22" customHeight="1" x14ac:dyDescent="0.2">
      <c r="A1" s="9" t="s">
        <v>571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883</v>
      </c>
      <c r="H1" s="9" t="s">
        <v>9</v>
      </c>
    </row>
    <row r="2" spans="1:8" x14ac:dyDescent="0.2">
      <c r="A2" s="7" t="s">
        <v>578</v>
      </c>
      <c r="B2" s="7" t="s">
        <v>467</v>
      </c>
      <c r="C2" s="11" t="str">
        <f>IFERROR(VLOOKUP(B2,Players!$A$2:$E$251,2,FALSE),"")</f>
        <v>Rajat Patidar</v>
      </c>
      <c r="D2" s="11" t="str">
        <f>IFERROR(VLOOKUP(B2,Players!$A$2:$E$251,3,FALSE),"")</f>
        <v>BAT</v>
      </c>
      <c r="E2" s="11" t="str">
        <f>IFERROR(VLOOKUP(B2,Players!$A$2:$E$251,4,FALSE),"")</f>
        <v>RCB</v>
      </c>
      <c r="F2" s="11">
        <f>IFERROR(VLOOKUP(B2,Players!$A$2:$E$251,5,FALSE),"")</f>
        <v>0</v>
      </c>
      <c r="G2" s="12"/>
      <c r="H2" s="12" t="s">
        <v>884</v>
      </c>
    </row>
    <row r="3" spans="1:8" x14ac:dyDescent="0.2">
      <c r="A3" s="7" t="s">
        <v>578</v>
      </c>
      <c r="B3" s="7" t="s">
        <v>471</v>
      </c>
      <c r="C3" s="11" t="str">
        <f>IFERROR(VLOOKUP(B3,Players!$A$2:$E$251,2,FALSE),"")</f>
        <v>Devdutt Padikkal</v>
      </c>
      <c r="D3" s="11" t="str">
        <f>IFERROR(VLOOKUP(B3,Players!$A$2:$E$251,3,FALSE),"")</f>
        <v>BAT</v>
      </c>
      <c r="E3" s="11" t="str">
        <f>IFERROR(VLOOKUP(B3,Players!$A$2:$E$251,4,FALSE),"")</f>
        <v>RCB</v>
      </c>
      <c r="F3" s="11">
        <f>IFERROR(VLOOKUP(B3,Players!$A$2:$E$251,5,FALSE),"")</f>
        <v>0</v>
      </c>
      <c r="G3" s="12"/>
      <c r="H3" s="12" t="s">
        <v>884</v>
      </c>
    </row>
    <row r="4" spans="1:8" x14ac:dyDescent="0.2">
      <c r="A4" s="7" t="s">
        <v>578</v>
      </c>
      <c r="B4" s="7" t="s">
        <v>473</v>
      </c>
      <c r="C4" s="11" t="str">
        <f>IFERROR(VLOOKUP(B4,Players!$A$2:$E$251,2,FALSE),"")</f>
        <v>Virat Kohli</v>
      </c>
      <c r="D4" s="11" t="str">
        <f>IFERROR(VLOOKUP(B4,Players!$A$2:$E$251,3,FALSE),"")</f>
        <v>BAT</v>
      </c>
      <c r="E4" s="11" t="str">
        <f>IFERROR(VLOOKUP(B4,Players!$A$2:$E$251,4,FALSE),"")</f>
        <v>RCB</v>
      </c>
      <c r="F4" s="11">
        <f>IFERROR(VLOOKUP(B4,Players!$A$2:$E$251,5,FALSE),"")</f>
        <v>0</v>
      </c>
      <c r="G4" s="12"/>
      <c r="H4" s="12" t="s">
        <v>884</v>
      </c>
    </row>
    <row r="5" spans="1:8" x14ac:dyDescent="0.2">
      <c r="A5" s="7" t="s">
        <v>578</v>
      </c>
      <c r="B5" s="7" t="s">
        <v>475</v>
      </c>
      <c r="C5" s="11" t="str">
        <f>IFERROR(VLOOKUP(B5,Players!$A$2:$E$251,2,FALSE),"")</f>
        <v>Phil Salt</v>
      </c>
      <c r="D5" s="11" t="str">
        <f>IFERROR(VLOOKUP(B5,Players!$A$2:$E$251,3,FALSE),"")</f>
        <v>WK</v>
      </c>
      <c r="E5" s="11" t="str">
        <f>IFERROR(VLOOKUP(B5,Players!$A$2:$E$251,4,FALSE),"")</f>
        <v>RCB</v>
      </c>
      <c r="F5" s="11">
        <f>IFERROR(VLOOKUP(B5,Players!$A$2:$E$251,5,FALSE),"")</f>
        <v>0</v>
      </c>
      <c r="G5" s="12"/>
      <c r="H5" s="12" t="s">
        <v>884</v>
      </c>
    </row>
    <row r="6" spans="1:8" x14ac:dyDescent="0.2">
      <c r="A6" s="7" t="s">
        <v>578</v>
      </c>
      <c r="B6" s="7" t="s">
        <v>477</v>
      </c>
      <c r="C6" s="11" t="str">
        <f>IFERROR(VLOOKUP(B6,Players!$A$2:$E$251,2,FALSE),"")</f>
        <v>Jitesh Sharma</v>
      </c>
      <c r="D6" s="11" t="str">
        <f>IFERROR(VLOOKUP(B6,Players!$A$2:$E$251,3,FALSE),"")</f>
        <v>WK</v>
      </c>
      <c r="E6" s="11" t="str">
        <f>IFERROR(VLOOKUP(B6,Players!$A$2:$E$251,4,FALSE),"")</f>
        <v>RCB</v>
      </c>
      <c r="F6" s="11">
        <f>IFERROR(VLOOKUP(B6,Players!$A$2:$E$251,5,FALSE),"")</f>
        <v>0</v>
      </c>
      <c r="G6" s="12"/>
      <c r="H6" s="12" t="s">
        <v>884</v>
      </c>
    </row>
    <row r="7" spans="1:8" x14ac:dyDescent="0.2">
      <c r="A7" s="7" t="s">
        <v>578</v>
      </c>
      <c r="B7" s="7" t="s">
        <v>479</v>
      </c>
      <c r="C7" s="11" t="str">
        <f>IFERROR(VLOOKUP(B7,Players!$A$2:$E$251,2,FALSE),"")</f>
        <v>Jordan Cox</v>
      </c>
      <c r="D7" s="11" t="str">
        <f>IFERROR(VLOOKUP(B7,Players!$A$2:$E$251,3,FALSE),"")</f>
        <v>WK</v>
      </c>
      <c r="E7" s="11" t="str">
        <f>IFERROR(VLOOKUP(B7,Players!$A$2:$E$251,4,FALSE),"")</f>
        <v>RCB</v>
      </c>
      <c r="F7" s="11">
        <f>IFERROR(VLOOKUP(B7,Players!$A$2:$E$251,5,FALSE),"")</f>
        <v>0</v>
      </c>
      <c r="G7" s="12"/>
      <c r="H7" s="12" t="s">
        <v>884</v>
      </c>
    </row>
    <row r="8" spans="1:8" x14ac:dyDescent="0.2">
      <c r="A8" s="7" t="s">
        <v>578</v>
      </c>
      <c r="B8" s="7" t="s">
        <v>481</v>
      </c>
      <c r="C8" s="11" t="str">
        <f>IFERROR(VLOOKUP(B8,Players!$A$2:$E$251,2,FALSE),"")</f>
        <v>Krunal Pandya</v>
      </c>
      <c r="D8" s="11" t="str">
        <f>IFERROR(VLOOKUP(B8,Players!$A$2:$E$251,3,FALSE),"")</f>
        <v>AR</v>
      </c>
      <c r="E8" s="11" t="str">
        <f>IFERROR(VLOOKUP(B8,Players!$A$2:$E$251,4,FALSE),"")</f>
        <v>RCB</v>
      </c>
      <c r="F8" s="11">
        <f>IFERROR(VLOOKUP(B8,Players!$A$2:$E$251,5,FALSE),"")</f>
        <v>0</v>
      </c>
      <c r="G8" s="12"/>
      <c r="H8" s="12" t="s">
        <v>884</v>
      </c>
    </row>
    <row r="9" spans="1:8" x14ac:dyDescent="0.2">
      <c r="A9" s="10" t="s">
        <v>578</v>
      </c>
      <c r="B9" s="10" t="s">
        <v>483</v>
      </c>
      <c r="C9" s="13" t="str">
        <f>IFERROR(VLOOKUP(B9,Players!$A$2:$E$251,2,FALSE),"")</f>
        <v>Swapnil Singh</v>
      </c>
      <c r="D9" s="13" t="str">
        <f>IFERROR(VLOOKUP(B9,Players!$A$2:$E$251,3,FALSE),"")</f>
        <v>AR</v>
      </c>
      <c r="E9" s="13" t="str">
        <f>IFERROR(VLOOKUP(B9,Players!$A$2:$E$251,4,FALSE),"")</f>
        <v>RCB</v>
      </c>
      <c r="F9" s="13">
        <f>IFERROR(VLOOKUP(B9,Players!$A$2:$E$251,5,FALSE),"")</f>
        <v>0</v>
      </c>
      <c r="G9" s="14"/>
      <c r="H9" s="14" t="s">
        <v>884</v>
      </c>
    </row>
    <row r="10" spans="1:8" x14ac:dyDescent="0.2">
      <c r="A10" s="10" t="s">
        <v>578</v>
      </c>
      <c r="B10" s="10" t="s">
        <v>485</v>
      </c>
      <c r="C10" s="13" t="str">
        <f>IFERROR(VLOOKUP(B10,Players!$A$2:$E$251,2,FALSE),"")</f>
        <v>Tim David</v>
      </c>
      <c r="D10" s="13" t="str">
        <f>IFERROR(VLOOKUP(B10,Players!$A$2:$E$251,3,FALSE),"")</f>
        <v>AR</v>
      </c>
      <c r="E10" s="13" t="str">
        <f>IFERROR(VLOOKUP(B10,Players!$A$2:$E$251,4,FALSE),"")</f>
        <v>RCB</v>
      </c>
      <c r="F10" s="13">
        <f>IFERROR(VLOOKUP(B10,Players!$A$2:$E$251,5,FALSE),"")</f>
        <v>0</v>
      </c>
      <c r="G10" s="14"/>
      <c r="H10" s="14" t="s">
        <v>884</v>
      </c>
    </row>
    <row r="11" spans="1:8" x14ac:dyDescent="0.2">
      <c r="A11" s="10" t="s">
        <v>578</v>
      </c>
      <c r="B11" s="10" t="s">
        <v>487</v>
      </c>
      <c r="C11" s="13" t="str">
        <f>IFERROR(VLOOKUP(B11,Players!$A$2:$E$251,2,FALSE),"")</f>
        <v>Romario Shepherd</v>
      </c>
      <c r="D11" s="13" t="str">
        <f>IFERROR(VLOOKUP(B11,Players!$A$2:$E$251,3,FALSE),"")</f>
        <v>AR</v>
      </c>
      <c r="E11" s="13" t="str">
        <f>IFERROR(VLOOKUP(B11,Players!$A$2:$E$251,4,FALSE),"")</f>
        <v>RCB</v>
      </c>
      <c r="F11" s="13">
        <f>IFERROR(VLOOKUP(B11,Players!$A$2:$E$251,5,FALSE),"")</f>
        <v>0</v>
      </c>
      <c r="G11" s="14"/>
      <c r="H11" s="14" t="s">
        <v>884</v>
      </c>
    </row>
    <row r="12" spans="1:8" x14ac:dyDescent="0.2">
      <c r="A12" s="10" t="s">
        <v>578</v>
      </c>
      <c r="B12" s="10" t="s">
        <v>489</v>
      </c>
      <c r="C12" s="13" t="str">
        <f>IFERROR(VLOOKUP(B12,Players!$A$2:$E$251,2,FALSE),"")</f>
        <v>Jacob Bethell</v>
      </c>
      <c r="D12" s="13" t="str">
        <f>IFERROR(VLOOKUP(B12,Players!$A$2:$E$251,3,FALSE),"")</f>
        <v>AR</v>
      </c>
      <c r="E12" s="13" t="str">
        <f>IFERROR(VLOOKUP(B12,Players!$A$2:$E$251,4,FALSE),"")</f>
        <v>RCB</v>
      </c>
      <c r="F12" s="13">
        <f>IFERROR(VLOOKUP(B12,Players!$A$2:$E$251,5,FALSE),"")</f>
        <v>0</v>
      </c>
      <c r="G12" s="14"/>
      <c r="H12" s="14" t="s">
        <v>884</v>
      </c>
    </row>
    <row r="13" spans="1:8" x14ac:dyDescent="0.2">
      <c r="A13" s="10" t="s">
        <v>578</v>
      </c>
      <c r="B13" s="10" t="s">
        <v>491</v>
      </c>
      <c r="C13" s="13" t="str">
        <f>IFERROR(VLOOKUP(B13,Players!$A$2:$E$251,2,FALSE),"")</f>
        <v>Venkatesh Iyer</v>
      </c>
      <c r="D13" s="13" t="str">
        <f>IFERROR(VLOOKUP(B13,Players!$A$2:$E$251,3,FALSE),"")</f>
        <v>AR</v>
      </c>
      <c r="E13" s="13" t="str">
        <f>IFERROR(VLOOKUP(B13,Players!$A$2:$E$251,4,FALSE),"")</f>
        <v>RCB</v>
      </c>
      <c r="F13" s="13">
        <f>IFERROR(VLOOKUP(B13,Players!$A$2:$E$251,5,FALSE),"")</f>
        <v>0</v>
      </c>
      <c r="G13" s="14"/>
      <c r="H13" s="14" t="s">
        <v>884</v>
      </c>
    </row>
    <row r="14" spans="1:8" x14ac:dyDescent="0.2">
      <c r="A14" s="10" t="s">
        <v>578</v>
      </c>
      <c r="B14" s="10" t="s">
        <v>493</v>
      </c>
      <c r="C14" s="13" t="str">
        <f>IFERROR(VLOOKUP(B14,Players!$A$2:$E$251,2,FALSE),"")</f>
        <v>Satvik Deswal</v>
      </c>
      <c r="D14" s="13" t="str">
        <f>IFERROR(VLOOKUP(B14,Players!$A$2:$E$251,3,FALSE),"")</f>
        <v>AR</v>
      </c>
      <c r="E14" s="13" t="str">
        <f>IFERROR(VLOOKUP(B14,Players!$A$2:$E$251,4,FALSE),"")</f>
        <v>RCB</v>
      </c>
      <c r="F14" s="13">
        <f>IFERROR(VLOOKUP(B14,Players!$A$2:$E$251,5,FALSE),"")</f>
        <v>0</v>
      </c>
      <c r="G14" s="14"/>
      <c r="H14" s="14" t="s">
        <v>884</v>
      </c>
    </row>
    <row r="15" spans="1:8" x14ac:dyDescent="0.2">
      <c r="A15" s="10" t="s">
        <v>578</v>
      </c>
      <c r="B15" s="10" t="s">
        <v>495</v>
      </c>
      <c r="C15" s="13" t="str">
        <f>IFERROR(VLOOKUP(B15,Players!$A$2:$E$251,2,FALSE),"")</f>
        <v>Mangesh Yadav</v>
      </c>
      <c r="D15" s="13" t="str">
        <f>IFERROR(VLOOKUP(B15,Players!$A$2:$E$251,3,FALSE),"")</f>
        <v>AR</v>
      </c>
      <c r="E15" s="13" t="str">
        <f>IFERROR(VLOOKUP(B15,Players!$A$2:$E$251,4,FALSE),"")</f>
        <v>RCB</v>
      </c>
      <c r="F15" s="13">
        <f>IFERROR(VLOOKUP(B15,Players!$A$2:$E$251,5,FALSE),"")</f>
        <v>0</v>
      </c>
      <c r="G15" s="14"/>
      <c r="H15" s="14" t="s">
        <v>884</v>
      </c>
    </row>
    <row r="16" spans="1:8" x14ac:dyDescent="0.2">
      <c r="A16" s="10" t="s">
        <v>578</v>
      </c>
      <c r="B16" s="10" t="s">
        <v>497</v>
      </c>
      <c r="C16" s="13" t="str">
        <f>IFERROR(VLOOKUP(B16,Players!$A$2:$E$251,2,FALSE),"")</f>
        <v>Vicky Ostwal</v>
      </c>
      <c r="D16" s="13" t="str">
        <f>IFERROR(VLOOKUP(B16,Players!$A$2:$E$251,3,FALSE),"")</f>
        <v>AR</v>
      </c>
      <c r="E16" s="13" t="str">
        <f>IFERROR(VLOOKUP(B16,Players!$A$2:$E$251,4,FALSE),"")</f>
        <v>RCB</v>
      </c>
      <c r="F16" s="13">
        <f>IFERROR(VLOOKUP(B16,Players!$A$2:$E$251,5,FALSE),"")</f>
        <v>0</v>
      </c>
      <c r="G16" s="14"/>
      <c r="H16" s="14" t="s">
        <v>884</v>
      </c>
    </row>
    <row r="17" spans="1:8" x14ac:dyDescent="0.2">
      <c r="A17" s="10" t="s">
        <v>578</v>
      </c>
      <c r="B17" s="10" t="s">
        <v>499</v>
      </c>
      <c r="C17" s="13" t="str">
        <f>IFERROR(VLOOKUP(B17,Players!$A$2:$E$251,2,FALSE),"")</f>
        <v>Vihaan Malhotra</v>
      </c>
      <c r="D17" s="13" t="str">
        <f>IFERROR(VLOOKUP(B17,Players!$A$2:$E$251,3,FALSE),"")</f>
        <v>AR</v>
      </c>
      <c r="E17" s="13" t="str">
        <f>IFERROR(VLOOKUP(B17,Players!$A$2:$E$251,4,FALSE),"")</f>
        <v>RCB</v>
      </c>
      <c r="F17" s="13">
        <f>IFERROR(VLOOKUP(B17,Players!$A$2:$E$251,5,FALSE),"")</f>
        <v>0</v>
      </c>
      <c r="G17" s="14"/>
      <c r="H17" s="14" t="s">
        <v>884</v>
      </c>
    </row>
    <row r="18" spans="1:8" x14ac:dyDescent="0.2">
      <c r="A18" s="10" t="s">
        <v>578</v>
      </c>
      <c r="B18" s="10" t="s">
        <v>501</v>
      </c>
      <c r="C18" s="13" t="str">
        <f>IFERROR(VLOOKUP(B18,Players!$A$2:$E$251,2,FALSE),"")</f>
        <v>Kanishk Chouhan</v>
      </c>
      <c r="D18" s="13" t="str">
        <f>IFERROR(VLOOKUP(B18,Players!$A$2:$E$251,3,FALSE),"")</f>
        <v>AR</v>
      </c>
      <c r="E18" s="13" t="str">
        <f>IFERROR(VLOOKUP(B18,Players!$A$2:$E$251,4,FALSE),"")</f>
        <v>RCB</v>
      </c>
      <c r="F18" s="13">
        <f>IFERROR(VLOOKUP(B18,Players!$A$2:$E$251,5,FALSE),"")</f>
        <v>0</v>
      </c>
      <c r="G18" s="14"/>
      <c r="H18" s="14" t="s">
        <v>884</v>
      </c>
    </row>
    <row r="19" spans="1:8" x14ac:dyDescent="0.2">
      <c r="A19" s="10" t="s">
        <v>578</v>
      </c>
      <c r="B19" s="10" t="s">
        <v>503</v>
      </c>
      <c r="C19" s="13" t="str">
        <f>IFERROR(VLOOKUP(B19,Players!$A$2:$E$251,2,FALSE),"")</f>
        <v>Josh Hazlewood</v>
      </c>
      <c r="D19" s="13" t="str">
        <f>IFERROR(VLOOKUP(B19,Players!$A$2:$E$251,3,FALSE),"")</f>
        <v>BWL</v>
      </c>
      <c r="E19" s="13" t="str">
        <f>IFERROR(VLOOKUP(B19,Players!$A$2:$E$251,4,FALSE),"")</f>
        <v>RCB</v>
      </c>
      <c r="F19" s="13">
        <f>IFERROR(VLOOKUP(B19,Players!$A$2:$E$251,5,FALSE),"")</f>
        <v>0</v>
      </c>
      <c r="G19" s="14"/>
      <c r="H19" s="14" t="s">
        <v>884</v>
      </c>
    </row>
    <row r="20" spans="1:8" x14ac:dyDescent="0.2">
      <c r="A20" s="10" t="s">
        <v>578</v>
      </c>
      <c r="B20" s="10" t="s">
        <v>505</v>
      </c>
      <c r="C20" s="13" t="str">
        <f>IFERROR(VLOOKUP(B20,Players!$A$2:$E$251,2,FALSE),"")</f>
        <v>Rasikh Dar</v>
      </c>
      <c r="D20" s="13" t="str">
        <f>IFERROR(VLOOKUP(B20,Players!$A$2:$E$251,3,FALSE),"")</f>
        <v>BWL</v>
      </c>
      <c r="E20" s="13" t="str">
        <f>IFERROR(VLOOKUP(B20,Players!$A$2:$E$251,4,FALSE),"")</f>
        <v>RCB</v>
      </c>
      <c r="F20" s="13">
        <f>IFERROR(VLOOKUP(B20,Players!$A$2:$E$251,5,FALSE),"")</f>
        <v>0</v>
      </c>
      <c r="G20" s="14"/>
      <c r="H20" s="14" t="s">
        <v>884</v>
      </c>
    </row>
    <row r="21" spans="1:8" x14ac:dyDescent="0.2">
      <c r="A21" s="10" t="s">
        <v>578</v>
      </c>
      <c r="B21" s="10" t="s">
        <v>507</v>
      </c>
      <c r="C21" s="13" t="str">
        <f>IFERROR(VLOOKUP(B21,Players!$A$2:$E$251,2,FALSE),"")</f>
        <v>Suyash Sharma</v>
      </c>
      <c r="D21" s="13" t="str">
        <f>IFERROR(VLOOKUP(B21,Players!$A$2:$E$251,3,FALSE),"")</f>
        <v>BWL</v>
      </c>
      <c r="E21" s="13" t="str">
        <f>IFERROR(VLOOKUP(B21,Players!$A$2:$E$251,4,FALSE),"")</f>
        <v>RCB</v>
      </c>
      <c r="F21" s="13">
        <f>IFERROR(VLOOKUP(B21,Players!$A$2:$E$251,5,FALSE),"")</f>
        <v>0</v>
      </c>
      <c r="G21" s="14"/>
      <c r="H21" s="14" t="s">
        <v>884</v>
      </c>
    </row>
    <row r="22" spans="1:8" x14ac:dyDescent="0.2">
      <c r="A22" s="10" t="s">
        <v>578</v>
      </c>
      <c r="B22" s="10" t="s">
        <v>509</v>
      </c>
      <c r="C22" s="13" t="str">
        <f>IFERROR(VLOOKUP(B22,Players!$A$2:$E$251,2,FALSE),"")</f>
        <v>Bhuvneshwar Kumar</v>
      </c>
      <c r="D22" s="13" t="str">
        <f>IFERROR(VLOOKUP(B22,Players!$A$2:$E$251,3,FALSE),"")</f>
        <v>BWL</v>
      </c>
      <c r="E22" s="13" t="str">
        <f>IFERROR(VLOOKUP(B22,Players!$A$2:$E$251,4,FALSE),"")</f>
        <v>RCB</v>
      </c>
      <c r="F22" s="13">
        <f>IFERROR(VLOOKUP(B22,Players!$A$2:$E$251,5,FALSE),"")</f>
        <v>0</v>
      </c>
      <c r="G22" s="14"/>
      <c r="H22" s="14" t="s">
        <v>884</v>
      </c>
    </row>
    <row r="23" spans="1:8" x14ac:dyDescent="0.2">
      <c r="A23" s="10" t="s">
        <v>578</v>
      </c>
      <c r="B23" s="10" t="s">
        <v>511</v>
      </c>
      <c r="C23" s="13" t="str">
        <f>IFERROR(VLOOKUP(B23,Players!$A$2:$E$251,2,FALSE),"")</f>
        <v>Nuwan Thushara</v>
      </c>
      <c r="D23" s="13" t="str">
        <f>IFERROR(VLOOKUP(B23,Players!$A$2:$E$251,3,FALSE),"")</f>
        <v>BWL</v>
      </c>
      <c r="E23" s="13" t="str">
        <f>IFERROR(VLOOKUP(B23,Players!$A$2:$E$251,4,FALSE),"")</f>
        <v>RCB</v>
      </c>
      <c r="F23" s="13">
        <f>IFERROR(VLOOKUP(B23,Players!$A$2:$E$251,5,FALSE),"")</f>
        <v>0</v>
      </c>
      <c r="G23" s="14"/>
      <c r="H23" s="14" t="s">
        <v>884</v>
      </c>
    </row>
    <row r="24" spans="1:8" x14ac:dyDescent="0.2">
      <c r="A24" s="10" t="s">
        <v>578</v>
      </c>
      <c r="B24" s="10" t="s">
        <v>513</v>
      </c>
      <c r="C24" s="13" t="str">
        <f>IFERROR(VLOOKUP(B24,Players!$A$2:$E$251,2,FALSE),"")</f>
        <v>Abhinandan Singh</v>
      </c>
      <c r="D24" s="13" t="str">
        <f>IFERROR(VLOOKUP(B24,Players!$A$2:$E$251,3,FALSE),"")</f>
        <v>BWL</v>
      </c>
      <c r="E24" s="13" t="str">
        <f>IFERROR(VLOOKUP(B24,Players!$A$2:$E$251,4,FALSE),"")</f>
        <v>RCB</v>
      </c>
      <c r="F24" s="13">
        <f>IFERROR(VLOOKUP(B24,Players!$A$2:$E$251,5,FALSE),"")</f>
        <v>0</v>
      </c>
      <c r="G24" s="14"/>
      <c r="H24" s="14" t="s">
        <v>884</v>
      </c>
    </row>
    <row r="25" spans="1:8" x14ac:dyDescent="0.2">
      <c r="A25" s="10" t="s">
        <v>578</v>
      </c>
      <c r="B25" s="10" t="s">
        <v>515</v>
      </c>
      <c r="C25" s="13" t="str">
        <f>IFERROR(VLOOKUP(B25,Players!$A$2:$E$251,2,FALSE),"")</f>
        <v>Jacob Duffy</v>
      </c>
      <c r="D25" s="13" t="str">
        <f>IFERROR(VLOOKUP(B25,Players!$A$2:$E$251,3,FALSE),"")</f>
        <v>BWL</v>
      </c>
      <c r="E25" s="13" t="str">
        <f>IFERROR(VLOOKUP(B25,Players!$A$2:$E$251,4,FALSE),"")</f>
        <v>RCB</v>
      </c>
      <c r="F25" s="13">
        <f>IFERROR(VLOOKUP(B25,Players!$A$2:$E$251,5,FALSE),"")</f>
        <v>0</v>
      </c>
      <c r="G25" s="14"/>
      <c r="H25" s="14" t="s">
        <v>884</v>
      </c>
    </row>
    <row r="26" spans="1:8" x14ac:dyDescent="0.2">
      <c r="A26" s="10" t="s">
        <v>578</v>
      </c>
      <c r="B26" s="10" t="s">
        <v>517</v>
      </c>
      <c r="C26" s="13" t="str">
        <f>IFERROR(VLOOKUP(B26,Players!$A$2:$E$251,2,FALSE),"")</f>
        <v>Yash Dayal</v>
      </c>
      <c r="D26" s="13" t="str">
        <f>IFERROR(VLOOKUP(B26,Players!$A$2:$E$251,3,FALSE),"")</f>
        <v>BWL</v>
      </c>
      <c r="E26" s="13" t="str">
        <f>IFERROR(VLOOKUP(B26,Players!$A$2:$E$251,4,FALSE),"")</f>
        <v>RCB</v>
      </c>
      <c r="F26" s="13">
        <f>IFERROR(VLOOKUP(B26,Players!$A$2:$E$251,5,FALSE),"")</f>
        <v>0</v>
      </c>
      <c r="G26" s="14"/>
      <c r="H26" s="14" t="s">
        <v>884</v>
      </c>
    </row>
    <row r="27" spans="1:8" x14ac:dyDescent="0.2">
      <c r="A27" s="10" t="s">
        <v>578</v>
      </c>
      <c r="B27" s="10" t="s">
        <v>519</v>
      </c>
      <c r="C27" s="13" t="str">
        <f>IFERROR(VLOOKUP(B27,Players!$A$2:$E$251,2,FALSE),"")</f>
        <v>Ishan Kishan</v>
      </c>
      <c r="D27" s="13" t="str">
        <f>IFERROR(VLOOKUP(B27,Players!$A$2:$E$251,3,FALSE),"")</f>
        <v>WK</v>
      </c>
      <c r="E27" s="13" t="str">
        <f>IFERROR(VLOOKUP(B27,Players!$A$2:$E$251,4,FALSE),"")</f>
        <v>SRH</v>
      </c>
      <c r="F27" s="13">
        <f>IFERROR(VLOOKUP(B27,Players!$A$2:$E$251,5,FALSE),"")</f>
        <v>0</v>
      </c>
      <c r="G27" s="14"/>
      <c r="H27" s="14" t="s">
        <v>885</v>
      </c>
    </row>
    <row r="28" spans="1:8" x14ac:dyDescent="0.2">
      <c r="A28" s="10" t="s">
        <v>578</v>
      </c>
      <c r="B28" s="10" t="s">
        <v>523</v>
      </c>
      <c r="C28" s="13" t="str">
        <f>IFERROR(VLOOKUP(B28,Players!$A$2:$E$251,2,FALSE),"")</f>
        <v>Aniket Verma</v>
      </c>
      <c r="D28" s="13" t="str">
        <f>IFERROR(VLOOKUP(B28,Players!$A$2:$E$251,3,FALSE),"")</f>
        <v>BAT</v>
      </c>
      <c r="E28" s="13" t="str">
        <f>IFERROR(VLOOKUP(B28,Players!$A$2:$E$251,4,FALSE),"")</f>
        <v>SRH</v>
      </c>
      <c r="F28" s="13">
        <f>IFERROR(VLOOKUP(B28,Players!$A$2:$E$251,5,FALSE),"")</f>
        <v>0</v>
      </c>
      <c r="G28" s="14"/>
      <c r="H28" s="14" t="s">
        <v>885</v>
      </c>
    </row>
    <row r="29" spans="1:8" x14ac:dyDescent="0.2">
      <c r="A29" s="10" t="s">
        <v>578</v>
      </c>
      <c r="B29" s="10" t="s">
        <v>525</v>
      </c>
      <c r="C29" s="13" t="str">
        <f>IFERROR(VLOOKUP(B29,Players!$A$2:$E$251,2,FALSE),"")</f>
        <v>Smaran Ravichandran</v>
      </c>
      <c r="D29" s="13" t="str">
        <f>IFERROR(VLOOKUP(B29,Players!$A$2:$E$251,3,FALSE),"")</f>
        <v>BAT</v>
      </c>
      <c r="E29" s="13" t="str">
        <f>IFERROR(VLOOKUP(B29,Players!$A$2:$E$251,4,FALSE),"")</f>
        <v>SRH</v>
      </c>
      <c r="F29" s="13">
        <f>IFERROR(VLOOKUP(B29,Players!$A$2:$E$251,5,FALSE),"")</f>
        <v>0</v>
      </c>
      <c r="G29" s="14"/>
      <c r="H29" s="14" t="s">
        <v>885</v>
      </c>
    </row>
    <row r="30" spans="1:8" x14ac:dyDescent="0.2">
      <c r="A30" s="10" t="s">
        <v>578</v>
      </c>
      <c r="B30" s="10" t="s">
        <v>527</v>
      </c>
      <c r="C30" s="13" t="str">
        <f>IFERROR(VLOOKUP(B30,Players!$A$2:$E$251,2,FALSE),"")</f>
        <v>Salil Arora</v>
      </c>
      <c r="D30" s="13" t="str">
        <f>IFERROR(VLOOKUP(B30,Players!$A$2:$E$251,3,FALSE),"")</f>
        <v>WK</v>
      </c>
      <c r="E30" s="13" t="str">
        <f>IFERROR(VLOOKUP(B30,Players!$A$2:$E$251,4,FALSE),"")</f>
        <v>SRH</v>
      </c>
      <c r="F30" s="13">
        <f>IFERROR(VLOOKUP(B30,Players!$A$2:$E$251,5,FALSE),"")</f>
        <v>0</v>
      </c>
      <c r="G30" s="14"/>
      <c r="H30" s="14" t="s">
        <v>885</v>
      </c>
    </row>
    <row r="31" spans="1:8" x14ac:dyDescent="0.2">
      <c r="A31" s="10" t="s">
        <v>578</v>
      </c>
      <c r="B31" s="10" t="s">
        <v>529</v>
      </c>
      <c r="C31" s="13" t="str">
        <f>IFERROR(VLOOKUP(B31,Players!$A$2:$E$251,2,FALSE),"")</f>
        <v>Heinrich Klaasen</v>
      </c>
      <c r="D31" s="13" t="str">
        <f>IFERROR(VLOOKUP(B31,Players!$A$2:$E$251,3,FALSE),"")</f>
        <v>WK</v>
      </c>
      <c r="E31" s="13" t="str">
        <f>IFERROR(VLOOKUP(B31,Players!$A$2:$E$251,4,FALSE),"")</f>
        <v>SRH</v>
      </c>
      <c r="F31" s="13">
        <f>IFERROR(VLOOKUP(B31,Players!$A$2:$E$251,5,FALSE),"")</f>
        <v>0</v>
      </c>
      <c r="G31" s="14"/>
      <c r="H31" s="14" t="s">
        <v>885</v>
      </c>
    </row>
    <row r="32" spans="1:8" x14ac:dyDescent="0.2">
      <c r="A32" s="10" t="s">
        <v>578</v>
      </c>
      <c r="B32" s="10" t="s">
        <v>531</v>
      </c>
      <c r="C32" s="13" t="str">
        <f>IFERROR(VLOOKUP(B32,Players!$A$2:$E$251,2,FALSE),"")</f>
        <v>Travis Head</v>
      </c>
      <c r="D32" s="13" t="str">
        <f>IFERROR(VLOOKUP(B32,Players!$A$2:$E$251,3,FALSE),"")</f>
        <v>BAT</v>
      </c>
      <c r="E32" s="13" t="str">
        <f>IFERROR(VLOOKUP(B32,Players!$A$2:$E$251,4,FALSE),"")</f>
        <v>SRH</v>
      </c>
      <c r="F32" s="13">
        <f>IFERROR(VLOOKUP(B32,Players!$A$2:$E$251,5,FALSE),"")</f>
        <v>0</v>
      </c>
      <c r="G32" s="14"/>
      <c r="H32" s="14" t="s">
        <v>885</v>
      </c>
    </row>
    <row r="33" spans="1:8" x14ac:dyDescent="0.2">
      <c r="A33" s="10" t="s">
        <v>578</v>
      </c>
      <c r="B33" s="10" t="s">
        <v>533</v>
      </c>
      <c r="C33" s="13" t="str">
        <f>IFERROR(VLOOKUP(B33,Players!$A$2:$E$251,2,FALSE),"")</f>
        <v>Harshal Patel</v>
      </c>
      <c r="D33" s="13" t="str">
        <f>IFERROR(VLOOKUP(B33,Players!$A$2:$E$251,3,FALSE),"")</f>
        <v>AR</v>
      </c>
      <c r="E33" s="13" t="str">
        <f>IFERROR(VLOOKUP(B33,Players!$A$2:$E$251,4,FALSE),"")</f>
        <v>SRH</v>
      </c>
      <c r="F33" s="13">
        <f>IFERROR(VLOOKUP(B33,Players!$A$2:$E$251,5,FALSE),"")</f>
        <v>0</v>
      </c>
      <c r="G33" s="14"/>
      <c r="H33" s="14" t="s">
        <v>885</v>
      </c>
    </row>
    <row r="34" spans="1:8" x14ac:dyDescent="0.2">
      <c r="A34" s="10" t="s">
        <v>578</v>
      </c>
      <c r="B34" s="10" t="s">
        <v>535</v>
      </c>
      <c r="C34" s="13" t="str">
        <f>IFERROR(VLOOKUP(B34,Players!$A$2:$E$251,2,FALSE),"")</f>
        <v>Kamindu Mendis</v>
      </c>
      <c r="D34" s="13" t="str">
        <f>IFERROR(VLOOKUP(B34,Players!$A$2:$E$251,3,FALSE),"")</f>
        <v>AR</v>
      </c>
      <c r="E34" s="13" t="str">
        <f>IFERROR(VLOOKUP(B34,Players!$A$2:$E$251,4,FALSE),"")</f>
        <v>SRH</v>
      </c>
      <c r="F34" s="13">
        <f>IFERROR(VLOOKUP(B34,Players!$A$2:$E$251,5,FALSE),"")</f>
        <v>0</v>
      </c>
      <c r="G34" s="14"/>
      <c r="H34" s="14" t="s">
        <v>885</v>
      </c>
    </row>
    <row r="35" spans="1:8" x14ac:dyDescent="0.2">
      <c r="A35" s="10" t="s">
        <v>578</v>
      </c>
      <c r="B35" s="10" t="s">
        <v>537</v>
      </c>
      <c r="C35" s="13" t="str">
        <f>IFERROR(VLOOKUP(B35,Players!$A$2:$E$251,2,FALSE),"")</f>
        <v>Harsh Dubey</v>
      </c>
      <c r="D35" s="13" t="str">
        <f>IFERROR(VLOOKUP(B35,Players!$A$2:$E$251,3,FALSE),"")</f>
        <v>AR</v>
      </c>
      <c r="E35" s="13" t="str">
        <f>IFERROR(VLOOKUP(B35,Players!$A$2:$E$251,4,FALSE),"")</f>
        <v>SRH</v>
      </c>
      <c r="F35" s="13">
        <f>IFERROR(VLOOKUP(B35,Players!$A$2:$E$251,5,FALSE),"")</f>
        <v>0</v>
      </c>
      <c r="G35" s="14"/>
      <c r="H35" s="14" t="s">
        <v>885</v>
      </c>
    </row>
    <row r="36" spans="1:8" x14ac:dyDescent="0.2">
      <c r="A36" s="10" t="s">
        <v>578</v>
      </c>
      <c r="B36" s="10" t="s">
        <v>539</v>
      </c>
      <c r="C36" s="13" t="str">
        <f>IFERROR(VLOOKUP(B36,Players!$A$2:$E$251,2,FALSE),"")</f>
        <v>Brydon Carse</v>
      </c>
      <c r="D36" s="13" t="str">
        <f>IFERROR(VLOOKUP(B36,Players!$A$2:$E$251,3,FALSE),"")</f>
        <v>AR</v>
      </c>
      <c r="E36" s="13" t="str">
        <f>IFERROR(VLOOKUP(B36,Players!$A$2:$E$251,4,FALSE),"")</f>
        <v>SRH</v>
      </c>
      <c r="F36" s="13">
        <f>IFERROR(VLOOKUP(B36,Players!$A$2:$E$251,5,FALSE),"")</f>
        <v>0</v>
      </c>
      <c r="G36" s="14"/>
      <c r="H36" s="14" t="s">
        <v>885</v>
      </c>
    </row>
    <row r="37" spans="1:8" x14ac:dyDescent="0.2">
      <c r="A37" s="10" t="s">
        <v>578</v>
      </c>
      <c r="B37" s="10" t="s">
        <v>541</v>
      </c>
      <c r="C37" s="13" t="str">
        <f>IFERROR(VLOOKUP(B37,Players!$A$2:$E$251,2,FALSE),"")</f>
        <v>Shivang Kumar</v>
      </c>
      <c r="D37" s="13" t="str">
        <f>IFERROR(VLOOKUP(B37,Players!$A$2:$E$251,3,FALSE),"")</f>
        <v>AR</v>
      </c>
      <c r="E37" s="13" t="str">
        <f>IFERROR(VLOOKUP(B37,Players!$A$2:$E$251,4,FALSE),"")</f>
        <v>SRH</v>
      </c>
      <c r="F37" s="13">
        <f>IFERROR(VLOOKUP(B37,Players!$A$2:$E$251,5,FALSE),"")</f>
        <v>0</v>
      </c>
      <c r="G37" s="14"/>
      <c r="H37" s="14" t="s">
        <v>885</v>
      </c>
    </row>
    <row r="38" spans="1:8" x14ac:dyDescent="0.2">
      <c r="A38" s="10" t="s">
        <v>578</v>
      </c>
      <c r="B38" s="10" t="s">
        <v>543</v>
      </c>
      <c r="C38" s="13" t="str">
        <f>IFERROR(VLOOKUP(B38,Players!$A$2:$E$251,2,FALSE),"")</f>
        <v>Krains Fuletra</v>
      </c>
      <c r="D38" s="13" t="str">
        <f>IFERROR(VLOOKUP(B38,Players!$A$2:$E$251,3,FALSE),"")</f>
        <v>AR</v>
      </c>
      <c r="E38" s="13" t="str">
        <f>IFERROR(VLOOKUP(B38,Players!$A$2:$E$251,4,FALSE),"")</f>
        <v>SRH</v>
      </c>
      <c r="F38" s="13">
        <f>IFERROR(VLOOKUP(B38,Players!$A$2:$E$251,5,FALSE),"")</f>
        <v>0</v>
      </c>
      <c r="G38" s="14"/>
      <c r="H38" s="14" t="s">
        <v>885</v>
      </c>
    </row>
    <row r="39" spans="1:8" x14ac:dyDescent="0.2">
      <c r="A39" s="10" t="s">
        <v>578</v>
      </c>
      <c r="B39" s="10" t="s">
        <v>545</v>
      </c>
      <c r="C39" s="13" t="str">
        <f>IFERROR(VLOOKUP(B39,Players!$A$2:$E$251,2,FALSE),"")</f>
        <v>Liam Livingstone</v>
      </c>
      <c r="D39" s="13" t="str">
        <f>IFERROR(VLOOKUP(B39,Players!$A$2:$E$251,3,FALSE),"")</f>
        <v>AR</v>
      </c>
      <c r="E39" s="13" t="str">
        <f>IFERROR(VLOOKUP(B39,Players!$A$2:$E$251,4,FALSE),"")</f>
        <v>SRH</v>
      </c>
      <c r="F39" s="13">
        <f>IFERROR(VLOOKUP(B39,Players!$A$2:$E$251,5,FALSE),"")</f>
        <v>0</v>
      </c>
      <c r="G39" s="14"/>
      <c r="H39" s="14" t="s">
        <v>885</v>
      </c>
    </row>
    <row r="40" spans="1:8" x14ac:dyDescent="0.2">
      <c r="A40" s="10" t="s">
        <v>578</v>
      </c>
      <c r="B40" s="10" t="s">
        <v>547</v>
      </c>
      <c r="C40" s="13" t="str">
        <f>IFERROR(VLOOKUP(B40,Players!$A$2:$E$251,2,FALSE),"")</f>
        <v>David Payne</v>
      </c>
      <c r="D40" s="13" t="str">
        <f>IFERROR(VLOOKUP(B40,Players!$A$2:$E$251,3,FALSE),"")</f>
        <v>AR</v>
      </c>
      <c r="E40" s="13" t="str">
        <f>IFERROR(VLOOKUP(B40,Players!$A$2:$E$251,4,FALSE),"")</f>
        <v>SRH</v>
      </c>
      <c r="F40" s="13">
        <f>IFERROR(VLOOKUP(B40,Players!$A$2:$E$251,5,FALSE),"")</f>
        <v>0</v>
      </c>
      <c r="G40" s="14"/>
      <c r="H40" s="14" t="s">
        <v>885</v>
      </c>
    </row>
    <row r="41" spans="1:8" x14ac:dyDescent="0.2">
      <c r="A41" s="10" t="s">
        <v>578</v>
      </c>
      <c r="B41" s="10" t="s">
        <v>549</v>
      </c>
      <c r="C41" s="13" t="str">
        <f>IFERROR(VLOOKUP(B41,Players!$A$2:$E$251,2,FALSE),"")</f>
        <v>Abhishek Sharma</v>
      </c>
      <c r="D41" s="13" t="str">
        <f>IFERROR(VLOOKUP(B41,Players!$A$2:$E$251,3,FALSE),"")</f>
        <v>AR</v>
      </c>
      <c r="E41" s="13" t="str">
        <f>IFERROR(VLOOKUP(B41,Players!$A$2:$E$251,4,FALSE),"")</f>
        <v>SRH</v>
      </c>
      <c r="F41" s="13">
        <f>IFERROR(VLOOKUP(B41,Players!$A$2:$E$251,5,FALSE),"")</f>
        <v>0</v>
      </c>
      <c r="G41" s="14"/>
      <c r="H41" s="14" t="s">
        <v>885</v>
      </c>
    </row>
    <row r="42" spans="1:8" x14ac:dyDescent="0.2">
      <c r="A42" s="10" t="s">
        <v>578</v>
      </c>
      <c r="B42" s="10" t="s">
        <v>551</v>
      </c>
      <c r="C42" s="13" t="str">
        <f>IFERROR(VLOOKUP(B42,Players!$A$2:$E$251,2,FALSE),"")</f>
        <v>Nitish Kumar Reddy</v>
      </c>
      <c r="D42" s="13" t="str">
        <f>IFERROR(VLOOKUP(B42,Players!$A$2:$E$251,3,FALSE),"")</f>
        <v>AR</v>
      </c>
      <c r="E42" s="13" t="str">
        <f>IFERROR(VLOOKUP(B42,Players!$A$2:$E$251,4,FALSE),"")</f>
        <v>SRH</v>
      </c>
      <c r="F42" s="13">
        <f>IFERROR(VLOOKUP(B42,Players!$A$2:$E$251,5,FALSE),"")</f>
        <v>0</v>
      </c>
      <c r="G42" s="14"/>
      <c r="H42" s="14" t="s">
        <v>885</v>
      </c>
    </row>
    <row r="43" spans="1:8" x14ac:dyDescent="0.2">
      <c r="A43" s="10" t="s">
        <v>578</v>
      </c>
      <c r="B43" s="10" t="s">
        <v>553</v>
      </c>
      <c r="C43" s="13" t="str">
        <f>IFERROR(VLOOKUP(B43,Players!$A$2:$E$251,2,FALSE),"")</f>
        <v>Pat Cummins</v>
      </c>
      <c r="D43" s="13" t="str">
        <f>IFERROR(VLOOKUP(B43,Players!$A$2:$E$251,3,FALSE),"")</f>
        <v>BWL</v>
      </c>
      <c r="E43" s="13" t="str">
        <f>IFERROR(VLOOKUP(B43,Players!$A$2:$E$251,4,FALSE),"")</f>
        <v>SRH</v>
      </c>
      <c r="F43" s="13">
        <f>IFERROR(VLOOKUP(B43,Players!$A$2:$E$251,5,FALSE),"")</f>
        <v>0</v>
      </c>
      <c r="G43" s="14"/>
      <c r="H43" s="14" t="s">
        <v>885</v>
      </c>
    </row>
    <row r="44" spans="1:8" x14ac:dyDescent="0.2">
      <c r="A44" s="10" t="s">
        <v>578</v>
      </c>
      <c r="B44" s="10" t="s">
        <v>555</v>
      </c>
      <c r="C44" s="13" t="str">
        <f>IFERROR(VLOOKUP(B44,Players!$A$2:$E$251,2,FALSE),"")</f>
        <v>Zeeshan Ansari</v>
      </c>
      <c r="D44" s="13" t="str">
        <f>IFERROR(VLOOKUP(B44,Players!$A$2:$E$251,3,FALSE),"")</f>
        <v>BWL</v>
      </c>
      <c r="E44" s="13" t="str">
        <f>IFERROR(VLOOKUP(B44,Players!$A$2:$E$251,4,FALSE),"")</f>
        <v>SRH</v>
      </c>
      <c r="F44" s="13">
        <f>IFERROR(VLOOKUP(B44,Players!$A$2:$E$251,5,FALSE),"")</f>
        <v>0</v>
      </c>
      <c r="G44" s="14"/>
      <c r="H44" s="14" t="s">
        <v>885</v>
      </c>
    </row>
    <row r="45" spans="1:8" x14ac:dyDescent="0.2">
      <c r="A45" s="10" t="s">
        <v>578</v>
      </c>
      <c r="B45" s="10" t="s">
        <v>557</v>
      </c>
      <c r="C45" s="13" t="str">
        <f>IFERROR(VLOOKUP(B45,Players!$A$2:$E$251,2,FALSE),"")</f>
        <v>Jaydev Unadkat</v>
      </c>
      <c r="D45" s="13" t="str">
        <f>IFERROR(VLOOKUP(B45,Players!$A$2:$E$251,3,FALSE),"")</f>
        <v>BWL</v>
      </c>
      <c r="E45" s="13" t="str">
        <f>IFERROR(VLOOKUP(B45,Players!$A$2:$E$251,4,FALSE),"")</f>
        <v>SRH</v>
      </c>
      <c r="F45" s="13">
        <f>IFERROR(VLOOKUP(B45,Players!$A$2:$E$251,5,FALSE),"")</f>
        <v>0</v>
      </c>
      <c r="G45" s="14"/>
      <c r="H45" s="14" t="s">
        <v>885</v>
      </c>
    </row>
    <row r="46" spans="1:8" x14ac:dyDescent="0.2">
      <c r="A46" s="10" t="s">
        <v>578</v>
      </c>
      <c r="B46" s="10" t="s">
        <v>559</v>
      </c>
      <c r="C46" s="13" t="str">
        <f>IFERROR(VLOOKUP(B46,Players!$A$2:$E$251,2,FALSE),"")</f>
        <v>Eshan Malinga</v>
      </c>
      <c r="D46" s="13" t="str">
        <f>IFERROR(VLOOKUP(B46,Players!$A$2:$E$251,3,FALSE),"")</f>
        <v>BWL</v>
      </c>
      <c r="E46" s="13" t="str">
        <f>IFERROR(VLOOKUP(B46,Players!$A$2:$E$251,4,FALSE),"")</f>
        <v>SRH</v>
      </c>
      <c r="F46" s="13">
        <f>IFERROR(VLOOKUP(B46,Players!$A$2:$E$251,5,FALSE),"")</f>
        <v>0</v>
      </c>
      <c r="G46" s="14"/>
      <c r="H46" s="14" t="s">
        <v>885</v>
      </c>
    </row>
    <row r="47" spans="1:8" x14ac:dyDescent="0.2">
      <c r="A47" s="10" t="s">
        <v>578</v>
      </c>
      <c r="B47" s="10" t="s">
        <v>561</v>
      </c>
      <c r="C47" s="13" t="str">
        <f>IFERROR(VLOOKUP(B47,Players!$A$2:$E$251,2,FALSE),"")</f>
        <v>Sakib Hussain</v>
      </c>
      <c r="D47" s="13" t="str">
        <f>IFERROR(VLOOKUP(B47,Players!$A$2:$E$251,3,FALSE),"")</f>
        <v>BWL</v>
      </c>
      <c r="E47" s="13" t="str">
        <f>IFERROR(VLOOKUP(B47,Players!$A$2:$E$251,4,FALSE),"")</f>
        <v>SRH</v>
      </c>
      <c r="F47" s="13">
        <f>IFERROR(VLOOKUP(B47,Players!$A$2:$E$251,5,FALSE),"")</f>
        <v>0</v>
      </c>
      <c r="G47" s="14"/>
      <c r="H47" s="14" t="s">
        <v>885</v>
      </c>
    </row>
    <row r="48" spans="1:8" x14ac:dyDescent="0.2">
      <c r="A48" s="10" t="s">
        <v>578</v>
      </c>
      <c r="B48" s="10" t="s">
        <v>563</v>
      </c>
      <c r="C48" s="13" t="str">
        <f>IFERROR(VLOOKUP(B48,Players!$A$2:$E$251,2,FALSE),"")</f>
        <v>Onkar Tarmale</v>
      </c>
      <c r="D48" s="13" t="str">
        <f>IFERROR(VLOOKUP(B48,Players!$A$2:$E$251,3,FALSE),"")</f>
        <v>BWL</v>
      </c>
      <c r="E48" s="13" t="str">
        <f>IFERROR(VLOOKUP(B48,Players!$A$2:$E$251,4,FALSE),"")</f>
        <v>SRH</v>
      </c>
      <c r="F48" s="13">
        <f>IFERROR(VLOOKUP(B48,Players!$A$2:$E$251,5,FALSE),"")</f>
        <v>0</v>
      </c>
      <c r="G48" s="14"/>
      <c r="H48" s="14" t="s">
        <v>885</v>
      </c>
    </row>
    <row r="49" spans="1:8" x14ac:dyDescent="0.2">
      <c r="A49" s="10" t="s">
        <v>578</v>
      </c>
      <c r="B49" s="10" t="s">
        <v>565</v>
      </c>
      <c r="C49" s="13" t="str">
        <f>IFERROR(VLOOKUP(B49,Players!$A$2:$E$251,2,FALSE),"")</f>
        <v>Amit Kumar</v>
      </c>
      <c r="D49" s="13" t="str">
        <f>IFERROR(VLOOKUP(B49,Players!$A$2:$E$251,3,FALSE),"")</f>
        <v>BWL</v>
      </c>
      <c r="E49" s="13" t="str">
        <f>IFERROR(VLOOKUP(B49,Players!$A$2:$E$251,4,FALSE),"")</f>
        <v>SRH</v>
      </c>
      <c r="F49" s="13">
        <f>IFERROR(VLOOKUP(B49,Players!$A$2:$E$251,5,FALSE),"")</f>
        <v>0</v>
      </c>
      <c r="G49" s="14"/>
      <c r="H49" s="14" t="s">
        <v>885</v>
      </c>
    </row>
    <row r="50" spans="1:8" x14ac:dyDescent="0.2">
      <c r="A50" s="10" t="s">
        <v>578</v>
      </c>
      <c r="B50" s="10" t="s">
        <v>567</v>
      </c>
      <c r="C50" s="13" t="str">
        <f>IFERROR(VLOOKUP(B50,Players!$A$2:$E$251,2,FALSE),"")</f>
        <v>Praful Hinge</v>
      </c>
      <c r="D50" s="13" t="str">
        <f>IFERROR(VLOOKUP(B50,Players!$A$2:$E$251,3,FALSE),"")</f>
        <v>BWL</v>
      </c>
      <c r="E50" s="13" t="str">
        <f>IFERROR(VLOOKUP(B50,Players!$A$2:$E$251,4,FALSE),"")</f>
        <v>SRH</v>
      </c>
      <c r="F50" s="13">
        <f>IFERROR(VLOOKUP(B50,Players!$A$2:$E$251,5,FALSE),"")</f>
        <v>0</v>
      </c>
      <c r="G50" s="14"/>
      <c r="H50" s="14" t="s">
        <v>885</v>
      </c>
    </row>
    <row r="51" spans="1:8" x14ac:dyDescent="0.2">
      <c r="A51" s="10" t="s">
        <v>578</v>
      </c>
      <c r="B51" s="10" t="s">
        <v>569</v>
      </c>
      <c r="C51" s="13" t="str">
        <f>IFERROR(VLOOKUP(B51,Players!$A$2:$E$251,2,FALSE),"")</f>
        <v>Shivam Mavi</v>
      </c>
      <c r="D51" s="13" t="str">
        <f>IFERROR(VLOOKUP(B51,Players!$A$2:$E$251,3,FALSE),"")</f>
        <v>BWL</v>
      </c>
      <c r="E51" s="13" t="str">
        <f>IFERROR(VLOOKUP(B51,Players!$A$2:$E$251,4,FALSE),"")</f>
        <v>SRH</v>
      </c>
      <c r="F51" s="13">
        <f>IFERROR(VLOOKUP(B51,Players!$A$2:$E$251,5,FALSE),"")</f>
        <v>0</v>
      </c>
      <c r="G51" s="14"/>
      <c r="H51" s="14" t="s">
        <v>885</v>
      </c>
    </row>
    <row r="52" spans="1:8" x14ac:dyDescent="0.2">
      <c r="A52" s="10" t="s">
        <v>584</v>
      </c>
      <c r="B52" s="10" t="s">
        <v>311</v>
      </c>
      <c r="C52" s="13" t="str">
        <f>IFERROR(VLOOKUP(B52,Players!$A$2:$E$251,2,FALSE),"")</f>
        <v>Rohit Sharma</v>
      </c>
      <c r="D52" s="13" t="str">
        <f>IFERROR(VLOOKUP(B52,Players!$A$2:$E$251,3,FALSE),"")</f>
        <v>BAT</v>
      </c>
      <c r="E52" s="13" t="str">
        <f>IFERROR(VLOOKUP(B52,Players!$A$2:$E$251,4,FALSE),"")</f>
        <v>MI</v>
      </c>
      <c r="F52" s="13">
        <f>IFERROR(VLOOKUP(B52,Players!$A$2:$E$251,5,FALSE),"")</f>
        <v>0</v>
      </c>
      <c r="G52" s="14"/>
      <c r="H52" s="14" t="s">
        <v>886</v>
      </c>
    </row>
    <row r="53" spans="1:8" x14ac:dyDescent="0.2">
      <c r="A53" s="10" t="s">
        <v>584</v>
      </c>
      <c r="B53" s="10" t="s">
        <v>315</v>
      </c>
      <c r="C53" s="13" t="str">
        <f>IFERROR(VLOOKUP(B53,Players!$A$2:$E$251,2,FALSE),"")</f>
        <v>Surya Kumar Yadav</v>
      </c>
      <c r="D53" s="13" t="str">
        <f>IFERROR(VLOOKUP(B53,Players!$A$2:$E$251,3,FALSE),"")</f>
        <v>BAT</v>
      </c>
      <c r="E53" s="13" t="str">
        <f>IFERROR(VLOOKUP(B53,Players!$A$2:$E$251,4,FALSE),"")</f>
        <v>MI</v>
      </c>
      <c r="F53" s="13">
        <f>IFERROR(VLOOKUP(B53,Players!$A$2:$E$251,5,FALSE),"")</f>
        <v>0</v>
      </c>
      <c r="G53" s="14"/>
      <c r="H53" s="14" t="s">
        <v>886</v>
      </c>
    </row>
    <row r="54" spans="1:8" x14ac:dyDescent="0.2">
      <c r="A54" s="10" t="s">
        <v>584</v>
      </c>
      <c r="B54" s="10" t="s">
        <v>317</v>
      </c>
      <c r="C54" s="13" t="str">
        <f>IFERROR(VLOOKUP(B54,Players!$A$2:$E$251,2,FALSE),"")</f>
        <v>Robin Minz</v>
      </c>
      <c r="D54" s="13" t="str">
        <f>IFERROR(VLOOKUP(B54,Players!$A$2:$E$251,3,FALSE),"")</f>
        <v>WK</v>
      </c>
      <c r="E54" s="13" t="str">
        <f>IFERROR(VLOOKUP(B54,Players!$A$2:$E$251,4,FALSE),"")</f>
        <v>MI</v>
      </c>
      <c r="F54" s="13">
        <f>IFERROR(VLOOKUP(B54,Players!$A$2:$E$251,5,FALSE),"")</f>
        <v>0</v>
      </c>
      <c r="G54" s="14"/>
      <c r="H54" s="14" t="s">
        <v>886</v>
      </c>
    </row>
    <row r="55" spans="1:8" x14ac:dyDescent="0.2">
      <c r="A55" s="10" t="s">
        <v>584</v>
      </c>
      <c r="B55" s="10" t="s">
        <v>319</v>
      </c>
      <c r="C55" s="13" t="str">
        <f>IFERROR(VLOOKUP(B55,Players!$A$2:$E$251,2,FALSE),"")</f>
        <v>Sherfane Rutherford</v>
      </c>
      <c r="D55" s="13" t="str">
        <f>IFERROR(VLOOKUP(B55,Players!$A$2:$E$251,3,FALSE),"")</f>
        <v>BAT</v>
      </c>
      <c r="E55" s="13" t="str">
        <f>IFERROR(VLOOKUP(B55,Players!$A$2:$E$251,4,FALSE),"")</f>
        <v>MI</v>
      </c>
      <c r="F55" s="13">
        <f>IFERROR(VLOOKUP(B55,Players!$A$2:$E$251,5,FALSE),"")</f>
        <v>0</v>
      </c>
      <c r="G55" s="14"/>
      <c r="H55" s="14" t="s">
        <v>886</v>
      </c>
    </row>
    <row r="56" spans="1:8" x14ac:dyDescent="0.2">
      <c r="A56" s="10" t="s">
        <v>584</v>
      </c>
      <c r="B56" s="10" t="s">
        <v>321</v>
      </c>
      <c r="C56" s="13" t="str">
        <f>IFERROR(VLOOKUP(B56,Players!$A$2:$E$251,2,FALSE),"")</f>
        <v>Ryan Rickelton</v>
      </c>
      <c r="D56" s="13" t="str">
        <f>IFERROR(VLOOKUP(B56,Players!$A$2:$E$251,3,FALSE),"")</f>
        <v>WK</v>
      </c>
      <c r="E56" s="13" t="str">
        <f>IFERROR(VLOOKUP(B56,Players!$A$2:$E$251,4,FALSE),"")</f>
        <v>MI</v>
      </c>
      <c r="F56" s="13">
        <f>IFERROR(VLOOKUP(B56,Players!$A$2:$E$251,5,FALSE),"")</f>
        <v>0</v>
      </c>
      <c r="G56" s="14"/>
      <c r="H56" s="14" t="s">
        <v>886</v>
      </c>
    </row>
    <row r="57" spans="1:8" x14ac:dyDescent="0.2">
      <c r="A57" s="10" t="s">
        <v>584</v>
      </c>
      <c r="B57" s="10" t="s">
        <v>323</v>
      </c>
      <c r="C57" s="13" t="str">
        <f>IFERROR(VLOOKUP(B57,Players!$A$2:$E$251,2,FALSE),"")</f>
        <v>Quinton de Kock</v>
      </c>
      <c r="D57" s="13" t="str">
        <f>IFERROR(VLOOKUP(B57,Players!$A$2:$E$251,3,FALSE),"")</f>
        <v>WK</v>
      </c>
      <c r="E57" s="13" t="str">
        <f>IFERROR(VLOOKUP(B57,Players!$A$2:$E$251,4,FALSE),"")</f>
        <v>MI</v>
      </c>
      <c r="F57" s="13">
        <f>IFERROR(VLOOKUP(B57,Players!$A$2:$E$251,5,FALSE),"")</f>
        <v>0</v>
      </c>
      <c r="G57" s="14"/>
      <c r="H57" s="14" t="s">
        <v>886</v>
      </c>
    </row>
    <row r="58" spans="1:8" x14ac:dyDescent="0.2">
      <c r="A58" s="10" t="s">
        <v>584</v>
      </c>
      <c r="B58" s="10" t="s">
        <v>325</v>
      </c>
      <c r="C58" s="13" t="str">
        <f>IFERROR(VLOOKUP(B58,Players!$A$2:$E$251,2,FALSE),"")</f>
        <v>Danish Malewar</v>
      </c>
      <c r="D58" s="13" t="str">
        <f>IFERROR(VLOOKUP(B58,Players!$A$2:$E$251,3,FALSE),"")</f>
        <v>BAT</v>
      </c>
      <c r="E58" s="13" t="str">
        <f>IFERROR(VLOOKUP(B58,Players!$A$2:$E$251,4,FALSE),"")</f>
        <v>MI</v>
      </c>
      <c r="F58" s="13">
        <f>IFERROR(VLOOKUP(B58,Players!$A$2:$E$251,5,FALSE),"")</f>
        <v>0</v>
      </c>
      <c r="G58" s="14"/>
      <c r="H58" s="14" t="s">
        <v>886</v>
      </c>
    </row>
    <row r="59" spans="1:8" x14ac:dyDescent="0.2">
      <c r="A59" s="10" t="s">
        <v>584</v>
      </c>
      <c r="B59" s="10" t="s">
        <v>327</v>
      </c>
      <c r="C59" s="13" t="str">
        <f>IFERROR(VLOOKUP(B59,Players!$A$2:$E$251,2,FALSE),"")</f>
        <v>N. Tilak Varma</v>
      </c>
      <c r="D59" s="13" t="str">
        <f>IFERROR(VLOOKUP(B59,Players!$A$2:$E$251,3,FALSE),"")</f>
        <v>BAT</v>
      </c>
      <c r="E59" s="13" t="str">
        <f>IFERROR(VLOOKUP(B59,Players!$A$2:$E$251,4,FALSE),"")</f>
        <v>MI</v>
      </c>
      <c r="F59" s="13">
        <f>IFERROR(VLOOKUP(B59,Players!$A$2:$E$251,5,FALSE),"")</f>
        <v>0</v>
      </c>
      <c r="G59" s="14"/>
      <c r="H59" s="14" t="s">
        <v>886</v>
      </c>
    </row>
    <row r="60" spans="1:8" x14ac:dyDescent="0.2">
      <c r="A60" s="10" t="s">
        <v>584</v>
      </c>
      <c r="B60" s="10" t="s">
        <v>329</v>
      </c>
      <c r="C60" s="13" t="str">
        <f>IFERROR(VLOOKUP(B60,Players!$A$2:$E$251,2,FALSE),"")</f>
        <v>Hardik Pandya</v>
      </c>
      <c r="D60" s="13" t="str">
        <f>IFERROR(VLOOKUP(B60,Players!$A$2:$E$251,3,FALSE),"")</f>
        <v>AR</v>
      </c>
      <c r="E60" s="13" t="str">
        <f>IFERROR(VLOOKUP(B60,Players!$A$2:$E$251,4,FALSE),"")</f>
        <v>MI</v>
      </c>
      <c r="F60" s="13">
        <f>IFERROR(VLOOKUP(B60,Players!$A$2:$E$251,5,FALSE),"")</f>
        <v>0</v>
      </c>
      <c r="G60" s="14"/>
      <c r="H60" s="14" t="s">
        <v>886</v>
      </c>
    </row>
    <row r="61" spans="1:8" x14ac:dyDescent="0.2">
      <c r="A61" s="10" t="s">
        <v>584</v>
      </c>
      <c r="B61" s="10" t="s">
        <v>331</v>
      </c>
      <c r="C61" s="13" t="str">
        <f>IFERROR(VLOOKUP(B61,Players!$A$2:$E$251,2,FALSE),"")</f>
        <v>Naman Dhir</v>
      </c>
      <c r="D61" s="13" t="str">
        <f>IFERROR(VLOOKUP(B61,Players!$A$2:$E$251,3,FALSE),"")</f>
        <v>AR</v>
      </c>
      <c r="E61" s="13" t="str">
        <f>IFERROR(VLOOKUP(B61,Players!$A$2:$E$251,4,FALSE),"")</f>
        <v>MI</v>
      </c>
      <c r="F61" s="13">
        <f>IFERROR(VLOOKUP(B61,Players!$A$2:$E$251,5,FALSE),"")</f>
        <v>0</v>
      </c>
      <c r="G61" s="14"/>
      <c r="H61" s="14" t="s">
        <v>886</v>
      </c>
    </row>
    <row r="62" spans="1:8" x14ac:dyDescent="0.2">
      <c r="A62" s="10" t="s">
        <v>584</v>
      </c>
      <c r="B62" s="10" t="s">
        <v>333</v>
      </c>
      <c r="C62" s="13" t="str">
        <f>IFERROR(VLOOKUP(B62,Players!$A$2:$E$251,2,FALSE),"")</f>
        <v>Mitchell Santner</v>
      </c>
      <c r="D62" s="13" t="str">
        <f>IFERROR(VLOOKUP(B62,Players!$A$2:$E$251,3,FALSE),"")</f>
        <v>AR</v>
      </c>
      <c r="E62" s="13" t="str">
        <f>IFERROR(VLOOKUP(B62,Players!$A$2:$E$251,4,FALSE),"")</f>
        <v>MI</v>
      </c>
      <c r="F62" s="13">
        <f>IFERROR(VLOOKUP(B62,Players!$A$2:$E$251,5,FALSE),"")</f>
        <v>0</v>
      </c>
      <c r="G62" s="14"/>
      <c r="H62" s="14" t="s">
        <v>886</v>
      </c>
    </row>
    <row r="63" spans="1:8" x14ac:dyDescent="0.2">
      <c r="A63" s="10" t="s">
        <v>584</v>
      </c>
      <c r="B63" s="10" t="s">
        <v>335</v>
      </c>
      <c r="C63" s="13" t="str">
        <f>IFERROR(VLOOKUP(B63,Players!$A$2:$E$251,2,FALSE),"")</f>
        <v>Raj Angad Bawa</v>
      </c>
      <c r="D63" s="13" t="str">
        <f>IFERROR(VLOOKUP(B63,Players!$A$2:$E$251,3,FALSE),"")</f>
        <v>AR</v>
      </c>
      <c r="E63" s="13" t="str">
        <f>IFERROR(VLOOKUP(B63,Players!$A$2:$E$251,4,FALSE),"")</f>
        <v>MI</v>
      </c>
      <c r="F63" s="13">
        <f>IFERROR(VLOOKUP(B63,Players!$A$2:$E$251,5,FALSE),"")</f>
        <v>0</v>
      </c>
      <c r="G63" s="14"/>
      <c r="H63" s="14" t="s">
        <v>886</v>
      </c>
    </row>
    <row r="64" spans="1:8" x14ac:dyDescent="0.2">
      <c r="A64" s="10" t="s">
        <v>584</v>
      </c>
      <c r="B64" s="10" t="s">
        <v>337</v>
      </c>
      <c r="C64" s="13" t="str">
        <f>IFERROR(VLOOKUP(B64,Players!$A$2:$E$251,2,FALSE),"")</f>
        <v>Atharva Ankolekar</v>
      </c>
      <c r="D64" s="13" t="str">
        <f>IFERROR(VLOOKUP(B64,Players!$A$2:$E$251,3,FALSE),"")</f>
        <v>AR</v>
      </c>
      <c r="E64" s="13" t="str">
        <f>IFERROR(VLOOKUP(B64,Players!$A$2:$E$251,4,FALSE),"")</f>
        <v>MI</v>
      </c>
      <c r="F64" s="13">
        <f>IFERROR(VLOOKUP(B64,Players!$A$2:$E$251,5,FALSE),"")</f>
        <v>0</v>
      </c>
      <c r="G64" s="14"/>
      <c r="H64" s="14" t="s">
        <v>886</v>
      </c>
    </row>
    <row r="65" spans="1:8" x14ac:dyDescent="0.2">
      <c r="A65" s="10" t="s">
        <v>584</v>
      </c>
      <c r="B65" s="10" t="s">
        <v>339</v>
      </c>
      <c r="C65" s="13" t="str">
        <f>IFERROR(VLOOKUP(B65,Players!$A$2:$E$251,2,FALSE),"")</f>
        <v>Mayank Rawat</v>
      </c>
      <c r="D65" s="13" t="str">
        <f>IFERROR(VLOOKUP(B65,Players!$A$2:$E$251,3,FALSE),"")</f>
        <v>AR</v>
      </c>
      <c r="E65" s="13" t="str">
        <f>IFERROR(VLOOKUP(B65,Players!$A$2:$E$251,4,FALSE),"")</f>
        <v>MI</v>
      </c>
      <c r="F65" s="13">
        <f>IFERROR(VLOOKUP(B65,Players!$A$2:$E$251,5,FALSE),"")</f>
        <v>0</v>
      </c>
      <c r="G65" s="14"/>
      <c r="H65" s="14" t="s">
        <v>886</v>
      </c>
    </row>
    <row r="66" spans="1:8" x14ac:dyDescent="0.2">
      <c r="A66" s="10" t="s">
        <v>584</v>
      </c>
      <c r="B66" s="10" t="s">
        <v>341</v>
      </c>
      <c r="C66" s="13" t="str">
        <f>IFERROR(VLOOKUP(B66,Players!$A$2:$E$251,2,FALSE),"")</f>
        <v>Corbin Bosch</v>
      </c>
      <c r="D66" s="13" t="str">
        <f>IFERROR(VLOOKUP(B66,Players!$A$2:$E$251,3,FALSE),"")</f>
        <v>AR</v>
      </c>
      <c r="E66" s="13" t="str">
        <f>IFERROR(VLOOKUP(B66,Players!$A$2:$E$251,4,FALSE),"")</f>
        <v>MI</v>
      </c>
      <c r="F66" s="13">
        <f>IFERROR(VLOOKUP(B66,Players!$A$2:$E$251,5,FALSE),"")</f>
        <v>0</v>
      </c>
      <c r="G66" s="14"/>
      <c r="H66" s="14" t="s">
        <v>886</v>
      </c>
    </row>
    <row r="67" spans="1:8" x14ac:dyDescent="0.2">
      <c r="A67" s="10" t="s">
        <v>584</v>
      </c>
      <c r="B67" s="10" t="s">
        <v>343</v>
      </c>
      <c r="C67" s="13" t="str">
        <f>IFERROR(VLOOKUP(B67,Players!$A$2:$E$251,2,FALSE),"")</f>
        <v>Will Jacks</v>
      </c>
      <c r="D67" s="13" t="str">
        <f>IFERROR(VLOOKUP(B67,Players!$A$2:$E$251,3,FALSE),"")</f>
        <v>AR</v>
      </c>
      <c r="E67" s="13" t="str">
        <f>IFERROR(VLOOKUP(B67,Players!$A$2:$E$251,4,FALSE),"")</f>
        <v>MI</v>
      </c>
      <c r="F67" s="13">
        <f>IFERROR(VLOOKUP(B67,Players!$A$2:$E$251,5,FALSE),"")</f>
        <v>0</v>
      </c>
      <c r="G67" s="14"/>
      <c r="H67" s="14" t="s">
        <v>886</v>
      </c>
    </row>
    <row r="68" spans="1:8" x14ac:dyDescent="0.2">
      <c r="A68" s="10" t="s">
        <v>584</v>
      </c>
      <c r="B68" s="10" t="s">
        <v>345</v>
      </c>
      <c r="C68" s="13" t="str">
        <f>IFERROR(VLOOKUP(B68,Players!$A$2:$E$251,2,FALSE),"")</f>
        <v>Shardul Thakur</v>
      </c>
      <c r="D68" s="13" t="str">
        <f>IFERROR(VLOOKUP(B68,Players!$A$2:$E$251,3,FALSE),"")</f>
        <v>AR</v>
      </c>
      <c r="E68" s="13" t="str">
        <f>IFERROR(VLOOKUP(B68,Players!$A$2:$E$251,4,FALSE),"")</f>
        <v>MI</v>
      </c>
      <c r="F68" s="13">
        <f>IFERROR(VLOOKUP(B68,Players!$A$2:$E$251,5,FALSE),"")</f>
        <v>0</v>
      </c>
      <c r="G68" s="14"/>
      <c r="H68" s="14" t="s">
        <v>886</v>
      </c>
    </row>
    <row r="69" spans="1:8" x14ac:dyDescent="0.2">
      <c r="A69" s="10" t="s">
        <v>584</v>
      </c>
      <c r="B69" s="10" t="s">
        <v>347</v>
      </c>
      <c r="C69" s="13" t="str">
        <f>IFERROR(VLOOKUP(B69,Players!$A$2:$E$251,2,FALSE),"")</f>
        <v>Trent Boult</v>
      </c>
      <c r="D69" s="13" t="str">
        <f>IFERROR(VLOOKUP(B69,Players!$A$2:$E$251,3,FALSE),"")</f>
        <v>BWL</v>
      </c>
      <c r="E69" s="13" t="str">
        <f>IFERROR(VLOOKUP(B69,Players!$A$2:$E$251,4,FALSE),"")</f>
        <v>MI</v>
      </c>
      <c r="F69" s="13">
        <f>IFERROR(VLOOKUP(B69,Players!$A$2:$E$251,5,FALSE),"")</f>
        <v>0</v>
      </c>
      <c r="G69" s="14"/>
      <c r="H69" s="14" t="s">
        <v>886</v>
      </c>
    </row>
    <row r="70" spans="1:8" x14ac:dyDescent="0.2">
      <c r="A70" s="10" t="s">
        <v>584</v>
      </c>
      <c r="B70" s="10" t="s">
        <v>349</v>
      </c>
      <c r="C70" s="13" t="str">
        <f>IFERROR(VLOOKUP(B70,Players!$A$2:$E$251,2,FALSE),"")</f>
        <v>Mayank Markande</v>
      </c>
      <c r="D70" s="13" t="str">
        <f>IFERROR(VLOOKUP(B70,Players!$A$2:$E$251,3,FALSE),"")</f>
        <v>BWL</v>
      </c>
      <c r="E70" s="13" t="str">
        <f>IFERROR(VLOOKUP(B70,Players!$A$2:$E$251,4,FALSE),"")</f>
        <v>MI</v>
      </c>
      <c r="F70" s="13">
        <f>IFERROR(VLOOKUP(B70,Players!$A$2:$E$251,5,FALSE),"")</f>
        <v>0</v>
      </c>
      <c r="G70" s="14"/>
      <c r="H70" s="14" t="s">
        <v>886</v>
      </c>
    </row>
    <row r="71" spans="1:8" x14ac:dyDescent="0.2">
      <c r="A71" s="10" t="s">
        <v>584</v>
      </c>
      <c r="B71" s="10" t="s">
        <v>351</v>
      </c>
      <c r="C71" s="13" t="str">
        <f>IFERROR(VLOOKUP(B71,Players!$A$2:$E$251,2,FALSE),"")</f>
        <v>Deepak Chahar</v>
      </c>
      <c r="D71" s="13" t="str">
        <f>IFERROR(VLOOKUP(B71,Players!$A$2:$E$251,3,FALSE),"")</f>
        <v>BWL</v>
      </c>
      <c r="E71" s="13" t="str">
        <f>IFERROR(VLOOKUP(B71,Players!$A$2:$E$251,4,FALSE),"")</f>
        <v>MI</v>
      </c>
      <c r="F71" s="13">
        <f>IFERROR(VLOOKUP(B71,Players!$A$2:$E$251,5,FALSE),"")</f>
        <v>0</v>
      </c>
      <c r="G71" s="14"/>
      <c r="H71" s="14" t="s">
        <v>886</v>
      </c>
    </row>
    <row r="72" spans="1:8" x14ac:dyDescent="0.2">
      <c r="A72" s="10" t="s">
        <v>584</v>
      </c>
      <c r="B72" s="10" t="s">
        <v>353</v>
      </c>
      <c r="C72" s="13" t="str">
        <f>IFERROR(VLOOKUP(B72,Players!$A$2:$E$251,2,FALSE),"")</f>
        <v>Ashwani Kumar</v>
      </c>
      <c r="D72" s="13" t="str">
        <f>IFERROR(VLOOKUP(B72,Players!$A$2:$E$251,3,FALSE),"")</f>
        <v>BWL</v>
      </c>
      <c r="E72" s="13" t="str">
        <f>IFERROR(VLOOKUP(B72,Players!$A$2:$E$251,4,FALSE),"")</f>
        <v>MI</v>
      </c>
      <c r="F72" s="13">
        <f>IFERROR(VLOOKUP(B72,Players!$A$2:$E$251,5,FALSE),"")</f>
        <v>0</v>
      </c>
      <c r="G72" s="14"/>
      <c r="H72" s="14" t="s">
        <v>886</v>
      </c>
    </row>
    <row r="73" spans="1:8" x14ac:dyDescent="0.2">
      <c r="A73" s="10" t="s">
        <v>584</v>
      </c>
      <c r="B73" s="10" t="s">
        <v>355</v>
      </c>
      <c r="C73" s="13" t="str">
        <f>IFERROR(VLOOKUP(B73,Players!$A$2:$E$251,2,FALSE),"")</f>
        <v>Raghu Sharma</v>
      </c>
      <c r="D73" s="13" t="str">
        <f>IFERROR(VLOOKUP(B73,Players!$A$2:$E$251,3,FALSE),"")</f>
        <v>BWL</v>
      </c>
      <c r="E73" s="13" t="str">
        <f>IFERROR(VLOOKUP(B73,Players!$A$2:$E$251,4,FALSE),"")</f>
        <v>MI</v>
      </c>
      <c r="F73" s="13">
        <f>IFERROR(VLOOKUP(B73,Players!$A$2:$E$251,5,FALSE),"")</f>
        <v>0</v>
      </c>
      <c r="G73" s="14"/>
      <c r="H73" s="14" t="s">
        <v>886</v>
      </c>
    </row>
    <row r="74" spans="1:8" x14ac:dyDescent="0.2">
      <c r="A74" s="10" t="s">
        <v>584</v>
      </c>
      <c r="B74" s="10" t="s">
        <v>357</v>
      </c>
      <c r="C74" s="13" t="str">
        <f>IFERROR(VLOOKUP(B74,Players!$A$2:$E$251,2,FALSE),"")</f>
        <v>Mohammad Izhar</v>
      </c>
      <c r="D74" s="13" t="str">
        <f>IFERROR(VLOOKUP(B74,Players!$A$2:$E$251,3,FALSE),"")</f>
        <v>BWL</v>
      </c>
      <c r="E74" s="13" t="str">
        <f>IFERROR(VLOOKUP(B74,Players!$A$2:$E$251,4,FALSE),"")</f>
        <v>MI</v>
      </c>
      <c r="F74" s="13">
        <f>IFERROR(VLOOKUP(B74,Players!$A$2:$E$251,5,FALSE),"")</f>
        <v>0</v>
      </c>
      <c r="G74" s="14"/>
      <c r="H74" s="14" t="s">
        <v>886</v>
      </c>
    </row>
    <row r="75" spans="1:8" x14ac:dyDescent="0.2">
      <c r="A75" s="10" t="s">
        <v>584</v>
      </c>
      <c r="B75" s="10" t="s">
        <v>359</v>
      </c>
      <c r="C75" s="13" t="str">
        <f>IFERROR(VLOOKUP(B75,Players!$A$2:$E$251,2,FALSE),"")</f>
        <v>Allah Ghazanfar</v>
      </c>
      <c r="D75" s="13" t="str">
        <f>IFERROR(VLOOKUP(B75,Players!$A$2:$E$251,3,FALSE),"")</f>
        <v>BWL</v>
      </c>
      <c r="E75" s="13" t="str">
        <f>IFERROR(VLOOKUP(B75,Players!$A$2:$E$251,4,FALSE),"")</f>
        <v>MI</v>
      </c>
      <c r="F75" s="13">
        <f>IFERROR(VLOOKUP(B75,Players!$A$2:$E$251,5,FALSE),"")</f>
        <v>0</v>
      </c>
      <c r="G75" s="14"/>
      <c r="H75" s="14" t="s">
        <v>886</v>
      </c>
    </row>
    <row r="76" spans="1:8" x14ac:dyDescent="0.2">
      <c r="A76" s="10" t="s">
        <v>584</v>
      </c>
      <c r="B76" s="10" t="s">
        <v>361</v>
      </c>
      <c r="C76" s="13" t="str">
        <f>IFERROR(VLOOKUP(B76,Players!$A$2:$E$251,2,FALSE),"")</f>
        <v>Jasprit Bumrah</v>
      </c>
      <c r="D76" s="13" t="str">
        <f>IFERROR(VLOOKUP(B76,Players!$A$2:$E$251,3,FALSE),"")</f>
        <v>BWL</v>
      </c>
      <c r="E76" s="13" t="str">
        <f>IFERROR(VLOOKUP(B76,Players!$A$2:$E$251,4,FALSE),"")</f>
        <v>MI</v>
      </c>
      <c r="F76" s="13">
        <f>IFERROR(VLOOKUP(B76,Players!$A$2:$E$251,5,FALSE),"")</f>
        <v>0</v>
      </c>
      <c r="G76" s="14"/>
      <c r="H76" s="14" t="s">
        <v>886</v>
      </c>
    </row>
    <row r="77" spans="1:8" x14ac:dyDescent="0.2">
      <c r="A77" s="10" t="s">
        <v>584</v>
      </c>
      <c r="B77" s="10" t="s">
        <v>207</v>
      </c>
      <c r="C77" s="13" t="str">
        <f>IFERROR(VLOOKUP(B77,Players!$A$2:$E$251,2,FALSE),"")</f>
        <v>Ajinkya Rahane</v>
      </c>
      <c r="D77" s="13" t="str">
        <f>IFERROR(VLOOKUP(B77,Players!$A$2:$E$251,3,FALSE),"")</f>
        <v>BAT</v>
      </c>
      <c r="E77" s="13" t="str">
        <f>IFERROR(VLOOKUP(B77,Players!$A$2:$E$251,4,FALSE),"")</f>
        <v>KKR</v>
      </c>
      <c r="F77" s="13">
        <f>IFERROR(VLOOKUP(B77,Players!$A$2:$E$251,5,FALSE),"")</f>
        <v>0</v>
      </c>
      <c r="G77" s="14"/>
      <c r="H77" s="14" t="s">
        <v>887</v>
      </c>
    </row>
    <row r="78" spans="1:8" x14ac:dyDescent="0.2">
      <c r="A78" s="10" t="s">
        <v>584</v>
      </c>
      <c r="B78" s="10" t="s">
        <v>211</v>
      </c>
      <c r="C78" s="13" t="str">
        <f>IFERROR(VLOOKUP(B78,Players!$A$2:$E$251,2,FALSE),"")</f>
        <v>Rinku Singh</v>
      </c>
      <c r="D78" s="13" t="str">
        <f>IFERROR(VLOOKUP(B78,Players!$A$2:$E$251,3,FALSE),"")</f>
        <v>BAT</v>
      </c>
      <c r="E78" s="13" t="str">
        <f>IFERROR(VLOOKUP(B78,Players!$A$2:$E$251,4,FALSE),"")</f>
        <v>KKR</v>
      </c>
      <c r="F78" s="13">
        <f>IFERROR(VLOOKUP(B78,Players!$A$2:$E$251,5,FALSE),"")</f>
        <v>0</v>
      </c>
      <c r="G78" s="14"/>
      <c r="H78" s="14" t="s">
        <v>887</v>
      </c>
    </row>
    <row r="79" spans="1:8" x14ac:dyDescent="0.2">
      <c r="A79" s="10" t="s">
        <v>584</v>
      </c>
      <c r="B79" s="10" t="s">
        <v>213</v>
      </c>
      <c r="C79" s="13" t="str">
        <f>IFERROR(VLOOKUP(B79,Players!$A$2:$E$251,2,FALSE),"")</f>
        <v>Angkrish Raghuvanshi</v>
      </c>
      <c r="D79" s="13" t="str">
        <f>IFERROR(VLOOKUP(B79,Players!$A$2:$E$251,3,FALSE),"")</f>
        <v>BAT</v>
      </c>
      <c r="E79" s="13" t="str">
        <f>IFERROR(VLOOKUP(B79,Players!$A$2:$E$251,4,FALSE),"")</f>
        <v>KKR</v>
      </c>
      <c r="F79" s="13">
        <f>IFERROR(VLOOKUP(B79,Players!$A$2:$E$251,5,FALSE),"")</f>
        <v>0</v>
      </c>
      <c r="G79" s="14"/>
      <c r="H79" s="14" t="s">
        <v>887</v>
      </c>
    </row>
    <row r="80" spans="1:8" x14ac:dyDescent="0.2">
      <c r="A80" s="10" t="s">
        <v>584</v>
      </c>
      <c r="B80" s="10" t="s">
        <v>215</v>
      </c>
      <c r="C80" s="13" t="str">
        <f>IFERROR(VLOOKUP(B80,Players!$A$2:$E$251,2,FALSE),"")</f>
        <v>Manish Pandey</v>
      </c>
      <c r="D80" s="13" t="str">
        <f>IFERROR(VLOOKUP(B80,Players!$A$2:$E$251,3,FALSE),"")</f>
        <v>BAT</v>
      </c>
      <c r="E80" s="13" t="str">
        <f>IFERROR(VLOOKUP(B80,Players!$A$2:$E$251,4,FALSE),"")</f>
        <v>KKR</v>
      </c>
      <c r="F80" s="13">
        <f>IFERROR(VLOOKUP(B80,Players!$A$2:$E$251,5,FALSE),"")</f>
        <v>0</v>
      </c>
      <c r="G80" s="14"/>
      <c r="H80" s="14" t="s">
        <v>887</v>
      </c>
    </row>
    <row r="81" spans="1:8" x14ac:dyDescent="0.2">
      <c r="A81" s="10" t="s">
        <v>584</v>
      </c>
      <c r="B81" s="10" t="s">
        <v>217</v>
      </c>
      <c r="C81" s="13" t="str">
        <f>IFERROR(VLOOKUP(B81,Players!$A$2:$E$251,2,FALSE),"")</f>
        <v>Finn Allen</v>
      </c>
      <c r="D81" s="13" t="str">
        <f>IFERROR(VLOOKUP(B81,Players!$A$2:$E$251,3,FALSE),"")</f>
        <v>WK</v>
      </c>
      <c r="E81" s="13" t="str">
        <f>IFERROR(VLOOKUP(B81,Players!$A$2:$E$251,4,FALSE),"")</f>
        <v>KKR</v>
      </c>
      <c r="F81" s="13">
        <f>IFERROR(VLOOKUP(B81,Players!$A$2:$E$251,5,FALSE),"")</f>
        <v>0</v>
      </c>
      <c r="G81" s="14"/>
      <c r="H81" s="14" t="s">
        <v>887</v>
      </c>
    </row>
    <row r="82" spans="1:8" x14ac:dyDescent="0.2">
      <c r="A82" s="10" t="s">
        <v>584</v>
      </c>
      <c r="B82" s="10" t="s">
        <v>219</v>
      </c>
      <c r="C82" s="13" t="str">
        <f>IFERROR(VLOOKUP(B82,Players!$A$2:$E$251,2,FALSE),"")</f>
        <v>Tejasvi Singh</v>
      </c>
      <c r="D82" s="13" t="str">
        <f>IFERROR(VLOOKUP(B82,Players!$A$2:$E$251,3,FALSE),"")</f>
        <v>WK</v>
      </c>
      <c r="E82" s="13" t="str">
        <f>IFERROR(VLOOKUP(B82,Players!$A$2:$E$251,4,FALSE),"")</f>
        <v>KKR</v>
      </c>
      <c r="F82" s="13">
        <f>IFERROR(VLOOKUP(B82,Players!$A$2:$E$251,5,FALSE),"")</f>
        <v>0</v>
      </c>
      <c r="G82" s="14"/>
      <c r="H82" s="14" t="s">
        <v>887</v>
      </c>
    </row>
    <row r="83" spans="1:8" x14ac:dyDescent="0.2">
      <c r="A83" s="10" t="s">
        <v>584</v>
      </c>
      <c r="B83" s="10" t="s">
        <v>221</v>
      </c>
      <c r="C83" s="13" t="str">
        <f>IFERROR(VLOOKUP(B83,Players!$A$2:$E$251,2,FALSE),"")</f>
        <v>Rahul Tripathi</v>
      </c>
      <c r="D83" s="13" t="str">
        <f>IFERROR(VLOOKUP(B83,Players!$A$2:$E$251,3,FALSE),"")</f>
        <v>BAT</v>
      </c>
      <c r="E83" s="13" t="str">
        <f>IFERROR(VLOOKUP(B83,Players!$A$2:$E$251,4,FALSE),"")</f>
        <v>KKR</v>
      </c>
      <c r="F83" s="13">
        <f>IFERROR(VLOOKUP(B83,Players!$A$2:$E$251,5,FALSE),"")</f>
        <v>0</v>
      </c>
      <c r="G83" s="14"/>
      <c r="H83" s="14" t="s">
        <v>887</v>
      </c>
    </row>
    <row r="84" spans="1:8" x14ac:dyDescent="0.2">
      <c r="A84" s="10" t="s">
        <v>584</v>
      </c>
      <c r="B84" s="10" t="s">
        <v>223</v>
      </c>
      <c r="C84" s="13" t="str">
        <f>IFERROR(VLOOKUP(B84,Players!$A$2:$E$251,2,FALSE),"")</f>
        <v>Tim Seifert</v>
      </c>
      <c r="D84" s="13" t="str">
        <f>IFERROR(VLOOKUP(B84,Players!$A$2:$E$251,3,FALSE),"")</f>
        <v>WK</v>
      </c>
      <c r="E84" s="13" t="str">
        <f>IFERROR(VLOOKUP(B84,Players!$A$2:$E$251,4,FALSE),"")</f>
        <v>KKR</v>
      </c>
      <c r="F84" s="13">
        <f>IFERROR(VLOOKUP(B84,Players!$A$2:$E$251,5,FALSE),"")</f>
        <v>0</v>
      </c>
      <c r="G84" s="14"/>
      <c r="H84" s="14" t="s">
        <v>887</v>
      </c>
    </row>
    <row r="85" spans="1:8" x14ac:dyDescent="0.2">
      <c r="A85" s="10" t="s">
        <v>584</v>
      </c>
      <c r="B85" s="10" t="s">
        <v>225</v>
      </c>
      <c r="C85" s="13" t="str">
        <f>IFERROR(VLOOKUP(B85,Players!$A$2:$E$251,2,FALSE),"")</f>
        <v>Rovman Powell</v>
      </c>
      <c r="D85" s="13" t="str">
        <f>IFERROR(VLOOKUP(B85,Players!$A$2:$E$251,3,FALSE),"")</f>
        <v>BAT</v>
      </c>
      <c r="E85" s="13" t="str">
        <f>IFERROR(VLOOKUP(B85,Players!$A$2:$E$251,4,FALSE),"")</f>
        <v>KKR</v>
      </c>
      <c r="F85" s="13">
        <f>IFERROR(VLOOKUP(B85,Players!$A$2:$E$251,5,FALSE),"")</f>
        <v>0</v>
      </c>
      <c r="G85" s="14"/>
      <c r="H85" s="14" t="s">
        <v>887</v>
      </c>
    </row>
    <row r="86" spans="1:8" x14ac:dyDescent="0.2">
      <c r="A86" s="10" t="s">
        <v>584</v>
      </c>
      <c r="B86" s="10" t="s">
        <v>227</v>
      </c>
      <c r="C86" s="13" t="str">
        <f>IFERROR(VLOOKUP(B86,Players!$A$2:$E$251,2,FALSE),"")</f>
        <v>Anukul Roy</v>
      </c>
      <c r="D86" s="13" t="str">
        <f>IFERROR(VLOOKUP(B86,Players!$A$2:$E$251,3,FALSE),"")</f>
        <v>AR</v>
      </c>
      <c r="E86" s="13" t="str">
        <f>IFERROR(VLOOKUP(B86,Players!$A$2:$E$251,4,FALSE),"")</f>
        <v>KKR</v>
      </c>
      <c r="F86" s="13">
        <f>IFERROR(VLOOKUP(B86,Players!$A$2:$E$251,5,FALSE),"")</f>
        <v>0</v>
      </c>
      <c r="G86" s="14"/>
      <c r="H86" s="14" t="s">
        <v>887</v>
      </c>
    </row>
    <row r="87" spans="1:8" x14ac:dyDescent="0.2">
      <c r="A87" s="10" t="s">
        <v>584</v>
      </c>
      <c r="B87" s="10" t="s">
        <v>229</v>
      </c>
      <c r="C87" s="13" t="str">
        <f>IFERROR(VLOOKUP(B87,Players!$A$2:$E$251,2,FALSE),"")</f>
        <v>Cameron Green</v>
      </c>
      <c r="D87" s="13" t="str">
        <f>IFERROR(VLOOKUP(B87,Players!$A$2:$E$251,3,FALSE),"")</f>
        <v>AR</v>
      </c>
      <c r="E87" s="13" t="str">
        <f>IFERROR(VLOOKUP(B87,Players!$A$2:$E$251,4,FALSE),"")</f>
        <v>KKR</v>
      </c>
      <c r="F87" s="13">
        <f>IFERROR(VLOOKUP(B87,Players!$A$2:$E$251,5,FALSE),"")</f>
        <v>0</v>
      </c>
      <c r="G87" s="14"/>
      <c r="H87" s="14" t="s">
        <v>887</v>
      </c>
    </row>
    <row r="88" spans="1:8" x14ac:dyDescent="0.2">
      <c r="A88" s="10" t="s">
        <v>584</v>
      </c>
      <c r="B88" s="10" t="s">
        <v>231</v>
      </c>
      <c r="C88" s="13" t="str">
        <f>IFERROR(VLOOKUP(B88,Players!$A$2:$E$251,2,FALSE),"")</f>
        <v>Sarthak Ranjan</v>
      </c>
      <c r="D88" s="13" t="str">
        <f>IFERROR(VLOOKUP(B88,Players!$A$2:$E$251,3,FALSE),"")</f>
        <v>AR</v>
      </c>
      <c r="E88" s="13" t="str">
        <f>IFERROR(VLOOKUP(B88,Players!$A$2:$E$251,4,FALSE),"")</f>
        <v>KKR</v>
      </c>
      <c r="F88" s="13">
        <f>IFERROR(VLOOKUP(B88,Players!$A$2:$E$251,5,FALSE),"")</f>
        <v>0</v>
      </c>
      <c r="G88" s="14"/>
      <c r="H88" s="14" t="s">
        <v>887</v>
      </c>
    </row>
    <row r="89" spans="1:8" x14ac:dyDescent="0.2">
      <c r="A89" s="10" t="s">
        <v>584</v>
      </c>
      <c r="B89" s="10" t="s">
        <v>233</v>
      </c>
      <c r="C89" s="13" t="str">
        <f>IFERROR(VLOOKUP(B89,Players!$A$2:$E$251,2,FALSE),"")</f>
        <v>Daksh Kamra</v>
      </c>
      <c r="D89" s="13" t="str">
        <f>IFERROR(VLOOKUP(B89,Players!$A$2:$E$251,3,FALSE),"")</f>
        <v>AR</v>
      </c>
      <c r="E89" s="13" t="str">
        <f>IFERROR(VLOOKUP(B89,Players!$A$2:$E$251,4,FALSE),"")</f>
        <v>KKR</v>
      </c>
      <c r="F89" s="13">
        <f>IFERROR(VLOOKUP(B89,Players!$A$2:$E$251,5,FALSE),"")</f>
        <v>0</v>
      </c>
      <c r="G89" s="14"/>
      <c r="H89" s="14" t="s">
        <v>887</v>
      </c>
    </row>
    <row r="90" spans="1:8" x14ac:dyDescent="0.2">
      <c r="A90" s="10" t="s">
        <v>584</v>
      </c>
      <c r="B90" s="10" t="s">
        <v>235</v>
      </c>
      <c r="C90" s="13" t="str">
        <f>IFERROR(VLOOKUP(B90,Players!$A$2:$E$251,2,FALSE),"")</f>
        <v>Rachin Ravindra</v>
      </c>
      <c r="D90" s="13" t="str">
        <f>IFERROR(VLOOKUP(B90,Players!$A$2:$E$251,3,FALSE),"")</f>
        <v>AR</v>
      </c>
      <c r="E90" s="13" t="str">
        <f>IFERROR(VLOOKUP(B90,Players!$A$2:$E$251,4,FALSE),"")</f>
        <v>KKR</v>
      </c>
      <c r="F90" s="13">
        <f>IFERROR(VLOOKUP(B90,Players!$A$2:$E$251,5,FALSE),"")</f>
        <v>0</v>
      </c>
      <c r="G90" s="14"/>
      <c r="H90" s="14" t="s">
        <v>887</v>
      </c>
    </row>
    <row r="91" spans="1:8" x14ac:dyDescent="0.2">
      <c r="A91" s="10" t="s">
        <v>584</v>
      </c>
      <c r="B91" s="10" t="s">
        <v>237</v>
      </c>
      <c r="C91" s="13" t="str">
        <f>IFERROR(VLOOKUP(B91,Players!$A$2:$E$251,2,FALSE),"")</f>
        <v>Ramandeep Singh</v>
      </c>
      <c r="D91" s="13" t="str">
        <f>IFERROR(VLOOKUP(B91,Players!$A$2:$E$251,3,FALSE),"")</f>
        <v>AR</v>
      </c>
      <c r="E91" s="13" t="str">
        <f>IFERROR(VLOOKUP(B91,Players!$A$2:$E$251,4,FALSE),"")</f>
        <v>KKR</v>
      </c>
      <c r="F91" s="13">
        <f>IFERROR(VLOOKUP(B91,Players!$A$2:$E$251,5,FALSE),"")</f>
        <v>0</v>
      </c>
      <c r="G91" s="14"/>
      <c r="H91" s="14" t="s">
        <v>887</v>
      </c>
    </row>
    <row r="92" spans="1:8" x14ac:dyDescent="0.2">
      <c r="A92" s="10" t="s">
        <v>584</v>
      </c>
      <c r="B92" s="10" t="s">
        <v>239</v>
      </c>
      <c r="C92" s="13" t="str">
        <f>IFERROR(VLOOKUP(B92,Players!$A$2:$E$251,2,FALSE),"")</f>
        <v>Sunil Narine</v>
      </c>
      <c r="D92" s="13" t="str">
        <f>IFERROR(VLOOKUP(B92,Players!$A$2:$E$251,3,FALSE),"")</f>
        <v>AR</v>
      </c>
      <c r="E92" s="13" t="str">
        <f>IFERROR(VLOOKUP(B92,Players!$A$2:$E$251,4,FALSE),"")</f>
        <v>KKR</v>
      </c>
      <c r="F92" s="13">
        <f>IFERROR(VLOOKUP(B92,Players!$A$2:$E$251,5,FALSE),"")</f>
        <v>0</v>
      </c>
      <c r="G92" s="14"/>
      <c r="H92" s="14" t="s">
        <v>887</v>
      </c>
    </row>
    <row r="93" spans="1:8" x14ac:dyDescent="0.2">
      <c r="A93" s="10" t="s">
        <v>584</v>
      </c>
      <c r="B93" s="10" t="s">
        <v>241</v>
      </c>
      <c r="C93" s="13" t="str">
        <f>IFERROR(VLOOKUP(B93,Players!$A$2:$E$251,2,FALSE),"")</f>
        <v>Blessing Muzarabani</v>
      </c>
      <c r="D93" s="13" t="str">
        <f>IFERROR(VLOOKUP(B93,Players!$A$2:$E$251,3,FALSE),"")</f>
        <v>BWL</v>
      </c>
      <c r="E93" s="13" t="str">
        <f>IFERROR(VLOOKUP(B93,Players!$A$2:$E$251,4,FALSE),"")</f>
        <v>KKR</v>
      </c>
      <c r="F93" s="13">
        <f>IFERROR(VLOOKUP(B93,Players!$A$2:$E$251,5,FALSE),"")</f>
        <v>0</v>
      </c>
      <c r="G93" s="14"/>
      <c r="H93" s="14" t="s">
        <v>887</v>
      </c>
    </row>
    <row r="94" spans="1:8" x14ac:dyDescent="0.2">
      <c r="A94" s="10" t="s">
        <v>584</v>
      </c>
      <c r="B94" s="10" t="s">
        <v>243</v>
      </c>
      <c r="C94" s="13" t="str">
        <f>IFERROR(VLOOKUP(B94,Players!$A$2:$E$251,2,FALSE),"")</f>
        <v>Vaibhav Arora</v>
      </c>
      <c r="D94" s="13" t="str">
        <f>IFERROR(VLOOKUP(B94,Players!$A$2:$E$251,3,FALSE),"")</f>
        <v>BWL</v>
      </c>
      <c r="E94" s="13" t="str">
        <f>IFERROR(VLOOKUP(B94,Players!$A$2:$E$251,4,FALSE),"")</f>
        <v>KKR</v>
      </c>
      <c r="F94" s="13">
        <f>IFERROR(VLOOKUP(B94,Players!$A$2:$E$251,5,FALSE),"")</f>
        <v>0</v>
      </c>
      <c r="G94" s="14"/>
      <c r="H94" s="14" t="s">
        <v>887</v>
      </c>
    </row>
    <row r="95" spans="1:8" x14ac:dyDescent="0.2">
      <c r="A95" s="10" t="s">
        <v>584</v>
      </c>
      <c r="B95" s="10" t="s">
        <v>245</v>
      </c>
      <c r="C95" s="13" t="str">
        <f>IFERROR(VLOOKUP(B95,Players!$A$2:$E$251,2,FALSE),"")</f>
        <v>Matheesha Pathirana</v>
      </c>
      <c r="D95" s="13" t="str">
        <f>IFERROR(VLOOKUP(B95,Players!$A$2:$E$251,3,FALSE),"")</f>
        <v>BWL</v>
      </c>
      <c r="E95" s="13" t="str">
        <f>IFERROR(VLOOKUP(B95,Players!$A$2:$E$251,4,FALSE),"")</f>
        <v>KKR</v>
      </c>
      <c r="F95" s="13">
        <f>IFERROR(VLOOKUP(B95,Players!$A$2:$E$251,5,FALSE),"")</f>
        <v>0</v>
      </c>
      <c r="G95" s="14"/>
      <c r="H95" s="14" t="s">
        <v>887</v>
      </c>
    </row>
    <row r="96" spans="1:8" x14ac:dyDescent="0.2">
      <c r="A96" s="10" t="s">
        <v>584</v>
      </c>
      <c r="B96" s="10" t="s">
        <v>247</v>
      </c>
      <c r="C96" s="13" t="str">
        <f>IFERROR(VLOOKUP(B96,Players!$A$2:$E$251,2,FALSE),"")</f>
        <v>Kartik Tyagi</v>
      </c>
      <c r="D96" s="13" t="str">
        <f>IFERROR(VLOOKUP(B96,Players!$A$2:$E$251,3,FALSE),"")</f>
        <v>BWL</v>
      </c>
      <c r="E96" s="13" t="str">
        <f>IFERROR(VLOOKUP(B96,Players!$A$2:$E$251,4,FALSE),"")</f>
        <v>KKR</v>
      </c>
      <c r="F96" s="13">
        <f>IFERROR(VLOOKUP(B96,Players!$A$2:$E$251,5,FALSE),"")</f>
        <v>0</v>
      </c>
      <c r="G96" s="14"/>
      <c r="H96" s="14" t="s">
        <v>887</v>
      </c>
    </row>
    <row r="97" spans="1:8" x14ac:dyDescent="0.2">
      <c r="A97" s="10" t="s">
        <v>584</v>
      </c>
      <c r="B97" s="10" t="s">
        <v>249</v>
      </c>
      <c r="C97" s="13" t="str">
        <f>IFERROR(VLOOKUP(B97,Players!$A$2:$E$251,2,FALSE),"")</f>
        <v>Prashant Solanki</v>
      </c>
      <c r="D97" s="13" t="str">
        <f>IFERROR(VLOOKUP(B97,Players!$A$2:$E$251,3,FALSE),"")</f>
        <v>BWL</v>
      </c>
      <c r="E97" s="13" t="str">
        <f>IFERROR(VLOOKUP(B97,Players!$A$2:$E$251,4,FALSE),"")</f>
        <v>KKR</v>
      </c>
      <c r="F97" s="13">
        <f>IFERROR(VLOOKUP(B97,Players!$A$2:$E$251,5,FALSE),"")</f>
        <v>0</v>
      </c>
      <c r="G97" s="14"/>
      <c r="H97" s="14" t="s">
        <v>887</v>
      </c>
    </row>
    <row r="98" spans="1:8" x14ac:dyDescent="0.2">
      <c r="A98" s="10" t="s">
        <v>584</v>
      </c>
      <c r="B98" s="10" t="s">
        <v>251</v>
      </c>
      <c r="C98" s="13" t="str">
        <f>IFERROR(VLOOKUP(B98,Players!$A$2:$E$251,2,FALSE),"")</f>
        <v>Saurabh Dubey</v>
      </c>
      <c r="D98" s="13" t="str">
        <f>IFERROR(VLOOKUP(B98,Players!$A$2:$E$251,3,FALSE),"")</f>
        <v>BWL</v>
      </c>
      <c r="E98" s="13" t="str">
        <f>IFERROR(VLOOKUP(B98,Players!$A$2:$E$251,4,FALSE),"")</f>
        <v>KKR</v>
      </c>
      <c r="F98" s="13">
        <f>IFERROR(VLOOKUP(B98,Players!$A$2:$E$251,5,FALSE),"")</f>
        <v>0</v>
      </c>
      <c r="G98" s="14"/>
      <c r="H98" s="14" t="s">
        <v>887</v>
      </c>
    </row>
    <row r="99" spans="1:8" x14ac:dyDescent="0.2">
      <c r="A99" s="10" t="s">
        <v>584</v>
      </c>
      <c r="B99" s="10" t="s">
        <v>253</v>
      </c>
      <c r="C99" s="13" t="str">
        <f>IFERROR(VLOOKUP(B99,Players!$A$2:$E$251,2,FALSE),"")</f>
        <v>Navdeep Saini</v>
      </c>
      <c r="D99" s="13" t="str">
        <f>IFERROR(VLOOKUP(B99,Players!$A$2:$E$251,3,FALSE),"")</f>
        <v>BWL</v>
      </c>
      <c r="E99" s="13" t="str">
        <f>IFERROR(VLOOKUP(B99,Players!$A$2:$E$251,4,FALSE),"")</f>
        <v>KKR</v>
      </c>
      <c r="F99" s="13">
        <f>IFERROR(VLOOKUP(B99,Players!$A$2:$E$251,5,FALSE),"")</f>
        <v>0</v>
      </c>
      <c r="G99" s="14"/>
      <c r="H99" s="14" t="s">
        <v>887</v>
      </c>
    </row>
    <row r="100" spans="1:8" x14ac:dyDescent="0.2">
      <c r="A100" s="10" t="s">
        <v>584</v>
      </c>
      <c r="B100" s="10" t="s">
        <v>255</v>
      </c>
      <c r="C100" s="13" t="str">
        <f>IFERROR(VLOOKUP(B100,Players!$A$2:$E$251,2,FALSE),"")</f>
        <v>Umran Malik</v>
      </c>
      <c r="D100" s="13" t="str">
        <f>IFERROR(VLOOKUP(B100,Players!$A$2:$E$251,3,FALSE),"")</f>
        <v>BWL</v>
      </c>
      <c r="E100" s="13" t="str">
        <f>IFERROR(VLOOKUP(B100,Players!$A$2:$E$251,4,FALSE),"")</f>
        <v>KKR</v>
      </c>
      <c r="F100" s="13">
        <f>IFERROR(VLOOKUP(B100,Players!$A$2:$E$251,5,FALSE),"")</f>
        <v>0</v>
      </c>
      <c r="G100" s="14"/>
      <c r="H100" s="14" t="s">
        <v>887</v>
      </c>
    </row>
    <row r="101" spans="1:8" x14ac:dyDescent="0.2">
      <c r="A101" s="10" t="s">
        <v>584</v>
      </c>
      <c r="B101" s="10" t="s">
        <v>257</v>
      </c>
      <c r="C101" s="13" t="str">
        <f>IFERROR(VLOOKUP(B101,Players!$A$2:$E$251,2,FALSE),"")</f>
        <v>Varun Chakaravarthy</v>
      </c>
      <c r="D101" s="13" t="str">
        <f>IFERROR(VLOOKUP(B101,Players!$A$2:$E$251,3,FALSE),"")</f>
        <v>BWL</v>
      </c>
      <c r="E101" s="13" t="str">
        <f>IFERROR(VLOOKUP(B101,Players!$A$2:$E$251,4,FALSE),"")</f>
        <v>KKR</v>
      </c>
      <c r="F101" s="13">
        <f>IFERROR(VLOOKUP(B101,Players!$A$2:$E$251,5,FALSE),"")</f>
        <v>0</v>
      </c>
      <c r="G101" s="14"/>
      <c r="H101" s="14" t="s">
        <v>887</v>
      </c>
    </row>
    <row r="102" spans="1:8" x14ac:dyDescent="0.2">
      <c r="A102" t="s">
        <v>589</v>
      </c>
      <c r="B102" t="s">
        <v>415</v>
      </c>
      <c r="C102" t="str">
        <f>IFERROR(VLOOKUP(B102,Players!$A$2:$E$251,2,FALSE),"")</f>
        <v>Shubham Dubey</v>
      </c>
      <c r="D102" t="str">
        <f>IFERROR(VLOOKUP(B102,Players!$A$2:$E$251,3,FALSE),"")</f>
        <v>BAT</v>
      </c>
      <c r="E102" t="str">
        <f>IFERROR(VLOOKUP(B102,Players!$A$2:$E$251,4,FALSE),"")</f>
        <v>RR</v>
      </c>
      <c r="F102">
        <f>IFERROR(VLOOKUP(B102,Players!$A$2:$E$251,5,FALSE),"")</f>
        <v>0</v>
      </c>
      <c r="H102" t="s">
        <v>888</v>
      </c>
    </row>
    <row r="103" spans="1:8" x14ac:dyDescent="0.2">
      <c r="A103" t="s">
        <v>589</v>
      </c>
      <c r="B103" t="s">
        <v>419</v>
      </c>
      <c r="C103" t="str">
        <f>IFERROR(VLOOKUP(B103,Players!$A$2:$E$251,2,FALSE),"")</f>
        <v>Vaibhav Sooryavanshi</v>
      </c>
      <c r="D103" t="str">
        <f>IFERROR(VLOOKUP(B103,Players!$A$2:$E$251,3,FALSE),"")</f>
        <v>BAT</v>
      </c>
      <c r="E103" t="str">
        <f>IFERROR(VLOOKUP(B103,Players!$A$2:$E$251,4,FALSE),"")</f>
        <v>RR</v>
      </c>
      <c r="F103">
        <f>IFERROR(VLOOKUP(B103,Players!$A$2:$E$251,5,FALSE),"")</f>
        <v>0</v>
      </c>
      <c r="H103" t="s">
        <v>888</v>
      </c>
    </row>
    <row r="104" spans="1:8" x14ac:dyDescent="0.2">
      <c r="A104" t="s">
        <v>589</v>
      </c>
      <c r="B104" t="s">
        <v>421</v>
      </c>
      <c r="C104" t="str">
        <f>IFERROR(VLOOKUP(B104,Players!$A$2:$E$251,2,FALSE),"")</f>
        <v>Donovan Ferreira</v>
      </c>
      <c r="D104" t="str">
        <f>IFERROR(VLOOKUP(B104,Players!$A$2:$E$251,3,FALSE),"")</f>
        <v>WK</v>
      </c>
      <c r="E104" t="str">
        <f>IFERROR(VLOOKUP(B104,Players!$A$2:$E$251,4,FALSE),"")</f>
        <v>RR</v>
      </c>
      <c r="F104">
        <f>IFERROR(VLOOKUP(B104,Players!$A$2:$E$251,5,FALSE),"")</f>
        <v>0</v>
      </c>
      <c r="H104" t="s">
        <v>888</v>
      </c>
    </row>
    <row r="105" spans="1:8" x14ac:dyDescent="0.2">
      <c r="A105" t="s">
        <v>589</v>
      </c>
      <c r="B105" t="s">
        <v>423</v>
      </c>
      <c r="C105" t="str">
        <f>IFERROR(VLOOKUP(B105,Players!$A$2:$E$251,2,FALSE),"")</f>
        <v>Lhuan-dre Pretorious</v>
      </c>
      <c r="D105" t="str">
        <f>IFERROR(VLOOKUP(B105,Players!$A$2:$E$251,3,FALSE),"")</f>
        <v>WK</v>
      </c>
      <c r="E105" t="str">
        <f>IFERROR(VLOOKUP(B105,Players!$A$2:$E$251,4,FALSE),"")</f>
        <v>RR</v>
      </c>
      <c r="F105">
        <f>IFERROR(VLOOKUP(B105,Players!$A$2:$E$251,5,FALSE),"")</f>
        <v>0</v>
      </c>
      <c r="H105" t="s">
        <v>888</v>
      </c>
    </row>
    <row r="106" spans="1:8" x14ac:dyDescent="0.2">
      <c r="A106" t="s">
        <v>589</v>
      </c>
      <c r="B106" t="s">
        <v>425</v>
      </c>
      <c r="C106" t="str">
        <f>IFERROR(VLOOKUP(B106,Players!$A$2:$E$251,2,FALSE),"")</f>
        <v>Ravi Singh</v>
      </c>
      <c r="D106" t="str">
        <f>IFERROR(VLOOKUP(B106,Players!$A$2:$E$251,3,FALSE),"")</f>
        <v>WK</v>
      </c>
      <c r="E106" t="str">
        <f>IFERROR(VLOOKUP(B106,Players!$A$2:$E$251,4,FALSE),"")</f>
        <v>RR</v>
      </c>
      <c r="F106">
        <f>IFERROR(VLOOKUP(B106,Players!$A$2:$E$251,5,FALSE),"")</f>
        <v>0</v>
      </c>
      <c r="H106" t="s">
        <v>888</v>
      </c>
    </row>
    <row r="107" spans="1:8" x14ac:dyDescent="0.2">
      <c r="A107" t="s">
        <v>589</v>
      </c>
      <c r="B107" t="s">
        <v>427</v>
      </c>
      <c r="C107" t="str">
        <f>IFERROR(VLOOKUP(B107,Players!$A$2:$E$251,2,FALSE),"")</f>
        <v>Aman Rao Perala</v>
      </c>
      <c r="D107" t="str">
        <f>IFERROR(VLOOKUP(B107,Players!$A$2:$E$251,3,FALSE),"")</f>
        <v>BAT</v>
      </c>
      <c r="E107" t="str">
        <f>IFERROR(VLOOKUP(B107,Players!$A$2:$E$251,4,FALSE),"")</f>
        <v>RR</v>
      </c>
      <c r="F107">
        <f>IFERROR(VLOOKUP(B107,Players!$A$2:$E$251,5,FALSE),"")</f>
        <v>0</v>
      </c>
      <c r="H107" t="s">
        <v>888</v>
      </c>
    </row>
    <row r="108" spans="1:8" x14ac:dyDescent="0.2">
      <c r="A108" t="s">
        <v>589</v>
      </c>
      <c r="B108" t="s">
        <v>429</v>
      </c>
      <c r="C108" t="str">
        <f>IFERROR(VLOOKUP(B108,Players!$A$2:$E$251,2,FALSE),"")</f>
        <v>Shimron Hetmyer</v>
      </c>
      <c r="D108" t="str">
        <f>IFERROR(VLOOKUP(B108,Players!$A$2:$E$251,3,FALSE),"")</f>
        <v>BAT</v>
      </c>
      <c r="E108" t="str">
        <f>IFERROR(VLOOKUP(B108,Players!$A$2:$E$251,4,FALSE),"")</f>
        <v>RR</v>
      </c>
      <c r="F108">
        <f>IFERROR(VLOOKUP(B108,Players!$A$2:$E$251,5,FALSE),"")</f>
        <v>0</v>
      </c>
      <c r="H108" t="s">
        <v>888</v>
      </c>
    </row>
    <row r="109" spans="1:8" x14ac:dyDescent="0.2">
      <c r="A109" t="s">
        <v>589</v>
      </c>
      <c r="B109" t="s">
        <v>431</v>
      </c>
      <c r="C109" t="str">
        <f>IFERROR(VLOOKUP(B109,Players!$A$2:$E$251,2,FALSE),"")</f>
        <v>Yashasvi Jaiswal</v>
      </c>
      <c r="D109" t="str">
        <f>IFERROR(VLOOKUP(B109,Players!$A$2:$E$251,3,FALSE),"")</f>
        <v>BAT</v>
      </c>
      <c r="E109" t="str">
        <f>IFERROR(VLOOKUP(B109,Players!$A$2:$E$251,4,FALSE),"")</f>
        <v>RR</v>
      </c>
      <c r="F109">
        <f>IFERROR(VLOOKUP(B109,Players!$A$2:$E$251,5,FALSE),"")</f>
        <v>0</v>
      </c>
      <c r="H109" t="s">
        <v>888</v>
      </c>
    </row>
    <row r="110" spans="1:8" x14ac:dyDescent="0.2">
      <c r="A110" t="s">
        <v>589</v>
      </c>
      <c r="B110" t="s">
        <v>433</v>
      </c>
      <c r="C110" t="str">
        <f>IFERROR(VLOOKUP(B110,Players!$A$2:$E$251,2,FALSE),"")</f>
        <v>Dhruv Jurel</v>
      </c>
      <c r="D110" t="str">
        <f>IFERROR(VLOOKUP(B110,Players!$A$2:$E$251,3,FALSE),"")</f>
        <v>WK</v>
      </c>
      <c r="E110" t="str">
        <f>IFERROR(VLOOKUP(B110,Players!$A$2:$E$251,4,FALSE),"")</f>
        <v>RR</v>
      </c>
      <c r="F110">
        <f>IFERROR(VLOOKUP(B110,Players!$A$2:$E$251,5,FALSE),"")</f>
        <v>0</v>
      </c>
      <c r="H110" t="s">
        <v>888</v>
      </c>
    </row>
    <row r="111" spans="1:8" x14ac:dyDescent="0.2">
      <c r="A111" t="s">
        <v>589</v>
      </c>
      <c r="B111" t="s">
        <v>435</v>
      </c>
      <c r="C111" t="str">
        <f>IFERROR(VLOOKUP(B111,Players!$A$2:$E$251,2,FALSE),"")</f>
        <v>Riyan Parag</v>
      </c>
      <c r="D111" t="str">
        <f>IFERROR(VLOOKUP(B111,Players!$A$2:$E$251,3,FALSE),"")</f>
        <v>AR</v>
      </c>
      <c r="E111" t="str">
        <f>IFERROR(VLOOKUP(B111,Players!$A$2:$E$251,4,FALSE),"")</f>
        <v>RR</v>
      </c>
      <c r="F111">
        <f>IFERROR(VLOOKUP(B111,Players!$A$2:$E$251,5,FALSE),"")</f>
        <v>0</v>
      </c>
      <c r="H111" t="s">
        <v>888</v>
      </c>
    </row>
    <row r="112" spans="1:8" x14ac:dyDescent="0.2">
      <c r="A112" t="s">
        <v>589</v>
      </c>
      <c r="B112" t="s">
        <v>437</v>
      </c>
      <c r="C112" t="str">
        <f>IFERROR(VLOOKUP(B112,Players!$A$2:$E$251,2,FALSE),"")</f>
        <v>Yudhvir Singh Charak</v>
      </c>
      <c r="D112" t="str">
        <f>IFERROR(VLOOKUP(B112,Players!$A$2:$E$251,3,FALSE),"")</f>
        <v>AR</v>
      </c>
      <c r="E112" t="str">
        <f>IFERROR(VLOOKUP(B112,Players!$A$2:$E$251,4,FALSE),"")</f>
        <v>RR</v>
      </c>
      <c r="F112">
        <f>IFERROR(VLOOKUP(B112,Players!$A$2:$E$251,5,FALSE),"")</f>
        <v>0</v>
      </c>
      <c r="H112" t="s">
        <v>888</v>
      </c>
    </row>
    <row r="113" spans="1:8" x14ac:dyDescent="0.2">
      <c r="A113" t="s">
        <v>589</v>
      </c>
      <c r="B113" t="s">
        <v>439</v>
      </c>
      <c r="C113" t="str">
        <f>IFERROR(VLOOKUP(B113,Players!$A$2:$E$251,2,FALSE),"")</f>
        <v>Ravindra Jadeja</v>
      </c>
      <c r="D113" t="str">
        <f>IFERROR(VLOOKUP(B113,Players!$A$2:$E$251,3,FALSE),"")</f>
        <v>AR</v>
      </c>
      <c r="E113" t="str">
        <f>IFERROR(VLOOKUP(B113,Players!$A$2:$E$251,4,FALSE),"")</f>
        <v>RR</v>
      </c>
      <c r="F113">
        <f>IFERROR(VLOOKUP(B113,Players!$A$2:$E$251,5,FALSE),"")</f>
        <v>0</v>
      </c>
      <c r="H113" t="s">
        <v>888</v>
      </c>
    </row>
    <row r="114" spans="1:8" x14ac:dyDescent="0.2">
      <c r="A114" t="s">
        <v>589</v>
      </c>
      <c r="B114" t="s">
        <v>441</v>
      </c>
      <c r="C114" t="str">
        <f>IFERROR(VLOOKUP(B114,Players!$A$2:$E$251,2,FALSE),"")</f>
        <v>Dasun Shanaka</v>
      </c>
      <c r="D114" t="str">
        <f>IFERROR(VLOOKUP(B114,Players!$A$2:$E$251,3,FALSE),"")</f>
        <v>AR</v>
      </c>
      <c r="E114" t="str">
        <f>IFERROR(VLOOKUP(B114,Players!$A$2:$E$251,4,FALSE),"")</f>
        <v>RR</v>
      </c>
      <c r="F114">
        <f>IFERROR(VLOOKUP(B114,Players!$A$2:$E$251,5,FALSE),"")</f>
        <v>0</v>
      </c>
      <c r="H114" t="s">
        <v>888</v>
      </c>
    </row>
    <row r="115" spans="1:8" x14ac:dyDescent="0.2">
      <c r="A115" t="s">
        <v>589</v>
      </c>
      <c r="B115" t="s">
        <v>443</v>
      </c>
      <c r="C115" t="str">
        <f>IFERROR(VLOOKUP(B115,Players!$A$2:$E$251,2,FALSE),"")</f>
        <v>Jofra Archer</v>
      </c>
      <c r="D115" t="str">
        <f>IFERROR(VLOOKUP(B115,Players!$A$2:$E$251,3,FALSE),"")</f>
        <v>BWL</v>
      </c>
      <c r="E115" t="str">
        <f>IFERROR(VLOOKUP(B115,Players!$A$2:$E$251,4,FALSE),"")</f>
        <v>RR</v>
      </c>
      <c r="F115">
        <f>IFERROR(VLOOKUP(B115,Players!$A$2:$E$251,5,FALSE),"")</f>
        <v>0</v>
      </c>
      <c r="H115" t="s">
        <v>888</v>
      </c>
    </row>
    <row r="116" spans="1:8" x14ac:dyDescent="0.2">
      <c r="A116" t="s">
        <v>589</v>
      </c>
      <c r="B116" t="s">
        <v>445</v>
      </c>
      <c r="C116" t="str">
        <f>IFERROR(VLOOKUP(B116,Players!$A$2:$E$251,2,FALSE),"")</f>
        <v>Tushar Deshpande</v>
      </c>
      <c r="D116" t="str">
        <f>IFERROR(VLOOKUP(B116,Players!$A$2:$E$251,3,FALSE),"")</f>
        <v>BWL</v>
      </c>
      <c r="E116" t="str">
        <f>IFERROR(VLOOKUP(B116,Players!$A$2:$E$251,4,FALSE),"")</f>
        <v>RR</v>
      </c>
      <c r="F116">
        <f>IFERROR(VLOOKUP(B116,Players!$A$2:$E$251,5,FALSE),"")</f>
        <v>0</v>
      </c>
      <c r="H116" t="s">
        <v>888</v>
      </c>
    </row>
    <row r="117" spans="1:8" x14ac:dyDescent="0.2">
      <c r="A117" t="s">
        <v>589</v>
      </c>
      <c r="B117" t="s">
        <v>447</v>
      </c>
      <c r="C117" t="str">
        <f>IFERROR(VLOOKUP(B117,Players!$A$2:$E$251,2,FALSE),"")</f>
        <v>Kwena Maphaka</v>
      </c>
      <c r="D117" t="str">
        <f>IFERROR(VLOOKUP(B117,Players!$A$2:$E$251,3,FALSE),"")</f>
        <v>BWL</v>
      </c>
      <c r="E117" t="str">
        <f>IFERROR(VLOOKUP(B117,Players!$A$2:$E$251,4,FALSE),"")</f>
        <v>RR</v>
      </c>
      <c r="F117">
        <f>IFERROR(VLOOKUP(B117,Players!$A$2:$E$251,5,FALSE),"")</f>
        <v>0</v>
      </c>
      <c r="H117" t="s">
        <v>888</v>
      </c>
    </row>
    <row r="118" spans="1:8" x14ac:dyDescent="0.2">
      <c r="A118" t="s">
        <v>589</v>
      </c>
      <c r="B118" t="s">
        <v>449</v>
      </c>
      <c r="C118" t="str">
        <f>IFERROR(VLOOKUP(B118,Players!$A$2:$E$251,2,FALSE),"")</f>
        <v>Ravi Bishnoi</v>
      </c>
      <c r="D118" t="str">
        <f>IFERROR(VLOOKUP(B118,Players!$A$2:$E$251,3,FALSE),"")</f>
        <v>BWL</v>
      </c>
      <c r="E118" t="str">
        <f>IFERROR(VLOOKUP(B118,Players!$A$2:$E$251,4,FALSE),"")</f>
        <v>RR</v>
      </c>
      <c r="F118">
        <f>IFERROR(VLOOKUP(B118,Players!$A$2:$E$251,5,FALSE),"")</f>
        <v>0</v>
      </c>
      <c r="H118" t="s">
        <v>888</v>
      </c>
    </row>
    <row r="119" spans="1:8" x14ac:dyDescent="0.2">
      <c r="A119" t="s">
        <v>589</v>
      </c>
      <c r="B119" t="s">
        <v>451</v>
      </c>
      <c r="C119" t="str">
        <f>IFERROR(VLOOKUP(B119,Players!$A$2:$E$251,2,FALSE),"")</f>
        <v>Sushant Mishra</v>
      </c>
      <c r="D119" t="str">
        <f>IFERROR(VLOOKUP(B119,Players!$A$2:$E$251,3,FALSE),"")</f>
        <v>BWL</v>
      </c>
      <c r="E119" t="str">
        <f>IFERROR(VLOOKUP(B119,Players!$A$2:$E$251,4,FALSE),"")</f>
        <v>RR</v>
      </c>
      <c r="F119">
        <f>IFERROR(VLOOKUP(B119,Players!$A$2:$E$251,5,FALSE),"")</f>
        <v>0</v>
      </c>
      <c r="H119" t="s">
        <v>888</v>
      </c>
    </row>
    <row r="120" spans="1:8" x14ac:dyDescent="0.2">
      <c r="A120" t="s">
        <v>589</v>
      </c>
      <c r="B120" t="s">
        <v>453</v>
      </c>
      <c r="C120" t="str">
        <f>IFERROR(VLOOKUP(B120,Players!$A$2:$E$251,2,FALSE),"")</f>
        <v>Yash Raj Punja</v>
      </c>
      <c r="D120" t="str">
        <f>IFERROR(VLOOKUP(B120,Players!$A$2:$E$251,3,FALSE),"")</f>
        <v>BWL</v>
      </c>
      <c r="E120" t="str">
        <f>IFERROR(VLOOKUP(B120,Players!$A$2:$E$251,4,FALSE),"")</f>
        <v>RR</v>
      </c>
      <c r="F120">
        <f>IFERROR(VLOOKUP(B120,Players!$A$2:$E$251,5,FALSE),"")</f>
        <v>0</v>
      </c>
      <c r="H120" t="s">
        <v>888</v>
      </c>
    </row>
    <row r="121" spans="1:8" x14ac:dyDescent="0.2">
      <c r="A121" t="s">
        <v>589</v>
      </c>
      <c r="B121" t="s">
        <v>455</v>
      </c>
      <c r="C121" t="str">
        <f>IFERROR(VLOOKUP(B121,Players!$A$2:$E$251,2,FALSE),"")</f>
        <v>Vignesh Puthur</v>
      </c>
      <c r="D121" t="str">
        <f>IFERROR(VLOOKUP(B121,Players!$A$2:$E$251,3,FALSE),"")</f>
        <v>BWL</v>
      </c>
      <c r="E121" t="str">
        <f>IFERROR(VLOOKUP(B121,Players!$A$2:$E$251,4,FALSE),"")</f>
        <v>RR</v>
      </c>
      <c r="F121">
        <f>IFERROR(VLOOKUP(B121,Players!$A$2:$E$251,5,FALSE),"")</f>
        <v>0</v>
      </c>
      <c r="H121" t="s">
        <v>888</v>
      </c>
    </row>
    <row r="122" spans="1:8" x14ac:dyDescent="0.2">
      <c r="A122" t="s">
        <v>589</v>
      </c>
      <c r="B122" t="s">
        <v>457</v>
      </c>
      <c r="C122" t="str">
        <f>IFERROR(VLOOKUP(B122,Players!$A$2:$E$251,2,FALSE),"")</f>
        <v>Brijesh Sharma</v>
      </c>
      <c r="D122" t="str">
        <f>IFERROR(VLOOKUP(B122,Players!$A$2:$E$251,3,FALSE),"")</f>
        <v>BWL</v>
      </c>
      <c r="E122" t="str">
        <f>IFERROR(VLOOKUP(B122,Players!$A$2:$E$251,4,FALSE),"")</f>
        <v>RR</v>
      </c>
      <c r="F122">
        <f>IFERROR(VLOOKUP(B122,Players!$A$2:$E$251,5,FALSE),"")</f>
        <v>0</v>
      </c>
      <c r="H122" t="s">
        <v>888</v>
      </c>
    </row>
    <row r="123" spans="1:8" x14ac:dyDescent="0.2">
      <c r="A123" t="s">
        <v>589</v>
      </c>
      <c r="B123" t="s">
        <v>459</v>
      </c>
      <c r="C123" t="str">
        <f>IFERROR(VLOOKUP(B123,Players!$A$2:$E$251,2,FALSE),"")</f>
        <v>Adam Milne</v>
      </c>
      <c r="D123" t="str">
        <f>IFERROR(VLOOKUP(B123,Players!$A$2:$E$251,3,FALSE),"")</f>
        <v>BWL</v>
      </c>
      <c r="E123" t="str">
        <f>IFERROR(VLOOKUP(B123,Players!$A$2:$E$251,4,FALSE),"")</f>
        <v>RR</v>
      </c>
      <c r="F123">
        <f>IFERROR(VLOOKUP(B123,Players!$A$2:$E$251,5,FALSE),"")</f>
        <v>0</v>
      </c>
      <c r="H123" t="s">
        <v>888</v>
      </c>
    </row>
    <row r="124" spans="1:8" x14ac:dyDescent="0.2">
      <c r="A124" t="s">
        <v>589</v>
      </c>
      <c r="B124" t="s">
        <v>461</v>
      </c>
      <c r="C124" t="str">
        <f>IFERROR(VLOOKUP(B124,Players!$A$2:$E$251,2,FALSE),"")</f>
        <v>Kuldeep Sen</v>
      </c>
      <c r="D124" t="str">
        <f>IFERROR(VLOOKUP(B124,Players!$A$2:$E$251,3,FALSE),"")</f>
        <v>BWL</v>
      </c>
      <c r="E124" t="str">
        <f>IFERROR(VLOOKUP(B124,Players!$A$2:$E$251,4,FALSE),"")</f>
        <v>RR</v>
      </c>
      <c r="F124">
        <f>IFERROR(VLOOKUP(B124,Players!$A$2:$E$251,5,FALSE),"")</f>
        <v>0</v>
      </c>
      <c r="H124" t="s">
        <v>888</v>
      </c>
    </row>
    <row r="125" spans="1:8" x14ac:dyDescent="0.2">
      <c r="A125" t="s">
        <v>589</v>
      </c>
      <c r="B125" t="s">
        <v>463</v>
      </c>
      <c r="C125" t="str">
        <f>IFERROR(VLOOKUP(B125,Players!$A$2:$E$251,2,FALSE),"")</f>
        <v>Sandeep Sharma</v>
      </c>
      <c r="D125" t="str">
        <f>IFERROR(VLOOKUP(B125,Players!$A$2:$E$251,3,FALSE),"")</f>
        <v>BWL</v>
      </c>
      <c r="E125" t="str">
        <f>IFERROR(VLOOKUP(B125,Players!$A$2:$E$251,4,FALSE),"")</f>
        <v>RR</v>
      </c>
      <c r="F125">
        <f>IFERROR(VLOOKUP(B125,Players!$A$2:$E$251,5,FALSE),"")</f>
        <v>0</v>
      </c>
      <c r="H125" t="s">
        <v>888</v>
      </c>
    </row>
    <row r="126" spans="1:8" x14ac:dyDescent="0.2">
      <c r="A126" t="s">
        <v>589</v>
      </c>
      <c r="B126" t="s">
        <v>465</v>
      </c>
      <c r="C126" t="str">
        <f>IFERROR(VLOOKUP(B126,Players!$A$2:$E$251,2,FALSE),"")</f>
        <v>Nandre Burger</v>
      </c>
      <c r="D126" t="str">
        <f>IFERROR(VLOOKUP(B126,Players!$A$2:$E$251,3,FALSE),"")</f>
        <v>BWL</v>
      </c>
      <c r="E126" t="str">
        <f>IFERROR(VLOOKUP(B126,Players!$A$2:$E$251,4,FALSE),"")</f>
        <v>RR</v>
      </c>
      <c r="F126">
        <f>IFERROR(VLOOKUP(B126,Players!$A$2:$E$251,5,FALSE),"")</f>
        <v>0</v>
      </c>
      <c r="H126" t="s">
        <v>888</v>
      </c>
    </row>
    <row r="127" spans="1:8" x14ac:dyDescent="0.2">
      <c r="A127" t="s">
        <v>589</v>
      </c>
      <c r="B127" t="s">
        <v>47</v>
      </c>
      <c r="C127" t="str">
        <f>IFERROR(VLOOKUP(B127,Players!$A$2:$E$251,2,FALSE),"")</f>
        <v>Ruturaj Gaikwad</v>
      </c>
      <c r="D127" t="str">
        <f>IFERROR(VLOOKUP(B127,Players!$A$2:$E$251,3,FALSE),"")</f>
        <v>BAT</v>
      </c>
      <c r="E127" t="str">
        <f>IFERROR(VLOOKUP(B127,Players!$A$2:$E$251,4,FALSE),"")</f>
        <v>CSK</v>
      </c>
      <c r="F127">
        <f>IFERROR(VLOOKUP(B127,Players!$A$2:$E$251,5,FALSE),"")</f>
        <v>0</v>
      </c>
      <c r="H127" t="s">
        <v>889</v>
      </c>
    </row>
    <row r="128" spans="1:8" x14ac:dyDescent="0.2">
      <c r="A128" t="s">
        <v>589</v>
      </c>
      <c r="B128" t="s">
        <v>52</v>
      </c>
      <c r="C128" t="str">
        <f>IFERROR(VLOOKUP(B128,Players!$A$2:$E$251,2,FALSE),"")</f>
        <v>MS Dhoni</v>
      </c>
      <c r="D128" t="str">
        <f>IFERROR(VLOOKUP(B128,Players!$A$2:$E$251,3,FALSE),"")</f>
        <v>WK</v>
      </c>
      <c r="E128" t="str">
        <f>IFERROR(VLOOKUP(B128,Players!$A$2:$E$251,4,FALSE),"")</f>
        <v>CSK</v>
      </c>
      <c r="F128">
        <f>IFERROR(VLOOKUP(B128,Players!$A$2:$E$251,5,FALSE),"")</f>
        <v>0</v>
      </c>
      <c r="H128" t="s">
        <v>889</v>
      </c>
    </row>
    <row r="129" spans="1:8" x14ac:dyDescent="0.2">
      <c r="A129" t="s">
        <v>589</v>
      </c>
      <c r="B129" t="s">
        <v>55</v>
      </c>
      <c r="C129" t="str">
        <f>IFERROR(VLOOKUP(B129,Players!$A$2:$E$251,2,FALSE),"")</f>
        <v>Sanju Samson</v>
      </c>
      <c r="D129" t="str">
        <f>IFERROR(VLOOKUP(B129,Players!$A$2:$E$251,3,FALSE),"")</f>
        <v>WK</v>
      </c>
      <c r="E129" t="str">
        <f>IFERROR(VLOOKUP(B129,Players!$A$2:$E$251,4,FALSE),"")</f>
        <v>CSK</v>
      </c>
      <c r="F129">
        <f>IFERROR(VLOOKUP(B129,Players!$A$2:$E$251,5,FALSE),"")</f>
        <v>0</v>
      </c>
      <c r="H129" t="s">
        <v>889</v>
      </c>
    </row>
    <row r="130" spans="1:8" x14ac:dyDescent="0.2">
      <c r="A130" t="s">
        <v>589</v>
      </c>
      <c r="B130" t="s">
        <v>57</v>
      </c>
      <c r="C130" t="str">
        <f>IFERROR(VLOOKUP(B130,Players!$A$2:$E$251,2,FALSE),"")</f>
        <v>Dewald Brevis</v>
      </c>
      <c r="D130" t="str">
        <f>IFERROR(VLOOKUP(B130,Players!$A$2:$E$251,3,FALSE),"")</f>
        <v>BAT</v>
      </c>
      <c r="E130" t="str">
        <f>IFERROR(VLOOKUP(B130,Players!$A$2:$E$251,4,FALSE),"")</f>
        <v>CSK</v>
      </c>
      <c r="F130">
        <f>IFERROR(VLOOKUP(B130,Players!$A$2:$E$251,5,FALSE),"")</f>
        <v>0</v>
      </c>
      <c r="H130" t="s">
        <v>889</v>
      </c>
    </row>
    <row r="131" spans="1:8" x14ac:dyDescent="0.2">
      <c r="A131" t="s">
        <v>589</v>
      </c>
      <c r="B131" t="s">
        <v>59</v>
      </c>
      <c r="C131" t="str">
        <f>IFERROR(VLOOKUP(B131,Players!$A$2:$E$251,2,FALSE),"")</f>
        <v>Ayush Mhatre</v>
      </c>
      <c r="D131" t="str">
        <f>IFERROR(VLOOKUP(B131,Players!$A$2:$E$251,3,FALSE),"")</f>
        <v>BAT</v>
      </c>
      <c r="E131" t="str">
        <f>IFERROR(VLOOKUP(B131,Players!$A$2:$E$251,4,FALSE),"")</f>
        <v>CSK</v>
      </c>
      <c r="F131">
        <f>IFERROR(VLOOKUP(B131,Players!$A$2:$E$251,5,FALSE),"")</f>
        <v>0</v>
      </c>
      <c r="H131" t="s">
        <v>889</v>
      </c>
    </row>
    <row r="132" spans="1:8" x14ac:dyDescent="0.2">
      <c r="A132" t="s">
        <v>589</v>
      </c>
      <c r="B132" t="s">
        <v>61</v>
      </c>
      <c r="C132" t="str">
        <f>IFERROR(VLOOKUP(B132,Players!$A$2:$E$251,2,FALSE),"")</f>
        <v>Kartik Sharma</v>
      </c>
      <c r="D132" t="str">
        <f>IFERROR(VLOOKUP(B132,Players!$A$2:$E$251,3,FALSE),"")</f>
        <v>WK</v>
      </c>
      <c r="E132" t="str">
        <f>IFERROR(VLOOKUP(B132,Players!$A$2:$E$251,4,FALSE),"")</f>
        <v>CSK</v>
      </c>
      <c r="F132">
        <f>IFERROR(VLOOKUP(B132,Players!$A$2:$E$251,5,FALSE),"")</f>
        <v>0</v>
      </c>
      <c r="H132" t="s">
        <v>889</v>
      </c>
    </row>
    <row r="133" spans="1:8" x14ac:dyDescent="0.2">
      <c r="A133" t="s">
        <v>589</v>
      </c>
      <c r="B133" t="s">
        <v>63</v>
      </c>
      <c r="C133" t="str">
        <f>IFERROR(VLOOKUP(B133,Players!$A$2:$E$251,2,FALSE),"")</f>
        <v>Sarfaraz Khan</v>
      </c>
      <c r="D133" t="str">
        <f>IFERROR(VLOOKUP(B133,Players!$A$2:$E$251,3,FALSE),"")</f>
        <v>BAT</v>
      </c>
      <c r="E133" t="str">
        <f>IFERROR(VLOOKUP(B133,Players!$A$2:$E$251,4,FALSE),"")</f>
        <v>CSK</v>
      </c>
      <c r="F133">
        <f>IFERROR(VLOOKUP(B133,Players!$A$2:$E$251,5,FALSE),"")</f>
        <v>0</v>
      </c>
      <c r="H133" t="s">
        <v>889</v>
      </c>
    </row>
    <row r="134" spans="1:8" x14ac:dyDescent="0.2">
      <c r="A134" t="s">
        <v>589</v>
      </c>
      <c r="B134" t="s">
        <v>65</v>
      </c>
      <c r="C134" t="str">
        <f>IFERROR(VLOOKUP(B134,Players!$A$2:$E$251,2,FALSE),"")</f>
        <v>Urvil Patel</v>
      </c>
      <c r="D134" t="str">
        <f>IFERROR(VLOOKUP(B134,Players!$A$2:$E$251,3,FALSE),"")</f>
        <v>WK</v>
      </c>
      <c r="E134" t="str">
        <f>IFERROR(VLOOKUP(B134,Players!$A$2:$E$251,4,FALSE),"")</f>
        <v>CSK</v>
      </c>
      <c r="F134">
        <f>IFERROR(VLOOKUP(B134,Players!$A$2:$E$251,5,FALSE),"")</f>
        <v>0</v>
      </c>
      <c r="H134" t="s">
        <v>889</v>
      </c>
    </row>
    <row r="135" spans="1:8" x14ac:dyDescent="0.2">
      <c r="A135" t="s">
        <v>589</v>
      </c>
      <c r="B135" t="s">
        <v>67</v>
      </c>
      <c r="C135" t="str">
        <f>IFERROR(VLOOKUP(B135,Players!$A$2:$E$251,2,FALSE),"")</f>
        <v>Jamie Overton</v>
      </c>
      <c r="D135" t="str">
        <f>IFERROR(VLOOKUP(B135,Players!$A$2:$E$251,3,FALSE),"")</f>
        <v>AR</v>
      </c>
      <c r="E135" t="str">
        <f>IFERROR(VLOOKUP(B135,Players!$A$2:$E$251,4,FALSE),"")</f>
        <v>CSK</v>
      </c>
      <c r="F135">
        <f>IFERROR(VLOOKUP(B135,Players!$A$2:$E$251,5,FALSE),"")</f>
        <v>0</v>
      </c>
      <c r="H135" t="s">
        <v>889</v>
      </c>
    </row>
    <row r="136" spans="1:8" x14ac:dyDescent="0.2">
      <c r="A136" t="s">
        <v>589</v>
      </c>
      <c r="B136" t="s">
        <v>70</v>
      </c>
      <c r="C136" t="str">
        <f>IFERROR(VLOOKUP(B136,Players!$A$2:$E$251,2,FALSE),"")</f>
        <v>Ramakrishna Ghosh</v>
      </c>
      <c r="D136" t="str">
        <f>IFERROR(VLOOKUP(B136,Players!$A$2:$E$251,3,FALSE),"")</f>
        <v>AR</v>
      </c>
      <c r="E136" t="str">
        <f>IFERROR(VLOOKUP(B136,Players!$A$2:$E$251,4,FALSE),"")</f>
        <v>CSK</v>
      </c>
      <c r="F136">
        <f>IFERROR(VLOOKUP(B136,Players!$A$2:$E$251,5,FALSE),"")</f>
        <v>0</v>
      </c>
      <c r="H136" t="s">
        <v>889</v>
      </c>
    </row>
    <row r="137" spans="1:8" x14ac:dyDescent="0.2">
      <c r="A137" t="s">
        <v>589</v>
      </c>
      <c r="B137" t="s">
        <v>72</v>
      </c>
      <c r="C137" t="str">
        <f>IFERROR(VLOOKUP(B137,Players!$A$2:$E$251,2,FALSE),"")</f>
        <v>Prashant Veer</v>
      </c>
      <c r="D137" t="str">
        <f>IFERROR(VLOOKUP(B137,Players!$A$2:$E$251,3,FALSE),"")</f>
        <v>AR</v>
      </c>
      <c r="E137" t="str">
        <f>IFERROR(VLOOKUP(B137,Players!$A$2:$E$251,4,FALSE),"")</f>
        <v>CSK</v>
      </c>
      <c r="F137">
        <f>IFERROR(VLOOKUP(B137,Players!$A$2:$E$251,5,FALSE),"")</f>
        <v>0</v>
      </c>
      <c r="H137" t="s">
        <v>889</v>
      </c>
    </row>
    <row r="138" spans="1:8" x14ac:dyDescent="0.2">
      <c r="A138" t="s">
        <v>589</v>
      </c>
      <c r="B138" t="s">
        <v>74</v>
      </c>
      <c r="C138" t="str">
        <f>IFERROR(VLOOKUP(B138,Players!$A$2:$E$251,2,FALSE),"")</f>
        <v>Matthew William Short</v>
      </c>
      <c r="D138" t="str">
        <f>IFERROR(VLOOKUP(B138,Players!$A$2:$E$251,3,FALSE),"")</f>
        <v>AR</v>
      </c>
      <c r="E138" t="str">
        <f>IFERROR(VLOOKUP(B138,Players!$A$2:$E$251,4,FALSE),"")</f>
        <v>CSK</v>
      </c>
      <c r="F138">
        <f>IFERROR(VLOOKUP(B138,Players!$A$2:$E$251,5,FALSE),"")</f>
        <v>0</v>
      </c>
      <c r="H138" t="s">
        <v>889</v>
      </c>
    </row>
    <row r="139" spans="1:8" x14ac:dyDescent="0.2">
      <c r="A139" t="s">
        <v>589</v>
      </c>
      <c r="B139" t="s">
        <v>76</v>
      </c>
      <c r="C139" t="str">
        <f>IFERROR(VLOOKUP(B139,Players!$A$2:$E$251,2,FALSE),"")</f>
        <v>Aman Khan</v>
      </c>
      <c r="D139" t="str">
        <f>IFERROR(VLOOKUP(B139,Players!$A$2:$E$251,3,FALSE),"")</f>
        <v>AR</v>
      </c>
      <c r="E139" t="str">
        <f>IFERROR(VLOOKUP(B139,Players!$A$2:$E$251,4,FALSE),"")</f>
        <v>CSK</v>
      </c>
      <c r="F139">
        <f>IFERROR(VLOOKUP(B139,Players!$A$2:$E$251,5,FALSE),"")</f>
        <v>0</v>
      </c>
      <c r="H139" t="s">
        <v>889</v>
      </c>
    </row>
    <row r="140" spans="1:8" x14ac:dyDescent="0.2">
      <c r="A140" t="s">
        <v>589</v>
      </c>
      <c r="B140" t="s">
        <v>78</v>
      </c>
      <c r="C140" t="str">
        <f>IFERROR(VLOOKUP(B140,Players!$A$2:$E$251,2,FALSE),"")</f>
        <v>Zak Foulkes</v>
      </c>
      <c r="D140" t="str">
        <f>IFERROR(VLOOKUP(B140,Players!$A$2:$E$251,3,FALSE),"")</f>
        <v>AR</v>
      </c>
      <c r="E140" t="str">
        <f>IFERROR(VLOOKUP(B140,Players!$A$2:$E$251,4,FALSE),"")</f>
        <v>CSK</v>
      </c>
      <c r="F140">
        <f>IFERROR(VLOOKUP(B140,Players!$A$2:$E$251,5,FALSE),"")</f>
        <v>0</v>
      </c>
      <c r="H140" t="s">
        <v>889</v>
      </c>
    </row>
    <row r="141" spans="1:8" x14ac:dyDescent="0.2">
      <c r="A141" t="s">
        <v>589</v>
      </c>
      <c r="B141" t="s">
        <v>80</v>
      </c>
      <c r="C141" t="str">
        <f>IFERROR(VLOOKUP(B141,Players!$A$2:$E$251,2,FALSE),"")</f>
        <v>Shivam Dube</v>
      </c>
      <c r="D141" t="str">
        <f>IFERROR(VLOOKUP(B141,Players!$A$2:$E$251,3,FALSE),"")</f>
        <v>AR</v>
      </c>
      <c r="E141" t="str">
        <f>IFERROR(VLOOKUP(B141,Players!$A$2:$E$251,4,FALSE),"")</f>
        <v>CSK</v>
      </c>
      <c r="F141">
        <f>IFERROR(VLOOKUP(B141,Players!$A$2:$E$251,5,FALSE),"")</f>
        <v>0</v>
      </c>
      <c r="H141" t="s">
        <v>889</v>
      </c>
    </row>
    <row r="142" spans="1:8" x14ac:dyDescent="0.2">
      <c r="A142" t="s">
        <v>589</v>
      </c>
      <c r="B142" t="s">
        <v>82</v>
      </c>
      <c r="C142" t="str">
        <f>IFERROR(VLOOKUP(B142,Players!$A$2:$E$251,2,FALSE),"")</f>
        <v>Khaleel Ahmed</v>
      </c>
      <c r="D142" t="str">
        <f>IFERROR(VLOOKUP(B142,Players!$A$2:$E$251,3,FALSE),"")</f>
        <v>BWL</v>
      </c>
      <c r="E142" t="str">
        <f>IFERROR(VLOOKUP(B142,Players!$A$2:$E$251,4,FALSE),"")</f>
        <v>CSK</v>
      </c>
      <c r="F142">
        <f>IFERROR(VLOOKUP(B142,Players!$A$2:$E$251,5,FALSE),"")</f>
        <v>0</v>
      </c>
      <c r="H142" t="s">
        <v>889</v>
      </c>
    </row>
    <row r="143" spans="1:8" x14ac:dyDescent="0.2">
      <c r="A143" t="s">
        <v>589</v>
      </c>
      <c r="B143" t="s">
        <v>85</v>
      </c>
      <c r="C143" t="str">
        <f>IFERROR(VLOOKUP(B143,Players!$A$2:$E$251,2,FALSE),"")</f>
        <v>Noor Ahmad</v>
      </c>
      <c r="D143" t="str">
        <f>IFERROR(VLOOKUP(B143,Players!$A$2:$E$251,3,FALSE),"")</f>
        <v>BWL</v>
      </c>
      <c r="E143" t="str">
        <f>IFERROR(VLOOKUP(B143,Players!$A$2:$E$251,4,FALSE),"")</f>
        <v>CSK</v>
      </c>
      <c r="F143">
        <f>IFERROR(VLOOKUP(B143,Players!$A$2:$E$251,5,FALSE),"")</f>
        <v>0</v>
      </c>
      <c r="H143" t="s">
        <v>889</v>
      </c>
    </row>
    <row r="144" spans="1:8" x14ac:dyDescent="0.2">
      <c r="A144" t="s">
        <v>589</v>
      </c>
      <c r="B144" t="s">
        <v>87</v>
      </c>
      <c r="C144" t="str">
        <f>IFERROR(VLOOKUP(B144,Players!$A$2:$E$251,2,FALSE),"")</f>
        <v>Anshul Kamboj</v>
      </c>
      <c r="D144" t="str">
        <f>IFERROR(VLOOKUP(B144,Players!$A$2:$E$251,3,FALSE),"")</f>
        <v>BWL</v>
      </c>
      <c r="E144" t="str">
        <f>IFERROR(VLOOKUP(B144,Players!$A$2:$E$251,4,FALSE),"")</f>
        <v>CSK</v>
      </c>
      <c r="F144">
        <f>IFERROR(VLOOKUP(B144,Players!$A$2:$E$251,5,FALSE),"")</f>
        <v>0</v>
      </c>
      <c r="H144" t="s">
        <v>889</v>
      </c>
    </row>
    <row r="145" spans="1:8" x14ac:dyDescent="0.2">
      <c r="A145" t="s">
        <v>589</v>
      </c>
      <c r="B145" t="s">
        <v>89</v>
      </c>
      <c r="C145" t="str">
        <f>IFERROR(VLOOKUP(B145,Players!$A$2:$E$251,2,FALSE),"")</f>
        <v>Mukesh Choudhary</v>
      </c>
      <c r="D145" t="str">
        <f>IFERROR(VLOOKUP(B145,Players!$A$2:$E$251,3,FALSE),"")</f>
        <v>BWL</v>
      </c>
      <c r="E145" t="str">
        <f>IFERROR(VLOOKUP(B145,Players!$A$2:$E$251,4,FALSE),"")</f>
        <v>CSK</v>
      </c>
      <c r="F145">
        <f>IFERROR(VLOOKUP(B145,Players!$A$2:$E$251,5,FALSE),"")</f>
        <v>0</v>
      </c>
      <c r="H145" t="s">
        <v>889</v>
      </c>
    </row>
    <row r="146" spans="1:8" x14ac:dyDescent="0.2">
      <c r="A146" t="s">
        <v>589</v>
      </c>
      <c r="B146" t="s">
        <v>91</v>
      </c>
      <c r="C146" t="str">
        <f>IFERROR(VLOOKUP(B146,Players!$A$2:$E$251,2,FALSE),"")</f>
        <v>Shreyas Gopal</v>
      </c>
      <c r="D146" t="str">
        <f>IFERROR(VLOOKUP(B146,Players!$A$2:$E$251,3,FALSE),"")</f>
        <v>BWL</v>
      </c>
      <c r="E146" t="str">
        <f>IFERROR(VLOOKUP(B146,Players!$A$2:$E$251,4,FALSE),"")</f>
        <v>CSK</v>
      </c>
      <c r="F146">
        <f>IFERROR(VLOOKUP(B146,Players!$A$2:$E$251,5,FALSE),"")</f>
        <v>0</v>
      </c>
      <c r="H146" t="s">
        <v>889</v>
      </c>
    </row>
    <row r="147" spans="1:8" x14ac:dyDescent="0.2">
      <c r="A147" t="s">
        <v>589</v>
      </c>
      <c r="B147" t="s">
        <v>93</v>
      </c>
      <c r="C147" t="str">
        <f>IFERROR(VLOOKUP(B147,Players!$A$2:$E$251,2,FALSE),"")</f>
        <v>Gurjapneet Singh</v>
      </c>
      <c r="D147" t="str">
        <f>IFERROR(VLOOKUP(B147,Players!$A$2:$E$251,3,FALSE),"")</f>
        <v>BWL</v>
      </c>
      <c r="E147" t="str">
        <f>IFERROR(VLOOKUP(B147,Players!$A$2:$E$251,4,FALSE),"")</f>
        <v>CSK</v>
      </c>
      <c r="F147">
        <f>IFERROR(VLOOKUP(B147,Players!$A$2:$E$251,5,FALSE),"")</f>
        <v>0</v>
      </c>
      <c r="H147" t="s">
        <v>889</v>
      </c>
    </row>
    <row r="148" spans="1:8" x14ac:dyDescent="0.2">
      <c r="A148" t="s">
        <v>589</v>
      </c>
      <c r="B148" t="s">
        <v>95</v>
      </c>
      <c r="C148" t="str">
        <f>IFERROR(VLOOKUP(B148,Players!$A$2:$E$251,2,FALSE),"")</f>
        <v>Akeal Hosein</v>
      </c>
      <c r="D148" t="str">
        <f>IFERROR(VLOOKUP(B148,Players!$A$2:$E$251,3,FALSE),"")</f>
        <v>BWL</v>
      </c>
      <c r="E148" t="str">
        <f>IFERROR(VLOOKUP(B148,Players!$A$2:$E$251,4,FALSE),"")</f>
        <v>CSK</v>
      </c>
      <c r="F148">
        <f>IFERROR(VLOOKUP(B148,Players!$A$2:$E$251,5,FALSE),"")</f>
        <v>0</v>
      </c>
      <c r="H148" t="s">
        <v>889</v>
      </c>
    </row>
    <row r="149" spans="1:8" x14ac:dyDescent="0.2">
      <c r="A149" t="s">
        <v>589</v>
      </c>
      <c r="B149" t="s">
        <v>97</v>
      </c>
      <c r="C149" t="str">
        <f>IFERROR(VLOOKUP(B149,Players!$A$2:$E$251,2,FALSE),"")</f>
        <v>Matt Henry</v>
      </c>
      <c r="D149" t="str">
        <f>IFERROR(VLOOKUP(B149,Players!$A$2:$E$251,3,FALSE),"")</f>
        <v>BWL</v>
      </c>
      <c r="E149" t="str">
        <f>IFERROR(VLOOKUP(B149,Players!$A$2:$E$251,4,FALSE),"")</f>
        <v>CSK</v>
      </c>
      <c r="F149">
        <f>IFERROR(VLOOKUP(B149,Players!$A$2:$E$251,5,FALSE),"")</f>
        <v>0</v>
      </c>
      <c r="H149" t="s">
        <v>889</v>
      </c>
    </row>
    <row r="150" spans="1:8" x14ac:dyDescent="0.2">
      <c r="A150" t="s">
        <v>589</v>
      </c>
      <c r="B150" t="s">
        <v>99</v>
      </c>
      <c r="C150" t="str">
        <f>IFERROR(VLOOKUP(B150,Players!$A$2:$E$251,2,FALSE),"")</f>
        <v>Rahul Chahar</v>
      </c>
      <c r="D150" t="str">
        <f>IFERROR(VLOOKUP(B150,Players!$A$2:$E$251,3,FALSE),"")</f>
        <v>BWL</v>
      </c>
      <c r="E150" t="str">
        <f>IFERROR(VLOOKUP(B150,Players!$A$2:$E$251,4,FALSE),"")</f>
        <v>CSK</v>
      </c>
      <c r="F150">
        <f>IFERROR(VLOOKUP(B150,Players!$A$2:$E$251,5,FALSE),"")</f>
        <v>0</v>
      </c>
      <c r="H150" t="s">
        <v>889</v>
      </c>
    </row>
    <row r="151" spans="1:8" x14ac:dyDescent="0.2">
      <c r="A151" t="s">
        <v>589</v>
      </c>
      <c r="B151" t="s">
        <v>101</v>
      </c>
      <c r="C151" t="str">
        <f>IFERROR(VLOOKUP(B151,Players!$A$2:$E$251,2,FALSE),"")</f>
        <v>Spencer Johnson</v>
      </c>
      <c r="D151" t="str">
        <f>IFERROR(VLOOKUP(B151,Players!$A$2:$E$251,3,FALSE),"")</f>
        <v>BWL</v>
      </c>
      <c r="E151" t="str">
        <f>IFERROR(VLOOKUP(B151,Players!$A$2:$E$251,4,FALSE),"")</f>
        <v>CSK</v>
      </c>
      <c r="F151">
        <f>IFERROR(VLOOKUP(B151,Players!$A$2:$E$251,5,FALSE),"")</f>
        <v>0</v>
      </c>
      <c r="H151" t="s">
        <v>889</v>
      </c>
    </row>
    <row r="152" spans="1:8" x14ac:dyDescent="0.2">
      <c r="A152" t="s">
        <v>594</v>
      </c>
      <c r="B152" t="s">
        <v>363</v>
      </c>
      <c r="C152" t="str">
        <f>IFERROR(VLOOKUP(B152,Players!$A$2:$E$251,2,FALSE),"")</f>
        <v>Shreyas Iyer</v>
      </c>
      <c r="D152" t="str">
        <f>IFERROR(VLOOKUP(B152,Players!$A$2:$E$251,3,FALSE),"")</f>
        <v>BAT</v>
      </c>
      <c r="E152" t="str">
        <f>IFERROR(VLOOKUP(B152,Players!$A$2:$E$251,4,FALSE),"")</f>
        <v>PBKS</v>
      </c>
      <c r="F152">
        <f>IFERROR(VLOOKUP(B152,Players!$A$2:$E$251,5,FALSE),"")</f>
        <v>0</v>
      </c>
      <c r="H152" t="s">
        <v>890</v>
      </c>
    </row>
    <row r="153" spans="1:8" x14ac:dyDescent="0.2">
      <c r="A153" t="s">
        <v>594</v>
      </c>
      <c r="B153" t="s">
        <v>367</v>
      </c>
      <c r="C153" t="str">
        <f>IFERROR(VLOOKUP(B153,Players!$A$2:$E$251,2,FALSE),"")</f>
        <v>Nehal Wadhera</v>
      </c>
      <c r="D153" t="str">
        <f>IFERROR(VLOOKUP(B153,Players!$A$2:$E$251,3,FALSE),"")</f>
        <v>BAT</v>
      </c>
      <c r="E153" t="str">
        <f>IFERROR(VLOOKUP(B153,Players!$A$2:$E$251,4,FALSE),"")</f>
        <v>PBKS</v>
      </c>
      <c r="F153">
        <f>IFERROR(VLOOKUP(B153,Players!$A$2:$E$251,5,FALSE),"")</f>
        <v>0</v>
      </c>
      <c r="H153" t="s">
        <v>890</v>
      </c>
    </row>
    <row r="154" spans="1:8" x14ac:dyDescent="0.2">
      <c r="A154" t="s">
        <v>594</v>
      </c>
      <c r="B154" t="s">
        <v>369</v>
      </c>
      <c r="C154" t="str">
        <f>IFERROR(VLOOKUP(B154,Players!$A$2:$E$251,2,FALSE),"")</f>
        <v>Vishnu Vinod</v>
      </c>
      <c r="D154" t="str">
        <f>IFERROR(VLOOKUP(B154,Players!$A$2:$E$251,3,FALSE),"")</f>
        <v>WK</v>
      </c>
      <c r="E154" t="str">
        <f>IFERROR(VLOOKUP(B154,Players!$A$2:$E$251,4,FALSE),"")</f>
        <v>PBKS</v>
      </c>
      <c r="F154">
        <f>IFERROR(VLOOKUP(B154,Players!$A$2:$E$251,5,FALSE),"")</f>
        <v>0</v>
      </c>
      <c r="H154" t="s">
        <v>890</v>
      </c>
    </row>
    <row r="155" spans="1:8" x14ac:dyDescent="0.2">
      <c r="A155" t="s">
        <v>594</v>
      </c>
      <c r="B155" t="s">
        <v>371</v>
      </c>
      <c r="C155" t="str">
        <f>IFERROR(VLOOKUP(B155,Players!$A$2:$E$251,2,FALSE),"")</f>
        <v>Harnoor Pannu</v>
      </c>
      <c r="D155" t="str">
        <f>IFERROR(VLOOKUP(B155,Players!$A$2:$E$251,3,FALSE),"")</f>
        <v>BAT</v>
      </c>
      <c r="E155" t="str">
        <f>IFERROR(VLOOKUP(B155,Players!$A$2:$E$251,4,FALSE),"")</f>
        <v>PBKS</v>
      </c>
      <c r="F155">
        <f>IFERROR(VLOOKUP(B155,Players!$A$2:$E$251,5,FALSE),"")</f>
        <v>0</v>
      </c>
      <c r="H155" t="s">
        <v>890</v>
      </c>
    </row>
    <row r="156" spans="1:8" x14ac:dyDescent="0.2">
      <c r="A156" t="s">
        <v>594</v>
      </c>
      <c r="B156" t="s">
        <v>373</v>
      </c>
      <c r="C156" t="str">
        <f>IFERROR(VLOOKUP(B156,Players!$A$2:$E$251,2,FALSE),"")</f>
        <v>Pyla Avinash</v>
      </c>
      <c r="D156" t="str">
        <f>IFERROR(VLOOKUP(B156,Players!$A$2:$E$251,3,FALSE),"")</f>
        <v>BAT</v>
      </c>
      <c r="E156" t="str">
        <f>IFERROR(VLOOKUP(B156,Players!$A$2:$E$251,4,FALSE),"")</f>
        <v>PBKS</v>
      </c>
      <c r="F156">
        <f>IFERROR(VLOOKUP(B156,Players!$A$2:$E$251,5,FALSE),"")</f>
        <v>0</v>
      </c>
      <c r="H156" t="s">
        <v>890</v>
      </c>
    </row>
    <row r="157" spans="1:8" x14ac:dyDescent="0.2">
      <c r="A157" t="s">
        <v>594</v>
      </c>
      <c r="B157" t="s">
        <v>375</v>
      </c>
      <c r="C157" t="str">
        <f>IFERROR(VLOOKUP(B157,Players!$A$2:$E$251,2,FALSE),"")</f>
        <v>Prabhsimran Singh</v>
      </c>
      <c r="D157" t="str">
        <f>IFERROR(VLOOKUP(B157,Players!$A$2:$E$251,3,FALSE),"")</f>
        <v>WK</v>
      </c>
      <c r="E157" t="str">
        <f>IFERROR(VLOOKUP(B157,Players!$A$2:$E$251,4,FALSE),"")</f>
        <v>PBKS</v>
      </c>
      <c r="F157">
        <f>IFERROR(VLOOKUP(B157,Players!$A$2:$E$251,5,FALSE),"")</f>
        <v>0</v>
      </c>
      <c r="H157" t="s">
        <v>890</v>
      </c>
    </row>
    <row r="158" spans="1:8" x14ac:dyDescent="0.2">
      <c r="A158" t="s">
        <v>594</v>
      </c>
      <c r="B158" t="s">
        <v>377</v>
      </c>
      <c r="C158" t="str">
        <f>IFERROR(VLOOKUP(B158,Players!$A$2:$E$251,2,FALSE),"")</f>
        <v>Shashank Singh</v>
      </c>
      <c r="D158" t="str">
        <f>IFERROR(VLOOKUP(B158,Players!$A$2:$E$251,3,FALSE),"")</f>
        <v>BAT</v>
      </c>
      <c r="E158" t="str">
        <f>IFERROR(VLOOKUP(B158,Players!$A$2:$E$251,4,FALSE),"")</f>
        <v>PBKS</v>
      </c>
      <c r="F158">
        <f>IFERROR(VLOOKUP(B158,Players!$A$2:$E$251,5,FALSE),"")</f>
        <v>0</v>
      </c>
      <c r="H158" t="s">
        <v>890</v>
      </c>
    </row>
    <row r="159" spans="1:8" x14ac:dyDescent="0.2">
      <c r="A159" t="s">
        <v>594</v>
      </c>
      <c r="B159" t="s">
        <v>379</v>
      </c>
      <c r="C159" t="str">
        <f>IFERROR(VLOOKUP(B159,Players!$A$2:$E$251,2,FALSE),"")</f>
        <v>Marcus Stoinis</v>
      </c>
      <c r="D159" t="str">
        <f>IFERROR(VLOOKUP(B159,Players!$A$2:$E$251,3,FALSE),"")</f>
        <v>AR</v>
      </c>
      <c r="E159" t="str">
        <f>IFERROR(VLOOKUP(B159,Players!$A$2:$E$251,4,FALSE),"")</f>
        <v>PBKS</v>
      </c>
      <c r="F159">
        <f>IFERROR(VLOOKUP(B159,Players!$A$2:$E$251,5,FALSE),"")</f>
        <v>0</v>
      </c>
      <c r="H159" t="s">
        <v>890</v>
      </c>
    </row>
    <row r="160" spans="1:8" x14ac:dyDescent="0.2">
      <c r="A160" t="s">
        <v>594</v>
      </c>
      <c r="B160" t="s">
        <v>381</v>
      </c>
      <c r="C160" t="str">
        <f>IFERROR(VLOOKUP(B160,Players!$A$2:$E$251,2,FALSE),"")</f>
        <v>Harpreet Brar</v>
      </c>
      <c r="D160" t="str">
        <f>IFERROR(VLOOKUP(B160,Players!$A$2:$E$251,3,FALSE),"")</f>
        <v>AR</v>
      </c>
      <c r="E160" t="str">
        <f>IFERROR(VLOOKUP(B160,Players!$A$2:$E$251,4,FALSE),"")</f>
        <v>PBKS</v>
      </c>
      <c r="F160">
        <f>IFERROR(VLOOKUP(B160,Players!$A$2:$E$251,5,FALSE),"")</f>
        <v>0</v>
      </c>
      <c r="H160" t="s">
        <v>890</v>
      </c>
    </row>
    <row r="161" spans="1:8" x14ac:dyDescent="0.2">
      <c r="A161" t="s">
        <v>594</v>
      </c>
      <c r="B161" t="s">
        <v>383</v>
      </c>
      <c r="C161" t="str">
        <f>IFERROR(VLOOKUP(B161,Players!$A$2:$E$251,2,FALSE),"")</f>
        <v>Marco Jansen</v>
      </c>
      <c r="D161" t="str">
        <f>IFERROR(VLOOKUP(B161,Players!$A$2:$E$251,3,FALSE),"")</f>
        <v>AR</v>
      </c>
      <c r="E161" t="str">
        <f>IFERROR(VLOOKUP(B161,Players!$A$2:$E$251,4,FALSE),"")</f>
        <v>PBKS</v>
      </c>
      <c r="F161">
        <f>IFERROR(VLOOKUP(B161,Players!$A$2:$E$251,5,FALSE),"")</f>
        <v>0</v>
      </c>
      <c r="H161" t="s">
        <v>890</v>
      </c>
    </row>
    <row r="162" spans="1:8" x14ac:dyDescent="0.2">
      <c r="A162" t="s">
        <v>594</v>
      </c>
      <c r="B162" t="s">
        <v>385</v>
      </c>
      <c r="C162" t="str">
        <f>IFERROR(VLOOKUP(B162,Players!$A$2:$E$251,2,FALSE),"")</f>
        <v>Azmatullah Omarzai</v>
      </c>
      <c r="D162" t="str">
        <f>IFERROR(VLOOKUP(B162,Players!$A$2:$E$251,3,FALSE),"")</f>
        <v>AR</v>
      </c>
      <c r="E162" t="str">
        <f>IFERROR(VLOOKUP(B162,Players!$A$2:$E$251,4,FALSE),"")</f>
        <v>PBKS</v>
      </c>
      <c r="F162">
        <f>IFERROR(VLOOKUP(B162,Players!$A$2:$E$251,5,FALSE),"")</f>
        <v>0</v>
      </c>
      <c r="H162" t="s">
        <v>890</v>
      </c>
    </row>
    <row r="163" spans="1:8" x14ac:dyDescent="0.2">
      <c r="A163" t="s">
        <v>594</v>
      </c>
      <c r="B163" t="s">
        <v>387</v>
      </c>
      <c r="C163" t="str">
        <f>IFERROR(VLOOKUP(B163,Players!$A$2:$E$251,2,FALSE),"")</f>
        <v>Priyansh Arya</v>
      </c>
      <c r="D163" t="str">
        <f>IFERROR(VLOOKUP(B163,Players!$A$2:$E$251,3,FALSE),"")</f>
        <v>AR</v>
      </c>
      <c r="E163" t="str">
        <f>IFERROR(VLOOKUP(B163,Players!$A$2:$E$251,4,FALSE),"")</f>
        <v>PBKS</v>
      </c>
      <c r="F163">
        <f>IFERROR(VLOOKUP(B163,Players!$A$2:$E$251,5,FALSE),"")</f>
        <v>0</v>
      </c>
      <c r="H163" t="s">
        <v>890</v>
      </c>
    </row>
    <row r="164" spans="1:8" x14ac:dyDescent="0.2">
      <c r="A164" t="s">
        <v>594</v>
      </c>
      <c r="B164" t="s">
        <v>389</v>
      </c>
      <c r="C164" t="str">
        <f>IFERROR(VLOOKUP(B164,Players!$A$2:$E$251,2,FALSE),"")</f>
        <v>Musheer Khan</v>
      </c>
      <c r="D164" t="str">
        <f>IFERROR(VLOOKUP(B164,Players!$A$2:$E$251,3,FALSE),"")</f>
        <v>AR</v>
      </c>
      <c r="E164" t="str">
        <f>IFERROR(VLOOKUP(B164,Players!$A$2:$E$251,4,FALSE),"")</f>
        <v>PBKS</v>
      </c>
      <c r="F164">
        <f>IFERROR(VLOOKUP(B164,Players!$A$2:$E$251,5,FALSE),"")</f>
        <v>0</v>
      </c>
      <c r="H164" t="s">
        <v>890</v>
      </c>
    </row>
    <row r="165" spans="1:8" x14ac:dyDescent="0.2">
      <c r="A165" t="s">
        <v>594</v>
      </c>
      <c r="B165" t="s">
        <v>391</v>
      </c>
      <c r="C165" t="str">
        <f>IFERROR(VLOOKUP(B165,Players!$A$2:$E$251,2,FALSE),"")</f>
        <v>Suryansh Shedge</v>
      </c>
      <c r="D165" t="str">
        <f>IFERROR(VLOOKUP(B165,Players!$A$2:$E$251,3,FALSE),"")</f>
        <v>AR</v>
      </c>
      <c r="E165" t="str">
        <f>IFERROR(VLOOKUP(B165,Players!$A$2:$E$251,4,FALSE),"")</f>
        <v>PBKS</v>
      </c>
      <c r="F165">
        <f>IFERROR(VLOOKUP(B165,Players!$A$2:$E$251,5,FALSE),"")</f>
        <v>0</v>
      </c>
      <c r="H165" t="s">
        <v>890</v>
      </c>
    </row>
    <row r="166" spans="1:8" x14ac:dyDescent="0.2">
      <c r="A166" t="s">
        <v>594</v>
      </c>
      <c r="B166" t="s">
        <v>393</v>
      </c>
      <c r="C166" t="str">
        <f>IFERROR(VLOOKUP(B166,Players!$A$2:$E$251,2,FALSE),"")</f>
        <v>Mitch Owen</v>
      </c>
      <c r="D166" t="str">
        <f>IFERROR(VLOOKUP(B166,Players!$A$2:$E$251,3,FALSE),"")</f>
        <v>AR</v>
      </c>
      <c r="E166" t="str">
        <f>IFERROR(VLOOKUP(B166,Players!$A$2:$E$251,4,FALSE),"")</f>
        <v>PBKS</v>
      </c>
      <c r="F166">
        <f>IFERROR(VLOOKUP(B166,Players!$A$2:$E$251,5,FALSE),"")</f>
        <v>0</v>
      </c>
      <c r="H166" t="s">
        <v>890</v>
      </c>
    </row>
    <row r="167" spans="1:8" x14ac:dyDescent="0.2">
      <c r="A167" t="s">
        <v>594</v>
      </c>
      <c r="B167" t="s">
        <v>395</v>
      </c>
      <c r="C167" t="str">
        <f>IFERROR(VLOOKUP(B167,Players!$A$2:$E$251,2,FALSE),"")</f>
        <v>Cooper Connolly</v>
      </c>
      <c r="D167" t="str">
        <f>IFERROR(VLOOKUP(B167,Players!$A$2:$E$251,3,FALSE),"")</f>
        <v>AR</v>
      </c>
      <c r="E167" t="str">
        <f>IFERROR(VLOOKUP(B167,Players!$A$2:$E$251,4,FALSE),"")</f>
        <v>PBKS</v>
      </c>
      <c r="F167">
        <f>IFERROR(VLOOKUP(B167,Players!$A$2:$E$251,5,FALSE),"")</f>
        <v>0</v>
      </c>
      <c r="H167" t="s">
        <v>890</v>
      </c>
    </row>
    <row r="168" spans="1:8" x14ac:dyDescent="0.2">
      <c r="A168" t="s">
        <v>594</v>
      </c>
      <c r="B168" t="s">
        <v>397</v>
      </c>
      <c r="C168" t="str">
        <f>IFERROR(VLOOKUP(B168,Players!$A$2:$E$251,2,FALSE),"")</f>
        <v>Ben Dwarshuis</v>
      </c>
      <c r="D168" t="str">
        <f>IFERROR(VLOOKUP(B168,Players!$A$2:$E$251,3,FALSE),"")</f>
        <v>AR</v>
      </c>
      <c r="E168" t="str">
        <f>IFERROR(VLOOKUP(B168,Players!$A$2:$E$251,4,FALSE),"")</f>
        <v>PBKS</v>
      </c>
      <c r="F168">
        <f>IFERROR(VLOOKUP(B168,Players!$A$2:$E$251,5,FALSE),"")</f>
        <v>0</v>
      </c>
      <c r="H168" t="s">
        <v>890</v>
      </c>
    </row>
    <row r="169" spans="1:8" x14ac:dyDescent="0.2">
      <c r="A169" t="s">
        <v>594</v>
      </c>
      <c r="B169" t="s">
        <v>399</v>
      </c>
      <c r="C169" t="str">
        <f>IFERROR(VLOOKUP(B169,Players!$A$2:$E$251,2,FALSE),"")</f>
        <v>Arshdeep Singh</v>
      </c>
      <c r="D169" t="str">
        <f>IFERROR(VLOOKUP(B169,Players!$A$2:$E$251,3,FALSE),"")</f>
        <v>BWL</v>
      </c>
      <c r="E169" t="str">
        <f>IFERROR(VLOOKUP(B169,Players!$A$2:$E$251,4,FALSE),"")</f>
        <v>PBKS</v>
      </c>
      <c r="F169">
        <f>IFERROR(VLOOKUP(B169,Players!$A$2:$E$251,5,FALSE),"")</f>
        <v>0</v>
      </c>
      <c r="H169" t="s">
        <v>890</v>
      </c>
    </row>
    <row r="170" spans="1:8" x14ac:dyDescent="0.2">
      <c r="A170" t="s">
        <v>594</v>
      </c>
      <c r="B170" t="s">
        <v>401</v>
      </c>
      <c r="C170" t="str">
        <f>IFERROR(VLOOKUP(B170,Players!$A$2:$E$251,2,FALSE),"")</f>
        <v>Yuzvendra Chahal</v>
      </c>
      <c r="D170" t="str">
        <f>IFERROR(VLOOKUP(B170,Players!$A$2:$E$251,3,FALSE),"")</f>
        <v>BWL</v>
      </c>
      <c r="E170" t="str">
        <f>IFERROR(VLOOKUP(B170,Players!$A$2:$E$251,4,FALSE),"")</f>
        <v>PBKS</v>
      </c>
      <c r="F170">
        <f>IFERROR(VLOOKUP(B170,Players!$A$2:$E$251,5,FALSE),"")</f>
        <v>0</v>
      </c>
      <c r="H170" t="s">
        <v>890</v>
      </c>
    </row>
    <row r="171" spans="1:8" x14ac:dyDescent="0.2">
      <c r="A171" t="s">
        <v>594</v>
      </c>
      <c r="B171" t="s">
        <v>403</v>
      </c>
      <c r="C171" t="str">
        <f>IFERROR(VLOOKUP(B171,Players!$A$2:$E$251,2,FALSE),"")</f>
        <v>Vyshak Vijaykumar</v>
      </c>
      <c r="D171" t="str">
        <f>IFERROR(VLOOKUP(B171,Players!$A$2:$E$251,3,FALSE),"")</f>
        <v>BWL</v>
      </c>
      <c r="E171" t="str">
        <f>IFERROR(VLOOKUP(B171,Players!$A$2:$E$251,4,FALSE),"")</f>
        <v>PBKS</v>
      </c>
      <c r="F171">
        <f>IFERROR(VLOOKUP(B171,Players!$A$2:$E$251,5,FALSE),"")</f>
        <v>0</v>
      </c>
      <c r="H171" t="s">
        <v>890</v>
      </c>
    </row>
    <row r="172" spans="1:8" x14ac:dyDescent="0.2">
      <c r="A172" t="s">
        <v>594</v>
      </c>
      <c r="B172" t="s">
        <v>405</v>
      </c>
      <c r="C172" t="str">
        <f>IFERROR(VLOOKUP(B172,Players!$A$2:$E$251,2,FALSE),"")</f>
        <v>Yash Thakur</v>
      </c>
      <c r="D172" t="str">
        <f>IFERROR(VLOOKUP(B172,Players!$A$2:$E$251,3,FALSE),"")</f>
        <v>BWL</v>
      </c>
      <c r="E172" t="str">
        <f>IFERROR(VLOOKUP(B172,Players!$A$2:$E$251,4,FALSE),"")</f>
        <v>PBKS</v>
      </c>
      <c r="F172">
        <f>IFERROR(VLOOKUP(B172,Players!$A$2:$E$251,5,FALSE),"")</f>
        <v>0</v>
      </c>
      <c r="H172" t="s">
        <v>890</v>
      </c>
    </row>
    <row r="173" spans="1:8" x14ac:dyDescent="0.2">
      <c r="A173" t="s">
        <v>594</v>
      </c>
      <c r="B173" t="s">
        <v>407</v>
      </c>
      <c r="C173" t="str">
        <f>IFERROR(VLOOKUP(B173,Players!$A$2:$E$251,2,FALSE),"")</f>
        <v>Xavier Bartlett</v>
      </c>
      <c r="D173" t="str">
        <f>IFERROR(VLOOKUP(B173,Players!$A$2:$E$251,3,FALSE),"")</f>
        <v>BWL</v>
      </c>
      <c r="E173" t="str">
        <f>IFERROR(VLOOKUP(B173,Players!$A$2:$E$251,4,FALSE),"")</f>
        <v>PBKS</v>
      </c>
      <c r="F173">
        <f>IFERROR(VLOOKUP(B173,Players!$A$2:$E$251,5,FALSE),"")</f>
        <v>0</v>
      </c>
      <c r="H173" t="s">
        <v>890</v>
      </c>
    </row>
    <row r="174" spans="1:8" x14ac:dyDescent="0.2">
      <c r="A174" t="s">
        <v>594</v>
      </c>
      <c r="B174" t="s">
        <v>409</v>
      </c>
      <c r="C174" t="str">
        <f>IFERROR(VLOOKUP(B174,Players!$A$2:$E$251,2,FALSE),"")</f>
        <v>Pravin Dubey</v>
      </c>
      <c r="D174" t="str">
        <f>IFERROR(VLOOKUP(B174,Players!$A$2:$E$251,3,FALSE),"")</f>
        <v>BWL</v>
      </c>
      <c r="E174" t="str">
        <f>IFERROR(VLOOKUP(B174,Players!$A$2:$E$251,4,FALSE),"")</f>
        <v>PBKS</v>
      </c>
      <c r="F174">
        <f>IFERROR(VLOOKUP(B174,Players!$A$2:$E$251,5,FALSE),"")</f>
        <v>0</v>
      </c>
      <c r="H174" t="s">
        <v>890</v>
      </c>
    </row>
    <row r="175" spans="1:8" x14ac:dyDescent="0.2">
      <c r="A175" t="s">
        <v>594</v>
      </c>
      <c r="B175" t="s">
        <v>411</v>
      </c>
      <c r="C175" t="str">
        <f>IFERROR(VLOOKUP(B175,Players!$A$2:$E$251,2,FALSE),"")</f>
        <v>Vishal Nishad</v>
      </c>
      <c r="D175" t="str">
        <f>IFERROR(VLOOKUP(B175,Players!$A$2:$E$251,3,FALSE),"")</f>
        <v>BWL</v>
      </c>
      <c r="E175" t="str">
        <f>IFERROR(VLOOKUP(B175,Players!$A$2:$E$251,4,FALSE),"")</f>
        <v>PBKS</v>
      </c>
      <c r="F175">
        <f>IFERROR(VLOOKUP(B175,Players!$A$2:$E$251,5,FALSE),"")</f>
        <v>0</v>
      </c>
      <c r="H175" t="s">
        <v>890</v>
      </c>
    </row>
    <row r="176" spans="1:8" x14ac:dyDescent="0.2">
      <c r="A176" t="s">
        <v>594</v>
      </c>
      <c r="B176" t="s">
        <v>413</v>
      </c>
      <c r="C176" t="str">
        <f>IFERROR(VLOOKUP(B176,Players!$A$2:$E$251,2,FALSE),"")</f>
        <v>Lockie Ferguson</v>
      </c>
      <c r="D176" t="str">
        <f>IFERROR(VLOOKUP(B176,Players!$A$2:$E$251,3,FALSE),"")</f>
        <v>BWL</v>
      </c>
      <c r="E176" t="str">
        <f>IFERROR(VLOOKUP(B176,Players!$A$2:$E$251,4,FALSE),"")</f>
        <v>PBKS</v>
      </c>
      <c r="F176">
        <f>IFERROR(VLOOKUP(B176,Players!$A$2:$E$251,5,FALSE),"")</f>
        <v>0</v>
      </c>
      <c r="H176" t="s">
        <v>890</v>
      </c>
    </row>
    <row r="177" spans="1:8" x14ac:dyDescent="0.2">
      <c r="A177" t="s">
        <v>594</v>
      </c>
      <c r="B177" t="s">
        <v>155</v>
      </c>
      <c r="C177" t="str">
        <f>IFERROR(VLOOKUP(B177,Players!$A$2:$E$251,2,FALSE),"")</f>
        <v>Shubman Gill</v>
      </c>
      <c r="D177" t="str">
        <f>IFERROR(VLOOKUP(B177,Players!$A$2:$E$251,3,FALSE),"")</f>
        <v>BAT</v>
      </c>
      <c r="E177" t="str">
        <f>IFERROR(VLOOKUP(B177,Players!$A$2:$E$251,4,FALSE),"")</f>
        <v>GT</v>
      </c>
      <c r="F177">
        <f>IFERROR(VLOOKUP(B177,Players!$A$2:$E$251,5,FALSE),"")</f>
        <v>0</v>
      </c>
      <c r="H177" t="s">
        <v>891</v>
      </c>
    </row>
    <row r="178" spans="1:8" x14ac:dyDescent="0.2">
      <c r="A178" t="s">
        <v>594</v>
      </c>
      <c r="B178" t="s">
        <v>159</v>
      </c>
      <c r="C178" t="str">
        <f>IFERROR(VLOOKUP(B178,Players!$A$2:$E$251,2,FALSE),"")</f>
        <v>Jos Buttler</v>
      </c>
      <c r="D178" t="str">
        <f>IFERROR(VLOOKUP(B178,Players!$A$2:$E$251,3,FALSE),"")</f>
        <v>WK</v>
      </c>
      <c r="E178" t="str">
        <f>IFERROR(VLOOKUP(B178,Players!$A$2:$E$251,4,FALSE),"")</f>
        <v>GT</v>
      </c>
      <c r="F178">
        <f>IFERROR(VLOOKUP(B178,Players!$A$2:$E$251,5,FALSE),"")</f>
        <v>0</v>
      </c>
      <c r="H178" t="s">
        <v>891</v>
      </c>
    </row>
    <row r="179" spans="1:8" x14ac:dyDescent="0.2">
      <c r="A179" t="s">
        <v>594</v>
      </c>
      <c r="B179" t="s">
        <v>161</v>
      </c>
      <c r="C179" t="str">
        <f>IFERROR(VLOOKUP(B179,Players!$A$2:$E$251,2,FALSE),"")</f>
        <v>Kumar Kushagra</v>
      </c>
      <c r="D179" t="str">
        <f>IFERROR(VLOOKUP(B179,Players!$A$2:$E$251,3,FALSE),"")</f>
        <v>WK</v>
      </c>
      <c r="E179" t="str">
        <f>IFERROR(VLOOKUP(B179,Players!$A$2:$E$251,4,FALSE),"")</f>
        <v>GT</v>
      </c>
      <c r="F179">
        <f>IFERROR(VLOOKUP(B179,Players!$A$2:$E$251,5,FALSE),"")</f>
        <v>0</v>
      </c>
      <c r="H179" t="s">
        <v>891</v>
      </c>
    </row>
    <row r="180" spans="1:8" x14ac:dyDescent="0.2">
      <c r="A180" t="s">
        <v>594</v>
      </c>
      <c r="B180" t="s">
        <v>163</v>
      </c>
      <c r="C180" t="str">
        <f>IFERROR(VLOOKUP(B180,Players!$A$2:$E$251,2,FALSE),"")</f>
        <v>Anuj Rawat</v>
      </c>
      <c r="D180" t="str">
        <f>IFERROR(VLOOKUP(B180,Players!$A$2:$E$251,3,FALSE),"")</f>
        <v>WK</v>
      </c>
      <c r="E180" t="str">
        <f>IFERROR(VLOOKUP(B180,Players!$A$2:$E$251,4,FALSE),"")</f>
        <v>GT</v>
      </c>
      <c r="F180">
        <f>IFERROR(VLOOKUP(B180,Players!$A$2:$E$251,5,FALSE),"")</f>
        <v>0</v>
      </c>
      <c r="H180" t="s">
        <v>891</v>
      </c>
    </row>
    <row r="181" spans="1:8" x14ac:dyDescent="0.2">
      <c r="A181" t="s">
        <v>594</v>
      </c>
      <c r="B181" t="s">
        <v>165</v>
      </c>
      <c r="C181" t="str">
        <f>IFERROR(VLOOKUP(B181,Players!$A$2:$E$251,2,FALSE),"")</f>
        <v>Tom Banton</v>
      </c>
      <c r="D181" t="str">
        <f>IFERROR(VLOOKUP(B181,Players!$A$2:$E$251,3,FALSE),"")</f>
        <v>WK</v>
      </c>
      <c r="E181" t="str">
        <f>IFERROR(VLOOKUP(B181,Players!$A$2:$E$251,4,FALSE),"")</f>
        <v>GT</v>
      </c>
      <c r="F181">
        <f>IFERROR(VLOOKUP(B181,Players!$A$2:$E$251,5,FALSE),"")</f>
        <v>0</v>
      </c>
      <c r="H181" t="s">
        <v>891</v>
      </c>
    </row>
    <row r="182" spans="1:8" x14ac:dyDescent="0.2">
      <c r="A182" t="s">
        <v>594</v>
      </c>
      <c r="B182" t="s">
        <v>167</v>
      </c>
      <c r="C182" t="str">
        <f>IFERROR(VLOOKUP(B182,Players!$A$2:$E$251,2,FALSE),"")</f>
        <v>Glenn Phillips</v>
      </c>
      <c r="D182" t="str">
        <f>IFERROR(VLOOKUP(B182,Players!$A$2:$E$251,3,FALSE),"")</f>
        <v>BAT</v>
      </c>
      <c r="E182" t="str">
        <f>IFERROR(VLOOKUP(B182,Players!$A$2:$E$251,4,FALSE),"")</f>
        <v>GT</v>
      </c>
      <c r="F182">
        <f>IFERROR(VLOOKUP(B182,Players!$A$2:$E$251,5,FALSE),"")</f>
        <v>0</v>
      </c>
      <c r="H182" t="s">
        <v>891</v>
      </c>
    </row>
    <row r="183" spans="1:8" x14ac:dyDescent="0.2">
      <c r="A183" t="s">
        <v>594</v>
      </c>
      <c r="B183" t="s">
        <v>169</v>
      </c>
      <c r="C183" t="str">
        <f>IFERROR(VLOOKUP(B183,Players!$A$2:$E$251,2,FALSE),"")</f>
        <v>Sai Sudharsan</v>
      </c>
      <c r="D183" t="str">
        <f>IFERROR(VLOOKUP(B183,Players!$A$2:$E$251,3,FALSE),"")</f>
        <v>BAT</v>
      </c>
      <c r="E183" t="str">
        <f>IFERROR(VLOOKUP(B183,Players!$A$2:$E$251,4,FALSE),"")</f>
        <v>GT</v>
      </c>
      <c r="F183">
        <f>IFERROR(VLOOKUP(B183,Players!$A$2:$E$251,5,FALSE),"")</f>
        <v>0</v>
      </c>
      <c r="H183" t="s">
        <v>891</v>
      </c>
    </row>
    <row r="184" spans="1:8" x14ac:dyDescent="0.2">
      <c r="A184" t="s">
        <v>594</v>
      </c>
      <c r="B184" t="s">
        <v>171</v>
      </c>
      <c r="C184" t="str">
        <f>IFERROR(VLOOKUP(B184,Players!$A$2:$E$251,2,FALSE),"")</f>
        <v>Nishant Sindhu</v>
      </c>
      <c r="D184" t="str">
        <f>IFERROR(VLOOKUP(B184,Players!$A$2:$E$251,3,FALSE),"")</f>
        <v>AR</v>
      </c>
      <c r="E184" t="str">
        <f>IFERROR(VLOOKUP(B184,Players!$A$2:$E$251,4,FALSE),"")</f>
        <v>GT</v>
      </c>
      <c r="F184">
        <f>IFERROR(VLOOKUP(B184,Players!$A$2:$E$251,5,FALSE),"")</f>
        <v>0</v>
      </c>
      <c r="H184" t="s">
        <v>891</v>
      </c>
    </row>
    <row r="185" spans="1:8" x14ac:dyDescent="0.2">
      <c r="A185" t="s">
        <v>594</v>
      </c>
      <c r="B185" t="s">
        <v>173</v>
      </c>
      <c r="C185" t="str">
        <f>IFERROR(VLOOKUP(B185,Players!$A$2:$E$251,2,FALSE),"")</f>
        <v>Washington Sundar</v>
      </c>
      <c r="D185" t="str">
        <f>IFERROR(VLOOKUP(B185,Players!$A$2:$E$251,3,FALSE),"")</f>
        <v>AR</v>
      </c>
      <c r="E185" t="str">
        <f>IFERROR(VLOOKUP(B185,Players!$A$2:$E$251,4,FALSE),"")</f>
        <v>GT</v>
      </c>
      <c r="F185">
        <f>IFERROR(VLOOKUP(B185,Players!$A$2:$E$251,5,FALSE),"")</f>
        <v>0</v>
      </c>
      <c r="H185" t="s">
        <v>891</v>
      </c>
    </row>
    <row r="186" spans="1:8" x14ac:dyDescent="0.2">
      <c r="A186" t="s">
        <v>594</v>
      </c>
      <c r="B186" t="s">
        <v>175</v>
      </c>
      <c r="C186" t="str">
        <f>IFERROR(VLOOKUP(B186,Players!$A$2:$E$251,2,FALSE),"")</f>
        <v>Mohd. Arshad Khan</v>
      </c>
      <c r="D186" t="str">
        <f>IFERROR(VLOOKUP(B186,Players!$A$2:$E$251,3,FALSE),"")</f>
        <v>AR</v>
      </c>
      <c r="E186" t="str">
        <f>IFERROR(VLOOKUP(B186,Players!$A$2:$E$251,4,FALSE),"")</f>
        <v>GT</v>
      </c>
      <c r="F186">
        <f>IFERROR(VLOOKUP(B186,Players!$A$2:$E$251,5,FALSE),"")</f>
        <v>0</v>
      </c>
      <c r="H186" t="s">
        <v>891</v>
      </c>
    </row>
    <row r="187" spans="1:8" x14ac:dyDescent="0.2">
      <c r="A187" t="s">
        <v>594</v>
      </c>
      <c r="B187" t="s">
        <v>177</v>
      </c>
      <c r="C187" t="str">
        <f>IFERROR(VLOOKUP(B187,Players!$A$2:$E$251,2,FALSE),"")</f>
        <v>Sai Kishore</v>
      </c>
      <c r="D187" t="str">
        <f>IFERROR(VLOOKUP(B187,Players!$A$2:$E$251,3,FALSE),"")</f>
        <v>AR</v>
      </c>
      <c r="E187" t="str">
        <f>IFERROR(VLOOKUP(B187,Players!$A$2:$E$251,4,FALSE),"")</f>
        <v>GT</v>
      </c>
      <c r="F187">
        <f>IFERROR(VLOOKUP(B187,Players!$A$2:$E$251,5,FALSE),"")</f>
        <v>0</v>
      </c>
      <c r="H187" t="s">
        <v>891</v>
      </c>
    </row>
    <row r="188" spans="1:8" x14ac:dyDescent="0.2">
      <c r="A188" t="s">
        <v>594</v>
      </c>
      <c r="B188" t="s">
        <v>179</v>
      </c>
      <c r="C188" t="str">
        <f>IFERROR(VLOOKUP(B188,Players!$A$2:$E$251,2,FALSE),"")</f>
        <v>Jayant Yadav</v>
      </c>
      <c r="D188" t="str">
        <f>IFERROR(VLOOKUP(B188,Players!$A$2:$E$251,3,FALSE),"")</f>
        <v>AR</v>
      </c>
      <c r="E188" t="str">
        <f>IFERROR(VLOOKUP(B188,Players!$A$2:$E$251,4,FALSE),"")</f>
        <v>GT</v>
      </c>
      <c r="F188">
        <f>IFERROR(VLOOKUP(B188,Players!$A$2:$E$251,5,FALSE),"")</f>
        <v>0</v>
      </c>
      <c r="H188" t="s">
        <v>891</v>
      </c>
    </row>
    <row r="189" spans="1:8" x14ac:dyDescent="0.2">
      <c r="A189" t="s">
        <v>594</v>
      </c>
      <c r="B189" t="s">
        <v>181</v>
      </c>
      <c r="C189" t="str">
        <f>IFERROR(VLOOKUP(B189,Players!$A$2:$E$251,2,FALSE),"")</f>
        <v>Jason Holder</v>
      </c>
      <c r="D189" t="str">
        <f>IFERROR(VLOOKUP(B189,Players!$A$2:$E$251,3,FALSE),"")</f>
        <v>AR</v>
      </c>
      <c r="E189" t="str">
        <f>IFERROR(VLOOKUP(B189,Players!$A$2:$E$251,4,FALSE),"")</f>
        <v>GT</v>
      </c>
      <c r="F189">
        <f>IFERROR(VLOOKUP(B189,Players!$A$2:$E$251,5,FALSE),"")</f>
        <v>0</v>
      </c>
      <c r="H189" t="s">
        <v>891</v>
      </c>
    </row>
    <row r="190" spans="1:8" x14ac:dyDescent="0.2">
      <c r="A190" t="s">
        <v>594</v>
      </c>
      <c r="B190" t="s">
        <v>183</v>
      </c>
      <c r="C190" t="str">
        <f>IFERROR(VLOOKUP(B190,Players!$A$2:$E$251,2,FALSE),"")</f>
        <v>Rahul Tewatia</v>
      </c>
      <c r="D190" t="str">
        <f>IFERROR(VLOOKUP(B190,Players!$A$2:$E$251,3,FALSE),"")</f>
        <v>AR</v>
      </c>
      <c r="E190" t="str">
        <f>IFERROR(VLOOKUP(B190,Players!$A$2:$E$251,4,FALSE),"")</f>
        <v>GT</v>
      </c>
      <c r="F190">
        <f>IFERROR(VLOOKUP(B190,Players!$A$2:$E$251,5,FALSE),"")</f>
        <v>0</v>
      </c>
      <c r="H190" t="s">
        <v>891</v>
      </c>
    </row>
    <row r="191" spans="1:8" x14ac:dyDescent="0.2">
      <c r="A191" t="s">
        <v>594</v>
      </c>
      <c r="B191" t="s">
        <v>185</v>
      </c>
      <c r="C191" t="str">
        <f>IFERROR(VLOOKUP(B191,Players!$A$2:$E$251,2,FALSE),"")</f>
        <v>Shahrukh Khan</v>
      </c>
      <c r="D191" t="str">
        <f>IFERROR(VLOOKUP(B191,Players!$A$2:$E$251,3,FALSE),"")</f>
        <v>AR</v>
      </c>
      <c r="E191" t="str">
        <f>IFERROR(VLOOKUP(B191,Players!$A$2:$E$251,4,FALSE),"")</f>
        <v>GT</v>
      </c>
      <c r="F191">
        <f>IFERROR(VLOOKUP(B191,Players!$A$2:$E$251,5,FALSE),"")</f>
        <v>0</v>
      </c>
      <c r="H191" t="s">
        <v>891</v>
      </c>
    </row>
    <row r="192" spans="1:8" x14ac:dyDescent="0.2">
      <c r="A192" t="s">
        <v>594</v>
      </c>
      <c r="B192" t="s">
        <v>187</v>
      </c>
      <c r="C192" t="str">
        <f>IFERROR(VLOOKUP(B192,Players!$A$2:$E$251,2,FALSE),"")</f>
        <v>Kagiso Rabada</v>
      </c>
      <c r="D192" t="str">
        <f>IFERROR(VLOOKUP(B192,Players!$A$2:$E$251,3,FALSE),"")</f>
        <v>BWL</v>
      </c>
      <c r="E192" t="str">
        <f>IFERROR(VLOOKUP(B192,Players!$A$2:$E$251,4,FALSE),"")</f>
        <v>GT</v>
      </c>
      <c r="F192">
        <f>IFERROR(VLOOKUP(B192,Players!$A$2:$E$251,5,FALSE),"")</f>
        <v>0</v>
      </c>
      <c r="H192" t="s">
        <v>891</v>
      </c>
    </row>
    <row r="193" spans="1:8" x14ac:dyDescent="0.2">
      <c r="A193" t="s">
        <v>594</v>
      </c>
      <c r="B193" t="s">
        <v>189</v>
      </c>
      <c r="C193" t="str">
        <f>IFERROR(VLOOKUP(B193,Players!$A$2:$E$251,2,FALSE),"")</f>
        <v>Mohammed Siraj</v>
      </c>
      <c r="D193" t="str">
        <f>IFERROR(VLOOKUP(B193,Players!$A$2:$E$251,3,FALSE),"")</f>
        <v>BWL</v>
      </c>
      <c r="E193" t="str">
        <f>IFERROR(VLOOKUP(B193,Players!$A$2:$E$251,4,FALSE),"")</f>
        <v>GT</v>
      </c>
      <c r="F193">
        <f>IFERROR(VLOOKUP(B193,Players!$A$2:$E$251,5,FALSE),"")</f>
        <v>0</v>
      </c>
      <c r="H193" t="s">
        <v>891</v>
      </c>
    </row>
    <row r="194" spans="1:8" x14ac:dyDescent="0.2">
      <c r="A194" t="s">
        <v>594</v>
      </c>
      <c r="B194" t="s">
        <v>191</v>
      </c>
      <c r="C194" t="str">
        <f>IFERROR(VLOOKUP(B194,Players!$A$2:$E$251,2,FALSE),"")</f>
        <v>Prasidh Krishna</v>
      </c>
      <c r="D194" t="str">
        <f>IFERROR(VLOOKUP(B194,Players!$A$2:$E$251,3,FALSE),"")</f>
        <v>BWL</v>
      </c>
      <c r="E194" t="str">
        <f>IFERROR(VLOOKUP(B194,Players!$A$2:$E$251,4,FALSE),"")</f>
        <v>GT</v>
      </c>
      <c r="F194">
        <f>IFERROR(VLOOKUP(B194,Players!$A$2:$E$251,5,FALSE),"")</f>
        <v>0</v>
      </c>
      <c r="H194" t="s">
        <v>891</v>
      </c>
    </row>
    <row r="195" spans="1:8" x14ac:dyDescent="0.2">
      <c r="A195" t="s">
        <v>594</v>
      </c>
      <c r="B195" t="s">
        <v>193</v>
      </c>
      <c r="C195" t="str">
        <f>IFERROR(VLOOKUP(B195,Players!$A$2:$E$251,2,FALSE),"")</f>
        <v>Manav Suthar</v>
      </c>
      <c r="D195" t="str">
        <f>IFERROR(VLOOKUP(B195,Players!$A$2:$E$251,3,FALSE),"")</f>
        <v>BWL</v>
      </c>
      <c r="E195" t="str">
        <f>IFERROR(VLOOKUP(B195,Players!$A$2:$E$251,4,FALSE),"")</f>
        <v>GT</v>
      </c>
      <c r="F195">
        <f>IFERROR(VLOOKUP(B195,Players!$A$2:$E$251,5,FALSE),"")</f>
        <v>0</v>
      </c>
      <c r="H195" t="s">
        <v>891</v>
      </c>
    </row>
    <row r="196" spans="1:8" x14ac:dyDescent="0.2">
      <c r="A196" t="s">
        <v>594</v>
      </c>
      <c r="B196" t="s">
        <v>195</v>
      </c>
      <c r="C196" t="str">
        <f>IFERROR(VLOOKUP(B196,Players!$A$2:$E$251,2,FALSE),"")</f>
        <v>Gurnoor Singh Brar</v>
      </c>
      <c r="D196" t="str">
        <f>IFERROR(VLOOKUP(B196,Players!$A$2:$E$251,3,FALSE),"")</f>
        <v>BWL</v>
      </c>
      <c r="E196" t="str">
        <f>IFERROR(VLOOKUP(B196,Players!$A$2:$E$251,4,FALSE),"")</f>
        <v>GT</v>
      </c>
      <c r="F196">
        <f>IFERROR(VLOOKUP(B196,Players!$A$2:$E$251,5,FALSE),"")</f>
        <v>0</v>
      </c>
      <c r="H196" t="s">
        <v>891</v>
      </c>
    </row>
    <row r="197" spans="1:8" x14ac:dyDescent="0.2">
      <c r="A197" t="s">
        <v>594</v>
      </c>
      <c r="B197" t="s">
        <v>197</v>
      </c>
      <c r="C197" t="str">
        <f>IFERROR(VLOOKUP(B197,Players!$A$2:$E$251,2,FALSE),"")</f>
        <v>Ishant Sharma</v>
      </c>
      <c r="D197" t="str">
        <f>IFERROR(VLOOKUP(B197,Players!$A$2:$E$251,3,FALSE),"")</f>
        <v>BWL</v>
      </c>
      <c r="E197" t="str">
        <f>IFERROR(VLOOKUP(B197,Players!$A$2:$E$251,4,FALSE),"")</f>
        <v>GT</v>
      </c>
      <c r="F197">
        <f>IFERROR(VLOOKUP(B197,Players!$A$2:$E$251,5,FALSE),"")</f>
        <v>0</v>
      </c>
      <c r="H197" t="s">
        <v>891</v>
      </c>
    </row>
    <row r="198" spans="1:8" x14ac:dyDescent="0.2">
      <c r="A198" t="s">
        <v>594</v>
      </c>
      <c r="B198" t="s">
        <v>199</v>
      </c>
      <c r="C198" t="str">
        <f>IFERROR(VLOOKUP(B198,Players!$A$2:$E$251,2,FALSE),"")</f>
        <v>Ashok Sharma</v>
      </c>
      <c r="D198" t="str">
        <f>IFERROR(VLOOKUP(B198,Players!$A$2:$E$251,3,FALSE),"")</f>
        <v>BWL</v>
      </c>
      <c r="E198" t="str">
        <f>IFERROR(VLOOKUP(B198,Players!$A$2:$E$251,4,FALSE),"")</f>
        <v>GT</v>
      </c>
      <c r="F198">
        <f>IFERROR(VLOOKUP(B198,Players!$A$2:$E$251,5,FALSE),"")</f>
        <v>0</v>
      </c>
      <c r="H198" t="s">
        <v>891</v>
      </c>
    </row>
    <row r="199" spans="1:8" x14ac:dyDescent="0.2">
      <c r="A199" t="s">
        <v>594</v>
      </c>
      <c r="B199" t="s">
        <v>201</v>
      </c>
      <c r="C199" t="str">
        <f>IFERROR(VLOOKUP(B199,Players!$A$2:$E$251,2,FALSE),"")</f>
        <v>Luke Wood</v>
      </c>
      <c r="D199" t="str">
        <f>IFERROR(VLOOKUP(B199,Players!$A$2:$E$251,3,FALSE),"")</f>
        <v>BWL</v>
      </c>
      <c r="E199" t="str">
        <f>IFERROR(VLOOKUP(B199,Players!$A$2:$E$251,4,FALSE),"")</f>
        <v>GT</v>
      </c>
      <c r="F199">
        <f>IFERROR(VLOOKUP(B199,Players!$A$2:$E$251,5,FALSE),"")</f>
        <v>0</v>
      </c>
      <c r="H199" t="s">
        <v>891</v>
      </c>
    </row>
    <row r="200" spans="1:8" x14ac:dyDescent="0.2">
      <c r="A200" t="s">
        <v>594</v>
      </c>
      <c r="B200" t="s">
        <v>203</v>
      </c>
      <c r="C200" t="str">
        <f>IFERROR(VLOOKUP(B200,Players!$A$2:$E$251,2,FALSE),"")</f>
        <v>Kulwant Khejroliya</v>
      </c>
      <c r="D200" t="str">
        <f>IFERROR(VLOOKUP(B200,Players!$A$2:$E$251,3,FALSE),"")</f>
        <v>BWL</v>
      </c>
      <c r="E200" t="str">
        <f>IFERROR(VLOOKUP(B200,Players!$A$2:$E$251,4,FALSE),"")</f>
        <v>GT</v>
      </c>
      <c r="F200">
        <f>IFERROR(VLOOKUP(B200,Players!$A$2:$E$251,5,FALSE),"")</f>
        <v>0</v>
      </c>
      <c r="H200" t="s">
        <v>891</v>
      </c>
    </row>
    <row r="201" spans="1:8" x14ac:dyDescent="0.2">
      <c r="A201" t="s">
        <v>594</v>
      </c>
      <c r="B201" t="s">
        <v>205</v>
      </c>
      <c r="C201" t="str">
        <f>IFERROR(VLOOKUP(B201,Players!$A$2:$E$251,2,FALSE),"")</f>
        <v>Rashid Khan</v>
      </c>
      <c r="D201" t="str">
        <f>IFERROR(VLOOKUP(B201,Players!$A$2:$E$251,3,FALSE),"")</f>
        <v>BWL</v>
      </c>
      <c r="E201" t="str">
        <f>IFERROR(VLOOKUP(B201,Players!$A$2:$E$251,4,FALSE),"")</f>
        <v>GT</v>
      </c>
      <c r="F201">
        <f>IFERROR(VLOOKUP(B201,Players!$A$2:$E$251,5,FALSE),"")</f>
        <v>0</v>
      </c>
      <c r="H201" t="s">
        <v>891</v>
      </c>
    </row>
    <row r="202" spans="1:8" x14ac:dyDescent="0.2">
      <c r="A202" t="s">
        <v>599</v>
      </c>
      <c r="B202" t="s">
        <v>259</v>
      </c>
      <c r="C202" t="str">
        <f>IFERROR(VLOOKUP(B202,Players!$A$2:$E$251,2,FALSE),"")</f>
        <v>Rishabh Pant</v>
      </c>
      <c r="D202" t="str">
        <f>IFERROR(VLOOKUP(B202,Players!$A$2:$E$251,3,FALSE),"")</f>
        <v>WK</v>
      </c>
      <c r="E202" t="str">
        <f>IFERROR(VLOOKUP(B202,Players!$A$2:$E$251,4,FALSE),"")</f>
        <v>LSG</v>
      </c>
      <c r="F202">
        <f>IFERROR(VLOOKUP(B202,Players!$A$2:$E$251,5,FALSE),"")</f>
        <v>0</v>
      </c>
      <c r="H202" t="s">
        <v>892</v>
      </c>
    </row>
    <row r="203" spans="1:8" x14ac:dyDescent="0.2">
      <c r="A203" t="s">
        <v>599</v>
      </c>
      <c r="B203" t="s">
        <v>263</v>
      </c>
      <c r="C203" t="str">
        <f>IFERROR(VLOOKUP(B203,Players!$A$2:$E$251,2,FALSE),"")</f>
        <v>Aiden Markram</v>
      </c>
      <c r="D203" t="str">
        <f>IFERROR(VLOOKUP(B203,Players!$A$2:$E$251,3,FALSE),"")</f>
        <v>BAT</v>
      </c>
      <c r="E203" t="str">
        <f>IFERROR(VLOOKUP(B203,Players!$A$2:$E$251,4,FALSE),"")</f>
        <v>LSG</v>
      </c>
      <c r="F203">
        <f>IFERROR(VLOOKUP(B203,Players!$A$2:$E$251,5,FALSE),"")</f>
        <v>0</v>
      </c>
      <c r="H203" t="s">
        <v>892</v>
      </c>
    </row>
    <row r="204" spans="1:8" x14ac:dyDescent="0.2">
      <c r="A204" t="s">
        <v>599</v>
      </c>
      <c r="B204" t="s">
        <v>265</v>
      </c>
      <c r="C204" t="str">
        <f>IFERROR(VLOOKUP(B204,Players!$A$2:$E$251,2,FALSE),"")</f>
        <v>Himmat Singh</v>
      </c>
      <c r="D204" t="str">
        <f>IFERROR(VLOOKUP(B204,Players!$A$2:$E$251,3,FALSE),"")</f>
        <v>BAT</v>
      </c>
      <c r="E204" t="str">
        <f>IFERROR(VLOOKUP(B204,Players!$A$2:$E$251,4,FALSE),"")</f>
        <v>LSG</v>
      </c>
      <c r="F204">
        <f>IFERROR(VLOOKUP(B204,Players!$A$2:$E$251,5,FALSE),"")</f>
        <v>0</v>
      </c>
      <c r="H204" t="s">
        <v>892</v>
      </c>
    </row>
    <row r="205" spans="1:8" x14ac:dyDescent="0.2">
      <c r="A205" t="s">
        <v>599</v>
      </c>
      <c r="B205" t="s">
        <v>267</v>
      </c>
      <c r="C205" t="str">
        <f>IFERROR(VLOOKUP(B205,Players!$A$2:$E$251,2,FALSE),"")</f>
        <v>Matthew Breetzke</v>
      </c>
      <c r="D205" t="str">
        <f>IFERROR(VLOOKUP(B205,Players!$A$2:$E$251,3,FALSE),"")</f>
        <v>BAT</v>
      </c>
      <c r="E205" t="str">
        <f>IFERROR(VLOOKUP(B205,Players!$A$2:$E$251,4,FALSE),"")</f>
        <v>LSG</v>
      </c>
      <c r="F205">
        <f>IFERROR(VLOOKUP(B205,Players!$A$2:$E$251,5,FALSE),"")</f>
        <v>0</v>
      </c>
      <c r="H205" t="s">
        <v>892</v>
      </c>
    </row>
    <row r="206" spans="1:8" x14ac:dyDescent="0.2">
      <c r="A206" t="s">
        <v>599</v>
      </c>
      <c r="B206" t="s">
        <v>269</v>
      </c>
      <c r="C206" t="str">
        <f>IFERROR(VLOOKUP(B206,Players!$A$2:$E$251,2,FALSE),"")</f>
        <v>Mukul Choudhary</v>
      </c>
      <c r="D206" t="str">
        <f>IFERROR(VLOOKUP(B206,Players!$A$2:$E$251,3,FALSE),"")</f>
        <v>WK</v>
      </c>
      <c r="E206" t="str">
        <f>IFERROR(VLOOKUP(B206,Players!$A$2:$E$251,4,FALSE),"")</f>
        <v>LSG</v>
      </c>
      <c r="F206">
        <f>IFERROR(VLOOKUP(B206,Players!$A$2:$E$251,5,FALSE),"")</f>
        <v>0</v>
      </c>
      <c r="H206" t="s">
        <v>892</v>
      </c>
    </row>
    <row r="207" spans="1:8" x14ac:dyDescent="0.2">
      <c r="A207" t="s">
        <v>599</v>
      </c>
      <c r="B207" t="s">
        <v>271</v>
      </c>
      <c r="C207" t="str">
        <f>IFERROR(VLOOKUP(B207,Players!$A$2:$E$251,2,FALSE),"")</f>
        <v>Akshat Raghuwanshi</v>
      </c>
      <c r="D207" t="str">
        <f>IFERROR(VLOOKUP(B207,Players!$A$2:$E$251,3,FALSE),"")</f>
        <v>BAT</v>
      </c>
      <c r="E207" t="str">
        <f>IFERROR(VLOOKUP(B207,Players!$A$2:$E$251,4,FALSE),"")</f>
        <v>LSG</v>
      </c>
      <c r="F207">
        <f>IFERROR(VLOOKUP(B207,Players!$A$2:$E$251,5,FALSE),"")</f>
        <v>0</v>
      </c>
      <c r="H207" t="s">
        <v>892</v>
      </c>
    </row>
    <row r="208" spans="1:8" x14ac:dyDescent="0.2">
      <c r="A208" t="s">
        <v>599</v>
      </c>
      <c r="B208" t="s">
        <v>273</v>
      </c>
      <c r="C208" t="str">
        <f>IFERROR(VLOOKUP(B208,Players!$A$2:$E$251,2,FALSE),"")</f>
        <v>Josh Inglis</v>
      </c>
      <c r="D208" t="str">
        <f>IFERROR(VLOOKUP(B208,Players!$A$2:$E$251,3,FALSE),"")</f>
        <v>WK</v>
      </c>
      <c r="E208" t="str">
        <f>IFERROR(VLOOKUP(B208,Players!$A$2:$E$251,4,FALSE),"")</f>
        <v>LSG</v>
      </c>
      <c r="F208">
        <f>IFERROR(VLOOKUP(B208,Players!$A$2:$E$251,5,FALSE),"")</f>
        <v>0</v>
      </c>
      <c r="H208" t="s">
        <v>892</v>
      </c>
    </row>
    <row r="209" spans="1:8" x14ac:dyDescent="0.2">
      <c r="A209" t="s">
        <v>599</v>
      </c>
      <c r="B209" t="s">
        <v>275</v>
      </c>
      <c r="C209" t="str">
        <f>IFERROR(VLOOKUP(B209,Players!$A$2:$E$251,2,FALSE),"")</f>
        <v>Nicholas Pooran</v>
      </c>
      <c r="D209" t="str">
        <f>IFERROR(VLOOKUP(B209,Players!$A$2:$E$251,3,FALSE),"")</f>
        <v>WK</v>
      </c>
      <c r="E209" t="str">
        <f>IFERROR(VLOOKUP(B209,Players!$A$2:$E$251,4,FALSE),"")</f>
        <v>LSG</v>
      </c>
      <c r="F209">
        <f>IFERROR(VLOOKUP(B209,Players!$A$2:$E$251,5,FALSE),"")</f>
        <v>0</v>
      </c>
      <c r="H209" t="s">
        <v>892</v>
      </c>
    </row>
    <row r="210" spans="1:8" x14ac:dyDescent="0.2">
      <c r="A210" t="s">
        <v>599</v>
      </c>
      <c r="B210" t="s">
        <v>277</v>
      </c>
      <c r="C210" t="str">
        <f>IFERROR(VLOOKUP(B210,Players!$A$2:$E$251,2,FALSE),"")</f>
        <v>Mitchell Marsh</v>
      </c>
      <c r="D210" t="str">
        <f>IFERROR(VLOOKUP(B210,Players!$A$2:$E$251,3,FALSE),"")</f>
        <v>AR</v>
      </c>
      <c r="E210" t="str">
        <f>IFERROR(VLOOKUP(B210,Players!$A$2:$E$251,4,FALSE),"")</f>
        <v>LSG</v>
      </c>
      <c r="F210">
        <f>IFERROR(VLOOKUP(B210,Players!$A$2:$E$251,5,FALSE),"")</f>
        <v>0</v>
      </c>
      <c r="H210" t="s">
        <v>892</v>
      </c>
    </row>
    <row r="211" spans="1:8" x14ac:dyDescent="0.2">
      <c r="A211" t="s">
        <v>599</v>
      </c>
      <c r="B211" t="s">
        <v>279</v>
      </c>
      <c r="C211" t="str">
        <f>IFERROR(VLOOKUP(B211,Players!$A$2:$E$251,2,FALSE),"")</f>
        <v>Abdul Samad</v>
      </c>
      <c r="D211" t="str">
        <f>IFERROR(VLOOKUP(B211,Players!$A$2:$E$251,3,FALSE),"")</f>
        <v>AR</v>
      </c>
      <c r="E211" t="str">
        <f>IFERROR(VLOOKUP(B211,Players!$A$2:$E$251,4,FALSE),"")</f>
        <v>LSG</v>
      </c>
      <c r="F211">
        <f>IFERROR(VLOOKUP(B211,Players!$A$2:$E$251,5,FALSE),"")</f>
        <v>0</v>
      </c>
      <c r="H211" t="s">
        <v>892</v>
      </c>
    </row>
    <row r="212" spans="1:8" x14ac:dyDescent="0.2">
      <c r="A212" t="s">
        <v>599</v>
      </c>
      <c r="B212" t="s">
        <v>281</v>
      </c>
      <c r="C212" t="str">
        <f>IFERROR(VLOOKUP(B212,Players!$A$2:$E$251,2,FALSE),"")</f>
        <v>Shahbaz Ahamad</v>
      </c>
      <c r="D212" t="str">
        <f>IFERROR(VLOOKUP(B212,Players!$A$2:$E$251,3,FALSE),"")</f>
        <v>AR</v>
      </c>
      <c r="E212" t="str">
        <f>IFERROR(VLOOKUP(B212,Players!$A$2:$E$251,4,FALSE),"")</f>
        <v>LSG</v>
      </c>
      <c r="F212">
        <f>IFERROR(VLOOKUP(B212,Players!$A$2:$E$251,5,FALSE),"")</f>
        <v>0</v>
      </c>
      <c r="H212" t="s">
        <v>892</v>
      </c>
    </row>
    <row r="213" spans="1:8" x14ac:dyDescent="0.2">
      <c r="A213" t="s">
        <v>599</v>
      </c>
      <c r="B213" t="s">
        <v>283</v>
      </c>
      <c r="C213" t="str">
        <f>IFERROR(VLOOKUP(B213,Players!$A$2:$E$251,2,FALSE),"")</f>
        <v>Arshin Kulkarni</v>
      </c>
      <c r="D213" t="str">
        <f>IFERROR(VLOOKUP(B213,Players!$A$2:$E$251,3,FALSE),"")</f>
        <v>AR</v>
      </c>
      <c r="E213" t="str">
        <f>IFERROR(VLOOKUP(B213,Players!$A$2:$E$251,4,FALSE),"")</f>
        <v>LSG</v>
      </c>
      <c r="F213">
        <f>IFERROR(VLOOKUP(B213,Players!$A$2:$E$251,5,FALSE),"")</f>
        <v>0</v>
      </c>
      <c r="H213" t="s">
        <v>892</v>
      </c>
    </row>
    <row r="214" spans="1:8" x14ac:dyDescent="0.2">
      <c r="A214" t="s">
        <v>599</v>
      </c>
      <c r="B214" t="s">
        <v>285</v>
      </c>
      <c r="C214" t="str">
        <f>IFERROR(VLOOKUP(B214,Players!$A$2:$E$251,2,FALSE),"")</f>
        <v>Wanindu Hasaranga</v>
      </c>
      <c r="D214" t="str">
        <f>IFERROR(VLOOKUP(B214,Players!$A$2:$E$251,3,FALSE),"")</f>
        <v>AR</v>
      </c>
      <c r="E214" t="str">
        <f>IFERROR(VLOOKUP(B214,Players!$A$2:$E$251,4,FALSE),"")</f>
        <v>LSG</v>
      </c>
      <c r="F214">
        <f>IFERROR(VLOOKUP(B214,Players!$A$2:$E$251,5,FALSE),"")</f>
        <v>0</v>
      </c>
      <c r="H214" t="s">
        <v>892</v>
      </c>
    </row>
    <row r="215" spans="1:8" x14ac:dyDescent="0.2">
      <c r="A215" t="s">
        <v>599</v>
      </c>
      <c r="B215" t="s">
        <v>287</v>
      </c>
      <c r="C215" t="str">
        <f>IFERROR(VLOOKUP(B215,Players!$A$2:$E$251,2,FALSE),"")</f>
        <v>Ayush Badoni</v>
      </c>
      <c r="D215" t="str">
        <f>IFERROR(VLOOKUP(B215,Players!$A$2:$E$251,3,FALSE),"")</f>
        <v>AR</v>
      </c>
      <c r="E215" t="str">
        <f>IFERROR(VLOOKUP(B215,Players!$A$2:$E$251,4,FALSE),"")</f>
        <v>LSG</v>
      </c>
      <c r="F215">
        <f>IFERROR(VLOOKUP(B215,Players!$A$2:$E$251,5,FALSE),"")</f>
        <v>0</v>
      </c>
      <c r="H215" t="s">
        <v>892</v>
      </c>
    </row>
    <row r="216" spans="1:8" x14ac:dyDescent="0.2">
      <c r="A216" t="s">
        <v>599</v>
      </c>
      <c r="B216" t="s">
        <v>289</v>
      </c>
      <c r="C216" t="str">
        <f>IFERROR(VLOOKUP(B216,Players!$A$2:$E$251,2,FALSE),"")</f>
        <v>Mohammad Shami</v>
      </c>
      <c r="D216" t="str">
        <f>IFERROR(VLOOKUP(B216,Players!$A$2:$E$251,3,FALSE),"")</f>
        <v>BWL</v>
      </c>
      <c r="E216" t="str">
        <f>IFERROR(VLOOKUP(B216,Players!$A$2:$E$251,4,FALSE),"")</f>
        <v>LSG</v>
      </c>
      <c r="F216">
        <f>IFERROR(VLOOKUP(B216,Players!$A$2:$E$251,5,FALSE),"")</f>
        <v>0</v>
      </c>
      <c r="H216" t="s">
        <v>892</v>
      </c>
    </row>
    <row r="217" spans="1:8" x14ac:dyDescent="0.2">
      <c r="A217" t="s">
        <v>599</v>
      </c>
      <c r="B217" t="s">
        <v>291</v>
      </c>
      <c r="C217" t="str">
        <f>IFERROR(VLOOKUP(B217,Players!$A$2:$E$251,2,FALSE),"")</f>
        <v>Avesh Khan</v>
      </c>
      <c r="D217" t="str">
        <f>IFERROR(VLOOKUP(B217,Players!$A$2:$E$251,3,FALSE),"")</f>
        <v>BWL</v>
      </c>
      <c r="E217" t="str">
        <f>IFERROR(VLOOKUP(B217,Players!$A$2:$E$251,4,FALSE),"")</f>
        <v>LSG</v>
      </c>
      <c r="F217">
        <f>IFERROR(VLOOKUP(B217,Players!$A$2:$E$251,5,FALSE),"")</f>
        <v>0</v>
      </c>
      <c r="H217" t="s">
        <v>892</v>
      </c>
    </row>
    <row r="218" spans="1:8" x14ac:dyDescent="0.2">
      <c r="A218" t="s">
        <v>599</v>
      </c>
      <c r="B218" t="s">
        <v>293</v>
      </c>
      <c r="C218" t="str">
        <f>IFERROR(VLOOKUP(B218,Players!$A$2:$E$251,2,FALSE),"")</f>
        <v>M. Siddharth</v>
      </c>
      <c r="D218" t="str">
        <f>IFERROR(VLOOKUP(B218,Players!$A$2:$E$251,3,FALSE),"")</f>
        <v>BWL</v>
      </c>
      <c r="E218" t="str">
        <f>IFERROR(VLOOKUP(B218,Players!$A$2:$E$251,4,FALSE),"")</f>
        <v>LSG</v>
      </c>
      <c r="F218">
        <f>IFERROR(VLOOKUP(B218,Players!$A$2:$E$251,5,FALSE),"")</f>
        <v>0</v>
      </c>
      <c r="H218" t="s">
        <v>892</v>
      </c>
    </row>
    <row r="219" spans="1:8" x14ac:dyDescent="0.2">
      <c r="A219" t="s">
        <v>599</v>
      </c>
      <c r="B219" t="s">
        <v>295</v>
      </c>
      <c r="C219" t="str">
        <f>IFERROR(VLOOKUP(B219,Players!$A$2:$E$251,2,FALSE),"")</f>
        <v>Digvesh Singh</v>
      </c>
      <c r="D219" t="str">
        <f>IFERROR(VLOOKUP(B219,Players!$A$2:$E$251,3,FALSE),"")</f>
        <v>BWL</v>
      </c>
      <c r="E219" t="str">
        <f>IFERROR(VLOOKUP(B219,Players!$A$2:$E$251,4,FALSE),"")</f>
        <v>LSG</v>
      </c>
      <c r="F219">
        <f>IFERROR(VLOOKUP(B219,Players!$A$2:$E$251,5,FALSE),"")</f>
        <v>0</v>
      </c>
      <c r="H219" t="s">
        <v>892</v>
      </c>
    </row>
    <row r="220" spans="1:8" x14ac:dyDescent="0.2">
      <c r="A220" t="s">
        <v>599</v>
      </c>
      <c r="B220" t="s">
        <v>297</v>
      </c>
      <c r="C220" t="str">
        <f>IFERROR(VLOOKUP(B220,Players!$A$2:$E$251,2,FALSE),"")</f>
        <v>Akash Singh</v>
      </c>
      <c r="D220" t="str">
        <f>IFERROR(VLOOKUP(B220,Players!$A$2:$E$251,3,FALSE),"")</f>
        <v>BWL</v>
      </c>
      <c r="E220" t="str">
        <f>IFERROR(VLOOKUP(B220,Players!$A$2:$E$251,4,FALSE),"")</f>
        <v>LSG</v>
      </c>
      <c r="F220">
        <f>IFERROR(VLOOKUP(B220,Players!$A$2:$E$251,5,FALSE),"")</f>
        <v>0</v>
      </c>
      <c r="H220" t="s">
        <v>892</v>
      </c>
    </row>
    <row r="221" spans="1:8" x14ac:dyDescent="0.2">
      <c r="A221" t="s">
        <v>599</v>
      </c>
      <c r="B221" t="s">
        <v>299</v>
      </c>
      <c r="C221" t="str">
        <f>IFERROR(VLOOKUP(B221,Players!$A$2:$E$251,2,FALSE),"")</f>
        <v>Prince Yadav</v>
      </c>
      <c r="D221" t="str">
        <f>IFERROR(VLOOKUP(B221,Players!$A$2:$E$251,3,FALSE),"")</f>
        <v>BWL</v>
      </c>
      <c r="E221" t="str">
        <f>IFERROR(VLOOKUP(B221,Players!$A$2:$E$251,4,FALSE),"")</f>
        <v>LSG</v>
      </c>
      <c r="F221">
        <f>IFERROR(VLOOKUP(B221,Players!$A$2:$E$251,5,FALSE),"")</f>
        <v>0</v>
      </c>
      <c r="H221" t="s">
        <v>892</v>
      </c>
    </row>
    <row r="222" spans="1:8" x14ac:dyDescent="0.2">
      <c r="A222" t="s">
        <v>599</v>
      </c>
      <c r="B222" t="s">
        <v>301</v>
      </c>
      <c r="C222" t="str">
        <f>IFERROR(VLOOKUP(B222,Players!$A$2:$E$251,2,FALSE),"")</f>
        <v>Arjun Tendulkar</v>
      </c>
      <c r="D222" t="str">
        <f>IFERROR(VLOOKUP(B222,Players!$A$2:$E$251,3,FALSE),"")</f>
        <v>BWL</v>
      </c>
      <c r="E222" t="str">
        <f>IFERROR(VLOOKUP(B222,Players!$A$2:$E$251,4,FALSE),"")</f>
        <v>LSG</v>
      </c>
      <c r="F222">
        <f>IFERROR(VLOOKUP(B222,Players!$A$2:$E$251,5,FALSE),"")</f>
        <v>0</v>
      </c>
      <c r="H222" t="s">
        <v>892</v>
      </c>
    </row>
    <row r="223" spans="1:8" x14ac:dyDescent="0.2">
      <c r="A223" t="s">
        <v>599</v>
      </c>
      <c r="B223" t="s">
        <v>303</v>
      </c>
      <c r="C223" t="str">
        <f>IFERROR(VLOOKUP(B223,Players!$A$2:$E$251,2,FALSE),"")</f>
        <v>Anrich Nortje</v>
      </c>
      <c r="D223" t="str">
        <f>IFERROR(VLOOKUP(B223,Players!$A$2:$E$251,3,FALSE),"")</f>
        <v>BWL</v>
      </c>
      <c r="E223" t="str">
        <f>IFERROR(VLOOKUP(B223,Players!$A$2:$E$251,4,FALSE),"")</f>
        <v>LSG</v>
      </c>
      <c r="F223">
        <f>IFERROR(VLOOKUP(B223,Players!$A$2:$E$251,5,FALSE),"")</f>
        <v>0</v>
      </c>
      <c r="H223" t="s">
        <v>892</v>
      </c>
    </row>
    <row r="224" spans="1:8" x14ac:dyDescent="0.2">
      <c r="A224" t="s">
        <v>599</v>
      </c>
      <c r="B224" t="s">
        <v>305</v>
      </c>
      <c r="C224" t="str">
        <f>IFERROR(VLOOKUP(B224,Players!$A$2:$E$251,2,FALSE),"")</f>
        <v>Naman Tiwari</v>
      </c>
      <c r="D224" t="str">
        <f>IFERROR(VLOOKUP(B224,Players!$A$2:$E$251,3,FALSE),"")</f>
        <v>BWL</v>
      </c>
      <c r="E224" t="str">
        <f>IFERROR(VLOOKUP(B224,Players!$A$2:$E$251,4,FALSE),"")</f>
        <v>LSG</v>
      </c>
      <c r="F224">
        <f>IFERROR(VLOOKUP(B224,Players!$A$2:$E$251,5,FALSE),"")</f>
        <v>0</v>
      </c>
      <c r="H224" t="s">
        <v>892</v>
      </c>
    </row>
    <row r="225" spans="1:8" x14ac:dyDescent="0.2">
      <c r="A225" t="s">
        <v>599</v>
      </c>
      <c r="B225" t="s">
        <v>307</v>
      </c>
      <c r="C225" t="str">
        <f>IFERROR(VLOOKUP(B225,Players!$A$2:$E$251,2,FALSE),"")</f>
        <v>Mayank Yadav</v>
      </c>
      <c r="D225" t="str">
        <f>IFERROR(VLOOKUP(B225,Players!$A$2:$E$251,3,FALSE),"")</f>
        <v>BWL</v>
      </c>
      <c r="E225" t="str">
        <f>IFERROR(VLOOKUP(B225,Players!$A$2:$E$251,4,FALSE),"")</f>
        <v>LSG</v>
      </c>
      <c r="F225">
        <f>IFERROR(VLOOKUP(B225,Players!$A$2:$E$251,5,FALSE),"")</f>
        <v>0</v>
      </c>
      <c r="H225" t="s">
        <v>892</v>
      </c>
    </row>
    <row r="226" spans="1:8" x14ac:dyDescent="0.2">
      <c r="A226" t="s">
        <v>599</v>
      </c>
      <c r="B226" t="s">
        <v>309</v>
      </c>
      <c r="C226" t="str">
        <f>IFERROR(VLOOKUP(B226,Players!$A$2:$E$251,2,FALSE),"")</f>
        <v>Mohsin Khan</v>
      </c>
      <c r="D226" t="str">
        <f>IFERROR(VLOOKUP(B226,Players!$A$2:$E$251,3,FALSE),"")</f>
        <v>BWL</v>
      </c>
      <c r="E226" t="str">
        <f>IFERROR(VLOOKUP(B226,Players!$A$2:$E$251,4,FALSE),"")</f>
        <v>LSG</v>
      </c>
      <c r="F226">
        <f>IFERROR(VLOOKUP(B226,Players!$A$2:$E$251,5,FALSE),"")</f>
        <v>0</v>
      </c>
      <c r="H226" t="s">
        <v>892</v>
      </c>
    </row>
    <row r="227" spans="1:8" x14ac:dyDescent="0.2">
      <c r="A227" t="s">
        <v>599</v>
      </c>
      <c r="B227" t="s">
        <v>103</v>
      </c>
      <c r="C227" t="str">
        <f>IFERROR(VLOOKUP(B227,Players!$A$2:$E$251,2,FALSE),"")</f>
        <v>KL Rahul</v>
      </c>
      <c r="D227" t="str">
        <f>IFERROR(VLOOKUP(B227,Players!$A$2:$E$251,3,FALSE),"")</f>
        <v>WK</v>
      </c>
      <c r="E227" t="str">
        <f>IFERROR(VLOOKUP(B227,Players!$A$2:$E$251,4,FALSE),"")</f>
        <v>DC</v>
      </c>
      <c r="F227">
        <f>IFERROR(VLOOKUP(B227,Players!$A$2:$E$251,5,FALSE),"")</f>
        <v>0</v>
      </c>
      <c r="H227" t="s">
        <v>893</v>
      </c>
    </row>
    <row r="228" spans="1:8" x14ac:dyDescent="0.2">
      <c r="A228" t="s">
        <v>599</v>
      </c>
      <c r="B228" t="s">
        <v>107</v>
      </c>
      <c r="C228" t="str">
        <f>IFERROR(VLOOKUP(B228,Players!$A$2:$E$251,2,FALSE),"")</f>
        <v>Karun Nair</v>
      </c>
      <c r="D228" t="str">
        <f>IFERROR(VLOOKUP(B228,Players!$A$2:$E$251,3,FALSE),"")</f>
        <v>BAT</v>
      </c>
      <c r="E228" t="str">
        <f>IFERROR(VLOOKUP(B228,Players!$A$2:$E$251,4,FALSE),"")</f>
        <v>DC</v>
      </c>
      <c r="F228">
        <f>IFERROR(VLOOKUP(B228,Players!$A$2:$E$251,5,FALSE),"")</f>
        <v>0</v>
      </c>
      <c r="H228" t="s">
        <v>893</v>
      </c>
    </row>
    <row r="229" spans="1:8" x14ac:dyDescent="0.2">
      <c r="A229" t="s">
        <v>599</v>
      </c>
      <c r="B229" t="s">
        <v>109</v>
      </c>
      <c r="C229" t="str">
        <f>IFERROR(VLOOKUP(B229,Players!$A$2:$E$251,2,FALSE),"")</f>
        <v>David Miller</v>
      </c>
      <c r="D229" t="str">
        <f>IFERROR(VLOOKUP(B229,Players!$A$2:$E$251,3,FALSE),"")</f>
        <v>BAT</v>
      </c>
      <c r="E229" t="str">
        <f>IFERROR(VLOOKUP(B229,Players!$A$2:$E$251,4,FALSE),"")</f>
        <v>DC</v>
      </c>
      <c r="F229">
        <f>IFERROR(VLOOKUP(B229,Players!$A$2:$E$251,5,FALSE),"")</f>
        <v>0</v>
      </c>
      <c r="H229" t="s">
        <v>893</v>
      </c>
    </row>
    <row r="230" spans="1:8" x14ac:dyDescent="0.2">
      <c r="A230" t="s">
        <v>599</v>
      </c>
      <c r="B230" t="s">
        <v>111</v>
      </c>
      <c r="C230" t="str">
        <f>IFERROR(VLOOKUP(B230,Players!$A$2:$E$251,2,FALSE),"")</f>
        <v>Ben Duckett</v>
      </c>
      <c r="D230" t="str">
        <f>IFERROR(VLOOKUP(B230,Players!$A$2:$E$251,3,FALSE),"")</f>
        <v>WK</v>
      </c>
      <c r="E230" t="str">
        <f>IFERROR(VLOOKUP(B230,Players!$A$2:$E$251,4,FALSE),"")</f>
        <v>DC</v>
      </c>
      <c r="F230">
        <f>IFERROR(VLOOKUP(B230,Players!$A$2:$E$251,5,FALSE),"")</f>
        <v>0</v>
      </c>
      <c r="H230" t="s">
        <v>893</v>
      </c>
    </row>
    <row r="231" spans="1:8" x14ac:dyDescent="0.2">
      <c r="A231" t="s">
        <v>599</v>
      </c>
      <c r="B231" t="s">
        <v>113</v>
      </c>
      <c r="C231" t="str">
        <f>IFERROR(VLOOKUP(B231,Players!$A$2:$E$251,2,FALSE),"")</f>
        <v>Pathum Nissanka</v>
      </c>
      <c r="D231" t="str">
        <f>IFERROR(VLOOKUP(B231,Players!$A$2:$E$251,3,FALSE),"")</f>
        <v>BAT</v>
      </c>
      <c r="E231" t="str">
        <f>IFERROR(VLOOKUP(B231,Players!$A$2:$E$251,4,FALSE),"")</f>
        <v>DC</v>
      </c>
      <c r="F231">
        <f>IFERROR(VLOOKUP(B231,Players!$A$2:$E$251,5,FALSE),"")</f>
        <v>0</v>
      </c>
      <c r="H231" t="s">
        <v>893</v>
      </c>
    </row>
    <row r="232" spans="1:8" x14ac:dyDescent="0.2">
      <c r="A232" t="s">
        <v>599</v>
      </c>
      <c r="B232" t="s">
        <v>115</v>
      </c>
      <c r="C232" t="str">
        <f>IFERROR(VLOOKUP(B232,Players!$A$2:$E$251,2,FALSE),"")</f>
        <v>Sahil Parakh</v>
      </c>
      <c r="D232" t="str">
        <f>IFERROR(VLOOKUP(B232,Players!$A$2:$E$251,3,FALSE),"")</f>
        <v>BAT</v>
      </c>
      <c r="E232" t="str">
        <f>IFERROR(VLOOKUP(B232,Players!$A$2:$E$251,4,FALSE),"")</f>
        <v>DC</v>
      </c>
      <c r="F232">
        <f>IFERROR(VLOOKUP(B232,Players!$A$2:$E$251,5,FALSE),"")</f>
        <v>0</v>
      </c>
      <c r="H232" t="s">
        <v>893</v>
      </c>
    </row>
    <row r="233" spans="1:8" x14ac:dyDescent="0.2">
      <c r="A233" t="s">
        <v>599</v>
      </c>
      <c r="B233" t="s">
        <v>117</v>
      </c>
      <c r="C233" t="str">
        <f>IFERROR(VLOOKUP(B233,Players!$A$2:$E$251,2,FALSE),"")</f>
        <v>Prithvi Shaw</v>
      </c>
      <c r="D233" t="str">
        <f>IFERROR(VLOOKUP(B233,Players!$A$2:$E$251,3,FALSE),"")</f>
        <v>BAT</v>
      </c>
      <c r="E233" t="str">
        <f>IFERROR(VLOOKUP(B233,Players!$A$2:$E$251,4,FALSE),"")</f>
        <v>DC</v>
      </c>
      <c r="F233">
        <f>IFERROR(VLOOKUP(B233,Players!$A$2:$E$251,5,FALSE),"")</f>
        <v>0</v>
      </c>
      <c r="H233" t="s">
        <v>893</v>
      </c>
    </row>
    <row r="234" spans="1:8" x14ac:dyDescent="0.2">
      <c r="A234" t="s">
        <v>599</v>
      </c>
      <c r="B234" t="s">
        <v>119</v>
      </c>
      <c r="C234" t="str">
        <f>IFERROR(VLOOKUP(B234,Players!$A$2:$E$251,2,FALSE),"")</f>
        <v>Abishek Porel</v>
      </c>
      <c r="D234" t="str">
        <f>IFERROR(VLOOKUP(B234,Players!$A$2:$E$251,3,FALSE),"")</f>
        <v>WK</v>
      </c>
      <c r="E234" t="str">
        <f>IFERROR(VLOOKUP(B234,Players!$A$2:$E$251,4,FALSE),"")</f>
        <v>DC</v>
      </c>
      <c r="F234">
        <f>IFERROR(VLOOKUP(B234,Players!$A$2:$E$251,5,FALSE),"")</f>
        <v>0</v>
      </c>
      <c r="H234" t="s">
        <v>893</v>
      </c>
    </row>
    <row r="235" spans="1:8" x14ac:dyDescent="0.2">
      <c r="A235" t="s">
        <v>599</v>
      </c>
      <c r="B235" t="s">
        <v>121</v>
      </c>
      <c r="C235" t="str">
        <f>IFERROR(VLOOKUP(B235,Players!$A$2:$E$251,2,FALSE),"")</f>
        <v>Tristan Stubbs</v>
      </c>
      <c r="D235" t="str">
        <f>IFERROR(VLOOKUP(B235,Players!$A$2:$E$251,3,FALSE),"")</f>
        <v>WK</v>
      </c>
      <c r="E235" t="str">
        <f>IFERROR(VLOOKUP(B235,Players!$A$2:$E$251,4,FALSE),"")</f>
        <v>DC</v>
      </c>
      <c r="F235">
        <f>IFERROR(VLOOKUP(B235,Players!$A$2:$E$251,5,FALSE),"")</f>
        <v>0</v>
      </c>
      <c r="H235" t="s">
        <v>893</v>
      </c>
    </row>
    <row r="236" spans="1:8" x14ac:dyDescent="0.2">
      <c r="A236" t="s">
        <v>599</v>
      </c>
      <c r="B236" t="s">
        <v>123</v>
      </c>
      <c r="C236" t="str">
        <f>IFERROR(VLOOKUP(B236,Players!$A$2:$E$251,2,FALSE),"")</f>
        <v>Axar Patel</v>
      </c>
      <c r="D236" t="str">
        <f>IFERROR(VLOOKUP(B236,Players!$A$2:$E$251,3,FALSE),"")</f>
        <v>AR</v>
      </c>
      <c r="E236" t="str">
        <f>IFERROR(VLOOKUP(B236,Players!$A$2:$E$251,4,FALSE),"")</f>
        <v>DC</v>
      </c>
      <c r="F236">
        <f>IFERROR(VLOOKUP(B236,Players!$A$2:$E$251,5,FALSE),"")</f>
        <v>0</v>
      </c>
      <c r="H236" t="s">
        <v>893</v>
      </c>
    </row>
    <row r="237" spans="1:8" x14ac:dyDescent="0.2">
      <c r="A237" t="s">
        <v>599</v>
      </c>
      <c r="B237" t="s">
        <v>125</v>
      </c>
      <c r="C237" t="str">
        <f>IFERROR(VLOOKUP(B237,Players!$A$2:$E$251,2,FALSE),"")</f>
        <v>Sameer Rizvi</v>
      </c>
      <c r="D237" t="str">
        <f>IFERROR(VLOOKUP(B237,Players!$A$2:$E$251,3,FALSE),"")</f>
        <v>AR</v>
      </c>
      <c r="E237" t="str">
        <f>IFERROR(VLOOKUP(B237,Players!$A$2:$E$251,4,FALSE),"")</f>
        <v>DC</v>
      </c>
      <c r="F237">
        <f>IFERROR(VLOOKUP(B237,Players!$A$2:$E$251,5,FALSE),"")</f>
        <v>0</v>
      </c>
      <c r="H237" t="s">
        <v>893</v>
      </c>
    </row>
    <row r="238" spans="1:8" x14ac:dyDescent="0.2">
      <c r="A238" t="s">
        <v>599</v>
      </c>
      <c r="B238" t="s">
        <v>127</v>
      </c>
      <c r="C238" t="str">
        <f>IFERROR(VLOOKUP(B238,Players!$A$2:$E$251,2,FALSE),"")</f>
        <v>Ashutosh Sharma</v>
      </c>
      <c r="D238" t="str">
        <f>IFERROR(VLOOKUP(B238,Players!$A$2:$E$251,3,FALSE),"")</f>
        <v>AR</v>
      </c>
      <c r="E238" t="str">
        <f>IFERROR(VLOOKUP(B238,Players!$A$2:$E$251,4,FALSE),"")</f>
        <v>DC</v>
      </c>
      <c r="F238">
        <f>IFERROR(VLOOKUP(B238,Players!$A$2:$E$251,5,FALSE),"")</f>
        <v>0</v>
      </c>
      <c r="H238" t="s">
        <v>893</v>
      </c>
    </row>
    <row r="239" spans="1:8" x14ac:dyDescent="0.2">
      <c r="A239" t="s">
        <v>599</v>
      </c>
      <c r="B239" t="s">
        <v>129</v>
      </c>
      <c r="C239" t="str">
        <f>IFERROR(VLOOKUP(B239,Players!$A$2:$E$251,2,FALSE),"")</f>
        <v>Vipraj Nigam</v>
      </c>
      <c r="D239" t="str">
        <f>IFERROR(VLOOKUP(B239,Players!$A$2:$E$251,3,FALSE),"")</f>
        <v>AR</v>
      </c>
      <c r="E239" t="str">
        <f>IFERROR(VLOOKUP(B239,Players!$A$2:$E$251,4,FALSE),"")</f>
        <v>DC</v>
      </c>
      <c r="F239">
        <f>IFERROR(VLOOKUP(B239,Players!$A$2:$E$251,5,FALSE),"")</f>
        <v>0</v>
      </c>
      <c r="H239" t="s">
        <v>893</v>
      </c>
    </row>
    <row r="240" spans="1:8" x14ac:dyDescent="0.2">
      <c r="A240" t="s">
        <v>599</v>
      </c>
      <c r="B240" t="s">
        <v>131</v>
      </c>
      <c r="C240" t="str">
        <f>IFERROR(VLOOKUP(B240,Players!$A$2:$E$251,2,FALSE),"")</f>
        <v>Ajay Mandal</v>
      </c>
      <c r="D240" t="str">
        <f>IFERROR(VLOOKUP(B240,Players!$A$2:$E$251,3,FALSE),"")</f>
        <v>AR</v>
      </c>
      <c r="E240" t="str">
        <f>IFERROR(VLOOKUP(B240,Players!$A$2:$E$251,4,FALSE),"")</f>
        <v>DC</v>
      </c>
      <c r="F240">
        <f>IFERROR(VLOOKUP(B240,Players!$A$2:$E$251,5,FALSE),"")</f>
        <v>0</v>
      </c>
      <c r="H240" t="s">
        <v>893</v>
      </c>
    </row>
    <row r="241" spans="1:8" x14ac:dyDescent="0.2">
      <c r="A241" t="s">
        <v>599</v>
      </c>
      <c r="B241" t="s">
        <v>133</v>
      </c>
      <c r="C241" t="str">
        <f>IFERROR(VLOOKUP(B241,Players!$A$2:$E$251,2,FALSE),"")</f>
        <v>Tripurana Vijay</v>
      </c>
      <c r="D241" t="str">
        <f>IFERROR(VLOOKUP(B241,Players!$A$2:$E$251,3,FALSE),"")</f>
        <v>AR</v>
      </c>
      <c r="E241" t="str">
        <f>IFERROR(VLOOKUP(B241,Players!$A$2:$E$251,4,FALSE),"")</f>
        <v>DC</v>
      </c>
      <c r="F241">
        <f>IFERROR(VLOOKUP(B241,Players!$A$2:$E$251,5,FALSE),"")</f>
        <v>0</v>
      </c>
      <c r="H241" t="s">
        <v>893</v>
      </c>
    </row>
    <row r="242" spans="1:8" x14ac:dyDescent="0.2">
      <c r="A242" t="s">
        <v>599</v>
      </c>
      <c r="B242" t="s">
        <v>135</v>
      </c>
      <c r="C242" t="str">
        <f>IFERROR(VLOOKUP(B242,Players!$A$2:$E$251,2,FALSE),"")</f>
        <v>Madhav Tiwari</v>
      </c>
      <c r="D242" t="str">
        <f>IFERROR(VLOOKUP(B242,Players!$A$2:$E$251,3,FALSE),"")</f>
        <v>AR</v>
      </c>
      <c r="E242" t="str">
        <f>IFERROR(VLOOKUP(B242,Players!$A$2:$E$251,4,FALSE),"")</f>
        <v>DC</v>
      </c>
      <c r="F242">
        <f>IFERROR(VLOOKUP(B242,Players!$A$2:$E$251,5,FALSE),"")</f>
        <v>0</v>
      </c>
      <c r="H242" t="s">
        <v>893</v>
      </c>
    </row>
    <row r="243" spans="1:8" x14ac:dyDescent="0.2">
      <c r="A243" t="s">
        <v>599</v>
      </c>
      <c r="B243" t="s">
        <v>137</v>
      </c>
      <c r="C243" t="str">
        <f>IFERROR(VLOOKUP(B243,Players!$A$2:$E$251,2,FALSE),"")</f>
        <v>Nitish Rana</v>
      </c>
      <c r="D243" t="str">
        <f>IFERROR(VLOOKUP(B243,Players!$A$2:$E$251,3,FALSE),"")</f>
        <v>AR</v>
      </c>
      <c r="E243" t="str">
        <f>IFERROR(VLOOKUP(B243,Players!$A$2:$E$251,4,FALSE),"")</f>
        <v>DC</v>
      </c>
      <c r="F243">
        <f>IFERROR(VLOOKUP(B243,Players!$A$2:$E$251,5,FALSE),"")</f>
        <v>0</v>
      </c>
      <c r="H243" t="s">
        <v>893</v>
      </c>
    </row>
    <row r="244" spans="1:8" x14ac:dyDescent="0.2">
      <c r="A244" t="s">
        <v>599</v>
      </c>
      <c r="B244" t="s">
        <v>139</v>
      </c>
      <c r="C244" t="str">
        <f>IFERROR(VLOOKUP(B244,Players!$A$2:$E$251,2,FALSE),"")</f>
        <v>Mitchell Starc</v>
      </c>
      <c r="D244" t="str">
        <f>IFERROR(VLOOKUP(B244,Players!$A$2:$E$251,3,FALSE),"")</f>
        <v>BWL</v>
      </c>
      <c r="E244" t="str">
        <f>IFERROR(VLOOKUP(B244,Players!$A$2:$E$251,4,FALSE),"")</f>
        <v>DC</v>
      </c>
      <c r="F244">
        <f>IFERROR(VLOOKUP(B244,Players!$A$2:$E$251,5,FALSE),"")</f>
        <v>0</v>
      </c>
      <c r="H244" t="s">
        <v>893</v>
      </c>
    </row>
    <row r="245" spans="1:8" x14ac:dyDescent="0.2">
      <c r="A245" t="s">
        <v>599</v>
      </c>
      <c r="B245" t="s">
        <v>141</v>
      </c>
      <c r="C245" t="str">
        <f>IFERROR(VLOOKUP(B245,Players!$A$2:$E$251,2,FALSE),"")</f>
        <v>T. Natarajan</v>
      </c>
      <c r="D245" t="str">
        <f>IFERROR(VLOOKUP(B245,Players!$A$2:$E$251,3,FALSE),"")</f>
        <v>BWL</v>
      </c>
      <c r="E245" t="str">
        <f>IFERROR(VLOOKUP(B245,Players!$A$2:$E$251,4,FALSE),"")</f>
        <v>DC</v>
      </c>
      <c r="F245">
        <f>IFERROR(VLOOKUP(B245,Players!$A$2:$E$251,5,FALSE),"")</f>
        <v>0</v>
      </c>
      <c r="H245" t="s">
        <v>893</v>
      </c>
    </row>
    <row r="246" spans="1:8" x14ac:dyDescent="0.2">
      <c r="A246" t="s">
        <v>599</v>
      </c>
      <c r="B246" t="s">
        <v>143</v>
      </c>
      <c r="C246" t="str">
        <f>IFERROR(VLOOKUP(B246,Players!$A$2:$E$251,2,FALSE),"")</f>
        <v>Mukesh Kumar</v>
      </c>
      <c r="D246" t="str">
        <f>IFERROR(VLOOKUP(B246,Players!$A$2:$E$251,3,FALSE),"")</f>
        <v>BWL</v>
      </c>
      <c r="E246" t="str">
        <f>IFERROR(VLOOKUP(B246,Players!$A$2:$E$251,4,FALSE),"")</f>
        <v>DC</v>
      </c>
      <c r="F246">
        <f>IFERROR(VLOOKUP(B246,Players!$A$2:$E$251,5,FALSE),"")</f>
        <v>0</v>
      </c>
      <c r="H246" t="s">
        <v>893</v>
      </c>
    </row>
    <row r="247" spans="1:8" x14ac:dyDescent="0.2">
      <c r="A247" t="s">
        <v>599</v>
      </c>
      <c r="B247" t="s">
        <v>145</v>
      </c>
      <c r="C247" t="str">
        <f>IFERROR(VLOOKUP(B247,Players!$A$2:$E$251,2,FALSE),"")</f>
        <v>Dushmantha Chameera</v>
      </c>
      <c r="D247" t="str">
        <f>IFERROR(VLOOKUP(B247,Players!$A$2:$E$251,3,FALSE),"")</f>
        <v>BWL</v>
      </c>
      <c r="E247" t="str">
        <f>IFERROR(VLOOKUP(B247,Players!$A$2:$E$251,4,FALSE),"")</f>
        <v>DC</v>
      </c>
      <c r="F247">
        <f>IFERROR(VLOOKUP(B247,Players!$A$2:$E$251,5,FALSE),"")</f>
        <v>0</v>
      </c>
      <c r="H247" t="s">
        <v>893</v>
      </c>
    </row>
    <row r="248" spans="1:8" x14ac:dyDescent="0.2">
      <c r="A248" t="s">
        <v>599</v>
      </c>
      <c r="B248" t="s">
        <v>147</v>
      </c>
      <c r="C248" t="str">
        <f>IFERROR(VLOOKUP(B248,Players!$A$2:$E$251,2,FALSE),"")</f>
        <v>Auqib Nabi</v>
      </c>
      <c r="D248" t="str">
        <f>IFERROR(VLOOKUP(B248,Players!$A$2:$E$251,3,FALSE),"")</f>
        <v>BWL</v>
      </c>
      <c r="E248" t="str">
        <f>IFERROR(VLOOKUP(B248,Players!$A$2:$E$251,4,FALSE),"")</f>
        <v>DC</v>
      </c>
      <c r="F248">
        <f>IFERROR(VLOOKUP(B248,Players!$A$2:$E$251,5,FALSE),"")</f>
        <v>0</v>
      </c>
      <c r="H248" t="s">
        <v>893</v>
      </c>
    </row>
    <row r="249" spans="1:8" x14ac:dyDescent="0.2">
      <c r="A249" t="s">
        <v>599</v>
      </c>
      <c r="B249" t="s">
        <v>149</v>
      </c>
      <c r="C249" t="str">
        <f>IFERROR(VLOOKUP(B249,Players!$A$2:$E$251,2,FALSE),"")</f>
        <v>Lungisani Ngidi</v>
      </c>
      <c r="D249" t="str">
        <f>IFERROR(VLOOKUP(B249,Players!$A$2:$E$251,3,FALSE),"")</f>
        <v>BWL</v>
      </c>
      <c r="E249" t="str">
        <f>IFERROR(VLOOKUP(B249,Players!$A$2:$E$251,4,FALSE),"")</f>
        <v>DC</v>
      </c>
      <c r="F249">
        <f>IFERROR(VLOOKUP(B249,Players!$A$2:$E$251,5,FALSE),"")</f>
        <v>0</v>
      </c>
      <c r="H249" t="s">
        <v>893</v>
      </c>
    </row>
    <row r="250" spans="1:8" x14ac:dyDescent="0.2">
      <c r="A250" t="s">
        <v>599</v>
      </c>
      <c r="B250" t="s">
        <v>151</v>
      </c>
      <c r="C250" t="str">
        <f>IFERROR(VLOOKUP(B250,Players!$A$2:$E$251,2,FALSE),"")</f>
        <v>Kyle Jamieson</v>
      </c>
      <c r="D250" t="str">
        <f>IFERROR(VLOOKUP(B250,Players!$A$2:$E$251,3,FALSE),"")</f>
        <v>BWL</v>
      </c>
      <c r="E250" t="str">
        <f>IFERROR(VLOOKUP(B250,Players!$A$2:$E$251,4,FALSE),"")</f>
        <v>DC</v>
      </c>
      <c r="F250">
        <f>IFERROR(VLOOKUP(B250,Players!$A$2:$E$251,5,FALSE),"")</f>
        <v>0</v>
      </c>
      <c r="H250" t="s">
        <v>893</v>
      </c>
    </row>
    <row r="251" spans="1:8" x14ac:dyDescent="0.2">
      <c r="A251" t="s">
        <v>599</v>
      </c>
      <c r="B251" t="s">
        <v>153</v>
      </c>
      <c r="C251" t="str">
        <f>IFERROR(VLOOKUP(B251,Players!$A$2:$E$251,2,FALSE),"")</f>
        <v>Kuldeep Yadav</v>
      </c>
      <c r="D251" t="str">
        <f>IFERROR(VLOOKUP(B251,Players!$A$2:$E$251,3,FALSE),"")</f>
        <v>BWL</v>
      </c>
      <c r="E251" t="str">
        <f>IFERROR(VLOOKUP(B251,Players!$A$2:$E$251,4,FALSE),"")</f>
        <v>DC</v>
      </c>
      <c r="F251">
        <f>IFERROR(VLOOKUP(B251,Players!$A$2:$E$251,5,FALSE),"")</f>
        <v>0</v>
      </c>
      <c r="H251" t="s">
        <v>893</v>
      </c>
    </row>
    <row r="252" spans="1:8" x14ac:dyDescent="0.2">
      <c r="A252" t="s">
        <v>604</v>
      </c>
      <c r="B252" t="s">
        <v>207</v>
      </c>
      <c r="C252" t="str">
        <f>IFERROR(VLOOKUP(B252,Players!$A$2:$E$251,2,FALSE),"")</f>
        <v>Ajinkya Rahane</v>
      </c>
      <c r="D252" t="str">
        <f>IFERROR(VLOOKUP(B252,Players!$A$2:$E$251,3,FALSE),"")</f>
        <v>BAT</v>
      </c>
      <c r="E252" t="str">
        <f>IFERROR(VLOOKUP(B252,Players!$A$2:$E$251,4,FALSE),"")</f>
        <v>KKR</v>
      </c>
      <c r="F252">
        <f>IFERROR(VLOOKUP(B252,Players!$A$2:$E$251,5,FALSE),"")</f>
        <v>0</v>
      </c>
      <c r="H252" t="s">
        <v>887</v>
      </c>
    </row>
    <row r="253" spans="1:8" x14ac:dyDescent="0.2">
      <c r="A253" t="s">
        <v>604</v>
      </c>
      <c r="B253" t="s">
        <v>211</v>
      </c>
      <c r="C253" t="str">
        <f>IFERROR(VLOOKUP(B253,Players!$A$2:$E$251,2,FALSE),"")</f>
        <v>Rinku Singh</v>
      </c>
      <c r="D253" t="str">
        <f>IFERROR(VLOOKUP(B253,Players!$A$2:$E$251,3,FALSE),"")</f>
        <v>BAT</v>
      </c>
      <c r="E253" t="str">
        <f>IFERROR(VLOOKUP(B253,Players!$A$2:$E$251,4,FALSE),"")</f>
        <v>KKR</v>
      </c>
      <c r="F253">
        <f>IFERROR(VLOOKUP(B253,Players!$A$2:$E$251,5,FALSE),"")</f>
        <v>0</v>
      </c>
      <c r="H253" t="s">
        <v>887</v>
      </c>
    </row>
    <row r="254" spans="1:8" x14ac:dyDescent="0.2">
      <c r="A254" t="s">
        <v>604</v>
      </c>
      <c r="B254" t="s">
        <v>213</v>
      </c>
      <c r="C254" t="str">
        <f>IFERROR(VLOOKUP(B254,Players!$A$2:$E$251,2,FALSE),"")</f>
        <v>Angkrish Raghuvanshi</v>
      </c>
      <c r="D254" t="str">
        <f>IFERROR(VLOOKUP(B254,Players!$A$2:$E$251,3,FALSE),"")</f>
        <v>BAT</v>
      </c>
      <c r="E254" t="str">
        <f>IFERROR(VLOOKUP(B254,Players!$A$2:$E$251,4,FALSE),"")</f>
        <v>KKR</v>
      </c>
      <c r="F254">
        <f>IFERROR(VLOOKUP(B254,Players!$A$2:$E$251,5,FALSE),"")</f>
        <v>0</v>
      </c>
      <c r="H254" t="s">
        <v>887</v>
      </c>
    </row>
    <row r="255" spans="1:8" x14ac:dyDescent="0.2">
      <c r="A255" t="s">
        <v>604</v>
      </c>
      <c r="B255" t="s">
        <v>215</v>
      </c>
      <c r="C255" t="str">
        <f>IFERROR(VLOOKUP(B255,Players!$A$2:$E$251,2,FALSE),"")</f>
        <v>Manish Pandey</v>
      </c>
      <c r="D255" t="str">
        <f>IFERROR(VLOOKUP(B255,Players!$A$2:$E$251,3,FALSE),"")</f>
        <v>BAT</v>
      </c>
      <c r="E255" t="str">
        <f>IFERROR(VLOOKUP(B255,Players!$A$2:$E$251,4,FALSE),"")</f>
        <v>KKR</v>
      </c>
      <c r="F255">
        <f>IFERROR(VLOOKUP(B255,Players!$A$2:$E$251,5,FALSE),"")</f>
        <v>0</v>
      </c>
      <c r="H255" t="s">
        <v>887</v>
      </c>
    </row>
    <row r="256" spans="1:8" x14ac:dyDescent="0.2">
      <c r="A256" t="s">
        <v>604</v>
      </c>
      <c r="B256" t="s">
        <v>217</v>
      </c>
      <c r="C256" t="str">
        <f>IFERROR(VLOOKUP(B256,Players!$A$2:$E$251,2,FALSE),"")</f>
        <v>Finn Allen</v>
      </c>
      <c r="D256" t="str">
        <f>IFERROR(VLOOKUP(B256,Players!$A$2:$E$251,3,FALSE),"")</f>
        <v>WK</v>
      </c>
      <c r="E256" t="str">
        <f>IFERROR(VLOOKUP(B256,Players!$A$2:$E$251,4,FALSE),"")</f>
        <v>KKR</v>
      </c>
      <c r="F256">
        <f>IFERROR(VLOOKUP(B256,Players!$A$2:$E$251,5,FALSE),"")</f>
        <v>0</v>
      </c>
      <c r="H256" t="s">
        <v>887</v>
      </c>
    </row>
    <row r="257" spans="1:8" x14ac:dyDescent="0.2">
      <c r="A257" t="s">
        <v>604</v>
      </c>
      <c r="B257" t="s">
        <v>219</v>
      </c>
      <c r="C257" t="str">
        <f>IFERROR(VLOOKUP(B257,Players!$A$2:$E$251,2,FALSE),"")</f>
        <v>Tejasvi Singh</v>
      </c>
      <c r="D257" t="str">
        <f>IFERROR(VLOOKUP(B257,Players!$A$2:$E$251,3,FALSE),"")</f>
        <v>WK</v>
      </c>
      <c r="E257" t="str">
        <f>IFERROR(VLOOKUP(B257,Players!$A$2:$E$251,4,FALSE),"")</f>
        <v>KKR</v>
      </c>
      <c r="F257">
        <f>IFERROR(VLOOKUP(B257,Players!$A$2:$E$251,5,FALSE),"")</f>
        <v>0</v>
      </c>
      <c r="H257" t="s">
        <v>887</v>
      </c>
    </row>
    <row r="258" spans="1:8" x14ac:dyDescent="0.2">
      <c r="A258" t="s">
        <v>604</v>
      </c>
      <c r="B258" t="s">
        <v>221</v>
      </c>
      <c r="C258" t="str">
        <f>IFERROR(VLOOKUP(B258,Players!$A$2:$E$251,2,FALSE),"")</f>
        <v>Rahul Tripathi</v>
      </c>
      <c r="D258" t="str">
        <f>IFERROR(VLOOKUP(B258,Players!$A$2:$E$251,3,FALSE),"")</f>
        <v>BAT</v>
      </c>
      <c r="E258" t="str">
        <f>IFERROR(VLOOKUP(B258,Players!$A$2:$E$251,4,FALSE),"")</f>
        <v>KKR</v>
      </c>
      <c r="F258">
        <f>IFERROR(VLOOKUP(B258,Players!$A$2:$E$251,5,FALSE),"")</f>
        <v>0</v>
      </c>
      <c r="H258" t="s">
        <v>887</v>
      </c>
    </row>
    <row r="259" spans="1:8" x14ac:dyDescent="0.2">
      <c r="A259" t="s">
        <v>604</v>
      </c>
      <c r="B259" t="s">
        <v>223</v>
      </c>
      <c r="C259" t="str">
        <f>IFERROR(VLOOKUP(B259,Players!$A$2:$E$251,2,FALSE),"")</f>
        <v>Tim Seifert</v>
      </c>
      <c r="D259" t="str">
        <f>IFERROR(VLOOKUP(B259,Players!$A$2:$E$251,3,FALSE),"")</f>
        <v>WK</v>
      </c>
      <c r="E259" t="str">
        <f>IFERROR(VLOOKUP(B259,Players!$A$2:$E$251,4,FALSE),"")</f>
        <v>KKR</v>
      </c>
      <c r="F259">
        <f>IFERROR(VLOOKUP(B259,Players!$A$2:$E$251,5,FALSE),"")</f>
        <v>0</v>
      </c>
      <c r="H259" t="s">
        <v>887</v>
      </c>
    </row>
    <row r="260" spans="1:8" x14ac:dyDescent="0.2">
      <c r="A260" t="s">
        <v>604</v>
      </c>
      <c r="B260" t="s">
        <v>225</v>
      </c>
      <c r="C260" t="str">
        <f>IFERROR(VLOOKUP(B260,Players!$A$2:$E$251,2,FALSE),"")</f>
        <v>Rovman Powell</v>
      </c>
      <c r="D260" t="str">
        <f>IFERROR(VLOOKUP(B260,Players!$A$2:$E$251,3,FALSE),"")</f>
        <v>BAT</v>
      </c>
      <c r="E260" t="str">
        <f>IFERROR(VLOOKUP(B260,Players!$A$2:$E$251,4,FALSE),"")</f>
        <v>KKR</v>
      </c>
      <c r="F260">
        <f>IFERROR(VLOOKUP(B260,Players!$A$2:$E$251,5,FALSE),"")</f>
        <v>0</v>
      </c>
      <c r="H260" t="s">
        <v>887</v>
      </c>
    </row>
    <row r="261" spans="1:8" x14ac:dyDescent="0.2">
      <c r="A261" t="s">
        <v>604</v>
      </c>
      <c r="B261" t="s">
        <v>227</v>
      </c>
      <c r="C261" t="str">
        <f>IFERROR(VLOOKUP(B261,Players!$A$2:$E$251,2,FALSE),"")</f>
        <v>Anukul Roy</v>
      </c>
      <c r="D261" t="str">
        <f>IFERROR(VLOOKUP(B261,Players!$A$2:$E$251,3,FALSE),"")</f>
        <v>AR</v>
      </c>
      <c r="E261" t="str">
        <f>IFERROR(VLOOKUP(B261,Players!$A$2:$E$251,4,FALSE),"")</f>
        <v>KKR</v>
      </c>
      <c r="F261">
        <f>IFERROR(VLOOKUP(B261,Players!$A$2:$E$251,5,FALSE),"")</f>
        <v>0</v>
      </c>
      <c r="H261" t="s">
        <v>887</v>
      </c>
    </row>
    <row r="262" spans="1:8" x14ac:dyDescent="0.2">
      <c r="A262" t="s">
        <v>604</v>
      </c>
      <c r="B262" t="s">
        <v>229</v>
      </c>
      <c r="C262" t="str">
        <f>IFERROR(VLOOKUP(B262,Players!$A$2:$E$251,2,FALSE),"")</f>
        <v>Cameron Green</v>
      </c>
      <c r="D262" t="str">
        <f>IFERROR(VLOOKUP(B262,Players!$A$2:$E$251,3,FALSE),"")</f>
        <v>AR</v>
      </c>
      <c r="E262" t="str">
        <f>IFERROR(VLOOKUP(B262,Players!$A$2:$E$251,4,FALSE),"")</f>
        <v>KKR</v>
      </c>
      <c r="F262">
        <f>IFERROR(VLOOKUP(B262,Players!$A$2:$E$251,5,FALSE),"")</f>
        <v>0</v>
      </c>
      <c r="H262" t="s">
        <v>887</v>
      </c>
    </row>
    <row r="263" spans="1:8" x14ac:dyDescent="0.2">
      <c r="A263" t="s">
        <v>604</v>
      </c>
      <c r="B263" t="s">
        <v>231</v>
      </c>
      <c r="C263" t="str">
        <f>IFERROR(VLOOKUP(B263,Players!$A$2:$E$251,2,FALSE),"")</f>
        <v>Sarthak Ranjan</v>
      </c>
      <c r="D263" t="str">
        <f>IFERROR(VLOOKUP(B263,Players!$A$2:$E$251,3,FALSE),"")</f>
        <v>AR</v>
      </c>
      <c r="E263" t="str">
        <f>IFERROR(VLOOKUP(B263,Players!$A$2:$E$251,4,FALSE),"")</f>
        <v>KKR</v>
      </c>
      <c r="F263">
        <f>IFERROR(VLOOKUP(B263,Players!$A$2:$E$251,5,FALSE),"")</f>
        <v>0</v>
      </c>
      <c r="H263" t="s">
        <v>887</v>
      </c>
    </row>
    <row r="264" spans="1:8" x14ac:dyDescent="0.2">
      <c r="A264" t="s">
        <v>604</v>
      </c>
      <c r="B264" t="s">
        <v>233</v>
      </c>
      <c r="C264" t="str">
        <f>IFERROR(VLOOKUP(B264,Players!$A$2:$E$251,2,FALSE),"")</f>
        <v>Daksh Kamra</v>
      </c>
      <c r="D264" t="str">
        <f>IFERROR(VLOOKUP(B264,Players!$A$2:$E$251,3,FALSE),"")</f>
        <v>AR</v>
      </c>
      <c r="E264" t="str">
        <f>IFERROR(VLOOKUP(B264,Players!$A$2:$E$251,4,FALSE),"")</f>
        <v>KKR</v>
      </c>
      <c r="F264">
        <f>IFERROR(VLOOKUP(B264,Players!$A$2:$E$251,5,FALSE),"")</f>
        <v>0</v>
      </c>
      <c r="H264" t="s">
        <v>887</v>
      </c>
    </row>
    <row r="265" spans="1:8" x14ac:dyDescent="0.2">
      <c r="A265" t="s">
        <v>604</v>
      </c>
      <c r="B265" t="s">
        <v>235</v>
      </c>
      <c r="C265" t="str">
        <f>IFERROR(VLOOKUP(B265,Players!$A$2:$E$251,2,FALSE),"")</f>
        <v>Rachin Ravindra</v>
      </c>
      <c r="D265" t="str">
        <f>IFERROR(VLOOKUP(B265,Players!$A$2:$E$251,3,FALSE),"")</f>
        <v>AR</v>
      </c>
      <c r="E265" t="str">
        <f>IFERROR(VLOOKUP(B265,Players!$A$2:$E$251,4,FALSE),"")</f>
        <v>KKR</v>
      </c>
      <c r="F265">
        <f>IFERROR(VLOOKUP(B265,Players!$A$2:$E$251,5,FALSE),"")</f>
        <v>0</v>
      </c>
      <c r="H265" t="s">
        <v>887</v>
      </c>
    </row>
    <row r="266" spans="1:8" x14ac:dyDescent="0.2">
      <c r="A266" t="s">
        <v>604</v>
      </c>
      <c r="B266" t="s">
        <v>237</v>
      </c>
      <c r="C266" t="str">
        <f>IFERROR(VLOOKUP(B266,Players!$A$2:$E$251,2,FALSE),"")</f>
        <v>Ramandeep Singh</v>
      </c>
      <c r="D266" t="str">
        <f>IFERROR(VLOOKUP(B266,Players!$A$2:$E$251,3,FALSE),"")</f>
        <v>AR</v>
      </c>
      <c r="E266" t="str">
        <f>IFERROR(VLOOKUP(B266,Players!$A$2:$E$251,4,FALSE),"")</f>
        <v>KKR</v>
      </c>
      <c r="F266">
        <f>IFERROR(VLOOKUP(B266,Players!$A$2:$E$251,5,FALSE),"")</f>
        <v>0</v>
      </c>
      <c r="H266" t="s">
        <v>887</v>
      </c>
    </row>
    <row r="267" spans="1:8" x14ac:dyDescent="0.2">
      <c r="A267" t="s">
        <v>604</v>
      </c>
      <c r="B267" t="s">
        <v>239</v>
      </c>
      <c r="C267" t="str">
        <f>IFERROR(VLOOKUP(B267,Players!$A$2:$E$251,2,FALSE),"")</f>
        <v>Sunil Narine</v>
      </c>
      <c r="D267" t="str">
        <f>IFERROR(VLOOKUP(B267,Players!$A$2:$E$251,3,FALSE),"")</f>
        <v>AR</v>
      </c>
      <c r="E267" t="str">
        <f>IFERROR(VLOOKUP(B267,Players!$A$2:$E$251,4,FALSE),"")</f>
        <v>KKR</v>
      </c>
      <c r="F267">
        <f>IFERROR(VLOOKUP(B267,Players!$A$2:$E$251,5,FALSE),"")</f>
        <v>0</v>
      </c>
      <c r="H267" t="s">
        <v>887</v>
      </c>
    </row>
    <row r="268" spans="1:8" x14ac:dyDescent="0.2">
      <c r="A268" t="s">
        <v>604</v>
      </c>
      <c r="B268" t="s">
        <v>241</v>
      </c>
      <c r="C268" t="str">
        <f>IFERROR(VLOOKUP(B268,Players!$A$2:$E$251,2,FALSE),"")</f>
        <v>Blessing Muzarabani</v>
      </c>
      <c r="D268" t="str">
        <f>IFERROR(VLOOKUP(B268,Players!$A$2:$E$251,3,FALSE),"")</f>
        <v>BWL</v>
      </c>
      <c r="E268" t="str">
        <f>IFERROR(VLOOKUP(B268,Players!$A$2:$E$251,4,FALSE),"")</f>
        <v>KKR</v>
      </c>
      <c r="F268">
        <f>IFERROR(VLOOKUP(B268,Players!$A$2:$E$251,5,FALSE),"")</f>
        <v>0</v>
      </c>
      <c r="H268" t="s">
        <v>887</v>
      </c>
    </row>
    <row r="269" spans="1:8" x14ac:dyDescent="0.2">
      <c r="A269" t="s">
        <v>604</v>
      </c>
      <c r="B269" t="s">
        <v>243</v>
      </c>
      <c r="C269" t="str">
        <f>IFERROR(VLOOKUP(B269,Players!$A$2:$E$251,2,FALSE),"")</f>
        <v>Vaibhav Arora</v>
      </c>
      <c r="D269" t="str">
        <f>IFERROR(VLOOKUP(B269,Players!$A$2:$E$251,3,FALSE),"")</f>
        <v>BWL</v>
      </c>
      <c r="E269" t="str">
        <f>IFERROR(VLOOKUP(B269,Players!$A$2:$E$251,4,FALSE),"")</f>
        <v>KKR</v>
      </c>
      <c r="F269">
        <f>IFERROR(VLOOKUP(B269,Players!$A$2:$E$251,5,FALSE),"")</f>
        <v>0</v>
      </c>
      <c r="H269" t="s">
        <v>887</v>
      </c>
    </row>
    <row r="270" spans="1:8" x14ac:dyDescent="0.2">
      <c r="A270" t="s">
        <v>604</v>
      </c>
      <c r="B270" t="s">
        <v>245</v>
      </c>
      <c r="C270" t="str">
        <f>IFERROR(VLOOKUP(B270,Players!$A$2:$E$251,2,FALSE),"")</f>
        <v>Matheesha Pathirana</v>
      </c>
      <c r="D270" t="str">
        <f>IFERROR(VLOOKUP(B270,Players!$A$2:$E$251,3,FALSE),"")</f>
        <v>BWL</v>
      </c>
      <c r="E270" t="str">
        <f>IFERROR(VLOOKUP(B270,Players!$A$2:$E$251,4,FALSE),"")</f>
        <v>KKR</v>
      </c>
      <c r="F270">
        <f>IFERROR(VLOOKUP(B270,Players!$A$2:$E$251,5,FALSE),"")</f>
        <v>0</v>
      </c>
      <c r="H270" t="s">
        <v>887</v>
      </c>
    </row>
    <row r="271" spans="1:8" x14ac:dyDescent="0.2">
      <c r="A271" t="s">
        <v>604</v>
      </c>
      <c r="B271" t="s">
        <v>247</v>
      </c>
      <c r="C271" t="str">
        <f>IFERROR(VLOOKUP(B271,Players!$A$2:$E$251,2,FALSE),"")</f>
        <v>Kartik Tyagi</v>
      </c>
      <c r="D271" t="str">
        <f>IFERROR(VLOOKUP(B271,Players!$A$2:$E$251,3,FALSE),"")</f>
        <v>BWL</v>
      </c>
      <c r="E271" t="str">
        <f>IFERROR(VLOOKUP(B271,Players!$A$2:$E$251,4,FALSE),"")</f>
        <v>KKR</v>
      </c>
      <c r="F271">
        <f>IFERROR(VLOOKUP(B271,Players!$A$2:$E$251,5,FALSE),"")</f>
        <v>0</v>
      </c>
      <c r="H271" t="s">
        <v>887</v>
      </c>
    </row>
    <row r="272" spans="1:8" x14ac:dyDescent="0.2">
      <c r="A272" t="s">
        <v>604</v>
      </c>
      <c r="B272" t="s">
        <v>249</v>
      </c>
      <c r="C272" t="str">
        <f>IFERROR(VLOOKUP(B272,Players!$A$2:$E$251,2,FALSE),"")</f>
        <v>Prashant Solanki</v>
      </c>
      <c r="D272" t="str">
        <f>IFERROR(VLOOKUP(B272,Players!$A$2:$E$251,3,FALSE),"")</f>
        <v>BWL</v>
      </c>
      <c r="E272" t="str">
        <f>IFERROR(VLOOKUP(B272,Players!$A$2:$E$251,4,FALSE),"")</f>
        <v>KKR</v>
      </c>
      <c r="F272">
        <f>IFERROR(VLOOKUP(B272,Players!$A$2:$E$251,5,FALSE),"")</f>
        <v>0</v>
      </c>
      <c r="H272" t="s">
        <v>887</v>
      </c>
    </row>
    <row r="273" spans="1:8" x14ac:dyDescent="0.2">
      <c r="A273" t="s">
        <v>604</v>
      </c>
      <c r="B273" t="s">
        <v>251</v>
      </c>
      <c r="C273" t="str">
        <f>IFERROR(VLOOKUP(B273,Players!$A$2:$E$251,2,FALSE),"")</f>
        <v>Saurabh Dubey</v>
      </c>
      <c r="D273" t="str">
        <f>IFERROR(VLOOKUP(B273,Players!$A$2:$E$251,3,FALSE),"")</f>
        <v>BWL</v>
      </c>
      <c r="E273" t="str">
        <f>IFERROR(VLOOKUP(B273,Players!$A$2:$E$251,4,FALSE),"")</f>
        <v>KKR</v>
      </c>
      <c r="F273">
        <f>IFERROR(VLOOKUP(B273,Players!$A$2:$E$251,5,FALSE),"")</f>
        <v>0</v>
      </c>
      <c r="H273" t="s">
        <v>887</v>
      </c>
    </row>
    <row r="274" spans="1:8" x14ac:dyDescent="0.2">
      <c r="A274" t="s">
        <v>604</v>
      </c>
      <c r="B274" t="s">
        <v>253</v>
      </c>
      <c r="C274" t="str">
        <f>IFERROR(VLOOKUP(B274,Players!$A$2:$E$251,2,FALSE),"")</f>
        <v>Navdeep Saini</v>
      </c>
      <c r="D274" t="str">
        <f>IFERROR(VLOOKUP(B274,Players!$A$2:$E$251,3,FALSE),"")</f>
        <v>BWL</v>
      </c>
      <c r="E274" t="str">
        <f>IFERROR(VLOOKUP(B274,Players!$A$2:$E$251,4,FALSE),"")</f>
        <v>KKR</v>
      </c>
      <c r="F274">
        <f>IFERROR(VLOOKUP(B274,Players!$A$2:$E$251,5,FALSE),"")</f>
        <v>0</v>
      </c>
      <c r="H274" t="s">
        <v>887</v>
      </c>
    </row>
    <row r="275" spans="1:8" x14ac:dyDescent="0.2">
      <c r="A275" t="s">
        <v>604</v>
      </c>
      <c r="B275" t="s">
        <v>255</v>
      </c>
      <c r="C275" t="str">
        <f>IFERROR(VLOOKUP(B275,Players!$A$2:$E$251,2,FALSE),"")</f>
        <v>Umran Malik</v>
      </c>
      <c r="D275" t="str">
        <f>IFERROR(VLOOKUP(B275,Players!$A$2:$E$251,3,FALSE),"")</f>
        <v>BWL</v>
      </c>
      <c r="E275" t="str">
        <f>IFERROR(VLOOKUP(B275,Players!$A$2:$E$251,4,FALSE),"")</f>
        <v>KKR</v>
      </c>
      <c r="F275">
        <f>IFERROR(VLOOKUP(B275,Players!$A$2:$E$251,5,FALSE),"")</f>
        <v>0</v>
      </c>
      <c r="H275" t="s">
        <v>887</v>
      </c>
    </row>
    <row r="276" spans="1:8" x14ac:dyDescent="0.2">
      <c r="A276" t="s">
        <v>604</v>
      </c>
      <c r="B276" t="s">
        <v>257</v>
      </c>
      <c r="C276" t="str">
        <f>IFERROR(VLOOKUP(B276,Players!$A$2:$E$251,2,FALSE),"")</f>
        <v>Varun Chakaravarthy</v>
      </c>
      <c r="D276" t="str">
        <f>IFERROR(VLOOKUP(B276,Players!$A$2:$E$251,3,FALSE),"")</f>
        <v>BWL</v>
      </c>
      <c r="E276" t="str">
        <f>IFERROR(VLOOKUP(B276,Players!$A$2:$E$251,4,FALSE),"")</f>
        <v>KKR</v>
      </c>
      <c r="F276">
        <f>IFERROR(VLOOKUP(B276,Players!$A$2:$E$251,5,FALSE),"")</f>
        <v>0</v>
      </c>
      <c r="H276" t="s">
        <v>887</v>
      </c>
    </row>
    <row r="277" spans="1:8" x14ac:dyDescent="0.2">
      <c r="A277" t="s">
        <v>604</v>
      </c>
      <c r="B277" t="s">
        <v>519</v>
      </c>
      <c r="C277" t="str">
        <f>IFERROR(VLOOKUP(B277,Players!$A$2:$E$251,2,FALSE),"")</f>
        <v>Ishan Kishan</v>
      </c>
      <c r="D277" t="str">
        <f>IFERROR(VLOOKUP(B277,Players!$A$2:$E$251,3,FALSE),"")</f>
        <v>WK</v>
      </c>
      <c r="E277" t="str">
        <f>IFERROR(VLOOKUP(B277,Players!$A$2:$E$251,4,FALSE),"")</f>
        <v>SRH</v>
      </c>
      <c r="F277">
        <f>IFERROR(VLOOKUP(B277,Players!$A$2:$E$251,5,FALSE),"")</f>
        <v>0</v>
      </c>
      <c r="H277" t="s">
        <v>885</v>
      </c>
    </row>
    <row r="278" spans="1:8" x14ac:dyDescent="0.2">
      <c r="A278" t="s">
        <v>604</v>
      </c>
      <c r="B278" t="s">
        <v>523</v>
      </c>
      <c r="C278" t="str">
        <f>IFERROR(VLOOKUP(B278,Players!$A$2:$E$251,2,FALSE),"")</f>
        <v>Aniket Verma</v>
      </c>
      <c r="D278" t="str">
        <f>IFERROR(VLOOKUP(B278,Players!$A$2:$E$251,3,FALSE),"")</f>
        <v>BAT</v>
      </c>
      <c r="E278" t="str">
        <f>IFERROR(VLOOKUP(B278,Players!$A$2:$E$251,4,FALSE),"")</f>
        <v>SRH</v>
      </c>
      <c r="F278">
        <f>IFERROR(VLOOKUP(B278,Players!$A$2:$E$251,5,FALSE),"")</f>
        <v>0</v>
      </c>
      <c r="H278" t="s">
        <v>885</v>
      </c>
    </row>
    <row r="279" spans="1:8" x14ac:dyDescent="0.2">
      <c r="A279" t="s">
        <v>604</v>
      </c>
      <c r="B279" t="s">
        <v>525</v>
      </c>
      <c r="C279" t="str">
        <f>IFERROR(VLOOKUP(B279,Players!$A$2:$E$251,2,FALSE),"")</f>
        <v>Smaran Ravichandran</v>
      </c>
      <c r="D279" t="str">
        <f>IFERROR(VLOOKUP(B279,Players!$A$2:$E$251,3,FALSE),"")</f>
        <v>BAT</v>
      </c>
      <c r="E279" t="str">
        <f>IFERROR(VLOOKUP(B279,Players!$A$2:$E$251,4,FALSE),"")</f>
        <v>SRH</v>
      </c>
      <c r="F279">
        <f>IFERROR(VLOOKUP(B279,Players!$A$2:$E$251,5,FALSE),"")</f>
        <v>0</v>
      </c>
      <c r="H279" t="s">
        <v>885</v>
      </c>
    </row>
    <row r="280" spans="1:8" x14ac:dyDescent="0.2">
      <c r="A280" t="s">
        <v>604</v>
      </c>
      <c r="B280" t="s">
        <v>527</v>
      </c>
      <c r="C280" t="str">
        <f>IFERROR(VLOOKUP(B280,Players!$A$2:$E$251,2,FALSE),"")</f>
        <v>Salil Arora</v>
      </c>
      <c r="D280" t="str">
        <f>IFERROR(VLOOKUP(B280,Players!$A$2:$E$251,3,FALSE),"")</f>
        <v>WK</v>
      </c>
      <c r="E280" t="str">
        <f>IFERROR(VLOOKUP(B280,Players!$A$2:$E$251,4,FALSE),"")</f>
        <v>SRH</v>
      </c>
      <c r="F280">
        <f>IFERROR(VLOOKUP(B280,Players!$A$2:$E$251,5,FALSE),"")</f>
        <v>0</v>
      </c>
      <c r="H280" t="s">
        <v>885</v>
      </c>
    </row>
    <row r="281" spans="1:8" x14ac:dyDescent="0.2">
      <c r="A281" t="s">
        <v>604</v>
      </c>
      <c r="B281" t="s">
        <v>529</v>
      </c>
      <c r="C281" t="str">
        <f>IFERROR(VLOOKUP(B281,Players!$A$2:$E$251,2,FALSE),"")</f>
        <v>Heinrich Klaasen</v>
      </c>
      <c r="D281" t="str">
        <f>IFERROR(VLOOKUP(B281,Players!$A$2:$E$251,3,FALSE),"")</f>
        <v>WK</v>
      </c>
      <c r="E281" t="str">
        <f>IFERROR(VLOOKUP(B281,Players!$A$2:$E$251,4,FALSE),"")</f>
        <v>SRH</v>
      </c>
      <c r="F281">
        <f>IFERROR(VLOOKUP(B281,Players!$A$2:$E$251,5,FALSE),"")</f>
        <v>0</v>
      </c>
      <c r="H281" t="s">
        <v>885</v>
      </c>
    </row>
    <row r="282" spans="1:8" x14ac:dyDescent="0.2">
      <c r="A282" t="s">
        <v>604</v>
      </c>
      <c r="B282" t="s">
        <v>531</v>
      </c>
      <c r="C282" t="str">
        <f>IFERROR(VLOOKUP(B282,Players!$A$2:$E$251,2,FALSE),"")</f>
        <v>Travis Head</v>
      </c>
      <c r="D282" t="str">
        <f>IFERROR(VLOOKUP(B282,Players!$A$2:$E$251,3,FALSE),"")</f>
        <v>BAT</v>
      </c>
      <c r="E282" t="str">
        <f>IFERROR(VLOOKUP(B282,Players!$A$2:$E$251,4,FALSE),"")</f>
        <v>SRH</v>
      </c>
      <c r="F282">
        <f>IFERROR(VLOOKUP(B282,Players!$A$2:$E$251,5,FALSE),"")</f>
        <v>0</v>
      </c>
      <c r="H282" t="s">
        <v>885</v>
      </c>
    </row>
    <row r="283" spans="1:8" x14ac:dyDescent="0.2">
      <c r="A283" t="s">
        <v>604</v>
      </c>
      <c r="B283" t="s">
        <v>533</v>
      </c>
      <c r="C283" t="str">
        <f>IFERROR(VLOOKUP(B283,Players!$A$2:$E$251,2,FALSE),"")</f>
        <v>Harshal Patel</v>
      </c>
      <c r="D283" t="str">
        <f>IFERROR(VLOOKUP(B283,Players!$A$2:$E$251,3,FALSE),"")</f>
        <v>AR</v>
      </c>
      <c r="E283" t="str">
        <f>IFERROR(VLOOKUP(B283,Players!$A$2:$E$251,4,FALSE),"")</f>
        <v>SRH</v>
      </c>
      <c r="F283">
        <f>IFERROR(VLOOKUP(B283,Players!$A$2:$E$251,5,FALSE),"")</f>
        <v>0</v>
      </c>
      <c r="H283" t="s">
        <v>885</v>
      </c>
    </row>
    <row r="284" spans="1:8" x14ac:dyDescent="0.2">
      <c r="A284" t="s">
        <v>604</v>
      </c>
      <c r="B284" t="s">
        <v>535</v>
      </c>
      <c r="C284" t="str">
        <f>IFERROR(VLOOKUP(B284,Players!$A$2:$E$251,2,FALSE),"")</f>
        <v>Kamindu Mendis</v>
      </c>
      <c r="D284" t="str">
        <f>IFERROR(VLOOKUP(B284,Players!$A$2:$E$251,3,FALSE),"")</f>
        <v>AR</v>
      </c>
      <c r="E284" t="str">
        <f>IFERROR(VLOOKUP(B284,Players!$A$2:$E$251,4,FALSE),"")</f>
        <v>SRH</v>
      </c>
      <c r="F284">
        <f>IFERROR(VLOOKUP(B284,Players!$A$2:$E$251,5,FALSE),"")</f>
        <v>0</v>
      </c>
      <c r="H284" t="s">
        <v>885</v>
      </c>
    </row>
    <row r="285" spans="1:8" x14ac:dyDescent="0.2">
      <c r="A285" t="s">
        <v>604</v>
      </c>
      <c r="B285" t="s">
        <v>537</v>
      </c>
      <c r="C285" t="str">
        <f>IFERROR(VLOOKUP(B285,Players!$A$2:$E$251,2,FALSE),"")</f>
        <v>Harsh Dubey</v>
      </c>
      <c r="D285" t="str">
        <f>IFERROR(VLOOKUP(B285,Players!$A$2:$E$251,3,FALSE),"")</f>
        <v>AR</v>
      </c>
      <c r="E285" t="str">
        <f>IFERROR(VLOOKUP(B285,Players!$A$2:$E$251,4,FALSE),"")</f>
        <v>SRH</v>
      </c>
      <c r="F285">
        <f>IFERROR(VLOOKUP(B285,Players!$A$2:$E$251,5,FALSE),"")</f>
        <v>0</v>
      </c>
      <c r="H285" t="s">
        <v>885</v>
      </c>
    </row>
    <row r="286" spans="1:8" x14ac:dyDescent="0.2">
      <c r="A286" t="s">
        <v>604</v>
      </c>
      <c r="B286" t="s">
        <v>539</v>
      </c>
      <c r="C286" t="str">
        <f>IFERROR(VLOOKUP(B286,Players!$A$2:$E$251,2,FALSE),"")</f>
        <v>Brydon Carse</v>
      </c>
      <c r="D286" t="str">
        <f>IFERROR(VLOOKUP(B286,Players!$A$2:$E$251,3,FALSE),"")</f>
        <v>AR</v>
      </c>
      <c r="E286" t="str">
        <f>IFERROR(VLOOKUP(B286,Players!$A$2:$E$251,4,FALSE),"")</f>
        <v>SRH</v>
      </c>
      <c r="F286">
        <f>IFERROR(VLOOKUP(B286,Players!$A$2:$E$251,5,FALSE),"")</f>
        <v>0</v>
      </c>
      <c r="H286" t="s">
        <v>885</v>
      </c>
    </row>
    <row r="287" spans="1:8" x14ac:dyDescent="0.2">
      <c r="A287" t="s">
        <v>604</v>
      </c>
      <c r="B287" t="s">
        <v>541</v>
      </c>
      <c r="C287" t="str">
        <f>IFERROR(VLOOKUP(B287,Players!$A$2:$E$251,2,FALSE),"")</f>
        <v>Shivang Kumar</v>
      </c>
      <c r="D287" t="str">
        <f>IFERROR(VLOOKUP(B287,Players!$A$2:$E$251,3,FALSE),"")</f>
        <v>AR</v>
      </c>
      <c r="E287" t="str">
        <f>IFERROR(VLOOKUP(B287,Players!$A$2:$E$251,4,FALSE),"")</f>
        <v>SRH</v>
      </c>
      <c r="F287">
        <f>IFERROR(VLOOKUP(B287,Players!$A$2:$E$251,5,FALSE),"")</f>
        <v>0</v>
      </c>
      <c r="H287" t="s">
        <v>885</v>
      </c>
    </row>
    <row r="288" spans="1:8" x14ac:dyDescent="0.2">
      <c r="A288" t="s">
        <v>604</v>
      </c>
      <c r="B288" t="s">
        <v>543</v>
      </c>
      <c r="C288" t="str">
        <f>IFERROR(VLOOKUP(B288,Players!$A$2:$E$251,2,FALSE),"")</f>
        <v>Krains Fuletra</v>
      </c>
      <c r="D288" t="str">
        <f>IFERROR(VLOOKUP(B288,Players!$A$2:$E$251,3,FALSE),"")</f>
        <v>AR</v>
      </c>
      <c r="E288" t="str">
        <f>IFERROR(VLOOKUP(B288,Players!$A$2:$E$251,4,FALSE),"")</f>
        <v>SRH</v>
      </c>
      <c r="F288">
        <f>IFERROR(VLOOKUP(B288,Players!$A$2:$E$251,5,FALSE),"")</f>
        <v>0</v>
      </c>
      <c r="H288" t="s">
        <v>885</v>
      </c>
    </row>
    <row r="289" spans="1:8" x14ac:dyDescent="0.2">
      <c r="A289" t="s">
        <v>604</v>
      </c>
      <c r="B289" t="s">
        <v>545</v>
      </c>
      <c r="C289" t="str">
        <f>IFERROR(VLOOKUP(B289,Players!$A$2:$E$251,2,FALSE),"")</f>
        <v>Liam Livingstone</v>
      </c>
      <c r="D289" t="str">
        <f>IFERROR(VLOOKUP(B289,Players!$A$2:$E$251,3,FALSE),"")</f>
        <v>AR</v>
      </c>
      <c r="E289" t="str">
        <f>IFERROR(VLOOKUP(B289,Players!$A$2:$E$251,4,FALSE),"")</f>
        <v>SRH</v>
      </c>
      <c r="F289">
        <f>IFERROR(VLOOKUP(B289,Players!$A$2:$E$251,5,FALSE),"")</f>
        <v>0</v>
      </c>
      <c r="H289" t="s">
        <v>885</v>
      </c>
    </row>
    <row r="290" spans="1:8" x14ac:dyDescent="0.2">
      <c r="A290" t="s">
        <v>604</v>
      </c>
      <c r="B290" t="s">
        <v>547</v>
      </c>
      <c r="C290" t="str">
        <f>IFERROR(VLOOKUP(B290,Players!$A$2:$E$251,2,FALSE),"")</f>
        <v>David Payne</v>
      </c>
      <c r="D290" t="str">
        <f>IFERROR(VLOOKUP(B290,Players!$A$2:$E$251,3,FALSE),"")</f>
        <v>AR</v>
      </c>
      <c r="E290" t="str">
        <f>IFERROR(VLOOKUP(B290,Players!$A$2:$E$251,4,FALSE),"")</f>
        <v>SRH</v>
      </c>
      <c r="F290">
        <f>IFERROR(VLOOKUP(B290,Players!$A$2:$E$251,5,FALSE),"")</f>
        <v>0</v>
      </c>
      <c r="H290" t="s">
        <v>885</v>
      </c>
    </row>
    <row r="291" spans="1:8" x14ac:dyDescent="0.2">
      <c r="A291" t="s">
        <v>604</v>
      </c>
      <c r="B291" t="s">
        <v>549</v>
      </c>
      <c r="C291" t="str">
        <f>IFERROR(VLOOKUP(B291,Players!$A$2:$E$251,2,FALSE),"")</f>
        <v>Abhishek Sharma</v>
      </c>
      <c r="D291" t="str">
        <f>IFERROR(VLOOKUP(B291,Players!$A$2:$E$251,3,FALSE),"")</f>
        <v>AR</v>
      </c>
      <c r="E291" t="str">
        <f>IFERROR(VLOOKUP(B291,Players!$A$2:$E$251,4,FALSE),"")</f>
        <v>SRH</v>
      </c>
      <c r="F291">
        <f>IFERROR(VLOOKUP(B291,Players!$A$2:$E$251,5,FALSE),"")</f>
        <v>0</v>
      </c>
      <c r="H291" t="s">
        <v>885</v>
      </c>
    </row>
    <row r="292" spans="1:8" x14ac:dyDescent="0.2">
      <c r="A292" t="s">
        <v>604</v>
      </c>
      <c r="B292" t="s">
        <v>551</v>
      </c>
      <c r="C292" t="str">
        <f>IFERROR(VLOOKUP(B292,Players!$A$2:$E$251,2,FALSE),"")</f>
        <v>Nitish Kumar Reddy</v>
      </c>
      <c r="D292" t="str">
        <f>IFERROR(VLOOKUP(B292,Players!$A$2:$E$251,3,FALSE),"")</f>
        <v>AR</v>
      </c>
      <c r="E292" t="str">
        <f>IFERROR(VLOOKUP(B292,Players!$A$2:$E$251,4,FALSE),"")</f>
        <v>SRH</v>
      </c>
      <c r="F292">
        <f>IFERROR(VLOOKUP(B292,Players!$A$2:$E$251,5,FALSE),"")</f>
        <v>0</v>
      </c>
      <c r="H292" t="s">
        <v>885</v>
      </c>
    </row>
    <row r="293" spans="1:8" x14ac:dyDescent="0.2">
      <c r="A293" t="s">
        <v>604</v>
      </c>
      <c r="B293" t="s">
        <v>553</v>
      </c>
      <c r="C293" t="str">
        <f>IFERROR(VLOOKUP(B293,Players!$A$2:$E$251,2,FALSE),"")</f>
        <v>Pat Cummins</v>
      </c>
      <c r="D293" t="str">
        <f>IFERROR(VLOOKUP(B293,Players!$A$2:$E$251,3,FALSE),"")</f>
        <v>BWL</v>
      </c>
      <c r="E293" t="str">
        <f>IFERROR(VLOOKUP(B293,Players!$A$2:$E$251,4,FALSE),"")</f>
        <v>SRH</v>
      </c>
      <c r="F293">
        <f>IFERROR(VLOOKUP(B293,Players!$A$2:$E$251,5,FALSE),"")</f>
        <v>0</v>
      </c>
      <c r="H293" t="s">
        <v>885</v>
      </c>
    </row>
    <row r="294" spans="1:8" x14ac:dyDescent="0.2">
      <c r="A294" t="s">
        <v>604</v>
      </c>
      <c r="B294" t="s">
        <v>555</v>
      </c>
      <c r="C294" t="str">
        <f>IFERROR(VLOOKUP(B294,Players!$A$2:$E$251,2,FALSE),"")</f>
        <v>Zeeshan Ansari</v>
      </c>
      <c r="D294" t="str">
        <f>IFERROR(VLOOKUP(B294,Players!$A$2:$E$251,3,FALSE),"")</f>
        <v>BWL</v>
      </c>
      <c r="E294" t="str">
        <f>IFERROR(VLOOKUP(B294,Players!$A$2:$E$251,4,FALSE),"")</f>
        <v>SRH</v>
      </c>
      <c r="F294">
        <f>IFERROR(VLOOKUP(B294,Players!$A$2:$E$251,5,FALSE),"")</f>
        <v>0</v>
      </c>
      <c r="H294" t="s">
        <v>885</v>
      </c>
    </row>
    <row r="295" spans="1:8" x14ac:dyDescent="0.2">
      <c r="A295" t="s">
        <v>604</v>
      </c>
      <c r="B295" t="s">
        <v>557</v>
      </c>
      <c r="C295" t="str">
        <f>IFERROR(VLOOKUP(B295,Players!$A$2:$E$251,2,FALSE),"")</f>
        <v>Jaydev Unadkat</v>
      </c>
      <c r="D295" t="str">
        <f>IFERROR(VLOOKUP(B295,Players!$A$2:$E$251,3,FALSE),"")</f>
        <v>BWL</v>
      </c>
      <c r="E295" t="str">
        <f>IFERROR(VLOOKUP(B295,Players!$A$2:$E$251,4,FALSE),"")</f>
        <v>SRH</v>
      </c>
      <c r="F295">
        <f>IFERROR(VLOOKUP(B295,Players!$A$2:$E$251,5,FALSE),"")</f>
        <v>0</v>
      </c>
      <c r="H295" t="s">
        <v>885</v>
      </c>
    </row>
    <row r="296" spans="1:8" x14ac:dyDescent="0.2">
      <c r="A296" t="s">
        <v>604</v>
      </c>
      <c r="B296" t="s">
        <v>559</v>
      </c>
      <c r="C296" t="str">
        <f>IFERROR(VLOOKUP(B296,Players!$A$2:$E$251,2,FALSE),"")</f>
        <v>Eshan Malinga</v>
      </c>
      <c r="D296" t="str">
        <f>IFERROR(VLOOKUP(B296,Players!$A$2:$E$251,3,FALSE),"")</f>
        <v>BWL</v>
      </c>
      <c r="E296" t="str">
        <f>IFERROR(VLOOKUP(B296,Players!$A$2:$E$251,4,FALSE),"")</f>
        <v>SRH</v>
      </c>
      <c r="F296">
        <f>IFERROR(VLOOKUP(B296,Players!$A$2:$E$251,5,FALSE),"")</f>
        <v>0</v>
      </c>
      <c r="H296" t="s">
        <v>885</v>
      </c>
    </row>
    <row r="297" spans="1:8" x14ac:dyDescent="0.2">
      <c r="A297" t="s">
        <v>604</v>
      </c>
      <c r="B297" t="s">
        <v>561</v>
      </c>
      <c r="C297" t="str">
        <f>IFERROR(VLOOKUP(B297,Players!$A$2:$E$251,2,FALSE),"")</f>
        <v>Sakib Hussain</v>
      </c>
      <c r="D297" t="str">
        <f>IFERROR(VLOOKUP(B297,Players!$A$2:$E$251,3,FALSE),"")</f>
        <v>BWL</v>
      </c>
      <c r="E297" t="str">
        <f>IFERROR(VLOOKUP(B297,Players!$A$2:$E$251,4,FALSE),"")</f>
        <v>SRH</v>
      </c>
      <c r="F297">
        <f>IFERROR(VLOOKUP(B297,Players!$A$2:$E$251,5,FALSE),"")</f>
        <v>0</v>
      </c>
      <c r="H297" t="s">
        <v>885</v>
      </c>
    </row>
    <row r="298" spans="1:8" x14ac:dyDescent="0.2">
      <c r="A298" t="s">
        <v>604</v>
      </c>
      <c r="B298" t="s">
        <v>563</v>
      </c>
      <c r="C298" t="str">
        <f>IFERROR(VLOOKUP(B298,Players!$A$2:$E$251,2,FALSE),"")</f>
        <v>Onkar Tarmale</v>
      </c>
      <c r="D298" t="str">
        <f>IFERROR(VLOOKUP(B298,Players!$A$2:$E$251,3,FALSE),"")</f>
        <v>BWL</v>
      </c>
      <c r="E298" t="str">
        <f>IFERROR(VLOOKUP(B298,Players!$A$2:$E$251,4,FALSE),"")</f>
        <v>SRH</v>
      </c>
      <c r="F298">
        <f>IFERROR(VLOOKUP(B298,Players!$A$2:$E$251,5,FALSE),"")</f>
        <v>0</v>
      </c>
      <c r="H298" t="s">
        <v>885</v>
      </c>
    </row>
    <row r="299" spans="1:8" x14ac:dyDescent="0.2">
      <c r="A299" t="s">
        <v>604</v>
      </c>
      <c r="B299" t="s">
        <v>565</v>
      </c>
      <c r="C299" t="str">
        <f>IFERROR(VLOOKUP(B299,Players!$A$2:$E$251,2,FALSE),"")</f>
        <v>Amit Kumar</v>
      </c>
      <c r="D299" t="str">
        <f>IFERROR(VLOOKUP(B299,Players!$A$2:$E$251,3,FALSE),"")</f>
        <v>BWL</v>
      </c>
      <c r="E299" t="str">
        <f>IFERROR(VLOOKUP(B299,Players!$A$2:$E$251,4,FALSE),"")</f>
        <v>SRH</v>
      </c>
      <c r="F299">
        <f>IFERROR(VLOOKUP(B299,Players!$A$2:$E$251,5,FALSE),"")</f>
        <v>0</v>
      </c>
      <c r="H299" t="s">
        <v>885</v>
      </c>
    </row>
    <row r="300" spans="1:8" x14ac:dyDescent="0.2">
      <c r="A300" t="s">
        <v>604</v>
      </c>
      <c r="B300" t="s">
        <v>567</v>
      </c>
      <c r="C300" t="str">
        <f>IFERROR(VLOOKUP(B300,Players!$A$2:$E$251,2,FALSE),"")</f>
        <v>Praful Hinge</v>
      </c>
      <c r="D300" t="str">
        <f>IFERROR(VLOOKUP(B300,Players!$A$2:$E$251,3,FALSE),"")</f>
        <v>BWL</v>
      </c>
      <c r="E300" t="str">
        <f>IFERROR(VLOOKUP(B300,Players!$A$2:$E$251,4,FALSE),"")</f>
        <v>SRH</v>
      </c>
      <c r="F300">
        <f>IFERROR(VLOOKUP(B300,Players!$A$2:$E$251,5,FALSE),"")</f>
        <v>0</v>
      </c>
      <c r="H300" t="s">
        <v>885</v>
      </c>
    </row>
    <row r="301" spans="1:8" x14ac:dyDescent="0.2">
      <c r="A301" t="s">
        <v>604</v>
      </c>
      <c r="B301" t="s">
        <v>569</v>
      </c>
      <c r="C301" t="str">
        <f>IFERROR(VLOOKUP(B301,Players!$A$2:$E$251,2,FALSE),"")</f>
        <v>Shivam Mavi</v>
      </c>
      <c r="D301" t="str">
        <f>IFERROR(VLOOKUP(B301,Players!$A$2:$E$251,3,FALSE),"")</f>
        <v>BWL</v>
      </c>
      <c r="E301" t="str">
        <f>IFERROR(VLOOKUP(B301,Players!$A$2:$E$251,4,FALSE),"")</f>
        <v>SRH</v>
      </c>
      <c r="F301">
        <f>IFERROR(VLOOKUP(B301,Players!$A$2:$E$251,5,FALSE),"")</f>
        <v>0</v>
      </c>
      <c r="H301" t="s">
        <v>885</v>
      </c>
    </row>
    <row r="302" spans="1:8" x14ac:dyDescent="0.2">
      <c r="A302" t="s">
        <v>609</v>
      </c>
      <c r="B302" t="s">
        <v>47</v>
      </c>
      <c r="C302" t="str">
        <f>IFERROR(VLOOKUP(B302,Players!$A$2:$E$251,2,FALSE),"")</f>
        <v>Ruturaj Gaikwad</v>
      </c>
      <c r="D302" t="str">
        <f>IFERROR(VLOOKUP(B302,Players!$A$2:$E$251,3,FALSE),"")</f>
        <v>BAT</v>
      </c>
      <c r="E302" t="str">
        <f>IFERROR(VLOOKUP(B302,Players!$A$2:$E$251,4,FALSE),"")</f>
        <v>CSK</v>
      </c>
      <c r="F302">
        <f>IFERROR(VLOOKUP(B302,Players!$A$2:$E$251,5,FALSE),"")</f>
        <v>0</v>
      </c>
      <c r="H302" t="s">
        <v>889</v>
      </c>
    </row>
    <row r="303" spans="1:8" x14ac:dyDescent="0.2">
      <c r="A303" t="s">
        <v>609</v>
      </c>
      <c r="B303" t="s">
        <v>52</v>
      </c>
      <c r="C303" t="str">
        <f>IFERROR(VLOOKUP(B303,Players!$A$2:$E$251,2,FALSE),"")</f>
        <v>MS Dhoni</v>
      </c>
      <c r="D303" t="str">
        <f>IFERROR(VLOOKUP(B303,Players!$A$2:$E$251,3,FALSE),"")</f>
        <v>WK</v>
      </c>
      <c r="E303" t="str">
        <f>IFERROR(VLOOKUP(B303,Players!$A$2:$E$251,4,FALSE),"")</f>
        <v>CSK</v>
      </c>
      <c r="F303">
        <f>IFERROR(VLOOKUP(B303,Players!$A$2:$E$251,5,FALSE),"")</f>
        <v>0</v>
      </c>
      <c r="H303" t="s">
        <v>889</v>
      </c>
    </row>
    <row r="304" spans="1:8" x14ac:dyDescent="0.2">
      <c r="A304" t="s">
        <v>609</v>
      </c>
      <c r="B304" t="s">
        <v>55</v>
      </c>
      <c r="C304" t="str">
        <f>IFERROR(VLOOKUP(B304,Players!$A$2:$E$251,2,FALSE),"")</f>
        <v>Sanju Samson</v>
      </c>
      <c r="D304" t="str">
        <f>IFERROR(VLOOKUP(B304,Players!$A$2:$E$251,3,FALSE),"")</f>
        <v>WK</v>
      </c>
      <c r="E304" t="str">
        <f>IFERROR(VLOOKUP(B304,Players!$A$2:$E$251,4,FALSE),"")</f>
        <v>CSK</v>
      </c>
      <c r="F304">
        <f>IFERROR(VLOOKUP(B304,Players!$A$2:$E$251,5,FALSE),"")</f>
        <v>0</v>
      </c>
      <c r="H304" t="s">
        <v>889</v>
      </c>
    </row>
    <row r="305" spans="1:8" x14ac:dyDescent="0.2">
      <c r="A305" t="s">
        <v>609</v>
      </c>
      <c r="B305" t="s">
        <v>57</v>
      </c>
      <c r="C305" t="str">
        <f>IFERROR(VLOOKUP(B305,Players!$A$2:$E$251,2,FALSE),"")</f>
        <v>Dewald Brevis</v>
      </c>
      <c r="D305" t="str">
        <f>IFERROR(VLOOKUP(B305,Players!$A$2:$E$251,3,FALSE),"")</f>
        <v>BAT</v>
      </c>
      <c r="E305" t="str">
        <f>IFERROR(VLOOKUP(B305,Players!$A$2:$E$251,4,FALSE),"")</f>
        <v>CSK</v>
      </c>
      <c r="F305">
        <f>IFERROR(VLOOKUP(B305,Players!$A$2:$E$251,5,FALSE),"")</f>
        <v>0</v>
      </c>
      <c r="H305" t="s">
        <v>889</v>
      </c>
    </row>
    <row r="306" spans="1:8" x14ac:dyDescent="0.2">
      <c r="A306" t="s">
        <v>609</v>
      </c>
      <c r="B306" t="s">
        <v>59</v>
      </c>
      <c r="C306" t="str">
        <f>IFERROR(VLOOKUP(B306,Players!$A$2:$E$251,2,FALSE),"")</f>
        <v>Ayush Mhatre</v>
      </c>
      <c r="D306" t="str">
        <f>IFERROR(VLOOKUP(B306,Players!$A$2:$E$251,3,FALSE),"")</f>
        <v>BAT</v>
      </c>
      <c r="E306" t="str">
        <f>IFERROR(VLOOKUP(B306,Players!$A$2:$E$251,4,FALSE),"")</f>
        <v>CSK</v>
      </c>
      <c r="F306">
        <f>IFERROR(VLOOKUP(B306,Players!$A$2:$E$251,5,FALSE),"")</f>
        <v>0</v>
      </c>
      <c r="H306" t="s">
        <v>889</v>
      </c>
    </row>
    <row r="307" spans="1:8" x14ac:dyDescent="0.2">
      <c r="A307" t="s">
        <v>609</v>
      </c>
      <c r="B307" t="s">
        <v>61</v>
      </c>
      <c r="C307" t="str">
        <f>IFERROR(VLOOKUP(B307,Players!$A$2:$E$251,2,FALSE),"")</f>
        <v>Kartik Sharma</v>
      </c>
      <c r="D307" t="str">
        <f>IFERROR(VLOOKUP(B307,Players!$A$2:$E$251,3,FALSE),"")</f>
        <v>WK</v>
      </c>
      <c r="E307" t="str">
        <f>IFERROR(VLOOKUP(B307,Players!$A$2:$E$251,4,FALSE),"")</f>
        <v>CSK</v>
      </c>
      <c r="F307">
        <f>IFERROR(VLOOKUP(B307,Players!$A$2:$E$251,5,FALSE),"")</f>
        <v>0</v>
      </c>
      <c r="H307" t="s">
        <v>889</v>
      </c>
    </row>
    <row r="308" spans="1:8" x14ac:dyDescent="0.2">
      <c r="A308" t="s">
        <v>609</v>
      </c>
      <c r="B308" t="s">
        <v>63</v>
      </c>
      <c r="C308" t="str">
        <f>IFERROR(VLOOKUP(B308,Players!$A$2:$E$251,2,FALSE),"")</f>
        <v>Sarfaraz Khan</v>
      </c>
      <c r="D308" t="str">
        <f>IFERROR(VLOOKUP(B308,Players!$A$2:$E$251,3,FALSE),"")</f>
        <v>BAT</v>
      </c>
      <c r="E308" t="str">
        <f>IFERROR(VLOOKUP(B308,Players!$A$2:$E$251,4,FALSE),"")</f>
        <v>CSK</v>
      </c>
      <c r="F308">
        <f>IFERROR(VLOOKUP(B308,Players!$A$2:$E$251,5,FALSE),"")</f>
        <v>0</v>
      </c>
      <c r="H308" t="s">
        <v>889</v>
      </c>
    </row>
    <row r="309" spans="1:8" x14ac:dyDescent="0.2">
      <c r="A309" t="s">
        <v>609</v>
      </c>
      <c r="B309" t="s">
        <v>65</v>
      </c>
      <c r="C309" t="str">
        <f>IFERROR(VLOOKUP(B309,Players!$A$2:$E$251,2,FALSE),"")</f>
        <v>Urvil Patel</v>
      </c>
      <c r="D309" t="str">
        <f>IFERROR(VLOOKUP(B309,Players!$A$2:$E$251,3,FALSE),"")</f>
        <v>WK</v>
      </c>
      <c r="E309" t="str">
        <f>IFERROR(VLOOKUP(B309,Players!$A$2:$E$251,4,FALSE),"")</f>
        <v>CSK</v>
      </c>
      <c r="F309">
        <f>IFERROR(VLOOKUP(B309,Players!$A$2:$E$251,5,FALSE),"")</f>
        <v>0</v>
      </c>
      <c r="H309" t="s">
        <v>889</v>
      </c>
    </row>
    <row r="310" spans="1:8" x14ac:dyDescent="0.2">
      <c r="A310" t="s">
        <v>609</v>
      </c>
      <c r="B310" t="s">
        <v>67</v>
      </c>
      <c r="C310" t="str">
        <f>IFERROR(VLOOKUP(B310,Players!$A$2:$E$251,2,FALSE),"")</f>
        <v>Jamie Overton</v>
      </c>
      <c r="D310" t="str">
        <f>IFERROR(VLOOKUP(B310,Players!$A$2:$E$251,3,FALSE),"")</f>
        <v>AR</v>
      </c>
      <c r="E310" t="str">
        <f>IFERROR(VLOOKUP(B310,Players!$A$2:$E$251,4,FALSE),"")</f>
        <v>CSK</v>
      </c>
      <c r="F310">
        <f>IFERROR(VLOOKUP(B310,Players!$A$2:$E$251,5,FALSE),"")</f>
        <v>0</v>
      </c>
      <c r="H310" t="s">
        <v>889</v>
      </c>
    </row>
    <row r="311" spans="1:8" x14ac:dyDescent="0.2">
      <c r="A311" t="s">
        <v>609</v>
      </c>
      <c r="B311" t="s">
        <v>70</v>
      </c>
      <c r="C311" t="str">
        <f>IFERROR(VLOOKUP(B311,Players!$A$2:$E$251,2,FALSE),"")</f>
        <v>Ramakrishna Ghosh</v>
      </c>
      <c r="D311" t="str">
        <f>IFERROR(VLOOKUP(B311,Players!$A$2:$E$251,3,FALSE),"")</f>
        <v>AR</v>
      </c>
      <c r="E311" t="str">
        <f>IFERROR(VLOOKUP(B311,Players!$A$2:$E$251,4,FALSE),"")</f>
        <v>CSK</v>
      </c>
      <c r="F311">
        <f>IFERROR(VLOOKUP(B311,Players!$A$2:$E$251,5,FALSE),"")</f>
        <v>0</v>
      </c>
      <c r="H311" t="s">
        <v>889</v>
      </c>
    </row>
    <row r="312" spans="1:8" x14ac:dyDescent="0.2">
      <c r="A312" t="s">
        <v>609</v>
      </c>
      <c r="B312" t="s">
        <v>72</v>
      </c>
      <c r="C312" t="str">
        <f>IFERROR(VLOOKUP(B312,Players!$A$2:$E$251,2,FALSE),"")</f>
        <v>Prashant Veer</v>
      </c>
      <c r="D312" t="str">
        <f>IFERROR(VLOOKUP(B312,Players!$A$2:$E$251,3,FALSE),"")</f>
        <v>AR</v>
      </c>
      <c r="E312" t="str">
        <f>IFERROR(VLOOKUP(B312,Players!$A$2:$E$251,4,FALSE),"")</f>
        <v>CSK</v>
      </c>
      <c r="F312">
        <f>IFERROR(VLOOKUP(B312,Players!$A$2:$E$251,5,FALSE),"")</f>
        <v>0</v>
      </c>
      <c r="H312" t="s">
        <v>889</v>
      </c>
    </row>
    <row r="313" spans="1:8" x14ac:dyDescent="0.2">
      <c r="A313" t="s">
        <v>609</v>
      </c>
      <c r="B313" t="s">
        <v>74</v>
      </c>
      <c r="C313" t="str">
        <f>IFERROR(VLOOKUP(B313,Players!$A$2:$E$251,2,FALSE),"")</f>
        <v>Matthew William Short</v>
      </c>
      <c r="D313" t="str">
        <f>IFERROR(VLOOKUP(B313,Players!$A$2:$E$251,3,FALSE),"")</f>
        <v>AR</v>
      </c>
      <c r="E313" t="str">
        <f>IFERROR(VLOOKUP(B313,Players!$A$2:$E$251,4,FALSE),"")</f>
        <v>CSK</v>
      </c>
      <c r="F313">
        <f>IFERROR(VLOOKUP(B313,Players!$A$2:$E$251,5,FALSE),"")</f>
        <v>0</v>
      </c>
      <c r="H313" t="s">
        <v>889</v>
      </c>
    </row>
    <row r="314" spans="1:8" x14ac:dyDescent="0.2">
      <c r="A314" t="s">
        <v>609</v>
      </c>
      <c r="B314" t="s">
        <v>76</v>
      </c>
      <c r="C314" t="str">
        <f>IFERROR(VLOOKUP(B314,Players!$A$2:$E$251,2,FALSE),"")</f>
        <v>Aman Khan</v>
      </c>
      <c r="D314" t="str">
        <f>IFERROR(VLOOKUP(B314,Players!$A$2:$E$251,3,FALSE),"")</f>
        <v>AR</v>
      </c>
      <c r="E314" t="str">
        <f>IFERROR(VLOOKUP(B314,Players!$A$2:$E$251,4,FALSE),"")</f>
        <v>CSK</v>
      </c>
      <c r="F314">
        <f>IFERROR(VLOOKUP(B314,Players!$A$2:$E$251,5,FALSE),"")</f>
        <v>0</v>
      </c>
      <c r="H314" t="s">
        <v>889</v>
      </c>
    </row>
    <row r="315" spans="1:8" x14ac:dyDescent="0.2">
      <c r="A315" t="s">
        <v>609</v>
      </c>
      <c r="B315" t="s">
        <v>78</v>
      </c>
      <c r="C315" t="str">
        <f>IFERROR(VLOOKUP(B315,Players!$A$2:$E$251,2,FALSE),"")</f>
        <v>Zak Foulkes</v>
      </c>
      <c r="D315" t="str">
        <f>IFERROR(VLOOKUP(B315,Players!$A$2:$E$251,3,FALSE),"")</f>
        <v>AR</v>
      </c>
      <c r="E315" t="str">
        <f>IFERROR(VLOOKUP(B315,Players!$A$2:$E$251,4,FALSE),"")</f>
        <v>CSK</v>
      </c>
      <c r="F315">
        <f>IFERROR(VLOOKUP(B315,Players!$A$2:$E$251,5,FALSE),"")</f>
        <v>0</v>
      </c>
      <c r="H315" t="s">
        <v>889</v>
      </c>
    </row>
    <row r="316" spans="1:8" x14ac:dyDescent="0.2">
      <c r="A316" t="s">
        <v>609</v>
      </c>
      <c r="B316" t="s">
        <v>80</v>
      </c>
      <c r="C316" t="str">
        <f>IFERROR(VLOOKUP(B316,Players!$A$2:$E$251,2,FALSE),"")</f>
        <v>Shivam Dube</v>
      </c>
      <c r="D316" t="str">
        <f>IFERROR(VLOOKUP(B316,Players!$A$2:$E$251,3,FALSE),"")</f>
        <v>AR</v>
      </c>
      <c r="E316" t="str">
        <f>IFERROR(VLOOKUP(B316,Players!$A$2:$E$251,4,FALSE),"")</f>
        <v>CSK</v>
      </c>
      <c r="F316">
        <f>IFERROR(VLOOKUP(B316,Players!$A$2:$E$251,5,FALSE),"")</f>
        <v>0</v>
      </c>
      <c r="H316" t="s">
        <v>889</v>
      </c>
    </row>
    <row r="317" spans="1:8" x14ac:dyDescent="0.2">
      <c r="A317" t="s">
        <v>609</v>
      </c>
      <c r="B317" t="s">
        <v>82</v>
      </c>
      <c r="C317" t="str">
        <f>IFERROR(VLOOKUP(B317,Players!$A$2:$E$251,2,FALSE),"")</f>
        <v>Khaleel Ahmed</v>
      </c>
      <c r="D317" t="str">
        <f>IFERROR(VLOOKUP(B317,Players!$A$2:$E$251,3,FALSE),"")</f>
        <v>BWL</v>
      </c>
      <c r="E317" t="str">
        <f>IFERROR(VLOOKUP(B317,Players!$A$2:$E$251,4,FALSE),"")</f>
        <v>CSK</v>
      </c>
      <c r="F317">
        <f>IFERROR(VLOOKUP(B317,Players!$A$2:$E$251,5,FALSE),"")</f>
        <v>0</v>
      </c>
      <c r="H317" t="s">
        <v>889</v>
      </c>
    </row>
    <row r="318" spans="1:8" x14ac:dyDescent="0.2">
      <c r="A318" t="s">
        <v>609</v>
      </c>
      <c r="B318" t="s">
        <v>85</v>
      </c>
      <c r="C318" t="str">
        <f>IFERROR(VLOOKUP(B318,Players!$A$2:$E$251,2,FALSE),"")</f>
        <v>Noor Ahmad</v>
      </c>
      <c r="D318" t="str">
        <f>IFERROR(VLOOKUP(B318,Players!$A$2:$E$251,3,FALSE),"")</f>
        <v>BWL</v>
      </c>
      <c r="E318" t="str">
        <f>IFERROR(VLOOKUP(B318,Players!$A$2:$E$251,4,FALSE),"")</f>
        <v>CSK</v>
      </c>
      <c r="F318">
        <f>IFERROR(VLOOKUP(B318,Players!$A$2:$E$251,5,FALSE),"")</f>
        <v>0</v>
      </c>
      <c r="H318" t="s">
        <v>889</v>
      </c>
    </row>
    <row r="319" spans="1:8" x14ac:dyDescent="0.2">
      <c r="A319" t="s">
        <v>609</v>
      </c>
      <c r="B319" t="s">
        <v>87</v>
      </c>
      <c r="C319" t="str">
        <f>IFERROR(VLOOKUP(B319,Players!$A$2:$E$251,2,FALSE),"")</f>
        <v>Anshul Kamboj</v>
      </c>
      <c r="D319" t="str">
        <f>IFERROR(VLOOKUP(B319,Players!$A$2:$E$251,3,FALSE),"")</f>
        <v>BWL</v>
      </c>
      <c r="E319" t="str">
        <f>IFERROR(VLOOKUP(B319,Players!$A$2:$E$251,4,FALSE),"")</f>
        <v>CSK</v>
      </c>
      <c r="F319">
        <f>IFERROR(VLOOKUP(B319,Players!$A$2:$E$251,5,FALSE),"")</f>
        <v>0</v>
      </c>
      <c r="H319" t="s">
        <v>889</v>
      </c>
    </row>
    <row r="320" spans="1:8" x14ac:dyDescent="0.2">
      <c r="A320" t="s">
        <v>609</v>
      </c>
      <c r="B320" t="s">
        <v>89</v>
      </c>
      <c r="C320" t="str">
        <f>IFERROR(VLOOKUP(B320,Players!$A$2:$E$251,2,FALSE),"")</f>
        <v>Mukesh Choudhary</v>
      </c>
      <c r="D320" t="str">
        <f>IFERROR(VLOOKUP(B320,Players!$A$2:$E$251,3,FALSE),"")</f>
        <v>BWL</v>
      </c>
      <c r="E320" t="str">
        <f>IFERROR(VLOOKUP(B320,Players!$A$2:$E$251,4,FALSE),"")</f>
        <v>CSK</v>
      </c>
      <c r="F320">
        <f>IFERROR(VLOOKUP(B320,Players!$A$2:$E$251,5,FALSE),"")</f>
        <v>0</v>
      </c>
      <c r="H320" t="s">
        <v>889</v>
      </c>
    </row>
    <row r="321" spans="1:8" x14ac:dyDescent="0.2">
      <c r="A321" t="s">
        <v>609</v>
      </c>
      <c r="B321" t="s">
        <v>91</v>
      </c>
      <c r="C321" t="str">
        <f>IFERROR(VLOOKUP(B321,Players!$A$2:$E$251,2,FALSE),"")</f>
        <v>Shreyas Gopal</v>
      </c>
      <c r="D321" t="str">
        <f>IFERROR(VLOOKUP(B321,Players!$A$2:$E$251,3,FALSE),"")</f>
        <v>BWL</v>
      </c>
      <c r="E321" t="str">
        <f>IFERROR(VLOOKUP(B321,Players!$A$2:$E$251,4,FALSE),"")</f>
        <v>CSK</v>
      </c>
      <c r="F321">
        <f>IFERROR(VLOOKUP(B321,Players!$A$2:$E$251,5,FALSE),"")</f>
        <v>0</v>
      </c>
      <c r="H321" t="s">
        <v>889</v>
      </c>
    </row>
    <row r="322" spans="1:8" x14ac:dyDescent="0.2">
      <c r="A322" t="s">
        <v>609</v>
      </c>
      <c r="B322" t="s">
        <v>93</v>
      </c>
      <c r="C322" t="str">
        <f>IFERROR(VLOOKUP(B322,Players!$A$2:$E$251,2,FALSE),"")</f>
        <v>Gurjapneet Singh</v>
      </c>
      <c r="D322" t="str">
        <f>IFERROR(VLOOKUP(B322,Players!$A$2:$E$251,3,FALSE),"")</f>
        <v>BWL</v>
      </c>
      <c r="E322" t="str">
        <f>IFERROR(VLOOKUP(B322,Players!$A$2:$E$251,4,FALSE),"")</f>
        <v>CSK</v>
      </c>
      <c r="F322">
        <f>IFERROR(VLOOKUP(B322,Players!$A$2:$E$251,5,FALSE),"")</f>
        <v>0</v>
      </c>
      <c r="H322" t="s">
        <v>889</v>
      </c>
    </row>
    <row r="323" spans="1:8" x14ac:dyDescent="0.2">
      <c r="A323" t="s">
        <v>609</v>
      </c>
      <c r="B323" t="s">
        <v>95</v>
      </c>
      <c r="C323" t="str">
        <f>IFERROR(VLOOKUP(B323,Players!$A$2:$E$251,2,FALSE),"")</f>
        <v>Akeal Hosein</v>
      </c>
      <c r="D323" t="str">
        <f>IFERROR(VLOOKUP(B323,Players!$A$2:$E$251,3,FALSE),"")</f>
        <v>BWL</v>
      </c>
      <c r="E323" t="str">
        <f>IFERROR(VLOOKUP(B323,Players!$A$2:$E$251,4,FALSE),"")</f>
        <v>CSK</v>
      </c>
      <c r="F323">
        <f>IFERROR(VLOOKUP(B323,Players!$A$2:$E$251,5,FALSE),"")</f>
        <v>0</v>
      </c>
      <c r="H323" t="s">
        <v>889</v>
      </c>
    </row>
    <row r="324" spans="1:8" x14ac:dyDescent="0.2">
      <c r="A324" t="s">
        <v>609</v>
      </c>
      <c r="B324" t="s">
        <v>97</v>
      </c>
      <c r="C324" t="str">
        <f>IFERROR(VLOOKUP(B324,Players!$A$2:$E$251,2,FALSE),"")</f>
        <v>Matt Henry</v>
      </c>
      <c r="D324" t="str">
        <f>IFERROR(VLOOKUP(B324,Players!$A$2:$E$251,3,FALSE),"")</f>
        <v>BWL</v>
      </c>
      <c r="E324" t="str">
        <f>IFERROR(VLOOKUP(B324,Players!$A$2:$E$251,4,FALSE),"")</f>
        <v>CSK</v>
      </c>
      <c r="F324">
        <f>IFERROR(VLOOKUP(B324,Players!$A$2:$E$251,5,FALSE),"")</f>
        <v>0</v>
      </c>
      <c r="H324" t="s">
        <v>889</v>
      </c>
    </row>
    <row r="325" spans="1:8" x14ac:dyDescent="0.2">
      <c r="A325" t="s">
        <v>609</v>
      </c>
      <c r="B325" t="s">
        <v>99</v>
      </c>
      <c r="C325" t="str">
        <f>IFERROR(VLOOKUP(B325,Players!$A$2:$E$251,2,FALSE),"")</f>
        <v>Rahul Chahar</v>
      </c>
      <c r="D325" t="str">
        <f>IFERROR(VLOOKUP(B325,Players!$A$2:$E$251,3,FALSE),"")</f>
        <v>BWL</v>
      </c>
      <c r="E325" t="str">
        <f>IFERROR(VLOOKUP(B325,Players!$A$2:$E$251,4,FALSE),"")</f>
        <v>CSK</v>
      </c>
      <c r="F325">
        <f>IFERROR(VLOOKUP(B325,Players!$A$2:$E$251,5,FALSE),"")</f>
        <v>0</v>
      </c>
      <c r="H325" t="s">
        <v>889</v>
      </c>
    </row>
    <row r="326" spans="1:8" x14ac:dyDescent="0.2">
      <c r="A326" t="s">
        <v>609</v>
      </c>
      <c r="B326" t="s">
        <v>101</v>
      </c>
      <c r="C326" t="str">
        <f>IFERROR(VLOOKUP(B326,Players!$A$2:$E$251,2,FALSE),"")</f>
        <v>Spencer Johnson</v>
      </c>
      <c r="D326" t="str">
        <f>IFERROR(VLOOKUP(B326,Players!$A$2:$E$251,3,FALSE),"")</f>
        <v>BWL</v>
      </c>
      <c r="E326" t="str">
        <f>IFERROR(VLOOKUP(B326,Players!$A$2:$E$251,4,FALSE),"")</f>
        <v>CSK</v>
      </c>
      <c r="F326">
        <f>IFERROR(VLOOKUP(B326,Players!$A$2:$E$251,5,FALSE),"")</f>
        <v>0</v>
      </c>
      <c r="H326" t="s">
        <v>889</v>
      </c>
    </row>
    <row r="327" spans="1:8" x14ac:dyDescent="0.2">
      <c r="A327" t="s">
        <v>609</v>
      </c>
      <c r="B327" t="s">
        <v>363</v>
      </c>
      <c r="C327" t="str">
        <f>IFERROR(VLOOKUP(B327,Players!$A$2:$E$251,2,FALSE),"")</f>
        <v>Shreyas Iyer</v>
      </c>
      <c r="D327" t="str">
        <f>IFERROR(VLOOKUP(B327,Players!$A$2:$E$251,3,FALSE),"")</f>
        <v>BAT</v>
      </c>
      <c r="E327" t="str">
        <f>IFERROR(VLOOKUP(B327,Players!$A$2:$E$251,4,FALSE),"")</f>
        <v>PBKS</v>
      </c>
      <c r="F327">
        <f>IFERROR(VLOOKUP(B327,Players!$A$2:$E$251,5,FALSE),"")</f>
        <v>0</v>
      </c>
      <c r="H327" t="s">
        <v>890</v>
      </c>
    </row>
    <row r="328" spans="1:8" x14ac:dyDescent="0.2">
      <c r="A328" t="s">
        <v>609</v>
      </c>
      <c r="B328" t="s">
        <v>367</v>
      </c>
      <c r="C328" t="str">
        <f>IFERROR(VLOOKUP(B328,Players!$A$2:$E$251,2,FALSE),"")</f>
        <v>Nehal Wadhera</v>
      </c>
      <c r="D328" t="str">
        <f>IFERROR(VLOOKUP(B328,Players!$A$2:$E$251,3,FALSE),"")</f>
        <v>BAT</v>
      </c>
      <c r="E328" t="str">
        <f>IFERROR(VLOOKUP(B328,Players!$A$2:$E$251,4,FALSE),"")</f>
        <v>PBKS</v>
      </c>
      <c r="F328">
        <f>IFERROR(VLOOKUP(B328,Players!$A$2:$E$251,5,FALSE),"")</f>
        <v>0</v>
      </c>
      <c r="H328" t="s">
        <v>890</v>
      </c>
    </row>
    <row r="329" spans="1:8" x14ac:dyDescent="0.2">
      <c r="A329" t="s">
        <v>609</v>
      </c>
      <c r="B329" t="s">
        <v>369</v>
      </c>
      <c r="C329" t="str">
        <f>IFERROR(VLOOKUP(B329,Players!$A$2:$E$251,2,FALSE),"")</f>
        <v>Vishnu Vinod</v>
      </c>
      <c r="D329" t="str">
        <f>IFERROR(VLOOKUP(B329,Players!$A$2:$E$251,3,FALSE),"")</f>
        <v>WK</v>
      </c>
      <c r="E329" t="str">
        <f>IFERROR(VLOOKUP(B329,Players!$A$2:$E$251,4,FALSE),"")</f>
        <v>PBKS</v>
      </c>
      <c r="F329">
        <f>IFERROR(VLOOKUP(B329,Players!$A$2:$E$251,5,FALSE),"")</f>
        <v>0</v>
      </c>
      <c r="H329" t="s">
        <v>890</v>
      </c>
    </row>
    <row r="330" spans="1:8" x14ac:dyDescent="0.2">
      <c r="A330" t="s">
        <v>609</v>
      </c>
      <c r="B330" t="s">
        <v>371</v>
      </c>
      <c r="C330" t="str">
        <f>IFERROR(VLOOKUP(B330,Players!$A$2:$E$251,2,FALSE),"")</f>
        <v>Harnoor Pannu</v>
      </c>
      <c r="D330" t="str">
        <f>IFERROR(VLOOKUP(B330,Players!$A$2:$E$251,3,FALSE),"")</f>
        <v>BAT</v>
      </c>
      <c r="E330" t="str">
        <f>IFERROR(VLOOKUP(B330,Players!$A$2:$E$251,4,FALSE),"")</f>
        <v>PBKS</v>
      </c>
      <c r="F330">
        <f>IFERROR(VLOOKUP(B330,Players!$A$2:$E$251,5,FALSE),"")</f>
        <v>0</v>
      </c>
      <c r="H330" t="s">
        <v>890</v>
      </c>
    </row>
    <row r="331" spans="1:8" x14ac:dyDescent="0.2">
      <c r="A331" t="s">
        <v>609</v>
      </c>
      <c r="B331" t="s">
        <v>373</v>
      </c>
      <c r="C331" t="str">
        <f>IFERROR(VLOOKUP(B331,Players!$A$2:$E$251,2,FALSE),"")</f>
        <v>Pyla Avinash</v>
      </c>
      <c r="D331" t="str">
        <f>IFERROR(VLOOKUP(B331,Players!$A$2:$E$251,3,FALSE),"")</f>
        <v>BAT</v>
      </c>
      <c r="E331" t="str">
        <f>IFERROR(VLOOKUP(B331,Players!$A$2:$E$251,4,FALSE),"")</f>
        <v>PBKS</v>
      </c>
      <c r="F331">
        <f>IFERROR(VLOOKUP(B331,Players!$A$2:$E$251,5,FALSE),"")</f>
        <v>0</v>
      </c>
      <c r="H331" t="s">
        <v>890</v>
      </c>
    </row>
    <row r="332" spans="1:8" x14ac:dyDescent="0.2">
      <c r="A332" t="s">
        <v>609</v>
      </c>
      <c r="B332" t="s">
        <v>375</v>
      </c>
      <c r="C332" t="str">
        <f>IFERROR(VLOOKUP(B332,Players!$A$2:$E$251,2,FALSE),"")</f>
        <v>Prabhsimran Singh</v>
      </c>
      <c r="D332" t="str">
        <f>IFERROR(VLOOKUP(B332,Players!$A$2:$E$251,3,FALSE),"")</f>
        <v>WK</v>
      </c>
      <c r="E332" t="str">
        <f>IFERROR(VLOOKUP(B332,Players!$A$2:$E$251,4,FALSE),"")</f>
        <v>PBKS</v>
      </c>
      <c r="F332">
        <f>IFERROR(VLOOKUP(B332,Players!$A$2:$E$251,5,FALSE),"")</f>
        <v>0</v>
      </c>
      <c r="H332" t="s">
        <v>890</v>
      </c>
    </row>
    <row r="333" spans="1:8" x14ac:dyDescent="0.2">
      <c r="A333" t="s">
        <v>609</v>
      </c>
      <c r="B333" t="s">
        <v>377</v>
      </c>
      <c r="C333" t="str">
        <f>IFERROR(VLOOKUP(B333,Players!$A$2:$E$251,2,FALSE),"")</f>
        <v>Shashank Singh</v>
      </c>
      <c r="D333" t="str">
        <f>IFERROR(VLOOKUP(B333,Players!$A$2:$E$251,3,FALSE),"")</f>
        <v>BAT</v>
      </c>
      <c r="E333" t="str">
        <f>IFERROR(VLOOKUP(B333,Players!$A$2:$E$251,4,FALSE),"")</f>
        <v>PBKS</v>
      </c>
      <c r="F333">
        <f>IFERROR(VLOOKUP(B333,Players!$A$2:$E$251,5,FALSE),"")</f>
        <v>0</v>
      </c>
      <c r="H333" t="s">
        <v>890</v>
      </c>
    </row>
    <row r="334" spans="1:8" x14ac:dyDescent="0.2">
      <c r="A334" t="s">
        <v>609</v>
      </c>
      <c r="B334" t="s">
        <v>379</v>
      </c>
      <c r="C334" t="str">
        <f>IFERROR(VLOOKUP(B334,Players!$A$2:$E$251,2,FALSE),"")</f>
        <v>Marcus Stoinis</v>
      </c>
      <c r="D334" t="str">
        <f>IFERROR(VLOOKUP(B334,Players!$A$2:$E$251,3,FALSE),"")</f>
        <v>AR</v>
      </c>
      <c r="E334" t="str">
        <f>IFERROR(VLOOKUP(B334,Players!$A$2:$E$251,4,FALSE),"")</f>
        <v>PBKS</v>
      </c>
      <c r="F334">
        <f>IFERROR(VLOOKUP(B334,Players!$A$2:$E$251,5,FALSE),"")</f>
        <v>0</v>
      </c>
      <c r="H334" t="s">
        <v>890</v>
      </c>
    </row>
    <row r="335" spans="1:8" x14ac:dyDescent="0.2">
      <c r="A335" t="s">
        <v>609</v>
      </c>
      <c r="B335" t="s">
        <v>381</v>
      </c>
      <c r="C335" t="str">
        <f>IFERROR(VLOOKUP(B335,Players!$A$2:$E$251,2,FALSE),"")</f>
        <v>Harpreet Brar</v>
      </c>
      <c r="D335" t="str">
        <f>IFERROR(VLOOKUP(B335,Players!$A$2:$E$251,3,FALSE),"")</f>
        <v>AR</v>
      </c>
      <c r="E335" t="str">
        <f>IFERROR(VLOOKUP(B335,Players!$A$2:$E$251,4,FALSE),"")</f>
        <v>PBKS</v>
      </c>
      <c r="F335">
        <f>IFERROR(VLOOKUP(B335,Players!$A$2:$E$251,5,FALSE),"")</f>
        <v>0</v>
      </c>
      <c r="H335" t="s">
        <v>890</v>
      </c>
    </row>
    <row r="336" spans="1:8" x14ac:dyDescent="0.2">
      <c r="A336" t="s">
        <v>609</v>
      </c>
      <c r="B336" t="s">
        <v>383</v>
      </c>
      <c r="C336" t="str">
        <f>IFERROR(VLOOKUP(B336,Players!$A$2:$E$251,2,FALSE),"")</f>
        <v>Marco Jansen</v>
      </c>
      <c r="D336" t="str">
        <f>IFERROR(VLOOKUP(B336,Players!$A$2:$E$251,3,FALSE),"")</f>
        <v>AR</v>
      </c>
      <c r="E336" t="str">
        <f>IFERROR(VLOOKUP(B336,Players!$A$2:$E$251,4,FALSE),"")</f>
        <v>PBKS</v>
      </c>
      <c r="F336">
        <f>IFERROR(VLOOKUP(B336,Players!$A$2:$E$251,5,FALSE),"")</f>
        <v>0</v>
      </c>
      <c r="H336" t="s">
        <v>890</v>
      </c>
    </row>
    <row r="337" spans="1:8" x14ac:dyDescent="0.2">
      <c r="A337" t="s">
        <v>609</v>
      </c>
      <c r="B337" t="s">
        <v>385</v>
      </c>
      <c r="C337" t="str">
        <f>IFERROR(VLOOKUP(B337,Players!$A$2:$E$251,2,FALSE),"")</f>
        <v>Azmatullah Omarzai</v>
      </c>
      <c r="D337" t="str">
        <f>IFERROR(VLOOKUP(B337,Players!$A$2:$E$251,3,FALSE),"")</f>
        <v>AR</v>
      </c>
      <c r="E337" t="str">
        <f>IFERROR(VLOOKUP(B337,Players!$A$2:$E$251,4,FALSE),"")</f>
        <v>PBKS</v>
      </c>
      <c r="F337">
        <f>IFERROR(VLOOKUP(B337,Players!$A$2:$E$251,5,FALSE),"")</f>
        <v>0</v>
      </c>
      <c r="H337" t="s">
        <v>890</v>
      </c>
    </row>
    <row r="338" spans="1:8" x14ac:dyDescent="0.2">
      <c r="A338" t="s">
        <v>609</v>
      </c>
      <c r="B338" t="s">
        <v>387</v>
      </c>
      <c r="C338" t="str">
        <f>IFERROR(VLOOKUP(B338,Players!$A$2:$E$251,2,FALSE),"")</f>
        <v>Priyansh Arya</v>
      </c>
      <c r="D338" t="str">
        <f>IFERROR(VLOOKUP(B338,Players!$A$2:$E$251,3,FALSE),"")</f>
        <v>AR</v>
      </c>
      <c r="E338" t="str">
        <f>IFERROR(VLOOKUP(B338,Players!$A$2:$E$251,4,FALSE),"")</f>
        <v>PBKS</v>
      </c>
      <c r="F338">
        <f>IFERROR(VLOOKUP(B338,Players!$A$2:$E$251,5,FALSE),"")</f>
        <v>0</v>
      </c>
      <c r="H338" t="s">
        <v>890</v>
      </c>
    </row>
    <row r="339" spans="1:8" x14ac:dyDescent="0.2">
      <c r="A339" t="s">
        <v>609</v>
      </c>
      <c r="B339" t="s">
        <v>389</v>
      </c>
      <c r="C339" t="str">
        <f>IFERROR(VLOOKUP(B339,Players!$A$2:$E$251,2,FALSE),"")</f>
        <v>Musheer Khan</v>
      </c>
      <c r="D339" t="str">
        <f>IFERROR(VLOOKUP(B339,Players!$A$2:$E$251,3,FALSE),"")</f>
        <v>AR</v>
      </c>
      <c r="E339" t="str">
        <f>IFERROR(VLOOKUP(B339,Players!$A$2:$E$251,4,FALSE),"")</f>
        <v>PBKS</v>
      </c>
      <c r="F339">
        <f>IFERROR(VLOOKUP(B339,Players!$A$2:$E$251,5,FALSE),"")</f>
        <v>0</v>
      </c>
      <c r="H339" t="s">
        <v>890</v>
      </c>
    </row>
    <row r="340" spans="1:8" x14ac:dyDescent="0.2">
      <c r="A340" t="s">
        <v>609</v>
      </c>
      <c r="B340" t="s">
        <v>391</v>
      </c>
      <c r="C340" t="str">
        <f>IFERROR(VLOOKUP(B340,Players!$A$2:$E$251,2,FALSE),"")</f>
        <v>Suryansh Shedge</v>
      </c>
      <c r="D340" t="str">
        <f>IFERROR(VLOOKUP(B340,Players!$A$2:$E$251,3,FALSE),"")</f>
        <v>AR</v>
      </c>
      <c r="E340" t="str">
        <f>IFERROR(VLOOKUP(B340,Players!$A$2:$E$251,4,FALSE),"")</f>
        <v>PBKS</v>
      </c>
      <c r="F340">
        <f>IFERROR(VLOOKUP(B340,Players!$A$2:$E$251,5,FALSE),"")</f>
        <v>0</v>
      </c>
      <c r="H340" t="s">
        <v>890</v>
      </c>
    </row>
    <row r="341" spans="1:8" x14ac:dyDescent="0.2">
      <c r="A341" t="s">
        <v>609</v>
      </c>
      <c r="B341" t="s">
        <v>393</v>
      </c>
      <c r="C341" t="str">
        <f>IFERROR(VLOOKUP(B341,Players!$A$2:$E$251,2,FALSE),"")</f>
        <v>Mitch Owen</v>
      </c>
      <c r="D341" t="str">
        <f>IFERROR(VLOOKUP(B341,Players!$A$2:$E$251,3,FALSE),"")</f>
        <v>AR</v>
      </c>
      <c r="E341" t="str">
        <f>IFERROR(VLOOKUP(B341,Players!$A$2:$E$251,4,FALSE),"")</f>
        <v>PBKS</v>
      </c>
      <c r="F341">
        <f>IFERROR(VLOOKUP(B341,Players!$A$2:$E$251,5,FALSE),"")</f>
        <v>0</v>
      </c>
      <c r="H341" t="s">
        <v>890</v>
      </c>
    </row>
    <row r="342" spans="1:8" x14ac:dyDescent="0.2">
      <c r="A342" t="s">
        <v>609</v>
      </c>
      <c r="B342" t="s">
        <v>395</v>
      </c>
      <c r="C342" t="str">
        <f>IFERROR(VLOOKUP(B342,Players!$A$2:$E$251,2,FALSE),"")</f>
        <v>Cooper Connolly</v>
      </c>
      <c r="D342" t="str">
        <f>IFERROR(VLOOKUP(B342,Players!$A$2:$E$251,3,FALSE),"")</f>
        <v>AR</v>
      </c>
      <c r="E342" t="str">
        <f>IFERROR(VLOOKUP(B342,Players!$A$2:$E$251,4,FALSE),"")</f>
        <v>PBKS</v>
      </c>
      <c r="F342">
        <f>IFERROR(VLOOKUP(B342,Players!$A$2:$E$251,5,FALSE),"")</f>
        <v>0</v>
      </c>
      <c r="H342" t="s">
        <v>890</v>
      </c>
    </row>
    <row r="343" spans="1:8" x14ac:dyDescent="0.2">
      <c r="A343" t="s">
        <v>609</v>
      </c>
      <c r="B343" t="s">
        <v>397</v>
      </c>
      <c r="C343" t="str">
        <f>IFERROR(VLOOKUP(B343,Players!$A$2:$E$251,2,FALSE),"")</f>
        <v>Ben Dwarshuis</v>
      </c>
      <c r="D343" t="str">
        <f>IFERROR(VLOOKUP(B343,Players!$A$2:$E$251,3,FALSE),"")</f>
        <v>AR</v>
      </c>
      <c r="E343" t="str">
        <f>IFERROR(VLOOKUP(B343,Players!$A$2:$E$251,4,FALSE),"")</f>
        <v>PBKS</v>
      </c>
      <c r="F343">
        <f>IFERROR(VLOOKUP(B343,Players!$A$2:$E$251,5,FALSE),"")</f>
        <v>0</v>
      </c>
      <c r="H343" t="s">
        <v>890</v>
      </c>
    </row>
    <row r="344" spans="1:8" x14ac:dyDescent="0.2">
      <c r="A344" t="s">
        <v>609</v>
      </c>
      <c r="B344" t="s">
        <v>399</v>
      </c>
      <c r="C344" t="str">
        <f>IFERROR(VLOOKUP(B344,Players!$A$2:$E$251,2,FALSE),"")</f>
        <v>Arshdeep Singh</v>
      </c>
      <c r="D344" t="str">
        <f>IFERROR(VLOOKUP(B344,Players!$A$2:$E$251,3,FALSE),"")</f>
        <v>BWL</v>
      </c>
      <c r="E344" t="str">
        <f>IFERROR(VLOOKUP(B344,Players!$A$2:$E$251,4,FALSE),"")</f>
        <v>PBKS</v>
      </c>
      <c r="F344">
        <f>IFERROR(VLOOKUP(B344,Players!$A$2:$E$251,5,FALSE),"")</f>
        <v>0</v>
      </c>
      <c r="H344" t="s">
        <v>890</v>
      </c>
    </row>
    <row r="345" spans="1:8" x14ac:dyDescent="0.2">
      <c r="A345" t="s">
        <v>609</v>
      </c>
      <c r="B345" t="s">
        <v>401</v>
      </c>
      <c r="C345" t="str">
        <f>IFERROR(VLOOKUP(B345,Players!$A$2:$E$251,2,FALSE),"")</f>
        <v>Yuzvendra Chahal</v>
      </c>
      <c r="D345" t="str">
        <f>IFERROR(VLOOKUP(B345,Players!$A$2:$E$251,3,FALSE),"")</f>
        <v>BWL</v>
      </c>
      <c r="E345" t="str">
        <f>IFERROR(VLOOKUP(B345,Players!$A$2:$E$251,4,FALSE),"")</f>
        <v>PBKS</v>
      </c>
      <c r="F345">
        <f>IFERROR(VLOOKUP(B345,Players!$A$2:$E$251,5,FALSE),"")</f>
        <v>0</v>
      </c>
      <c r="H345" t="s">
        <v>890</v>
      </c>
    </row>
    <row r="346" spans="1:8" x14ac:dyDescent="0.2">
      <c r="A346" t="s">
        <v>609</v>
      </c>
      <c r="B346" t="s">
        <v>403</v>
      </c>
      <c r="C346" t="str">
        <f>IFERROR(VLOOKUP(B346,Players!$A$2:$E$251,2,FALSE),"")</f>
        <v>Vyshak Vijaykumar</v>
      </c>
      <c r="D346" t="str">
        <f>IFERROR(VLOOKUP(B346,Players!$A$2:$E$251,3,FALSE),"")</f>
        <v>BWL</v>
      </c>
      <c r="E346" t="str">
        <f>IFERROR(VLOOKUP(B346,Players!$A$2:$E$251,4,FALSE),"")</f>
        <v>PBKS</v>
      </c>
      <c r="F346">
        <f>IFERROR(VLOOKUP(B346,Players!$A$2:$E$251,5,FALSE),"")</f>
        <v>0</v>
      </c>
      <c r="H346" t="s">
        <v>890</v>
      </c>
    </row>
    <row r="347" spans="1:8" x14ac:dyDescent="0.2">
      <c r="A347" t="s">
        <v>609</v>
      </c>
      <c r="B347" t="s">
        <v>405</v>
      </c>
      <c r="C347" t="str">
        <f>IFERROR(VLOOKUP(B347,Players!$A$2:$E$251,2,FALSE),"")</f>
        <v>Yash Thakur</v>
      </c>
      <c r="D347" t="str">
        <f>IFERROR(VLOOKUP(B347,Players!$A$2:$E$251,3,FALSE),"")</f>
        <v>BWL</v>
      </c>
      <c r="E347" t="str">
        <f>IFERROR(VLOOKUP(B347,Players!$A$2:$E$251,4,FALSE),"")</f>
        <v>PBKS</v>
      </c>
      <c r="F347">
        <f>IFERROR(VLOOKUP(B347,Players!$A$2:$E$251,5,FALSE),"")</f>
        <v>0</v>
      </c>
      <c r="H347" t="s">
        <v>890</v>
      </c>
    </row>
    <row r="348" spans="1:8" x14ac:dyDescent="0.2">
      <c r="A348" t="s">
        <v>609</v>
      </c>
      <c r="B348" t="s">
        <v>407</v>
      </c>
      <c r="C348" t="str">
        <f>IFERROR(VLOOKUP(B348,Players!$A$2:$E$251,2,FALSE),"")</f>
        <v>Xavier Bartlett</v>
      </c>
      <c r="D348" t="str">
        <f>IFERROR(VLOOKUP(B348,Players!$A$2:$E$251,3,FALSE),"")</f>
        <v>BWL</v>
      </c>
      <c r="E348" t="str">
        <f>IFERROR(VLOOKUP(B348,Players!$A$2:$E$251,4,FALSE),"")</f>
        <v>PBKS</v>
      </c>
      <c r="F348">
        <f>IFERROR(VLOOKUP(B348,Players!$A$2:$E$251,5,FALSE),"")</f>
        <v>0</v>
      </c>
      <c r="H348" t="s">
        <v>890</v>
      </c>
    </row>
    <row r="349" spans="1:8" x14ac:dyDescent="0.2">
      <c r="A349" t="s">
        <v>609</v>
      </c>
      <c r="B349" t="s">
        <v>409</v>
      </c>
      <c r="C349" t="str">
        <f>IFERROR(VLOOKUP(B349,Players!$A$2:$E$251,2,FALSE),"")</f>
        <v>Pravin Dubey</v>
      </c>
      <c r="D349" t="str">
        <f>IFERROR(VLOOKUP(B349,Players!$A$2:$E$251,3,FALSE),"")</f>
        <v>BWL</v>
      </c>
      <c r="E349" t="str">
        <f>IFERROR(VLOOKUP(B349,Players!$A$2:$E$251,4,FALSE),"")</f>
        <v>PBKS</v>
      </c>
      <c r="F349">
        <f>IFERROR(VLOOKUP(B349,Players!$A$2:$E$251,5,FALSE),"")</f>
        <v>0</v>
      </c>
      <c r="H349" t="s">
        <v>890</v>
      </c>
    </row>
    <row r="350" spans="1:8" x14ac:dyDescent="0.2">
      <c r="A350" t="s">
        <v>609</v>
      </c>
      <c r="B350" t="s">
        <v>411</v>
      </c>
      <c r="C350" t="str">
        <f>IFERROR(VLOOKUP(B350,Players!$A$2:$E$251,2,FALSE),"")</f>
        <v>Vishal Nishad</v>
      </c>
      <c r="D350" t="str">
        <f>IFERROR(VLOOKUP(B350,Players!$A$2:$E$251,3,FALSE),"")</f>
        <v>BWL</v>
      </c>
      <c r="E350" t="str">
        <f>IFERROR(VLOOKUP(B350,Players!$A$2:$E$251,4,FALSE),"")</f>
        <v>PBKS</v>
      </c>
      <c r="F350">
        <f>IFERROR(VLOOKUP(B350,Players!$A$2:$E$251,5,FALSE),"")</f>
        <v>0</v>
      </c>
      <c r="H350" t="s">
        <v>890</v>
      </c>
    </row>
    <row r="351" spans="1:8" x14ac:dyDescent="0.2">
      <c r="A351" t="s">
        <v>609</v>
      </c>
      <c r="B351" t="s">
        <v>413</v>
      </c>
      <c r="C351" t="str">
        <f>IFERROR(VLOOKUP(B351,Players!$A$2:$E$251,2,FALSE),"")</f>
        <v>Lockie Ferguson</v>
      </c>
      <c r="D351" t="str">
        <f>IFERROR(VLOOKUP(B351,Players!$A$2:$E$251,3,FALSE),"")</f>
        <v>BWL</v>
      </c>
      <c r="E351" t="str">
        <f>IFERROR(VLOOKUP(B351,Players!$A$2:$E$251,4,FALSE),"")</f>
        <v>PBKS</v>
      </c>
      <c r="F351">
        <f>IFERROR(VLOOKUP(B351,Players!$A$2:$E$251,5,FALSE),"")</f>
        <v>0</v>
      </c>
      <c r="H351" t="s">
        <v>890</v>
      </c>
    </row>
    <row r="352" spans="1:8" x14ac:dyDescent="0.2">
      <c r="A352" t="s">
        <v>614</v>
      </c>
      <c r="B352" t="s">
        <v>103</v>
      </c>
      <c r="C352" t="str">
        <f>IFERROR(VLOOKUP(B352,Players!$A$2:$E$251,2,FALSE),"")</f>
        <v>KL Rahul</v>
      </c>
      <c r="D352" t="str">
        <f>IFERROR(VLOOKUP(B352,Players!$A$2:$E$251,3,FALSE),"")</f>
        <v>WK</v>
      </c>
      <c r="E352" t="str">
        <f>IFERROR(VLOOKUP(B352,Players!$A$2:$E$251,4,FALSE),"")</f>
        <v>DC</v>
      </c>
      <c r="F352">
        <f>IFERROR(VLOOKUP(B352,Players!$A$2:$E$251,5,FALSE),"")</f>
        <v>0</v>
      </c>
      <c r="H352" t="s">
        <v>893</v>
      </c>
    </row>
    <row r="353" spans="1:8" x14ac:dyDescent="0.2">
      <c r="A353" t="s">
        <v>614</v>
      </c>
      <c r="B353" t="s">
        <v>107</v>
      </c>
      <c r="C353" t="str">
        <f>IFERROR(VLOOKUP(B353,Players!$A$2:$E$251,2,FALSE),"")</f>
        <v>Karun Nair</v>
      </c>
      <c r="D353" t="str">
        <f>IFERROR(VLOOKUP(B353,Players!$A$2:$E$251,3,FALSE),"")</f>
        <v>BAT</v>
      </c>
      <c r="E353" t="str">
        <f>IFERROR(VLOOKUP(B353,Players!$A$2:$E$251,4,FALSE),"")</f>
        <v>DC</v>
      </c>
      <c r="F353">
        <f>IFERROR(VLOOKUP(B353,Players!$A$2:$E$251,5,FALSE),"")</f>
        <v>0</v>
      </c>
      <c r="H353" t="s">
        <v>893</v>
      </c>
    </row>
    <row r="354" spans="1:8" x14ac:dyDescent="0.2">
      <c r="A354" t="s">
        <v>614</v>
      </c>
      <c r="B354" t="s">
        <v>109</v>
      </c>
      <c r="C354" t="str">
        <f>IFERROR(VLOOKUP(B354,Players!$A$2:$E$251,2,FALSE),"")</f>
        <v>David Miller</v>
      </c>
      <c r="D354" t="str">
        <f>IFERROR(VLOOKUP(B354,Players!$A$2:$E$251,3,FALSE),"")</f>
        <v>BAT</v>
      </c>
      <c r="E354" t="str">
        <f>IFERROR(VLOOKUP(B354,Players!$A$2:$E$251,4,FALSE),"")</f>
        <v>DC</v>
      </c>
      <c r="F354">
        <f>IFERROR(VLOOKUP(B354,Players!$A$2:$E$251,5,FALSE),"")</f>
        <v>0</v>
      </c>
      <c r="H354" t="s">
        <v>893</v>
      </c>
    </row>
    <row r="355" spans="1:8" x14ac:dyDescent="0.2">
      <c r="A355" t="s">
        <v>614</v>
      </c>
      <c r="B355" t="s">
        <v>111</v>
      </c>
      <c r="C355" t="str">
        <f>IFERROR(VLOOKUP(B355,Players!$A$2:$E$251,2,FALSE),"")</f>
        <v>Ben Duckett</v>
      </c>
      <c r="D355" t="str">
        <f>IFERROR(VLOOKUP(B355,Players!$A$2:$E$251,3,FALSE),"")</f>
        <v>WK</v>
      </c>
      <c r="E355" t="str">
        <f>IFERROR(VLOOKUP(B355,Players!$A$2:$E$251,4,FALSE),"")</f>
        <v>DC</v>
      </c>
      <c r="F355">
        <f>IFERROR(VLOOKUP(B355,Players!$A$2:$E$251,5,FALSE),"")</f>
        <v>0</v>
      </c>
      <c r="H355" t="s">
        <v>893</v>
      </c>
    </row>
    <row r="356" spans="1:8" x14ac:dyDescent="0.2">
      <c r="A356" t="s">
        <v>614</v>
      </c>
      <c r="B356" t="s">
        <v>113</v>
      </c>
      <c r="C356" t="str">
        <f>IFERROR(VLOOKUP(B356,Players!$A$2:$E$251,2,FALSE),"")</f>
        <v>Pathum Nissanka</v>
      </c>
      <c r="D356" t="str">
        <f>IFERROR(VLOOKUP(B356,Players!$A$2:$E$251,3,FALSE),"")</f>
        <v>BAT</v>
      </c>
      <c r="E356" t="str">
        <f>IFERROR(VLOOKUP(B356,Players!$A$2:$E$251,4,FALSE),"")</f>
        <v>DC</v>
      </c>
      <c r="F356">
        <f>IFERROR(VLOOKUP(B356,Players!$A$2:$E$251,5,FALSE),"")</f>
        <v>0</v>
      </c>
      <c r="H356" t="s">
        <v>893</v>
      </c>
    </row>
    <row r="357" spans="1:8" x14ac:dyDescent="0.2">
      <c r="A357" t="s">
        <v>614</v>
      </c>
      <c r="B357" t="s">
        <v>115</v>
      </c>
      <c r="C357" t="str">
        <f>IFERROR(VLOOKUP(B357,Players!$A$2:$E$251,2,FALSE),"")</f>
        <v>Sahil Parakh</v>
      </c>
      <c r="D357" t="str">
        <f>IFERROR(VLOOKUP(B357,Players!$A$2:$E$251,3,FALSE),"")</f>
        <v>BAT</v>
      </c>
      <c r="E357" t="str">
        <f>IFERROR(VLOOKUP(B357,Players!$A$2:$E$251,4,FALSE),"")</f>
        <v>DC</v>
      </c>
      <c r="F357">
        <f>IFERROR(VLOOKUP(B357,Players!$A$2:$E$251,5,FALSE),"")</f>
        <v>0</v>
      </c>
      <c r="H357" t="s">
        <v>893</v>
      </c>
    </row>
    <row r="358" spans="1:8" x14ac:dyDescent="0.2">
      <c r="A358" t="s">
        <v>614</v>
      </c>
      <c r="B358" t="s">
        <v>117</v>
      </c>
      <c r="C358" t="str">
        <f>IFERROR(VLOOKUP(B358,Players!$A$2:$E$251,2,FALSE),"")</f>
        <v>Prithvi Shaw</v>
      </c>
      <c r="D358" t="str">
        <f>IFERROR(VLOOKUP(B358,Players!$A$2:$E$251,3,FALSE),"")</f>
        <v>BAT</v>
      </c>
      <c r="E358" t="str">
        <f>IFERROR(VLOOKUP(B358,Players!$A$2:$E$251,4,FALSE),"")</f>
        <v>DC</v>
      </c>
      <c r="F358">
        <f>IFERROR(VLOOKUP(B358,Players!$A$2:$E$251,5,FALSE),"")</f>
        <v>0</v>
      </c>
      <c r="H358" t="s">
        <v>893</v>
      </c>
    </row>
    <row r="359" spans="1:8" x14ac:dyDescent="0.2">
      <c r="A359" t="s">
        <v>614</v>
      </c>
      <c r="B359" t="s">
        <v>119</v>
      </c>
      <c r="C359" t="str">
        <f>IFERROR(VLOOKUP(B359,Players!$A$2:$E$251,2,FALSE),"")</f>
        <v>Abishek Porel</v>
      </c>
      <c r="D359" t="str">
        <f>IFERROR(VLOOKUP(B359,Players!$A$2:$E$251,3,FALSE),"")</f>
        <v>WK</v>
      </c>
      <c r="E359" t="str">
        <f>IFERROR(VLOOKUP(B359,Players!$A$2:$E$251,4,FALSE),"")</f>
        <v>DC</v>
      </c>
      <c r="F359">
        <f>IFERROR(VLOOKUP(B359,Players!$A$2:$E$251,5,FALSE),"")</f>
        <v>0</v>
      </c>
      <c r="H359" t="s">
        <v>893</v>
      </c>
    </row>
    <row r="360" spans="1:8" x14ac:dyDescent="0.2">
      <c r="A360" t="s">
        <v>614</v>
      </c>
      <c r="B360" t="s">
        <v>121</v>
      </c>
      <c r="C360" t="str">
        <f>IFERROR(VLOOKUP(B360,Players!$A$2:$E$251,2,FALSE),"")</f>
        <v>Tristan Stubbs</v>
      </c>
      <c r="D360" t="str">
        <f>IFERROR(VLOOKUP(B360,Players!$A$2:$E$251,3,FALSE),"")</f>
        <v>WK</v>
      </c>
      <c r="E360" t="str">
        <f>IFERROR(VLOOKUP(B360,Players!$A$2:$E$251,4,FALSE),"")</f>
        <v>DC</v>
      </c>
      <c r="F360">
        <f>IFERROR(VLOOKUP(B360,Players!$A$2:$E$251,5,FALSE),"")</f>
        <v>0</v>
      </c>
      <c r="H360" t="s">
        <v>893</v>
      </c>
    </row>
    <row r="361" spans="1:8" x14ac:dyDescent="0.2">
      <c r="A361" t="s">
        <v>614</v>
      </c>
      <c r="B361" t="s">
        <v>123</v>
      </c>
      <c r="C361" t="str">
        <f>IFERROR(VLOOKUP(B361,Players!$A$2:$E$251,2,FALSE),"")</f>
        <v>Axar Patel</v>
      </c>
      <c r="D361" t="str">
        <f>IFERROR(VLOOKUP(B361,Players!$A$2:$E$251,3,FALSE),"")</f>
        <v>AR</v>
      </c>
      <c r="E361" t="str">
        <f>IFERROR(VLOOKUP(B361,Players!$A$2:$E$251,4,FALSE),"")</f>
        <v>DC</v>
      </c>
      <c r="F361">
        <f>IFERROR(VLOOKUP(B361,Players!$A$2:$E$251,5,FALSE),"")</f>
        <v>0</v>
      </c>
      <c r="H361" t="s">
        <v>893</v>
      </c>
    </row>
    <row r="362" spans="1:8" x14ac:dyDescent="0.2">
      <c r="A362" t="s">
        <v>614</v>
      </c>
      <c r="B362" t="s">
        <v>125</v>
      </c>
      <c r="C362" t="str">
        <f>IFERROR(VLOOKUP(B362,Players!$A$2:$E$251,2,FALSE),"")</f>
        <v>Sameer Rizvi</v>
      </c>
      <c r="D362" t="str">
        <f>IFERROR(VLOOKUP(B362,Players!$A$2:$E$251,3,FALSE),"")</f>
        <v>AR</v>
      </c>
      <c r="E362" t="str">
        <f>IFERROR(VLOOKUP(B362,Players!$A$2:$E$251,4,FALSE),"")</f>
        <v>DC</v>
      </c>
      <c r="F362">
        <f>IFERROR(VLOOKUP(B362,Players!$A$2:$E$251,5,FALSE),"")</f>
        <v>0</v>
      </c>
      <c r="H362" t="s">
        <v>893</v>
      </c>
    </row>
    <row r="363" spans="1:8" x14ac:dyDescent="0.2">
      <c r="A363" t="s">
        <v>614</v>
      </c>
      <c r="B363" t="s">
        <v>127</v>
      </c>
      <c r="C363" t="str">
        <f>IFERROR(VLOOKUP(B363,Players!$A$2:$E$251,2,FALSE),"")</f>
        <v>Ashutosh Sharma</v>
      </c>
      <c r="D363" t="str">
        <f>IFERROR(VLOOKUP(B363,Players!$A$2:$E$251,3,FALSE),"")</f>
        <v>AR</v>
      </c>
      <c r="E363" t="str">
        <f>IFERROR(VLOOKUP(B363,Players!$A$2:$E$251,4,FALSE),"")</f>
        <v>DC</v>
      </c>
      <c r="F363">
        <f>IFERROR(VLOOKUP(B363,Players!$A$2:$E$251,5,FALSE),"")</f>
        <v>0</v>
      </c>
      <c r="H363" t="s">
        <v>893</v>
      </c>
    </row>
    <row r="364" spans="1:8" x14ac:dyDescent="0.2">
      <c r="A364" t="s">
        <v>614</v>
      </c>
      <c r="B364" t="s">
        <v>129</v>
      </c>
      <c r="C364" t="str">
        <f>IFERROR(VLOOKUP(B364,Players!$A$2:$E$251,2,FALSE),"")</f>
        <v>Vipraj Nigam</v>
      </c>
      <c r="D364" t="str">
        <f>IFERROR(VLOOKUP(B364,Players!$A$2:$E$251,3,FALSE),"")</f>
        <v>AR</v>
      </c>
      <c r="E364" t="str">
        <f>IFERROR(VLOOKUP(B364,Players!$A$2:$E$251,4,FALSE),"")</f>
        <v>DC</v>
      </c>
      <c r="F364">
        <f>IFERROR(VLOOKUP(B364,Players!$A$2:$E$251,5,FALSE),"")</f>
        <v>0</v>
      </c>
      <c r="H364" t="s">
        <v>893</v>
      </c>
    </row>
    <row r="365" spans="1:8" x14ac:dyDescent="0.2">
      <c r="A365" t="s">
        <v>614</v>
      </c>
      <c r="B365" t="s">
        <v>131</v>
      </c>
      <c r="C365" t="str">
        <f>IFERROR(VLOOKUP(B365,Players!$A$2:$E$251,2,FALSE),"")</f>
        <v>Ajay Mandal</v>
      </c>
      <c r="D365" t="str">
        <f>IFERROR(VLOOKUP(B365,Players!$A$2:$E$251,3,FALSE),"")</f>
        <v>AR</v>
      </c>
      <c r="E365" t="str">
        <f>IFERROR(VLOOKUP(B365,Players!$A$2:$E$251,4,FALSE),"")</f>
        <v>DC</v>
      </c>
      <c r="F365">
        <f>IFERROR(VLOOKUP(B365,Players!$A$2:$E$251,5,FALSE),"")</f>
        <v>0</v>
      </c>
      <c r="H365" t="s">
        <v>893</v>
      </c>
    </row>
    <row r="366" spans="1:8" x14ac:dyDescent="0.2">
      <c r="A366" t="s">
        <v>614</v>
      </c>
      <c r="B366" t="s">
        <v>133</v>
      </c>
      <c r="C366" t="str">
        <f>IFERROR(VLOOKUP(B366,Players!$A$2:$E$251,2,FALSE),"")</f>
        <v>Tripurana Vijay</v>
      </c>
      <c r="D366" t="str">
        <f>IFERROR(VLOOKUP(B366,Players!$A$2:$E$251,3,FALSE),"")</f>
        <v>AR</v>
      </c>
      <c r="E366" t="str">
        <f>IFERROR(VLOOKUP(B366,Players!$A$2:$E$251,4,FALSE),"")</f>
        <v>DC</v>
      </c>
      <c r="F366">
        <f>IFERROR(VLOOKUP(B366,Players!$A$2:$E$251,5,FALSE),"")</f>
        <v>0</v>
      </c>
      <c r="H366" t="s">
        <v>893</v>
      </c>
    </row>
    <row r="367" spans="1:8" x14ac:dyDescent="0.2">
      <c r="A367" t="s">
        <v>614</v>
      </c>
      <c r="B367" t="s">
        <v>135</v>
      </c>
      <c r="C367" t="str">
        <f>IFERROR(VLOOKUP(B367,Players!$A$2:$E$251,2,FALSE),"")</f>
        <v>Madhav Tiwari</v>
      </c>
      <c r="D367" t="str">
        <f>IFERROR(VLOOKUP(B367,Players!$A$2:$E$251,3,FALSE),"")</f>
        <v>AR</v>
      </c>
      <c r="E367" t="str">
        <f>IFERROR(VLOOKUP(B367,Players!$A$2:$E$251,4,FALSE),"")</f>
        <v>DC</v>
      </c>
      <c r="F367">
        <f>IFERROR(VLOOKUP(B367,Players!$A$2:$E$251,5,FALSE),"")</f>
        <v>0</v>
      </c>
      <c r="H367" t="s">
        <v>893</v>
      </c>
    </row>
    <row r="368" spans="1:8" x14ac:dyDescent="0.2">
      <c r="A368" t="s">
        <v>614</v>
      </c>
      <c r="B368" t="s">
        <v>137</v>
      </c>
      <c r="C368" t="str">
        <f>IFERROR(VLOOKUP(B368,Players!$A$2:$E$251,2,FALSE),"")</f>
        <v>Nitish Rana</v>
      </c>
      <c r="D368" t="str">
        <f>IFERROR(VLOOKUP(B368,Players!$A$2:$E$251,3,FALSE),"")</f>
        <v>AR</v>
      </c>
      <c r="E368" t="str">
        <f>IFERROR(VLOOKUP(B368,Players!$A$2:$E$251,4,FALSE),"")</f>
        <v>DC</v>
      </c>
      <c r="F368">
        <f>IFERROR(VLOOKUP(B368,Players!$A$2:$E$251,5,FALSE),"")</f>
        <v>0</v>
      </c>
      <c r="H368" t="s">
        <v>893</v>
      </c>
    </row>
    <row r="369" spans="1:8" x14ac:dyDescent="0.2">
      <c r="A369" t="s">
        <v>614</v>
      </c>
      <c r="B369" t="s">
        <v>139</v>
      </c>
      <c r="C369" t="str">
        <f>IFERROR(VLOOKUP(B369,Players!$A$2:$E$251,2,FALSE),"")</f>
        <v>Mitchell Starc</v>
      </c>
      <c r="D369" t="str">
        <f>IFERROR(VLOOKUP(B369,Players!$A$2:$E$251,3,FALSE),"")</f>
        <v>BWL</v>
      </c>
      <c r="E369" t="str">
        <f>IFERROR(VLOOKUP(B369,Players!$A$2:$E$251,4,FALSE),"")</f>
        <v>DC</v>
      </c>
      <c r="F369">
        <f>IFERROR(VLOOKUP(B369,Players!$A$2:$E$251,5,FALSE),"")</f>
        <v>0</v>
      </c>
      <c r="H369" t="s">
        <v>893</v>
      </c>
    </row>
    <row r="370" spans="1:8" x14ac:dyDescent="0.2">
      <c r="A370" t="s">
        <v>614</v>
      </c>
      <c r="B370" t="s">
        <v>141</v>
      </c>
      <c r="C370" t="str">
        <f>IFERROR(VLOOKUP(B370,Players!$A$2:$E$251,2,FALSE),"")</f>
        <v>T. Natarajan</v>
      </c>
      <c r="D370" t="str">
        <f>IFERROR(VLOOKUP(B370,Players!$A$2:$E$251,3,FALSE),"")</f>
        <v>BWL</v>
      </c>
      <c r="E370" t="str">
        <f>IFERROR(VLOOKUP(B370,Players!$A$2:$E$251,4,FALSE),"")</f>
        <v>DC</v>
      </c>
      <c r="F370">
        <f>IFERROR(VLOOKUP(B370,Players!$A$2:$E$251,5,FALSE),"")</f>
        <v>0</v>
      </c>
      <c r="H370" t="s">
        <v>893</v>
      </c>
    </row>
    <row r="371" spans="1:8" x14ac:dyDescent="0.2">
      <c r="A371" t="s">
        <v>614</v>
      </c>
      <c r="B371" t="s">
        <v>143</v>
      </c>
      <c r="C371" t="str">
        <f>IFERROR(VLOOKUP(B371,Players!$A$2:$E$251,2,FALSE),"")</f>
        <v>Mukesh Kumar</v>
      </c>
      <c r="D371" t="str">
        <f>IFERROR(VLOOKUP(B371,Players!$A$2:$E$251,3,FALSE),"")</f>
        <v>BWL</v>
      </c>
      <c r="E371" t="str">
        <f>IFERROR(VLOOKUP(B371,Players!$A$2:$E$251,4,FALSE),"")</f>
        <v>DC</v>
      </c>
      <c r="F371">
        <f>IFERROR(VLOOKUP(B371,Players!$A$2:$E$251,5,FALSE),"")</f>
        <v>0</v>
      </c>
      <c r="H371" t="s">
        <v>893</v>
      </c>
    </row>
    <row r="372" spans="1:8" x14ac:dyDescent="0.2">
      <c r="A372" t="s">
        <v>614</v>
      </c>
      <c r="B372" t="s">
        <v>145</v>
      </c>
      <c r="C372" t="str">
        <f>IFERROR(VLOOKUP(B372,Players!$A$2:$E$251,2,FALSE),"")</f>
        <v>Dushmantha Chameera</v>
      </c>
      <c r="D372" t="str">
        <f>IFERROR(VLOOKUP(B372,Players!$A$2:$E$251,3,FALSE),"")</f>
        <v>BWL</v>
      </c>
      <c r="E372" t="str">
        <f>IFERROR(VLOOKUP(B372,Players!$A$2:$E$251,4,FALSE),"")</f>
        <v>DC</v>
      </c>
      <c r="F372">
        <f>IFERROR(VLOOKUP(B372,Players!$A$2:$E$251,5,FALSE),"")</f>
        <v>0</v>
      </c>
      <c r="H372" t="s">
        <v>893</v>
      </c>
    </row>
    <row r="373" spans="1:8" x14ac:dyDescent="0.2">
      <c r="A373" t="s">
        <v>614</v>
      </c>
      <c r="B373" t="s">
        <v>147</v>
      </c>
      <c r="C373" t="str">
        <f>IFERROR(VLOOKUP(B373,Players!$A$2:$E$251,2,FALSE),"")</f>
        <v>Auqib Nabi</v>
      </c>
      <c r="D373" t="str">
        <f>IFERROR(VLOOKUP(B373,Players!$A$2:$E$251,3,FALSE),"")</f>
        <v>BWL</v>
      </c>
      <c r="E373" t="str">
        <f>IFERROR(VLOOKUP(B373,Players!$A$2:$E$251,4,FALSE),"")</f>
        <v>DC</v>
      </c>
      <c r="F373">
        <f>IFERROR(VLOOKUP(B373,Players!$A$2:$E$251,5,FALSE),"")</f>
        <v>0</v>
      </c>
      <c r="H373" t="s">
        <v>893</v>
      </c>
    </row>
    <row r="374" spans="1:8" x14ac:dyDescent="0.2">
      <c r="A374" t="s">
        <v>614</v>
      </c>
      <c r="B374" t="s">
        <v>149</v>
      </c>
      <c r="C374" t="str">
        <f>IFERROR(VLOOKUP(B374,Players!$A$2:$E$251,2,FALSE),"")</f>
        <v>Lungisani Ngidi</v>
      </c>
      <c r="D374" t="str">
        <f>IFERROR(VLOOKUP(B374,Players!$A$2:$E$251,3,FALSE),"")</f>
        <v>BWL</v>
      </c>
      <c r="E374" t="str">
        <f>IFERROR(VLOOKUP(B374,Players!$A$2:$E$251,4,FALSE),"")</f>
        <v>DC</v>
      </c>
      <c r="F374">
        <f>IFERROR(VLOOKUP(B374,Players!$A$2:$E$251,5,FALSE),"")</f>
        <v>0</v>
      </c>
      <c r="H374" t="s">
        <v>893</v>
      </c>
    </row>
    <row r="375" spans="1:8" x14ac:dyDescent="0.2">
      <c r="A375" t="s">
        <v>614</v>
      </c>
      <c r="B375" t="s">
        <v>151</v>
      </c>
      <c r="C375" t="str">
        <f>IFERROR(VLOOKUP(B375,Players!$A$2:$E$251,2,FALSE),"")</f>
        <v>Kyle Jamieson</v>
      </c>
      <c r="D375" t="str">
        <f>IFERROR(VLOOKUP(B375,Players!$A$2:$E$251,3,FALSE),"")</f>
        <v>BWL</v>
      </c>
      <c r="E375" t="str">
        <f>IFERROR(VLOOKUP(B375,Players!$A$2:$E$251,4,FALSE),"")</f>
        <v>DC</v>
      </c>
      <c r="F375">
        <f>IFERROR(VLOOKUP(B375,Players!$A$2:$E$251,5,FALSE),"")</f>
        <v>0</v>
      </c>
      <c r="H375" t="s">
        <v>893</v>
      </c>
    </row>
    <row r="376" spans="1:8" x14ac:dyDescent="0.2">
      <c r="A376" t="s">
        <v>614</v>
      </c>
      <c r="B376" t="s">
        <v>153</v>
      </c>
      <c r="C376" t="str">
        <f>IFERROR(VLOOKUP(B376,Players!$A$2:$E$251,2,FALSE),"")</f>
        <v>Kuldeep Yadav</v>
      </c>
      <c r="D376" t="str">
        <f>IFERROR(VLOOKUP(B376,Players!$A$2:$E$251,3,FALSE),"")</f>
        <v>BWL</v>
      </c>
      <c r="E376" t="str">
        <f>IFERROR(VLOOKUP(B376,Players!$A$2:$E$251,4,FALSE),"")</f>
        <v>DC</v>
      </c>
      <c r="F376">
        <f>IFERROR(VLOOKUP(B376,Players!$A$2:$E$251,5,FALSE),"")</f>
        <v>0</v>
      </c>
      <c r="H376" t="s">
        <v>893</v>
      </c>
    </row>
    <row r="377" spans="1:8" x14ac:dyDescent="0.2">
      <c r="A377" t="s">
        <v>614</v>
      </c>
      <c r="B377" t="s">
        <v>311</v>
      </c>
      <c r="C377" t="str">
        <f>IFERROR(VLOOKUP(B377,Players!$A$2:$E$251,2,FALSE),"")</f>
        <v>Rohit Sharma</v>
      </c>
      <c r="D377" t="str">
        <f>IFERROR(VLOOKUP(B377,Players!$A$2:$E$251,3,FALSE),"")</f>
        <v>BAT</v>
      </c>
      <c r="E377" t="str">
        <f>IFERROR(VLOOKUP(B377,Players!$A$2:$E$251,4,FALSE),"")</f>
        <v>MI</v>
      </c>
      <c r="F377">
        <f>IFERROR(VLOOKUP(B377,Players!$A$2:$E$251,5,FALSE),"")</f>
        <v>0</v>
      </c>
      <c r="H377" t="s">
        <v>886</v>
      </c>
    </row>
    <row r="378" spans="1:8" x14ac:dyDescent="0.2">
      <c r="A378" t="s">
        <v>614</v>
      </c>
      <c r="B378" t="s">
        <v>315</v>
      </c>
      <c r="C378" t="str">
        <f>IFERROR(VLOOKUP(B378,Players!$A$2:$E$251,2,FALSE),"")</f>
        <v>Surya Kumar Yadav</v>
      </c>
      <c r="D378" t="str">
        <f>IFERROR(VLOOKUP(B378,Players!$A$2:$E$251,3,FALSE),"")</f>
        <v>BAT</v>
      </c>
      <c r="E378" t="str">
        <f>IFERROR(VLOOKUP(B378,Players!$A$2:$E$251,4,FALSE),"")</f>
        <v>MI</v>
      </c>
      <c r="F378">
        <f>IFERROR(VLOOKUP(B378,Players!$A$2:$E$251,5,FALSE),"")</f>
        <v>0</v>
      </c>
      <c r="H378" t="s">
        <v>886</v>
      </c>
    </row>
    <row r="379" spans="1:8" x14ac:dyDescent="0.2">
      <c r="A379" t="s">
        <v>614</v>
      </c>
      <c r="B379" t="s">
        <v>317</v>
      </c>
      <c r="C379" t="str">
        <f>IFERROR(VLOOKUP(B379,Players!$A$2:$E$251,2,FALSE),"")</f>
        <v>Robin Minz</v>
      </c>
      <c r="D379" t="str">
        <f>IFERROR(VLOOKUP(B379,Players!$A$2:$E$251,3,FALSE),"")</f>
        <v>WK</v>
      </c>
      <c r="E379" t="str">
        <f>IFERROR(VLOOKUP(B379,Players!$A$2:$E$251,4,FALSE),"")</f>
        <v>MI</v>
      </c>
      <c r="F379">
        <f>IFERROR(VLOOKUP(B379,Players!$A$2:$E$251,5,FALSE),"")</f>
        <v>0</v>
      </c>
      <c r="H379" t="s">
        <v>886</v>
      </c>
    </row>
    <row r="380" spans="1:8" x14ac:dyDescent="0.2">
      <c r="A380" t="s">
        <v>614</v>
      </c>
      <c r="B380" t="s">
        <v>319</v>
      </c>
      <c r="C380" t="str">
        <f>IFERROR(VLOOKUP(B380,Players!$A$2:$E$251,2,FALSE),"")</f>
        <v>Sherfane Rutherford</v>
      </c>
      <c r="D380" t="str">
        <f>IFERROR(VLOOKUP(B380,Players!$A$2:$E$251,3,FALSE),"")</f>
        <v>BAT</v>
      </c>
      <c r="E380" t="str">
        <f>IFERROR(VLOOKUP(B380,Players!$A$2:$E$251,4,FALSE),"")</f>
        <v>MI</v>
      </c>
      <c r="F380">
        <f>IFERROR(VLOOKUP(B380,Players!$A$2:$E$251,5,FALSE),"")</f>
        <v>0</v>
      </c>
      <c r="H380" t="s">
        <v>886</v>
      </c>
    </row>
    <row r="381" spans="1:8" x14ac:dyDescent="0.2">
      <c r="A381" t="s">
        <v>614</v>
      </c>
      <c r="B381" t="s">
        <v>321</v>
      </c>
      <c r="C381" t="str">
        <f>IFERROR(VLOOKUP(B381,Players!$A$2:$E$251,2,FALSE),"")</f>
        <v>Ryan Rickelton</v>
      </c>
      <c r="D381" t="str">
        <f>IFERROR(VLOOKUP(B381,Players!$A$2:$E$251,3,FALSE),"")</f>
        <v>WK</v>
      </c>
      <c r="E381" t="str">
        <f>IFERROR(VLOOKUP(B381,Players!$A$2:$E$251,4,FALSE),"")</f>
        <v>MI</v>
      </c>
      <c r="F381">
        <f>IFERROR(VLOOKUP(B381,Players!$A$2:$E$251,5,FALSE),"")</f>
        <v>0</v>
      </c>
      <c r="H381" t="s">
        <v>886</v>
      </c>
    </row>
    <row r="382" spans="1:8" x14ac:dyDescent="0.2">
      <c r="A382" t="s">
        <v>614</v>
      </c>
      <c r="B382" t="s">
        <v>323</v>
      </c>
      <c r="C382" t="str">
        <f>IFERROR(VLOOKUP(B382,Players!$A$2:$E$251,2,FALSE),"")</f>
        <v>Quinton de Kock</v>
      </c>
      <c r="D382" t="str">
        <f>IFERROR(VLOOKUP(B382,Players!$A$2:$E$251,3,FALSE),"")</f>
        <v>WK</v>
      </c>
      <c r="E382" t="str">
        <f>IFERROR(VLOOKUP(B382,Players!$A$2:$E$251,4,FALSE),"")</f>
        <v>MI</v>
      </c>
      <c r="F382">
        <f>IFERROR(VLOOKUP(B382,Players!$A$2:$E$251,5,FALSE),"")</f>
        <v>0</v>
      </c>
      <c r="H382" t="s">
        <v>886</v>
      </c>
    </row>
    <row r="383" spans="1:8" x14ac:dyDescent="0.2">
      <c r="A383" t="s">
        <v>614</v>
      </c>
      <c r="B383" t="s">
        <v>325</v>
      </c>
      <c r="C383" t="str">
        <f>IFERROR(VLOOKUP(B383,Players!$A$2:$E$251,2,FALSE),"")</f>
        <v>Danish Malewar</v>
      </c>
      <c r="D383" t="str">
        <f>IFERROR(VLOOKUP(B383,Players!$A$2:$E$251,3,FALSE),"")</f>
        <v>BAT</v>
      </c>
      <c r="E383" t="str">
        <f>IFERROR(VLOOKUP(B383,Players!$A$2:$E$251,4,FALSE),"")</f>
        <v>MI</v>
      </c>
      <c r="F383">
        <f>IFERROR(VLOOKUP(B383,Players!$A$2:$E$251,5,FALSE),"")</f>
        <v>0</v>
      </c>
      <c r="H383" t="s">
        <v>886</v>
      </c>
    </row>
    <row r="384" spans="1:8" x14ac:dyDescent="0.2">
      <c r="A384" t="s">
        <v>614</v>
      </c>
      <c r="B384" t="s">
        <v>327</v>
      </c>
      <c r="C384" t="str">
        <f>IFERROR(VLOOKUP(B384,Players!$A$2:$E$251,2,FALSE),"")</f>
        <v>N. Tilak Varma</v>
      </c>
      <c r="D384" t="str">
        <f>IFERROR(VLOOKUP(B384,Players!$A$2:$E$251,3,FALSE),"")</f>
        <v>BAT</v>
      </c>
      <c r="E384" t="str">
        <f>IFERROR(VLOOKUP(B384,Players!$A$2:$E$251,4,FALSE),"")</f>
        <v>MI</v>
      </c>
      <c r="F384">
        <f>IFERROR(VLOOKUP(B384,Players!$A$2:$E$251,5,FALSE),"")</f>
        <v>0</v>
      </c>
      <c r="H384" t="s">
        <v>886</v>
      </c>
    </row>
    <row r="385" spans="1:8" x14ac:dyDescent="0.2">
      <c r="A385" t="s">
        <v>614</v>
      </c>
      <c r="B385" t="s">
        <v>329</v>
      </c>
      <c r="C385" t="str">
        <f>IFERROR(VLOOKUP(B385,Players!$A$2:$E$251,2,FALSE),"")</f>
        <v>Hardik Pandya</v>
      </c>
      <c r="D385" t="str">
        <f>IFERROR(VLOOKUP(B385,Players!$A$2:$E$251,3,FALSE),"")</f>
        <v>AR</v>
      </c>
      <c r="E385" t="str">
        <f>IFERROR(VLOOKUP(B385,Players!$A$2:$E$251,4,FALSE),"")</f>
        <v>MI</v>
      </c>
      <c r="F385">
        <f>IFERROR(VLOOKUP(B385,Players!$A$2:$E$251,5,FALSE),"")</f>
        <v>0</v>
      </c>
      <c r="H385" t="s">
        <v>886</v>
      </c>
    </row>
    <row r="386" spans="1:8" x14ac:dyDescent="0.2">
      <c r="A386" t="s">
        <v>614</v>
      </c>
      <c r="B386" t="s">
        <v>331</v>
      </c>
      <c r="C386" t="str">
        <f>IFERROR(VLOOKUP(B386,Players!$A$2:$E$251,2,FALSE),"")</f>
        <v>Naman Dhir</v>
      </c>
      <c r="D386" t="str">
        <f>IFERROR(VLOOKUP(B386,Players!$A$2:$E$251,3,FALSE),"")</f>
        <v>AR</v>
      </c>
      <c r="E386" t="str">
        <f>IFERROR(VLOOKUP(B386,Players!$A$2:$E$251,4,FALSE),"")</f>
        <v>MI</v>
      </c>
      <c r="F386">
        <f>IFERROR(VLOOKUP(B386,Players!$A$2:$E$251,5,FALSE),"")</f>
        <v>0</v>
      </c>
      <c r="H386" t="s">
        <v>886</v>
      </c>
    </row>
    <row r="387" spans="1:8" x14ac:dyDescent="0.2">
      <c r="A387" t="s">
        <v>614</v>
      </c>
      <c r="B387" t="s">
        <v>333</v>
      </c>
      <c r="C387" t="str">
        <f>IFERROR(VLOOKUP(B387,Players!$A$2:$E$251,2,FALSE),"")</f>
        <v>Mitchell Santner</v>
      </c>
      <c r="D387" t="str">
        <f>IFERROR(VLOOKUP(B387,Players!$A$2:$E$251,3,FALSE),"")</f>
        <v>AR</v>
      </c>
      <c r="E387" t="str">
        <f>IFERROR(VLOOKUP(B387,Players!$A$2:$E$251,4,FALSE),"")</f>
        <v>MI</v>
      </c>
      <c r="F387">
        <f>IFERROR(VLOOKUP(B387,Players!$A$2:$E$251,5,FALSE),"")</f>
        <v>0</v>
      </c>
      <c r="H387" t="s">
        <v>886</v>
      </c>
    </row>
    <row r="388" spans="1:8" x14ac:dyDescent="0.2">
      <c r="A388" t="s">
        <v>614</v>
      </c>
      <c r="B388" t="s">
        <v>335</v>
      </c>
      <c r="C388" t="str">
        <f>IFERROR(VLOOKUP(B388,Players!$A$2:$E$251,2,FALSE),"")</f>
        <v>Raj Angad Bawa</v>
      </c>
      <c r="D388" t="str">
        <f>IFERROR(VLOOKUP(B388,Players!$A$2:$E$251,3,FALSE),"")</f>
        <v>AR</v>
      </c>
      <c r="E388" t="str">
        <f>IFERROR(VLOOKUP(B388,Players!$A$2:$E$251,4,FALSE),"")</f>
        <v>MI</v>
      </c>
      <c r="F388">
        <f>IFERROR(VLOOKUP(B388,Players!$A$2:$E$251,5,FALSE),"")</f>
        <v>0</v>
      </c>
      <c r="H388" t="s">
        <v>886</v>
      </c>
    </row>
    <row r="389" spans="1:8" x14ac:dyDescent="0.2">
      <c r="A389" t="s">
        <v>614</v>
      </c>
      <c r="B389" t="s">
        <v>337</v>
      </c>
      <c r="C389" t="str">
        <f>IFERROR(VLOOKUP(B389,Players!$A$2:$E$251,2,FALSE),"")</f>
        <v>Atharva Ankolekar</v>
      </c>
      <c r="D389" t="str">
        <f>IFERROR(VLOOKUP(B389,Players!$A$2:$E$251,3,FALSE),"")</f>
        <v>AR</v>
      </c>
      <c r="E389" t="str">
        <f>IFERROR(VLOOKUP(B389,Players!$A$2:$E$251,4,FALSE),"")</f>
        <v>MI</v>
      </c>
      <c r="F389">
        <f>IFERROR(VLOOKUP(B389,Players!$A$2:$E$251,5,FALSE),"")</f>
        <v>0</v>
      </c>
      <c r="H389" t="s">
        <v>886</v>
      </c>
    </row>
    <row r="390" spans="1:8" x14ac:dyDescent="0.2">
      <c r="A390" t="s">
        <v>614</v>
      </c>
      <c r="B390" t="s">
        <v>339</v>
      </c>
      <c r="C390" t="str">
        <f>IFERROR(VLOOKUP(B390,Players!$A$2:$E$251,2,FALSE),"")</f>
        <v>Mayank Rawat</v>
      </c>
      <c r="D390" t="str">
        <f>IFERROR(VLOOKUP(B390,Players!$A$2:$E$251,3,FALSE),"")</f>
        <v>AR</v>
      </c>
      <c r="E390" t="str">
        <f>IFERROR(VLOOKUP(B390,Players!$A$2:$E$251,4,FALSE),"")</f>
        <v>MI</v>
      </c>
      <c r="F390">
        <f>IFERROR(VLOOKUP(B390,Players!$A$2:$E$251,5,FALSE),"")</f>
        <v>0</v>
      </c>
      <c r="H390" t="s">
        <v>886</v>
      </c>
    </row>
    <row r="391" spans="1:8" x14ac:dyDescent="0.2">
      <c r="A391" t="s">
        <v>614</v>
      </c>
      <c r="B391" t="s">
        <v>341</v>
      </c>
      <c r="C391" t="str">
        <f>IFERROR(VLOOKUP(B391,Players!$A$2:$E$251,2,FALSE),"")</f>
        <v>Corbin Bosch</v>
      </c>
      <c r="D391" t="str">
        <f>IFERROR(VLOOKUP(B391,Players!$A$2:$E$251,3,FALSE),"")</f>
        <v>AR</v>
      </c>
      <c r="E391" t="str">
        <f>IFERROR(VLOOKUP(B391,Players!$A$2:$E$251,4,FALSE),"")</f>
        <v>MI</v>
      </c>
      <c r="F391">
        <f>IFERROR(VLOOKUP(B391,Players!$A$2:$E$251,5,FALSE),"")</f>
        <v>0</v>
      </c>
      <c r="H391" t="s">
        <v>886</v>
      </c>
    </row>
    <row r="392" spans="1:8" x14ac:dyDescent="0.2">
      <c r="A392" t="s">
        <v>614</v>
      </c>
      <c r="B392" t="s">
        <v>343</v>
      </c>
      <c r="C392" t="str">
        <f>IFERROR(VLOOKUP(B392,Players!$A$2:$E$251,2,FALSE),"")</f>
        <v>Will Jacks</v>
      </c>
      <c r="D392" t="str">
        <f>IFERROR(VLOOKUP(B392,Players!$A$2:$E$251,3,FALSE),"")</f>
        <v>AR</v>
      </c>
      <c r="E392" t="str">
        <f>IFERROR(VLOOKUP(B392,Players!$A$2:$E$251,4,FALSE),"")</f>
        <v>MI</v>
      </c>
      <c r="F392">
        <f>IFERROR(VLOOKUP(B392,Players!$A$2:$E$251,5,FALSE),"")</f>
        <v>0</v>
      </c>
      <c r="H392" t="s">
        <v>886</v>
      </c>
    </row>
    <row r="393" spans="1:8" x14ac:dyDescent="0.2">
      <c r="A393" t="s">
        <v>614</v>
      </c>
      <c r="B393" t="s">
        <v>345</v>
      </c>
      <c r="C393" t="str">
        <f>IFERROR(VLOOKUP(B393,Players!$A$2:$E$251,2,FALSE),"")</f>
        <v>Shardul Thakur</v>
      </c>
      <c r="D393" t="str">
        <f>IFERROR(VLOOKUP(B393,Players!$A$2:$E$251,3,FALSE),"")</f>
        <v>AR</v>
      </c>
      <c r="E393" t="str">
        <f>IFERROR(VLOOKUP(B393,Players!$A$2:$E$251,4,FALSE),"")</f>
        <v>MI</v>
      </c>
      <c r="F393">
        <f>IFERROR(VLOOKUP(B393,Players!$A$2:$E$251,5,FALSE),"")</f>
        <v>0</v>
      </c>
      <c r="H393" t="s">
        <v>886</v>
      </c>
    </row>
    <row r="394" spans="1:8" x14ac:dyDescent="0.2">
      <c r="A394" t="s">
        <v>614</v>
      </c>
      <c r="B394" t="s">
        <v>347</v>
      </c>
      <c r="C394" t="str">
        <f>IFERROR(VLOOKUP(B394,Players!$A$2:$E$251,2,FALSE),"")</f>
        <v>Trent Boult</v>
      </c>
      <c r="D394" t="str">
        <f>IFERROR(VLOOKUP(B394,Players!$A$2:$E$251,3,FALSE),"")</f>
        <v>BWL</v>
      </c>
      <c r="E394" t="str">
        <f>IFERROR(VLOOKUP(B394,Players!$A$2:$E$251,4,FALSE),"")</f>
        <v>MI</v>
      </c>
      <c r="F394">
        <f>IFERROR(VLOOKUP(B394,Players!$A$2:$E$251,5,FALSE),"")</f>
        <v>0</v>
      </c>
      <c r="H394" t="s">
        <v>886</v>
      </c>
    </row>
    <row r="395" spans="1:8" x14ac:dyDescent="0.2">
      <c r="A395" t="s">
        <v>614</v>
      </c>
      <c r="B395" t="s">
        <v>349</v>
      </c>
      <c r="C395" t="str">
        <f>IFERROR(VLOOKUP(B395,Players!$A$2:$E$251,2,FALSE),"")</f>
        <v>Mayank Markande</v>
      </c>
      <c r="D395" t="str">
        <f>IFERROR(VLOOKUP(B395,Players!$A$2:$E$251,3,FALSE),"")</f>
        <v>BWL</v>
      </c>
      <c r="E395" t="str">
        <f>IFERROR(VLOOKUP(B395,Players!$A$2:$E$251,4,FALSE),"")</f>
        <v>MI</v>
      </c>
      <c r="F395">
        <f>IFERROR(VLOOKUP(B395,Players!$A$2:$E$251,5,FALSE),"")</f>
        <v>0</v>
      </c>
      <c r="H395" t="s">
        <v>886</v>
      </c>
    </row>
    <row r="396" spans="1:8" x14ac:dyDescent="0.2">
      <c r="A396" t="s">
        <v>614</v>
      </c>
      <c r="B396" t="s">
        <v>351</v>
      </c>
      <c r="C396" t="str">
        <f>IFERROR(VLOOKUP(B396,Players!$A$2:$E$251,2,FALSE),"")</f>
        <v>Deepak Chahar</v>
      </c>
      <c r="D396" t="str">
        <f>IFERROR(VLOOKUP(B396,Players!$A$2:$E$251,3,FALSE),"")</f>
        <v>BWL</v>
      </c>
      <c r="E396" t="str">
        <f>IFERROR(VLOOKUP(B396,Players!$A$2:$E$251,4,FALSE),"")</f>
        <v>MI</v>
      </c>
      <c r="F396">
        <f>IFERROR(VLOOKUP(B396,Players!$A$2:$E$251,5,FALSE),"")</f>
        <v>0</v>
      </c>
      <c r="H396" t="s">
        <v>886</v>
      </c>
    </row>
    <row r="397" spans="1:8" x14ac:dyDescent="0.2">
      <c r="A397" t="s">
        <v>614</v>
      </c>
      <c r="B397" t="s">
        <v>353</v>
      </c>
      <c r="C397" t="str">
        <f>IFERROR(VLOOKUP(B397,Players!$A$2:$E$251,2,FALSE),"")</f>
        <v>Ashwani Kumar</v>
      </c>
      <c r="D397" t="str">
        <f>IFERROR(VLOOKUP(B397,Players!$A$2:$E$251,3,FALSE),"")</f>
        <v>BWL</v>
      </c>
      <c r="E397" t="str">
        <f>IFERROR(VLOOKUP(B397,Players!$A$2:$E$251,4,FALSE),"")</f>
        <v>MI</v>
      </c>
      <c r="F397">
        <f>IFERROR(VLOOKUP(B397,Players!$A$2:$E$251,5,FALSE),"")</f>
        <v>0</v>
      </c>
      <c r="H397" t="s">
        <v>886</v>
      </c>
    </row>
    <row r="398" spans="1:8" x14ac:dyDescent="0.2">
      <c r="A398" t="s">
        <v>614</v>
      </c>
      <c r="B398" t="s">
        <v>355</v>
      </c>
      <c r="C398" t="str">
        <f>IFERROR(VLOOKUP(B398,Players!$A$2:$E$251,2,FALSE),"")</f>
        <v>Raghu Sharma</v>
      </c>
      <c r="D398" t="str">
        <f>IFERROR(VLOOKUP(B398,Players!$A$2:$E$251,3,FALSE),"")</f>
        <v>BWL</v>
      </c>
      <c r="E398" t="str">
        <f>IFERROR(VLOOKUP(B398,Players!$A$2:$E$251,4,FALSE),"")</f>
        <v>MI</v>
      </c>
      <c r="F398">
        <f>IFERROR(VLOOKUP(B398,Players!$A$2:$E$251,5,FALSE),"")</f>
        <v>0</v>
      </c>
      <c r="H398" t="s">
        <v>886</v>
      </c>
    </row>
    <row r="399" spans="1:8" x14ac:dyDescent="0.2">
      <c r="A399" t="s">
        <v>614</v>
      </c>
      <c r="B399" t="s">
        <v>357</v>
      </c>
      <c r="C399" t="str">
        <f>IFERROR(VLOOKUP(B399,Players!$A$2:$E$251,2,FALSE),"")</f>
        <v>Mohammad Izhar</v>
      </c>
      <c r="D399" t="str">
        <f>IFERROR(VLOOKUP(B399,Players!$A$2:$E$251,3,FALSE),"")</f>
        <v>BWL</v>
      </c>
      <c r="E399" t="str">
        <f>IFERROR(VLOOKUP(B399,Players!$A$2:$E$251,4,FALSE),"")</f>
        <v>MI</v>
      </c>
      <c r="F399">
        <f>IFERROR(VLOOKUP(B399,Players!$A$2:$E$251,5,FALSE),"")</f>
        <v>0</v>
      </c>
      <c r="H399" t="s">
        <v>886</v>
      </c>
    </row>
    <row r="400" spans="1:8" x14ac:dyDescent="0.2">
      <c r="A400" t="s">
        <v>614</v>
      </c>
      <c r="B400" t="s">
        <v>359</v>
      </c>
      <c r="C400" t="str">
        <f>IFERROR(VLOOKUP(B400,Players!$A$2:$E$251,2,FALSE),"")</f>
        <v>Allah Ghazanfar</v>
      </c>
      <c r="D400" t="str">
        <f>IFERROR(VLOOKUP(B400,Players!$A$2:$E$251,3,FALSE),"")</f>
        <v>BWL</v>
      </c>
      <c r="E400" t="str">
        <f>IFERROR(VLOOKUP(B400,Players!$A$2:$E$251,4,FALSE),"")</f>
        <v>MI</v>
      </c>
      <c r="F400">
        <f>IFERROR(VLOOKUP(B400,Players!$A$2:$E$251,5,FALSE),"")</f>
        <v>0</v>
      </c>
      <c r="H400" t="s">
        <v>886</v>
      </c>
    </row>
    <row r="401" spans="1:8" x14ac:dyDescent="0.2">
      <c r="A401" t="s">
        <v>614</v>
      </c>
      <c r="B401" t="s">
        <v>361</v>
      </c>
      <c r="C401" t="str">
        <f>IFERROR(VLOOKUP(B401,Players!$A$2:$E$251,2,FALSE),"")</f>
        <v>Jasprit Bumrah</v>
      </c>
      <c r="D401" t="str">
        <f>IFERROR(VLOOKUP(B401,Players!$A$2:$E$251,3,FALSE),"")</f>
        <v>BWL</v>
      </c>
      <c r="E401" t="str">
        <f>IFERROR(VLOOKUP(B401,Players!$A$2:$E$251,4,FALSE),"")</f>
        <v>MI</v>
      </c>
      <c r="F401">
        <f>IFERROR(VLOOKUP(B401,Players!$A$2:$E$251,5,FALSE),"")</f>
        <v>0</v>
      </c>
      <c r="H401" t="s">
        <v>886</v>
      </c>
    </row>
    <row r="402" spans="1:8" x14ac:dyDescent="0.2">
      <c r="A402" t="s">
        <v>619</v>
      </c>
      <c r="B402" t="s">
        <v>155</v>
      </c>
      <c r="C402" t="str">
        <f>IFERROR(VLOOKUP(B402,Players!$A$2:$E$251,2,FALSE),"")</f>
        <v>Shubman Gill</v>
      </c>
      <c r="D402" t="str">
        <f>IFERROR(VLOOKUP(B402,Players!$A$2:$E$251,3,FALSE),"")</f>
        <v>BAT</v>
      </c>
      <c r="E402" t="str">
        <f>IFERROR(VLOOKUP(B402,Players!$A$2:$E$251,4,FALSE),"")</f>
        <v>GT</v>
      </c>
      <c r="F402">
        <f>IFERROR(VLOOKUP(B402,Players!$A$2:$E$251,5,FALSE),"")</f>
        <v>0</v>
      </c>
      <c r="H402" t="s">
        <v>891</v>
      </c>
    </row>
    <row r="403" spans="1:8" x14ac:dyDescent="0.2">
      <c r="A403" t="s">
        <v>619</v>
      </c>
      <c r="B403" t="s">
        <v>159</v>
      </c>
      <c r="C403" t="str">
        <f>IFERROR(VLOOKUP(B403,Players!$A$2:$E$251,2,FALSE),"")</f>
        <v>Jos Buttler</v>
      </c>
      <c r="D403" t="str">
        <f>IFERROR(VLOOKUP(B403,Players!$A$2:$E$251,3,FALSE),"")</f>
        <v>WK</v>
      </c>
      <c r="E403" t="str">
        <f>IFERROR(VLOOKUP(B403,Players!$A$2:$E$251,4,FALSE),"")</f>
        <v>GT</v>
      </c>
      <c r="F403">
        <f>IFERROR(VLOOKUP(B403,Players!$A$2:$E$251,5,FALSE),"")</f>
        <v>0</v>
      </c>
      <c r="H403" t="s">
        <v>891</v>
      </c>
    </row>
    <row r="404" spans="1:8" x14ac:dyDescent="0.2">
      <c r="A404" t="s">
        <v>619</v>
      </c>
      <c r="B404" t="s">
        <v>161</v>
      </c>
      <c r="C404" t="str">
        <f>IFERROR(VLOOKUP(B404,Players!$A$2:$E$251,2,FALSE),"")</f>
        <v>Kumar Kushagra</v>
      </c>
      <c r="D404" t="str">
        <f>IFERROR(VLOOKUP(B404,Players!$A$2:$E$251,3,FALSE),"")</f>
        <v>WK</v>
      </c>
      <c r="E404" t="str">
        <f>IFERROR(VLOOKUP(B404,Players!$A$2:$E$251,4,FALSE),"")</f>
        <v>GT</v>
      </c>
      <c r="F404">
        <f>IFERROR(VLOOKUP(B404,Players!$A$2:$E$251,5,FALSE),"")</f>
        <v>0</v>
      </c>
      <c r="H404" t="s">
        <v>891</v>
      </c>
    </row>
    <row r="405" spans="1:8" x14ac:dyDescent="0.2">
      <c r="A405" t="s">
        <v>619</v>
      </c>
      <c r="B405" t="s">
        <v>163</v>
      </c>
      <c r="C405" t="str">
        <f>IFERROR(VLOOKUP(B405,Players!$A$2:$E$251,2,FALSE),"")</f>
        <v>Anuj Rawat</v>
      </c>
      <c r="D405" t="str">
        <f>IFERROR(VLOOKUP(B405,Players!$A$2:$E$251,3,FALSE),"")</f>
        <v>WK</v>
      </c>
      <c r="E405" t="str">
        <f>IFERROR(VLOOKUP(B405,Players!$A$2:$E$251,4,FALSE),"")</f>
        <v>GT</v>
      </c>
      <c r="F405">
        <f>IFERROR(VLOOKUP(B405,Players!$A$2:$E$251,5,FALSE),"")</f>
        <v>0</v>
      </c>
      <c r="H405" t="s">
        <v>891</v>
      </c>
    </row>
    <row r="406" spans="1:8" x14ac:dyDescent="0.2">
      <c r="A406" t="s">
        <v>619</v>
      </c>
      <c r="B406" t="s">
        <v>165</v>
      </c>
      <c r="C406" t="str">
        <f>IFERROR(VLOOKUP(B406,Players!$A$2:$E$251,2,FALSE),"")</f>
        <v>Tom Banton</v>
      </c>
      <c r="D406" t="str">
        <f>IFERROR(VLOOKUP(B406,Players!$A$2:$E$251,3,FALSE),"")</f>
        <v>WK</v>
      </c>
      <c r="E406" t="str">
        <f>IFERROR(VLOOKUP(B406,Players!$A$2:$E$251,4,FALSE),"")</f>
        <v>GT</v>
      </c>
      <c r="F406">
        <f>IFERROR(VLOOKUP(B406,Players!$A$2:$E$251,5,FALSE),"")</f>
        <v>0</v>
      </c>
      <c r="H406" t="s">
        <v>891</v>
      </c>
    </row>
    <row r="407" spans="1:8" x14ac:dyDescent="0.2">
      <c r="A407" t="s">
        <v>619</v>
      </c>
      <c r="B407" t="s">
        <v>167</v>
      </c>
      <c r="C407" t="str">
        <f>IFERROR(VLOOKUP(B407,Players!$A$2:$E$251,2,FALSE),"")</f>
        <v>Glenn Phillips</v>
      </c>
      <c r="D407" t="str">
        <f>IFERROR(VLOOKUP(B407,Players!$A$2:$E$251,3,FALSE),"")</f>
        <v>BAT</v>
      </c>
      <c r="E407" t="str">
        <f>IFERROR(VLOOKUP(B407,Players!$A$2:$E$251,4,FALSE),"")</f>
        <v>GT</v>
      </c>
      <c r="F407">
        <f>IFERROR(VLOOKUP(B407,Players!$A$2:$E$251,5,FALSE),"")</f>
        <v>0</v>
      </c>
      <c r="H407" t="s">
        <v>891</v>
      </c>
    </row>
    <row r="408" spans="1:8" x14ac:dyDescent="0.2">
      <c r="A408" t="s">
        <v>619</v>
      </c>
      <c r="B408" t="s">
        <v>169</v>
      </c>
      <c r="C408" t="str">
        <f>IFERROR(VLOOKUP(B408,Players!$A$2:$E$251,2,FALSE),"")</f>
        <v>Sai Sudharsan</v>
      </c>
      <c r="D408" t="str">
        <f>IFERROR(VLOOKUP(B408,Players!$A$2:$E$251,3,FALSE),"")</f>
        <v>BAT</v>
      </c>
      <c r="E408" t="str">
        <f>IFERROR(VLOOKUP(B408,Players!$A$2:$E$251,4,FALSE),"")</f>
        <v>GT</v>
      </c>
      <c r="F408">
        <f>IFERROR(VLOOKUP(B408,Players!$A$2:$E$251,5,FALSE),"")</f>
        <v>0</v>
      </c>
      <c r="H408" t="s">
        <v>891</v>
      </c>
    </row>
    <row r="409" spans="1:8" x14ac:dyDescent="0.2">
      <c r="A409" t="s">
        <v>619</v>
      </c>
      <c r="B409" t="s">
        <v>171</v>
      </c>
      <c r="C409" t="str">
        <f>IFERROR(VLOOKUP(B409,Players!$A$2:$E$251,2,FALSE),"")</f>
        <v>Nishant Sindhu</v>
      </c>
      <c r="D409" t="str">
        <f>IFERROR(VLOOKUP(B409,Players!$A$2:$E$251,3,FALSE),"")</f>
        <v>AR</v>
      </c>
      <c r="E409" t="str">
        <f>IFERROR(VLOOKUP(B409,Players!$A$2:$E$251,4,FALSE),"")</f>
        <v>GT</v>
      </c>
      <c r="F409">
        <f>IFERROR(VLOOKUP(B409,Players!$A$2:$E$251,5,FALSE),"")</f>
        <v>0</v>
      </c>
      <c r="H409" t="s">
        <v>891</v>
      </c>
    </row>
    <row r="410" spans="1:8" x14ac:dyDescent="0.2">
      <c r="A410" t="s">
        <v>619</v>
      </c>
      <c r="B410" t="s">
        <v>173</v>
      </c>
      <c r="C410" t="str">
        <f>IFERROR(VLOOKUP(B410,Players!$A$2:$E$251,2,FALSE),"")</f>
        <v>Washington Sundar</v>
      </c>
      <c r="D410" t="str">
        <f>IFERROR(VLOOKUP(B410,Players!$A$2:$E$251,3,FALSE),"")</f>
        <v>AR</v>
      </c>
      <c r="E410" t="str">
        <f>IFERROR(VLOOKUP(B410,Players!$A$2:$E$251,4,FALSE),"")</f>
        <v>GT</v>
      </c>
      <c r="F410">
        <f>IFERROR(VLOOKUP(B410,Players!$A$2:$E$251,5,FALSE),"")</f>
        <v>0</v>
      </c>
      <c r="H410" t="s">
        <v>891</v>
      </c>
    </row>
    <row r="411" spans="1:8" x14ac:dyDescent="0.2">
      <c r="A411" t="s">
        <v>619</v>
      </c>
      <c r="B411" t="s">
        <v>175</v>
      </c>
      <c r="C411" t="str">
        <f>IFERROR(VLOOKUP(B411,Players!$A$2:$E$251,2,FALSE),"")</f>
        <v>Mohd. Arshad Khan</v>
      </c>
      <c r="D411" t="str">
        <f>IFERROR(VLOOKUP(B411,Players!$A$2:$E$251,3,FALSE),"")</f>
        <v>AR</v>
      </c>
      <c r="E411" t="str">
        <f>IFERROR(VLOOKUP(B411,Players!$A$2:$E$251,4,FALSE),"")</f>
        <v>GT</v>
      </c>
      <c r="F411">
        <f>IFERROR(VLOOKUP(B411,Players!$A$2:$E$251,5,FALSE),"")</f>
        <v>0</v>
      </c>
      <c r="H411" t="s">
        <v>891</v>
      </c>
    </row>
    <row r="412" spans="1:8" x14ac:dyDescent="0.2">
      <c r="A412" t="s">
        <v>619</v>
      </c>
      <c r="B412" t="s">
        <v>177</v>
      </c>
      <c r="C412" t="str">
        <f>IFERROR(VLOOKUP(B412,Players!$A$2:$E$251,2,FALSE),"")</f>
        <v>Sai Kishore</v>
      </c>
      <c r="D412" t="str">
        <f>IFERROR(VLOOKUP(B412,Players!$A$2:$E$251,3,FALSE),"")</f>
        <v>AR</v>
      </c>
      <c r="E412" t="str">
        <f>IFERROR(VLOOKUP(B412,Players!$A$2:$E$251,4,FALSE),"")</f>
        <v>GT</v>
      </c>
      <c r="F412">
        <f>IFERROR(VLOOKUP(B412,Players!$A$2:$E$251,5,FALSE),"")</f>
        <v>0</v>
      </c>
      <c r="H412" t="s">
        <v>891</v>
      </c>
    </row>
    <row r="413" spans="1:8" x14ac:dyDescent="0.2">
      <c r="A413" t="s">
        <v>619</v>
      </c>
      <c r="B413" t="s">
        <v>179</v>
      </c>
      <c r="C413" t="str">
        <f>IFERROR(VLOOKUP(B413,Players!$A$2:$E$251,2,FALSE),"")</f>
        <v>Jayant Yadav</v>
      </c>
      <c r="D413" t="str">
        <f>IFERROR(VLOOKUP(B413,Players!$A$2:$E$251,3,FALSE),"")</f>
        <v>AR</v>
      </c>
      <c r="E413" t="str">
        <f>IFERROR(VLOOKUP(B413,Players!$A$2:$E$251,4,FALSE),"")</f>
        <v>GT</v>
      </c>
      <c r="F413">
        <f>IFERROR(VLOOKUP(B413,Players!$A$2:$E$251,5,FALSE),"")</f>
        <v>0</v>
      </c>
      <c r="H413" t="s">
        <v>891</v>
      </c>
    </row>
    <row r="414" spans="1:8" x14ac:dyDescent="0.2">
      <c r="A414" t="s">
        <v>619</v>
      </c>
      <c r="B414" t="s">
        <v>181</v>
      </c>
      <c r="C414" t="str">
        <f>IFERROR(VLOOKUP(B414,Players!$A$2:$E$251,2,FALSE),"")</f>
        <v>Jason Holder</v>
      </c>
      <c r="D414" t="str">
        <f>IFERROR(VLOOKUP(B414,Players!$A$2:$E$251,3,FALSE),"")</f>
        <v>AR</v>
      </c>
      <c r="E414" t="str">
        <f>IFERROR(VLOOKUP(B414,Players!$A$2:$E$251,4,FALSE),"")</f>
        <v>GT</v>
      </c>
      <c r="F414">
        <f>IFERROR(VLOOKUP(B414,Players!$A$2:$E$251,5,FALSE),"")</f>
        <v>0</v>
      </c>
      <c r="H414" t="s">
        <v>891</v>
      </c>
    </row>
    <row r="415" spans="1:8" x14ac:dyDescent="0.2">
      <c r="A415" t="s">
        <v>619</v>
      </c>
      <c r="B415" t="s">
        <v>183</v>
      </c>
      <c r="C415" t="str">
        <f>IFERROR(VLOOKUP(B415,Players!$A$2:$E$251,2,FALSE),"")</f>
        <v>Rahul Tewatia</v>
      </c>
      <c r="D415" t="str">
        <f>IFERROR(VLOOKUP(B415,Players!$A$2:$E$251,3,FALSE),"")</f>
        <v>AR</v>
      </c>
      <c r="E415" t="str">
        <f>IFERROR(VLOOKUP(B415,Players!$A$2:$E$251,4,FALSE),"")</f>
        <v>GT</v>
      </c>
      <c r="F415">
        <f>IFERROR(VLOOKUP(B415,Players!$A$2:$E$251,5,FALSE),"")</f>
        <v>0</v>
      </c>
      <c r="H415" t="s">
        <v>891</v>
      </c>
    </row>
    <row r="416" spans="1:8" x14ac:dyDescent="0.2">
      <c r="A416" t="s">
        <v>619</v>
      </c>
      <c r="B416" t="s">
        <v>185</v>
      </c>
      <c r="C416" t="str">
        <f>IFERROR(VLOOKUP(B416,Players!$A$2:$E$251,2,FALSE),"")</f>
        <v>Shahrukh Khan</v>
      </c>
      <c r="D416" t="str">
        <f>IFERROR(VLOOKUP(B416,Players!$A$2:$E$251,3,FALSE),"")</f>
        <v>AR</v>
      </c>
      <c r="E416" t="str">
        <f>IFERROR(VLOOKUP(B416,Players!$A$2:$E$251,4,FALSE),"")</f>
        <v>GT</v>
      </c>
      <c r="F416">
        <f>IFERROR(VLOOKUP(B416,Players!$A$2:$E$251,5,FALSE),"")</f>
        <v>0</v>
      </c>
      <c r="H416" t="s">
        <v>891</v>
      </c>
    </row>
    <row r="417" spans="1:8" x14ac:dyDescent="0.2">
      <c r="A417" t="s">
        <v>619</v>
      </c>
      <c r="B417" t="s">
        <v>187</v>
      </c>
      <c r="C417" t="str">
        <f>IFERROR(VLOOKUP(B417,Players!$A$2:$E$251,2,FALSE),"")</f>
        <v>Kagiso Rabada</v>
      </c>
      <c r="D417" t="str">
        <f>IFERROR(VLOOKUP(B417,Players!$A$2:$E$251,3,FALSE),"")</f>
        <v>BWL</v>
      </c>
      <c r="E417" t="str">
        <f>IFERROR(VLOOKUP(B417,Players!$A$2:$E$251,4,FALSE),"")</f>
        <v>GT</v>
      </c>
      <c r="F417">
        <f>IFERROR(VLOOKUP(B417,Players!$A$2:$E$251,5,FALSE),"")</f>
        <v>0</v>
      </c>
      <c r="H417" t="s">
        <v>891</v>
      </c>
    </row>
    <row r="418" spans="1:8" x14ac:dyDescent="0.2">
      <c r="A418" t="s">
        <v>619</v>
      </c>
      <c r="B418" t="s">
        <v>189</v>
      </c>
      <c r="C418" t="str">
        <f>IFERROR(VLOOKUP(B418,Players!$A$2:$E$251,2,FALSE),"")</f>
        <v>Mohammed Siraj</v>
      </c>
      <c r="D418" t="str">
        <f>IFERROR(VLOOKUP(B418,Players!$A$2:$E$251,3,FALSE),"")</f>
        <v>BWL</v>
      </c>
      <c r="E418" t="str">
        <f>IFERROR(VLOOKUP(B418,Players!$A$2:$E$251,4,FALSE),"")</f>
        <v>GT</v>
      </c>
      <c r="F418">
        <f>IFERROR(VLOOKUP(B418,Players!$A$2:$E$251,5,FALSE),"")</f>
        <v>0</v>
      </c>
      <c r="H418" t="s">
        <v>891</v>
      </c>
    </row>
    <row r="419" spans="1:8" x14ac:dyDescent="0.2">
      <c r="A419" t="s">
        <v>619</v>
      </c>
      <c r="B419" t="s">
        <v>191</v>
      </c>
      <c r="C419" t="str">
        <f>IFERROR(VLOOKUP(B419,Players!$A$2:$E$251,2,FALSE),"")</f>
        <v>Prasidh Krishna</v>
      </c>
      <c r="D419" t="str">
        <f>IFERROR(VLOOKUP(B419,Players!$A$2:$E$251,3,FALSE),"")</f>
        <v>BWL</v>
      </c>
      <c r="E419" t="str">
        <f>IFERROR(VLOOKUP(B419,Players!$A$2:$E$251,4,FALSE),"")</f>
        <v>GT</v>
      </c>
      <c r="F419">
        <f>IFERROR(VLOOKUP(B419,Players!$A$2:$E$251,5,FALSE),"")</f>
        <v>0</v>
      </c>
      <c r="H419" t="s">
        <v>891</v>
      </c>
    </row>
    <row r="420" spans="1:8" x14ac:dyDescent="0.2">
      <c r="A420" t="s">
        <v>619</v>
      </c>
      <c r="B420" t="s">
        <v>193</v>
      </c>
      <c r="C420" t="str">
        <f>IFERROR(VLOOKUP(B420,Players!$A$2:$E$251,2,FALSE),"")</f>
        <v>Manav Suthar</v>
      </c>
      <c r="D420" t="str">
        <f>IFERROR(VLOOKUP(B420,Players!$A$2:$E$251,3,FALSE),"")</f>
        <v>BWL</v>
      </c>
      <c r="E420" t="str">
        <f>IFERROR(VLOOKUP(B420,Players!$A$2:$E$251,4,FALSE),"")</f>
        <v>GT</v>
      </c>
      <c r="F420">
        <f>IFERROR(VLOOKUP(B420,Players!$A$2:$E$251,5,FALSE),"")</f>
        <v>0</v>
      </c>
      <c r="H420" t="s">
        <v>891</v>
      </c>
    </row>
    <row r="421" spans="1:8" x14ac:dyDescent="0.2">
      <c r="A421" t="s">
        <v>619</v>
      </c>
      <c r="B421" t="s">
        <v>195</v>
      </c>
      <c r="C421" t="str">
        <f>IFERROR(VLOOKUP(B421,Players!$A$2:$E$251,2,FALSE),"")</f>
        <v>Gurnoor Singh Brar</v>
      </c>
      <c r="D421" t="str">
        <f>IFERROR(VLOOKUP(B421,Players!$A$2:$E$251,3,FALSE),"")</f>
        <v>BWL</v>
      </c>
      <c r="E421" t="str">
        <f>IFERROR(VLOOKUP(B421,Players!$A$2:$E$251,4,FALSE),"")</f>
        <v>GT</v>
      </c>
      <c r="F421">
        <f>IFERROR(VLOOKUP(B421,Players!$A$2:$E$251,5,FALSE),"")</f>
        <v>0</v>
      </c>
      <c r="H421" t="s">
        <v>891</v>
      </c>
    </row>
    <row r="422" spans="1:8" x14ac:dyDescent="0.2">
      <c r="A422" t="s">
        <v>619</v>
      </c>
      <c r="B422" t="s">
        <v>197</v>
      </c>
      <c r="C422" t="str">
        <f>IFERROR(VLOOKUP(B422,Players!$A$2:$E$251,2,FALSE),"")</f>
        <v>Ishant Sharma</v>
      </c>
      <c r="D422" t="str">
        <f>IFERROR(VLOOKUP(B422,Players!$A$2:$E$251,3,FALSE),"")</f>
        <v>BWL</v>
      </c>
      <c r="E422" t="str">
        <f>IFERROR(VLOOKUP(B422,Players!$A$2:$E$251,4,FALSE),"")</f>
        <v>GT</v>
      </c>
      <c r="F422">
        <f>IFERROR(VLOOKUP(B422,Players!$A$2:$E$251,5,FALSE),"")</f>
        <v>0</v>
      </c>
      <c r="H422" t="s">
        <v>891</v>
      </c>
    </row>
    <row r="423" spans="1:8" x14ac:dyDescent="0.2">
      <c r="A423" t="s">
        <v>619</v>
      </c>
      <c r="B423" t="s">
        <v>199</v>
      </c>
      <c r="C423" t="str">
        <f>IFERROR(VLOOKUP(B423,Players!$A$2:$E$251,2,FALSE),"")</f>
        <v>Ashok Sharma</v>
      </c>
      <c r="D423" t="str">
        <f>IFERROR(VLOOKUP(B423,Players!$A$2:$E$251,3,FALSE),"")</f>
        <v>BWL</v>
      </c>
      <c r="E423" t="str">
        <f>IFERROR(VLOOKUP(B423,Players!$A$2:$E$251,4,FALSE),"")</f>
        <v>GT</v>
      </c>
      <c r="F423">
        <f>IFERROR(VLOOKUP(B423,Players!$A$2:$E$251,5,FALSE),"")</f>
        <v>0</v>
      </c>
      <c r="H423" t="s">
        <v>891</v>
      </c>
    </row>
    <row r="424" spans="1:8" x14ac:dyDescent="0.2">
      <c r="A424" t="s">
        <v>619</v>
      </c>
      <c r="B424" t="s">
        <v>201</v>
      </c>
      <c r="C424" t="str">
        <f>IFERROR(VLOOKUP(B424,Players!$A$2:$E$251,2,FALSE),"")</f>
        <v>Luke Wood</v>
      </c>
      <c r="D424" t="str">
        <f>IFERROR(VLOOKUP(B424,Players!$A$2:$E$251,3,FALSE),"")</f>
        <v>BWL</v>
      </c>
      <c r="E424" t="str">
        <f>IFERROR(VLOOKUP(B424,Players!$A$2:$E$251,4,FALSE),"")</f>
        <v>GT</v>
      </c>
      <c r="F424">
        <f>IFERROR(VLOOKUP(B424,Players!$A$2:$E$251,5,FALSE),"")</f>
        <v>0</v>
      </c>
      <c r="H424" t="s">
        <v>891</v>
      </c>
    </row>
    <row r="425" spans="1:8" x14ac:dyDescent="0.2">
      <c r="A425" t="s">
        <v>619</v>
      </c>
      <c r="B425" t="s">
        <v>203</v>
      </c>
      <c r="C425" t="str">
        <f>IFERROR(VLOOKUP(B425,Players!$A$2:$E$251,2,FALSE),"")</f>
        <v>Kulwant Khejroliya</v>
      </c>
      <c r="D425" t="str">
        <f>IFERROR(VLOOKUP(B425,Players!$A$2:$E$251,3,FALSE),"")</f>
        <v>BWL</v>
      </c>
      <c r="E425" t="str">
        <f>IFERROR(VLOOKUP(B425,Players!$A$2:$E$251,4,FALSE),"")</f>
        <v>GT</v>
      </c>
      <c r="F425">
        <f>IFERROR(VLOOKUP(B425,Players!$A$2:$E$251,5,FALSE),"")</f>
        <v>0</v>
      </c>
      <c r="H425" t="s">
        <v>891</v>
      </c>
    </row>
    <row r="426" spans="1:8" x14ac:dyDescent="0.2">
      <c r="A426" t="s">
        <v>619</v>
      </c>
      <c r="B426" t="s">
        <v>205</v>
      </c>
      <c r="C426" t="str">
        <f>IFERROR(VLOOKUP(B426,Players!$A$2:$E$251,2,FALSE),"")</f>
        <v>Rashid Khan</v>
      </c>
      <c r="D426" t="str">
        <f>IFERROR(VLOOKUP(B426,Players!$A$2:$E$251,3,FALSE),"")</f>
        <v>BWL</v>
      </c>
      <c r="E426" t="str">
        <f>IFERROR(VLOOKUP(B426,Players!$A$2:$E$251,4,FALSE),"")</f>
        <v>GT</v>
      </c>
      <c r="F426">
        <f>IFERROR(VLOOKUP(B426,Players!$A$2:$E$251,5,FALSE),"")</f>
        <v>0</v>
      </c>
      <c r="H426" t="s">
        <v>891</v>
      </c>
    </row>
    <row r="427" spans="1:8" x14ac:dyDescent="0.2">
      <c r="A427" t="s">
        <v>619</v>
      </c>
      <c r="B427" t="s">
        <v>415</v>
      </c>
      <c r="C427" t="str">
        <f>IFERROR(VLOOKUP(B427,Players!$A$2:$E$251,2,FALSE),"")</f>
        <v>Shubham Dubey</v>
      </c>
      <c r="D427" t="str">
        <f>IFERROR(VLOOKUP(B427,Players!$A$2:$E$251,3,FALSE),"")</f>
        <v>BAT</v>
      </c>
      <c r="E427" t="str">
        <f>IFERROR(VLOOKUP(B427,Players!$A$2:$E$251,4,FALSE),"")</f>
        <v>RR</v>
      </c>
      <c r="F427">
        <f>IFERROR(VLOOKUP(B427,Players!$A$2:$E$251,5,FALSE),"")</f>
        <v>0</v>
      </c>
      <c r="H427" t="s">
        <v>888</v>
      </c>
    </row>
    <row r="428" spans="1:8" x14ac:dyDescent="0.2">
      <c r="A428" t="s">
        <v>619</v>
      </c>
      <c r="B428" t="s">
        <v>419</v>
      </c>
      <c r="C428" t="str">
        <f>IFERROR(VLOOKUP(B428,Players!$A$2:$E$251,2,FALSE),"")</f>
        <v>Vaibhav Sooryavanshi</v>
      </c>
      <c r="D428" t="str">
        <f>IFERROR(VLOOKUP(B428,Players!$A$2:$E$251,3,FALSE),"")</f>
        <v>BAT</v>
      </c>
      <c r="E428" t="str">
        <f>IFERROR(VLOOKUP(B428,Players!$A$2:$E$251,4,FALSE),"")</f>
        <v>RR</v>
      </c>
      <c r="F428">
        <f>IFERROR(VLOOKUP(B428,Players!$A$2:$E$251,5,FALSE),"")</f>
        <v>0</v>
      </c>
      <c r="H428" t="s">
        <v>888</v>
      </c>
    </row>
    <row r="429" spans="1:8" x14ac:dyDescent="0.2">
      <c r="A429" t="s">
        <v>619</v>
      </c>
      <c r="B429" t="s">
        <v>421</v>
      </c>
      <c r="C429" t="str">
        <f>IFERROR(VLOOKUP(B429,Players!$A$2:$E$251,2,FALSE),"")</f>
        <v>Donovan Ferreira</v>
      </c>
      <c r="D429" t="str">
        <f>IFERROR(VLOOKUP(B429,Players!$A$2:$E$251,3,FALSE),"")</f>
        <v>WK</v>
      </c>
      <c r="E429" t="str">
        <f>IFERROR(VLOOKUP(B429,Players!$A$2:$E$251,4,FALSE),"")</f>
        <v>RR</v>
      </c>
      <c r="F429">
        <f>IFERROR(VLOOKUP(B429,Players!$A$2:$E$251,5,FALSE),"")</f>
        <v>0</v>
      </c>
      <c r="H429" t="s">
        <v>888</v>
      </c>
    </row>
    <row r="430" spans="1:8" x14ac:dyDescent="0.2">
      <c r="A430" t="s">
        <v>619</v>
      </c>
      <c r="B430" t="s">
        <v>423</v>
      </c>
      <c r="C430" t="str">
        <f>IFERROR(VLOOKUP(B430,Players!$A$2:$E$251,2,FALSE),"")</f>
        <v>Lhuan-dre Pretorious</v>
      </c>
      <c r="D430" t="str">
        <f>IFERROR(VLOOKUP(B430,Players!$A$2:$E$251,3,FALSE),"")</f>
        <v>WK</v>
      </c>
      <c r="E430" t="str">
        <f>IFERROR(VLOOKUP(B430,Players!$A$2:$E$251,4,FALSE),"")</f>
        <v>RR</v>
      </c>
      <c r="F430">
        <f>IFERROR(VLOOKUP(B430,Players!$A$2:$E$251,5,FALSE),"")</f>
        <v>0</v>
      </c>
      <c r="H430" t="s">
        <v>888</v>
      </c>
    </row>
    <row r="431" spans="1:8" x14ac:dyDescent="0.2">
      <c r="A431" t="s">
        <v>619</v>
      </c>
      <c r="B431" t="s">
        <v>425</v>
      </c>
      <c r="C431" t="str">
        <f>IFERROR(VLOOKUP(B431,Players!$A$2:$E$251,2,FALSE),"")</f>
        <v>Ravi Singh</v>
      </c>
      <c r="D431" t="str">
        <f>IFERROR(VLOOKUP(B431,Players!$A$2:$E$251,3,FALSE),"")</f>
        <v>WK</v>
      </c>
      <c r="E431" t="str">
        <f>IFERROR(VLOOKUP(B431,Players!$A$2:$E$251,4,FALSE),"")</f>
        <v>RR</v>
      </c>
      <c r="F431">
        <f>IFERROR(VLOOKUP(B431,Players!$A$2:$E$251,5,FALSE),"")</f>
        <v>0</v>
      </c>
      <c r="H431" t="s">
        <v>888</v>
      </c>
    </row>
    <row r="432" spans="1:8" x14ac:dyDescent="0.2">
      <c r="A432" t="s">
        <v>619</v>
      </c>
      <c r="B432" t="s">
        <v>427</v>
      </c>
      <c r="C432" t="str">
        <f>IFERROR(VLOOKUP(B432,Players!$A$2:$E$251,2,FALSE),"")</f>
        <v>Aman Rao Perala</v>
      </c>
      <c r="D432" t="str">
        <f>IFERROR(VLOOKUP(B432,Players!$A$2:$E$251,3,FALSE),"")</f>
        <v>BAT</v>
      </c>
      <c r="E432" t="str">
        <f>IFERROR(VLOOKUP(B432,Players!$A$2:$E$251,4,FALSE),"")</f>
        <v>RR</v>
      </c>
      <c r="F432">
        <f>IFERROR(VLOOKUP(B432,Players!$A$2:$E$251,5,FALSE),"")</f>
        <v>0</v>
      </c>
      <c r="H432" t="s">
        <v>888</v>
      </c>
    </row>
    <row r="433" spans="1:8" x14ac:dyDescent="0.2">
      <c r="A433" t="s">
        <v>619</v>
      </c>
      <c r="B433" t="s">
        <v>429</v>
      </c>
      <c r="C433" t="str">
        <f>IFERROR(VLOOKUP(B433,Players!$A$2:$E$251,2,FALSE),"")</f>
        <v>Shimron Hetmyer</v>
      </c>
      <c r="D433" t="str">
        <f>IFERROR(VLOOKUP(B433,Players!$A$2:$E$251,3,FALSE),"")</f>
        <v>BAT</v>
      </c>
      <c r="E433" t="str">
        <f>IFERROR(VLOOKUP(B433,Players!$A$2:$E$251,4,FALSE),"")</f>
        <v>RR</v>
      </c>
      <c r="F433">
        <f>IFERROR(VLOOKUP(B433,Players!$A$2:$E$251,5,FALSE),"")</f>
        <v>0</v>
      </c>
      <c r="H433" t="s">
        <v>888</v>
      </c>
    </row>
    <row r="434" spans="1:8" x14ac:dyDescent="0.2">
      <c r="A434" t="s">
        <v>619</v>
      </c>
      <c r="B434" t="s">
        <v>431</v>
      </c>
      <c r="C434" t="str">
        <f>IFERROR(VLOOKUP(B434,Players!$A$2:$E$251,2,FALSE),"")</f>
        <v>Yashasvi Jaiswal</v>
      </c>
      <c r="D434" t="str">
        <f>IFERROR(VLOOKUP(B434,Players!$A$2:$E$251,3,FALSE),"")</f>
        <v>BAT</v>
      </c>
      <c r="E434" t="str">
        <f>IFERROR(VLOOKUP(B434,Players!$A$2:$E$251,4,FALSE),"")</f>
        <v>RR</v>
      </c>
      <c r="F434">
        <f>IFERROR(VLOOKUP(B434,Players!$A$2:$E$251,5,FALSE),"")</f>
        <v>0</v>
      </c>
      <c r="H434" t="s">
        <v>888</v>
      </c>
    </row>
    <row r="435" spans="1:8" x14ac:dyDescent="0.2">
      <c r="A435" t="s">
        <v>619</v>
      </c>
      <c r="B435" t="s">
        <v>433</v>
      </c>
      <c r="C435" t="str">
        <f>IFERROR(VLOOKUP(B435,Players!$A$2:$E$251,2,FALSE),"")</f>
        <v>Dhruv Jurel</v>
      </c>
      <c r="D435" t="str">
        <f>IFERROR(VLOOKUP(B435,Players!$A$2:$E$251,3,FALSE),"")</f>
        <v>WK</v>
      </c>
      <c r="E435" t="str">
        <f>IFERROR(VLOOKUP(B435,Players!$A$2:$E$251,4,FALSE),"")</f>
        <v>RR</v>
      </c>
      <c r="F435">
        <f>IFERROR(VLOOKUP(B435,Players!$A$2:$E$251,5,FALSE),"")</f>
        <v>0</v>
      </c>
      <c r="H435" t="s">
        <v>888</v>
      </c>
    </row>
    <row r="436" spans="1:8" x14ac:dyDescent="0.2">
      <c r="A436" t="s">
        <v>619</v>
      </c>
      <c r="B436" t="s">
        <v>435</v>
      </c>
      <c r="C436" t="str">
        <f>IFERROR(VLOOKUP(B436,Players!$A$2:$E$251,2,FALSE),"")</f>
        <v>Riyan Parag</v>
      </c>
      <c r="D436" t="str">
        <f>IFERROR(VLOOKUP(B436,Players!$A$2:$E$251,3,FALSE),"")</f>
        <v>AR</v>
      </c>
      <c r="E436" t="str">
        <f>IFERROR(VLOOKUP(B436,Players!$A$2:$E$251,4,FALSE),"")</f>
        <v>RR</v>
      </c>
      <c r="F436">
        <f>IFERROR(VLOOKUP(B436,Players!$A$2:$E$251,5,FALSE),"")</f>
        <v>0</v>
      </c>
      <c r="H436" t="s">
        <v>888</v>
      </c>
    </row>
    <row r="437" spans="1:8" x14ac:dyDescent="0.2">
      <c r="A437" t="s">
        <v>619</v>
      </c>
      <c r="B437" t="s">
        <v>437</v>
      </c>
      <c r="C437" t="str">
        <f>IFERROR(VLOOKUP(B437,Players!$A$2:$E$251,2,FALSE),"")</f>
        <v>Yudhvir Singh Charak</v>
      </c>
      <c r="D437" t="str">
        <f>IFERROR(VLOOKUP(B437,Players!$A$2:$E$251,3,FALSE),"")</f>
        <v>AR</v>
      </c>
      <c r="E437" t="str">
        <f>IFERROR(VLOOKUP(B437,Players!$A$2:$E$251,4,FALSE),"")</f>
        <v>RR</v>
      </c>
      <c r="F437">
        <f>IFERROR(VLOOKUP(B437,Players!$A$2:$E$251,5,FALSE),"")</f>
        <v>0</v>
      </c>
      <c r="H437" t="s">
        <v>888</v>
      </c>
    </row>
    <row r="438" spans="1:8" x14ac:dyDescent="0.2">
      <c r="A438" t="s">
        <v>619</v>
      </c>
      <c r="B438" t="s">
        <v>439</v>
      </c>
      <c r="C438" t="str">
        <f>IFERROR(VLOOKUP(B438,Players!$A$2:$E$251,2,FALSE),"")</f>
        <v>Ravindra Jadeja</v>
      </c>
      <c r="D438" t="str">
        <f>IFERROR(VLOOKUP(B438,Players!$A$2:$E$251,3,FALSE),"")</f>
        <v>AR</v>
      </c>
      <c r="E438" t="str">
        <f>IFERROR(VLOOKUP(B438,Players!$A$2:$E$251,4,FALSE),"")</f>
        <v>RR</v>
      </c>
      <c r="F438">
        <f>IFERROR(VLOOKUP(B438,Players!$A$2:$E$251,5,FALSE),"")</f>
        <v>0</v>
      </c>
      <c r="H438" t="s">
        <v>888</v>
      </c>
    </row>
    <row r="439" spans="1:8" x14ac:dyDescent="0.2">
      <c r="A439" t="s">
        <v>619</v>
      </c>
      <c r="B439" t="s">
        <v>441</v>
      </c>
      <c r="C439" t="str">
        <f>IFERROR(VLOOKUP(B439,Players!$A$2:$E$251,2,FALSE),"")</f>
        <v>Dasun Shanaka</v>
      </c>
      <c r="D439" t="str">
        <f>IFERROR(VLOOKUP(B439,Players!$A$2:$E$251,3,FALSE),"")</f>
        <v>AR</v>
      </c>
      <c r="E439" t="str">
        <f>IFERROR(VLOOKUP(B439,Players!$A$2:$E$251,4,FALSE),"")</f>
        <v>RR</v>
      </c>
      <c r="F439">
        <f>IFERROR(VLOOKUP(B439,Players!$A$2:$E$251,5,FALSE),"")</f>
        <v>0</v>
      </c>
      <c r="H439" t="s">
        <v>888</v>
      </c>
    </row>
    <row r="440" spans="1:8" x14ac:dyDescent="0.2">
      <c r="A440" t="s">
        <v>619</v>
      </c>
      <c r="B440" t="s">
        <v>443</v>
      </c>
      <c r="C440" t="str">
        <f>IFERROR(VLOOKUP(B440,Players!$A$2:$E$251,2,FALSE),"")</f>
        <v>Jofra Archer</v>
      </c>
      <c r="D440" t="str">
        <f>IFERROR(VLOOKUP(B440,Players!$A$2:$E$251,3,FALSE),"")</f>
        <v>BWL</v>
      </c>
      <c r="E440" t="str">
        <f>IFERROR(VLOOKUP(B440,Players!$A$2:$E$251,4,FALSE),"")</f>
        <v>RR</v>
      </c>
      <c r="F440">
        <f>IFERROR(VLOOKUP(B440,Players!$A$2:$E$251,5,FALSE),"")</f>
        <v>0</v>
      </c>
      <c r="H440" t="s">
        <v>888</v>
      </c>
    </row>
    <row r="441" spans="1:8" x14ac:dyDescent="0.2">
      <c r="A441" t="s">
        <v>619</v>
      </c>
      <c r="B441" t="s">
        <v>445</v>
      </c>
      <c r="C441" t="str">
        <f>IFERROR(VLOOKUP(B441,Players!$A$2:$E$251,2,FALSE),"")</f>
        <v>Tushar Deshpande</v>
      </c>
      <c r="D441" t="str">
        <f>IFERROR(VLOOKUP(B441,Players!$A$2:$E$251,3,FALSE),"")</f>
        <v>BWL</v>
      </c>
      <c r="E441" t="str">
        <f>IFERROR(VLOOKUP(B441,Players!$A$2:$E$251,4,FALSE),"")</f>
        <v>RR</v>
      </c>
      <c r="F441">
        <f>IFERROR(VLOOKUP(B441,Players!$A$2:$E$251,5,FALSE),"")</f>
        <v>0</v>
      </c>
      <c r="H441" t="s">
        <v>888</v>
      </c>
    </row>
    <row r="442" spans="1:8" x14ac:dyDescent="0.2">
      <c r="A442" t="s">
        <v>619</v>
      </c>
      <c r="B442" t="s">
        <v>447</v>
      </c>
      <c r="C442" t="str">
        <f>IFERROR(VLOOKUP(B442,Players!$A$2:$E$251,2,FALSE),"")</f>
        <v>Kwena Maphaka</v>
      </c>
      <c r="D442" t="str">
        <f>IFERROR(VLOOKUP(B442,Players!$A$2:$E$251,3,FALSE),"")</f>
        <v>BWL</v>
      </c>
      <c r="E442" t="str">
        <f>IFERROR(VLOOKUP(B442,Players!$A$2:$E$251,4,FALSE),"")</f>
        <v>RR</v>
      </c>
      <c r="F442">
        <f>IFERROR(VLOOKUP(B442,Players!$A$2:$E$251,5,FALSE),"")</f>
        <v>0</v>
      </c>
      <c r="H442" t="s">
        <v>888</v>
      </c>
    </row>
    <row r="443" spans="1:8" x14ac:dyDescent="0.2">
      <c r="A443" t="s">
        <v>619</v>
      </c>
      <c r="B443" t="s">
        <v>449</v>
      </c>
      <c r="C443" t="str">
        <f>IFERROR(VLOOKUP(B443,Players!$A$2:$E$251,2,FALSE),"")</f>
        <v>Ravi Bishnoi</v>
      </c>
      <c r="D443" t="str">
        <f>IFERROR(VLOOKUP(B443,Players!$A$2:$E$251,3,FALSE),"")</f>
        <v>BWL</v>
      </c>
      <c r="E443" t="str">
        <f>IFERROR(VLOOKUP(B443,Players!$A$2:$E$251,4,FALSE),"")</f>
        <v>RR</v>
      </c>
      <c r="F443">
        <f>IFERROR(VLOOKUP(B443,Players!$A$2:$E$251,5,FALSE),"")</f>
        <v>0</v>
      </c>
      <c r="H443" t="s">
        <v>888</v>
      </c>
    </row>
    <row r="444" spans="1:8" x14ac:dyDescent="0.2">
      <c r="A444" t="s">
        <v>619</v>
      </c>
      <c r="B444" t="s">
        <v>451</v>
      </c>
      <c r="C444" t="str">
        <f>IFERROR(VLOOKUP(B444,Players!$A$2:$E$251,2,FALSE),"")</f>
        <v>Sushant Mishra</v>
      </c>
      <c r="D444" t="str">
        <f>IFERROR(VLOOKUP(B444,Players!$A$2:$E$251,3,FALSE),"")</f>
        <v>BWL</v>
      </c>
      <c r="E444" t="str">
        <f>IFERROR(VLOOKUP(B444,Players!$A$2:$E$251,4,FALSE),"")</f>
        <v>RR</v>
      </c>
      <c r="F444">
        <f>IFERROR(VLOOKUP(B444,Players!$A$2:$E$251,5,FALSE),"")</f>
        <v>0</v>
      </c>
      <c r="H444" t="s">
        <v>888</v>
      </c>
    </row>
    <row r="445" spans="1:8" x14ac:dyDescent="0.2">
      <c r="A445" t="s">
        <v>619</v>
      </c>
      <c r="B445" t="s">
        <v>453</v>
      </c>
      <c r="C445" t="str">
        <f>IFERROR(VLOOKUP(B445,Players!$A$2:$E$251,2,FALSE),"")</f>
        <v>Yash Raj Punja</v>
      </c>
      <c r="D445" t="str">
        <f>IFERROR(VLOOKUP(B445,Players!$A$2:$E$251,3,FALSE),"")</f>
        <v>BWL</v>
      </c>
      <c r="E445" t="str">
        <f>IFERROR(VLOOKUP(B445,Players!$A$2:$E$251,4,FALSE),"")</f>
        <v>RR</v>
      </c>
      <c r="F445">
        <f>IFERROR(VLOOKUP(B445,Players!$A$2:$E$251,5,FALSE),"")</f>
        <v>0</v>
      </c>
      <c r="H445" t="s">
        <v>888</v>
      </c>
    </row>
    <row r="446" spans="1:8" x14ac:dyDescent="0.2">
      <c r="A446" t="s">
        <v>619</v>
      </c>
      <c r="B446" t="s">
        <v>455</v>
      </c>
      <c r="C446" t="str">
        <f>IFERROR(VLOOKUP(B446,Players!$A$2:$E$251,2,FALSE),"")</f>
        <v>Vignesh Puthur</v>
      </c>
      <c r="D446" t="str">
        <f>IFERROR(VLOOKUP(B446,Players!$A$2:$E$251,3,FALSE),"")</f>
        <v>BWL</v>
      </c>
      <c r="E446" t="str">
        <f>IFERROR(VLOOKUP(B446,Players!$A$2:$E$251,4,FALSE),"")</f>
        <v>RR</v>
      </c>
      <c r="F446">
        <f>IFERROR(VLOOKUP(B446,Players!$A$2:$E$251,5,FALSE),"")</f>
        <v>0</v>
      </c>
      <c r="H446" t="s">
        <v>888</v>
      </c>
    </row>
    <row r="447" spans="1:8" x14ac:dyDescent="0.2">
      <c r="A447" t="s">
        <v>619</v>
      </c>
      <c r="B447" t="s">
        <v>457</v>
      </c>
      <c r="C447" t="str">
        <f>IFERROR(VLOOKUP(B447,Players!$A$2:$E$251,2,FALSE),"")</f>
        <v>Brijesh Sharma</v>
      </c>
      <c r="D447" t="str">
        <f>IFERROR(VLOOKUP(B447,Players!$A$2:$E$251,3,FALSE),"")</f>
        <v>BWL</v>
      </c>
      <c r="E447" t="str">
        <f>IFERROR(VLOOKUP(B447,Players!$A$2:$E$251,4,FALSE),"")</f>
        <v>RR</v>
      </c>
      <c r="F447">
        <f>IFERROR(VLOOKUP(B447,Players!$A$2:$E$251,5,FALSE),"")</f>
        <v>0</v>
      </c>
      <c r="H447" t="s">
        <v>888</v>
      </c>
    </row>
    <row r="448" spans="1:8" x14ac:dyDescent="0.2">
      <c r="A448" t="s">
        <v>619</v>
      </c>
      <c r="B448" t="s">
        <v>459</v>
      </c>
      <c r="C448" t="str">
        <f>IFERROR(VLOOKUP(B448,Players!$A$2:$E$251,2,FALSE),"")</f>
        <v>Adam Milne</v>
      </c>
      <c r="D448" t="str">
        <f>IFERROR(VLOOKUP(B448,Players!$A$2:$E$251,3,FALSE),"")</f>
        <v>BWL</v>
      </c>
      <c r="E448" t="str">
        <f>IFERROR(VLOOKUP(B448,Players!$A$2:$E$251,4,FALSE),"")</f>
        <v>RR</v>
      </c>
      <c r="F448">
        <f>IFERROR(VLOOKUP(B448,Players!$A$2:$E$251,5,FALSE),"")</f>
        <v>0</v>
      </c>
      <c r="H448" t="s">
        <v>888</v>
      </c>
    </row>
    <row r="449" spans="1:8" x14ac:dyDescent="0.2">
      <c r="A449" t="s">
        <v>619</v>
      </c>
      <c r="B449" t="s">
        <v>461</v>
      </c>
      <c r="C449" t="str">
        <f>IFERROR(VLOOKUP(B449,Players!$A$2:$E$251,2,FALSE),"")</f>
        <v>Kuldeep Sen</v>
      </c>
      <c r="D449" t="str">
        <f>IFERROR(VLOOKUP(B449,Players!$A$2:$E$251,3,FALSE),"")</f>
        <v>BWL</v>
      </c>
      <c r="E449" t="str">
        <f>IFERROR(VLOOKUP(B449,Players!$A$2:$E$251,4,FALSE),"")</f>
        <v>RR</v>
      </c>
      <c r="F449">
        <f>IFERROR(VLOOKUP(B449,Players!$A$2:$E$251,5,FALSE),"")</f>
        <v>0</v>
      </c>
      <c r="H449" t="s">
        <v>888</v>
      </c>
    </row>
    <row r="450" spans="1:8" x14ac:dyDescent="0.2">
      <c r="A450" t="s">
        <v>619</v>
      </c>
      <c r="B450" t="s">
        <v>463</v>
      </c>
      <c r="C450" t="str">
        <f>IFERROR(VLOOKUP(B450,Players!$A$2:$E$251,2,FALSE),"")</f>
        <v>Sandeep Sharma</v>
      </c>
      <c r="D450" t="str">
        <f>IFERROR(VLOOKUP(B450,Players!$A$2:$E$251,3,FALSE),"")</f>
        <v>BWL</v>
      </c>
      <c r="E450" t="str">
        <f>IFERROR(VLOOKUP(B450,Players!$A$2:$E$251,4,FALSE),"")</f>
        <v>RR</v>
      </c>
      <c r="F450">
        <f>IFERROR(VLOOKUP(B450,Players!$A$2:$E$251,5,FALSE),"")</f>
        <v>0</v>
      </c>
      <c r="H450" t="s">
        <v>888</v>
      </c>
    </row>
    <row r="451" spans="1:8" x14ac:dyDescent="0.2">
      <c r="A451" t="s">
        <v>619</v>
      </c>
      <c r="B451" t="s">
        <v>465</v>
      </c>
      <c r="C451" t="str">
        <f>IFERROR(VLOOKUP(B451,Players!$A$2:$E$251,2,FALSE),"")</f>
        <v>Nandre Burger</v>
      </c>
      <c r="D451" t="str">
        <f>IFERROR(VLOOKUP(B451,Players!$A$2:$E$251,3,FALSE),"")</f>
        <v>BWL</v>
      </c>
      <c r="E451" t="str">
        <f>IFERROR(VLOOKUP(B451,Players!$A$2:$E$251,4,FALSE),"")</f>
        <v>RR</v>
      </c>
      <c r="F451">
        <f>IFERROR(VLOOKUP(B451,Players!$A$2:$E$251,5,FALSE),"")</f>
        <v>0</v>
      </c>
      <c r="H451" t="s">
        <v>888</v>
      </c>
    </row>
    <row r="452" spans="1:8" x14ac:dyDescent="0.2">
      <c r="A452" t="s">
        <v>624</v>
      </c>
      <c r="B452" t="s">
        <v>519</v>
      </c>
      <c r="C452" t="str">
        <f>IFERROR(VLOOKUP(B452,Players!$A$2:$E$251,2,FALSE),"")</f>
        <v>Ishan Kishan</v>
      </c>
      <c r="D452" t="str">
        <f>IFERROR(VLOOKUP(B452,Players!$A$2:$E$251,3,FALSE),"")</f>
        <v>WK</v>
      </c>
      <c r="E452" t="str">
        <f>IFERROR(VLOOKUP(B452,Players!$A$2:$E$251,4,FALSE),"")</f>
        <v>SRH</v>
      </c>
      <c r="F452">
        <f>IFERROR(VLOOKUP(B452,Players!$A$2:$E$251,5,FALSE),"")</f>
        <v>0</v>
      </c>
      <c r="H452" t="s">
        <v>885</v>
      </c>
    </row>
    <row r="453" spans="1:8" x14ac:dyDescent="0.2">
      <c r="A453" t="s">
        <v>624</v>
      </c>
      <c r="B453" t="s">
        <v>523</v>
      </c>
      <c r="C453" t="str">
        <f>IFERROR(VLOOKUP(B453,Players!$A$2:$E$251,2,FALSE),"")</f>
        <v>Aniket Verma</v>
      </c>
      <c r="D453" t="str">
        <f>IFERROR(VLOOKUP(B453,Players!$A$2:$E$251,3,FALSE),"")</f>
        <v>BAT</v>
      </c>
      <c r="E453" t="str">
        <f>IFERROR(VLOOKUP(B453,Players!$A$2:$E$251,4,FALSE),"")</f>
        <v>SRH</v>
      </c>
      <c r="F453">
        <f>IFERROR(VLOOKUP(B453,Players!$A$2:$E$251,5,FALSE),"")</f>
        <v>0</v>
      </c>
      <c r="H453" t="s">
        <v>885</v>
      </c>
    </row>
    <row r="454" spans="1:8" x14ac:dyDescent="0.2">
      <c r="A454" t="s">
        <v>624</v>
      </c>
      <c r="B454" t="s">
        <v>525</v>
      </c>
      <c r="C454" t="str">
        <f>IFERROR(VLOOKUP(B454,Players!$A$2:$E$251,2,FALSE),"")</f>
        <v>Smaran Ravichandran</v>
      </c>
      <c r="D454" t="str">
        <f>IFERROR(VLOOKUP(B454,Players!$A$2:$E$251,3,FALSE),"")</f>
        <v>BAT</v>
      </c>
      <c r="E454" t="str">
        <f>IFERROR(VLOOKUP(B454,Players!$A$2:$E$251,4,FALSE),"")</f>
        <v>SRH</v>
      </c>
      <c r="F454">
        <f>IFERROR(VLOOKUP(B454,Players!$A$2:$E$251,5,FALSE),"")</f>
        <v>0</v>
      </c>
      <c r="H454" t="s">
        <v>885</v>
      </c>
    </row>
    <row r="455" spans="1:8" x14ac:dyDescent="0.2">
      <c r="A455" t="s">
        <v>624</v>
      </c>
      <c r="B455" t="s">
        <v>527</v>
      </c>
      <c r="C455" t="str">
        <f>IFERROR(VLOOKUP(B455,Players!$A$2:$E$251,2,FALSE),"")</f>
        <v>Salil Arora</v>
      </c>
      <c r="D455" t="str">
        <f>IFERROR(VLOOKUP(B455,Players!$A$2:$E$251,3,FALSE),"")</f>
        <v>WK</v>
      </c>
      <c r="E455" t="str">
        <f>IFERROR(VLOOKUP(B455,Players!$A$2:$E$251,4,FALSE),"")</f>
        <v>SRH</v>
      </c>
      <c r="F455">
        <f>IFERROR(VLOOKUP(B455,Players!$A$2:$E$251,5,FALSE),"")</f>
        <v>0</v>
      </c>
      <c r="H455" t="s">
        <v>885</v>
      </c>
    </row>
    <row r="456" spans="1:8" x14ac:dyDescent="0.2">
      <c r="A456" t="s">
        <v>624</v>
      </c>
      <c r="B456" t="s">
        <v>529</v>
      </c>
      <c r="C456" t="str">
        <f>IFERROR(VLOOKUP(B456,Players!$A$2:$E$251,2,FALSE),"")</f>
        <v>Heinrich Klaasen</v>
      </c>
      <c r="D456" t="str">
        <f>IFERROR(VLOOKUP(B456,Players!$A$2:$E$251,3,FALSE),"")</f>
        <v>WK</v>
      </c>
      <c r="E456" t="str">
        <f>IFERROR(VLOOKUP(B456,Players!$A$2:$E$251,4,FALSE),"")</f>
        <v>SRH</v>
      </c>
      <c r="F456">
        <f>IFERROR(VLOOKUP(B456,Players!$A$2:$E$251,5,FALSE),"")</f>
        <v>0</v>
      </c>
      <c r="H456" t="s">
        <v>885</v>
      </c>
    </row>
    <row r="457" spans="1:8" x14ac:dyDescent="0.2">
      <c r="A457" t="s">
        <v>624</v>
      </c>
      <c r="B457" t="s">
        <v>531</v>
      </c>
      <c r="C457" t="str">
        <f>IFERROR(VLOOKUP(B457,Players!$A$2:$E$251,2,FALSE),"")</f>
        <v>Travis Head</v>
      </c>
      <c r="D457" t="str">
        <f>IFERROR(VLOOKUP(B457,Players!$A$2:$E$251,3,FALSE),"")</f>
        <v>BAT</v>
      </c>
      <c r="E457" t="str">
        <f>IFERROR(VLOOKUP(B457,Players!$A$2:$E$251,4,FALSE),"")</f>
        <v>SRH</v>
      </c>
      <c r="F457">
        <f>IFERROR(VLOOKUP(B457,Players!$A$2:$E$251,5,FALSE),"")</f>
        <v>0</v>
      </c>
      <c r="H457" t="s">
        <v>885</v>
      </c>
    </row>
    <row r="458" spans="1:8" x14ac:dyDescent="0.2">
      <c r="A458" t="s">
        <v>624</v>
      </c>
      <c r="B458" t="s">
        <v>533</v>
      </c>
      <c r="C458" t="str">
        <f>IFERROR(VLOOKUP(B458,Players!$A$2:$E$251,2,FALSE),"")</f>
        <v>Harshal Patel</v>
      </c>
      <c r="D458" t="str">
        <f>IFERROR(VLOOKUP(B458,Players!$A$2:$E$251,3,FALSE),"")</f>
        <v>AR</v>
      </c>
      <c r="E458" t="str">
        <f>IFERROR(VLOOKUP(B458,Players!$A$2:$E$251,4,FALSE),"")</f>
        <v>SRH</v>
      </c>
      <c r="F458">
        <f>IFERROR(VLOOKUP(B458,Players!$A$2:$E$251,5,FALSE),"")</f>
        <v>0</v>
      </c>
      <c r="H458" t="s">
        <v>885</v>
      </c>
    </row>
    <row r="459" spans="1:8" x14ac:dyDescent="0.2">
      <c r="A459" t="s">
        <v>624</v>
      </c>
      <c r="B459" t="s">
        <v>535</v>
      </c>
      <c r="C459" t="str">
        <f>IFERROR(VLOOKUP(B459,Players!$A$2:$E$251,2,FALSE),"")</f>
        <v>Kamindu Mendis</v>
      </c>
      <c r="D459" t="str">
        <f>IFERROR(VLOOKUP(B459,Players!$A$2:$E$251,3,FALSE),"")</f>
        <v>AR</v>
      </c>
      <c r="E459" t="str">
        <f>IFERROR(VLOOKUP(B459,Players!$A$2:$E$251,4,FALSE),"")</f>
        <v>SRH</v>
      </c>
      <c r="F459">
        <f>IFERROR(VLOOKUP(B459,Players!$A$2:$E$251,5,FALSE),"")</f>
        <v>0</v>
      </c>
      <c r="H459" t="s">
        <v>885</v>
      </c>
    </row>
    <row r="460" spans="1:8" x14ac:dyDescent="0.2">
      <c r="A460" t="s">
        <v>624</v>
      </c>
      <c r="B460" t="s">
        <v>537</v>
      </c>
      <c r="C460" t="str">
        <f>IFERROR(VLOOKUP(B460,Players!$A$2:$E$251,2,FALSE),"")</f>
        <v>Harsh Dubey</v>
      </c>
      <c r="D460" t="str">
        <f>IFERROR(VLOOKUP(B460,Players!$A$2:$E$251,3,FALSE),"")</f>
        <v>AR</v>
      </c>
      <c r="E460" t="str">
        <f>IFERROR(VLOOKUP(B460,Players!$A$2:$E$251,4,FALSE),"")</f>
        <v>SRH</v>
      </c>
      <c r="F460">
        <f>IFERROR(VLOOKUP(B460,Players!$A$2:$E$251,5,FALSE),"")</f>
        <v>0</v>
      </c>
      <c r="H460" t="s">
        <v>885</v>
      </c>
    </row>
    <row r="461" spans="1:8" x14ac:dyDescent="0.2">
      <c r="A461" t="s">
        <v>624</v>
      </c>
      <c r="B461" t="s">
        <v>539</v>
      </c>
      <c r="C461" t="str">
        <f>IFERROR(VLOOKUP(B461,Players!$A$2:$E$251,2,FALSE),"")</f>
        <v>Brydon Carse</v>
      </c>
      <c r="D461" t="str">
        <f>IFERROR(VLOOKUP(B461,Players!$A$2:$E$251,3,FALSE),"")</f>
        <v>AR</v>
      </c>
      <c r="E461" t="str">
        <f>IFERROR(VLOOKUP(B461,Players!$A$2:$E$251,4,FALSE),"")</f>
        <v>SRH</v>
      </c>
      <c r="F461">
        <f>IFERROR(VLOOKUP(B461,Players!$A$2:$E$251,5,FALSE),"")</f>
        <v>0</v>
      </c>
      <c r="H461" t="s">
        <v>885</v>
      </c>
    </row>
    <row r="462" spans="1:8" x14ac:dyDescent="0.2">
      <c r="A462" t="s">
        <v>624</v>
      </c>
      <c r="B462" t="s">
        <v>541</v>
      </c>
      <c r="C462" t="str">
        <f>IFERROR(VLOOKUP(B462,Players!$A$2:$E$251,2,FALSE),"")</f>
        <v>Shivang Kumar</v>
      </c>
      <c r="D462" t="str">
        <f>IFERROR(VLOOKUP(B462,Players!$A$2:$E$251,3,FALSE),"")</f>
        <v>AR</v>
      </c>
      <c r="E462" t="str">
        <f>IFERROR(VLOOKUP(B462,Players!$A$2:$E$251,4,FALSE),"")</f>
        <v>SRH</v>
      </c>
      <c r="F462">
        <f>IFERROR(VLOOKUP(B462,Players!$A$2:$E$251,5,FALSE),"")</f>
        <v>0</v>
      </c>
      <c r="H462" t="s">
        <v>885</v>
      </c>
    </row>
    <row r="463" spans="1:8" x14ac:dyDescent="0.2">
      <c r="A463" t="s">
        <v>624</v>
      </c>
      <c r="B463" t="s">
        <v>543</v>
      </c>
      <c r="C463" t="str">
        <f>IFERROR(VLOOKUP(B463,Players!$A$2:$E$251,2,FALSE),"")</f>
        <v>Krains Fuletra</v>
      </c>
      <c r="D463" t="str">
        <f>IFERROR(VLOOKUP(B463,Players!$A$2:$E$251,3,FALSE),"")</f>
        <v>AR</v>
      </c>
      <c r="E463" t="str">
        <f>IFERROR(VLOOKUP(B463,Players!$A$2:$E$251,4,FALSE),"")</f>
        <v>SRH</v>
      </c>
      <c r="F463">
        <f>IFERROR(VLOOKUP(B463,Players!$A$2:$E$251,5,FALSE),"")</f>
        <v>0</v>
      </c>
      <c r="H463" t="s">
        <v>885</v>
      </c>
    </row>
    <row r="464" spans="1:8" x14ac:dyDescent="0.2">
      <c r="A464" t="s">
        <v>624</v>
      </c>
      <c r="B464" t="s">
        <v>545</v>
      </c>
      <c r="C464" t="str">
        <f>IFERROR(VLOOKUP(B464,Players!$A$2:$E$251,2,FALSE),"")</f>
        <v>Liam Livingstone</v>
      </c>
      <c r="D464" t="str">
        <f>IFERROR(VLOOKUP(B464,Players!$A$2:$E$251,3,FALSE),"")</f>
        <v>AR</v>
      </c>
      <c r="E464" t="str">
        <f>IFERROR(VLOOKUP(B464,Players!$A$2:$E$251,4,FALSE),"")</f>
        <v>SRH</v>
      </c>
      <c r="F464">
        <f>IFERROR(VLOOKUP(B464,Players!$A$2:$E$251,5,FALSE),"")</f>
        <v>0</v>
      </c>
      <c r="H464" t="s">
        <v>885</v>
      </c>
    </row>
    <row r="465" spans="1:8" x14ac:dyDescent="0.2">
      <c r="A465" t="s">
        <v>624</v>
      </c>
      <c r="B465" t="s">
        <v>547</v>
      </c>
      <c r="C465" t="str">
        <f>IFERROR(VLOOKUP(B465,Players!$A$2:$E$251,2,FALSE),"")</f>
        <v>David Payne</v>
      </c>
      <c r="D465" t="str">
        <f>IFERROR(VLOOKUP(B465,Players!$A$2:$E$251,3,FALSE),"")</f>
        <v>AR</v>
      </c>
      <c r="E465" t="str">
        <f>IFERROR(VLOOKUP(B465,Players!$A$2:$E$251,4,FALSE),"")</f>
        <v>SRH</v>
      </c>
      <c r="F465">
        <f>IFERROR(VLOOKUP(B465,Players!$A$2:$E$251,5,FALSE),"")</f>
        <v>0</v>
      </c>
      <c r="H465" t="s">
        <v>885</v>
      </c>
    </row>
    <row r="466" spans="1:8" x14ac:dyDescent="0.2">
      <c r="A466" t="s">
        <v>624</v>
      </c>
      <c r="B466" t="s">
        <v>549</v>
      </c>
      <c r="C466" t="str">
        <f>IFERROR(VLOOKUP(B466,Players!$A$2:$E$251,2,FALSE),"")</f>
        <v>Abhishek Sharma</v>
      </c>
      <c r="D466" t="str">
        <f>IFERROR(VLOOKUP(B466,Players!$A$2:$E$251,3,FALSE),"")</f>
        <v>AR</v>
      </c>
      <c r="E466" t="str">
        <f>IFERROR(VLOOKUP(B466,Players!$A$2:$E$251,4,FALSE),"")</f>
        <v>SRH</v>
      </c>
      <c r="F466">
        <f>IFERROR(VLOOKUP(B466,Players!$A$2:$E$251,5,FALSE),"")</f>
        <v>0</v>
      </c>
      <c r="H466" t="s">
        <v>885</v>
      </c>
    </row>
    <row r="467" spans="1:8" x14ac:dyDescent="0.2">
      <c r="A467" t="s">
        <v>624</v>
      </c>
      <c r="B467" t="s">
        <v>551</v>
      </c>
      <c r="C467" t="str">
        <f>IFERROR(VLOOKUP(B467,Players!$A$2:$E$251,2,FALSE),"")</f>
        <v>Nitish Kumar Reddy</v>
      </c>
      <c r="D467" t="str">
        <f>IFERROR(VLOOKUP(B467,Players!$A$2:$E$251,3,FALSE),"")</f>
        <v>AR</v>
      </c>
      <c r="E467" t="str">
        <f>IFERROR(VLOOKUP(B467,Players!$A$2:$E$251,4,FALSE),"")</f>
        <v>SRH</v>
      </c>
      <c r="F467">
        <f>IFERROR(VLOOKUP(B467,Players!$A$2:$E$251,5,FALSE),"")</f>
        <v>0</v>
      </c>
      <c r="H467" t="s">
        <v>885</v>
      </c>
    </row>
    <row r="468" spans="1:8" x14ac:dyDescent="0.2">
      <c r="A468" t="s">
        <v>624</v>
      </c>
      <c r="B468" t="s">
        <v>553</v>
      </c>
      <c r="C468" t="str">
        <f>IFERROR(VLOOKUP(B468,Players!$A$2:$E$251,2,FALSE),"")</f>
        <v>Pat Cummins</v>
      </c>
      <c r="D468" t="str">
        <f>IFERROR(VLOOKUP(B468,Players!$A$2:$E$251,3,FALSE),"")</f>
        <v>BWL</v>
      </c>
      <c r="E468" t="str">
        <f>IFERROR(VLOOKUP(B468,Players!$A$2:$E$251,4,FALSE),"")</f>
        <v>SRH</v>
      </c>
      <c r="F468">
        <f>IFERROR(VLOOKUP(B468,Players!$A$2:$E$251,5,FALSE),"")</f>
        <v>0</v>
      </c>
      <c r="H468" t="s">
        <v>885</v>
      </c>
    </row>
    <row r="469" spans="1:8" x14ac:dyDescent="0.2">
      <c r="A469" t="s">
        <v>624</v>
      </c>
      <c r="B469" t="s">
        <v>555</v>
      </c>
      <c r="C469" t="str">
        <f>IFERROR(VLOOKUP(B469,Players!$A$2:$E$251,2,FALSE),"")</f>
        <v>Zeeshan Ansari</v>
      </c>
      <c r="D469" t="str">
        <f>IFERROR(VLOOKUP(B469,Players!$A$2:$E$251,3,FALSE),"")</f>
        <v>BWL</v>
      </c>
      <c r="E469" t="str">
        <f>IFERROR(VLOOKUP(B469,Players!$A$2:$E$251,4,FALSE),"")</f>
        <v>SRH</v>
      </c>
      <c r="F469">
        <f>IFERROR(VLOOKUP(B469,Players!$A$2:$E$251,5,FALSE),"")</f>
        <v>0</v>
      </c>
      <c r="H469" t="s">
        <v>885</v>
      </c>
    </row>
    <row r="470" spans="1:8" x14ac:dyDescent="0.2">
      <c r="A470" t="s">
        <v>624</v>
      </c>
      <c r="B470" t="s">
        <v>557</v>
      </c>
      <c r="C470" t="str">
        <f>IFERROR(VLOOKUP(B470,Players!$A$2:$E$251,2,FALSE),"")</f>
        <v>Jaydev Unadkat</v>
      </c>
      <c r="D470" t="str">
        <f>IFERROR(VLOOKUP(B470,Players!$A$2:$E$251,3,FALSE),"")</f>
        <v>BWL</v>
      </c>
      <c r="E470" t="str">
        <f>IFERROR(VLOOKUP(B470,Players!$A$2:$E$251,4,FALSE),"")</f>
        <v>SRH</v>
      </c>
      <c r="F470">
        <f>IFERROR(VLOOKUP(B470,Players!$A$2:$E$251,5,FALSE),"")</f>
        <v>0</v>
      </c>
      <c r="H470" t="s">
        <v>885</v>
      </c>
    </row>
    <row r="471" spans="1:8" x14ac:dyDescent="0.2">
      <c r="A471" t="s">
        <v>624</v>
      </c>
      <c r="B471" t="s">
        <v>559</v>
      </c>
      <c r="C471" t="str">
        <f>IFERROR(VLOOKUP(B471,Players!$A$2:$E$251,2,FALSE),"")</f>
        <v>Eshan Malinga</v>
      </c>
      <c r="D471" t="str">
        <f>IFERROR(VLOOKUP(B471,Players!$A$2:$E$251,3,FALSE),"")</f>
        <v>BWL</v>
      </c>
      <c r="E471" t="str">
        <f>IFERROR(VLOOKUP(B471,Players!$A$2:$E$251,4,FALSE),"")</f>
        <v>SRH</v>
      </c>
      <c r="F471">
        <f>IFERROR(VLOOKUP(B471,Players!$A$2:$E$251,5,FALSE),"")</f>
        <v>0</v>
      </c>
      <c r="H471" t="s">
        <v>885</v>
      </c>
    </row>
    <row r="472" spans="1:8" x14ac:dyDescent="0.2">
      <c r="A472" t="s">
        <v>624</v>
      </c>
      <c r="B472" t="s">
        <v>561</v>
      </c>
      <c r="C472" t="str">
        <f>IFERROR(VLOOKUP(B472,Players!$A$2:$E$251,2,FALSE),"")</f>
        <v>Sakib Hussain</v>
      </c>
      <c r="D472" t="str">
        <f>IFERROR(VLOOKUP(B472,Players!$A$2:$E$251,3,FALSE),"")</f>
        <v>BWL</v>
      </c>
      <c r="E472" t="str">
        <f>IFERROR(VLOOKUP(B472,Players!$A$2:$E$251,4,FALSE),"")</f>
        <v>SRH</v>
      </c>
      <c r="F472">
        <f>IFERROR(VLOOKUP(B472,Players!$A$2:$E$251,5,FALSE),"")</f>
        <v>0</v>
      </c>
      <c r="H472" t="s">
        <v>885</v>
      </c>
    </row>
    <row r="473" spans="1:8" x14ac:dyDescent="0.2">
      <c r="A473" t="s">
        <v>624</v>
      </c>
      <c r="B473" t="s">
        <v>563</v>
      </c>
      <c r="C473" t="str">
        <f>IFERROR(VLOOKUP(B473,Players!$A$2:$E$251,2,FALSE),"")</f>
        <v>Onkar Tarmale</v>
      </c>
      <c r="D473" t="str">
        <f>IFERROR(VLOOKUP(B473,Players!$A$2:$E$251,3,FALSE),"")</f>
        <v>BWL</v>
      </c>
      <c r="E473" t="str">
        <f>IFERROR(VLOOKUP(B473,Players!$A$2:$E$251,4,FALSE),"")</f>
        <v>SRH</v>
      </c>
      <c r="F473">
        <f>IFERROR(VLOOKUP(B473,Players!$A$2:$E$251,5,FALSE),"")</f>
        <v>0</v>
      </c>
      <c r="H473" t="s">
        <v>885</v>
      </c>
    </row>
    <row r="474" spans="1:8" x14ac:dyDescent="0.2">
      <c r="A474" t="s">
        <v>624</v>
      </c>
      <c r="B474" t="s">
        <v>565</v>
      </c>
      <c r="C474" t="str">
        <f>IFERROR(VLOOKUP(B474,Players!$A$2:$E$251,2,FALSE),"")</f>
        <v>Amit Kumar</v>
      </c>
      <c r="D474" t="str">
        <f>IFERROR(VLOOKUP(B474,Players!$A$2:$E$251,3,FALSE),"")</f>
        <v>BWL</v>
      </c>
      <c r="E474" t="str">
        <f>IFERROR(VLOOKUP(B474,Players!$A$2:$E$251,4,FALSE),"")</f>
        <v>SRH</v>
      </c>
      <c r="F474">
        <f>IFERROR(VLOOKUP(B474,Players!$A$2:$E$251,5,FALSE),"")</f>
        <v>0</v>
      </c>
      <c r="H474" t="s">
        <v>885</v>
      </c>
    </row>
    <row r="475" spans="1:8" x14ac:dyDescent="0.2">
      <c r="A475" t="s">
        <v>624</v>
      </c>
      <c r="B475" t="s">
        <v>567</v>
      </c>
      <c r="C475" t="str">
        <f>IFERROR(VLOOKUP(B475,Players!$A$2:$E$251,2,FALSE),"")</f>
        <v>Praful Hinge</v>
      </c>
      <c r="D475" t="str">
        <f>IFERROR(VLOOKUP(B475,Players!$A$2:$E$251,3,FALSE),"")</f>
        <v>BWL</v>
      </c>
      <c r="E475" t="str">
        <f>IFERROR(VLOOKUP(B475,Players!$A$2:$E$251,4,FALSE),"")</f>
        <v>SRH</v>
      </c>
      <c r="F475">
        <f>IFERROR(VLOOKUP(B475,Players!$A$2:$E$251,5,FALSE),"")</f>
        <v>0</v>
      </c>
      <c r="H475" t="s">
        <v>885</v>
      </c>
    </row>
    <row r="476" spans="1:8" x14ac:dyDescent="0.2">
      <c r="A476" t="s">
        <v>624</v>
      </c>
      <c r="B476" t="s">
        <v>569</v>
      </c>
      <c r="C476" t="str">
        <f>IFERROR(VLOOKUP(B476,Players!$A$2:$E$251,2,FALSE),"")</f>
        <v>Shivam Mavi</v>
      </c>
      <c r="D476" t="str">
        <f>IFERROR(VLOOKUP(B476,Players!$A$2:$E$251,3,FALSE),"")</f>
        <v>BWL</v>
      </c>
      <c r="E476" t="str">
        <f>IFERROR(VLOOKUP(B476,Players!$A$2:$E$251,4,FALSE),"")</f>
        <v>SRH</v>
      </c>
      <c r="F476">
        <f>IFERROR(VLOOKUP(B476,Players!$A$2:$E$251,5,FALSE),"")</f>
        <v>0</v>
      </c>
      <c r="H476" t="s">
        <v>885</v>
      </c>
    </row>
    <row r="477" spans="1:8" x14ac:dyDescent="0.2">
      <c r="A477" t="s">
        <v>624</v>
      </c>
      <c r="B477" t="s">
        <v>259</v>
      </c>
      <c r="C477" t="str">
        <f>IFERROR(VLOOKUP(B477,Players!$A$2:$E$251,2,FALSE),"")</f>
        <v>Rishabh Pant</v>
      </c>
      <c r="D477" t="str">
        <f>IFERROR(VLOOKUP(B477,Players!$A$2:$E$251,3,FALSE),"")</f>
        <v>WK</v>
      </c>
      <c r="E477" t="str">
        <f>IFERROR(VLOOKUP(B477,Players!$A$2:$E$251,4,FALSE),"")</f>
        <v>LSG</v>
      </c>
      <c r="F477">
        <f>IFERROR(VLOOKUP(B477,Players!$A$2:$E$251,5,FALSE),"")</f>
        <v>0</v>
      </c>
      <c r="H477" t="s">
        <v>892</v>
      </c>
    </row>
    <row r="478" spans="1:8" x14ac:dyDescent="0.2">
      <c r="A478" t="s">
        <v>624</v>
      </c>
      <c r="B478" t="s">
        <v>263</v>
      </c>
      <c r="C478" t="str">
        <f>IFERROR(VLOOKUP(B478,Players!$A$2:$E$251,2,FALSE),"")</f>
        <v>Aiden Markram</v>
      </c>
      <c r="D478" t="str">
        <f>IFERROR(VLOOKUP(B478,Players!$A$2:$E$251,3,FALSE),"")</f>
        <v>BAT</v>
      </c>
      <c r="E478" t="str">
        <f>IFERROR(VLOOKUP(B478,Players!$A$2:$E$251,4,FALSE),"")</f>
        <v>LSG</v>
      </c>
      <c r="F478">
        <f>IFERROR(VLOOKUP(B478,Players!$A$2:$E$251,5,FALSE),"")</f>
        <v>0</v>
      </c>
      <c r="H478" t="s">
        <v>892</v>
      </c>
    </row>
    <row r="479" spans="1:8" x14ac:dyDescent="0.2">
      <c r="A479" t="s">
        <v>624</v>
      </c>
      <c r="B479" t="s">
        <v>265</v>
      </c>
      <c r="C479" t="str">
        <f>IFERROR(VLOOKUP(B479,Players!$A$2:$E$251,2,FALSE),"")</f>
        <v>Himmat Singh</v>
      </c>
      <c r="D479" t="str">
        <f>IFERROR(VLOOKUP(B479,Players!$A$2:$E$251,3,FALSE),"")</f>
        <v>BAT</v>
      </c>
      <c r="E479" t="str">
        <f>IFERROR(VLOOKUP(B479,Players!$A$2:$E$251,4,FALSE),"")</f>
        <v>LSG</v>
      </c>
      <c r="F479">
        <f>IFERROR(VLOOKUP(B479,Players!$A$2:$E$251,5,FALSE),"")</f>
        <v>0</v>
      </c>
      <c r="H479" t="s">
        <v>892</v>
      </c>
    </row>
    <row r="480" spans="1:8" x14ac:dyDescent="0.2">
      <c r="A480" t="s">
        <v>624</v>
      </c>
      <c r="B480" t="s">
        <v>267</v>
      </c>
      <c r="C480" t="str">
        <f>IFERROR(VLOOKUP(B480,Players!$A$2:$E$251,2,FALSE),"")</f>
        <v>Matthew Breetzke</v>
      </c>
      <c r="D480" t="str">
        <f>IFERROR(VLOOKUP(B480,Players!$A$2:$E$251,3,FALSE),"")</f>
        <v>BAT</v>
      </c>
      <c r="E480" t="str">
        <f>IFERROR(VLOOKUP(B480,Players!$A$2:$E$251,4,FALSE),"")</f>
        <v>LSG</v>
      </c>
      <c r="F480">
        <f>IFERROR(VLOOKUP(B480,Players!$A$2:$E$251,5,FALSE),"")</f>
        <v>0</v>
      </c>
      <c r="H480" t="s">
        <v>892</v>
      </c>
    </row>
    <row r="481" spans="1:8" x14ac:dyDescent="0.2">
      <c r="A481" t="s">
        <v>624</v>
      </c>
      <c r="B481" t="s">
        <v>269</v>
      </c>
      <c r="C481" t="str">
        <f>IFERROR(VLOOKUP(B481,Players!$A$2:$E$251,2,FALSE),"")</f>
        <v>Mukul Choudhary</v>
      </c>
      <c r="D481" t="str">
        <f>IFERROR(VLOOKUP(B481,Players!$A$2:$E$251,3,FALSE),"")</f>
        <v>WK</v>
      </c>
      <c r="E481" t="str">
        <f>IFERROR(VLOOKUP(B481,Players!$A$2:$E$251,4,FALSE),"")</f>
        <v>LSG</v>
      </c>
      <c r="F481">
        <f>IFERROR(VLOOKUP(B481,Players!$A$2:$E$251,5,FALSE),"")</f>
        <v>0</v>
      </c>
      <c r="H481" t="s">
        <v>892</v>
      </c>
    </row>
    <row r="482" spans="1:8" x14ac:dyDescent="0.2">
      <c r="A482" t="s">
        <v>624</v>
      </c>
      <c r="B482" t="s">
        <v>271</v>
      </c>
      <c r="C482" t="str">
        <f>IFERROR(VLOOKUP(B482,Players!$A$2:$E$251,2,FALSE),"")</f>
        <v>Akshat Raghuwanshi</v>
      </c>
      <c r="D482" t="str">
        <f>IFERROR(VLOOKUP(B482,Players!$A$2:$E$251,3,FALSE),"")</f>
        <v>BAT</v>
      </c>
      <c r="E482" t="str">
        <f>IFERROR(VLOOKUP(B482,Players!$A$2:$E$251,4,FALSE),"")</f>
        <v>LSG</v>
      </c>
      <c r="F482">
        <f>IFERROR(VLOOKUP(B482,Players!$A$2:$E$251,5,FALSE),"")</f>
        <v>0</v>
      </c>
      <c r="H482" t="s">
        <v>892</v>
      </c>
    </row>
    <row r="483" spans="1:8" x14ac:dyDescent="0.2">
      <c r="A483" t="s">
        <v>624</v>
      </c>
      <c r="B483" t="s">
        <v>273</v>
      </c>
      <c r="C483" t="str">
        <f>IFERROR(VLOOKUP(B483,Players!$A$2:$E$251,2,FALSE),"")</f>
        <v>Josh Inglis</v>
      </c>
      <c r="D483" t="str">
        <f>IFERROR(VLOOKUP(B483,Players!$A$2:$E$251,3,FALSE),"")</f>
        <v>WK</v>
      </c>
      <c r="E483" t="str">
        <f>IFERROR(VLOOKUP(B483,Players!$A$2:$E$251,4,FALSE),"")</f>
        <v>LSG</v>
      </c>
      <c r="F483">
        <f>IFERROR(VLOOKUP(B483,Players!$A$2:$E$251,5,FALSE),"")</f>
        <v>0</v>
      </c>
      <c r="H483" t="s">
        <v>892</v>
      </c>
    </row>
    <row r="484" spans="1:8" x14ac:dyDescent="0.2">
      <c r="A484" t="s">
        <v>624</v>
      </c>
      <c r="B484" t="s">
        <v>275</v>
      </c>
      <c r="C484" t="str">
        <f>IFERROR(VLOOKUP(B484,Players!$A$2:$E$251,2,FALSE),"")</f>
        <v>Nicholas Pooran</v>
      </c>
      <c r="D484" t="str">
        <f>IFERROR(VLOOKUP(B484,Players!$A$2:$E$251,3,FALSE),"")</f>
        <v>WK</v>
      </c>
      <c r="E484" t="str">
        <f>IFERROR(VLOOKUP(B484,Players!$A$2:$E$251,4,FALSE),"")</f>
        <v>LSG</v>
      </c>
      <c r="F484">
        <f>IFERROR(VLOOKUP(B484,Players!$A$2:$E$251,5,FALSE),"")</f>
        <v>0</v>
      </c>
      <c r="H484" t="s">
        <v>892</v>
      </c>
    </row>
    <row r="485" spans="1:8" x14ac:dyDescent="0.2">
      <c r="A485" t="s">
        <v>624</v>
      </c>
      <c r="B485" t="s">
        <v>277</v>
      </c>
      <c r="C485" t="str">
        <f>IFERROR(VLOOKUP(B485,Players!$A$2:$E$251,2,FALSE),"")</f>
        <v>Mitchell Marsh</v>
      </c>
      <c r="D485" t="str">
        <f>IFERROR(VLOOKUP(B485,Players!$A$2:$E$251,3,FALSE),"")</f>
        <v>AR</v>
      </c>
      <c r="E485" t="str">
        <f>IFERROR(VLOOKUP(B485,Players!$A$2:$E$251,4,FALSE),"")</f>
        <v>LSG</v>
      </c>
      <c r="F485">
        <f>IFERROR(VLOOKUP(B485,Players!$A$2:$E$251,5,FALSE),"")</f>
        <v>0</v>
      </c>
      <c r="H485" t="s">
        <v>892</v>
      </c>
    </row>
    <row r="486" spans="1:8" x14ac:dyDescent="0.2">
      <c r="A486" t="s">
        <v>624</v>
      </c>
      <c r="B486" t="s">
        <v>279</v>
      </c>
      <c r="C486" t="str">
        <f>IFERROR(VLOOKUP(B486,Players!$A$2:$E$251,2,FALSE),"")</f>
        <v>Abdul Samad</v>
      </c>
      <c r="D486" t="str">
        <f>IFERROR(VLOOKUP(B486,Players!$A$2:$E$251,3,FALSE),"")</f>
        <v>AR</v>
      </c>
      <c r="E486" t="str">
        <f>IFERROR(VLOOKUP(B486,Players!$A$2:$E$251,4,FALSE),"")</f>
        <v>LSG</v>
      </c>
      <c r="F486">
        <f>IFERROR(VLOOKUP(B486,Players!$A$2:$E$251,5,FALSE),"")</f>
        <v>0</v>
      </c>
      <c r="H486" t="s">
        <v>892</v>
      </c>
    </row>
    <row r="487" spans="1:8" x14ac:dyDescent="0.2">
      <c r="A487" t="s">
        <v>624</v>
      </c>
      <c r="B487" t="s">
        <v>281</v>
      </c>
      <c r="C487" t="str">
        <f>IFERROR(VLOOKUP(B487,Players!$A$2:$E$251,2,FALSE),"")</f>
        <v>Shahbaz Ahamad</v>
      </c>
      <c r="D487" t="str">
        <f>IFERROR(VLOOKUP(B487,Players!$A$2:$E$251,3,FALSE),"")</f>
        <v>AR</v>
      </c>
      <c r="E487" t="str">
        <f>IFERROR(VLOOKUP(B487,Players!$A$2:$E$251,4,FALSE),"")</f>
        <v>LSG</v>
      </c>
      <c r="F487">
        <f>IFERROR(VLOOKUP(B487,Players!$A$2:$E$251,5,FALSE),"")</f>
        <v>0</v>
      </c>
      <c r="H487" t="s">
        <v>892</v>
      </c>
    </row>
    <row r="488" spans="1:8" x14ac:dyDescent="0.2">
      <c r="A488" t="s">
        <v>624</v>
      </c>
      <c r="B488" t="s">
        <v>283</v>
      </c>
      <c r="C488" t="str">
        <f>IFERROR(VLOOKUP(B488,Players!$A$2:$E$251,2,FALSE),"")</f>
        <v>Arshin Kulkarni</v>
      </c>
      <c r="D488" t="str">
        <f>IFERROR(VLOOKUP(B488,Players!$A$2:$E$251,3,FALSE),"")</f>
        <v>AR</v>
      </c>
      <c r="E488" t="str">
        <f>IFERROR(VLOOKUP(B488,Players!$A$2:$E$251,4,FALSE),"")</f>
        <v>LSG</v>
      </c>
      <c r="F488">
        <f>IFERROR(VLOOKUP(B488,Players!$A$2:$E$251,5,FALSE),"")</f>
        <v>0</v>
      </c>
      <c r="H488" t="s">
        <v>892</v>
      </c>
    </row>
    <row r="489" spans="1:8" x14ac:dyDescent="0.2">
      <c r="A489" t="s">
        <v>624</v>
      </c>
      <c r="B489" t="s">
        <v>285</v>
      </c>
      <c r="C489" t="str">
        <f>IFERROR(VLOOKUP(B489,Players!$A$2:$E$251,2,FALSE),"")</f>
        <v>Wanindu Hasaranga</v>
      </c>
      <c r="D489" t="str">
        <f>IFERROR(VLOOKUP(B489,Players!$A$2:$E$251,3,FALSE),"")</f>
        <v>AR</v>
      </c>
      <c r="E489" t="str">
        <f>IFERROR(VLOOKUP(B489,Players!$A$2:$E$251,4,FALSE),"")</f>
        <v>LSG</v>
      </c>
      <c r="F489">
        <f>IFERROR(VLOOKUP(B489,Players!$A$2:$E$251,5,FALSE),"")</f>
        <v>0</v>
      </c>
      <c r="H489" t="s">
        <v>892</v>
      </c>
    </row>
    <row r="490" spans="1:8" x14ac:dyDescent="0.2">
      <c r="A490" t="s">
        <v>624</v>
      </c>
      <c r="B490" t="s">
        <v>287</v>
      </c>
      <c r="C490" t="str">
        <f>IFERROR(VLOOKUP(B490,Players!$A$2:$E$251,2,FALSE),"")</f>
        <v>Ayush Badoni</v>
      </c>
      <c r="D490" t="str">
        <f>IFERROR(VLOOKUP(B490,Players!$A$2:$E$251,3,FALSE),"")</f>
        <v>AR</v>
      </c>
      <c r="E490" t="str">
        <f>IFERROR(VLOOKUP(B490,Players!$A$2:$E$251,4,FALSE),"")</f>
        <v>LSG</v>
      </c>
      <c r="F490">
        <f>IFERROR(VLOOKUP(B490,Players!$A$2:$E$251,5,FALSE),"")</f>
        <v>0</v>
      </c>
      <c r="H490" t="s">
        <v>892</v>
      </c>
    </row>
    <row r="491" spans="1:8" x14ac:dyDescent="0.2">
      <c r="A491" t="s">
        <v>624</v>
      </c>
      <c r="B491" t="s">
        <v>289</v>
      </c>
      <c r="C491" t="str">
        <f>IFERROR(VLOOKUP(B491,Players!$A$2:$E$251,2,FALSE),"")</f>
        <v>Mohammad Shami</v>
      </c>
      <c r="D491" t="str">
        <f>IFERROR(VLOOKUP(B491,Players!$A$2:$E$251,3,FALSE),"")</f>
        <v>BWL</v>
      </c>
      <c r="E491" t="str">
        <f>IFERROR(VLOOKUP(B491,Players!$A$2:$E$251,4,FALSE),"")</f>
        <v>LSG</v>
      </c>
      <c r="F491">
        <f>IFERROR(VLOOKUP(B491,Players!$A$2:$E$251,5,FALSE),"")</f>
        <v>0</v>
      </c>
      <c r="H491" t="s">
        <v>892</v>
      </c>
    </row>
    <row r="492" spans="1:8" x14ac:dyDescent="0.2">
      <c r="A492" t="s">
        <v>624</v>
      </c>
      <c r="B492" t="s">
        <v>291</v>
      </c>
      <c r="C492" t="str">
        <f>IFERROR(VLOOKUP(B492,Players!$A$2:$E$251,2,FALSE),"")</f>
        <v>Avesh Khan</v>
      </c>
      <c r="D492" t="str">
        <f>IFERROR(VLOOKUP(B492,Players!$A$2:$E$251,3,FALSE),"")</f>
        <v>BWL</v>
      </c>
      <c r="E492" t="str">
        <f>IFERROR(VLOOKUP(B492,Players!$A$2:$E$251,4,FALSE),"")</f>
        <v>LSG</v>
      </c>
      <c r="F492">
        <f>IFERROR(VLOOKUP(B492,Players!$A$2:$E$251,5,FALSE),"")</f>
        <v>0</v>
      </c>
      <c r="H492" t="s">
        <v>892</v>
      </c>
    </row>
    <row r="493" spans="1:8" x14ac:dyDescent="0.2">
      <c r="A493" t="s">
        <v>624</v>
      </c>
      <c r="B493" t="s">
        <v>293</v>
      </c>
      <c r="C493" t="str">
        <f>IFERROR(VLOOKUP(B493,Players!$A$2:$E$251,2,FALSE),"")</f>
        <v>M. Siddharth</v>
      </c>
      <c r="D493" t="str">
        <f>IFERROR(VLOOKUP(B493,Players!$A$2:$E$251,3,FALSE),"")</f>
        <v>BWL</v>
      </c>
      <c r="E493" t="str">
        <f>IFERROR(VLOOKUP(B493,Players!$A$2:$E$251,4,FALSE),"")</f>
        <v>LSG</v>
      </c>
      <c r="F493">
        <f>IFERROR(VLOOKUP(B493,Players!$A$2:$E$251,5,FALSE),"")</f>
        <v>0</v>
      </c>
      <c r="H493" t="s">
        <v>892</v>
      </c>
    </row>
    <row r="494" spans="1:8" x14ac:dyDescent="0.2">
      <c r="A494" t="s">
        <v>624</v>
      </c>
      <c r="B494" t="s">
        <v>295</v>
      </c>
      <c r="C494" t="str">
        <f>IFERROR(VLOOKUP(B494,Players!$A$2:$E$251,2,FALSE),"")</f>
        <v>Digvesh Singh</v>
      </c>
      <c r="D494" t="str">
        <f>IFERROR(VLOOKUP(B494,Players!$A$2:$E$251,3,FALSE),"")</f>
        <v>BWL</v>
      </c>
      <c r="E494" t="str">
        <f>IFERROR(VLOOKUP(B494,Players!$A$2:$E$251,4,FALSE),"")</f>
        <v>LSG</v>
      </c>
      <c r="F494">
        <f>IFERROR(VLOOKUP(B494,Players!$A$2:$E$251,5,FALSE),"")</f>
        <v>0</v>
      </c>
      <c r="H494" t="s">
        <v>892</v>
      </c>
    </row>
    <row r="495" spans="1:8" x14ac:dyDescent="0.2">
      <c r="A495" t="s">
        <v>624</v>
      </c>
      <c r="B495" t="s">
        <v>297</v>
      </c>
      <c r="C495" t="str">
        <f>IFERROR(VLOOKUP(B495,Players!$A$2:$E$251,2,FALSE),"")</f>
        <v>Akash Singh</v>
      </c>
      <c r="D495" t="str">
        <f>IFERROR(VLOOKUP(B495,Players!$A$2:$E$251,3,FALSE),"")</f>
        <v>BWL</v>
      </c>
      <c r="E495" t="str">
        <f>IFERROR(VLOOKUP(B495,Players!$A$2:$E$251,4,FALSE),"")</f>
        <v>LSG</v>
      </c>
      <c r="F495">
        <f>IFERROR(VLOOKUP(B495,Players!$A$2:$E$251,5,FALSE),"")</f>
        <v>0</v>
      </c>
      <c r="H495" t="s">
        <v>892</v>
      </c>
    </row>
    <row r="496" spans="1:8" x14ac:dyDescent="0.2">
      <c r="A496" t="s">
        <v>624</v>
      </c>
      <c r="B496" t="s">
        <v>299</v>
      </c>
      <c r="C496" t="str">
        <f>IFERROR(VLOOKUP(B496,Players!$A$2:$E$251,2,FALSE),"")</f>
        <v>Prince Yadav</v>
      </c>
      <c r="D496" t="str">
        <f>IFERROR(VLOOKUP(B496,Players!$A$2:$E$251,3,FALSE),"")</f>
        <v>BWL</v>
      </c>
      <c r="E496" t="str">
        <f>IFERROR(VLOOKUP(B496,Players!$A$2:$E$251,4,FALSE),"")</f>
        <v>LSG</v>
      </c>
      <c r="F496">
        <f>IFERROR(VLOOKUP(B496,Players!$A$2:$E$251,5,FALSE),"")</f>
        <v>0</v>
      </c>
      <c r="H496" t="s">
        <v>892</v>
      </c>
    </row>
    <row r="497" spans="1:8" x14ac:dyDescent="0.2">
      <c r="A497" t="s">
        <v>624</v>
      </c>
      <c r="B497" t="s">
        <v>301</v>
      </c>
      <c r="C497" t="str">
        <f>IFERROR(VLOOKUP(B497,Players!$A$2:$E$251,2,FALSE),"")</f>
        <v>Arjun Tendulkar</v>
      </c>
      <c r="D497" t="str">
        <f>IFERROR(VLOOKUP(B497,Players!$A$2:$E$251,3,FALSE),"")</f>
        <v>BWL</v>
      </c>
      <c r="E497" t="str">
        <f>IFERROR(VLOOKUP(B497,Players!$A$2:$E$251,4,FALSE),"")</f>
        <v>LSG</v>
      </c>
      <c r="F497">
        <f>IFERROR(VLOOKUP(B497,Players!$A$2:$E$251,5,FALSE),"")</f>
        <v>0</v>
      </c>
      <c r="H497" t="s">
        <v>892</v>
      </c>
    </row>
    <row r="498" spans="1:8" x14ac:dyDescent="0.2">
      <c r="A498" t="s">
        <v>624</v>
      </c>
      <c r="B498" t="s">
        <v>303</v>
      </c>
      <c r="C498" t="str">
        <f>IFERROR(VLOOKUP(B498,Players!$A$2:$E$251,2,FALSE),"")</f>
        <v>Anrich Nortje</v>
      </c>
      <c r="D498" t="str">
        <f>IFERROR(VLOOKUP(B498,Players!$A$2:$E$251,3,FALSE),"")</f>
        <v>BWL</v>
      </c>
      <c r="E498" t="str">
        <f>IFERROR(VLOOKUP(B498,Players!$A$2:$E$251,4,FALSE),"")</f>
        <v>LSG</v>
      </c>
      <c r="F498">
        <f>IFERROR(VLOOKUP(B498,Players!$A$2:$E$251,5,FALSE),"")</f>
        <v>0</v>
      </c>
      <c r="H498" t="s">
        <v>892</v>
      </c>
    </row>
    <row r="499" spans="1:8" x14ac:dyDescent="0.2">
      <c r="A499" t="s">
        <v>624</v>
      </c>
      <c r="B499" t="s">
        <v>305</v>
      </c>
      <c r="C499" t="str">
        <f>IFERROR(VLOOKUP(B499,Players!$A$2:$E$251,2,FALSE),"")</f>
        <v>Naman Tiwari</v>
      </c>
      <c r="D499" t="str">
        <f>IFERROR(VLOOKUP(B499,Players!$A$2:$E$251,3,FALSE),"")</f>
        <v>BWL</v>
      </c>
      <c r="E499" t="str">
        <f>IFERROR(VLOOKUP(B499,Players!$A$2:$E$251,4,FALSE),"")</f>
        <v>LSG</v>
      </c>
      <c r="F499">
        <f>IFERROR(VLOOKUP(B499,Players!$A$2:$E$251,5,FALSE),"")</f>
        <v>0</v>
      </c>
      <c r="H499" t="s">
        <v>892</v>
      </c>
    </row>
    <row r="500" spans="1:8" x14ac:dyDescent="0.2">
      <c r="A500" t="s">
        <v>624</v>
      </c>
      <c r="B500" t="s">
        <v>307</v>
      </c>
      <c r="C500" t="str">
        <f>IFERROR(VLOOKUP(B500,Players!$A$2:$E$251,2,FALSE),"")</f>
        <v>Mayank Yadav</v>
      </c>
      <c r="D500" t="str">
        <f>IFERROR(VLOOKUP(B500,Players!$A$2:$E$251,3,FALSE),"")</f>
        <v>BWL</v>
      </c>
      <c r="E500" t="str">
        <f>IFERROR(VLOOKUP(B500,Players!$A$2:$E$251,4,FALSE),"")</f>
        <v>LSG</v>
      </c>
      <c r="F500">
        <f>IFERROR(VLOOKUP(B500,Players!$A$2:$E$251,5,FALSE),"")</f>
        <v>0</v>
      </c>
      <c r="H500" t="s">
        <v>892</v>
      </c>
    </row>
    <row r="501" spans="1:8" x14ac:dyDescent="0.2">
      <c r="A501" t="s">
        <v>624</v>
      </c>
      <c r="B501" t="s">
        <v>309</v>
      </c>
      <c r="C501" t="str">
        <f>IFERROR(VLOOKUP(B501,Players!$A$2:$E$251,2,FALSE),"")</f>
        <v>Mohsin Khan</v>
      </c>
      <c r="D501" t="str">
        <f>IFERROR(VLOOKUP(B501,Players!$A$2:$E$251,3,FALSE),"")</f>
        <v>BWL</v>
      </c>
      <c r="E501" t="str">
        <f>IFERROR(VLOOKUP(B501,Players!$A$2:$E$251,4,FALSE),"")</f>
        <v>LSG</v>
      </c>
      <c r="F501">
        <f>IFERROR(VLOOKUP(B501,Players!$A$2:$E$251,5,FALSE),"")</f>
        <v>0</v>
      </c>
      <c r="H501" t="s">
        <v>892</v>
      </c>
    </row>
    <row r="502" spans="1:8" x14ac:dyDescent="0.2">
      <c r="A502" t="s">
        <v>629</v>
      </c>
      <c r="B502" t="s">
        <v>467</v>
      </c>
      <c r="C502" t="str">
        <f>IFERROR(VLOOKUP(B502,Players!$A$2:$E$251,2,FALSE),"")</f>
        <v>Rajat Patidar</v>
      </c>
      <c r="D502" t="str">
        <f>IFERROR(VLOOKUP(B502,Players!$A$2:$E$251,3,FALSE),"")</f>
        <v>BAT</v>
      </c>
      <c r="E502" t="str">
        <f>IFERROR(VLOOKUP(B502,Players!$A$2:$E$251,4,FALSE),"")</f>
        <v>RCB</v>
      </c>
      <c r="F502">
        <f>IFERROR(VLOOKUP(B502,Players!$A$2:$E$251,5,FALSE),"")</f>
        <v>0</v>
      </c>
      <c r="H502" t="s">
        <v>884</v>
      </c>
    </row>
    <row r="503" spans="1:8" x14ac:dyDescent="0.2">
      <c r="A503" t="s">
        <v>629</v>
      </c>
      <c r="B503" t="s">
        <v>471</v>
      </c>
      <c r="C503" t="str">
        <f>IFERROR(VLOOKUP(B503,Players!$A$2:$E$251,2,FALSE),"")</f>
        <v>Devdutt Padikkal</v>
      </c>
      <c r="D503" t="str">
        <f>IFERROR(VLOOKUP(B503,Players!$A$2:$E$251,3,FALSE),"")</f>
        <v>BAT</v>
      </c>
      <c r="E503" t="str">
        <f>IFERROR(VLOOKUP(B503,Players!$A$2:$E$251,4,FALSE),"")</f>
        <v>RCB</v>
      </c>
      <c r="F503">
        <f>IFERROR(VLOOKUP(B503,Players!$A$2:$E$251,5,FALSE),"")</f>
        <v>0</v>
      </c>
      <c r="H503" t="s">
        <v>884</v>
      </c>
    </row>
    <row r="504" spans="1:8" x14ac:dyDescent="0.2">
      <c r="A504" t="s">
        <v>629</v>
      </c>
      <c r="B504" t="s">
        <v>473</v>
      </c>
      <c r="C504" t="str">
        <f>IFERROR(VLOOKUP(B504,Players!$A$2:$E$251,2,FALSE),"")</f>
        <v>Virat Kohli</v>
      </c>
      <c r="D504" t="str">
        <f>IFERROR(VLOOKUP(B504,Players!$A$2:$E$251,3,FALSE),"")</f>
        <v>BAT</v>
      </c>
      <c r="E504" t="str">
        <f>IFERROR(VLOOKUP(B504,Players!$A$2:$E$251,4,FALSE),"")</f>
        <v>RCB</v>
      </c>
      <c r="F504">
        <f>IFERROR(VLOOKUP(B504,Players!$A$2:$E$251,5,FALSE),"")</f>
        <v>0</v>
      </c>
      <c r="H504" t="s">
        <v>884</v>
      </c>
    </row>
    <row r="505" spans="1:8" x14ac:dyDescent="0.2">
      <c r="A505" t="s">
        <v>629</v>
      </c>
      <c r="B505" t="s">
        <v>475</v>
      </c>
      <c r="C505" t="str">
        <f>IFERROR(VLOOKUP(B505,Players!$A$2:$E$251,2,FALSE),"")</f>
        <v>Phil Salt</v>
      </c>
      <c r="D505" t="str">
        <f>IFERROR(VLOOKUP(B505,Players!$A$2:$E$251,3,FALSE),"")</f>
        <v>WK</v>
      </c>
      <c r="E505" t="str">
        <f>IFERROR(VLOOKUP(B505,Players!$A$2:$E$251,4,FALSE),"")</f>
        <v>RCB</v>
      </c>
      <c r="F505">
        <f>IFERROR(VLOOKUP(B505,Players!$A$2:$E$251,5,FALSE),"")</f>
        <v>0</v>
      </c>
      <c r="H505" t="s">
        <v>884</v>
      </c>
    </row>
    <row r="506" spans="1:8" x14ac:dyDescent="0.2">
      <c r="A506" t="s">
        <v>629</v>
      </c>
      <c r="B506" t="s">
        <v>477</v>
      </c>
      <c r="C506" t="str">
        <f>IFERROR(VLOOKUP(B506,Players!$A$2:$E$251,2,FALSE),"")</f>
        <v>Jitesh Sharma</v>
      </c>
      <c r="D506" t="str">
        <f>IFERROR(VLOOKUP(B506,Players!$A$2:$E$251,3,FALSE),"")</f>
        <v>WK</v>
      </c>
      <c r="E506" t="str">
        <f>IFERROR(VLOOKUP(B506,Players!$A$2:$E$251,4,FALSE),"")</f>
        <v>RCB</v>
      </c>
      <c r="F506">
        <f>IFERROR(VLOOKUP(B506,Players!$A$2:$E$251,5,FALSE),"")</f>
        <v>0</v>
      </c>
      <c r="H506" t="s">
        <v>884</v>
      </c>
    </row>
    <row r="507" spans="1:8" x14ac:dyDescent="0.2">
      <c r="A507" t="s">
        <v>629</v>
      </c>
      <c r="B507" t="s">
        <v>479</v>
      </c>
      <c r="C507" t="str">
        <f>IFERROR(VLOOKUP(B507,Players!$A$2:$E$251,2,FALSE),"")</f>
        <v>Jordan Cox</v>
      </c>
      <c r="D507" t="str">
        <f>IFERROR(VLOOKUP(B507,Players!$A$2:$E$251,3,FALSE),"")</f>
        <v>WK</v>
      </c>
      <c r="E507" t="str">
        <f>IFERROR(VLOOKUP(B507,Players!$A$2:$E$251,4,FALSE),"")</f>
        <v>RCB</v>
      </c>
      <c r="F507">
        <f>IFERROR(VLOOKUP(B507,Players!$A$2:$E$251,5,FALSE),"")</f>
        <v>0</v>
      </c>
      <c r="H507" t="s">
        <v>884</v>
      </c>
    </row>
    <row r="508" spans="1:8" x14ac:dyDescent="0.2">
      <c r="A508" t="s">
        <v>629</v>
      </c>
      <c r="B508" t="s">
        <v>481</v>
      </c>
      <c r="C508" t="str">
        <f>IFERROR(VLOOKUP(B508,Players!$A$2:$E$251,2,FALSE),"")</f>
        <v>Krunal Pandya</v>
      </c>
      <c r="D508" t="str">
        <f>IFERROR(VLOOKUP(B508,Players!$A$2:$E$251,3,FALSE),"")</f>
        <v>AR</v>
      </c>
      <c r="E508" t="str">
        <f>IFERROR(VLOOKUP(B508,Players!$A$2:$E$251,4,FALSE),"")</f>
        <v>RCB</v>
      </c>
      <c r="F508">
        <f>IFERROR(VLOOKUP(B508,Players!$A$2:$E$251,5,FALSE),"")</f>
        <v>0</v>
      </c>
      <c r="H508" t="s">
        <v>884</v>
      </c>
    </row>
    <row r="509" spans="1:8" x14ac:dyDescent="0.2">
      <c r="A509" t="s">
        <v>629</v>
      </c>
      <c r="B509" t="s">
        <v>483</v>
      </c>
      <c r="C509" t="str">
        <f>IFERROR(VLOOKUP(B509,Players!$A$2:$E$251,2,FALSE),"")</f>
        <v>Swapnil Singh</v>
      </c>
      <c r="D509" t="str">
        <f>IFERROR(VLOOKUP(B509,Players!$A$2:$E$251,3,FALSE),"")</f>
        <v>AR</v>
      </c>
      <c r="E509" t="str">
        <f>IFERROR(VLOOKUP(B509,Players!$A$2:$E$251,4,FALSE),"")</f>
        <v>RCB</v>
      </c>
      <c r="F509">
        <f>IFERROR(VLOOKUP(B509,Players!$A$2:$E$251,5,FALSE),"")</f>
        <v>0</v>
      </c>
      <c r="H509" t="s">
        <v>884</v>
      </c>
    </row>
    <row r="510" spans="1:8" x14ac:dyDescent="0.2">
      <c r="A510" t="s">
        <v>629</v>
      </c>
      <c r="B510" t="s">
        <v>485</v>
      </c>
      <c r="C510" t="str">
        <f>IFERROR(VLOOKUP(B510,Players!$A$2:$E$251,2,FALSE),"")</f>
        <v>Tim David</v>
      </c>
      <c r="D510" t="str">
        <f>IFERROR(VLOOKUP(B510,Players!$A$2:$E$251,3,FALSE),"")</f>
        <v>AR</v>
      </c>
      <c r="E510" t="str">
        <f>IFERROR(VLOOKUP(B510,Players!$A$2:$E$251,4,FALSE),"")</f>
        <v>RCB</v>
      </c>
      <c r="F510">
        <f>IFERROR(VLOOKUP(B510,Players!$A$2:$E$251,5,FALSE),"")</f>
        <v>0</v>
      </c>
      <c r="H510" t="s">
        <v>884</v>
      </c>
    </row>
    <row r="511" spans="1:8" x14ac:dyDescent="0.2">
      <c r="A511" t="s">
        <v>629</v>
      </c>
      <c r="B511" t="s">
        <v>487</v>
      </c>
      <c r="C511" t="str">
        <f>IFERROR(VLOOKUP(B511,Players!$A$2:$E$251,2,FALSE),"")</f>
        <v>Romario Shepherd</v>
      </c>
      <c r="D511" t="str">
        <f>IFERROR(VLOOKUP(B511,Players!$A$2:$E$251,3,FALSE),"")</f>
        <v>AR</v>
      </c>
      <c r="E511" t="str">
        <f>IFERROR(VLOOKUP(B511,Players!$A$2:$E$251,4,FALSE),"")</f>
        <v>RCB</v>
      </c>
      <c r="F511">
        <f>IFERROR(VLOOKUP(B511,Players!$A$2:$E$251,5,FALSE),"")</f>
        <v>0</v>
      </c>
      <c r="H511" t="s">
        <v>884</v>
      </c>
    </row>
    <row r="512" spans="1:8" x14ac:dyDescent="0.2">
      <c r="A512" t="s">
        <v>629</v>
      </c>
      <c r="B512" t="s">
        <v>489</v>
      </c>
      <c r="C512" t="str">
        <f>IFERROR(VLOOKUP(B512,Players!$A$2:$E$251,2,FALSE),"")</f>
        <v>Jacob Bethell</v>
      </c>
      <c r="D512" t="str">
        <f>IFERROR(VLOOKUP(B512,Players!$A$2:$E$251,3,FALSE),"")</f>
        <v>AR</v>
      </c>
      <c r="E512" t="str">
        <f>IFERROR(VLOOKUP(B512,Players!$A$2:$E$251,4,FALSE),"")</f>
        <v>RCB</v>
      </c>
      <c r="F512">
        <f>IFERROR(VLOOKUP(B512,Players!$A$2:$E$251,5,FALSE),"")</f>
        <v>0</v>
      </c>
      <c r="H512" t="s">
        <v>884</v>
      </c>
    </row>
    <row r="513" spans="1:8" x14ac:dyDescent="0.2">
      <c r="A513" t="s">
        <v>629</v>
      </c>
      <c r="B513" t="s">
        <v>491</v>
      </c>
      <c r="C513" t="str">
        <f>IFERROR(VLOOKUP(B513,Players!$A$2:$E$251,2,FALSE),"")</f>
        <v>Venkatesh Iyer</v>
      </c>
      <c r="D513" t="str">
        <f>IFERROR(VLOOKUP(B513,Players!$A$2:$E$251,3,FALSE),"")</f>
        <v>AR</v>
      </c>
      <c r="E513" t="str">
        <f>IFERROR(VLOOKUP(B513,Players!$A$2:$E$251,4,FALSE),"")</f>
        <v>RCB</v>
      </c>
      <c r="F513">
        <f>IFERROR(VLOOKUP(B513,Players!$A$2:$E$251,5,FALSE),"")</f>
        <v>0</v>
      </c>
      <c r="H513" t="s">
        <v>884</v>
      </c>
    </row>
    <row r="514" spans="1:8" x14ac:dyDescent="0.2">
      <c r="A514" t="s">
        <v>629</v>
      </c>
      <c r="B514" t="s">
        <v>493</v>
      </c>
      <c r="C514" t="str">
        <f>IFERROR(VLOOKUP(B514,Players!$A$2:$E$251,2,FALSE),"")</f>
        <v>Satvik Deswal</v>
      </c>
      <c r="D514" t="str">
        <f>IFERROR(VLOOKUP(B514,Players!$A$2:$E$251,3,FALSE),"")</f>
        <v>AR</v>
      </c>
      <c r="E514" t="str">
        <f>IFERROR(VLOOKUP(B514,Players!$A$2:$E$251,4,FALSE),"")</f>
        <v>RCB</v>
      </c>
      <c r="F514">
        <f>IFERROR(VLOOKUP(B514,Players!$A$2:$E$251,5,FALSE),"")</f>
        <v>0</v>
      </c>
      <c r="H514" t="s">
        <v>884</v>
      </c>
    </row>
    <row r="515" spans="1:8" x14ac:dyDescent="0.2">
      <c r="A515" t="s">
        <v>629</v>
      </c>
      <c r="B515" t="s">
        <v>495</v>
      </c>
      <c r="C515" t="str">
        <f>IFERROR(VLOOKUP(B515,Players!$A$2:$E$251,2,FALSE),"")</f>
        <v>Mangesh Yadav</v>
      </c>
      <c r="D515" t="str">
        <f>IFERROR(VLOOKUP(B515,Players!$A$2:$E$251,3,FALSE),"")</f>
        <v>AR</v>
      </c>
      <c r="E515" t="str">
        <f>IFERROR(VLOOKUP(B515,Players!$A$2:$E$251,4,FALSE),"")</f>
        <v>RCB</v>
      </c>
      <c r="F515">
        <f>IFERROR(VLOOKUP(B515,Players!$A$2:$E$251,5,FALSE),"")</f>
        <v>0</v>
      </c>
      <c r="H515" t="s">
        <v>884</v>
      </c>
    </row>
    <row r="516" spans="1:8" x14ac:dyDescent="0.2">
      <c r="A516" t="s">
        <v>629</v>
      </c>
      <c r="B516" t="s">
        <v>497</v>
      </c>
      <c r="C516" t="str">
        <f>IFERROR(VLOOKUP(B516,Players!$A$2:$E$251,2,FALSE),"")</f>
        <v>Vicky Ostwal</v>
      </c>
      <c r="D516" t="str">
        <f>IFERROR(VLOOKUP(B516,Players!$A$2:$E$251,3,FALSE),"")</f>
        <v>AR</v>
      </c>
      <c r="E516" t="str">
        <f>IFERROR(VLOOKUP(B516,Players!$A$2:$E$251,4,FALSE),"")</f>
        <v>RCB</v>
      </c>
      <c r="F516">
        <f>IFERROR(VLOOKUP(B516,Players!$A$2:$E$251,5,FALSE),"")</f>
        <v>0</v>
      </c>
      <c r="H516" t="s">
        <v>884</v>
      </c>
    </row>
    <row r="517" spans="1:8" x14ac:dyDescent="0.2">
      <c r="A517" t="s">
        <v>629</v>
      </c>
      <c r="B517" t="s">
        <v>499</v>
      </c>
      <c r="C517" t="str">
        <f>IFERROR(VLOOKUP(B517,Players!$A$2:$E$251,2,FALSE),"")</f>
        <v>Vihaan Malhotra</v>
      </c>
      <c r="D517" t="str">
        <f>IFERROR(VLOOKUP(B517,Players!$A$2:$E$251,3,FALSE),"")</f>
        <v>AR</v>
      </c>
      <c r="E517" t="str">
        <f>IFERROR(VLOOKUP(B517,Players!$A$2:$E$251,4,FALSE),"")</f>
        <v>RCB</v>
      </c>
      <c r="F517">
        <f>IFERROR(VLOOKUP(B517,Players!$A$2:$E$251,5,FALSE),"")</f>
        <v>0</v>
      </c>
      <c r="H517" t="s">
        <v>884</v>
      </c>
    </row>
    <row r="518" spans="1:8" x14ac:dyDescent="0.2">
      <c r="A518" t="s">
        <v>629</v>
      </c>
      <c r="B518" t="s">
        <v>501</v>
      </c>
      <c r="C518" t="str">
        <f>IFERROR(VLOOKUP(B518,Players!$A$2:$E$251,2,FALSE),"")</f>
        <v>Kanishk Chouhan</v>
      </c>
      <c r="D518" t="str">
        <f>IFERROR(VLOOKUP(B518,Players!$A$2:$E$251,3,FALSE),"")</f>
        <v>AR</v>
      </c>
      <c r="E518" t="str">
        <f>IFERROR(VLOOKUP(B518,Players!$A$2:$E$251,4,FALSE),"")</f>
        <v>RCB</v>
      </c>
      <c r="F518">
        <f>IFERROR(VLOOKUP(B518,Players!$A$2:$E$251,5,FALSE),"")</f>
        <v>0</v>
      </c>
      <c r="H518" t="s">
        <v>884</v>
      </c>
    </row>
    <row r="519" spans="1:8" x14ac:dyDescent="0.2">
      <c r="A519" t="s">
        <v>629</v>
      </c>
      <c r="B519" t="s">
        <v>503</v>
      </c>
      <c r="C519" t="str">
        <f>IFERROR(VLOOKUP(B519,Players!$A$2:$E$251,2,FALSE),"")</f>
        <v>Josh Hazlewood</v>
      </c>
      <c r="D519" t="str">
        <f>IFERROR(VLOOKUP(B519,Players!$A$2:$E$251,3,FALSE),"")</f>
        <v>BWL</v>
      </c>
      <c r="E519" t="str">
        <f>IFERROR(VLOOKUP(B519,Players!$A$2:$E$251,4,FALSE),"")</f>
        <v>RCB</v>
      </c>
      <c r="F519">
        <f>IFERROR(VLOOKUP(B519,Players!$A$2:$E$251,5,FALSE),"")</f>
        <v>0</v>
      </c>
      <c r="H519" t="s">
        <v>884</v>
      </c>
    </row>
    <row r="520" spans="1:8" x14ac:dyDescent="0.2">
      <c r="A520" t="s">
        <v>629</v>
      </c>
      <c r="B520" t="s">
        <v>505</v>
      </c>
      <c r="C520" t="str">
        <f>IFERROR(VLOOKUP(B520,Players!$A$2:$E$251,2,FALSE),"")</f>
        <v>Rasikh Dar</v>
      </c>
      <c r="D520" t="str">
        <f>IFERROR(VLOOKUP(B520,Players!$A$2:$E$251,3,FALSE),"")</f>
        <v>BWL</v>
      </c>
      <c r="E520" t="str">
        <f>IFERROR(VLOOKUP(B520,Players!$A$2:$E$251,4,FALSE),"")</f>
        <v>RCB</v>
      </c>
      <c r="F520">
        <f>IFERROR(VLOOKUP(B520,Players!$A$2:$E$251,5,FALSE),"")</f>
        <v>0</v>
      </c>
      <c r="H520" t="s">
        <v>884</v>
      </c>
    </row>
    <row r="521" spans="1:8" x14ac:dyDescent="0.2">
      <c r="A521" t="s">
        <v>629</v>
      </c>
      <c r="B521" t="s">
        <v>507</v>
      </c>
      <c r="C521" t="str">
        <f>IFERROR(VLOOKUP(B521,Players!$A$2:$E$251,2,FALSE),"")</f>
        <v>Suyash Sharma</v>
      </c>
      <c r="D521" t="str">
        <f>IFERROR(VLOOKUP(B521,Players!$A$2:$E$251,3,FALSE),"")</f>
        <v>BWL</v>
      </c>
      <c r="E521" t="str">
        <f>IFERROR(VLOOKUP(B521,Players!$A$2:$E$251,4,FALSE),"")</f>
        <v>RCB</v>
      </c>
      <c r="F521">
        <f>IFERROR(VLOOKUP(B521,Players!$A$2:$E$251,5,FALSE),"")</f>
        <v>0</v>
      </c>
      <c r="H521" t="s">
        <v>884</v>
      </c>
    </row>
    <row r="522" spans="1:8" x14ac:dyDescent="0.2">
      <c r="A522" t="s">
        <v>629</v>
      </c>
      <c r="B522" t="s">
        <v>509</v>
      </c>
      <c r="C522" t="str">
        <f>IFERROR(VLOOKUP(B522,Players!$A$2:$E$251,2,FALSE),"")</f>
        <v>Bhuvneshwar Kumar</v>
      </c>
      <c r="D522" t="str">
        <f>IFERROR(VLOOKUP(B522,Players!$A$2:$E$251,3,FALSE),"")</f>
        <v>BWL</v>
      </c>
      <c r="E522" t="str">
        <f>IFERROR(VLOOKUP(B522,Players!$A$2:$E$251,4,FALSE),"")</f>
        <v>RCB</v>
      </c>
      <c r="F522">
        <f>IFERROR(VLOOKUP(B522,Players!$A$2:$E$251,5,FALSE),"")</f>
        <v>0</v>
      </c>
      <c r="H522" t="s">
        <v>884</v>
      </c>
    </row>
    <row r="523" spans="1:8" x14ac:dyDescent="0.2">
      <c r="A523" t="s">
        <v>629</v>
      </c>
      <c r="B523" t="s">
        <v>511</v>
      </c>
      <c r="C523" t="str">
        <f>IFERROR(VLOOKUP(B523,Players!$A$2:$E$251,2,FALSE),"")</f>
        <v>Nuwan Thushara</v>
      </c>
      <c r="D523" t="str">
        <f>IFERROR(VLOOKUP(B523,Players!$A$2:$E$251,3,FALSE),"")</f>
        <v>BWL</v>
      </c>
      <c r="E523" t="str">
        <f>IFERROR(VLOOKUP(B523,Players!$A$2:$E$251,4,FALSE),"")</f>
        <v>RCB</v>
      </c>
      <c r="F523">
        <f>IFERROR(VLOOKUP(B523,Players!$A$2:$E$251,5,FALSE),"")</f>
        <v>0</v>
      </c>
      <c r="H523" t="s">
        <v>884</v>
      </c>
    </row>
    <row r="524" spans="1:8" x14ac:dyDescent="0.2">
      <c r="A524" t="s">
        <v>629</v>
      </c>
      <c r="B524" t="s">
        <v>513</v>
      </c>
      <c r="C524" t="str">
        <f>IFERROR(VLOOKUP(B524,Players!$A$2:$E$251,2,FALSE),"")</f>
        <v>Abhinandan Singh</v>
      </c>
      <c r="D524" t="str">
        <f>IFERROR(VLOOKUP(B524,Players!$A$2:$E$251,3,FALSE),"")</f>
        <v>BWL</v>
      </c>
      <c r="E524" t="str">
        <f>IFERROR(VLOOKUP(B524,Players!$A$2:$E$251,4,FALSE),"")</f>
        <v>RCB</v>
      </c>
      <c r="F524">
        <f>IFERROR(VLOOKUP(B524,Players!$A$2:$E$251,5,FALSE),"")</f>
        <v>0</v>
      </c>
      <c r="H524" t="s">
        <v>884</v>
      </c>
    </row>
    <row r="525" spans="1:8" x14ac:dyDescent="0.2">
      <c r="A525" t="s">
        <v>629</v>
      </c>
      <c r="B525" t="s">
        <v>515</v>
      </c>
      <c r="C525" t="str">
        <f>IFERROR(VLOOKUP(B525,Players!$A$2:$E$251,2,FALSE),"")</f>
        <v>Jacob Duffy</v>
      </c>
      <c r="D525" t="str">
        <f>IFERROR(VLOOKUP(B525,Players!$A$2:$E$251,3,FALSE),"")</f>
        <v>BWL</v>
      </c>
      <c r="E525" t="str">
        <f>IFERROR(VLOOKUP(B525,Players!$A$2:$E$251,4,FALSE),"")</f>
        <v>RCB</v>
      </c>
      <c r="F525">
        <f>IFERROR(VLOOKUP(B525,Players!$A$2:$E$251,5,FALSE),"")</f>
        <v>0</v>
      </c>
      <c r="H525" t="s">
        <v>884</v>
      </c>
    </row>
    <row r="526" spans="1:8" x14ac:dyDescent="0.2">
      <c r="A526" t="s">
        <v>629</v>
      </c>
      <c r="B526" t="s">
        <v>517</v>
      </c>
      <c r="C526" t="str">
        <f>IFERROR(VLOOKUP(B526,Players!$A$2:$E$251,2,FALSE),"")</f>
        <v>Yash Dayal</v>
      </c>
      <c r="D526" t="str">
        <f>IFERROR(VLOOKUP(B526,Players!$A$2:$E$251,3,FALSE),"")</f>
        <v>BWL</v>
      </c>
      <c r="E526" t="str">
        <f>IFERROR(VLOOKUP(B526,Players!$A$2:$E$251,4,FALSE),"")</f>
        <v>RCB</v>
      </c>
      <c r="F526">
        <f>IFERROR(VLOOKUP(B526,Players!$A$2:$E$251,5,FALSE),"")</f>
        <v>0</v>
      </c>
      <c r="H526" t="s">
        <v>884</v>
      </c>
    </row>
    <row r="527" spans="1:8" x14ac:dyDescent="0.2">
      <c r="A527" t="s">
        <v>629</v>
      </c>
      <c r="B527" t="s">
        <v>47</v>
      </c>
      <c r="C527" t="str">
        <f>IFERROR(VLOOKUP(B527,Players!$A$2:$E$251,2,FALSE),"")</f>
        <v>Ruturaj Gaikwad</v>
      </c>
      <c r="D527" t="str">
        <f>IFERROR(VLOOKUP(B527,Players!$A$2:$E$251,3,FALSE),"")</f>
        <v>BAT</v>
      </c>
      <c r="E527" t="str">
        <f>IFERROR(VLOOKUP(B527,Players!$A$2:$E$251,4,FALSE),"")</f>
        <v>CSK</v>
      </c>
      <c r="F527">
        <f>IFERROR(VLOOKUP(B527,Players!$A$2:$E$251,5,FALSE),"")</f>
        <v>0</v>
      </c>
      <c r="H527" t="s">
        <v>889</v>
      </c>
    </row>
    <row r="528" spans="1:8" x14ac:dyDescent="0.2">
      <c r="A528" t="s">
        <v>629</v>
      </c>
      <c r="B528" t="s">
        <v>52</v>
      </c>
      <c r="C528" t="str">
        <f>IFERROR(VLOOKUP(B528,Players!$A$2:$E$251,2,FALSE),"")</f>
        <v>MS Dhoni</v>
      </c>
      <c r="D528" t="str">
        <f>IFERROR(VLOOKUP(B528,Players!$A$2:$E$251,3,FALSE),"")</f>
        <v>WK</v>
      </c>
      <c r="E528" t="str">
        <f>IFERROR(VLOOKUP(B528,Players!$A$2:$E$251,4,FALSE),"")</f>
        <v>CSK</v>
      </c>
      <c r="F528">
        <f>IFERROR(VLOOKUP(B528,Players!$A$2:$E$251,5,FALSE),"")</f>
        <v>0</v>
      </c>
      <c r="H528" t="s">
        <v>889</v>
      </c>
    </row>
    <row r="529" spans="1:8" x14ac:dyDescent="0.2">
      <c r="A529" t="s">
        <v>629</v>
      </c>
      <c r="B529" t="s">
        <v>55</v>
      </c>
      <c r="C529" t="str">
        <f>IFERROR(VLOOKUP(B529,Players!$A$2:$E$251,2,FALSE),"")</f>
        <v>Sanju Samson</v>
      </c>
      <c r="D529" t="str">
        <f>IFERROR(VLOOKUP(B529,Players!$A$2:$E$251,3,FALSE),"")</f>
        <v>WK</v>
      </c>
      <c r="E529" t="str">
        <f>IFERROR(VLOOKUP(B529,Players!$A$2:$E$251,4,FALSE),"")</f>
        <v>CSK</v>
      </c>
      <c r="F529">
        <f>IFERROR(VLOOKUP(B529,Players!$A$2:$E$251,5,FALSE),"")</f>
        <v>0</v>
      </c>
      <c r="H529" t="s">
        <v>889</v>
      </c>
    </row>
    <row r="530" spans="1:8" x14ac:dyDescent="0.2">
      <c r="A530" t="s">
        <v>629</v>
      </c>
      <c r="B530" t="s">
        <v>57</v>
      </c>
      <c r="C530" t="str">
        <f>IFERROR(VLOOKUP(B530,Players!$A$2:$E$251,2,FALSE),"")</f>
        <v>Dewald Brevis</v>
      </c>
      <c r="D530" t="str">
        <f>IFERROR(VLOOKUP(B530,Players!$A$2:$E$251,3,FALSE),"")</f>
        <v>BAT</v>
      </c>
      <c r="E530" t="str">
        <f>IFERROR(VLOOKUP(B530,Players!$A$2:$E$251,4,FALSE),"")</f>
        <v>CSK</v>
      </c>
      <c r="F530">
        <f>IFERROR(VLOOKUP(B530,Players!$A$2:$E$251,5,FALSE),"")</f>
        <v>0</v>
      </c>
      <c r="H530" t="s">
        <v>889</v>
      </c>
    </row>
    <row r="531" spans="1:8" x14ac:dyDescent="0.2">
      <c r="A531" t="s">
        <v>629</v>
      </c>
      <c r="B531" t="s">
        <v>59</v>
      </c>
      <c r="C531" t="str">
        <f>IFERROR(VLOOKUP(B531,Players!$A$2:$E$251,2,FALSE),"")</f>
        <v>Ayush Mhatre</v>
      </c>
      <c r="D531" t="str">
        <f>IFERROR(VLOOKUP(B531,Players!$A$2:$E$251,3,FALSE),"")</f>
        <v>BAT</v>
      </c>
      <c r="E531" t="str">
        <f>IFERROR(VLOOKUP(B531,Players!$A$2:$E$251,4,FALSE),"")</f>
        <v>CSK</v>
      </c>
      <c r="F531">
        <f>IFERROR(VLOOKUP(B531,Players!$A$2:$E$251,5,FALSE),"")</f>
        <v>0</v>
      </c>
      <c r="H531" t="s">
        <v>889</v>
      </c>
    </row>
    <row r="532" spans="1:8" x14ac:dyDescent="0.2">
      <c r="A532" t="s">
        <v>629</v>
      </c>
      <c r="B532" t="s">
        <v>61</v>
      </c>
      <c r="C532" t="str">
        <f>IFERROR(VLOOKUP(B532,Players!$A$2:$E$251,2,FALSE),"")</f>
        <v>Kartik Sharma</v>
      </c>
      <c r="D532" t="str">
        <f>IFERROR(VLOOKUP(B532,Players!$A$2:$E$251,3,FALSE),"")</f>
        <v>WK</v>
      </c>
      <c r="E532" t="str">
        <f>IFERROR(VLOOKUP(B532,Players!$A$2:$E$251,4,FALSE),"")</f>
        <v>CSK</v>
      </c>
      <c r="F532">
        <f>IFERROR(VLOOKUP(B532,Players!$A$2:$E$251,5,FALSE),"")</f>
        <v>0</v>
      </c>
      <c r="H532" t="s">
        <v>889</v>
      </c>
    </row>
    <row r="533" spans="1:8" x14ac:dyDescent="0.2">
      <c r="A533" t="s">
        <v>629</v>
      </c>
      <c r="B533" t="s">
        <v>63</v>
      </c>
      <c r="C533" t="str">
        <f>IFERROR(VLOOKUP(B533,Players!$A$2:$E$251,2,FALSE),"")</f>
        <v>Sarfaraz Khan</v>
      </c>
      <c r="D533" t="str">
        <f>IFERROR(VLOOKUP(B533,Players!$A$2:$E$251,3,FALSE),"")</f>
        <v>BAT</v>
      </c>
      <c r="E533" t="str">
        <f>IFERROR(VLOOKUP(B533,Players!$A$2:$E$251,4,FALSE),"")</f>
        <v>CSK</v>
      </c>
      <c r="F533">
        <f>IFERROR(VLOOKUP(B533,Players!$A$2:$E$251,5,FALSE),"")</f>
        <v>0</v>
      </c>
      <c r="H533" t="s">
        <v>889</v>
      </c>
    </row>
    <row r="534" spans="1:8" x14ac:dyDescent="0.2">
      <c r="A534" t="s">
        <v>629</v>
      </c>
      <c r="B534" t="s">
        <v>65</v>
      </c>
      <c r="C534" t="str">
        <f>IFERROR(VLOOKUP(B534,Players!$A$2:$E$251,2,FALSE),"")</f>
        <v>Urvil Patel</v>
      </c>
      <c r="D534" t="str">
        <f>IFERROR(VLOOKUP(B534,Players!$A$2:$E$251,3,FALSE),"")</f>
        <v>WK</v>
      </c>
      <c r="E534" t="str">
        <f>IFERROR(VLOOKUP(B534,Players!$A$2:$E$251,4,FALSE),"")</f>
        <v>CSK</v>
      </c>
      <c r="F534">
        <f>IFERROR(VLOOKUP(B534,Players!$A$2:$E$251,5,FALSE),"")</f>
        <v>0</v>
      </c>
      <c r="H534" t="s">
        <v>889</v>
      </c>
    </row>
    <row r="535" spans="1:8" x14ac:dyDescent="0.2">
      <c r="A535" t="s">
        <v>629</v>
      </c>
      <c r="B535" t="s">
        <v>67</v>
      </c>
      <c r="C535" t="str">
        <f>IFERROR(VLOOKUP(B535,Players!$A$2:$E$251,2,FALSE),"")</f>
        <v>Jamie Overton</v>
      </c>
      <c r="D535" t="str">
        <f>IFERROR(VLOOKUP(B535,Players!$A$2:$E$251,3,FALSE),"")</f>
        <v>AR</v>
      </c>
      <c r="E535" t="str">
        <f>IFERROR(VLOOKUP(B535,Players!$A$2:$E$251,4,FALSE),"")</f>
        <v>CSK</v>
      </c>
      <c r="F535">
        <f>IFERROR(VLOOKUP(B535,Players!$A$2:$E$251,5,FALSE),"")</f>
        <v>0</v>
      </c>
      <c r="H535" t="s">
        <v>889</v>
      </c>
    </row>
    <row r="536" spans="1:8" x14ac:dyDescent="0.2">
      <c r="A536" t="s">
        <v>629</v>
      </c>
      <c r="B536" t="s">
        <v>70</v>
      </c>
      <c r="C536" t="str">
        <f>IFERROR(VLOOKUP(B536,Players!$A$2:$E$251,2,FALSE),"")</f>
        <v>Ramakrishna Ghosh</v>
      </c>
      <c r="D536" t="str">
        <f>IFERROR(VLOOKUP(B536,Players!$A$2:$E$251,3,FALSE),"")</f>
        <v>AR</v>
      </c>
      <c r="E536" t="str">
        <f>IFERROR(VLOOKUP(B536,Players!$A$2:$E$251,4,FALSE),"")</f>
        <v>CSK</v>
      </c>
      <c r="F536">
        <f>IFERROR(VLOOKUP(B536,Players!$A$2:$E$251,5,FALSE),"")</f>
        <v>0</v>
      </c>
      <c r="H536" t="s">
        <v>889</v>
      </c>
    </row>
    <row r="537" spans="1:8" x14ac:dyDescent="0.2">
      <c r="A537" t="s">
        <v>629</v>
      </c>
      <c r="B537" t="s">
        <v>72</v>
      </c>
      <c r="C537" t="str">
        <f>IFERROR(VLOOKUP(B537,Players!$A$2:$E$251,2,FALSE),"")</f>
        <v>Prashant Veer</v>
      </c>
      <c r="D537" t="str">
        <f>IFERROR(VLOOKUP(B537,Players!$A$2:$E$251,3,FALSE),"")</f>
        <v>AR</v>
      </c>
      <c r="E537" t="str">
        <f>IFERROR(VLOOKUP(B537,Players!$A$2:$E$251,4,FALSE),"")</f>
        <v>CSK</v>
      </c>
      <c r="F537">
        <f>IFERROR(VLOOKUP(B537,Players!$A$2:$E$251,5,FALSE),"")</f>
        <v>0</v>
      </c>
      <c r="H537" t="s">
        <v>889</v>
      </c>
    </row>
    <row r="538" spans="1:8" x14ac:dyDescent="0.2">
      <c r="A538" t="s">
        <v>629</v>
      </c>
      <c r="B538" t="s">
        <v>74</v>
      </c>
      <c r="C538" t="str">
        <f>IFERROR(VLOOKUP(B538,Players!$A$2:$E$251,2,FALSE),"")</f>
        <v>Matthew William Short</v>
      </c>
      <c r="D538" t="str">
        <f>IFERROR(VLOOKUP(B538,Players!$A$2:$E$251,3,FALSE),"")</f>
        <v>AR</v>
      </c>
      <c r="E538" t="str">
        <f>IFERROR(VLOOKUP(B538,Players!$A$2:$E$251,4,FALSE),"")</f>
        <v>CSK</v>
      </c>
      <c r="F538">
        <f>IFERROR(VLOOKUP(B538,Players!$A$2:$E$251,5,FALSE),"")</f>
        <v>0</v>
      </c>
      <c r="H538" t="s">
        <v>889</v>
      </c>
    </row>
    <row r="539" spans="1:8" x14ac:dyDescent="0.2">
      <c r="A539" t="s">
        <v>629</v>
      </c>
      <c r="B539" t="s">
        <v>76</v>
      </c>
      <c r="C539" t="str">
        <f>IFERROR(VLOOKUP(B539,Players!$A$2:$E$251,2,FALSE),"")</f>
        <v>Aman Khan</v>
      </c>
      <c r="D539" t="str">
        <f>IFERROR(VLOOKUP(B539,Players!$A$2:$E$251,3,FALSE),"")</f>
        <v>AR</v>
      </c>
      <c r="E539" t="str">
        <f>IFERROR(VLOOKUP(B539,Players!$A$2:$E$251,4,FALSE),"")</f>
        <v>CSK</v>
      </c>
      <c r="F539">
        <f>IFERROR(VLOOKUP(B539,Players!$A$2:$E$251,5,FALSE),"")</f>
        <v>0</v>
      </c>
      <c r="H539" t="s">
        <v>889</v>
      </c>
    </row>
    <row r="540" spans="1:8" x14ac:dyDescent="0.2">
      <c r="A540" t="s">
        <v>629</v>
      </c>
      <c r="B540" t="s">
        <v>78</v>
      </c>
      <c r="C540" t="str">
        <f>IFERROR(VLOOKUP(B540,Players!$A$2:$E$251,2,FALSE),"")</f>
        <v>Zak Foulkes</v>
      </c>
      <c r="D540" t="str">
        <f>IFERROR(VLOOKUP(B540,Players!$A$2:$E$251,3,FALSE),"")</f>
        <v>AR</v>
      </c>
      <c r="E540" t="str">
        <f>IFERROR(VLOOKUP(B540,Players!$A$2:$E$251,4,FALSE),"")</f>
        <v>CSK</v>
      </c>
      <c r="F540">
        <f>IFERROR(VLOOKUP(B540,Players!$A$2:$E$251,5,FALSE),"")</f>
        <v>0</v>
      </c>
      <c r="H540" t="s">
        <v>889</v>
      </c>
    </row>
    <row r="541" spans="1:8" x14ac:dyDescent="0.2">
      <c r="A541" t="s">
        <v>629</v>
      </c>
      <c r="B541" t="s">
        <v>80</v>
      </c>
      <c r="C541" t="str">
        <f>IFERROR(VLOOKUP(B541,Players!$A$2:$E$251,2,FALSE),"")</f>
        <v>Shivam Dube</v>
      </c>
      <c r="D541" t="str">
        <f>IFERROR(VLOOKUP(B541,Players!$A$2:$E$251,3,FALSE),"")</f>
        <v>AR</v>
      </c>
      <c r="E541" t="str">
        <f>IFERROR(VLOOKUP(B541,Players!$A$2:$E$251,4,FALSE),"")</f>
        <v>CSK</v>
      </c>
      <c r="F541">
        <f>IFERROR(VLOOKUP(B541,Players!$A$2:$E$251,5,FALSE),"")</f>
        <v>0</v>
      </c>
      <c r="H541" t="s">
        <v>889</v>
      </c>
    </row>
    <row r="542" spans="1:8" x14ac:dyDescent="0.2">
      <c r="A542" t="s">
        <v>629</v>
      </c>
      <c r="B542" t="s">
        <v>82</v>
      </c>
      <c r="C542" t="str">
        <f>IFERROR(VLOOKUP(B542,Players!$A$2:$E$251,2,FALSE),"")</f>
        <v>Khaleel Ahmed</v>
      </c>
      <c r="D542" t="str">
        <f>IFERROR(VLOOKUP(B542,Players!$A$2:$E$251,3,FALSE),"")</f>
        <v>BWL</v>
      </c>
      <c r="E542" t="str">
        <f>IFERROR(VLOOKUP(B542,Players!$A$2:$E$251,4,FALSE),"")</f>
        <v>CSK</v>
      </c>
      <c r="F542">
        <f>IFERROR(VLOOKUP(B542,Players!$A$2:$E$251,5,FALSE),"")</f>
        <v>0</v>
      </c>
      <c r="H542" t="s">
        <v>889</v>
      </c>
    </row>
    <row r="543" spans="1:8" x14ac:dyDescent="0.2">
      <c r="A543" t="s">
        <v>629</v>
      </c>
      <c r="B543" t="s">
        <v>85</v>
      </c>
      <c r="C543" t="str">
        <f>IFERROR(VLOOKUP(B543,Players!$A$2:$E$251,2,FALSE),"")</f>
        <v>Noor Ahmad</v>
      </c>
      <c r="D543" t="str">
        <f>IFERROR(VLOOKUP(B543,Players!$A$2:$E$251,3,FALSE),"")</f>
        <v>BWL</v>
      </c>
      <c r="E543" t="str">
        <f>IFERROR(VLOOKUP(B543,Players!$A$2:$E$251,4,FALSE),"")</f>
        <v>CSK</v>
      </c>
      <c r="F543">
        <f>IFERROR(VLOOKUP(B543,Players!$A$2:$E$251,5,FALSE),"")</f>
        <v>0</v>
      </c>
      <c r="H543" t="s">
        <v>889</v>
      </c>
    </row>
    <row r="544" spans="1:8" x14ac:dyDescent="0.2">
      <c r="A544" t="s">
        <v>629</v>
      </c>
      <c r="B544" t="s">
        <v>87</v>
      </c>
      <c r="C544" t="str">
        <f>IFERROR(VLOOKUP(B544,Players!$A$2:$E$251,2,FALSE),"")</f>
        <v>Anshul Kamboj</v>
      </c>
      <c r="D544" t="str">
        <f>IFERROR(VLOOKUP(B544,Players!$A$2:$E$251,3,FALSE),"")</f>
        <v>BWL</v>
      </c>
      <c r="E544" t="str">
        <f>IFERROR(VLOOKUP(B544,Players!$A$2:$E$251,4,FALSE),"")</f>
        <v>CSK</v>
      </c>
      <c r="F544">
        <f>IFERROR(VLOOKUP(B544,Players!$A$2:$E$251,5,FALSE),"")</f>
        <v>0</v>
      </c>
      <c r="H544" t="s">
        <v>889</v>
      </c>
    </row>
    <row r="545" spans="1:8" x14ac:dyDescent="0.2">
      <c r="A545" t="s">
        <v>629</v>
      </c>
      <c r="B545" t="s">
        <v>89</v>
      </c>
      <c r="C545" t="str">
        <f>IFERROR(VLOOKUP(B545,Players!$A$2:$E$251,2,FALSE),"")</f>
        <v>Mukesh Choudhary</v>
      </c>
      <c r="D545" t="str">
        <f>IFERROR(VLOOKUP(B545,Players!$A$2:$E$251,3,FALSE),"")</f>
        <v>BWL</v>
      </c>
      <c r="E545" t="str">
        <f>IFERROR(VLOOKUP(B545,Players!$A$2:$E$251,4,FALSE),"")</f>
        <v>CSK</v>
      </c>
      <c r="F545">
        <f>IFERROR(VLOOKUP(B545,Players!$A$2:$E$251,5,FALSE),"")</f>
        <v>0</v>
      </c>
      <c r="H545" t="s">
        <v>889</v>
      </c>
    </row>
    <row r="546" spans="1:8" x14ac:dyDescent="0.2">
      <c r="A546" t="s">
        <v>629</v>
      </c>
      <c r="B546" t="s">
        <v>91</v>
      </c>
      <c r="C546" t="str">
        <f>IFERROR(VLOOKUP(B546,Players!$A$2:$E$251,2,FALSE),"")</f>
        <v>Shreyas Gopal</v>
      </c>
      <c r="D546" t="str">
        <f>IFERROR(VLOOKUP(B546,Players!$A$2:$E$251,3,FALSE),"")</f>
        <v>BWL</v>
      </c>
      <c r="E546" t="str">
        <f>IFERROR(VLOOKUP(B546,Players!$A$2:$E$251,4,FALSE),"")</f>
        <v>CSK</v>
      </c>
      <c r="F546">
        <f>IFERROR(VLOOKUP(B546,Players!$A$2:$E$251,5,FALSE),"")</f>
        <v>0</v>
      </c>
      <c r="H546" t="s">
        <v>889</v>
      </c>
    </row>
    <row r="547" spans="1:8" x14ac:dyDescent="0.2">
      <c r="A547" t="s">
        <v>629</v>
      </c>
      <c r="B547" t="s">
        <v>93</v>
      </c>
      <c r="C547" t="str">
        <f>IFERROR(VLOOKUP(B547,Players!$A$2:$E$251,2,FALSE),"")</f>
        <v>Gurjapneet Singh</v>
      </c>
      <c r="D547" t="str">
        <f>IFERROR(VLOOKUP(B547,Players!$A$2:$E$251,3,FALSE),"")</f>
        <v>BWL</v>
      </c>
      <c r="E547" t="str">
        <f>IFERROR(VLOOKUP(B547,Players!$A$2:$E$251,4,FALSE),"")</f>
        <v>CSK</v>
      </c>
      <c r="F547">
        <f>IFERROR(VLOOKUP(B547,Players!$A$2:$E$251,5,FALSE),"")</f>
        <v>0</v>
      </c>
      <c r="H547" t="s">
        <v>889</v>
      </c>
    </row>
    <row r="548" spans="1:8" x14ac:dyDescent="0.2">
      <c r="A548" t="s">
        <v>629</v>
      </c>
      <c r="B548" t="s">
        <v>95</v>
      </c>
      <c r="C548" t="str">
        <f>IFERROR(VLOOKUP(B548,Players!$A$2:$E$251,2,FALSE),"")</f>
        <v>Akeal Hosein</v>
      </c>
      <c r="D548" t="str">
        <f>IFERROR(VLOOKUP(B548,Players!$A$2:$E$251,3,FALSE),"")</f>
        <v>BWL</v>
      </c>
      <c r="E548" t="str">
        <f>IFERROR(VLOOKUP(B548,Players!$A$2:$E$251,4,FALSE),"")</f>
        <v>CSK</v>
      </c>
      <c r="F548">
        <f>IFERROR(VLOOKUP(B548,Players!$A$2:$E$251,5,FALSE),"")</f>
        <v>0</v>
      </c>
      <c r="H548" t="s">
        <v>889</v>
      </c>
    </row>
    <row r="549" spans="1:8" x14ac:dyDescent="0.2">
      <c r="A549" t="s">
        <v>629</v>
      </c>
      <c r="B549" t="s">
        <v>97</v>
      </c>
      <c r="C549" t="str">
        <f>IFERROR(VLOOKUP(B549,Players!$A$2:$E$251,2,FALSE),"")</f>
        <v>Matt Henry</v>
      </c>
      <c r="D549" t="str">
        <f>IFERROR(VLOOKUP(B549,Players!$A$2:$E$251,3,FALSE),"")</f>
        <v>BWL</v>
      </c>
      <c r="E549" t="str">
        <f>IFERROR(VLOOKUP(B549,Players!$A$2:$E$251,4,FALSE),"")</f>
        <v>CSK</v>
      </c>
      <c r="F549">
        <f>IFERROR(VLOOKUP(B549,Players!$A$2:$E$251,5,FALSE),"")</f>
        <v>0</v>
      </c>
      <c r="H549" t="s">
        <v>889</v>
      </c>
    </row>
    <row r="550" spans="1:8" x14ac:dyDescent="0.2">
      <c r="A550" t="s">
        <v>629</v>
      </c>
      <c r="B550" t="s">
        <v>99</v>
      </c>
      <c r="C550" t="str">
        <f>IFERROR(VLOOKUP(B550,Players!$A$2:$E$251,2,FALSE),"")</f>
        <v>Rahul Chahar</v>
      </c>
      <c r="D550" t="str">
        <f>IFERROR(VLOOKUP(B550,Players!$A$2:$E$251,3,FALSE),"")</f>
        <v>BWL</v>
      </c>
      <c r="E550" t="str">
        <f>IFERROR(VLOOKUP(B550,Players!$A$2:$E$251,4,FALSE),"")</f>
        <v>CSK</v>
      </c>
      <c r="F550">
        <f>IFERROR(VLOOKUP(B550,Players!$A$2:$E$251,5,FALSE),"")</f>
        <v>0</v>
      </c>
      <c r="H550" t="s">
        <v>889</v>
      </c>
    </row>
    <row r="551" spans="1:8" x14ac:dyDescent="0.2">
      <c r="A551" t="s">
        <v>629</v>
      </c>
      <c r="B551" t="s">
        <v>101</v>
      </c>
      <c r="C551" t="str">
        <f>IFERROR(VLOOKUP(B551,Players!$A$2:$E$251,2,FALSE),"")</f>
        <v>Spencer Johnson</v>
      </c>
      <c r="D551" t="str">
        <f>IFERROR(VLOOKUP(B551,Players!$A$2:$E$251,3,FALSE),"")</f>
        <v>BWL</v>
      </c>
      <c r="E551" t="str">
        <f>IFERROR(VLOOKUP(B551,Players!$A$2:$E$251,4,FALSE),"")</f>
        <v>CSK</v>
      </c>
      <c r="F551">
        <f>IFERROR(VLOOKUP(B551,Players!$A$2:$E$251,5,FALSE),"")</f>
        <v>0</v>
      </c>
      <c r="H551" t="s">
        <v>889</v>
      </c>
    </row>
    <row r="552" spans="1:8" x14ac:dyDescent="0.2">
      <c r="A552" t="s">
        <v>633</v>
      </c>
      <c r="B552" t="s">
        <v>207</v>
      </c>
      <c r="C552" t="str">
        <f>IFERROR(VLOOKUP(B552,Players!$A$2:$E$251,2,FALSE),"")</f>
        <v>Ajinkya Rahane</v>
      </c>
      <c r="D552" t="str">
        <f>IFERROR(VLOOKUP(B552,Players!$A$2:$E$251,3,FALSE),"")</f>
        <v>BAT</v>
      </c>
      <c r="E552" t="str">
        <f>IFERROR(VLOOKUP(B552,Players!$A$2:$E$251,4,FALSE),"")</f>
        <v>KKR</v>
      </c>
      <c r="F552">
        <f>IFERROR(VLOOKUP(B552,Players!$A$2:$E$251,5,FALSE),"")</f>
        <v>0</v>
      </c>
      <c r="H552" t="s">
        <v>887</v>
      </c>
    </row>
    <row r="553" spans="1:8" x14ac:dyDescent="0.2">
      <c r="A553" t="s">
        <v>633</v>
      </c>
      <c r="B553" t="s">
        <v>211</v>
      </c>
      <c r="C553" t="str">
        <f>IFERROR(VLOOKUP(B553,Players!$A$2:$E$251,2,FALSE),"")</f>
        <v>Rinku Singh</v>
      </c>
      <c r="D553" t="str">
        <f>IFERROR(VLOOKUP(B553,Players!$A$2:$E$251,3,FALSE),"")</f>
        <v>BAT</v>
      </c>
      <c r="E553" t="str">
        <f>IFERROR(VLOOKUP(B553,Players!$A$2:$E$251,4,FALSE),"")</f>
        <v>KKR</v>
      </c>
      <c r="F553">
        <f>IFERROR(VLOOKUP(B553,Players!$A$2:$E$251,5,FALSE),"")</f>
        <v>0</v>
      </c>
      <c r="H553" t="s">
        <v>887</v>
      </c>
    </row>
    <row r="554" spans="1:8" x14ac:dyDescent="0.2">
      <c r="A554" t="s">
        <v>633</v>
      </c>
      <c r="B554" t="s">
        <v>213</v>
      </c>
      <c r="C554" t="str">
        <f>IFERROR(VLOOKUP(B554,Players!$A$2:$E$251,2,FALSE),"")</f>
        <v>Angkrish Raghuvanshi</v>
      </c>
      <c r="D554" t="str">
        <f>IFERROR(VLOOKUP(B554,Players!$A$2:$E$251,3,FALSE),"")</f>
        <v>BAT</v>
      </c>
      <c r="E554" t="str">
        <f>IFERROR(VLOOKUP(B554,Players!$A$2:$E$251,4,FALSE),"")</f>
        <v>KKR</v>
      </c>
      <c r="F554">
        <f>IFERROR(VLOOKUP(B554,Players!$A$2:$E$251,5,FALSE),"")</f>
        <v>0</v>
      </c>
      <c r="H554" t="s">
        <v>887</v>
      </c>
    </row>
    <row r="555" spans="1:8" x14ac:dyDescent="0.2">
      <c r="A555" t="s">
        <v>633</v>
      </c>
      <c r="B555" t="s">
        <v>215</v>
      </c>
      <c r="C555" t="str">
        <f>IFERROR(VLOOKUP(B555,Players!$A$2:$E$251,2,FALSE),"")</f>
        <v>Manish Pandey</v>
      </c>
      <c r="D555" t="str">
        <f>IFERROR(VLOOKUP(B555,Players!$A$2:$E$251,3,FALSE),"")</f>
        <v>BAT</v>
      </c>
      <c r="E555" t="str">
        <f>IFERROR(VLOOKUP(B555,Players!$A$2:$E$251,4,FALSE),"")</f>
        <v>KKR</v>
      </c>
      <c r="F555">
        <f>IFERROR(VLOOKUP(B555,Players!$A$2:$E$251,5,FALSE),"")</f>
        <v>0</v>
      </c>
      <c r="H555" t="s">
        <v>887</v>
      </c>
    </row>
    <row r="556" spans="1:8" x14ac:dyDescent="0.2">
      <c r="A556" t="s">
        <v>633</v>
      </c>
      <c r="B556" t="s">
        <v>217</v>
      </c>
      <c r="C556" t="str">
        <f>IFERROR(VLOOKUP(B556,Players!$A$2:$E$251,2,FALSE),"")</f>
        <v>Finn Allen</v>
      </c>
      <c r="D556" t="str">
        <f>IFERROR(VLOOKUP(B556,Players!$A$2:$E$251,3,FALSE),"")</f>
        <v>WK</v>
      </c>
      <c r="E556" t="str">
        <f>IFERROR(VLOOKUP(B556,Players!$A$2:$E$251,4,FALSE),"")</f>
        <v>KKR</v>
      </c>
      <c r="F556">
        <f>IFERROR(VLOOKUP(B556,Players!$A$2:$E$251,5,FALSE),"")</f>
        <v>0</v>
      </c>
      <c r="H556" t="s">
        <v>887</v>
      </c>
    </row>
    <row r="557" spans="1:8" x14ac:dyDescent="0.2">
      <c r="A557" t="s">
        <v>633</v>
      </c>
      <c r="B557" t="s">
        <v>219</v>
      </c>
      <c r="C557" t="str">
        <f>IFERROR(VLOOKUP(B557,Players!$A$2:$E$251,2,FALSE),"")</f>
        <v>Tejasvi Singh</v>
      </c>
      <c r="D557" t="str">
        <f>IFERROR(VLOOKUP(B557,Players!$A$2:$E$251,3,FALSE),"")</f>
        <v>WK</v>
      </c>
      <c r="E557" t="str">
        <f>IFERROR(VLOOKUP(B557,Players!$A$2:$E$251,4,FALSE),"")</f>
        <v>KKR</v>
      </c>
      <c r="F557">
        <f>IFERROR(VLOOKUP(B557,Players!$A$2:$E$251,5,FALSE),"")</f>
        <v>0</v>
      </c>
      <c r="H557" t="s">
        <v>887</v>
      </c>
    </row>
    <row r="558" spans="1:8" x14ac:dyDescent="0.2">
      <c r="A558" t="s">
        <v>633</v>
      </c>
      <c r="B558" t="s">
        <v>221</v>
      </c>
      <c r="C558" t="str">
        <f>IFERROR(VLOOKUP(B558,Players!$A$2:$E$251,2,FALSE),"")</f>
        <v>Rahul Tripathi</v>
      </c>
      <c r="D558" t="str">
        <f>IFERROR(VLOOKUP(B558,Players!$A$2:$E$251,3,FALSE),"")</f>
        <v>BAT</v>
      </c>
      <c r="E558" t="str">
        <f>IFERROR(VLOOKUP(B558,Players!$A$2:$E$251,4,FALSE),"")</f>
        <v>KKR</v>
      </c>
      <c r="F558">
        <f>IFERROR(VLOOKUP(B558,Players!$A$2:$E$251,5,FALSE),"")</f>
        <v>0</v>
      </c>
      <c r="H558" t="s">
        <v>887</v>
      </c>
    </row>
    <row r="559" spans="1:8" x14ac:dyDescent="0.2">
      <c r="A559" t="s">
        <v>633</v>
      </c>
      <c r="B559" t="s">
        <v>223</v>
      </c>
      <c r="C559" t="str">
        <f>IFERROR(VLOOKUP(B559,Players!$A$2:$E$251,2,FALSE),"")</f>
        <v>Tim Seifert</v>
      </c>
      <c r="D559" t="str">
        <f>IFERROR(VLOOKUP(B559,Players!$A$2:$E$251,3,FALSE),"")</f>
        <v>WK</v>
      </c>
      <c r="E559" t="str">
        <f>IFERROR(VLOOKUP(B559,Players!$A$2:$E$251,4,FALSE),"")</f>
        <v>KKR</v>
      </c>
      <c r="F559">
        <f>IFERROR(VLOOKUP(B559,Players!$A$2:$E$251,5,FALSE),"")</f>
        <v>0</v>
      </c>
      <c r="H559" t="s">
        <v>887</v>
      </c>
    </row>
    <row r="560" spans="1:8" x14ac:dyDescent="0.2">
      <c r="A560" t="s">
        <v>633</v>
      </c>
      <c r="B560" t="s">
        <v>225</v>
      </c>
      <c r="C560" t="str">
        <f>IFERROR(VLOOKUP(B560,Players!$A$2:$E$251,2,FALSE),"")</f>
        <v>Rovman Powell</v>
      </c>
      <c r="D560" t="str">
        <f>IFERROR(VLOOKUP(B560,Players!$A$2:$E$251,3,FALSE),"")</f>
        <v>BAT</v>
      </c>
      <c r="E560" t="str">
        <f>IFERROR(VLOOKUP(B560,Players!$A$2:$E$251,4,FALSE),"")</f>
        <v>KKR</v>
      </c>
      <c r="F560">
        <f>IFERROR(VLOOKUP(B560,Players!$A$2:$E$251,5,FALSE),"")</f>
        <v>0</v>
      </c>
      <c r="H560" t="s">
        <v>887</v>
      </c>
    </row>
    <row r="561" spans="1:8" x14ac:dyDescent="0.2">
      <c r="A561" t="s">
        <v>633</v>
      </c>
      <c r="B561" t="s">
        <v>227</v>
      </c>
      <c r="C561" t="str">
        <f>IFERROR(VLOOKUP(B561,Players!$A$2:$E$251,2,FALSE),"")</f>
        <v>Anukul Roy</v>
      </c>
      <c r="D561" t="str">
        <f>IFERROR(VLOOKUP(B561,Players!$A$2:$E$251,3,FALSE),"")</f>
        <v>AR</v>
      </c>
      <c r="E561" t="str">
        <f>IFERROR(VLOOKUP(B561,Players!$A$2:$E$251,4,FALSE),"")</f>
        <v>KKR</v>
      </c>
      <c r="F561">
        <f>IFERROR(VLOOKUP(B561,Players!$A$2:$E$251,5,FALSE),"")</f>
        <v>0</v>
      </c>
      <c r="H561" t="s">
        <v>887</v>
      </c>
    </row>
    <row r="562" spans="1:8" x14ac:dyDescent="0.2">
      <c r="A562" t="s">
        <v>633</v>
      </c>
      <c r="B562" t="s">
        <v>229</v>
      </c>
      <c r="C562" t="str">
        <f>IFERROR(VLOOKUP(B562,Players!$A$2:$E$251,2,FALSE),"")</f>
        <v>Cameron Green</v>
      </c>
      <c r="D562" t="str">
        <f>IFERROR(VLOOKUP(B562,Players!$A$2:$E$251,3,FALSE),"")</f>
        <v>AR</v>
      </c>
      <c r="E562" t="str">
        <f>IFERROR(VLOOKUP(B562,Players!$A$2:$E$251,4,FALSE),"")</f>
        <v>KKR</v>
      </c>
      <c r="F562">
        <f>IFERROR(VLOOKUP(B562,Players!$A$2:$E$251,5,FALSE),"")</f>
        <v>0</v>
      </c>
      <c r="H562" t="s">
        <v>887</v>
      </c>
    </row>
    <row r="563" spans="1:8" x14ac:dyDescent="0.2">
      <c r="A563" t="s">
        <v>633</v>
      </c>
      <c r="B563" t="s">
        <v>231</v>
      </c>
      <c r="C563" t="str">
        <f>IFERROR(VLOOKUP(B563,Players!$A$2:$E$251,2,FALSE),"")</f>
        <v>Sarthak Ranjan</v>
      </c>
      <c r="D563" t="str">
        <f>IFERROR(VLOOKUP(B563,Players!$A$2:$E$251,3,FALSE),"")</f>
        <v>AR</v>
      </c>
      <c r="E563" t="str">
        <f>IFERROR(VLOOKUP(B563,Players!$A$2:$E$251,4,FALSE),"")</f>
        <v>KKR</v>
      </c>
      <c r="F563">
        <f>IFERROR(VLOOKUP(B563,Players!$A$2:$E$251,5,FALSE),"")</f>
        <v>0</v>
      </c>
      <c r="H563" t="s">
        <v>887</v>
      </c>
    </row>
    <row r="564" spans="1:8" x14ac:dyDescent="0.2">
      <c r="A564" t="s">
        <v>633</v>
      </c>
      <c r="B564" t="s">
        <v>233</v>
      </c>
      <c r="C564" t="str">
        <f>IFERROR(VLOOKUP(B564,Players!$A$2:$E$251,2,FALSE),"")</f>
        <v>Daksh Kamra</v>
      </c>
      <c r="D564" t="str">
        <f>IFERROR(VLOOKUP(B564,Players!$A$2:$E$251,3,FALSE),"")</f>
        <v>AR</v>
      </c>
      <c r="E564" t="str">
        <f>IFERROR(VLOOKUP(B564,Players!$A$2:$E$251,4,FALSE),"")</f>
        <v>KKR</v>
      </c>
      <c r="F564">
        <f>IFERROR(VLOOKUP(B564,Players!$A$2:$E$251,5,FALSE),"")</f>
        <v>0</v>
      </c>
      <c r="H564" t="s">
        <v>887</v>
      </c>
    </row>
    <row r="565" spans="1:8" x14ac:dyDescent="0.2">
      <c r="A565" t="s">
        <v>633</v>
      </c>
      <c r="B565" t="s">
        <v>235</v>
      </c>
      <c r="C565" t="str">
        <f>IFERROR(VLOOKUP(B565,Players!$A$2:$E$251,2,FALSE),"")</f>
        <v>Rachin Ravindra</v>
      </c>
      <c r="D565" t="str">
        <f>IFERROR(VLOOKUP(B565,Players!$A$2:$E$251,3,FALSE),"")</f>
        <v>AR</v>
      </c>
      <c r="E565" t="str">
        <f>IFERROR(VLOOKUP(B565,Players!$A$2:$E$251,4,FALSE),"")</f>
        <v>KKR</v>
      </c>
      <c r="F565">
        <f>IFERROR(VLOOKUP(B565,Players!$A$2:$E$251,5,FALSE),"")</f>
        <v>0</v>
      </c>
      <c r="H565" t="s">
        <v>887</v>
      </c>
    </row>
    <row r="566" spans="1:8" x14ac:dyDescent="0.2">
      <c r="A566" t="s">
        <v>633</v>
      </c>
      <c r="B566" t="s">
        <v>237</v>
      </c>
      <c r="C566" t="str">
        <f>IFERROR(VLOOKUP(B566,Players!$A$2:$E$251,2,FALSE),"")</f>
        <v>Ramandeep Singh</v>
      </c>
      <c r="D566" t="str">
        <f>IFERROR(VLOOKUP(B566,Players!$A$2:$E$251,3,FALSE),"")</f>
        <v>AR</v>
      </c>
      <c r="E566" t="str">
        <f>IFERROR(VLOOKUP(B566,Players!$A$2:$E$251,4,FALSE),"")</f>
        <v>KKR</v>
      </c>
      <c r="F566">
        <f>IFERROR(VLOOKUP(B566,Players!$A$2:$E$251,5,FALSE),"")</f>
        <v>0</v>
      </c>
      <c r="H566" t="s">
        <v>887</v>
      </c>
    </row>
    <row r="567" spans="1:8" x14ac:dyDescent="0.2">
      <c r="A567" t="s">
        <v>633</v>
      </c>
      <c r="B567" t="s">
        <v>239</v>
      </c>
      <c r="C567" t="str">
        <f>IFERROR(VLOOKUP(B567,Players!$A$2:$E$251,2,FALSE),"")</f>
        <v>Sunil Narine</v>
      </c>
      <c r="D567" t="str">
        <f>IFERROR(VLOOKUP(B567,Players!$A$2:$E$251,3,FALSE),"")</f>
        <v>AR</v>
      </c>
      <c r="E567" t="str">
        <f>IFERROR(VLOOKUP(B567,Players!$A$2:$E$251,4,FALSE),"")</f>
        <v>KKR</v>
      </c>
      <c r="F567">
        <f>IFERROR(VLOOKUP(B567,Players!$A$2:$E$251,5,FALSE),"")</f>
        <v>0</v>
      </c>
      <c r="H567" t="s">
        <v>887</v>
      </c>
    </row>
    <row r="568" spans="1:8" x14ac:dyDescent="0.2">
      <c r="A568" t="s">
        <v>633</v>
      </c>
      <c r="B568" t="s">
        <v>241</v>
      </c>
      <c r="C568" t="str">
        <f>IFERROR(VLOOKUP(B568,Players!$A$2:$E$251,2,FALSE),"")</f>
        <v>Blessing Muzarabani</v>
      </c>
      <c r="D568" t="str">
        <f>IFERROR(VLOOKUP(B568,Players!$A$2:$E$251,3,FALSE),"")</f>
        <v>BWL</v>
      </c>
      <c r="E568" t="str">
        <f>IFERROR(VLOOKUP(B568,Players!$A$2:$E$251,4,FALSE),"")</f>
        <v>KKR</v>
      </c>
      <c r="F568">
        <f>IFERROR(VLOOKUP(B568,Players!$A$2:$E$251,5,FALSE),"")</f>
        <v>0</v>
      </c>
      <c r="H568" t="s">
        <v>887</v>
      </c>
    </row>
    <row r="569" spans="1:8" x14ac:dyDescent="0.2">
      <c r="A569" t="s">
        <v>633</v>
      </c>
      <c r="B569" t="s">
        <v>243</v>
      </c>
      <c r="C569" t="str">
        <f>IFERROR(VLOOKUP(B569,Players!$A$2:$E$251,2,FALSE),"")</f>
        <v>Vaibhav Arora</v>
      </c>
      <c r="D569" t="str">
        <f>IFERROR(VLOOKUP(B569,Players!$A$2:$E$251,3,FALSE),"")</f>
        <v>BWL</v>
      </c>
      <c r="E569" t="str">
        <f>IFERROR(VLOOKUP(B569,Players!$A$2:$E$251,4,FALSE),"")</f>
        <v>KKR</v>
      </c>
      <c r="F569">
        <f>IFERROR(VLOOKUP(B569,Players!$A$2:$E$251,5,FALSE),"")</f>
        <v>0</v>
      </c>
      <c r="H569" t="s">
        <v>887</v>
      </c>
    </row>
    <row r="570" spans="1:8" x14ac:dyDescent="0.2">
      <c r="A570" t="s">
        <v>633</v>
      </c>
      <c r="B570" t="s">
        <v>245</v>
      </c>
      <c r="C570" t="str">
        <f>IFERROR(VLOOKUP(B570,Players!$A$2:$E$251,2,FALSE),"")</f>
        <v>Matheesha Pathirana</v>
      </c>
      <c r="D570" t="str">
        <f>IFERROR(VLOOKUP(B570,Players!$A$2:$E$251,3,FALSE),"")</f>
        <v>BWL</v>
      </c>
      <c r="E570" t="str">
        <f>IFERROR(VLOOKUP(B570,Players!$A$2:$E$251,4,FALSE),"")</f>
        <v>KKR</v>
      </c>
      <c r="F570">
        <f>IFERROR(VLOOKUP(B570,Players!$A$2:$E$251,5,FALSE),"")</f>
        <v>0</v>
      </c>
      <c r="H570" t="s">
        <v>887</v>
      </c>
    </row>
    <row r="571" spans="1:8" x14ac:dyDescent="0.2">
      <c r="A571" t="s">
        <v>633</v>
      </c>
      <c r="B571" t="s">
        <v>247</v>
      </c>
      <c r="C571" t="str">
        <f>IFERROR(VLOOKUP(B571,Players!$A$2:$E$251,2,FALSE),"")</f>
        <v>Kartik Tyagi</v>
      </c>
      <c r="D571" t="str">
        <f>IFERROR(VLOOKUP(B571,Players!$A$2:$E$251,3,FALSE),"")</f>
        <v>BWL</v>
      </c>
      <c r="E571" t="str">
        <f>IFERROR(VLOOKUP(B571,Players!$A$2:$E$251,4,FALSE),"")</f>
        <v>KKR</v>
      </c>
      <c r="F571">
        <f>IFERROR(VLOOKUP(B571,Players!$A$2:$E$251,5,FALSE),"")</f>
        <v>0</v>
      </c>
      <c r="H571" t="s">
        <v>887</v>
      </c>
    </row>
    <row r="572" spans="1:8" x14ac:dyDescent="0.2">
      <c r="A572" t="s">
        <v>633</v>
      </c>
      <c r="B572" t="s">
        <v>249</v>
      </c>
      <c r="C572" t="str">
        <f>IFERROR(VLOOKUP(B572,Players!$A$2:$E$251,2,FALSE),"")</f>
        <v>Prashant Solanki</v>
      </c>
      <c r="D572" t="str">
        <f>IFERROR(VLOOKUP(B572,Players!$A$2:$E$251,3,FALSE),"")</f>
        <v>BWL</v>
      </c>
      <c r="E572" t="str">
        <f>IFERROR(VLOOKUP(B572,Players!$A$2:$E$251,4,FALSE),"")</f>
        <v>KKR</v>
      </c>
      <c r="F572">
        <f>IFERROR(VLOOKUP(B572,Players!$A$2:$E$251,5,FALSE),"")</f>
        <v>0</v>
      </c>
      <c r="H572" t="s">
        <v>887</v>
      </c>
    </row>
    <row r="573" spans="1:8" x14ac:dyDescent="0.2">
      <c r="A573" t="s">
        <v>633</v>
      </c>
      <c r="B573" t="s">
        <v>251</v>
      </c>
      <c r="C573" t="str">
        <f>IFERROR(VLOOKUP(B573,Players!$A$2:$E$251,2,FALSE),"")</f>
        <v>Saurabh Dubey</v>
      </c>
      <c r="D573" t="str">
        <f>IFERROR(VLOOKUP(B573,Players!$A$2:$E$251,3,FALSE),"")</f>
        <v>BWL</v>
      </c>
      <c r="E573" t="str">
        <f>IFERROR(VLOOKUP(B573,Players!$A$2:$E$251,4,FALSE),"")</f>
        <v>KKR</v>
      </c>
      <c r="F573">
        <f>IFERROR(VLOOKUP(B573,Players!$A$2:$E$251,5,FALSE),"")</f>
        <v>0</v>
      </c>
      <c r="H573" t="s">
        <v>887</v>
      </c>
    </row>
    <row r="574" spans="1:8" x14ac:dyDescent="0.2">
      <c r="A574" t="s">
        <v>633</v>
      </c>
      <c r="B574" t="s">
        <v>253</v>
      </c>
      <c r="C574" t="str">
        <f>IFERROR(VLOOKUP(B574,Players!$A$2:$E$251,2,FALSE),"")</f>
        <v>Navdeep Saini</v>
      </c>
      <c r="D574" t="str">
        <f>IFERROR(VLOOKUP(B574,Players!$A$2:$E$251,3,FALSE),"")</f>
        <v>BWL</v>
      </c>
      <c r="E574" t="str">
        <f>IFERROR(VLOOKUP(B574,Players!$A$2:$E$251,4,FALSE),"")</f>
        <v>KKR</v>
      </c>
      <c r="F574">
        <f>IFERROR(VLOOKUP(B574,Players!$A$2:$E$251,5,FALSE),"")</f>
        <v>0</v>
      </c>
      <c r="H574" t="s">
        <v>887</v>
      </c>
    </row>
    <row r="575" spans="1:8" x14ac:dyDescent="0.2">
      <c r="A575" t="s">
        <v>633</v>
      </c>
      <c r="B575" t="s">
        <v>255</v>
      </c>
      <c r="C575" t="str">
        <f>IFERROR(VLOOKUP(B575,Players!$A$2:$E$251,2,FALSE),"")</f>
        <v>Umran Malik</v>
      </c>
      <c r="D575" t="str">
        <f>IFERROR(VLOOKUP(B575,Players!$A$2:$E$251,3,FALSE),"")</f>
        <v>BWL</v>
      </c>
      <c r="E575" t="str">
        <f>IFERROR(VLOOKUP(B575,Players!$A$2:$E$251,4,FALSE),"")</f>
        <v>KKR</v>
      </c>
      <c r="F575">
        <f>IFERROR(VLOOKUP(B575,Players!$A$2:$E$251,5,FALSE),"")</f>
        <v>0</v>
      </c>
      <c r="H575" t="s">
        <v>887</v>
      </c>
    </row>
    <row r="576" spans="1:8" x14ac:dyDescent="0.2">
      <c r="A576" t="s">
        <v>633</v>
      </c>
      <c r="B576" t="s">
        <v>257</v>
      </c>
      <c r="C576" t="str">
        <f>IFERROR(VLOOKUP(B576,Players!$A$2:$E$251,2,FALSE),"")</f>
        <v>Varun Chakaravarthy</v>
      </c>
      <c r="D576" t="str">
        <f>IFERROR(VLOOKUP(B576,Players!$A$2:$E$251,3,FALSE),"")</f>
        <v>BWL</v>
      </c>
      <c r="E576" t="str">
        <f>IFERROR(VLOOKUP(B576,Players!$A$2:$E$251,4,FALSE),"")</f>
        <v>KKR</v>
      </c>
      <c r="F576">
        <f>IFERROR(VLOOKUP(B576,Players!$A$2:$E$251,5,FALSE),"")</f>
        <v>0</v>
      </c>
      <c r="H576" t="s">
        <v>887</v>
      </c>
    </row>
    <row r="577" spans="1:8" x14ac:dyDescent="0.2">
      <c r="A577" t="s">
        <v>633</v>
      </c>
      <c r="B577" t="s">
        <v>363</v>
      </c>
      <c r="C577" t="str">
        <f>IFERROR(VLOOKUP(B577,Players!$A$2:$E$251,2,FALSE),"")</f>
        <v>Shreyas Iyer</v>
      </c>
      <c r="D577" t="str">
        <f>IFERROR(VLOOKUP(B577,Players!$A$2:$E$251,3,FALSE),"")</f>
        <v>BAT</v>
      </c>
      <c r="E577" t="str">
        <f>IFERROR(VLOOKUP(B577,Players!$A$2:$E$251,4,FALSE),"")</f>
        <v>PBKS</v>
      </c>
      <c r="F577">
        <f>IFERROR(VLOOKUP(B577,Players!$A$2:$E$251,5,FALSE),"")</f>
        <v>0</v>
      </c>
      <c r="H577" t="s">
        <v>890</v>
      </c>
    </row>
    <row r="578" spans="1:8" x14ac:dyDescent="0.2">
      <c r="A578" t="s">
        <v>633</v>
      </c>
      <c r="B578" t="s">
        <v>367</v>
      </c>
      <c r="C578" t="str">
        <f>IFERROR(VLOOKUP(B578,Players!$A$2:$E$251,2,FALSE),"")</f>
        <v>Nehal Wadhera</v>
      </c>
      <c r="D578" t="str">
        <f>IFERROR(VLOOKUP(B578,Players!$A$2:$E$251,3,FALSE),"")</f>
        <v>BAT</v>
      </c>
      <c r="E578" t="str">
        <f>IFERROR(VLOOKUP(B578,Players!$A$2:$E$251,4,FALSE),"")</f>
        <v>PBKS</v>
      </c>
      <c r="F578">
        <f>IFERROR(VLOOKUP(B578,Players!$A$2:$E$251,5,FALSE),"")</f>
        <v>0</v>
      </c>
      <c r="H578" t="s">
        <v>890</v>
      </c>
    </row>
    <row r="579" spans="1:8" x14ac:dyDescent="0.2">
      <c r="A579" t="s">
        <v>633</v>
      </c>
      <c r="B579" t="s">
        <v>369</v>
      </c>
      <c r="C579" t="str">
        <f>IFERROR(VLOOKUP(B579,Players!$A$2:$E$251,2,FALSE),"")</f>
        <v>Vishnu Vinod</v>
      </c>
      <c r="D579" t="str">
        <f>IFERROR(VLOOKUP(B579,Players!$A$2:$E$251,3,FALSE),"")</f>
        <v>WK</v>
      </c>
      <c r="E579" t="str">
        <f>IFERROR(VLOOKUP(B579,Players!$A$2:$E$251,4,FALSE),"")</f>
        <v>PBKS</v>
      </c>
      <c r="F579">
        <f>IFERROR(VLOOKUP(B579,Players!$A$2:$E$251,5,FALSE),"")</f>
        <v>0</v>
      </c>
      <c r="H579" t="s">
        <v>890</v>
      </c>
    </row>
    <row r="580" spans="1:8" x14ac:dyDescent="0.2">
      <c r="A580" t="s">
        <v>633</v>
      </c>
      <c r="B580" t="s">
        <v>371</v>
      </c>
      <c r="C580" t="str">
        <f>IFERROR(VLOOKUP(B580,Players!$A$2:$E$251,2,FALSE),"")</f>
        <v>Harnoor Pannu</v>
      </c>
      <c r="D580" t="str">
        <f>IFERROR(VLOOKUP(B580,Players!$A$2:$E$251,3,FALSE),"")</f>
        <v>BAT</v>
      </c>
      <c r="E580" t="str">
        <f>IFERROR(VLOOKUP(B580,Players!$A$2:$E$251,4,FALSE),"")</f>
        <v>PBKS</v>
      </c>
      <c r="F580">
        <f>IFERROR(VLOOKUP(B580,Players!$A$2:$E$251,5,FALSE),"")</f>
        <v>0</v>
      </c>
      <c r="H580" t="s">
        <v>890</v>
      </c>
    </row>
    <row r="581" spans="1:8" x14ac:dyDescent="0.2">
      <c r="A581" t="s">
        <v>633</v>
      </c>
      <c r="B581" t="s">
        <v>373</v>
      </c>
      <c r="C581" t="str">
        <f>IFERROR(VLOOKUP(B581,Players!$A$2:$E$251,2,FALSE),"")</f>
        <v>Pyla Avinash</v>
      </c>
      <c r="D581" t="str">
        <f>IFERROR(VLOOKUP(B581,Players!$A$2:$E$251,3,FALSE),"")</f>
        <v>BAT</v>
      </c>
      <c r="E581" t="str">
        <f>IFERROR(VLOOKUP(B581,Players!$A$2:$E$251,4,FALSE),"")</f>
        <v>PBKS</v>
      </c>
      <c r="F581">
        <f>IFERROR(VLOOKUP(B581,Players!$A$2:$E$251,5,FALSE),"")</f>
        <v>0</v>
      </c>
      <c r="H581" t="s">
        <v>890</v>
      </c>
    </row>
    <row r="582" spans="1:8" x14ac:dyDescent="0.2">
      <c r="A582" t="s">
        <v>633</v>
      </c>
      <c r="B582" t="s">
        <v>375</v>
      </c>
      <c r="C582" t="str">
        <f>IFERROR(VLOOKUP(B582,Players!$A$2:$E$251,2,FALSE),"")</f>
        <v>Prabhsimran Singh</v>
      </c>
      <c r="D582" t="str">
        <f>IFERROR(VLOOKUP(B582,Players!$A$2:$E$251,3,FALSE),"")</f>
        <v>WK</v>
      </c>
      <c r="E582" t="str">
        <f>IFERROR(VLOOKUP(B582,Players!$A$2:$E$251,4,FALSE),"")</f>
        <v>PBKS</v>
      </c>
      <c r="F582">
        <f>IFERROR(VLOOKUP(B582,Players!$A$2:$E$251,5,FALSE),"")</f>
        <v>0</v>
      </c>
      <c r="H582" t="s">
        <v>890</v>
      </c>
    </row>
    <row r="583" spans="1:8" x14ac:dyDescent="0.2">
      <c r="A583" t="s">
        <v>633</v>
      </c>
      <c r="B583" t="s">
        <v>377</v>
      </c>
      <c r="C583" t="str">
        <f>IFERROR(VLOOKUP(B583,Players!$A$2:$E$251,2,FALSE),"")</f>
        <v>Shashank Singh</v>
      </c>
      <c r="D583" t="str">
        <f>IFERROR(VLOOKUP(B583,Players!$A$2:$E$251,3,FALSE),"")</f>
        <v>BAT</v>
      </c>
      <c r="E583" t="str">
        <f>IFERROR(VLOOKUP(B583,Players!$A$2:$E$251,4,FALSE),"")</f>
        <v>PBKS</v>
      </c>
      <c r="F583">
        <f>IFERROR(VLOOKUP(B583,Players!$A$2:$E$251,5,FALSE),"")</f>
        <v>0</v>
      </c>
      <c r="H583" t="s">
        <v>890</v>
      </c>
    </row>
    <row r="584" spans="1:8" x14ac:dyDescent="0.2">
      <c r="A584" t="s">
        <v>633</v>
      </c>
      <c r="B584" t="s">
        <v>379</v>
      </c>
      <c r="C584" t="str">
        <f>IFERROR(VLOOKUP(B584,Players!$A$2:$E$251,2,FALSE),"")</f>
        <v>Marcus Stoinis</v>
      </c>
      <c r="D584" t="str">
        <f>IFERROR(VLOOKUP(B584,Players!$A$2:$E$251,3,FALSE),"")</f>
        <v>AR</v>
      </c>
      <c r="E584" t="str">
        <f>IFERROR(VLOOKUP(B584,Players!$A$2:$E$251,4,FALSE),"")</f>
        <v>PBKS</v>
      </c>
      <c r="F584">
        <f>IFERROR(VLOOKUP(B584,Players!$A$2:$E$251,5,FALSE),"")</f>
        <v>0</v>
      </c>
      <c r="H584" t="s">
        <v>890</v>
      </c>
    </row>
    <row r="585" spans="1:8" x14ac:dyDescent="0.2">
      <c r="A585" t="s">
        <v>633</v>
      </c>
      <c r="B585" t="s">
        <v>381</v>
      </c>
      <c r="C585" t="str">
        <f>IFERROR(VLOOKUP(B585,Players!$A$2:$E$251,2,FALSE),"")</f>
        <v>Harpreet Brar</v>
      </c>
      <c r="D585" t="str">
        <f>IFERROR(VLOOKUP(B585,Players!$A$2:$E$251,3,FALSE),"")</f>
        <v>AR</v>
      </c>
      <c r="E585" t="str">
        <f>IFERROR(VLOOKUP(B585,Players!$A$2:$E$251,4,FALSE),"")</f>
        <v>PBKS</v>
      </c>
      <c r="F585">
        <f>IFERROR(VLOOKUP(B585,Players!$A$2:$E$251,5,FALSE),"")</f>
        <v>0</v>
      </c>
      <c r="H585" t="s">
        <v>890</v>
      </c>
    </row>
    <row r="586" spans="1:8" x14ac:dyDescent="0.2">
      <c r="A586" t="s">
        <v>633</v>
      </c>
      <c r="B586" t="s">
        <v>383</v>
      </c>
      <c r="C586" t="str">
        <f>IFERROR(VLOOKUP(B586,Players!$A$2:$E$251,2,FALSE),"")</f>
        <v>Marco Jansen</v>
      </c>
      <c r="D586" t="str">
        <f>IFERROR(VLOOKUP(B586,Players!$A$2:$E$251,3,FALSE),"")</f>
        <v>AR</v>
      </c>
      <c r="E586" t="str">
        <f>IFERROR(VLOOKUP(B586,Players!$A$2:$E$251,4,FALSE),"")</f>
        <v>PBKS</v>
      </c>
      <c r="F586">
        <f>IFERROR(VLOOKUP(B586,Players!$A$2:$E$251,5,FALSE),"")</f>
        <v>0</v>
      </c>
      <c r="H586" t="s">
        <v>890</v>
      </c>
    </row>
    <row r="587" spans="1:8" x14ac:dyDescent="0.2">
      <c r="A587" t="s">
        <v>633</v>
      </c>
      <c r="B587" t="s">
        <v>385</v>
      </c>
      <c r="C587" t="str">
        <f>IFERROR(VLOOKUP(B587,Players!$A$2:$E$251,2,FALSE),"")</f>
        <v>Azmatullah Omarzai</v>
      </c>
      <c r="D587" t="str">
        <f>IFERROR(VLOOKUP(B587,Players!$A$2:$E$251,3,FALSE),"")</f>
        <v>AR</v>
      </c>
      <c r="E587" t="str">
        <f>IFERROR(VLOOKUP(B587,Players!$A$2:$E$251,4,FALSE),"")</f>
        <v>PBKS</v>
      </c>
      <c r="F587">
        <f>IFERROR(VLOOKUP(B587,Players!$A$2:$E$251,5,FALSE),"")</f>
        <v>0</v>
      </c>
      <c r="H587" t="s">
        <v>890</v>
      </c>
    </row>
    <row r="588" spans="1:8" x14ac:dyDescent="0.2">
      <c r="A588" t="s">
        <v>633</v>
      </c>
      <c r="B588" t="s">
        <v>387</v>
      </c>
      <c r="C588" t="str">
        <f>IFERROR(VLOOKUP(B588,Players!$A$2:$E$251,2,FALSE),"")</f>
        <v>Priyansh Arya</v>
      </c>
      <c r="D588" t="str">
        <f>IFERROR(VLOOKUP(B588,Players!$A$2:$E$251,3,FALSE),"")</f>
        <v>AR</v>
      </c>
      <c r="E588" t="str">
        <f>IFERROR(VLOOKUP(B588,Players!$A$2:$E$251,4,FALSE),"")</f>
        <v>PBKS</v>
      </c>
      <c r="F588">
        <f>IFERROR(VLOOKUP(B588,Players!$A$2:$E$251,5,FALSE),"")</f>
        <v>0</v>
      </c>
      <c r="H588" t="s">
        <v>890</v>
      </c>
    </row>
    <row r="589" spans="1:8" x14ac:dyDescent="0.2">
      <c r="A589" t="s">
        <v>633</v>
      </c>
      <c r="B589" t="s">
        <v>389</v>
      </c>
      <c r="C589" t="str">
        <f>IFERROR(VLOOKUP(B589,Players!$A$2:$E$251,2,FALSE),"")</f>
        <v>Musheer Khan</v>
      </c>
      <c r="D589" t="str">
        <f>IFERROR(VLOOKUP(B589,Players!$A$2:$E$251,3,FALSE),"")</f>
        <v>AR</v>
      </c>
      <c r="E589" t="str">
        <f>IFERROR(VLOOKUP(B589,Players!$A$2:$E$251,4,FALSE),"")</f>
        <v>PBKS</v>
      </c>
      <c r="F589">
        <f>IFERROR(VLOOKUP(B589,Players!$A$2:$E$251,5,FALSE),"")</f>
        <v>0</v>
      </c>
      <c r="H589" t="s">
        <v>890</v>
      </c>
    </row>
    <row r="590" spans="1:8" x14ac:dyDescent="0.2">
      <c r="A590" t="s">
        <v>633</v>
      </c>
      <c r="B590" t="s">
        <v>391</v>
      </c>
      <c r="C590" t="str">
        <f>IFERROR(VLOOKUP(B590,Players!$A$2:$E$251,2,FALSE),"")</f>
        <v>Suryansh Shedge</v>
      </c>
      <c r="D590" t="str">
        <f>IFERROR(VLOOKUP(B590,Players!$A$2:$E$251,3,FALSE),"")</f>
        <v>AR</v>
      </c>
      <c r="E590" t="str">
        <f>IFERROR(VLOOKUP(B590,Players!$A$2:$E$251,4,FALSE),"")</f>
        <v>PBKS</v>
      </c>
      <c r="F590">
        <f>IFERROR(VLOOKUP(B590,Players!$A$2:$E$251,5,FALSE),"")</f>
        <v>0</v>
      </c>
      <c r="H590" t="s">
        <v>890</v>
      </c>
    </row>
    <row r="591" spans="1:8" x14ac:dyDescent="0.2">
      <c r="A591" t="s">
        <v>633</v>
      </c>
      <c r="B591" t="s">
        <v>393</v>
      </c>
      <c r="C591" t="str">
        <f>IFERROR(VLOOKUP(B591,Players!$A$2:$E$251,2,FALSE),"")</f>
        <v>Mitch Owen</v>
      </c>
      <c r="D591" t="str">
        <f>IFERROR(VLOOKUP(B591,Players!$A$2:$E$251,3,FALSE),"")</f>
        <v>AR</v>
      </c>
      <c r="E591" t="str">
        <f>IFERROR(VLOOKUP(B591,Players!$A$2:$E$251,4,FALSE),"")</f>
        <v>PBKS</v>
      </c>
      <c r="F591">
        <f>IFERROR(VLOOKUP(B591,Players!$A$2:$E$251,5,FALSE),"")</f>
        <v>0</v>
      </c>
      <c r="H591" t="s">
        <v>890</v>
      </c>
    </row>
    <row r="592" spans="1:8" x14ac:dyDescent="0.2">
      <c r="A592" t="s">
        <v>633</v>
      </c>
      <c r="B592" t="s">
        <v>395</v>
      </c>
      <c r="C592" t="str">
        <f>IFERROR(VLOOKUP(B592,Players!$A$2:$E$251,2,FALSE),"")</f>
        <v>Cooper Connolly</v>
      </c>
      <c r="D592" t="str">
        <f>IFERROR(VLOOKUP(B592,Players!$A$2:$E$251,3,FALSE),"")</f>
        <v>AR</v>
      </c>
      <c r="E592" t="str">
        <f>IFERROR(VLOOKUP(B592,Players!$A$2:$E$251,4,FALSE),"")</f>
        <v>PBKS</v>
      </c>
      <c r="F592">
        <f>IFERROR(VLOOKUP(B592,Players!$A$2:$E$251,5,FALSE),"")</f>
        <v>0</v>
      </c>
      <c r="H592" t="s">
        <v>890</v>
      </c>
    </row>
    <row r="593" spans="1:8" x14ac:dyDescent="0.2">
      <c r="A593" t="s">
        <v>633</v>
      </c>
      <c r="B593" t="s">
        <v>397</v>
      </c>
      <c r="C593" t="str">
        <f>IFERROR(VLOOKUP(B593,Players!$A$2:$E$251,2,FALSE),"")</f>
        <v>Ben Dwarshuis</v>
      </c>
      <c r="D593" t="str">
        <f>IFERROR(VLOOKUP(B593,Players!$A$2:$E$251,3,FALSE),"")</f>
        <v>AR</v>
      </c>
      <c r="E593" t="str">
        <f>IFERROR(VLOOKUP(B593,Players!$A$2:$E$251,4,FALSE),"")</f>
        <v>PBKS</v>
      </c>
      <c r="F593">
        <f>IFERROR(VLOOKUP(B593,Players!$A$2:$E$251,5,FALSE),"")</f>
        <v>0</v>
      </c>
      <c r="H593" t="s">
        <v>890</v>
      </c>
    </row>
    <row r="594" spans="1:8" x14ac:dyDescent="0.2">
      <c r="A594" t="s">
        <v>633</v>
      </c>
      <c r="B594" t="s">
        <v>399</v>
      </c>
      <c r="C594" t="str">
        <f>IFERROR(VLOOKUP(B594,Players!$A$2:$E$251,2,FALSE),"")</f>
        <v>Arshdeep Singh</v>
      </c>
      <c r="D594" t="str">
        <f>IFERROR(VLOOKUP(B594,Players!$A$2:$E$251,3,FALSE),"")</f>
        <v>BWL</v>
      </c>
      <c r="E594" t="str">
        <f>IFERROR(VLOOKUP(B594,Players!$A$2:$E$251,4,FALSE),"")</f>
        <v>PBKS</v>
      </c>
      <c r="F594">
        <f>IFERROR(VLOOKUP(B594,Players!$A$2:$E$251,5,FALSE),"")</f>
        <v>0</v>
      </c>
      <c r="H594" t="s">
        <v>890</v>
      </c>
    </row>
    <row r="595" spans="1:8" x14ac:dyDescent="0.2">
      <c r="A595" t="s">
        <v>633</v>
      </c>
      <c r="B595" t="s">
        <v>401</v>
      </c>
      <c r="C595" t="str">
        <f>IFERROR(VLOOKUP(B595,Players!$A$2:$E$251,2,FALSE),"")</f>
        <v>Yuzvendra Chahal</v>
      </c>
      <c r="D595" t="str">
        <f>IFERROR(VLOOKUP(B595,Players!$A$2:$E$251,3,FALSE),"")</f>
        <v>BWL</v>
      </c>
      <c r="E595" t="str">
        <f>IFERROR(VLOOKUP(B595,Players!$A$2:$E$251,4,FALSE),"")</f>
        <v>PBKS</v>
      </c>
      <c r="F595">
        <f>IFERROR(VLOOKUP(B595,Players!$A$2:$E$251,5,FALSE),"")</f>
        <v>0</v>
      </c>
      <c r="H595" t="s">
        <v>890</v>
      </c>
    </row>
    <row r="596" spans="1:8" x14ac:dyDescent="0.2">
      <c r="A596" t="s">
        <v>633</v>
      </c>
      <c r="B596" t="s">
        <v>403</v>
      </c>
      <c r="C596" t="str">
        <f>IFERROR(VLOOKUP(B596,Players!$A$2:$E$251,2,FALSE),"")</f>
        <v>Vyshak Vijaykumar</v>
      </c>
      <c r="D596" t="str">
        <f>IFERROR(VLOOKUP(B596,Players!$A$2:$E$251,3,FALSE),"")</f>
        <v>BWL</v>
      </c>
      <c r="E596" t="str">
        <f>IFERROR(VLOOKUP(B596,Players!$A$2:$E$251,4,FALSE),"")</f>
        <v>PBKS</v>
      </c>
      <c r="F596">
        <f>IFERROR(VLOOKUP(B596,Players!$A$2:$E$251,5,FALSE),"")</f>
        <v>0</v>
      </c>
      <c r="H596" t="s">
        <v>890</v>
      </c>
    </row>
    <row r="597" spans="1:8" x14ac:dyDescent="0.2">
      <c r="A597" t="s">
        <v>633</v>
      </c>
      <c r="B597" t="s">
        <v>405</v>
      </c>
      <c r="C597" t="str">
        <f>IFERROR(VLOOKUP(B597,Players!$A$2:$E$251,2,FALSE),"")</f>
        <v>Yash Thakur</v>
      </c>
      <c r="D597" t="str">
        <f>IFERROR(VLOOKUP(B597,Players!$A$2:$E$251,3,FALSE),"")</f>
        <v>BWL</v>
      </c>
      <c r="E597" t="str">
        <f>IFERROR(VLOOKUP(B597,Players!$A$2:$E$251,4,FALSE),"")</f>
        <v>PBKS</v>
      </c>
      <c r="F597">
        <f>IFERROR(VLOOKUP(B597,Players!$A$2:$E$251,5,FALSE),"")</f>
        <v>0</v>
      </c>
      <c r="H597" t="s">
        <v>890</v>
      </c>
    </row>
    <row r="598" spans="1:8" x14ac:dyDescent="0.2">
      <c r="A598" t="s">
        <v>633</v>
      </c>
      <c r="B598" t="s">
        <v>407</v>
      </c>
      <c r="C598" t="str">
        <f>IFERROR(VLOOKUP(B598,Players!$A$2:$E$251,2,FALSE),"")</f>
        <v>Xavier Bartlett</v>
      </c>
      <c r="D598" t="str">
        <f>IFERROR(VLOOKUP(B598,Players!$A$2:$E$251,3,FALSE),"")</f>
        <v>BWL</v>
      </c>
      <c r="E598" t="str">
        <f>IFERROR(VLOOKUP(B598,Players!$A$2:$E$251,4,FALSE),"")</f>
        <v>PBKS</v>
      </c>
      <c r="F598">
        <f>IFERROR(VLOOKUP(B598,Players!$A$2:$E$251,5,FALSE),"")</f>
        <v>0</v>
      </c>
      <c r="H598" t="s">
        <v>890</v>
      </c>
    </row>
    <row r="599" spans="1:8" x14ac:dyDescent="0.2">
      <c r="A599" t="s">
        <v>633</v>
      </c>
      <c r="B599" t="s">
        <v>409</v>
      </c>
      <c r="C599" t="str">
        <f>IFERROR(VLOOKUP(B599,Players!$A$2:$E$251,2,FALSE),"")</f>
        <v>Pravin Dubey</v>
      </c>
      <c r="D599" t="str">
        <f>IFERROR(VLOOKUP(B599,Players!$A$2:$E$251,3,FALSE),"")</f>
        <v>BWL</v>
      </c>
      <c r="E599" t="str">
        <f>IFERROR(VLOOKUP(B599,Players!$A$2:$E$251,4,FALSE),"")</f>
        <v>PBKS</v>
      </c>
      <c r="F599">
        <f>IFERROR(VLOOKUP(B599,Players!$A$2:$E$251,5,FALSE),"")</f>
        <v>0</v>
      </c>
      <c r="H599" t="s">
        <v>890</v>
      </c>
    </row>
    <row r="600" spans="1:8" x14ac:dyDescent="0.2">
      <c r="A600" t="s">
        <v>633</v>
      </c>
      <c r="B600" t="s">
        <v>411</v>
      </c>
      <c r="C600" t="str">
        <f>IFERROR(VLOOKUP(B600,Players!$A$2:$E$251,2,FALSE),"")</f>
        <v>Vishal Nishad</v>
      </c>
      <c r="D600" t="str">
        <f>IFERROR(VLOOKUP(B600,Players!$A$2:$E$251,3,FALSE),"")</f>
        <v>BWL</v>
      </c>
      <c r="E600" t="str">
        <f>IFERROR(VLOOKUP(B600,Players!$A$2:$E$251,4,FALSE),"")</f>
        <v>PBKS</v>
      </c>
      <c r="F600">
        <f>IFERROR(VLOOKUP(B600,Players!$A$2:$E$251,5,FALSE),"")</f>
        <v>0</v>
      </c>
      <c r="H600" t="s">
        <v>890</v>
      </c>
    </row>
    <row r="601" spans="1:8" x14ac:dyDescent="0.2">
      <c r="A601" t="s">
        <v>633</v>
      </c>
      <c r="B601" t="s">
        <v>413</v>
      </c>
      <c r="C601" t="str">
        <f>IFERROR(VLOOKUP(B601,Players!$A$2:$E$251,2,FALSE),"")</f>
        <v>Lockie Ferguson</v>
      </c>
      <c r="D601" t="str">
        <f>IFERROR(VLOOKUP(B601,Players!$A$2:$E$251,3,FALSE),"")</f>
        <v>BWL</v>
      </c>
      <c r="E601" t="str">
        <f>IFERROR(VLOOKUP(B601,Players!$A$2:$E$251,4,FALSE),"")</f>
        <v>PBKS</v>
      </c>
      <c r="F601">
        <f>IFERROR(VLOOKUP(B601,Players!$A$2:$E$251,5,FALSE),"")</f>
        <v>0</v>
      </c>
      <c r="H601" t="s">
        <v>890</v>
      </c>
    </row>
    <row r="602" spans="1:8" x14ac:dyDescent="0.2">
      <c r="A602" t="s">
        <v>638</v>
      </c>
      <c r="B602" t="s">
        <v>415</v>
      </c>
      <c r="C602" t="str">
        <f>IFERROR(VLOOKUP(B602,Players!$A$2:$E$251,2,FALSE),"")</f>
        <v>Shubham Dubey</v>
      </c>
      <c r="D602" t="str">
        <f>IFERROR(VLOOKUP(B602,Players!$A$2:$E$251,3,FALSE),"")</f>
        <v>BAT</v>
      </c>
      <c r="E602" t="str">
        <f>IFERROR(VLOOKUP(B602,Players!$A$2:$E$251,4,FALSE),"")</f>
        <v>RR</v>
      </c>
      <c r="F602">
        <f>IFERROR(VLOOKUP(B602,Players!$A$2:$E$251,5,FALSE),"")</f>
        <v>0</v>
      </c>
      <c r="H602" t="s">
        <v>888</v>
      </c>
    </row>
    <row r="603" spans="1:8" x14ac:dyDescent="0.2">
      <c r="A603" t="s">
        <v>638</v>
      </c>
      <c r="B603" t="s">
        <v>419</v>
      </c>
      <c r="C603" t="str">
        <f>IFERROR(VLOOKUP(B603,Players!$A$2:$E$251,2,FALSE),"")</f>
        <v>Vaibhav Sooryavanshi</v>
      </c>
      <c r="D603" t="str">
        <f>IFERROR(VLOOKUP(B603,Players!$A$2:$E$251,3,FALSE),"")</f>
        <v>BAT</v>
      </c>
      <c r="E603" t="str">
        <f>IFERROR(VLOOKUP(B603,Players!$A$2:$E$251,4,FALSE),"")</f>
        <v>RR</v>
      </c>
      <c r="F603">
        <f>IFERROR(VLOOKUP(B603,Players!$A$2:$E$251,5,FALSE),"")</f>
        <v>0</v>
      </c>
      <c r="H603" t="s">
        <v>888</v>
      </c>
    </row>
    <row r="604" spans="1:8" x14ac:dyDescent="0.2">
      <c r="A604" t="s">
        <v>638</v>
      </c>
      <c r="B604" t="s">
        <v>421</v>
      </c>
      <c r="C604" t="str">
        <f>IFERROR(VLOOKUP(B604,Players!$A$2:$E$251,2,FALSE),"")</f>
        <v>Donovan Ferreira</v>
      </c>
      <c r="D604" t="str">
        <f>IFERROR(VLOOKUP(B604,Players!$A$2:$E$251,3,FALSE),"")</f>
        <v>WK</v>
      </c>
      <c r="E604" t="str">
        <f>IFERROR(VLOOKUP(B604,Players!$A$2:$E$251,4,FALSE),"")</f>
        <v>RR</v>
      </c>
      <c r="F604">
        <f>IFERROR(VLOOKUP(B604,Players!$A$2:$E$251,5,FALSE),"")</f>
        <v>0</v>
      </c>
      <c r="H604" t="s">
        <v>888</v>
      </c>
    </row>
    <row r="605" spans="1:8" x14ac:dyDescent="0.2">
      <c r="A605" t="s">
        <v>638</v>
      </c>
      <c r="B605" t="s">
        <v>423</v>
      </c>
      <c r="C605" t="str">
        <f>IFERROR(VLOOKUP(B605,Players!$A$2:$E$251,2,FALSE),"")</f>
        <v>Lhuan-dre Pretorious</v>
      </c>
      <c r="D605" t="str">
        <f>IFERROR(VLOOKUP(B605,Players!$A$2:$E$251,3,FALSE),"")</f>
        <v>WK</v>
      </c>
      <c r="E605" t="str">
        <f>IFERROR(VLOOKUP(B605,Players!$A$2:$E$251,4,FALSE),"")</f>
        <v>RR</v>
      </c>
      <c r="F605">
        <f>IFERROR(VLOOKUP(B605,Players!$A$2:$E$251,5,FALSE),"")</f>
        <v>0</v>
      </c>
      <c r="H605" t="s">
        <v>888</v>
      </c>
    </row>
    <row r="606" spans="1:8" x14ac:dyDescent="0.2">
      <c r="A606" t="s">
        <v>638</v>
      </c>
      <c r="B606" t="s">
        <v>425</v>
      </c>
      <c r="C606" t="str">
        <f>IFERROR(VLOOKUP(B606,Players!$A$2:$E$251,2,FALSE),"")</f>
        <v>Ravi Singh</v>
      </c>
      <c r="D606" t="str">
        <f>IFERROR(VLOOKUP(B606,Players!$A$2:$E$251,3,FALSE),"")</f>
        <v>WK</v>
      </c>
      <c r="E606" t="str">
        <f>IFERROR(VLOOKUP(B606,Players!$A$2:$E$251,4,FALSE),"")</f>
        <v>RR</v>
      </c>
      <c r="F606">
        <f>IFERROR(VLOOKUP(B606,Players!$A$2:$E$251,5,FALSE),"")</f>
        <v>0</v>
      </c>
      <c r="H606" t="s">
        <v>888</v>
      </c>
    </row>
    <row r="607" spans="1:8" x14ac:dyDescent="0.2">
      <c r="A607" t="s">
        <v>638</v>
      </c>
      <c r="B607" t="s">
        <v>427</v>
      </c>
      <c r="C607" t="str">
        <f>IFERROR(VLOOKUP(B607,Players!$A$2:$E$251,2,FALSE),"")</f>
        <v>Aman Rao Perala</v>
      </c>
      <c r="D607" t="str">
        <f>IFERROR(VLOOKUP(B607,Players!$A$2:$E$251,3,FALSE),"")</f>
        <v>BAT</v>
      </c>
      <c r="E607" t="str">
        <f>IFERROR(VLOOKUP(B607,Players!$A$2:$E$251,4,FALSE),"")</f>
        <v>RR</v>
      </c>
      <c r="F607">
        <f>IFERROR(VLOOKUP(B607,Players!$A$2:$E$251,5,FALSE),"")</f>
        <v>0</v>
      </c>
      <c r="H607" t="s">
        <v>888</v>
      </c>
    </row>
    <row r="608" spans="1:8" x14ac:dyDescent="0.2">
      <c r="A608" t="s">
        <v>638</v>
      </c>
      <c r="B608" t="s">
        <v>429</v>
      </c>
      <c r="C608" t="str">
        <f>IFERROR(VLOOKUP(B608,Players!$A$2:$E$251,2,FALSE),"")</f>
        <v>Shimron Hetmyer</v>
      </c>
      <c r="D608" t="str">
        <f>IFERROR(VLOOKUP(B608,Players!$A$2:$E$251,3,FALSE),"")</f>
        <v>BAT</v>
      </c>
      <c r="E608" t="str">
        <f>IFERROR(VLOOKUP(B608,Players!$A$2:$E$251,4,FALSE),"")</f>
        <v>RR</v>
      </c>
      <c r="F608">
        <f>IFERROR(VLOOKUP(B608,Players!$A$2:$E$251,5,FALSE),"")</f>
        <v>0</v>
      </c>
      <c r="H608" t="s">
        <v>888</v>
      </c>
    </row>
    <row r="609" spans="1:8" x14ac:dyDescent="0.2">
      <c r="A609" t="s">
        <v>638</v>
      </c>
      <c r="B609" t="s">
        <v>431</v>
      </c>
      <c r="C609" t="str">
        <f>IFERROR(VLOOKUP(B609,Players!$A$2:$E$251,2,FALSE),"")</f>
        <v>Yashasvi Jaiswal</v>
      </c>
      <c r="D609" t="str">
        <f>IFERROR(VLOOKUP(B609,Players!$A$2:$E$251,3,FALSE),"")</f>
        <v>BAT</v>
      </c>
      <c r="E609" t="str">
        <f>IFERROR(VLOOKUP(B609,Players!$A$2:$E$251,4,FALSE),"")</f>
        <v>RR</v>
      </c>
      <c r="F609">
        <f>IFERROR(VLOOKUP(B609,Players!$A$2:$E$251,5,FALSE),"")</f>
        <v>0</v>
      </c>
      <c r="H609" t="s">
        <v>888</v>
      </c>
    </row>
    <row r="610" spans="1:8" x14ac:dyDescent="0.2">
      <c r="A610" t="s">
        <v>638</v>
      </c>
      <c r="B610" t="s">
        <v>433</v>
      </c>
      <c r="C610" t="str">
        <f>IFERROR(VLOOKUP(B610,Players!$A$2:$E$251,2,FALSE),"")</f>
        <v>Dhruv Jurel</v>
      </c>
      <c r="D610" t="str">
        <f>IFERROR(VLOOKUP(B610,Players!$A$2:$E$251,3,FALSE),"")</f>
        <v>WK</v>
      </c>
      <c r="E610" t="str">
        <f>IFERROR(VLOOKUP(B610,Players!$A$2:$E$251,4,FALSE),"")</f>
        <v>RR</v>
      </c>
      <c r="F610">
        <f>IFERROR(VLOOKUP(B610,Players!$A$2:$E$251,5,FALSE),"")</f>
        <v>0</v>
      </c>
      <c r="H610" t="s">
        <v>888</v>
      </c>
    </row>
    <row r="611" spans="1:8" x14ac:dyDescent="0.2">
      <c r="A611" t="s">
        <v>638</v>
      </c>
      <c r="B611" t="s">
        <v>435</v>
      </c>
      <c r="C611" t="str">
        <f>IFERROR(VLOOKUP(B611,Players!$A$2:$E$251,2,FALSE),"")</f>
        <v>Riyan Parag</v>
      </c>
      <c r="D611" t="str">
        <f>IFERROR(VLOOKUP(B611,Players!$A$2:$E$251,3,FALSE),"")</f>
        <v>AR</v>
      </c>
      <c r="E611" t="str">
        <f>IFERROR(VLOOKUP(B611,Players!$A$2:$E$251,4,FALSE),"")</f>
        <v>RR</v>
      </c>
      <c r="F611">
        <f>IFERROR(VLOOKUP(B611,Players!$A$2:$E$251,5,FALSE),"")</f>
        <v>0</v>
      </c>
      <c r="H611" t="s">
        <v>888</v>
      </c>
    </row>
    <row r="612" spans="1:8" x14ac:dyDescent="0.2">
      <c r="A612" t="s">
        <v>638</v>
      </c>
      <c r="B612" t="s">
        <v>437</v>
      </c>
      <c r="C612" t="str">
        <f>IFERROR(VLOOKUP(B612,Players!$A$2:$E$251,2,FALSE),"")</f>
        <v>Yudhvir Singh Charak</v>
      </c>
      <c r="D612" t="str">
        <f>IFERROR(VLOOKUP(B612,Players!$A$2:$E$251,3,FALSE),"")</f>
        <v>AR</v>
      </c>
      <c r="E612" t="str">
        <f>IFERROR(VLOOKUP(B612,Players!$A$2:$E$251,4,FALSE),"")</f>
        <v>RR</v>
      </c>
      <c r="F612">
        <f>IFERROR(VLOOKUP(B612,Players!$A$2:$E$251,5,FALSE),"")</f>
        <v>0</v>
      </c>
      <c r="H612" t="s">
        <v>888</v>
      </c>
    </row>
    <row r="613" spans="1:8" x14ac:dyDescent="0.2">
      <c r="A613" t="s">
        <v>638</v>
      </c>
      <c r="B613" t="s">
        <v>439</v>
      </c>
      <c r="C613" t="str">
        <f>IFERROR(VLOOKUP(B613,Players!$A$2:$E$251,2,FALSE),"")</f>
        <v>Ravindra Jadeja</v>
      </c>
      <c r="D613" t="str">
        <f>IFERROR(VLOOKUP(B613,Players!$A$2:$E$251,3,FALSE),"")</f>
        <v>AR</v>
      </c>
      <c r="E613" t="str">
        <f>IFERROR(VLOOKUP(B613,Players!$A$2:$E$251,4,FALSE),"")</f>
        <v>RR</v>
      </c>
      <c r="F613">
        <f>IFERROR(VLOOKUP(B613,Players!$A$2:$E$251,5,FALSE),"")</f>
        <v>0</v>
      </c>
      <c r="H613" t="s">
        <v>888</v>
      </c>
    </row>
    <row r="614" spans="1:8" x14ac:dyDescent="0.2">
      <c r="A614" t="s">
        <v>638</v>
      </c>
      <c r="B614" t="s">
        <v>441</v>
      </c>
      <c r="C614" t="str">
        <f>IFERROR(VLOOKUP(B614,Players!$A$2:$E$251,2,FALSE),"")</f>
        <v>Dasun Shanaka</v>
      </c>
      <c r="D614" t="str">
        <f>IFERROR(VLOOKUP(B614,Players!$A$2:$E$251,3,FALSE),"")</f>
        <v>AR</v>
      </c>
      <c r="E614" t="str">
        <f>IFERROR(VLOOKUP(B614,Players!$A$2:$E$251,4,FALSE),"")</f>
        <v>RR</v>
      </c>
      <c r="F614">
        <f>IFERROR(VLOOKUP(B614,Players!$A$2:$E$251,5,FALSE),"")</f>
        <v>0</v>
      </c>
      <c r="H614" t="s">
        <v>888</v>
      </c>
    </row>
    <row r="615" spans="1:8" x14ac:dyDescent="0.2">
      <c r="A615" t="s">
        <v>638</v>
      </c>
      <c r="B615" t="s">
        <v>443</v>
      </c>
      <c r="C615" t="str">
        <f>IFERROR(VLOOKUP(B615,Players!$A$2:$E$251,2,FALSE),"")</f>
        <v>Jofra Archer</v>
      </c>
      <c r="D615" t="str">
        <f>IFERROR(VLOOKUP(B615,Players!$A$2:$E$251,3,FALSE),"")</f>
        <v>BWL</v>
      </c>
      <c r="E615" t="str">
        <f>IFERROR(VLOOKUP(B615,Players!$A$2:$E$251,4,FALSE),"")</f>
        <v>RR</v>
      </c>
      <c r="F615">
        <f>IFERROR(VLOOKUP(B615,Players!$A$2:$E$251,5,FALSE),"")</f>
        <v>0</v>
      </c>
      <c r="H615" t="s">
        <v>888</v>
      </c>
    </row>
    <row r="616" spans="1:8" x14ac:dyDescent="0.2">
      <c r="A616" t="s">
        <v>638</v>
      </c>
      <c r="B616" t="s">
        <v>445</v>
      </c>
      <c r="C616" t="str">
        <f>IFERROR(VLOOKUP(B616,Players!$A$2:$E$251,2,FALSE),"")</f>
        <v>Tushar Deshpande</v>
      </c>
      <c r="D616" t="str">
        <f>IFERROR(VLOOKUP(B616,Players!$A$2:$E$251,3,FALSE),"")</f>
        <v>BWL</v>
      </c>
      <c r="E616" t="str">
        <f>IFERROR(VLOOKUP(B616,Players!$A$2:$E$251,4,FALSE),"")</f>
        <v>RR</v>
      </c>
      <c r="F616">
        <f>IFERROR(VLOOKUP(B616,Players!$A$2:$E$251,5,FALSE),"")</f>
        <v>0</v>
      </c>
      <c r="H616" t="s">
        <v>888</v>
      </c>
    </row>
    <row r="617" spans="1:8" x14ac:dyDescent="0.2">
      <c r="A617" t="s">
        <v>638</v>
      </c>
      <c r="B617" t="s">
        <v>447</v>
      </c>
      <c r="C617" t="str">
        <f>IFERROR(VLOOKUP(B617,Players!$A$2:$E$251,2,FALSE),"")</f>
        <v>Kwena Maphaka</v>
      </c>
      <c r="D617" t="str">
        <f>IFERROR(VLOOKUP(B617,Players!$A$2:$E$251,3,FALSE),"")</f>
        <v>BWL</v>
      </c>
      <c r="E617" t="str">
        <f>IFERROR(VLOOKUP(B617,Players!$A$2:$E$251,4,FALSE),"")</f>
        <v>RR</v>
      </c>
      <c r="F617">
        <f>IFERROR(VLOOKUP(B617,Players!$A$2:$E$251,5,FALSE),"")</f>
        <v>0</v>
      </c>
      <c r="H617" t="s">
        <v>888</v>
      </c>
    </row>
    <row r="618" spans="1:8" x14ac:dyDescent="0.2">
      <c r="A618" t="s">
        <v>638</v>
      </c>
      <c r="B618" t="s">
        <v>449</v>
      </c>
      <c r="C618" t="str">
        <f>IFERROR(VLOOKUP(B618,Players!$A$2:$E$251,2,FALSE),"")</f>
        <v>Ravi Bishnoi</v>
      </c>
      <c r="D618" t="str">
        <f>IFERROR(VLOOKUP(B618,Players!$A$2:$E$251,3,FALSE),"")</f>
        <v>BWL</v>
      </c>
      <c r="E618" t="str">
        <f>IFERROR(VLOOKUP(B618,Players!$A$2:$E$251,4,FALSE),"")</f>
        <v>RR</v>
      </c>
      <c r="F618">
        <f>IFERROR(VLOOKUP(B618,Players!$A$2:$E$251,5,FALSE),"")</f>
        <v>0</v>
      </c>
      <c r="H618" t="s">
        <v>888</v>
      </c>
    </row>
    <row r="619" spans="1:8" x14ac:dyDescent="0.2">
      <c r="A619" t="s">
        <v>638</v>
      </c>
      <c r="B619" t="s">
        <v>451</v>
      </c>
      <c r="C619" t="str">
        <f>IFERROR(VLOOKUP(B619,Players!$A$2:$E$251,2,FALSE),"")</f>
        <v>Sushant Mishra</v>
      </c>
      <c r="D619" t="str">
        <f>IFERROR(VLOOKUP(B619,Players!$A$2:$E$251,3,FALSE),"")</f>
        <v>BWL</v>
      </c>
      <c r="E619" t="str">
        <f>IFERROR(VLOOKUP(B619,Players!$A$2:$E$251,4,FALSE),"")</f>
        <v>RR</v>
      </c>
      <c r="F619">
        <f>IFERROR(VLOOKUP(B619,Players!$A$2:$E$251,5,FALSE),"")</f>
        <v>0</v>
      </c>
      <c r="H619" t="s">
        <v>888</v>
      </c>
    </row>
    <row r="620" spans="1:8" x14ac:dyDescent="0.2">
      <c r="A620" t="s">
        <v>638</v>
      </c>
      <c r="B620" t="s">
        <v>453</v>
      </c>
      <c r="C620" t="str">
        <f>IFERROR(VLOOKUP(B620,Players!$A$2:$E$251,2,FALSE),"")</f>
        <v>Yash Raj Punja</v>
      </c>
      <c r="D620" t="str">
        <f>IFERROR(VLOOKUP(B620,Players!$A$2:$E$251,3,FALSE),"")</f>
        <v>BWL</v>
      </c>
      <c r="E620" t="str">
        <f>IFERROR(VLOOKUP(B620,Players!$A$2:$E$251,4,FALSE),"")</f>
        <v>RR</v>
      </c>
      <c r="F620">
        <f>IFERROR(VLOOKUP(B620,Players!$A$2:$E$251,5,FALSE),"")</f>
        <v>0</v>
      </c>
      <c r="H620" t="s">
        <v>888</v>
      </c>
    </row>
    <row r="621" spans="1:8" x14ac:dyDescent="0.2">
      <c r="A621" t="s">
        <v>638</v>
      </c>
      <c r="B621" t="s">
        <v>455</v>
      </c>
      <c r="C621" t="str">
        <f>IFERROR(VLOOKUP(B621,Players!$A$2:$E$251,2,FALSE),"")</f>
        <v>Vignesh Puthur</v>
      </c>
      <c r="D621" t="str">
        <f>IFERROR(VLOOKUP(B621,Players!$A$2:$E$251,3,FALSE),"")</f>
        <v>BWL</v>
      </c>
      <c r="E621" t="str">
        <f>IFERROR(VLOOKUP(B621,Players!$A$2:$E$251,4,FALSE),"")</f>
        <v>RR</v>
      </c>
      <c r="F621">
        <f>IFERROR(VLOOKUP(B621,Players!$A$2:$E$251,5,FALSE),"")</f>
        <v>0</v>
      </c>
      <c r="H621" t="s">
        <v>888</v>
      </c>
    </row>
    <row r="622" spans="1:8" x14ac:dyDescent="0.2">
      <c r="A622" t="s">
        <v>638</v>
      </c>
      <c r="B622" t="s">
        <v>457</v>
      </c>
      <c r="C622" t="str">
        <f>IFERROR(VLOOKUP(B622,Players!$A$2:$E$251,2,FALSE),"")</f>
        <v>Brijesh Sharma</v>
      </c>
      <c r="D622" t="str">
        <f>IFERROR(VLOOKUP(B622,Players!$A$2:$E$251,3,FALSE),"")</f>
        <v>BWL</v>
      </c>
      <c r="E622" t="str">
        <f>IFERROR(VLOOKUP(B622,Players!$A$2:$E$251,4,FALSE),"")</f>
        <v>RR</v>
      </c>
      <c r="F622">
        <f>IFERROR(VLOOKUP(B622,Players!$A$2:$E$251,5,FALSE),"")</f>
        <v>0</v>
      </c>
      <c r="H622" t="s">
        <v>888</v>
      </c>
    </row>
    <row r="623" spans="1:8" x14ac:dyDescent="0.2">
      <c r="A623" t="s">
        <v>638</v>
      </c>
      <c r="B623" t="s">
        <v>459</v>
      </c>
      <c r="C623" t="str">
        <f>IFERROR(VLOOKUP(B623,Players!$A$2:$E$251,2,FALSE),"")</f>
        <v>Adam Milne</v>
      </c>
      <c r="D623" t="str">
        <f>IFERROR(VLOOKUP(B623,Players!$A$2:$E$251,3,FALSE),"")</f>
        <v>BWL</v>
      </c>
      <c r="E623" t="str">
        <f>IFERROR(VLOOKUP(B623,Players!$A$2:$E$251,4,FALSE),"")</f>
        <v>RR</v>
      </c>
      <c r="F623">
        <f>IFERROR(VLOOKUP(B623,Players!$A$2:$E$251,5,FALSE),"")</f>
        <v>0</v>
      </c>
      <c r="H623" t="s">
        <v>888</v>
      </c>
    </row>
    <row r="624" spans="1:8" x14ac:dyDescent="0.2">
      <c r="A624" t="s">
        <v>638</v>
      </c>
      <c r="B624" t="s">
        <v>461</v>
      </c>
      <c r="C624" t="str">
        <f>IFERROR(VLOOKUP(B624,Players!$A$2:$E$251,2,FALSE),"")</f>
        <v>Kuldeep Sen</v>
      </c>
      <c r="D624" t="str">
        <f>IFERROR(VLOOKUP(B624,Players!$A$2:$E$251,3,FALSE),"")</f>
        <v>BWL</v>
      </c>
      <c r="E624" t="str">
        <f>IFERROR(VLOOKUP(B624,Players!$A$2:$E$251,4,FALSE),"")</f>
        <v>RR</v>
      </c>
      <c r="F624">
        <f>IFERROR(VLOOKUP(B624,Players!$A$2:$E$251,5,FALSE),"")</f>
        <v>0</v>
      </c>
      <c r="H624" t="s">
        <v>888</v>
      </c>
    </row>
    <row r="625" spans="1:8" x14ac:dyDescent="0.2">
      <c r="A625" t="s">
        <v>638</v>
      </c>
      <c r="B625" t="s">
        <v>463</v>
      </c>
      <c r="C625" t="str">
        <f>IFERROR(VLOOKUP(B625,Players!$A$2:$E$251,2,FALSE),"")</f>
        <v>Sandeep Sharma</v>
      </c>
      <c r="D625" t="str">
        <f>IFERROR(VLOOKUP(B625,Players!$A$2:$E$251,3,FALSE),"")</f>
        <v>BWL</v>
      </c>
      <c r="E625" t="str">
        <f>IFERROR(VLOOKUP(B625,Players!$A$2:$E$251,4,FALSE),"")</f>
        <v>RR</v>
      </c>
      <c r="F625">
        <f>IFERROR(VLOOKUP(B625,Players!$A$2:$E$251,5,FALSE),"")</f>
        <v>0</v>
      </c>
      <c r="H625" t="s">
        <v>888</v>
      </c>
    </row>
    <row r="626" spans="1:8" x14ac:dyDescent="0.2">
      <c r="A626" t="s">
        <v>638</v>
      </c>
      <c r="B626" t="s">
        <v>465</v>
      </c>
      <c r="C626" t="str">
        <f>IFERROR(VLOOKUP(B626,Players!$A$2:$E$251,2,FALSE),"")</f>
        <v>Nandre Burger</v>
      </c>
      <c r="D626" t="str">
        <f>IFERROR(VLOOKUP(B626,Players!$A$2:$E$251,3,FALSE),"")</f>
        <v>BWL</v>
      </c>
      <c r="E626" t="str">
        <f>IFERROR(VLOOKUP(B626,Players!$A$2:$E$251,4,FALSE),"")</f>
        <v>RR</v>
      </c>
      <c r="F626">
        <f>IFERROR(VLOOKUP(B626,Players!$A$2:$E$251,5,FALSE),"")</f>
        <v>0</v>
      </c>
      <c r="H626" t="s">
        <v>888</v>
      </c>
    </row>
    <row r="627" spans="1:8" x14ac:dyDescent="0.2">
      <c r="A627" t="s">
        <v>638</v>
      </c>
      <c r="B627" t="s">
        <v>311</v>
      </c>
      <c r="C627" t="str">
        <f>IFERROR(VLOOKUP(B627,Players!$A$2:$E$251,2,FALSE),"")</f>
        <v>Rohit Sharma</v>
      </c>
      <c r="D627" t="str">
        <f>IFERROR(VLOOKUP(B627,Players!$A$2:$E$251,3,FALSE),"")</f>
        <v>BAT</v>
      </c>
      <c r="E627" t="str">
        <f>IFERROR(VLOOKUP(B627,Players!$A$2:$E$251,4,FALSE),"")</f>
        <v>MI</v>
      </c>
      <c r="F627">
        <f>IFERROR(VLOOKUP(B627,Players!$A$2:$E$251,5,FALSE),"")</f>
        <v>0</v>
      </c>
      <c r="H627" t="s">
        <v>886</v>
      </c>
    </row>
    <row r="628" spans="1:8" x14ac:dyDescent="0.2">
      <c r="A628" t="s">
        <v>638</v>
      </c>
      <c r="B628" t="s">
        <v>315</v>
      </c>
      <c r="C628" t="str">
        <f>IFERROR(VLOOKUP(B628,Players!$A$2:$E$251,2,FALSE),"")</f>
        <v>Surya Kumar Yadav</v>
      </c>
      <c r="D628" t="str">
        <f>IFERROR(VLOOKUP(B628,Players!$A$2:$E$251,3,FALSE),"")</f>
        <v>BAT</v>
      </c>
      <c r="E628" t="str">
        <f>IFERROR(VLOOKUP(B628,Players!$A$2:$E$251,4,FALSE),"")</f>
        <v>MI</v>
      </c>
      <c r="F628">
        <f>IFERROR(VLOOKUP(B628,Players!$A$2:$E$251,5,FALSE),"")</f>
        <v>0</v>
      </c>
      <c r="H628" t="s">
        <v>886</v>
      </c>
    </row>
    <row r="629" spans="1:8" x14ac:dyDescent="0.2">
      <c r="A629" t="s">
        <v>638</v>
      </c>
      <c r="B629" t="s">
        <v>317</v>
      </c>
      <c r="C629" t="str">
        <f>IFERROR(VLOOKUP(B629,Players!$A$2:$E$251,2,FALSE),"")</f>
        <v>Robin Minz</v>
      </c>
      <c r="D629" t="str">
        <f>IFERROR(VLOOKUP(B629,Players!$A$2:$E$251,3,FALSE),"")</f>
        <v>WK</v>
      </c>
      <c r="E629" t="str">
        <f>IFERROR(VLOOKUP(B629,Players!$A$2:$E$251,4,FALSE),"")</f>
        <v>MI</v>
      </c>
      <c r="F629">
        <f>IFERROR(VLOOKUP(B629,Players!$A$2:$E$251,5,FALSE),"")</f>
        <v>0</v>
      </c>
      <c r="H629" t="s">
        <v>886</v>
      </c>
    </row>
    <row r="630" spans="1:8" x14ac:dyDescent="0.2">
      <c r="A630" t="s">
        <v>638</v>
      </c>
      <c r="B630" t="s">
        <v>319</v>
      </c>
      <c r="C630" t="str">
        <f>IFERROR(VLOOKUP(B630,Players!$A$2:$E$251,2,FALSE),"")</f>
        <v>Sherfane Rutherford</v>
      </c>
      <c r="D630" t="str">
        <f>IFERROR(VLOOKUP(B630,Players!$A$2:$E$251,3,FALSE),"")</f>
        <v>BAT</v>
      </c>
      <c r="E630" t="str">
        <f>IFERROR(VLOOKUP(B630,Players!$A$2:$E$251,4,FALSE),"")</f>
        <v>MI</v>
      </c>
      <c r="F630">
        <f>IFERROR(VLOOKUP(B630,Players!$A$2:$E$251,5,FALSE),"")</f>
        <v>0</v>
      </c>
      <c r="H630" t="s">
        <v>886</v>
      </c>
    </row>
    <row r="631" spans="1:8" x14ac:dyDescent="0.2">
      <c r="A631" t="s">
        <v>638</v>
      </c>
      <c r="B631" t="s">
        <v>321</v>
      </c>
      <c r="C631" t="str">
        <f>IFERROR(VLOOKUP(B631,Players!$A$2:$E$251,2,FALSE),"")</f>
        <v>Ryan Rickelton</v>
      </c>
      <c r="D631" t="str">
        <f>IFERROR(VLOOKUP(B631,Players!$A$2:$E$251,3,FALSE),"")</f>
        <v>WK</v>
      </c>
      <c r="E631" t="str">
        <f>IFERROR(VLOOKUP(B631,Players!$A$2:$E$251,4,FALSE),"")</f>
        <v>MI</v>
      </c>
      <c r="F631">
        <f>IFERROR(VLOOKUP(B631,Players!$A$2:$E$251,5,FALSE),"")</f>
        <v>0</v>
      </c>
      <c r="H631" t="s">
        <v>886</v>
      </c>
    </row>
    <row r="632" spans="1:8" x14ac:dyDescent="0.2">
      <c r="A632" t="s">
        <v>638</v>
      </c>
      <c r="B632" t="s">
        <v>323</v>
      </c>
      <c r="C632" t="str">
        <f>IFERROR(VLOOKUP(B632,Players!$A$2:$E$251,2,FALSE),"")</f>
        <v>Quinton de Kock</v>
      </c>
      <c r="D632" t="str">
        <f>IFERROR(VLOOKUP(B632,Players!$A$2:$E$251,3,FALSE),"")</f>
        <v>WK</v>
      </c>
      <c r="E632" t="str">
        <f>IFERROR(VLOOKUP(B632,Players!$A$2:$E$251,4,FALSE),"")</f>
        <v>MI</v>
      </c>
      <c r="F632">
        <f>IFERROR(VLOOKUP(B632,Players!$A$2:$E$251,5,FALSE),"")</f>
        <v>0</v>
      </c>
      <c r="H632" t="s">
        <v>886</v>
      </c>
    </row>
    <row r="633" spans="1:8" x14ac:dyDescent="0.2">
      <c r="A633" t="s">
        <v>638</v>
      </c>
      <c r="B633" t="s">
        <v>325</v>
      </c>
      <c r="C633" t="str">
        <f>IFERROR(VLOOKUP(B633,Players!$A$2:$E$251,2,FALSE),"")</f>
        <v>Danish Malewar</v>
      </c>
      <c r="D633" t="str">
        <f>IFERROR(VLOOKUP(B633,Players!$A$2:$E$251,3,FALSE),"")</f>
        <v>BAT</v>
      </c>
      <c r="E633" t="str">
        <f>IFERROR(VLOOKUP(B633,Players!$A$2:$E$251,4,FALSE),"")</f>
        <v>MI</v>
      </c>
      <c r="F633">
        <f>IFERROR(VLOOKUP(B633,Players!$A$2:$E$251,5,FALSE),"")</f>
        <v>0</v>
      </c>
      <c r="H633" t="s">
        <v>886</v>
      </c>
    </row>
    <row r="634" spans="1:8" x14ac:dyDescent="0.2">
      <c r="A634" t="s">
        <v>638</v>
      </c>
      <c r="B634" t="s">
        <v>327</v>
      </c>
      <c r="C634" t="str">
        <f>IFERROR(VLOOKUP(B634,Players!$A$2:$E$251,2,FALSE),"")</f>
        <v>N. Tilak Varma</v>
      </c>
      <c r="D634" t="str">
        <f>IFERROR(VLOOKUP(B634,Players!$A$2:$E$251,3,FALSE),"")</f>
        <v>BAT</v>
      </c>
      <c r="E634" t="str">
        <f>IFERROR(VLOOKUP(B634,Players!$A$2:$E$251,4,FALSE),"")</f>
        <v>MI</v>
      </c>
      <c r="F634">
        <f>IFERROR(VLOOKUP(B634,Players!$A$2:$E$251,5,FALSE),"")</f>
        <v>0</v>
      </c>
      <c r="H634" t="s">
        <v>886</v>
      </c>
    </row>
    <row r="635" spans="1:8" x14ac:dyDescent="0.2">
      <c r="A635" t="s">
        <v>638</v>
      </c>
      <c r="B635" t="s">
        <v>329</v>
      </c>
      <c r="C635" t="str">
        <f>IFERROR(VLOOKUP(B635,Players!$A$2:$E$251,2,FALSE),"")</f>
        <v>Hardik Pandya</v>
      </c>
      <c r="D635" t="str">
        <f>IFERROR(VLOOKUP(B635,Players!$A$2:$E$251,3,FALSE),"")</f>
        <v>AR</v>
      </c>
      <c r="E635" t="str">
        <f>IFERROR(VLOOKUP(B635,Players!$A$2:$E$251,4,FALSE),"")</f>
        <v>MI</v>
      </c>
      <c r="F635">
        <f>IFERROR(VLOOKUP(B635,Players!$A$2:$E$251,5,FALSE),"")</f>
        <v>0</v>
      </c>
      <c r="H635" t="s">
        <v>886</v>
      </c>
    </row>
    <row r="636" spans="1:8" x14ac:dyDescent="0.2">
      <c r="A636" t="s">
        <v>638</v>
      </c>
      <c r="B636" t="s">
        <v>331</v>
      </c>
      <c r="C636" t="str">
        <f>IFERROR(VLOOKUP(B636,Players!$A$2:$E$251,2,FALSE),"")</f>
        <v>Naman Dhir</v>
      </c>
      <c r="D636" t="str">
        <f>IFERROR(VLOOKUP(B636,Players!$A$2:$E$251,3,FALSE),"")</f>
        <v>AR</v>
      </c>
      <c r="E636" t="str">
        <f>IFERROR(VLOOKUP(B636,Players!$A$2:$E$251,4,FALSE),"")</f>
        <v>MI</v>
      </c>
      <c r="F636">
        <f>IFERROR(VLOOKUP(B636,Players!$A$2:$E$251,5,FALSE),"")</f>
        <v>0</v>
      </c>
      <c r="H636" t="s">
        <v>886</v>
      </c>
    </row>
    <row r="637" spans="1:8" x14ac:dyDescent="0.2">
      <c r="A637" t="s">
        <v>638</v>
      </c>
      <c r="B637" t="s">
        <v>333</v>
      </c>
      <c r="C637" t="str">
        <f>IFERROR(VLOOKUP(B637,Players!$A$2:$E$251,2,FALSE),"")</f>
        <v>Mitchell Santner</v>
      </c>
      <c r="D637" t="str">
        <f>IFERROR(VLOOKUP(B637,Players!$A$2:$E$251,3,FALSE),"")</f>
        <v>AR</v>
      </c>
      <c r="E637" t="str">
        <f>IFERROR(VLOOKUP(B637,Players!$A$2:$E$251,4,FALSE),"")</f>
        <v>MI</v>
      </c>
      <c r="F637">
        <f>IFERROR(VLOOKUP(B637,Players!$A$2:$E$251,5,FALSE),"")</f>
        <v>0</v>
      </c>
      <c r="H637" t="s">
        <v>886</v>
      </c>
    </row>
    <row r="638" spans="1:8" x14ac:dyDescent="0.2">
      <c r="A638" t="s">
        <v>638</v>
      </c>
      <c r="B638" t="s">
        <v>335</v>
      </c>
      <c r="C638" t="str">
        <f>IFERROR(VLOOKUP(B638,Players!$A$2:$E$251,2,FALSE),"")</f>
        <v>Raj Angad Bawa</v>
      </c>
      <c r="D638" t="str">
        <f>IFERROR(VLOOKUP(B638,Players!$A$2:$E$251,3,FALSE),"")</f>
        <v>AR</v>
      </c>
      <c r="E638" t="str">
        <f>IFERROR(VLOOKUP(B638,Players!$A$2:$E$251,4,FALSE),"")</f>
        <v>MI</v>
      </c>
      <c r="F638">
        <f>IFERROR(VLOOKUP(B638,Players!$A$2:$E$251,5,FALSE),"")</f>
        <v>0</v>
      </c>
      <c r="H638" t="s">
        <v>886</v>
      </c>
    </row>
    <row r="639" spans="1:8" x14ac:dyDescent="0.2">
      <c r="A639" t="s">
        <v>638</v>
      </c>
      <c r="B639" t="s">
        <v>337</v>
      </c>
      <c r="C639" t="str">
        <f>IFERROR(VLOOKUP(B639,Players!$A$2:$E$251,2,FALSE),"")</f>
        <v>Atharva Ankolekar</v>
      </c>
      <c r="D639" t="str">
        <f>IFERROR(VLOOKUP(B639,Players!$A$2:$E$251,3,FALSE),"")</f>
        <v>AR</v>
      </c>
      <c r="E639" t="str">
        <f>IFERROR(VLOOKUP(B639,Players!$A$2:$E$251,4,FALSE),"")</f>
        <v>MI</v>
      </c>
      <c r="F639">
        <f>IFERROR(VLOOKUP(B639,Players!$A$2:$E$251,5,FALSE),"")</f>
        <v>0</v>
      </c>
      <c r="H639" t="s">
        <v>886</v>
      </c>
    </row>
    <row r="640" spans="1:8" x14ac:dyDescent="0.2">
      <c r="A640" t="s">
        <v>638</v>
      </c>
      <c r="B640" t="s">
        <v>339</v>
      </c>
      <c r="C640" t="str">
        <f>IFERROR(VLOOKUP(B640,Players!$A$2:$E$251,2,FALSE),"")</f>
        <v>Mayank Rawat</v>
      </c>
      <c r="D640" t="str">
        <f>IFERROR(VLOOKUP(B640,Players!$A$2:$E$251,3,FALSE),"")</f>
        <v>AR</v>
      </c>
      <c r="E640" t="str">
        <f>IFERROR(VLOOKUP(B640,Players!$A$2:$E$251,4,FALSE),"")</f>
        <v>MI</v>
      </c>
      <c r="F640">
        <f>IFERROR(VLOOKUP(B640,Players!$A$2:$E$251,5,FALSE),"")</f>
        <v>0</v>
      </c>
      <c r="H640" t="s">
        <v>886</v>
      </c>
    </row>
    <row r="641" spans="1:8" x14ac:dyDescent="0.2">
      <c r="A641" t="s">
        <v>638</v>
      </c>
      <c r="B641" t="s">
        <v>341</v>
      </c>
      <c r="C641" t="str">
        <f>IFERROR(VLOOKUP(B641,Players!$A$2:$E$251,2,FALSE),"")</f>
        <v>Corbin Bosch</v>
      </c>
      <c r="D641" t="str">
        <f>IFERROR(VLOOKUP(B641,Players!$A$2:$E$251,3,FALSE),"")</f>
        <v>AR</v>
      </c>
      <c r="E641" t="str">
        <f>IFERROR(VLOOKUP(B641,Players!$A$2:$E$251,4,FALSE),"")</f>
        <v>MI</v>
      </c>
      <c r="F641">
        <f>IFERROR(VLOOKUP(B641,Players!$A$2:$E$251,5,FALSE),"")</f>
        <v>0</v>
      </c>
      <c r="H641" t="s">
        <v>886</v>
      </c>
    </row>
    <row r="642" spans="1:8" x14ac:dyDescent="0.2">
      <c r="A642" t="s">
        <v>638</v>
      </c>
      <c r="B642" t="s">
        <v>343</v>
      </c>
      <c r="C642" t="str">
        <f>IFERROR(VLOOKUP(B642,Players!$A$2:$E$251,2,FALSE),"")</f>
        <v>Will Jacks</v>
      </c>
      <c r="D642" t="str">
        <f>IFERROR(VLOOKUP(B642,Players!$A$2:$E$251,3,FALSE),"")</f>
        <v>AR</v>
      </c>
      <c r="E642" t="str">
        <f>IFERROR(VLOOKUP(B642,Players!$A$2:$E$251,4,FALSE),"")</f>
        <v>MI</v>
      </c>
      <c r="F642">
        <f>IFERROR(VLOOKUP(B642,Players!$A$2:$E$251,5,FALSE),"")</f>
        <v>0</v>
      </c>
      <c r="H642" t="s">
        <v>886</v>
      </c>
    </row>
    <row r="643" spans="1:8" x14ac:dyDescent="0.2">
      <c r="A643" t="s">
        <v>638</v>
      </c>
      <c r="B643" t="s">
        <v>345</v>
      </c>
      <c r="C643" t="str">
        <f>IFERROR(VLOOKUP(B643,Players!$A$2:$E$251,2,FALSE),"")</f>
        <v>Shardul Thakur</v>
      </c>
      <c r="D643" t="str">
        <f>IFERROR(VLOOKUP(B643,Players!$A$2:$E$251,3,FALSE),"")</f>
        <v>AR</v>
      </c>
      <c r="E643" t="str">
        <f>IFERROR(VLOOKUP(B643,Players!$A$2:$E$251,4,FALSE),"")</f>
        <v>MI</v>
      </c>
      <c r="F643">
        <f>IFERROR(VLOOKUP(B643,Players!$A$2:$E$251,5,FALSE),"")</f>
        <v>0</v>
      </c>
      <c r="H643" t="s">
        <v>886</v>
      </c>
    </row>
    <row r="644" spans="1:8" x14ac:dyDescent="0.2">
      <c r="A644" t="s">
        <v>638</v>
      </c>
      <c r="B644" t="s">
        <v>347</v>
      </c>
      <c r="C644" t="str">
        <f>IFERROR(VLOOKUP(B644,Players!$A$2:$E$251,2,FALSE),"")</f>
        <v>Trent Boult</v>
      </c>
      <c r="D644" t="str">
        <f>IFERROR(VLOOKUP(B644,Players!$A$2:$E$251,3,FALSE),"")</f>
        <v>BWL</v>
      </c>
      <c r="E644" t="str">
        <f>IFERROR(VLOOKUP(B644,Players!$A$2:$E$251,4,FALSE),"")</f>
        <v>MI</v>
      </c>
      <c r="F644">
        <f>IFERROR(VLOOKUP(B644,Players!$A$2:$E$251,5,FALSE),"")</f>
        <v>0</v>
      </c>
      <c r="H644" t="s">
        <v>886</v>
      </c>
    </row>
    <row r="645" spans="1:8" x14ac:dyDescent="0.2">
      <c r="A645" t="s">
        <v>638</v>
      </c>
      <c r="B645" t="s">
        <v>349</v>
      </c>
      <c r="C645" t="str">
        <f>IFERROR(VLOOKUP(B645,Players!$A$2:$E$251,2,FALSE),"")</f>
        <v>Mayank Markande</v>
      </c>
      <c r="D645" t="str">
        <f>IFERROR(VLOOKUP(B645,Players!$A$2:$E$251,3,FALSE),"")</f>
        <v>BWL</v>
      </c>
      <c r="E645" t="str">
        <f>IFERROR(VLOOKUP(B645,Players!$A$2:$E$251,4,FALSE),"")</f>
        <v>MI</v>
      </c>
      <c r="F645">
        <f>IFERROR(VLOOKUP(B645,Players!$A$2:$E$251,5,FALSE),"")</f>
        <v>0</v>
      </c>
      <c r="H645" t="s">
        <v>886</v>
      </c>
    </row>
    <row r="646" spans="1:8" x14ac:dyDescent="0.2">
      <c r="A646" t="s">
        <v>638</v>
      </c>
      <c r="B646" t="s">
        <v>351</v>
      </c>
      <c r="C646" t="str">
        <f>IFERROR(VLOOKUP(B646,Players!$A$2:$E$251,2,FALSE),"")</f>
        <v>Deepak Chahar</v>
      </c>
      <c r="D646" t="str">
        <f>IFERROR(VLOOKUP(B646,Players!$A$2:$E$251,3,FALSE),"")</f>
        <v>BWL</v>
      </c>
      <c r="E646" t="str">
        <f>IFERROR(VLOOKUP(B646,Players!$A$2:$E$251,4,FALSE),"")</f>
        <v>MI</v>
      </c>
      <c r="F646">
        <f>IFERROR(VLOOKUP(B646,Players!$A$2:$E$251,5,FALSE),"")</f>
        <v>0</v>
      </c>
      <c r="H646" t="s">
        <v>886</v>
      </c>
    </row>
    <row r="647" spans="1:8" x14ac:dyDescent="0.2">
      <c r="A647" t="s">
        <v>638</v>
      </c>
      <c r="B647" t="s">
        <v>353</v>
      </c>
      <c r="C647" t="str">
        <f>IFERROR(VLOOKUP(B647,Players!$A$2:$E$251,2,FALSE),"")</f>
        <v>Ashwani Kumar</v>
      </c>
      <c r="D647" t="str">
        <f>IFERROR(VLOOKUP(B647,Players!$A$2:$E$251,3,FALSE),"")</f>
        <v>BWL</v>
      </c>
      <c r="E647" t="str">
        <f>IFERROR(VLOOKUP(B647,Players!$A$2:$E$251,4,FALSE),"")</f>
        <v>MI</v>
      </c>
      <c r="F647">
        <f>IFERROR(VLOOKUP(B647,Players!$A$2:$E$251,5,FALSE),"")</f>
        <v>0</v>
      </c>
      <c r="H647" t="s">
        <v>886</v>
      </c>
    </row>
    <row r="648" spans="1:8" x14ac:dyDescent="0.2">
      <c r="A648" t="s">
        <v>638</v>
      </c>
      <c r="B648" t="s">
        <v>355</v>
      </c>
      <c r="C648" t="str">
        <f>IFERROR(VLOOKUP(B648,Players!$A$2:$E$251,2,FALSE),"")</f>
        <v>Raghu Sharma</v>
      </c>
      <c r="D648" t="str">
        <f>IFERROR(VLOOKUP(B648,Players!$A$2:$E$251,3,FALSE),"")</f>
        <v>BWL</v>
      </c>
      <c r="E648" t="str">
        <f>IFERROR(VLOOKUP(B648,Players!$A$2:$E$251,4,FALSE),"")</f>
        <v>MI</v>
      </c>
      <c r="F648">
        <f>IFERROR(VLOOKUP(B648,Players!$A$2:$E$251,5,FALSE),"")</f>
        <v>0</v>
      </c>
      <c r="H648" t="s">
        <v>886</v>
      </c>
    </row>
    <row r="649" spans="1:8" x14ac:dyDescent="0.2">
      <c r="A649" t="s">
        <v>638</v>
      </c>
      <c r="B649" t="s">
        <v>357</v>
      </c>
      <c r="C649" t="str">
        <f>IFERROR(VLOOKUP(B649,Players!$A$2:$E$251,2,FALSE),"")</f>
        <v>Mohammad Izhar</v>
      </c>
      <c r="D649" t="str">
        <f>IFERROR(VLOOKUP(B649,Players!$A$2:$E$251,3,FALSE),"")</f>
        <v>BWL</v>
      </c>
      <c r="E649" t="str">
        <f>IFERROR(VLOOKUP(B649,Players!$A$2:$E$251,4,FALSE),"")</f>
        <v>MI</v>
      </c>
      <c r="F649">
        <f>IFERROR(VLOOKUP(B649,Players!$A$2:$E$251,5,FALSE),"")</f>
        <v>0</v>
      </c>
      <c r="H649" t="s">
        <v>886</v>
      </c>
    </row>
    <row r="650" spans="1:8" x14ac:dyDescent="0.2">
      <c r="A650" t="s">
        <v>638</v>
      </c>
      <c r="B650" t="s">
        <v>359</v>
      </c>
      <c r="C650" t="str">
        <f>IFERROR(VLOOKUP(B650,Players!$A$2:$E$251,2,FALSE),"")</f>
        <v>Allah Ghazanfar</v>
      </c>
      <c r="D650" t="str">
        <f>IFERROR(VLOOKUP(B650,Players!$A$2:$E$251,3,FALSE),"")</f>
        <v>BWL</v>
      </c>
      <c r="E650" t="str">
        <f>IFERROR(VLOOKUP(B650,Players!$A$2:$E$251,4,FALSE),"")</f>
        <v>MI</v>
      </c>
      <c r="F650">
        <f>IFERROR(VLOOKUP(B650,Players!$A$2:$E$251,5,FALSE),"")</f>
        <v>0</v>
      </c>
      <c r="H650" t="s">
        <v>886</v>
      </c>
    </row>
    <row r="651" spans="1:8" x14ac:dyDescent="0.2">
      <c r="A651" t="s">
        <v>638</v>
      </c>
      <c r="B651" t="s">
        <v>361</v>
      </c>
      <c r="C651" t="str">
        <f>IFERROR(VLOOKUP(B651,Players!$A$2:$E$251,2,FALSE),"")</f>
        <v>Jasprit Bumrah</v>
      </c>
      <c r="D651" t="str">
        <f>IFERROR(VLOOKUP(B651,Players!$A$2:$E$251,3,FALSE),"")</f>
        <v>BWL</v>
      </c>
      <c r="E651" t="str">
        <f>IFERROR(VLOOKUP(B651,Players!$A$2:$E$251,4,FALSE),"")</f>
        <v>MI</v>
      </c>
      <c r="F651">
        <f>IFERROR(VLOOKUP(B651,Players!$A$2:$E$251,5,FALSE),"")</f>
        <v>0</v>
      </c>
      <c r="H651" t="s">
        <v>886</v>
      </c>
    </row>
    <row r="652" spans="1:8" x14ac:dyDescent="0.2">
      <c r="A652" t="s">
        <v>642</v>
      </c>
      <c r="B652" t="s">
        <v>103</v>
      </c>
      <c r="C652" t="str">
        <f>IFERROR(VLOOKUP(B652,Players!$A$2:$E$251,2,FALSE),"")</f>
        <v>KL Rahul</v>
      </c>
      <c r="D652" t="str">
        <f>IFERROR(VLOOKUP(B652,Players!$A$2:$E$251,3,FALSE),"")</f>
        <v>WK</v>
      </c>
      <c r="E652" t="str">
        <f>IFERROR(VLOOKUP(B652,Players!$A$2:$E$251,4,FALSE),"")</f>
        <v>DC</v>
      </c>
      <c r="F652">
        <f>IFERROR(VLOOKUP(B652,Players!$A$2:$E$251,5,FALSE),"")</f>
        <v>0</v>
      </c>
      <c r="H652" t="s">
        <v>893</v>
      </c>
    </row>
    <row r="653" spans="1:8" x14ac:dyDescent="0.2">
      <c r="A653" t="s">
        <v>642</v>
      </c>
      <c r="B653" t="s">
        <v>107</v>
      </c>
      <c r="C653" t="str">
        <f>IFERROR(VLOOKUP(B653,Players!$A$2:$E$251,2,FALSE),"")</f>
        <v>Karun Nair</v>
      </c>
      <c r="D653" t="str">
        <f>IFERROR(VLOOKUP(B653,Players!$A$2:$E$251,3,FALSE),"")</f>
        <v>BAT</v>
      </c>
      <c r="E653" t="str">
        <f>IFERROR(VLOOKUP(B653,Players!$A$2:$E$251,4,FALSE),"")</f>
        <v>DC</v>
      </c>
      <c r="F653">
        <f>IFERROR(VLOOKUP(B653,Players!$A$2:$E$251,5,FALSE),"")</f>
        <v>0</v>
      </c>
      <c r="H653" t="s">
        <v>893</v>
      </c>
    </row>
    <row r="654" spans="1:8" x14ac:dyDescent="0.2">
      <c r="A654" t="s">
        <v>642</v>
      </c>
      <c r="B654" t="s">
        <v>109</v>
      </c>
      <c r="C654" t="str">
        <f>IFERROR(VLOOKUP(B654,Players!$A$2:$E$251,2,FALSE),"")</f>
        <v>David Miller</v>
      </c>
      <c r="D654" t="str">
        <f>IFERROR(VLOOKUP(B654,Players!$A$2:$E$251,3,FALSE),"")</f>
        <v>BAT</v>
      </c>
      <c r="E654" t="str">
        <f>IFERROR(VLOOKUP(B654,Players!$A$2:$E$251,4,FALSE),"")</f>
        <v>DC</v>
      </c>
      <c r="F654">
        <f>IFERROR(VLOOKUP(B654,Players!$A$2:$E$251,5,FALSE),"")</f>
        <v>0</v>
      </c>
      <c r="H654" t="s">
        <v>893</v>
      </c>
    </row>
    <row r="655" spans="1:8" x14ac:dyDescent="0.2">
      <c r="A655" t="s">
        <v>642</v>
      </c>
      <c r="B655" t="s">
        <v>111</v>
      </c>
      <c r="C655" t="str">
        <f>IFERROR(VLOOKUP(B655,Players!$A$2:$E$251,2,FALSE),"")</f>
        <v>Ben Duckett</v>
      </c>
      <c r="D655" t="str">
        <f>IFERROR(VLOOKUP(B655,Players!$A$2:$E$251,3,FALSE),"")</f>
        <v>WK</v>
      </c>
      <c r="E655" t="str">
        <f>IFERROR(VLOOKUP(B655,Players!$A$2:$E$251,4,FALSE),"")</f>
        <v>DC</v>
      </c>
      <c r="F655">
        <f>IFERROR(VLOOKUP(B655,Players!$A$2:$E$251,5,FALSE),"")</f>
        <v>0</v>
      </c>
      <c r="H655" t="s">
        <v>893</v>
      </c>
    </row>
    <row r="656" spans="1:8" x14ac:dyDescent="0.2">
      <c r="A656" t="s">
        <v>642</v>
      </c>
      <c r="B656" t="s">
        <v>113</v>
      </c>
      <c r="C656" t="str">
        <f>IFERROR(VLOOKUP(B656,Players!$A$2:$E$251,2,FALSE),"")</f>
        <v>Pathum Nissanka</v>
      </c>
      <c r="D656" t="str">
        <f>IFERROR(VLOOKUP(B656,Players!$A$2:$E$251,3,FALSE),"")</f>
        <v>BAT</v>
      </c>
      <c r="E656" t="str">
        <f>IFERROR(VLOOKUP(B656,Players!$A$2:$E$251,4,FALSE),"")</f>
        <v>DC</v>
      </c>
      <c r="F656">
        <f>IFERROR(VLOOKUP(B656,Players!$A$2:$E$251,5,FALSE),"")</f>
        <v>0</v>
      </c>
      <c r="H656" t="s">
        <v>893</v>
      </c>
    </row>
    <row r="657" spans="1:8" x14ac:dyDescent="0.2">
      <c r="A657" t="s">
        <v>642</v>
      </c>
      <c r="B657" t="s">
        <v>115</v>
      </c>
      <c r="C657" t="str">
        <f>IFERROR(VLOOKUP(B657,Players!$A$2:$E$251,2,FALSE),"")</f>
        <v>Sahil Parakh</v>
      </c>
      <c r="D657" t="str">
        <f>IFERROR(VLOOKUP(B657,Players!$A$2:$E$251,3,FALSE),"")</f>
        <v>BAT</v>
      </c>
      <c r="E657" t="str">
        <f>IFERROR(VLOOKUP(B657,Players!$A$2:$E$251,4,FALSE),"")</f>
        <v>DC</v>
      </c>
      <c r="F657">
        <f>IFERROR(VLOOKUP(B657,Players!$A$2:$E$251,5,FALSE),"")</f>
        <v>0</v>
      </c>
      <c r="H657" t="s">
        <v>893</v>
      </c>
    </row>
    <row r="658" spans="1:8" x14ac:dyDescent="0.2">
      <c r="A658" t="s">
        <v>642</v>
      </c>
      <c r="B658" t="s">
        <v>117</v>
      </c>
      <c r="C658" t="str">
        <f>IFERROR(VLOOKUP(B658,Players!$A$2:$E$251,2,FALSE),"")</f>
        <v>Prithvi Shaw</v>
      </c>
      <c r="D658" t="str">
        <f>IFERROR(VLOOKUP(B658,Players!$A$2:$E$251,3,FALSE),"")</f>
        <v>BAT</v>
      </c>
      <c r="E658" t="str">
        <f>IFERROR(VLOOKUP(B658,Players!$A$2:$E$251,4,FALSE),"")</f>
        <v>DC</v>
      </c>
      <c r="F658">
        <f>IFERROR(VLOOKUP(B658,Players!$A$2:$E$251,5,FALSE),"")</f>
        <v>0</v>
      </c>
      <c r="H658" t="s">
        <v>893</v>
      </c>
    </row>
    <row r="659" spans="1:8" x14ac:dyDescent="0.2">
      <c r="A659" t="s">
        <v>642</v>
      </c>
      <c r="B659" t="s">
        <v>119</v>
      </c>
      <c r="C659" t="str">
        <f>IFERROR(VLOOKUP(B659,Players!$A$2:$E$251,2,FALSE),"")</f>
        <v>Abishek Porel</v>
      </c>
      <c r="D659" t="str">
        <f>IFERROR(VLOOKUP(B659,Players!$A$2:$E$251,3,FALSE),"")</f>
        <v>WK</v>
      </c>
      <c r="E659" t="str">
        <f>IFERROR(VLOOKUP(B659,Players!$A$2:$E$251,4,FALSE),"")</f>
        <v>DC</v>
      </c>
      <c r="F659">
        <f>IFERROR(VLOOKUP(B659,Players!$A$2:$E$251,5,FALSE),"")</f>
        <v>0</v>
      </c>
      <c r="H659" t="s">
        <v>893</v>
      </c>
    </row>
    <row r="660" spans="1:8" x14ac:dyDescent="0.2">
      <c r="A660" t="s">
        <v>642</v>
      </c>
      <c r="B660" t="s">
        <v>121</v>
      </c>
      <c r="C660" t="str">
        <f>IFERROR(VLOOKUP(B660,Players!$A$2:$E$251,2,FALSE),"")</f>
        <v>Tristan Stubbs</v>
      </c>
      <c r="D660" t="str">
        <f>IFERROR(VLOOKUP(B660,Players!$A$2:$E$251,3,FALSE),"")</f>
        <v>WK</v>
      </c>
      <c r="E660" t="str">
        <f>IFERROR(VLOOKUP(B660,Players!$A$2:$E$251,4,FALSE),"")</f>
        <v>DC</v>
      </c>
      <c r="F660">
        <f>IFERROR(VLOOKUP(B660,Players!$A$2:$E$251,5,FALSE),"")</f>
        <v>0</v>
      </c>
      <c r="H660" t="s">
        <v>893</v>
      </c>
    </row>
    <row r="661" spans="1:8" x14ac:dyDescent="0.2">
      <c r="A661" t="s">
        <v>642</v>
      </c>
      <c r="B661" t="s">
        <v>123</v>
      </c>
      <c r="C661" t="str">
        <f>IFERROR(VLOOKUP(B661,Players!$A$2:$E$251,2,FALSE),"")</f>
        <v>Axar Patel</v>
      </c>
      <c r="D661" t="str">
        <f>IFERROR(VLOOKUP(B661,Players!$A$2:$E$251,3,FALSE),"")</f>
        <v>AR</v>
      </c>
      <c r="E661" t="str">
        <f>IFERROR(VLOOKUP(B661,Players!$A$2:$E$251,4,FALSE),"")</f>
        <v>DC</v>
      </c>
      <c r="F661">
        <f>IFERROR(VLOOKUP(B661,Players!$A$2:$E$251,5,FALSE),"")</f>
        <v>0</v>
      </c>
      <c r="H661" t="s">
        <v>893</v>
      </c>
    </row>
    <row r="662" spans="1:8" x14ac:dyDescent="0.2">
      <c r="A662" t="s">
        <v>642</v>
      </c>
      <c r="B662" t="s">
        <v>125</v>
      </c>
      <c r="C662" t="str">
        <f>IFERROR(VLOOKUP(B662,Players!$A$2:$E$251,2,FALSE),"")</f>
        <v>Sameer Rizvi</v>
      </c>
      <c r="D662" t="str">
        <f>IFERROR(VLOOKUP(B662,Players!$A$2:$E$251,3,FALSE),"")</f>
        <v>AR</v>
      </c>
      <c r="E662" t="str">
        <f>IFERROR(VLOOKUP(B662,Players!$A$2:$E$251,4,FALSE),"")</f>
        <v>DC</v>
      </c>
      <c r="F662">
        <f>IFERROR(VLOOKUP(B662,Players!$A$2:$E$251,5,FALSE),"")</f>
        <v>0</v>
      </c>
      <c r="H662" t="s">
        <v>893</v>
      </c>
    </row>
    <row r="663" spans="1:8" x14ac:dyDescent="0.2">
      <c r="A663" t="s">
        <v>642</v>
      </c>
      <c r="B663" t="s">
        <v>127</v>
      </c>
      <c r="C663" t="str">
        <f>IFERROR(VLOOKUP(B663,Players!$A$2:$E$251,2,FALSE),"")</f>
        <v>Ashutosh Sharma</v>
      </c>
      <c r="D663" t="str">
        <f>IFERROR(VLOOKUP(B663,Players!$A$2:$E$251,3,FALSE),"")</f>
        <v>AR</v>
      </c>
      <c r="E663" t="str">
        <f>IFERROR(VLOOKUP(B663,Players!$A$2:$E$251,4,FALSE),"")</f>
        <v>DC</v>
      </c>
      <c r="F663">
        <f>IFERROR(VLOOKUP(B663,Players!$A$2:$E$251,5,FALSE),"")</f>
        <v>0</v>
      </c>
      <c r="H663" t="s">
        <v>893</v>
      </c>
    </row>
    <row r="664" spans="1:8" x14ac:dyDescent="0.2">
      <c r="A664" t="s">
        <v>642</v>
      </c>
      <c r="B664" t="s">
        <v>129</v>
      </c>
      <c r="C664" t="str">
        <f>IFERROR(VLOOKUP(B664,Players!$A$2:$E$251,2,FALSE),"")</f>
        <v>Vipraj Nigam</v>
      </c>
      <c r="D664" t="str">
        <f>IFERROR(VLOOKUP(B664,Players!$A$2:$E$251,3,FALSE),"")</f>
        <v>AR</v>
      </c>
      <c r="E664" t="str">
        <f>IFERROR(VLOOKUP(B664,Players!$A$2:$E$251,4,FALSE),"")</f>
        <v>DC</v>
      </c>
      <c r="F664">
        <f>IFERROR(VLOOKUP(B664,Players!$A$2:$E$251,5,FALSE),"")</f>
        <v>0</v>
      </c>
      <c r="H664" t="s">
        <v>893</v>
      </c>
    </row>
    <row r="665" spans="1:8" x14ac:dyDescent="0.2">
      <c r="A665" t="s">
        <v>642</v>
      </c>
      <c r="B665" t="s">
        <v>131</v>
      </c>
      <c r="C665" t="str">
        <f>IFERROR(VLOOKUP(B665,Players!$A$2:$E$251,2,FALSE),"")</f>
        <v>Ajay Mandal</v>
      </c>
      <c r="D665" t="str">
        <f>IFERROR(VLOOKUP(B665,Players!$A$2:$E$251,3,FALSE),"")</f>
        <v>AR</v>
      </c>
      <c r="E665" t="str">
        <f>IFERROR(VLOOKUP(B665,Players!$A$2:$E$251,4,FALSE),"")</f>
        <v>DC</v>
      </c>
      <c r="F665">
        <f>IFERROR(VLOOKUP(B665,Players!$A$2:$E$251,5,FALSE),"")</f>
        <v>0</v>
      </c>
      <c r="H665" t="s">
        <v>893</v>
      </c>
    </row>
    <row r="666" spans="1:8" x14ac:dyDescent="0.2">
      <c r="A666" t="s">
        <v>642</v>
      </c>
      <c r="B666" t="s">
        <v>133</v>
      </c>
      <c r="C666" t="str">
        <f>IFERROR(VLOOKUP(B666,Players!$A$2:$E$251,2,FALSE),"")</f>
        <v>Tripurana Vijay</v>
      </c>
      <c r="D666" t="str">
        <f>IFERROR(VLOOKUP(B666,Players!$A$2:$E$251,3,FALSE),"")</f>
        <v>AR</v>
      </c>
      <c r="E666" t="str">
        <f>IFERROR(VLOOKUP(B666,Players!$A$2:$E$251,4,FALSE),"")</f>
        <v>DC</v>
      </c>
      <c r="F666">
        <f>IFERROR(VLOOKUP(B666,Players!$A$2:$E$251,5,FALSE),"")</f>
        <v>0</v>
      </c>
      <c r="H666" t="s">
        <v>893</v>
      </c>
    </row>
    <row r="667" spans="1:8" x14ac:dyDescent="0.2">
      <c r="A667" t="s">
        <v>642</v>
      </c>
      <c r="B667" t="s">
        <v>135</v>
      </c>
      <c r="C667" t="str">
        <f>IFERROR(VLOOKUP(B667,Players!$A$2:$E$251,2,FALSE),"")</f>
        <v>Madhav Tiwari</v>
      </c>
      <c r="D667" t="str">
        <f>IFERROR(VLOOKUP(B667,Players!$A$2:$E$251,3,FALSE),"")</f>
        <v>AR</v>
      </c>
      <c r="E667" t="str">
        <f>IFERROR(VLOOKUP(B667,Players!$A$2:$E$251,4,FALSE),"")</f>
        <v>DC</v>
      </c>
      <c r="F667">
        <f>IFERROR(VLOOKUP(B667,Players!$A$2:$E$251,5,FALSE),"")</f>
        <v>0</v>
      </c>
      <c r="H667" t="s">
        <v>893</v>
      </c>
    </row>
    <row r="668" spans="1:8" x14ac:dyDescent="0.2">
      <c r="A668" t="s">
        <v>642</v>
      </c>
      <c r="B668" t="s">
        <v>137</v>
      </c>
      <c r="C668" t="str">
        <f>IFERROR(VLOOKUP(B668,Players!$A$2:$E$251,2,FALSE),"")</f>
        <v>Nitish Rana</v>
      </c>
      <c r="D668" t="str">
        <f>IFERROR(VLOOKUP(B668,Players!$A$2:$E$251,3,FALSE),"")</f>
        <v>AR</v>
      </c>
      <c r="E668" t="str">
        <f>IFERROR(VLOOKUP(B668,Players!$A$2:$E$251,4,FALSE),"")</f>
        <v>DC</v>
      </c>
      <c r="F668">
        <f>IFERROR(VLOOKUP(B668,Players!$A$2:$E$251,5,FALSE),"")</f>
        <v>0</v>
      </c>
      <c r="H668" t="s">
        <v>893</v>
      </c>
    </row>
    <row r="669" spans="1:8" x14ac:dyDescent="0.2">
      <c r="A669" t="s">
        <v>642</v>
      </c>
      <c r="B669" t="s">
        <v>139</v>
      </c>
      <c r="C669" t="str">
        <f>IFERROR(VLOOKUP(B669,Players!$A$2:$E$251,2,FALSE),"")</f>
        <v>Mitchell Starc</v>
      </c>
      <c r="D669" t="str">
        <f>IFERROR(VLOOKUP(B669,Players!$A$2:$E$251,3,FALSE),"")</f>
        <v>BWL</v>
      </c>
      <c r="E669" t="str">
        <f>IFERROR(VLOOKUP(B669,Players!$A$2:$E$251,4,FALSE),"")</f>
        <v>DC</v>
      </c>
      <c r="F669">
        <f>IFERROR(VLOOKUP(B669,Players!$A$2:$E$251,5,FALSE),"")</f>
        <v>0</v>
      </c>
      <c r="H669" t="s">
        <v>893</v>
      </c>
    </row>
    <row r="670" spans="1:8" x14ac:dyDescent="0.2">
      <c r="A670" t="s">
        <v>642</v>
      </c>
      <c r="B670" t="s">
        <v>141</v>
      </c>
      <c r="C670" t="str">
        <f>IFERROR(VLOOKUP(B670,Players!$A$2:$E$251,2,FALSE),"")</f>
        <v>T. Natarajan</v>
      </c>
      <c r="D670" t="str">
        <f>IFERROR(VLOOKUP(B670,Players!$A$2:$E$251,3,FALSE),"")</f>
        <v>BWL</v>
      </c>
      <c r="E670" t="str">
        <f>IFERROR(VLOOKUP(B670,Players!$A$2:$E$251,4,FALSE),"")</f>
        <v>DC</v>
      </c>
      <c r="F670">
        <f>IFERROR(VLOOKUP(B670,Players!$A$2:$E$251,5,FALSE),"")</f>
        <v>0</v>
      </c>
      <c r="H670" t="s">
        <v>893</v>
      </c>
    </row>
    <row r="671" spans="1:8" x14ac:dyDescent="0.2">
      <c r="A671" t="s">
        <v>642</v>
      </c>
      <c r="B671" t="s">
        <v>143</v>
      </c>
      <c r="C671" t="str">
        <f>IFERROR(VLOOKUP(B671,Players!$A$2:$E$251,2,FALSE),"")</f>
        <v>Mukesh Kumar</v>
      </c>
      <c r="D671" t="str">
        <f>IFERROR(VLOOKUP(B671,Players!$A$2:$E$251,3,FALSE),"")</f>
        <v>BWL</v>
      </c>
      <c r="E671" t="str">
        <f>IFERROR(VLOOKUP(B671,Players!$A$2:$E$251,4,FALSE),"")</f>
        <v>DC</v>
      </c>
      <c r="F671">
        <f>IFERROR(VLOOKUP(B671,Players!$A$2:$E$251,5,FALSE),"")</f>
        <v>0</v>
      </c>
      <c r="H671" t="s">
        <v>893</v>
      </c>
    </row>
    <row r="672" spans="1:8" x14ac:dyDescent="0.2">
      <c r="A672" t="s">
        <v>642</v>
      </c>
      <c r="B672" t="s">
        <v>145</v>
      </c>
      <c r="C672" t="str">
        <f>IFERROR(VLOOKUP(B672,Players!$A$2:$E$251,2,FALSE),"")</f>
        <v>Dushmantha Chameera</v>
      </c>
      <c r="D672" t="str">
        <f>IFERROR(VLOOKUP(B672,Players!$A$2:$E$251,3,FALSE),"")</f>
        <v>BWL</v>
      </c>
      <c r="E672" t="str">
        <f>IFERROR(VLOOKUP(B672,Players!$A$2:$E$251,4,FALSE),"")</f>
        <v>DC</v>
      </c>
      <c r="F672">
        <f>IFERROR(VLOOKUP(B672,Players!$A$2:$E$251,5,FALSE),"")</f>
        <v>0</v>
      </c>
      <c r="H672" t="s">
        <v>893</v>
      </c>
    </row>
    <row r="673" spans="1:8" x14ac:dyDescent="0.2">
      <c r="A673" t="s">
        <v>642</v>
      </c>
      <c r="B673" t="s">
        <v>147</v>
      </c>
      <c r="C673" t="str">
        <f>IFERROR(VLOOKUP(B673,Players!$A$2:$E$251,2,FALSE),"")</f>
        <v>Auqib Nabi</v>
      </c>
      <c r="D673" t="str">
        <f>IFERROR(VLOOKUP(B673,Players!$A$2:$E$251,3,FALSE),"")</f>
        <v>BWL</v>
      </c>
      <c r="E673" t="str">
        <f>IFERROR(VLOOKUP(B673,Players!$A$2:$E$251,4,FALSE),"")</f>
        <v>DC</v>
      </c>
      <c r="F673">
        <f>IFERROR(VLOOKUP(B673,Players!$A$2:$E$251,5,FALSE),"")</f>
        <v>0</v>
      </c>
      <c r="H673" t="s">
        <v>893</v>
      </c>
    </row>
    <row r="674" spans="1:8" x14ac:dyDescent="0.2">
      <c r="A674" t="s">
        <v>642</v>
      </c>
      <c r="B674" t="s">
        <v>149</v>
      </c>
      <c r="C674" t="str">
        <f>IFERROR(VLOOKUP(B674,Players!$A$2:$E$251,2,FALSE),"")</f>
        <v>Lungisani Ngidi</v>
      </c>
      <c r="D674" t="str">
        <f>IFERROR(VLOOKUP(B674,Players!$A$2:$E$251,3,FALSE),"")</f>
        <v>BWL</v>
      </c>
      <c r="E674" t="str">
        <f>IFERROR(VLOOKUP(B674,Players!$A$2:$E$251,4,FALSE),"")</f>
        <v>DC</v>
      </c>
      <c r="F674">
        <f>IFERROR(VLOOKUP(B674,Players!$A$2:$E$251,5,FALSE),"")</f>
        <v>0</v>
      </c>
      <c r="H674" t="s">
        <v>893</v>
      </c>
    </row>
    <row r="675" spans="1:8" x14ac:dyDescent="0.2">
      <c r="A675" t="s">
        <v>642</v>
      </c>
      <c r="B675" t="s">
        <v>151</v>
      </c>
      <c r="C675" t="str">
        <f>IFERROR(VLOOKUP(B675,Players!$A$2:$E$251,2,FALSE),"")</f>
        <v>Kyle Jamieson</v>
      </c>
      <c r="D675" t="str">
        <f>IFERROR(VLOOKUP(B675,Players!$A$2:$E$251,3,FALSE),"")</f>
        <v>BWL</v>
      </c>
      <c r="E675" t="str">
        <f>IFERROR(VLOOKUP(B675,Players!$A$2:$E$251,4,FALSE),"")</f>
        <v>DC</v>
      </c>
      <c r="F675">
        <f>IFERROR(VLOOKUP(B675,Players!$A$2:$E$251,5,FALSE),"")</f>
        <v>0</v>
      </c>
      <c r="H675" t="s">
        <v>893</v>
      </c>
    </row>
    <row r="676" spans="1:8" x14ac:dyDescent="0.2">
      <c r="A676" t="s">
        <v>642</v>
      </c>
      <c r="B676" t="s">
        <v>153</v>
      </c>
      <c r="C676" t="str">
        <f>IFERROR(VLOOKUP(B676,Players!$A$2:$E$251,2,FALSE),"")</f>
        <v>Kuldeep Yadav</v>
      </c>
      <c r="D676" t="str">
        <f>IFERROR(VLOOKUP(B676,Players!$A$2:$E$251,3,FALSE),"")</f>
        <v>BWL</v>
      </c>
      <c r="E676" t="str">
        <f>IFERROR(VLOOKUP(B676,Players!$A$2:$E$251,4,FALSE),"")</f>
        <v>DC</v>
      </c>
      <c r="F676">
        <f>IFERROR(VLOOKUP(B676,Players!$A$2:$E$251,5,FALSE),"")</f>
        <v>0</v>
      </c>
      <c r="H676" t="s">
        <v>893</v>
      </c>
    </row>
    <row r="677" spans="1:8" x14ac:dyDescent="0.2">
      <c r="A677" t="s">
        <v>642</v>
      </c>
      <c r="B677" t="s">
        <v>155</v>
      </c>
      <c r="C677" t="str">
        <f>IFERROR(VLOOKUP(B677,Players!$A$2:$E$251,2,FALSE),"")</f>
        <v>Shubman Gill</v>
      </c>
      <c r="D677" t="str">
        <f>IFERROR(VLOOKUP(B677,Players!$A$2:$E$251,3,FALSE),"")</f>
        <v>BAT</v>
      </c>
      <c r="E677" t="str">
        <f>IFERROR(VLOOKUP(B677,Players!$A$2:$E$251,4,FALSE),"")</f>
        <v>GT</v>
      </c>
      <c r="F677">
        <f>IFERROR(VLOOKUP(B677,Players!$A$2:$E$251,5,FALSE),"")</f>
        <v>0</v>
      </c>
      <c r="H677" t="s">
        <v>891</v>
      </c>
    </row>
    <row r="678" spans="1:8" x14ac:dyDescent="0.2">
      <c r="A678" t="s">
        <v>642</v>
      </c>
      <c r="B678" t="s">
        <v>159</v>
      </c>
      <c r="C678" t="str">
        <f>IFERROR(VLOOKUP(B678,Players!$A$2:$E$251,2,FALSE),"")</f>
        <v>Jos Buttler</v>
      </c>
      <c r="D678" t="str">
        <f>IFERROR(VLOOKUP(B678,Players!$A$2:$E$251,3,FALSE),"")</f>
        <v>WK</v>
      </c>
      <c r="E678" t="str">
        <f>IFERROR(VLOOKUP(B678,Players!$A$2:$E$251,4,FALSE),"")</f>
        <v>GT</v>
      </c>
      <c r="F678">
        <f>IFERROR(VLOOKUP(B678,Players!$A$2:$E$251,5,FALSE),"")</f>
        <v>0</v>
      </c>
      <c r="H678" t="s">
        <v>891</v>
      </c>
    </row>
    <row r="679" spans="1:8" x14ac:dyDescent="0.2">
      <c r="A679" t="s">
        <v>642</v>
      </c>
      <c r="B679" t="s">
        <v>161</v>
      </c>
      <c r="C679" t="str">
        <f>IFERROR(VLOOKUP(B679,Players!$A$2:$E$251,2,FALSE),"")</f>
        <v>Kumar Kushagra</v>
      </c>
      <c r="D679" t="str">
        <f>IFERROR(VLOOKUP(B679,Players!$A$2:$E$251,3,FALSE),"")</f>
        <v>WK</v>
      </c>
      <c r="E679" t="str">
        <f>IFERROR(VLOOKUP(B679,Players!$A$2:$E$251,4,FALSE),"")</f>
        <v>GT</v>
      </c>
      <c r="F679">
        <f>IFERROR(VLOOKUP(B679,Players!$A$2:$E$251,5,FALSE),"")</f>
        <v>0</v>
      </c>
      <c r="H679" t="s">
        <v>891</v>
      </c>
    </row>
    <row r="680" spans="1:8" x14ac:dyDescent="0.2">
      <c r="A680" t="s">
        <v>642</v>
      </c>
      <c r="B680" t="s">
        <v>163</v>
      </c>
      <c r="C680" t="str">
        <f>IFERROR(VLOOKUP(B680,Players!$A$2:$E$251,2,FALSE),"")</f>
        <v>Anuj Rawat</v>
      </c>
      <c r="D680" t="str">
        <f>IFERROR(VLOOKUP(B680,Players!$A$2:$E$251,3,FALSE),"")</f>
        <v>WK</v>
      </c>
      <c r="E680" t="str">
        <f>IFERROR(VLOOKUP(B680,Players!$A$2:$E$251,4,FALSE),"")</f>
        <v>GT</v>
      </c>
      <c r="F680">
        <f>IFERROR(VLOOKUP(B680,Players!$A$2:$E$251,5,FALSE),"")</f>
        <v>0</v>
      </c>
      <c r="H680" t="s">
        <v>891</v>
      </c>
    </row>
    <row r="681" spans="1:8" x14ac:dyDescent="0.2">
      <c r="A681" t="s">
        <v>642</v>
      </c>
      <c r="B681" t="s">
        <v>165</v>
      </c>
      <c r="C681" t="str">
        <f>IFERROR(VLOOKUP(B681,Players!$A$2:$E$251,2,FALSE),"")</f>
        <v>Tom Banton</v>
      </c>
      <c r="D681" t="str">
        <f>IFERROR(VLOOKUP(B681,Players!$A$2:$E$251,3,FALSE),"")</f>
        <v>WK</v>
      </c>
      <c r="E681" t="str">
        <f>IFERROR(VLOOKUP(B681,Players!$A$2:$E$251,4,FALSE),"")</f>
        <v>GT</v>
      </c>
      <c r="F681">
        <f>IFERROR(VLOOKUP(B681,Players!$A$2:$E$251,5,FALSE),"")</f>
        <v>0</v>
      </c>
      <c r="H681" t="s">
        <v>891</v>
      </c>
    </row>
    <row r="682" spans="1:8" x14ac:dyDescent="0.2">
      <c r="A682" t="s">
        <v>642</v>
      </c>
      <c r="B682" t="s">
        <v>167</v>
      </c>
      <c r="C682" t="str">
        <f>IFERROR(VLOOKUP(B682,Players!$A$2:$E$251,2,FALSE),"")</f>
        <v>Glenn Phillips</v>
      </c>
      <c r="D682" t="str">
        <f>IFERROR(VLOOKUP(B682,Players!$A$2:$E$251,3,FALSE),"")</f>
        <v>BAT</v>
      </c>
      <c r="E682" t="str">
        <f>IFERROR(VLOOKUP(B682,Players!$A$2:$E$251,4,FALSE),"")</f>
        <v>GT</v>
      </c>
      <c r="F682">
        <f>IFERROR(VLOOKUP(B682,Players!$A$2:$E$251,5,FALSE),"")</f>
        <v>0</v>
      </c>
      <c r="H682" t="s">
        <v>891</v>
      </c>
    </row>
    <row r="683" spans="1:8" x14ac:dyDescent="0.2">
      <c r="A683" t="s">
        <v>642</v>
      </c>
      <c r="B683" t="s">
        <v>169</v>
      </c>
      <c r="C683" t="str">
        <f>IFERROR(VLOOKUP(B683,Players!$A$2:$E$251,2,FALSE),"")</f>
        <v>Sai Sudharsan</v>
      </c>
      <c r="D683" t="str">
        <f>IFERROR(VLOOKUP(B683,Players!$A$2:$E$251,3,FALSE),"")</f>
        <v>BAT</v>
      </c>
      <c r="E683" t="str">
        <f>IFERROR(VLOOKUP(B683,Players!$A$2:$E$251,4,FALSE),"")</f>
        <v>GT</v>
      </c>
      <c r="F683">
        <f>IFERROR(VLOOKUP(B683,Players!$A$2:$E$251,5,FALSE),"")</f>
        <v>0</v>
      </c>
      <c r="H683" t="s">
        <v>891</v>
      </c>
    </row>
    <row r="684" spans="1:8" x14ac:dyDescent="0.2">
      <c r="A684" t="s">
        <v>642</v>
      </c>
      <c r="B684" t="s">
        <v>171</v>
      </c>
      <c r="C684" t="str">
        <f>IFERROR(VLOOKUP(B684,Players!$A$2:$E$251,2,FALSE),"")</f>
        <v>Nishant Sindhu</v>
      </c>
      <c r="D684" t="str">
        <f>IFERROR(VLOOKUP(B684,Players!$A$2:$E$251,3,FALSE),"")</f>
        <v>AR</v>
      </c>
      <c r="E684" t="str">
        <f>IFERROR(VLOOKUP(B684,Players!$A$2:$E$251,4,FALSE),"")</f>
        <v>GT</v>
      </c>
      <c r="F684">
        <f>IFERROR(VLOOKUP(B684,Players!$A$2:$E$251,5,FALSE),"")</f>
        <v>0</v>
      </c>
      <c r="H684" t="s">
        <v>891</v>
      </c>
    </row>
    <row r="685" spans="1:8" x14ac:dyDescent="0.2">
      <c r="A685" t="s">
        <v>642</v>
      </c>
      <c r="B685" t="s">
        <v>173</v>
      </c>
      <c r="C685" t="str">
        <f>IFERROR(VLOOKUP(B685,Players!$A$2:$E$251,2,FALSE),"")</f>
        <v>Washington Sundar</v>
      </c>
      <c r="D685" t="str">
        <f>IFERROR(VLOOKUP(B685,Players!$A$2:$E$251,3,FALSE),"")</f>
        <v>AR</v>
      </c>
      <c r="E685" t="str">
        <f>IFERROR(VLOOKUP(B685,Players!$A$2:$E$251,4,FALSE),"")</f>
        <v>GT</v>
      </c>
      <c r="F685">
        <f>IFERROR(VLOOKUP(B685,Players!$A$2:$E$251,5,FALSE),"")</f>
        <v>0</v>
      </c>
      <c r="H685" t="s">
        <v>891</v>
      </c>
    </row>
    <row r="686" spans="1:8" x14ac:dyDescent="0.2">
      <c r="A686" t="s">
        <v>642</v>
      </c>
      <c r="B686" t="s">
        <v>175</v>
      </c>
      <c r="C686" t="str">
        <f>IFERROR(VLOOKUP(B686,Players!$A$2:$E$251,2,FALSE),"")</f>
        <v>Mohd. Arshad Khan</v>
      </c>
      <c r="D686" t="str">
        <f>IFERROR(VLOOKUP(B686,Players!$A$2:$E$251,3,FALSE),"")</f>
        <v>AR</v>
      </c>
      <c r="E686" t="str">
        <f>IFERROR(VLOOKUP(B686,Players!$A$2:$E$251,4,FALSE),"")</f>
        <v>GT</v>
      </c>
      <c r="F686">
        <f>IFERROR(VLOOKUP(B686,Players!$A$2:$E$251,5,FALSE),"")</f>
        <v>0</v>
      </c>
      <c r="H686" t="s">
        <v>891</v>
      </c>
    </row>
    <row r="687" spans="1:8" x14ac:dyDescent="0.2">
      <c r="A687" t="s">
        <v>642</v>
      </c>
      <c r="B687" t="s">
        <v>177</v>
      </c>
      <c r="C687" t="str">
        <f>IFERROR(VLOOKUP(B687,Players!$A$2:$E$251,2,FALSE),"")</f>
        <v>Sai Kishore</v>
      </c>
      <c r="D687" t="str">
        <f>IFERROR(VLOOKUP(B687,Players!$A$2:$E$251,3,FALSE),"")</f>
        <v>AR</v>
      </c>
      <c r="E687" t="str">
        <f>IFERROR(VLOOKUP(B687,Players!$A$2:$E$251,4,FALSE),"")</f>
        <v>GT</v>
      </c>
      <c r="F687">
        <f>IFERROR(VLOOKUP(B687,Players!$A$2:$E$251,5,FALSE),"")</f>
        <v>0</v>
      </c>
      <c r="H687" t="s">
        <v>891</v>
      </c>
    </row>
    <row r="688" spans="1:8" x14ac:dyDescent="0.2">
      <c r="A688" t="s">
        <v>642</v>
      </c>
      <c r="B688" t="s">
        <v>179</v>
      </c>
      <c r="C688" t="str">
        <f>IFERROR(VLOOKUP(B688,Players!$A$2:$E$251,2,FALSE),"")</f>
        <v>Jayant Yadav</v>
      </c>
      <c r="D688" t="str">
        <f>IFERROR(VLOOKUP(B688,Players!$A$2:$E$251,3,FALSE),"")</f>
        <v>AR</v>
      </c>
      <c r="E688" t="str">
        <f>IFERROR(VLOOKUP(B688,Players!$A$2:$E$251,4,FALSE),"")</f>
        <v>GT</v>
      </c>
      <c r="F688">
        <f>IFERROR(VLOOKUP(B688,Players!$A$2:$E$251,5,FALSE),"")</f>
        <v>0</v>
      </c>
      <c r="H688" t="s">
        <v>891</v>
      </c>
    </row>
    <row r="689" spans="1:8" x14ac:dyDescent="0.2">
      <c r="A689" t="s">
        <v>642</v>
      </c>
      <c r="B689" t="s">
        <v>181</v>
      </c>
      <c r="C689" t="str">
        <f>IFERROR(VLOOKUP(B689,Players!$A$2:$E$251,2,FALSE),"")</f>
        <v>Jason Holder</v>
      </c>
      <c r="D689" t="str">
        <f>IFERROR(VLOOKUP(B689,Players!$A$2:$E$251,3,FALSE),"")</f>
        <v>AR</v>
      </c>
      <c r="E689" t="str">
        <f>IFERROR(VLOOKUP(B689,Players!$A$2:$E$251,4,FALSE),"")</f>
        <v>GT</v>
      </c>
      <c r="F689">
        <f>IFERROR(VLOOKUP(B689,Players!$A$2:$E$251,5,FALSE),"")</f>
        <v>0</v>
      </c>
      <c r="H689" t="s">
        <v>891</v>
      </c>
    </row>
    <row r="690" spans="1:8" x14ac:dyDescent="0.2">
      <c r="A690" t="s">
        <v>642</v>
      </c>
      <c r="B690" t="s">
        <v>183</v>
      </c>
      <c r="C690" t="str">
        <f>IFERROR(VLOOKUP(B690,Players!$A$2:$E$251,2,FALSE),"")</f>
        <v>Rahul Tewatia</v>
      </c>
      <c r="D690" t="str">
        <f>IFERROR(VLOOKUP(B690,Players!$A$2:$E$251,3,FALSE),"")</f>
        <v>AR</v>
      </c>
      <c r="E690" t="str">
        <f>IFERROR(VLOOKUP(B690,Players!$A$2:$E$251,4,FALSE),"")</f>
        <v>GT</v>
      </c>
      <c r="F690">
        <f>IFERROR(VLOOKUP(B690,Players!$A$2:$E$251,5,FALSE),"")</f>
        <v>0</v>
      </c>
      <c r="H690" t="s">
        <v>891</v>
      </c>
    </row>
    <row r="691" spans="1:8" x14ac:dyDescent="0.2">
      <c r="A691" t="s">
        <v>642</v>
      </c>
      <c r="B691" t="s">
        <v>185</v>
      </c>
      <c r="C691" t="str">
        <f>IFERROR(VLOOKUP(B691,Players!$A$2:$E$251,2,FALSE),"")</f>
        <v>Shahrukh Khan</v>
      </c>
      <c r="D691" t="str">
        <f>IFERROR(VLOOKUP(B691,Players!$A$2:$E$251,3,FALSE),"")</f>
        <v>AR</v>
      </c>
      <c r="E691" t="str">
        <f>IFERROR(VLOOKUP(B691,Players!$A$2:$E$251,4,FALSE),"")</f>
        <v>GT</v>
      </c>
      <c r="F691">
        <f>IFERROR(VLOOKUP(B691,Players!$A$2:$E$251,5,FALSE),"")</f>
        <v>0</v>
      </c>
      <c r="H691" t="s">
        <v>891</v>
      </c>
    </row>
    <row r="692" spans="1:8" x14ac:dyDescent="0.2">
      <c r="A692" t="s">
        <v>642</v>
      </c>
      <c r="B692" t="s">
        <v>187</v>
      </c>
      <c r="C692" t="str">
        <f>IFERROR(VLOOKUP(B692,Players!$A$2:$E$251,2,FALSE),"")</f>
        <v>Kagiso Rabada</v>
      </c>
      <c r="D692" t="str">
        <f>IFERROR(VLOOKUP(B692,Players!$A$2:$E$251,3,FALSE),"")</f>
        <v>BWL</v>
      </c>
      <c r="E692" t="str">
        <f>IFERROR(VLOOKUP(B692,Players!$A$2:$E$251,4,FALSE),"")</f>
        <v>GT</v>
      </c>
      <c r="F692">
        <f>IFERROR(VLOOKUP(B692,Players!$A$2:$E$251,5,FALSE),"")</f>
        <v>0</v>
      </c>
      <c r="H692" t="s">
        <v>891</v>
      </c>
    </row>
    <row r="693" spans="1:8" x14ac:dyDescent="0.2">
      <c r="A693" t="s">
        <v>642</v>
      </c>
      <c r="B693" t="s">
        <v>189</v>
      </c>
      <c r="C693" t="str">
        <f>IFERROR(VLOOKUP(B693,Players!$A$2:$E$251,2,FALSE),"")</f>
        <v>Mohammed Siraj</v>
      </c>
      <c r="D693" t="str">
        <f>IFERROR(VLOOKUP(B693,Players!$A$2:$E$251,3,FALSE),"")</f>
        <v>BWL</v>
      </c>
      <c r="E693" t="str">
        <f>IFERROR(VLOOKUP(B693,Players!$A$2:$E$251,4,FALSE),"")</f>
        <v>GT</v>
      </c>
      <c r="F693">
        <f>IFERROR(VLOOKUP(B693,Players!$A$2:$E$251,5,FALSE),"")</f>
        <v>0</v>
      </c>
      <c r="H693" t="s">
        <v>891</v>
      </c>
    </row>
    <row r="694" spans="1:8" x14ac:dyDescent="0.2">
      <c r="A694" t="s">
        <v>642</v>
      </c>
      <c r="B694" t="s">
        <v>191</v>
      </c>
      <c r="C694" t="str">
        <f>IFERROR(VLOOKUP(B694,Players!$A$2:$E$251,2,FALSE),"")</f>
        <v>Prasidh Krishna</v>
      </c>
      <c r="D694" t="str">
        <f>IFERROR(VLOOKUP(B694,Players!$A$2:$E$251,3,FALSE),"")</f>
        <v>BWL</v>
      </c>
      <c r="E694" t="str">
        <f>IFERROR(VLOOKUP(B694,Players!$A$2:$E$251,4,FALSE),"")</f>
        <v>GT</v>
      </c>
      <c r="F694">
        <f>IFERROR(VLOOKUP(B694,Players!$A$2:$E$251,5,FALSE),"")</f>
        <v>0</v>
      </c>
      <c r="H694" t="s">
        <v>891</v>
      </c>
    </row>
    <row r="695" spans="1:8" x14ac:dyDescent="0.2">
      <c r="A695" t="s">
        <v>642</v>
      </c>
      <c r="B695" t="s">
        <v>193</v>
      </c>
      <c r="C695" t="str">
        <f>IFERROR(VLOOKUP(B695,Players!$A$2:$E$251,2,FALSE),"")</f>
        <v>Manav Suthar</v>
      </c>
      <c r="D695" t="str">
        <f>IFERROR(VLOOKUP(B695,Players!$A$2:$E$251,3,FALSE),"")</f>
        <v>BWL</v>
      </c>
      <c r="E695" t="str">
        <f>IFERROR(VLOOKUP(B695,Players!$A$2:$E$251,4,FALSE),"")</f>
        <v>GT</v>
      </c>
      <c r="F695">
        <f>IFERROR(VLOOKUP(B695,Players!$A$2:$E$251,5,FALSE),"")</f>
        <v>0</v>
      </c>
      <c r="H695" t="s">
        <v>891</v>
      </c>
    </row>
    <row r="696" spans="1:8" x14ac:dyDescent="0.2">
      <c r="A696" t="s">
        <v>642</v>
      </c>
      <c r="B696" t="s">
        <v>195</v>
      </c>
      <c r="C696" t="str">
        <f>IFERROR(VLOOKUP(B696,Players!$A$2:$E$251,2,FALSE),"")</f>
        <v>Gurnoor Singh Brar</v>
      </c>
      <c r="D696" t="str">
        <f>IFERROR(VLOOKUP(B696,Players!$A$2:$E$251,3,FALSE),"")</f>
        <v>BWL</v>
      </c>
      <c r="E696" t="str">
        <f>IFERROR(VLOOKUP(B696,Players!$A$2:$E$251,4,FALSE),"")</f>
        <v>GT</v>
      </c>
      <c r="F696">
        <f>IFERROR(VLOOKUP(B696,Players!$A$2:$E$251,5,FALSE),"")</f>
        <v>0</v>
      </c>
      <c r="H696" t="s">
        <v>891</v>
      </c>
    </row>
    <row r="697" spans="1:8" x14ac:dyDescent="0.2">
      <c r="A697" t="s">
        <v>642</v>
      </c>
      <c r="B697" t="s">
        <v>197</v>
      </c>
      <c r="C697" t="str">
        <f>IFERROR(VLOOKUP(B697,Players!$A$2:$E$251,2,FALSE),"")</f>
        <v>Ishant Sharma</v>
      </c>
      <c r="D697" t="str">
        <f>IFERROR(VLOOKUP(B697,Players!$A$2:$E$251,3,FALSE),"")</f>
        <v>BWL</v>
      </c>
      <c r="E697" t="str">
        <f>IFERROR(VLOOKUP(B697,Players!$A$2:$E$251,4,FALSE),"")</f>
        <v>GT</v>
      </c>
      <c r="F697">
        <f>IFERROR(VLOOKUP(B697,Players!$A$2:$E$251,5,FALSE),"")</f>
        <v>0</v>
      </c>
      <c r="H697" t="s">
        <v>891</v>
      </c>
    </row>
    <row r="698" spans="1:8" x14ac:dyDescent="0.2">
      <c r="A698" t="s">
        <v>642</v>
      </c>
      <c r="B698" t="s">
        <v>199</v>
      </c>
      <c r="C698" t="str">
        <f>IFERROR(VLOOKUP(B698,Players!$A$2:$E$251,2,FALSE),"")</f>
        <v>Ashok Sharma</v>
      </c>
      <c r="D698" t="str">
        <f>IFERROR(VLOOKUP(B698,Players!$A$2:$E$251,3,FALSE),"")</f>
        <v>BWL</v>
      </c>
      <c r="E698" t="str">
        <f>IFERROR(VLOOKUP(B698,Players!$A$2:$E$251,4,FALSE),"")</f>
        <v>GT</v>
      </c>
      <c r="F698">
        <f>IFERROR(VLOOKUP(B698,Players!$A$2:$E$251,5,FALSE),"")</f>
        <v>0</v>
      </c>
      <c r="H698" t="s">
        <v>891</v>
      </c>
    </row>
    <row r="699" spans="1:8" x14ac:dyDescent="0.2">
      <c r="A699" t="s">
        <v>642</v>
      </c>
      <c r="B699" t="s">
        <v>201</v>
      </c>
      <c r="C699" t="str">
        <f>IFERROR(VLOOKUP(B699,Players!$A$2:$E$251,2,FALSE),"")</f>
        <v>Luke Wood</v>
      </c>
      <c r="D699" t="str">
        <f>IFERROR(VLOOKUP(B699,Players!$A$2:$E$251,3,FALSE),"")</f>
        <v>BWL</v>
      </c>
      <c r="E699" t="str">
        <f>IFERROR(VLOOKUP(B699,Players!$A$2:$E$251,4,FALSE),"")</f>
        <v>GT</v>
      </c>
      <c r="F699">
        <f>IFERROR(VLOOKUP(B699,Players!$A$2:$E$251,5,FALSE),"")</f>
        <v>0</v>
      </c>
      <c r="H699" t="s">
        <v>891</v>
      </c>
    </row>
    <row r="700" spans="1:8" x14ac:dyDescent="0.2">
      <c r="A700" t="s">
        <v>642</v>
      </c>
      <c r="B700" t="s">
        <v>203</v>
      </c>
      <c r="C700" t="str">
        <f>IFERROR(VLOOKUP(B700,Players!$A$2:$E$251,2,FALSE),"")</f>
        <v>Kulwant Khejroliya</v>
      </c>
      <c r="D700" t="str">
        <f>IFERROR(VLOOKUP(B700,Players!$A$2:$E$251,3,FALSE),"")</f>
        <v>BWL</v>
      </c>
      <c r="E700" t="str">
        <f>IFERROR(VLOOKUP(B700,Players!$A$2:$E$251,4,FALSE),"")</f>
        <v>GT</v>
      </c>
      <c r="F700">
        <f>IFERROR(VLOOKUP(B700,Players!$A$2:$E$251,5,FALSE),"")</f>
        <v>0</v>
      </c>
      <c r="H700" t="s">
        <v>891</v>
      </c>
    </row>
    <row r="701" spans="1:8" x14ac:dyDescent="0.2">
      <c r="A701" t="s">
        <v>642</v>
      </c>
      <c r="B701" t="s">
        <v>205</v>
      </c>
      <c r="C701" t="str">
        <f>IFERROR(VLOOKUP(B701,Players!$A$2:$E$251,2,FALSE),"")</f>
        <v>Rashid Khan</v>
      </c>
      <c r="D701" t="str">
        <f>IFERROR(VLOOKUP(B701,Players!$A$2:$E$251,3,FALSE),"")</f>
        <v>BWL</v>
      </c>
      <c r="E701" t="str">
        <f>IFERROR(VLOOKUP(B701,Players!$A$2:$E$251,4,FALSE),"")</f>
        <v>GT</v>
      </c>
      <c r="F701">
        <f>IFERROR(VLOOKUP(B701,Players!$A$2:$E$251,5,FALSE),"")</f>
        <v>0</v>
      </c>
      <c r="H701" t="s">
        <v>891</v>
      </c>
    </row>
    <row r="702" spans="1:8" x14ac:dyDescent="0.2">
      <c r="A702" t="s">
        <v>646</v>
      </c>
      <c r="B702" t="s">
        <v>207</v>
      </c>
      <c r="C702" t="str">
        <f>IFERROR(VLOOKUP(B702,Players!$A$2:$E$251,2,FALSE),"")</f>
        <v>Ajinkya Rahane</v>
      </c>
      <c r="D702" t="str">
        <f>IFERROR(VLOOKUP(B702,Players!$A$2:$E$251,3,FALSE),"")</f>
        <v>BAT</v>
      </c>
      <c r="E702" t="str">
        <f>IFERROR(VLOOKUP(B702,Players!$A$2:$E$251,4,FALSE),"")</f>
        <v>KKR</v>
      </c>
      <c r="F702">
        <f>IFERROR(VLOOKUP(B702,Players!$A$2:$E$251,5,FALSE),"")</f>
        <v>0</v>
      </c>
      <c r="H702" t="s">
        <v>887</v>
      </c>
    </row>
    <row r="703" spans="1:8" x14ac:dyDescent="0.2">
      <c r="A703" t="s">
        <v>646</v>
      </c>
      <c r="B703" t="s">
        <v>211</v>
      </c>
      <c r="C703" t="str">
        <f>IFERROR(VLOOKUP(B703,Players!$A$2:$E$251,2,FALSE),"")</f>
        <v>Rinku Singh</v>
      </c>
      <c r="D703" t="str">
        <f>IFERROR(VLOOKUP(B703,Players!$A$2:$E$251,3,FALSE),"")</f>
        <v>BAT</v>
      </c>
      <c r="E703" t="str">
        <f>IFERROR(VLOOKUP(B703,Players!$A$2:$E$251,4,FALSE),"")</f>
        <v>KKR</v>
      </c>
      <c r="F703">
        <f>IFERROR(VLOOKUP(B703,Players!$A$2:$E$251,5,FALSE),"")</f>
        <v>0</v>
      </c>
      <c r="H703" t="s">
        <v>887</v>
      </c>
    </row>
    <row r="704" spans="1:8" x14ac:dyDescent="0.2">
      <c r="A704" t="s">
        <v>646</v>
      </c>
      <c r="B704" t="s">
        <v>213</v>
      </c>
      <c r="C704" t="str">
        <f>IFERROR(VLOOKUP(B704,Players!$A$2:$E$251,2,FALSE),"")</f>
        <v>Angkrish Raghuvanshi</v>
      </c>
      <c r="D704" t="str">
        <f>IFERROR(VLOOKUP(B704,Players!$A$2:$E$251,3,FALSE),"")</f>
        <v>BAT</v>
      </c>
      <c r="E704" t="str">
        <f>IFERROR(VLOOKUP(B704,Players!$A$2:$E$251,4,FALSE),"")</f>
        <v>KKR</v>
      </c>
      <c r="F704">
        <f>IFERROR(VLOOKUP(B704,Players!$A$2:$E$251,5,FALSE),"")</f>
        <v>0</v>
      </c>
      <c r="H704" t="s">
        <v>887</v>
      </c>
    </row>
    <row r="705" spans="1:8" x14ac:dyDescent="0.2">
      <c r="A705" t="s">
        <v>646</v>
      </c>
      <c r="B705" t="s">
        <v>215</v>
      </c>
      <c r="C705" t="str">
        <f>IFERROR(VLOOKUP(B705,Players!$A$2:$E$251,2,FALSE),"")</f>
        <v>Manish Pandey</v>
      </c>
      <c r="D705" t="str">
        <f>IFERROR(VLOOKUP(B705,Players!$A$2:$E$251,3,FALSE),"")</f>
        <v>BAT</v>
      </c>
      <c r="E705" t="str">
        <f>IFERROR(VLOOKUP(B705,Players!$A$2:$E$251,4,FALSE),"")</f>
        <v>KKR</v>
      </c>
      <c r="F705">
        <f>IFERROR(VLOOKUP(B705,Players!$A$2:$E$251,5,FALSE),"")</f>
        <v>0</v>
      </c>
      <c r="H705" t="s">
        <v>887</v>
      </c>
    </row>
    <row r="706" spans="1:8" x14ac:dyDescent="0.2">
      <c r="A706" t="s">
        <v>646</v>
      </c>
      <c r="B706" t="s">
        <v>217</v>
      </c>
      <c r="C706" t="str">
        <f>IFERROR(VLOOKUP(B706,Players!$A$2:$E$251,2,FALSE),"")</f>
        <v>Finn Allen</v>
      </c>
      <c r="D706" t="str">
        <f>IFERROR(VLOOKUP(B706,Players!$A$2:$E$251,3,FALSE),"")</f>
        <v>WK</v>
      </c>
      <c r="E706" t="str">
        <f>IFERROR(VLOOKUP(B706,Players!$A$2:$E$251,4,FALSE),"")</f>
        <v>KKR</v>
      </c>
      <c r="F706">
        <f>IFERROR(VLOOKUP(B706,Players!$A$2:$E$251,5,FALSE),"")</f>
        <v>0</v>
      </c>
      <c r="H706" t="s">
        <v>887</v>
      </c>
    </row>
    <row r="707" spans="1:8" x14ac:dyDescent="0.2">
      <c r="A707" t="s">
        <v>646</v>
      </c>
      <c r="B707" t="s">
        <v>219</v>
      </c>
      <c r="C707" t="str">
        <f>IFERROR(VLOOKUP(B707,Players!$A$2:$E$251,2,FALSE),"")</f>
        <v>Tejasvi Singh</v>
      </c>
      <c r="D707" t="str">
        <f>IFERROR(VLOOKUP(B707,Players!$A$2:$E$251,3,FALSE),"")</f>
        <v>WK</v>
      </c>
      <c r="E707" t="str">
        <f>IFERROR(VLOOKUP(B707,Players!$A$2:$E$251,4,FALSE),"")</f>
        <v>KKR</v>
      </c>
      <c r="F707">
        <f>IFERROR(VLOOKUP(B707,Players!$A$2:$E$251,5,FALSE),"")</f>
        <v>0</v>
      </c>
      <c r="H707" t="s">
        <v>887</v>
      </c>
    </row>
    <row r="708" spans="1:8" x14ac:dyDescent="0.2">
      <c r="A708" t="s">
        <v>646</v>
      </c>
      <c r="B708" t="s">
        <v>221</v>
      </c>
      <c r="C708" t="str">
        <f>IFERROR(VLOOKUP(B708,Players!$A$2:$E$251,2,FALSE),"")</f>
        <v>Rahul Tripathi</v>
      </c>
      <c r="D708" t="str">
        <f>IFERROR(VLOOKUP(B708,Players!$A$2:$E$251,3,FALSE),"")</f>
        <v>BAT</v>
      </c>
      <c r="E708" t="str">
        <f>IFERROR(VLOOKUP(B708,Players!$A$2:$E$251,4,FALSE),"")</f>
        <v>KKR</v>
      </c>
      <c r="F708">
        <f>IFERROR(VLOOKUP(B708,Players!$A$2:$E$251,5,FALSE),"")</f>
        <v>0</v>
      </c>
      <c r="H708" t="s">
        <v>887</v>
      </c>
    </row>
    <row r="709" spans="1:8" x14ac:dyDescent="0.2">
      <c r="A709" t="s">
        <v>646</v>
      </c>
      <c r="B709" t="s">
        <v>223</v>
      </c>
      <c r="C709" t="str">
        <f>IFERROR(VLOOKUP(B709,Players!$A$2:$E$251,2,FALSE),"")</f>
        <v>Tim Seifert</v>
      </c>
      <c r="D709" t="str">
        <f>IFERROR(VLOOKUP(B709,Players!$A$2:$E$251,3,FALSE),"")</f>
        <v>WK</v>
      </c>
      <c r="E709" t="str">
        <f>IFERROR(VLOOKUP(B709,Players!$A$2:$E$251,4,FALSE),"")</f>
        <v>KKR</v>
      </c>
      <c r="F709">
        <f>IFERROR(VLOOKUP(B709,Players!$A$2:$E$251,5,FALSE),"")</f>
        <v>0</v>
      </c>
      <c r="H709" t="s">
        <v>887</v>
      </c>
    </row>
    <row r="710" spans="1:8" x14ac:dyDescent="0.2">
      <c r="A710" t="s">
        <v>646</v>
      </c>
      <c r="B710" t="s">
        <v>225</v>
      </c>
      <c r="C710" t="str">
        <f>IFERROR(VLOOKUP(B710,Players!$A$2:$E$251,2,FALSE),"")</f>
        <v>Rovman Powell</v>
      </c>
      <c r="D710" t="str">
        <f>IFERROR(VLOOKUP(B710,Players!$A$2:$E$251,3,FALSE),"")</f>
        <v>BAT</v>
      </c>
      <c r="E710" t="str">
        <f>IFERROR(VLOOKUP(B710,Players!$A$2:$E$251,4,FALSE),"")</f>
        <v>KKR</v>
      </c>
      <c r="F710">
        <f>IFERROR(VLOOKUP(B710,Players!$A$2:$E$251,5,FALSE),"")</f>
        <v>0</v>
      </c>
      <c r="H710" t="s">
        <v>887</v>
      </c>
    </row>
    <row r="711" spans="1:8" x14ac:dyDescent="0.2">
      <c r="A711" t="s">
        <v>646</v>
      </c>
      <c r="B711" t="s">
        <v>227</v>
      </c>
      <c r="C711" t="str">
        <f>IFERROR(VLOOKUP(B711,Players!$A$2:$E$251,2,FALSE),"")</f>
        <v>Anukul Roy</v>
      </c>
      <c r="D711" t="str">
        <f>IFERROR(VLOOKUP(B711,Players!$A$2:$E$251,3,FALSE),"")</f>
        <v>AR</v>
      </c>
      <c r="E711" t="str">
        <f>IFERROR(VLOOKUP(B711,Players!$A$2:$E$251,4,FALSE),"")</f>
        <v>KKR</v>
      </c>
      <c r="F711">
        <f>IFERROR(VLOOKUP(B711,Players!$A$2:$E$251,5,FALSE),"")</f>
        <v>0</v>
      </c>
      <c r="H711" t="s">
        <v>887</v>
      </c>
    </row>
    <row r="712" spans="1:8" x14ac:dyDescent="0.2">
      <c r="A712" t="s">
        <v>646</v>
      </c>
      <c r="B712" t="s">
        <v>229</v>
      </c>
      <c r="C712" t="str">
        <f>IFERROR(VLOOKUP(B712,Players!$A$2:$E$251,2,FALSE),"")</f>
        <v>Cameron Green</v>
      </c>
      <c r="D712" t="str">
        <f>IFERROR(VLOOKUP(B712,Players!$A$2:$E$251,3,FALSE),"")</f>
        <v>AR</v>
      </c>
      <c r="E712" t="str">
        <f>IFERROR(VLOOKUP(B712,Players!$A$2:$E$251,4,FALSE),"")</f>
        <v>KKR</v>
      </c>
      <c r="F712">
        <f>IFERROR(VLOOKUP(B712,Players!$A$2:$E$251,5,FALSE),"")</f>
        <v>0</v>
      </c>
      <c r="H712" t="s">
        <v>887</v>
      </c>
    </row>
    <row r="713" spans="1:8" x14ac:dyDescent="0.2">
      <c r="A713" t="s">
        <v>646</v>
      </c>
      <c r="B713" t="s">
        <v>231</v>
      </c>
      <c r="C713" t="str">
        <f>IFERROR(VLOOKUP(B713,Players!$A$2:$E$251,2,FALSE),"")</f>
        <v>Sarthak Ranjan</v>
      </c>
      <c r="D713" t="str">
        <f>IFERROR(VLOOKUP(B713,Players!$A$2:$E$251,3,FALSE),"")</f>
        <v>AR</v>
      </c>
      <c r="E713" t="str">
        <f>IFERROR(VLOOKUP(B713,Players!$A$2:$E$251,4,FALSE),"")</f>
        <v>KKR</v>
      </c>
      <c r="F713">
        <f>IFERROR(VLOOKUP(B713,Players!$A$2:$E$251,5,FALSE),"")</f>
        <v>0</v>
      </c>
      <c r="H713" t="s">
        <v>887</v>
      </c>
    </row>
    <row r="714" spans="1:8" x14ac:dyDescent="0.2">
      <c r="A714" t="s">
        <v>646</v>
      </c>
      <c r="B714" t="s">
        <v>233</v>
      </c>
      <c r="C714" t="str">
        <f>IFERROR(VLOOKUP(B714,Players!$A$2:$E$251,2,FALSE),"")</f>
        <v>Daksh Kamra</v>
      </c>
      <c r="D714" t="str">
        <f>IFERROR(VLOOKUP(B714,Players!$A$2:$E$251,3,FALSE),"")</f>
        <v>AR</v>
      </c>
      <c r="E714" t="str">
        <f>IFERROR(VLOOKUP(B714,Players!$A$2:$E$251,4,FALSE),"")</f>
        <v>KKR</v>
      </c>
      <c r="F714">
        <f>IFERROR(VLOOKUP(B714,Players!$A$2:$E$251,5,FALSE),"")</f>
        <v>0</v>
      </c>
      <c r="H714" t="s">
        <v>887</v>
      </c>
    </row>
    <row r="715" spans="1:8" x14ac:dyDescent="0.2">
      <c r="A715" t="s">
        <v>646</v>
      </c>
      <c r="B715" t="s">
        <v>235</v>
      </c>
      <c r="C715" t="str">
        <f>IFERROR(VLOOKUP(B715,Players!$A$2:$E$251,2,FALSE),"")</f>
        <v>Rachin Ravindra</v>
      </c>
      <c r="D715" t="str">
        <f>IFERROR(VLOOKUP(B715,Players!$A$2:$E$251,3,FALSE),"")</f>
        <v>AR</v>
      </c>
      <c r="E715" t="str">
        <f>IFERROR(VLOOKUP(B715,Players!$A$2:$E$251,4,FALSE),"")</f>
        <v>KKR</v>
      </c>
      <c r="F715">
        <f>IFERROR(VLOOKUP(B715,Players!$A$2:$E$251,5,FALSE),"")</f>
        <v>0</v>
      </c>
      <c r="H715" t="s">
        <v>887</v>
      </c>
    </row>
    <row r="716" spans="1:8" x14ac:dyDescent="0.2">
      <c r="A716" t="s">
        <v>646</v>
      </c>
      <c r="B716" t="s">
        <v>237</v>
      </c>
      <c r="C716" t="str">
        <f>IFERROR(VLOOKUP(B716,Players!$A$2:$E$251,2,FALSE),"")</f>
        <v>Ramandeep Singh</v>
      </c>
      <c r="D716" t="str">
        <f>IFERROR(VLOOKUP(B716,Players!$A$2:$E$251,3,FALSE),"")</f>
        <v>AR</v>
      </c>
      <c r="E716" t="str">
        <f>IFERROR(VLOOKUP(B716,Players!$A$2:$E$251,4,FALSE),"")</f>
        <v>KKR</v>
      </c>
      <c r="F716">
        <f>IFERROR(VLOOKUP(B716,Players!$A$2:$E$251,5,FALSE),"")</f>
        <v>0</v>
      </c>
      <c r="H716" t="s">
        <v>887</v>
      </c>
    </row>
    <row r="717" spans="1:8" x14ac:dyDescent="0.2">
      <c r="A717" t="s">
        <v>646</v>
      </c>
      <c r="B717" t="s">
        <v>239</v>
      </c>
      <c r="C717" t="str">
        <f>IFERROR(VLOOKUP(B717,Players!$A$2:$E$251,2,FALSE),"")</f>
        <v>Sunil Narine</v>
      </c>
      <c r="D717" t="str">
        <f>IFERROR(VLOOKUP(B717,Players!$A$2:$E$251,3,FALSE),"")</f>
        <v>AR</v>
      </c>
      <c r="E717" t="str">
        <f>IFERROR(VLOOKUP(B717,Players!$A$2:$E$251,4,FALSE),"")</f>
        <v>KKR</v>
      </c>
      <c r="F717">
        <f>IFERROR(VLOOKUP(B717,Players!$A$2:$E$251,5,FALSE),"")</f>
        <v>0</v>
      </c>
      <c r="H717" t="s">
        <v>887</v>
      </c>
    </row>
    <row r="718" spans="1:8" x14ac:dyDescent="0.2">
      <c r="A718" t="s">
        <v>646</v>
      </c>
      <c r="B718" t="s">
        <v>241</v>
      </c>
      <c r="C718" t="str">
        <f>IFERROR(VLOOKUP(B718,Players!$A$2:$E$251,2,FALSE),"")</f>
        <v>Blessing Muzarabani</v>
      </c>
      <c r="D718" t="str">
        <f>IFERROR(VLOOKUP(B718,Players!$A$2:$E$251,3,FALSE),"")</f>
        <v>BWL</v>
      </c>
      <c r="E718" t="str">
        <f>IFERROR(VLOOKUP(B718,Players!$A$2:$E$251,4,FALSE),"")</f>
        <v>KKR</v>
      </c>
      <c r="F718">
        <f>IFERROR(VLOOKUP(B718,Players!$A$2:$E$251,5,FALSE),"")</f>
        <v>0</v>
      </c>
      <c r="H718" t="s">
        <v>887</v>
      </c>
    </row>
    <row r="719" spans="1:8" x14ac:dyDescent="0.2">
      <c r="A719" t="s">
        <v>646</v>
      </c>
      <c r="B719" t="s">
        <v>243</v>
      </c>
      <c r="C719" t="str">
        <f>IFERROR(VLOOKUP(B719,Players!$A$2:$E$251,2,FALSE),"")</f>
        <v>Vaibhav Arora</v>
      </c>
      <c r="D719" t="str">
        <f>IFERROR(VLOOKUP(B719,Players!$A$2:$E$251,3,FALSE),"")</f>
        <v>BWL</v>
      </c>
      <c r="E719" t="str">
        <f>IFERROR(VLOOKUP(B719,Players!$A$2:$E$251,4,FALSE),"")</f>
        <v>KKR</v>
      </c>
      <c r="F719">
        <f>IFERROR(VLOOKUP(B719,Players!$A$2:$E$251,5,FALSE),"")</f>
        <v>0</v>
      </c>
      <c r="H719" t="s">
        <v>887</v>
      </c>
    </row>
    <row r="720" spans="1:8" x14ac:dyDescent="0.2">
      <c r="A720" t="s">
        <v>646</v>
      </c>
      <c r="B720" t="s">
        <v>245</v>
      </c>
      <c r="C720" t="str">
        <f>IFERROR(VLOOKUP(B720,Players!$A$2:$E$251,2,FALSE),"")</f>
        <v>Matheesha Pathirana</v>
      </c>
      <c r="D720" t="str">
        <f>IFERROR(VLOOKUP(B720,Players!$A$2:$E$251,3,FALSE),"")</f>
        <v>BWL</v>
      </c>
      <c r="E720" t="str">
        <f>IFERROR(VLOOKUP(B720,Players!$A$2:$E$251,4,FALSE),"")</f>
        <v>KKR</v>
      </c>
      <c r="F720">
        <f>IFERROR(VLOOKUP(B720,Players!$A$2:$E$251,5,FALSE),"")</f>
        <v>0</v>
      </c>
      <c r="H720" t="s">
        <v>887</v>
      </c>
    </row>
    <row r="721" spans="1:8" x14ac:dyDescent="0.2">
      <c r="A721" t="s">
        <v>646</v>
      </c>
      <c r="B721" t="s">
        <v>247</v>
      </c>
      <c r="C721" t="str">
        <f>IFERROR(VLOOKUP(B721,Players!$A$2:$E$251,2,FALSE),"")</f>
        <v>Kartik Tyagi</v>
      </c>
      <c r="D721" t="str">
        <f>IFERROR(VLOOKUP(B721,Players!$A$2:$E$251,3,FALSE),"")</f>
        <v>BWL</v>
      </c>
      <c r="E721" t="str">
        <f>IFERROR(VLOOKUP(B721,Players!$A$2:$E$251,4,FALSE),"")</f>
        <v>KKR</v>
      </c>
      <c r="F721">
        <f>IFERROR(VLOOKUP(B721,Players!$A$2:$E$251,5,FALSE),"")</f>
        <v>0</v>
      </c>
      <c r="H721" t="s">
        <v>887</v>
      </c>
    </row>
    <row r="722" spans="1:8" x14ac:dyDescent="0.2">
      <c r="A722" t="s">
        <v>646</v>
      </c>
      <c r="B722" t="s">
        <v>249</v>
      </c>
      <c r="C722" t="str">
        <f>IFERROR(VLOOKUP(B722,Players!$A$2:$E$251,2,FALSE),"")</f>
        <v>Prashant Solanki</v>
      </c>
      <c r="D722" t="str">
        <f>IFERROR(VLOOKUP(B722,Players!$A$2:$E$251,3,FALSE),"")</f>
        <v>BWL</v>
      </c>
      <c r="E722" t="str">
        <f>IFERROR(VLOOKUP(B722,Players!$A$2:$E$251,4,FALSE),"")</f>
        <v>KKR</v>
      </c>
      <c r="F722">
        <f>IFERROR(VLOOKUP(B722,Players!$A$2:$E$251,5,FALSE),"")</f>
        <v>0</v>
      </c>
      <c r="H722" t="s">
        <v>887</v>
      </c>
    </row>
    <row r="723" spans="1:8" x14ac:dyDescent="0.2">
      <c r="A723" t="s">
        <v>646</v>
      </c>
      <c r="B723" t="s">
        <v>251</v>
      </c>
      <c r="C723" t="str">
        <f>IFERROR(VLOOKUP(B723,Players!$A$2:$E$251,2,FALSE),"")</f>
        <v>Saurabh Dubey</v>
      </c>
      <c r="D723" t="str">
        <f>IFERROR(VLOOKUP(B723,Players!$A$2:$E$251,3,FALSE),"")</f>
        <v>BWL</v>
      </c>
      <c r="E723" t="str">
        <f>IFERROR(VLOOKUP(B723,Players!$A$2:$E$251,4,FALSE),"")</f>
        <v>KKR</v>
      </c>
      <c r="F723">
        <f>IFERROR(VLOOKUP(B723,Players!$A$2:$E$251,5,FALSE),"")</f>
        <v>0</v>
      </c>
      <c r="H723" t="s">
        <v>887</v>
      </c>
    </row>
    <row r="724" spans="1:8" x14ac:dyDescent="0.2">
      <c r="A724" t="s">
        <v>646</v>
      </c>
      <c r="B724" t="s">
        <v>253</v>
      </c>
      <c r="C724" t="str">
        <f>IFERROR(VLOOKUP(B724,Players!$A$2:$E$251,2,FALSE),"")</f>
        <v>Navdeep Saini</v>
      </c>
      <c r="D724" t="str">
        <f>IFERROR(VLOOKUP(B724,Players!$A$2:$E$251,3,FALSE),"")</f>
        <v>BWL</v>
      </c>
      <c r="E724" t="str">
        <f>IFERROR(VLOOKUP(B724,Players!$A$2:$E$251,4,FALSE),"")</f>
        <v>KKR</v>
      </c>
      <c r="F724">
        <f>IFERROR(VLOOKUP(B724,Players!$A$2:$E$251,5,FALSE),"")</f>
        <v>0</v>
      </c>
      <c r="H724" t="s">
        <v>887</v>
      </c>
    </row>
    <row r="725" spans="1:8" x14ac:dyDescent="0.2">
      <c r="A725" t="s">
        <v>646</v>
      </c>
      <c r="B725" t="s">
        <v>255</v>
      </c>
      <c r="C725" t="str">
        <f>IFERROR(VLOOKUP(B725,Players!$A$2:$E$251,2,FALSE),"")</f>
        <v>Umran Malik</v>
      </c>
      <c r="D725" t="str">
        <f>IFERROR(VLOOKUP(B725,Players!$A$2:$E$251,3,FALSE),"")</f>
        <v>BWL</v>
      </c>
      <c r="E725" t="str">
        <f>IFERROR(VLOOKUP(B725,Players!$A$2:$E$251,4,FALSE),"")</f>
        <v>KKR</v>
      </c>
      <c r="F725">
        <f>IFERROR(VLOOKUP(B725,Players!$A$2:$E$251,5,FALSE),"")</f>
        <v>0</v>
      </c>
      <c r="H725" t="s">
        <v>887</v>
      </c>
    </row>
    <row r="726" spans="1:8" x14ac:dyDescent="0.2">
      <c r="A726" t="s">
        <v>646</v>
      </c>
      <c r="B726" t="s">
        <v>257</v>
      </c>
      <c r="C726" t="str">
        <f>IFERROR(VLOOKUP(B726,Players!$A$2:$E$251,2,FALSE),"")</f>
        <v>Varun Chakaravarthy</v>
      </c>
      <c r="D726" t="str">
        <f>IFERROR(VLOOKUP(B726,Players!$A$2:$E$251,3,FALSE),"")</f>
        <v>BWL</v>
      </c>
      <c r="E726" t="str">
        <f>IFERROR(VLOOKUP(B726,Players!$A$2:$E$251,4,FALSE),"")</f>
        <v>KKR</v>
      </c>
      <c r="F726">
        <f>IFERROR(VLOOKUP(B726,Players!$A$2:$E$251,5,FALSE),"")</f>
        <v>0</v>
      </c>
      <c r="H726" t="s">
        <v>887</v>
      </c>
    </row>
    <row r="727" spans="1:8" x14ac:dyDescent="0.2">
      <c r="A727" t="s">
        <v>646</v>
      </c>
      <c r="B727" t="s">
        <v>259</v>
      </c>
      <c r="C727" t="str">
        <f>IFERROR(VLOOKUP(B727,Players!$A$2:$E$251,2,FALSE),"")</f>
        <v>Rishabh Pant</v>
      </c>
      <c r="D727" t="str">
        <f>IFERROR(VLOOKUP(B727,Players!$A$2:$E$251,3,FALSE),"")</f>
        <v>WK</v>
      </c>
      <c r="E727" t="str">
        <f>IFERROR(VLOOKUP(B727,Players!$A$2:$E$251,4,FALSE),"")</f>
        <v>LSG</v>
      </c>
      <c r="F727">
        <f>IFERROR(VLOOKUP(B727,Players!$A$2:$E$251,5,FALSE),"")</f>
        <v>0</v>
      </c>
      <c r="H727" t="s">
        <v>892</v>
      </c>
    </row>
    <row r="728" spans="1:8" x14ac:dyDescent="0.2">
      <c r="A728" t="s">
        <v>646</v>
      </c>
      <c r="B728" t="s">
        <v>263</v>
      </c>
      <c r="C728" t="str">
        <f>IFERROR(VLOOKUP(B728,Players!$A$2:$E$251,2,FALSE),"")</f>
        <v>Aiden Markram</v>
      </c>
      <c r="D728" t="str">
        <f>IFERROR(VLOOKUP(B728,Players!$A$2:$E$251,3,FALSE),"")</f>
        <v>BAT</v>
      </c>
      <c r="E728" t="str">
        <f>IFERROR(VLOOKUP(B728,Players!$A$2:$E$251,4,FALSE),"")</f>
        <v>LSG</v>
      </c>
      <c r="F728">
        <f>IFERROR(VLOOKUP(B728,Players!$A$2:$E$251,5,FALSE),"")</f>
        <v>0</v>
      </c>
      <c r="H728" t="s">
        <v>892</v>
      </c>
    </row>
    <row r="729" spans="1:8" x14ac:dyDescent="0.2">
      <c r="A729" t="s">
        <v>646</v>
      </c>
      <c r="B729" t="s">
        <v>265</v>
      </c>
      <c r="C729" t="str">
        <f>IFERROR(VLOOKUP(B729,Players!$A$2:$E$251,2,FALSE),"")</f>
        <v>Himmat Singh</v>
      </c>
      <c r="D729" t="str">
        <f>IFERROR(VLOOKUP(B729,Players!$A$2:$E$251,3,FALSE),"")</f>
        <v>BAT</v>
      </c>
      <c r="E729" t="str">
        <f>IFERROR(VLOOKUP(B729,Players!$A$2:$E$251,4,FALSE),"")</f>
        <v>LSG</v>
      </c>
      <c r="F729">
        <f>IFERROR(VLOOKUP(B729,Players!$A$2:$E$251,5,FALSE),"")</f>
        <v>0</v>
      </c>
      <c r="H729" t="s">
        <v>892</v>
      </c>
    </row>
    <row r="730" spans="1:8" x14ac:dyDescent="0.2">
      <c r="A730" t="s">
        <v>646</v>
      </c>
      <c r="B730" t="s">
        <v>267</v>
      </c>
      <c r="C730" t="str">
        <f>IFERROR(VLOOKUP(B730,Players!$A$2:$E$251,2,FALSE),"")</f>
        <v>Matthew Breetzke</v>
      </c>
      <c r="D730" t="str">
        <f>IFERROR(VLOOKUP(B730,Players!$A$2:$E$251,3,FALSE),"")</f>
        <v>BAT</v>
      </c>
      <c r="E730" t="str">
        <f>IFERROR(VLOOKUP(B730,Players!$A$2:$E$251,4,FALSE),"")</f>
        <v>LSG</v>
      </c>
      <c r="F730">
        <f>IFERROR(VLOOKUP(B730,Players!$A$2:$E$251,5,FALSE),"")</f>
        <v>0</v>
      </c>
      <c r="H730" t="s">
        <v>892</v>
      </c>
    </row>
    <row r="731" spans="1:8" x14ac:dyDescent="0.2">
      <c r="A731" t="s">
        <v>646</v>
      </c>
      <c r="B731" t="s">
        <v>269</v>
      </c>
      <c r="C731" t="str">
        <f>IFERROR(VLOOKUP(B731,Players!$A$2:$E$251,2,FALSE),"")</f>
        <v>Mukul Choudhary</v>
      </c>
      <c r="D731" t="str">
        <f>IFERROR(VLOOKUP(B731,Players!$A$2:$E$251,3,FALSE),"")</f>
        <v>WK</v>
      </c>
      <c r="E731" t="str">
        <f>IFERROR(VLOOKUP(B731,Players!$A$2:$E$251,4,FALSE),"")</f>
        <v>LSG</v>
      </c>
      <c r="F731">
        <f>IFERROR(VLOOKUP(B731,Players!$A$2:$E$251,5,FALSE),"")</f>
        <v>0</v>
      </c>
      <c r="H731" t="s">
        <v>892</v>
      </c>
    </row>
    <row r="732" spans="1:8" x14ac:dyDescent="0.2">
      <c r="A732" t="s">
        <v>646</v>
      </c>
      <c r="B732" t="s">
        <v>271</v>
      </c>
      <c r="C732" t="str">
        <f>IFERROR(VLOOKUP(B732,Players!$A$2:$E$251,2,FALSE),"")</f>
        <v>Akshat Raghuwanshi</v>
      </c>
      <c r="D732" t="str">
        <f>IFERROR(VLOOKUP(B732,Players!$A$2:$E$251,3,FALSE),"")</f>
        <v>BAT</v>
      </c>
      <c r="E732" t="str">
        <f>IFERROR(VLOOKUP(B732,Players!$A$2:$E$251,4,FALSE),"")</f>
        <v>LSG</v>
      </c>
      <c r="F732">
        <f>IFERROR(VLOOKUP(B732,Players!$A$2:$E$251,5,FALSE),"")</f>
        <v>0</v>
      </c>
      <c r="H732" t="s">
        <v>892</v>
      </c>
    </row>
    <row r="733" spans="1:8" x14ac:dyDescent="0.2">
      <c r="A733" t="s">
        <v>646</v>
      </c>
      <c r="B733" t="s">
        <v>273</v>
      </c>
      <c r="C733" t="str">
        <f>IFERROR(VLOOKUP(B733,Players!$A$2:$E$251,2,FALSE),"")</f>
        <v>Josh Inglis</v>
      </c>
      <c r="D733" t="str">
        <f>IFERROR(VLOOKUP(B733,Players!$A$2:$E$251,3,FALSE),"")</f>
        <v>WK</v>
      </c>
      <c r="E733" t="str">
        <f>IFERROR(VLOOKUP(B733,Players!$A$2:$E$251,4,FALSE),"")</f>
        <v>LSG</v>
      </c>
      <c r="F733">
        <f>IFERROR(VLOOKUP(B733,Players!$A$2:$E$251,5,FALSE),"")</f>
        <v>0</v>
      </c>
      <c r="H733" t="s">
        <v>892</v>
      </c>
    </row>
    <row r="734" spans="1:8" x14ac:dyDescent="0.2">
      <c r="A734" t="s">
        <v>646</v>
      </c>
      <c r="B734" t="s">
        <v>275</v>
      </c>
      <c r="C734" t="str">
        <f>IFERROR(VLOOKUP(B734,Players!$A$2:$E$251,2,FALSE),"")</f>
        <v>Nicholas Pooran</v>
      </c>
      <c r="D734" t="str">
        <f>IFERROR(VLOOKUP(B734,Players!$A$2:$E$251,3,FALSE),"")</f>
        <v>WK</v>
      </c>
      <c r="E734" t="str">
        <f>IFERROR(VLOOKUP(B734,Players!$A$2:$E$251,4,FALSE),"")</f>
        <v>LSG</v>
      </c>
      <c r="F734">
        <f>IFERROR(VLOOKUP(B734,Players!$A$2:$E$251,5,FALSE),"")</f>
        <v>0</v>
      </c>
      <c r="H734" t="s">
        <v>892</v>
      </c>
    </row>
    <row r="735" spans="1:8" x14ac:dyDescent="0.2">
      <c r="A735" t="s">
        <v>646</v>
      </c>
      <c r="B735" t="s">
        <v>277</v>
      </c>
      <c r="C735" t="str">
        <f>IFERROR(VLOOKUP(B735,Players!$A$2:$E$251,2,FALSE),"")</f>
        <v>Mitchell Marsh</v>
      </c>
      <c r="D735" t="str">
        <f>IFERROR(VLOOKUP(B735,Players!$A$2:$E$251,3,FALSE),"")</f>
        <v>AR</v>
      </c>
      <c r="E735" t="str">
        <f>IFERROR(VLOOKUP(B735,Players!$A$2:$E$251,4,FALSE),"")</f>
        <v>LSG</v>
      </c>
      <c r="F735">
        <f>IFERROR(VLOOKUP(B735,Players!$A$2:$E$251,5,FALSE),"")</f>
        <v>0</v>
      </c>
      <c r="H735" t="s">
        <v>892</v>
      </c>
    </row>
    <row r="736" spans="1:8" x14ac:dyDescent="0.2">
      <c r="A736" t="s">
        <v>646</v>
      </c>
      <c r="B736" t="s">
        <v>279</v>
      </c>
      <c r="C736" t="str">
        <f>IFERROR(VLOOKUP(B736,Players!$A$2:$E$251,2,FALSE),"")</f>
        <v>Abdul Samad</v>
      </c>
      <c r="D736" t="str">
        <f>IFERROR(VLOOKUP(B736,Players!$A$2:$E$251,3,FALSE),"")</f>
        <v>AR</v>
      </c>
      <c r="E736" t="str">
        <f>IFERROR(VLOOKUP(B736,Players!$A$2:$E$251,4,FALSE),"")</f>
        <v>LSG</v>
      </c>
      <c r="F736">
        <f>IFERROR(VLOOKUP(B736,Players!$A$2:$E$251,5,FALSE),"")</f>
        <v>0</v>
      </c>
      <c r="H736" t="s">
        <v>892</v>
      </c>
    </row>
    <row r="737" spans="1:8" x14ac:dyDescent="0.2">
      <c r="A737" t="s">
        <v>646</v>
      </c>
      <c r="B737" t="s">
        <v>281</v>
      </c>
      <c r="C737" t="str">
        <f>IFERROR(VLOOKUP(B737,Players!$A$2:$E$251,2,FALSE),"")</f>
        <v>Shahbaz Ahamad</v>
      </c>
      <c r="D737" t="str">
        <f>IFERROR(VLOOKUP(B737,Players!$A$2:$E$251,3,FALSE),"")</f>
        <v>AR</v>
      </c>
      <c r="E737" t="str">
        <f>IFERROR(VLOOKUP(B737,Players!$A$2:$E$251,4,FALSE),"")</f>
        <v>LSG</v>
      </c>
      <c r="F737">
        <f>IFERROR(VLOOKUP(B737,Players!$A$2:$E$251,5,FALSE),"")</f>
        <v>0</v>
      </c>
      <c r="H737" t="s">
        <v>892</v>
      </c>
    </row>
    <row r="738" spans="1:8" x14ac:dyDescent="0.2">
      <c r="A738" t="s">
        <v>646</v>
      </c>
      <c r="B738" t="s">
        <v>283</v>
      </c>
      <c r="C738" t="str">
        <f>IFERROR(VLOOKUP(B738,Players!$A$2:$E$251,2,FALSE),"")</f>
        <v>Arshin Kulkarni</v>
      </c>
      <c r="D738" t="str">
        <f>IFERROR(VLOOKUP(B738,Players!$A$2:$E$251,3,FALSE),"")</f>
        <v>AR</v>
      </c>
      <c r="E738" t="str">
        <f>IFERROR(VLOOKUP(B738,Players!$A$2:$E$251,4,FALSE),"")</f>
        <v>LSG</v>
      </c>
      <c r="F738">
        <f>IFERROR(VLOOKUP(B738,Players!$A$2:$E$251,5,FALSE),"")</f>
        <v>0</v>
      </c>
      <c r="H738" t="s">
        <v>892</v>
      </c>
    </row>
    <row r="739" spans="1:8" x14ac:dyDescent="0.2">
      <c r="A739" t="s">
        <v>646</v>
      </c>
      <c r="B739" t="s">
        <v>285</v>
      </c>
      <c r="C739" t="str">
        <f>IFERROR(VLOOKUP(B739,Players!$A$2:$E$251,2,FALSE),"")</f>
        <v>Wanindu Hasaranga</v>
      </c>
      <c r="D739" t="str">
        <f>IFERROR(VLOOKUP(B739,Players!$A$2:$E$251,3,FALSE),"")</f>
        <v>AR</v>
      </c>
      <c r="E739" t="str">
        <f>IFERROR(VLOOKUP(B739,Players!$A$2:$E$251,4,FALSE),"")</f>
        <v>LSG</v>
      </c>
      <c r="F739">
        <f>IFERROR(VLOOKUP(B739,Players!$A$2:$E$251,5,FALSE),"")</f>
        <v>0</v>
      </c>
      <c r="H739" t="s">
        <v>892</v>
      </c>
    </row>
    <row r="740" spans="1:8" x14ac:dyDescent="0.2">
      <c r="A740" t="s">
        <v>646</v>
      </c>
      <c r="B740" t="s">
        <v>287</v>
      </c>
      <c r="C740" t="str">
        <f>IFERROR(VLOOKUP(B740,Players!$A$2:$E$251,2,FALSE),"")</f>
        <v>Ayush Badoni</v>
      </c>
      <c r="D740" t="str">
        <f>IFERROR(VLOOKUP(B740,Players!$A$2:$E$251,3,FALSE),"")</f>
        <v>AR</v>
      </c>
      <c r="E740" t="str">
        <f>IFERROR(VLOOKUP(B740,Players!$A$2:$E$251,4,FALSE),"")</f>
        <v>LSG</v>
      </c>
      <c r="F740">
        <f>IFERROR(VLOOKUP(B740,Players!$A$2:$E$251,5,FALSE),"")</f>
        <v>0</v>
      </c>
      <c r="H740" t="s">
        <v>892</v>
      </c>
    </row>
    <row r="741" spans="1:8" x14ac:dyDescent="0.2">
      <c r="A741" t="s">
        <v>646</v>
      </c>
      <c r="B741" t="s">
        <v>289</v>
      </c>
      <c r="C741" t="str">
        <f>IFERROR(VLOOKUP(B741,Players!$A$2:$E$251,2,FALSE),"")</f>
        <v>Mohammad Shami</v>
      </c>
      <c r="D741" t="str">
        <f>IFERROR(VLOOKUP(B741,Players!$A$2:$E$251,3,FALSE),"")</f>
        <v>BWL</v>
      </c>
      <c r="E741" t="str">
        <f>IFERROR(VLOOKUP(B741,Players!$A$2:$E$251,4,FALSE),"")</f>
        <v>LSG</v>
      </c>
      <c r="F741">
        <f>IFERROR(VLOOKUP(B741,Players!$A$2:$E$251,5,FALSE),"")</f>
        <v>0</v>
      </c>
      <c r="H741" t="s">
        <v>892</v>
      </c>
    </row>
    <row r="742" spans="1:8" x14ac:dyDescent="0.2">
      <c r="A742" t="s">
        <v>646</v>
      </c>
      <c r="B742" t="s">
        <v>291</v>
      </c>
      <c r="C742" t="str">
        <f>IFERROR(VLOOKUP(B742,Players!$A$2:$E$251,2,FALSE),"")</f>
        <v>Avesh Khan</v>
      </c>
      <c r="D742" t="str">
        <f>IFERROR(VLOOKUP(B742,Players!$A$2:$E$251,3,FALSE),"")</f>
        <v>BWL</v>
      </c>
      <c r="E742" t="str">
        <f>IFERROR(VLOOKUP(B742,Players!$A$2:$E$251,4,FALSE),"")</f>
        <v>LSG</v>
      </c>
      <c r="F742">
        <f>IFERROR(VLOOKUP(B742,Players!$A$2:$E$251,5,FALSE),"")</f>
        <v>0</v>
      </c>
      <c r="H742" t="s">
        <v>892</v>
      </c>
    </row>
    <row r="743" spans="1:8" x14ac:dyDescent="0.2">
      <c r="A743" t="s">
        <v>646</v>
      </c>
      <c r="B743" t="s">
        <v>293</v>
      </c>
      <c r="C743" t="str">
        <f>IFERROR(VLOOKUP(B743,Players!$A$2:$E$251,2,FALSE),"")</f>
        <v>M. Siddharth</v>
      </c>
      <c r="D743" t="str">
        <f>IFERROR(VLOOKUP(B743,Players!$A$2:$E$251,3,FALSE),"")</f>
        <v>BWL</v>
      </c>
      <c r="E743" t="str">
        <f>IFERROR(VLOOKUP(B743,Players!$A$2:$E$251,4,FALSE),"")</f>
        <v>LSG</v>
      </c>
      <c r="F743">
        <f>IFERROR(VLOOKUP(B743,Players!$A$2:$E$251,5,FALSE),"")</f>
        <v>0</v>
      </c>
      <c r="H743" t="s">
        <v>892</v>
      </c>
    </row>
    <row r="744" spans="1:8" x14ac:dyDescent="0.2">
      <c r="A744" t="s">
        <v>646</v>
      </c>
      <c r="B744" t="s">
        <v>295</v>
      </c>
      <c r="C744" t="str">
        <f>IFERROR(VLOOKUP(B744,Players!$A$2:$E$251,2,FALSE),"")</f>
        <v>Digvesh Singh</v>
      </c>
      <c r="D744" t="str">
        <f>IFERROR(VLOOKUP(B744,Players!$A$2:$E$251,3,FALSE),"")</f>
        <v>BWL</v>
      </c>
      <c r="E744" t="str">
        <f>IFERROR(VLOOKUP(B744,Players!$A$2:$E$251,4,FALSE),"")</f>
        <v>LSG</v>
      </c>
      <c r="F744">
        <f>IFERROR(VLOOKUP(B744,Players!$A$2:$E$251,5,FALSE),"")</f>
        <v>0</v>
      </c>
      <c r="H744" t="s">
        <v>892</v>
      </c>
    </row>
    <row r="745" spans="1:8" x14ac:dyDescent="0.2">
      <c r="A745" t="s">
        <v>646</v>
      </c>
      <c r="B745" t="s">
        <v>297</v>
      </c>
      <c r="C745" t="str">
        <f>IFERROR(VLOOKUP(B745,Players!$A$2:$E$251,2,FALSE),"")</f>
        <v>Akash Singh</v>
      </c>
      <c r="D745" t="str">
        <f>IFERROR(VLOOKUP(B745,Players!$A$2:$E$251,3,FALSE),"")</f>
        <v>BWL</v>
      </c>
      <c r="E745" t="str">
        <f>IFERROR(VLOOKUP(B745,Players!$A$2:$E$251,4,FALSE),"")</f>
        <v>LSG</v>
      </c>
      <c r="F745">
        <f>IFERROR(VLOOKUP(B745,Players!$A$2:$E$251,5,FALSE),"")</f>
        <v>0</v>
      </c>
      <c r="H745" t="s">
        <v>892</v>
      </c>
    </row>
    <row r="746" spans="1:8" x14ac:dyDescent="0.2">
      <c r="A746" t="s">
        <v>646</v>
      </c>
      <c r="B746" t="s">
        <v>299</v>
      </c>
      <c r="C746" t="str">
        <f>IFERROR(VLOOKUP(B746,Players!$A$2:$E$251,2,FALSE),"")</f>
        <v>Prince Yadav</v>
      </c>
      <c r="D746" t="str">
        <f>IFERROR(VLOOKUP(B746,Players!$A$2:$E$251,3,FALSE),"")</f>
        <v>BWL</v>
      </c>
      <c r="E746" t="str">
        <f>IFERROR(VLOOKUP(B746,Players!$A$2:$E$251,4,FALSE),"")</f>
        <v>LSG</v>
      </c>
      <c r="F746">
        <f>IFERROR(VLOOKUP(B746,Players!$A$2:$E$251,5,FALSE),"")</f>
        <v>0</v>
      </c>
      <c r="H746" t="s">
        <v>892</v>
      </c>
    </row>
    <row r="747" spans="1:8" x14ac:dyDescent="0.2">
      <c r="A747" t="s">
        <v>646</v>
      </c>
      <c r="B747" t="s">
        <v>301</v>
      </c>
      <c r="C747" t="str">
        <f>IFERROR(VLOOKUP(B747,Players!$A$2:$E$251,2,FALSE),"")</f>
        <v>Arjun Tendulkar</v>
      </c>
      <c r="D747" t="str">
        <f>IFERROR(VLOOKUP(B747,Players!$A$2:$E$251,3,FALSE),"")</f>
        <v>BWL</v>
      </c>
      <c r="E747" t="str">
        <f>IFERROR(VLOOKUP(B747,Players!$A$2:$E$251,4,FALSE),"")</f>
        <v>LSG</v>
      </c>
      <c r="F747">
        <f>IFERROR(VLOOKUP(B747,Players!$A$2:$E$251,5,FALSE),"")</f>
        <v>0</v>
      </c>
      <c r="H747" t="s">
        <v>892</v>
      </c>
    </row>
    <row r="748" spans="1:8" x14ac:dyDescent="0.2">
      <c r="A748" t="s">
        <v>646</v>
      </c>
      <c r="B748" t="s">
        <v>303</v>
      </c>
      <c r="C748" t="str">
        <f>IFERROR(VLOOKUP(B748,Players!$A$2:$E$251,2,FALSE),"")</f>
        <v>Anrich Nortje</v>
      </c>
      <c r="D748" t="str">
        <f>IFERROR(VLOOKUP(B748,Players!$A$2:$E$251,3,FALSE),"")</f>
        <v>BWL</v>
      </c>
      <c r="E748" t="str">
        <f>IFERROR(VLOOKUP(B748,Players!$A$2:$E$251,4,FALSE),"")</f>
        <v>LSG</v>
      </c>
      <c r="F748">
        <f>IFERROR(VLOOKUP(B748,Players!$A$2:$E$251,5,FALSE),"")</f>
        <v>0</v>
      </c>
      <c r="H748" t="s">
        <v>892</v>
      </c>
    </row>
    <row r="749" spans="1:8" x14ac:dyDescent="0.2">
      <c r="A749" t="s">
        <v>646</v>
      </c>
      <c r="B749" t="s">
        <v>305</v>
      </c>
      <c r="C749" t="str">
        <f>IFERROR(VLOOKUP(B749,Players!$A$2:$E$251,2,FALSE),"")</f>
        <v>Naman Tiwari</v>
      </c>
      <c r="D749" t="str">
        <f>IFERROR(VLOOKUP(B749,Players!$A$2:$E$251,3,FALSE),"")</f>
        <v>BWL</v>
      </c>
      <c r="E749" t="str">
        <f>IFERROR(VLOOKUP(B749,Players!$A$2:$E$251,4,FALSE),"")</f>
        <v>LSG</v>
      </c>
      <c r="F749">
        <f>IFERROR(VLOOKUP(B749,Players!$A$2:$E$251,5,FALSE),"")</f>
        <v>0</v>
      </c>
      <c r="H749" t="s">
        <v>892</v>
      </c>
    </row>
    <row r="750" spans="1:8" x14ac:dyDescent="0.2">
      <c r="A750" t="s">
        <v>646</v>
      </c>
      <c r="B750" t="s">
        <v>307</v>
      </c>
      <c r="C750" t="str">
        <f>IFERROR(VLOOKUP(B750,Players!$A$2:$E$251,2,FALSE),"")</f>
        <v>Mayank Yadav</v>
      </c>
      <c r="D750" t="str">
        <f>IFERROR(VLOOKUP(B750,Players!$A$2:$E$251,3,FALSE),"")</f>
        <v>BWL</v>
      </c>
      <c r="E750" t="str">
        <f>IFERROR(VLOOKUP(B750,Players!$A$2:$E$251,4,FALSE),"")</f>
        <v>LSG</v>
      </c>
      <c r="F750">
        <f>IFERROR(VLOOKUP(B750,Players!$A$2:$E$251,5,FALSE),"")</f>
        <v>0</v>
      </c>
      <c r="H750" t="s">
        <v>892</v>
      </c>
    </row>
    <row r="751" spans="1:8" x14ac:dyDescent="0.2">
      <c r="A751" t="s">
        <v>646</v>
      </c>
      <c r="B751" t="s">
        <v>309</v>
      </c>
      <c r="C751" t="str">
        <f>IFERROR(VLOOKUP(B751,Players!$A$2:$E$251,2,FALSE),"")</f>
        <v>Mohsin Khan</v>
      </c>
      <c r="D751" t="str">
        <f>IFERROR(VLOOKUP(B751,Players!$A$2:$E$251,3,FALSE),"")</f>
        <v>BWL</v>
      </c>
      <c r="E751" t="str">
        <f>IFERROR(VLOOKUP(B751,Players!$A$2:$E$251,4,FALSE),"")</f>
        <v>LSG</v>
      </c>
      <c r="F751">
        <f>IFERROR(VLOOKUP(B751,Players!$A$2:$E$251,5,FALSE),"")</f>
        <v>0</v>
      </c>
      <c r="H751" t="s">
        <v>892</v>
      </c>
    </row>
    <row r="752" spans="1:8" x14ac:dyDescent="0.2">
      <c r="A752" t="s">
        <v>650</v>
      </c>
      <c r="B752" t="s">
        <v>415</v>
      </c>
      <c r="C752" t="str">
        <f>IFERROR(VLOOKUP(B752,Players!$A$2:$E$251,2,FALSE),"")</f>
        <v>Shubham Dubey</v>
      </c>
      <c r="D752" t="str">
        <f>IFERROR(VLOOKUP(B752,Players!$A$2:$E$251,3,FALSE),"")</f>
        <v>BAT</v>
      </c>
      <c r="E752" t="str">
        <f>IFERROR(VLOOKUP(B752,Players!$A$2:$E$251,4,FALSE),"")</f>
        <v>RR</v>
      </c>
      <c r="F752">
        <f>IFERROR(VLOOKUP(B752,Players!$A$2:$E$251,5,FALSE),"")</f>
        <v>0</v>
      </c>
      <c r="H752" t="s">
        <v>888</v>
      </c>
    </row>
    <row r="753" spans="1:8" x14ac:dyDescent="0.2">
      <c r="A753" t="s">
        <v>650</v>
      </c>
      <c r="B753" t="s">
        <v>419</v>
      </c>
      <c r="C753" t="str">
        <f>IFERROR(VLOOKUP(B753,Players!$A$2:$E$251,2,FALSE),"")</f>
        <v>Vaibhav Sooryavanshi</v>
      </c>
      <c r="D753" t="str">
        <f>IFERROR(VLOOKUP(B753,Players!$A$2:$E$251,3,FALSE),"")</f>
        <v>BAT</v>
      </c>
      <c r="E753" t="str">
        <f>IFERROR(VLOOKUP(B753,Players!$A$2:$E$251,4,FALSE),"")</f>
        <v>RR</v>
      </c>
      <c r="F753">
        <f>IFERROR(VLOOKUP(B753,Players!$A$2:$E$251,5,FALSE),"")</f>
        <v>0</v>
      </c>
      <c r="H753" t="s">
        <v>888</v>
      </c>
    </row>
    <row r="754" spans="1:8" x14ac:dyDescent="0.2">
      <c r="A754" t="s">
        <v>650</v>
      </c>
      <c r="B754" t="s">
        <v>421</v>
      </c>
      <c r="C754" t="str">
        <f>IFERROR(VLOOKUP(B754,Players!$A$2:$E$251,2,FALSE),"")</f>
        <v>Donovan Ferreira</v>
      </c>
      <c r="D754" t="str">
        <f>IFERROR(VLOOKUP(B754,Players!$A$2:$E$251,3,FALSE),"")</f>
        <v>WK</v>
      </c>
      <c r="E754" t="str">
        <f>IFERROR(VLOOKUP(B754,Players!$A$2:$E$251,4,FALSE),"")</f>
        <v>RR</v>
      </c>
      <c r="F754">
        <f>IFERROR(VLOOKUP(B754,Players!$A$2:$E$251,5,FALSE),"")</f>
        <v>0</v>
      </c>
      <c r="H754" t="s">
        <v>888</v>
      </c>
    </row>
    <row r="755" spans="1:8" x14ac:dyDescent="0.2">
      <c r="A755" t="s">
        <v>650</v>
      </c>
      <c r="B755" t="s">
        <v>423</v>
      </c>
      <c r="C755" t="str">
        <f>IFERROR(VLOOKUP(B755,Players!$A$2:$E$251,2,FALSE),"")</f>
        <v>Lhuan-dre Pretorious</v>
      </c>
      <c r="D755" t="str">
        <f>IFERROR(VLOOKUP(B755,Players!$A$2:$E$251,3,FALSE),"")</f>
        <v>WK</v>
      </c>
      <c r="E755" t="str">
        <f>IFERROR(VLOOKUP(B755,Players!$A$2:$E$251,4,FALSE),"")</f>
        <v>RR</v>
      </c>
      <c r="F755">
        <f>IFERROR(VLOOKUP(B755,Players!$A$2:$E$251,5,FALSE),"")</f>
        <v>0</v>
      </c>
      <c r="H755" t="s">
        <v>888</v>
      </c>
    </row>
    <row r="756" spans="1:8" x14ac:dyDescent="0.2">
      <c r="A756" t="s">
        <v>650</v>
      </c>
      <c r="B756" t="s">
        <v>425</v>
      </c>
      <c r="C756" t="str">
        <f>IFERROR(VLOOKUP(B756,Players!$A$2:$E$251,2,FALSE),"")</f>
        <v>Ravi Singh</v>
      </c>
      <c r="D756" t="str">
        <f>IFERROR(VLOOKUP(B756,Players!$A$2:$E$251,3,FALSE),"")</f>
        <v>WK</v>
      </c>
      <c r="E756" t="str">
        <f>IFERROR(VLOOKUP(B756,Players!$A$2:$E$251,4,FALSE),"")</f>
        <v>RR</v>
      </c>
      <c r="F756">
        <f>IFERROR(VLOOKUP(B756,Players!$A$2:$E$251,5,FALSE),"")</f>
        <v>0</v>
      </c>
      <c r="H756" t="s">
        <v>888</v>
      </c>
    </row>
    <row r="757" spans="1:8" x14ac:dyDescent="0.2">
      <c r="A757" t="s">
        <v>650</v>
      </c>
      <c r="B757" t="s">
        <v>427</v>
      </c>
      <c r="C757" t="str">
        <f>IFERROR(VLOOKUP(B757,Players!$A$2:$E$251,2,FALSE),"")</f>
        <v>Aman Rao Perala</v>
      </c>
      <c r="D757" t="str">
        <f>IFERROR(VLOOKUP(B757,Players!$A$2:$E$251,3,FALSE),"")</f>
        <v>BAT</v>
      </c>
      <c r="E757" t="str">
        <f>IFERROR(VLOOKUP(B757,Players!$A$2:$E$251,4,FALSE),"")</f>
        <v>RR</v>
      </c>
      <c r="F757">
        <f>IFERROR(VLOOKUP(B757,Players!$A$2:$E$251,5,FALSE),"")</f>
        <v>0</v>
      </c>
      <c r="H757" t="s">
        <v>888</v>
      </c>
    </row>
    <row r="758" spans="1:8" x14ac:dyDescent="0.2">
      <c r="A758" t="s">
        <v>650</v>
      </c>
      <c r="B758" t="s">
        <v>429</v>
      </c>
      <c r="C758" t="str">
        <f>IFERROR(VLOOKUP(B758,Players!$A$2:$E$251,2,FALSE),"")</f>
        <v>Shimron Hetmyer</v>
      </c>
      <c r="D758" t="str">
        <f>IFERROR(VLOOKUP(B758,Players!$A$2:$E$251,3,FALSE),"")</f>
        <v>BAT</v>
      </c>
      <c r="E758" t="str">
        <f>IFERROR(VLOOKUP(B758,Players!$A$2:$E$251,4,FALSE),"")</f>
        <v>RR</v>
      </c>
      <c r="F758">
        <f>IFERROR(VLOOKUP(B758,Players!$A$2:$E$251,5,FALSE),"")</f>
        <v>0</v>
      </c>
      <c r="H758" t="s">
        <v>888</v>
      </c>
    </row>
    <row r="759" spans="1:8" x14ac:dyDescent="0.2">
      <c r="A759" t="s">
        <v>650</v>
      </c>
      <c r="B759" t="s">
        <v>431</v>
      </c>
      <c r="C759" t="str">
        <f>IFERROR(VLOOKUP(B759,Players!$A$2:$E$251,2,FALSE),"")</f>
        <v>Yashasvi Jaiswal</v>
      </c>
      <c r="D759" t="str">
        <f>IFERROR(VLOOKUP(B759,Players!$A$2:$E$251,3,FALSE),"")</f>
        <v>BAT</v>
      </c>
      <c r="E759" t="str">
        <f>IFERROR(VLOOKUP(B759,Players!$A$2:$E$251,4,FALSE),"")</f>
        <v>RR</v>
      </c>
      <c r="F759">
        <f>IFERROR(VLOOKUP(B759,Players!$A$2:$E$251,5,FALSE),"")</f>
        <v>0</v>
      </c>
      <c r="H759" t="s">
        <v>888</v>
      </c>
    </row>
    <row r="760" spans="1:8" x14ac:dyDescent="0.2">
      <c r="A760" t="s">
        <v>650</v>
      </c>
      <c r="B760" t="s">
        <v>433</v>
      </c>
      <c r="C760" t="str">
        <f>IFERROR(VLOOKUP(B760,Players!$A$2:$E$251,2,FALSE),"")</f>
        <v>Dhruv Jurel</v>
      </c>
      <c r="D760" t="str">
        <f>IFERROR(VLOOKUP(B760,Players!$A$2:$E$251,3,FALSE),"")</f>
        <v>WK</v>
      </c>
      <c r="E760" t="str">
        <f>IFERROR(VLOOKUP(B760,Players!$A$2:$E$251,4,FALSE),"")</f>
        <v>RR</v>
      </c>
      <c r="F760">
        <f>IFERROR(VLOOKUP(B760,Players!$A$2:$E$251,5,FALSE),"")</f>
        <v>0</v>
      </c>
      <c r="H760" t="s">
        <v>888</v>
      </c>
    </row>
    <row r="761" spans="1:8" x14ac:dyDescent="0.2">
      <c r="A761" t="s">
        <v>650</v>
      </c>
      <c r="B761" t="s">
        <v>435</v>
      </c>
      <c r="C761" t="str">
        <f>IFERROR(VLOOKUP(B761,Players!$A$2:$E$251,2,FALSE),"")</f>
        <v>Riyan Parag</v>
      </c>
      <c r="D761" t="str">
        <f>IFERROR(VLOOKUP(B761,Players!$A$2:$E$251,3,FALSE),"")</f>
        <v>AR</v>
      </c>
      <c r="E761" t="str">
        <f>IFERROR(VLOOKUP(B761,Players!$A$2:$E$251,4,FALSE),"")</f>
        <v>RR</v>
      </c>
      <c r="F761">
        <f>IFERROR(VLOOKUP(B761,Players!$A$2:$E$251,5,FALSE),"")</f>
        <v>0</v>
      </c>
      <c r="H761" t="s">
        <v>888</v>
      </c>
    </row>
    <row r="762" spans="1:8" x14ac:dyDescent="0.2">
      <c r="A762" t="s">
        <v>650</v>
      </c>
      <c r="B762" t="s">
        <v>437</v>
      </c>
      <c r="C762" t="str">
        <f>IFERROR(VLOOKUP(B762,Players!$A$2:$E$251,2,FALSE),"")</f>
        <v>Yudhvir Singh Charak</v>
      </c>
      <c r="D762" t="str">
        <f>IFERROR(VLOOKUP(B762,Players!$A$2:$E$251,3,FALSE),"")</f>
        <v>AR</v>
      </c>
      <c r="E762" t="str">
        <f>IFERROR(VLOOKUP(B762,Players!$A$2:$E$251,4,FALSE),"")</f>
        <v>RR</v>
      </c>
      <c r="F762">
        <f>IFERROR(VLOOKUP(B762,Players!$A$2:$E$251,5,FALSE),"")</f>
        <v>0</v>
      </c>
      <c r="H762" t="s">
        <v>888</v>
      </c>
    </row>
    <row r="763" spans="1:8" x14ac:dyDescent="0.2">
      <c r="A763" t="s">
        <v>650</v>
      </c>
      <c r="B763" t="s">
        <v>439</v>
      </c>
      <c r="C763" t="str">
        <f>IFERROR(VLOOKUP(B763,Players!$A$2:$E$251,2,FALSE),"")</f>
        <v>Ravindra Jadeja</v>
      </c>
      <c r="D763" t="str">
        <f>IFERROR(VLOOKUP(B763,Players!$A$2:$E$251,3,FALSE),"")</f>
        <v>AR</v>
      </c>
      <c r="E763" t="str">
        <f>IFERROR(VLOOKUP(B763,Players!$A$2:$E$251,4,FALSE),"")</f>
        <v>RR</v>
      </c>
      <c r="F763">
        <f>IFERROR(VLOOKUP(B763,Players!$A$2:$E$251,5,FALSE),"")</f>
        <v>0</v>
      </c>
      <c r="H763" t="s">
        <v>888</v>
      </c>
    </row>
    <row r="764" spans="1:8" x14ac:dyDescent="0.2">
      <c r="A764" t="s">
        <v>650</v>
      </c>
      <c r="B764" t="s">
        <v>441</v>
      </c>
      <c r="C764" t="str">
        <f>IFERROR(VLOOKUP(B764,Players!$A$2:$E$251,2,FALSE),"")</f>
        <v>Dasun Shanaka</v>
      </c>
      <c r="D764" t="str">
        <f>IFERROR(VLOOKUP(B764,Players!$A$2:$E$251,3,FALSE),"")</f>
        <v>AR</v>
      </c>
      <c r="E764" t="str">
        <f>IFERROR(VLOOKUP(B764,Players!$A$2:$E$251,4,FALSE),"")</f>
        <v>RR</v>
      </c>
      <c r="F764">
        <f>IFERROR(VLOOKUP(B764,Players!$A$2:$E$251,5,FALSE),"")</f>
        <v>0</v>
      </c>
      <c r="H764" t="s">
        <v>888</v>
      </c>
    </row>
    <row r="765" spans="1:8" x14ac:dyDescent="0.2">
      <c r="A765" t="s">
        <v>650</v>
      </c>
      <c r="B765" t="s">
        <v>443</v>
      </c>
      <c r="C765" t="str">
        <f>IFERROR(VLOOKUP(B765,Players!$A$2:$E$251,2,FALSE),"")</f>
        <v>Jofra Archer</v>
      </c>
      <c r="D765" t="str">
        <f>IFERROR(VLOOKUP(B765,Players!$A$2:$E$251,3,FALSE),"")</f>
        <v>BWL</v>
      </c>
      <c r="E765" t="str">
        <f>IFERROR(VLOOKUP(B765,Players!$A$2:$E$251,4,FALSE),"")</f>
        <v>RR</v>
      </c>
      <c r="F765">
        <f>IFERROR(VLOOKUP(B765,Players!$A$2:$E$251,5,FALSE),"")</f>
        <v>0</v>
      </c>
      <c r="H765" t="s">
        <v>888</v>
      </c>
    </row>
    <row r="766" spans="1:8" x14ac:dyDescent="0.2">
      <c r="A766" t="s">
        <v>650</v>
      </c>
      <c r="B766" t="s">
        <v>445</v>
      </c>
      <c r="C766" t="str">
        <f>IFERROR(VLOOKUP(B766,Players!$A$2:$E$251,2,FALSE),"")</f>
        <v>Tushar Deshpande</v>
      </c>
      <c r="D766" t="str">
        <f>IFERROR(VLOOKUP(B766,Players!$A$2:$E$251,3,FALSE),"")</f>
        <v>BWL</v>
      </c>
      <c r="E766" t="str">
        <f>IFERROR(VLOOKUP(B766,Players!$A$2:$E$251,4,FALSE),"")</f>
        <v>RR</v>
      </c>
      <c r="F766">
        <f>IFERROR(VLOOKUP(B766,Players!$A$2:$E$251,5,FALSE),"")</f>
        <v>0</v>
      </c>
      <c r="H766" t="s">
        <v>888</v>
      </c>
    </row>
    <row r="767" spans="1:8" x14ac:dyDescent="0.2">
      <c r="A767" t="s">
        <v>650</v>
      </c>
      <c r="B767" t="s">
        <v>447</v>
      </c>
      <c r="C767" t="str">
        <f>IFERROR(VLOOKUP(B767,Players!$A$2:$E$251,2,FALSE),"")</f>
        <v>Kwena Maphaka</v>
      </c>
      <c r="D767" t="str">
        <f>IFERROR(VLOOKUP(B767,Players!$A$2:$E$251,3,FALSE),"")</f>
        <v>BWL</v>
      </c>
      <c r="E767" t="str">
        <f>IFERROR(VLOOKUP(B767,Players!$A$2:$E$251,4,FALSE),"")</f>
        <v>RR</v>
      </c>
      <c r="F767">
        <f>IFERROR(VLOOKUP(B767,Players!$A$2:$E$251,5,FALSE),"")</f>
        <v>0</v>
      </c>
      <c r="H767" t="s">
        <v>888</v>
      </c>
    </row>
    <row r="768" spans="1:8" x14ac:dyDescent="0.2">
      <c r="A768" t="s">
        <v>650</v>
      </c>
      <c r="B768" t="s">
        <v>449</v>
      </c>
      <c r="C768" t="str">
        <f>IFERROR(VLOOKUP(B768,Players!$A$2:$E$251,2,FALSE),"")</f>
        <v>Ravi Bishnoi</v>
      </c>
      <c r="D768" t="str">
        <f>IFERROR(VLOOKUP(B768,Players!$A$2:$E$251,3,FALSE),"")</f>
        <v>BWL</v>
      </c>
      <c r="E768" t="str">
        <f>IFERROR(VLOOKUP(B768,Players!$A$2:$E$251,4,FALSE),"")</f>
        <v>RR</v>
      </c>
      <c r="F768">
        <f>IFERROR(VLOOKUP(B768,Players!$A$2:$E$251,5,FALSE),"")</f>
        <v>0</v>
      </c>
      <c r="H768" t="s">
        <v>888</v>
      </c>
    </row>
    <row r="769" spans="1:8" x14ac:dyDescent="0.2">
      <c r="A769" t="s">
        <v>650</v>
      </c>
      <c r="B769" t="s">
        <v>451</v>
      </c>
      <c r="C769" t="str">
        <f>IFERROR(VLOOKUP(B769,Players!$A$2:$E$251,2,FALSE),"")</f>
        <v>Sushant Mishra</v>
      </c>
      <c r="D769" t="str">
        <f>IFERROR(VLOOKUP(B769,Players!$A$2:$E$251,3,FALSE),"")</f>
        <v>BWL</v>
      </c>
      <c r="E769" t="str">
        <f>IFERROR(VLOOKUP(B769,Players!$A$2:$E$251,4,FALSE),"")</f>
        <v>RR</v>
      </c>
      <c r="F769">
        <f>IFERROR(VLOOKUP(B769,Players!$A$2:$E$251,5,FALSE),"")</f>
        <v>0</v>
      </c>
      <c r="H769" t="s">
        <v>888</v>
      </c>
    </row>
    <row r="770" spans="1:8" x14ac:dyDescent="0.2">
      <c r="A770" t="s">
        <v>650</v>
      </c>
      <c r="B770" t="s">
        <v>453</v>
      </c>
      <c r="C770" t="str">
        <f>IFERROR(VLOOKUP(B770,Players!$A$2:$E$251,2,FALSE),"")</f>
        <v>Yash Raj Punja</v>
      </c>
      <c r="D770" t="str">
        <f>IFERROR(VLOOKUP(B770,Players!$A$2:$E$251,3,FALSE),"")</f>
        <v>BWL</v>
      </c>
      <c r="E770" t="str">
        <f>IFERROR(VLOOKUP(B770,Players!$A$2:$E$251,4,FALSE),"")</f>
        <v>RR</v>
      </c>
      <c r="F770">
        <f>IFERROR(VLOOKUP(B770,Players!$A$2:$E$251,5,FALSE),"")</f>
        <v>0</v>
      </c>
      <c r="H770" t="s">
        <v>888</v>
      </c>
    </row>
    <row r="771" spans="1:8" x14ac:dyDescent="0.2">
      <c r="A771" t="s">
        <v>650</v>
      </c>
      <c r="B771" t="s">
        <v>455</v>
      </c>
      <c r="C771" t="str">
        <f>IFERROR(VLOOKUP(B771,Players!$A$2:$E$251,2,FALSE),"")</f>
        <v>Vignesh Puthur</v>
      </c>
      <c r="D771" t="str">
        <f>IFERROR(VLOOKUP(B771,Players!$A$2:$E$251,3,FALSE),"")</f>
        <v>BWL</v>
      </c>
      <c r="E771" t="str">
        <f>IFERROR(VLOOKUP(B771,Players!$A$2:$E$251,4,FALSE),"")</f>
        <v>RR</v>
      </c>
      <c r="F771">
        <f>IFERROR(VLOOKUP(B771,Players!$A$2:$E$251,5,FALSE),"")</f>
        <v>0</v>
      </c>
      <c r="H771" t="s">
        <v>888</v>
      </c>
    </row>
    <row r="772" spans="1:8" x14ac:dyDescent="0.2">
      <c r="A772" t="s">
        <v>650</v>
      </c>
      <c r="B772" t="s">
        <v>457</v>
      </c>
      <c r="C772" t="str">
        <f>IFERROR(VLOOKUP(B772,Players!$A$2:$E$251,2,FALSE),"")</f>
        <v>Brijesh Sharma</v>
      </c>
      <c r="D772" t="str">
        <f>IFERROR(VLOOKUP(B772,Players!$A$2:$E$251,3,FALSE),"")</f>
        <v>BWL</v>
      </c>
      <c r="E772" t="str">
        <f>IFERROR(VLOOKUP(B772,Players!$A$2:$E$251,4,FALSE),"")</f>
        <v>RR</v>
      </c>
      <c r="F772">
        <f>IFERROR(VLOOKUP(B772,Players!$A$2:$E$251,5,FALSE),"")</f>
        <v>0</v>
      </c>
      <c r="H772" t="s">
        <v>888</v>
      </c>
    </row>
    <row r="773" spans="1:8" x14ac:dyDescent="0.2">
      <c r="A773" t="s">
        <v>650</v>
      </c>
      <c r="B773" t="s">
        <v>459</v>
      </c>
      <c r="C773" t="str">
        <f>IFERROR(VLOOKUP(B773,Players!$A$2:$E$251,2,FALSE),"")</f>
        <v>Adam Milne</v>
      </c>
      <c r="D773" t="str">
        <f>IFERROR(VLOOKUP(B773,Players!$A$2:$E$251,3,FALSE),"")</f>
        <v>BWL</v>
      </c>
      <c r="E773" t="str">
        <f>IFERROR(VLOOKUP(B773,Players!$A$2:$E$251,4,FALSE),"")</f>
        <v>RR</v>
      </c>
      <c r="F773">
        <f>IFERROR(VLOOKUP(B773,Players!$A$2:$E$251,5,FALSE),"")</f>
        <v>0</v>
      </c>
      <c r="H773" t="s">
        <v>888</v>
      </c>
    </row>
    <row r="774" spans="1:8" x14ac:dyDescent="0.2">
      <c r="A774" t="s">
        <v>650</v>
      </c>
      <c r="B774" t="s">
        <v>461</v>
      </c>
      <c r="C774" t="str">
        <f>IFERROR(VLOOKUP(B774,Players!$A$2:$E$251,2,FALSE),"")</f>
        <v>Kuldeep Sen</v>
      </c>
      <c r="D774" t="str">
        <f>IFERROR(VLOOKUP(B774,Players!$A$2:$E$251,3,FALSE),"")</f>
        <v>BWL</v>
      </c>
      <c r="E774" t="str">
        <f>IFERROR(VLOOKUP(B774,Players!$A$2:$E$251,4,FALSE),"")</f>
        <v>RR</v>
      </c>
      <c r="F774">
        <f>IFERROR(VLOOKUP(B774,Players!$A$2:$E$251,5,FALSE),"")</f>
        <v>0</v>
      </c>
      <c r="H774" t="s">
        <v>888</v>
      </c>
    </row>
    <row r="775" spans="1:8" x14ac:dyDescent="0.2">
      <c r="A775" t="s">
        <v>650</v>
      </c>
      <c r="B775" t="s">
        <v>463</v>
      </c>
      <c r="C775" t="str">
        <f>IFERROR(VLOOKUP(B775,Players!$A$2:$E$251,2,FALSE),"")</f>
        <v>Sandeep Sharma</v>
      </c>
      <c r="D775" t="str">
        <f>IFERROR(VLOOKUP(B775,Players!$A$2:$E$251,3,FALSE),"")</f>
        <v>BWL</v>
      </c>
      <c r="E775" t="str">
        <f>IFERROR(VLOOKUP(B775,Players!$A$2:$E$251,4,FALSE),"")</f>
        <v>RR</v>
      </c>
      <c r="F775">
        <f>IFERROR(VLOOKUP(B775,Players!$A$2:$E$251,5,FALSE),"")</f>
        <v>0</v>
      </c>
      <c r="H775" t="s">
        <v>888</v>
      </c>
    </row>
    <row r="776" spans="1:8" x14ac:dyDescent="0.2">
      <c r="A776" t="s">
        <v>650</v>
      </c>
      <c r="B776" t="s">
        <v>465</v>
      </c>
      <c r="C776" t="str">
        <f>IFERROR(VLOOKUP(B776,Players!$A$2:$E$251,2,FALSE),"")</f>
        <v>Nandre Burger</v>
      </c>
      <c r="D776" t="str">
        <f>IFERROR(VLOOKUP(B776,Players!$A$2:$E$251,3,FALSE),"")</f>
        <v>BWL</v>
      </c>
      <c r="E776" t="str">
        <f>IFERROR(VLOOKUP(B776,Players!$A$2:$E$251,4,FALSE),"")</f>
        <v>RR</v>
      </c>
      <c r="F776">
        <f>IFERROR(VLOOKUP(B776,Players!$A$2:$E$251,5,FALSE),"")</f>
        <v>0</v>
      </c>
      <c r="H776" t="s">
        <v>888</v>
      </c>
    </row>
    <row r="777" spans="1:8" x14ac:dyDescent="0.2">
      <c r="A777" t="s">
        <v>650</v>
      </c>
      <c r="B777" t="s">
        <v>467</v>
      </c>
      <c r="C777" t="str">
        <f>IFERROR(VLOOKUP(B777,Players!$A$2:$E$251,2,FALSE),"")</f>
        <v>Rajat Patidar</v>
      </c>
      <c r="D777" t="str">
        <f>IFERROR(VLOOKUP(B777,Players!$A$2:$E$251,3,FALSE),"")</f>
        <v>BAT</v>
      </c>
      <c r="E777" t="str">
        <f>IFERROR(VLOOKUP(B777,Players!$A$2:$E$251,4,FALSE),"")</f>
        <v>RCB</v>
      </c>
      <c r="F777">
        <f>IFERROR(VLOOKUP(B777,Players!$A$2:$E$251,5,FALSE),"")</f>
        <v>0</v>
      </c>
      <c r="H777" t="s">
        <v>884</v>
      </c>
    </row>
    <row r="778" spans="1:8" x14ac:dyDescent="0.2">
      <c r="A778" t="s">
        <v>650</v>
      </c>
      <c r="B778" t="s">
        <v>471</v>
      </c>
      <c r="C778" t="str">
        <f>IFERROR(VLOOKUP(B778,Players!$A$2:$E$251,2,FALSE),"")</f>
        <v>Devdutt Padikkal</v>
      </c>
      <c r="D778" t="str">
        <f>IFERROR(VLOOKUP(B778,Players!$A$2:$E$251,3,FALSE),"")</f>
        <v>BAT</v>
      </c>
      <c r="E778" t="str">
        <f>IFERROR(VLOOKUP(B778,Players!$A$2:$E$251,4,FALSE),"")</f>
        <v>RCB</v>
      </c>
      <c r="F778">
        <f>IFERROR(VLOOKUP(B778,Players!$A$2:$E$251,5,FALSE),"")</f>
        <v>0</v>
      </c>
      <c r="H778" t="s">
        <v>884</v>
      </c>
    </row>
    <row r="779" spans="1:8" x14ac:dyDescent="0.2">
      <c r="A779" t="s">
        <v>650</v>
      </c>
      <c r="B779" t="s">
        <v>473</v>
      </c>
      <c r="C779" t="str">
        <f>IFERROR(VLOOKUP(B779,Players!$A$2:$E$251,2,FALSE),"")</f>
        <v>Virat Kohli</v>
      </c>
      <c r="D779" t="str">
        <f>IFERROR(VLOOKUP(B779,Players!$A$2:$E$251,3,FALSE),"")</f>
        <v>BAT</v>
      </c>
      <c r="E779" t="str">
        <f>IFERROR(VLOOKUP(B779,Players!$A$2:$E$251,4,FALSE),"")</f>
        <v>RCB</v>
      </c>
      <c r="F779">
        <f>IFERROR(VLOOKUP(B779,Players!$A$2:$E$251,5,FALSE),"")</f>
        <v>0</v>
      </c>
      <c r="H779" t="s">
        <v>884</v>
      </c>
    </row>
    <row r="780" spans="1:8" x14ac:dyDescent="0.2">
      <c r="A780" t="s">
        <v>650</v>
      </c>
      <c r="B780" t="s">
        <v>475</v>
      </c>
      <c r="C780" t="str">
        <f>IFERROR(VLOOKUP(B780,Players!$A$2:$E$251,2,FALSE),"")</f>
        <v>Phil Salt</v>
      </c>
      <c r="D780" t="str">
        <f>IFERROR(VLOOKUP(B780,Players!$A$2:$E$251,3,FALSE),"")</f>
        <v>WK</v>
      </c>
      <c r="E780" t="str">
        <f>IFERROR(VLOOKUP(B780,Players!$A$2:$E$251,4,FALSE),"")</f>
        <v>RCB</v>
      </c>
      <c r="F780">
        <f>IFERROR(VLOOKUP(B780,Players!$A$2:$E$251,5,FALSE),"")</f>
        <v>0</v>
      </c>
      <c r="H780" t="s">
        <v>884</v>
      </c>
    </row>
    <row r="781" spans="1:8" x14ac:dyDescent="0.2">
      <c r="A781" t="s">
        <v>650</v>
      </c>
      <c r="B781" t="s">
        <v>477</v>
      </c>
      <c r="C781" t="str">
        <f>IFERROR(VLOOKUP(B781,Players!$A$2:$E$251,2,FALSE),"")</f>
        <v>Jitesh Sharma</v>
      </c>
      <c r="D781" t="str">
        <f>IFERROR(VLOOKUP(B781,Players!$A$2:$E$251,3,FALSE),"")</f>
        <v>WK</v>
      </c>
      <c r="E781" t="str">
        <f>IFERROR(VLOOKUP(B781,Players!$A$2:$E$251,4,FALSE),"")</f>
        <v>RCB</v>
      </c>
      <c r="F781">
        <f>IFERROR(VLOOKUP(B781,Players!$A$2:$E$251,5,FALSE),"")</f>
        <v>0</v>
      </c>
      <c r="H781" t="s">
        <v>884</v>
      </c>
    </row>
    <row r="782" spans="1:8" x14ac:dyDescent="0.2">
      <c r="A782" t="s">
        <v>650</v>
      </c>
      <c r="B782" t="s">
        <v>479</v>
      </c>
      <c r="C782" t="str">
        <f>IFERROR(VLOOKUP(B782,Players!$A$2:$E$251,2,FALSE),"")</f>
        <v>Jordan Cox</v>
      </c>
      <c r="D782" t="str">
        <f>IFERROR(VLOOKUP(B782,Players!$A$2:$E$251,3,FALSE),"")</f>
        <v>WK</v>
      </c>
      <c r="E782" t="str">
        <f>IFERROR(VLOOKUP(B782,Players!$A$2:$E$251,4,FALSE),"")</f>
        <v>RCB</v>
      </c>
      <c r="F782">
        <f>IFERROR(VLOOKUP(B782,Players!$A$2:$E$251,5,FALSE),"")</f>
        <v>0</v>
      </c>
      <c r="H782" t="s">
        <v>884</v>
      </c>
    </row>
    <row r="783" spans="1:8" x14ac:dyDescent="0.2">
      <c r="A783" t="s">
        <v>650</v>
      </c>
      <c r="B783" t="s">
        <v>481</v>
      </c>
      <c r="C783" t="str">
        <f>IFERROR(VLOOKUP(B783,Players!$A$2:$E$251,2,FALSE),"")</f>
        <v>Krunal Pandya</v>
      </c>
      <c r="D783" t="str">
        <f>IFERROR(VLOOKUP(B783,Players!$A$2:$E$251,3,FALSE),"")</f>
        <v>AR</v>
      </c>
      <c r="E783" t="str">
        <f>IFERROR(VLOOKUP(B783,Players!$A$2:$E$251,4,FALSE),"")</f>
        <v>RCB</v>
      </c>
      <c r="F783">
        <f>IFERROR(VLOOKUP(B783,Players!$A$2:$E$251,5,FALSE),"")</f>
        <v>0</v>
      </c>
      <c r="H783" t="s">
        <v>884</v>
      </c>
    </row>
    <row r="784" spans="1:8" x14ac:dyDescent="0.2">
      <c r="A784" t="s">
        <v>650</v>
      </c>
      <c r="B784" t="s">
        <v>483</v>
      </c>
      <c r="C784" t="str">
        <f>IFERROR(VLOOKUP(B784,Players!$A$2:$E$251,2,FALSE),"")</f>
        <v>Swapnil Singh</v>
      </c>
      <c r="D784" t="str">
        <f>IFERROR(VLOOKUP(B784,Players!$A$2:$E$251,3,FALSE),"")</f>
        <v>AR</v>
      </c>
      <c r="E784" t="str">
        <f>IFERROR(VLOOKUP(B784,Players!$A$2:$E$251,4,FALSE),"")</f>
        <v>RCB</v>
      </c>
      <c r="F784">
        <f>IFERROR(VLOOKUP(B784,Players!$A$2:$E$251,5,FALSE),"")</f>
        <v>0</v>
      </c>
      <c r="H784" t="s">
        <v>884</v>
      </c>
    </row>
    <row r="785" spans="1:8" x14ac:dyDescent="0.2">
      <c r="A785" t="s">
        <v>650</v>
      </c>
      <c r="B785" t="s">
        <v>485</v>
      </c>
      <c r="C785" t="str">
        <f>IFERROR(VLOOKUP(B785,Players!$A$2:$E$251,2,FALSE),"")</f>
        <v>Tim David</v>
      </c>
      <c r="D785" t="str">
        <f>IFERROR(VLOOKUP(B785,Players!$A$2:$E$251,3,FALSE),"")</f>
        <v>AR</v>
      </c>
      <c r="E785" t="str">
        <f>IFERROR(VLOOKUP(B785,Players!$A$2:$E$251,4,FALSE),"")</f>
        <v>RCB</v>
      </c>
      <c r="F785">
        <f>IFERROR(VLOOKUP(B785,Players!$A$2:$E$251,5,FALSE),"")</f>
        <v>0</v>
      </c>
      <c r="H785" t="s">
        <v>884</v>
      </c>
    </row>
    <row r="786" spans="1:8" x14ac:dyDescent="0.2">
      <c r="A786" t="s">
        <v>650</v>
      </c>
      <c r="B786" t="s">
        <v>487</v>
      </c>
      <c r="C786" t="str">
        <f>IFERROR(VLOOKUP(B786,Players!$A$2:$E$251,2,FALSE),"")</f>
        <v>Romario Shepherd</v>
      </c>
      <c r="D786" t="str">
        <f>IFERROR(VLOOKUP(B786,Players!$A$2:$E$251,3,FALSE),"")</f>
        <v>AR</v>
      </c>
      <c r="E786" t="str">
        <f>IFERROR(VLOOKUP(B786,Players!$A$2:$E$251,4,FALSE),"")</f>
        <v>RCB</v>
      </c>
      <c r="F786">
        <f>IFERROR(VLOOKUP(B786,Players!$A$2:$E$251,5,FALSE),"")</f>
        <v>0</v>
      </c>
      <c r="H786" t="s">
        <v>884</v>
      </c>
    </row>
    <row r="787" spans="1:8" x14ac:dyDescent="0.2">
      <c r="A787" t="s">
        <v>650</v>
      </c>
      <c r="B787" t="s">
        <v>489</v>
      </c>
      <c r="C787" t="str">
        <f>IFERROR(VLOOKUP(B787,Players!$A$2:$E$251,2,FALSE),"")</f>
        <v>Jacob Bethell</v>
      </c>
      <c r="D787" t="str">
        <f>IFERROR(VLOOKUP(B787,Players!$A$2:$E$251,3,FALSE),"")</f>
        <v>AR</v>
      </c>
      <c r="E787" t="str">
        <f>IFERROR(VLOOKUP(B787,Players!$A$2:$E$251,4,FALSE),"")</f>
        <v>RCB</v>
      </c>
      <c r="F787">
        <f>IFERROR(VLOOKUP(B787,Players!$A$2:$E$251,5,FALSE),"")</f>
        <v>0</v>
      </c>
      <c r="H787" t="s">
        <v>884</v>
      </c>
    </row>
    <row r="788" spans="1:8" x14ac:dyDescent="0.2">
      <c r="A788" t="s">
        <v>650</v>
      </c>
      <c r="B788" t="s">
        <v>491</v>
      </c>
      <c r="C788" t="str">
        <f>IFERROR(VLOOKUP(B788,Players!$A$2:$E$251,2,FALSE),"")</f>
        <v>Venkatesh Iyer</v>
      </c>
      <c r="D788" t="str">
        <f>IFERROR(VLOOKUP(B788,Players!$A$2:$E$251,3,FALSE),"")</f>
        <v>AR</v>
      </c>
      <c r="E788" t="str">
        <f>IFERROR(VLOOKUP(B788,Players!$A$2:$E$251,4,FALSE),"")</f>
        <v>RCB</v>
      </c>
      <c r="F788">
        <f>IFERROR(VLOOKUP(B788,Players!$A$2:$E$251,5,FALSE),"")</f>
        <v>0</v>
      </c>
      <c r="H788" t="s">
        <v>884</v>
      </c>
    </row>
    <row r="789" spans="1:8" x14ac:dyDescent="0.2">
      <c r="A789" t="s">
        <v>650</v>
      </c>
      <c r="B789" t="s">
        <v>493</v>
      </c>
      <c r="C789" t="str">
        <f>IFERROR(VLOOKUP(B789,Players!$A$2:$E$251,2,FALSE),"")</f>
        <v>Satvik Deswal</v>
      </c>
      <c r="D789" t="str">
        <f>IFERROR(VLOOKUP(B789,Players!$A$2:$E$251,3,FALSE),"")</f>
        <v>AR</v>
      </c>
      <c r="E789" t="str">
        <f>IFERROR(VLOOKUP(B789,Players!$A$2:$E$251,4,FALSE),"")</f>
        <v>RCB</v>
      </c>
      <c r="F789">
        <f>IFERROR(VLOOKUP(B789,Players!$A$2:$E$251,5,FALSE),"")</f>
        <v>0</v>
      </c>
      <c r="H789" t="s">
        <v>884</v>
      </c>
    </row>
    <row r="790" spans="1:8" x14ac:dyDescent="0.2">
      <c r="A790" t="s">
        <v>650</v>
      </c>
      <c r="B790" t="s">
        <v>495</v>
      </c>
      <c r="C790" t="str">
        <f>IFERROR(VLOOKUP(B790,Players!$A$2:$E$251,2,FALSE),"")</f>
        <v>Mangesh Yadav</v>
      </c>
      <c r="D790" t="str">
        <f>IFERROR(VLOOKUP(B790,Players!$A$2:$E$251,3,FALSE),"")</f>
        <v>AR</v>
      </c>
      <c r="E790" t="str">
        <f>IFERROR(VLOOKUP(B790,Players!$A$2:$E$251,4,FALSE),"")</f>
        <v>RCB</v>
      </c>
      <c r="F790">
        <f>IFERROR(VLOOKUP(B790,Players!$A$2:$E$251,5,FALSE),"")</f>
        <v>0</v>
      </c>
      <c r="H790" t="s">
        <v>884</v>
      </c>
    </row>
    <row r="791" spans="1:8" x14ac:dyDescent="0.2">
      <c r="A791" t="s">
        <v>650</v>
      </c>
      <c r="B791" t="s">
        <v>497</v>
      </c>
      <c r="C791" t="str">
        <f>IFERROR(VLOOKUP(B791,Players!$A$2:$E$251,2,FALSE),"")</f>
        <v>Vicky Ostwal</v>
      </c>
      <c r="D791" t="str">
        <f>IFERROR(VLOOKUP(B791,Players!$A$2:$E$251,3,FALSE),"")</f>
        <v>AR</v>
      </c>
      <c r="E791" t="str">
        <f>IFERROR(VLOOKUP(B791,Players!$A$2:$E$251,4,FALSE),"")</f>
        <v>RCB</v>
      </c>
      <c r="F791">
        <f>IFERROR(VLOOKUP(B791,Players!$A$2:$E$251,5,FALSE),"")</f>
        <v>0</v>
      </c>
      <c r="H791" t="s">
        <v>884</v>
      </c>
    </row>
    <row r="792" spans="1:8" x14ac:dyDescent="0.2">
      <c r="A792" t="s">
        <v>650</v>
      </c>
      <c r="B792" t="s">
        <v>499</v>
      </c>
      <c r="C792" t="str">
        <f>IFERROR(VLOOKUP(B792,Players!$A$2:$E$251,2,FALSE),"")</f>
        <v>Vihaan Malhotra</v>
      </c>
      <c r="D792" t="str">
        <f>IFERROR(VLOOKUP(B792,Players!$A$2:$E$251,3,FALSE),"")</f>
        <v>AR</v>
      </c>
      <c r="E792" t="str">
        <f>IFERROR(VLOOKUP(B792,Players!$A$2:$E$251,4,FALSE),"")</f>
        <v>RCB</v>
      </c>
      <c r="F792">
        <f>IFERROR(VLOOKUP(B792,Players!$A$2:$E$251,5,FALSE),"")</f>
        <v>0</v>
      </c>
      <c r="H792" t="s">
        <v>884</v>
      </c>
    </row>
    <row r="793" spans="1:8" x14ac:dyDescent="0.2">
      <c r="A793" t="s">
        <v>650</v>
      </c>
      <c r="B793" t="s">
        <v>501</v>
      </c>
      <c r="C793" t="str">
        <f>IFERROR(VLOOKUP(B793,Players!$A$2:$E$251,2,FALSE),"")</f>
        <v>Kanishk Chouhan</v>
      </c>
      <c r="D793" t="str">
        <f>IFERROR(VLOOKUP(B793,Players!$A$2:$E$251,3,FALSE),"")</f>
        <v>AR</v>
      </c>
      <c r="E793" t="str">
        <f>IFERROR(VLOOKUP(B793,Players!$A$2:$E$251,4,FALSE),"")</f>
        <v>RCB</v>
      </c>
      <c r="F793">
        <f>IFERROR(VLOOKUP(B793,Players!$A$2:$E$251,5,FALSE),"")</f>
        <v>0</v>
      </c>
      <c r="H793" t="s">
        <v>884</v>
      </c>
    </row>
    <row r="794" spans="1:8" x14ac:dyDescent="0.2">
      <c r="A794" t="s">
        <v>650</v>
      </c>
      <c r="B794" t="s">
        <v>503</v>
      </c>
      <c r="C794" t="str">
        <f>IFERROR(VLOOKUP(B794,Players!$A$2:$E$251,2,FALSE),"")</f>
        <v>Josh Hazlewood</v>
      </c>
      <c r="D794" t="str">
        <f>IFERROR(VLOOKUP(B794,Players!$A$2:$E$251,3,FALSE),"")</f>
        <v>BWL</v>
      </c>
      <c r="E794" t="str">
        <f>IFERROR(VLOOKUP(B794,Players!$A$2:$E$251,4,FALSE),"")</f>
        <v>RCB</v>
      </c>
      <c r="F794">
        <f>IFERROR(VLOOKUP(B794,Players!$A$2:$E$251,5,FALSE),"")</f>
        <v>0</v>
      </c>
      <c r="H794" t="s">
        <v>884</v>
      </c>
    </row>
    <row r="795" spans="1:8" x14ac:dyDescent="0.2">
      <c r="A795" t="s">
        <v>650</v>
      </c>
      <c r="B795" t="s">
        <v>505</v>
      </c>
      <c r="C795" t="str">
        <f>IFERROR(VLOOKUP(B795,Players!$A$2:$E$251,2,FALSE),"")</f>
        <v>Rasikh Dar</v>
      </c>
      <c r="D795" t="str">
        <f>IFERROR(VLOOKUP(B795,Players!$A$2:$E$251,3,FALSE),"")</f>
        <v>BWL</v>
      </c>
      <c r="E795" t="str">
        <f>IFERROR(VLOOKUP(B795,Players!$A$2:$E$251,4,FALSE),"")</f>
        <v>RCB</v>
      </c>
      <c r="F795">
        <f>IFERROR(VLOOKUP(B795,Players!$A$2:$E$251,5,FALSE),"")</f>
        <v>0</v>
      </c>
      <c r="H795" t="s">
        <v>884</v>
      </c>
    </row>
    <row r="796" spans="1:8" x14ac:dyDescent="0.2">
      <c r="A796" t="s">
        <v>650</v>
      </c>
      <c r="B796" t="s">
        <v>507</v>
      </c>
      <c r="C796" t="str">
        <f>IFERROR(VLOOKUP(B796,Players!$A$2:$E$251,2,FALSE),"")</f>
        <v>Suyash Sharma</v>
      </c>
      <c r="D796" t="str">
        <f>IFERROR(VLOOKUP(B796,Players!$A$2:$E$251,3,FALSE),"")</f>
        <v>BWL</v>
      </c>
      <c r="E796" t="str">
        <f>IFERROR(VLOOKUP(B796,Players!$A$2:$E$251,4,FALSE),"")</f>
        <v>RCB</v>
      </c>
      <c r="F796">
        <f>IFERROR(VLOOKUP(B796,Players!$A$2:$E$251,5,FALSE),"")</f>
        <v>0</v>
      </c>
      <c r="H796" t="s">
        <v>884</v>
      </c>
    </row>
    <row r="797" spans="1:8" x14ac:dyDescent="0.2">
      <c r="A797" t="s">
        <v>650</v>
      </c>
      <c r="B797" t="s">
        <v>509</v>
      </c>
      <c r="C797" t="str">
        <f>IFERROR(VLOOKUP(B797,Players!$A$2:$E$251,2,FALSE),"")</f>
        <v>Bhuvneshwar Kumar</v>
      </c>
      <c r="D797" t="str">
        <f>IFERROR(VLOOKUP(B797,Players!$A$2:$E$251,3,FALSE),"")</f>
        <v>BWL</v>
      </c>
      <c r="E797" t="str">
        <f>IFERROR(VLOOKUP(B797,Players!$A$2:$E$251,4,FALSE),"")</f>
        <v>RCB</v>
      </c>
      <c r="F797">
        <f>IFERROR(VLOOKUP(B797,Players!$A$2:$E$251,5,FALSE),"")</f>
        <v>0</v>
      </c>
      <c r="H797" t="s">
        <v>884</v>
      </c>
    </row>
    <row r="798" spans="1:8" x14ac:dyDescent="0.2">
      <c r="A798" t="s">
        <v>650</v>
      </c>
      <c r="B798" t="s">
        <v>511</v>
      </c>
      <c r="C798" t="str">
        <f>IFERROR(VLOOKUP(B798,Players!$A$2:$E$251,2,FALSE),"")</f>
        <v>Nuwan Thushara</v>
      </c>
      <c r="D798" t="str">
        <f>IFERROR(VLOOKUP(B798,Players!$A$2:$E$251,3,FALSE),"")</f>
        <v>BWL</v>
      </c>
      <c r="E798" t="str">
        <f>IFERROR(VLOOKUP(B798,Players!$A$2:$E$251,4,FALSE),"")</f>
        <v>RCB</v>
      </c>
      <c r="F798">
        <f>IFERROR(VLOOKUP(B798,Players!$A$2:$E$251,5,FALSE),"")</f>
        <v>0</v>
      </c>
      <c r="H798" t="s">
        <v>884</v>
      </c>
    </row>
    <row r="799" spans="1:8" x14ac:dyDescent="0.2">
      <c r="A799" t="s">
        <v>650</v>
      </c>
      <c r="B799" t="s">
        <v>513</v>
      </c>
      <c r="C799" t="str">
        <f>IFERROR(VLOOKUP(B799,Players!$A$2:$E$251,2,FALSE),"")</f>
        <v>Abhinandan Singh</v>
      </c>
      <c r="D799" t="str">
        <f>IFERROR(VLOOKUP(B799,Players!$A$2:$E$251,3,FALSE),"")</f>
        <v>BWL</v>
      </c>
      <c r="E799" t="str">
        <f>IFERROR(VLOOKUP(B799,Players!$A$2:$E$251,4,FALSE),"")</f>
        <v>RCB</v>
      </c>
      <c r="F799">
        <f>IFERROR(VLOOKUP(B799,Players!$A$2:$E$251,5,FALSE),"")</f>
        <v>0</v>
      </c>
      <c r="H799" t="s">
        <v>884</v>
      </c>
    </row>
    <row r="800" spans="1:8" x14ac:dyDescent="0.2">
      <c r="A800" t="s">
        <v>650</v>
      </c>
      <c r="B800" t="s">
        <v>515</v>
      </c>
      <c r="C800" t="str">
        <f>IFERROR(VLOOKUP(B800,Players!$A$2:$E$251,2,FALSE),"")</f>
        <v>Jacob Duffy</v>
      </c>
      <c r="D800" t="str">
        <f>IFERROR(VLOOKUP(B800,Players!$A$2:$E$251,3,FALSE),"")</f>
        <v>BWL</v>
      </c>
      <c r="E800" t="str">
        <f>IFERROR(VLOOKUP(B800,Players!$A$2:$E$251,4,FALSE),"")</f>
        <v>RCB</v>
      </c>
      <c r="F800">
        <f>IFERROR(VLOOKUP(B800,Players!$A$2:$E$251,5,FALSE),"")</f>
        <v>0</v>
      </c>
      <c r="H800" t="s">
        <v>884</v>
      </c>
    </row>
    <row r="801" spans="1:8" x14ac:dyDescent="0.2">
      <c r="A801" t="s">
        <v>650</v>
      </c>
      <c r="B801" t="s">
        <v>517</v>
      </c>
      <c r="C801" t="str">
        <f>IFERROR(VLOOKUP(B801,Players!$A$2:$E$251,2,FALSE),"")</f>
        <v>Yash Dayal</v>
      </c>
      <c r="D801" t="str">
        <f>IFERROR(VLOOKUP(B801,Players!$A$2:$E$251,3,FALSE),"")</f>
        <v>BWL</v>
      </c>
      <c r="E801" t="str">
        <f>IFERROR(VLOOKUP(B801,Players!$A$2:$E$251,4,FALSE),"")</f>
        <v>RCB</v>
      </c>
      <c r="F801">
        <f>IFERROR(VLOOKUP(B801,Players!$A$2:$E$251,5,FALSE),"")</f>
        <v>0</v>
      </c>
      <c r="H801" t="s">
        <v>884</v>
      </c>
    </row>
    <row r="802" spans="1:8" x14ac:dyDescent="0.2">
      <c r="A802" t="s">
        <v>655</v>
      </c>
      <c r="B802" t="s">
        <v>363</v>
      </c>
      <c r="C802" t="str">
        <f>IFERROR(VLOOKUP(B802,Players!$A$2:$E$251,2,FALSE),"")</f>
        <v>Shreyas Iyer</v>
      </c>
      <c r="D802" t="str">
        <f>IFERROR(VLOOKUP(B802,Players!$A$2:$E$251,3,FALSE),"")</f>
        <v>BAT</v>
      </c>
      <c r="E802" t="str">
        <f>IFERROR(VLOOKUP(B802,Players!$A$2:$E$251,4,FALSE),"")</f>
        <v>PBKS</v>
      </c>
      <c r="F802">
        <f>IFERROR(VLOOKUP(B802,Players!$A$2:$E$251,5,FALSE),"")</f>
        <v>0</v>
      </c>
      <c r="H802" t="s">
        <v>890</v>
      </c>
    </row>
    <row r="803" spans="1:8" x14ac:dyDescent="0.2">
      <c r="A803" t="s">
        <v>655</v>
      </c>
      <c r="B803" t="s">
        <v>367</v>
      </c>
      <c r="C803" t="str">
        <f>IFERROR(VLOOKUP(B803,Players!$A$2:$E$251,2,FALSE),"")</f>
        <v>Nehal Wadhera</v>
      </c>
      <c r="D803" t="str">
        <f>IFERROR(VLOOKUP(B803,Players!$A$2:$E$251,3,FALSE),"")</f>
        <v>BAT</v>
      </c>
      <c r="E803" t="str">
        <f>IFERROR(VLOOKUP(B803,Players!$A$2:$E$251,4,FALSE),"")</f>
        <v>PBKS</v>
      </c>
      <c r="F803">
        <f>IFERROR(VLOOKUP(B803,Players!$A$2:$E$251,5,FALSE),"")</f>
        <v>0</v>
      </c>
      <c r="H803" t="s">
        <v>890</v>
      </c>
    </row>
    <row r="804" spans="1:8" x14ac:dyDescent="0.2">
      <c r="A804" t="s">
        <v>655</v>
      </c>
      <c r="B804" t="s">
        <v>369</v>
      </c>
      <c r="C804" t="str">
        <f>IFERROR(VLOOKUP(B804,Players!$A$2:$E$251,2,FALSE),"")</f>
        <v>Vishnu Vinod</v>
      </c>
      <c r="D804" t="str">
        <f>IFERROR(VLOOKUP(B804,Players!$A$2:$E$251,3,FALSE),"")</f>
        <v>WK</v>
      </c>
      <c r="E804" t="str">
        <f>IFERROR(VLOOKUP(B804,Players!$A$2:$E$251,4,FALSE),"")</f>
        <v>PBKS</v>
      </c>
      <c r="F804">
        <f>IFERROR(VLOOKUP(B804,Players!$A$2:$E$251,5,FALSE),"")</f>
        <v>0</v>
      </c>
      <c r="H804" t="s">
        <v>890</v>
      </c>
    </row>
    <row r="805" spans="1:8" x14ac:dyDescent="0.2">
      <c r="A805" t="s">
        <v>655</v>
      </c>
      <c r="B805" t="s">
        <v>371</v>
      </c>
      <c r="C805" t="str">
        <f>IFERROR(VLOOKUP(B805,Players!$A$2:$E$251,2,FALSE),"")</f>
        <v>Harnoor Pannu</v>
      </c>
      <c r="D805" t="str">
        <f>IFERROR(VLOOKUP(B805,Players!$A$2:$E$251,3,FALSE),"")</f>
        <v>BAT</v>
      </c>
      <c r="E805" t="str">
        <f>IFERROR(VLOOKUP(B805,Players!$A$2:$E$251,4,FALSE),"")</f>
        <v>PBKS</v>
      </c>
      <c r="F805">
        <f>IFERROR(VLOOKUP(B805,Players!$A$2:$E$251,5,FALSE),"")</f>
        <v>0</v>
      </c>
      <c r="H805" t="s">
        <v>890</v>
      </c>
    </row>
    <row r="806" spans="1:8" x14ac:dyDescent="0.2">
      <c r="A806" t="s">
        <v>655</v>
      </c>
      <c r="B806" t="s">
        <v>373</v>
      </c>
      <c r="C806" t="str">
        <f>IFERROR(VLOOKUP(B806,Players!$A$2:$E$251,2,FALSE),"")</f>
        <v>Pyla Avinash</v>
      </c>
      <c r="D806" t="str">
        <f>IFERROR(VLOOKUP(B806,Players!$A$2:$E$251,3,FALSE),"")</f>
        <v>BAT</v>
      </c>
      <c r="E806" t="str">
        <f>IFERROR(VLOOKUP(B806,Players!$A$2:$E$251,4,FALSE),"")</f>
        <v>PBKS</v>
      </c>
      <c r="F806">
        <f>IFERROR(VLOOKUP(B806,Players!$A$2:$E$251,5,FALSE),"")</f>
        <v>0</v>
      </c>
      <c r="H806" t="s">
        <v>890</v>
      </c>
    </row>
    <row r="807" spans="1:8" x14ac:dyDescent="0.2">
      <c r="A807" t="s">
        <v>655</v>
      </c>
      <c r="B807" t="s">
        <v>375</v>
      </c>
      <c r="C807" t="str">
        <f>IFERROR(VLOOKUP(B807,Players!$A$2:$E$251,2,FALSE),"")</f>
        <v>Prabhsimran Singh</v>
      </c>
      <c r="D807" t="str">
        <f>IFERROR(VLOOKUP(B807,Players!$A$2:$E$251,3,FALSE),"")</f>
        <v>WK</v>
      </c>
      <c r="E807" t="str">
        <f>IFERROR(VLOOKUP(B807,Players!$A$2:$E$251,4,FALSE),"")</f>
        <v>PBKS</v>
      </c>
      <c r="F807">
        <f>IFERROR(VLOOKUP(B807,Players!$A$2:$E$251,5,FALSE),"")</f>
        <v>0</v>
      </c>
      <c r="H807" t="s">
        <v>890</v>
      </c>
    </row>
    <row r="808" spans="1:8" x14ac:dyDescent="0.2">
      <c r="A808" t="s">
        <v>655</v>
      </c>
      <c r="B808" t="s">
        <v>377</v>
      </c>
      <c r="C808" t="str">
        <f>IFERROR(VLOOKUP(B808,Players!$A$2:$E$251,2,FALSE),"")</f>
        <v>Shashank Singh</v>
      </c>
      <c r="D808" t="str">
        <f>IFERROR(VLOOKUP(B808,Players!$A$2:$E$251,3,FALSE),"")</f>
        <v>BAT</v>
      </c>
      <c r="E808" t="str">
        <f>IFERROR(VLOOKUP(B808,Players!$A$2:$E$251,4,FALSE),"")</f>
        <v>PBKS</v>
      </c>
      <c r="F808">
        <f>IFERROR(VLOOKUP(B808,Players!$A$2:$E$251,5,FALSE),"")</f>
        <v>0</v>
      </c>
      <c r="H808" t="s">
        <v>890</v>
      </c>
    </row>
    <row r="809" spans="1:8" x14ac:dyDescent="0.2">
      <c r="A809" t="s">
        <v>655</v>
      </c>
      <c r="B809" t="s">
        <v>379</v>
      </c>
      <c r="C809" t="str">
        <f>IFERROR(VLOOKUP(B809,Players!$A$2:$E$251,2,FALSE),"")</f>
        <v>Marcus Stoinis</v>
      </c>
      <c r="D809" t="str">
        <f>IFERROR(VLOOKUP(B809,Players!$A$2:$E$251,3,FALSE),"")</f>
        <v>AR</v>
      </c>
      <c r="E809" t="str">
        <f>IFERROR(VLOOKUP(B809,Players!$A$2:$E$251,4,FALSE),"")</f>
        <v>PBKS</v>
      </c>
      <c r="F809">
        <f>IFERROR(VLOOKUP(B809,Players!$A$2:$E$251,5,FALSE),"")</f>
        <v>0</v>
      </c>
      <c r="H809" t="s">
        <v>890</v>
      </c>
    </row>
    <row r="810" spans="1:8" x14ac:dyDescent="0.2">
      <c r="A810" t="s">
        <v>655</v>
      </c>
      <c r="B810" t="s">
        <v>381</v>
      </c>
      <c r="C810" t="str">
        <f>IFERROR(VLOOKUP(B810,Players!$A$2:$E$251,2,FALSE),"")</f>
        <v>Harpreet Brar</v>
      </c>
      <c r="D810" t="str">
        <f>IFERROR(VLOOKUP(B810,Players!$A$2:$E$251,3,FALSE),"")</f>
        <v>AR</v>
      </c>
      <c r="E810" t="str">
        <f>IFERROR(VLOOKUP(B810,Players!$A$2:$E$251,4,FALSE),"")</f>
        <v>PBKS</v>
      </c>
      <c r="F810">
        <f>IFERROR(VLOOKUP(B810,Players!$A$2:$E$251,5,FALSE),"")</f>
        <v>0</v>
      </c>
      <c r="H810" t="s">
        <v>890</v>
      </c>
    </row>
    <row r="811" spans="1:8" x14ac:dyDescent="0.2">
      <c r="A811" t="s">
        <v>655</v>
      </c>
      <c r="B811" t="s">
        <v>383</v>
      </c>
      <c r="C811" t="str">
        <f>IFERROR(VLOOKUP(B811,Players!$A$2:$E$251,2,FALSE),"")</f>
        <v>Marco Jansen</v>
      </c>
      <c r="D811" t="str">
        <f>IFERROR(VLOOKUP(B811,Players!$A$2:$E$251,3,FALSE),"")</f>
        <v>AR</v>
      </c>
      <c r="E811" t="str">
        <f>IFERROR(VLOOKUP(B811,Players!$A$2:$E$251,4,FALSE),"")</f>
        <v>PBKS</v>
      </c>
      <c r="F811">
        <f>IFERROR(VLOOKUP(B811,Players!$A$2:$E$251,5,FALSE),"")</f>
        <v>0</v>
      </c>
      <c r="H811" t="s">
        <v>890</v>
      </c>
    </row>
    <row r="812" spans="1:8" x14ac:dyDescent="0.2">
      <c r="A812" t="s">
        <v>655</v>
      </c>
      <c r="B812" t="s">
        <v>385</v>
      </c>
      <c r="C812" t="str">
        <f>IFERROR(VLOOKUP(B812,Players!$A$2:$E$251,2,FALSE),"")</f>
        <v>Azmatullah Omarzai</v>
      </c>
      <c r="D812" t="str">
        <f>IFERROR(VLOOKUP(B812,Players!$A$2:$E$251,3,FALSE),"")</f>
        <v>AR</v>
      </c>
      <c r="E812" t="str">
        <f>IFERROR(VLOOKUP(B812,Players!$A$2:$E$251,4,FALSE),"")</f>
        <v>PBKS</v>
      </c>
      <c r="F812">
        <f>IFERROR(VLOOKUP(B812,Players!$A$2:$E$251,5,FALSE),"")</f>
        <v>0</v>
      </c>
      <c r="H812" t="s">
        <v>890</v>
      </c>
    </row>
    <row r="813" spans="1:8" x14ac:dyDescent="0.2">
      <c r="A813" t="s">
        <v>655</v>
      </c>
      <c r="B813" t="s">
        <v>387</v>
      </c>
      <c r="C813" t="str">
        <f>IFERROR(VLOOKUP(B813,Players!$A$2:$E$251,2,FALSE),"")</f>
        <v>Priyansh Arya</v>
      </c>
      <c r="D813" t="str">
        <f>IFERROR(VLOOKUP(B813,Players!$A$2:$E$251,3,FALSE),"")</f>
        <v>AR</v>
      </c>
      <c r="E813" t="str">
        <f>IFERROR(VLOOKUP(B813,Players!$A$2:$E$251,4,FALSE),"")</f>
        <v>PBKS</v>
      </c>
      <c r="F813">
        <f>IFERROR(VLOOKUP(B813,Players!$A$2:$E$251,5,FALSE),"")</f>
        <v>0</v>
      </c>
      <c r="H813" t="s">
        <v>890</v>
      </c>
    </row>
    <row r="814" spans="1:8" x14ac:dyDescent="0.2">
      <c r="A814" t="s">
        <v>655</v>
      </c>
      <c r="B814" t="s">
        <v>389</v>
      </c>
      <c r="C814" t="str">
        <f>IFERROR(VLOOKUP(B814,Players!$A$2:$E$251,2,FALSE),"")</f>
        <v>Musheer Khan</v>
      </c>
      <c r="D814" t="str">
        <f>IFERROR(VLOOKUP(B814,Players!$A$2:$E$251,3,FALSE),"")</f>
        <v>AR</v>
      </c>
      <c r="E814" t="str">
        <f>IFERROR(VLOOKUP(B814,Players!$A$2:$E$251,4,FALSE),"")</f>
        <v>PBKS</v>
      </c>
      <c r="F814">
        <f>IFERROR(VLOOKUP(B814,Players!$A$2:$E$251,5,FALSE),"")</f>
        <v>0</v>
      </c>
      <c r="H814" t="s">
        <v>890</v>
      </c>
    </row>
    <row r="815" spans="1:8" x14ac:dyDescent="0.2">
      <c r="A815" t="s">
        <v>655</v>
      </c>
      <c r="B815" t="s">
        <v>391</v>
      </c>
      <c r="C815" t="str">
        <f>IFERROR(VLOOKUP(B815,Players!$A$2:$E$251,2,FALSE),"")</f>
        <v>Suryansh Shedge</v>
      </c>
      <c r="D815" t="str">
        <f>IFERROR(VLOOKUP(B815,Players!$A$2:$E$251,3,FALSE),"")</f>
        <v>AR</v>
      </c>
      <c r="E815" t="str">
        <f>IFERROR(VLOOKUP(B815,Players!$A$2:$E$251,4,FALSE),"")</f>
        <v>PBKS</v>
      </c>
      <c r="F815">
        <f>IFERROR(VLOOKUP(B815,Players!$A$2:$E$251,5,FALSE),"")</f>
        <v>0</v>
      </c>
      <c r="H815" t="s">
        <v>890</v>
      </c>
    </row>
    <row r="816" spans="1:8" x14ac:dyDescent="0.2">
      <c r="A816" t="s">
        <v>655</v>
      </c>
      <c r="B816" t="s">
        <v>393</v>
      </c>
      <c r="C816" t="str">
        <f>IFERROR(VLOOKUP(B816,Players!$A$2:$E$251,2,FALSE),"")</f>
        <v>Mitch Owen</v>
      </c>
      <c r="D816" t="str">
        <f>IFERROR(VLOOKUP(B816,Players!$A$2:$E$251,3,FALSE),"")</f>
        <v>AR</v>
      </c>
      <c r="E816" t="str">
        <f>IFERROR(VLOOKUP(B816,Players!$A$2:$E$251,4,FALSE),"")</f>
        <v>PBKS</v>
      </c>
      <c r="F816">
        <f>IFERROR(VLOOKUP(B816,Players!$A$2:$E$251,5,FALSE),"")</f>
        <v>0</v>
      </c>
      <c r="H816" t="s">
        <v>890</v>
      </c>
    </row>
    <row r="817" spans="1:8" x14ac:dyDescent="0.2">
      <c r="A817" t="s">
        <v>655</v>
      </c>
      <c r="B817" t="s">
        <v>395</v>
      </c>
      <c r="C817" t="str">
        <f>IFERROR(VLOOKUP(B817,Players!$A$2:$E$251,2,FALSE),"")</f>
        <v>Cooper Connolly</v>
      </c>
      <c r="D817" t="str">
        <f>IFERROR(VLOOKUP(B817,Players!$A$2:$E$251,3,FALSE),"")</f>
        <v>AR</v>
      </c>
      <c r="E817" t="str">
        <f>IFERROR(VLOOKUP(B817,Players!$A$2:$E$251,4,FALSE),"")</f>
        <v>PBKS</v>
      </c>
      <c r="F817">
        <f>IFERROR(VLOOKUP(B817,Players!$A$2:$E$251,5,FALSE),"")</f>
        <v>0</v>
      </c>
      <c r="H817" t="s">
        <v>890</v>
      </c>
    </row>
    <row r="818" spans="1:8" x14ac:dyDescent="0.2">
      <c r="A818" t="s">
        <v>655</v>
      </c>
      <c r="B818" t="s">
        <v>397</v>
      </c>
      <c r="C818" t="str">
        <f>IFERROR(VLOOKUP(B818,Players!$A$2:$E$251,2,FALSE),"")</f>
        <v>Ben Dwarshuis</v>
      </c>
      <c r="D818" t="str">
        <f>IFERROR(VLOOKUP(B818,Players!$A$2:$E$251,3,FALSE),"")</f>
        <v>AR</v>
      </c>
      <c r="E818" t="str">
        <f>IFERROR(VLOOKUP(B818,Players!$A$2:$E$251,4,FALSE),"")</f>
        <v>PBKS</v>
      </c>
      <c r="F818">
        <f>IFERROR(VLOOKUP(B818,Players!$A$2:$E$251,5,FALSE),"")</f>
        <v>0</v>
      </c>
      <c r="H818" t="s">
        <v>890</v>
      </c>
    </row>
    <row r="819" spans="1:8" x14ac:dyDescent="0.2">
      <c r="A819" t="s">
        <v>655</v>
      </c>
      <c r="B819" t="s">
        <v>399</v>
      </c>
      <c r="C819" t="str">
        <f>IFERROR(VLOOKUP(B819,Players!$A$2:$E$251,2,FALSE),"")</f>
        <v>Arshdeep Singh</v>
      </c>
      <c r="D819" t="str">
        <f>IFERROR(VLOOKUP(B819,Players!$A$2:$E$251,3,FALSE),"")</f>
        <v>BWL</v>
      </c>
      <c r="E819" t="str">
        <f>IFERROR(VLOOKUP(B819,Players!$A$2:$E$251,4,FALSE),"")</f>
        <v>PBKS</v>
      </c>
      <c r="F819">
        <f>IFERROR(VLOOKUP(B819,Players!$A$2:$E$251,5,FALSE),"")</f>
        <v>0</v>
      </c>
      <c r="H819" t="s">
        <v>890</v>
      </c>
    </row>
    <row r="820" spans="1:8" x14ac:dyDescent="0.2">
      <c r="A820" t="s">
        <v>655</v>
      </c>
      <c r="B820" t="s">
        <v>401</v>
      </c>
      <c r="C820" t="str">
        <f>IFERROR(VLOOKUP(B820,Players!$A$2:$E$251,2,FALSE),"")</f>
        <v>Yuzvendra Chahal</v>
      </c>
      <c r="D820" t="str">
        <f>IFERROR(VLOOKUP(B820,Players!$A$2:$E$251,3,FALSE),"")</f>
        <v>BWL</v>
      </c>
      <c r="E820" t="str">
        <f>IFERROR(VLOOKUP(B820,Players!$A$2:$E$251,4,FALSE),"")</f>
        <v>PBKS</v>
      </c>
      <c r="F820">
        <f>IFERROR(VLOOKUP(B820,Players!$A$2:$E$251,5,FALSE),"")</f>
        <v>0</v>
      </c>
      <c r="H820" t="s">
        <v>890</v>
      </c>
    </row>
    <row r="821" spans="1:8" x14ac:dyDescent="0.2">
      <c r="A821" t="s">
        <v>655</v>
      </c>
      <c r="B821" t="s">
        <v>403</v>
      </c>
      <c r="C821" t="str">
        <f>IFERROR(VLOOKUP(B821,Players!$A$2:$E$251,2,FALSE),"")</f>
        <v>Vyshak Vijaykumar</v>
      </c>
      <c r="D821" t="str">
        <f>IFERROR(VLOOKUP(B821,Players!$A$2:$E$251,3,FALSE),"")</f>
        <v>BWL</v>
      </c>
      <c r="E821" t="str">
        <f>IFERROR(VLOOKUP(B821,Players!$A$2:$E$251,4,FALSE),"")</f>
        <v>PBKS</v>
      </c>
      <c r="F821">
        <f>IFERROR(VLOOKUP(B821,Players!$A$2:$E$251,5,FALSE),"")</f>
        <v>0</v>
      </c>
      <c r="H821" t="s">
        <v>890</v>
      </c>
    </row>
    <row r="822" spans="1:8" x14ac:dyDescent="0.2">
      <c r="A822" t="s">
        <v>655</v>
      </c>
      <c r="B822" t="s">
        <v>405</v>
      </c>
      <c r="C822" t="str">
        <f>IFERROR(VLOOKUP(B822,Players!$A$2:$E$251,2,FALSE),"")</f>
        <v>Yash Thakur</v>
      </c>
      <c r="D822" t="str">
        <f>IFERROR(VLOOKUP(B822,Players!$A$2:$E$251,3,FALSE),"")</f>
        <v>BWL</v>
      </c>
      <c r="E822" t="str">
        <f>IFERROR(VLOOKUP(B822,Players!$A$2:$E$251,4,FALSE),"")</f>
        <v>PBKS</v>
      </c>
      <c r="F822">
        <f>IFERROR(VLOOKUP(B822,Players!$A$2:$E$251,5,FALSE),"")</f>
        <v>0</v>
      </c>
      <c r="H822" t="s">
        <v>890</v>
      </c>
    </row>
    <row r="823" spans="1:8" x14ac:dyDescent="0.2">
      <c r="A823" t="s">
        <v>655</v>
      </c>
      <c r="B823" t="s">
        <v>407</v>
      </c>
      <c r="C823" t="str">
        <f>IFERROR(VLOOKUP(B823,Players!$A$2:$E$251,2,FALSE),"")</f>
        <v>Xavier Bartlett</v>
      </c>
      <c r="D823" t="str">
        <f>IFERROR(VLOOKUP(B823,Players!$A$2:$E$251,3,FALSE),"")</f>
        <v>BWL</v>
      </c>
      <c r="E823" t="str">
        <f>IFERROR(VLOOKUP(B823,Players!$A$2:$E$251,4,FALSE),"")</f>
        <v>PBKS</v>
      </c>
      <c r="F823">
        <f>IFERROR(VLOOKUP(B823,Players!$A$2:$E$251,5,FALSE),"")</f>
        <v>0</v>
      </c>
      <c r="H823" t="s">
        <v>890</v>
      </c>
    </row>
    <row r="824" spans="1:8" x14ac:dyDescent="0.2">
      <c r="A824" t="s">
        <v>655</v>
      </c>
      <c r="B824" t="s">
        <v>409</v>
      </c>
      <c r="C824" t="str">
        <f>IFERROR(VLOOKUP(B824,Players!$A$2:$E$251,2,FALSE),"")</f>
        <v>Pravin Dubey</v>
      </c>
      <c r="D824" t="str">
        <f>IFERROR(VLOOKUP(B824,Players!$A$2:$E$251,3,FALSE),"")</f>
        <v>BWL</v>
      </c>
      <c r="E824" t="str">
        <f>IFERROR(VLOOKUP(B824,Players!$A$2:$E$251,4,FALSE),"")</f>
        <v>PBKS</v>
      </c>
      <c r="F824">
        <f>IFERROR(VLOOKUP(B824,Players!$A$2:$E$251,5,FALSE),"")</f>
        <v>0</v>
      </c>
      <c r="H824" t="s">
        <v>890</v>
      </c>
    </row>
    <row r="825" spans="1:8" x14ac:dyDescent="0.2">
      <c r="A825" t="s">
        <v>655</v>
      </c>
      <c r="B825" t="s">
        <v>411</v>
      </c>
      <c r="C825" t="str">
        <f>IFERROR(VLOOKUP(B825,Players!$A$2:$E$251,2,FALSE),"")</f>
        <v>Vishal Nishad</v>
      </c>
      <c r="D825" t="str">
        <f>IFERROR(VLOOKUP(B825,Players!$A$2:$E$251,3,FALSE),"")</f>
        <v>BWL</v>
      </c>
      <c r="E825" t="str">
        <f>IFERROR(VLOOKUP(B825,Players!$A$2:$E$251,4,FALSE),"")</f>
        <v>PBKS</v>
      </c>
      <c r="F825">
        <f>IFERROR(VLOOKUP(B825,Players!$A$2:$E$251,5,FALSE),"")</f>
        <v>0</v>
      </c>
      <c r="H825" t="s">
        <v>890</v>
      </c>
    </row>
    <row r="826" spans="1:8" x14ac:dyDescent="0.2">
      <c r="A826" t="s">
        <v>655</v>
      </c>
      <c r="B826" t="s">
        <v>413</v>
      </c>
      <c r="C826" t="str">
        <f>IFERROR(VLOOKUP(B826,Players!$A$2:$E$251,2,FALSE),"")</f>
        <v>Lockie Ferguson</v>
      </c>
      <c r="D826" t="str">
        <f>IFERROR(VLOOKUP(B826,Players!$A$2:$E$251,3,FALSE),"")</f>
        <v>BWL</v>
      </c>
      <c r="E826" t="str">
        <f>IFERROR(VLOOKUP(B826,Players!$A$2:$E$251,4,FALSE),"")</f>
        <v>PBKS</v>
      </c>
      <c r="F826">
        <f>IFERROR(VLOOKUP(B826,Players!$A$2:$E$251,5,FALSE),"")</f>
        <v>0</v>
      </c>
      <c r="H826" t="s">
        <v>890</v>
      </c>
    </row>
    <row r="827" spans="1:8" x14ac:dyDescent="0.2">
      <c r="A827" t="s">
        <v>655</v>
      </c>
      <c r="B827" t="s">
        <v>519</v>
      </c>
      <c r="C827" t="str">
        <f>IFERROR(VLOOKUP(B827,Players!$A$2:$E$251,2,FALSE),"")</f>
        <v>Ishan Kishan</v>
      </c>
      <c r="D827" t="str">
        <f>IFERROR(VLOOKUP(B827,Players!$A$2:$E$251,3,FALSE),"")</f>
        <v>WK</v>
      </c>
      <c r="E827" t="str">
        <f>IFERROR(VLOOKUP(B827,Players!$A$2:$E$251,4,FALSE),"")</f>
        <v>SRH</v>
      </c>
      <c r="F827">
        <f>IFERROR(VLOOKUP(B827,Players!$A$2:$E$251,5,FALSE),"")</f>
        <v>0</v>
      </c>
      <c r="H827" t="s">
        <v>885</v>
      </c>
    </row>
    <row r="828" spans="1:8" x14ac:dyDescent="0.2">
      <c r="A828" t="s">
        <v>655</v>
      </c>
      <c r="B828" t="s">
        <v>523</v>
      </c>
      <c r="C828" t="str">
        <f>IFERROR(VLOOKUP(B828,Players!$A$2:$E$251,2,FALSE),"")</f>
        <v>Aniket Verma</v>
      </c>
      <c r="D828" t="str">
        <f>IFERROR(VLOOKUP(B828,Players!$A$2:$E$251,3,FALSE),"")</f>
        <v>BAT</v>
      </c>
      <c r="E828" t="str">
        <f>IFERROR(VLOOKUP(B828,Players!$A$2:$E$251,4,FALSE),"")</f>
        <v>SRH</v>
      </c>
      <c r="F828">
        <f>IFERROR(VLOOKUP(B828,Players!$A$2:$E$251,5,FALSE),"")</f>
        <v>0</v>
      </c>
      <c r="H828" t="s">
        <v>885</v>
      </c>
    </row>
    <row r="829" spans="1:8" x14ac:dyDescent="0.2">
      <c r="A829" t="s">
        <v>655</v>
      </c>
      <c r="B829" t="s">
        <v>525</v>
      </c>
      <c r="C829" t="str">
        <f>IFERROR(VLOOKUP(B829,Players!$A$2:$E$251,2,FALSE),"")</f>
        <v>Smaran Ravichandran</v>
      </c>
      <c r="D829" t="str">
        <f>IFERROR(VLOOKUP(B829,Players!$A$2:$E$251,3,FALSE),"")</f>
        <v>BAT</v>
      </c>
      <c r="E829" t="str">
        <f>IFERROR(VLOOKUP(B829,Players!$A$2:$E$251,4,FALSE),"")</f>
        <v>SRH</v>
      </c>
      <c r="F829">
        <f>IFERROR(VLOOKUP(B829,Players!$A$2:$E$251,5,FALSE),"")</f>
        <v>0</v>
      </c>
      <c r="H829" t="s">
        <v>885</v>
      </c>
    </row>
    <row r="830" spans="1:8" x14ac:dyDescent="0.2">
      <c r="A830" t="s">
        <v>655</v>
      </c>
      <c r="B830" t="s">
        <v>527</v>
      </c>
      <c r="C830" t="str">
        <f>IFERROR(VLOOKUP(B830,Players!$A$2:$E$251,2,FALSE),"")</f>
        <v>Salil Arora</v>
      </c>
      <c r="D830" t="str">
        <f>IFERROR(VLOOKUP(B830,Players!$A$2:$E$251,3,FALSE),"")</f>
        <v>WK</v>
      </c>
      <c r="E830" t="str">
        <f>IFERROR(VLOOKUP(B830,Players!$A$2:$E$251,4,FALSE),"")</f>
        <v>SRH</v>
      </c>
      <c r="F830">
        <f>IFERROR(VLOOKUP(B830,Players!$A$2:$E$251,5,FALSE),"")</f>
        <v>0</v>
      </c>
      <c r="H830" t="s">
        <v>885</v>
      </c>
    </row>
    <row r="831" spans="1:8" x14ac:dyDescent="0.2">
      <c r="A831" t="s">
        <v>655</v>
      </c>
      <c r="B831" t="s">
        <v>529</v>
      </c>
      <c r="C831" t="str">
        <f>IFERROR(VLOOKUP(B831,Players!$A$2:$E$251,2,FALSE),"")</f>
        <v>Heinrich Klaasen</v>
      </c>
      <c r="D831" t="str">
        <f>IFERROR(VLOOKUP(B831,Players!$A$2:$E$251,3,FALSE),"")</f>
        <v>WK</v>
      </c>
      <c r="E831" t="str">
        <f>IFERROR(VLOOKUP(B831,Players!$A$2:$E$251,4,FALSE),"")</f>
        <v>SRH</v>
      </c>
      <c r="F831">
        <f>IFERROR(VLOOKUP(B831,Players!$A$2:$E$251,5,FALSE),"")</f>
        <v>0</v>
      </c>
      <c r="H831" t="s">
        <v>885</v>
      </c>
    </row>
    <row r="832" spans="1:8" x14ac:dyDescent="0.2">
      <c r="A832" t="s">
        <v>655</v>
      </c>
      <c r="B832" t="s">
        <v>531</v>
      </c>
      <c r="C832" t="str">
        <f>IFERROR(VLOOKUP(B832,Players!$A$2:$E$251,2,FALSE),"")</f>
        <v>Travis Head</v>
      </c>
      <c r="D832" t="str">
        <f>IFERROR(VLOOKUP(B832,Players!$A$2:$E$251,3,FALSE),"")</f>
        <v>BAT</v>
      </c>
      <c r="E832" t="str">
        <f>IFERROR(VLOOKUP(B832,Players!$A$2:$E$251,4,FALSE),"")</f>
        <v>SRH</v>
      </c>
      <c r="F832">
        <f>IFERROR(VLOOKUP(B832,Players!$A$2:$E$251,5,FALSE),"")</f>
        <v>0</v>
      </c>
      <c r="H832" t="s">
        <v>885</v>
      </c>
    </row>
    <row r="833" spans="1:8" x14ac:dyDescent="0.2">
      <c r="A833" t="s">
        <v>655</v>
      </c>
      <c r="B833" t="s">
        <v>533</v>
      </c>
      <c r="C833" t="str">
        <f>IFERROR(VLOOKUP(B833,Players!$A$2:$E$251,2,FALSE),"")</f>
        <v>Harshal Patel</v>
      </c>
      <c r="D833" t="str">
        <f>IFERROR(VLOOKUP(B833,Players!$A$2:$E$251,3,FALSE),"")</f>
        <v>AR</v>
      </c>
      <c r="E833" t="str">
        <f>IFERROR(VLOOKUP(B833,Players!$A$2:$E$251,4,FALSE),"")</f>
        <v>SRH</v>
      </c>
      <c r="F833">
        <f>IFERROR(VLOOKUP(B833,Players!$A$2:$E$251,5,FALSE),"")</f>
        <v>0</v>
      </c>
      <c r="H833" t="s">
        <v>885</v>
      </c>
    </row>
    <row r="834" spans="1:8" x14ac:dyDescent="0.2">
      <c r="A834" t="s">
        <v>655</v>
      </c>
      <c r="B834" t="s">
        <v>535</v>
      </c>
      <c r="C834" t="str">
        <f>IFERROR(VLOOKUP(B834,Players!$A$2:$E$251,2,FALSE),"")</f>
        <v>Kamindu Mendis</v>
      </c>
      <c r="D834" t="str">
        <f>IFERROR(VLOOKUP(B834,Players!$A$2:$E$251,3,FALSE),"")</f>
        <v>AR</v>
      </c>
      <c r="E834" t="str">
        <f>IFERROR(VLOOKUP(B834,Players!$A$2:$E$251,4,FALSE),"")</f>
        <v>SRH</v>
      </c>
      <c r="F834">
        <f>IFERROR(VLOOKUP(B834,Players!$A$2:$E$251,5,FALSE),"")</f>
        <v>0</v>
      </c>
      <c r="H834" t="s">
        <v>885</v>
      </c>
    </row>
    <row r="835" spans="1:8" x14ac:dyDescent="0.2">
      <c r="A835" t="s">
        <v>655</v>
      </c>
      <c r="B835" t="s">
        <v>537</v>
      </c>
      <c r="C835" t="str">
        <f>IFERROR(VLOOKUP(B835,Players!$A$2:$E$251,2,FALSE),"")</f>
        <v>Harsh Dubey</v>
      </c>
      <c r="D835" t="str">
        <f>IFERROR(VLOOKUP(B835,Players!$A$2:$E$251,3,FALSE),"")</f>
        <v>AR</v>
      </c>
      <c r="E835" t="str">
        <f>IFERROR(VLOOKUP(B835,Players!$A$2:$E$251,4,FALSE),"")</f>
        <v>SRH</v>
      </c>
      <c r="F835">
        <f>IFERROR(VLOOKUP(B835,Players!$A$2:$E$251,5,FALSE),"")</f>
        <v>0</v>
      </c>
      <c r="H835" t="s">
        <v>885</v>
      </c>
    </row>
    <row r="836" spans="1:8" x14ac:dyDescent="0.2">
      <c r="A836" t="s">
        <v>655</v>
      </c>
      <c r="B836" t="s">
        <v>539</v>
      </c>
      <c r="C836" t="str">
        <f>IFERROR(VLOOKUP(B836,Players!$A$2:$E$251,2,FALSE),"")</f>
        <v>Brydon Carse</v>
      </c>
      <c r="D836" t="str">
        <f>IFERROR(VLOOKUP(B836,Players!$A$2:$E$251,3,FALSE),"")</f>
        <v>AR</v>
      </c>
      <c r="E836" t="str">
        <f>IFERROR(VLOOKUP(B836,Players!$A$2:$E$251,4,FALSE),"")</f>
        <v>SRH</v>
      </c>
      <c r="F836">
        <f>IFERROR(VLOOKUP(B836,Players!$A$2:$E$251,5,FALSE),"")</f>
        <v>0</v>
      </c>
      <c r="H836" t="s">
        <v>885</v>
      </c>
    </row>
    <row r="837" spans="1:8" x14ac:dyDescent="0.2">
      <c r="A837" t="s">
        <v>655</v>
      </c>
      <c r="B837" t="s">
        <v>541</v>
      </c>
      <c r="C837" t="str">
        <f>IFERROR(VLOOKUP(B837,Players!$A$2:$E$251,2,FALSE),"")</f>
        <v>Shivang Kumar</v>
      </c>
      <c r="D837" t="str">
        <f>IFERROR(VLOOKUP(B837,Players!$A$2:$E$251,3,FALSE),"")</f>
        <v>AR</v>
      </c>
      <c r="E837" t="str">
        <f>IFERROR(VLOOKUP(B837,Players!$A$2:$E$251,4,FALSE),"")</f>
        <v>SRH</v>
      </c>
      <c r="F837">
        <f>IFERROR(VLOOKUP(B837,Players!$A$2:$E$251,5,FALSE),"")</f>
        <v>0</v>
      </c>
      <c r="H837" t="s">
        <v>885</v>
      </c>
    </row>
    <row r="838" spans="1:8" x14ac:dyDescent="0.2">
      <c r="A838" t="s">
        <v>655</v>
      </c>
      <c r="B838" t="s">
        <v>543</v>
      </c>
      <c r="C838" t="str">
        <f>IFERROR(VLOOKUP(B838,Players!$A$2:$E$251,2,FALSE),"")</f>
        <v>Krains Fuletra</v>
      </c>
      <c r="D838" t="str">
        <f>IFERROR(VLOOKUP(B838,Players!$A$2:$E$251,3,FALSE),"")</f>
        <v>AR</v>
      </c>
      <c r="E838" t="str">
        <f>IFERROR(VLOOKUP(B838,Players!$A$2:$E$251,4,FALSE),"")</f>
        <v>SRH</v>
      </c>
      <c r="F838">
        <f>IFERROR(VLOOKUP(B838,Players!$A$2:$E$251,5,FALSE),"")</f>
        <v>0</v>
      </c>
      <c r="H838" t="s">
        <v>885</v>
      </c>
    </row>
    <row r="839" spans="1:8" x14ac:dyDescent="0.2">
      <c r="A839" t="s">
        <v>655</v>
      </c>
      <c r="B839" t="s">
        <v>545</v>
      </c>
      <c r="C839" t="str">
        <f>IFERROR(VLOOKUP(B839,Players!$A$2:$E$251,2,FALSE),"")</f>
        <v>Liam Livingstone</v>
      </c>
      <c r="D839" t="str">
        <f>IFERROR(VLOOKUP(B839,Players!$A$2:$E$251,3,FALSE),"")</f>
        <v>AR</v>
      </c>
      <c r="E839" t="str">
        <f>IFERROR(VLOOKUP(B839,Players!$A$2:$E$251,4,FALSE),"")</f>
        <v>SRH</v>
      </c>
      <c r="F839">
        <f>IFERROR(VLOOKUP(B839,Players!$A$2:$E$251,5,FALSE),"")</f>
        <v>0</v>
      </c>
      <c r="H839" t="s">
        <v>885</v>
      </c>
    </row>
    <row r="840" spans="1:8" x14ac:dyDescent="0.2">
      <c r="A840" t="s">
        <v>655</v>
      </c>
      <c r="B840" t="s">
        <v>547</v>
      </c>
      <c r="C840" t="str">
        <f>IFERROR(VLOOKUP(B840,Players!$A$2:$E$251,2,FALSE),"")</f>
        <v>David Payne</v>
      </c>
      <c r="D840" t="str">
        <f>IFERROR(VLOOKUP(B840,Players!$A$2:$E$251,3,FALSE),"")</f>
        <v>AR</v>
      </c>
      <c r="E840" t="str">
        <f>IFERROR(VLOOKUP(B840,Players!$A$2:$E$251,4,FALSE),"")</f>
        <v>SRH</v>
      </c>
      <c r="F840">
        <f>IFERROR(VLOOKUP(B840,Players!$A$2:$E$251,5,FALSE),"")</f>
        <v>0</v>
      </c>
      <c r="H840" t="s">
        <v>885</v>
      </c>
    </row>
    <row r="841" spans="1:8" x14ac:dyDescent="0.2">
      <c r="A841" t="s">
        <v>655</v>
      </c>
      <c r="B841" t="s">
        <v>549</v>
      </c>
      <c r="C841" t="str">
        <f>IFERROR(VLOOKUP(B841,Players!$A$2:$E$251,2,FALSE),"")</f>
        <v>Abhishek Sharma</v>
      </c>
      <c r="D841" t="str">
        <f>IFERROR(VLOOKUP(B841,Players!$A$2:$E$251,3,FALSE),"")</f>
        <v>AR</v>
      </c>
      <c r="E841" t="str">
        <f>IFERROR(VLOOKUP(B841,Players!$A$2:$E$251,4,FALSE),"")</f>
        <v>SRH</v>
      </c>
      <c r="F841">
        <f>IFERROR(VLOOKUP(B841,Players!$A$2:$E$251,5,FALSE),"")</f>
        <v>0</v>
      </c>
      <c r="H841" t="s">
        <v>885</v>
      </c>
    </row>
    <row r="842" spans="1:8" x14ac:dyDescent="0.2">
      <c r="A842" t="s">
        <v>655</v>
      </c>
      <c r="B842" t="s">
        <v>551</v>
      </c>
      <c r="C842" t="str">
        <f>IFERROR(VLOOKUP(B842,Players!$A$2:$E$251,2,FALSE),"")</f>
        <v>Nitish Kumar Reddy</v>
      </c>
      <c r="D842" t="str">
        <f>IFERROR(VLOOKUP(B842,Players!$A$2:$E$251,3,FALSE),"")</f>
        <v>AR</v>
      </c>
      <c r="E842" t="str">
        <f>IFERROR(VLOOKUP(B842,Players!$A$2:$E$251,4,FALSE),"")</f>
        <v>SRH</v>
      </c>
      <c r="F842">
        <f>IFERROR(VLOOKUP(B842,Players!$A$2:$E$251,5,FALSE),"")</f>
        <v>0</v>
      </c>
      <c r="H842" t="s">
        <v>885</v>
      </c>
    </row>
    <row r="843" spans="1:8" x14ac:dyDescent="0.2">
      <c r="A843" t="s">
        <v>655</v>
      </c>
      <c r="B843" t="s">
        <v>553</v>
      </c>
      <c r="C843" t="str">
        <f>IFERROR(VLOOKUP(B843,Players!$A$2:$E$251,2,FALSE),"")</f>
        <v>Pat Cummins</v>
      </c>
      <c r="D843" t="str">
        <f>IFERROR(VLOOKUP(B843,Players!$A$2:$E$251,3,FALSE),"")</f>
        <v>BWL</v>
      </c>
      <c r="E843" t="str">
        <f>IFERROR(VLOOKUP(B843,Players!$A$2:$E$251,4,FALSE),"")</f>
        <v>SRH</v>
      </c>
      <c r="F843">
        <f>IFERROR(VLOOKUP(B843,Players!$A$2:$E$251,5,FALSE),"")</f>
        <v>0</v>
      </c>
      <c r="H843" t="s">
        <v>885</v>
      </c>
    </row>
    <row r="844" spans="1:8" x14ac:dyDescent="0.2">
      <c r="A844" t="s">
        <v>655</v>
      </c>
      <c r="B844" t="s">
        <v>555</v>
      </c>
      <c r="C844" t="str">
        <f>IFERROR(VLOOKUP(B844,Players!$A$2:$E$251,2,FALSE),"")</f>
        <v>Zeeshan Ansari</v>
      </c>
      <c r="D844" t="str">
        <f>IFERROR(VLOOKUP(B844,Players!$A$2:$E$251,3,FALSE),"")</f>
        <v>BWL</v>
      </c>
      <c r="E844" t="str">
        <f>IFERROR(VLOOKUP(B844,Players!$A$2:$E$251,4,FALSE),"")</f>
        <v>SRH</v>
      </c>
      <c r="F844">
        <f>IFERROR(VLOOKUP(B844,Players!$A$2:$E$251,5,FALSE),"")</f>
        <v>0</v>
      </c>
      <c r="H844" t="s">
        <v>885</v>
      </c>
    </row>
    <row r="845" spans="1:8" x14ac:dyDescent="0.2">
      <c r="A845" t="s">
        <v>655</v>
      </c>
      <c r="B845" t="s">
        <v>557</v>
      </c>
      <c r="C845" t="str">
        <f>IFERROR(VLOOKUP(B845,Players!$A$2:$E$251,2,FALSE),"")</f>
        <v>Jaydev Unadkat</v>
      </c>
      <c r="D845" t="str">
        <f>IFERROR(VLOOKUP(B845,Players!$A$2:$E$251,3,FALSE),"")</f>
        <v>BWL</v>
      </c>
      <c r="E845" t="str">
        <f>IFERROR(VLOOKUP(B845,Players!$A$2:$E$251,4,FALSE),"")</f>
        <v>SRH</v>
      </c>
      <c r="F845">
        <f>IFERROR(VLOOKUP(B845,Players!$A$2:$E$251,5,FALSE),"")</f>
        <v>0</v>
      </c>
      <c r="H845" t="s">
        <v>885</v>
      </c>
    </row>
    <row r="846" spans="1:8" x14ac:dyDescent="0.2">
      <c r="A846" t="s">
        <v>655</v>
      </c>
      <c r="B846" t="s">
        <v>559</v>
      </c>
      <c r="C846" t="str">
        <f>IFERROR(VLOOKUP(B846,Players!$A$2:$E$251,2,FALSE),"")</f>
        <v>Eshan Malinga</v>
      </c>
      <c r="D846" t="str">
        <f>IFERROR(VLOOKUP(B846,Players!$A$2:$E$251,3,FALSE),"")</f>
        <v>BWL</v>
      </c>
      <c r="E846" t="str">
        <f>IFERROR(VLOOKUP(B846,Players!$A$2:$E$251,4,FALSE),"")</f>
        <v>SRH</v>
      </c>
      <c r="F846">
        <f>IFERROR(VLOOKUP(B846,Players!$A$2:$E$251,5,FALSE),"")</f>
        <v>0</v>
      </c>
      <c r="H846" t="s">
        <v>885</v>
      </c>
    </row>
    <row r="847" spans="1:8" x14ac:dyDescent="0.2">
      <c r="A847" t="s">
        <v>655</v>
      </c>
      <c r="B847" t="s">
        <v>561</v>
      </c>
      <c r="C847" t="str">
        <f>IFERROR(VLOOKUP(B847,Players!$A$2:$E$251,2,FALSE),"")</f>
        <v>Sakib Hussain</v>
      </c>
      <c r="D847" t="str">
        <f>IFERROR(VLOOKUP(B847,Players!$A$2:$E$251,3,FALSE),"")</f>
        <v>BWL</v>
      </c>
      <c r="E847" t="str">
        <f>IFERROR(VLOOKUP(B847,Players!$A$2:$E$251,4,FALSE),"")</f>
        <v>SRH</v>
      </c>
      <c r="F847">
        <f>IFERROR(VLOOKUP(B847,Players!$A$2:$E$251,5,FALSE),"")</f>
        <v>0</v>
      </c>
      <c r="H847" t="s">
        <v>885</v>
      </c>
    </row>
    <row r="848" spans="1:8" x14ac:dyDescent="0.2">
      <c r="A848" t="s">
        <v>655</v>
      </c>
      <c r="B848" t="s">
        <v>563</v>
      </c>
      <c r="C848" t="str">
        <f>IFERROR(VLOOKUP(B848,Players!$A$2:$E$251,2,FALSE),"")</f>
        <v>Onkar Tarmale</v>
      </c>
      <c r="D848" t="str">
        <f>IFERROR(VLOOKUP(B848,Players!$A$2:$E$251,3,FALSE),"")</f>
        <v>BWL</v>
      </c>
      <c r="E848" t="str">
        <f>IFERROR(VLOOKUP(B848,Players!$A$2:$E$251,4,FALSE),"")</f>
        <v>SRH</v>
      </c>
      <c r="F848">
        <f>IFERROR(VLOOKUP(B848,Players!$A$2:$E$251,5,FALSE),"")</f>
        <v>0</v>
      </c>
      <c r="H848" t="s">
        <v>885</v>
      </c>
    </row>
    <row r="849" spans="1:8" x14ac:dyDescent="0.2">
      <c r="A849" t="s">
        <v>655</v>
      </c>
      <c r="B849" t="s">
        <v>565</v>
      </c>
      <c r="C849" t="str">
        <f>IFERROR(VLOOKUP(B849,Players!$A$2:$E$251,2,FALSE),"")</f>
        <v>Amit Kumar</v>
      </c>
      <c r="D849" t="str">
        <f>IFERROR(VLOOKUP(B849,Players!$A$2:$E$251,3,FALSE),"")</f>
        <v>BWL</v>
      </c>
      <c r="E849" t="str">
        <f>IFERROR(VLOOKUP(B849,Players!$A$2:$E$251,4,FALSE),"")</f>
        <v>SRH</v>
      </c>
      <c r="F849">
        <f>IFERROR(VLOOKUP(B849,Players!$A$2:$E$251,5,FALSE),"")</f>
        <v>0</v>
      </c>
      <c r="H849" t="s">
        <v>885</v>
      </c>
    </row>
    <row r="850" spans="1:8" x14ac:dyDescent="0.2">
      <c r="A850" t="s">
        <v>655</v>
      </c>
      <c r="B850" t="s">
        <v>567</v>
      </c>
      <c r="C850" t="str">
        <f>IFERROR(VLOOKUP(B850,Players!$A$2:$E$251,2,FALSE),"")</f>
        <v>Praful Hinge</v>
      </c>
      <c r="D850" t="str">
        <f>IFERROR(VLOOKUP(B850,Players!$A$2:$E$251,3,FALSE),"")</f>
        <v>BWL</v>
      </c>
      <c r="E850" t="str">
        <f>IFERROR(VLOOKUP(B850,Players!$A$2:$E$251,4,FALSE),"")</f>
        <v>SRH</v>
      </c>
      <c r="F850">
        <f>IFERROR(VLOOKUP(B850,Players!$A$2:$E$251,5,FALSE),"")</f>
        <v>0</v>
      </c>
      <c r="H850" t="s">
        <v>885</v>
      </c>
    </row>
    <row r="851" spans="1:8" x14ac:dyDescent="0.2">
      <c r="A851" t="s">
        <v>655</v>
      </c>
      <c r="B851" t="s">
        <v>569</v>
      </c>
      <c r="C851" t="str">
        <f>IFERROR(VLOOKUP(B851,Players!$A$2:$E$251,2,FALSE),"")</f>
        <v>Shivam Mavi</v>
      </c>
      <c r="D851" t="str">
        <f>IFERROR(VLOOKUP(B851,Players!$A$2:$E$251,3,FALSE),"")</f>
        <v>BWL</v>
      </c>
      <c r="E851" t="str">
        <f>IFERROR(VLOOKUP(B851,Players!$A$2:$E$251,4,FALSE),"")</f>
        <v>SRH</v>
      </c>
      <c r="F851">
        <f>IFERROR(VLOOKUP(B851,Players!$A$2:$E$251,5,FALSE),"")</f>
        <v>0</v>
      </c>
      <c r="H851" t="s">
        <v>885</v>
      </c>
    </row>
    <row r="852" spans="1:8" x14ac:dyDescent="0.2">
      <c r="A852" t="s">
        <v>659</v>
      </c>
      <c r="B852" t="s">
        <v>47</v>
      </c>
      <c r="C852" t="str">
        <f>IFERROR(VLOOKUP(B852,Players!$A$2:$E$251,2,FALSE),"")</f>
        <v>Ruturaj Gaikwad</v>
      </c>
      <c r="D852" t="str">
        <f>IFERROR(VLOOKUP(B852,Players!$A$2:$E$251,3,FALSE),"")</f>
        <v>BAT</v>
      </c>
      <c r="E852" t="str">
        <f>IFERROR(VLOOKUP(B852,Players!$A$2:$E$251,4,FALSE),"")</f>
        <v>CSK</v>
      </c>
      <c r="F852">
        <f>IFERROR(VLOOKUP(B852,Players!$A$2:$E$251,5,FALSE),"")</f>
        <v>0</v>
      </c>
      <c r="H852" t="s">
        <v>889</v>
      </c>
    </row>
    <row r="853" spans="1:8" x14ac:dyDescent="0.2">
      <c r="A853" t="s">
        <v>659</v>
      </c>
      <c r="B853" t="s">
        <v>52</v>
      </c>
      <c r="C853" t="str">
        <f>IFERROR(VLOOKUP(B853,Players!$A$2:$E$251,2,FALSE),"")</f>
        <v>MS Dhoni</v>
      </c>
      <c r="D853" t="str">
        <f>IFERROR(VLOOKUP(B853,Players!$A$2:$E$251,3,FALSE),"")</f>
        <v>WK</v>
      </c>
      <c r="E853" t="str">
        <f>IFERROR(VLOOKUP(B853,Players!$A$2:$E$251,4,FALSE),"")</f>
        <v>CSK</v>
      </c>
      <c r="F853">
        <f>IFERROR(VLOOKUP(B853,Players!$A$2:$E$251,5,FALSE),"")</f>
        <v>0</v>
      </c>
      <c r="H853" t="s">
        <v>889</v>
      </c>
    </row>
    <row r="854" spans="1:8" x14ac:dyDescent="0.2">
      <c r="A854" t="s">
        <v>659</v>
      </c>
      <c r="B854" t="s">
        <v>55</v>
      </c>
      <c r="C854" t="str">
        <f>IFERROR(VLOOKUP(B854,Players!$A$2:$E$251,2,FALSE),"")</f>
        <v>Sanju Samson</v>
      </c>
      <c r="D854" t="str">
        <f>IFERROR(VLOOKUP(B854,Players!$A$2:$E$251,3,FALSE),"")</f>
        <v>WK</v>
      </c>
      <c r="E854" t="str">
        <f>IFERROR(VLOOKUP(B854,Players!$A$2:$E$251,4,FALSE),"")</f>
        <v>CSK</v>
      </c>
      <c r="F854">
        <f>IFERROR(VLOOKUP(B854,Players!$A$2:$E$251,5,FALSE),"")</f>
        <v>0</v>
      </c>
      <c r="H854" t="s">
        <v>889</v>
      </c>
    </row>
    <row r="855" spans="1:8" x14ac:dyDescent="0.2">
      <c r="A855" t="s">
        <v>659</v>
      </c>
      <c r="B855" t="s">
        <v>57</v>
      </c>
      <c r="C855" t="str">
        <f>IFERROR(VLOOKUP(B855,Players!$A$2:$E$251,2,FALSE),"")</f>
        <v>Dewald Brevis</v>
      </c>
      <c r="D855" t="str">
        <f>IFERROR(VLOOKUP(B855,Players!$A$2:$E$251,3,FALSE),"")</f>
        <v>BAT</v>
      </c>
      <c r="E855" t="str">
        <f>IFERROR(VLOOKUP(B855,Players!$A$2:$E$251,4,FALSE),"")</f>
        <v>CSK</v>
      </c>
      <c r="F855">
        <f>IFERROR(VLOOKUP(B855,Players!$A$2:$E$251,5,FALSE),"")</f>
        <v>0</v>
      </c>
      <c r="H855" t="s">
        <v>889</v>
      </c>
    </row>
    <row r="856" spans="1:8" x14ac:dyDescent="0.2">
      <c r="A856" t="s">
        <v>659</v>
      </c>
      <c r="B856" t="s">
        <v>59</v>
      </c>
      <c r="C856" t="str">
        <f>IFERROR(VLOOKUP(B856,Players!$A$2:$E$251,2,FALSE),"")</f>
        <v>Ayush Mhatre</v>
      </c>
      <c r="D856" t="str">
        <f>IFERROR(VLOOKUP(B856,Players!$A$2:$E$251,3,FALSE),"")</f>
        <v>BAT</v>
      </c>
      <c r="E856" t="str">
        <f>IFERROR(VLOOKUP(B856,Players!$A$2:$E$251,4,FALSE),"")</f>
        <v>CSK</v>
      </c>
      <c r="F856">
        <f>IFERROR(VLOOKUP(B856,Players!$A$2:$E$251,5,FALSE),"")</f>
        <v>0</v>
      </c>
      <c r="H856" t="s">
        <v>889</v>
      </c>
    </row>
    <row r="857" spans="1:8" x14ac:dyDescent="0.2">
      <c r="A857" t="s">
        <v>659</v>
      </c>
      <c r="B857" t="s">
        <v>61</v>
      </c>
      <c r="C857" t="str">
        <f>IFERROR(VLOOKUP(B857,Players!$A$2:$E$251,2,FALSE),"")</f>
        <v>Kartik Sharma</v>
      </c>
      <c r="D857" t="str">
        <f>IFERROR(VLOOKUP(B857,Players!$A$2:$E$251,3,FALSE),"")</f>
        <v>WK</v>
      </c>
      <c r="E857" t="str">
        <f>IFERROR(VLOOKUP(B857,Players!$A$2:$E$251,4,FALSE),"")</f>
        <v>CSK</v>
      </c>
      <c r="F857">
        <f>IFERROR(VLOOKUP(B857,Players!$A$2:$E$251,5,FALSE),"")</f>
        <v>0</v>
      </c>
      <c r="H857" t="s">
        <v>889</v>
      </c>
    </row>
    <row r="858" spans="1:8" x14ac:dyDescent="0.2">
      <c r="A858" t="s">
        <v>659</v>
      </c>
      <c r="B858" t="s">
        <v>63</v>
      </c>
      <c r="C858" t="str">
        <f>IFERROR(VLOOKUP(B858,Players!$A$2:$E$251,2,FALSE),"")</f>
        <v>Sarfaraz Khan</v>
      </c>
      <c r="D858" t="str">
        <f>IFERROR(VLOOKUP(B858,Players!$A$2:$E$251,3,FALSE),"")</f>
        <v>BAT</v>
      </c>
      <c r="E858" t="str">
        <f>IFERROR(VLOOKUP(B858,Players!$A$2:$E$251,4,FALSE),"")</f>
        <v>CSK</v>
      </c>
      <c r="F858">
        <f>IFERROR(VLOOKUP(B858,Players!$A$2:$E$251,5,FALSE),"")</f>
        <v>0</v>
      </c>
      <c r="H858" t="s">
        <v>889</v>
      </c>
    </row>
    <row r="859" spans="1:8" x14ac:dyDescent="0.2">
      <c r="A859" t="s">
        <v>659</v>
      </c>
      <c r="B859" t="s">
        <v>65</v>
      </c>
      <c r="C859" t="str">
        <f>IFERROR(VLOOKUP(B859,Players!$A$2:$E$251,2,FALSE),"")</f>
        <v>Urvil Patel</v>
      </c>
      <c r="D859" t="str">
        <f>IFERROR(VLOOKUP(B859,Players!$A$2:$E$251,3,FALSE),"")</f>
        <v>WK</v>
      </c>
      <c r="E859" t="str">
        <f>IFERROR(VLOOKUP(B859,Players!$A$2:$E$251,4,FALSE),"")</f>
        <v>CSK</v>
      </c>
      <c r="F859">
        <f>IFERROR(VLOOKUP(B859,Players!$A$2:$E$251,5,FALSE),"")</f>
        <v>0</v>
      </c>
      <c r="H859" t="s">
        <v>889</v>
      </c>
    </row>
    <row r="860" spans="1:8" x14ac:dyDescent="0.2">
      <c r="A860" t="s">
        <v>659</v>
      </c>
      <c r="B860" t="s">
        <v>67</v>
      </c>
      <c r="C860" t="str">
        <f>IFERROR(VLOOKUP(B860,Players!$A$2:$E$251,2,FALSE),"")</f>
        <v>Jamie Overton</v>
      </c>
      <c r="D860" t="str">
        <f>IFERROR(VLOOKUP(B860,Players!$A$2:$E$251,3,FALSE),"")</f>
        <v>AR</v>
      </c>
      <c r="E860" t="str">
        <f>IFERROR(VLOOKUP(B860,Players!$A$2:$E$251,4,FALSE),"")</f>
        <v>CSK</v>
      </c>
      <c r="F860">
        <f>IFERROR(VLOOKUP(B860,Players!$A$2:$E$251,5,FALSE),"")</f>
        <v>0</v>
      </c>
      <c r="H860" t="s">
        <v>889</v>
      </c>
    </row>
    <row r="861" spans="1:8" x14ac:dyDescent="0.2">
      <c r="A861" t="s">
        <v>659</v>
      </c>
      <c r="B861" t="s">
        <v>70</v>
      </c>
      <c r="C861" t="str">
        <f>IFERROR(VLOOKUP(B861,Players!$A$2:$E$251,2,FALSE),"")</f>
        <v>Ramakrishna Ghosh</v>
      </c>
      <c r="D861" t="str">
        <f>IFERROR(VLOOKUP(B861,Players!$A$2:$E$251,3,FALSE),"")</f>
        <v>AR</v>
      </c>
      <c r="E861" t="str">
        <f>IFERROR(VLOOKUP(B861,Players!$A$2:$E$251,4,FALSE),"")</f>
        <v>CSK</v>
      </c>
      <c r="F861">
        <f>IFERROR(VLOOKUP(B861,Players!$A$2:$E$251,5,FALSE),"")</f>
        <v>0</v>
      </c>
      <c r="H861" t="s">
        <v>889</v>
      </c>
    </row>
    <row r="862" spans="1:8" x14ac:dyDescent="0.2">
      <c r="A862" t="s">
        <v>659</v>
      </c>
      <c r="B862" t="s">
        <v>72</v>
      </c>
      <c r="C862" t="str">
        <f>IFERROR(VLOOKUP(B862,Players!$A$2:$E$251,2,FALSE),"")</f>
        <v>Prashant Veer</v>
      </c>
      <c r="D862" t="str">
        <f>IFERROR(VLOOKUP(B862,Players!$A$2:$E$251,3,FALSE),"")</f>
        <v>AR</v>
      </c>
      <c r="E862" t="str">
        <f>IFERROR(VLOOKUP(B862,Players!$A$2:$E$251,4,FALSE),"")</f>
        <v>CSK</v>
      </c>
      <c r="F862">
        <f>IFERROR(VLOOKUP(B862,Players!$A$2:$E$251,5,FALSE),"")</f>
        <v>0</v>
      </c>
      <c r="H862" t="s">
        <v>889</v>
      </c>
    </row>
    <row r="863" spans="1:8" x14ac:dyDescent="0.2">
      <c r="A863" t="s">
        <v>659</v>
      </c>
      <c r="B863" t="s">
        <v>74</v>
      </c>
      <c r="C863" t="str">
        <f>IFERROR(VLOOKUP(B863,Players!$A$2:$E$251,2,FALSE),"")</f>
        <v>Matthew William Short</v>
      </c>
      <c r="D863" t="str">
        <f>IFERROR(VLOOKUP(B863,Players!$A$2:$E$251,3,FALSE),"")</f>
        <v>AR</v>
      </c>
      <c r="E863" t="str">
        <f>IFERROR(VLOOKUP(B863,Players!$A$2:$E$251,4,FALSE),"")</f>
        <v>CSK</v>
      </c>
      <c r="F863">
        <f>IFERROR(VLOOKUP(B863,Players!$A$2:$E$251,5,FALSE),"")</f>
        <v>0</v>
      </c>
      <c r="H863" t="s">
        <v>889</v>
      </c>
    </row>
    <row r="864" spans="1:8" x14ac:dyDescent="0.2">
      <c r="A864" t="s">
        <v>659</v>
      </c>
      <c r="B864" t="s">
        <v>76</v>
      </c>
      <c r="C864" t="str">
        <f>IFERROR(VLOOKUP(B864,Players!$A$2:$E$251,2,FALSE),"")</f>
        <v>Aman Khan</v>
      </c>
      <c r="D864" t="str">
        <f>IFERROR(VLOOKUP(B864,Players!$A$2:$E$251,3,FALSE),"")</f>
        <v>AR</v>
      </c>
      <c r="E864" t="str">
        <f>IFERROR(VLOOKUP(B864,Players!$A$2:$E$251,4,FALSE),"")</f>
        <v>CSK</v>
      </c>
      <c r="F864">
        <f>IFERROR(VLOOKUP(B864,Players!$A$2:$E$251,5,FALSE),"")</f>
        <v>0</v>
      </c>
      <c r="H864" t="s">
        <v>889</v>
      </c>
    </row>
    <row r="865" spans="1:8" x14ac:dyDescent="0.2">
      <c r="A865" t="s">
        <v>659</v>
      </c>
      <c r="B865" t="s">
        <v>78</v>
      </c>
      <c r="C865" t="str">
        <f>IFERROR(VLOOKUP(B865,Players!$A$2:$E$251,2,FALSE),"")</f>
        <v>Zak Foulkes</v>
      </c>
      <c r="D865" t="str">
        <f>IFERROR(VLOOKUP(B865,Players!$A$2:$E$251,3,FALSE),"")</f>
        <v>AR</v>
      </c>
      <c r="E865" t="str">
        <f>IFERROR(VLOOKUP(B865,Players!$A$2:$E$251,4,FALSE),"")</f>
        <v>CSK</v>
      </c>
      <c r="F865">
        <f>IFERROR(VLOOKUP(B865,Players!$A$2:$E$251,5,FALSE),"")</f>
        <v>0</v>
      </c>
      <c r="H865" t="s">
        <v>889</v>
      </c>
    </row>
    <row r="866" spans="1:8" x14ac:dyDescent="0.2">
      <c r="A866" t="s">
        <v>659</v>
      </c>
      <c r="B866" t="s">
        <v>80</v>
      </c>
      <c r="C866" t="str">
        <f>IFERROR(VLOOKUP(B866,Players!$A$2:$E$251,2,FALSE),"")</f>
        <v>Shivam Dube</v>
      </c>
      <c r="D866" t="str">
        <f>IFERROR(VLOOKUP(B866,Players!$A$2:$E$251,3,FALSE),"")</f>
        <v>AR</v>
      </c>
      <c r="E866" t="str">
        <f>IFERROR(VLOOKUP(B866,Players!$A$2:$E$251,4,FALSE),"")</f>
        <v>CSK</v>
      </c>
      <c r="F866">
        <f>IFERROR(VLOOKUP(B866,Players!$A$2:$E$251,5,FALSE),"")</f>
        <v>0</v>
      </c>
      <c r="H866" t="s">
        <v>889</v>
      </c>
    </row>
    <row r="867" spans="1:8" x14ac:dyDescent="0.2">
      <c r="A867" t="s">
        <v>659</v>
      </c>
      <c r="B867" t="s">
        <v>82</v>
      </c>
      <c r="C867" t="str">
        <f>IFERROR(VLOOKUP(B867,Players!$A$2:$E$251,2,FALSE),"")</f>
        <v>Khaleel Ahmed</v>
      </c>
      <c r="D867" t="str">
        <f>IFERROR(VLOOKUP(B867,Players!$A$2:$E$251,3,FALSE),"")</f>
        <v>BWL</v>
      </c>
      <c r="E867" t="str">
        <f>IFERROR(VLOOKUP(B867,Players!$A$2:$E$251,4,FALSE),"")</f>
        <v>CSK</v>
      </c>
      <c r="F867">
        <f>IFERROR(VLOOKUP(B867,Players!$A$2:$E$251,5,FALSE),"")</f>
        <v>0</v>
      </c>
      <c r="H867" t="s">
        <v>889</v>
      </c>
    </row>
    <row r="868" spans="1:8" x14ac:dyDescent="0.2">
      <c r="A868" t="s">
        <v>659</v>
      </c>
      <c r="B868" t="s">
        <v>85</v>
      </c>
      <c r="C868" t="str">
        <f>IFERROR(VLOOKUP(B868,Players!$A$2:$E$251,2,FALSE),"")</f>
        <v>Noor Ahmad</v>
      </c>
      <c r="D868" t="str">
        <f>IFERROR(VLOOKUP(B868,Players!$A$2:$E$251,3,FALSE),"")</f>
        <v>BWL</v>
      </c>
      <c r="E868" t="str">
        <f>IFERROR(VLOOKUP(B868,Players!$A$2:$E$251,4,FALSE),"")</f>
        <v>CSK</v>
      </c>
      <c r="F868">
        <f>IFERROR(VLOOKUP(B868,Players!$A$2:$E$251,5,FALSE),"")</f>
        <v>0</v>
      </c>
      <c r="H868" t="s">
        <v>889</v>
      </c>
    </row>
    <row r="869" spans="1:8" x14ac:dyDescent="0.2">
      <c r="A869" t="s">
        <v>659</v>
      </c>
      <c r="B869" t="s">
        <v>87</v>
      </c>
      <c r="C869" t="str">
        <f>IFERROR(VLOOKUP(B869,Players!$A$2:$E$251,2,FALSE),"")</f>
        <v>Anshul Kamboj</v>
      </c>
      <c r="D869" t="str">
        <f>IFERROR(VLOOKUP(B869,Players!$A$2:$E$251,3,FALSE),"")</f>
        <v>BWL</v>
      </c>
      <c r="E869" t="str">
        <f>IFERROR(VLOOKUP(B869,Players!$A$2:$E$251,4,FALSE),"")</f>
        <v>CSK</v>
      </c>
      <c r="F869">
        <f>IFERROR(VLOOKUP(B869,Players!$A$2:$E$251,5,FALSE),"")</f>
        <v>0</v>
      </c>
      <c r="H869" t="s">
        <v>889</v>
      </c>
    </row>
    <row r="870" spans="1:8" x14ac:dyDescent="0.2">
      <c r="A870" t="s">
        <v>659</v>
      </c>
      <c r="B870" t="s">
        <v>89</v>
      </c>
      <c r="C870" t="str">
        <f>IFERROR(VLOOKUP(B870,Players!$A$2:$E$251,2,FALSE),"")</f>
        <v>Mukesh Choudhary</v>
      </c>
      <c r="D870" t="str">
        <f>IFERROR(VLOOKUP(B870,Players!$A$2:$E$251,3,FALSE),"")</f>
        <v>BWL</v>
      </c>
      <c r="E870" t="str">
        <f>IFERROR(VLOOKUP(B870,Players!$A$2:$E$251,4,FALSE),"")</f>
        <v>CSK</v>
      </c>
      <c r="F870">
        <f>IFERROR(VLOOKUP(B870,Players!$A$2:$E$251,5,FALSE),"")</f>
        <v>0</v>
      </c>
      <c r="H870" t="s">
        <v>889</v>
      </c>
    </row>
    <row r="871" spans="1:8" x14ac:dyDescent="0.2">
      <c r="A871" t="s">
        <v>659</v>
      </c>
      <c r="B871" t="s">
        <v>91</v>
      </c>
      <c r="C871" t="str">
        <f>IFERROR(VLOOKUP(B871,Players!$A$2:$E$251,2,FALSE),"")</f>
        <v>Shreyas Gopal</v>
      </c>
      <c r="D871" t="str">
        <f>IFERROR(VLOOKUP(B871,Players!$A$2:$E$251,3,FALSE),"")</f>
        <v>BWL</v>
      </c>
      <c r="E871" t="str">
        <f>IFERROR(VLOOKUP(B871,Players!$A$2:$E$251,4,FALSE),"")</f>
        <v>CSK</v>
      </c>
      <c r="F871">
        <f>IFERROR(VLOOKUP(B871,Players!$A$2:$E$251,5,FALSE),"")</f>
        <v>0</v>
      </c>
      <c r="H871" t="s">
        <v>889</v>
      </c>
    </row>
    <row r="872" spans="1:8" x14ac:dyDescent="0.2">
      <c r="A872" t="s">
        <v>659</v>
      </c>
      <c r="B872" t="s">
        <v>93</v>
      </c>
      <c r="C872" t="str">
        <f>IFERROR(VLOOKUP(B872,Players!$A$2:$E$251,2,FALSE),"")</f>
        <v>Gurjapneet Singh</v>
      </c>
      <c r="D872" t="str">
        <f>IFERROR(VLOOKUP(B872,Players!$A$2:$E$251,3,FALSE),"")</f>
        <v>BWL</v>
      </c>
      <c r="E872" t="str">
        <f>IFERROR(VLOOKUP(B872,Players!$A$2:$E$251,4,FALSE),"")</f>
        <v>CSK</v>
      </c>
      <c r="F872">
        <f>IFERROR(VLOOKUP(B872,Players!$A$2:$E$251,5,FALSE),"")</f>
        <v>0</v>
      </c>
      <c r="H872" t="s">
        <v>889</v>
      </c>
    </row>
    <row r="873" spans="1:8" x14ac:dyDescent="0.2">
      <c r="A873" t="s">
        <v>659</v>
      </c>
      <c r="B873" t="s">
        <v>95</v>
      </c>
      <c r="C873" t="str">
        <f>IFERROR(VLOOKUP(B873,Players!$A$2:$E$251,2,FALSE),"")</f>
        <v>Akeal Hosein</v>
      </c>
      <c r="D873" t="str">
        <f>IFERROR(VLOOKUP(B873,Players!$A$2:$E$251,3,FALSE),"")</f>
        <v>BWL</v>
      </c>
      <c r="E873" t="str">
        <f>IFERROR(VLOOKUP(B873,Players!$A$2:$E$251,4,FALSE),"")</f>
        <v>CSK</v>
      </c>
      <c r="F873">
        <f>IFERROR(VLOOKUP(B873,Players!$A$2:$E$251,5,FALSE),"")</f>
        <v>0</v>
      </c>
      <c r="H873" t="s">
        <v>889</v>
      </c>
    </row>
    <row r="874" spans="1:8" x14ac:dyDescent="0.2">
      <c r="A874" t="s">
        <v>659</v>
      </c>
      <c r="B874" t="s">
        <v>97</v>
      </c>
      <c r="C874" t="str">
        <f>IFERROR(VLOOKUP(B874,Players!$A$2:$E$251,2,FALSE),"")</f>
        <v>Matt Henry</v>
      </c>
      <c r="D874" t="str">
        <f>IFERROR(VLOOKUP(B874,Players!$A$2:$E$251,3,FALSE),"")</f>
        <v>BWL</v>
      </c>
      <c r="E874" t="str">
        <f>IFERROR(VLOOKUP(B874,Players!$A$2:$E$251,4,FALSE),"")</f>
        <v>CSK</v>
      </c>
      <c r="F874">
        <f>IFERROR(VLOOKUP(B874,Players!$A$2:$E$251,5,FALSE),"")</f>
        <v>0</v>
      </c>
      <c r="H874" t="s">
        <v>889</v>
      </c>
    </row>
    <row r="875" spans="1:8" x14ac:dyDescent="0.2">
      <c r="A875" t="s">
        <v>659</v>
      </c>
      <c r="B875" t="s">
        <v>99</v>
      </c>
      <c r="C875" t="str">
        <f>IFERROR(VLOOKUP(B875,Players!$A$2:$E$251,2,FALSE),"")</f>
        <v>Rahul Chahar</v>
      </c>
      <c r="D875" t="str">
        <f>IFERROR(VLOOKUP(B875,Players!$A$2:$E$251,3,FALSE),"")</f>
        <v>BWL</v>
      </c>
      <c r="E875" t="str">
        <f>IFERROR(VLOOKUP(B875,Players!$A$2:$E$251,4,FALSE),"")</f>
        <v>CSK</v>
      </c>
      <c r="F875">
        <f>IFERROR(VLOOKUP(B875,Players!$A$2:$E$251,5,FALSE),"")</f>
        <v>0</v>
      </c>
      <c r="H875" t="s">
        <v>889</v>
      </c>
    </row>
    <row r="876" spans="1:8" x14ac:dyDescent="0.2">
      <c r="A876" t="s">
        <v>659</v>
      </c>
      <c r="B876" t="s">
        <v>101</v>
      </c>
      <c r="C876" t="str">
        <f>IFERROR(VLOOKUP(B876,Players!$A$2:$E$251,2,FALSE),"")</f>
        <v>Spencer Johnson</v>
      </c>
      <c r="D876" t="str">
        <f>IFERROR(VLOOKUP(B876,Players!$A$2:$E$251,3,FALSE),"")</f>
        <v>BWL</v>
      </c>
      <c r="E876" t="str">
        <f>IFERROR(VLOOKUP(B876,Players!$A$2:$E$251,4,FALSE),"")</f>
        <v>CSK</v>
      </c>
      <c r="F876">
        <f>IFERROR(VLOOKUP(B876,Players!$A$2:$E$251,5,FALSE),"")</f>
        <v>0</v>
      </c>
      <c r="H876" t="s">
        <v>889</v>
      </c>
    </row>
    <row r="877" spans="1:8" x14ac:dyDescent="0.2">
      <c r="A877" t="s">
        <v>659</v>
      </c>
      <c r="B877" t="s">
        <v>103</v>
      </c>
      <c r="C877" t="str">
        <f>IFERROR(VLOOKUP(B877,Players!$A$2:$E$251,2,FALSE),"")</f>
        <v>KL Rahul</v>
      </c>
      <c r="D877" t="str">
        <f>IFERROR(VLOOKUP(B877,Players!$A$2:$E$251,3,FALSE),"")</f>
        <v>WK</v>
      </c>
      <c r="E877" t="str">
        <f>IFERROR(VLOOKUP(B877,Players!$A$2:$E$251,4,FALSE),"")</f>
        <v>DC</v>
      </c>
      <c r="F877">
        <f>IFERROR(VLOOKUP(B877,Players!$A$2:$E$251,5,FALSE),"")</f>
        <v>0</v>
      </c>
      <c r="H877" t="s">
        <v>893</v>
      </c>
    </row>
    <row r="878" spans="1:8" x14ac:dyDescent="0.2">
      <c r="A878" t="s">
        <v>659</v>
      </c>
      <c r="B878" t="s">
        <v>107</v>
      </c>
      <c r="C878" t="str">
        <f>IFERROR(VLOOKUP(B878,Players!$A$2:$E$251,2,FALSE),"")</f>
        <v>Karun Nair</v>
      </c>
      <c r="D878" t="str">
        <f>IFERROR(VLOOKUP(B878,Players!$A$2:$E$251,3,FALSE),"")</f>
        <v>BAT</v>
      </c>
      <c r="E878" t="str">
        <f>IFERROR(VLOOKUP(B878,Players!$A$2:$E$251,4,FALSE),"")</f>
        <v>DC</v>
      </c>
      <c r="F878">
        <f>IFERROR(VLOOKUP(B878,Players!$A$2:$E$251,5,FALSE),"")</f>
        <v>0</v>
      </c>
      <c r="H878" t="s">
        <v>893</v>
      </c>
    </row>
    <row r="879" spans="1:8" x14ac:dyDescent="0.2">
      <c r="A879" t="s">
        <v>659</v>
      </c>
      <c r="B879" t="s">
        <v>109</v>
      </c>
      <c r="C879" t="str">
        <f>IFERROR(VLOOKUP(B879,Players!$A$2:$E$251,2,FALSE),"")</f>
        <v>David Miller</v>
      </c>
      <c r="D879" t="str">
        <f>IFERROR(VLOOKUP(B879,Players!$A$2:$E$251,3,FALSE),"")</f>
        <v>BAT</v>
      </c>
      <c r="E879" t="str">
        <f>IFERROR(VLOOKUP(B879,Players!$A$2:$E$251,4,FALSE),"")</f>
        <v>DC</v>
      </c>
      <c r="F879">
        <f>IFERROR(VLOOKUP(B879,Players!$A$2:$E$251,5,FALSE),"")</f>
        <v>0</v>
      </c>
      <c r="H879" t="s">
        <v>893</v>
      </c>
    </row>
    <row r="880" spans="1:8" x14ac:dyDescent="0.2">
      <c r="A880" t="s">
        <v>659</v>
      </c>
      <c r="B880" t="s">
        <v>111</v>
      </c>
      <c r="C880" t="str">
        <f>IFERROR(VLOOKUP(B880,Players!$A$2:$E$251,2,FALSE),"")</f>
        <v>Ben Duckett</v>
      </c>
      <c r="D880" t="str">
        <f>IFERROR(VLOOKUP(B880,Players!$A$2:$E$251,3,FALSE),"")</f>
        <v>WK</v>
      </c>
      <c r="E880" t="str">
        <f>IFERROR(VLOOKUP(B880,Players!$A$2:$E$251,4,FALSE),"")</f>
        <v>DC</v>
      </c>
      <c r="F880">
        <f>IFERROR(VLOOKUP(B880,Players!$A$2:$E$251,5,FALSE),"")</f>
        <v>0</v>
      </c>
      <c r="H880" t="s">
        <v>893</v>
      </c>
    </row>
    <row r="881" spans="1:8" x14ac:dyDescent="0.2">
      <c r="A881" t="s">
        <v>659</v>
      </c>
      <c r="B881" t="s">
        <v>113</v>
      </c>
      <c r="C881" t="str">
        <f>IFERROR(VLOOKUP(B881,Players!$A$2:$E$251,2,FALSE),"")</f>
        <v>Pathum Nissanka</v>
      </c>
      <c r="D881" t="str">
        <f>IFERROR(VLOOKUP(B881,Players!$A$2:$E$251,3,FALSE),"")</f>
        <v>BAT</v>
      </c>
      <c r="E881" t="str">
        <f>IFERROR(VLOOKUP(B881,Players!$A$2:$E$251,4,FALSE),"")</f>
        <v>DC</v>
      </c>
      <c r="F881">
        <f>IFERROR(VLOOKUP(B881,Players!$A$2:$E$251,5,FALSE),"")</f>
        <v>0</v>
      </c>
      <c r="H881" t="s">
        <v>893</v>
      </c>
    </row>
    <row r="882" spans="1:8" x14ac:dyDescent="0.2">
      <c r="A882" t="s">
        <v>659</v>
      </c>
      <c r="B882" t="s">
        <v>115</v>
      </c>
      <c r="C882" t="str">
        <f>IFERROR(VLOOKUP(B882,Players!$A$2:$E$251,2,FALSE),"")</f>
        <v>Sahil Parakh</v>
      </c>
      <c r="D882" t="str">
        <f>IFERROR(VLOOKUP(B882,Players!$A$2:$E$251,3,FALSE),"")</f>
        <v>BAT</v>
      </c>
      <c r="E882" t="str">
        <f>IFERROR(VLOOKUP(B882,Players!$A$2:$E$251,4,FALSE),"")</f>
        <v>DC</v>
      </c>
      <c r="F882">
        <f>IFERROR(VLOOKUP(B882,Players!$A$2:$E$251,5,FALSE),"")</f>
        <v>0</v>
      </c>
      <c r="H882" t="s">
        <v>893</v>
      </c>
    </row>
    <row r="883" spans="1:8" x14ac:dyDescent="0.2">
      <c r="A883" t="s">
        <v>659</v>
      </c>
      <c r="B883" t="s">
        <v>117</v>
      </c>
      <c r="C883" t="str">
        <f>IFERROR(VLOOKUP(B883,Players!$A$2:$E$251,2,FALSE),"")</f>
        <v>Prithvi Shaw</v>
      </c>
      <c r="D883" t="str">
        <f>IFERROR(VLOOKUP(B883,Players!$A$2:$E$251,3,FALSE),"")</f>
        <v>BAT</v>
      </c>
      <c r="E883" t="str">
        <f>IFERROR(VLOOKUP(B883,Players!$A$2:$E$251,4,FALSE),"")</f>
        <v>DC</v>
      </c>
      <c r="F883">
        <f>IFERROR(VLOOKUP(B883,Players!$A$2:$E$251,5,FALSE),"")</f>
        <v>0</v>
      </c>
      <c r="H883" t="s">
        <v>893</v>
      </c>
    </row>
    <row r="884" spans="1:8" x14ac:dyDescent="0.2">
      <c r="A884" t="s">
        <v>659</v>
      </c>
      <c r="B884" t="s">
        <v>119</v>
      </c>
      <c r="C884" t="str">
        <f>IFERROR(VLOOKUP(B884,Players!$A$2:$E$251,2,FALSE),"")</f>
        <v>Abishek Porel</v>
      </c>
      <c r="D884" t="str">
        <f>IFERROR(VLOOKUP(B884,Players!$A$2:$E$251,3,FALSE),"")</f>
        <v>WK</v>
      </c>
      <c r="E884" t="str">
        <f>IFERROR(VLOOKUP(B884,Players!$A$2:$E$251,4,FALSE),"")</f>
        <v>DC</v>
      </c>
      <c r="F884">
        <f>IFERROR(VLOOKUP(B884,Players!$A$2:$E$251,5,FALSE),"")</f>
        <v>0</v>
      </c>
      <c r="H884" t="s">
        <v>893</v>
      </c>
    </row>
    <row r="885" spans="1:8" x14ac:dyDescent="0.2">
      <c r="A885" t="s">
        <v>659</v>
      </c>
      <c r="B885" t="s">
        <v>121</v>
      </c>
      <c r="C885" t="str">
        <f>IFERROR(VLOOKUP(B885,Players!$A$2:$E$251,2,FALSE),"")</f>
        <v>Tristan Stubbs</v>
      </c>
      <c r="D885" t="str">
        <f>IFERROR(VLOOKUP(B885,Players!$A$2:$E$251,3,FALSE),"")</f>
        <v>WK</v>
      </c>
      <c r="E885" t="str">
        <f>IFERROR(VLOOKUP(B885,Players!$A$2:$E$251,4,FALSE),"")</f>
        <v>DC</v>
      </c>
      <c r="F885">
        <f>IFERROR(VLOOKUP(B885,Players!$A$2:$E$251,5,FALSE),"")</f>
        <v>0</v>
      </c>
      <c r="H885" t="s">
        <v>893</v>
      </c>
    </row>
    <row r="886" spans="1:8" x14ac:dyDescent="0.2">
      <c r="A886" t="s">
        <v>659</v>
      </c>
      <c r="B886" t="s">
        <v>123</v>
      </c>
      <c r="C886" t="str">
        <f>IFERROR(VLOOKUP(B886,Players!$A$2:$E$251,2,FALSE),"")</f>
        <v>Axar Patel</v>
      </c>
      <c r="D886" t="str">
        <f>IFERROR(VLOOKUP(B886,Players!$A$2:$E$251,3,FALSE),"")</f>
        <v>AR</v>
      </c>
      <c r="E886" t="str">
        <f>IFERROR(VLOOKUP(B886,Players!$A$2:$E$251,4,FALSE),"")</f>
        <v>DC</v>
      </c>
      <c r="F886">
        <f>IFERROR(VLOOKUP(B886,Players!$A$2:$E$251,5,FALSE),"")</f>
        <v>0</v>
      </c>
      <c r="H886" t="s">
        <v>893</v>
      </c>
    </row>
    <row r="887" spans="1:8" x14ac:dyDescent="0.2">
      <c r="A887" t="s">
        <v>659</v>
      </c>
      <c r="B887" t="s">
        <v>125</v>
      </c>
      <c r="C887" t="str">
        <f>IFERROR(VLOOKUP(B887,Players!$A$2:$E$251,2,FALSE),"")</f>
        <v>Sameer Rizvi</v>
      </c>
      <c r="D887" t="str">
        <f>IFERROR(VLOOKUP(B887,Players!$A$2:$E$251,3,FALSE),"")</f>
        <v>AR</v>
      </c>
      <c r="E887" t="str">
        <f>IFERROR(VLOOKUP(B887,Players!$A$2:$E$251,4,FALSE),"")</f>
        <v>DC</v>
      </c>
      <c r="F887">
        <f>IFERROR(VLOOKUP(B887,Players!$A$2:$E$251,5,FALSE),"")</f>
        <v>0</v>
      </c>
      <c r="H887" t="s">
        <v>893</v>
      </c>
    </row>
    <row r="888" spans="1:8" x14ac:dyDescent="0.2">
      <c r="A888" t="s">
        <v>659</v>
      </c>
      <c r="B888" t="s">
        <v>127</v>
      </c>
      <c r="C888" t="str">
        <f>IFERROR(VLOOKUP(B888,Players!$A$2:$E$251,2,FALSE),"")</f>
        <v>Ashutosh Sharma</v>
      </c>
      <c r="D888" t="str">
        <f>IFERROR(VLOOKUP(B888,Players!$A$2:$E$251,3,FALSE),"")</f>
        <v>AR</v>
      </c>
      <c r="E888" t="str">
        <f>IFERROR(VLOOKUP(B888,Players!$A$2:$E$251,4,FALSE),"")</f>
        <v>DC</v>
      </c>
      <c r="F888">
        <f>IFERROR(VLOOKUP(B888,Players!$A$2:$E$251,5,FALSE),"")</f>
        <v>0</v>
      </c>
      <c r="H888" t="s">
        <v>893</v>
      </c>
    </row>
    <row r="889" spans="1:8" x14ac:dyDescent="0.2">
      <c r="A889" t="s">
        <v>659</v>
      </c>
      <c r="B889" t="s">
        <v>129</v>
      </c>
      <c r="C889" t="str">
        <f>IFERROR(VLOOKUP(B889,Players!$A$2:$E$251,2,FALSE),"")</f>
        <v>Vipraj Nigam</v>
      </c>
      <c r="D889" t="str">
        <f>IFERROR(VLOOKUP(B889,Players!$A$2:$E$251,3,FALSE),"")</f>
        <v>AR</v>
      </c>
      <c r="E889" t="str">
        <f>IFERROR(VLOOKUP(B889,Players!$A$2:$E$251,4,FALSE),"")</f>
        <v>DC</v>
      </c>
      <c r="F889">
        <f>IFERROR(VLOOKUP(B889,Players!$A$2:$E$251,5,FALSE),"")</f>
        <v>0</v>
      </c>
      <c r="H889" t="s">
        <v>893</v>
      </c>
    </row>
    <row r="890" spans="1:8" x14ac:dyDescent="0.2">
      <c r="A890" t="s">
        <v>659</v>
      </c>
      <c r="B890" t="s">
        <v>131</v>
      </c>
      <c r="C890" t="str">
        <f>IFERROR(VLOOKUP(B890,Players!$A$2:$E$251,2,FALSE),"")</f>
        <v>Ajay Mandal</v>
      </c>
      <c r="D890" t="str">
        <f>IFERROR(VLOOKUP(B890,Players!$A$2:$E$251,3,FALSE),"")</f>
        <v>AR</v>
      </c>
      <c r="E890" t="str">
        <f>IFERROR(VLOOKUP(B890,Players!$A$2:$E$251,4,FALSE),"")</f>
        <v>DC</v>
      </c>
      <c r="F890">
        <f>IFERROR(VLOOKUP(B890,Players!$A$2:$E$251,5,FALSE),"")</f>
        <v>0</v>
      </c>
      <c r="H890" t="s">
        <v>893</v>
      </c>
    </row>
    <row r="891" spans="1:8" x14ac:dyDescent="0.2">
      <c r="A891" t="s">
        <v>659</v>
      </c>
      <c r="B891" t="s">
        <v>133</v>
      </c>
      <c r="C891" t="str">
        <f>IFERROR(VLOOKUP(B891,Players!$A$2:$E$251,2,FALSE),"")</f>
        <v>Tripurana Vijay</v>
      </c>
      <c r="D891" t="str">
        <f>IFERROR(VLOOKUP(B891,Players!$A$2:$E$251,3,FALSE),"")</f>
        <v>AR</v>
      </c>
      <c r="E891" t="str">
        <f>IFERROR(VLOOKUP(B891,Players!$A$2:$E$251,4,FALSE),"")</f>
        <v>DC</v>
      </c>
      <c r="F891">
        <f>IFERROR(VLOOKUP(B891,Players!$A$2:$E$251,5,FALSE),"")</f>
        <v>0</v>
      </c>
      <c r="H891" t="s">
        <v>893</v>
      </c>
    </row>
    <row r="892" spans="1:8" x14ac:dyDescent="0.2">
      <c r="A892" t="s">
        <v>659</v>
      </c>
      <c r="B892" t="s">
        <v>135</v>
      </c>
      <c r="C892" t="str">
        <f>IFERROR(VLOOKUP(B892,Players!$A$2:$E$251,2,FALSE),"")</f>
        <v>Madhav Tiwari</v>
      </c>
      <c r="D892" t="str">
        <f>IFERROR(VLOOKUP(B892,Players!$A$2:$E$251,3,FALSE),"")</f>
        <v>AR</v>
      </c>
      <c r="E892" t="str">
        <f>IFERROR(VLOOKUP(B892,Players!$A$2:$E$251,4,FALSE),"")</f>
        <v>DC</v>
      </c>
      <c r="F892">
        <f>IFERROR(VLOOKUP(B892,Players!$A$2:$E$251,5,FALSE),"")</f>
        <v>0</v>
      </c>
      <c r="H892" t="s">
        <v>893</v>
      </c>
    </row>
    <row r="893" spans="1:8" x14ac:dyDescent="0.2">
      <c r="A893" t="s">
        <v>659</v>
      </c>
      <c r="B893" t="s">
        <v>137</v>
      </c>
      <c r="C893" t="str">
        <f>IFERROR(VLOOKUP(B893,Players!$A$2:$E$251,2,FALSE),"")</f>
        <v>Nitish Rana</v>
      </c>
      <c r="D893" t="str">
        <f>IFERROR(VLOOKUP(B893,Players!$A$2:$E$251,3,FALSE),"")</f>
        <v>AR</v>
      </c>
      <c r="E893" t="str">
        <f>IFERROR(VLOOKUP(B893,Players!$A$2:$E$251,4,FALSE),"")</f>
        <v>DC</v>
      </c>
      <c r="F893">
        <f>IFERROR(VLOOKUP(B893,Players!$A$2:$E$251,5,FALSE),"")</f>
        <v>0</v>
      </c>
      <c r="H893" t="s">
        <v>893</v>
      </c>
    </row>
    <row r="894" spans="1:8" x14ac:dyDescent="0.2">
      <c r="A894" t="s">
        <v>659</v>
      </c>
      <c r="B894" t="s">
        <v>139</v>
      </c>
      <c r="C894" t="str">
        <f>IFERROR(VLOOKUP(B894,Players!$A$2:$E$251,2,FALSE),"")</f>
        <v>Mitchell Starc</v>
      </c>
      <c r="D894" t="str">
        <f>IFERROR(VLOOKUP(B894,Players!$A$2:$E$251,3,FALSE),"")</f>
        <v>BWL</v>
      </c>
      <c r="E894" t="str">
        <f>IFERROR(VLOOKUP(B894,Players!$A$2:$E$251,4,FALSE),"")</f>
        <v>DC</v>
      </c>
      <c r="F894">
        <f>IFERROR(VLOOKUP(B894,Players!$A$2:$E$251,5,FALSE),"")</f>
        <v>0</v>
      </c>
      <c r="H894" t="s">
        <v>893</v>
      </c>
    </row>
    <row r="895" spans="1:8" x14ac:dyDescent="0.2">
      <c r="A895" t="s">
        <v>659</v>
      </c>
      <c r="B895" t="s">
        <v>141</v>
      </c>
      <c r="C895" t="str">
        <f>IFERROR(VLOOKUP(B895,Players!$A$2:$E$251,2,FALSE),"")</f>
        <v>T. Natarajan</v>
      </c>
      <c r="D895" t="str">
        <f>IFERROR(VLOOKUP(B895,Players!$A$2:$E$251,3,FALSE),"")</f>
        <v>BWL</v>
      </c>
      <c r="E895" t="str">
        <f>IFERROR(VLOOKUP(B895,Players!$A$2:$E$251,4,FALSE),"")</f>
        <v>DC</v>
      </c>
      <c r="F895">
        <f>IFERROR(VLOOKUP(B895,Players!$A$2:$E$251,5,FALSE),"")</f>
        <v>0</v>
      </c>
      <c r="H895" t="s">
        <v>893</v>
      </c>
    </row>
    <row r="896" spans="1:8" x14ac:dyDescent="0.2">
      <c r="A896" t="s">
        <v>659</v>
      </c>
      <c r="B896" t="s">
        <v>143</v>
      </c>
      <c r="C896" t="str">
        <f>IFERROR(VLOOKUP(B896,Players!$A$2:$E$251,2,FALSE),"")</f>
        <v>Mukesh Kumar</v>
      </c>
      <c r="D896" t="str">
        <f>IFERROR(VLOOKUP(B896,Players!$A$2:$E$251,3,FALSE),"")</f>
        <v>BWL</v>
      </c>
      <c r="E896" t="str">
        <f>IFERROR(VLOOKUP(B896,Players!$A$2:$E$251,4,FALSE),"")</f>
        <v>DC</v>
      </c>
      <c r="F896">
        <f>IFERROR(VLOOKUP(B896,Players!$A$2:$E$251,5,FALSE),"")</f>
        <v>0</v>
      </c>
      <c r="H896" t="s">
        <v>893</v>
      </c>
    </row>
    <row r="897" spans="1:8" x14ac:dyDescent="0.2">
      <c r="A897" t="s">
        <v>659</v>
      </c>
      <c r="B897" t="s">
        <v>145</v>
      </c>
      <c r="C897" t="str">
        <f>IFERROR(VLOOKUP(B897,Players!$A$2:$E$251,2,FALSE),"")</f>
        <v>Dushmantha Chameera</v>
      </c>
      <c r="D897" t="str">
        <f>IFERROR(VLOOKUP(B897,Players!$A$2:$E$251,3,FALSE),"")</f>
        <v>BWL</v>
      </c>
      <c r="E897" t="str">
        <f>IFERROR(VLOOKUP(B897,Players!$A$2:$E$251,4,FALSE),"")</f>
        <v>DC</v>
      </c>
      <c r="F897">
        <f>IFERROR(VLOOKUP(B897,Players!$A$2:$E$251,5,FALSE),"")</f>
        <v>0</v>
      </c>
      <c r="H897" t="s">
        <v>893</v>
      </c>
    </row>
    <row r="898" spans="1:8" x14ac:dyDescent="0.2">
      <c r="A898" t="s">
        <v>659</v>
      </c>
      <c r="B898" t="s">
        <v>147</v>
      </c>
      <c r="C898" t="str">
        <f>IFERROR(VLOOKUP(B898,Players!$A$2:$E$251,2,FALSE),"")</f>
        <v>Auqib Nabi</v>
      </c>
      <c r="D898" t="str">
        <f>IFERROR(VLOOKUP(B898,Players!$A$2:$E$251,3,FALSE),"")</f>
        <v>BWL</v>
      </c>
      <c r="E898" t="str">
        <f>IFERROR(VLOOKUP(B898,Players!$A$2:$E$251,4,FALSE),"")</f>
        <v>DC</v>
      </c>
      <c r="F898">
        <f>IFERROR(VLOOKUP(B898,Players!$A$2:$E$251,5,FALSE),"")</f>
        <v>0</v>
      </c>
      <c r="H898" t="s">
        <v>893</v>
      </c>
    </row>
    <row r="899" spans="1:8" x14ac:dyDescent="0.2">
      <c r="A899" t="s">
        <v>659</v>
      </c>
      <c r="B899" t="s">
        <v>149</v>
      </c>
      <c r="C899" t="str">
        <f>IFERROR(VLOOKUP(B899,Players!$A$2:$E$251,2,FALSE),"")</f>
        <v>Lungisani Ngidi</v>
      </c>
      <c r="D899" t="str">
        <f>IFERROR(VLOOKUP(B899,Players!$A$2:$E$251,3,FALSE),"")</f>
        <v>BWL</v>
      </c>
      <c r="E899" t="str">
        <f>IFERROR(VLOOKUP(B899,Players!$A$2:$E$251,4,FALSE),"")</f>
        <v>DC</v>
      </c>
      <c r="F899">
        <f>IFERROR(VLOOKUP(B899,Players!$A$2:$E$251,5,FALSE),"")</f>
        <v>0</v>
      </c>
      <c r="H899" t="s">
        <v>893</v>
      </c>
    </row>
    <row r="900" spans="1:8" x14ac:dyDescent="0.2">
      <c r="A900" t="s">
        <v>659</v>
      </c>
      <c r="B900" t="s">
        <v>151</v>
      </c>
      <c r="C900" t="str">
        <f>IFERROR(VLOOKUP(B900,Players!$A$2:$E$251,2,FALSE),"")</f>
        <v>Kyle Jamieson</v>
      </c>
      <c r="D900" t="str">
        <f>IFERROR(VLOOKUP(B900,Players!$A$2:$E$251,3,FALSE),"")</f>
        <v>BWL</v>
      </c>
      <c r="E900" t="str">
        <f>IFERROR(VLOOKUP(B900,Players!$A$2:$E$251,4,FALSE),"")</f>
        <v>DC</v>
      </c>
      <c r="F900">
        <f>IFERROR(VLOOKUP(B900,Players!$A$2:$E$251,5,FALSE),"")</f>
        <v>0</v>
      </c>
      <c r="H900" t="s">
        <v>893</v>
      </c>
    </row>
    <row r="901" spans="1:8" x14ac:dyDescent="0.2">
      <c r="A901" t="s">
        <v>659</v>
      </c>
      <c r="B901" t="s">
        <v>153</v>
      </c>
      <c r="C901" t="str">
        <f>IFERROR(VLOOKUP(B901,Players!$A$2:$E$251,2,FALSE),"")</f>
        <v>Kuldeep Yadav</v>
      </c>
      <c r="D901" t="str">
        <f>IFERROR(VLOOKUP(B901,Players!$A$2:$E$251,3,FALSE),"")</f>
        <v>BWL</v>
      </c>
      <c r="E901" t="str">
        <f>IFERROR(VLOOKUP(B901,Players!$A$2:$E$251,4,FALSE),"")</f>
        <v>DC</v>
      </c>
      <c r="F901">
        <f>IFERROR(VLOOKUP(B901,Players!$A$2:$E$251,5,FALSE),"")</f>
        <v>0</v>
      </c>
      <c r="H901" t="s">
        <v>893</v>
      </c>
    </row>
    <row r="902" spans="1:8" x14ac:dyDescent="0.2">
      <c r="A902" t="s">
        <v>663</v>
      </c>
      <c r="B902" t="s">
        <v>259</v>
      </c>
      <c r="C902" t="str">
        <f>IFERROR(VLOOKUP(B902,Players!$A$2:$E$251,2,FALSE),"")</f>
        <v>Rishabh Pant</v>
      </c>
      <c r="D902" t="str">
        <f>IFERROR(VLOOKUP(B902,Players!$A$2:$E$251,3,FALSE),"")</f>
        <v>WK</v>
      </c>
      <c r="E902" t="str">
        <f>IFERROR(VLOOKUP(B902,Players!$A$2:$E$251,4,FALSE),"")</f>
        <v>LSG</v>
      </c>
      <c r="F902">
        <f>IFERROR(VLOOKUP(B902,Players!$A$2:$E$251,5,FALSE),"")</f>
        <v>0</v>
      </c>
      <c r="H902" t="s">
        <v>892</v>
      </c>
    </row>
    <row r="903" spans="1:8" x14ac:dyDescent="0.2">
      <c r="A903" t="s">
        <v>663</v>
      </c>
      <c r="B903" t="s">
        <v>263</v>
      </c>
      <c r="C903" t="str">
        <f>IFERROR(VLOOKUP(B903,Players!$A$2:$E$251,2,FALSE),"")</f>
        <v>Aiden Markram</v>
      </c>
      <c r="D903" t="str">
        <f>IFERROR(VLOOKUP(B903,Players!$A$2:$E$251,3,FALSE),"")</f>
        <v>BAT</v>
      </c>
      <c r="E903" t="str">
        <f>IFERROR(VLOOKUP(B903,Players!$A$2:$E$251,4,FALSE),"")</f>
        <v>LSG</v>
      </c>
      <c r="F903">
        <f>IFERROR(VLOOKUP(B903,Players!$A$2:$E$251,5,FALSE),"")</f>
        <v>0</v>
      </c>
      <c r="H903" t="s">
        <v>892</v>
      </c>
    </row>
    <row r="904" spans="1:8" x14ac:dyDescent="0.2">
      <c r="A904" t="s">
        <v>663</v>
      </c>
      <c r="B904" t="s">
        <v>265</v>
      </c>
      <c r="C904" t="str">
        <f>IFERROR(VLOOKUP(B904,Players!$A$2:$E$251,2,FALSE),"")</f>
        <v>Himmat Singh</v>
      </c>
      <c r="D904" t="str">
        <f>IFERROR(VLOOKUP(B904,Players!$A$2:$E$251,3,FALSE),"")</f>
        <v>BAT</v>
      </c>
      <c r="E904" t="str">
        <f>IFERROR(VLOOKUP(B904,Players!$A$2:$E$251,4,FALSE),"")</f>
        <v>LSG</v>
      </c>
      <c r="F904">
        <f>IFERROR(VLOOKUP(B904,Players!$A$2:$E$251,5,FALSE),"")</f>
        <v>0</v>
      </c>
      <c r="H904" t="s">
        <v>892</v>
      </c>
    </row>
    <row r="905" spans="1:8" x14ac:dyDescent="0.2">
      <c r="A905" t="s">
        <v>663</v>
      </c>
      <c r="B905" t="s">
        <v>267</v>
      </c>
      <c r="C905" t="str">
        <f>IFERROR(VLOOKUP(B905,Players!$A$2:$E$251,2,FALSE),"")</f>
        <v>Matthew Breetzke</v>
      </c>
      <c r="D905" t="str">
        <f>IFERROR(VLOOKUP(B905,Players!$A$2:$E$251,3,FALSE),"")</f>
        <v>BAT</v>
      </c>
      <c r="E905" t="str">
        <f>IFERROR(VLOOKUP(B905,Players!$A$2:$E$251,4,FALSE),"")</f>
        <v>LSG</v>
      </c>
      <c r="F905">
        <f>IFERROR(VLOOKUP(B905,Players!$A$2:$E$251,5,FALSE),"")</f>
        <v>0</v>
      </c>
      <c r="H905" t="s">
        <v>892</v>
      </c>
    </row>
    <row r="906" spans="1:8" x14ac:dyDescent="0.2">
      <c r="A906" t="s">
        <v>663</v>
      </c>
      <c r="B906" t="s">
        <v>269</v>
      </c>
      <c r="C906" t="str">
        <f>IFERROR(VLOOKUP(B906,Players!$A$2:$E$251,2,FALSE),"")</f>
        <v>Mukul Choudhary</v>
      </c>
      <c r="D906" t="str">
        <f>IFERROR(VLOOKUP(B906,Players!$A$2:$E$251,3,FALSE),"")</f>
        <v>WK</v>
      </c>
      <c r="E906" t="str">
        <f>IFERROR(VLOOKUP(B906,Players!$A$2:$E$251,4,FALSE),"")</f>
        <v>LSG</v>
      </c>
      <c r="F906">
        <f>IFERROR(VLOOKUP(B906,Players!$A$2:$E$251,5,FALSE),"")</f>
        <v>0</v>
      </c>
      <c r="H906" t="s">
        <v>892</v>
      </c>
    </row>
    <row r="907" spans="1:8" x14ac:dyDescent="0.2">
      <c r="A907" t="s">
        <v>663</v>
      </c>
      <c r="B907" t="s">
        <v>271</v>
      </c>
      <c r="C907" t="str">
        <f>IFERROR(VLOOKUP(B907,Players!$A$2:$E$251,2,FALSE),"")</f>
        <v>Akshat Raghuwanshi</v>
      </c>
      <c r="D907" t="str">
        <f>IFERROR(VLOOKUP(B907,Players!$A$2:$E$251,3,FALSE),"")</f>
        <v>BAT</v>
      </c>
      <c r="E907" t="str">
        <f>IFERROR(VLOOKUP(B907,Players!$A$2:$E$251,4,FALSE),"")</f>
        <v>LSG</v>
      </c>
      <c r="F907">
        <f>IFERROR(VLOOKUP(B907,Players!$A$2:$E$251,5,FALSE),"")</f>
        <v>0</v>
      </c>
      <c r="H907" t="s">
        <v>892</v>
      </c>
    </row>
    <row r="908" spans="1:8" x14ac:dyDescent="0.2">
      <c r="A908" t="s">
        <v>663</v>
      </c>
      <c r="B908" t="s">
        <v>273</v>
      </c>
      <c r="C908" t="str">
        <f>IFERROR(VLOOKUP(B908,Players!$A$2:$E$251,2,FALSE),"")</f>
        <v>Josh Inglis</v>
      </c>
      <c r="D908" t="str">
        <f>IFERROR(VLOOKUP(B908,Players!$A$2:$E$251,3,FALSE),"")</f>
        <v>WK</v>
      </c>
      <c r="E908" t="str">
        <f>IFERROR(VLOOKUP(B908,Players!$A$2:$E$251,4,FALSE),"")</f>
        <v>LSG</v>
      </c>
      <c r="F908">
        <f>IFERROR(VLOOKUP(B908,Players!$A$2:$E$251,5,FALSE),"")</f>
        <v>0</v>
      </c>
      <c r="H908" t="s">
        <v>892</v>
      </c>
    </row>
    <row r="909" spans="1:8" x14ac:dyDescent="0.2">
      <c r="A909" t="s">
        <v>663</v>
      </c>
      <c r="B909" t="s">
        <v>275</v>
      </c>
      <c r="C909" t="str">
        <f>IFERROR(VLOOKUP(B909,Players!$A$2:$E$251,2,FALSE),"")</f>
        <v>Nicholas Pooran</v>
      </c>
      <c r="D909" t="str">
        <f>IFERROR(VLOOKUP(B909,Players!$A$2:$E$251,3,FALSE),"")</f>
        <v>WK</v>
      </c>
      <c r="E909" t="str">
        <f>IFERROR(VLOOKUP(B909,Players!$A$2:$E$251,4,FALSE),"")</f>
        <v>LSG</v>
      </c>
      <c r="F909">
        <f>IFERROR(VLOOKUP(B909,Players!$A$2:$E$251,5,FALSE),"")</f>
        <v>0</v>
      </c>
      <c r="H909" t="s">
        <v>892</v>
      </c>
    </row>
    <row r="910" spans="1:8" x14ac:dyDescent="0.2">
      <c r="A910" t="s">
        <v>663</v>
      </c>
      <c r="B910" t="s">
        <v>277</v>
      </c>
      <c r="C910" t="str">
        <f>IFERROR(VLOOKUP(B910,Players!$A$2:$E$251,2,FALSE),"")</f>
        <v>Mitchell Marsh</v>
      </c>
      <c r="D910" t="str">
        <f>IFERROR(VLOOKUP(B910,Players!$A$2:$E$251,3,FALSE),"")</f>
        <v>AR</v>
      </c>
      <c r="E910" t="str">
        <f>IFERROR(VLOOKUP(B910,Players!$A$2:$E$251,4,FALSE),"")</f>
        <v>LSG</v>
      </c>
      <c r="F910">
        <f>IFERROR(VLOOKUP(B910,Players!$A$2:$E$251,5,FALSE),"")</f>
        <v>0</v>
      </c>
      <c r="H910" t="s">
        <v>892</v>
      </c>
    </row>
    <row r="911" spans="1:8" x14ac:dyDescent="0.2">
      <c r="A911" t="s">
        <v>663</v>
      </c>
      <c r="B911" t="s">
        <v>279</v>
      </c>
      <c r="C911" t="str">
        <f>IFERROR(VLOOKUP(B911,Players!$A$2:$E$251,2,FALSE),"")</f>
        <v>Abdul Samad</v>
      </c>
      <c r="D911" t="str">
        <f>IFERROR(VLOOKUP(B911,Players!$A$2:$E$251,3,FALSE),"")</f>
        <v>AR</v>
      </c>
      <c r="E911" t="str">
        <f>IFERROR(VLOOKUP(B911,Players!$A$2:$E$251,4,FALSE),"")</f>
        <v>LSG</v>
      </c>
      <c r="F911">
        <f>IFERROR(VLOOKUP(B911,Players!$A$2:$E$251,5,FALSE),"")</f>
        <v>0</v>
      </c>
      <c r="H911" t="s">
        <v>892</v>
      </c>
    </row>
    <row r="912" spans="1:8" x14ac:dyDescent="0.2">
      <c r="A912" t="s">
        <v>663</v>
      </c>
      <c r="B912" t="s">
        <v>281</v>
      </c>
      <c r="C912" t="str">
        <f>IFERROR(VLOOKUP(B912,Players!$A$2:$E$251,2,FALSE),"")</f>
        <v>Shahbaz Ahamad</v>
      </c>
      <c r="D912" t="str">
        <f>IFERROR(VLOOKUP(B912,Players!$A$2:$E$251,3,FALSE),"")</f>
        <v>AR</v>
      </c>
      <c r="E912" t="str">
        <f>IFERROR(VLOOKUP(B912,Players!$A$2:$E$251,4,FALSE),"")</f>
        <v>LSG</v>
      </c>
      <c r="F912">
        <f>IFERROR(VLOOKUP(B912,Players!$A$2:$E$251,5,FALSE),"")</f>
        <v>0</v>
      </c>
      <c r="H912" t="s">
        <v>892</v>
      </c>
    </row>
    <row r="913" spans="1:8" x14ac:dyDescent="0.2">
      <c r="A913" t="s">
        <v>663</v>
      </c>
      <c r="B913" t="s">
        <v>283</v>
      </c>
      <c r="C913" t="str">
        <f>IFERROR(VLOOKUP(B913,Players!$A$2:$E$251,2,FALSE),"")</f>
        <v>Arshin Kulkarni</v>
      </c>
      <c r="D913" t="str">
        <f>IFERROR(VLOOKUP(B913,Players!$A$2:$E$251,3,FALSE),"")</f>
        <v>AR</v>
      </c>
      <c r="E913" t="str">
        <f>IFERROR(VLOOKUP(B913,Players!$A$2:$E$251,4,FALSE),"")</f>
        <v>LSG</v>
      </c>
      <c r="F913">
        <f>IFERROR(VLOOKUP(B913,Players!$A$2:$E$251,5,FALSE),"")</f>
        <v>0</v>
      </c>
      <c r="H913" t="s">
        <v>892</v>
      </c>
    </row>
    <row r="914" spans="1:8" x14ac:dyDescent="0.2">
      <c r="A914" t="s">
        <v>663</v>
      </c>
      <c r="B914" t="s">
        <v>285</v>
      </c>
      <c r="C914" t="str">
        <f>IFERROR(VLOOKUP(B914,Players!$A$2:$E$251,2,FALSE),"")</f>
        <v>Wanindu Hasaranga</v>
      </c>
      <c r="D914" t="str">
        <f>IFERROR(VLOOKUP(B914,Players!$A$2:$E$251,3,FALSE),"")</f>
        <v>AR</v>
      </c>
      <c r="E914" t="str">
        <f>IFERROR(VLOOKUP(B914,Players!$A$2:$E$251,4,FALSE),"")</f>
        <v>LSG</v>
      </c>
      <c r="F914">
        <f>IFERROR(VLOOKUP(B914,Players!$A$2:$E$251,5,FALSE),"")</f>
        <v>0</v>
      </c>
      <c r="H914" t="s">
        <v>892</v>
      </c>
    </row>
    <row r="915" spans="1:8" x14ac:dyDescent="0.2">
      <c r="A915" t="s">
        <v>663</v>
      </c>
      <c r="B915" t="s">
        <v>287</v>
      </c>
      <c r="C915" t="str">
        <f>IFERROR(VLOOKUP(B915,Players!$A$2:$E$251,2,FALSE),"")</f>
        <v>Ayush Badoni</v>
      </c>
      <c r="D915" t="str">
        <f>IFERROR(VLOOKUP(B915,Players!$A$2:$E$251,3,FALSE),"")</f>
        <v>AR</v>
      </c>
      <c r="E915" t="str">
        <f>IFERROR(VLOOKUP(B915,Players!$A$2:$E$251,4,FALSE),"")</f>
        <v>LSG</v>
      </c>
      <c r="F915">
        <f>IFERROR(VLOOKUP(B915,Players!$A$2:$E$251,5,FALSE),"")</f>
        <v>0</v>
      </c>
      <c r="H915" t="s">
        <v>892</v>
      </c>
    </row>
    <row r="916" spans="1:8" x14ac:dyDescent="0.2">
      <c r="A916" t="s">
        <v>663</v>
      </c>
      <c r="B916" t="s">
        <v>289</v>
      </c>
      <c r="C916" t="str">
        <f>IFERROR(VLOOKUP(B916,Players!$A$2:$E$251,2,FALSE),"")</f>
        <v>Mohammad Shami</v>
      </c>
      <c r="D916" t="str">
        <f>IFERROR(VLOOKUP(B916,Players!$A$2:$E$251,3,FALSE),"")</f>
        <v>BWL</v>
      </c>
      <c r="E916" t="str">
        <f>IFERROR(VLOOKUP(B916,Players!$A$2:$E$251,4,FALSE),"")</f>
        <v>LSG</v>
      </c>
      <c r="F916">
        <f>IFERROR(VLOOKUP(B916,Players!$A$2:$E$251,5,FALSE),"")</f>
        <v>0</v>
      </c>
      <c r="H916" t="s">
        <v>892</v>
      </c>
    </row>
    <row r="917" spans="1:8" x14ac:dyDescent="0.2">
      <c r="A917" t="s">
        <v>663</v>
      </c>
      <c r="B917" t="s">
        <v>291</v>
      </c>
      <c r="C917" t="str">
        <f>IFERROR(VLOOKUP(B917,Players!$A$2:$E$251,2,FALSE),"")</f>
        <v>Avesh Khan</v>
      </c>
      <c r="D917" t="str">
        <f>IFERROR(VLOOKUP(B917,Players!$A$2:$E$251,3,FALSE),"")</f>
        <v>BWL</v>
      </c>
      <c r="E917" t="str">
        <f>IFERROR(VLOOKUP(B917,Players!$A$2:$E$251,4,FALSE),"")</f>
        <v>LSG</v>
      </c>
      <c r="F917">
        <f>IFERROR(VLOOKUP(B917,Players!$A$2:$E$251,5,FALSE),"")</f>
        <v>0</v>
      </c>
      <c r="H917" t="s">
        <v>892</v>
      </c>
    </row>
    <row r="918" spans="1:8" x14ac:dyDescent="0.2">
      <c r="A918" t="s">
        <v>663</v>
      </c>
      <c r="B918" t="s">
        <v>293</v>
      </c>
      <c r="C918" t="str">
        <f>IFERROR(VLOOKUP(B918,Players!$A$2:$E$251,2,FALSE),"")</f>
        <v>M. Siddharth</v>
      </c>
      <c r="D918" t="str">
        <f>IFERROR(VLOOKUP(B918,Players!$A$2:$E$251,3,FALSE),"")</f>
        <v>BWL</v>
      </c>
      <c r="E918" t="str">
        <f>IFERROR(VLOOKUP(B918,Players!$A$2:$E$251,4,FALSE),"")</f>
        <v>LSG</v>
      </c>
      <c r="F918">
        <f>IFERROR(VLOOKUP(B918,Players!$A$2:$E$251,5,FALSE),"")</f>
        <v>0</v>
      </c>
      <c r="H918" t="s">
        <v>892</v>
      </c>
    </row>
    <row r="919" spans="1:8" x14ac:dyDescent="0.2">
      <c r="A919" t="s">
        <v>663</v>
      </c>
      <c r="B919" t="s">
        <v>295</v>
      </c>
      <c r="C919" t="str">
        <f>IFERROR(VLOOKUP(B919,Players!$A$2:$E$251,2,FALSE),"")</f>
        <v>Digvesh Singh</v>
      </c>
      <c r="D919" t="str">
        <f>IFERROR(VLOOKUP(B919,Players!$A$2:$E$251,3,FALSE),"")</f>
        <v>BWL</v>
      </c>
      <c r="E919" t="str">
        <f>IFERROR(VLOOKUP(B919,Players!$A$2:$E$251,4,FALSE),"")</f>
        <v>LSG</v>
      </c>
      <c r="F919">
        <f>IFERROR(VLOOKUP(B919,Players!$A$2:$E$251,5,FALSE),"")</f>
        <v>0</v>
      </c>
      <c r="H919" t="s">
        <v>892</v>
      </c>
    </row>
    <row r="920" spans="1:8" x14ac:dyDescent="0.2">
      <c r="A920" t="s">
        <v>663</v>
      </c>
      <c r="B920" t="s">
        <v>297</v>
      </c>
      <c r="C920" t="str">
        <f>IFERROR(VLOOKUP(B920,Players!$A$2:$E$251,2,FALSE),"")</f>
        <v>Akash Singh</v>
      </c>
      <c r="D920" t="str">
        <f>IFERROR(VLOOKUP(B920,Players!$A$2:$E$251,3,FALSE),"")</f>
        <v>BWL</v>
      </c>
      <c r="E920" t="str">
        <f>IFERROR(VLOOKUP(B920,Players!$A$2:$E$251,4,FALSE),"")</f>
        <v>LSG</v>
      </c>
      <c r="F920">
        <f>IFERROR(VLOOKUP(B920,Players!$A$2:$E$251,5,FALSE),"")</f>
        <v>0</v>
      </c>
      <c r="H920" t="s">
        <v>892</v>
      </c>
    </row>
    <row r="921" spans="1:8" x14ac:dyDescent="0.2">
      <c r="A921" t="s">
        <v>663</v>
      </c>
      <c r="B921" t="s">
        <v>299</v>
      </c>
      <c r="C921" t="str">
        <f>IFERROR(VLOOKUP(B921,Players!$A$2:$E$251,2,FALSE),"")</f>
        <v>Prince Yadav</v>
      </c>
      <c r="D921" t="str">
        <f>IFERROR(VLOOKUP(B921,Players!$A$2:$E$251,3,FALSE),"")</f>
        <v>BWL</v>
      </c>
      <c r="E921" t="str">
        <f>IFERROR(VLOOKUP(B921,Players!$A$2:$E$251,4,FALSE),"")</f>
        <v>LSG</v>
      </c>
      <c r="F921">
        <f>IFERROR(VLOOKUP(B921,Players!$A$2:$E$251,5,FALSE),"")</f>
        <v>0</v>
      </c>
      <c r="H921" t="s">
        <v>892</v>
      </c>
    </row>
    <row r="922" spans="1:8" x14ac:dyDescent="0.2">
      <c r="A922" t="s">
        <v>663</v>
      </c>
      <c r="B922" t="s">
        <v>301</v>
      </c>
      <c r="C922" t="str">
        <f>IFERROR(VLOOKUP(B922,Players!$A$2:$E$251,2,FALSE),"")</f>
        <v>Arjun Tendulkar</v>
      </c>
      <c r="D922" t="str">
        <f>IFERROR(VLOOKUP(B922,Players!$A$2:$E$251,3,FALSE),"")</f>
        <v>BWL</v>
      </c>
      <c r="E922" t="str">
        <f>IFERROR(VLOOKUP(B922,Players!$A$2:$E$251,4,FALSE),"")</f>
        <v>LSG</v>
      </c>
      <c r="F922">
        <f>IFERROR(VLOOKUP(B922,Players!$A$2:$E$251,5,FALSE),"")</f>
        <v>0</v>
      </c>
      <c r="H922" t="s">
        <v>892</v>
      </c>
    </row>
    <row r="923" spans="1:8" x14ac:dyDescent="0.2">
      <c r="A923" t="s">
        <v>663</v>
      </c>
      <c r="B923" t="s">
        <v>303</v>
      </c>
      <c r="C923" t="str">
        <f>IFERROR(VLOOKUP(B923,Players!$A$2:$E$251,2,FALSE),"")</f>
        <v>Anrich Nortje</v>
      </c>
      <c r="D923" t="str">
        <f>IFERROR(VLOOKUP(B923,Players!$A$2:$E$251,3,FALSE),"")</f>
        <v>BWL</v>
      </c>
      <c r="E923" t="str">
        <f>IFERROR(VLOOKUP(B923,Players!$A$2:$E$251,4,FALSE),"")</f>
        <v>LSG</v>
      </c>
      <c r="F923">
        <f>IFERROR(VLOOKUP(B923,Players!$A$2:$E$251,5,FALSE),"")</f>
        <v>0</v>
      </c>
      <c r="H923" t="s">
        <v>892</v>
      </c>
    </row>
    <row r="924" spans="1:8" x14ac:dyDescent="0.2">
      <c r="A924" t="s">
        <v>663</v>
      </c>
      <c r="B924" t="s">
        <v>305</v>
      </c>
      <c r="C924" t="str">
        <f>IFERROR(VLOOKUP(B924,Players!$A$2:$E$251,2,FALSE),"")</f>
        <v>Naman Tiwari</v>
      </c>
      <c r="D924" t="str">
        <f>IFERROR(VLOOKUP(B924,Players!$A$2:$E$251,3,FALSE),"")</f>
        <v>BWL</v>
      </c>
      <c r="E924" t="str">
        <f>IFERROR(VLOOKUP(B924,Players!$A$2:$E$251,4,FALSE),"")</f>
        <v>LSG</v>
      </c>
      <c r="F924">
        <f>IFERROR(VLOOKUP(B924,Players!$A$2:$E$251,5,FALSE),"")</f>
        <v>0</v>
      </c>
      <c r="H924" t="s">
        <v>892</v>
      </c>
    </row>
    <row r="925" spans="1:8" x14ac:dyDescent="0.2">
      <c r="A925" t="s">
        <v>663</v>
      </c>
      <c r="B925" t="s">
        <v>307</v>
      </c>
      <c r="C925" t="str">
        <f>IFERROR(VLOOKUP(B925,Players!$A$2:$E$251,2,FALSE),"")</f>
        <v>Mayank Yadav</v>
      </c>
      <c r="D925" t="str">
        <f>IFERROR(VLOOKUP(B925,Players!$A$2:$E$251,3,FALSE),"")</f>
        <v>BWL</v>
      </c>
      <c r="E925" t="str">
        <f>IFERROR(VLOOKUP(B925,Players!$A$2:$E$251,4,FALSE),"")</f>
        <v>LSG</v>
      </c>
      <c r="F925">
        <f>IFERROR(VLOOKUP(B925,Players!$A$2:$E$251,5,FALSE),"")</f>
        <v>0</v>
      </c>
      <c r="H925" t="s">
        <v>892</v>
      </c>
    </row>
    <row r="926" spans="1:8" x14ac:dyDescent="0.2">
      <c r="A926" t="s">
        <v>663</v>
      </c>
      <c r="B926" t="s">
        <v>309</v>
      </c>
      <c r="C926" t="str">
        <f>IFERROR(VLOOKUP(B926,Players!$A$2:$E$251,2,FALSE),"")</f>
        <v>Mohsin Khan</v>
      </c>
      <c r="D926" t="str">
        <f>IFERROR(VLOOKUP(B926,Players!$A$2:$E$251,3,FALSE),"")</f>
        <v>BWL</v>
      </c>
      <c r="E926" t="str">
        <f>IFERROR(VLOOKUP(B926,Players!$A$2:$E$251,4,FALSE),"")</f>
        <v>LSG</v>
      </c>
      <c r="F926">
        <f>IFERROR(VLOOKUP(B926,Players!$A$2:$E$251,5,FALSE),"")</f>
        <v>0</v>
      </c>
      <c r="H926" t="s">
        <v>892</v>
      </c>
    </row>
    <row r="927" spans="1:8" x14ac:dyDescent="0.2">
      <c r="A927" t="s">
        <v>663</v>
      </c>
      <c r="B927" t="s">
        <v>155</v>
      </c>
      <c r="C927" t="str">
        <f>IFERROR(VLOOKUP(B927,Players!$A$2:$E$251,2,FALSE),"")</f>
        <v>Shubman Gill</v>
      </c>
      <c r="D927" t="str">
        <f>IFERROR(VLOOKUP(B927,Players!$A$2:$E$251,3,FALSE),"")</f>
        <v>BAT</v>
      </c>
      <c r="E927" t="str">
        <f>IFERROR(VLOOKUP(B927,Players!$A$2:$E$251,4,FALSE),"")</f>
        <v>GT</v>
      </c>
      <c r="F927">
        <f>IFERROR(VLOOKUP(B927,Players!$A$2:$E$251,5,FALSE),"")</f>
        <v>0</v>
      </c>
      <c r="H927" t="s">
        <v>891</v>
      </c>
    </row>
    <row r="928" spans="1:8" x14ac:dyDescent="0.2">
      <c r="A928" t="s">
        <v>663</v>
      </c>
      <c r="B928" t="s">
        <v>159</v>
      </c>
      <c r="C928" t="str">
        <f>IFERROR(VLOOKUP(B928,Players!$A$2:$E$251,2,FALSE),"")</f>
        <v>Jos Buttler</v>
      </c>
      <c r="D928" t="str">
        <f>IFERROR(VLOOKUP(B928,Players!$A$2:$E$251,3,FALSE),"")</f>
        <v>WK</v>
      </c>
      <c r="E928" t="str">
        <f>IFERROR(VLOOKUP(B928,Players!$A$2:$E$251,4,FALSE),"")</f>
        <v>GT</v>
      </c>
      <c r="F928">
        <f>IFERROR(VLOOKUP(B928,Players!$A$2:$E$251,5,FALSE),"")</f>
        <v>0</v>
      </c>
      <c r="H928" t="s">
        <v>891</v>
      </c>
    </row>
    <row r="929" spans="1:8" x14ac:dyDescent="0.2">
      <c r="A929" t="s">
        <v>663</v>
      </c>
      <c r="B929" t="s">
        <v>161</v>
      </c>
      <c r="C929" t="str">
        <f>IFERROR(VLOOKUP(B929,Players!$A$2:$E$251,2,FALSE),"")</f>
        <v>Kumar Kushagra</v>
      </c>
      <c r="D929" t="str">
        <f>IFERROR(VLOOKUP(B929,Players!$A$2:$E$251,3,FALSE),"")</f>
        <v>WK</v>
      </c>
      <c r="E929" t="str">
        <f>IFERROR(VLOOKUP(B929,Players!$A$2:$E$251,4,FALSE),"")</f>
        <v>GT</v>
      </c>
      <c r="F929">
        <f>IFERROR(VLOOKUP(B929,Players!$A$2:$E$251,5,FALSE),"")</f>
        <v>0</v>
      </c>
      <c r="H929" t="s">
        <v>891</v>
      </c>
    </row>
    <row r="930" spans="1:8" x14ac:dyDescent="0.2">
      <c r="A930" t="s">
        <v>663</v>
      </c>
      <c r="B930" t="s">
        <v>163</v>
      </c>
      <c r="C930" t="str">
        <f>IFERROR(VLOOKUP(B930,Players!$A$2:$E$251,2,FALSE),"")</f>
        <v>Anuj Rawat</v>
      </c>
      <c r="D930" t="str">
        <f>IFERROR(VLOOKUP(B930,Players!$A$2:$E$251,3,FALSE),"")</f>
        <v>WK</v>
      </c>
      <c r="E930" t="str">
        <f>IFERROR(VLOOKUP(B930,Players!$A$2:$E$251,4,FALSE),"")</f>
        <v>GT</v>
      </c>
      <c r="F930">
        <f>IFERROR(VLOOKUP(B930,Players!$A$2:$E$251,5,FALSE),"")</f>
        <v>0</v>
      </c>
      <c r="H930" t="s">
        <v>891</v>
      </c>
    </row>
    <row r="931" spans="1:8" x14ac:dyDescent="0.2">
      <c r="A931" t="s">
        <v>663</v>
      </c>
      <c r="B931" t="s">
        <v>165</v>
      </c>
      <c r="C931" t="str">
        <f>IFERROR(VLOOKUP(B931,Players!$A$2:$E$251,2,FALSE),"")</f>
        <v>Tom Banton</v>
      </c>
      <c r="D931" t="str">
        <f>IFERROR(VLOOKUP(B931,Players!$A$2:$E$251,3,FALSE),"")</f>
        <v>WK</v>
      </c>
      <c r="E931" t="str">
        <f>IFERROR(VLOOKUP(B931,Players!$A$2:$E$251,4,FALSE),"")</f>
        <v>GT</v>
      </c>
      <c r="F931">
        <f>IFERROR(VLOOKUP(B931,Players!$A$2:$E$251,5,FALSE),"")</f>
        <v>0</v>
      </c>
      <c r="H931" t="s">
        <v>891</v>
      </c>
    </row>
    <row r="932" spans="1:8" x14ac:dyDescent="0.2">
      <c r="A932" t="s">
        <v>663</v>
      </c>
      <c r="B932" t="s">
        <v>167</v>
      </c>
      <c r="C932" t="str">
        <f>IFERROR(VLOOKUP(B932,Players!$A$2:$E$251,2,FALSE),"")</f>
        <v>Glenn Phillips</v>
      </c>
      <c r="D932" t="str">
        <f>IFERROR(VLOOKUP(B932,Players!$A$2:$E$251,3,FALSE),"")</f>
        <v>BAT</v>
      </c>
      <c r="E932" t="str">
        <f>IFERROR(VLOOKUP(B932,Players!$A$2:$E$251,4,FALSE),"")</f>
        <v>GT</v>
      </c>
      <c r="F932">
        <f>IFERROR(VLOOKUP(B932,Players!$A$2:$E$251,5,FALSE),"")</f>
        <v>0</v>
      </c>
      <c r="H932" t="s">
        <v>891</v>
      </c>
    </row>
    <row r="933" spans="1:8" x14ac:dyDescent="0.2">
      <c r="A933" t="s">
        <v>663</v>
      </c>
      <c r="B933" t="s">
        <v>169</v>
      </c>
      <c r="C933" t="str">
        <f>IFERROR(VLOOKUP(B933,Players!$A$2:$E$251,2,FALSE),"")</f>
        <v>Sai Sudharsan</v>
      </c>
      <c r="D933" t="str">
        <f>IFERROR(VLOOKUP(B933,Players!$A$2:$E$251,3,FALSE),"")</f>
        <v>BAT</v>
      </c>
      <c r="E933" t="str">
        <f>IFERROR(VLOOKUP(B933,Players!$A$2:$E$251,4,FALSE),"")</f>
        <v>GT</v>
      </c>
      <c r="F933">
        <f>IFERROR(VLOOKUP(B933,Players!$A$2:$E$251,5,FALSE),"")</f>
        <v>0</v>
      </c>
      <c r="H933" t="s">
        <v>891</v>
      </c>
    </row>
    <row r="934" spans="1:8" x14ac:dyDescent="0.2">
      <c r="A934" t="s">
        <v>663</v>
      </c>
      <c r="B934" t="s">
        <v>171</v>
      </c>
      <c r="C934" t="str">
        <f>IFERROR(VLOOKUP(B934,Players!$A$2:$E$251,2,FALSE),"")</f>
        <v>Nishant Sindhu</v>
      </c>
      <c r="D934" t="str">
        <f>IFERROR(VLOOKUP(B934,Players!$A$2:$E$251,3,FALSE),"")</f>
        <v>AR</v>
      </c>
      <c r="E934" t="str">
        <f>IFERROR(VLOOKUP(B934,Players!$A$2:$E$251,4,FALSE),"")</f>
        <v>GT</v>
      </c>
      <c r="F934">
        <f>IFERROR(VLOOKUP(B934,Players!$A$2:$E$251,5,FALSE),"")</f>
        <v>0</v>
      </c>
      <c r="H934" t="s">
        <v>891</v>
      </c>
    </row>
    <row r="935" spans="1:8" x14ac:dyDescent="0.2">
      <c r="A935" t="s">
        <v>663</v>
      </c>
      <c r="B935" t="s">
        <v>173</v>
      </c>
      <c r="C935" t="str">
        <f>IFERROR(VLOOKUP(B935,Players!$A$2:$E$251,2,FALSE),"")</f>
        <v>Washington Sundar</v>
      </c>
      <c r="D935" t="str">
        <f>IFERROR(VLOOKUP(B935,Players!$A$2:$E$251,3,FALSE),"")</f>
        <v>AR</v>
      </c>
      <c r="E935" t="str">
        <f>IFERROR(VLOOKUP(B935,Players!$A$2:$E$251,4,FALSE),"")</f>
        <v>GT</v>
      </c>
      <c r="F935">
        <f>IFERROR(VLOOKUP(B935,Players!$A$2:$E$251,5,FALSE),"")</f>
        <v>0</v>
      </c>
      <c r="H935" t="s">
        <v>891</v>
      </c>
    </row>
    <row r="936" spans="1:8" x14ac:dyDescent="0.2">
      <c r="A936" t="s">
        <v>663</v>
      </c>
      <c r="B936" t="s">
        <v>175</v>
      </c>
      <c r="C936" t="str">
        <f>IFERROR(VLOOKUP(B936,Players!$A$2:$E$251,2,FALSE),"")</f>
        <v>Mohd. Arshad Khan</v>
      </c>
      <c r="D936" t="str">
        <f>IFERROR(VLOOKUP(B936,Players!$A$2:$E$251,3,FALSE),"")</f>
        <v>AR</v>
      </c>
      <c r="E936" t="str">
        <f>IFERROR(VLOOKUP(B936,Players!$A$2:$E$251,4,FALSE),"")</f>
        <v>GT</v>
      </c>
      <c r="F936">
        <f>IFERROR(VLOOKUP(B936,Players!$A$2:$E$251,5,FALSE),"")</f>
        <v>0</v>
      </c>
      <c r="H936" t="s">
        <v>891</v>
      </c>
    </row>
    <row r="937" spans="1:8" x14ac:dyDescent="0.2">
      <c r="A937" t="s">
        <v>663</v>
      </c>
      <c r="B937" t="s">
        <v>177</v>
      </c>
      <c r="C937" t="str">
        <f>IFERROR(VLOOKUP(B937,Players!$A$2:$E$251,2,FALSE),"")</f>
        <v>Sai Kishore</v>
      </c>
      <c r="D937" t="str">
        <f>IFERROR(VLOOKUP(B937,Players!$A$2:$E$251,3,FALSE),"")</f>
        <v>AR</v>
      </c>
      <c r="E937" t="str">
        <f>IFERROR(VLOOKUP(B937,Players!$A$2:$E$251,4,FALSE),"")</f>
        <v>GT</v>
      </c>
      <c r="F937">
        <f>IFERROR(VLOOKUP(B937,Players!$A$2:$E$251,5,FALSE),"")</f>
        <v>0</v>
      </c>
      <c r="H937" t="s">
        <v>891</v>
      </c>
    </row>
    <row r="938" spans="1:8" x14ac:dyDescent="0.2">
      <c r="A938" t="s">
        <v>663</v>
      </c>
      <c r="B938" t="s">
        <v>179</v>
      </c>
      <c r="C938" t="str">
        <f>IFERROR(VLOOKUP(B938,Players!$A$2:$E$251,2,FALSE),"")</f>
        <v>Jayant Yadav</v>
      </c>
      <c r="D938" t="str">
        <f>IFERROR(VLOOKUP(B938,Players!$A$2:$E$251,3,FALSE),"")</f>
        <v>AR</v>
      </c>
      <c r="E938" t="str">
        <f>IFERROR(VLOOKUP(B938,Players!$A$2:$E$251,4,FALSE),"")</f>
        <v>GT</v>
      </c>
      <c r="F938">
        <f>IFERROR(VLOOKUP(B938,Players!$A$2:$E$251,5,FALSE),"")</f>
        <v>0</v>
      </c>
      <c r="H938" t="s">
        <v>891</v>
      </c>
    </row>
    <row r="939" spans="1:8" x14ac:dyDescent="0.2">
      <c r="A939" t="s">
        <v>663</v>
      </c>
      <c r="B939" t="s">
        <v>181</v>
      </c>
      <c r="C939" t="str">
        <f>IFERROR(VLOOKUP(B939,Players!$A$2:$E$251,2,FALSE),"")</f>
        <v>Jason Holder</v>
      </c>
      <c r="D939" t="str">
        <f>IFERROR(VLOOKUP(B939,Players!$A$2:$E$251,3,FALSE),"")</f>
        <v>AR</v>
      </c>
      <c r="E939" t="str">
        <f>IFERROR(VLOOKUP(B939,Players!$A$2:$E$251,4,FALSE),"")</f>
        <v>GT</v>
      </c>
      <c r="F939">
        <f>IFERROR(VLOOKUP(B939,Players!$A$2:$E$251,5,FALSE),"")</f>
        <v>0</v>
      </c>
      <c r="H939" t="s">
        <v>891</v>
      </c>
    </row>
    <row r="940" spans="1:8" x14ac:dyDescent="0.2">
      <c r="A940" t="s">
        <v>663</v>
      </c>
      <c r="B940" t="s">
        <v>183</v>
      </c>
      <c r="C940" t="str">
        <f>IFERROR(VLOOKUP(B940,Players!$A$2:$E$251,2,FALSE),"")</f>
        <v>Rahul Tewatia</v>
      </c>
      <c r="D940" t="str">
        <f>IFERROR(VLOOKUP(B940,Players!$A$2:$E$251,3,FALSE),"")</f>
        <v>AR</v>
      </c>
      <c r="E940" t="str">
        <f>IFERROR(VLOOKUP(B940,Players!$A$2:$E$251,4,FALSE),"")</f>
        <v>GT</v>
      </c>
      <c r="F940">
        <f>IFERROR(VLOOKUP(B940,Players!$A$2:$E$251,5,FALSE),"")</f>
        <v>0</v>
      </c>
      <c r="H940" t="s">
        <v>891</v>
      </c>
    </row>
    <row r="941" spans="1:8" x14ac:dyDescent="0.2">
      <c r="A941" t="s">
        <v>663</v>
      </c>
      <c r="B941" t="s">
        <v>185</v>
      </c>
      <c r="C941" t="str">
        <f>IFERROR(VLOOKUP(B941,Players!$A$2:$E$251,2,FALSE),"")</f>
        <v>Shahrukh Khan</v>
      </c>
      <c r="D941" t="str">
        <f>IFERROR(VLOOKUP(B941,Players!$A$2:$E$251,3,FALSE),"")</f>
        <v>AR</v>
      </c>
      <c r="E941" t="str">
        <f>IFERROR(VLOOKUP(B941,Players!$A$2:$E$251,4,FALSE),"")</f>
        <v>GT</v>
      </c>
      <c r="F941">
        <f>IFERROR(VLOOKUP(B941,Players!$A$2:$E$251,5,FALSE),"")</f>
        <v>0</v>
      </c>
      <c r="H941" t="s">
        <v>891</v>
      </c>
    </row>
    <row r="942" spans="1:8" x14ac:dyDescent="0.2">
      <c r="A942" t="s">
        <v>663</v>
      </c>
      <c r="B942" t="s">
        <v>187</v>
      </c>
      <c r="C942" t="str">
        <f>IFERROR(VLOOKUP(B942,Players!$A$2:$E$251,2,FALSE),"")</f>
        <v>Kagiso Rabada</v>
      </c>
      <c r="D942" t="str">
        <f>IFERROR(VLOOKUP(B942,Players!$A$2:$E$251,3,FALSE),"")</f>
        <v>BWL</v>
      </c>
      <c r="E942" t="str">
        <f>IFERROR(VLOOKUP(B942,Players!$A$2:$E$251,4,FALSE),"")</f>
        <v>GT</v>
      </c>
      <c r="F942">
        <f>IFERROR(VLOOKUP(B942,Players!$A$2:$E$251,5,FALSE),"")</f>
        <v>0</v>
      </c>
      <c r="H942" t="s">
        <v>891</v>
      </c>
    </row>
    <row r="943" spans="1:8" x14ac:dyDescent="0.2">
      <c r="A943" t="s">
        <v>663</v>
      </c>
      <c r="B943" t="s">
        <v>189</v>
      </c>
      <c r="C943" t="str">
        <f>IFERROR(VLOOKUP(B943,Players!$A$2:$E$251,2,FALSE),"")</f>
        <v>Mohammed Siraj</v>
      </c>
      <c r="D943" t="str">
        <f>IFERROR(VLOOKUP(B943,Players!$A$2:$E$251,3,FALSE),"")</f>
        <v>BWL</v>
      </c>
      <c r="E943" t="str">
        <f>IFERROR(VLOOKUP(B943,Players!$A$2:$E$251,4,FALSE),"")</f>
        <v>GT</v>
      </c>
      <c r="F943">
        <f>IFERROR(VLOOKUP(B943,Players!$A$2:$E$251,5,FALSE),"")</f>
        <v>0</v>
      </c>
      <c r="H943" t="s">
        <v>891</v>
      </c>
    </row>
    <row r="944" spans="1:8" x14ac:dyDescent="0.2">
      <c r="A944" t="s">
        <v>663</v>
      </c>
      <c r="B944" t="s">
        <v>191</v>
      </c>
      <c r="C944" t="str">
        <f>IFERROR(VLOOKUP(B944,Players!$A$2:$E$251,2,FALSE),"")</f>
        <v>Prasidh Krishna</v>
      </c>
      <c r="D944" t="str">
        <f>IFERROR(VLOOKUP(B944,Players!$A$2:$E$251,3,FALSE),"")</f>
        <v>BWL</v>
      </c>
      <c r="E944" t="str">
        <f>IFERROR(VLOOKUP(B944,Players!$A$2:$E$251,4,FALSE),"")</f>
        <v>GT</v>
      </c>
      <c r="F944">
        <f>IFERROR(VLOOKUP(B944,Players!$A$2:$E$251,5,FALSE),"")</f>
        <v>0</v>
      </c>
      <c r="H944" t="s">
        <v>891</v>
      </c>
    </row>
    <row r="945" spans="1:8" x14ac:dyDescent="0.2">
      <c r="A945" t="s">
        <v>663</v>
      </c>
      <c r="B945" t="s">
        <v>193</v>
      </c>
      <c r="C945" t="str">
        <f>IFERROR(VLOOKUP(B945,Players!$A$2:$E$251,2,FALSE),"")</f>
        <v>Manav Suthar</v>
      </c>
      <c r="D945" t="str">
        <f>IFERROR(VLOOKUP(B945,Players!$A$2:$E$251,3,FALSE),"")</f>
        <v>BWL</v>
      </c>
      <c r="E945" t="str">
        <f>IFERROR(VLOOKUP(B945,Players!$A$2:$E$251,4,FALSE),"")</f>
        <v>GT</v>
      </c>
      <c r="F945">
        <f>IFERROR(VLOOKUP(B945,Players!$A$2:$E$251,5,FALSE),"")</f>
        <v>0</v>
      </c>
      <c r="H945" t="s">
        <v>891</v>
      </c>
    </row>
    <row r="946" spans="1:8" x14ac:dyDescent="0.2">
      <c r="A946" t="s">
        <v>663</v>
      </c>
      <c r="B946" t="s">
        <v>195</v>
      </c>
      <c r="C946" t="str">
        <f>IFERROR(VLOOKUP(B946,Players!$A$2:$E$251,2,FALSE),"")</f>
        <v>Gurnoor Singh Brar</v>
      </c>
      <c r="D946" t="str">
        <f>IFERROR(VLOOKUP(B946,Players!$A$2:$E$251,3,FALSE),"")</f>
        <v>BWL</v>
      </c>
      <c r="E946" t="str">
        <f>IFERROR(VLOOKUP(B946,Players!$A$2:$E$251,4,FALSE),"")</f>
        <v>GT</v>
      </c>
      <c r="F946">
        <f>IFERROR(VLOOKUP(B946,Players!$A$2:$E$251,5,FALSE),"")</f>
        <v>0</v>
      </c>
      <c r="H946" t="s">
        <v>891</v>
      </c>
    </row>
    <row r="947" spans="1:8" x14ac:dyDescent="0.2">
      <c r="A947" t="s">
        <v>663</v>
      </c>
      <c r="B947" t="s">
        <v>197</v>
      </c>
      <c r="C947" t="str">
        <f>IFERROR(VLOOKUP(B947,Players!$A$2:$E$251,2,FALSE),"")</f>
        <v>Ishant Sharma</v>
      </c>
      <c r="D947" t="str">
        <f>IFERROR(VLOOKUP(B947,Players!$A$2:$E$251,3,FALSE),"")</f>
        <v>BWL</v>
      </c>
      <c r="E947" t="str">
        <f>IFERROR(VLOOKUP(B947,Players!$A$2:$E$251,4,FALSE),"")</f>
        <v>GT</v>
      </c>
      <c r="F947">
        <f>IFERROR(VLOOKUP(B947,Players!$A$2:$E$251,5,FALSE),"")</f>
        <v>0</v>
      </c>
      <c r="H947" t="s">
        <v>891</v>
      </c>
    </row>
    <row r="948" spans="1:8" x14ac:dyDescent="0.2">
      <c r="A948" t="s">
        <v>663</v>
      </c>
      <c r="B948" t="s">
        <v>199</v>
      </c>
      <c r="C948" t="str">
        <f>IFERROR(VLOOKUP(B948,Players!$A$2:$E$251,2,FALSE),"")</f>
        <v>Ashok Sharma</v>
      </c>
      <c r="D948" t="str">
        <f>IFERROR(VLOOKUP(B948,Players!$A$2:$E$251,3,FALSE),"")</f>
        <v>BWL</v>
      </c>
      <c r="E948" t="str">
        <f>IFERROR(VLOOKUP(B948,Players!$A$2:$E$251,4,FALSE),"")</f>
        <v>GT</v>
      </c>
      <c r="F948">
        <f>IFERROR(VLOOKUP(B948,Players!$A$2:$E$251,5,FALSE),"")</f>
        <v>0</v>
      </c>
      <c r="H948" t="s">
        <v>891</v>
      </c>
    </row>
    <row r="949" spans="1:8" x14ac:dyDescent="0.2">
      <c r="A949" t="s">
        <v>663</v>
      </c>
      <c r="B949" t="s">
        <v>201</v>
      </c>
      <c r="C949" t="str">
        <f>IFERROR(VLOOKUP(B949,Players!$A$2:$E$251,2,FALSE),"")</f>
        <v>Luke Wood</v>
      </c>
      <c r="D949" t="str">
        <f>IFERROR(VLOOKUP(B949,Players!$A$2:$E$251,3,FALSE),"")</f>
        <v>BWL</v>
      </c>
      <c r="E949" t="str">
        <f>IFERROR(VLOOKUP(B949,Players!$A$2:$E$251,4,FALSE),"")</f>
        <v>GT</v>
      </c>
      <c r="F949">
        <f>IFERROR(VLOOKUP(B949,Players!$A$2:$E$251,5,FALSE),"")</f>
        <v>0</v>
      </c>
      <c r="H949" t="s">
        <v>891</v>
      </c>
    </row>
    <row r="950" spans="1:8" x14ac:dyDescent="0.2">
      <c r="A950" t="s">
        <v>663</v>
      </c>
      <c r="B950" t="s">
        <v>203</v>
      </c>
      <c r="C950" t="str">
        <f>IFERROR(VLOOKUP(B950,Players!$A$2:$E$251,2,FALSE),"")</f>
        <v>Kulwant Khejroliya</v>
      </c>
      <c r="D950" t="str">
        <f>IFERROR(VLOOKUP(B950,Players!$A$2:$E$251,3,FALSE),"")</f>
        <v>BWL</v>
      </c>
      <c r="E950" t="str">
        <f>IFERROR(VLOOKUP(B950,Players!$A$2:$E$251,4,FALSE),"")</f>
        <v>GT</v>
      </c>
      <c r="F950">
        <f>IFERROR(VLOOKUP(B950,Players!$A$2:$E$251,5,FALSE),"")</f>
        <v>0</v>
      </c>
      <c r="H950" t="s">
        <v>891</v>
      </c>
    </row>
    <row r="951" spans="1:8" x14ac:dyDescent="0.2">
      <c r="A951" t="s">
        <v>663</v>
      </c>
      <c r="B951" t="s">
        <v>205</v>
      </c>
      <c r="C951" t="str">
        <f>IFERROR(VLOOKUP(B951,Players!$A$2:$E$251,2,FALSE),"")</f>
        <v>Rashid Khan</v>
      </c>
      <c r="D951" t="str">
        <f>IFERROR(VLOOKUP(B951,Players!$A$2:$E$251,3,FALSE),"")</f>
        <v>BWL</v>
      </c>
      <c r="E951" t="str">
        <f>IFERROR(VLOOKUP(B951,Players!$A$2:$E$251,4,FALSE),"")</f>
        <v>GT</v>
      </c>
      <c r="F951">
        <f>IFERROR(VLOOKUP(B951,Players!$A$2:$E$251,5,FALSE),"")</f>
        <v>0</v>
      </c>
      <c r="H951" t="s">
        <v>891</v>
      </c>
    </row>
    <row r="952" spans="1:8" x14ac:dyDescent="0.2">
      <c r="A952" t="s">
        <v>667</v>
      </c>
      <c r="B952" t="s">
        <v>311</v>
      </c>
      <c r="C952" t="str">
        <f>IFERROR(VLOOKUP(B952,Players!$A$2:$E$251,2,FALSE),"")</f>
        <v>Rohit Sharma</v>
      </c>
      <c r="D952" t="str">
        <f>IFERROR(VLOOKUP(B952,Players!$A$2:$E$251,3,FALSE),"")</f>
        <v>BAT</v>
      </c>
      <c r="E952" t="str">
        <f>IFERROR(VLOOKUP(B952,Players!$A$2:$E$251,4,FALSE),"")</f>
        <v>MI</v>
      </c>
      <c r="F952">
        <f>IFERROR(VLOOKUP(B952,Players!$A$2:$E$251,5,FALSE),"")</f>
        <v>0</v>
      </c>
      <c r="H952" t="s">
        <v>886</v>
      </c>
    </row>
    <row r="953" spans="1:8" x14ac:dyDescent="0.2">
      <c r="A953" t="s">
        <v>667</v>
      </c>
      <c r="B953" t="s">
        <v>315</v>
      </c>
      <c r="C953" t="str">
        <f>IFERROR(VLOOKUP(B953,Players!$A$2:$E$251,2,FALSE),"")</f>
        <v>Surya Kumar Yadav</v>
      </c>
      <c r="D953" t="str">
        <f>IFERROR(VLOOKUP(B953,Players!$A$2:$E$251,3,FALSE),"")</f>
        <v>BAT</v>
      </c>
      <c r="E953" t="str">
        <f>IFERROR(VLOOKUP(B953,Players!$A$2:$E$251,4,FALSE),"")</f>
        <v>MI</v>
      </c>
      <c r="F953">
        <f>IFERROR(VLOOKUP(B953,Players!$A$2:$E$251,5,FALSE),"")</f>
        <v>0</v>
      </c>
      <c r="H953" t="s">
        <v>886</v>
      </c>
    </row>
    <row r="954" spans="1:8" x14ac:dyDescent="0.2">
      <c r="A954" t="s">
        <v>667</v>
      </c>
      <c r="B954" t="s">
        <v>317</v>
      </c>
      <c r="C954" t="str">
        <f>IFERROR(VLOOKUP(B954,Players!$A$2:$E$251,2,FALSE),"")</f>
        <v>Robin Minz</v>
      </c>
      <c r="D954" t="str">
        <f>IFERROR(VLOOKUP(B954,Players!$A$2:$E$251,3,FALSE),"")</f>
        <v>WK</v>
      </c>
      <c r="E954" t="str">
        <f>IFERROR(VLOOKUP(B954,Players!$A$2:$E$251,4,FALSE),"")</f>
        <v>MI</v>
      </c>
      <c r="F954">
        <f>IFERROR(VLOOKUP(B954,Players!$A$2:$E$251,5,FALSE),"")</f>
        <v>0</v>
      </c>
      <c r="H954" t="s">
        <v>886</v>
      </c>
    </row>
    <row r="955" spans="1:8" x14ac:dyDescent="0.2">
      <c r="A955" t="s">
        <v>667</v>
      </c>
      <c r="B955" t="s">
        <v>319</v>
      </c>
      <c r="C955" t="str">
        <f>IFERROR(VLOOKUP(B955,Players!$A$2:$E$251,2,FALSE),"")</f>
        <v>Sherfane Rutherford</v>
      </c>
      <c r="D955" t="str">
        <f>IFERROR(VLOOKUP(B955,Players!$A$2:$E$251,3,FALSE),"")</f>
        <v>BAT</v>
      </c>
      <c r="E955" t="str">
        <f>IFERROR(VLOOKUP(B955,Players!$A$2:$E$251,4,FALSE),"")</f>
        <v>MI</v>
      </c>
      <c r="F955">
        <f>IFERROR(VLOOKUP(B955,Players!$A$2:$E$251,5,FALSE),"")</f>
        <v>0</v>
      </c>
      <c r="H955" t="s">
        <v>886</v>
      </c>
    </row>
    <row r="956" spans="1:8" x14ac:dyDescent="0.2">
      <c r="A956" t="s">
        <v>667</v>
      </c>
      <c r="B956" t="s">
        <v>321</v>
      </c>
      <c r="C956" t="str">
        <f>IFERROR(VLOOKUP(B956,Players!$A$2:$E$251,2,FALSE),"")</f>
        <v>Ryan Rickelton</v>
      </c>
      <c r="D956" t="str">
        <f>IFERROR(VLOOKUP(B956,Players!$A$2:$E$251,3,FALSE),"")</f>
        <v>WK</v>
      </c>
      <c r="E956" t="str">
        <f>IFERROR(VLOOKUP(B956,Players!$A$2:$E$251,4,FALSE),"")</f>
        <v>MI</v>
      </c>
      <c r="F956">
        <f>IFERROR(VLOOKUP(B956,Players!$A$2:$E$251,5,FALSE),"")</f>
        <v>0</v>
      </c>
      <c r="H956" t="s">
        <v>886</v>
      </c>
    </row>
    <row r="957" spans="1:8" x14ac:dyDescent="0.2">
      <c r="A957" t="s">
        <v>667</v>
      </c>
      <c r="B957" t="s">
        <v>323</v>
      </c>
      <c r="C957" t="str">
        <f>IFERROR(VLOOKUP(B957,Players!$A$2:$E$251,2,FALSE),"")</f>
        <v>Quinton de Kock</v>
      </c>
      <c r="D957" t="str">
        <f>IFERROR(VLOOKUP(B957,Players!$A$2:$E$251,3,FALSE),"")</f>
        <v>WK</v>
      </c>
      <c r="E957" t="str">
        <f>IFERROR(VLOOKUP(B957,Players!$A$2:$E$251,4,FALSE),"")</f>
        <v>MI</v>
      </c>
      <c r="F957">
        <f>IFERROR(VLOOKUP(B957,Players!$A$2:$E$251,5,FALSE),"")</f>
        <v>0</v>
      </c>
      <c r="H957" t="s">
        <v>886</v>
      </c>
    </row>
    <row r="958" spans="1:8" x14ac:dyDescent="0.2">
      <c r="A958" t="s">
        <v>667</v>
      </c>
      <c r="B958" t="s">
        <v>325</v>
      </c>
      <c r="C958" t="str">
        <f>IFERROR(VLOOKUP(B958,Players!$A$2:$E$251,2,FALSE),"")</f>
        <v>Danish Malewar</v>
      </c>
      <c r="D958" t="str">
        <f>IFERROR(VLOOKUP(B958,Players!$A$2:$E$251,3,FALSE),"")</f>
        <v>BAT</v>
      </c>
      <c r="E958" t="str">
        <f>IFERROR(VLOOKUP(B958,Players!$A$2:$E$251,4,FALSE),"")</f>
        <v>MI</v>
      </c>
      <c r="F958">
        <f>IFERROR(VLOOKUP(B958,Players!$A$2:$E$251,5,FALSE),"")</f>
        <v>0</v>
      </c>
      <c r="H958" t="s">
        <v>886</v>
      </c>
    </row>
    <row r="959" spans="1:8" x14ac:dyDescent="0.2">
      <c r="A959" t="s">
        <v>667</v>
      </c>
      <c r="B959" t="s">
        <v>327</v>
      </c>
      <c r="C959" t="str">
        <f>IFERROR(VLOOKUP(B959,Players!$A$2:$E$251,2,FALSE),"")</f>
        <v>N. Tilak Varma</v>
      </c>
      <c r="D959" t="str">
        <f>IFERROR(VLOOKUP(B959,Players!$A$2:$E$251,3,FALSE),"")</f>
        <v>BAT</v>
      </c>
      <c r="E959" t="str">
        <f>IFERROR(VLOOKUP(B959,Players!$A$2:$E$251,4,FALSE),"")</f>
        <v>MI</v>
      </c>
      <c r="F959">
        <f>IFERROR(VLOOKUP(B959,Players!$A$2:$E$251,5,FALSE),"")</f>
        <v>0</v>
      </c>
      <c r="H959" t="s">
        <v>886</v>
      </c>
    </row>
    <row r="960" spans="1:8" x14ac:dyDescent="0.2">
      <c r="A960" t="s">
        <v>667</v>
      </c>
      <c r="B960" t="s">
        <v>329</v>
      </c>
      <c r="C960" t="str">
        <f>IFERROR(VLOOKUP(B960,Players!$A$2:$E$251,2,FALSE),"")</f>
        <v>Hardik Pandya</v>
      </c>
      <c r="D960" t="str">
        <f>IFERROR(VLOOKUP(B960,Players!$A$2:$E$251,3,FALSE),"")</f>
        <v>AR</v>
      </c>
      <c r="E960" t="str">
        <f>IFERROR(VLOOKUP(B960,Players!$A$2:$E$251,4,FALSE),"")</f>
        <v>MI</v>
      </c>
      <c r="F960">
        <f>IFERROR(VLOOKUP(B960,Players!$A$2:$E$251,5,FALSE),"")</f>
        <v>0</v>
      </c>
      <c r="H960" t="s">
        <v>886</v>
      </c>
    </row>
    <row r="961" spans="1:8" x14ac:dyDescent="0.2">
      <c r="A961" t="s">
        <v>667</v>
      </c>
      <c r="B961" t="s">
        <v>331</v>
      </c>
      <c r="C961" t="str">
        <f>IFERROR(VLOOKUP(B961,Players!$A$2:$E$251,2,FALSE),"")</f>
        <v>Naman Dhir</v>
      </c>
      <c r="D961" t="str">
        <f>IFERROR(VLOOKUP(B961,Players!$A$2:$E$251,3,FALSE),"")</f>
        <v>AR</v>
      </c>
      <c r="E961" t="str">
        <f>IFERROR(VLOOKUP(B961,Players!$A$2:$E$251,4,FALSE),"")</f>
        <v>MI</v>
      </c>
      <c r="F961">
        <f>IFERROR(VLOOKUP(B961,Players!$A$2:$E$251,5,FALSE),"")</f>
        <v>0</v>
      </c>
      <c r="H961" t="s">
        <v>886</v>
      </c>
    </row>
    <row r="962" spans="1:8" x14ac:dyDescent="0.2">
      <c r="A962" t="s">
        <v>667</v>
      </c>
      <c r="B962" t="s">
        <v>333</v>
      </c>
      <c r="C962" t="str">
        <f>IFERROR(VLOOKUP(B962,Players!$A$2:$E$251,2,FALSE),"")</f>
        <v>Mitchell Santner</v>
      </c>
      <c r="D962" t="str">
        <f>IFERROR(VLOOKUP(B962,Players!$A$2:$E$251,3,FALSE),"")</f>
        <v>AR</v>
      </c>
      <c r="E962" t="str">
        <f>IFERROR(VLOOKUP(B962,Players!$A$2:$E$251,4,FALSE),"")</f>
        <v>MI</v>
      </c>
      <c r="F962">
        <f>IFERROR(VLOOKUP(B962,Players!$A$2:$E$251,5,FALSE),"")</f>
        <v>0</v>
      </c>
      <c r="H962" t="s">
        <v>886</v>
      </c>
    </row>
    <row r="963" spans="1:8" x14ac:dyDescent="0.2">
      <c r="A963" t="s">
        <v>667</v>
      </c>
      <c r="B963" t="s">
        <v>335</v>
      </c>
      <c r="C963" t="str">
        <f>IFERROR(VLOOKUP(B963,Players!$A$2:$E$251,2,FALSE),"")</f>
        <v>Raj Angad Bawa</v>
      </c>
      <c r="D963" t="str">
        <f>IFERROR(VLOOKUP(B963,Players!$A$2:$E$251,3,FALSE),"")</f>
        <v>AR</v>
      </c>
      <c r="E963" t="str">
        <f>IFERROR(VLOOKUP(B963,Players!$A$2:$E$251,4,FALSE),"")</f>
        <v>MI</v>
      </c>
      <c r="F963">
        <f>IFERROR(VLOOKUP(B963,Players!$A$2:$E$251,5,FALSE),"")</f>
        <v>0</v>
      </c>
      <c r="H963" t="s">
        <v>886</v>
      </c>
    </row>
    <row r="964" spans="1:8" x14ac:dyDescent="0.2">
      <c r="A964" t="s">
        <v>667</v>
      </c>
      <c r="B964" t="s">
        <v>337</v>
      </c>
      <c r="C964" t="str">
        <f>IFERROR(VLOOKUP(B964,Players!$A$2:$E$251,2,FALSE),"")</f>
        <v>Atharva Ankolekar</v>
      </c>
      <c r="D964" t="str">
        <f>IFERROR(VLOOKUP(B964,Players!$A$2:$E$251,3,FALSE),"")</f>
        <v>AR</v>
      </c>
      <c r="E964" t="str">
        <f>IFERROR(VLOOKUP(B964,Players!$A$2:$E$251,4,FALSE),"")</f>
        <v>MI</v>
      </c>
      <c r="F964">
        <f>IFERROR(VLOOKUP(B964,Players!$A$2:$E$251,5,FALSE),"")</f>
        <v>0</v>
      </c>
      <c r="H964" t="s">
        <v>886</v>
      </c>
    </row>
    <row r="965" spans="1:8" x14ac:dyDescent="0.2">
      <c r="A965" t="s">
        <v>667</v>
      </c>
      <c r="B965" t="s">
        <v>339</v>
      </c>
      <c r="C965" t="str">
        <f>IFERROR(VLOOKUP(B965,Players!$A$2:$E$251,2,FALSE),"")</f>
        <v>Mayank Rawat</v>
      </c>
      <c r="D965" t="str">
        <f>IFERROR(VLOOKUP(B965,Players!$A$2:$E$251,3,FALSE),"")</f>
        <v>AR</v>
      </c>
      <c r="E965" t="str">
        <f>IFERROR(VLOOKUP(B965,Players!$A$2:$E$251,4,FALSE),"")</f>
        <v>MI</v>
      </c>
      <c r="F965">
        <f>IFERROR(VLOOKUP(B965,Players!$A$2:$E$251,5,FALSE),"")</f>
        <v>0</v>
      </c>
      <c r="H965" t="s">
        <v>886</v>
      </c>
    </row>
    <row r="966" spans="1:8" x14ac:dyDescent="0.2">
      <c r="A966" t="s">
        <v>667</v>
      </c>
      <c r="B966" t="s">
        <v>341</v>
      </c>
      <c r="C966" t="str">
        <f>IFERROR(VLOOKUP(B966,Players!$A$2:$E$251,2,FALSE),"")</f>
        <v>Corbin Bosch</v>
      </c>
      <c r="D966" t="str">
        <f>IFERROR(VLOOKUP(B966,Players!$A$2:$E$251,3,FALSE),"")</f>
        <v>AR</v>
      </c>
      <c r="E966" t="str">
        <f>IFERROR(VLOOKUP(B966,Players!$A$2:$E$251,4,FALSE),"")</f>
        <v>MI</v>
      </c>
      <c r="F966">
        <f>IFERROR(VLOOKUP(B966,Players!$A$2:$E$251,5,FALSE),"")</f>
        <v>0</v>
      </c>
      <c r="H966" t="s">
        <v>886</v>
      </c>
    </row>
    <row r="967" spans="1:8" x14ac:dyDescent="0.2">
      <c r="A967" t="s">
        <v>667</v>
      </c>
      <c r="B967" t="s">
        <v>343</v>
      </c>
      <c r="C967" t="str">
        <f>IFERROR(VLOOKUP(B967,Players!$A$2:$E$251,2,FALSE),"")</f>
        <v>Will Jacks</v>
      </c>
      <c r="D967" t="str">
        <f>IFERROR(VLOOKUP(B967,Players!$A$2:$E$251,3,FALSE),"")</f>
        <v>AR</v>
      </c>
      <c r="E967" t="str">
        <f>IFERROR(VLOOKUP(B967,Players!$A$2:$E$251,4,FALSE),"")</f>
        <v>MI</v>
      </c>
      <c r="F967">
        <f>IFERROR(VLOOKUP(B967,Players!$A$2:$E$251,5,FALSE),"")</f>
        <v>0</v>
      </c>
      <c r="H967" t="s">
        <v>886</v>
      </c>
    </row>
    <row r="968" spans="1:8" x14ac:dyDescent="0.2">
      <c r="A968" t="s">
        <v>667</v>
      </c>
      <c r="B968" t="s">
        <v>345</v>
      </c>
      <c r="C968" t="str">
        <f>IFERROR(VLOOKUP(B968,Players!$A$2:$E$251,2,FALSE),"")</f>
        <v>Shardul Thakur</v>
      </c>
      <c r="D968" t="str">
        <f>IFERROR(VLOOKUP(B968,Players!$A$2:$E$251,3,FALSE),"")</f>
        <v>AR</v>
      </c>
      <c r="E968" t="str">
        <f>IFERROR(VLOOKUP(B968,Players!$A$2:$E$251,4,FALSE),"")</f>
        <v>MI</v>
      </c>
      <c r="F968">
        <f>IFERROR(VLOOKUP(B968,Players!$A$2:$E$251,5,FALSE),"")</f>
        <v>0</v>
      </c>
      <c r="H968" t="s">
        <v>886</v>
      </c>
    </row>
    <row r="969" spans="1:8" x14ac:dyDescent="0.2">
      <c r="A969" t="s">
        <v>667</v>
      </c>
      <c r="B969" t="s">
        <v>347</v>
      </c>
      <c r="C969" t="str">
        <f>IFERROR(VLOOKUP(B969,Players!$A$2:$E$251,2,FALSE),"")</f>
        <v>Trent Boult</v>
      </c>
      <c r="D969" t="str">
        <f>IFERROR(VLOOKUP(B969,Players!$A$2:$E$251,3,FALSE),"")</f>
        <v>BWL</v>
      </c>
      <c r="E969" t="str">
        <f>IFERROR(VLOOKUP(B969,Players!$A$2:$E$251,4,FALSE),"")</f>
        <v>MI</v>
      </c>
      <c r="F969">
        <f>IFERROR(VLOOKUP(B969,Players!$A$2:$E$251,5,FALSE),"")</f>
        <v>0</v>
      </c>
      <c r="H969" t="s">
        <v>886</v>
      </c>
    </row>
    <row r="970" spans="1:8" x14ac:dyDescent="0.2">
      <c r="A970" t="s">
        <v>667</v>
      </c>
      <c r="B970" t="s">
        <v>349</v>
      </c>
      <c r="C970" t="str">
        <f>IFERROR(VLOOKUP(B970,Players!$A$2:$E$251,2,FALSE),"")</f>
        <v>Mayank Markande</v>
      </c>
      <c r="D970" t="str">
        <f>IFERROR(VLOOKUP(B970,Players!$A$2:$E$251,3,FALSE),"")</f>
        <v>BWL</v>
      </c>
      <c r="E970" t="str">
        <f>IFERROR(VLOOKUP(B970,Players!$A$2:$E$251,4,FALSE),"")</f>
        <v>MI</v>
      </c>
      <c r="F970">
        <f>IFERROR(VLOOKUP(B970,Players!$A$2:$E$251,5,FALSE),"")</f>
        <v>0</v>
      </c>
      <c r="H970" t="s">
        <v>886</v>
      </c>
    </row>
    <row r="971" spans="1:8" x14ac:dyDescent="0.2">
      <c r="A971" t="s">
        <v>667</v>
      </c>
      <c r="B971" t="s">
        <v>351</v>
      </c>
      <c r="C971" t="str">
        <f>IFERROR(VLOOKUP(B971,Players!$A$2:$E$251,2,FALSE),"")</f>
        <v>Deepak Chahar</v>
      </c>
      <c r="D971" t="str">
        <f>IFERROR(VLOOKUP(B971,Players!$A$2:$E$251,3,FALSE),"")</f>
        <v>BWL</v>
      </c>
      <c r="E971" t="str">
        <f>IFERROR(VLOOKUP(B971,Players!$A$2:$E$251,4,FALSE),"")</f>
        <v>MI</v>
      </c>
      <c r="F971">
        <f>IFERROR(VLOOKUP(B971,Players!$A$2:$E$251,5,FALSE),"")</f>
        <v>0</v>
      </c>
      <c r="H971" t="s">
        <v>886</v>
      </c>
    </row>
    <row r="972" spans="1:8" x14ac:dyDescent="0.2">
      <c r="A972" t="s">
        <v>667</v>
      </c>
      <c r="B972" t="s">
        <v>353</v>
      </c>
      <c r="C972" t="str">
        <f>IFERROR(VLOOKUP(B972,Players!$A$2:$E$251,2,FALSE),"")</f>
        <v>Ashwani Kumar</v>
      </c>
      <c r="D972" t="str">
        <f>IFERROR(VLOOKUP(B972,Players!$A$2:$E$251,3,FALSE),"")</f>
        <v>BWL</v>
      </c>
      <c r="E972" t="str">
        <f>IFERROR(VLOOKUP(B972,Players!$A$2:$E$251,4,FALSE),"")</f>
        <v>MI</v>
      </c>
      <c r="F972">
        <f>IFERROR(VLOOKUP(B972,Players!$A$2:$E$251,5,FALSE),"")</f>
        <v>0</v>
      </c>
      <c r="H972" t="s">
        <v>886</v>
      </c>
    </row>
    <row r="973" spans="1:8" x14ac:dyDescent="0.2">
      <c r="A973" t="s">
        <v>667</v>
      </c>
      <c r="B973" t="s">
        <v>355</v>
      </c>
      <c r="C973" t="str">
        <f>IFERROR(VLOOKUP(B973,Players!$A$2:$E$251,2,FALSE),"")</f>
        <v>Raghu Sharma</v>
      </c>
      <c r="D973" t="str">
        <f>IFERROR(VLOOKUP(B973,Players!$A$2:$E$251,3,FALSE),"")</f>
        <v>BWL</v>
      </c>
      <c r="E973" t="str">
        <f>IFERROR(VLOOKUP(B973,Players!$A$2:$E$251,4,FALSE),"")</f>
        <v>MI</v>
      </c>
      <c r="F973">
        <f>IFERROR(VLOOKUP(B973,Players!$A$2:$E$251,5,FALSE),"")</f>
        <v>0</v>
      </c>
      <c r="H973" t="s">
        <v>886</v>
      </c>
    </row>
    <row r="974" spans="1:8" x14ac:dyDescent="0.2">
      <c r="A974" t="s">
        <v>667</v>
      </c>
      <c r="B974" t="s">
        <v>357</v>
      </c>
      <c r="C974" t="str">
        <f>IFERROR(VLOOKUP(B974,Players!$A$2:$E$251,2,FALSE),"")</f>
        <v>Mohammad Izhar</v>
      </c>
      <c r="D974" t="str">
        <f>IFERROR(VLOOKUP(B974,Players!$A$2:$E$251,3,FALSE),"")</f>
        <v>BWL</v>
      </c>
      <c r="E974" t="str">
        <f>IFERROR(VLOOKUP(B974,Players!$A$2:$E$251,4,FALSE),"")</f>
        <v>MI</v>
      </c>
      <c r="F974">
        <f>IFERROR(VLOOKUP(B974,Players!$A$2:$E$251,5,FALSE),"")</f>
        <v>0</v>
      </c>
      <c r="H974" t="s">
        <v>886</v>
      </c>
    </row>
    <row r="975" spans="1:8" x14ac:dyDescent="0.2">
      <c r="A975" t="s">
        <v>667</v>
      </c>
      <c r="B975" t="s">
        <v>359</v>
      </c>
      <c r="C975" t="str">
        <f>IFERROR(VLOOKUP(B975,Players!$A$2:$E$251,2,FALSE),"")</f>
        <v>Allah Ghazanfar</v>
      </c>
      <c r="D975" t="str">
        <f>IFERROR(VLOOKUP(B975,Players!$A$2:$E$251,3,FALSE),"")</f>
        <v>BWL</v>
      </c>
      <c r="E975" t="str">
        <f>IFERROR(VLOOKUP(B975,Players!$A$2:$E$251,4,FALSE),"")</f>
        <v>MI</v>
      </c>
      <c r="F975">
        <f>IFERROR(VLOOKUP(B975,Players!$A$2:$E$251,5,FALSE),"")</f>
        <v>0</v>
      </c>
      <c r="H975" t="s">
        <v>886</v>
      </c>
    </row>
    <row r="976" spans="1:8" x14ac:dyDescent="0.2">
      <c r="A976" t="s">
        <v>667</v>
      </c>
      <c r="B976" t="s">
        <v>361</v>
      </c>
      <c r="C976" t="str">
        <f>IFERROR(VLOOKUP(B976,Players!$A$2:$E$251,2,FALSE),"")</f>
        <v>Jasprit Bumrah</v>
      </c>
      <c r="D976" t="str">
        <f>IFERROR(VLOOKUP(B976,Players!$A$2:$E$251,3,FALSE),"")</f>
        <v>BWL</v>
      </c>
      <c r="E976" t="str">
        <f>IFERROR(VLOOKUP(B976,Players!$A$2:$E$251,4,FALSE),"")</f>
        <v>MI</v>
      </c>
      <c r="F976">
        <f>IFERROR(VLOOKUP(B976,Players!$A$2:$E$251,5,FALSE),"")</f>
        <v>0</v>
      </c>
      <c r="H976" t="s">
        <v>886</v>
      </c>
    </row>
    <row r="977" spans="1:8" x14ac:dyDescent="0.2">
      <c r="A977" t="s">
        <v>667</v>
      </c>
      <c r="B977" t="s">
        <v>467</v>
      </c>
      <c r="C977" t="str">
        <f>IFERROR(VLOOKUP(B977,Players!$A$2:$E$251,2,FALSE),"")</f>
        <v>Rajat Patidar</v>
      </c>
      <c r="D977" t="str">
        <f>IFERROR(VLOOKUP(B977,Players!$A$2:$E$251,3,FALSE),"")</f>
        <v>BAT</v>
      </c>
      <c r="E977" t="str">
        <f>IFERROR(VLOOKUP(B977,Players!$A$2:$E$251,4,FALSE),"")</f>
        <v>RCB</v>
      </c>
      <c r="F977">
        <f>IFERROR(VLOOKUP(B977,Players!$A$2:$E$251,5,FALSE),"")</f>
        <v>0</v>
      </c>
      <c r="H977" t="s">
        <v>884</v>
      </c>
    </row>
    <row r="978" spans="1:8" x14ac:dyDescent="0.2">
      <c r="A978" t="s">
        <v>667</v>
      </c>
      <c r="B978" t="s">
        <v>471</v>
      </c>
      <c r="C978" t="str">
        <f>IFERROR(VLOOKUP(B978,Players!$A$2:$E$251,2,FALSE),"")</f>
        <v>Devdutt Padikkal</v>
      </c>
      <c r="D978" t="str">
        <f>IFERROR(VLOOKUP(B978,Players!$A$2:$E$251,3,FALSE),"")</f>
        <v>BAT</v>
      </c>
      <c r="E978" t="str">
        <f>IFERROR(VLOOKUP(B978,Players!$A$2:$E$251,4,FALSE),"")</f>
        <v>RCB</v>
      </c>
      <c r="F978">
        <f>IFERROR(VLOOKUP(B978,Players!$A$2:$E$251,5,FALSE),"")</f>
        <v>0</v>
      </c>
      <c r="H978" t="s">
        <v>884</v>
      </c>
    </row>
    <row r="979" spans="1:8" x14ac:dyDescent="0.2">
      <c r="A979" t="s">
        <v>667</v>
      </c>
      <c r="B979" t="s">
        <v>473</v>
      </c>
      <c r="C979" t="str">
        <f>IFERROR(VLOOKUP(B979,Players!$A$2:$E$251,2,FALSE),"")</f>
        <v>Virat Kohli</v>
      </c>
      <c r="D979" t="str">
        <f>IFERROR(VLOOKUP(B979,Players!$A$2:$E$251,3,FALSE),"")</f>
        <v>BAT</v>
      </c>
      <c r="E979" t="str">
        <f>IFERROR(VLOOKUP(B979,Players!$A$2:$E$251,4,FALSE),"")</f>
        <v>RCB</v>
      </c>
      <c r="F979">
        <f>IFERROR(VLOOKUP(B979,Players!$A$2:$E$251,5,FALSE),"")</f>
        <v>0</v>
      </c>
      <c r="H979" t="s">
        <v>884</v>
      </c>
    </row>
    <row r="980" spans="1:8" x14ac:dyDescent="0.2">
      <c r="A980" t="s">
        <v>667</v>
      </c>
      <c r="B980" t="s">
        <v>475</v>
      </c>
      <c r="C980" t="str">
        <f>IFERROR(VLOOKUP(B980,Players!$A$2:$E$251,2,FALSE),"")</f>
        <v>Phil Salt</v>
      </c>
      <c r="D980" t="str">
        <f>IFERROR(VLOOKUP(B980,Players!$A$2:$E$251,3,FALSE),"")</f>
        <v>WK</v>
      </c>
      <c r="E980" t="str">
        <f>IFERROR(VLOOKUP(B980,Players!$A$2:$E$251,4,FALSE),"")</f>
        <v>RCB</v>
      </c>
      <c r="F980">
        <f>IFERROR(VLOOKUP(B980,Players!$A$2:$E$251,5,FALSE),"")</f>
        <v>0</v>
      </c>
      <c r="H980" t="s">
        <v>884</v>
      </c>
    </row>
    <row r="981" spans="1:8" x14ac:dyDescent="0.2">
      <c r="A981" t="s">
        <v>667</v>
      </c>
      <c r="B981" t="s">
        <v>477</v>
      </c>
      <c r="C981" t="str">
        <f>IFERROR(VLOOKUP(B981,Players!$A$2:$E$251,2,FALSE),"")</f>
        <v>Jitesh Sharma</v>
      </c>
      <c r="D981" t="str">
        <f>IFERROR(VLOOKUP(B981,Players!$A$2:$E$251,3,FALSE),"")</f>
        <v>WK</v>
      </c>
      <c r="E981" t="str">
        <f>IFERROR(VLOOKUP(B981,Players!$A$2:$E$251,4,FALSE),"")</f>
        <v>RCB</v>
      </c>
      <c r="F981">
        <f>IFERROR(VLOOKUP(B981,Players!$A$2:$E$251,5,FALSE),"")</f>
        <v>0</v>
      </c>
      <c r="H981" t="s">
        <v>884</v>
      </c>
    </row>
    <row r="982" spans="1:8" x14ac:dyDescent="0.2">
      <c r="A982" t="s">
        <v>667</v>
      </c>
      <c r="B982" t="s">
        <v>479</v>
      </c>
      <c r="C982" t="str">
        <f>IFERROR(VLOOKUP(B982,Players!$A$2:$E$251,2,FALSE),"")</f>
        <v>Jordan Cox</v>
      </c>
      <c r="D982" t="str">
        <f>IFERROR(VLOOKUP(B982,Players!$A$2:$E$251,3,FALSE),"")</f>
        <v>WK</v>
      </c>
      <c r="E982" t="str">
        <f>IFERROR(VLOOKUP(B982,Players!$A$2:$E$251,4,FALSE),"")</f>
        <v>RCB</v>
      </c>
      <c r="F982">
        <f>IFERROR(VLOOKUP(B982,Players!$A$2:$E$251,5,FALSE),"")</f>
        <v>0</v>
      </c>
      <c r="H982" t="s">
        <v>884</v>
      </c>
    </row>
    <row r="983" spans="1:8" x14ac:dyDescent="0.2">
      <c r="A983" t="s">
        <v>667</v>
      </c>
      <c r="B983" t="s">
        <v>481</v>
      </c>
      <c r="C983" t="str">
        <f>IFERROR(VLOOKUP(B983,Players!$A$2:$E$251,2,FALSE),"")</f>
        <v>Krunal Pandya</v>
      </c>
      <c r="D983" t="str">
        <f>IFERROR(VLOOKUP(B983,Players!$A$2:$E$251,3,FALSE),"")</f>
        <v>AR</v>
      </c>
      <c r="E983" t="str">
        <f>IFERROR(VLOOKUP(B983,Players!$A$2:$E$251,4,FALSE),"")</f>
        <v>RCB</v>
      </c>
      <c r="F983">
        <f>IFERROR(VLOOKUP(B983,Players!$A$2:$E$251,5,FALSE),"")</f>
        <v>0</v>
      </c>
      <c r="H983" t="s">
        <v>884</v>
      </c>
    </row>
    <row r="984" spans="1:8" x14ac:dyDescent="0.2">
      <c r="A984" t="s">
        <v>667</v>
      </c>
      <c r="B984" t="s">
        <v>483</v>
      </c>
      <c r="C984" t="str">
        <f>IFERROR(VLOOKUP(B984,Players!$A$2:$E$251,2,FALSE),"")</f>
        <v>Swapnil Singh</v>
      </c>
      <c r="D984" t="str">
        <f>IFERROR(VLOOKUP(B984,Players!$A$2:$E$251,3,FALSE),"")</f>
        <v>AR</v>
      </c>
      <c r="E984" t="str">
        <f>IFERROR(VLOOKUP(B984,Players!$A$2:$E$251,4,FALSE),"")</f>
        <v>RCB</v>
      </c>
      <c r="F984">
        <f>IFERROR(VLOOKUP(B984,Players!$A$2:$E$251,5,FALSE),"")</f>
        <v>0</v>
      </c>
      <c r="H984" t="s">
        <v>884</v>
      </c>
    </row>
    <row r="985" spans="1:8" x14ac:dyDescent="0.2">
      <c r="A985" t="s">
        <v>667</v>
      </c>
      <c r="B985" t="s">
        <v>485</v>
      </c>
      <c r="C985" t="str">
        <f>IFERROR(VLOOKUP(B985,Players!$A$2:$E$251,2,FALSE),"")</f>
        <v>Tim David</v>
      </c>
      <c r="D985" t="str">
        <f>IFERROR(VLOOKUP(B985,Players!$A$2:$E$251,3,FALSE),"")</f>
        <v>AR</v>
      </c>
      <c r="E985" t="str">
        <f>IFERROR(VLOOKUP(B985,Players!$A$2:$E$251,4,FALSE),"")</f>
        <v>RCB</v>
      </c>
      <c r="F985">
        <f>IFERROR(VLOOKUP(B985,Players!$A$2:$E$251,5,FALSE),"")</f>
        <v>0</v>
      </c>
      <c r="H985" t="s">
        <v>884</v>
      </c>
    </row>
    <row r="986" spans="1:8" x14ac:dyDescent="0.2">
      <c r="A986" t="s">
        <v>667</v>
      </c>
      <c r="B986" t="s">
        <v>487</v>
      </c>
      <c r="C986" t="str">
        <f>IFERROR(VLOOKUP(B986,Players!$A$2:$E$251,2,FALSE),"")</f>
        <v>Romario Shepherd</v>
      </c>
      <c r="D986" t="str">
        <f>IFERROR(VLOOKUP(B986,Players!$A$2:$E$251,3,FALSE),"")</f>
        <v>AR</v>
      </c>
      <c r="E986" t="str">
        <f>IFERROR(VLOOKUP(B986,Players!$A$2:$E$251,4,FALSE),"")</f>
        <v>RCB</v>
      </c>
      <c r="F986">
        <f>IFERROR(VLOOKUP(B986,Players!$A$2:$E$251,5,FALSE),"")</f>
        <v>0</v>
      </c>
      <c r="H986" t="s">
        <v>884</v>
      </c>
    </row>
    <row r="987" spans="1:8" x14ac:dyDescent="0.2">
      <c r="A987" t="s">
        <v>667</v>
      </c>
      <c r="B987" t="s">
        <v>489</v>
      </c>
      <c r="C987" t="str">
        <f>IFERROR(VLOOKUP(B987,Players!$A$2:$E$251,2,FALSE),"")</f>
        <v>Jacob Bethell</v>
      </c>
      <c r="D987" t="str">
        <f>IFERROR(VLOOKUP(B987,Players!$A$2:$E$251,3,FALSE),"")</f>
        <v>AR</v>
      </c>
      <c r="E987" t="str">
        <f>IFERROR(VLOOKUP(B987,Players!$A$2:$E$251,4,FALSE),"")</f>
        <v>RCB</v>
      </c>
      <c r="F987">
        <f>IFERROR(VLOOKUP(B987,Players!$A$2:$E$251,5,FALSE),"")</f>
        <v>0</v>
      </c>
      <c r="H987" t="s">
        <v>884</v>
      </c>
    </row>
    <row r="988" spans="1:8" x14ac:dyDescent="0.2">
      <c r="A988" t="s">
        <v>667</v>
      </c>
      <c r="B988" t="s">
        <v>491</v>
      </c>
      <c r="C988" t="str">
        <f>IFERROR(VLOOKUP(B988,Players!$A$2:$E$251,2,FALSE),"")</f>
        <v>Venkatesh Iyer</v>
      </c>
      <c r="D988" t="str">
        <f>IFERROR(VLOOKUP(B988,Players!$A$2:$E$251,3,FALSE),"")</f>
        <v>AR</v>
      </c>
      <c r="E988" t="str">
        <f>IFERROR(VLOOKUP(B988,Players!$A$2:$E$251,4,FALSE),"")</f>
        <v>RCB</v>
      </c>
      <c r="F988">
        <f>IFERROR(VLOOKUP(B988,Players!$A$2:$E$251,5,FALSE),"")</f>
        <v>0</v>
      </c>
      <c r="H988" t="s">
        <v>884</v>
      </c>
    </row>
    <row r="989" spans="1:8" x14ac:dyDescent="0.2">
      <c r="A989" t="s">
        <v>667</v>
      </c>
      <c r="B989" t="s">
        <v>493</v>
      </c>
      <c r="C989" t="str">
        <f>IFERROR(VLOOKUP(B989,Players!$A$2:$E$251,2,FALSE),"")</f>
        <v>Satvik Deswal</v>
      </c>
      <c r="D989" t="str">
        <f>IFERROR(VLOOKUP(B989,Players!$A$2:$E$251,3,FALSE),"")</f>
        <v>AR</v>
      </c>
      <c r="E989" t="str">
        <f>IFERROR(VLOOKUP(B989,Players!$A$2:$E$251,4,FALSE),"")</f>
        <v>RCB</v>
      </c>
      <c r="F989">
        <f>IFERROR(VLOOKUP(B989,Players!$A$2:$E$251,5,FALSE),"")</f>
        <v>0</v>
      </c>
      <c r="H989" t="s">
        <v>884</v>
      </c>
    </row>
    <row r="990" spans="1:8" x14ac:dyDescent="0.2">
      <c r="A990" t="s">
        <v>667</v>
      </c>
      <c r="B990" t="s">
        <v>495</v>
      </c>
      <c r="C990" t="str">
        <f>IFERROR(VLOOKUP(B990,Players!$A$2:$E$251,2,FALSE),"")</f>
        <v>Mangesh Yadav</v>
      </c>
      <c r="D990" t="str">
        <f>IFERROR(VLOOKUP(B990,Players!$A$2:$E$251,3,FALSE),"")</f>
        <v>AR</v>
      </c>
      <c r="E990" t="str">
        <f>IFERROR(VLOOKUP(B990,Players!$A$2:$E$251,4,FALSE),"")</f>
        <v>RCB</v>
      </c>
      <c r="F990">
        <f>IFERROR(VLOOKUP(B990,Players!$A$2:$E$251,5,FALSE),"")</f>
        <v>0</v>
      </c>
      <c r="H990" t="s">
        <v>884</v>
      </c>
    </row>
    <row r="991" spans="1:8" x14ac:dyDescent="0.2">
      <c r="A991" t="s">
        <v>667</v>
      </c>
      <c r="B991" t="s">
        <v>497</v>
      </c>
      <c r="C991" t="str">
        <f>IFERROR(VLOOKUP(B991,Players!$A$2:$E$251,2,FALSE),"")</f>
        <v>Vicky Ostwal</v>
      </c>
      <c r="D991" t="str">
        <f>IFERROR(VLOOKUP(B991,Players!$A$2:$E$251,3,FALSE),"")</f>
        <v>AR</v>
      </c>
      <c r="E991" t="str">
        <f>IFERROR(VLOOKUP(B991,Players!$A$2:$E$251,4,FALSE),"")</f>
        <v>RCB</v>
      </c>
      <c r="F991">
        <f>IFERROR(VLOOKUP(B991,Players!$A$2:$E$251,5,FALSE),"")</f>
        <v>0</v>
      </c>
      <c r="H991" t="s">
        <v>884</v>
      </c>
    </row>
    <row r="992" spans="1:8" x14ac:dyDescent="0.2">
      <c r="A992" t="s">
        <v>667</v>
      </c>
      <c r="B992" t="s">
        <v>499</v>
      </c>
      <c r="C992" t="str">
        <f>IFERROR(VLOOKUP(B992,Players!$A$2:$E$251,2,FALSE),"")</f>
        <v>Vihaan Malhotra</v>
      </c>
      <c r="D992" t="str">
        <f>IFERROR(VLOOKUP(B992,Players!$A$2:$E$251,3,FALSE),"")</f>
        <v>AR</v>
      </c>
      <c r="E992" t="str">
        <f>IFERROR(VLOOKUP(B992,Players!$A$2:$E$251,4,FALSE),"")</f>
        <v>RCB</v>
      </c>
      <c r="F992">
        <f>IFERROR(VLOOKUP(B992,Players!$A$2:$E$251,5,FALSE),"")</f>
        <v>0</v>
      </c>
      <c r="H992" t="s">
        <v>884</v>
      </c>
    </row>
    <row r="993" spans="1:8" x14ac:dyDescent="0.2">
      <c r="A993" t="s">
        <v>667</v>
      </c>
      <c r="B993" t="s">
        <v>501</v>
      </c>
      <c r="C993" t="str">
        <f>IFERROR(VLOOKUP(B993,Players!$A$2:$E$251,2,FALSE),"")</f>
        <v>Kanishk Chouhan</v>
      </c>
      <c r="D993" t="str">
        <f>IFERROR(VLOOKUP(B993,Players!$A$2:$E$251,3,FALSE),"")</f>
        <v>AR</v>
      </c>
      <c r="E993" t="str">
        <f>IFERROR(VLOOKUP(B993,Players!$A$2:$E$251,4,FALSE),"")</f>
        <v>RCB</v>
      </c>
      <c r="F993">
        <f>IFERROR(VLOOKUP(B993,Players!$A$2:$E$251,5,FALSE),"")</f>
        <v>0</v>
      </c>
      <c r="H993" t="s">
        <v>884</v>
      </c>
    </row>
    <row r="994" spans="1:8" x14ac:dyDescent="0.2">
      <c r="A994" t="s">
        <v>667</v>
      </c>
      <c r="B994" t="s">
        <v>503</v>
      </c>
      <c r="C994" t="str">
        <f>IFERROR(VLOOKUP(B994,Players!$A$2:$E$251,2,FALSE),"")</f>
        <v>Josh Hazlewood</v>
      </c>
      <c r="D994" t="str">
        <f>IFERROR(VLOOKUP(B994,Players!$A$2:$E$251,3,FALSE),"")</f>
        <v>BWL</v>
      </c>
      <c r="E994" t="str">
        <f>IFERROR(VLOOKUP(B994,Players!$A$2:$E$251,4,FALSE),"")</f>
        <v>RCB</v>
      </c>
      <c r="F994">
        <f>IFERROR(VLOOKUP(B994,Players!$A$2:$E$251,5,FALSE),"")</f>
        <v>0</v>
      </c>
      <c r="H994" t="s">
        <v>884</v>
      </c>
    </row>
    <row r="995" spans="1:8" x14ac:dyDescent="0.2">
      <c r="A995" t="s">
        <v>667</v>
      </c>
      <c r="B995" t="s">
        <v>505</v>
      </c>
      <c r="C995" t="str">
        <f>IFERROR(VLOOKUP(B995,Players!$A$2:$E$251,2,FALSE),"")</f>
        <v>Rasikh Dar</v>
      </c>
      <c r="D995" t="str">
        <f>IFERROR(VLOOKUP(B995,Players!$A$2:$E$251,3,FALSE),"")</f>
        <v>BWL</v>
      </c>
      <c r="E995" t="str">
        <f>IFERROR(VLOOKUP(B995,Players!$A$2:$E$251,4,FALSE),"")</f>
        <v>RCB</v>
      </c>
      <c r="F995">
        <f>IFERROR(VLOOKUP(B995,Players!$A$2:$E$251,5,FALSE),"")</f>
        <v>0</v>
      </c>
      <c r="H995" t="s">
        <v>884</v>
      </c>
    </row>
    <row r="996" spans="1:8" x14ac:dyDescent="0.2">
      <c r="A996" t="s">
        <v>667</v>
      </c>
      <c r="B996" t="s">
        <v>507</v>
      </c>
      <c r="C996" t="str">
        <f>IFERROR(VLOOKUP(B996,Players!$A$2:$E$251,2,FALSE),"")</f>
        <v>Suyash Sharma</v>
      </c>
      <c r="D996" t="str">
        <f>IFERROR(VLOOKUP(B996,Players!$A$2:$E$251,3,FALSE),"")</f>
        <v>BWL</v>
      </c>
      <c r="E996" t="str">
        <f>IFERROR(VLOOKUP(B996,Players!$A$2:$E$251,4,FALSE),"")</f>
        <v>RCB</v>
      </c>
      <c r="F996">
        <f>IFERROR(VLOOKUP(B996,Players!$A$2:$E$251,5,FALSE),"")</f>
        <v>0</v>
      </c>
      <c r="H996" t="s">
        <v>884</v>
      </c>
    </row>
    <row r="997" spans="1:8" x14ac:dyDescent="0.2">
      <c r="A997" t="s">
        <v>667</v>
      </c>
      <c r="B997" t="s">
        <v>509</v>
      </c>
      <c r="C997" t="str">
        <f>IFERROR(VLOOKUP(B997,Players!$A$2:$E$251,2,FALSE),"")</f>
        <v>Bhuvneshwar Kumar</v>
      </c>
      <c r="D997" t="str">
        <f>IFERROR(VLOOKUP(B997,Players!$A$2:$E$251,3,FALSE),"")</f>
        <v>BWL</v>
      </c>
      <c r="E997" t="str">
        <f>IFERROR(VLOOKUP(B997,Players!$A$2:$E$251,4,FALSE),"")</f>
        <v>RCB</v>
      </c>
      <c r="F997">
        <f>IFERROR(VLOOKUP(B997,Players!$A$2:$E$251,5,FALSE),"")</f>
        <v>0</v>
      </c>
      <c r="H997" t="s">
        <v>884</v>
      </c>
    </row>
    <row r="998" spans="1:8" x14ac:dyDescent="0.2">
      <c r="A998" t="s">
        <v>667</v>
      </c>
      <c r="B998" t="s">
        <v>511</v>
      </c>
      <c r="C998" t="str">
        <f>IFERROR(VLOOKUP(B998,Players!$A$2:$E$251,2,FALSE),"")</f>
        <v>Nuwan Thushara</v>
      </c>
      <c r="D998" t="str">
        <f>IFERROR(VLOOKUP(B998,Players!$A$2:$E$251,3,FALSE),"")</f>
        <v>BWL</v>
      </c>
      <c r="E998" t="str">
        <f>IFERROR(VLOOKUP(B998,Players!$A$2:$E$251,4,FALSE),"")</f>
        <v>RCB</v>
      </c>
      <c r="F998">
        <f>IFERROR(VLOOKUP(B998,Players!$A$2:$E$251,5,FALSE),"")</f>
        <v>0</v>
      </c>
      <c r="H998" t="s">
        <v>884</v>
      </c>
    </row>
    <row r="999" spans="1:8" x14ac:dyDescent="0.2">
      <c r="A999" t="s">
        <v>667</v>
      </c>
      <c r="B999" t="s">
        <v>513</v>
      </c>
      <c r="C999" t="str">
        <f>IFERROR(VLOOKUP(B999,Players!$A$2:$E$251,2,FALSE),"")</f>
        <v>Abhinandan Singh</v>
      </c>
      <c r="D999" t="str">
        <f>IFERROR(VLOOKUP(B999,Players!$A$2:$E$251,3,FALSE),"")</f>
        <v>BWL</v>
      </c>
      <c r="E999" t="str">
        <f>IFERROR(VLOOKUP(B999,Players!$A$2:$E$251,4,FALSE),"")</f>
        <v>RCB</v>
      </c>
      <c r="F999">
        <f>IFERROR(VLOOKUP(B999,Players!$A$2:$E$251,5,FALSE),"")</f>
        <v>0</v>
      </c>
      <c r="H999" t="s">
        <v>884</v>
      </c>
    </row>
    <row r="1000" spans="1:8" x14ac:dyDescent="0.2">
      <c r="A1000" t="s">
        <v>667</v>
      </c>
      <c r="B1000" t="s">
        <v>515</v>
      </c>
      <c r="C1000" t="str">
        <f>IFERROR(VLOOKUP(B1000,Players!$A$2:$E$251,2,FALSE),"")</f>
        <v>Jacob Duffy</v>
      </c>
      <c r="D1000" t="str">
        <f>IFERROR(VLOOKUP(B1000,Players!$A$2:$E$251,3,FALSE),"")</f>
        <v>BWL</v>
      </c>
      <c r="E1000" t="str">
        <f>IFERROR(VLOOKUP(B1000,Players!$A$2:$E$251,4,FALSE),"")</f>
        <v>RCB</v>
      </c>
      <c r="F1000">
        <f>IFERROR(VLOOKUP(B1000,Players!$A$2:$E$251,5,FALSE),"")</f>
        <v>0</v>
      </c>
      <c r="H1000" t="s">
        <v>884</v>
      </c>
    </row>
    <row r="1001" spans="1:8" x14ac:dyDescent="0.2">
      <c r="A1001" t="s">
        <v>667</v>
      </c>
      <c r="B1001" t="s">
        <v>517</v>
      </c>
      <c r="C1001" t="str">
        <f>IFERROR(VLOOKUP(B1001,Players!$A$2:$E$251,2,FALSE),"")</f>
        <v>Yash Dayal</v>
      </c>
      <c r="D1001" t="str">
        <f>IFERROR(VLOOKUP(B1001,Players!$A$2:$E$251,3,FALSE),"")</f>
        <v>BWL</v>
      </c>
      <c r="E1001" t="str">
        <f>IFERROR(VLOOKUP(B1001,Players!$A$2:$E$251,4,FALSE),"")</f>
        <v>RCB</v>
      </c>
      <c r="F1001">
        <f>IFERROR(VLOOKUP(B1001,Players!$A$2:$E$251,5,FALSE),"")</f>
        <v>0</v>
      </c>
      <c r="H1001" t="s">
        <v>884</v>
      </c>
    </row>
    <row r="1002" spans="1:8" x14ac:dyDescent="0.2">
      <c r="A1002" t="s">
        <v>671</v>
      </c>
      <c r="B1002" t="s">
        <v>519</v>
      </c>
      <c r="C1002" t="str">
        <f>IFERROR(VLOOKUP(B1002,Players!$A$2:$E$251,2,FALSE),"")</f>
        <v>Ishan Kishan</v>
      </c>
      <c r="D1002" t="str">
        <f>IFERROR(VLOOKUP(B1002,Players!$A$2:$E$251,3,FALSE),"")</f>
        <v>WK</v>
      </c>
      <c r="E1002" t="str">
        <f>IFERROR(VLOOKUP(B1002,Players!$A$2:$E$251,4,FALSE),"")</f>
        <v>SRH</v>
      </c>
      <c r="F1002">
        <f>IFERROR(VLOOKUP(B1002,Players!$A$2:$E$251,5,FALSE),"")</f>
        <v>0</v>
      </c>
      <c r="H1002" t="s">
        <v>885</v>
      </c>
    </row>
    <row r="1003" spans="1:8" x14ac:dyDescent="0.2">
      <c r="A1003" t="s">
        <v>671</v>
      </c>
      <c r="B1003" t="s">
        <v>523</v>
      </c>
      <c r="C1003" t="str">
        <f>IFERROR(VLOOKUP(B1003,Players!$A$2:$E$251,2,FALSE),"")</f>
        <v>Aniket Verma</v>
      </c>
      <c r="D1003" t="str">
        <f>IFERROR(VLOOKUP(B1003,Players!$A$2:$E$251,3,FALSE),"")</f>
        <v>BAT</v>
      </c>
      <c r="E1003" t="str">
        <f>IFERROR(VLOOKUP(B1003,Players!$A$2:$E$251,4,FALSE),"")</f>
        <v>SRH</v>
      </c>
      <c r="F1003">
        <f>IFERROR(VLOOKUP(B1003,Players!$A$2:$E$251,5,FALSE),"")</f>
        <v>0</v>
      </c>
      <c r="H1003" t="s">
        <v>885</v>
      </c>
    </row>
    <row r="1004" spans="1:8" x14ac:dyDescent="0.2">
      <c r="A1004" t="s">
        <v>671</v>
      </c>
      <c r="B1004" t="s">
        <v>525</v>
      </c>
      <c r="C1004" t="str">
        <f>IFERROR(VLOOKUP(B1004,Players!$A$2:$E$251,2,FALSE),"")</f>
        <v>Smaran Ravichandran</v>
      </c>
      <c r="D1004" t="str">
        <f>IFERROR(VLOOKUP(B1004,Players!$A$2:$E$251,3,FALSE),"")</f>
        <v>BAT</v>
      </c>
      <c r="E1004" t="str">
        <f>IFERROR(VLOOKUP(B1004,Players!$A$2:$E$251,4,FALSE),"")</f>
        <v>SRH</v>
      </c>
      <c r="F1004">
        <f>IFERROR(VLOOKUP(B1004,Players!$A$2:$E$251,5,FALSE),"")</f>
        <v>0</v>
      </c>
      <c r="H1004" t="s">
        <v>885</v>
      </c>
    </row>
    <row r="1005" spans="1:8" x14ac:dyDescent="0.2">
      <c r="A1005" t="s">
        <v>671</v>
      </c>
      <c r="B1005" t="s">
        <v>527</v>
      </c>
      <c r="C1005" t="str">
        <f>IFERROR(VLOOKUP(B1005,Players!$A$2:$E$251,2,FALSE),"")</f>
        <v>Salil Arora</v>
      </c>
      <c r="D1005" t="str">
        <f>IFERROR(VLOOKUP(B1005,Players!$A$2:$E$251,3,FALSE),"")</f>
        <v>WK</v>
      </c>
      <c r="E1005" t="str">
        <f>IFERROR(VLOOKUP(B1005,Players!$A$2:$E$251,4,FALSE),"")</f>
        <v>SRH</v>
      </c>
      <c r="F1005">
        <f>IFERROR(VLOOKUP(B1005,Players!$A$2:$E$251,5,FALSE),"")</f>
        <v>0</v>
      </c>
      <c r="H1005" t="s">
        <v>885</v>
      </c>
    </row>
    <row r="1006" spans="1:8" x14ac:dyDescent="0.2">
      <c r="A1006" t="s">
        <v>671</v>
      </c>
      <c r="B1006" t="s">
        <v>529</v>
      </c>
      <c r="C1006" t="str">
        <f>IFERROR(VLOOKUP(B1006,Players!$A$2:$E$251,2,FALSE),"")</f>
        <v>Heinrich Klaasen</v>
      </c>
      <c r="D1006" t="str">
        <f>IFERROR(VLOOKUP(B1006,Players!$A$2:$E$251,3,FALSE),"")</f>
        <v>WK</v>
      </c>
      <c r="E1006" t="str">
        <f>IFERROR(VLOOKUP(B1006,Players!$A$2:$E$251,4,FALSE),"")</f>
        <v>SRH</v>
      </c>
      <c r="F1006">
        <f>IFERROR(VLOOKUP(B1006,Players!$A$2:$E$251,5,FALSE),"")</f>
        <v>0</v>
      </c>
      <c r="H1006" t="s">
        <v>885</v>
      </c>
    </row>
    <row r="1007" spans="1:8" x14ac:dyDescent="0.2">
      <c r="A1007" t="s">
        <v>671</v>
      </c>
      <c r="B1007" t="s">
        <v>531</v>
      </c>
      <c r="C1007" t="str">
        <f>IFERROR(VLOOKUP(B1007,Players!$A$2:$E$251,2,FALSE),"")</f>
        <v>Travis Head</v>
      </c>
      <c r="D1007" t="str">
        <f>IFERROR(VLOOKUP(B1007,Players!$A$2:$E$251,3,FALSE),"")</f>
        <v>BAT</v>
      </c>
      <c r="E1007" t="str">
        <f>IFERROR(VLOOKUP(B1007,Players!$A$2:$E$251,4,FALSE),"")</f>
        <v>SRH</v>
      </c>
      <c r="F1007">
        <f>IFERROR(VLOOKUP(B1007,Players!$A$2:$E$251,5,FALSE),"")</f>
        <v>0</v>
      </c>
      <c r="H1007" t="s">
        <v>885</v>
      </c>
    </row>
    <row r="1008" spans="1:8" x14ac:dyDescent="0.2">
      <c r="A1008" t="s">
        <v>671</v>
      </c>
      <c r="B1008" t="s">
        <v>533</v>
      </c>
      <c r="C1008" t="str">
        <f>IFERROR(VLOOKUP(B1008,Players!$A$2:$E$251,2,FALSE),"")</f>
        <v>Harshal Patel</v>
      </c>
      <c r="D1008" t="str">
        <f>IFERROR(VLOOKUP(B1008,Players!$A$2:$E$251,3,FALSE),"")</f>
        <v>AR</v>
      </c>
      <c r="E1008" t="str">
        <f>IFERROR(VLOOKUP(B1008,Players!$A$2:$E$251,4,FALSE),"")</f>
        <v>SRH</v>
      </c>
      <c r="F1008">
        <f>IFERROR(VLOOKUP(B1008,Players!$A$2:$E$251,5,FALSE),"")</f>
        <v>0</v>
      </c>
      <c r="H1008" t="s">
        <v>885</v>
      </c>
    </row>
    <row r="1009" spans="1:8" x14ac:dyDescent="0.2">
      <c r="A1009" t="s">
        <v>671</v>
      </c>
      <c r="B1009" t="s">
        <v>535</v>
      </c>
      <c r="C1009" t="str">
        <f>IFERROR(VLOOKUP(B1009,Players!$A$2:$E$251,2,FALSE),"")</f>
        <v>Kamindu Mendis</v>
      </c>
      <c r="D1009" t="str">
        <f>IFERROR(VLOOKUP(B1009,Players!$A$2:$E$251,3,FALSE),"")</f>
        <v>AR</v>
      </c>
      <c r="E1009" t="str">
        <f>IFERROR(VLOOKUP(B1009,Players!$A$2:$E$251,4,FALSE),"")</f>
        <v>SRH</v>
      </c>
      <c r="F1009">
        <f>IFERROR(VLOOKUP(B1009,Players!$A$2:$E$251,5,FALSE),"")</f>
        <v>0</v>
      </c>
      <c r="H1009" t="s">
        <v>885</v>
      </c>
    </row>
    <row r="1010" spans="1:8" x14ac:dyDescent="0.2">
      <c r="A1010" t="s">
        <v>671</v>
      </c>
      <c r="B1010" t="s">
        <v>537</v>
      </c>
      <c r="C1010" t="str">
        <f>IFERROR(VLOOKUP(B1010,Players!$A$2:$E$251,2,FALSE),"")</f>
        <v>Harsh Dubey</v>
      </c>
      <c r="D1010" t="str">
        <f>IFERROR(VLOOKUP(B1010,Players!$A$2:$E$251,3,FALSE),"")</f>
        <v>AR</v>
      </c>
      <c r="E1010" t="str">
        <f>IFERROR(VLOOKUP(B1010,Players!$A$2:$E$251,4,FALSE),"")</f>
        <v>SRH</v>
      </c>
      <c r="F1010">
        <f>IFERROR(VLOOKUP(B1010,Players!$A$2:$E$251,5,FALSE),"")</f>
        <v>0</v>
      </c>
      <c r="H1010" t="s">
        <v>885</v>
      </c>
    </row>
    <row r="1011" spans="1:8" x14ac:dyDescent="0.2">
      <c r="A1011" t="s">
        <v>671</v>
      </c>
      <c r="B1011" t="s">
        <v>539</v>
      </c>
      <c r="C1011" t="str">
        <f>IFERROR(VLOOKUP(B1011,Players!$A$2:$E$251,2,FALSE),"")</f>
        <v>Brydon Carse</v>
      </c>
      <c r="D1011" t="str">
        <f>IFERROR(VLOOKUP(B1011,Players!$A$2:$E$251,3,FALSE),"")</f>
        <v>AR</v>
      </c>
      <c r="E1011" t="str">
        <f>IFERROR(VLOOKUP(B1011,Players!$A$2:$E$251,4,FALSE),"")</f>
        <v>SRH</v>
      </c>
      <c r="F1011">
        <f>IFERROR(VLOOKUP(B1011,Players!$A$2:$E$251,5,FALSE),"")</f>
        <v>0</v>
      </c>
      <c r="H1011" t="s">
        <v>885</v>
      </c>
    </row>
    <row r="1012" spans="1:8" x14ac:dyDescent="0.2">
      <c r="A1012" t="s">
        <v>671</v>
      </c>
      <c r="B1012" t="s">
        <v>541</v>
      </c>
      <c r="C1012" t="str">
        <f>IFERROR(VLOOKUP(B1012,Players!$A$2:$E$251,2,FALSE),"")</f>
        <v>Shivang Kumar</v>
      </c>
      <c r="D1012" t="str">
        <f>IFERROR(VLOOKUP(B1012,Players!$A$2:$E$251,3,FALSE),"")</f>
        <v>AR</v>
      </c>
      <c r="E1012" t="str">
        <f>IFERROR(VLOOKUP(B1012,Players!$A$2:$E$251,4,FALSE),"")</f>
        <v>SRH</v>
      </c>
      <c r="F1012">
        <f>IFERROR(VLOOKUP(B1012,Players!$A$2:$E$251,5,FALSE),"")</f>
        <v>0</v>
      </c>
      <c r="H1012" t="s">
        <v>885</v>
      </c>
    </row>
    <row r="1013" spans="1:8" x14ac:dyDescent="0.2">
      <c r="A1013" t="s">
        <v>671</v>
      </c>
      <c r="B1013" t="s">
        <v>543</v>
      </c>
      <c r="C1013" t="str">
        <f>IFERROR(VLOOKUP(B1013,Players!$A$2:$E$251,2,FALSE),"")</f>
        <v>Krains Fuletra</v>
      </c>
      <c r="D1013" t="str">
        <f>IFERROR(VLOOKUP(B1013,Players!$A$2:$E$251,3,FALSE),"")</f>
        <v>AR</v>
      </c>
      <c r="E1013" t="str">
        <f>IFERROR(VLOOKUP(B1013,Players!$A$2:$E$251,4,FALSE),"")</f>
        <v>SRH</v>
      </c>
      <c r="F1013">
        <f>IFERROR(VLOOKUP(B1013,Players!$A$2:$E$251,5,FALSE),"")</f>
        <v>0</v>
      </c>
      <c r="H1013" t="s">
        <v>885</v>
      </c>
    </row>
    <row r="1014" spans="1:8" x14ac:dyDescent="0.2">
      <c r="A1014" t="s">
        <v>671</v>
      </c>
      <c r="B1014" t="s">
        <v>545</v>
      </c>
      <c r="C1014" t="str">
        <f>IFERROR(VLOOKUP(B1014,Players!$A$2:$E$251,2,FALSE),"")</f>
        <v>Liam Livingstone</v>
      </c>
      <c r="D1014" t="str">
        <f>IFERROR(VLOOKUP(B1014,Players!$A$2:$E$251,3,FALSE),"")</f>
        <v>AR</v>
      </c>
      <c r="E1014" t="str">
        <f>IFERROR(VLOOKUP(B1014,Players!$A$2:$E$251,4,FALSE),"")</f>
        <v>SRH</v>
      </c>
      <c r="F1014">
        <f>IFERROR(VLOOKUP(B1014,Players!$A$2:$E$251,5,FALSE),"")</f>
        <v>0</v>
      </c>
      <c r="H1014" t="s">
        <v>885</v>
      </c>
    </row>
    <row r="1015" spans="1:8" x14ac:dyDescent="0.2">
      <c r="A1015" t="s">
        <v>671</v>
      </c>
      <c r="B1015" t="s">
        <v>547</v>
      </c>
      <c r="C1015" t="str">
        <f>IFERROR(VLOOKUP(B1015,Players!$A$2:$E$251,2,FALSE),"")</f>
        <v>David Payne</v>
      </c>
      <c r="D1015" t="str">
        <f>IFERROR(VLOOKUP(B1015,Players!$A$2:$E$251,3,FALSE),"")</f>
        <v>AR</v>
      </c>
      <c r="E1015" t="str">
        <f>IFERROR(VLOOKUP(B1015,Players!$A$2:$E$251,4,FALSE),"")</f>
        <v>SRH</v>
      </c>
      <c r="F1015">
        <f>IFERROR(VLOOKUP(B1015,Players!$A$2:$E$251,5,FALSE),"")</f>
        <v>0</v>
      </c>
      <c r="H1015" t="s">
        <v>885</v>
      </c>
    </row>
    <row r="1016" spans="1:8" x14ac:dyDescent="0.2">
      <c r="A1016" t="s">
        <v>671</v>
      </c>
      <c r="B1016" t="s">
        <v>549</v>
      </c>
      <c r="C1016" t="str">
        <f>IFERROR(VLOOKUP(B1016,Players!$A$2:$E$251,2,FALSE),"")</f>
        <v>Abhishek Sharma</v>
      </c>
      <c r="D1016" t="str">
        <f>IFERROR(VLOOKUP(B1016,Players!$A$2:$E$251,3,FALSE),"")</f>
        <v>AR</v>
      </c>
      <c r="E1016" t="str">
        <f>IFERROR(VLOOKUP(B1016,Players!$A$2:$E$251,4,FALSE),"")</f>
        <v>SRH</v>
      </c>
      <c r="F1016">
        <f>IFERROR(VLOOKUP(B1016,Players!$A$2:$E$251,5,FALSE),"")</f>
        <v>0</v>
      </c>
      <c r="H1016" t="s">
        <v>885</v>
      </c>
    </row>
    <row r="1017" spans="1:8" x14ac:dyDescent="0.2">
      <c r="A1017" t="s">
        <v>671</v>
      </c>
      <c r="B1017" t="s">
        <v>551</v>
      </c>
      <c r="C1017" t="str">
        <f>IFERROR(VLOOKUP(B1017,Players!$A$2:$E$251,2,FALSE),"")</f>
        <v>Nitish Kumar Reddy</v>
      </c>
      <c r="D1017" t="str">
        <f>IFERROR(VLOOKUP(B1017,Players!$A$2:$E$251,3,FALSE),"")</f>
        <v>AR</v>
      </c>
      <c r="E1017" t="str">
        <f>IFERROR(VLOOKUP(B1017,Players!$A$2:$E$251,4,FALSE),"")</f>
        <v>SRH</v>
      </c>
      <c r="F1017">
        <f>IFERROR(VLOOKUP(B1017,Players!$A$2:$E$251,5,FALSE),"")</f>
        <v>0</v>
      </c>
      <c r="H1017" t="s">
        <v>885</v>
      </c>
    </row>
    <row r="1018" spans="1:8" x14ac:dyDescent="0.2">
      <c r="A1018" t="s">
        <v>671</v>
      </c>
      <c r="B1018" t="s">
        <v>553</v>
      </c>
      <c r="C1018" t="str">
        <f>IFERROR(VLOOKUP(B1018,Players!$A$2:$E$251,2,FALSE),"")</f>
        <v>Pat Cummins</v>
      </c>
      <c r="D1018" t="str">
        <f>IFERROR(VLOOKUP(B1018,Players!$A$2:$E$251,3,FALSE),"")</f>
        <v>BWL</v>
      </c>
      <c r="E1018" t="str">
        <f>IFERROR(VLOOKUP(B1018,Players!$A$2:$E$251,4,FALSE),"")</f>
        <v>SRH</v>
      </c>
      <c r="F1018">
        <f>IFERROR(VLOOKUP(B1018,Players!$A$2:$E$251,5,FALSE),"")</f>
        <v>0</v>
      </c>
      <c r="H1018" t="s">
        <v>885</v>
      </c>
    </row>
    <row r="1019" spans="1:8" x14ac:dyDescent="0.2">
      <c r="A1019" t="s">
        <v>671</v>
      </c>
      <c r="B1019" t="s">
        <v>555</v>
      </c>
      <c r="C1019" t="str">
        <f>IFERROR(VLOOKUP(B1019,Players!$A$2:$E$251,2,FALSE),"")</f>
        <v>Zeeshan Ansari</v>
      </c>
      <c r="D1019" t="str">
        <f>IFERROR(VLOOKUP(B1019,Players!$A$2:$E$251,3,FALSE),"")</f>
        <v>BWL</v>
      </c>
      <c r="E1019" t="str">
        <f>IFERROR(VLOOKUP(B1019,Players!$A$2:$E$251,4,FALSE),"")</f>
        <v>SRH</v>
      </c>
      <c r="F1019">
        <f>IFERROR(VLOOKUP(B1019,Players!$A$2:$E$251,5,FALSE),"")</f>
        <v>0</v>
      </c>
      <c r="H1019" t="s">
        <v>885</v>
      </c>
    </row>
    <row r="1020" spans="1:8" x14ac:dyDescent="0.2">
      <c r="A1020" t="s">
        <v>671</v>
      </c>
      <c r="B1020" t="s">
        <v>557</v>
      </c>
      <c r="C1020" t="str">
        <f>IFERROR(VLOOKUP(B1020,Players!$A$2:$E$251,2,FALSE),"")</f>
        <v>Jaydev Unadkat</v>
      </c>
      <c r="D1020" t="str">
        <f>IFERROR(VLOOKUP(B1020,Players!$A$2:$E$251,3,FALSE),"")</f>
        <v>BWL</v>
      </c>
      <c r="E1020" t="str">
        <f>IFERROR(VLOOKUP(B1020,Players!$A$2:$E$251,4,FALSE),"")</f>
        <v>SRH</v>
      </c>
      <c r="F1020">
        <f>IFERROR(VLOOKUP(B1020,Players!$A$2:$E$251,5,FALSE),"")</f>
        <v>0</v>
      </c>
      <c r="H1020" t="s">
        <v>885</v>
      </c>
    </row>
    <row r="1021" spans="1:8" x14ac:dyDescent="0.2">
      <c r="A1021" t="s">
        <v>671</v>
      </c>
      <c r="B1021" t="s">
        <v>559</v>
      </c>
      <c r="C1021" t="str">
        <f>IFERROR(VLOOKUP(B1021,Players!$A$2:$E$251,2,FALSE),"")</f>
        <v>Eshan Malinga</v>
      </c>
      <c r="D1021" t="str">
        <f>IFERROR(VLOOKUP(B1021,Players!$A$2:$E$251,3,FALSE),"")</f>
        <v>BWL</v>
      </c>
      <c r="E1021" t="str">
        <f>IFERROR(VLOOKUP(B1021,Players!$A$2:$E$251,4,FALSE),"")</f>
        <v>SRH</v>
      </c>
      <c r="F1021">
        <f>IFERROR(VLOOKUP(B1021,Players!$A$2:$E$251,5,FALSE),"")</f>
        <v>0</v>
      </c>
      <c r="H1021" t="s">
        <v>885</v>
      </c>
    </row>
    <row r="1022" spans="1:8" x14ac:dyDescent="0.2">
      <c r="A1022" t="s">
        <v>671</v>
      </c>
      <c r="B1022" t="s">
        <v>561</v>
      </c>
      <c r="C1022" t="str">
        <f>IFERROR(VLOOKUP(B1022,Players!$A$2:$E$251,2,FALSE),"")</f>
        <v>Sakib Hussain</v>
      </c>
      <c r="D1022" t="str">
        <f>IFERROR(VLOOKUP(B1022,Players!$A$2:$E$251,3,FALSE),"")</f>
        <v>BWL</v>
      </c>
      <c r="E1022" t="str">
        <f>IFERROR(VLOOKUP(B1022,Players!$A$2:$E$251,4,FALSE),"")</f>
        <v>SRH</v>
      </c>
      <c r="F1022">
        <f>IFERROR(VLOOKUP(B1022,Players!$A$2:$E$251,5,FALSE),"")</f>
        <v>0</v>
      </c>
      <c r="H1022" t="s">
        <v>885</v>
      </c>
    </row>
    <row r="1023" spans="1:8" x14ac:dyDescent="0.2">
      <c r="A1023" t="s">
        <v>671</v>
      </c>
      <c r="B1023" t="s">
        <v>563</v>
      </c>
      <c r="C1023" t="str">
        <f>IFERROR(VLOOKUP(B1023,Players!$A$2:$E$251,2,FALSE),"")</f>
        <v>Onkar Tarmale</v>
      </c>
      <c r="D1023" t="str">
        <f>IFERROR(VLOOKUP(B1023,Players!$A$2:$E$251,3,FALSE),"")</f>
        <v>BWL</v>
      </c>
      <c r="E1023" t="str">
        <f>IFERROR(VLOOKUP(B1023,Players!$A$2:$E$251,4,FALSE),"")</f>
        <v>SRH</v>
      </c>
      <c r="F1023">
        <f>IFERROR(VLOOKUP(B1023,Players!$A$2:$E$251,5,FALSE),"")</f>
        <v>0</v>
      </c>
      <c r="H1023" t="s">
        <v>885</v>
      </c>
    </row>
    <row r="1024" spans="1:8" x14ac:dyDescent="0.2">
      <c r="A1024" t="s">
        <v>671</v>
      </c>
      <c r="B1024" t="s">
        <v>565</v>
      </c>
      <c r="C1024" t="str">
        <f>IFERROR(VLOOKUP(B1024,Players!$A$2:$E$251,2,FALSE),"")</f>
        <v>Amit Kumar</v>
      </c>
      <c r="D1024" t="str">
        <f>IFERROR(VLOOKUP(B1024,Players!$A$2:$E$251,3,FALSE),"")</f>
        <v>BWL</v>
      </c>
      <c r="E1024" t="str">
        <f>IFERROR(VLOOKUP(B1024,Players!$A$2:$E$251,4,FALSE),"")</f>
        <v>SRH</v>
      </c>
      <c r="F1024">
        <f>IFERROR(VLOOKUP(B1024,Players!$A$2:$E$251,5,FALSE),"")</f>
        <v>0</v>
      </c>
      <c r="H1024" t="s">
        <v>885</v>
      </c>
    </row>
    <row r="1025" spans="1:8" x14ac:dyDescent="0.2">
      <c r="A1025" t="s">
        <v>671</v>
      </c>
      <c r="B1025" t="s">
        <v>567</v>
      </c>
      <c r="C1025" t="str">
        <f>IFERROR(VLOOKUP(B1025,Players!$A$2:$E$251,2,FALSE),"")</f>
        <v>Praful Hinge</v>
      </c>
      <c r="D1025" t="str">
        <f>IFERROR(VLOOKUP(B1025,Players!$A$2:$E$251,3,FALSE),"")</f>
        <v>BWL</v>
      </c>
      <c r="E1025" t="str">
        <f>IFERROR(VLOOKUP(B1025,Players!$A$2:$E$251,4,FALSE),"")</f>
        <v>SRH</v>
      </c>
      <c r="F1025">
        <f>IFERROR(VLOOKUP(B1025,Players!$A$2:$E$251,5,FALSE),"")</f>
        <v>0</v>
      </c>
      <c r="H1025" t="s">
        <v>885</v>
      </c>
    </row>
    <row r="1026" spans="1:8" x14ac:dyDescent="0.2">
      <c r="A1026" t="s">
        <v>671</v>
      </c>
      <c r="B1026" t="s">
        <v>569</v>
      </c>
      <c r="C1026" t="str">
        <f>IFERROR(VLOOKUP(B1026,Players!$A$2:$E$251,2,FALSE),"")</f>
        <v>Shivam Mavi</v>
      </c>
      <c r="D1026" t="str">
        <f>IFERROR(VLOOKUP(B1026,Players!$A$2:$E$251,3,FALSE),"")</f>
        <v>BWL</v>
      </c>
      <c r="E1026" t="str">
        <f>IFERROR(VLOOKUP(B1026,Players!$A$2:$E$251,4,FALSE),"")</f>
        <v>SRH</v>
      </c>
      <c r="F1026">
        <f>IFERROR(VLOOKUP(B1026,Players!$A$2:$E$251,5,FALSE),"")</f>
        <v>0</v>
      </c>
      <c r="H1026" t="s">
        <v>885</v>
      </c>
    </row>
    <row r="1027" spans="1:8" x14ac:dyDescent="0.2">
      <c r="A1027" t="s">
        <v>671</v>
      </c>
      <c r="B1027" t="s">
        <v>415</v>
      </c>
      <c r="C1027" t="str">
        <f>IFERROR(VLOOKUP(B1027,Players!$A$2:$E$251,2,FALSE),"")</f>
        <v>Shubham Dubey</v>
      </c>
      <c r="D1027" t="str">
        <f>IFERROR(VLOOKUP(B1027,Players!$A$2:$E$251,3,FALSE),"")</f>
        <v>BAT</v>
      </c>
      <c r="E1027" t="str">
        <f>IFERROR(VLOOKUP(B1027,Players!$A$2:$E$251,4,FALSE),"")</f>
        <v>RR</v>
      </c>
      <c r="F1027">
        <f>IFERROR(VLOOKUP(B1027,Players!$A$2:$E$251,5,FALSE),"")</f>
        <v>0</v>
      </c>
      <c r="H1027" t="s">
        <v>888</v>
      </c>
    </row>
    <row r="1028" spans="1:8" x14ac:dyDescent="0.2">
      <c r="A1028" t="s">
        <v>671</v>
      </c>
      <c r="B1028" t="s">
        <v>419</v>
      </c>
      <c r="C1028" t="str">
        <f>IFERROR(VLOOKUP(B1028,Players!$A$2:$E$251,2,FALSE),"")</f>
        <v>Vaibhav Sooryavanshi</v>
      </c>
      <c r="D1028" t="str">
        <f>IFERROR(VLOOKUP(B1028,Players!$A$2:$E$251,3,FALSE),"")</f>
        <v>BAT</v>
      </c>
      <c r="E1028" t="str">
        <f>IFERROR(VLOOKUP(B1028,Players!$A$2:$E$251,4,FALSE),"")</f>
        <v>RR</v>
      </c>
      <c r="F1028">
        <f>IFERROR(VLOOKUP(B1028,Players!$A$2:$E$251,5,FALSE),"")</f>
        <v>0</v>
      </c>
      <c r="H1028" t="s">
        <v>888</v>
      </c>
    </row>
    <row r="1029" spans="1:8" x14ac:dyDescent="0.2">
      <c r="A1029" t="s">
        <v>671</v>
      </c>
      <c r="B1029" t="s">
        <v>421</v>
      </c>
      <c r="C1029" t="str">
        <f>IFERROR(VLOOKUP(B1029,Players!$A$2:$E$251,2,FALSE),"")</f>
        <v>Donovan Ferreira</v>
      </c>
      <c r="D1029" t="str">
        <f>IFERROR(VLOOKUP(B1029,Players!$A$2:$E$251,3,FALSE),"")</f>
        <v>WK</v>
      </c>
      <c r="E1029" t="str">
        <f>IFERROR(VLOOKUP(B1029,Players!$A$2:$E$251,4,FALSE),"")</f>
        <v>RR</v>
      </c>
      <c r="F1029">
        <f>IFERROR(VLOOKUP(B1029,Players!$A$2:$E$251,5,FALSE),"")</f>
        <v>0</v>
      </c>
      <c r="H1029" t="s">
        <v>888</v>
      </c>
    </row>
    <row r="1030" spans="1:8" x14ac:dyDescent="0.2">
      <c r="A1030" t="s">
        <v>671</v>
      </c>
      <c r="B1030" t="s">
        <v>423</v>
      </c>
      <c r="C1030" t="str">
        <f>IFERROR(VLOOKUP(B1030,Players!$A$2:$E$251,2,FALSE),"")</f>
        <v>Lhuan-dre Pretorious</v>
      </c>
      <c r="D1030" t="str">
        <f>IFERROR(VLOOKUP(B1030,Players!$A$2:$E$251,3,FALSE),"")</f>
        <v>WK</v>
      </c>
      <c r="E1030" t="str">
        <f>IFERROR(VLOOKUP(B1030,Players!$A$2:$E$251,4,FALSE),"")</f>
        <v>RR</v>
      </c>
      <c r="F1030">
        <f>IFERROR(VLOOKUP(B1030,Players!$A$2:$E$251,5,FALSE),"")</f>
        <v>0</v>
      </c>
      <c r="H1030" t="s">
        <v>888</v>
      </c>
    </row>
    <row r="1031" spans="1:8" x14ac:dyDescent="0.2">
      <c r="A1031" t="s">
        <v>671</v>
      </c>
      <c r="B1031" t="s">
        <v>425</v>
      </c>
      <c r="C1031" t="str">
        <f>IFERROR(VLOOKUP(B1031,Players!$A$2:$E$251,2,FALSE),"")</f>
        <v>Ravi Singh</v>
      </c>
      <c r="D1031" t="str">
        <f>IFERROR(VLOOKUP(B1031,Players!$A$2:$E$251,3,FALSE),"")</f>
        <v>WK</v>
      </c>
      <c r="E1031" t="str">
        <f>IFERROR(VLOOKUP(B1031,Players!$A$2:$E$251,4,FALSE),"")</f>
        <v>RR</v>
      </c>
      <c r="F1031">
        <f>IFERROR(VLOOKUP(B1031,Players!$A$2:$E$251,5,FALSE),"")</f>
        <v>0</v>
      </c>
      <c r="H1031" t="s">
        <v>888</v>
      </c>
    </row>
    <row r="1032" spans="1:8" x14ac:dyDescent="0.2">
      <c r="A1032" t="s">
        <v>671</v>
      </c>
      <c r="B1032" t="s">
        <v>427</v>
      </c>
      <c r="C1032" t="str">
        <f>IFERROR(VLOOKUP(B1032,Players!$A$2:$E$251,2,FALSE),"")</f>
        <v>Aman Rao Perala</v>
      </c>
      <c r="D1032" t="str">
        <f>IFERROR(VLOOKUP(B1032,Players!$A$2:$E$251,3,FALSE),"")</f>
        <v>BAT</v>
      </c>
      <c r="E1032" t="str">
        <f>IFERROR(VLOOKUP(B1032,Players!$A$2:$E$251,4,FALSE),"")</f>
        <v>RR</v>
      </c>
      <c r="F1032">
        <f>IFERROR(VLOOKUP(B1032,Players!$A$2:$E$251,5,FALSE),"")</f>
        <v>0</v>
      </c>
      <c r="H1032" t="s">
        <v>888</v>
      </c>
    </row>
    <row r="1033" spans="1:8" x14ac:dyDescent="0.2">
      <c r="A1033" t="s">
        <v>671</v>
      </c>
      <c r="B1033" t="s">
        <v>429</v>
      </c>
      <c r="C1033" t="str">
        <f>IFERROR(VLOOKUP(B1033,Players!$A$2:$E$251,2,FALSE),"")</f>
        <v>Shimron Hetmyer</v>
      </c>
      <c r="D1033" t="str">
        <f>IFERROR(VLOOKUP(B1033,Players!$A$2:$E$251,3,FALSE),"")</f>
        <v>BAT</v>
      </c>
      <c r="E1033" t="str">
        <f>IFERROR(VLOOKUP(B1033,Players!$A$2:$E$251,4,FALSE),"")</f>
        <v>RR</v>
      </c>
      <c r="F1033">
        <f>IFERROR(VLOOKUP(B1033,Players!$A$2:$E$251,5,FALSE),"")</f>
        <v>0</v>
      </c>
      <c r="H1033" t="s">
        <v>888</v>
      </c>
    </row>
    <row r="1034" spans="1:8" x14ac:dyDescent="0.2">
      <c r="A1034" t="s">
        <v>671</v>
      </c>
      <c r="B1034" t="s">
        <v>431</v>
      </c>
      <c r="C1034" t="str">
        <f>IFERROR(VLOOKUP(B1034,Players!$A$2:$E$251,2,FALSE),"")</f>
        <v>Yashasvi Jaiswal</v>
      </c>
      <c r="D1034" t="str">
        <f>IFERROR(VLOOKUP(B1034,Players!$A$2:$E$251,3,FALSE),"")</f>
        <v>BAT</v>
      </c>
      <c r="E1034" t="str">
        <f>IFERROR(VLOOKUP(B1034,Players!$A$2:$E$251,4,FALSE),"")</f>
        <v>RR</v>
      </c>
      <c r="F1034">
        <f>IFERROR(VLOOKUP(B1034,Players!$A$2:$E$251,5,FALSE),"")</f>
        <v>0</v>
      </c>
      <c r="H1034" t="s">
        <v>888</v>
      </c>
    </row>
    <row r="1035" spans="1:8" x14ac:dyDescent="0.2">
      <c r="A1035" t="s">
        <v>671</v>
      </c>
      <c r="B1035" t="s">
        <v>433</v>
      </c>
      <c r="C1035" t="str">
        <f>IFERROR(VLOOKUP(B1035,Players!$A$2:$E$251,2,FALSE),"")</f>
        <v>Dhruv Jurel</v>
      </c>
      <c r="D1035" t="str">
        <f>IFERROR(VLOOKUP(B1035,Players!$A$2:$E$251,3,FALSE),"")</f>
        <v>WK</v>
      </c>
      <c r="E1035" t="str">
        <f>IFERROR(VLOOKUP(B1035,Players!$A$2:$E$251,4,FALSE),"")</f>
        <v>RR</v>
      </c>
      <c r="F1035">
        <f>IFERROR(VLOOKUP(B1035,Players!$A$2:$E$251,5,FALSE),"")</f>
        <v>0</v>
      </c>
      <c r="H1035" t="s">
        <v>888</v>
      </c>
    </row>
    <row r="1036" spans="1:8" x14ac:dyDescent="0.2">
      <c r="A1036" t="s">
        <v>671</v>
      </c>
      <c r="B1036" t="s">
        <v>435</v>
      </c>
      <c r="C1036" t="str">
        <f>IFERROR(VLOOKUP(B1036,Players!$A$2:$E$251,2,FALSE),"")</f>
        <v>Riyan Parag</v>
      </c>
      <c r="D1036" t="str">
        <f>IFERROR(VLOOKUP(B1036,Players!$A$2:$E$251,3,FALSE),"")</f>
        <v>AR</v>
      </c>
      <c r="E1036" t="str">
        <f>IFERROR(VLOOKUP(B1036,Players!$A$2:$E$251,4,FALSE),"")</f>
        <v>RR</v>
      </c>
      <c r="F1036">
        <f>IFERROR(VLOOKUP(B1036,Players!$A$2:$E$251,5,FALSE),"")</f>
        <v>0</v>
      </c>
      <c r="H1036" t="s">
        <v>888</v>
      </c>
    </row>
    <row r="1037" spans="1:8" x14ac:dyDescent="0.2">
      <c r="A1037" t="s">
        <v>671</v>
      </c>
      <c r="B1037" t="s">
        <v>437</v>
      </c>
      <c r="C1037" t="str">
        <f>IFERROR(VLOOKUP(B1037,Players!$A$2:$E$251,2,FALSE),"")</f>
        <v>Yudhvir Singh Charak</v>
      </c>
      <c r="D1037" t="str">
        <f>IFERROR(VLOOKUP(B1037,Players!$A$2:$E$251,3,FALSE),"")</f>
        <v>AR</v>
      </c>
      <c r="E1037" t="str">
        <f>IFERROR(VLOOKUP(B1037,Players!$A$2:$E$251,4,FALSE),"")</f>
        <v>RR</v>
      </c>
      <c r="F1037">
        <f>IFERROR(VLOOKUP(B1037,Players!$A$2:$E$251,5,FALSE),"")</f>
        <v>0</v>
      </c>
      <c r="H1037" t="s">
        <v>888</v>
      </c>
    </row>
    <row r="1038" spans="1:8" x14ac:dyDescent="0.2">
      <c r="A1038" t="s">
        <v>671</v>
      </c>
      <c r="B1038" t="s">
        <v>439</v>
      </c>
      <c r="C1038" t="str">
        <f>IFERROR(VLOOKUP(B1038,Players!$A$2:$E$251,2,FALSE),"")</f>
        <v>Ravindra Jadeja</v>
      </c>
      <c r="D1038" t="str">
        <f>IFERROR(VLOOKUP(B1038,Players!$A$2:$E$251,3,FALSE),"")</f>
        <v>AR</v>
      </c>
      <c r="E1038" t="str">
        <f>IFERROR(VLOOKUP(B1038,Players!$A$2:$E$251,4,FALSE),"")</f>
        <v>RR</v>
      </c>
      <c r="F1038">
        <f>IFERROR(VLOOKUP(B1038,Players!$A$2:$E$251,5,FALSE),"")</f>
        <v>0</v>
      </c>
      <c r="H1038" t="s">
        <v>888</v>
      </c>
    </row>
    <row r="1039" spans="1:8" x14ac:dyDescent="0.2">
      <c r="A1039" t="s">
        <v>671</v>
      </c>
      <c r="B1039" t="s">
        <v>441</v>
      </c>
      <c r="C1039" t="str">
        <f>IFERROR(VLOOKUP(B1039,Players!$A$2:$E$251,2,FALSE),"")</f>
        <v>Dasun Shanaka</v>
      </c>
      <c r="D1039" t="str">
        <f>IFERROR(VLOOKUP(B1039,Players!$A$2:$E$251,3,FALSE),"")</f>
        <v>AR</v>
      </c>
      <c r="E1039" t="str">
        <f>IFERROR(VLOOKUP(B1039,Players!$A$2:$E$251,4,FALSE),"")</f>
        <v>RR</v>
      </c>
      <c r="F1039">
        <f>IFERROR(VLOOKUP(B1039,Players!$A$2:$E$251,5,FALSE),"")</f>
        <v>0</v>
      </c>
      <c r="H1039" t="s">
        <v>888</v>
      </c>
    </row>
    <row r="1040" spans="1:8" x14ac:dyDescent="0.2">
      <c r="A1040" t="s">
        <v>671</v>
      </c>
      <c r="B1040" t="s">
        <v>443</v>
      </c>
      <c r="C1040" t="str">
        <f>IFERROR(VLOOKUP(B1040,Players!$A$2:$E$251,2,FALSE),"")</f>
        <v>Jofra Archer</v>
      </c>
      <c r="D1040" t="str">
        <f>IFERROR(VLOOKUP(B1040,Players!$A$2:$E$251,3,FALSE),"")</f>
        <v>BWL</v>
      </c>
      <c r="E1040" t="str">
        <f>IFERROR(VLOOKUP(B1040,Players!$A$2:$E$251,4,FALSE),"")</f>
        <v>RR</v>
      </c>
      <c r="F1040">
        <f>IFERROR(VLOOKUP(B1040,Players!$A$2:$E$251,5,FALSE),"")</f>
        <v>0</v>
      </c>
      <c r="H1040" t="s">
        <v>888</v>
      </c>
    </row>
    <row r="1041" spans="1:8" x14ac:dyDescent="0.2">
      <c r="A1041" t="s">
        <v>671</v>
      </c>
      <c r="B1041" t="s">
        <v>445</v>
      </c>
      <c r="C1041" t="str">
        <f>IFERROR(VLOOKUP(B1041,Players!$A$2:$E$251,2,FALSE),"")</f>
        <v>Tushar Deshpande</v>
      </c>
      <c r="D1041" t="str">
        <f>IFERROR(VLOOKUP(B1041,Players!$A$2:$E$251,3,FALSE),"")</f>
        <v>BWL</v>
      </c>
      <c r="E1041" t="str">
        <f>IFERROR(VLOOKUP(B1041,Players!$A$2:$E$251,4,FALSE),"")</f>
        <v>RR</v>
      </c>
      <c r="F1041">
        <f>IFERROR(VLOOKUP(B1041,Players!$A$2:$E$251,5,FALSE),"")</f>
        <v>0</v>
      </c>
      <c r="H1041" t="s">
        <v>888</v>
      </c>
    </row>
    <row r="1042" spans="1:8" x14ac:dyDescent="0.2">
      <c r="A1042" t="s">
        <v>671</v>
      </c>
      <c r="B1042" t="s">
        <v>447</v>
      </c>
      <c r="C1042" t="str">
        <f>IFERROR(VLOOKUP(B1042,Players!$A$2:$E$251,2,FALSE),"")</f>
        <v>Kwena Maphaka</v>
      </c>
      <c r="D1042" t="str">
        <f>IFERROR(VLOOKUP(B1042,Players!$A$2:$E$251,3,FALSE),"")</f>
        <v>BWL</v>
      </c>
      <c r="E1042" t="str">
        <f>IFERROR(VLOOKUP(B1042,Players!$A$2:$E$251,4,FALSE),"")</f>
        <v>RR</v>
      </c>
      <c r="F1042">
        <f>IFERROR(VLOOKUP(B1042,Players!$A$2:$E$251,5,FALSE),"")</f>
        <v>0</v>
      </c>
      <c r="H1042" t="s">
        <v>888</v>
      </c>
    </row>
    <row r="1043" spans="1:8" x14ac:dyDescent="0.2">
      <c r="A1043" t="s">
        <v>671</v>
      </c>
      <c r="B1043" t="s">
        <v>449</v>
      </c>
      <c r="C1043" t="str">
        <f>IFERROR(VLOOKUP(B1043,Players!$A$2:$E$251,2,FALSE),"")</f>
        <v>Ravi Bishnoi</v>
      </c>
      <c r="D1043" t="str">
        <f>IFERROR(VLOOKUP(B1043,Players!$A$2:$E$251,3,FALSE),"")</f>
        <v>BWL</v>
      </c>
      <c r="E1043" t="str">
        <f>IFERROR(VLOOKUP(B1043,Players!$A$2:$E$251,4,FALSE),"")</f>
        <v>RR</v>
      </c>
      <c r="F1043">
        <f>IFERROR(VLOOKUP(B1043,Players!$A$2:$E$251,5,FALSE),"")</f>
        <v>0</v>
      </c>
      <c r="H1043" t="s">
        <v>888</v>
      </c>
    </row>
    <row r="1044" spans="1:8" x14ac:dyDescent="0.2">
      <c r="A1044" t="s">
        <v>671</v>
      </c>
      <c r="B1044" t="s">
        <v>451</v>
      </c>
      <c r="C1044" t="str">
        <f>IFERROR(VLOOKUP(B1044,Players!$A$2:$E$251,2,FALSE),"")</f>
        <v>Sushant Mishra</v>
      </c>
      <c r="D1044" t="str">
        <f>IFERROR(VLOOKUP(B1044,Players!$A$2:$E$251,3,FALSE),"")</f>
        <v>BWL</v>
      </c>
      <c r="E1044" t="str">
        <f>IFERROR(VLOOKUP(B1044,Players!$A$2:$E$251,4,FALSE),"")</f>
        <v>RR</v>
      </c>
      <c r="F1044">
        <f>IFERROR(VLOOKUP(B1044,Players!$A$2:$E$251,5,FALSE),"")</f>
        <v>0</v>
      </c>
      <c r="H1044" t="s">
        <v>888</v>
      </c>
    </row>
    <row r="1045" spans="1:8" x14ac:dyDescent="0.2">
      <c r="A1045" t="s">
        <v>671</v>
      </c>
      <c r="B1045" t="s">
        <v>453</v>
      </c>
      <c r="C1045" t="str">
        <f>IFERROR(VLOOKUP(B1045,Players!$A$2:$E$251,2,FALSE),"")</f>
        <v>Yash Raj Punja</v>
      </c>
      <c r="D1045" t="str">
        <f>IFERROR(VLOOKUP(B1045,Players!$A$2:$E$251,3,FALSE),"")</f>
        <v>BWL</v>
      </c>
      <c r="E1045" t="str">
        <f>IFERROR(VLOOKUP(B1045,Players!$A$2:$E$251,4,FALSE),"")</f>
        <v>RR</v>
      </c>
      <c r="F1045">
        <f>IFERROR(VLOOKUP(B1045,Players!$A$2:$E$251,5,FALSE),"")</f>
        <v>0</v>
      </c>
      <c r="H1045" t="s">
        <v>888</v>
      </c>
    </row>
    <row r="1046" spans="1:8" x14ac:dyDescent="0.2">
      <c r="A1046" t="s">
        <v>671</v>
      </c>
      <c r="B1046" t="s">
        <v>455</v>
      </c>
      <c r="C1046" t="str">
        <f>IFERROR(VLOOKUP(B1046,Players!$A$2:$E$251,2,FALSE),"")</f>
        <v>Vignesh Puthur</v>
      </c>
      <c r="D1046" t="str">
        <f>IFERROR(VLOOKUP(B1046,Players!$A$2:$E$251,3,FALSE),"")</f>
        <v>BWL</v>
      </c>
      <c r="E1046" t="str">
        <f>IFERROR(VLOOKUP(B1046,Players!$A$2:$E$251,4,FALSE),"")</f>
        <v>RR</v>
      </c>
      <c r="F1046">
        <f>IFERROR(VLOOKUP(B1046,Players!$A$2:$E$251,5,FALSE),"")</f>
        <v>0</v>
      </c>
      <c r="H1046" t="s">
        <v>888</v>
      </c>
    </row>
    <row r="1047" spans="1:8" x14ac:dyDescent="0.2">
      <c r="A1047" t="s">
        <v>671</v>
      </c>
      <c r="B1047" t="s">
        <v>457</v>
      </c>
      <c r="C1047" t="str">
        <f>IFERROR(VLOOKUP(B1047,Players!$A$2:$E$251,2,FALSE),"")</f>
        <v>Brijesh Sharma</v>
      </c>
      <c r="D1047" t="str">
        <f>IFERROR(VLOOKUP(B1047,Players!$A$2:$E$251,3,FALSE),"")</f>
        <v>BWL</v>
      </c>
      <c r="E1047" t="str">
        <f>IFERROR(VLOOKUP(B1047,Players!$A$2:$E$251,4,FALSE),"")</f>
        <v>RR</v>
      </c>
      <c r="F1047">
        <f>IFERROR(VLOOKUP(B1047,Players!$A$2:$E$251,5,FALSE),"")</f>
        <v>0</v>
      </c>
      <c r="H1047" t="s">
        <v>888</v>
      </c>
    </row>
    <row r="1048" spans="1:8" x14ac:dyDescent="0.2">
      <c r="A1048" t="s">
        <v>671</v>
      </c>
      <c r="B1048" t="s">
        <v>459</v>
      </c>
      <c r="C1048" t="str">
        <f>IFERROR(VLOOKUP(B1048,Players!$A$2:$E$251,2,FALSE),"")</f>
        <v>Adam Milne</v>
      </c>
      <c r="D1048" t="str">
        <f>IFERROR(VLOOKUP(B1048,Players!$A$2:$E$251,3,FALSE),"")</f>
        <v>BWL</v>
      </c>
      <c r="E1048" t="str">
        <f>IFERROR(VLOOKUP(B1048,Players!$A$2:$E$251,4,FALSE),"")</f>
        <v>RR</v>
      </c>
      <c r="F1048">
        <f>IFERROR(VLOOKUP(B1048,Players!$A$2:$E$251,5,FALSE),"")</f>
        <v>0</v>
      </c>
      <c r="H1048" t="s">
        <v>888</v>
      </c>
    </row>
    <row r="1049" spans="1:8" x14ac:dyDescent="0.2">
      <c r="A1049" t="s">
        <v>671</v>
      </c>
      <c r="B1049" t="s">
        <v>461</v>
      </c>
      <c r="C1049" t="str">
        <f>IFERROR(VLOOKUP(B1049,Players!$A$2:$E$251,2,FALSE),"")</f>
        <v>Kuldeep Sen</v>
      </c>
      <c r="D1049" t="str">
        <f>IFERROR(VLOOKUP(B1049,Players!$A$2:$E$251,3,FALSE),"")</f>
        <v>BWL</v>
      </c>
      <c r="E1049" t="str">
        <f>IFERROR(VLOOKUP(B1049,Players!$A$2:$E$251,4,FALSE),"")</f>
        <v>RR</v>
      </c>
      <c r="F1049">
        <f>IFERROR(VLOOKUP(B1049,Players!$A$2:$E$251,5,FALSE),"")</f>
        <v>0</v>
      </c>
      <c r="H1049" t="s">
        <v>888</v>
      </c>
    </row>
    <row r="1050" spans="1:8" x14ac:dyDescent="0.2">
      <c r="A1050" t="s">
        <v>671</v>
      </c>
      <c r="B1050" t="s">
        <v>463</v>
      </c>
      <c r="C1050" t="str">
        <f>IFERROR(VLOOKUP(B1050,Players!$A$2:$E$251,2,FALSE),"")</f>
        <v>Sandeep Sharma</v>
      </c>
      <c r="D1050" t="str">
        <f>IFERROR(VLOOKUP(B1050,Players!$A$2:$E$251,3,FALSE),"")</f>
        <v>BWL</v>
      </c>
      <c r="E1050" t="str">
        <f>IFERROR(VLOOKUP(B1050,Players!$A$2:$E$251,4,FALSE),"")</f>
        <v>RR</v>
      </c>
      <c r="F1050">
        <f>IFERROR(VLOOKUP(B1050,Players!$A$2:$E$251,5,FALSE),"")</f>
        <v>0</v>
      </c>
      <c r="H1050" t="s">
        <v>888</v>
      </c>
    </row>
    <row r="1051" spans="1:8" x14ac:dyDescent="0.2">
      <c r="A1051" t="s">
        <v>671</v>
      </c>
      <c r="B1051" t="s">
        <v>465</v>
      </c>
      <c r="C1051" t="str">
        <f>IFERROR(VLOOKUP(B1051,Players!$A$2:$E$251,2,FALSE),"")</f>
        <v>Nandre Burger</v>
      </c>
      <c r="D1051" t="str">
        <f>IFERROR(VLOOKUP(B1051,Players!$A$2:$E$251,3,FALSE),"")</f>
        <v>BWL</v>
      </c>
      <c r="E1051" t="str">
        <f>IFERROR(VLOOKUP(B1051,Players!$A$2:$E$251,4,FALSE),"")</f>
        <v>RR</v>
      </c>
      <c r="F1051">
        <f>IFERROR(VLOOKUP(B1051,Players!$A$2:$E$251,5,FALSE),"")</f>
        <v>0</v>
      </c>
      <c r="H1051" t="s">
        <v>888</v>
      </c>
    </row>
    <row r="1052" spans="1:8" x14ac:dyDescent="0.2">
      <c r="A1052" t="s">
        <v>676</v>
      </c>
      <c r="B1052" t="s">
        <v>47</v>
      </c>
      <c r="C1052" t="str">
        <f>IFERROR(VLOOKUP(B1052,Players!$A$2:$E$251,2,FALSE),"")</f>
        <v>Ruturaj Gaikwad</v>
      </c>
      <c r="D1052" t="str">
        <f>IFERROR(VLOOKUP(B1052,Players!$A$2:$E$251,3,FALSE),"")</f>
        <v>BAT</v>
      </c>
      <c r="E1052" t="str">
        <f>IFERROR(VLOOKUP(B1052,Players!$A$2:$E$251,4,FALSE),"")</f>
        <v>CSK</v>
      </c>
      <c r="F1052">
        <f>IFERROR(VLOOKUP(B1052,Players!$A$2:$E$251,5,FALSE),"")</f>
        <v>0</v>
      </c>
      <c r="H1052" t="s">
        <v>889</v>
      </c>
    </row>
    <row r="1053" spans="1:8" x14ac:dyDescent="0.2">
      <c r="A1053" t="s">
        <v>676</v>
      </c>
      <c r="B1053" t="s">
        <v>52</v>
      </c>
      <c r="C1053" t="str">
        <f>IFERROR(VLOOKUP(B1053,Players!$A$2:$E$251,2,FALSE),"")</f>
        <v>MS Dhoni</v>
      </c>
      <c r="D1053" t="str">
        <f>IFERROR(VLOOKUP(B1053,Players!$A$2:$E$251,3,FALSE),"")</f>
        <v>WK</v>
      </c>
      <c r="E1053" t="str">
        <f>IFERROR(VLOOKUP(B1053,Players!$A$2:$E$251,4,FALSE),"")</f>
        <v>CSK</v>
      </c>
      <c r="F1053">
        <f>IFERROR(VLOOKUP(B1053,Players!$A$2:$E$251,5,FALSE),"")</f>
        <v>0</v>
      </c>
      <c r="H1053" t="s">
        <v>889</v>
      </c>
    </row>
    <row r="1054" spans="1:8" x14ac:dyDescent="0.2">
      <c r="A1054" t="s">
        <v>676</v>
      </c>
      <c r="B1054" t="s">
        <v>55</v>
      </c>
      <c r="C1054" t="str">
        <f>IFERROR(VLOOKUP(B1054,Players!$A$2:$E$251,2,FALSE),"")</f>
        <v>Sanju Samson</v>
      </c>
      <c r="D1054" t="str">
        <f>IFERROR(VLOOKUP(B1054,Players!$A$2:$E$251,3,FALSE),"")</f>
        <v>WK</v>
      </c>
      <c r="E1054" t="str">
        <f>IFERROR(VLOOKUP(B1054,Players!$A$2:$E$251,4,FALSE),"")</f>
        <v>CSK</v>
      </c>
      <c r="F1054">
        <f>IFERROR(VLOOKUP(B1054,Players!$A$2:$E$251,5,FALSE),"")</f>
        <v>0</v>
      </c>
      <c r="H1054" t="s">
        <v>889</v>
      </c>
    </row>
    <row r="1055" spans="1:8" x14ac:dyDescent="0.2">
      <c r="A1055" t="s">
        <v>676</v>
      </c>
      <c r="B1055" t="s">
        <v>57</v>
      </c>
      <c r="C1055" t="str">
        <f>IFERROR(VLOOKUP(B1055,Players!$A$2:$E$251,2,FALSE),"")</f>
        <v>Dewald Brevis</v>
      </c>
      <c r="D1055" t="str">
        <f>IFERROR(VLOOKUP(B1055,Players!$A$2:$E$251,3,FALSE),"")</f>
        <v>BAT</v>
      </c>
      <c r="E1055" t="str">
        <f>IFERROR(VLOOKUP(B1055,Players!$A$2:$E$251,4,FALSE),"")</f>
        <v>CSK</v>
      </c>
      <c r="F1055">
        <f>IFERROR(VLOOKUP(B1055,Players!$A$2:$E$251,5,FALSE),"")</f>
        <v>0</v>
      </c>
      <c r="H1055" t="s">
        <v>889</v>
      </c>
    </row>
    <row r="1056" spans="1:8" x14ac:dyDescent="0.2">
      <c r="A1056" t="s">
        <v>676</v>
      </c>
      <c r="B1056" t="s">
        <v>59</v>
      </c>
      <c r="C1056" t="str">
        <f>IFERROR(VLOOKUP(B1056,Players!$A$2:$E$251,2,FALSE),"")</f>
        <v>Ayush Mhatre</v>
      </c>
      <c r="D1056" t="str">
        <f>IFERROR(VLOOKUP(B1056,Players!$A$2:$E$251,3,FALSE),"")</f>
        <v>BAT</v>
      </c>
      <c r="E1056" t="str">
        <f>IFERROR(VLOOKUP(B1056,Players!$A$2:$E$251,4,FALSE),"")</f>
        <v>CSK</v>
      </c>
      <c r="F1056">
        <f>IFERROR(VLOOKUP(B1056,Players!$A$2:$E$251,5,FALSE),"")</f>
        <v>0</v>
      </c>
      <c r="H1056" t="s">
        <v>889</v>
      </c>
    </row>
    <row r="1057" spans="1:8" x14ac:dyDescent="0.2">
      <c r="A1057" t="s">
        <v>676</v>
      </c>
      <c r="B1057" t="s">
        <v>61</v>
      </c>
      <c r="C1057" t="str">
        <f>IFERROR(VLOOKUP(B1057,Players!$A$2:$E$251,2,FALSE),"")</f>
        <v>Kartik Sharma</v>
      </c>
      <c r="D1057" t="str">
        <f>IFERROR(VLOOKUP(B1057,Players!$A$2:$E$251,3,FALSE),"")</f>
        <v>WK</v>
      </c>
      <c r="E1057" t="str">
        <f>IFERROR(VLOOKUP(B1057,Players!$A$2:$E$251,4,FALSE),"")</f>
        <v>CSK</v>
      </c>
      <c r="F1057">
        <f>IFERROR(VLOOKUP(B1057,Players!$A$2:$E$251,5,FALSE),"")</f>
        <v>0</v>
      </c>
      <c r="H1057" t="s">
        <v>889</v>
      </c>
    </row>
    <row r="1058" spans="1:8" x14ac:dyDescent="0.2">
      <c r="A1058" t="s">
        <v>676</v>
      </c>
      <c r="B1058" t="s">
        <v>63</v>
      </c>
      <c r="C1058" t="str">
        <f>IFERROR(VLOOKUP(B1058,Players!$A$2:$E$251,2,FALSE),"")</f>
        <v>Sarfaraz Khan</v>
      </c>
      <c r="D1058" t="str">
        <f>IFERROR(VLOOKUP(B1058,Players!$A$2:$E$251,3,FALSE),"")</f>
        <v>BAT</v>
      </c>
      <c r="E1058" t="str">
        <f>IFERROR(VLOOKUP(B1058,Players!$A$2:$E$251,4,FALSE),"")</f>
        <v>CSK</v>
      </c>
      <c r="F1058">
        <f>IFERROR(VLOOKUP(B1058,Players!$A$2:$E$251,5,FALSE),"")</f>
        <v>0</v>
      </c>
      <c r="H1058" t="s">
        <v>889</v>
      </c>
    </row>
    <row r="1059" spans="1:8" x14ac:dyDescent="0.2">
      <c r="A1059" t="s">
        <v>676</v>
      </c>
      <c r="B1059" t="s">
        <v>65</v>
      </c>
      <c r="C1059" t="str">
        <f>IFERROR(VLOOKUP(B1059,Players!$A$2:$E$251,2,FALSE),"")</f>
        <v>Urvil Patel</v>
      </c>
      <c r="D1059" t="str">
        <f>IFERROR(VLOOKUP(B1059,Players!$A$2:$E$251,3,FALSE),"")</f>
        <v>WK</v>
      </c>
      <c r="E1059" t="str">
        <f>IFERROR(VLOOKUP(B1059,Players!$A$2:$E$251,4,FALSE),"")</f>
        <v>CSK</v>
      </c>
      <c r="F1059">
        <f>IFERROR(VLOOKUP(B1059,Players!$A$2:$E$251,5,FALSE),"")</f>
        <v>0</v>
      </c>
      <c r="H1059" t="s">
        <v>889</v>
      </c>
    </row>
    <row r="1060" spans="1:8" x14ac:dyDescent="0.2">
      <c r="A1060" t="s">
        <v>676</v>
      </c>
      <c r="B1060" t="s">
        <v>67</v>
      </c>
      <c r="C1060" t="str">
        <f>IFERROR(VLOOKUP(B1060,Players!$A$2:$E$251,2,FALSE),"")</f>
        <v>Jamie Overton</v>
      </c>
      <c r="D1060" t="str">
        <f>IFERROR(VLOOKUP(B1060,Players!$A$2:$E$251,3,FALSE),"")</f>
        <v>AR</v>
      </c>
      <c r="E1060" t="str">
        <f>IFERROR(VLOOKUP(B1060,Players!$A$2:$E$251,4,FALSE),"")</f>
        <v>CSK</v>
      </c>
      <c r="F1060">
        <f>IFERROR(VLOOKUP(B1060,Players!$A$2:$E$251,5,FALSE),"")</f>
        <v>0</v>
      </c>
      <c r="H1060" t="s">
        <v>889</v>
      </c>
    </row>
    <row r="1061" spans="1:8" x14ac:dyDescent="0.2">
      <c r="A1061" t="s">
        <v>676</v>
      </c>
      <c r="B1061" t="s">
        <v>70</v>
      </c>
      <c r="C1061" t="str">
        <f>IFERROR(VLOOKUP(B1061,Players!$A$2:$E$251,2,FALSE),"")</f>
        <v>Ramakrishna Ghosh</v>
      </c>
      <c r="D1061" t="str">
        <f>IFERROR(VLOOKUP(B1061,Players!$A$2:$E$251,3,FALSE),"")</f>
        <v>AR</v>
      </c>
      <c r="E1061" t="str">
        <f>IFERROR(VLOOKUP(B1061,Players!$A$2:$E$251,4,FALSE),"")</f>
        <v>CSK</v>
      </c>
      <c r="F1061">
        <f>IFERROR(VLOOKUP(B1061,Players!$A$2:$E$251,5,FALSE),"")</f>
        <v>0</v>
      </c>
      <c r="H1061" t="s">
        <v>889</v>
      </c>
    </row>
    <row r="1062" spans="1:8" x14ac:dyDescent="0.2">
      <c r="A1062" t="s">
        <v>676</v>
      </c>
      <c r="B1062" t="s">
        <v>72</v>
      </c>
      <c r="C1062" t="str">
        <f>IFERROR(VLOOKUP(B1062,Players!$A$2:$E$251,2,FALSE),"")</f>
        <v>Prashant Veer</v>
      </c>
      <c r="D1062" t="str">
        <f>IFERROR(VLOOKUP(B1062,Players!$A$2:$E$251,3,FALSE),"")</f>
        <v>AR</v>
      </c>
      <c r="E1062" t="str">
        <f>IFERROR(VLOOKUP(B1062,Players!$A$2:$E$251,4,FALSE),"")</f>
        <v>CSK</v>
      </c>
      <c r="F1062">
        <f>IFERROR(VLOOKUP(B1062,Players!$A$2:$E$251,5,FALSE),"")</f>
        <v>0</v>
      </c>
      <c r="H1062" t="s">
        <v>889</v>
      </c>
    </row>
    <row r="1063" spans="1:8" x14ac:dyDescent="0.2">
      <c r="A1063" t="s">
        <v>676</v>
      </c>
      <c r="B1063" t="s">
        <v>74</v>
      </c>
      <c r="C1063" t="str">
        <f>IFERROR(VLOOKUP(B1063,Players!$A$2:$E$251,2,FALSE),"")</f>
        <v>Matthew William Short</v>
      </c>
      <c r="D1063" t="str">
        <f>IFERROR(VLOOKUP(B1063,Players!$A$2:$E$251,3,FALSE),"")</f>
        <v>AR</v>
      </c>
      <c r="E1063" t="str">
        <f>IFERROR(VLOOKUP(B1063,Players!$A$2:$E$251,4,FALSE),"")</f>
        <v>CSK</v>
      </c>
      <c r="F1063">
        <f>IFERROR(VLOOKUP(B1063,Players!$A$2:$E$251,5,FALSE),"")</f>
        <v>0</v>
      </c>
      <c r="H1063" t="s">
        <v>889</v>
      </c>
    </row>
    <row r="1064" spans="1:8" x14ac:dyDescent="0.2">
      <c r="A1064" t="s">
        <v>676</v>
      </c>
      <c r="B1064" t="s">
        <v>76</v>
      </c>
      <c r="C1064" t="str">
        <f>IFERROR(VLOOKUP(B1064,Players!$A$2:$E$251,2,FALSE),"")</f>
        <v>Aman Khan</v>
      </c>
      <c r="D1064" t="str">
        <f>IFERROR(VLOOKUP(B1064,Players!$A$2:$E$251,3,FALSE),"")</f>
        <v>AR</v>
      </c>
      <c r="E1064" t="str">
        <f>IFERROR(VLOOKUP(B1064,Players!$A$2:$E$251,4,FALSE),"")</f>
        <v>CSK</v>
      </c>
      <c r="F1064">
        <f>IFERROR(VLOOKUP(B1064,Players!$A$2:$E$251,5,FALSE),"")</f>
        <v>0</v>
      </c>
      <c r="H1064" t="s">
        <v>889</v>
      </c>
    </row>
    <row r="1065" spans="1:8" x14ac:dyDescent="0.2">
      <c r="A1065" t="s">
        <v>676</v>
      </c>
      <c r="B1065" t="s">
        <v>78</v>
      </c>
      <c r="C1065" t="str">
        <f>IFERROR(VLOOKUP(B1065,Players!$A$2:$E$251,2,FALSE),"")</f>
        <v>Zak Foulkes</v>
      </c>
      <c r="D1065" t="str">
        <f>IFERROR(VLOOKUP(B1065,Players!$A$2:$E$251,3,FALSE),"")</f>
        <v>AR</v>
      </c>
      <c r="E1065" t="str">
        <f>IFERROR(VLOOKUP(B1065,Players!$A$2:$E$251,4,FALSE),"")</f>
        <v>CSK</v>
      </c>
      <c r="F1065">
        <f>IFERROR(VLOOKUP(B1065,Players!$A$2:$E$251,5,FALSE),"")</f>
        <v>0</v>
      </c>
      <c r="H1065" t="s">
        <v>889</v>
      </c>
    </row>
    <row r="1066" spans="1:8" x14ac:dyDescent="0.2">
      <c r="A1066" t="s">
        <v>676</v>
      </c>
      <c r="B1066" t="s">
        <v>80</v>
      </c>
      <c r="C1066" t="str">
        <f>IFERROR(VLOOKUP(B1066,Players!$A$2:$E$251,2,FALSE),"")</f>
        <v>Shivam Dube</v>
      </c>
      <c r="D1066" t="str">
        <f>IFERROR(VLOOKUP(B1066,Players!$A$2:$E$251,3,FALSE),"")</f>
        <v>AR</v>
      </c>
      <c r="E1066" t="str">
        <f>IFERROR(VLOOKUP(B1066,Players!$A$2:$E$251,4,FALSE),"")</f>
        <v>CSK</v>
      </c>
      <c r="F1066">
        <f>IFERROR(VLOOKUP(B1066,Players!$A$2:$E$251,5,FALSE),"")</f>
        <v>0</v>
      </c>
      <c r="H1066" t="s">
        <v>889</v>
      </c>
    </row>
    <row r="1067" spans="1:8" x14ac:dyDescent="0.2">
      <c r="A1067" t="s">
        <v>676</v>
      </c>
      <c r="B1067" t="s">
        <v>82</v>
      </c>
      <c r="C1067" t="str">
        <f>IFERROR(VLOOKUP(B1067,Players!$A$2:$E$251,2,FALSE),"")</f>
        <v>Khaleel Ahmed</v>
      </c>
      <c r="D1067" t="str">
        <f>IFERROR(VLOOKUP(B1067,Players!$A$2:$E$251,3,FALSE),"")</f>
        <v>BWL</v>
      </c>
      <c r="E1067" t="str">
        <f>IFERROR(VLOOKUP(B1067,Players!$A$2:$E$251,4,FALSE),"")</f>
        <v>CSK</v>
      </c>
      <c r="F1067">
        <f>IFERROR(VLOOKUP(B1067,Players!$A$2:$E$251,5,FALSE),"")</f>
        <v>0</v>
      </c>
      <c r="H1067" t="s">
        <v>889</v>
      </c>
    </row>
    <row r="1068" spans="1:8" x14ac:dyDescent="0.2">
      <c r="A1068" t="s">
        <v>676</v>
      </c>
      <c r="B1068" t="s">
        <v>85</v>
      </c>
      <c r="C1068" t="str">
        <f>IFERROR(VLOOKUP(B1068,Players!$A$2:$E$251,2,FALSE),"")</f>
        <v>Noor Ahmad</v>
      </c>
      <c r="D1068" t="str">
        <f>IFERROR(VLOOKUP(B1068,Players!$A$2:$E$251,3,FALSE),"")</f>
        <v>BWL</v>
      </c>
      <c r="E1068" t="str">
        <f>IFERROR(VLOOKUP(B1068,Players!$A$2:$E$251,4,FALSE),"")</f>
        <v>CSK</v>
      </c>
      <c r="F1068">
        <f>IFERROR(VLOOKUP(B1068,Players!$A$2:$E$251,5,FALSE),"")</f>
        <v>0</v>
      </c>
      <c r="H1068" t="s">
        <v>889</v>
      </c>
    </row>
    <row r="1069" spans="1:8" x14ac:dyDescent="0.2">
      <c r="A1069" t="s">
        <v>676</v>
      </c>
      <c r="B1069" t="s">
        <v>87</v>
      </c>
      <c r="C1069" t="str">
        <f>IFERROR(VLOOKUP(B1069,Players!$A$2:$E$251,2,FALSE),"")</f>
        <v>Anshul Kamboj</v>
      </c>
      <c r="D1069" t="str">
        <f>IFERROR(VLOOKUP(B1069,Players!$A$2:$E$251,3,FALSE),"")</f>
        <v>BWL</v>
      </c>
      <c r="E1069" t="str">
        <f>IFERROR(VLOOKUP(B1069,Players!$A$2:$E$251,4,FALSE),"")</f>
        <v>CSK</v>
      </c>
      <c r="F1069">
        <f>IFERROR(VLOOKUP(B1069,Players!$A$2:$E$251,5,FALSE),"")</f>
        <v>0</v>
      </c>
      <c r="H1069" t="s">
        <v>889</v>
      </c>
    </row>
    <row r="1070" spans="1:8" x14ac:dyDescent="0.2">
      <c r="A1070" t="s">
        <v>676</v>
      </c>
      <c r="B1070" t="s">
        <v>89</v>
      </c>
      <c r="C1070" t="str">
        <f>IFERROR(VLOOKUP(B1070,Players!$A$2:$E$251,2,FALSE),"")</f>
        <v>Mukesh Choudhary</v>
      </c>
      <c r="D1070" t="str">
        <f>IFERROR(VLOOKUP(B1070,Players!$A$2:$E$251,3,FALSE),"")</f>
        <v>BWL</v>
      </c>
      <c r="E1070" t="str">
        <f>IFERROR(VLOOKUP(B1070,Players!$A$2:$E$251,4,FALSE),"")</f>
        <v>CSK</v>
      </c>
      <c r="F1070">
        <f>IFERROR(VLOOKUP(B1070,Players!$A$2:$E$251,5,FALSE),"")</f>
        <v>0</v>
      </c>
      <c r="H1070" t="s">
        <v>889</v>
      </c>
    </row>
    <row r="1071" spans="1:8" x14ac:dyDescent="0.2">
      <c r="A1071" t="s">
        <v>676</v>
      </c>
      <c r="B1071" t="s">
        <v>91</v>
      </c>
      <c r="C1071" t="str">
        <f>IFERROR(VLOOKUP(B1071,Players!$A$2:$E$251,2,FALSE),"")</f>
        <v>Shreyas Gopal</v>
      </c>
      <c r="D1071" t="str">
        <f>IFERROR(VLOOKUP(B1071,Players!$A$2:$E$251,3,FALSE),"")</f>
        <v>BWL</v>
      </c>
      <c r="E1071" t="str">
        <f>IFERROR(VLOOKUP(B1071,Players!$A$2:$E$251,4,FALSE),"")</f>
        <v>CSK</v>
      </c>
      <c r="F1071">
        <f>IFERROR(VLOOKUP(B1071,Players!$A$2:$E$251,5,FALSE),"")</f>
        <v>0</v>
      </c>
      <c r="H1071" t="s">
        <v>889</v>
      </c>
    </row>
    <row r="1072" spans="1:8" x14ac:dyDescent="0.2">
      <c r="A1072" t="s">
        <v>676</v>
      </c>
      <c r="B1072" t="s">
        <v>93</v>
      </c>
      <c r="C1072" t="str">
        <f>IFERROR(VLOOKUP(B1072,Players!$A$2:$E$251,2,FALSE),"")</f>
        <v>Gurjapneet Singh</v>
      </c>
      <c r="D1072" t="str">
        <f>IFERROR(VLOOKUP(B1072,Players!$A$2:$E$251,3,FALSE),"")</f>
        <v>BWL</v>
      </c>
      <c r="E1072" t="str">
        <f>IFERROR(VLOOKUP(B1072,Players!$A$2:$E$251,4,FALSE),"")</f>
        <v>CSK</v>
      </c>
      <c r="F1072">
        <f>IFERROR(VLOOKUP(B1072,Players!$A$2:$E$251,5,FALSE),"")</f>
        <v>0</v>
      </c>
      <c r="H1072" t="s">
        <v>889</v>
      </c>
    </row>
    <row r="1073" spans="1:8" x14ac:dyDescent="0.2">
      <c r="A1073" t="s">
        <v>676</v>
      </c>
      <c r="B1073" t="s">
        <v>95</v>
      </c>
      <c r="C1073" t="str">
        <f>IFERROR(VLOOKUP(B1073,Players!$A$2:$E$251,2,FALSE),"")</f>
        <v>Akeal Hosein</v>
      </c>
      <c r="D1073" t="str">
        <f>IFERROR(VLOOKUP(B1073,Players!$A$2:$E$251,3,FALSE),"")</f>
        <v>BWL</v>
      </c>
      <c r="E1073" t="str">
        <f>IFERROR(VLOOKUP(B1073,Players!$A$2:$E$251,4,FALSE),"")</f>
        <v>CSK</v>
      </c>
      <c r="F1073">
        <f>IFERROR(VLOOKUP(B1073,Players!$A$2:$E$251,5,FALSE),"")</f>
        <v>0</v>
      </c>
      <c r="H1073" t="s">
        <v>889</v>
      </c>
    </row>
    <row r="1074" spans="1:8" x14ac:dyDescent="0.2">
      <c r="A1074" t="s">
        <v>676</v>
      </c>
      <c r="B1074" t="s">
        <v>97</v>
      </c>
      <c r="C1074" t="str">
        <f>IFERROR(VLOOKUP(B1074,Players!$A$2:$E$251,2,FALSE),"")</f>
        <v>Matt Henry</v>
      </c>
      <c r="D1074" t="str">
        <f>IFERROR(VLOOKUP(B1074,Players!$A$2:$E$251,3,FALSE),"")</f>
        <v>BWL</v>
      </c>
      <c r="E1074" t="str">
        <f>IFERROR(VLOOKUP(B1074,Players!$A$2:$E$251,4,FALSE),"")</f>
        <v>CSK</v>
      </c>
      <c r="F1074">
        <f>IFERROR(VLOOKUP(B1074,Players!$A$2:$E$251,5,FALSE),"")</f>
        <v>0</v>
      </c>
      <c r="H1074" t="s">
        <v>889</v>
      </c>
    </row>
    <row r="1075" spans="1:8" x14ac:dyDescent="0.2">
      <c r="A1075" t="s">
        <v>676</v>
      </c>
      <c r="B1075" t="s">
        <v>99</v>
      </c>
      <c r="C1075" t="str">
        <f>IFERROR(VLOOKUP(B1075,Players!$A$2:$E$251,2,FALSE),"")</f>
        <v>Rahul Chahar</v>
      </c>
      <c r="D1075" t="str">
        <f>IFERROR(VLOOKUP(B1075,Players!$A$2:$E$251,3,FALSE),"")</f>
        <v>BWL</v>
      </c>
      <c r="E1075" t="str">
        <f>IFERROR(VLOOKUP(B1075,Players!$A$2:$E$251,4,FALSE),"")</f>
        <v>CSK</v>
      </c>
      <c r="F1075">
        <f>IFERROR(VLOOKUP(B1075,Players!$A$2:$E$251,5,FALSE),"")</f>
        <v>0</v>
      </c>
      <c r="H1075" t="s">
        <v>889</v>
      </c>
    </row>
    <row r="1076" spans="1:8" x14ac:dyDescent="0.2">
      <c r="A1076" t="s">
        <v>676</v>
      </c>
      <c r="B1076" t="s">
        <v>101</v>
      </c>
      <c r="C1076" t="str">
        <f>IFERROR(VLOOKUP(B1076,Players!$A$2:$E$251,2,FALSE),"")</f>
        <v>Spencer Johnson</v>
      </c>
      <c r="D1076" t="str">
        <f>IFERROR(VLOOKUP(B1076,Players!$A$2:$E$251,3,FALSE),"")</f>
        <v>BWL</v>
      </c>
      <c r="E1076" t="str">
        <f>IFERROR(VLOOKUP(B1076,Players!$A$2:$E$251,4,FALSE),"")</f>
        <v>CSK</v>
      </c>
      <c r="F1076">
        <f>IFERROR(VLOOKUP(B1076,Players!$A$2:$E$251,5,FALSE),"")</f>
        <v>0</v>
      </c>
      <c r="H1076" t="s">
        <v>889</v>
      </c>
    </row>
    <row r="1077" spans="1:8" x14ac:dyDescent="0.2">
      <c r="A1077" t="s">
        <v>676</v>
      </c>
      <c r="B1077" t="s">
        <v>207</v>
      </c>
      <c r="C1077" t="str">
        <f>IFERROR(VLOOKUP(B1077,Players!$A$2:$E$251,2,FALSE),"")</f>
        <v>Ajinkya Rahane</v>
      </c>
      <c r="D1077" t="str">
        <f>IFERROR(VLOOKUP(B1077,Players!$A$2:$E$251,3,FALSE),"")</f>
        <v>BAT</v>
      </c>
      <c r="E1077" t="str">
        <f>IFERROR(VLOOKUP(B1077,Players!$A$2:$E$251,4,FALSE),"")</f>
        <v>KKR</v>
      </c>
      <c r="F1077">
        <f>IFERROR(VLOOKUP(B1077,Players!$A$2:$E$251,5,FALSE),"")</f>
        <v>0</v>
      </c>
      <c r="H1077" t="s">
        <v>887</v>
      </c>
    </row>
    <row r="1078" spans="1:8" x14ac:dyDescent="0.2">
      <c r="A1078" t="s">
        <v>676</v>
      </c>
      <c r="B1078" t="s">
        <v>211</v>
      </c>
      <c r="C1078" t="str">
        <f>IFERROR(VLOOKUP(B1078,Players!$A$2:$E$251,2,FALSE),"")</f>
        <v>Rinku Singh</v>
      </c>
      <c r="D1078" t="str">
        <f>IFERROR(VLOOKUP(B1078,Players!$A$2:$E$251,3,FALSE),"")</f>
        <v>BAT</v>
      </c>
      <c r="E1078" t="str">
        <f>IFERROR(VLOOKUP(B1078,Players!$A$2:$E$251,4,FALSE),"")</f>
        <v>KKR</v>
      </c>
      <c r="F1078">
        <f>IFERROR(VLOOKUP(B1078,Players!$A$2:$E$251,5,FALSE),"")</f>
        <v>0</v>
      </c>
      <c r="H1078" t="s">
        <v>887</v>
      </c>
    </row>
    <row r="1079" spans="1:8" x14ac:dyDescent="0.2">
      <c r="A1079" t="s">
        <v>676</v>
      </c>
      <c r="B1079" t="s">
        <v>213</v>
      </c>
      <c r="C1079" t="str">
        <f>IFERROR(VLOOKUP(B1079,Players!$A$2:$E$251,2,FALSE),"")</f>
        <v>Angkrish Raghuvanshi</v>
      </c>
      <c r="D1079" t="str">
        <f>IFERROR(VLOOKUP(B1079,Players!$A$2:$E$251,3,FALSE),"")</f>
        <v>BAT</v>
      </c>
      <c r="E1079" t="str">
        <f>IFERROR(VLOOKUP(B1079,Players!$A$2:$E$251,4,FALSE),"")</f>
        <v>KKR</v>
      </c>
      <c r="F1079">
        <f>IFERROR(VLOOKUP(B1079,Players!$A$2:$E$251,5,FALSE),"")</f>
        <v>0</v>
      </c>
      <c r="H1079" t="s">
        <v>887</v>
      </c>
    </row>
    <row r="1080" spans="1:8" x14ac:dyDescent="0.2">
      <c r="A1080" t="s">
        <v>676</v>
      </c>
      <c r="B1080" t="s">
        <v>215</v>
      </c>
      <c r="C1080" t="str">
        <f>IFERROR(VLOOKUP(B1080,Players!$A$2:$E$251,2,FALSE),"")</f>
        <v>Manish Pandey</v>
      </c>
      <c r="D1080" t="str">
        <f>IFERROR(VLOOKUP(B1080,Players!$A$2:$E$251,3,FALSE),"")</f>
        <v>BAT</v>
      </c>
      <c r="E1080" t="str">
        <f>IFERROR(VLOOKUP(B1080,Players!$A$2:$E$251,4,FALSE),"")</f>
        <v>KKR</v>
      </c>
      <c r="F1080">
        <f>IFERROR(VLOOKUP(B1080,Players!$A$2:$E$251,5,FALSE),"")</f>
        <v>0</v>
      </c>
      <c r="H1080" t="s">
        <v>887</v>
      </c>
    </row>
    <row r="1081" spans="1:8" x14ac:dyDescent="0.2">
      <c r="A1081" t="s">
        <v>676</v>
      </c>
      <c r="B1081" t="s">
        <v>217</v>
      </c>
      <c r="C1081" t="str">
        <f>IFERROR(VLOOKUP(B1081,Players!$A$2:$E$251,2,FALSE),"")</f>
        <v>Finn Allen</v>
      </c>
      <c r="D1081" t="str">
        <f>IFERROR(VLOOKUP(B1081,Players!$A$2:$E$251,3,FALSE),"")</f>
        <v>WK</v>
      </c>
      <c r="E1081" t="str">
        <f>IFERROR(VLOOKUP(B1081,Players!$A$2:$E$251,4,FALSE),"")</f>
        <v>KKR</v>
      </c>
      <c r="F1081">
        <f>IFERROR(VLOOKUP(B1081,Players!$A$2:$E$251,5,FALSE),"")</f>
        <v>0</v>
      </c>
      <c r="H1081" t="s">
        <v>887</v>
      </c>
    </row>
    <row r="1082" spans="1:8" x14ac:dyDescent="0.2">
      <c r="A1082" t="s">
        <v>676</v>
      </c>
      <c r="B1082" t="s">
        <v>219</v>
      </c>
      <c r="C1082" t="str">
        <f>IFERROR(VLOOKUP(B1082,Players!$A$2:$E$251,2,FALSE),"")</f>
        <v>Tejasvi Singh</v>
      </c>
      <c r="D1082" t="str">
        <f>IFERROR(VLOOKUP(B1082,Players!$A$2:$E$251,3,FALSE),"")</f>
        <v>WK</v>
      </c>
      <c r="E1082" t="str">
        <f>IFERROR(VLOOKUP(B1082,Players!$A$2:$E$251,4,FALSE),"")</f>
        <v>KKR</v>
      </c>
      <c r="F1082">
        <f>IFERROR(VLOOKUP(B1082,Players!$A$2:$E$251,5,FALSE),"")</f>
        <v>0</v>
      </c>
      <c r="H1082" t="s">
        <v>887</v>
      </c>
    </row>
    <row r="1083" spans="1:8" x14ac:dyDescent="0.2">
      <c r="A1083" t="s">
        <v>676</v>
      </c>
      <c r="B1083" t="s">
        <v>221</v>
      </c>
      <c r="C1083" t="str">
        <f>IFERROR(VLOOKUP(B1083,Players!$A$2:$E$251,2,FALSE),"")</f>
        <v>Rahul Tripathi</v>
      </c>
      <c r="D1083" t="str">
        <f>IFERROR(VLOOKUP(B1083,Players!$A$2:$E$251,3,FALSE),"")</f>
        <v>BAT</v>
      </c>
      <c r="E1083" t="str">
        <f>IFERROR(VLOOKUP(B1083,Players!$A$2:$E$251,4,FALSE),"")</f>
        <v>KKR</v>
      </c>
      <c r="F1083">
        <f>IFERROR(VLOOKUP(B1083,Players!$A$2:$E$251,5,FALSE),"")</f>
        <v>0</v>
      </c>
      <c r="H1083" t="s">
        <v>887</v>
      </c>
    </row>
    <row r="1084" spans="1:8" x14ac:dyDescent="0.2">
      <c r="A1084" t="s">
        <v>676</v>
      </c>
      <c r="B1084" t="s">
        <v>223</v>
      </c>
      <c r="C1084" t="str">
        <f>IFERROR(VLOOKUP(B1084,Players!$A$2:$E$251,2,FALSE),"")</f>
        <v>Tim Seifert</v>
      </c>
      <c r="D1084" t="str">
        <f>IFERROR(VLOOKUP(B1084,Players!$A$2:$E$251,3,FALSE),"")</f>
        <v>WK</v>
      </c>
      <c r="E1084" t="str">
        <f>IFERROR(VLOOKUP(B1084,Players!$A$2:$E$251,4,FALSE),"")</f>
        <v>KKR</v>
      </c>
      <c r="F1084">
        <f>IFERROR(VLOOKUP(B1084,Players!$A$2:$E$251,5,FALSE),"")</f>
        <v>0</v>
      </c>
      <c r="H1084" t="s">
        <v>887</v>
      </c>
    </row>
    <row r="1085" spans="1:8" x14ac:dyDescent="0.2">
      <c r="A1085" t="s">
        <v>676</v>
      </c>
      <c r="B1085" t="s">
        <v>225</v>
      </c>
      <c r="C1085" t="str">
        <f>IFERROR(VLOOKUP(B1085,Players!$A$2:$E$251,2,FALSE),"")</f>
        <v>Rovman Powell</v>
      </c>
      <c r="D1085" t="str">
        <f>IFERROR(VLOOKUP(B1085,Players!$A$2:$E$251,3,FALSE),"")</f>
        <v>BAT</v>
      </c>
      <c r="E1085" t="str">
        <f>IFERROR(VLOOKUP(B1085,Players!$A$2:$E$251,4,FALSE),"")</f>
        <v>KKR</v>
      </c>
      <c r="F1085">
        <f>IFERROR(VLOOKUP(B1085,Players!$A$2:$E$251,5,FALSE),"")</f>
        <v>0</v>
      </c>
      <c r="H1085" t="s">
        <v>887</v>
      </c>
    </row>
    <row r="1086" spans="1:8" x14ac:dyDescent="0.2">
      <c r="A1086" t="s">
        <v>676</v>
      </c>
      <c r="B1086" t="s">
        <v>227</v>
      </c>
      <c r="C1086" t="str">
        <f>IFERROR(VLOOKUP(B1086,Players!$A$2:$E$251,2,FALSE),"")</f>
        <v>Anukul Roy</v>
      </c>
      <c r="D1086" t="str">
        <f>IFERROR(VLOOKUP(B1086,Players!$A$2:$E$251,3,FALSE),"")</f>
        <v>AR</v>
      </c>
      <c r="E1086" t="str">
        <f>IFERROR(VLOOKUP(B1086,Players!$A$2:$E$251,4,FALSE),"")</f>
        <v>KKR</v>
      </c>
      <c r="F1086">
        <f>IFERROR(VLOOKUP(B1086,Players!$A$2:$E$251,5,FALSE),"")</f>
        <v>0</v>
      </c>
      <c r="H1086" t="s">
        <v>887</v>
      </c>
    </row>
    <row r="1087" spans="1:8" x14ac:dyDescent="0.2">
      <c r="A1087" t="s">
        <v>676</v>
      </c>
      <c r="B1087" t="s">
        <v>229</v>
      </c>
      <c r="C1087" t="str">
        <f>IFERROR(VLOOKUP(B1087,Players!$A$2:$E$251,2,FALSE),"")</f>
        <v>Cameron Green</v>
      </c>
      <c r="D1087" t="str">
        <f>IFERROR(VLOOKUP(B1087,Players!$A$2:$E$251,3,FALSE),"")</f>
        <v>AR</v>
      </c>
      <c r="E1087" t="str">
        <f>IFERROR(VLOOKUP(B1087,Players!$A$2:$E$251,4,FALSE),"")</f>
        <v>KKR</v>
      </c>
      <c r="F1087">
        <f>IFERROR(VLOOKUP(B1087,Players!$A$2:$E$251,5,FALSE),"")</f>
        <v>0</v>
      </c>
      <c r="H1087" t="s">
        <v>887</v>
      </c>
    </row>
    <row r="1088" spans="1:8" x14ac:dyDescent="0.2">
      <c r="A1088" t="s">
        <v>676</v>
      </c>
      <c r="B1088" t="s">
        <v>231</v>
      </c>
      <c r="C1088" t="str">
        <f>IFERROR(VLOOKUP(B1088,Players!$A$2:$E$251,2,FALSE),"")</f>
        <v>Sarthak Ranjan</v>
      </c>
      <c r="D1088" t="str">
        <f>IFERROR(VLOOKUP(B1088,Players!$A$2:$E$251,3,FALSE),"")</f>
        <v>AR</v>
      </c>
      <c r="E1088" t="str">
        <f>IFERROR(VLOOKUP(B1088,Players!$A$2:$E$251,4,FALSE),"")</f>
        <v>KKR</v>
      </c>
      <c r="F1088">
        <f>IFERROR(VLOOKUP(B1088,Players!$A$2:$E$251,5,FALSE),"")</f>
        <v>0</v>
      </c>
      <c r="H1088" t="s">
        <v>887</v>
      </c>
    </row>
    <row r="1089" spans="1:8" x14ac:dyDescent="0.2">
      <c r="A1089" t="s">
        <v>676</v>
      </c>
      <c r="B1089" t="s">
        <v>233</v>
      </c>
      <c r="C1089" t="str">
        <f>IFERROR(VLOOKUP(B1089,Players!$A$2:$E$251,2,FALSE),"")</f>
        <v>Daksh Kamra</v>
      </c>
      <c r="D1089" t="str">
        <f>IFERROR(VLOOKUP(B1089,Players!$A$2:$E$251,3,FALSE),"")</f>
        <v>AR</v>
      </c>
      <c r="E1089" t="str">
        <f>IFERROR(VLOOKUP(B1089,Players!$A$2:$E$251,4,FALSE),"")</f>
        <v>KKR</v>
      </c>
      <c r="F1089">
        <f>IFERROR(VLOOKUP(B1089,Players!$A$2:$E$251,5,FALSE),"")</f>
        <v>0</v>
      </c>
      <c r="H1089" t="s">
        <v>887</v>
      </c>
    </row>
    <row r="1090" spans="1:8" x14ac:dyDescent="0.2">
      <c r="A1090" t="s">
        <v>676</v>
      </c>
      <c r="B1090" t="s">
        <v>235</v>
      </c>
      <c r="C1090" t="str">
        <f>IFERROR(VLOOKUP(B1090,Players!$A$2:$E$251,2,FALSE),"")</f>
        <v>Rachin Ravindra</v>
      </c>
      <c r="D1090" t="str">
        <f>IFERROR(VLOOKUP(B1090,Players!$A$2:$E$251,3,FALSE),"")</f>
        <v>AR</v>
      </c>
      <c r="E1090" t="str">
        <f>IFERROR(VLOOKUP(B1090,Players!$A$2:$E$251,4,FALSE),"")</f>
        <v>KKR</v>
      </c>
      <c r="F1090">
        <f>IFERROR(VLOOKUP(B1090,Players!$A$2:$E$251,5,FALSE),"")</f>
        <v>0</v>
      </c>
      <c r="H1090" t="s">
        <v>887</v>
      </c>
    </row>
    <row r="1091" spans="1:8" x14ac:dyDescent="0.2">
      <c r="A1091" t="s">
        <v>676</v>
      </c>
      <c r="B1091" t="s">
        <v>237</v>
      </c>
      <c r="C1091" t="str">
        <f>IFERROR(VLOOKUP(B1091,Players!$A$2:$E$251,2,FALSE),"")</f>
        <v>Ramandeep Singh</v>
      </c>
      <c r="D1091" t="str">
        <f>IFERROR(VLOOKUP(B1091,Players!$A$2:$E$251,3,FALSE),"")</f>
        <v>AR</v>
      </c>
      <c r="E1091" t="str">
        <f>IFERROR(VLOOKUP(B1091,Players!$A$2:$E$251,4,FALSE),"")</f>
        <v>KKR</v>
      </c>
      <c r="F1091">
        <f>IFERROR(VLOOKUP(B1091,Players!$A$2:$E$251,5,FALSE),"")</f>
        <v>0</v>
      </c>
      <c r="H1091" t="s">
        <v>887</v>
      </c>
    </row>
    <row r="1092" spans="1:8" x14ac:dyDescent="0.2">
      <c r="A1092" t="s">
        <v>676</v>
      </c>
      <c r="B1092" t="s">
        <v>239</v>
      </c>
      <c r="C1092" t="str">
        <f>IFERROR(VLOOKUP(B1092,Players!$A$2:$E$251,2,FALSE),"")</f>
        <v>Sunil Narine</v>
      </c>
      <c r="D1092" t="str">
        <f>IFERROR(VLOOKUP(B1092,Players!$A$2:$E$251,3,FALSE),"")</f>
        <v>AR</v>
      </c>
      <c r="E1092" t="str">
        <f>IFERROR(VLOOKUP(B1092,Players!$A$2:$E$251,4,FALSE),"")</f>
        <v>KKR</v>
      </c>
      <c r="F1092">
        <f>IFERROR(VLOOKUP(B1092,Players!$A$2:$E$251,5,FALSE),"")</f>
        <v>0</v>
      </c>
      <c r="H1092" t="s">
        <v>887</v>
      </c>
    </row>
    <row r="1093" spans="1:8" x14ac:dyDescent="0.2">
      <c r="A1093" t="s">
        <v>676</v>
      </c>
      <c r="B1093" t="s">
        <v>241</v>
      </c>
      <c r="C1093" t="str">
        <f>IFERROR(VLOOKUP(B1093,Players!$A$2:$E$251,2,FALSE),"")</f>
        <v>Blessing Muzarabani</v>
      </c>
      <c r="D1093" t="str">
        <f>IFERROR(VLOOKUP(B1093,Players!$A$2:$E$251,3,FALSE),"")</f>
        <v>BWL</v>
      </c>
      <c r="E1093" t="str">
        <f>IFERROR(VLOOKUP(B1093,Players!$A$2:$E$251,4,FALSE),"")</f>
        <v>KKR</v>
      </c>
      <c r="F1093">
        <f>IFERROR(VLOOKUP(B1093,Players!$A$2:$E$251,5,FALSE),"")</f>
        <v>0</v>
      </c>
      <c r="H1093" t="s">
        <v>887</v>
      </c>
    </row>
    <row r="1094" spans="1:8" x14ac:dyDescent="0.2">
      <c r="A1094" t="s">
        <v>676</v>
      </c>
      <c r="B1094" t="s">
        <v>243</v>
      </c>
      <c r="C1094" t="str">
        <f>IFERROR(VLOOKUP(B1094,Players!$A$2:$E$251,2,FALSE),"")</f>
        <v>Vaibhav Arora</v>
      </c>
      <c r="D1094" t="str">
        <f>IFERROR(VLOOKUP(B1094,Players!$A$2:$E$251,3,FALSE),"")</f>
        <v>BWL</v>
      </c>
      <c r="E1094" t="str">
        <f>IFERROR(VLOOKUP(B1094,Players!$A$2:$E$251,4,FALSE),"")</f>
        <v>KKR</v>
      </c>
      <c r="F1094">
        <f>IFERROR(VLOOKUP(B1094,Players!$A$2:$E$251,5,FALSE),"")</f>
        <v>0</v>
      </c>
      <c r="H1094" t="s">
        <v>887</v>
      </c>
    </row>
    <row r="1095" spans="1:8" x14ac:dyDescent="0.2">
      <c r="A1095" t="s">
        <v>676</v>
      </c>
      <c r="B1095" t="s">
        <v>245</v>
      </c>
      <c r="C1095" t="str">
        <f>IFERROR(VLOOKUP(B1095,Players!$A$2:$E$251,2,FALSE),"")</f>
        <v>Matheesha Pathirana</v>
      </c>
      <c r="D1095" t="str">
        <f>IFERROR(VLOOKUP(B1095,Players!$A$2:$E$251,3,FALSE),"")</f>
        <v>BWL</v>
      </c>
      <c r="E1095" t="str">
        <f>IFERROR(VLOOKUP(B1095,Players!$A$2:$E$251,4,FALSE),"")</f>
        <v>KKR</v>
      </c>
      <c r="F1095">
        <f>IFERROR(VLOOKUP(B1095,Players!$A$2:$E$251,5,FALSE),"")</f>
        <v>0</v>
      </c>
      <c r="H1095" t="s">
        <v>887</v>
      </c>
    </row>
    <row r="1096" spans="1:8" x14ac:dyDescent="0.2">
      <c r="A1096" t="s">
        <v>676</v>
      </c>
      <c r="B1096" t="s">
        <v>247</v>
      </c>
      <c r="C1096" t="str">
        <f>IFERROR(VLOOKUP(B1096,Players!$A$2:$E$251,2,FALSE),"")</f>
        <v>Kartik Tyagi</v>
      </c>
      <c r="D1096" t="str">
        <f>IFERROR(VLOOKUP(B1096,Players!$A$2:$E$251,3,FALSE),"")</f>
        <v>BWL</v>
      </c>
      <c r="E1096" t="str">
        <f>IFERROR(VLOOKUP(B1096,Players!$A$2:$E$251,4,FALSE),"")</f>
        <v>KKR</v>
      </c>
      <c r="F1096">
        <f>IFERROR(VLOOKUP(B1096,Players!$A$2:$E$251,5,FALSE),"")</f>
        <v>0</v>
      </c>
      <c r="H1096" t="s">
        <v>887</v>
      </c>
    </row>
    <row r="1097" spans="1:8" x14ac:dyDescent="0.2">
      <c r="A1097" t="s">
        <v>676</v>
      </c>
      <c r="B1097" t="s">
        <v>249</v>
      </c>
      <c r="C1097" t="str">
        <f>IFERROR(VLOOKUP(B1097,Players!$A$2:$E$251,2,FALSE),"")</f>
        <v>Prashant Solanki</v>
      </c>
      <c r="D1097" t="str">
        <f>IFERROR(VLOOKUP(B1097,Players!$A$2:$E$251,3,FALSE),"")</f>
        <v>BWL</v>
      </c>
      <c r="E1097" t="str">
        <f>IFERROR(VLOOKUP(B1097,Players!$A$2:$E$251,4,FALSE),"")</f>
        <v>KKR</v>
      </c>
      <c r="F1097">
        <f>IFERROR(VLOOKUP(B1097,Players!$A$2:$E$251,5,FALSE),"")</f>
        <v>0</v>
      </c>
      <c r="H1097" t="s">
        <v>887</v>
      </c>
    </row>
    <row r="1098" spans="1:8" x14ac:dyDescent="0.2">
      <c r="A1098" t="s">
        <v>676</v>
      </c>
      <c r="B1098" t="s">
        <v>251</v>
      </c>
      <c r="C1098" t="str">
        <f>IFERROR(VLOOKUP(B1098,Players!$A$2:$E$251,2,FALSE),"")</f>
        <v>Saurabh Dubey</v>
      </c>
      <c r="D1098" t="str">
        <f>IFERROR(VLOOKUP(B1098,Players!$A$2:$E$251,3,FALSE),"")</f>
        <v>BWL</v>
      </c>
      <c r="E1098" t="str">
        <f>IFERROR(VLOOKUP(B1098,Players!$A$2:$E$251,4,FALSE),"")</f>
        <v>KKR</v>
      </c>
      <c r="F1098">
        <f>IFERROR(VLOOKUP(B1098,Players!$A$2:$E$251,5,FALSE),"")</f>
        <v>0</v>
      </c>
      <c r="H1098" t="s">
        <v>887</v>
      </c>
    </row>
    <row r="1099" spans="1:8" x14ac:dyDescent="0.2">
      <c r="A1099" t="s">
        <v>676</v>
      </c>
      <c r="B1099" t="s">
        <v>253</v>
      </c>
      <c r="C1099" t="str">
        <f>IFERROR(VLOOKUP(B1099,Players!$A$2:$E$251,2,FALSE),"")</f>
        <v>Navdeep Saini</v>
      </c>
      <c r="D1099" t="str">
        <f>IFERROR(VLOOKUP(B1099,Players!$A$2:$E$251,3,FALSE),"")</f>
        <v>BWL</v>
      </c>
      <c r="E1099" t="str">
        <f>IFERROR(VLOOKUP(B1099,Players!$A$2:$E$251,4,FALSE),"")</f>
        <v>KKR</v>
      </c>
      <c r="F1099">
        <f>IFERROR(VLOOKUP(B1099,Players!$A$2:$E$251,5,FALSE),"")</f>
        <v>0</v>
      </c>
      <c r="H1099" t="s">
        <v>887</v>
      </c>
    </row>
    <row r="1100" spans="1:8" x14ac:dyDescent="0.2">
      <c r="A1100" t="s">
        <v>676</v>
      </c>
      <c r="B1100" t="s">
        <v>255</v>
      </c>
      <c r="C1100" t="str">
        <f>IFERROR(VLOOKUP(B1100,Players!$A$2:$E$251,2,FALSE),"")</f>
        <v>Umran Malik</v>
      </c>
      <c r="D1100" t="str">
        <f>IFERROR(VLOOKUP(B1100,Players!$A$2:$E$251,3,FALSE),"")</f>
        <v>BWL</v>
      </c>
      <c r="E1100" t="str">
        <f>IFERROR(VLOOKUP(B1100,Players!$A$2:$E$251,4,FALSE),"")</f>
        <v>KKR</v>
      </c>
      <c r="F1100">
        <f>IFERROR(VLOOKUP(B1100,Players!$A$2:$E$251,5,FALSE),"")</f>
        <v>0</v>
      </c>
      <c r="H1100" t="s">
        <v>887</v>
      </c>
    </row>
    <row r="1101" spans="1:8" x14ac:dyDescent="0.2">
      <c r="A1101" t="s">
        <v>676</v>
      </c>
      <c r="B1101" t="s">
        <v>257</v>
      </c>
      <c r="C1101" t="str">
        <f>IFERROR(VLOOKUP(B1101,Players!$A$2:$E$251,2,FALSE),"")</f>
        <v>Varun Chakaravarthy</v>
      </c>
      <c r="D1101" t="str">
        <f>IFERROR(VLOOKUP(B1101,Players!$A$2:$E$251,3,FALSE),"")</f>
        <v>BWL</v>
      </c>
      <c r="E1101" t="str">
        <f>IFERROR(VLOOKUP(B1101,Players!$A$2:$E$251,4,FALSE),"")</f>
        <v>KKR</v>
      </c>
      <c r="F1101">
        <f>IFERROR(VLOOKUP(B1101,Players!$A$2:$E$251,5,FALSE),"")</f>
        <v>0</v>
      </c>
      <c r="H1101" t="s">
        <v>887</v>
      </c>
    </row>
    <row r="1102" spans="1:8" x14ac:dyDescent="0.2">
      <c r="A1102" t="s">
        <v>681</v>
      </c>
      <c r="B1102" t="s">
        <v>467</v>
      </c>
      <c r="C1102" t="str">
        <f>IFERROR(VLOOKUP(B1102,Players!$A$2:$E$251,2,FALSE),"")</f>
        <v>Rajat Patidar</v>
      </c>
      <c r="D1102" t="str">
        <f>IFERROR(VLOOKUP(B1102,Players!$A$2:$E$251,3,FALSE),"")</f>
        <v>BAT</v>
      </c>
      <c r="E1102" t="str">
        <f>IFERROR(VLOOKUP(B1102,Players!$A$2:$E$251,4,FALSE),"")</f>
        <v>RCB</v>
      </c>
      <c r="F1102">
        <f>IFERROR(VLOOKUP(B1102,Players!$A$2:$E$251,5,FALSE),"")</f>
        <v>0</v>
      </c>
      <c r="H1102" t="s">
        <v>884</v>
      </c>
    </row>
    <row r="1103" spans="1:8" x14ac:dyDescent="0.2">
      <c r="A1103" t="s">
        <v>681</v>
      </c>
      <c r="B1103" t="s">
        <v>471</v>
      </c>
      <c r="C1103" t="str">
        <f>IFERROR(VLOOKUP(B1103,Players!$A$2:$E$251,2,FALSE),"")</f>
        <v>Devdutt Padikkal</v>
      </c>
      <c r="D1103" t="str">
        <f>IFERROR(VLOOKUP(B1103,Players!$A$2:$E$251,3,FALSE),"")</f>
        <v>BAT</v>
      </c>
      <c r="E1103" t="str">
        <f>IFERROR(VLOOKUP(B1103,Players!$A$2:$E$251,4,FALSE),"")</f>
        <v>RCB</v>
      </c>
      <c r="F1103">
        <f>IFERROR(VLOOKUP(B1103,Players!$A$2:$E$251,5,FALSE),"")</f>
        <v>0</v>
      </c>
      <c r="H1103" t="s">
        <v>884</v>
      </c>
    </row>
    <row r="1104" spans="1:8" x14ac:dyDescent="0.2">
      <c r="A1104" t="s">
        <v>681</v>
      </c>
      <c r="B1104" t="s">
        <v>473</v>
      </c>
      <c r="C1104" t="str">
        <f>IFERROR(VLOOKUP(B1104,Players!$A$2:$E$251,2,FALSE),"")</f>
        <v>Virat Kohli</v>
      </c>
      <c r="D1104" t="str">
        <f>IFERROR(VLOOKUP(B1104,Players!$A$2:$E$251,3,FALSE),"")</f>
        <v>BAT</v>
      </c>
      <c r="E1104" t="str">
        <f>IFERROR(VLOOKUP(B1104,Players!$A$2:$E$251,4,FALSE),"")</f>
        <v>RCB</v>
      </c>
      <c r="F1104">
        <f>IFERROR(VLOOKUP(B1104,Players!$A$2:$E$251,5,FALSE),"")</f>
        <v>0</v>
      </c>
      <c r="H1104" t="s">
        <v>884</v>
      </c>
    </row>
    <row r="1105" spans="1:8" x14ac:dyDescent="0.2">
      <c r="A1105" t="s">
        <v>681</v>
      </c>
      <c r="B1105" t="s">
        <v>475</v>
      </c>
      <c r="C1105" t="str">
        <f>IFERROR(VLOOKUP(B1105,Players!$A$2:$E$251,2,FALSE),"")</f>
        <v>Phil Salt</v>
      </c>
      <c r="D1105" t="str">
        <f>IFERROR(VLOOKUP(B1105,Players!$A$2:$E$251,3,FALSE),"")</f>
        <v>WK</v>
      </c>
      <c r="E1105" t="str">
        <f>IFERROR(VLOOKUP(B1105,Players!$A$2:$E$251,4,FALSE),"")</f>
        <v>RCB</v>
      </c>
      <c r="F1105">
        <f>IFERROR(VLOOKUP(B1105,Players!$A$2:$E$251,5,FALSE),"")</f>
        <v>0</v>
      </c>
      <c r="H1105" t="s">
        <v>884</v>
      </c>
    </row>
    <row r="1106" spans="1:8" x14ac:dyDescent="0.2">
      <c r="A1106" t="s">
        <v>681</v>
      </c>
      <c r="B1106" t="s">
        <v>477</v>
      </c>
      <c r="C1106" t="str">
        <f>IFERROR(VLOOKUP(B1106,Players!$A$2:$E$251,2,FALSE),"")</f>
        <v>Jitesh Sharma</v>
      </c>
      <c r="D1106" t="str">
        <f>IFERROR(VLOOKUP(B1106,Players!$A$2:$E$251,3,FALSE),"")</f>
        <v>WK</v>
      </c>
      <c r="E1106" t="str">
        <f>IFERROR(VLOOKUP(B1106,Players!$A$2:$E$251,4,FALSE),"")</f>
        <v>RCB</v>
      </c>
      <c r="F1106">
        <f>IFERROR(VLOOKUP(B1106,Players!$A$2:$E$251,5,FALSE),"")</f>
        <v>0</v>
      </c>
      <c r="H1106" t="s">
        <v>884</v>
      </c>
    </row>
    <row r="1107" spans="1:8" x14ac:dyDescent="0.2">
      <c r="A1107" t="s">
        <v>681</v>
      </c>
      <c r="B1107" t="s">
        <v>479</v>
      </c>
      <c r="C1107" t="str">
        <f>IFERROR(VLOOKUP(B1107,Players!$A$2:$E$251,2,FALSE),"")</f>
        <v>Jordan Cox</v>
      </c>
      <c r="D1107" t="str">
        <f>IFERROR(VLOOKUP(B1107,Players!$A$2:$E$251,3,FALSE),"")</f>
        <v>WK</v>
      </c>
      <c r="E1107" t="str">
        <f>IFERROR(VLOOKUP(B1107,Players!$A$2:$E$251,4,FALSE),"")</f>
        <v>RCB</v>
      </c>
      <c r="F1107">
        <f>IFERROR(VLOOKUP(B1107,Players!$A$2:$E$251,5,FALSE),"")</f>
        <v>0</v>
      </c>
      <c r="H1107" t="s">
        <v>884</v>
      </c>
    </row>
    <row r="1108" spans="1:8" x14ac:dyDescent="0.2">
      <c r="A1108" t="s">
        <v>681</v>
      </c>
      <c r="B1108" t="s">
        <v>481</v>
      </c>
      <c r="C1108" t="str">
        <f>IFERROR(VLOOKUP(B1108,Players!$A$2:$E$251,2,FALSE),"")</f>
        <v>Krunal Pandya</v>
      </c>
      <c r="D1108" t="str">
        <f>IFERROR(VLOOKUP(B1108,Players!$A$2:$E$251,3,FALSE),"")</f>
        <v>AR</v>
      </c>
      <c r="E1108" t="str">
        <f>IFERROR(VLOOKUP(B1108,Players!$A$2:$E$251,4,FALSE),"")</f>
        <v>RCB</v>
      </c>
      <c r="F1108">
        <f>IFERROR(VLOOKUP(B1108,Players!$A$2:$E$251,5,FALSE),"")</f>
        <v>0</v>
      </c>
      <c r="H1108" t="s">
        <v>884</v>
      </c>
    </row>
    <row r="1109" spans="1:8" x14ac:dyDescent="0.2">
      <c r="A1109" t="s">
        <v>681</v>
      </c>
      <c r="B1109" t="s">
        <v>483</v>
      </c>
      <c r="C1109" t="str">
        <f>IFERROR(VLOOKUP(B1109,Players!$A$2:$E$251,2,FALSE),"")</f>
        <v>Swapnil Singh</v>
      </c>
      <c r="D1109" t="str">
        <f>IFERROR(VLOOKUP(B1109,Players!$A$2:$E$251,3,FALSE),"")</f>
        <v>AR</v>
      </c>
      <c r="E1109" t="str">
        <f>IFERROR(VLOOKUP(B1109,Players!$A$2:$E$251,4,FALSE),"")</f>
        <v>RCB</v>
      </c>
      <c r="F1109">
        <f>IFERROR(VLOOKUP(B1109,Players!$A$2:$E$251,5,FALSE),"")</f>
        <v>0</v>
      </c>
      <c r="H1109" t="s">
        <v>884</v>
      </c>
    </row>
    <row r="1110" spans="1:8" x14ac:dyDescent="0.2">
      <c r="A1110" t="s">
        <v>681</v>
      </c>
      <c r="B1110" t="s">
        <v>485</v>
      </c>
      <c r="C1110" t="str">
        <f>IFERROR(VLOOKUP(B1110,Players!$A$2:$E$251,2,FALSE),"")</f>
        <v>Tim David</v>
      </c>
      <c r="D1110" t="str">
        <f>IFERROR(VLOOKUP(B1110,Players!$A$2:$E$251,3,FALSE),"")</f>
        <v>AR</v>
      </c>
      <c r="E1110" t="str">
        <f>IFERROR(VLOOKUP(B1110,Players!$A$2:$E$251,4,FALSE),"")</f>
        <v>RCB</v>
      </c>
      <c r="F1110">
        <f>IFERROR(VLOOKUP(B1110,Players!$A$2:$E$251,5,FALSE),"")</f>
        <v>0</v>
      </c>
      <c r="H1110" t="s">
        <v>884</v>
      </c>
    </row>
    <row r="1111" spans="1:8" x14ac:dyDescent="0.2">
      <c r="A1111" t="s">
        <v>681</v>
      </c>
      <c r="B1111" t="s">
        <v>487</v>
      </c>
      <c r="C1111" t="str">
        <f>IFERROR(VLOOKUP(B1111,Players!$A$2:$E$251,2,FALSE),"")</f>
        <v>Romario Shepherd</v>
      </c>
      <c r="D1111" t="str">
        <f>IFERROR(VLOOKUP(B1111,Players!$A$2:$E$251,3,FALSE),"")</f>
        <v>AR</v>
      </c>
      <c r="E1111" t="str">
        <f>IFERROR(VLOOKUP(B1111,Players!$A$2:$E$251,4,FALSE),"")</f>
        <v>RCB</v>
      </c>
      <c r="F1111">
        <f>IFERROR(VLOOKUP(B1111,Players!$A$2:$E$251,5,FALSE),"")</f>
        <v>0</v>
      </c>
      <c r="H1111" t="s">
        <v>884</v>
      </c>
    </row>
    <row r="1112" spans="1:8" x14ac:dyDescent="0.2">
      <c r="A1112" t="s">
        <v>681</v>
      </c>
      <c r="B1112" t="s">
        <v>489</v>
      </c>
      <c r="C1112" t="str">
        <f>IFERROR(VLOOKUP(B1112,Players!$A$2:$E$251,2,FALSE),"")</f>
        <v>Jacob Bethell</v>
      </c>
      <c r="D1112" t="str">
        <f>IFERROR(VLOOKUP(B1112,Players!$A$2:$E$251,3,FALSE),"")</f>
        <v>AR</v>
      </c>
      <c r="E1112" t="str">
        <f>IFERROR(VLOOKUP(B1112,Players!$A$2:$E$251,4,FALSE),"")</f>
        <v>RCB</v>
      </c>
      <c r="F1112">
        <f>IFERROR(VLOOKUP(B1112,Players!$A$2:$E$251,5,FALSE),"")</f>
        <v>0</v>
      </c>
      <c r="H1112" t="s">
        <v>884</v>
      </c>
    </row>
    <row r="1113" spans="1:8" x14ac:dyDescent="0.2">
      <c r="A1113" t="s">
        <v>681</v>
      </c>
      <c r="B1113" t="s">
        <v>491</v>
      </c>
      <c r="C1113" t="str">
        <f>IFERROR(VLOOKUP(B1113,Players!$A$2:$E$251,2,FALSE),"")</f>
        <v>Venkatesh Iyer</v>
      </c>
      <c r="D1113" t="str">
        <f>IFERROR(VLOOKUP(B1113,Players!$A$2:$E$251,3,FALSE),"")</f>
        <v>AR</v>
      </c>
      <c r="E1113" t="str">
        <f>IFERROR(VLOOKUP(B1113,Players!$A$2:$E$251,4,FALSE),"")</f>
        <v>RCB</v>
      </c>
      <c r="F1113">
        <f>IFERROR(VLOOKUP(B1113,Players!$A$2:$E$251,5,FALSE),"")</f>
        <v>0</v>
      </c>
      <c r="H1113" t="s">
        <v>884</v>
      </c>
    </row>
    <row r="1114" spans="1:8" x14ac:dyDescent="0.2">
      <c r="A1114" t="s">
        <v>681</v>
      </c>
      <c r="B1114" t="s">
        <v>493</v>
      </c>
      <c r="C1114" t="str">
        <f>IFERROR(VLOOKUP(B1114,Players!$A$2:$E$251,2,FALSE),"")</f>
        <v>Satvik Deswal</v>
      </c>
      <c r="D1114" t="str">
        <f>IFERROR(VLOOKUP(B1114,Players!$A$2:$E$251,3,FALSE),"")</f>
        <v>AR</v>
      </c>
      <c r="E1114" t="str">
        <f>IFERROR(VLOOKUP(B1114,Players!$A$2:$E$251,4,FALSE),"")</f>
        <v>RCB</v>
      </c>
      <c r="F1114">
        <f>IFERROR(VLOOKUP(B1114,Players!$A$2:$E$251,5,FALSE),"")</f>
        <v>0</v>
      </c>
      <c r="H1114" t="s">
        <v>884</v>
      </c>
    </row>
    <row r="1115" spans="1:8" x14ac:dyDescent="0.2">
      <c r="A1115" t="s">
        <v>681</v>
      </c>
      <c r="B1115" t="s">
        <v>495</v>
      </c>
      <c r="C1115" t="str">
        <f>IFERROR(VLOOKUP(B1115,Players!$A$2:$E$251,2,FALSE),"")</f>
        <v>Mangesh Yadav</v>
      </c>
      <c r="D1115" t="str">
        <f>IFERROR(VLOOKUP(B1115,Players!$A$2:$E$251,3,FALSE),"")</f>
        <v>AR</v>
      </c>
      <c r="E1115" t="str">
        <f>IFERROR(VLOOKUP(B1115,Players!$A$2:$E$251,4,FALSE),"")</f>
        <v>RCB</v>
      </c>
      <c r="F1115">
        <f>IFERROR(VLOOKUP(B1115,Players!$A$2:$E$251,5,FALSE),"")</f>
        <v>0</v>
      </c>
      <c r="H1115" t="s">
        <v>884</v>
      </c>
    </row>
    <row r="1116" spans="1:8" x14ac:dyDescent="0.2">
      <c r="A1116" t="s">
        <v>681</v>
      </c>
      <c r="B1116" t="s">
        <v>497</v>
      </c>
      <c r="C1116" t="str">
        <f>IFERROR(VLOOKUP(B1116,Players!$A$2:$E$251,2,FALSE),"")</f>
        <v>Vicky Ostwal</v>
      </c>
      <c r="D1116" t="str">
        <f>IFERROR(VLOOKUP(B1116,Players!$A$2:$E$251,3,FALSE),"")</f>
        <v>AR</v>
      </c>
      <c r="E1116" t="str">
        <f>IFERROR(VLOOKUP(B1116,Players!$A$2:$E$251,4,FALSE),"")</f>
        <v>RCB</v>
      </c>
      <c r="F1116">
        <f>IFERROR(VLOOKUP(B1116,Players!$A$2:$E$251,5,FALSE),"")</f>
        <v>0</v>
      </c>
      <c r="H1116" t="s">
        <v>884</v>
      </c>
    </row>
    <row r="1117" spans="1:8" x14ac:dyDescent="0.2">
      <c r="A1117" t="s">
        <v>681</v>
      </c>
      <c r="B1117" t="s">
        <v>499</v>
      </c>
      <c r="C1117" t="str">
        <f>IFERROR(VLOOKUP(B1117,Players!$A$2:$E$251,2,FALSE),"")</f>
        <v>Vihaan Malhotra</v>
      </c>
      <c r="D1117" t="str">
        <f>IFERROR(VLOOKUP(B1117,Players!$A$2:$E$251,3,FALSE),"")</f>
        <v>AR</v>
      </c>
      <c r="E1117" t="str">
        <f>IFERROR(VLOOKUP(B1117,Players!$A$2:$E$251,4,FALSE),"")</f>
        <v>RCB</v>
      </c>
      <c r="F1117">
        <f>IFERROR(VLOOKUP(B1117,Players!$A$2:$E$251,5,FALSE),"")</f>
        <v>0</v>
      </c>
      <c r="H1117" t="s">
        <v>884</v>
      </c>
    </row>
    <row r="1118" spans="1:8" x14ac:dyDescent="0.2">
      <c r="A1118" t="s">
        <v>681</v>
      </c>
      <c r="B1118" t="s">
        <v>501</v>
      </c>
      <c r="C1118" t="str">
        <f>IFERROR(VLOOKUP(B1118,Players!$A$2:$E$251,2,FALSE),"")</f>
        <v>Kanishk Chouhan</v>
      </c>
      <c r="D1118" t="str">
        <f>IFERROR(VLOOKUP(B1118,Players!$A$2:$E$251,3,FALSE),"")</f>
        <v>AR</v>
      </c>
      <c r="E1118" t="str">
        <f>IFERROR(VLOOKUP(B1118,Players!$A$2:$E$251,4,FALSE),"")</f>
        <v>RCB</v>
      </c>
      <c r="F1118">
        <f>IFERROR(VLOOKUP(B1118,Players!$A$2:$E$251,5,FALSE),"")</f>
        <v>0</v>
      </c>
      <c r="H1118" t="s">
        <v>884</v>
      </c>
    </row>
    <row r="1119" spans="1:8" x14ac:dyDescent="0.2">
      <c r="A1119" t="s">
        <v>681</v>
      </c>
      <c r="B1119" t="s">
        <v>503</v>
      </c>
      <c r="C1119" t="str">
        <f>IFERROR(VLOOKUP(B1119,Players!$A$2:$E$251,2,FALSE),"")</f>
        <v>Josh Hazlewood</v>
      </c>
      <c r="D1119" t="str">
        <f>IFERROR(VLOOKUP(B1119,Players!$A$2:$E$251,3,FALSE),"")</f>
        <v>BWL</v>
      </c>
      <c r="E1119" t="str">
        <f>IFERROR(VLOOKUP(B1119,Players!$A$2:$E$251,4,FALSE),"")</f>
        <v>RCB</v>
      </c>
      <c r="F1119">
        <f>IFERROR(VLOOKUP(B1119,Players!$A$2:$E$251,5,FALSE),"")</f>
        <v>0</v>
      </c>
      <c r="H1119" t="s">
        <v>884</v>
      </c>
    </row>
    <row r="1120" spans="1:8" x14ac:dyDescent="0.2">
      <c r="A1120" t="s">
        <v>681</v>
      </c>
      <c r="B1120" t="s">
        <v>505</v>
      </c>
      <c r="C1120" t="str">
        <f>IFERROR(VLOOKUP(B1120,Players!$A$2:$E$251,2,FALSE),"")</f>
        <v>Rasikh Dar</v>
      </c>
      <c r="D1120" t="str">
        <f>IFERROR(VLOOKUP(B1120,Players!$A$2:$E$251,3,FALSE),"")</f>
        <v>BWL</v>
      </c>
      <c r="E1120" t="str">
        <f>IFERROR(VLOOKUP(B1120,Players!$A$2:$E$251,4,FALSE),"")</f>
        <v>RCB</v>
      </c>
      <c r="F1120">
        <f>IFERROR(VLOOKUP(B1120,Players!$A$2:$E$251,5,FALSE),"")</f>
        <v>0</v>
      </c>
      <c r="H1120" t="s">
        <v>884</v>
      </c>
    </row>
    <row r="1121" spans="1:8" x14ac:dyDescent="0.2">
      <c r="A1121" t="s">
        <v>681</v>
      </c>
      <c r="B1121" t="s">
        <v>507</v>
      </c>
      <c r="C1121" t="str">
        <f>IFERROR(VLOOKUP(B1121,Players!$A$2:$E$251,2,FALSE),"")</f>
        <v>Suyash Sharma</v>
      </c>
      <c r="D1121" t="str">
        <f>IFERROR(VLOOKUP(B1121,Players!$A$2:$E$251,3,FALSE),"")</f>
        <v>BWL</v>
      </c>
      <c r="E1121" t="str">
        <f>IFERROR(VLOOKUP(B1121,Players!$A$2:$E$251,4,FALSE),"")</f>
        <v>RCB</v>
      </c>
      <c r="F1121">
        <f>IFERROR(VLOOKUP(B1121,Players!$A$2:$E$251,5,FALSE),"")</f>
        <v>0</v>
      </c>
      <c r="H1121" t="s">
        <v>884</v>
      </c>
    </row>
    <row r="1122" spans="1:8" x14ac:dyDescent="0.2">
      <c r="A1122" t="s">
        <v>681</v>
      </c>
      <c r="B1122" t="s">
        <v>509</v>
      </c>
      <c r="C1122" t="str">
        <f>IFERROR(VLOOKUP(B1122,Players!$A$2:$E$251,2,FALSE),"")</f>
        <v>Bhuvneshwar Kumar</v>
      </c>
      <c r="D1122" t="str">
        <f>IFERROR(VLOOKUP(B1122,Players!$A$2:$E$251,3,FALSE),"")</f>
        <v>BWL</v>
      </c>
      <c r="E1122" t="str">
        <f>IFERROR(VLOOKUP(B1122,Players!$A$2:$E$251,4,FALSE),"")</f>
        <v>RCB</v>
      </c>
      <c r="F1122">
        <f>IFERROR(VLOOKUP(B1122,Players!$A$2:$E$251,5,FALSE),"")</f>
        <v>0</v>
      </c>
      <c r="H1122" t="s">
        <v>884</v>
      </c>
    </row>
    <row r="1123" spans="1:8" x14ac:dyDescent="0.2">
      <c r="A1123" t="s">
        <v>681</v>
      </c>
      <c r="B1123" t="s">
        <v>511</v>
      </c>
      <c r="C1123" t="str">
        <f>IFERROR(VLOOKUP(B1123,Players!$A$2:$E$251,2,FALSE),"")</f>
        <v>Nuwan Thushara</v>
      </c>
      <c r="D1123" t="str">
        <f>IFERROR(VLOOKUP(B1123,Players!$A$2:$E$251,3,FALSE),"")</f>
        <v>BWL</v>
      </c>
      <c r="E1123" t="str">
        <f>IFERROR(VLOOKUP(B1123,Players!$A$2:$E$251,4,FALSE),"")</f>
        <v>RCB</v>
      </c>
      <c r="F1123">
        <f>IFERROR(VLOOKUP(B1123,Players!$A$2:$E$251,5,FALSE),"")</f>
        <v>0</v>
      </c>
      <c r="H1123" t="s">
        <v>884</v>
      </c>
    </row>
    <row r="1124" spans="1:8" x14ac:dyDescent="0.2">
      <c r="A1124" t="s">
        <v>681</v>
      </c>
      <c r="B1124" t="s">
        <v>513</v>
      </c>
      <c r="C1124" t="str">
        <f>IFERROR(VLOOKUP(B1124,Players!$A$2:$E$251,2,FALSE),"")</f>
        <v>Abhinandan Singh</v>
      </c>
      <c r="D1124" t="str">
        <f>IFERROR(VLOOKUP(B1124,Players!$A$2:$E$251,3,FALSE),"")</f>
        <v>BWL</v>
      </c>
      <c r="E1124" t="str">
        <f>IFERROR(VLOOKUP(B1124,Players!$A$2:$E$251,4,FALSE),"")</f>
        <v>RCB</v>
      </c>
      <c r="F1124">
        <f>IFERROR(VLOOKUP(B1124,Players!$A$2:$E$251,5,FALSE),"")</f>
        <v>0</v>
      </c>
      <c r="H1124" t="s">
        <v>884</v>
      </c>
    </row>
    <row r="1125" spans="1:8" x14ac:dyDescent="0.2">
      <c r="A1125" t="s">
        <v>681</v>
      </c>
      <c r="B1125" t="s">
        <v>515</v>
      </c>
      <c r="C1125" t="str">
        <f>IFERROR(VLOOKUP(B1125,Players!$A$2:$E$251,2,FALSE),"")</f>
        <v>Jacob Duffy</v>
      </c>
      <c r="D1125" t="str">
        <f>IFERROR(VLOOKUP(B1125,Players!$A$2:$E$251,3,FALSE),"")</f>
        <v>BWL</v>
      </c>
      <c r="E1125" t="str">
        <f>IFERROR(VLOOKUP(B1125,Players!$A$2:$E$251,4,FALSE),"")</f>
        <v>RCB</v>
      </c>
      <c r="F1125">
        <f>IFERROR(VLOOKUP(B1125,Players!$A$2:$E$251,5,FALSE),"")</f>
        <v>0</v>
      </c>
      <c r="H1125" t="s">
        <v>884</v>
      </c>
    </row>
    <row r="1126" spans="1:8" x14ac:dyDescent="0.2">
      <c r="A1126" t="s">
        <v>681</v>
      </c>
      <c r="B1126" t="s">
        <v>517</v>
      </c>
      <c r="C1126" t="str">
        <f>IFERROR(VLOOKUP(B1126,Players!$A$2:$E$251,2,FALSE),"")</f>
        <v>Yash Dayal</v>
      </c>
      <c r="D1126" t="str">
        <f>IFERROR(VLOOKUP(B1126,Players!$A$2:$E$251,3,FALSE),"")</f>
        <v>BWL</v>
      </c>
      <c r="E1126" t="str">
        <f>IFERROR(VLOOKUP(B1126,Players!$A$2:$E$251,4,FALSE),"")</f>
        <v>RCB</v>
      </c>
      <c r="F1126">
        <f>IFERROR(VLOOKUP(B1126,Players!$A$2:$E$251,5,FALSE),"")</f>
        <v>0</v>
      </c>
      <c r="H1126" t="s">
        <v>884</v>
      </c>
    </row>
    <row r="1127" spans="1:8" x14ac:dyDescent="0.2">
      <c r="A1127" t="s">
        <v>681</v>
      </c>
      <c r="B1127" t="s">
        <v>259</v>
      </c>
      <c r="C1127" t="str">
        <f>IFERROR(VLOOKUP(B1127,Players!$A$2:$E$251,2,FALSE),"")</f>
        <v>Rishabh Pant</v>
      </c>
      <c r="D1127" t="str">
        <f>IFERROR(VLOOKUP(B1127,Players!$A$2:$E$251,3,FALSE),"")</f>
        <v>WK</v>
      </c>
      <c r="E1127" t="str">
        <f>IFERROR(VLOOKUP(B1127,Players!$A$2:$E$251,4,FALSE),"")</f>
        <v>LSG</v>
      </c>
      <c r="F1127">
        <f>IFERROR(VLOOKUP(B1127,Players!$A$2:$E$251,5,FALSE),"")</f>
        <v>0</v>
      </c>
      <c r="H1127" t="s">
        <v>892</v>
      </c>
    </row>
    <row r="1128" spans="1:8" x14ac:dyDescent="0.2">
      <c r="A1128" t="s">
        <v>681</v>
      </c>
      <c r="B1128" t="s">
        <v>263</v>
      </c>
      <c r="C1128" t="str">
        <f>IFERROR(VLOOKUP(B1128,Players!$A$2:$E$251,2,FALSE),"")</f>
        <v>Aiden Markram</v>
      </c>
      <c r="D1128" t="str">
        <f>IFERROR(VLOOKUP(B1128,Players!$A$2:$E$251,3,FALSE),"")</f>
        <v>BAT</v>
      </c>
      <c r="E1128" t="str">
        <f>IFERROR(VLOOKUP(B1128,Players!$A$2:$E$251,4,FALSE),"")</f>
        <v>LSG</v>
      </c>
      <c r="F1128">
        <f>IFERROR(VLOOKUP(B1128,Players!$A$2:$E$251,5,FALSE),"")</f>
        <v>0</v>
      </c>
      <c r="H1128" t="s">
        <v>892</v>
      </c>
    </row>
    <row r="1129" spans="1:8" x14ac:dyDescent="0.2">
      <c r="A1129" t="s">
        <v>681</v>
      </c>
      <c r="B1129" t="s">
        <v>265</v>
      </c>
      <c r="C1129" t="str">
        <f>IFERROR(VLOOKUP(B1129,Players!$A$2:$E$251,2,FALSE),"")</f>
        <v>Himmat Singh</v>
      </c>
      <c r="D1129" t="str">
        <f>IFERROR(VLOOKUP(B1129,Players!$A$2:$E$251,3,FALSE),"")</f>
        <v>BAT</v>
      </c>
      <c r="E1129" t="str">
        <f>IFERROR(VLOOKUP(B1129,Players!$A$2:$E$251,4,FALSE),"")</f>
        <v>LSG</v>
      </c>
      <c r="F1129">
        <f>IFERROR(VLOOKUP(B1129,Players!$A$2:$E$251,5,FALSE),"")</f>
        <v>0</v>
      </c>
      <c r="H1129" t="s">
        <v>892</v>
      </c>
    </row>
    <row r="1130" spans="1:8" x14ac:dyDescent="0.2">
      <c r="A1130" t="s">
        <v>681</v>
      </c>
      <c r="B1130" t="s">
        <v>267</v>
      </c>
      <c r="C1130" t="str">
        <f>IFERROR(VLOOKUP(B1130,Players!$A$2:$E$251,2,FALSE),"")</f>
        <v>Matthew Breetzke</v>
      </c>
      <c r="D1130" t="str">
        <f>IFERROR(VLOOKUP(B1130,Players!$A$2:$E$251,3,FALSE),"")</f>
        <v>BAT</v>
      </c>
      <c r="E1130" t="str">
        <f>IFERROR(VLOOKUP(B1130,Players!$A$2:$E$251,4,FALSE),"")</f>
        <v>LSG</v>
      </c>
      <c r="F1130">
        <f>IFERROR(VLOOKUP(B1130,Players!$A$2:$E$251,5,FALSE),"")</f>
        <v>0</v>
      </c>
      <c r="H1130" t="s">
        <v>892</v>
      </c>
    </row>
    <row r="1131" spans="1:8" x14ac:dyDescent="0.2">
      <c r="A1131" t="s">
        <v>681</v>
      </c>
      <c r="B1131" t="s">
        <v>269</v>
      </c>
      <c r="C1131" t="str">
        <f>IFERROR(VLOOKUP(B1131,Players!$A$2:$E$251,2,FALSE),"")</f>
        <v>Mukul Choudhary</v>
      </c>
      <c r="D1131" t="str">
        <f>IFERROR(VLOOKUP(B1131,Players!$A$2:$E$251,3,FALSE),"")</f>
        <v>WK</v>
      </c>
      <c r="E1131" t="str">
        <f>IFERROR(VLOOKUP(B1131,Players!$A$2:$E$251,4,FALSE),"")</f>
        <v>LSG</v>
      </c>
      <c r="F1131">
        <f>IFERROR(VLOOKUP(B1131,Players!$A$2:$E$251,5,FALSE),"")</f>
        <v>0</v>
      </c>
      <c r="H1131" t="s">
        <v>892</v>
      </c>
    </row>
    <row r="1132" spans="1:8" x14ac:dyDescent="0.2">
      <c r="A1132" t="s">
        <v>681</v>
      </c>
      <c r="B1132" t="s">
        <v>271</v>
      </c>
      <c r="C1132" t="str">
        <f>IFERROR(VLOOKUP(B1132,Players!$A$2:$E$251,2,FALSE),"")</f>
        <v>Akshat Raghuwanshi</v>
      </c>
      <c r="D1132" t="str">
        <f>IFERROR(VLOOKUP(B1132,Players!$A$2:$E$251,3,FALSE),"")</f>
        <v>BAT</v>
      </c>
      <c r="E1132" t="str">
        <f>IFERROR(VLOOKUP(B1132,Players!$A$2:$E$251,4,FALSE),"")</f>
        <v>LSG</v>
      </c>
      <c r="F1132">
        <f>IFERROR(VLOOKUP(B1132,Players!$A$2:$E$251,5,FALSE),"")</f>
        <v>0</v>
      </c>
      <c r="H1132" t="s">
        <v>892</v>
      </c>
    </row>
    <row r="1133" spans="1:8" x14ac:dyDescent="0.2">
      <c r="A1133" t="s">
        <v>681</v>
      </c>
      <c r="B1133" t="s">
        <v>273</v>
      </c>
      <c r="C1133" t="str">
        <f>IFERROR(VLOOKUP(B1133,Players!$A$2:$E$251,2,FALSE),"")</f>
        <v>Josh Inglis</v>
      </c>
      <c r="D1133" t="str">
        <f>IFERROR(VLOOKUP(B1133,Players!$A$2:$E$251,3,FALSE),"")</f>
        <v>WK</v>
      </c>
      <c r="E1133" t="str">
        <f>IFERROR(VLOOKUP(B1133,Players!$A$2:$E$251,4,FALSE),"")</f>
        <v>LSG</v>
      </c>
      <c r="F1133">
        <f>IFERROR(VLOOKUP(B1133,Players!$A$2:$E$251,5,FALSE),"")</f>
        <v>0</v>
      </c>
      <c r="H1133" t="s">
        <v>892</v>
      </c>
    </row>
    <row r="1134" spans="1:8" x14ac:dyDescent="0.2">
      <c r="A1134" t="s">
        <v>681</v>
      </c>
      <c r="B1134" t="s">
        <v>275</v>
      </c>
      <c r="C1134" t="str">
        <f>IFERROR(VLOOKUP(B1134,Players!$A$2:$E$251,2,FALSE),"")</f>
        <v>Nicholas Pooran</v>
      </c>
      <c r="D1134" t="str">
        <f>IFERROR(VLOOKUP(B1134,Players!$A$2:$E$251,3,FALSE),"")</f>
        <v>WK</v>
      </c>
      <c r="E1134" t="str">
        <f>IFERROR(VLOOKUP(B1134,Players!$A$2:$E$251,4,FALSE),"")</f>
        <v>LSG</v>
      </c>
      <c r="F1134">
        <f>IFERROR(VLOOKUP(B1134,Players!$A$2:$E$251,5,FALSE),"")</f>
        <v>0</v>
      </c>
      <c r="H1134" t="s">
        <v>892</v>
      </c>
    </row>
    <row r="1135" spans="1:8" x14ac:dyDescent="0.2">
      <c r="A1135" t="s">
        <v>681</v>
      </c>
      <c r="B1135" t="s">
        <v>277</v>
      </c>
      <c r="C1135" t="str">
        <f>IFERROR(VLOOKUP(B1135,Players!$A$2:$E$251,2,FALSE),"")</f>
        <v>Mitchell Marsh</v>
      </c>
      <c r="D1135" t="str">
        <f>IFERROR(VLOOKUP(B1135,Players!$A$2:$E$251,3,FALSE),"")</f>
        <v>AR</v>
      </c>
      <c r="E1135" t="str">
        <f>IFERROR(VLOOKUP(B1135,Players!$A$2:$E$251,4,FALSE),"")</f>
        <v>LSG</v>
      </c>
      <c r="F1135">
        <f>IFERROR(VLOOKUP(B1135,Players!$A$2:$E$251,5,FALSE),"")</f>
        <v>0</v>
      </c>
      <c r="H1135" t="s">
        <v>892</v>
      </c>
    </row>
    <row r="1136" spans="1:8" x14ac:dyDescent="0.2">
      <c r="A1136" t="s">
        <v>681</v>
      </c>
      <c r="B1136" t="s">
        <v>279</v>
      </c>
      <c r="C1136" t="str">
        <f>IFERROR(VLOOKUP(B1136,Players!$A$2:$E$251,2,FALSE),"")</f>
        <v>Abdul Samad</v>
      </c>
      <c r="D1136" t="str">
        <f>IFERROR(VLOOKUP(B1136,Players!$A$2:$E$251,3,FALSE),"")</f>
        <v>AR</v>
      </c>
      <c r="E1136" t="str">
        <f>IFERROR(VLOOKUP(B1136,Players!$A$2:$E$251,4,FALSE),"")</f>
        <v>LSG</v>
      </c>
      <c r="F1136">
        <f>IFERROR(VLOOKUP(B1136,Players!$A$2:$E$251,5,FALSE),"")</f>
        <v>0</v>
      </c>
      <c r="H1136" t="s">
        <v>892</v>
      </c>
    </row>
    <row r="1137" spans="1:8" x14ac:dyDescent="0.2">
      <c r="A1137" t="s">
        <v>681</v>
      </c>
      <c r="B1137" t="s">
        <v>281</v>
      </c>
      <c r="C1137" t="str">
        <f>IFERROR(VLOOKUP(B1137,Players!$A$2:$E$251,2,FALSE),"")</f>
        <v>Shahbaz Ahamad</v>
      </c>
      <c r="D1137" t="str">
        <f>IFERROR(VLOOKUP(B1137,Players!$A$2:$E$251,3,FALSE),"")</f>
        <v>AR</v>
      </c>
      <c r="E1137" t="str">
        <f>IFERROR(VLOOKUP(B1137,Players!$A$2:$E$251,4,FALSE),"")</f>
        <v>LSG</v>
      </c>
      <c r="F1137">
        <f>IFERROR(VLOOKUP(B1137,Players!$A$2:$E$251,5,FALSE),"")</f>
        <v>0</v>
      </c>
      <c r="H1137" t="s">
        <v>892</v>
      </c>
    </row>
    <row r="1138" spans="1:8" x14ac:dyDescent="0.2">
      <c r="A1138" t="s">
        <v>681</v>
      </c>
      <c r="B1138" t="s">
        <v>283</v>
      </c>
      <c r="C1138" t="str">
        <f>IFERROR(VLOOKUP(B1138,Players!$A$2:$E$251,2,FALSE),"")</f>
        <v>Arshin Kulkarni</v>
      </c>
      <c r="D1138" t="str">
        <f>IFERROR(VLOOKUP(B1138,Players!$A$2:$E$251,3,FALSE),"")</f>
        <v>AR</v>
      </c>
      <c r="E1138" t="str">
        <f>IFERROR(VLOOKUP(B1138,Players!$A$2:$E$251,4,FALSE),"")</f>
        <v>LSG</v>
      </c>
      <c r="F1138">
        <f>IFERROR(VLOOKUP(B1138,Players!$A$2:$E$251,5,FALSE),"")</f>
        <v>0</v>
      </c>
      <c r="H1138" t="s">
        <v>892</v>
      </c>
    </row>
    <row r="1139" spans="1:8" x14ac:dyDescent="0.2">
      <c r="A1139" t="s">
        <v>681</v>
      </c>
      <c r="B1139" t="s">
        <v>285</v>
      </c>
      <c r="C1139" t="str">
        <f>IFERROR(VLOOKUP(B1139,Players!$A$2:$E$251,2,FALSE),"")</f>
        <v>Wanindu Hasaranga</v>
      </c>
      <c r="D1139" t="str">
        <f>IFERROR(VLOOKUP(B1139,Players!$A$2:$E$251,3,FALSE),"")</f>
        <v>AR</v>
      </c>
      <c r="E1139" t="str">
        <f>IFERROR(VLOOKUP(B1139,Players!$A$2:$E$251,4,FALSE),"")</f>
        <v>LSG</v>
      </c>
      <c r="F1139">
        <f>IFERROR(VLOOKUP(B1139,Players!$A$2:$E$251,5,FALSE),"")</f>
        <v>0</v>
      </c>
      <c r="H1139" t="s">
        <v>892</v>
      </c>
    </row>
    <row r="1140" spans="1:8" x14ac:dyDescent="0.2">
      <c r="A1140" t="s">
        <v>681</v>
      </c>
      <c r="B1140" t="s">
        <v>287</v>
      </c>
      <c r="C1140" t="str">
        <f>IFERROR(VLOOKUP(B1140,Players!$A$2:$E$251,2,FALSE),"")</f>
        <v>Ayush Badoni</v>
      </c>
      <c r="D1140" t="str">
        <f>IFERROR(VLOOKUP(B1140,Players!$A$2:$E$251,3,FALSE),"")</f>
        <v>AR</v>
      </c>
      <c r="E1140" t="str">
        <f>IFERROR(VLOOKUP(B1140,Players!$A$2:$E$251,4,FALSE),"")</f>
        <v>LSG</v>
      </c>
      <c r="F1140">
        <f>IFERROR(VLOOKUP(B1140,Players!$A$2:$E$251,5,FALSE),"")</f>
        <v>0</v>
      </c>
      <c r="H1140" t="s">
        <v>892</v>
      </c>
    </row>
    <row r="1141" spans="1:8" x14ac:dyDescent="0.2">
      <c r="A1141" t="s">
        <v>681</v>
      </c>
      <c r="B1141" t="s">
        <v>289</v>
      </c>
      <c r="C1141" t="str">
        <f>IFERROR(VLOOKUP(B1141,Players!$A$2:$E$251,2,FALSE),"")</f>
        <v>Mohammad Shami</v>
      </c>
      <c r="D1141" t="str">
        <f>IFERROR(VLOOKUP(B1141,Players!$A$2:$E$251,3,FALSE),"")</f>
        <v>BWL</v>
      </c>
      <c r="E1141" t="str">
        <f>IFERROR(VLOOKUP(B1141,Players!$A$2:$E$251,4,FALSE),"")</f>
        <v>LSG</v>
      </c>
      <c r="F1141">
        <f>IFERROR(VLOOKUP(B1141,Players!$A$2:$E$251,5,FALSE),"")</f>
        <v>0</v>
      </c>
      <c r="H1141" t="s">
        <v>892</v>
      </c>
    </row>
    <row r="1142" spans="1:8" x14ac:dyDescent="0.2">
      <c r="A1142" t="s">
        <v>681</v>
      </c>
      <c r="B1142" t="s">
        <v>291</v>
      </c>
      <c r="C1142" t="str">
        <f>IFERROR(VLOOKUP(B1142,Players!$A$2:$E$251,2,FALSE),"")</f>
        <v>Avesh Khan</v>
      </c>
      <c r="D1142" t="str">
        <f>IFERROR(VLOOKUP(B1142,Players!$A$2:$E$251,3,FALSE),"")</f>
        <v>BWL</v>
      </c>
      <c r="E1142" t="str">
        <f>IFERROR(VLOOKUP(B1142,Players!$A$2:$E$251,4,FALSE),"")</f>
        <v>LSG</v>
      </c>
      <c r="F1142">
        <f>IFERROR(VLOOKUP(B1142,Players!$A$2:$E$251,5,FALSE),"")</f>
        <v>0</v>
      </c>
      <c r="H1142" t="s">
        <v>892</v>
      </c>
    </row>
    <row r="1143" spans="1:8" x14ac:dyDescent="0.2">
      <c r="A1143" t="s">
        <v>681</v>
      </c>
      <c r="B1143" t="s">
        <v>293</v>
      </c>
      <c r="C1143" t="str">
        <f>IFERROR(VLOOKUP(B1143,Players!$A$2:$E$251,2,FALSE),"")</f>
        <v>M. Siddharth</v>
      </c>
      <c r="D1143" t="str">
        <f>IFERROR(VLOOKUP(B1143,Players!$A$2:$E$251,3,FALSE),"")</f>
        <v>BWL</v>
      </c>
      <c r="E1143" t="str">
        <f>IFERROR(VLOOKUP(B1143,Players!$A$2:$E$251,4,FALSE),"")</f>
        <v>LSG</v>
      </c>
      <c r="F1143">
        <f>IFERROR(VLOOKUP(B1143,Players!$A$2:$E$251,5,FALSE),"")</f>
        <v>0</v>
      </c>
      <c r="H1143" t="s">
        <v>892</v>
      </c>
    </row>
    <row r="1144" spans="1:8" x14ac:dyDescent="0.2">
      <c r="A1144" t="s">
        <v>681</v>
      </c>
      <c r="B1144" t="s">
        <v>295</v>
      </c>
      <c r="C1144" t="str">
        <f>IFERROR(VLOOKUP(B1144,Players!$A$2:$E$251,2,FALSE),"")</f>
        <v>Digvesh Singh</v>
      </c>
      <c r="D1144" t="str">
        <f>IFERROR(VLOOKUP(B1144,Players!$A$2:$E$251,3,FALSE),"")</f>
        <v>BWL</v>
      </c>
      <c r="E1144" t="str">
        <f>IFERROR(VLOOKUP(B1144,Players!$A$2:$E$251,4,FALSE),"")</f>
        <v>LSG</v>
      </c>
      <c r="F1144">
        <f>IFERROR(VLOOKUP(B1144,Players!$A$2:$E$251,5,FALSE),"")</f>
        <v>0</v>
      </c>
      <c r="H1144" t="s">
        <v>892</v>
      </c>
    </row>
    <row r="1145" spans="1:8" x14ac:dyDescent="0.2">
      <c r="A1145" t="s">
        <v>681</v>
      </c>
      <c r="B1145" t="s">
        <v>297</v>
      </c>
      <c r="C1145" t="str">
        <f>IFERROR(VLOOKUP(B1145,Players!$A$2:$E$251,2,FALSE),"")</f>
        <v>Akash Singh</v>
      </c>
      <c r="D1145" t="str">
        <f>IFERROR(VLOOKUP(B1145,Players!$A$2:$E$251,3,FALSE),"")</f>
        <v>BWL</v>
      </c>
      <c r="E1145" t="str">
        <f>IFERROR(VLOOKUP(B1145,Players!$A$2:$E$251,4,FALSE),"")</f>
        <v>LSG</v>
      </c>
      <c r="F1145">
        <f>IFERROR(VLOOKUP(B1145,Players!$A$2:$E$251,5,FALSE),"")</f>
        <v>0</v>
      </c>
      <c r="H1145" t="s">
        <v>892</v>
      </c>
    </row>
    <row r="1146" spans="1:8" x14ac:dyDescent="0.2">
      <c r="A1146" t="s">
        <v>681</v>
      </c>
      <c r="B1146" t="s">
        <v>299</v>
      </c>
      <c r="C1146" t="str">
        <f>IFERROR(VLOOKUP(B1146,Players!$A$2:$E$251,2,FALSE),"")</f>
        <v>Prince Yadav</v>
      </c>
      <c r="D1146" t="str">
        <f>IFERROR(VLOOKUP(B1146,Players!$A$2:$E$251,3,FALSE),"")</f>
        <v>BWL</v>
      </c>
      <c r="E1146" t="str">
        <f>IFERROR(VLOOKUP(B1146,Players!$A$2:$E$251,4,FALSE),"")</f>
        <v>LSG</v>
      </c>
      <c r="F1146">
        <f>IFERROR(VLOOKUP(B1146,Players!$A$2:$E$251,5,FALSE),"")</f>
        <v>0</v>
      </c>
      <c r="H1146" t="s">
        <v>892</v>
      </c>
    </row>
    <row r="1147" spans="1:8" x14ac:dyDescent="0.2">
      <c r="A1147" t="s">
        <v>681</v>
      </c>
      <c r="B1147" t="s">
        <v>301</v>
      </c>
      <c r="C1147" t="str">
        <f>IFERROR(VLOOKUP(B1147,Players!$A$2:$E$251,2,FALSE),"")</f>
        <v>Arjun Tendulkar</v>
      </c>
      <c r="D1147" t="str">
        <f>IFERROR(VLOOKUP(B1147,Players!$A$2:$E$251,3,FALSE),"")</f>
        <v>BWL</v>
      </c>
      <c r="E1147" t="str">
        <f>IFERROR(VLOOKUP(B1147,Players!$A$2:$E$251,4,FALSE),"")</f>
        <v>LSG</v>
      </c>
      <c r="F1147">
        <f>IFERROR(VLOOKUP(B1147,Players!$A$2:$E$251,5,FALSE),"")</f>
        <v>0</v>
      </c>
      <c r="H1147" t="s">
        <v>892</v>
      </c>
    </row>
    <row r="1148" spans="1:8" x14ac:dyDescent="0.2">
      <c r="A1148" t="s">
        <v>681</v>
      </c>
      <c r="B1148" t="s">
        <v>303</v>
      </c>
      <c r="C1148" t="str">
        <f>IFERROR(VLOOKUP(B1148,Players!$A$2:$E$251,2,FALSE),"")</f>
        <v>Anrich Nortje</v>
      </c>
      <c r="D1148" t="str">
        <f>IFERROR(VLOOKUP(B1148,Players!$A$2:$E$251,3,FALSE),"")</f>
        <v>BWL</v>
      </c>
      <c r="E1148" t="str">
        <f>IFERROR(VLOOKUP(B1148,Players!$A$2:$E$251,4,FALSE),"")</f>
        <v>LSG</v>
      </c>
      <c r="F1148">
        <f>IFERROR(VLOOKUP(B1148,Players!$A$2:$E$251,5,FALSE),"")</f>
        <v>0</v>
      </c>
      <c r="H1148" t="s">
        <v>892</v>
      </c>
    </row>
    <row r="1149" spans="1:8" x14ac:dyDescent="0.2">
      <c r="A1149" t="s">
        <v>681</v>
      </c>
      <c r="B1149" t="s">
        <v>305</v>
      </c>
      <c r="C1149" t="str">
        <f>IFERROR(VLOOKUP(B1149,Players!$A$2:$E$251,2,FALSE),"")</f>
        <v>Naman Tiwari</v>
      </c>
      <c r="D1149" t="str">
        <f>IFERROR(VLOOKUP(B1149,Players!$A$2:$E$251,3,FALSE),"")</f>
        <v>BWL</v>
      </c>
      <c r="E1149" t="str">
        <f>IFERROR(VLOOKUP(B1149,Players!$A$2:$E$251,4,FALSE),"")</f>
        <v>LSG</v>
      </c>
      <c r="F1149">
        <f>IFERROR(VLOOKUP(B1149,Players!$A$2:$E$251,5,FALSE),"")</f>
        <v>0</v>
      </c>
      <c r="H1149" t="s">
        <v>892</v>
      </c>
    </row>
    <row r="1150" spans="1:8" x14ac:dyDescent="0.2">
      <c r="A1150" t="s">
        <v>681</v>
      </c>
      <c r="B1150" t="s">
        <v>307</v>
      </c>
      <c r="C1150" t="str">
        <f>IFERROR(VLOOKUP(B1150,Players!$A$2:$E$251,2,FALSE),"")</f>
        <v>Mayank Yadav</v>
      </c>
      <c r="D1150" t="str">
        <f>IFERROR(VLOOKUP(B1150,Players!$A$2:$E$251,3,FALSE),"")</f>
        <v>BWL</v>
      </c>
      <c r="E1150" t="str">
        <f>IFERROR(VLOOKUP(B1150,Players!$A$2:$E$251,4,FALSE),"")</f>
        <v>LSG</v>
      </c>
      <c r="F1150">
        <f>IFERROR(VLOOKUP(B1150,Players!$A$2:$E$251,5,FALSE),"")</f>
        <v>0</v>
      </c>
      <c r="H1150" t="s">
        <v>892</v>
      </c>
    </row>
    <row r="1151" spans="1:8" x14ac:dyDescent="0.2">
      <c r="A1151" t="s">
        <v>681</v>
      </c>
      <c r="B1151" t="s">
        <v>309</v>
      </c>
      <c r="C1151" t="str">
        <f>IFERROR(VLOOKUP(B1151,Players!$A$2:$E$251,2,FALSE),"")</f>
        <v>Mohsin Khan</v>
      </c>
      <c r="D1151" t="str">
        <f>IFERROR(VLOOKUP(B1151,Players!$A$2:$E$251,3,FALSE),"")</f>
        <v>BWL</v>
      </c>
      <c r="E1151" t="str">
        <f>IFERROR(VLOOKUP(B1151,Players!$A$2:$E$251,4,FALSE),"")</f>
        <v>LSG</v>
      </c>
      <c r="F1151">
        <f>IFERROR(VLOOKUP(B1151,Players!$A$2:$E$251,5,FALSE),"")</f>
        <v>0</v>
      </c>
      <c r="H1151" t="s">
        <v>892</v>
      </c>
    </row>
    <row r="1152" spans="1:8" x14ac:dyDescent="0.2">
      <c r="A1152" t="s">
        <v>686</v>
      </c>
      <c r="B1152" t="s">
        <v>311</v>
      </c>
      <c r="C1152" t="str">
        <f>IFERROR(VLOOKUP(B1152,Players!$A$2:$E$251,2,FALSE),"")</f>
        <v>Rohit Sharma</v>
      </c>
      <c r="D1152" t="str">
        <f>IFERROR(VLOOKUP(B1152,Players!$A$2:$E$251,3,FALSE),"")</f>
        <v>BAT</v>
      </c>
      <c r="E1152" t="str">
        <f>IFERROR(VLOOKUP(B1152,Players!$A$2:$E$251,4,FALSE),"")</f>
        <v>MI</v>
      </c>
      <c r="F1152">
        <f>IFERROR(VLOOKUP(B1152,Players!$A$2:$E$251,5,FALSE),"")</f>
        <v>0</v>
      </c>
      <c r="H1152" t="s">
        <v>886</v>
      </c>
    </row>
    <row r="1153" spans="1:8" x14ac:dyDescent="0.2">
      <c r="A1153" t="s">
        <v>686</v>
      </c>
      <c r="B1153" t="s">
        <v>315</v>
      </c>
      <c r="C1153" t="str">
        <f>IFERROR(VLOOKUP(B1153,Players!$A$2:$E$251,2,FALSE),"")</f>
        <v>Surya Kumar Yadav</v>
      </c>
      <c r="D1153" t="str">
        <f>IFERROR(VLOOKUP(B1153,Players!$A$2:$E$251,3,FALSE),"")</f>
        <v>BAT</v>
      </c>
      <c r="E1153" t="str">
        <f>IFERROR(VLOOKUP(B1153,Players!$A$2:$E$251,4,FALSE),"")</f>
        <v>MI</v>
      </c>
      <c r="F1153">
        <f>IFERROR(VLOOKUP(B1153,Players!$A$2:$E$251,5,FALSE),"")</f>
        <v>0</v>
      </c>
      <c r="H1153" t="s">
        <v>886</v>
      </c>
    </row>
    <row r="1154" spans="1:8" x14ac:dyDescent="0.2">
      <c r="A1154" t="s">
        <v>686</v>
      </c>
      <c r="B1154" t="s">
        <v>317</v>
      </c>
      <c r="C1154" t="str">
        <f>IFERROR(VLOOKUP(B1154,Players!$A$2:$E$251,2,FALSE),"")</f>
        <v>Robin Minz</v>
      </c>
      <c r="D1154" t="str">
        <f>IFERROR(VLOOKUP(B1154,Players!$A$2:$E$251,3,FALSE),"")</f>
        <v>WK</v>
      </c>
      <c r="E1154" t="str">
        <f>IFERROR(VLOOKUP(B1154,Players!$A$2:$E$251,4,FALSE),"")</f>
        <v>MI</v>
      </c>
      <c r="F1154">
        <f>IFERROR(VLOOKUP(B1154,Players!$A$2:$E$251,5,FALSE),"")</f>
        <v>0</v>
      </c>
      <c r="H1154" t="s">
        <v>886</v>
      </c>
    </row>
    <row r="1155" spans="1:8" x14ac:dyDescent="0.2">
      <c r="A1155" t="s">
        <v>686</v>
      </c>
      <c r="B1155" t="s">
        <v>319</v>
      </c>
      <c r="C1155" t="str">
        <f>IFERROR(VLOOKUP(B1155,Players!$A$2:$E$251,2,FALSE),"")</f>
        <v>Sherfane Rutherford</v>
      </c>
      <c r="D1155" t="str">
        <f>IFERROR(VLOOKUP(B1155,Players!$A$2:$E$251,3,FALSE),"")</f>
        <v>BAT</v>
      </c>
      <c r="E1155" t="str">
        <f>IFERROR(VLOOKUP(B1155,Players!$A$2:$E$251,4,FALSE),"")</f>
        <v>MI</v>
      </c>
      <c r="F1155">
        <f>IFERROR(VLOOKUP(B1155,Players!$A$2:$E$251,5,FALSE),"")</f>
        <v>0</v>
      </c>
      <c r="H1155" t="s">
        <v>886</v>
      </c>
    </row>
    <row r="1156" spans="1:8" x14ac:dyDescent="0.2">
      <c r="A1156" t="s">
        <v>686</v>
      </c>
      <c r="B1156" t="s">
        <v>321</v>
      </c>
      <c r="C1156" t="str">
        <f>IFERROR(VLOOKUP(B1156,Players!$A$2:$E$251,2,FALSE),"")</f>
        <v>Ryan Rickelton</v>
      </c>
      <c r="D1156" t="str">
        <f>IFERROR(VLOOKUP(B1156,Players!$A$2:$E$251,3,FALSE),"")</f>
        <v>WK</v>
      </c>
      <c r="E1156" t="str">
        <f>IFERROR(VLOOKUP(B1156,Players!$A$2:$E$251,4,FALSE),"")</f>
        <v>MI</v>
      </c>
      <c r="F1156">
        <f>IFERROR(VLOOKUP(B1156,Players!$A$2:$E$251,5,FALSE),"")</f>
        <v>0</v>
      </c>
      <c r="H1156" t="s">
        <v>886</v>
      </c>
    </row>
    <row r="1157" spans="1:8" x14ac:dyDescent="0.2">
      <c r="A1157" t="s">
        <v>686</v>
      </c>
      <c r="B1157" t="s">
        <v>323</v>
      </c>
      <c r="C1157" t="str">
        <f>IFERROR(VLOOKUP(B1157,Players!$A$2:$E$251,2,FALSE),"")</f>
        <v>Quinton de Kock</v>
      </c>
      <c r="D1157" t="str">
        <f>IFERROR(VLOOKUP(B1157,Players!$A$2:$E$251,3,FALSE),"")</f>
        <v>WK</v>
      </c>
      <c r="E1157" t="str">
        <f>IFERROR(VLOOKUP(B1157,Players!$A$2:$E$251,4,FALSE),"")</f>
        <v>MI</v>
      </c>
      <c r="F1157">
        <f>IFERROR(VLOOKUP(B1157,Players!$A$2:$E$251,5,FALSE),"")</f>
        <v>0</v>
      </c>
      <c r="H1157" t="s">
        <v>886</v>
      </c>
    </row>
    <row r="1158" spans="1:8" x14ac:dyDescent="0.2">
      <c r="A1158" t="s">
        <v>686</v>
      </c>
      <c r="B1158" t="s">
        <v>325</v>
      </c>
      <c r="C1158" t="str">
        <f>IFERROR(VLOOKUP(B1158,Players!$A$2:$E$251,2,FALSE),"")</f>
        <v>Danish Malewar</v>
      </c>
      <c r="D1158" t="str">
        <f>IFERROR(VLOOKUP(B1158,Players!$A$2:$E$251,3,FALSE),"")</f>
        <v>BAT</v>
      </c>
      <c r="E1158" t="str">
        <f>IFERROR(VLOOKUP(B1158,Players!$A$2:$E$251,4,FALSE),"")</f>
        <v>MI</v>
      </c>
      <c r="F1158">
        <f>IFERROR(VLOOKUP(B1158,Players!$A$2:$E$251,5,FALSE),"")</f>
        <v>0</v>
      </c>
      <c r="H1158" t="s">
        <v>886</v>
      </c>
    </row>
    <row r="1159" spans="1:8" x14ac:dyDescent="0.2">
      <c r="A1159" t="s">
        <v>686</v>
      </c>
      <c r="B1159" t="s">
        <v>327</v>
      </c>
      <c r="C1159" t="str">
        <f>IFERROR(VLOOKUP(B1159,Players!$A$2:$E$251,2,FALSE),"")</f>
        <v>N. Tilak Varma</v>
      </c>
      <c r="D1159" t="str">
        <f>IFERROR(VLOOKUP(B1159,Players!$A$2:$E$251,3,FALSE),"")</f>
        <v>BAT</v>
      </c>
      <c r="E1159" t="str">
        <f>IFERROR(VLOOKUP(B1159,Players!$A$2:$E$251,4,FALSE),"")</f>
        <v>MI</v>
      </c>
      <c r="F1159">
        <f>IFERROR(VLOOKUP(B1159,Players!$A$2:$E$251,5,FALSE),"")</f>
        <v>0</v>
      </c>
      <c r="H1159" t="s">
        <v>886</v>
      </c>
    </row>
    <row r="1160" spans="1:8" x14ac:dyDescent="0.2">
      <c r="A1160" t="s">
        <v>686</v>
      </c>
      <c r="B1160" t="s">
        <v>329</v>
      </c>
      <c r="C1160" t="str">
        <f>IFERROR(VLOOKUP(B1160,Players!$A$2:$E$251,2,FALSE),"")</f>
        <v>Hardik Pandya</v>
      </c>
      <c r="D1160" t="str">
        <f>IFERROR(VLOOKUP(B1160,Players!$A$2:$E$251,3,FALSE),"")</f>
        <v>AR</v>
      </c>
      <c r="E1160" t="str">
        <f>IFERROR(VLOOKUP(B1160,Players!$A$2:$E$251,4,FALSE),"")</f>
        <v>MI</v>
      </c>
      <c r="F1160">
        <f>IFERROR(VLOOKUP(B1160,Players!$A$2:$E$251,5,FALSE),"")</f>
        <v>0</v>
      </c>
      <c r="H1160" t="s">
        <v>886</v>
      </c>
    </row>
    <row r="1161" spans="1:8" x14ac:dyDescent="0.2">
      <c r="A1161" t="s">
        <v>686</v>
      </c>
      <c r="B1161" t="s">
        <v>331</v>
      </c>
      <c r="C1161" t="str">
        <f>IFERROR(VLOOKUP(B1161,Players!$A$2:$E$251,2,FALSE),"")</f>
        <v>Naman Dhir</v>
      </c>
      <c r="D1161" t="str">
        <f>IFERROR(VLOOKUP(B1161,Players!$A$2:$E$251,3,FALSE),"")</f>
        <v>AR</v>
      </c>
      <c r="E1161" t="str">
        <f>IFERROR(VLOOKUP(B1161,Players!$A$2:$E$251,4,FALSE),"")</f>
        <v>MI</v>
      </c>
      <c r="F1161">
        <f>IFERROR(VLOOKUP(B1161,Players!$A$2:$E$251,5,FALSE),"")</f>
        <v>0</v>
      </c>
      <c r="H1161" t="s">
        <v>886</v>
      </c>
    </row>
    <row r="1162" spans="1:8" x14ac:dyDescent="0.2">
      <c r="A1162" t="s">
        <v>686</v>
      </c>
      <c r="B1162" t="s">
        <v>333</v>
      </c>
      <c r="C1162" t="str">
        <f>IFERROR(VLOOKUP(B1162,Players!$A$2:$E$251,2,FALSE),"")</f>
        <v>Mitchell Santner</v>
      </c>
      <c r="D1162" t="str">
        <f>IFERROR(VLOOKUP(B1162,Players!$A$2:$E$251,3,FALSE),"")</f>
        <v>AR</v>
      </c>
      <c r="E1162" t="str">
        <f>IFERROR(VLOOKUP(B1162,Players!$A$2:$E$251,4,FALSE),"")</f>
        <v>MI</v>
      </c>
      <c r="F1162">
        <f>IFERROR(VLOOKUP(B1162,Players!$A$2:$E$251,5,FALSE),"")</f>
        <v>0</v>
      </c>
      <c r="H1162" t="s">
        <v>886</v>
      </c>
    </row>
    <row r="1163" spans="1:8" x14ac:dyDescent="0.2">
      <c r="A1163" t="s">
        <v>686</v>
      </c>
      <c r="B1163" t="s">
        <v>335</v>
      </c>
      <c r="C1163" t="str">
        <f>IFERROR(VLOOKUP(B1163,Players!$A$2:$E$251,2,FALSE),"")</f>
        <v>Raj Angad Bawa</v>
      </c>
      <c r="D1163" t="str">
        <f>IFERROR(VLOOKUP(B1163,Players!$A$2:$E$251,3,FALSE),"")</f>
        <v>AR</v>
      </c>
      <c r="E1163" t="str">
        <f>IFERROR(VLOOKUP(B1163,Players!$A$2:$E$251,4,FALSE),"")</f>
        <v>MI</v>
      </c>
      <c r="F1163">
        <f>IFERROR(VLOOKUP(B1163,Players!$A$2:$E$251,5,FALSE),"")</f>
        <v>0</v>
      </c>
      <c r="H1163" t="s">
        <v>886</v>
      </c>
    </row>
    <row r="1164" spans="1:8" x14ac:dyDescent="0.2">
      <c r="A1164" t="s">
        <v>686</v>
      </c>
      <c r="B1164" t="s">
        <v>337</v>
      </c>
      <c r="C1164" t="str">
        <f>IFERROR(VLOOKUP(B1164,Players!$A$2:$E$251,2,FALSE),"")</f>
        <v>Atharva Ankolekar</v>
      </c>
      <c r="D1164" t="str">
        <f>IFERROR(VLOOKUP(B1164,Players!$A$2:$E$251,3,FALSE),"")</f>
        <v>AR</v>
      </c>
      <c r="E1164" t="str">
        <f>IFERROR(VLOOKUP(B1164,Players!$A$2:$E$251,4,FALSE),"")</f>
        <v>MI</v>
      </c>
      <c r="F1164">
        <f>IFERROR(VLOOKUP(B1164,Players!$A$2:$E$251,5,FALSE),"")</f>
        <v>0</v>
      </c>
      <c r="H1164" t="s">
        <v>886</v>
      </c>
    </row>
    <row r="1165" spans="1:8" x14ac:dyDescent="0.2">
      <c r="A1165" t="s">
        <v>686</v>
      </c>
      <c r="B1165" t="s">
        <v>339</v>
      </c>
      <c r="C1165" t="str">
        <f>IFERROR(VLOOKUP(B1165,Players!$A$2:$E$251,2,FALSE),"")</f>
        <v>Mayank Rawat</v>
      </c>
      <c r="D1165" t="str">
        <f>IFERROR(VLOOKUP(B1165,Players!$A$2:$E$251,3,FALSE),"")</f>
        <v>AR</v>
      </c>
      <c r="E1165" t="str">
        <f>IFERROR(VLOOKUP(B1165,Players!$A$2:$E$251,4,FALSE),"")</f>
        <v>MI</v>
      </c>
      <c r="F1165">
        <f>IFERROR(VLOOKUP(B1165,Players!$A$2:$E$251,5,FALSE),"")</f>
        <v>0</v>
      </c>
      <c r="H1165" t="s">
        <v>886</v>
      </c>
    </row>
    <row r="1166" spans="1:8" x14ac:dyDescent="0.2">
      <c r="A1166" t="s">
        <v>686</v>
      </c>
      <c r="B1166" t="s">
        <v>341</v>
      </c>
      <c r="C1166" t="str">
        <f>IFERROR(VLOOKUP(B1166,Players!$A$2:$E$251,2,FALSE),"")</f>
        <v>Corbin Bosch</v>
      </c>
      <c r="D1166" t="str">
        <f>IFERROR(VLOOKUP(B1166,Players!$A$2:$E$251,3,FALSE),"")</f>
        <v>AR</v>
      </c>
      <c r="E1166" t="str">
        <f>IFERROR(VLOOKUP(B1166,Players!$A$2:$E$251,4,FALSE),"")</f>
        <v>MI</v>
      </c>
      <c r="F1166">
        <f>IFERROR(VLOOKUP(B1166,Players!$A$2:$E$251,5,FALSE),"")</f>
        <v>0</v>
      </c>
      <c r="H1166" t="s">
        <v>886</v>
      </c>
    </row>
    <row r="1167" spans="1:8" x14ac:dyDescent="0.2">
      <c r="A1167" t="s">
        <v>686</v>
      </c>
      <c r="B1167" t="s">
        <v>343</v>
      </c>
      <c r="C1167" t="str">
        <f>IFERROR(VLOOKUP(B1167,Players!$A$2:$E$251,2,FALSE),"")</f>
        <v>Will Jacks</v>
      </c>
      <c r="D1167" t="str">
        <f>IFERROR(VLOOKUP(B1167,Players!$A$2:$E$251,3,FALSE),"")</f>
        <v>AR</v>
      </c>
      <c r="E1167" t="str">
        <f>IFERROR(VLOOKUP(B1167,Players!$A$2:$E$251,4,FALSE),"")</f>
        <v>MI</v>
      </c>
      <c r="F1167">
        <f>IFERROR(VLOOKUP(B1167,Players!$A$2:$E$251,5,FALSE),"")</f>
        <v>0</v>
      </c>
      <c r="H1167" t="s">
        <v>886</v>
      </c>
    </row>
    <row r="1168" spans="1:8" x14ac:dyDescent="0.2">
      <c r="A1168" t="s">
        <v>686</v>
      </c>
      <c r="B1168" t="s">
        <v>345</v>
      </c>
      <c r="C1168" t="str">
        <f>IFERROR(VLOOKUP(B1168,Players!$A$2:$E$251,2,FALSE),"")</f>
        <v>Shardul Thakur</v>
      </c>
      <c r="D1168" t="str">
        <f>IFERROR(VLOOKUP(B1168,Players!$A$2:$E$251,3,FALSE),"")</f>
        <v>AR</v>
      </c>
      <c r="E1168" t="str">
        <f>IFERROR(VLOOKUP(B1168,Players!$A$2:$E$251,4,FALSE),"")</f>
        <v>MI</v>
      </c>
      <c r="F1168">
        <f>IFERROR(VLOOKUP(B1168,Players!$A$2:$E$251,5,FALSE),"")</f>
        <v>0</v>
      </c>
      <c r="H1168" t="s">
        <v>886</v>
      </c>
    </row>
    <row r="1169" spans="1:8" x14ac:dyDescent="0.2">
      <c r="A1169" t="s">
        <v>686</v>
      </c>
      <c r="B1169" t="s">
        <v>347</v>
      </c>
      <c r="C1169" t="str">
        <f>IFERROR(VLOOKUP(B1169,Players!$A$2:$E$251,2,FALSE),"")</f>
        <v>Trent Boult</v>
      </c>
      <c r="D1169" t="str">
        <f>IFERROR(VLOOKUP(B1169,Players!$A$2:$E$251,3,FALSE),"")</f>
        <v>BWL</v>
      </c>
      <c r="E1169" t="str">
        <f>IFERROR(VLOOKUP(B1169,Players!$A$2:$E$251,4,FALSE),"")</f>
        <v>MI</v>
      </c>
      <c r="F1169">
        <f>IFERROR(VLOOKUP(B1169,Players!$A$2:$E$251,5,FALSE),"")</f>
        <v>0</v>
      </c>
      <c r="H1169" t="s">
        <v>886</v>
      </c>
    </row>
    <row r="1170" spans="1:8" x14ac:dyDescent="0.2">
      <c r="A1170" t="s">
        <v>686</v>
      </c>
      <c r="B1170" t="s">
        <v>349</v>
      </c>
      <c r="C1170" t="str">
        <f>IFERROR(VLOOKUP(B1170,Players!$A$2:$E$251,2,FALSE),"")</f>
        <v>Mayank Markande</v>
      </c>
      <c r="D1170" t="str">
        <f>IFERROR(VLOOKUP(B1170,Players!$A$2:$E$251,3,FALSE),"")</f>
        <v>BWL</v>
      </c>
      <c r="E1170" t="str">
        <f>IFERROR(VLOOKUP(B1170,Players!$A$2:$E$251,4,FALSE),"")</f>
        <v>MI</v>
      </c>
      <c r="F1170">
        <f>IFERROR(VLOOKUP(B1170,Players!$A$2:$E$251,5,FALSE),"")</f>
        <v>0</v>
      </c>
      <c r="H1170" t="s">
        <v>886</v>
      </c>
    </row>
    <row r="1171" spans="1:8" x14ac:dyDescent="0.2">
      <c r="A1171" t="s">
        <v>686</v>
      </c>
      <c r="B1171" t="s">
        <v>351</v>
      </c>
      <c r="C1171" t="str">
        <f>IFERROR(VLOOKUP(B1171,Players!$A$2:$E$251,2,FALSE),"")</f>
        <v>Deepak Chahar</v>
      </c>
      <c r="D1171" t="str">
        <f>IFERROR(VLOOKUP(B1171,Players!$A$2:$E$251,3,FALSE),"")</f>
        <v>BWL</v>
      </c>
      <c r="E1171" t="str">
        <f>IFERROR(VLOOKUP(B1171,Players!$A$2:$E$251,4,FALSE),"")</f>
        <v>MI</v>
      </c>
      <c r="F1171">
        <f>IFERROR(VLOOKUP(B1171,Players!$A$2:$E$251,5,FALSE),"")</f>
        <v>0</v>
      </c>
      <c r="H1171" t="s">
        <v>886</v>
      </c>
    </row>
    <row r="1172" spans="1:8" x14ac:dyDescent="0.2">
      <c r="A1172" t="s">
        <v>686</v>
      </c>
      <c r="B1172" t="s">
        <v>353</v>
      </c>
      <c r="C1172" t="str">
        <f>IFERROR(VLOOKUP(B1172,Players!$A$2:$E$251,2,FALSE),"")</f>
        <v>Ashwani Kumar</v>
      </c>
      <c r="D1172" t="str">
        <f>IFERROR(VLOOKUP(B1172,Players!$A$2:$E$251,3,FALSE),"")</f>
        <v>BWL</v>
      </c>
      <c r="E1172" t="str">
        <f>IFERROR(VLOOKUP(B1172,Players!$A$2:$E$251,4,FALSE),"")</f>
        <v>MI</v>
      </c>
      <c r="F1172">
        <f>IFERROR(VLOOKUP(B1172,Players!$A$2:$E$251,5,FALSE),"")</f>
        <v>0</v>
      </c>
      <c r="H1172" t="s">
        <v>886</v>
      </c>
    </row>
    <row r="1173" spans="1:8" x14ac:dyDescent="0.2">
      <c r="A1173" t="s">
        <v>686</v>
      </c>
      <c r="B1173" t="s">
        <v>355</v>
      </c>
      <c r="C1173" t="str">
        <f>IFERROR(VLOOKUP(B1173,Players!$A$2:$E$251,2,FALSE),"")</f>
        <v>Raghu Sharma</v>
      </c>
      <c r="D1173" t="str">
        <f>IFERROR(VLOOKUP(B1173,Players!$A$2:$E$251,3,FALSE),"")</f>
        <v>BWL</v>
      </c>
      <c r="E1173" t="str">
        <f>IFERROR(VLOOKUP(B1173,Players!$A$2:$E$251,4,FALSE),"")</f>
        <v>MI</v>
      </c>
      <c r="F1173">
        <f>IFERROR(VLOOKUP(B1173,Players!$A$2:$E$251,5,FALSE),"")</f>
        <v>0</v>
      </c>
      <c r="H1173" t="s">
        <v>886</v>
      </c>
    </row>
    <row r="1174" spans="1:8" x14ac:dyDescent="0.2">
      <c r="A1174" t="s">
        <v>686</v>
      </c>
      <c r="B1174" t="s">
        <v>357</v>
      </c>
      <c r="C1174" t="str">
        <f>IFERROR(VLOOKUP(B1174,Players!$A$2:$E$251,2,FALSE),"")</f>
        <v>Mohammad Izhar</v>
      </c>
      <c r="D1174" t="str">
        <f>IFERROR(VLOOKUP(B1174,Players!$A$2:$E$251,3,FALSE),"")</f>
        <v>BWL</v>
      </c>
      <c r="E1174" t="str">
        <f>IFERROR(VLOOKUP(B1174,Players!$A$2:$E$251,4,FALSE),"")</f>
        <v>MI</v>
      </c>
      <c r="F1174">
        <f>IFERROR(VLOOKUP(B1174,Players!$A$2:$E$251,5,FALSE),"")</f>
        <v>0</v>
      </c>
      <c r="H1174" t="s">
        <v>886</v>
      </c>
    </row>
    <row r="1175" spans="1:8" x14ac:dyDescent="0.2">
      <c r="A1175" t="s">
        <v>686</v>
      </c>
      <c r="B1175" t="s">
        <v>359</v>
      </c>
      <c r="C1175" t="str">
        <f>IFERROR(VLOOKUP(B1175,Players!$A$2:$E$251,2,FALSE),"")</f>
        <v>Allah Ghazanfar</v>
      </c>
      <c r="D1175" t="str">
        <f>IFERROR(VLOOKUP(B1175,Players!$A$2:$E$251,3,FALSE),"")</f>
        <v>BWL</v>
      </c>
      <c r="E1175" t="str">
        <f>IFERROR(VLOOKUP(B1175,Players!$A$2:$E$251,4,FALSE),"")</f>
        <v>MI</v>
      </c>
      <c r="F1175">
        <f>IFERROR(VLOOKUP(B1175,Players!$A$2:$E$251,5,FALSE),"")</f>
        <v>0</v>
      </c>
      <c r="H1175" t="s">
        <v>886</v>
      </c>
    </row>
    <row r="1176" spans="1:8" x14ac:dyDescent="0.2">
      <c r="A1176" t="s">
        <v>686</v>
      </c>
      <c r="B1176" t="s">
        <v>361</v>
      </c>
      <c r="C1176" t="str">
        <f>IFERROR(VLOOKUP(B1176,Players!$A$2:$E$251,2,FALSE),"")</f>
        <v>Jasprit Bumrah</v>
      </c>
      <c r="D1176" t="str">
        <f>IFERROR(VLOOKUP(B1176,Players!$A$2:$E$251,3,FALSE),"")</f>
        <v>BWL</v>
      </c>
      <c r="E1176" t="str">
        <f>IFERROR(VLOOKUP(B1176,Players!$A$2:$E$251,4,FALSE),"")</f>
        <v>MI</v>
      </c>
      <c r="F1176">
        <f>IFERROR(VLOOKUP(B1176,Players!$A$2:$E$251,5,FALSE),"")</f>
        <v>0</v>
      </c>
      <c r="H1176" t="s">
        <v>886</v>
      </c>
    </row>
    <row r="1177" spans="1:8" x14ac:dyDescent="0.2">
      <c r="A1177" t="s">
        <v>686</v>
      </c>
      <c r="B1177" t="s">
        <v>363</v>
      </c>
      <c r="C1177" t="str">
        <f>IFERROR(VLOOKUP(B1177,Players!$A$2:$E$251,2,FALSE),"")</f>
        <v>Shreyas Iyer</v>
      </c>
      <c r="D1177" t="str">
        <f>IFERROR(VLOOKUP(B1177,Players!$A$2:$E$251,3,FALSE),"")</f>
        <v>BAT</v>
      </c>
      <c r="E1177" t="str">
        <f>IFERROR(VLOOKUP(B1177,Players!$A$2:$E$251,4,FALSE),"")</f>
        <v>PBKS</v>
      </c>
      <c r="F1177">
        <f>IFERROR(VLOOKUP(B1177,Players!$A$2:$E$251,5,FALSE),"")</f>
        <v>0</v>
      </c>
      <c r="H1177" t="s">
        <v>890</v>
      </c>
    </row>
    <row r="1178" spans="1:8" x14ac:dyDescent="0.2">
      <c r="A1178" t="s">
        <v>686</v>
      </c>
      <c r="B1178" t="s">
        <v>367</v>
      </c>
      <c r="C1178" t="str">
        <f>IFERROR(VLOOKUP(B1178,Players!$A$2:$E$251,2,FALSE),"")</f>
        <v>Nehal Wadhera</v>
      </c>
      <c r="D1178" t="str">
        <f>IFERROR(VLOOKUP(B1178,Players!$A$2:$E$251,3,FALSE),"")</f>
        <v>BAT</v>
      </c>
      <c r="E1178" t="str">
        <f>IFERROR(VLOOKUP(B1178,Players!$A$2:$E$251,4,FALSE),"")</f>
        <v>PBKS</v>
      </c>
      <c r="F1178">
        <f>IFERROR(VLOOKUP(B1178,Players!$A$2:$E$251,5,FALSE),"")</f>
        <v>0</v>
      </c>
      <c r="H1178" t="s">
        <v>890</v>
      </c>
    </row>
    <row r="1179" spans="1:8" x14ac:dyDescent="0.2">
      <c r="A1179" t="s">
        <v>686</v>
      </c>
      <c r="B1179" t="s">
        <v>369</v>
      </c>
      <c r="C1179" t="str">
        <f>IFERROR(VLOOKUP(B1179,Players!$A$2:$E$251,2,FALSE),"")</f>
        <v>Vishnu Vinod</v>
      </c>
      <c r="D1179" t="str">
        <f>IFERROR(VLOOKUP(B1179,Players!$A$2:$E$251,3,FALSE),"")</f>
        <v>WK</v>
      </c>
      <c r="E1179" t="str">
        <f>IFERROR(VLOOKUP(B1179,Players!$A$2:$E$251,4,FALSE),"")</f>
        <v>PBKS</v>
      </c>
      <c r="F1179">
        <f>IFERROR(VLOOKUP(B1179,Players!$A$2:$E$251,5,FALSE),"")</f>
        <v>0</v>
      </c>
      <c r="H1179" t="s">
        <v>890</v>
      </c>
    </row>
    <row r="1180" spans="1:8" x14ac:dyDescent="0.2">
      <c r="A1180" t="s">
        <v>686</v>
      </c>
      <c r="B1180" t="s">
        <v>371</v>
      </c>
      <c r="C1180" t="str">
        <f>IFERROR(VLOOKUP(B1180,Players!$A$2:$E$251,2,FALSE),"")</f>
        <v>Harnoor Pannu</v>
      </c>
      <c r="D1180" t="str">
        <f>IFERROR(VLOOKUP(B1180,Players!$A$2:$E$251,3,FALSE),"")</f>
        <v>BAT</v>
      </c>
      <c r="E1180" t="str">
        <f>IFERROR(VLOOKUP(B1180,Players!$A$2:$E$251,4,FALSE),"")</f>
        <v>PBKS</v>
      </c>
      <c r="F1180">
        <f>IFERROR(VLOOKUP(B1180,Players!$A$2:$E$251,5,FALSE),"")</f>
        <v>0</v>
      </c>
      <c r="H1180" t="s">
        <v>890</v>
      </c>
    </row>
    <row r="1181" spans="1:8" x14ac:dyDescent="0.2">
      <c r="A1181" t="s">
        <v>686</v>
      </c>
      <c r="B1181" t="s">
        <v>373</v>
      </c>
      <c r="C1181" t="str">
        <f>IFERROR(VLOOKUP(B1181,Players!$A$2:$E$251,2,FALSE),"")</f>
        <v>Pyla Avinash</v>
      </c>
      <c r="D1181" t="str">
        <f>IFERROR(VLOOKUP(B1181,Players!$A$2:$E$251,3,FALSE),"")</f>
        <v>BAT</v>
      </c>
      <c r="E1181" t="str">
        <f>IFERROR(VLOOKUP(B1181,Players!$A$2:$E$251,4,FALSE),"")</f>
        <v>PBKS</v>
      </c>
      <c r="F1181">
        <f>IFERROR(VLOOKUP(B1181,Players!$A$2:$E$251,5,FALSE),"")</f>
        <v>0</v>
      </c>
      <c r="H1181" t="s">
        <v>890</v>
      </c>
    </row>
    <row r="1182" spans="1:8" x14ac:dyDescent="0.2">
      <c r="A1182" t="s">
        <v>686</v>
      </c>
      <c r="B1182" t="s">
        <v>375</v>
      </c>
      <c r="C1182" t="str">
        <f>IFERROR(VLOOKUP(B1182,Players!$A$2:$E$251,2,FALSE),"")</f>
        <v>Prabhsimran Singh</v>
      </c>
      <c r="D1182" t="str">
        <f>IFERROR(VLOOKUP(B1182,Players!$A$2:$E$251,3,FALSE),"")</f>
        <v>WK</v>
      </c>
      <c r="E1182" t="str">
        <f>IFERROR(VLOOKUP(B1182,Players!$A$2:$E$251,4,FALSE),"")</f>
        <v>PBKS</v>
      </c>
      <c r="F1182">
        <f>IFERROR(VLOOKUP(B1182,Players!$A$2:$E$251,5,FALSE),"")</f>
        <v>0</v>
      </c>
      <c r="H1182" t="s">
        <v>890</v>
      </c>
    </row>
    <row r="1183" spans="1:8" x14ac:dyDescent="0.2">
      <c r="A1183" t="s">
        <v>686</v>
      </c>
      <c r="B1183" t="s">
        <v>377</v>
      </c>
      <c r="C1183" t="str">
        <f>IFERROR(VLOOKUP(B1183,Players!$A$2:$E$251,2,FALSE),"")</f>
        <v>Shashank Singh</v>
      </c>
      <c r="D1183" t="str">
        <f>IFERROR(VLOOKUP(B1183,Players!$A$2:$E$251,3,FALSE),"")</f>
        <v>BAT</v>
      </c>
      <c r="E1183" t="str">
        <f>IFERROR(VLOOKUP(B1183,Players!$A$2:$E$251,4,FALSE),"")</f>
        <v>PBKS</v>
      </c>
      <c r="F1183">
        <f>IFERROR(VLOOKUP(B1183,Players!$A$2:$E$251,5,FALSE),"")</f>
        <v>0</v>
      </c>
      <c r="H1183" t="s">
        <v>890</v>
      </c>
    </row>
    <row r="1184" spans="1:8" x14ac:dyDescent="0.2">
      <c r="A1184" t="s">
        <v>686</v>
      </c>
      <c r="B1184" t="s">
        <v>379</v>
      </c>
      <c r="C1184" t="str">
        <f>IFERROR(VLOOKUP(B1184,Players!$A$2:$E$251,2,FALSE),"")</f>
        <v>Marcus Stoinis</v>
      </c>
      <c r="D1184" t="str">
        <f>IFERROR(VLOOKUP(B1184,Players!$A$2:$E$251,3,FALSE),"")</f>
        <v>AR</v>
      </c>
      <c r="E1184" t="str">
        <f>IFERROR(VLOOKUP(B1184,Players!$A$2:$E$251,4,FALSE),"")</f>
        <v>PBKS</v>
      </c>
      <c r="F1184">
        <f>IFERROR(VLOOKUP(B1184,Players!$A$2:$E$251,5,FALSE),"")</f>
        <v>0</v>
      </c>
      <c r="H1184" t="s">
        <v>890</v>
      </c>
    </row>
    <row r="1185" spans="1:8" x14ac:dyDescent="0.2">
      <c r="A1185" t="s">
        <v>686</v>
      </c>
      <c r="B1185" t="s">
        <v>381</v>
      </c>
      <c r="C1185" t="str">
        <f>IFERROR(VLOOKUP(B1185,Players!$A$2:$E$251,2,FALSE),"")</f>
        <v>Harpreet Brar</v>
      </c>
      <c r="D1185" t="str">
        <f>IFERROR(VLOOKUP(B1185,Players!$A$2:$E$251,3,FALSE),"")</f>
        <v>AR</v>
      </c>
      <c r="E1185" t="str">
        <f>IFERROR(VLOOKUP(B1185,Players!$A$2:$E$251,4,FALSE),"")</f>
        <v>PBKS</v>
      </c>
      <c r="F1185">
        <f>IFERROR(VLOOKUP(B1185,Players!$A$2:$E$251,5,FALSE),"")</f>
        <v>0</v>
      </c>
      <c r="H1185" t="s">
        <v>890</v>
      </c>
    </row>
    <row r="1186" spans="1:8" x14ac:dyDescent="0.2">
      <c r="A1186" t="s">
        <v>686</v>
      </c>
      <c r="B1186" t="s">
        <v>383</v>
      </c>
      <c r="C1186" t="str">
        <f>IFERROR(VLOOKUP(B1186,Players!$A$2:$E$251,2,FALSE),"")</f>
        <v>Marco Jansen</v>
      </c>
      <c r="D1186" t="str">
        <f>IFERROR(VLOOKUP(B1186,Players!$A$2:$E$251,3,FALSE),"")</f>
        <v>AR</v>
      </c>
      <c r="E1186" t="str">
        <f>IFERROR(VLOOKUP(B1186,Players!$A$2:$E$251,4,FALSE),"")</f>
        <v>PBKS</v>
      </c>
      <c r="F1186">
        <f>IFERROR(VLOOKUP(B1186,Players!$A$2:$E$251,5,FALSE),"")</f>
        <v>0</v>
      </c>
      <c r="H1186" t="s">
        <v>890</v>
      </c>
    </row>
    <row r="1187" spans="1:8" x14ac:dyDescent="0.2">
      <c r="A1187" t="s">
        <v>686</v>
      </c>
      <c r="B1187" t="s">
        <v>385</v>
      </c>
      <c r="C1187" t="str">
        <f>IFERROR(VLOOKUP(B1187,Players!$A$2:$E$251,2,FALSE),"")</f>
        <v>Azmatullah Omarzai</v>
      </c>
      <c r="D1187" t="str">
        <f>IFERROR(VLOOKUP(B1187,Players!$A$2:$E$251,3,FALSE),"")</f>
        <v>AR</v>
      </c>
      <c r="E1187" t="str">
        <f>IFERROR(VLOOKUP(B1187,Players!$A$2:$E$251,4,FALSE),"")</f>
        <v>PBKS</v>
      </c>
      <c r="F1187">
        <f>IFERROR(VLOOKUP(B1187,Players!$A$2:$E$251,5,FALSE),"")</f>
        <v>0</v>
      </c>
      <c r="H1187" t="s">
        <v>890</v>
      </c>
    </row>
    <row r="1188" spans="1:8" x14ac:dyDescent="0.2">
      <c r="A1188" t="s">
        <v>686</v>
      </c>
      <c r="B1188" t="s">
        <v>387</v>
      </c>
      <c r="C1188" t="str">
        <f>IFERROR(VLOOKUP(B1188,Players!$A$2:$E$251,2,FALSE),"")</f>
        <v>Priyansh Arya</v>
      </c>
      <c r="D1188" t="str">
        <f>IFERROR(VLOOKUP(B1188,Players!$A$2:$E$251,3,FALSE),"")</f>
        <v>AR</v>
      </c>
      <c r="E1188" t="str">
        <f>IFERROR(VLOOKUP(B1188,Players!$A$2:$E$251,4,FALSE),"")</f>
        <v>PBKS</v>
      </c>
      <c r="F1188">
        <f>IFERROR(VLOOKUP(B1188,Players!$A$2:$E$251,5,FALSE),"")</f>
        <v>0</v>
      </c>
      <c r="H1188" t="s">
        <v>890</v>
      </c>
    </row>
    <row r="1189" spans="1:8" x14ac:dyDescent="0.2">
      <c r="A1189" t="s">
        <v>686</v>
      </c>
      <c r="B1189" t="s">
        <v>389</v>
      </c>
      <c r="C1189" t="str">
        <f>IFERROR(VLOOKUP(B1189,Players!$A$2:$E$251,2,FALSE),"")</f>
        <v>Musheer Khan</v>
      </c>
      <c r="D1189" t="str">
        <f>IFERROR(VLOOKUP(B1189,Players!$A$2:$E$251,3,FALSE),"")</f>
        <v>AR</v>
      </c>
      <c r="E1189" t="str">
        <f>IFERROR(VLOOKUP(B1189,Players!$A$2:$E$251,4,FALSE),"")</f>
        <v>PBKS</v>
      </c>
      <c r="F1189">
        <f>IFERROR(VLOOKUP(B1189,Players!$A$2:$E$251,5,FALSE),"")</f>
        <v>0</v>
      </c>
      <c r="H1189" t="s">
        <v>890</v>
      </c>
    </row>
    <row r="1190" spans="1:8" x14ac:dyDescent="0.2">
      <c r="A1190" t="s">
        <v>686</v>
      </c>
      <c r="B1190" t="s">
        <v>391</v>
      </c>
      <c r="C1190" t="str">
        <f>IFERROR(VLOOKUP(B1190,Players!$A$2:$E$251,2,FALSE),"")</f>
        <v>Suryansh Shedge</v>
      </c>
      <c r="D1190" t="str">
        <f>IFERROR(VLOOKUP(B1190,Players!$A$2:$E$251,3,FALSE),"")</f>
        <v>AR</v>
      </c>
      <c r="E1190" t="str">
        <f>IFERROR(VLOOKUP(B1190,Players!$A$2:$E$251,4,FALSE),"")</f>
        <v>PBKS</v>
      </c>
      <c r="F1190">
        <f>IFERROR(VLOOKUP(B1190,Players!$A$2:$E$251,5,FALSE),"")</f>
        <v>0</v>
      </c>
      <c r="H1190" t="s">
        <v>890</v>
      </c>
    </row>
    <row r="1191" spans="1:8" x14ac:dyDescent="0.2">
      <c r="A1191" t="s">
        <v>686</v>
      </c>
      <c r="B1191" t="s">
        <v>393</v>
      </c>
      <c r="C1191" t="str">
        <f>IFERROR(VLOOKUP(B1191,Players!$A$2:$E$251,2,FALSE),"")</f>
        <v>Mitch Owen</v>
      </c>
      <c r="D1191" t="str">
        <f>IFERROR(VLOOKUP(B1191,Players!$A$2:$E$251,3,FALSE),"")</f>
        <v>AR</v>
      </c>
      <c r="E1191" t="str">
        <f>IFERROR(VLOOKUP(B1191,Players!$A$2:$E$251,4,FALSE),"")</f>
        <v>PBKS</v>
      </c>
      <c r="F1191">
        <f>IFERROR(VLOOKUP(B1191,Players!$A$2:$E$251,5,FALSE),"")</f>
        <v>0</v>
      </c>
      <c r="H1191" t="s">
        <v>890</v>
      </c>
    </row>
    <row r="1192" spans="1:8" x14ac:dyDescent="0.2">
      <c r="A1192" t="s">
        <v>686</v>
      </c>
      <c r="B1192" t="s">
        <v>395</v>
      </c>
      <c r="C1192" t="str">
        <f>IFERROR(VLOOKUP(B1192,Players!$A$2:$E$251,2,FALSE),"")</f>
        <v>Cooper Connolly</v>
      </c>
      <c r="D1192" t="str">
        <f>IFERROR(VLOOKUP(B1192,Players!$A$2:$E$251,3,FALSE),"")</f>
        <v>AR</v>
      </c>
      <c r="E1192" t="str">
        <f>IFERROR(VLOOKUP(B1192,Players!$A$2:$E$251,4,FALSE),"")</f>
        <v>PBKS</v>
      </c>
      <c r="F1192">
        <f>IFERROR(VLOOKUP(B1192,Players!$A$2:$E$251,5,FALSE),"")</f>
        <v>0</v>
      </c>
      <c r="H1192" t="s">
        <v>890</v>
      </c>
    </row>
    <row r="1193" spans="1:8" x14ac:dyDescent="0.2">
      <c r="A1193" t="s">
        <v>686</v>
      </c>
      <c r="B1193" t="s">
        <v>397</v>
      </c>
      <c r="C1193" t="str">
        <f>IFERROR(VLOOKUP(B1193,Players!$A$2:$E$251,2,FALSE),"")</f>
        <v>Ben Dwarshuis</v>
      </c>
      <c r="D1193" t="str">
        <f>IFERROR(VLOOKUP(B1193,Players!$A$2:$E$251,3,FALSE),"")</f>
        <v>AR</v>
      </c>
      <c r="E1193" t="str">
        <f>IFERROR(VLOOKUP(B1193,Players!$A$2:$E$251,4,FALSE),"")</f>
        <v>PBKS</v>
      </c>
      <c r="F1193">
        <f>IFERROR(VLOOKUP(B1193,Players!$A$2:$E$251,5,FALSE),"")</f>
        <v>0</v>
      </c>
      <c r="H1193" t="s">
        <v>890</v>
      </c>
    </row>
    <row r="1194" spans="1:8" x14ac:dyDescent="0.2">
      <c r="A1194" t="s">
        <v>686</v>
      </c>
      <c r="B1194" t="s">
        <v>399</v>
      </c>
      <c r="C1194" t="str">
        <f>IFERROR(VLOOKUP(B1194,Players!$A$2:$E$251,2,FALSE),"")</f>
        <v>Arshdeep Singh</v>
      </c>
      <c r="D1194" t="str">
        <f>IFERROR(VLOOKUP(B1194,Players!$A$2:$E$251,3,FALSE),"")</f>
        <v>BWL</v>
      </c>
      <c r="E1194" t="str">
        <f>IFERROR(VLOOKUP(B1194,Players!$A$2:$E$251,4,FALSE),"")</f>
        <v>PBKS</v>
      </c>
      <c r="F1194">
        <f>IFERROR(VLOOKUP(B1194,Players!$A$2:$E$251,5,FALSE),"")</f>
        <v>0</v>
      </c>
      <c r="H1194" t="s">
        <v>890</v>
      </c>
    </row>
    <row r="1195" spans="1:8" x14ac:dyDescent="0.2">
      <c r="A1195" t="s">
        <v>686</v>
      </c>
      <c r="B1195" t="s">
        <v>401</v>
      </c>
      <c r="C1195" t="str">
        <f>IFERROR(VLOOKUP(B1195,Players!$A$2:$E$251,2,FALSE),"")</f>
        <v>Yuzvendra Chahal</v>
      </c>
      <c r="D1195" t="str">
        <f>IFERROR(VLOOKUP(B1195,Players!$A$2:$E$251,3,FALSE),"")</f>
        <v>BWL</v>
      </c>
      <c r="E1195" t="str">
        <f>IFERROR(VLOOKUP(B1195,Players!$A$2:$E$251,4,FALSE),"")</f>
        <v>PBKS</v>
      </c>
      <c r="F1195">
        <f>IFERROR(VLOOKUP(B1195,Players!$A$2:$E$251,5,FALSE),"")</f>
        <v>0</v>
      </c>
      <c r="H1195" t="s">
        <v>890</v>
      </c>
    </row>
    <row r="1196" spans="1:8" x14ac:dyDescent="0.2">
      <c r="A1196" t="s">
        <v>686</v>
      </c>
      <c r="B1196" t="s">
        <v>403</v>
      </c>
      <c r="C1196" t="str">
        <f>IFERROR(VLOOKUP(B1196,Players!$A$2:$E$251,2,FALSE),"")</f>
        <v>Vyshak Vijaykumar</v>
      </c>
      <c r="D1196" t="str">
        <f>IFERROR(VLOOKUP(B1196,Players!$A$2:$E$251,3,FALSE),"")</f>
        <v>BWL</v>
      </c>
      <c r="E1196" t="str">
        <f>IFERROR(VLOOKUP(B1196,Players!$A$2:$E$251,4,FALSE),"")</f>
        <v>PBKS</v>
      </c>
      <c r="F1196">
        <f>IFERROR(VLOOKUP(B1196,Players!$A$2:$E$251,5,FALSE),"")</f>
        <v>0</v>
      </c>
      <c r="H1196" t="s">
        <v>890</v>
      </c>
    </row>
    <row r="1197" spans="1:8" x14ac:dyDescent="0.2">
      <c r="A1197" t="s">
        <v>686</v>
      </c>
      <c r="B1197" t="s">
        <v>405</v>
      </c>
      <c r="C1197" t="str">
        <f>IFERROR(VLOOKUP(B1197,Players!$A$2:$E$251,2,FALSE),"")</f>
        <v>Yash Thakur</v>
      </c>
      <c r="D1197" t="str">
        <f>IFERROR(VLOOKUP(B1197,Players!$A$2:$E$251,3,FALSE),"")</f>
        <v>BWL</v>
      </c>
      <c r="E1197" t="str">
        <f>IFERROR(VLOOKUP(B1197,Players!$A$2:$E$251,4,FALSE),"")</f>
        <v>PBKS</v>
      </c>
      <c r="F1197">
        <f>IFERROR(VLOOKUP(B1197,Players!$A$2:$E$251,5,FALSE),"")</f>
        <v>0</v>
      </c>
      <c r="H1197" t="s">
        <v>890</v>
      </c>
    </row>
    <row r="1198" spans="1:8" x14ac:dyDescent="0.2">
      <c r="A1198" t="s">
        <v>686</v>
      </c>
      <c r="B1198" t="s">
        <v>407</v>
      </c>
      <c r="C1198" t="str">
        <f>IFERROR(VLOOKUP(B1198,Players!$A$2:$E$251,2,FALSE),"")</f>
        <v>Xavier Bartlett</v>
      </c>
      <c r="D1198" t="str">
        <f>IFERROR(VLOOKUP(B1198,Players!$A$2:$E$251,3,FALSE),"")</f>
        <v>BWL</v>
      </c>
      <c r="E1198" t="str">
        <f>IFERROR(VLOOKUP(B1198,Players!$A$2:$E$251,4,FALSE),"")</f>
        <v>PBKS</v>
      </c>
      <c r="F1198">
        <f>IFERROR(VLOOKUP(B1198,Players!$A$2:$E$251,5,FALSE),"")</f>
        <v>0</v>
      </c>
      <c r="H1198" t="s">
        <v>890</v>
      </c>
    </row>
    <row r="1199" spans="1:8" x14ac:dyDescent="0.2">
      <c r="A1199" t="s">
        <v>686</v>
      </c>
      <c r="B1199" t="s">
        <v>409</v>
      </c>
      <c r="C1199" t="str">
        <f>IFERROR(VLOOKUP(B1199,Players!$A$2:$E$251,2,FALSE),"")</f>
        <v>Pravin Dubey</v>
      </c>
      <c r="D1199" t="str">
        <f>IFERROR(VLOOKUP(B1199,Players!$A$2:$E$251,3,FALSE),"")</f>
        <v>BWL</v>
      </c>
      <c r="E1199" t="str">
        <f>IFERROR(VLOOKUP(B1199,Players!$A$2:$E$251,4,FALSE),"")</f>
        <v>PBKS</v>
      </c>
      <c r="F1199">
        <f>IFERROR(VLOOKUP(B1199,Players!$A$2:$E$251,5,FALSE),"")</f>
        <v>0</v>
      </c>
      <c r="H1199" t="s">
        <v>890</v>
      </c>
    </row>
    <row r="1200" spans="1:8" x14ac:dyDescent="0.2">
      <c r="A1200" t="s">
        <v>686</v>
      </c>
      <c r="B1200" t="s">
        <v>411</v>
      </c>
      <c r="C1200" t="str">
        <f>IFERROR(VLOOKUP(B1200,Players!$A$2:$E$251,2,FALSE),"")</f>
        <v>Vishal Nishad</v>
      </c>
      <c r="D1200" t="str">
        <f>IFERROR(VLOOKUP(B1200,Players!$A$2:$E$251,3,FALSE),"")</f>
        <v>BWL</v>
      </c>
      <c r="E1200" t="str">
        <f>IFERROR(VLOOKUP(B1200,Players!$A$2:$E$251,4,FALSE),"")</f>
        <v>PBKS</v>
      </c>
      <c r="F1200">
        <f>IFERROR(VLOOKUP(B1200,Players!$A$2:$E$251,5,FALSE),"")</f>
        <v>0</v>
      </c>
      <c r="H1200" t="s">
        <v>890</v>
      </c>
    </row>
    <row r="1201" spans="1:8" x14ac:dyDescent="0.2">
      <c r="A1201" t="s">
        <v>686</v>
      </c>
      <c r="B1201" t="s">
        <v>413</v>
      </c>
      <c r="C1201" t="str">
        <f>IFERROR(VLOOKUP(B1201,Players!$A$2:$E$251,2,FALSE),"")</f>
        <v>Lockie Ferguson</v>
      </c>
      <c r="D1201" t="str">
        <f>IFERROR(VLOOKUP(B1201,Players!$A$2:$E$251,3,FALSE),"")</f>
        <v>BWL</v>
      </c>
      <c r="E1201" t="str">
        <f>IFERROR(VLOOKUP(B1201,Players!$A$2:$E$251,4,FALSE),"")</f>
        <v>PBKS</v>
      </c>
      <c r="F1201">
        <f>IFERROR(VLOOKUP(B1201,Players!$A$2:$E$251,5,FALSE),"")</f>
        <v>0</v>
      </c>
      <c r="H1201" t="s">
        <v>890</v>
      </c>
    </row>
    <row r="1202" spans="1:8" x14ac:dyDescent="0.2">
      <c r="A1202" t="s">
        <v>691</v>
      </c>
      <c r="B1202" t="s">
        <v>155</v>
      </c>
      <c r="C1202" t="str">
        <f>IFERROR(VLOOKUP(B1202,Players!$A$2:$E$251,2,FALSE),"")</f>
        <v>Shubman Gill</v>
      </c>
      <c r="D1202" t="str">
        <f>IFERROR(VLOOKUP(B1202,Players!$A$2:$E$251,3,FALSE),"")</f>
        <v>BAT</v>
      </c>
      <c r="E1202" t="str">
        <f>IFERROR(VLOOKUP(B1202,Players!$A$2:$E$251,4,FALSE),"")</f>
        <v>GT</v>
      </c>
      <c r="F1202">
        <f>IFERROR(VLOOKUP(B1202,Players!$A$2:$E$251,5,FALSE),"")</f>
        <v>0</v>
      </c>
      <c r="H1202" t="s">
        <v>891</v>
      </c>
    </row>
    <row r="1203" spans="1:8" x14ac:dyDescent="0.2">
      <c r="A1203" t="s">
        <v>691</v>
      </c>
      <c r="B1203" t="s">
        <v>159</v>
      </c>
      <c r="C1203" t="str">
        <f>IFERROR(VLOOKUP(B1203,Players!$A$2:$E$251,2,FALSE),"")</f>
        <v>Jos Buttler</v>
      </c>
      <c r="D1203" t="str">
        <f>IFERROR(VLOOKUP(B1203,Players!$A$2:$E$251,3,FALSE),"")</f>
        <v>WK</v>
      </c>
      <c r="E1203" t="str">
        <f>IFERROR(VLOOKUP(B1203,Players!$A$2:$E$251,4,FALSE),"")</f>
        <v>GT</v>
      </c>
      <c r="F1203">
        <f>IFERROR(VLOOKUP(B1203,Players!$A$2:$E$251,5,FALSE),"")</f>
        <v>0</v>
      </c>
      <c r="H1203" t="s">
        <v>891</v>
      </c>
    </row>
    <row r="1204" spans="1:8" x14ac:dyDescent="0.2">
      <c r="A1204" t="s">
        <v>691</v>
      </c>
      <c r="B1204" t="s">
        <v>161</v>
      </c>
      <c r="C1204" t="str">
        <f>IFERROR(VLOOKUP(B1204,Players!$A$2:$E$251,2,FALSE),"")</f>
        <v>Kumar Kushagra</v>
      </c>
      <c r="D1204" t="str">
        <f>IFERROR(VLOOKUP(B1204,Players!$A$2:$E$251,3,FALSE),"")</f>
        <v>WK</v>
      </c>
      <c r="E1204" t="str">
        <f>IFERROR(VLOOKUP(B1204,Players!$A$2:$E$251,4,FALSE),"")</f>
        <v>GT</v>
      </c>
      <c r="F1204">
        <f>IFERROR(VLOOKUP(B1204,Players!$A$2:$E$251,5,FALSE),"")</f>
        <v>0</v>
      </c>
      <c r="H1204" t="s">
        <v>891</v>
      </c>
    </row>
    <row r="1205" spans="1:8" x14ac:dyDescent="0.2">
      <c r="A1205" t="s">
        <v>691</v>
      </c>
      <c r="B1205" t="s">
        <v>163</v>
      </c>
      <c r="C1205" t="str">
        <f>IFERROR(VLOOKUP(B1205,Players!$A$2:$E$251,2,FALSE),"")</f>
        <v>Anuj Rawat</v>
      </c>
      <c r="D1205" t="str">
        <f>IFERROR(VLOOKUP(B1205,Players!$A$2:$E$251,3,FALSE),"")</f>
        <v>WK</v>
      </c>
      <c r="E1205" t="str">
        <f>IFERROR(VLOOKUP(B1205,Players!$A$2:$E$251,4,FALSE),"")</f>
        <v>GT</v>
      </c>
      <c r="F1205">
        <f>IFERROR(VLOOKUP(B1205,Players!$A$2:$E$251,5,FALSE),"")</f>
        <v>0</v>
      </c>
      <c r="H1205" t="s">
        <v>891</v>
      </c>
    </row>
    <row r="1206" spans="1:8" x14ac:dyDescent="0.2">
      <c r="A1206" t="s">
        <v>691</v>
      </c>
      <c r="B1206" t="s">
        <v>165</v>
      </c>
      <c r="C1206" t="str">
        <f>IFERROR(VLOOKUP(B1206,Players!$A$2:$E$251,2,FALSE),"")</f>
        <v>Tom Banton</v>
      </c>
      <c r="D1206" t="str">
        <f>IFERROR(VLOOKUP(B1206,Players!$A$2:$E$251,3,FALSE),"")</f>
        <v>WK</v>
      </c>
      <c r="E1206" t="str">
        <f>IFERROR(VLOOKUP(B1206,Players!$A$2:$E$251,4,FALSE),"")</f>
        <v>GT</v>
      </c>
      <c r="F1206">
        <f>IFERROR(VLOOKUP(B1206,Players!$A$2:$E$251,5,FALSE),"")</f>
        <v>0</v>
      </c>
      <c r="H1206" t="s">
        <v>891</v>
      </c>
    </row>
    <row r="1207" spans="1:8" x14ac:dyDescent="0.2">
      <c r="A1207" t="s">
        <v>691</v>
      </c>
      <c r="B1207" t="s">
        <v>167</v>
      </c>
      <c r="C1207" t="str">
        <f>IFERROR(VLOOKUP(B1207,Players!$A$2:$E$251,2,FALSE),"")</f>
        <v>Glenn Phillips</v>
      </c>
      <c r="D1207" t="str">
        <f>IFERROR(VLOOKUP(B1207,Players!$A$2:$E$251,3,FALSE),"")</f>
        <v>BAT</v>
      </c>
      <c r="E1207" t="str">
        <f>IFERROR(VLOOKUP(B1207,Players!$A$2:$E$251,4,FALSE),"")</f>
        <v>GT</v>
      </c>
      <c r="F1207">
        <f>IFERROR(VLOOKUP(B1207,Players!$A$2:$E$251,5,FALSE),"")</f>
        <v>0</v>
      </c>
      <c r="H1207" t="s">
        <v>891</v>
      </c>
    </row>
    <row r="1208" spans="1:8" x14ac:dyDescent="0.2">
      <c r="A1208" t="s">
        <v>691</v>
      </c>
      <c r="B1208" t="s">
        <v>169</v>
      </c>
      <c r="C1208" t="str">
        <f>IFERROR(VLOOKUP(B1208,Players!$A$2:$E$251,2,FALSE),"")</f>
        <v>Sai Sudharsan</v>
      </c>
      <c r="D1208" t="str">
        <f>IFERROR(VLOOKUP(B1208,Players!$A$2:$E$251,3,FALSE),"")</f>
        <v>BAT</v>
      </c>
      <c r="E1208" t="str">
        <f>IFERROR(VLOOKUP(B1208,Players!$A$2:$E$251,4,FALSE),"")</f>
        <v>GT</v>
      </c>
      <c r="F1208">
        <f>IFERROR(VLOOKUP(B1208,Players!$A$2:$E$251,5,FALSE),"")</f>
        <v>0</v>
      </c>
      <c r="H1208" t="s">
        <v>891</v>
      </c>
    </row>
    <row r="1209" spans="1:8" x14ac:dyDescent="0.2">
      <c r="A1209" t="s">
        <v>691</v>
      </c>
      <c r="B1209" t="s">
        <v>171</v>
      </c>
      <c r="C1209" t="str">
        <f>IFERROR(VLOOKUP(B1209,Players!$A$2:$E$251,2,FALSE),"")</f>
        <v>Nishant Sindhu</v>
      </c>
      <c r="D1209" t="str">
        <f>IFERROR(VLOOKUP(B1209,Players!$A$2:$E$251,3,FALSE),"")</f>
        <v>AR</v>
      </c>
      <c r="E1209" t="str">
        <f>IFERROR(VLOOKUP(B1209,Players!$A$2:$E$251,4,FALSE),"")</f>
        <v>GT</v>
      </c>
      <c r="F1209">
        <f>IFERROR(VLOOKUP(B1209,Players!$A$2:$E$251,5,FALSE),"")</f>
        <v>0</v>
      </c>
      <c r="H1209" t="s">
        <v>891</v>
      </c>
    </row>
    <row r="1210" spans="1:8" x14ac:dyDescent="0.2">
      <c r="A1210" t="s">
        <v>691</v>
      </c>
      <c r="B1210" t="s">
        <v>173</v>
      </c>
      <c r="C1210" t="str">
        <f>IFERROR(VLOOKUP(B1210,Players!$A$2:$E$251,2,FALSE),"")</f>
        <v>Washington Sundar</v>
      </c>
      <c r="D1210" t="str">
        <f>IFERROR(VLOOKUP(B1210,Players!$A$2:$E$251,3,FALSE),"")</f>
        <v>AR</v>
      </c>
      <c r="E1210" t="str">
        <f>IFERROR(VLOOKUP(B1210,Players!$A$2:$E$251,4,FALSE),"")</f>
        <v>GT</v>
      </c>
      <c r="F1210">
        <f>IFERROR(VLOOKUP(B1210,Players!$A$2:$E$251,5,FALSE),"")</f>
        <v>0</v>
      </c>
      <c r="H1210" t="s">
        <v>891</v>
      </c>
    </row>
    <row r="1211" spans="1:8" x14ac:dyDescent="0.2">
      <c r="A1211" t="s">
        <v>691</v>
      </c>
      <c r="B1211" t="s">
        <v>175</v>
      </c>
      <c r="C1211" t="str">
        <f>IFERROR(VLOOKUP(B1211,Players!$A$2:$E$251,2,FALSE),"")</f>
        <v>Mohd. Arshad Khan</v>
      </c>
      <c r="D1211" t="str">
        <f>IFERROR(VLOOKUP(B1211,Players!$A$2:$E$251,3,FALSE),"")</f>
        <v>AR</v>
      </c>
      <c r="E1211" t="str">
        <f>IFERROR(VLOOKUP(B1211,Players!$A$2:$E$251,4,FALSE),"")</f>
        <v>GT</v>
      </c>
      <c r="F1211">
        <f>IFERROR(VLOOKUP(B1211,Players!$A$2:$E$251,5,FALSE),"")</f>
        <v>0</v>
      </c>
      <c r="H1211" t="s">
        <v>891</v>
      </c>
    </row>
    <row r="1212" spans="1:8" x14ac:dyDescent="0.2">
      <c r="A1212" t="s">
        <v>691</v>
      </c>
      <c r="B1212" t="s">
        <v>177</v>
      </c>
      <c r="C1212" t="str">
        <f>IFERROR(VLOOKUP(B1212,Players!$A$2:$E$251,2,FALSE),"")</f>
        <v>Sai Kishore</v>
      </c>
      <c r="D1212" t="str">
        <f>IFERROR(VLOOKUP(B1212,Players!$A$2:$E$251,3,FALSE),"")</f>
        <v>AR</v>
      </c>
      <c r="E1212" t="str">
        <f>IFERROR(VLOOKUP(B1212,Players!$A$2:$E$251,4,FALSE),"")</f>
        <v>GT</v>
      </c>
      <c r="F1212">
        <f>IFERROR(VLOOKUP(B1212,Players!$A$2:$E$251,5,FALSE),"")</f>
        <v>0</v>
      </c>
      <c r="H1212" t="s">
        <v>891</v>
      </c>
    </row>
    <row r="1213" spans="1:8" x14ac:dyDescent="0.2">
      <c r="A1213" t="s">
        <v>691</v>
      </c>
      <c r="B1213" t="s">
        <v>179</v>
      </c>
      <c r="C1213" t="str">
        <f>IFERROR(VLOOKUP(B1213,Players!$A$2:$E$251,2,FALSE),"")</f>
        <v>Jayant Yadav</v>
      </c>
      <c r="D1213" t="str">
        <f>IFERROR(VLOOKUP(B1213,Players!$A$2:$E$251,3,FALSE),"")</f>
        <v>AR</v>
      </c>
      <c r="E1213" t="str">
        <f>IFERROR(VLOOKUP(B1213,Players!$A$2:$E$251,4,FALSE),"")</f>
        <v>GT</v>
      </c>
      <c r="F1213">
        <f>IFERROR(VLOOKUP(B1213,Players!$A$2:$E$251,5,FALSE),"")</f>
        <v>0</v>
      </c>
      <c r="H1213" t="s">
        <v>891</v>
      </c>
    </row>
    <row r="1214" spans="1:8" x14ac:dyDescent="0.2">
      <c r="A1214" t="s">
        <v>691</v>
      </c>
      <c r="B1214" t="s">
        <v>181</v>
      </c>
      <c r="C1214" t="str">
        <f>IFERROR(VLOOKUP(B1214,Players!$A$2:$E$251,2,FALSE),"")</f>
        <v>Jason Holder</v>
      </c>
      <c r="D1214" t="str">
        <f>IFERROR(VLOOKUP(B1214,Players!$A$2:$E$251,3,FALSE),"")</f>
        <v>AR</v>
      </c>
      <c r="E1214" t="str">
        <f>IFERROR(VLOOKUP(B1214,Players!$A$2:$E$251,4,FALSE),"")</f>
        <v>GT</v>
      </c>
      <c r="F1214">
        <f>IFERROR(VLOOKUP(B1214,Players!$A$2:$E$251,5,FALSE),"")</f>
        <v>0</v>
      </c>
      <c r="H1214" t="s">
        <v>891</v>
      </c>
    </row>
    <row r="1215" spans="1:8" x14ac:dyDescent="0.2">
      <c r="A1215" t="s">
        <v>691</v>
      </c>
      <c r="B1215" t="s">
        <v>183</v>
      </c>
      <c r="C1215" t="str">
        <f>IFERROR(VLOOKUP(B1215,Players!$A$2:$E$251,2,FALSE),"")</f>
        <v>Rahul Tewatia</v>
      </c>
      <c r="D1215" t="str">
        <f>IFERROR(VLOOKUP(B1215,Players!$A$2:$E$251,3,FALSE),"")</f>
        <v>AR</v>
      </c>
      <c r="E1215" t="str">
        <f>IFERROR(VLOOKUP(B1215,Players!$A$2:$E$251,4,FALSE),"")</f>
        <v>GT</v>
      </c>
      <c r="F1215">
        <f>IFERROR(VLOOKUP(B1215,Players!$A$2:$E$251,5,FALSE),"")</f>
        <v>0</v>
      </c>
      <c r="H1215" t="s">
        <v>891</v>
      </c>
    </row>
    <row r="1216" spans="1:8" x14ac:dyDescent="0.2">
      <c r="A1216" t="s">
        <v>691</v>
      </c>
      <c r="B1216" t="s">
        <v>185</v>
      </c>
      <c r="C1216" t="str">
        <f>IFERROR(VLOOKUP(B1216,Players!$A$2:$E$251,2,FALSE),"")</f>
        <v>Shahrukh Khan</v>
      </c>
      <c r="D1216" t="str">
        <f>IFERROR(VLOOKUP(B1216,Players!$A$2:$E$251,3,FALSE),"")</f>
        <v>AR</v>
      </c>
      <c r="E1216" t="str">
        <f>IFERROR(VLOOKUP(B1216,Players!$A$2:$E$251,4,FALSE),"")</f>
        <v>GT</v>
      </c>
      <c r="F1216">
        <f>IFERROR(VLOOKUP(B1216,Players!$A$2:$E$251,5,FALSE),"")</f>
        <v>0</v>
      </c>
      <c r="H1216" t="s">
        <v>891</v>
      </c>
    </row>
    <row r="1217" spans="1:8" x14ac:dyDescent="0.2">
      <c r="A1217" t="s">
        <v>691</v>
      </c>
      <c r="B1217" t="s">
        <v>187</v>
      </c>
      <c r="C1217" t="str">
        <f>IFERROR(VLOOKUP(B1217,Players!$A$2:$E$251,2,FALSE),"")</f>
        <v>Kagiso Rabada</v>
      </c>
      <c r="D1217" t="str">
        <f>IFERROR(VLOOKUP(B1217,Players!$A$2:$E$251,3,FALSE),"")</f>
        <v>BWL</v>
      </c>
      <c r="E1217" t="str">
        <f>IFERROR(VLOOKUP(B1217,Players!$A$2:$E$251,4,FALSE),"")</f>
        <v>GT</v>
      </c>
      <c r="F1217">
        <f>IFERROR(VLOOKUP(B1217,Players!$A$2:$E$251,5,FALSE),"")</f>
        <v>0</v>
      </c>
      <c r="H1217" t="s">
        <v>891</v>
      </c>
    </row>
    <row r="1218" spans="1:8" x14ac:dyDescent="0.2">
      <c r="A1218" t="s">
        <v>691</v>
      </c>
      <c r="B1218" t="s">
        <v>189</v>
      </c>
      <c r="C1218" t="str">
        <f>IFERROR(VLOOKUP(B1218,Players!$A$2:$E$251,2,FALSE),"")</f>
        <v>Mohammed Siraj</v>
      </c>
      <c r="D1218" t="str">
        <f>IFERROR(VLOOKUP(B1218,Players!$A$2:$E$251,3,FALSE),"")</f>
        <v>BWL</v>
      </c>
      <c r="E1218" t="str">
        <f>IFERROR(VLOOKUP(B1218,Players!$A$2:$E$251,4,FALSE),"")</f>
        <v>GT</v>
      </c>
      <c r="F1218">
        <f>IFERROR(VLOOKUP(B1218,Players!$A$2:$E$251,5,FALSE),"")</f>
        <v>0</v>
      </c>
      <c r="H1218" t="s">
        <v>891</v>
      </c>
    </row>
    <row r="1219" spans="1:8" x14ac:dyDescent="0.2">
      <c r="A1219" t="s">
        <v>691</v>
      </c>
      <c r="B1219" t="s">
        <v>191</v>
      </c>
      <c r="C1219" t="str">
        <f>IFERROR(VLOOKUP(B1219,Players!$A$2:$E$251,2,FALSE),"")</f>
        <v>Prasidh Krishna</v>
      </c>
      <c r="D1219" t="str">
        <f>IFERROR(VLOOKUP(B1219,Players!$A$2:$E$251,3,FALSE),"")</f>
        <v>BWL</v>
      </c>
      <c r="E1219" t="str">
        <f>IFERROR(VLOOKUP(B1219,Players!$A$2:$E$251,4,FALSE),"")</f>
        <v>GT</v>
      </c>
      <c r="F1219">
        <f>IFERROR(VLOOKUP(B1219,Players!$A$2:$E$251,5,FALSE),"")</f>
        <v>0</v>
      </c>
      <c r="H1219" t="s">
        <v>891</v>
      </c>
    </row>
    <row r="1220" spans="1:8" x14ac:dyDescent="0.2">
      <c r="A1220" t="s">
        <v>691</v>
      </c>
      <c r="B1220" t="s">
        <v>193</v>
      </c>
      <c r="C1220" t="str">
        <f>IFERROR(VLOOKUP(B1220,Players!$A$2:$E$251,2,FALSE),"")</f>
        <v>Manav Suthar</v>
      </c>
      <c r="D1220" t="str">
        <f>IFERROR(VLOOKUP(B1220,Players!$A$2:$E$251,3,FALSE),"")</f>
        <v>BWL</v>
      </c>
      <c r="E1220" t="str">
        <f>IFERROR(VLOOKUP(B1220,Players!$A$2:$E$251,4,FALSE),"")</f>
        <v>GT</v>
      </c>
      <c r="F1220">
        <f>IFERROR(VLOOKUP(B1220,Players!$A$2:$E$251,5,FALSE),"")</f>
        <v>0</v>
      </c>
      <c r="H1220" t="s">
        <v>891</v>
      </c>
    </row>
    <row r="1221" spans="1:8" x14ac:dyDescent="0.2">
      <c r="A1221" t="s">
        <v>691</v>
      </c>
      <c r="B1221" t="s">
        <v>195</v>
      </c>
      <c r="C1221" t="str">
        <f>IFERROR(VLOOKUP(B1221,Players!$A$2:$E$251,2,FALSE),"")</f>
        <v>Gurnoor Singh Brar</v>
      </c>
      <c r="D1221" t="str">
        <f>IFERROR(VLOOKUP(B1221,Players!$A$2:$E$251,3,FALSE),"")</f>
        <v>BWL</v>
      </c>
      <c r="E1221" t="str">
        <f>IFERROR(VLOOKUP(B1221,Players!$A$2:$E$251,4,FALSE),"")</f>
        <v>GT</v>
      </c>
      <c r="F1221">
        <f>IFERROR(VLOOKUP(B1221,Players!$A$2:$E$251,5,FALSE),"")</f>
        <v>0</v>
      </c>
      <c r="H1221" t="s">
        <v>891</v>
      </c>
    </row>
    <row r="1222" spans="1:8" x14ac:dyDescent="0.2">
      <c r="A1222" t="s">
        <v>691</v>
      </c>
      <c r="B1222" t="s">
        <v>197</v>
      </c>
      <c r="C1222" t="str">
        <f>IFERROR(VLOOKUP(B1222,Players!$A$2:$E$251,2,FALSE),"")</f>
        <v>Ishant Sharma</v>
      </c>
      <c r="D1222" t="str">
        <f>IFERROR(VLOOKUP(B1222,Players!$A$2:$E$251,3,FALSE),"")</f>
        <v>BWL</v>
      </c>
      <c r="E1222" t="str">
        <f>IFERROR(VLOOKUP(B1222,Players!$A$2:$E$251,4,FALSE),"")</f>
        <v>GT</v>
      </c>
      <c r="F1222">
        <f>IFERROR(VLOOKUP(B1222,Players!$A$2:$E$251,5,FALSE),"")</f>
        <v>0</v>
      </c>
      <c r="H1222" t="s">
        <v>891</v>
      </c>
    </row>
    <row r="1223" spans="1:8" x14ac:dyDescent="0.2">
      <c r="A1223" t="s">
        <v>691</v>
      </c>
      <c r="B1223" t="s">
        <v>199</v>
      </c>
      <c r="C1223" t="str">
        <f>IFERROR(VLOOKUP(B1223,Players!$A$2:$E$251,2,FALSE),"")</f>
        <v>Ashok Sharma</v>
      </c>
      <c r="D1223" t="str">
        <f>IFERROR(VLOOKUP(B1223,Players!$A$2:$E$251,3,FALSE),"")</f>
        <v>BWL</v>
      </c>
      <c r="E1223" t="str">
        <f>IFERROR(VLOOKUP(B1223,Players!$A$2:$E$251,4,FALSE),"")</f>
        <v>GT</v>
      </c>
      <c r="F1223">
        <f>IFERROR(VLOOKUP(B1223,Players!$A$2:$E$251,5,FALSE),"")</f>
        <v>0</v>
      </c>
      <c r="H1223" t="s">
        <v>891</v>
      </c>
    </row>
    <row r="1224" spans="1:8" x14ac:dyDescent="0.2">
      <c r="A1224" t="s">
        <v>691</v>
      </c>
      <c r="B1224" t="s">
        <v>201</v>
      </c>
      <c r="C1224" t="str">
        <f>IFERROR(VLOOKUP(B1224,Players!$A$2:$E$251,2,FALSE),"")</f>
        <v>Luke Wood</v>
      </c>
      <c r="D1224" t="str">
        <f>IFERROR(VLOOKUP(B1224,Players!$A$2:$E$251,3,FALSE),"")</f>
        <v>BWL</v>
      </c>
      <c r="E1224" t="str">
        <f>IFERROR(VLOOKUP(B1224,Players!$A$2:$E$251,4,FALSE),"")</f>
        <v>GT</v>
      </c>
      <c r="F1224">
        <f>IFERROR(VLOOKUP(B1224,Players!$A$2:$E$251,5,FALSE),"")</f>
        <v>0</v>
      </c>
      <c r="H1224" t="s">
        <v>891</v>
      </c>
    </row>
    <row r="1225" spans="1:8" x14ac:dyDescent="0.2">
      <c r="A1225" t="s">
        <v>691</v>
      </c>
      <c r="B1225" t="s">
        <v>203</v>
      </c>
      <c r="C1225" t="str">
        <f>IFERROR(VLOOKUP(B1225,Players!$A$2:$E$251,2,FALSE),"")</f>
        <v>Kulwant Khejroliya</v>
      </c>
      <c r="D1225" t="str">
        <f>IFERROR(VLOOKUP(B1225,Players!$A$2:$E$251,3,FALSE),"")</f>
        <v>BWL</v>
      </c>
      <c r="E1225" t="str">
        <f>IFERROR(VLOOKUP(B1225,Players!$A$2:$E$251,4,FALSE),"")</f>
        <v>GT</v>
      </c>
      <c r="F1225">
        <f>IFERROR(VLOOKUP(B1225,Players!$A$2:$E$251,5,FALSE),"")</f>
        <v>0</v>
      </c>
      <c r="H1225" t="s">
        <v>891</v>
      </c>
    </row>
    <row r="1226" spans="1:8" x14ac:dyDescent="0.2">
      <c r="A1226" t="s">
        <v>691</v>
      </c>
      <c r="B1226" t="s">
        <v>205</v>
      </c>
      <c r="C1226" t="str">
        <f>IFERROR(VLOOKUP(B1226,Players!$A$2:$E$251,2,FALSE),"")</f>
        <v>Rashid Khan</v>
      </c>
      <c r="D1226" t="str">
        <f>IFERROR(VLOOKUP(B1226,Players!$A$2:$E$251,3,FALSE),"")</f>
        <v>BWL</v>
      </c>
      <c r="E1226" t="str">
        <f>IFERROR(VLOOKUP(B1226,Players!$A$2:$E$251,4,FALSE),"")</f>
        <v>GT</v>
      </c>
      <c r="F1226">
        <f>IFERROR(VLOOKUP(B1226,Players!$A$2:$E$251,5,FALSE),"")</f>
        <v>0</v>
      </c>
      <c r="H1226" t="s">
        <v>891</v>
      </c>
    </row>
    <row r="1227" spans="1:8" x14ac:dyDescent="0.2">
      <c r="A1227" t="s">
        <v>691</v>
      </c>
      <c r="B1227" t="s">
        <v>207</v>
      </c>
      <c r="C1227" t="str">
        <f>IFERROR(VLOOKUP(B1227,Players!$A$2:$E$251,2,FALSE),"")</f>
        <v>Ajinkya Rahane</v>
      </c>
      <c r="D1227" t="str">
        <f>IFERROR(VLOOKUP(B1227,Players!$A$2:$E$251,3,FALSE),"")</f>
        <v>BAT</v>
      </c>
      <c r="E1227" t="str">
        <f>IFERROR(VLOOKUP(B1227,Players!$A$2:$E$251,4,FALSE),"")</f>
        <v>KKR</v>
      </c>
      <c r="F1227">
        <f>IFERROR(VLOOKUP(B1227,Players!$A$2:$E$251,5,FALSE),"")</f>
        <v>0</v>
      </c>
      <c r="H1227" t="s">
        <v>887</v>
      </c>
    </row>
    <row r="1228" spans="1:8" x14ac:dyDescent="0.2">
      <c r="A1228" t="s">
        <v>691</v>
      </c>
      <c r="B1228" t="s">
        <v>211</v>
      </c>
      <c r="C1228" t="str">
        <f>IFERROR(VLOOKUP(B1228,Players!$A$2:$E$251,2,FALSE),"")</f>
        <v>Rinku Singh</v>
      </c>
      <c r="D1228" t="str">
        <f>IFERROR(VLOOKUP(B1228,Players!$A$2:$E$251,3,FALSE),"")</f>
        <v>BAT</v>
      </c>
      <c r="E1228" t="str">
        <f>IFERROR(VLOOKUP(B1228,Players!$A$2:$E$251,4,FALSE),"")</f>
        <v>KKR</v>
      </c>
      <c r="F1228">
        <f>IFERROR(VLOOKUP(B1228,Players!$A$2:$E$251,5,FALSE),"")</f>
        <v>0</v>
      </c>
      <c r="H1228" t="s">
        <v>887</v>
      </c>
    </row>
    <row r="1229" spans="1:8" x14ac:dyDescent="0.2">
      <c r="A1229" t="s">
        <v>691</v>
      </c>
      <c r="B1229" t="s">
        <v>213</v>
      </c>
      <c r="C1229" t="str">
        <f>IFERROR(VLOOKUP(B1229,Players!$A$2:$E$251,2,FALSE),"")</f>
        <v>Angkrish Raghuvanshi</v>
      </c>
      <c r="D1229" t="str">
        <f>IFERROR(VLOOKUP(B1229,Players!$A$2:$E$251,3,FALSE),"")</f>
        <v>BAT</v>
      </c>
      <c r="E1229" t="str">
        <f>IFERROR(VLOOKUP(B1229,Players!$A$2:$E$251,4,FALSE),"")</f>
        <v>KKR</v>
      </c>
      <c r="F1229">
        <f>IFERROR(VLOOKUP(B1229,Players!$A$2:$E$251,5,FALSE),"")</f>
        <v>0</v>
      </c>
      <c r="H1229" t="s">
        <v>887</v>
      </c>
    </row>
    <row r="1230" spans="1:8" x14ac:dyDescent="0.2">
      <c r="A1230" t="s">
        <v>691</v>
      </c>
      <c r="B1230" t="s">
        <v>215</v>
      </c>
      <c r="C1230" t="str">
        <f>IFERROR(VLOOKUP(B1230,Players!$A$2:$E$251,2,FALSE),"")</f>
        <v>Manish Pandey</v>
      </c>
      <c r="D1230" t="str">
        <f>IFERROR(VLOOKUP(B1230,Players!$A$2:$E$251,3,FALSE),"")</f>
        <v>BAT</v>
      </c>
      <c r="E1230" t="str">
        <f>IFERROR(VLOOKUP(B1230,Players!$A$2:$E$251,4,FALSE),"")</f>
        <v>KKR</v>
      </c>
      <c r="F1230">
        <f>IFERROR(VLOOKUP(B1230,Players!$A$2:$E$251,5,FALSE),"")</f>
        <v>0</v>
      </c>
      <c r="H1230" t="s">
        <v>887</v>
      </c>
    </row>
    <row r="1231" spans="1:8" x14ac:dyDescent="0.2">
      <c r="A1231" t="s">
        <v>691</v>
      </c>
      <c r="B1231" t="s">
        <v>217</v>
      </c>
      <c r="C1231" t="str">
        <f>IFERROR(VLOOKUP(B1231,Players!$A$2:$E$251,2,FALSE),"")</f>
        <v>Finn Allen</v>
      </c>
      <c r="D1231" t="str">
        <f>IFERROR(VLOOKUP(B1231,Players!$A$2:$E$251,3,FALSE),"")</f>
        <v>WK</v>
      </c>
      <c r="E1231" t="str">
        <f>IFERROR(VLOOKUP(B1231,Players!$A$2:$E$251,4,FALSE),"")</f>
        <v>KKR</v>
      </c>
      <c r="F1231">
        <f>IFERROR(VLOOKUP(B1231,Players!$A$2:$E$251,5,FALSE),"")</f>
        <v>0</v>
      </c>
      <c r="H1231" t="s">
        <v>887</v>
      </c>
    </row>
    <row r="1232" spans="1:8" x14ac:dyDescent="0.2">
      <c r="A1232" t="s">
        <v>691</v>
      </c>
      <c r="B1232" t="s">
        <v>219</v>
      </c>
      <c r="C1232" t="str">
        <f>IFERROR(VLOOKUP(B1232,Players!$A$2:$E$251,2,FALSE),"")</f>
        <v>Tejasvi Singh</v>
      </c>
      <c r="D1232" t="str">
        <f>IFERROR(VLOOKUP(B1232,Players!$A$2:$E$251,3,FALSE),"")</f>
        <v>WK</v>
      </c>
      <c r="E1232" t="str">
        <f>IFERROR(VLOOKUP(B1232,Players!$A$2:$E$251,4,FALSE),"")</f>
        <v>KKR</v>
      </c>
      <c r="F1232">
        <f>IFERROR(VLOOKUP(B1232,Players!$A$2:$E$251,5,FALSE),"")</f>
        <v>0</v>
      </c>
      <c r="H1232" t="s">
        <v>887</v>
      </c>
    </row>
    <row r="1233" spans="1:8" x14ac:dyDescent="0.2">
      <c r="A1233" t="s">
        <v>691</v>
      </c>
      <c r="B1233" t="s">
        <v>221</v>
      </c>
      <c r="C1233" t="str">
        <f>IFERROR(VLOOKUP(B1233,Players!$A$2:$E$251,2,FALSE),"")</f>
        <v>Rahul Tripathi</v>
      </c>
      <c r="D1233" t="str">
        <f>IFERROR(VLOOKUP(B1233,Players!$A$2:$E$251,3,FALSE),"")</f>
        <v>BAT</v>
      </c>
      <c r="E1233" t="str">
        <f>IFERROR(VLOOKUP(B1233,Players!$A$2:$E$251,4,FALSE),"")</f>
        <v>KKR</v>
      </c>
      <c r="F1233">
        <f>IFERROR(VLOOKUP(B1233,Players!$A$2:$E$251,5,FALSE),"")</f>
        <v>0</v>
      </c>
      <c r="H1233" t="s">
        <v>887</v>
      </c>
    </row>
    <row r="1234" spans="1:8" x14ac:dyDescent="0.2">
      <c r="A1234" t="s">
        <v>691</v>
      </c>
      <c r="B1234" t="s">
        <v>223</v>
      </c>
      <c r="C1234" t="str">
        <f>IFERROR(VLOOKUP(B1234,Players!$A$2:$E$251,2,FALSE),"")</f>
        <v>Tim Seifert</v>
      </c>
      <c r="D1234" t="str">
        <f>IFERROR(VLOOKUP(B1234,Players!$A$2:$E$251,3,FALSE),"")</f>
        <v>WK</v>
      </c>
      <c r="E1234" t="str">
        <f>IFERROR(VLOOKUP(B1234,Players!$A$2:$E$251,4,FALSE),"")</f>
        <v>KKR</v>
      </c>
      <c r="F1234">
        <f>IFERROR(VLOOKUP(B1234,Players!$A$2:$E$251,5,FALSE),"")</f>
        <v>0</v>
      </c>
      <c r="H1234" t="s">
        <v>887</v>
      </c>
    </row>
    <row r="1235" spans="1:8" x14ac:dyDescent="0.2">
      <c r="A1235" t="s">
        <v>691</v>
      </c>
      <c r="B1235" t="s">
        <v>225</v>
      </c>
      <c r="C1235" t="str">
        <f>IFERROR(VLOOKUP(B1235,Players!$A$2:$E$251,2,FALSE),"")</f>
        <v>Rovman Powell</v>
      </c>
      <c r="D1235" t="str">
        <f>IFERROR(VLOOKUP(B1235,Players!$A$2:$E$251,3,FALSE),"")</f>
        <v>BAT</v>
      </c>
      <c r="E1235" t="str">
        <f>IFERROR(VLOOKUP(B1235,Players!$A$2:$E$251,4,FALSE),"")</f>
        <v>KKR</v>
      </c>
      <c r="F1235">
        <f>IFERROR(VLOOKUP(B1235,Players!$A$2:$E$251,5,FALSE),"")</f>
        <v>0</v>
      </c>
      <c r="H1235" t="s">
        <v>887</v>
      </c>
    </row>
    <row r="1236" spans="1:8" x14ac:dyDescent="0.2">
      <c r="A1236" t="s">
        <v>691</v>
      </c>
      <c r="B1236" t="s">
        <v>227</v>
      </c>
      <c r="C1236" t="str">
        <f>IFERROR(VLOOKUP(B1236,Players!$A$2:$E$251,2,FALSE),"")</f>
        <v>Anukul Roy</v>
      </c>
      <c r="D1236" t="str">
        <f>IFERROR(VLOOKUP(B1236,Players!$A$2:$E$251,3,FALSE),"")</f>
        <v>AR</v>
      </c>
      <c r="E1236" t="str">
        <f>IFERROR(VLOOKUP(B1236,Players!$A$2:$E$251,4,FALSE),"")</f>
        <v>KKR</v>
      </c>
      <c r="F1236">
        <f>IFERROR(VLOOKUP(B1236,Players!$A$2:$E$251,5,FALSE),"")</f>
        <v>0</v>
      </c>
      <c r="H1236" t="s">
        <v>887</v>
      </c>
    </row>
    <row r="1237" spans="1:8" x14ac:dyDescent="0.2">
      <c r="A1237" t="s">
        <v>691</v>
      </c>
      <c r="B1237" t="s">
        <v>229</v>
      </c>
      <c r="C1237" t="str">
        <f>IFERROR(VLOOKUP(B1237,Players!$A$2:$E$251,2,FALSE),"")</f>
        <v>Cameron Green</v>
      </c>
      <c r="D1237" t="str">
        <f>IFERROR(VLOOKUP(B1237,Players!$A$2:$E$251,3,FALSE),"")</f>
        <v>AR</v>
      </c>
      <c r="E1237" t="str">
        <f>IFERROR(VLOOKUP(B1237,Players!$A$2:$E$251,4,FALSE),"")</f>
        <v>KKR</v>
      </c>
      <c r="F1237">
        <f>IFERROR(VLOOKUP(B1237,Players!$A$2:$E$251,5,FALSE),"")</f>
        <v>0</v>
      </c>
      <c r="H1237" t="s">
        <v>887</v>
      </c>
    </row>
    <row r="1238" spans="1:8" x14ac:dyDescent="0.2">
      <c r="A1238" t="s">
        <v>691</v>
      </c>
      <c r="B1238" t="s">
        <v>231</v>
      </c>
      <c r="C1238" t="str">
        <f>IFERROR(VLOOKUP(B1238,Players!$A$2:$E$251,2,FALSE),"")</f>
        <v>Sarthak Ranjan</v>
      </c>
      <c r="D1238" t="str">
        <f>IFERROR(VLOOKUP(B1238,Players!$A$2:$E$251,3,FALSE),"")</f>
        <v>AR</v>
      </c>
      <c r="E1238" t="str">
        <f>IFERROR(VLOOKUP(B1238,Players!$A$2:$E$251,4,FALSE),"")</f>
        <v>KKR</v>
      </c>
      <c r="F1238">
        <f>IFERROR(VLOOKUP(B1238,Players!$A$2:$E$251,5,FALSE),"")</f>
        <v>0</v>
      </c>
      <c r="H1238" t="s">
        <v>887</v>
      </c>
    </row>
    <row r="1239" spans="1:8" x14ac:dyDescent="0.2">
      <c r="A1239" t="s">
        <v>691</v>
      </c>
      <c r="B1239" t="s">
        <v>233</v>
      </c>
      <c r="C1239" t="str">
        <f>IFERROR(VLOOKUP(B1239,Players!$A$2:$E$251,2,FALSE),"")</f>
        <v>Daksh Kamra</v>
      </c>
      <c r="D1239" t="str">
        <f>IFERROR(VLOOKUP(B1239,Players!$A$2:$E$251,3,FALSE),"")</f>
        <v>AR</v>
      </c>
      <c r="E1239" t="str">
        <f>IFERROR(VLOOKUP(B1239,Players!$A$2:$E$251,4,FALSE),"")</f>
        <v>KKR</v>
      </c>
      <c r="F1239">
        <f>IFERROR(VLOOKUP(B1239,Players!$A$2:$E$251,5,FALSE),"")</f>
        <v>0</v>
      </c>
      <c r="H1239" t="s">
        <v>887</v>
      </c>
    </row>
    <row r="1240" spans="1:8" x14ac:dyDescent="0.2">
      <c r="A1240" t="s">
        <v>691</v>
      </c>
      <c r="B1240" t="s">
        <v>235</v>
      </c>
      <c r="C1240" t="str">
        <f>IFERROR(VLOOKUP(B1240,Players!$A$2:$E$251,2,FALSE),"")</f>
        <v>Rachin Ravindra</v>
      </c>
      <c r="D1240" t="str">
        <f>IFERROR(VLOOKUP(B1240,Players!$A$2:$E$251,3,FALSE),"")</f>
        <v>AR</v>
      </c>
      <c r="E1240" t="str">
        <f>IFERROR(VLOOKUP(B1240,Players!$A$2:$E$251,4,FALSE),"")</f>
        <v>KKR</v>
      </c>
      <c r="F1240">
        <f>IFERROR(VLOOKUP(B1240,Players!$A$2:$E$251,5,FALSE),"")</f>
        <v>0</v>
      </c>
      <c r="H1240" t="s">
        <v>887</v>
      </c>
    </row>
    <row r="1241" spans="1:8" x14ac:dyDescent="0.2">
      <c r="A1241" t="s">
        <v>691</v>
      </c>
      <c r="B1241" t="s">
        <v>237</v>
      </c>
      <c r="C1241" t="str">
        <f>IFERROR(VLOOKUP(B1241,Players!$A$2:$E$251,2,FALSE),"")</f>
        <v>Ramandeep Singh</v>
      </c>
      <c r="D1241" t="str">
        <f>IFERROR(VLOOKUP(B1241,Players!$A$2:$E$251,3,FALSE),"")</f>
        <v>AR</v>
      </c>
      <c r="E1241" t="str">
        <f>IFERROR(VLOOKUP(B1241,Players!$A$2:$E$251,4,FALSE),"")</f>
        <v>KKR</v>
      </c>
      <c r="F1241">
        <f>IFERROR(VLOOKUP(B1241,Players!$A$2:$E$251,5,FALSE),"")</f>
        <v>0</v>
      </c>
      <c r="H1241" t="s">
        <v>887</v>
      </c>
    </row>
    <row r="1242" spans="1:8" x14ac:dyDescent="0.2">
      <c r="A1242" t="s">
        <v>691</v>
      </c>
      <c r="B1242" t="s">
        <v>239</v>
      </c>
      <c r="C1242" t="str">
        <f>IFERROR(VLOOKUP(B1242,Players!$A$2:$E$251,2,FALSE),"")</f>
        <v>Sunil Narine</v>
      </c>
      <c r="D1242" t="str">
        <f>IFERROR(VLOOKUP(B1242,Players!$A$2:$E$251,3,FALSE),"")</f>
        <v>AR</v>
      </c>
      <c r="E1242" t="str">
        <f>IFERROR(VLOOKUP(B1242,Players!$A$2:$E$251,4,FALSE),"")</f>
        <v>KKR</v>
      </c>
      <c r="F1242">
        <f>IFERROR(VLOOKUP(B1242,Players!$A$2:$E$251,5,FALSE),"")</f>
        <v>0</v>
      </c>
      <c r="H1242" t="s">
        <v>887</v>
      </c>
    </row>
    <row r="1243" spans="1:8" x14ac:dyDescent="0.2">
      <c r="A1243" t="s">
        <v>691</v>
      </c>
      <c r="B1243" t="s">
        <v>241</v>
      </c>
      <c r="C1243" t="str">
        <f>IFERROR(VLOOKUP(B1243,Players!$A$2:$E$251,2,FALSE),"")</f>
        <v>Blessing Muzarabani</v>
      </c>
      <c r="D1243" t="str">
        <f>IFERROR(VLOOKUP(B1243,Players!$A$2:$E$251,3,FALSE),"")</f>
        <v>BWL</v>
      </c>
      <c r="E1243" t="str">
        <f>IFERROR(VLOOKUP(B1243,Players!$A$2:$E$251,4,FALSE),"")</f>
        <v>KKR</v>
      </c>
      <c r="F1243">
        <f>IFERROR(VLOOKUP(B1243,Players!$A$2:$E$251,5,FALSE),"")</f>
        <v>0</v>
      </c>
      <c r="H1243" t="s">
        <v>887</v>
      </c>
    </row>
    <row r="1244" spans="1:8" x14ac:dyDescent="0.2">
      <c r="A1244" t="s">
        <v>691</v>
      </c>
      <c r="B1244" t="s">
        <v>243</v>
      </c>
      <c r="C1244" t="str">
        <f>IFERROR(VLOOKUP(B1244,Players!$A$2:$E$251,2,FALSE),"")</f>
        <v>Vaibhav Arora</v>
      </c>
      <c r="D1244" t="str">
        <f>IFERROR(VLOOKUP(B1244,Players!$A$2:$E$251,3,FALSE),"")</f>
        <v>BWL</v>
      </c>
      <c r="E1244" t="str">
        <f>IFERROR(VLOOKUP(B1244,Players!$A$2:$E$251,4,FALSE),"")</f>
        <v>KKR</v>
      </c>
      <c r="F1244">
        <f>IFERROR(VLOOKUP(B1244,Players!$A$2:$E$251,5,FALSE),"")</f>
        <v>0</v>
      </c>
      <c r="H1244" t="s">
        <v>887</v>
      </c>
    </row>
    <row r="1245" spans="1:8" x14ac:dyDescent="0.2">
      <c r="A1245" t="s">
        <v>691</v>
      </c>
      <c r="B1245" t="s">
        <v>245</v>
      </c>
      <c r="C1245" t="str">
        <f>IFERROR(VLOOKUP(B1245,Players!$A$2:$E$251,2,FALSE),"")</f>
        <v>Matheesha Pathirana</v>
      </c>
      <c r="D1245" t="str">
        <f>IFERROR(VLOOKUP(B1245,Players!$A$2:$E$251,3,FALSE),"")</f>
        <v>BWL</v>
      </c>
      <c r="E1245" t="str">
        <f>IFERROR(VLOOKUP(B1245,Players!$A$2:$E$251,4,FALSE),"")</f>
        <v>KKR</v>
      </c>
      <c r="F1245">
        <f>IFERROR(VLOOKUP(B1245,Players!$A$2:$E$251,5,FALSE),"")</f>
        <v>0</v>
      </c>
      <c r="H1245" t="s">
        <v>887</v>
      </c>
    </row>
    <row r="1246" spans="1:8" x14ac:dyDescent="0.2">
      <c r="A1246" t="s">
        <v>691</v>
      </c>
      <c r="B1246" t="s">
        <v>247</v>
      </c>
      <c r="C1246" t="str">
        <f>IFERROR(VLOOKUP(B1246,Players!$A$2:$E$251,2,FALSE),"")</f>
        <v>Kartik Tyagi</v>
      </c>
      <c r="D1246" t="str">
        <f>IFERROR(VLOOKUP(B1246,Players!$A$2:$E$251,3,FALSE),"")</f>
        <v>BWL</v>
      </c>
      <c r="E1246" t="str">
        <f>IFERROR(VLOOKUP(B1246,Players!$A$2:$E$251,4,FALSE),"")</f>
        <v>KKR</v>
      </c>
      <c r="F1246">
        <f>IFERROR(VLOOKUP(B1246,Players!$A$2:$E$251,5,FALSE),"")</f>
        <v>0</v>
      </c>
      <c r="H1246" t="s">
        <v>887</v>
      </c>
    </row>
    <row r="1247" spans="1:8" x14ac:dyDescent="0.2">
      <c r="A1247" t="s">
        <v>691</v>
      </c>
      <c r="B1247" t="s">
        <v>249</v>
      </c>
      <c r="C1247" t="str">
        <f>IFERROR(VLOOKUP(B1247,Players!$A$2:$E$251,2,FALSE),"")</f>
        <v>Prashant Solanki</v>
      </c>
      <c r="D1247" t="str">
        <f>IFERROR(VLOOKUP(B1247,Players!$A$2:$E$251,3,FALSE),"")</f>
        <v>BWL</v>
      </c>
      <c r="E1247" t="str">
        <f>IFERROR(VLOOKUP(B1247,Players!$A$2:$E$251,4,FALSE),"")</f>
        <v>KKR</v>
      </c>
      <c r="F1247">
        <f>IFERROR(VLOOKUP(B1247,Players!$A$2:$E$251,5,FALSE),"")</f>
        <v>0</v>
      </c>
      <c r="H1247" t="s">
        <v>887</v>
      </c>
    </row>
    <row r="1248" spans="1:8" x14ac:dyDescent="0.2">
      <c r="A1248" t="s">
        <v>691</v>
      </c>
      <c r="B1248" t="s">
        <v>251</v>
      </c>
      <c r="C1248" t="str">
        <f>IFERROR(VLOOKUP(B1248,Players!$A$2:$E$251,2,FALSE),"")</f>
        <v>Saurabh Dubey</v>
      </c>
      <c r="D1248" t="str">
        <f>IFERROR(VLOOKUP(B1248,Players!$A$2:$E$251,3,FALSE),"")</f>
        <v>BWL</v>
      </c>
      <c r="E1248" t="str">
        <f>IFERROR(VLOOKUP(B1248,Players!$A$2:$E$251,4,FALSE),"")</f>
        <v>KKR</v>
      </c>
      <c r="F1248">
        <f>IFERROR(VLOOKUP(B1248,Players!$A$2:$E$251,5,FALSE),"")</f>
        <v>0</v>
      </c>
      <c r="H1248" t="s">
        <v>887</v>
      </c>
    </row>
    <row r="1249" spans="1:8" x14ac:dyDescent="0.2">
      <c r="A1249" t="s">
        <v>691</v>
      </c>
      <c r="B1249" t="s">
        <v>253</v>
      </c>
      <c r="C1249" t="str">
        <f>IFERROR(VLOOKUP(B1249,Players!$A$2:$E$251,2,FALSE),"")</f>
        <v>Navdeep Saini</v>
      </c>
      <c r="D1249" t="str">
        <f>IFERROR(VLOOKUP(B1249,Players!$A$2:$E$251,3,FALSE),"")</f>
        <v>BWL</v>
      </c>
      <c r="E1249" t="str">
        <f>IFERROR(VLOOKUP(B1249,Players!$A$2:$E$251,4,FALSE),"")</f>
        <v>KKR</v>
      </c>
      <c r="F1249">
        <f>IFERROR(VLOOKUP(B1249,Players!$A$2:$E$251,5,FALSE),"")</f>
        <v>0</v>
      </c>
      <c r="H1249" t="s">
        <v>887</v>
      </c>
    </row>
    <row r="1250" spans="1:8" x14ac:dyDescent="0.2">
      <c r="A1250" t="s">
        <v>691</v>
      </c>
      <c r="B1250" t="s">
        <v>255</v>
      </c>
      <c r="C1250" t="str">
        <f>IFERROR(VLOOKUP(B1250,Players!$A$2:$E$251,2,FALSE),"")</f>
        <v>Umran Malik</v>
      </c>
      <c r="D1250" t="str">
        <f>IFERROR(VLOOKUP(B1250,Players!$A$2:$E$251,3,FALSE),"")</f>
        <v>BWL</v>
      </c>
      <c r="E1250" t="str">
        <f>IFERROR(VLOOKUP(B1250,Players!$A$2:$E$251,4,FALSE),"")</f>
        <v>KKR</v>
      </c>
      <c r="F1250">
        <f>IFERROR(VLOOKUP(B1250,Players!$A$2:$E$251,5,FALSE),"")</f>
        <v>0</v>
      </c>
      <c r="H1250" t="s">
        <v>887</v>
      </c>
    </row>
    <row r="1251" spans="1:8" x14ac:dyDescent="0.2">
      <c r="A1251" t="s">
        <v>691</v>
      </c>
      <c r="B1251" t="s">
        <v>257</v>
      </c>
      <c r="C1251" t="str">
        <f>IFERROR(VLOOKUP(B1251,Players!$A$2:$E$251,2,FALSE),"")</f>
        <v>Varun Chakaravarthy</v>
      </c>
      <c r="D1251" t="str">
        <f>IFERROR(VLOOKUP(B1251,Players!$A$2:$E$251,3,FALSE),"")</f>
        <v>BWL</v>
      </c>
      <c r="E1251" t="str">
        <f>IFERROR(VLOOKUP(B1251,Players!$A$2:$E$251,4,FALSE),"")</f>
        <v>KKR</v>
      </c>
      <c r="F1251">
        <f>IFERROR(VLOOKUP(B1251,Players!$A$2:$E$251,5,FALSE),"")</f>
        <v>0</v>
      </c>
      <c r="H1251" t="s">
        <v>887</v>
      </c>
    </row>
    <row r="1252" spans="1:8" x14ac:dyDescent="0.2">
      <c r="A1252" t="s">
        <v>696</v>
      </c>
      <c r="B1252" t="s">
        <v>467</v>
      </c>
      <c r="C1252" t="str">
        <f>IFERROR(VLOOKUP(B1252,Players!$A$2:$E$251,2,FALSE),"")</f>
        <v>Rajat Patidar</v>
      </c>
      <c r="D1252" t="str">
        <f>IFERROR(VLOOKUP(B1252,Players!$A$2:$E$251,3,FALSE),"")</f>
        <v>BAT</v>
      </c>
      <c r="E1252" t="str">
        <f>IFERROR(VLOOKUP(B1252,Players!$A$2:$E$251,4,FALSE),"")</f>
        <v>RCB</v>
      </c>
      <c r="F1252">
        <f>IFERROR(VLOOKUP(B1252,Players!$A$2:$E$251,5,FALSE),"")</f>
        <v>0</v>
      </c>
      <c r="H1252" t="s">
        <v>884</v>
      </c>
    </row>
    <row r="1253" spans="1:8" x14ac:dyDescent="0.2">
      <c r="A1253" t="s">
        <v>696</v>
      </c>
      <c r="B1253" t="s">
        <v>471</v>
      </c>
      <c r="C1253" t="str">
        <f>IFERROR(VLOOKUP(B1253,Players!$A$2:$E$251,2,FALSE),"")</f>
        <v>Devdutt Padikkal</v>
      </c>
      <c r="D1253" t="str">
        <f>IFERROR(VLOOKUP(B1253,Players!$A$2:$E$251,3,FALSE),"")</f>
        <v>BAT</v>
      </c>
      <c r="E1253" t="str">
        <f>IFERROR(VLOOKUP(B1253,Players!$A$2:$E$251,4,FALSE),"")</f>
        <v>RCB</v>
      </c>
      <c r="F1253">
        <f>IFERROR(VLOOKUP(B1253,Players!$A$2:$E$251,5,FALSE),"")</f>
        <v>0</v>
      </c>
      <c r="H1253" t="s">
        <v>884</v>
      </c>
    </row>
    <row r="1254" spans="1:8" x14ac:dyDescent="0.2">
      <c r="A1254" t="s">
        <v>696</v>
      </c>
      <c r="B1254" t="s">
        <v>473</v>
      </c>
      <c r="C1254" t="str">
        <f>IFERROR(VLOOKUP(B1254,Players!$A$2:$E$251,2,FALSE),"")</f>
        <v>Virat Kohli</v>
      </c>
      <c r="D1254" t="str">
        <f>IFERROR(VLOOKUP(B1254,Players!$A$2:$E$251,3,FALSE),"")</f>
        <v>BAT</v>
      </c>
      <c r="E1254" t="str">
        <f>IFERROR(VLOOKUP(B1254,Players!$A$2:$E$251,4,FALSE),"")</f>
        <v>RCB</v>
      </c>
      <c r="F1254">
        <f>IFERROR(VLOOKUP(B1254,Players!$A$2:$E$251,5,FALSE),"")</f>
        <v>0</v>
      </c>
      <c r="H1254" t="s">
        <v>884</v>
      </c>
    </row>
    <row r="1255" spans="1:8" x14ac:dyDescent="0.2">
      <c r="A1255" t="s">
        <v>696</v>
      </c>
      <c r="B1255" t="s">
        <v>475</v>
      </c>
      <c r="C1255" t="str">
        <f>IFERROR(VLOOKUP(B1255,Players!$A$2:$E$251,2,FALSE),"")</f>
        <v>Phil Salt</v>
      </c>
      <c r="D1255" t="str">
        <f>IFERROR(VLOOKUP(B1255,Players!$A$2:$E$251,3,FALSE),"")</f>
        <v>WK</v>
      </c>
      <c r="E1255" t="str">
        <f>IFERROR(VLOOKUP(B1255,Players!$A$2:$E$251,4,FALSE),"")</f>
        <v>RCB</v>
      </c>
      <c r="F1255">
        <f>IFERROR(VLOOKUP(B1255,Players!$A$2:$E$251,5,FALSE),"")</f>
        <v>0</v>
      </c>
      <c r="H1255" t="s">
        <v>884</v>
      </c>
    </row>
    <row r="1256" spans="1:8" x14ac:dyDescent="0.2">
      <c r="A1256" t="s">
        <v>696</v>
      </c>
      <c r="B1256" t="s">
        <v>477</v>
      </c>
      <c r="C1256" t="str">
        <f>IFERROR(VLOOKUP(B1256,Players!$A$2:$E$251,2,FALSE),"")</f>
        <v>Jitesh Sharma</v>
      </c>
      <c r="D1256" t="str">
        <f>IFERROR(VLOOKUP(B1256,Players!$A$2:$E$251,3,FALSE),"")</f>
        <v>WK</v>
      </c>
      <c r="E1256" t="str">
        <f>IFERROR(VLOOKUP(B1256,Players!$A$2:$E$251,4,FALSE),"")</f>
        <v>RCB</v>
      </c>
      <c r="F1256">
        <f>IFERROR(VLOOKUP(B1256,Players!$A$2:$E$251,5,FALSE),"")</f>
        <v>0</v>
      </c>
      <c r="H1256" t="s">
        <v>884</v>
      </c>
    </row>
    <row r="1257" spans="1:8" x14ac:dyDescent="0.2">
      <c r="A1257" t="s">
        <v>696</v>
      </c>
      <c r="B1257" t="s">
        <v>479</v>
      </c>
      <c r="C1257" t="str">
        <f>IFERROR(VLOOKUP(B1257,Players!$A$2:$E$251,2,FALSE),"")</f>
        <v>Jordan Cox</v>
      </c>
      <c r="D1257" t="str">
        <f>IFERROR(VLOOKUP(B1257,Players!$A$2:$E$251,3,FALSE),"")</f>
        <v>WK</v>
      </c>
      <c r="E1257" t="str">
        <f>IFERROR(VLOOKUP(B1257,Players!$A$2:$E$251,4,FALSE),"")</f>
        <v>RCB</v>
      </c>
      <c r="F1257">
        <f>IFERROR(VLOOKUP(B1257,Players!$A$2:$E$251,5,FALSE),"")</f>
        <v>0</v>
      </c>
      <c r="H1257" t="s">
        <v>884</v>
      </c>
    </row>
    <row r="1258" spans="1:8" x14ac:dyDescent="0.2">
      <c r="A1258" t="s">
        <v>696</v>
      </c>
      <c r="B1258" t="s">
        <v>481</v>
      </c>
      <c r="C1258" t="str">
        <f>IFERROR(VLOOKUP(B1258,Players!$A$2:$E$251,2,FALSE),"")</f>
        <v>Krunal Pandya</v>
      </c>
      <c r="D1258" t="str">
        <f>IFERROR(VLOOKUP(B1258,Players!$A$2:$E$251,3,FALSE),"")</f>
        <v>AR</v>
      </c>
      <c r="E1258" t="str">
        <f>IFERROR(VLOOKUP(B1258,Players!$A$2:$E$251,4,FALSE),"")</f>
        <v>RCB</v>
      </c>
      <c r="F1258">
        <f>IFERROR(VLOOKUP(B1258,Players!$A$2:$E$251,5,FALSE),"")</f>
        <v>0</v>
      </c>
      <c r="H1258" t="s">
        <v>884</v>
      </c>
    </row>
    <row r="1259" spans="1:8" x14ac:dyDescent="0.2">
      <c r="A1259" t="s">
        <v>696</v>
      </c>
      <c r="B1259" t="s">
        <v>483</v>
      </c>
      <c r="C1259" t="str">
        <f>IFERROR(VLOOKUP(B1259,Players!$A$2:$E$251,2,FALSE),"")</f>
        <v>Swapnil Singh</v>
      </c>
      <c r="D1259" t="str">
        <f>IFERROR(VLOOKUP(B1259,Players!$A$2:$E$251,3,FALSE),"")</f>
        <v>AR</v>
      </c>
      <c r="E1259" t="str">
        <f>IFERROR(VLOOKUP(B1259,Players!$A$2:$E$251,4,FALSE),"")</f>
        <v>RCB</v>
      </c>
      <c r="F1259">
        <f>IFERROR(VLOOKUP(B1259,Players!$A$2:$E$251,5,FALSE),"")</f>
        <v>0</v>
      </c>
      <c r="H1259" t="s">
        <v>884</v>
      </c>
    </row>
    <row r="1260" spans="1:8" x14ac:dyDescent="0.2">
      <c r="A1260" t="s">
        <v>696</v>
      </c>
      <c r="B1260" t="s">
        <v>485</v>
      </c>
      <c r="C1260" t="str">
        <f>IFERROR(VLOOKUP(B1260,Players!$A$2:$E$251,2,FALSE),"")</f>
        <v>Tim David</v>
      </c>
      <c r="D1260" t="str">
        <f>IFERROR(VLOOKUP(B1260,Players!$A$2:$E$251,3,FALSE),"")</f>
        <v>AR</v>
      </c>
      <c r="E1260" t="str">
        <f>IFERROR(VLOOKUP(B1260,Players!$A$2:$E$251,4,FALSE),"")</f>
        <v>RCB</v>
      </c>
      <c r="F1260">
        <f>IFERROR(VLOOKUP(B1260,Players!$A$2:$E$251,5,FALSE),"")</f>
        <v>0</v>
      </c>
      <c r="H1260" t="s">
        <v>884</v>
      </c>
    </row>
    <row r="1261" spans="1:8" x14ac:dyDescent="0.2">
      <c r="A1261" t="s">
        <v>696</v>
      </c>
      <c r="B1261" t="s">
        <v>487</v>
      </c>
      <c r="C1261" t="str">
        <f>IFERROR(VLOOKUP(B1261,Players!$A$2:$E$251,2,FALSE),"")</f>
        <v>Romario Shepherd</v>
      </c>
      <c r="D1261" t="str">
        <f>IFERROR(VLOOKUP(B1261,Players!$A$2:$E$251,3,FALSE),"")</f>
        <v>AR</v>
      </c>
      <c r="E1261" t="str">
        <f>IFERROR(VLOOKUP(B1261,Players!$A$2:$E$251,4,FALSE),"")</f>
        <v>RCB</v>
      </c>
      <c r="F1261">
        <f>IFERROR(VLOOKUP(B1261,Players!$A$2:$E$251,5,FALSE),"")</f>
        <v>0</v>
      </c>
      <c r="H1261" t="s">
        <v>884</v>
      </c>
    </row>
    <row r="1262" spans="1:8" x14ac:dyDescent="0.2">
      <c r="A1262" t="s">
        <v>696</v>
      </c>
      <c r="B1262" t="s">
        <v>489</v>
      </c>
      <c r="C1262" t="str">
        <f>IFERROR(VLOOKUP(B1262,Players!$A$2:$E$251,2,FALSE),"")</f>
        <v>Jacob Bethell</v>
      </c>
      <c r="D1262" t="str">
        <f>IFERROR(VLOOKUP(B1262,Players!$A$2:$E$251,3,FALSE),"")</f>
        <v>AR</v>
      </c>
      <c r="E1262" t="str">
        <f>IFERROR(VLOOKUP(B1262,Players!$A$2:$E$251,4,FALSE),"")</f>
        <v>RCB</v>
      </c>
      <c r="F1262">
        <f>IFERROR(VLOOKUP(B1262,Players!$A$2:$E$251,5,FALSE),"")</f>
        <v>0</v>
      </c>
      <c r="H1262" t="s">
        <v>884</v>
      </c>
    </row>
    <row r="1263" spans="1:8" x14ac:dyDescent="0.2">
      <c r="A1263" t="s">
        <v>696</v>
      </c>
      <c r="B1263" t="s">
        <v>491</v>
      </c>
      <c r="C1263" t="str">
        <f>IFERROR(VLOOKUP(B1263,Players!$A$2:$E$251,2,FALSE),"")</f>
        <v>Venkatesh Iyer</v>
      </c>
      <c r="D1263" t="str">
        <f>IFERROR(VLOOKUP(B1263,Players!$A$2:$E$251,3,FALSE),"")</f>
        <v>AR</v>
      </c>
      <c r="E1263" t="str">
        <f>IFERROR(VLOOKUP(B1263,Players!$A$2:$E$251,4,FALSE),"")</f>
        <v>RCB</v>
      </c>
      <c r="F1263">
        <f>IFERROR(VLOOKUP(B1263,Players!$A$2:$E$251,5,FALSE),"")</f>
        <v>0</v>
      </c>
      <c r="H1263" t="s">
        <v>884</v>
      </c>
    </row>
    <row r="1264" spans="1:8" x14ac:dyDescent="0.2">
      <c r="A1264" t="s">
        <v>696</v>
      </c>
      <c r="B1264" t="s">
        <v>493</v>
      </c>
      <c r="C1264" t="str">
        <f>IFERROR(VLOOKUP(B1264,Players!$A$2:$E$251,2,FALSE),"")</f>
        <v>Satvik Deswal</v>
      </c>
      <c r="D1264" t="str">
        <f>IFERROR(VLOOKUP(B1264,Players!$A$2:$E$251,3,FALSE),"")</f>
        <v>AR</v>
      </c>
      <c r="E1264" t="str">
        <f>IFERROR(VLOOKUP(B1264,Players!$A$2:$E$251,4,FALSE),"")</f>
        <v>RCB</v>
      </c>
      <c r="F1264">
        <f>IFERROR(VLOOKUP(B1264,Players!$A$2:$E$251,5,FALSE),"")</f>
        <v>0</v>
      </c>
      <c r="H1264" t="s">
        <v>884</v>
      </c>
    </row>
    <row r="1265" spans="1:8" x14ac:dyDescent="0.2">
      <c r="A1265" t="s">
        <v>696</v>
      </c>
      <c r="B1265" t="s">
        <v>495</v>
      </c>
      <c r="C1265" t="str">
        <f>IFERROR(VLOOKUP(B1265,Players!$A$2:$E$251,2,FALSE),"")</f>
        <v>Mangesh Yadav</v>
      </c>
      <c r="D1265" t="str">
        <f>IFERROR(VLOOKUP(B1265,Players!$A$2:$E$251,3,FALSE),"")</f>
        <v>AR</v>
      </c>
      <c r="E1265" t="str">
        <f>IFERROR(VLOOKUP(B1265,Players!$A$2:$E$251,4,FALSE),"")</f>
        <v>RCB</v>
      </c>
      <c r="F1265">
        <f>IFERROR(VLOOKUP(B1265,Players!$A$2:$E$251,5,FALSE),"")</f>
        <v>0</v>
      </c>
      <c r="H1265" t="s">
        <v>884</v>
      </c>
    </row>
    <row r="1266" spans="1:8" x14ac:dyDescent="0.2">
      <c r="A1266" t="s">
        <v>696</v>
      </c>
      <c r="B1266" t="s">
        <v>497</v>
      </c>
      <c r="C1266" t="str">
        <f>IFERROR(VLOOKUP(B1266,Players!$A$2:$E$251,2,FALSE),"")</f>
        <v>Vicky Ostwal</v>
      </c>
      <c r="D1266" t="str">
        <f>IFERROR(VLOOKUP(B1266,Players!$A$2:$E$251,3,FALSE),"")</f>
        <v>AR</v>
      </c>
      <c r="E1266" t="str">
        <f>IFERROR(VLOOKUP(B1266,Players!$A$2:$E$251,4,FALSE),"")</f>
        <v>RCB</v>
      </c>
      <c r="F1266">
        <f>IFERROR(VLOOKUP(B1266,Players!$A$2:$E$251,5,FALSE),"")</f>
        <v>0</v>
      </c>
      <c r="H1266" t="s">
        <v>884</v>
      </c>
    </row>
    <row r="1267" spans="1:8" x14ac:dyDescent="0.2">
      <c r="A1267" t="s">
        <v>696</v>
      </c>
      <c r="B1267" t="s">
        <v>499</v>
      </c>
      <c r="C1267" t="str">
        <f>IFERROR(VLOOKUP(B1267,Players!$A$2:$E$251,2,FALSE),"")</f>
        <v>Vihaan Malhotra</v>
      </c>
      <c r="D1267" t="str">
        <f>IFERROR(VLOOKUP(B1267,Players!$A$2:$E$251,3,FALSE),"")</f>
        <v>AR</v>
      </c>
      <c r="E1267" t="str">
        <f>IFERROR(VLOOKUP(B1267,Players!$A$2:$E$251,4,FALSE),"")</f>
        <v>RCB</v>
      </c>
      <c r="F1267">
        <f>IFERROR(VLOOKUP(B1267,Players!$A$2:$E$251,5,FALSE),"")</f>
        <v>0</v>
      </c>
      <c r="H1267" t="s">
        <v>884</v>
      </c>
    </row>
    <row r="1268" spans="1:8" x14ac:dyDescent="0.2">
      <c r="A1268" t="s">
        <v>696</v>
      </c>
      <c r="B1268" t="s">
        <v>501</v>
      </c>
      <c r="C1268" t="str">
        <f>IFERROR(VLOOKUP(B1268,Players!$A$2:$E$251,2,FALSE),"")</f>
        <v>Kanishk Chouhan</v>
      </c>
      <c r="D1268" t="str">
        <f>IFERROR(VLOOKUP(B1268,Players!$A$2:$E$251,3,FALSE),"")</f>
        <v>AR</v>
      </c>
      <c r="E1268" t="str">
        <f>IFERROR(VLOOKUP(B1268,Players!$A$2:$E$251,4,FALSE),"")</f>
        <v>RCB</v>
      </c>
      <c r="F1268">
        <f>IFERROR(VLOOKUP(B1268,Players!$A$2:$E$251,5,FALSE),"")</f>
        <v>0</v>
      </c>
      <c r="H1268" t="s">
        <v>884</v>
      </c>
    </row>
    <row r="1269" spans="1:8" x14ac:dyDescent="0.2">
      <c r="A1269" t="s">
        <v>696</v>
      </c>
      <c r="B1269" t="s">
        <v>503</v>
      </c>
      <c r="C1269" t="str">
        <f>IFERROR(VLOOKUP(B1269,Players!$A$2:$E$251,2,FALSE),"")</f>
        <v>Josh Hazlewood</v>
      </c>
      <c r="D1269" t="str">
        <f>IFERROR(VLOOKUP(B1269,Players!$A$2:$E$251,3,FALSE),"")</f>
        <v>BWL</v>
      </c>
      <c r="E1269" t="str">
        <f>IFERROR(VLOOKUP(B1269,Players!$A$2:$E$251,4,FALSE),"")</f>
        <v>RCB</v>
      </c>
      <c r="F1269">
        <f>IFERROR(VLOOKUP(B1269,Players!$A$2:$E$251,5,FALSE),"")</f>
        <v>0</v>
      </c>
      <c r="H1269" t="s">
        <v>884</v>
      </c>
    </row>
    <row r="1270" spans="1:8" x14ac:dyDescent="0.2">
      <c r="A1270" t="s">
        <v>696</v>
      </c>
      <c r="B1270" t="s">
        <v>505</v>
      </c>
      <c r="C1270" t="str">
        <f>IFERROR(VLOOKUP(B1270,Players!$A$2:$E$251,2,FALSE),"")</f>
        <v>Rasikh Dar</v>
      </c>
      <c r="D1270" t="str">
        <f>IFERROR(VLOOKUP(B1270,Players!$A$2:$E$251,3,FALSE),"")</f>
        <v>BWL</v>
      </c>
      <c r="E1270" t="str">
        <f>IFERROR(VLOOKUP(B1270,Players!$A$2:$E$251,4,FALSE),"")</f>
        <v>RCB</v>
      </c>
      <c r="F1270">
        <f>IFERROR(VLOOKUP(B1270,Players!$A$2:$E$251,5,FALSE),"")</f>
        <v>0</v>
      </c>
      <c r="H1270" t="s">
        <v>884</v>
      </c>
    </row>
    <row r="1271" spans="1:8" x14ac:dyDescent="0.2">
      <c r="A1271" t="s">
        <v>696</v>
      </c>
      <c r="B1271" t="s">
        <v>507</v>
      </c>
      <c r="C1271" t="str">
        <f>IFERROR(VLOOKUP(B1271,Players!$A$2:$E$251,2,FALSE),"")</f>
        <v>Suyash Sharma</v>
      </c>
      <c r="D1271" t="str">
        <f>IFERROR(VLOOKUP(B1271,Players!$A$2:$E$251,3,FALSE),"")</f>
        <v>BWL</v>
      </c>
      <c r="E1271" t="str">
        <f>IFERROR(VLOOKUP(B1271,Players!$A$2:$E$251,4,FALSE),"")</f>
        <v>RCB</v>
      </c>
      <c r="F1271">
        <f>IFERROR(VLOOKUP(B1271,Players!$A$2:$E$251,5,FALSE),"")</f>
        <v>0</v>
      </c>
      <c r="H1271" t="s">
        <v>884</v>
      </c>
    </row>
    <row r="1272" spans="1:8" x14ac:dyDescent="0.2">
      <c r="A1272" t="s">
        <v>696</v>
      </c>
      <c r="B1272" t="s">
        <v>509</v>
      </c>
      <c r="C1272" t="str">
        <f>IFERROR(VLOOKUP(B1272,Players!$A$2:$E$251,2,FALSE),"")</f>
        <v>Bhuvneshwar Kumar</v>
      </c>
      <c r="D1272" t="str">
        <f>IFERROR(VLOOKUP(B1272,Players!$A$2:$E$251,3,FALSE),"")</f>
        <v>BWL</v>
      </c>
      <c r="E1272" t="str">
        <f>IFERROR(VLOOKUP(B1272,Players!$A$2:$E$251,4,FALSE),"")</f>
        <v>RCB</v>
      </c>
      <c r="F1272">
        <f>IFERROR(VLOOKUP(B1272,Players!$A$2:$E$251,5,FALSE),"")</f>
        <v>0</v>
      </c>
      <c r="H1272" t="s">
        <v>884</v>
      </c>
    </row>
    <row r="1273" spans="1:8" x14ac:dyDescent="0.2">
      <c r="A1273" t="s">
        <v>696</v>
      </c>
      <c r="B1273" t="s">
        <v>511</v>
      </c>
      <c r="C1273" t="str">
        <f>IFERROR(VLOOKUP(B1273,Players!$A$2:$E$251,2,FALSE),"")</f>
        <v>Nuwan Thushara</v>
      </c>
      <c r="D1273" t="str">
        <f>IFERROR(VLOOKUP(B1273,Players!$A$2:$E$251,3,FALSE),"")</f>
        <v>BWL</v>
      </c>
      <c r="E1273" t="str">
        <f>IFERROR(VLOOKUP(B1273,Players!$A$2:$E$251,4,FALSE),"")</f>
        <v>RCB</v>
      </c>
      <c r="F1273">
        <f>IFERROR(VLOOKUP(B1273,Players!$A$2:$E$251,5,FALSE),"")</f>
        <v>0</v>
      </c>
      <c r="H1273" t="s">
        <v>884</v>
      </c>
    </row>
    <row r="1274" spans="1:8" x14ac:dyDescent="0.2">
      <c r="A1274" t="s">
        <v>696</v>
      </c>
      <c r="B1274" t="s">
        <v>513</v>
      </c>
      <c r="C1274" t="str">
        <f>IFERROR(VLOOKUP(B1274,Players!$A$2:$E$251,2,FALSE),"")</f>
        <v>Abhinandan Singh</v>
      </c>
      <c r="D1274" t="str">
        <f>IFERROR(VLOOKUP(B1274,Players!$A$2:$E$251,3,FALSE),"")</f>
        <v>BWL</v>
      </c>
      <c r="E1274" t="str">
        <f>IFERROR(VLOOKUP(B1274,Players!$A$2:$E$251,4,FALSE),"")</f>
        <v>RCB</v>
      </c>
      <c r="F1274">
        <f>IFERROR(VLOOKUP(B1274,Players!$A$2:$E$251,5,FALSE),"")</f>
        <v>0</v>
      </c>
      <c r="H1274" t="s">
        <v>884</v>
      </c>
    </row>
    <row r="1275" spans="1:8" x14ac:dyDescent="0.2">
      <c r="A1275" t="s">
        <v>696</v>
      </c>
      <c r="B1275" t="s">
        <v>515</v>
      </c>
      <c r="C1275" t="str">
        <f>IFERROR(VLOOKUP(B1275,Players!$A$2:$E$251,2,FALSE),"")</f>
        <v>Jacob Duffy</v>
      </c>
      <c r="D1275" t="str">
        <f>IFERROR(VLOOKUP(B1275,Players!$A$2:$E$251,3,FALSE),"")</f>
        <v>BWL</v>
      </c>
      <c r="E1275" t="str">
        <f>IFERROR(VLOOKUP(B1275,Players!$A$2:$E$251,4,FALSE),"")</f>
        <v>RCB</v>
      </c>
      <c r="F1275">
        <f>IFERROR(VLOOKUP(B1275,Players!$A$2:$E$251,5,FALSE),"")</f>
        <v>0</v>
      </c>
      <c r="H1275" t="s">
        <v>884</v>
      </c>
    </row>
    <row r="1276" spans="1:8" x14ac:dyDescent="0.2">
      <c r="A1276" t="s">
        <v>696</v>
      </c>
      <c r="B1276" t="s">
        <v>517</v>
      </c>
      <c r="C1276" t="str">
        <f>IFERROR(VLOOKUP(B1276,Players!$A$2:$E$251,2,FALSE),"")</f>
        <v>Yash Dayal</v>
      </c>
      <c r="D1276" t="str">
        <f>IFERROR(VLOOKUP(B1276,Players!$A$2:$E$251,3,FALSE),"")</f>
        <v>BWL</v>
      </c>
      <c r="E1276" t="str">
        <f>IFERROR(VLOOKUP(B1276,Players!$A$2:$E$251,4,FALSE),"")</f>
        <v>RCB</v>
      </c>
      <c r="F1276">
        <f>IFERROR(VLOOKUP(B1276,Players!$A$2:$E$251,5,FALSE),"")</f>
        <v>0</v>
      </c>
      <c r="H1276" t="s">
        <v>884</v>
      </c>
    </row>
    <row r="1277" spans="1:8" x14ac:dyDescent="0.2">
      <c r="A1277" t="s">
        <v>696</v>
      </c>
      <c r="B1277" t="s">
        <v>103</v>
      </c>
      <c r="C1277" t="str">
        <f>IFERROR(VLOOKUP(B1277,Players!$A$2:$E$251,2,FALSE),"")</f>
        <v>KL Rahul</v>
      </c>
      <c r="D1277" t="str">
        <f>IFERROR(VLOOKUP(B1277,Players!$A$2:$E$251,3,FALSE),"")</f>
        <v>WK</v>
      </c>
      <c r="E1277" t="str">
        <f>IFERROR(VLOOKUP(B1277,Players!$A$2:$E$251,4,FALSE),"")</f>
        <v>DC</v>
      </c>
      <c r="F1277">
        <f>IFERROR(VLOOKUP(B1277,Players!$A$2:$E$251,5,FALSE),"")</f>
        <v>0</v>
      </c>
      <c r="H1277" t="s">
        <v>893</v>
      </c>
    </row>
    <row r="1278" spans="1:8" x14ac:dyDescent="0.2">
      <c r="A1278" t="s">
        <v>696</v>
      </c>
      <c r="B1278" t="s">
        <v>107</v>
      </c>
      <c r="C1278" t="str">
        <f>IFERROR(VLOOKUP(B1278,Players!$A$2:$E$251,2,FALSE),"")</f>
        <v>Karun Nair</v>
      </c>
      <c r="D1278" t="str">
        <f>IFERROR(VLOOKUP(B1278,Players!$A$2:$E$251,3,FALSE),"")</f>
        <v>BAT</v>
      </c>
      <c r="E1278" t="str">
        <f>IFERROR(VLOOKUP(B1278,Players!$A$2:$E$251,4,FALSE),"")</f>
        <v>DC</v>
      </c>
      <c r="F1278">
        <f>IFERROR(VLOOKUP(B1278,Players!$A$2:$E$251,5,FALSE),"")</f>
        <v>0</v>
      </c>
      <c r="H1278" t="s">
        <v>893</v>
      </c>
    </row>
    <row r="1279" spans="1:8" x14ac:dyDescent="0.2">
      <c r="A1279" t="s">
        <v>696</v>
      </c>
      <c r="B1279" t="s">
        <v>109</v>
      </c>
      <c r="C1279" t="str">
        <f>IFERROR(VLOOKUP(B1279,Players!$A$2:$E$251,2,FALSE),"")</f>
        <v>David Miller</v>
      </c>
      <c r="D1279" t="str">
        <f>IFERROR(VLOOKUP(B1279,Players!$A$2:$E$251,3,FALSE),"")</f>
        <v>BAT</v>
      </c>
      <c r="E1279" t="str">
        <f>IFERROR(VLOOKUP(B1279,Players!$A$2:$E$251,4,FALSE),"")</f>
        <v>DC</v>
      </c>
      <c r="F1279">
        <f>IFERROR(VLOOKUP(B1279,Players!$A$2:$E$251,5,FALSE),"")</f>
        <v>0</v>
      </c>
      <c r="H1279" t="s">
        <v>893</v>
      </c>
    </row>
    <row r="1280" spans="1:8" x14ac:dyDescent="0.2">
      <c r="A1280" t="s">
        <v>696</v>
      </c>
      <c r="B1280" t="s">
        <v>111</v>
      </c>
      <c r="C1280" t="str">
        <f>IFERROR(VLOOKUP(B1280,Players!$A$2:$E$251,2,FALSE),"")</f>
        <v>Ben Duckett</v>
      </c>
      <c r="D1280" t="str">
        <f>IFERROR(VLOOKUP(B1280,Players!$A$2:$E$251,3,FALSE),"")</f>
        <v>WK</v>
      </c>
      <c r="E1280" t="str">
        <f>IFERROR(VLOOKUP(B1280,Players!$A$2:$E$251,4,FALSE),"")</f>
        <v>DC</v>
      </c>
      <c r="F1280">
        <f>IFERROR(VLOOKUP(B1280,Players!$A$2:$E$251,5,FALSE),"")</f>
        <v>0</v>
      </c>
      <c r="H1280" t="s">
        <v>893</v>
      </c>
    </row>
    <row r="1281" spans="1:8" x14ac:dyDescent="0.2">
      <c r="A1281" t="s">
        <v>696</v>
      </c>
      <c r="B1281" t="s">
        <v>113</v>
      </c>
      <c r="C1281" t="str">
        <f>IFERROR(VLOOKUP(B1281,Players!$A$2:$E$251,2,FALSE),"")</f>
        <v>Pathum Nissanka</v>
      </c>
      <c r="D1281" t="str">
        <f>IFERROR(VLOOKUP(B1281,Players!$A$2:$E$251,3,FALSE),"")</f>
        <v>BAT</v>
      </c>
      <c r="E1281" t="str">
        <f>IFERROR(VLOOKUP(B1281,Players!$A$2:$E$251,4,FALSE),"")</f>
        <v>DC</v>
      </c>
      <c r="F1281">
        <f>IFERROR(VLOOKUP(B1281,Players!$A$2:$E$251,5,FALSE),"")</f>
        <v>0</v>
      </c>
      <c r="H1281" t="s">
        <v>893</v>
      </c>
    </row>
    <row r="1282" spans="1:8" x14ac:dyDescent="0.2">
      <c r="A1282" t="s">
        <v>696</v>
      </c>
      <c r="B1282" t="s">
        <v>115</v>
      </c>
      <c r="C1282" t="str">
        <f>IFERROR(VLOOKUP(B1282,Players!$A$2:$E$251,2,FALSE),"")</f>
        <v>Sahil Parakh</v>
      </c>
      <c r="D1282" t="str">
        <f>IFERROR(VLOOKUP(B1282,Players!$A$2:$E$251,3,FALSE),"")</f>
        <v>BAT</v>
      </c>
      <c r="E1282" t="str">
        <f>IFERROR(VLOOKUP(B1282,Players!$A$2:$E$251,4,FALSE),"")</f>
        <v>DC</v>
      </c>
      <c r="F1282">
        <f>IFERROR(VLOOKUP(B1282,Players!$A$2:$E$251,5,FALSE),"")</f>
        <v>0</v>
      </c>
      <c r="H1282" t="s">
        <v>893</v>
      </c>
    </row>
    <row r="1283" spans="1:8" x14ac:dyDescent="0.2">
      <c r="A1283" t="s">
        <v>696</v>
      </c>
      <c r="B1283" t="s">
        <v>117</v>
      </c>
      <c r="C1283" t="str">
        <f>IFERROR(VLOOKUP(B1283,Players!$A$2:$E$251,2,FALSE),"")</f>
        <v>Prithvi Shaw</v>
      </c>
      <c r="D1283" t="str">
        <f>IFERROR(VLOOKUP(B1283,Players!$A$2:$E$251,3,FALSE),"")</f>
        <v>BAT</v>
      </c>
      <c r="E1283" t="str">
        <f>IFERROR(VLOOKUP(B1283,Players!$A$2:$E$251,4,FALSE),"")</f>
        <v>DC</v>
      </c>
      <c r="F1283">
        <f>IFERROR(VLOOKUP(B1283,Players!$A$2:$E$251,5,FALSE),"")</f>
        <v>0</v>
      </c>
      <c r="H1283" t="s">
        <v>893</v>
      </c>
    </row>
    <row r="1284" spans="1:8" x14ac:dyDescent="0.2">
      <c r="A1284" t="s">
        <v>696</v>
      </c>
      <c r="B1284" t="s">
        <v>119</v>
      </c>
      <c r="C1284" t="str">
        <f>IFERROR(VLOOKUP(B1284,Players!$A$2:$E$251,2,FALSE),"")</f>
        <v>Abishek Porel</v>
      </c>
      <c r="D1284" t="str">
        <f>IFERROR(VLOOKUP(B1284,Players!$A$2:$E$251,3,FALSE),"")</f>
        <v>WK</v>
      </c>
      <c r="E1284" t="str">
        <f>IFERROR(VLOOKUP(B1284,Players!$A$2:$E$251,4,FALSE),"")</f>
        <v>DC</v>
      </c>
      <c r="F1284">
        <f>IFERROR(VLOOKUP(B1284,Players!$A$2:$E$251,5,FALSE),"")</f>
        <v>0</v>
      </c>
      <c r="H1284" t="s">
        <v>893</v>
      </c>
    </row>
    <row r="1285" spans="1:8" x14ac:dyDescent="0.2">
      <c r="A1285" t="s">
        <v>696</v>
      </c>
      <c r="B1285" t="s">
        <v>121</v>
      </c>
      <c r="C1285" t="str">
        <f>IFERROR(VLOOKUP(B1285,Players!$A$2:$E$251,2,FALSE),"")</f>
        <v>Tristan Stubbs</v>
      </c>
      <c r="D1285" t="str">
        <f>IFERROR(VLOOKUP(B1285,Players!$A$2:$E$251,3,FALSE),"")</f>
        <v>WK</v>
      </c>
      <c r="E1285" t="str">
        <f>IFERROR(VLOOKUP(B1285,Players!$A$2:$E$251,4,FALSE),"")</f>
        <v>DC</v>
      </c>
      <c r="F1285">
        <f>IFERROR(VLOOKUP(B1285,Players!$A$2:$E$251,5,FALSE),"")</f>
        <v>0</v>
      </c>
      <c r="H1285" t="s">
        <v>893</v>
      </c>
    </row>
    <row r="1286" spans="1:8" x14ac:dyDescent="0.2">
      <c r="A1286" t="s">
        <v>696</v>
      </c>
      <c r="B1286" t="s">
        <v>123</v>
      </c>
      <c r="C1286" t="str">
        <f>IFERROR(VLOOKUP(B1286,Players!$A$2:$E$251,2,FALSE),"")</f>
        <v>Axar Patel</v>
      </c>
      <c r="D1286" t="str">
        <f>IFERROR(VLOOKUP(B1286,Players!$A$2:$E$251,3,FALSE),"")</f>
        <v>AR</v>
      </c>
      <c r="E1286" t="str">
        <f>IFERROR(VLOOKUP(B1286,Players!$A$2:$E$251,4,FALSE),"")</f>
        <v>DC</v>
      </c>
      <c r="F1286">
        <f>IFERROR(VLOOKUP(B1286,Players!$A$2:$E$251,5,FALSE),"")</f>
        <v>0</v>
      </c>
      <c r="H1286" t="s">
        <v>893</v>
      </c>
    </row>
    <row r="1287" spans="1:8" x14ac:dyDescent="0.2">
      <c r="A1287" t="s">
        <v>696</v>
      </c>
      <c r="B1287" t="s">
        <v>125</v>
      </c>
      <c r="C1287" t="str">
        <f>IFERROR(VLOOKUP(B1287,Players!$A$2:$E$251,2,FALSE),"")</f>
        <v>Sameer Rizvi</v>
      </c>
      <c r="D1287" t="str">
        <f>IFERROR(VLOOKUP(B1287,Players!$A$2:$E$251,3,FALSE),"")</f>
        <v>AR</v>
      </c>
      <c r="E1287" t="str">
        <f>IFERROR(VLOOKUP(B1287,Players!$A$2:$E$251,4,FALSE),"")</f>
        <v>DC</v>
      </c>
      <c r="F1287">
        <f>IFERROR(VLOOKUP(B1287,Players!$A$2:$E$251,5,FALSE),"")</f>
        <v>0</v>
      </c>
      <c r="H1287" t="s">
        <v>893</v>
      </c>
    </row>
    <row r="1288" spans="1:8" x14ac:dyDescent="0.2">
      <c r="A1288" t="s">
        <v>696</v>
      </c>
      <c r="B1288" t="s">
        <v>127</v>
      </c>
      <c r="C1288" t="str">
        <f>IFERROR(VLOOKUP(B1288,Players!$A$2:$E$251,2,FALSE),"")</f>
        <v>Ashutosh Sharma</v>
      </c>
      <c r="D1288" t="str">
        <f>IFERROR(VLOOKUP(B1288,Players!$A$2:$E$251,3,FALSE),"")</f>
        <v>AR</v>
      </c>
      <c r="E1288" t="str">
        <f>IFERROR(VLOOKUP(B1288,Players!$A$2:$E$251,4,FALSE),"")</f>
        <v>DC</v>
      </c>
      <c r="F1288">
        <f>IFERROR(VLOOKUP(B1288,Players!$A$2:$E$251,5,FALSE),"")</f>
        <v>0</v>
      </c>
      <c r="H1288" t="s">
        <v>893</v>
      </c>
    </row>
    <row r="1289" spans="1:8" x14ac:dyDescent="0.2">
      <c r="A1289" t="s">
        <v>696</v>
      </c>
      <c r="B1289" t="s">
        <v>129</v>
      </c>
      <c r="C1289" t="str">
        <f>IFERROR(VLOOKUP(B1289,Players!$A$2:$E$251,2,FALSE),"")</f>
        <v>Vipraj Nigam</v>
      </c>
      <c r="D1289" t="str">
        <f>IFERROR(VLOOKUP(B1289,Players!$A$2:$E$251,3,FALSE),"")</f>
        <v>AR</v>
      </c>
      <c r="E1289" t="str">
        <f>IFERROR(VLOOKUP(B1289,Players!$A$2:$E$251,4,FALSE),"")</f>
        <v>DC</v>
      </c>
      <c r="F1289">
        <f>IFERROR(VLOOKUP(B1289,Players!$A$2:$E$251,5,FALSE),"")</f>
        <v>0</v>
      </c>
      <c r="H1289" t="s">
        <v>893</v>
      </c>
    </row>
    <row r="1290" spans="1:8" x14ac:dyDescent="0.2">
      <c r="A1290" t="s">
        <v>696</v>
      </c>
      <c r="B1290" t="s">
        <v>131</v>
      </c>
      <c r="C1290" t="str">
        <f>IFERROR(VLOOKUP(B1290,Players!$A$2:$E$251,2,FALSE),"")</f>
        <v>Ajay Mandal</v>
      </c>
      <c r="D1290" t="str">
        <f>IFERROR(VLOOKUP(B1290,Players!$A$2:$E$251,3,FALSE),"")</f>
        <v>AR</v>
      </c>
      <c r="E1290" t="str">
        <f>IFERROR(VLOOKUP(B1290,Players!$A$2:$E$251,4,FALSE),"")</f>
        <v>DC</v>
      </c>
      <c r="F1290">
        <f>IFERROR(VLOOKUP(B1290,Players!$A$2:$E$251,5,FALSE),"")</f>
        <v>0</v>
      </c>
      <c r="H1290" t="s">
        <v>893</v>
      </c>
    </row>
    <row r="1291" spans="1:8" x14ac:dyDescent="0.2">
      <c r="A1291" t="s">
        <v>696</v>
      </c>
      <c r="B1291" t="s">
        <v>133</v>
      </c>
      <c r="C1291" t="str">
        <f>IFERROR(VLOOKUP(B1291,Players!$A$2:$E$251,2,FALSE),"")</f>
        <v>Tripurana Vijay</v>
      </c>
      <c r="D1291" t="str">
        <f>IFERROR(VLOOKUP(B1291,Players!$A$2:$E$251,3,FALSE),"")</f>
        <v>AR</v>
      </c>
      <c r="E1291" t="str">
        <f>IFERROR(VLOOKUP(B1291,Players!$A$2:$E$251,4,FALSE),"")</f>
        <v>DC</v>
      </c>
      <c r="F1291">
        <f>IFERROR(VLOOKUP(B1291,Players!$A$2:$E$251,5,FALSE),"")</f>
        <v>0</v>
      </c>
      <c r="H1291" t="s">
        <v>893</v>
      </c>
    </row>
    <row r="1292" spans="1:8" x14ac:dyDescent="0.2">
      <c r="A1292" t="s">
        <v>696</v>
      </c>
      <c r="B1292" t="s">
        <v>135</v>
      </c>
      <c r="C1292" t="str">
        <f>IFERROR(VLOOKUP(B1292,Players!$A$2:$E$251,2,FALSE),"")</f>
        <v>Madhav Tiwari</v>
      </c>
      <c r="D1292" t="str">
        <f>IFERROR(VLOOKUP(B1292,Players!$A$2:$E$251,3,FALSE),"")</f>
        <v>AR</v>
      </c>
      <c r="E1292" t="str">
        <f>IFERROR(VLOOKUP(B1292,Players!$A$2:$E$251,4,FALSE),"")</f>
        <v>DC</v>
      </c>
      <c r="F1292">
        <f>IFERROR(VLOOKUP(B1292,Players!$A$2:$E$251,5,FALSE),"")</f>
        <v>0</v>
      </c>
      <c r="H1292" t="s">
        <v>893</v>
      </c>
    </row>
    <row r="1293" spans="1:8" x14ac:dyDescent="0.2">
      <c r="A1293" t="s">
        <v>696</v>
      </c>
      <c r="B1293" t="s">
        <v>137</v>
      </c>
      <c r="C1293" t="str">
        <f>IFERROR(VLOOKUP(B1293,Players!$A$2:$E$251,2,FALSE),"")</f>
        <v>Nitish Rana</v>
      </c>
      <c r="D1293" t="str">
        <f>IFERROR(VLOOKUP(B1293,Players!$A$2:$E$251,3,FALSE),"")</f>
        <v>AR</v>
      </c>
      <c r="E1293" t="str">
        <f>IFERROR(VLOOKUP(B1293,Players!$A$2:$E$251,4,FALSE),"")</f>
        <v>DC</v>
      </c>
      <c r="F1293">
        <f>IFERROR(VLOOKUP(B1293,Players!$A$2:$E$251,5,FALSE),"")</f>
        <v>0</v>
      </c>
      <c r="H1293" t="s">
        <v>893</v>
      </c>
    </row>
    <row r="1294" spans="1:8" x14ac:dyDescent="0.2">
      <c r="A1294" t="s">
        <v>696</v>
      </c>
      <c r="B1294" t="s">
        <v>139</v>
      </c>
      <c r="C1294" t="str">
        <f>IFERROR(VLOOKUP(B1294,Players!$A$2:$E$251,2,FALSE),"")</f>
        <v>Mitchell Starc</v>
      </c>
      <c r="D1294" t="str">
        <f>IFERROR(VLOOKUP(B1294,Players!$A$2:$E$251,3,FALSE),"")</f>
        <v>BWL</v>
      </c>
      <c r="E1294" t="str">
        <f>IFERROR(VLOOKUP(B1294,Players!$A$2:$E$251,4,FALSE),"")</f>
        <v>DC</v>
      </c>
      <c r="F1294">
        <f>IFERROR(VLOOKUP(B1294,Players!$A$2:$E$251,5,FALSE),"")</f>
        <v>0</v>
      </c>
      <c r="H1294" t="s">
        <v>893</v>
      </c>
    </row>
    <row r="1295" spans="1:8" x14ac:dyDescent="0.2">
      <c r="A1295" t="s">
        <v>696</v>
      </c>
      <c r="B1295" t="s">
        <v>141</v>
      </c>
      <c r="C1295" t="str">
        <f>IFERROR(VLOOKUP(B1295,Players!$A$2:$E$251,2,FALSE),"")</f>
        <v>T. Natarajan</v>
      </c>
      <c r="D1295" t="str">
        <f>IFERROR(VLOOKUP(B1295,Players!$A$2:$E$251,3,FALSE),"")</f>
        <v>BWL</v>
      </c>
      <c r="E1295" t="str">
        <f>IFERROR(VLOOKUP(B1295,Players!$A$2:$E$251,4,FALSE),"")</f>
        <v>DC</v>
      </c>
      <c r="F1295">
        <f>IFERROR(VLOOKUP(B1295,Players!$A$2:$E$251,5,FALSE),"")</f>
        <v>0</v>
      </c>
      <c r="H1295" t="s">
        <v>893</v>
      </c>
    </row>
    <row r="1296" spans="1:8" x14ac:dyDescent="0.2">
      <c r="A1296" t="s">
        <v>696</v>
      </c>
      <c r="B1296" t="s">
        <v>143</v>
      </c>
      <c r="C1296" t="str">
        <f>IFERROR(VLOOKUP(B1296,Players!$A$2:$E$251,2,FALSE),"")</f>
        <v>Mukesh Kumar</v>
      </c>
      <c r="D1296" t="str">
        <f>IFERROR(VLOOKUP(B1296,Players!$A$2:$E$251,3,FALSE),"")</f>
        <v>BWL</v>
      </c>
      <c r="E1296" t="str">
        <f>IFERROR(VLOOKUP(B1296,Players!$A$2:$E$251,4,FALSE),"")</f>
        <v>DC</v>
      </c>
      <c r="F1296">
        <f>IFERROR(VLOOKUP(B1296,Players!$A$2:$E$251,5,FALSE),"")</f>
        <v>0</v>
      </c>
      <c r="H1296" t="s">
        <v>893</v>
      </c>
    </row>
    <row r="1297" spans="1:8" x14ac:dyDescent="0.2">
      <c r="A1297" t="s">
        <v>696</v>
      </c>
      <c r="B1297" t="s">
        <v>145</v>
      </c>
      <c r="C1297" t="str">
        <f>IFERROR(VLOOKUP(B1297,Players!$A$2:$E$251,2,FALSE),"")</f>
        <v>Dushmantha Chameera</v>
      </c>
      <c r="D1297" t="str">
        <f>IFERROR(VLOOKUP(B1297,Players!$A$2:$E$251,3,FALSE),"")</f>
        <v>BWL</v>
      </c>
      <c r="E1297" t="str">
        <f>IFERROR(VLOOKUP(B1297,Players!$A$2:$E$251,4,FALSE),"")</f>
        <v>DC</v>
      </c>
      <c r="F1297">
        <f>IFERROR(VLOOKUP(B1297,Players!$A$2:$E$251,5,FALSE),"")</f>
        <v>0</v>
      </c>
      <c r="H1297" t="s">
        <v>893</v>
      </c>
    </row>
    <row r="1298" spans="1:8" x14ac:dyDescent="0.2">
      <c r="A1298" t="s">
        <v>696</v>
      </c>
      <c r="B1298" t="s">
        <v>147</v>
      </c>
      <c r="C1298" t="str">
        <f>IFERROR(VLOOKUP(B1298,Players!$A$2:$E$251,2,FALSE),"")</f>
        <v>Auqib Nabi</v>
      </c>
      <c r="D1298" t="str">
        <f>IFERROR(VLOOKUP(B1298,Players!$A$2:$E$251,3,FALSE),"")</f>
        <v>BWL</v>
      </c>
      <c r="E1298" t="str">
        <f>IFERROR(VLOOKUP(B1298,Players!$A$2:$E$251,4,FALSE),"")</f>
        <v>DC</v>
      </c>
      <c r="F1298">
        <f>IFERROR(VLOOKUP(B1298,Players!$A$2:$E$251,5,FALSE),"")</f>
        <v>0</v>
      </c>
      <c r="H1298" t="s">
        <v>893</v>
      </c>
    </row>
    <row r="1299" spans="1:8" x14ac:dyDescent="0.2">
      <c r="A1299" t="s">
        <v>696</v>
      </c>
      <c r="B1299" t="s">
        <v>149</v>
      </c>
      <c r="C1299" t="str">
        <f>IFERROR(VLOOKUP(B1299,Players!$A$2:$E$251,2,FALSE),"")</f>
        <v>Lungisani Ngidi</v>
      </c>
      <c r="D1299" t="str">
        <f>IFERROR(VLOOKUP(B1299,Players!$A$2:$E$251,3,FALSE),"")</f>
        <v>BWL</v>
      </c>
      <c r="E1299" t="str">
        <f>IFERROR(VLOOKUP(B1299,Players!$A$2:$E$251,4,FALSE),"")</f>
        <v>DC</v>
      </c>
      <c r="F1299">
        <f>IFERROR(VLOOKUP(B1299,Players!$A$2:$E$251,5,FALSE),"")</f>
        <v>0</v>
      </c>
      <c r="H1299" t="s">
        <v>893</v>
      </c>
    </row>
    <row r="1300" spans="1:8" x14ac:dyDescent="0.2">
      <c r="A1300" t="s">
        <v>696</v>
      </c>
      <c r="B1300" t="s">
        <v>151</v>
      </c>
      <c r="C1300" t="str">
        <f>IFERROR(VLOOKUP(B1300,Players!$A$2:$E$251,2,FALSE),"")</f>
        <v>Kyle Jamieson</v>
      </c>
      <c r="D1300" t="str">
        <f>IFERROR(VLOOKUP(B1300,Players!$A$2:$E$251,3,FALSE),"")</f>
        <v>BWL</v>
      </c>
      <c r="E1300" t="str">
        <f>IFERROR(VLOOKUP(B1300,Players!$A$2:$E$251,4,FALSE),"")</f>
        <v>DC</v>
      </c>
      <c r="F1300">
        <f>IFERROR(VLOOKUP(B1300,Players!$A$2:$E$251,5,FALSE),"")</f>
        <v>0</v>
      </c>
      <c r="H1300" t="s">
        <v>893</v>
      </c>
    </row>
    <row r="1301" spans="1:8" x14ac:dyDescent="0.2">
      <c r="A1301" t="s">
        <v>696</v>
      </c>
      <c r="B1301" t="s">
        <v>153</v>
      </c>
      <c r="C1301" t="str">
        <f>IFERROR(VLOOKUP(B1301,Players!$A$2:$E$251,2,FALSE),"")</f>
        <v>Kuldeep Yadav</v>
      </c>
      <c r="D1301" t="str">
        <f>IFERROR(VLOOKUP(B1301,Players!$A$2:$E$251,3,FALSE),"")</f>
        <v>BWL</v>
      </c>
      <c r="E1301" t="str">
        <f>IFERROR(VLOOKUP(B1301,Players!$A$2:$E$251,4,FALSE),"")</f>
        <v>DC</v>
      </c>
      <c r="F1301">
        <f>IFERROR(VLOOKUP(B1301,Players!$A$2:$E$251,5,FALSE),"")</f>
        <v>0</v>
      </c>
      <c r="H1301" t="s">
        <v>893</v>
      </c>
    </row>
    <row r="1302" spans="1:8" x14ac:dyDescent="0.2">
      <c r="A1302" t="s">
        <v>700</v>
      </c>
      <c r="B1302" t="s">
        <v>519</v>
      </c>
      <c r="C1302" t="str">
        <f>IFERROR(VLOOKUP(B1302,Players!$A$2:$E$251,2,FALSE),"")</f>
        <v>Ishan Kishan</v>
      </c>
      <c r="D1302" t="str">
        <f>IFERROR(VLOOKUP(B1302,Players!$A$2:$E$251,3,FALSE),"")</f>
        <v>WK</v>
      </c>
      <c r="E1302" t="str">
        <f>IFERROR(VLOOKUP(B1302,Players!$A$2:$E$251,4,FALSE),"")</f>
        <v>SRH</v>
      </c>
      <c r="F1302">
        <f>IFERROR(VLOOKUP(B1302,Players!$A$2:$E$251,5,FALSE),"")</f>
        <v>0</v>
      </c>
      <c r="H1302" t="s">
        <v>885</v>
      </c>
    </row>
    <row r="1303" spans="1:8" x14ac:dyDescent="0.2">
      <c r="A1303" t="s">
        <v>700</v>
      </c>
      <c r="B1303" t="s">
        <v>523</v>
      </c>
      <c r="C1303" t="str">
        <f>IFERROR(VLOOKUP(B1303,Players!$A$2:$E$251,2,FALSE),"")</f>
        <v>Aniket Verma</v>
      </c>
      <c r="D1303" t="str">
        <f>IFERROR(VLOOKUP(B1303,Players!$A$2:$E$251,3,FALSE),"")</f>
        <v>BAT</v>
      </c>
      <c r="E1303" t="str">
        <f>IFERROR(VLOOKUP(B1303,Players!$A$2:$E$251,4,FALSE),"")</f>
        <v>SRH</v>
      </c>
      <c r="F1303">
        <f>IFERROR(VLOOKUP(B1303,Players!$A$2:$E$251,5,FALSE),"")</f>
        <v>0</v>
      </c>
      <c r="H1303" t="s">
        <v>885</v>
      </c>
    </row>
    <row r="1304" spans="1:8" x14ac:dyDescent="0.2">
      <c r="A1304" t="s">
        <v>700</v>
      </c>
      <c r="B1304" t="s">
        <v>525</v>
      </c>
      <c r="C1304" t="str">
        <f>IFERROR(VLOOKUP(B1304,Players!$A$2:$E$251,2,FALSE),"")</f>
        <v>Smaran Ravichandran</v>
      </c>
      <c r="D1304" t="str">
        <f>IFERROR(VLOOKUP(B1304,Players!$A$2:$E$251,3,FALSE),"")</f>
        <v>BAT</v>
      </c>
      <c r="E1304" t="str">
        <f>IFERROR(VLOOKUP(B1304,Players!$A$2:$E$251,4,FALSE),"")</f>
        <v>SRH</v>
      </c>
      <c r="F1304">
        <f>IFERROR(VLOOKUP(B1304,Players!$A$2:$E$251,5,FALSE),"")</f>
        <v>0</v>
      </c>
      <c r="H1304" t="s">
        <v>885</v>
      </c>
    </row>
    <row r="1305" spans="1:8" x14ac:dyDescent="0.2">
      <c r="A1305" t="s">
        <v>700</v>
      </c>
      <c r="B1305" t="s">
        <v>527</v>
      </c>
      <c r="C1305" t="str">
        <f>IFERROR(VLOOKUP(B1305,Players!$A$2:$E$251,2,FALSE),"")</f>
        <v>Salil Arora</v>
      </c>
      <c r="D1305" t="str">
        <f>IFERROR(VLOOKUP(B1305,Players!$A$2:$E$251,3,FALSE),"")</f>
        <v>WK</v>
      </c>
      <c r="E1305" t="str">
        <f>IFERROR(VLOOKUP(B1305,Players!$A$2:$E$251,4,FALSE),"")</f>
        <v>SRH</v>
      </c>
      <c r="F1305">
        <f>IFERROR(VLOOKUP(B1305,Players!$A$2:$E$251,5,FALSE),"")</f>
        <v>0</v>
      </c>
      <c r="H1305" t="s">
        <v>885</v>
      </c>
    </row>
    <row r="1306" spans="1:8" x14ac:dyDescent="0.2">
      <c r="A1306" t="s">
        <v>700</v>
      </c>
      <c r="B1306" t="s">
        <v>529</v>
      </c>
      <c r="C1306" t="str">
        <f>IFERROR(VLOOKUP(B1306,Players!$A$2:$E$251,2,FALSE),"")</f>
        <v>Heinrich Klaasen</v>
      </c>
      <c r="D1306" t="str">
        <f>IFERROR(VLOOKUP(B1306,Players!$A$2:$E$251,3,FALSE),"")</f>
        <v>WK</v>
      </c>
      <c r="E1306" t="str">
        <f>IFERROR(VLOOKUP(B1306,Players!$A$2:$E$251,4,FALSE),"")</f>
        <v>SRH</v>
      </c>
      <c r="F1306">
        <f>IFERROR(VLOOKUP(B1306,Players!$A$2:$E$251,5,FALSE),"")</f>
        <v>0</v>
      </c>
      <c r="H1306" t="s">
        <v>885</v>
      </c>
    </row>
    <row r="1307" spans="1:8" x14ac:dyDescent="0.2">
      <c r="A1307" t="s">
        <v>700</v>
      </c>
      <c r="B1307" t="s">
        <v>531</v>
      </c>
      <c r="C1307" t="str">
        <f>IFERROR(VLOOKUP(B1307,Players!$A$2:$E$251,2,FALSE),"")</f>
        <v>Travis Head</v>
      </c>
      <c r="D1307" t="str">
        <f>IFERROR(VLOOKUP(B1307,Players!$A$2:$E$251,3,FALSE),"")</f>
        <v>BAT</v>
      </c>
      <c r="E1307" t="str">
        <f>IFERROR(VLOOKUP(B1307,Players!$A$2:$E$251,4,FALSE),"")</f>
        <v>SRH</v>
      </c>
      <c r="F1307">
        <f>IFERROR(VLOOKUP(B1307,Players!$A$2:$E$251,5,FALSE),"")</f>
        <v>0</v>
      </c>
      <c r="H1307" t="s">
        <v>885</v>
      </c>
    </row>
    <row r="1308" spans="1:8" x14ac:dyDescent="0.2">
      <c r="A1308" t="s">
        <v>700</v>
      </c>
      <c r="B1308" t="s">
        <v>533</v>
      </c>
      <c r="C1308" t="str">
        <f>IFERROR(VLOOKUP(B1308,Players!$A$2:$E$251,2,FALSE),"")</f>
        <v>Harshal Patel</v>
      </c>
      <c r="D1308" t="str">
        <f>IFERROR(VLOOKUP(B1308,Players!$A$2:$E$251,3,FALSE),"")</f>
        <v>AR</v>
      </c>
      <c r="E1308" t="str">
        <f>IFERROR(VLOOKUP(B1308,Players!$A$2:$E$251,4,FALSE),"")</f>
        <v>SRH</v>
      </c>
      <c r="F1308">
        <f>IFERROR(VLOOKUP(B1308,Players!$A$2:$E$251,5,FALSE),"")</f>
        <v>0</v>
      </c>
      <c r="H1308" t="s">
        <v>885</v>
      </c>
    </row>
    <row r="1309" spans="1:8" x14ac:dyDescent="0.2">
      <c r="A1309" t="s">
        <v>700</v>
      </c>
      <c r="B1309" t="s">
        <v>535</v>
      </c>
      <c r="C1309" t="str">
        <f>IFERROR(VLOOKUP(B1309,Players!$A$2:$E$251,2,FALSE),"")</f>
        <v>Kamindu Mendis</v>
      </c>
      <c r="D1309" t="str">
        <f>IFERROR(VLOOKUP(B1309,Players!$A$2:$E$251,3,FALSE),"")</f>
        <v>AR</v>
      </c>
      <c r="E1309" t="str">
        <f>IFERROR(VLOOKUP(B1309,Players!$A$2:$E$251,4,FALSE),"")</f>
        <v>SRH</v>
      </c>
      <c r="F1309">
        <f>IFERROR(VLOOKUP(B1309,Players!$A$2:$E$251,5,FALSE),"")</f>
        <v>0</v>
      </c>
      <c r="H1309" t="s">
        <v>885</v>
      </c>
    </row>
    <row r="1310" spans="1:8" x14ac:dyDescent="0.2">
      <c r="A1310" t="s">
        <v>700</v>
      </c>
      <c r="B1310" t="s">
        <v>537</v>
      </c>
      <c r="C1310" t="str">
        <f>IFERROR(VLOOKUP(B1310,Players!$A$2:$E$251,2,FALSE),"")</f>
        <v>Harsh Dubey</v>
      </c>
      <c r="D1310" t="str">
        <f>IFERROR(VLOOKUP(B1310,Players!$A$2:$E$251,3,FALSE),"")</f>
        <v>AR</v>
      </c>
      <c r="E1310" t="str">
        <f>IFERROR(VLOOKUP(B1310,Players!$A$2:$E$251,4,FALSE),"")</f>
        <v>SRH</v>
      </c>
      <c r="F1310">
        <f>IFERROR(VLOOKUP(B1310,Players!$A$2:$E$251,5,FALSE),"")</f>
        <v>0</v>
      </c>
      <c r="H1310" t="s">
        <v>885</v>
      </c>
    </row>
    <row r="1311" spans="1:8" x14ac:dyDescent="0.2">
      <c r="A1311" t="s">
        <v>700</v>
      </c>
      <c r="B1311" t="s">
        <v>539</v>
      </c>
      <c r="C1311" t="str">
        <f>IFERROR(VLOOKUP(B1311,Players!$A$2:$E$251,2,FALSE),"")</f>
        <v>Brydon Carse</v>
      </c>
      <c r="D1311" t="str">
        <f>IFERROR(VLOOKUP(B1311,Players!$A$2:$E$251,3,FALSE),"")</f>
        <v>AR</v>
      </c>
      <c r="E1311" t="str">
        <f>IFERROR(VLOOKUP(B1311,Players!$A$2:$E$251,4,FALSE),"")</f>
        <v>SRH</v>
      </c>
      <c r="F1311">
        <f>IFERROR(VLOOKUP(B1311,Players!$A$2:$E$251,5,FALSE),"")</f>
        <v>0</v>
      </c>
      <c r="H1311" t="s">
        <v>885</v>
      </c>
    </row>
    <row r="1312" spans="1:8" x14ac:dyDescent="0.2">
      <c r="A1312" t="s">
        <v>700</v>
      </c>
      <c r="B1312" t="s">
        <v>541</v>
      </c>
      <c r="C1312" t="str">
        <f>IFERROR(VLOOKUP(B1312,Players!$A$2:$E$251,2,FALSE),"")</f>
        <v>Shivang Kumar</v>
      </c>
      <c r="D1312" t="str">
        <f>IFERROR(VLOOKUP(B1312,Players!$A$2:$E$251,3,FALSE),"")</f>
        <v>AR</v>
      </c>
      <c r="E1312" t="str">
        <f>IFERROR(VLOOKUP(B1312,Players!$A$2:$E$251,4,FALSE),"")</f>
        <v>SRH</v>
      </c>
      <c r="F1312">
        <f>IFERROR(VLOOKUP(B1312,Players!$A$2:$E$251,5,FALSE),"")</f>
        <v>0</v>
      </c>
      <c r="H1312" t="s">
        <v>885</v>
      </c>
    </row>
    <row r="1313" spans="1:8" x14ac:dyDescent="0.2">
      <c r="A1313" t="s">
        <v>700</v>
      </c>
      <c r="B1313" t="s">
        <v>543</v>
      </c>
      <c r="C1313" t="str">
        <f>IFERROR(VLOOKUP(B1313,Players!$A$2:$E$251,2,FALSE),"")</f>
        <v>Krains Fuletra</v>
      </c>
      <c r="D1313" t="str">
        <f>IFERROR(VLOOKUP(B1313,Players!$A$2:$E$251,3,FALSE),"")</f>
        <v>AR</v>
      </c>
      <c r="E1313" t="str">
        <f>IFERROR(VLOOKUP(B1313,Players!$A$2:$E$251,4,FALSE),"")</f>
        <v>SRH</v>
      </c>
      <c r="F1313">
        <f>IFERROR(VLOOKUP(B1313,Players!$A$2:$E$251,5,FALSE),"")</f>
        <v>0</v>
      </c>
      <c r="H1313" t="s">
        <v>885</v>
      </c>
    </row>
    <row r="1314" spans="1:8" x14ac:dyDescent="0.2">
      <c r="A1314" t="s">
        <v>700</v>
      </c>
      <c r="B1314" t="s">
        <v>545</v>
      </c>
      <c r="C1314" t="str">
        <f>IFERROR(VLOOKUP(B1314,Players!$A$2:$E$251,2,FALSE),"")</f>
        <v>Liam Livingstone</v>
      </c>
      <c r="D1314" t="str">
        <f>IFERROR(VLOOKUP(B1314,Players!$A$2:$E$251,3,FALSE),"")</f>
        <v>AR</v>
      </c>
      <c r="E1314" t="str">
        <f>IFERROR(VLOOKUP(B1314,Players!$A$2:$E$251,4,FALSE),"")</f>
        <v>SRH</v>
      </c>
      <c r="F1314">
        <f>IFERROR(VLOOKUP(B1314,Players!$A$2:$E$251,5,FALSE),"")</f>
        <v>0</v>
      </c>
      <c r="H1314" t="s">
        <v>885</v>
      </c>
    </row>
    <row r="1315" spans="1:8" x14ac:dyDescent="0.2">
      <c r="A1315" t="s">
        <v>700</v>
      </c>
      <c r="B1315" t="s">
        <v>547</v>
      </c>
      <c r="C1315" t="str">
        <f>IFERROR(VLOOKUP(B1315,Players!$A$2:$E$251,2,FALSE),"")</f>
        <v>David Payne</v>
      </c>
      <c r="D1315" t="str">
        <f>IFERROR(VLOOKUP(B1315,Players!$A$2:$E$251,3,FALSE),"")</f>
        <v>AR</v>
      </c>
      <c r="E1315" t="str">
        <f>IFERROR(VLOOKUP(B1315,Players!$A$2:$E$251,4,FALSE),"")</f>
        <v>SRH</v>
      </c>
      <c r="F1315">
        <f>IFERROR(VLOOKUP(B1315,Players!$A$2:$E$251,5,FALSE),"")</f>
        <v>0</v>
      </c>
      <c r="H1315" t="s">
        <v>885</v>
      </c>
    </row>
    <row r="1316" spans="1:8" x14ac:dyDescent="0.2">
      <c r="A1316" t="s">
        <v>700</v>
      </c>
      <c r="B1316" t="s">
        <v>549</v>
      </c>
      <c r="C1316" t="str">
        <f>IFERROR(VLOOKUP(B1316,Players!$A$2:$E$251,2,FALSE),"")</f>
        <v>Abhishek Sharma</v>
      </c>
      <c r="D1316" t="str">
        <f>IFERROR(VLOOKUP(B1316,Players!$A$2:$E$251,3,FALSE),"")</f>
        <v>AR</v>
      </c>
      <c r="E1316" t="str">
        <f>IFERROR(VLOOKUP(B1316,Players!$A$2:$E$251,4,FALSE),"")</f>
        <v>SRH</v>
      </c>
      <c r="F1316">
        <f>IFERROR(VLOOKUP(B1316,Players!$A$2:$E$251,5,FALSE),"")</f>
        <v>0</v>
      </c>
      <c r="H1316" t="s">
        <v>885</v>
      </c>
    </row>
    <row r="1317" spans="1:8" x14ac:dyDescent="0.2">
      <c r="A1317" t="s">
        <v>700</v>
      </c>
      <c r="B1317" t="s">
        <v>551</v>
      </c>
      <c r="C1317" t="str">
        <f>IFERROR(VLOOKUP(B1317,Players!$A$2:$E$251,2,FALSE),"")</f>
        <v>Nitish Kumar Reddy</v>
      </c>
      <c r="D1317" t="str">
        <f>IFERROR(VLOOKUP(B1317,Players!$A$2:$E$251,3,FALSE),"")</f>
        <v>AR</v>
      </c>
      <c r="E1317" t="str">
        <f>IFERROR(VLOOKUP(B1317,Players!$A$2:$E$251,4,FALSE),"")</f>
        <v>SRH</v>
      </c>
      <c r="F1317">
        <f>IFERROR(VLOOKUP(B1317,Players!$A$2:$E$251,5,FALSE),"")</f>
        <v>0</v>
      </c>
      <c r="H1317" t="s">
        <v>885</v>
      </c>
    </row>
    <row r="1318" spans="1:8" x14ac:dyDescent="0.2">
      <c r="A1318" t="s">
        <v>700</v>
      </c>
      <c r="B1318" t="s">
        <v>553</v>
      </c>
      <c r="C1318" t="str">
        <f>IFERROR(VLOOKUP(B1318,Players!$A$2:$E$251,2,FALSE),"")</f>
        <v>Pat Cummins</v>
      </c>
      <c r="D1318" t="str">
        <f>IFERROR(VLOOKUP(B1318,Players!$A$2:$E$251,3,FALSE),"")</f>
        <v>BWL</v>
      </c>
      <c r="E1318" t="str">
        <f>IFERROR(VLOOKUP(B1318,Players!$A$2:$E$251,4,FALSE),"")</f>
        <v>SRH</v>
      </c>
      <c r="F1318">
        <f>IFERROR(VLOOKUP(B1318,Players!$A$2:$E$251,5,FALSE),"")</f>
        <v>0</v>
      </c>
      <c r="H1318" t="s">
        <v>885</v>
      </c>
    </row>
    <row r="1319" spans="1:8" x14ac:dyDescent="0.2">
      <c r="A1319" t="s">
        <v>700</v>
      </c>
      <c r="B1319" t="s">
        <v>555</v>
      </c>
      <c r="C1319" t="str">
        <f>IFERROR(VLOOKUP(B1319,Players!$A$2:$E$251,2,FALSE),"")</f>
        <v>Zeeshan Ansari</v>
      </c>
      <c r="D1319" t="str">
        <f>IFERROR(VLOOKUP(B1319,Players!$A$2:$E$251,3,FALSE),"")</f>
        <v>BWL</v>
      </c>
      <c r="E1319" t="str">
        <f>IFERROR(VLOOKUP(B1319,Players!$A$2:$E$251,4,FALSE),"")</f>
        <v>SRH</v>
      </c>
      <c r="F1319">
        <f>IFERROR(VLOOKUP(B1319,Players!$A$2:$E$251,5,FALSE),"")</f>
        <v>0</v>
      </c>
      <c r="H1319" t="s">
        <v>885</v>
      </c>
    </row>
    <row r="1320" spans="1:8" x14ac:dyDescent="0.2">
      <c r="A1320" t="s">
        <v>700</v>
      </c>
      <c r="B1320" t="s">
        <v>557</v>
      </c>
      <c r="C1320" t="str">
        <f>IFERROR(VLOOKUP(B1320,Players!$A$2:$E$251,2,FALSE),"")</f>
        <v>Jaydev Unadkat</v>
      </c>
      <c r="D1320" t="str">
        <f>IFERROR(VLOOKUP(B1320,Players!$A$2:$E$251,3,FALSE),"")</f>
        <v>BWL</v>
      </c>
      <c r="E1320" t="str">
        <f>IFERROR(VLOOKUP(B1320,Players!$A$2:$E$251,4,FALSE),"")</f>
        <v>SRH</v>
      </c>
      <c r="F1320">
        <f>IFERROR(VLOOKUP(B1320,Players!$A$2:$E$251,5,FALSE),"")</f>
        <v>0</v>
      </c>
      <c r="H1320" t="s">
        <v>885</v>
      </c>
    </row>
    <row r="1321" spans="1:8" x14ac:dyDescent="0.2">
      <c r="A1321" t="s">
        <v>700</v>
      </c>
      <c r="B1321" t="s">
        <v>559</v>
      </c>
      <c r="C1321" t="str">
        <f>IFERROR(VLOOKUP(B1321,Players!$A$2:$E$251,2,FALSE),"")</f>
        <v>Eshan Malinga</v>
      </c>
      <c r="D1321" t="str">
        <f>IFERROR(VLOOKUP(B1321,Players!$A$2:$E$251,3,FALSE),"")</f>
        <v>BWL</v>
      </c>
      <c r="E1321" t="str">
        <f>IFERROR(VLOOKUP(B1321,Players!$A$2:$E$251,4,FALSE),"")</f>
        <v>SRH</v>
      </c>
      <c r="F1321">
        <f>IFERROR(VLOOKUP(B1321,Players!$A$2:$E$251,5,FALSE),"")</f>
        <v>0</v>
      </c>
      <c r="H1321" t="s">
        <v>885</v>
      </c>
    </row>
    <row r="1322" spans="1:8" x14ac:dyDescent="0.2">
      <c r="A1322" t="s">
        <v>700</v>
      </c>
      <c r="B1322" t="s">
        <v>561</v>
      </c>
      <c r="C1322" t="str">
        <f>IFERROR(VLOOKUP(B1322,Players!$A$2:$E$251,2,FALSE),"")</f>
        <v>Sakib Hussain</v>
      </c>
      <c r="D1322" t="str">
        <f>IFERROR(VLOOKUP(B1322,Players!$A$2:$E$251,3,FALSE),"")</f>
        <v>BWL</v>
      </c>
      <c r="E1322" t="str">
        <f>IFERROR(VLOOKUP(B1322,Players!$A$2:$E$251,4,FALSE),"")</f>
        <v>SRH</v>
      </c>
      <c r="F1322">
        <f>IFERROR(VLOOKUP(B1322,Players!$A$2:$E$251,5,FALSE),"")</f>
        <v>0</v>
      </c>
      <c r="H1322" t="s">
        <v>885</v>
      </c>
    </row>
    <row r="1323" spans="1:8" x14ac:dyDescent="0.2">
      <c r="A1323" t="s">
        <v>700</v>
      </c>
      <c r="B1323" t="s">
        <v>563</v>
      </c>
      <c r="C1323" t="str">
        <f>IFERROR(VLOOKUP(B1323,Players!$A$2:$E$251,2,FALSE),"")</f>
        <v>Onkar Tarmale</v>
      </c>
      <c r="D1323" t="str">
        <f>IFERROR(VLOOKUP(B1323,Players!$A$2:$E$251,3,FALSE),"")</f>
        <v>BWL</v>
      </c>
      <c r="E1323" t="str">
        <f>IFERROR(VLOOKUP(B1323,Players!$A$2:$E$251,4,FALSE),"")</f>
        <v>SRH</v>
      </c>
      <c r="F1323">
        <f>IFERROR(VLOOKUP(B1323,Players!$A$2:$E$251,5,FALSE),"")</f>
        <v>0</v>
      </c>
      <c r="H1323" t="s">
        <v>885</v>
      </c>
    </row>
    <row r="1324" spans="1:8" x14ac:dyDescent="0.2">
      <c r="A1324" t="s">
        <v>700</v>
      </c>
      <c r="B1324" t="s">
        <v>565</v>
      </c>
      <c r="C1324" t="str">
        <f>IFERROR(VLOOKUP(B1324,Players!$A$2:$E$251,2,FALSE),"")</f>
        <v>Amit Kumar</v>
      </c>
      <c r="D1324" t="str">
        <f>IFERROR(VLOOKUP(B1324,Players!$A$2:$E$251,3,FALSE),"")</f>
        <v>BWL</v>
      </c>
      <c r="E1324" t="str">
        <f>IFERROR(VLOOKUP(B1324,Players!$A$2:$E$251,4,FALSE),"")</f>
        <v>SRH</v>
      </c>
      <c r="F1324">
        <f>IFERROR(VLOOKUP(B1324,Players!$A$2:$E$251,5,FALSE),"")</f>
        <v>0</v>
      </c>
      <c r="H1324" t="s">
        <v>885</v>
      </c>
    </row>
    <row r="1325" spans="1:8" x14ac:dyDescent="0.2">
      <c r="A1325" t="s">
        <v>700</v>
      </c>
      <c r="B1325" t="s">
        <v>567</v>
      </c>
      <c r="C1325" t="str">
        <f>IFERROR(VLOOKUP(B1325,Players!$A$2:$E$251,2,FALSE),"")</f>
        <v>Praful Hinge</v>
      </c>
      <c r="D1325" t="str">
        <f>IFERROR(VLOOKUP(B1325,Players!$A$2:$E$251,3,FALSE),"")</f>
        <v>BWL</v>
      </c>
      <c r="E1325" t="str">
        <f>IFERROR(VLOOKUP(B1325,Players!$A$2:$E$251,4,FALSE),"")</f>
        <v>SRH</v>
      </c>
      <c r="F1325">
        <f>IFERROR(VLOOKUP(B1325,Players!$A$2:$E$251,5,FALSE),"")</f>
        <v>0</v>
      </c>
      <c r="H1325" t="s">
        <v>885</v>
      </c>
    </row>
    <row r="1326" spans="1:8" x14ac:dyDescent="0.2">
      <c r="A1326" t="s">
        <v>700</v>
      </c>
      <c r="B1326" t="s">
        <v>569</v>
      </c>
      <c r="C1326" t="str">
        <f>IFERROR(VLOOKUP(B1326,Players!$A$2:$E$251,2,FALSE),"")</f>
        <v>Shivam Mavi</v>
      </c>
      <c r="D1326" t="str">
        <f>IFERROR(VLOOKUP(B1326,Players!$A$2:$E$251,3,FALSE),"")</f>
        <v>BWL</v>
      </c>
      <c r="E1326" t="str">
        <f>IFERROR(VLOOKUP(B1326,Players!$A$2:$E$251,4,FALSE),"")</f>
        <v>SRH</v>
      </c>
      <c r="F1326">
        <f>IFERROR(VLOOKUP(B1326,Players!$A$2:$E$251,5,FALSE),"")</f>
        <v>0</v>
      </c>
      <c r="H1326" t="s">
        <v>885</v>
      </c>
    </row>
    <row r="1327" spans="1:8" x14ac:dyDescent="0.2">
      <c r="A1327" t="s">
        <v>700</v>
      </c>
      <c r="B1327" t="s">
        <v>47</v>
      </c>
      <c r="C1327" t="str">
        <f>IFERROR(VLOOKUP(B1327,Players!$A$2:$E$251,2,FALSE),"")</f>
        <v>Ruturaj Gaikwad</v>
      </c>
      <c r="D1327" t="str">
        <f>IFERROR(VLOOKUP(B1327,Players!$A$2:$E$251,3,FALSE),"")</f>
        <v>BAT</v>
      </c>
      <c r="E1327" t="str">
        <f>IFERROR(VLOOKUP(B1327,Players!$A$2:$E$251,4,FALSE),"")</f>
        <v>CSK</v>
      </c>
      <c r="F1327">
        <f>IFERROR(VLOOKUP(B1327,Players!$A$2:$E$251,5,FALSE),"")</f>
        <v>0</v>
      </c>
      <c r="H1327" t="s">
        <v>889</v>
      </c>
    </row>
    <row r="1328" spans="1:8" x14ac:dyDescent="0.2">
      <c r="A1328" t="s">
        <v>700</v>
      </c>
      <c r="B1328" t="s">
        <v>52</v>
      </c>
      <c r="C1328" t="str">
        <f>IFERROR(VLOOKUP(B1328,Players!$A$2:$E$251,2,FALSE),"")</f>
        <v>MS Dhoni</v>
      </c>
      <c r="D1328" t="str">
        <f>IFERROR(VLOOKUP(B1328,Players!$A$2:$E$251,3,FALSE),"")</f>
        <v>WK</v>
      </c>
      <c r="E1328" t="str">
        <f>IFERROR(VLOOKUP(B1328,Players!$A$2:$E$251,4,FALSE),"")</f>
        <v>CSK</v>
      </c>
      <c r="F1328">
        <f>IFERROR(VLOOKUP(B1328,Players!$A$2:$E$251,5,FALSE),"")</f>
        <v>0</v>
      </c>
      <c r="H1328" t="s">
        <v>889</v>
      </c>
    </row>
    <row r="1329" spans="1:8" x14ac:dyDescent="0.2">
      <c r="A1329" t="s">
        <v>700</v>
      </c>
      <c r="B1329" t="s">
        <v>55</v>
      </c>
      <c r="C1329" t="str">
        <f>IFERROR(VLOOKUP(B1329,Players!$A$2:$E$251,2,FALSE),"")</f>
        <v>Sanju Samson</v>
      </c>
      <c r="D1329" t="str">
        <f>IFERROR(VLOOKUP(B1329,Players!$A$2:$E$251,3,FALSE),"")</f>
        <v>WK</v>
      </c>
      <c r="E1329" t="str">
        <f>IFERROR(VLOOKUP(B1329,Players!$A$2:$E$251,4,FALSE),"")</f>
        <v>CSK</v>
      </c>
      <c r="F1329">
        <f>IFERROR(VLOOKUP(B1329,Players!$A$2:$E$251,5,FALSE),"")</f>
        <v>0</v>
      </c>
      <c r="H1329" t="s">
        <v>889</v>
      </c>
    </row>
    <row r="1330" spans="1:8" x14ac:dyDescent="0.2">
      <c r="A1330" t="s">
        <v>700</v>
      </c>
      <c r="B1330" t="s">
        <v>57</v>
      </c>
      <c r="C1330" t="str">
        <f>IFERROR(VLOOKUP(B1330,Players!$A$2:$E$251,2,FALSE),"")</f>
        <v>Dewald Brevis</v>
      </c>
      <c r="D1330" t="str">
        <f>IFERROR(VLOOKUP(B1330,Players!$A$2:$E$251,3,FALSE),"")</f>
        <v>BAT</v>
      </c>
      <c r="E1330" t="str">
        <f>IFERROR(VLOOKUP(B1330,Players!$A$2:$E$251,4,FALSE),"")</f>
        <v>CSK</v>
      </c>
      <c r="F1330">
        <f>IFERROR(VLOOKUP(B1330,Players!$A$2:$E$251,5,FALSE),"")</f>
        <v>0</v>
      </c>
      <c r="H1330" t="s">
        <v>889</v>
      </c>
    </row>
    <row r="1331" spans="1:8" x14ac:dyDescent="0.2">
      <c r="A1331" t="s">
        <v>700</v>
      </c>
      <c r="B1331" t="s">
        <v>59</v>
      </c>
      <c r="C1331" t="str">
        <f>IFERROR(VLOOKUP(B1331,Players!$A$2:$E$251,2,FALSE),"")</f>
        <v>Ayush Mhatre</v>
      </c>
      <c r="D1331" t="str">
        <f>IFERROR(VLOOKUP(B1331,Players!$A$2:$E$251,3,FALSE),"")</f>
        <v>BAT</v>
      </c>
      <c r="E1331" t="str">
        <f>IFERROR(VLOOKUP(B1331,Players!$A$2:$E$251,4,FALSE),"")</f>
        <v>CSK</v>
      </c>
      <c r="F1331">
        <f>IFERROR(VLOOKUP(B1331,Players!$A$2:$E$251,5,FALSE),"")</f>
        <v>0</v>
      </c>
      <c r="H1331" t="s">
        <v>889</v>
      </c>
    </row>
    <row r="1332" spans="1:8" x14ac:dyDescent="0.2">
      <c r="A1332" t="s">
        <v>700</v>
      </c>
      <c r="B1332" t="s">
        <v>61</v>
      </c>
      <c r="C1332" t="str">
        <f>IFERROR(VLOOKUP(B1332,Players!$A$2:$E$251,2,FALSE),"")</f>
        <v>Kartik Sharma</v>
      </c>
      <c r="D1332" t="str">
        <f>IFERROR(VLOOKUP(B1332,Players!$A$2:$E$251,3,FALSE),"")</f>
        <v>WK</v>
      </c>
      <c r="E1332" t="str">
        <f>IFERROR(VLOOKUP(B1332,Players!$A$2:$E$251,4,FALSE),"")</f>
        <v>CSK</v>
      </c>
      <c r="F1332">
        <f>IFERROR(VLOOKUP(B1332,Players!$A$2:$E$251,5,FALSE),"")</f>
        <v>0</v>
      </c>
      <c r="H1332" t="s">
        <v>889</v>
      </c>
    </row>
    <row r="1333" spans="1:8" x14ac:dyDescent="0.2">
      <c r="A1333" t="s">
        <v>700</v>
      </c>
      <c r="B1333" t="s">
        <v>63</v>
      </c>
      <c r="C1333" t="str">
        <f>IFERROR(VLOOKUP(B1333,Players!$A$2:$E$251,2,FALSE),"")</f>
        <v>Sarfaraz Khan</v>
      </c>
      <c r="D1333" t="str">
        <f>IFERROR(VLOOKUP(B1333,Players!$A$2:$E$251,3,FALSE),"")</f>
        <v>BAT</v>
      </c>
      <c r="E1333" t="str">
        <f>IFERROR(VLOOKUP(B1333,Players!$A$2:$E$251,4,FALSE),"")</f>
        <v>CSK</v>
      </c>
      <c r="F1333">
        <f>IFERROR(VLOOKUP(B1333,Players!$A$2:$E$251,5,FALSE),"")</f>
        <v>0</v>
      </c>
      <c r="H1333" t="s">
        <v>889</v>
      </c>
    </row>
    <row r="1334" spans="1:8" x14ac:dyDescent="0.2">
      <c r="A1334" t="s">
        <v>700</v>
      </c>
      <c r="B1334" t="s">
        <v>65</v>
      </c>
      <c r="C1334" t="str">
        <f>IFERROR(VLOOKUP(B1334,Players!$A$2:$E$251,2,FALSE),"")</f>
        <v>Urvil Patel</v>
      </c>
      <c r="D1334" t="str">
        <f>IFERROR(VLOOKUP(B1334,Players!$A$2:$E$251,3,FALSE),"")</f>
        <v>WK</v>
      </c>
      <c r="E1334" t="str">
        <f>IFERROR(VLOOKUP(B1334,Players!$A$2:$E$251,4,FALSE),"")</f>
        <v>CSK</v>
      </c>
      <c r="F1334">
        <f>IFERROR(VLOOKUP(B1334,Players!$A$2:$E$251,5,FALSE),"")</f>
        <v>0</v>
      </c>
      <c r="H1334" t="s">
        <v>889</v>
      </c>
    </row>
    <row r="1335" spans="1:8" x14ac:dyDescent="0.2">
      <c r="A1335" t="s">
        <v>700</v>
      </c>
      <c r="B1335" t="s">
        <v>67</v>
      </c>
      <c r="C1335" t="str">
        <f>IFERROR(VLOOKUP(B1335,Players!$A$2:$E$251,2,FALSE),"")</f>
        <v>Jamie Overton</v>
      </c>
      <c r="D1335" t="str">
        <f>IFERROR(VLOOKUP(B1335,Players!$A$2:$E$251,3,FALSE),"")</f>
        <v>AR</v>
      </c>
      <c r="E1335" t="str">
        <f>IFERROR(VLOOKUP(B1335,Players!$A$2:$E$251,4,FALSE),"")</f>
        <v>CSK</v>
      </c>
      <c r="F1335">
        <f>IFERROR(VLOOKUP(B1335,Players!$A$2:$E$251,5,FALSE),"")</f>
        <v>0</v>
      </c>
      <c r="H1335" t="s">
        <v>889</v>
      </c>
    </row>
    <row r="1336" spans="1:8" x14ac:dyDescent="0.2">
      <c r="A1336" t="s">
        <v>700</v>
      </c>
      <c r="B1336" t="s">
        <v>70</v>
      </c>
      <c r="C1336" t="str">
        <f>IFERROR(VLOOKUP(B1336,Players!$A$2:$E$251,2,FALSE),"")</f>
        <v>Ramakrishna Ghosh</v>
      </c>
      <c r="D1336" t="str">
        <f>IFERROR(VLOOKUP(B1336,Players!$A$2:$E$251,3,FALSE),"")</f>
        <v>AR</v>
      </c>
      <c r="E1336" t="str">
        <f>IFERROR(VLOOKUP(B1336,Players!$A$2:$E$251,4,FALSE),"")</f>
        <v>CSK</v>
      </c>
      <c r="F1336">
        <f>IFERROR(VLOOKUP(B1336,Players!$A$2:$E$251,5,FALSE),"")</f>
        <v>0</v>
      </c>
      <c r="H1336" t="s">
        <v>889</v>
      </c>
    </row>
    <row r="1337" spans="1:8" x14ac:dyDescent="0.2">
      <c r="A1337" t="s">
        <v>700</v>
      </c>
      <c r="B1337" t="s">
        <v>72</v>
      </c>
      <c r="C1337" t="str">
        <f>IFERROR(VLOOKUP(B1337,Players!$A$2:$E$251,2,FALSE),"")</f>
        <v>Prashant Veer</v>
      </c>
      <c r="D1337" t="str">
        <f>IFERROR(VLOOKUP(B1337,Players!$A$2:$E$251,3,FALSE),"")</f>
        <v>AR</v>
      </c>
      <c r="E1337" t="str">
        <f>IFERROR(VLOOKUP(B1337,Players!$A$2:$E$251,4,FALSE),"")</f>
        <v>CSK</v>
      </c>
      <c r="F1337">
        <f>IFERROR(VLOOKUP(B1337,Players!$A$2:$E$251,5,FALSE),"")</f>
        <v>0</v>
      </c>
      <c r="H1337" t="s">
        <v>889</v>
      </c>
    </row>
    <row r="1338" spans="1:8" x14ac:dyDescent="0.2">
      <c r="A1338" t="s">
        <v>700</v>
      </c>
      <c r="B1338" t="s">
        <v>74</v>
      </c>
      <c r="C1338" t="str">
        <f>IFERROR(VLOOKUP(B1338,Players!$A$2:$E$251,2,FALSE),"")</f>
        <v>Matthew William Short</v>
      </c>
      <c r="D1338" t="str">
        <f>IFERROR(VLOOKUP(B1338,Players!$A$2:$E$251,3,FALSE),"")</f>
        <v>AR</v>
      </c>
      <c r="E1338" t="str">
        <f>IFERROR(VLOOKUP(B1338,Players!$A$2:$E$251,4,FALSE),"")</f>
        <v>CSK</v>
      </c>
      <c r="F1338">
        <f>IFERROR(VLOOKUP(B1338,Players!$A$2:$E$251,5,FALSE),"")</f>
        <v>0</v>
      </c>
      <c r="H1338" t="s">
        <v>889</v>
      </c>
    </row>
    <row r="1339" spans="1:8" x14ac:dyDescent="0.2">
      <c r="A1339" t="s">
        <v>700</v>
      </c>
      <c r="B1339" t="s">
        <v>76</v>
      </c>
      <c r="C1339" t="str">
        <f>IFERROR(VLOOKUP(B1339,Players!$A$2:$E$251,2,FALSE),"")</f>
        <v>Aman Khan</v>
      </c>
      <c r="D1339" t="str">
        <f>IFERROR(VLOOKUP(B1339,Players!$A$2:$E$251,3,FALSE),"")</f>
        <v>AR</v>
      </c>
      <c r="E1339" t="str">
        <f>IFERROR(VLOOKUP(B1339,Players!$A$2:$E$251,4,FALSE),"")</f>
        <v>CSK</v>
      </c>
      <c r="F1339">
        <f>IFERROR(VLOOKUP(B1339,Players!$A$2:$E$251,5,FALSE),"")</f>
        <v>0</v>
      </c>
      <c r="H1339" t="s">
        <v>889</v>
      </c>
    </row>
    <row r="1340" spans="1:8" x14ac:dyDescent="0.2">
      <c r="A1340" t="s">
        <v>700</v>
      </c>
      <c r="B1340" t="s">
        <v>78</v>
      </c>
      <c r="C1340" t="str">
        <f>IFERROR(VLOOKUP(B1340,Players!$A$2:$E$251,2,FALSE),"")</f>
        <v>Zak Foulkes</v>
      </c>
      <c r="D1340" t="str">
        <f>IFERROR(VLOOKUP(B1340,Players!$A$2:$E$251,3,FALSE),"")</f>
        <v>AR</v>
      </c>
      <c r="E1340" t="str">
        <f>IFERROR(VLOOKUP(B1340,Players!$A$2:$E$251,4,FALSE),"")</f>
        <v>CSK</v>
      </c>
      <c r="F1340">
        <f>IFERROR(VLOOKUP(B1340,Players!$A$2:$E$251,5,FALSE),"")</f>
        <v>0</v>
      </c>
      <c r="H1340" t="s">
        <v>889</v>
      </c>
    </row>
    <row r="1341" spans="1:8" x14ac:dyDescent="0.2">
      <c r="A1341" t="s">
        <v>700</v>
      </c>
      <c r="B1341" t="s">
        <v>80</v>
      </c>
      <c r="C1341" t="str">
        <f>IFERROR(VLOOKUP(B1341,Players!$A$2:$E$251,2,FALSE),"")</f>
        <v>Shivam Dube</v>
      </c>
      <c r="D1341" t="str">
        <f>IFERROR(VLOOKUP(B1341,Players!$A$2:$E$251,3,FALSE),"")</f>
        <v>AR</v>
      </c>
      <c r="E1341" t="str">
        <f>IFERROR(VLOOKUP(B1341,Players!$A$2:$E$251,4,FALSE),"")</f>
        <v>CSK</v>
      </c>
      <c r="F1341">
        <f>IFERROR(VLOOKUP(B1341,Players!$A$2:$E$251,5,FALSE),"")</f>
        <v>0</v>
      </c>
      <c r="H1341" t="s">
        <v>889</v>
      </c>
    </row>
    <row r="1342" spans="1:8" x14ac:dyDescent="0.2">
      <c r="A1342" t="s">
        <v>700</v>
      </c>
      <c r="B1342" t="s">
        <v>82</v>
      </c>
      <c r="C1342" t="str">
        <f>IFERROR(VLOOKUP(B1342,Players!$A$2:$E$251,2,FALSE),"")</f>
        <v>Khaleel Ahmed</v>
      </c>
      <c r="D1342" t="str">
        <f>IFERROR(VLOOKUP(B1342,Players!$A$2:$E$251,3,FALSE),"")</f>
        <v>BWL</v>
      </c>
      <c r="E1342" t="str">
        <f>IFERROR(VLOOKUP(B1342,Players!$A$2:$E$251,4,FALSE),"")</f>
        <v>CSK</v>
      </c>
      <c r="F1342">
        <f>IFERROR(VLOOKUP(B1342,Players!$A$2:$E$251,5,FALSE),"")</f>
        <v>0</v>
      </c>
      <c r="H1342" t="s">
        <v>889</v>
      </c>
    </row>
    <row r="1343" spans="1:8" x14ac:dyDescent="0.2">
      <c r="A1343" t="s">
        <v>700</v>
      </c>
      <c r="B1343" t="s">
        <v>85</v>
      </c>
      <c r="C1343" t="str">
        <f>IFERROR(VLOOKUP(B1343,Players!$A$2:$E$251,2,FALSE),"")</f>
        <v>Noor Ahmad</v>
      </c>
      <c r="D1343" t="str">
        <f>IFERROR(VLOOKUP(B1343,Players!$A$2:$E$251,3,FALSE),"")</f>
        <v>BWL</v>
      </c>
      <c r="E1343" t="str">
        <f>IFERROR(VLOOKUP(B1343,Players!$A$2:$E$251,4,FALSE),"")</f>
        <v>CSK</v>
      </c>
      <c r="F1343">
        <f>IFERROR(VLOOKUP(B1343,Players!$A$2:$E$251,5,FALSE),"")</f>
        <v>0</v>
      </c>
      <c r="H1343" t="s">
        <v>889</v>
      </c>
    </row>
    <row r="1344" spans="1:8" x14ac:dyDescent="0.2">
      <c r="A1344" t="s">
        <v>700</v>
      </c>
      <c r="B1344" t="s">
        <v>87</v>
      </c>
      <c r="C1344" t="str">
        <f>IFERROR(VLOOKUP(B1344,Players!$A$2:$E$251,2,FALSE),"")</f>
        <v>Anshul Kamboj</v>
      </c>
      <c r="D1344" t="str">
        <f>IFERROR(VLOOKUP(B1344,Players!$A$2:$E$251,3,FALSE),"")</f>
        <v>BWL</v>
      </c>
      <c r="E1344" t="str">
        <f>IFERROR(VLOOKUP(B1344,Players!$A$2:$E$251,4,FALSE),"")</f>
        <v>CSK</v>
      </c>
      <c r="F1344">
        <f>IFERROR(VLOOKUP(B1344,Players!$A$2:$E$251,5,FALSE),"")</f>
        <v>0</v>
      </c>
      <c r="H1344" t="s">
        <v>889</v>
      </c>
    </row>
    <row r="1345" spans="1:8" x14ac:dyDescent="0.2">
      <c r="A1345" t="s">
        <v>700</v>
      </c>
      <c r="B1345" t="s">
        <v>89</v>
      </c>
      <c r="C1345" t="str">
        <f>IFERROR(VLOOKUP(B1345,Players!$A$2:$E$251,2,FALSE),"")</f>
        <v>Mukesh Choudhary</v>
      </c>
      <c r="D1345" t="str">
        <f>IFERROR(VLOOKUP(B1345,Players!$A$2:$E$251,3,FALSE),"")</f>
        <v>BWL</v>
      </c>
      <c r="E1345" t="str">
        <f>IFERROR(VLOOKUP(B1345,Players!$A$2:$E$251,4,FALSE),"")</f>
        <v>CSK</v>
      </c>
      <c r="F1345">
        <f>IFERROR(VLOOKUP(B1345,Players!$A$2:$E$251,5,FALSE),"")</f>
        <v>0</v>
      </c>
      <c r="H1345" t="s">
        <v>889</v>
      </c>
    </row>
    <row r="1346" spans="1:8" x14ac:dyDescent="0.2">
      <c r="A1346" t="s">
        <v>700</v>
      </c>
      <c r="B1346" t="s">
        <v>91</v>
      </c>
      <c r="C1346" t="str">
        <f>IFERROR(VLOOKUP(B1346,Players!$A$2:$E$251,2,FALSE),"")</f>
        <v>Shreyas Gopal</v>
      </c>
      <c r="D1346" t="str">
        <f>IFERROR(VLOOKUP(B1346,Players!$A$2:$E$251,3,FALSE),"")</f>
        <v>BWL</v>
      </c>
      <c r="E1346" t="str">
        <f>IFERROR(VLOOKUP(B1346,Players!$A$2:$E$251,4,FALSE),"")</f>
        <v>CSK</v>
      </c>
      <c r="F1346">
        <f>IFERROR(VLOOKUP(B1346,Players!$A$2:$E$251,5,FALSE),"")</f>
        <v>0</v>
      </c>
      <c r="H1346" t="s">
        <v>889</v>
      </c>
    </row>
    <row r="1347" spans="1:8" x14ac:dyDescent="0.2">
      <c r="A1347" t="s">
        <v>700</v>
      </c>
      <c r="B1347" t="s">
        <v>93</v>
      </c>
      <c r="C1347" t="str">
        <f>IFERROR(VLOOKUP(B1347,Players!$A$2:$E$251,2,FALSE),"")</f>
        <v>Gurjapneet Singh</v>
      </c>
      <c r="D1347" t="str">
        <f>IFERROR(VLOOKUP(B1347,Players!$A$2:$E$251,3,FALSE),"")</f>
        <v>BWL</v>
      </c>
      <c r="E1347" t="str">
        <f>IFERROR(VLOOKUP(B1347,Players!$A$2:$E$251,4,FALSE),"")</f>
        <v>CSK</v>
      </c>
      <c r="F1347">
        <f>IFERROR(VLOOKUP(B1347,Players!$A$2:$E$251,5,FALSE),"")</f>
        <v>0</v>
      </c>
      <c r="H1347" t="s">
        <v>889</v>
      </c>
    </row>
    <row r="1348" spans="1:8" x14ac:dyDescent="0.2">
      <c r="A1348" t="s">
        <v>700</v>
      </c>
      <c r="B1348" t="s">
        <v>95</v>
      </c>
      <c r="C1348" t="str">
        <f>IFERROR(VLOOKUP(B1348,Players!$A$2:$E$251,2,FALSE),"")</f>
        <v>Akeal Hosein</v>
      </c>
      <c r="D1348" t="str">
        <f>IFERROR(VLOOKUP(B1348,Players!$A$2:$E$251,3,FALSE),"")</f>
        <v>BWL</v>
      </c>
      <c r="E1348" t="str">
        <f>IFERROR(VLOOKUP(B1348,Players!$A$2:$E$251,4,FALSE),"")</f>
        <v>CSK</v>
      </c>
      <c r="F1348">
        <f>IFERROR(VLOOKUP(B1348,Players!$A$2:$E$251,5,FALSE),"")</f>
        <v>0</v>
      </c>
      <c r="H1348" t="s">
        <v>889</v>
      </c>
    </row>
    <row r="1349" spans="1:8" x14ac:dyDescent="0.2">
      <c r="A1349" t="s">
        <v>700</v>
      </c>
      <c r="B1349" t="s">
        <v>97</v>
      </c>
      <c r="C1349" t="str">
        <f>IFERROR(VLOOKUP(B1349,Players!$A$2:$E$251,2,FALSE),"")</f>
        <v>Matt Henry</v>
      </c>
      <c r="D1349" t="str">
        <f>IFERROR(VLOOKUP(B1349,Players!$A$2:$E$251,3,FALSE),"")</f>
        <v>BWL</v>
      </c>
      <c r="E1349" t="str">
        <f>IFERROR(VLOOKUP(B1349,Players!$A$2:$E$251,4,FALSE),"")</f>
        <v>CSK</v>
      </c>
      <c r="F1349">
        <f>IFERROR(VLOOKUP(B1349,Players!$A$2:$E$251,5,FALSE),"")</f>
        <v>0</v>
      </c>
      <c r="H1349" t="s">
        <v>889</v>
      </c>
    </row>
    <row r="1350" spans="1:8" x14ac:dyDescent="0.2">
      <c r="A1350" t="s">
        <v>700</v>
      </c>
      <c r="B1350" t="s">
        <v>99</v>
      </c>
      <c r="C1350" t="str">
        <f>IFERROR(VLOOKUP(B1350,Players!$A$2:$E$251,2,FALSE),"")</f>
        <v>Rahul Chahar</v>
      </c>
      <c r="D1350" t="str">
        <f>IFERROR(VLOOKUP(B1350,Players!$A$2:$E$251,3,FALSE),"")</f>
        <v>BWL</v>
      </c>
      <c r="E1350" t="str">
        <f>IFERROR(VLOOKUP(B1350,Players!$A$2:$E$251,4,FALSE),"")</f>
        <v>CSK</v>
      </c>
      <c r="F1350">
        <f>IFERROR(VLOOKUP(B1350,Players!$A$2:$E$251,5,FALSE),"")</f>
        <v>0</v>
      </c>
      <c r="H1350" t="s">
        <v>889</v>
      </c>
    </row>
    <row r="1351" spans="1:8" x14ac:dyDescent="0.2">
      <c r="A1351" t="s">
        <v>700</v>
      </c>
      <c r="B1351" t="s">
        <v>101</v>
      </c>
      <c r="C1351" t="str">
        <f>IFERROR(VLOOKUP(B1351,Players!$A$2:$E$251,2,FALSE),"")</f>
        <v>Spencer Johnson</v>
      </c>
      <c r="D1351" t="str">
        <f>IFERROR(VLOOKUP(B1351,Players!$A$2:$E$251,3,FALSE),"")</f>
        <v>BWL</v>
      </c>
      <c r="E1351" t="str">
        <f>IFERROR(VLOOKUP(B1351,Players!$A$2:$E$251,4,FALSE),"")</f>
        <v>CSK</v>
      </c>
      <c r="F1351">
        <f>IFERROR(VLOOKUP(B1351,Players!$A$2:$E$251,5,FALSE),"")</f>
        <v>0</v>
      </c>
      <c r="H1351" t="s">
        <v>889</v>
      </c>
    </row>
    <row r="1352" spans="1:8" x14ac:dyDescent="0.2">
      <c r="A1352" t="s">
        <v>704</v>
      </c>
      <c r="B1352" t="s">
        <v>207</v>
      </c>
      <c r="C1352" t="str">
        <f>IFERROR(VLOOKUP(B1352,Players!$A$2:$E$251,2,FALSE),"")</f>
        <v>Ajinkya Rahane</v>
      </c>
      <c r="D1352" t="str">
        <f>IFERROR(VLOOKUP(B1352,Players!$A$2:$E$251,3,FALSE),"")</f>
        <v>BAT</v>
      </c>
      <c r="E1352" t="str">
        <f>IFERROR(VLOOKUP(B1352,Players!$A$2:$E$251,4,FALSE),"")</f>
        <v>KKR</v>
      </c>
      <c r="F1352">
        <f>IFERROR(VLOOKUP(B1352,Players!$A$2:$E$251,5,FALSE),"")</f>
        <v>0</v>
      </c>
      <c r="H1352" t="s">
        <v>887</v>
      </c>
    </row>
    <row r="1353" spans="1:8" x14ac:dyDescent="0.2">
      <c r="A1353" t="s">
        <v>704</v>
      </c>
      <c r="B1353" t="s">
        <v>211</v>
      </c>
      <c r="C1353" t="str">
        <f>IFERROR(VLOOKUP(B1353,Players!$A$2:$E$251,2,FALSE),"")</f>
        <v>Rinku Singh</v>
      </c>
      <c r="D1353" t="str">
        <f>IFERROR(VLOOKUP(B1353,Players!$A$2:$E$251,3,FALSE),"")</f>
        <v>BAT</v>
      </c>
      <c r="E1353" t="str">
        <f>IFERROR(VLOOKUP(B1353,Players!$A$2:$E$251,4,FALSE),"")</f>
        <v>KKR</v>
      </c>
      <c r="F1353">
        <f>IFERROR(VLOOKUP(B1353,Players!$A$2:$E$251,5,FALSE),"")</f>
        <v>0</v>
      </c>
      <c r="H1353" t="s">
        <v>887</v>
      </c>
    </row>
    <row r="1354" spans="1:8" x14ac:dyDescent="0.2">
      <c r="A1354" t="s">
        <v>704</v>
      </c>
      <c r="B1354" t="s">
        <v>213</v>
      </c>
      <c r="C1354" t="str">
        <f>IFERROR(VLOOKUP(B1354,Players!$A$2:$E$251,2,FALSE),"")</f>
        <v>Angkrish Raghuvanshi</v>
      </c>
      <c r="D1354" t="str">
        <f>IFERROR(VLOOKUP(B1354,Players!$A$2:$E$251,3,FALSE),"")</f>
        <v>BAT</v>
      </c>
      <c r="E1354" t="str">
        <f>IFERROR(VLOOKUP(B1354,Players!$A$2:$E$251,4,FALSE),"")</f>
        <v>KKR</v>
      </c>
      <c r="F1354">
        <f>IFERROR(VLOOKUP(B1354,Players!$A$2:$E$251,5,FALSE),"")</f>
        <v>0</v>
      </c>
      <c r="H1354" t="s">
        <v>887</v>
      </c>
    </row>
    <row r="1355" spans="1:8" x14ac:dyDescent="0.2">
      <c r="A1355" t="s">
        <v>704</v>
      </c>
      <c r="B1355" t="s">
        <v>215</v>
      </c>
      <c r="C1355" t="str">
        <f>IFERROR(VLOOKUP(B1355,Players!$A$2:$E$251,2,FALSE),"")</f>
        <v>Manish Pandey</v>
      </c>
      <c r="D1355" t="str">
        <f>IFERROR(VLOOKUP(B1355,Players!$A$2:$E$251,3,FALSE),"")</f>
        <v>BAT</v>
      </c>
      <c r="E1355" t="str">
        <f>IFERROR(VLOOKUP(B1355,Players!$A$2:$E$251,4,FALSE),"")</f>
        <v>KKR</v>
      </c>
      <c r="F1355">
        <f>IFERROR(VLOOKUP(B1355,Players!$A$2:$E$251,5,FALSE),"")</f>
        <v>0</v>
      </c>
      <c r="H1355" t="s">
        <v>887</v>
      </c>
    </row>
    <row r="1356" spans="1:8" x14ac:dyDescent="0.2">
      <c r="A1356" t="s">
        <v>704</v>
      </c>
      <c r="B1356" t="s">
        <v>217</v>
      </c>
      <c r="C1356" t="str">
        <f>IFERROR(VLOOKUP(B1356,Players!$A$2:$E$251,2,FALSE),"")</f>
        <v>Finn Allen</v>
      </c>
      <c r="D1356" t="str">
        <f>IFERROR(VLOOKUP(B1356,Players!$A$2:$E$251,3,FALSE),"")</f>
        <v>WK</v>
      </c>
      <c r="E1356" t="str">
        <f>IFERROR(VLOOKUP(B1356,Players!$A$2:$E$251,4,FALSE),"")</f>
        <v>KKR</v>
      </c>
      <c r="F1356">
        <f>IFERROR(VLOOKUP(B1356,Players!$A$2:$E$251,5,FALSE),"")</f>
        <v>0</v>
      </c>
      <c r="H1356" t="s">
        <v>887</v>
      </c>
    </row>
    <row r="1357" spans="1:8" x14ac:dyDescent="0.2">
      <c r="A1357" t="s">
        <v>704</v>
      </c>
      <c r="B1357" t="s">
        <v>219</v>
      </c>
      <c r="C1357" t="str">
        <f>IFERROR(VLOOKUP(B1357,Players!$A$2:$E$251,2,FALSE),"")</f>
        <v>Tejasvi Singh</v>
      </c>
      <c r="D1357" t="str">
        <f>IFERROR(VLOOKUP(B1357,Players!$A$2:$E$251,3,FALSE),"")</f>
        <v>WK</v>
      </c>
      <c r="E1357" t="str">
        <f>IFERROR(VLOOKUP(B1357,Players!$A$2:$E$251,4,FALSE),"")</f>
        <v>KKR</v>
      </c>
      <c r="F1357">
        <f>IFERROR(VLOOKUP(B1357,Players!$A$2:$E$251,5,FALSE),"")</f>
        <v>0</v>
      </c>
      <c r="H1357" t="s">
        <v>887</v>
      </c>
    </row>
    <row r="1358" spans="1:8" x14ac:dyDescent="0.2">
      <c r="A1358" t="s">
        <v>704</v>
      </c>
      <c r="B1358" t="s">
        <v>221</v>
      </c>
      <c r="C1358" t="str">
        <f>IFERROR(VLOOKUP(B1358,Players!$A$2:$E$251,2,FALSE),"")</f>
        <v>Rahul Tripathi</v>
      </c>
      <c r="D1358" t="str">
        <f>IFERROR(VLOOKUP(B1358,Players!$A$2:$E$251,3,FALSE),"")</f>
        <v>BAT</v>
      </c>
      <c r="E1358" t="str">
        <f>IFERROR(VLOOKUP(B1358,Players!$A$2:$E$251,4,FALSE),"")</f>
        <v>KKR</v>
      </c>
      <c r="F1358">
        <f>IFERROR(VLOOKUP(B1358,Players!$A$2:$E$251,5,FALSE),"")</f>
        <v>0</v>
      </c>
      <c r="H1358" t="s">
        <v>887</v>
      </c>
    </row>
    <row r="1359" spans="1:8" x14ac:dyDescent="0.2">
      <c r="A1359" t="s">
        <v>704</v>
      </c>
      <c r="B1359" t="s">
        <v>223</v>
      </c>
      <c r="C1359" t="str">
        <f>IFERROR(VLOOKUP(B1359,Players!$A$2:$E$251,2,FALSE),"")</f>
        <v>Tim Seifert</v>
      </c>
      <c r="D1359" t="str">
        <f>IFERROR(VLOOKUP(B1359,Players!$A$2:$E$251,3,FALSE),"")</f>
        <v>WK</v>
      </c>
      <c r="E1359" t="str">
        <f>IFERROR(VLOOKUP(B1359,Players!$A$2:$E$251,4,FALSE),"")</f>
        <v>KKR</v>
      </c>
      <c r="F1359">
        <f>IFERROR(VLOOKUP(B1359,Players!$A$2:$E$251,5,FALSE),"")</f>
        <v>0</v>
      </c>
      <c r="H1359" t="s">
        <v>887</v>
      </c>
    </row>
    <row r="1360" spans="1:8" x14ac:dyDescent="0.2">
      <c r="A1360" t="s">
        <v>704</v>
      </c>
      <c r="B1360" t="s">
        <v>225</v>
      </c>
      <c r="C1360" t="str">
        <f>IFERROR(VLOOKUP(B1360,Players!$A$2:$E$251,2,FALSE),"")</f>
        <v>Rovman Powell</v>
      </c>
      <c r="D1360" t="str">
        <f>IFERROR(VLOOKUP(B1360,Players!$A$2:$E$251,3,FALSE),"")</f>
        <v>BAT</v>
      </c>
      <c r="E1360" t="str">
        <f>IFERROR(VLOOKUP(B1360,Players!$A$2:$E$251,4,FALSE),"")</f>
        <v>KKR</v>
      </c>
      <c r="F1360">
        <f>IFERROR(VLOOKUP(B1360,Players!$A$2:$E$251,5,FALSE),"")</f>
        <v>0</v>
      </c>
      <c r="H1360" t="s">
        <v>887</v>
      </c>
    </row>
    <row r="1361" spans="1:8" x14ac:dyDescent="0.2">
      <c r="A1361" t="s">
        <v>704</v>
      </c>
      <c r="B1361" t="s">
        <v>227</v>
      </c>
      <c r="C1361" t="str">
        <f>IFERROR(VLOOKUP(B1361,Players!$A$2:$E$251,2,FALSE),"")</f>
        <v>Anukul Roy</v>
      </c>
      <c r="D1361" t="str">
        <f>IFERROR(VLOOKUP(B1361,Players!$A$2:$E$251,3,FALSE),"")</f>
        <v>AR</v>
      </c>
      <c r="E1361" t="str">
        <f>IFERROR(VLOOKUP(B1361,Players!$A$2:$E$251,4,FALSE),"")</f>
        <v>KKR</v>
      </c>
      <c r="F1361">
        <f>IFERROR(VLOOKUP(B1361,Players!$A$2:$E$251,5,FALSE),"")</f>
        <v>0</v>
      </c>
      <c r="H1361" t="s">
        <v>887</v>
      </c>
    </row>
    <row r="1362" spans="1:8" x14ac:dyDescent="0.2">
      <c r="A1362" t="s">
        <v>704</v>
      </c>
      <c r="B1362" t="s">
        <v>229</v>
      </c>
      <c r="C1362" t="str">
        <f>IFERROR(VLOOKUP(B1362,Players!$A$2:$E$251,2,FALSE),"")</f>
        <v>Cameron Green</v>
      </c>
      <c r="D1362" t="str">
        <f>IFERROR(VLOOKUP(B1362,Players!$A$2:$E$251,3,FALSE),"")</f>
        <v>AR</v>
      </c>
      <c r="E1362" t="str">
        <f>IFERROR(VLOOKUP(B1362,Players!$A$2:$E$251,4,FALSE),"")</f>
        <v>KKR</v>
      </c>
      <c r="F1362">
        <f>IFERROR(VLOOKUP(B1362,Players!$A$2:$E$251,5,FALSE),"")</f>
        <v>0</v>
      </c>
      <c r="H1362" t="s">
        <v>887</v>
      </c>
    </row>
    <row r="1363" spans="1:8" x14ac:dyDescent="0.2">
      <c r="A1363" t="s">
        <v>704</v>
      </c>
      <c r="B1363" t="s">
        <v>231</v>
      </c>
      <c r="C1363" t="str">
        <f>IFERROR(VLOOKUP(B1363,Players!$A$2:$E$251,2,FALSE),"")</f>
        <v>Sarthak Ranjan</v>
      </c>
      <c r="D1363" t="str">
        <f>IFERROR(VLOOKUP(B1363,Players!$A$2:$E$251,3,FALSE),"")</f>
        <v>AR</v>
      </c>
      <c r="E1363" t="str">
        <f>IFERROR(VLOOKUP(B1363,Players!$A$2:$E$251,4,FALSE),"")</f>
        <v>KKR</v>
      </c>
      <c r="F1363">
        <f>IFERROR(VLOOKUP(B1363,Players!$A$2:$E$251,5,FALSE),"")</f>
        <v>0</v>
      </c>
      <c r="H1363" t="s">
        <v>887</v>
      </c>
    </row>
    <row r="1364" spans="1:8" x14ac:dyDescent="0.2">
      <c r="A1364" t="s">
        <v>704</v>
      </c>
      <c r="B1364" t="s">
        <v>233</v>
      </c>
      <c r="C1364" t="str">
        <f>IFERROR(VLOOKUP(B1364,Players!$A$2:$E$251,2,FALSE),"")</f>
        <v>Daksh Kamra</v>
      </c>
      <c r="D1364" t="str">
        <f>IFERROR(VLOOKUP(B1364,Players!$A$2:$E$251,3,FALSE),"")</f>
        <v>AR</v>
      </c>
      <c r="E1364" t="str">
        <f>IFERROR(VLOOKUP(B1364,Players!$A$2:$E$251,4,FALSE),"")</f>
        <v>KKR</v>
      </c>
      <c r="F1364">
        <f>IFERROR(VLOOKUP(B1364,Players!$A$2:$E$251,5,FALSE),"")</f>
        <v>0</v>
      </c>
      <c r="H1364" t="s">
        <v>887</v>
      </c>
    </row>
    <row r="1365" spans="1:8" x14ac:dyDescent="0.2">
      <c r="A1365" t="s">
        <v>704</v>
      </c>
      <c r="B1365" t="s">
        <v>235</v>
      </c>
      <c r="C1365" t="str">
        <f>IFERROR(VLOOKUP(B1365,Players!$A$2:$E$251,2,FALSE),"")</f>
        <v>Rachin Ravindra</v>
      </c>
      <c r="D1365" t="str">
        <f>IFERROR(VLOOKUP(B1365,Players!$A$2:$E$251,3,FALSE),"")</f>
        <v>AR</v>
      </c>
      <c r="E1365" t="str">
        <f>IFERROR(VLOOKUP(B1365,Players!$A$2:$E$251,4,FALSE),"")</f>
        <v>KKR</v>
      </c>
      <c r="F1365">
        <f>IFERROR(VLOOKUP(B1365,Players!$A$2:$E$251,5,FALSE),"")</f>
        <v>0</v>
      </c>
      <c r="H1365" t="s">
        <v>887</v>
      </c>
    </row>
    <row r="1366" spans="1:8" x14ac:dyDescent="0.2">
      <c r="A1366" t="s">
        <v>704</v>
      </c>
      <c r="B1366" t="s">
        <v>237</v>
      </c>
      <c r="C1366" t="str">
        <f>IFERROR(VLOOKUP(B1366,Players!$A$2:$E$251,2,FALSE),"")</f>
        <v>Ramandeep Singh</v>
      </c>
      <c r="D1366" t="str">
        <f>IFERROR(VLOOKUP(B1366,Players!$A$2:$E$251,3,FALSE),"")</f>
        <v>AR</v>
      </c>
      <c r="E1366" t="str">
        <f>IFERROR(VLOOKUP(B1366,Players!$A$2:$E$251,4,FALSE),"")</f>
        <v>KKR</v>
      </c>
      <c r="F1366">
        <f>IFERROR(VLOOKUP(B1366,Players!$A$2:$E$251,5,FALSE),"")</f>
        <v>0</v>
      </c>
      <c r="H1366" t="s">
        <v>887</v>
      </c>
    </row>
    <row r="1367" spans="1:8" x14ac:dyDescent="0.2">
      <c r="A1367" t="s">
        <v>704</v>
      </c>
      <c r="B1367" t="s">
        <v>239</v>
      </c>
      <c r="C1367" t="str">
        <f>IFERROR(VLOOKUP(B1367,Players!$A$2:$E$251,2,FALSE),"")</f>
        <v>Sunil Narine</v>
      </c>
      <c r="D1367" t="str">
        <f>IFERROR(VLOOKUP(B1367,Players!$A$2:$E$251,3,FALSE),"")</f>
        <v>AR</v>
      </c>
      <c r="E1367" t="str">
        <f>IFERROR(VLOOKUP(B1367,Players!$A$2:$E$251,4,FALSE),"")</f>
        <v>KKR</v>
      </c>
      <c r="F1367">
        <f>IFERROR(VLOOKUP(B1367,Players!$A$2:$E$251,5,FALSE),"")</f>
        <v>0</v>
      </c>
      <c r="H1367" t="s">
        <v>887</v>
      </c>
    </row>
    <row r="1368" spans="1:8" x14ac:dyDescent="0.2">
      <c r="A1368" t="s">
        <v>704</v>
      </c>
      <c r="B1368" t="s">
        <v>241</v>
      </c>
      <c r="C1368" t="str">
        <f>IFERROR(VLOOKUP(B1368,Players!$A$2:$E$251,2,FALSE),"")</f>
        <v>Blessing Muzarabani</v>
      </c>
      <c r="D1368" t="str">
        <f>IFERROR(VLOOKUP(B1368,Players!$A$2:$E$251,3,FALSE),"")</f>
        <v>BWL</v>
      </c>
      <c r="E1368" t="str">
        <f>IFERROR(VLOOKUP(B1368,Players!$A$2:$E$251,4,FALSE),"")</f>
        <v>KKR</v>
      </c>
      <c r="F1368">
        <f>IFERROR(VLOOKUP(B1368,Players!$A$2:$E$251,5,FALSE),"")</f>
        <v>0</v>
      </c>
      <c r="H1368" t="s">
        <v>887</v>
      </c>
    </row>
    <row r="1369" spans="1:8" x14ac:dyDescent="0.2">
      <c r="A1369" t="s">
        <v>704</v>
      </c>
      <c r="B1369" t="s">
        <v>243</v>
      </c>
      <c r="C1369" t="str">
        <f>IFERROR(VLOOKUP(B1369,Players!$A$2:$E$251,2,FALSE),"")</f>
        <v>Vaibhav Arora</v>
      </c>
      <c r="D1369" t="str">
        <f>IFERROR(VLOOKUP(B1369,Players!$A$2:$E$251,3,FALSE),"")</f>
        <v>BWL</v>
      </c>
      <c r="E1369" t="str">
        <f>IFERROR(VLOOKUP(B1369,Players!$A$2:$E$251,4,FALSE),"")</f>
        <v>KKR</v>
      </c>
      <c r="F1369">
        <f>IFERROR(VLOOKUP(B1369,Players!$A$2:$E$251,5,FALSE),"")</f>
        <v>0</v>
      </c>
      <c r="H1369" t="s">
        <v>887</v>
      </c>
    </row>
    <row r="1370" spans="1:8" x14ac:dyDescent="0.2">
      <c r="A1370" t="s">
        <v>704</v>
      </c>
      <c r="B1370" t="s">
        <v>245</v>
      </c>
      <c r="C1370" t="str">
        <f>IFERROR(VLOOKUP(B1370,Players!$A$2:$E$251,2,FALSE),"")</f>
        <v>Matheesha Pathirana</v>
      </c>
      <c r="D1370" t="str">
        <f>IFERROR(VLOOKUP(B1370,Players!$A$2:$E$251,3,FALSE),"")</f>
        <v>BWL</v>
      </c>
      <c r="E1370" t="str">
        <f>IFERROR(VLOOKUP(B1370,Players!$A$2:$E$251,4,FALSE),"")</f>
        <v>KKR</v>
      </c>
      <c r="F1370">
        <f>IFERROR(VLOOKUP(B1370,Players!$A$2:$E$251,5,FALSE),"")</f>
        <v>0</v>
      </c>
      <c r="H1370" t="s">
        <v>887</v>
      </c>
    </row>
    <row r="1371" spans="1:8" x14ac:dyDescent="0.2">
      <c r="A1371" t="s">
        <v>704</v>
      </c>
      <c r="B1371" t="s">
        <v>247</v>
      </c>
      <c r="C1371" t="str">
        <f>IFERROR(VLOOKUP(B1371,Players!$A$2:$E$251,2,FALSE),"")</f>
        <v>Kartik Tyagi</v>
      </c>
      <c r="D1371" t="str">
        <f>IFERROR(VLOOKUP(B1371,Players!$A$2:$E$251,3,FALSE),"")</f>
        <v>BWL</v>
      </c>
      <c r="E1371" t="str">
        <f>IFERROR(VLOOKUP(B1371,Players!$A$2:$E$251,4,FALSE),"")</f>
        <v>KKR</v>
      </c>
      <c r="F1371">
        <f>IFERROR(VLOOKUP(B1371,Players!$A$2:$E$251,5,FALSE),"")</f>
        <v>0</v>
      </c>
      <c r="H1371" t="s">
        <v>887</v>
      </c>
    </row>
    <row r="1372" spans="1:8" x14ac:dyDescent="0.2">
      <c r="A1372" t="s">
        <v>704</v>
      </c>
      <c r="B1372" t="s">
        <v>249</v>
      </c>
      <c r="C1372" t="str">
        <f>IFERROR(VLOOKUP(B1372,Players!$A$2:$E$251,2,FALSE),"")</f>
        <v>Prashant Solanki</v>
      </c>
      <c r="D1372" t="str">
        <f>IFERROR(VLOOKUP(B1372,Players!$A$2:$E$251,3,FALSE),"")</f>
        <v>BWL</v>
      </c>
      <c r="E1372" t="str">
        <f>IFERROR(VLOOKUP(B1372,Players!$A$2:$E$251,4,FALSE),"")</f>
        <v>KKR</v>
      </c>
      <c r="F1372">
        <f>IFERROR(VLOOKUP(B1372,Players!$A$2:$E$251,5,FALSE),"")</f>
        <v>0</v>
      </c>
      <c r="H1372" t="s">
        <v>887</v>
      </c>
    </row>
    <row r="1373" spans="1:8" x14ac:dyDescent="0.2">
      <c r="A1373" t="s">
        <v>704</v>
      </c>
      <c r="B1373" t="s">
        <v>251</v>
      </c>
      <c r="C1373" t="str">
        <f>IFERROR(VLOOKUP(B1373,Players!$A$2:$E$251,2,FALSE),"")</f>
        <v>Saurabh Dubey</v>
      </c>
      <c r="D1373" t="str">
        <f>IFERROR(VLOOKUP(B1373,Players!$A$2:$E$251,3,FALSE),"")</f>
        <v>BWL</v>
      </c>
      <c r="E1373" t="str">
        <f>IFERROR(VLOOKUP(B1373,Players!$A$2:$E$251,4,FALSE),"")</f>
        <v>KKR</v>
      </c>
      <c r="F1373">
        <f>IFERROR(VLOOKUP(B1373,Players!$A$2:$E$251,5,FALSE),"")</f>
        <v>0</v>
      </c>
      <c r="H1373" t="s">
        <v>887</v>
      </c>
    </row>
    <row r="1374" spans="1:8" x14ac:dyDescent="0.2">
      <c r="A1374" t="s">
        <v>704</v>
      </c>
      <c r="B1374" t="s">
        <v>253</v>
      </c>
      <c r="C1374" t="str">
        <f>IFERROR(VLOOKUP(B1374,Players!$A$2:$E$251,2,FALSE),"")</f>
        <v>Navdeep Saini</v>
      </c>
      <c r="D1374" t="str">
        <f>IFERROR(VLOOKUP(B1374,Players!$A$2:$E$251,3,FALSE),"")</f>
        <v>BWL</v>
      </c>
      <c r="E1374" t="str">
        <f>IFERROR(VLOOKUP(B1374,Players!$A$2:$E$251,4,FALSE),"")</f>
        <v>KKR</v>
      </c>
      <c r="F1374">
        <f>IFERROR(VLOOKUP(B1374,Players!$A$2:$E$251,5,FALSE),"")</f>
        <v>0</v>
      </c>
      <c r="H1374" t="s">
        <v>887</v>
      </c>
    </row>
    <row r="1375" spans="1:8" x14ac:dyDescent="0.2">
      <c r="A1375" t="s">
        <v>704</v>
      </c>
      <c r="B1375" t="s">
        <v>255</v>
      </c>
      <c r="C1375" t="str">
        <f>IFERROR(VLOOKUP(B1375,Players!$A$2:$E$251,2,FALSE),"")</f>
        <v>Umran Malik</v>
      </c>
      <c r="D1375" t="str">
        <f>IFERROR(VLOOKUP(B1375,Players!$A$2:$E$251,3,FALSE),"")</f>
        <v>BWL</v>
      </c>
      <c r="E1375" t="str">
        <f>IFERROR(VLOOKUP(B1375,Players!$A$2:$E$251,4,FALSE),"")</f>
        <v>KKR</v>
      </c>
      <c r="F1375">
        <f>IFERROR(VLOOKUP(B1375,Players!$A$2:$E$251,5,FALSE),"")</f>
        <v>0</v>
      </c>
      <c r="H1375" t="s">
        <v>887</v>
      </c>
    </row>
    <row r="1376" spans="1:8" x14ac:dyDescent="0.2">
      <c r="A1376" t="s">
        <v>704</v>
      </c>
      <c r="B1376" t="s">
        <v>257</v>
      </c>
      <c r="C1376" t="str">
        <f>IFERROR(VLOOKUP(B1376,Players!$A$2:$E$251,2,FALSE),"")</f>
        <v>Varun Chakaravarthy</v>
      </c>
      <c r="D1376" t="str">
        <f>IFERROR(VLOOKUP(B1376,Players!$A$2:$E$251,3,FALSE),"")</f>
        <v>BWL</v>
      </c>
      <c r="E1376" t="str">
        <f>IFERROR(VLOOKUP(B1376,Players!$A$2:$E$251,4,FALSE),"")</f>
        <v>KKR</v>
      </c>
      <c r="F1376">
        <f>IFERROR(VLOOKUP(B1376,Players!$A$2:$E$251,5,FALSE),"")</f>
        <v>0</v>
      </c>
      <c r="H1376" t="s">
        <v>887</v>
      </c>
    </row>
    <row r="1377" spans="1:8" x14ac:dyDescent="0.2">
      <c r="A1377" t="s">
        <v>704</v>
      </c>
      <c r="B1377" t="s">
        <v>415</v>
      </c>
      <c r="C1377" t="str">
        <f>IFERROR(VLOOKUP(B1377,Players!$A$2:$E$251,2,FALSE),"")</f>
        <v>Shubham Dubey</v>
      </c>
      <c r="D1377" t="str">
        <f>IFERROR(VLOOKUP(B1377,Players!$A$2:$E$251,3,FALSE),"")</f>
        <v>BAT</v>
      </c>
      <c r="E1377" t="str">
        <f>IFERROR(VLOOKUP(B1377,Players!$A$2:$E$251,4,FALSE),"")</f>
        <v>RR</v>
      </c>
      <c r="F1377">
        <f>IFERROR(VLOOKUP(B1377,Players!$A$2:$E$251,5,FALSE),"")</f>
        <v>0</v>
      </c>
      <c r="H1377" t="s">
        <v>888</v>
      </c>
    </row>
    <row r="1378" spans="1:8" x14ac:dyDescent="0.2">
      <c r="A1378" t="s">
        <v>704</v>
      </c>
      <c r="B1378" t="s">
        <v>419</v>
      </c>
      <c r="C1378" t="str">
        <f>IFERROR(VLOOKUP(B1378,Players!$A$2:$E$251,2,FALSE),"")</f>
        <v>Vaibhav Sooryavanshi</v>
      </c>
      <c r="D1378" t="str">
        <f>IFERROR(VLOOKUP(B1378,Players!$A$2:$E$251,3,FALSE),"")</f>
        <v>BAT</v>
      </c>
      <c r="E1378" t="str">
        <f>IFERROR(VLOOKUP(B1378,Players!$A$2:$E$251,4,FALSE),"")</f>
        <v>RR</v>
      </c>
      <c r="F1378">
        <f>IFERROR(VLOOKUP(B1378,Players!$A$2:$E$251,5,FALSE),"")</f>
        <v>0</v>
      </c>
      <c r="H1378" t="s">
        <v>888</v>
      </c>
    </row>
    <row r="1379" spans="1:8" x14ac:dyDescent="0.2">
      <c r="A1379" t="s">
        <v>704</v>
      </c>
      <c r="B1379" t="s">
        <v>421</v>
      </c>
      <c r="C1379" t="str">
        <f>IFERROR(VLOOKUP(B1379,Players!$A$2:$E$251,2,FALSE),"")</f>
        <v>Donovan Ferreira</v>
      </c>
      <c r="D1379" t="str">
        <f>IFERROR(VLOOKUP(B1379,Players!$A$2:$E$251,3,FALSE),"")</f>
        <v>WK</v>
      </c>
      <c r="E1379" t="str">
        <f>IFERROR(VLOOKUP(B1379,Players!$A$2:$E$251,4,FALSE),"")</f>
        <v>RR</v>
      </c>
      <c r="F1379">
        <f>IFERROR(VLOOKUP(B1379,Players!$A$2:$E$251,5,FALSE),"")</f>
        <v>0</v>
      </c>
      <c r="H1379" t="s">
        <v>888</v>
      </c>
    </row>
    <row r="1380" spans="1:8" x14ac:dyDescent="0.2">
      <c r="A1380" t="s">
        <v>704</v>
      </c>
      <c r="B1380" t="s">
        <v>423</v>
      </c>
      <c r="C1380" t="str">
        <f>IFERROR(VLOOKUP(B1380,Players!$A$2:$E$251,2,FALSE),"")</f>
        <v>Lhuan-dre Pretorious</v>
      </c>
      <c r="D1380" t="str">
        <f>IFERROR(VLOOKUP(B1380,Players!$A$2:$E$251,3,FALSE),"")</f>
        <v>WK</v>
      </c>
      <c r="E1380" t="str">
        <f>IFERROR(VLOOKUP(B1380,Players!$A$2:$E$251,4,FALSE),"")</f>
        <v>RR</v>
      </c>
      <c r="F1380">
        <f>IFERROR(VLOOKUP(B1380,Players!$A$2:$E$251,5,FALSE),"")</f>
        <v>0</v>
      </c>
      <c r="H1380" t="s">
        <v>888</v>
      </c>
    </row>
    <row r="1381" spans="1:8" x14ac:dyDescent="0.2">
      <c r="A1381" t="s">
        <v>704</v>
      </c>
      <c r="B1381" t="s">
        <v>425</v>
      </c>
      <c r="C1381" t="str">
        <f>IFERROR(VLOOKUP(B1381,Players!$A$2:$E$251,2,FALSE),"")</f>
        <v>Ravi Singh</v>
      </c>
      <c r="D1381" t="str">
        <f>IFERROR(VLOOKUP(B1381,Players!$A$2:$E$251,3,FALSE),"")</f>
        <v>WK</v>
      </c>
      <c r="E1381" t="str">
        <f>IFERROR(VLOOKUP(B1381,Players!$A$2:$E$251,4,FALSE),"")</f>
        <v>RR</v>
      </c>
      <c r="F1381">
        <f>IFERROR(VLOOKUP(B1381,Players!$A$2:$E$251,5,FALSE),"")</f>
        <v>0</v>
      </c>
      <c r="H1381" t="s">
        <v>888</v>
      </c>
    </row>
    <row r="1382" spans="1:8" x14ac:dyDescent="0.2">
      <c r="A1382" t="s">
        <v>704</v>
      </c>
      <c r="B1382" t="s">
        <v>427</v>
      </c>
      <c r="C1382" t="str">
        <f>IFERROR(VLOOKUP(B1382,Players!$A$2:$E$251,2,FALSE),"")</f>
        <v>Aman Rao Perala</v>
      </c>
      <c r="D1382" t="str">
        <f>IFERROR(VLOOKUP(B1382,Players!$A$2:$E$251,3,FALSE),"")</f>
        <v>BAT</v>
      </c>
      <c r="E1382" t="str">
        <f>IFERROR(VLOOKUP(B1382,Players!$A$2:$E$251,4,FALSE),"")</f>
        <v>RR</v>
      </c>
      <c r="F1382">
        <f>IFERROR(VLOOKUP(B1382,Players!$A$2:$E$251,5,FALSE),"")</f>
        <v>0</v>
      </c>
      <c r="H1382" t="s">
        <v>888</v>
      </c>
    </row>
    <row r="1383" spans="1:8" x14ac:dyDescent="0.2">
      <c r="A1383" t="s">
        <v>704</v>
      </c>
      <c r="B1383" t="s">
        <v>429</v>
      </c>
      <c r="C1383" t="str">
        <f>IFERROR(VLOOKUP(B1383,Players!$A$2:$E$251,2,FALSE),"")</f>
        <v>Shimron Hetmyer</v>
      </c>
      <c r="D1383" t="str">
        <f>IFERROR(VLOOKUP(B1383,Players!$A$2:$E$251,3,FALSE),"")</f>
        <v>BAT</v>
      </c>
      <c r="E1383" t="str">
        <f>IFERROR(VLOOKUP(B1383,Players!$A$2:$E$251,4,FALSE),"")</f>
        <v>RR</v>
      </c>
      <c r="F1383">
        <f>IFERROR(VLOOKUP(B1383,Players!$A$2:$E$251,5,FALSE),"")</f>
        <v>0</v>
      </c>
      <c r="H1383" t="s">
        <v>888</v>
      </c>
    </row>
    <row r="1384" spans="1:8" x14ac:dyDescent="0.2">
      <c r="A1384" t="s">
        <v>704</v>
      </c>
      <c r="B1384" t="s">
        <v>431</v>
      </c>
      <c r="C1384" t="str">
        <f>IFERROR(VLOOKUP(B1384,Players!$A$2:$E$251,2,FALSE),"")</f>
        <v>Yashasvi Jaiswal</v>
      </c>
      <c r="D1384" t="str">
        <f>IFERROR(VLOOKUP(B1384,Players!$A$2:$E$251,3,FALSE),"")</f>
        <v>BAT</v>
      </c>
      <c r="E1384" t="str">
        <f>IFERROR(VLOOKUP(B1384,Players!$A$2:$E$251,4,FALSE),"")</f>
        <v>RR</v>
      </c>
      <c r="F1384">
        <f>IFERROR(VLOOKUP(B1384,Players!$A$2:$E$251,5,FALSE),"")</f>
        <v>0</v>
      </c>
      <c r="H1384" t="s">
        <v>888</v>
      </c>
    </row>
    <row r="1385" spans="1:8" x14ac:dyDescent="0.2">
      <c r="A1385" t="s">
        <v>704</v>
      </c>
      <c r="B1385" t="s">
        <v>433</v>
      </c>
      <c r="C1385" t="str">
        <f>IFERROR(VLOOKUP(B1385,Players!$A$2:$E$251,2,FALSE),"")</f>
        <v>Dhruv Jurel</v>
      </c>
      <c r="D1385" t="str">
        <f>IFERROR(VLOOKUP(B1385,Players!$A$2:$E$251,3,FALSE),"")</f>
        <v>WK</v>
      </c>
      <c r="E1385" t="str">
        <f>IFERROR(VLOOKUP(B1385,Players!$A$2:$E$251,4,FALSE),"")</f>
        <v>RR</v>
      </c>
      <c r="F1385">
        <f>IFERROR(VLOOKUP(B1385,Players!$A$2:$E$251,5,FALSE),"")</f>
        <v>0</v>
      </c>
      <c r="H1385" t="s">
        <v>888</v>
      </c>
    </row>
    <row r="1386" spans="1:8" x14ac:dyDescent="0.2">
      <c r="A1386" t="s">
        <v>704</v>
      </c>
      <c r="B1386" t="s">
        <v>435</v>
      </c>
      <c r="C1386" t="str">
        <f>IFERROR(VLOOKUP(B1386,Players!$A$2:$E$251,2,FALSE),"")</f>
        <v>Riyan Parag</v>
      </c>
      <c r="D1386" t="str">
        <f>IFERROR(VLOOKUP(B1386,Players!$A$2:$E$251,3,FALSE),"")</f>
        <v>AR</v>
      </c>
      <c r="E1386" t="str">
        <f>IFERROR(VLOOKUP(B1386,Players!$A$2:$E$251,4,FALSE),"")</f>
        <v>RR</v>
      </c>
      <c r="F1386">
        <f>IFERROR(VLOOKUP(B1386,Players!$A$2:$E$251,5,FALSE),"")</f>
        <v>0</v>
      </c>
      <c r="H1386" t="s">
        <v>888</v>
      </c>
    </row>
    <row r="1387" spans="1:8" x14ac:dyDescent="0.2">
      <c r="A1387" t="s">
        <v>704</v>
      </c>
      <c r="B1387" t="s">
        <v>437</v>
      </c>
      <c r="C1387" t="str">
        <f>IFERROR(VLOOKUP(B1387,Players!$A$2:$E$251,2,FALSE),"")</f>
        <v>Yudhvir Singh Charak</v>
      </c>
      <c r="D1387" t="str">
        <f>IFERROR(VLOOKUP(B1387,Players!$A$2:$E$251,3,FALSE),"")</f>
        <v>AR</v>
      </c>
      <c r="E1387" t="str">
        <f>IFERROR(VLOOKUP(B1387,Players!$A$2:$E$251,4,FALSE),"")</f>
        <v>RR</v>
      </c>
      <c r="F1387">
        <f>IFERROR(VLOOKUP(B1387,Players!$A$2:$E$251,5,FALSE),"")</f>
        <v>0</v>
      </c>
      <c r="H1387" t="s">
        <v>888</v>
      </c>
    </row>
    <row r="1388" spans="1:8" x14ac:dyDescent="0.2">
      <c r="A1388" t="s">
        <v>704</v>
      </c>
      <c r="B1388" t="s">
        <v>439</v>
      </c>
      <c r="C1388" t="str">
        <f>IFERROR(VLOOKUP(B1388,Players!$A$2:$E$251,2,FALSE),"")</f>
        <v>Ravindra Jadeja</v>
      </c>
      <c r="D1388" t="str">
        <f>IFERROR(VLOOKUP(B1388,Players!$A$2:$E$251,3,FALSE),"")</f>
        <v>AR</v>
      </c>
      <c r="E1388" t="str">
        <f>IFERROR(VLOOKUP(B1388,Players!$A$2:$E$251,4,FALSE),"")</f>
        <v>RR</v>
      </c>
      <c r="F1388">
        <f>IFERROR(VLOOKUP(B1388,Players!$A$2:$E$251,5,FALSE),"")</f>
        <v>0</v>
      </c>
      <c r="H1388" t="s">
        <v>888</v>
      </c>
    </row>
    <row r="1389" spans="1:8" x14ac:dyDescent="0.2">
      <c r="A1389" t="s">
        <v>704</v>
      </c>
      <c r="B1389" t="s">
        <v>441</v>
      </c>
      <c r="C1389" t="str">
        <f>IFERROR(VLOOKUP(B1389,Players!$A$2:$E$251,2,FALSE),"")</f>
        <v>Dasun Shanaka</v>
      </c>
      <c r="D1389" t="str">
        <f>IFERROR(VLOOKUP(B1389,Players!$A$2:$E$251,3,FALSE),"")</f>
        <v>AR</v>
      </c>
      <c r="E1389" t="str">
        <f>IFERROR(VLOOKUP(B1389,Players!$A$2:$E$251,4,FALSE),"")</f>
        <v>RR</v>
      </c>
      <c r="F1389">
        <f>IFERROR(VLOOKUP(B1389,Players!$A$2:$E$251,5,FALSE),"")</f>
        <v>0</v>
      </c>
      <c r="H1389" t="s">
        <v>888</v>
      </c>
    </row>
    <row r="1390" spans="1:8" x14ac:dyDescent="0.2">
      <c r="A1390" t="s">
        <v>704</v>
      </c>
      <c r="B1390" t="s">
        <v>443</v>
      </c>
      <c r="C1390" t="str">
        <f>IFERROR(VLOOKUP(B1390,Players!$A$2:$E$251,2,FALSE),"")</f>
        <v>Jofra Archer</v>
      </c>
      <c r="D1390" t="str">
        <f>IFERROR(VLOOKUP(B1390,Players!$A$2:$E$251,3,FALSE),"")</f>
        <v>BWL</v>
      </c>
      <c r="E1390" t="str">
        <f>IFERROR(VLOOKUP(B1390,Players!$A$2:$E$251,4,FALSE),"")</f>
        <v>RR</v>
      </c>
      <c r="F1390">
        <f>IFERROR(VLOOKUP(B1390,Players!$A$2:$E$251,5,FALSE),"")</f>
        <v>0</v>
      </c>
      <c r="H1390" t="s">
        <v>888</v>
      </c>
    </row>
    <row r="1391" spans="1:8" x14ac:dyDescent="0.2">
      <c r="A1391" t="s">
        <v>704</v>
      </c>
      <c r="B1391" t="s">
        <v>445</v>
      </c>
      <c r="C1391" t="str">
        <f>IFERROR(VLOOKUP(B1391,Players!$A$2:$E$251,2,FALSE),"")</f>
        <v>Tushar Deshpande</v>
      </c>
      <c r="D1391" t="str">
        <f>IFERROR(VLOOKUP(B1391,Players!$A$2:$E$251,3,FALSE),"")</f>
        <v>BWL</v>
      </c>
      <c r="E1391" t="str">
        <f>IFERROR(VLOOKUP(B1391,Players!$A$2:$E$251,4,FALSE),"")</f>
        <v>RR</v>
      </c>
      <c r="F1391">
        <f>IFERROR(VLOOKUP(B1391,Players!$A$2:$E$251,5,FALSE),"")</f>
        <v>0</v>
      </c>
      <c r="H1391" t="s">
        <v>888</v>
      </c>
    </row>
    <row r="1392" spans="1:8" x14ac:dyDescent="0.2">
      <c r="A1392" t="s">
        <v>704</v>
      </c>
      <c r="B1392" t="s">
        <v>447</v>
      </c>
      <c r="C1392" t="str">
        <f>IFERROR(VLOOKUP(B1392,Players!$A$2:$E$251,2,FALSE),"")</f>
        <v>Kwena Maphaka</v>
      </c>
      <c r="D1392" t="str">
        <f>IFERROR(VLOOKUP(B1392,Players!$A$2:$E$251,3,FALSE),"")</f>
        <v>BWL</v>
      </c>
      <c r="E1392" t="str">
        <f>IFERROR(VLOOKUP(B1392,Players!$A$2:$E$251,4,FALSE),"")</f>
        <v>RR</v>
      </c>
      <c r="F1392">
        <f>IFERROR(VLOOKUP(B1392,Players!$A$2:$E$251,5,FALSE),"")</f>
        <v>0</v>
      </c>
      <c r="H1392" t="s">
        <v>888</v>
      </c>
    </row>
    <row r="1393" spans="1:8" x14ac:dyDescent="0.2">
      <c r="A1393" t="s">
        <v>704</v>
      </c>
      <c r="B1393" t="s">
        <v>449</v>
      </c>
      <c r="C1393" t="str">
        <f>IFERROR(VLOOKUP(B1393,Players!$A$2:$E$251,2,FALSE),"")</f>
        <v>Ravi Bishnoi</v>
      </c>
      <c r="D1393" t="str">
        <f>IFERROR(VLOOKUP(B1393,Players!$A$2:$E$251,3,FALSE),"")</f>
        <v>BWL</v>
      </c>
      <c r="E1393" t="str">
        <f>IFERROR(VLOOKUP(B1393,Players!$A$2:$E$251,4,FALSE),"")</f>
        <v>RR</v>
      </c>
      <c r="F1393">
        <f>IFERROR(VLOOKUP(B1393,Players!$A$2:$E$251,5,FALSE),"")</f>
        <v>0</v>
      </c>
      <c r="H1393" t="s">
        <v>888</v>
      </c>
    </row>
    <row r="1394" spans="1:8" x14ac:dyDescent="0.2">
      <c r="A1394" t="s">
        <v>704</v>
      </c>
      <c r="B1394" t="s">
        <v>451</v>
      </c>
      <c r="C1394" t="str">
        <f>IFERROR(VLOOKUP(B1394,Players!$A$2:$E$251,2,FALSE),"")</f>
        <v>Sushant Mishra</v>
      </c>
      <c r="D1394" t="str">
        <f>IFERROR(VLOOKUP(B1394,Players!$A$2:$E$251,3,FALSE),"")</f>
        <v>BWL</v>
      </c>
      <c r="E1394" t="str">
        <f>IFERROR(VLOOKUP(B1394,Players!$A$2:$E$251,4,FALSE),"")</f>
        <v>RR</v>
      </c>
      <c r="F1394">
        <f>IFERROR(VLOOKUP(B1394,Players!$A$2:$E$251,5,FALSE),"")</f>
        <v>0</v>
      </c>
      <c r="H1394" t="s">
        <v>888</v>
      </c>
    </row>
    <row r="1395" spans="1:8" x14ac:dyDescent="0.2">
      <c r="A1395" t="s">
        <v>704</v>
      </c>
      <c r="B1395" t="s">
        <v>453</v>
      </c>
      <c r="C1395" t="str">
        <f>IFERROR(VLOOKUP(B1395,Players!$A$2:$E$251,2,FALSE),"")</f>
        <v>Yash Raj Punja</v>
      </c>
      <c r="D1395" t="str">
        <f>IFERROR(VLOOKUP(B1395,Players!$A$2:$E$251,3,FALSE),"")</f>
        <v>BWL</v>
      </c>
      <c r="E1395" t="str">
        <f>IFERROR(VLOOKUP(B1395,Players!$A$2:$E$251,4,FALSE),"")</f>
        <v>RR</v>
      </c>
      <c r="F1395">
        <f>IFERROR(VLOOKUP(B1395,Players!$A$2:$E$251,5,FALSE),"")</f>
        <v>0</v>
      </c>
      <c r="H1395" t="s">
        <v>888</v>
      </c>
    </row>
    <row r="1396" spans="1:8" x14ac:dyDescent="0.2">
      <c r="A1396" t="s">
        <v>704</v>
      </c>
      <c r="B1396" t="s">
        <v>455</v>
      </c>
      <c r="C1396" t="str">
        <f>IFERROR(VLOOKUP(B1396,Players!$A$2:$E$251,2,FALSE),"")</f>
        <v>Vignesh Puthur</v>
      </c>
      <c r="D1396" t="str">
        <f>IFERROR(VLOOKUP(B1396,Players!$A$2:$E$251,3,FALSE),"")</f>
        <v>BWL</v>
      </c>
      <c r="E1396" t="str">
        <f>IFERROR(VLOOKUP(B1396,Players!$A$2:$E$251,4,FALSE),"")</f>
        <v>RR</v>
      </c>
      <c r="F1396">
        <f>IFERROR(VLOOKUP(B1396,Players!$A$2:$E$251,5,FALSE),"")</f>
        <v>0</v>
      </c>
      <c r="H1396" t="s">
        <v>888</v>
      </c>
    </row>
    <row r="1397" spans="1:8" x14ac:dyDescent="0.2">
      <c r="A1397" t="s">
        <v>704</v>
      </c>
      <c r="B1397" t="s">
        <v>457</v>
      </c>
      <c r="C1397" t="str">
        <f>IFERROR(VLOOKUP(B1397,Players!$A$2:$E$251,2,FALSE),"")</f>
        <v>Brijesh Sharma</v>
      </c>
      <c r="D1397" t="str">
        <f>IFERROR(VLOOKUP(B1397,Players!$A$2:$E$251,3,FALSE),"")</f>
        <v>BWL</v>
      </c>
      <c r="E1397" t="str">
        <f>IFERROR(VLOOKUP(B1397,Players!$A$2:$E$251,4,FALSE),"")</f>
        <v>RR</v>
      </c>
      <c r="F1397">
        <f>IFERROR(VLOOKUP(B1397,Players!$A$2:$E$251,5,FALSE),"")</f>
        <v>0</v>
      </c>
      <c r="H1397" t="s">
        <v>888</v>
      </c>
    </row>
    <row r="1398" spans="1:8" x14ac:dyDescent="0.2">
      <c r="A1398" t="s">
        <v>704</v>
      </c>
      <c r="B1398" t="s">
        <v>459</v>
      </c>
      <c r="C1398" t="str">
        <f>IFERROR(VLOOKUP(B1398,Players!$A$2:$E$251,2,FALSE),"")</f>
        <v>Adam Milne</v>
      </c>
      <c r="D1398" t="str">
        <f>IFERROR(VLOOKUP(B1398,Players!$A$2:$E$251,3,FALSE),"")</f>
        <v>BWL</v>
      </c>
      <c r="E1398" t="str">
        <f>IFERROR(VLOOKUP(B1398,Players!$A$2:$E$251,4,FALSE),"")</f>
        <v>RR</v>
      </c>
      <c r="F1398">
        <f>IFERROR(VLOOKUP(B1398,Players!$A$2:$E$251,5,FALSE),"")</f>
        <v>0</v>
      </c>
      <c r="H1398" t="s">
        <v>888</v>
      </c>
    </row>
    <row r="1399" spans="1:8" x14ac:dyDescent="0.2">
      <c r="A1399" t="s">
        <v>704</v>
      </c>
      <c r="B1399" t="s">
        <v>461</v>
      </c>
      <c r="C1399" t="str">
        <f>IFERROR(VLOOKUP(B1399,Players!$A$2:$E$251,2,FALSE),"")</f>
        <v>Kuldeep Sen</v>
      </c>
      <c r="D1399" t="str">
        <f>IFERROR(VLOOKUP(B1399,Players!$A$2:$E$251,3,FALSE),"")</f>
        <v>BWL</v>
      </c>
      <c r="E1399" t="str">
        <f>IFERROR(VLOOKUP(B1399,Players!$A$2:$E$251,4,FALSE),"")</f>
        <v>RR</v>
      </c>
      <c r="F1399">
        <f>IFERROR(VLOOKUP(B1399,Players!$A$2:$E$251,5,FALSE),"")</f>
        <v>0</v>
      </c>
      <c r="H1399" t="s">
        <v>888</v>
      </c>
    </row>
    <row r="1400" spans="1:8" x14ac:dyDescent="0.2">
      <c r="A1400" t="s">
        <v>704</v>
      </c>
      <c r="B1400" t="s">
        <v>463</v>
      </c>
      <c r="C1400" t="str">
        <f>IFERROR(VLOOKUP(B1400,Players!$A$2:$E$251,2,FALSE),"")</f>
        <v>Sandeep Sharma</v>
      </c>
      <c r="D1400" t="str">
        <f>IFERROR(VLOOKUP(B1400,Players!$A$2:$E$251,3,FALSE),"")</f>
        <v>BWL</v>
      </c>
      <c r="E1400" t="str">
        <f>IFERROR(VLOOKUP(B1400,Players!$A$2:$E$251,4,FALSE),"")</f>
        <v>RR</v>
      </c>
      <c r="F1400">
        <f>IFERROR(VLOOKUP(B1400,Players!$A$2:$E$251,5,FALSE),"")</f>
        <v>0</v>
      </c>
      <c r="H1400" t="s">
        <v>888</v>
      </c>
    </row>
    <row r="1401" spans="1:8" x14ac:dyDescent="0.2">
      <c r="A1401" t="s">
        <v>704</v>
      </c>
      <c r="B1401" t="s">
        <v>465</v>
      </c>
      <c r="C1401" t="str">
        <f>IFERROR(VLOOKUP(B1401,Players!$A$2:$E$251,2,FALSE),"")</f>
        <v>Nandre Burger</v>
      </c>
      <c r="D1401" t="str">
        <f>IFERROR(VLOOKUP(B1401,Players!$A$2:$E$251,3,FALSE),"")</f>
        <v>BWL</v>
      </c>
      <c r="E1401" t="str">
        <f>IFERROR(VLOOKUP(B1401,Players!$A$2:$E$251,4,FALSE),"")</f>
        <v>RR</v>
      </c>
      <c r="F1401">
        <f>IFERROR(VLOOKUP(B1401,Players!$A$2:$E$251,5,FALSE),"")</f>
        <v>0</v>
      </c>
      <c r="H1401" t="s">
        <v>888</v>
      </c>
    </row>
    <row r="1402" spans="1:8" x14ac:dyDescent="0.2">
      <c r="A1402" t="s">
        <v>709</v>
      </c>
      <c r="B1402" t="s">
        <v>363</v>
      </c>
      <c r="C1402" t="str">
        <f>IFERROR(VLOOKUP(B1402,Players!$A$2:$E$251,2,FALSE),"")</f>
        <v>Shreyas Iyer</v>
      </c>
      <c r="D1402" t="str">
        <f>IFERROR(VLOOKUP(B1402,Players!$A$2:$E$251,3,FALSE),"")</f>
        <v>BAT</v>
      </c>
      <c r="E1402" t="str">
        <f>IFERROR(VLOOKUP(B1402,Players!$A$2:$E$251,4,FALSE),"")</f>
        <v>PBKS</v>
      </c>
      <c r="F1402">
        <f>IFERROR(VLOOKUP(B1402,Players!$A$2:$E$251,5,FALSE),"")</f>
        <v>0</v>
      </c>
      <c r="H1402" t="s">
        <v>890</v>
      </c>
    </row>
    <row r="1403" spans="1:8" x14ac:dyDescent="0.2">
      <c r="A1403" t="s">
        <v>709</v>
      </c>
      <c r="B1403" t="s">
        <v>367</v>
      </c>
      <c r="C1403" t="str">
        <f>IFERROR(VLOOKUP(B1403,Players!$A$2:$E$251,2,FALSE),"")</f>
        <v>Nehal Wadhera</v>
      </c>
      <c r="D1403" t="str">
        <f>IFERROR(VLOOKUP(B1403,Players!$A$2:$E$251,3,FALSE),"")</f>
        <v>BAT</v>
      </c>
      <c r="E1403" t="str">
        <f>IFERROR(VLOOKUP(B1403,Players!$A$2:$E$251,4,FALSE),"")</f>
        <v>PBKS</v>
      </c>
      <c r="F1403">
        <f>IFERROR(VLOOKUP(B1403,Players!$A$2:$E$251,5,FALSE),"")</f>
        <v>0</v>
      </c>
      <c r="H1403" t="s">
        <v>890</v>
      </c>
    </row>
    <row r="1404" spans="1:8" x14ac:dyDescent="0.2">
      <c r="A1404" t="s">
        <v>709</v>
      </c>
      <c r="B1404" t="s">
        <v>369</v>
      </c>
      <c r="C1404" t="str">
        <f>IFERROR(VLOOKUP(B1404,Players!$A$2:$E$251,2,FALSE),"")</f>
        <v>Vishnu Vinod</v>
      </c>
      <c r="D1404" t="str">
        <f>IFERROR(VLOOKUP(B1404,Players!$A$2:$E$251,3,FALSE),"")</f>
        <v>WK</v>
      </c>
      <c r="E1404" t="str">
        <f>IFERROR(VLOOKUP(B1404,Players!$A$2:$E$251,4,FALSE),"")</f>
        <v>PBKS</v>
      </c>
      <c r="F1404">
        <f>IFERROR(VLOOKUP(B1404,Players!$A$2:$E$251,5,FALSE),"")</f>
        <v>0</v>
      </c>
      <c r="H1404" t="s">
        <v>890</v>
      </c>
    </row>
    <row r="1405" spans="1:8" x14ac:dyDescent="0.2">
      <c r="A1405" t="s">
        <v>709</v>
      </c>
      <c r="B1405" t="s">
        <v>371</v>
      </c>
      <c r="C1405" t="str">
        <f>IFERROR(VLOOKUP(B1405,Players!$A$2:$E$251,2,FALSE),"")</f>
        <v>Harnoor Pannu</v>
      </c>
      <c r="D1405" t="str">
        <f>IFERROR(VLOOKUP(B1405,Players!$A$2:$E$251,3,FALSE),"")</f>
        <v>BAT</v>
      </c>
      <c r="E1405" t="str">
        <f>IFERROR(VLOOKUP(B1405,Players!$A$2:$E$251,4,FALSE),"")</f>
        <v>PBKS</v>
      </c>
      <c r="F1405">
        <f>IFERROR(VLOOKUP(B1405,Players!$A$2:$E$251,5,FALSE),"")</f>
        <v>0</v>
      </c>
      <c r="H1405" t="s">
        <v>890</v>
      </c>
    </row>
    <row r="1406" spans="1:8" x14ac:dyDescent="0.2">
      <c r="A1406" t="s">
        <v>709</v>
      </c>
      <c r="B1406" t="s">
        <v>373</v>
      </c>
      <c r="C1406" t="str">
        <f>IFERROR(VLOOKUP(B1406,Players!$A$2:$E$251,2,FALSE),"")</f>
        <v>Pyla Avinash</v>
      </c>
      <c r="D1406" t="str">
        <f>IFERROR(VLOOKUP(B1406,Players!$A$2:$E$251,3,FALSE),"")</f>
        <v>BAT</v>
      </c>
      <c r="E1406" t="str">
        <f>IFERROR(VLOOKUP(B1406,Players!$A$2:$E$251,4,FALSE),"")</f>
        <v>PBKS</v>
      </c>
      <c r="F1406">
        <f>IFERROR(VLOOKUP(B1406,Players!$A$2:$E$251,5,FALSE),"")</f>
        <v>0</v>
      </c>
      <c r="H1406" t="s">
        <v>890</v>
      </c>
    </row>
    <row r="1407" spans="1:8" x14ac:dyDescent="0.2">
      <c r="A1407" t="s">
        <v>709</v>
      </c>
      <c r="B1407" t="s">
        <v>375</v>
      </c>
      <c r="C1407" t="str">
        <f>IFERROR(VLOOKUP(B1407,Players!$A$2:$E$251,2,FALSE),"")</f>
        <v>Prabhsimran Singh</v>
      </c>
      <c r="D1407" t="str">
        <f>IFERROR(VLOOKUP(B1407,Players!$A$2:$E$251,3,FALSE),"")</f>
        <v>WK</v>
      </c>
      <c r="E1407" t="str">
        <f>IFERROR(VLOOKUP(B1407,Players!$A$2:$E$251,4,FALSE),"")</f>
        <v>PBKS</v>
      </c>
      <c r="F1407">
        <f>IFERROR(VLOOKUP(B1407,Players!$A$2:$E$251,5,FALSE),"")</f>
        <v>0</v>
      </c>
      <c r="H1407" t="s">
        <v>890</v>
      </c>
    </row>
    <row r="1408" spans="1:8" x14ac:dyDescent="0.2">
      <c r="A1408" t="s">
        <v>709</v>
      </c>
      <c r="B1408" t="s">
        <v>377</v>
      </c>
      <c r="C1408" t="str">
        <f>IFERROR(VLOOKUP(B1408,Players!$A$2:$E$251,2,FALSE),"")</f>
        <v>Shashank Singh</v>
      </c>
      <c r="D1408" t="str">
        <f>IFERROR(VLOOKUP(B1408,Players!$A$2:$E$251,3,FALSE),"")</f>
        <v>BAT</v>
      </c>
      <c r="E1408" t="str">
        <f>IFERROR(VLOOKUP(B1408,Players!$A$2:$E$251,4,FALSE),"")</f>
        <v>PBKS</v>
      </c>
      <c r="F1408">
        <f>IFERROR(VLOOKUP(B1408,Players!$A$2:$E$251,5,FALSE),"")</f>
        <v>0</v>
      </c>
      <c r="H1408" t="s">
        <v>890</v>
      </c>
    </row>
    <row r="1409" spans="1:8" x14ac:dyDescent="0.2">
      <c r="A1409" t="s">
        <v>709</v>
      </c>
      <c r="B1409" t="s">
        <v>379</v>
      </c>
      <c r="C1409" t="str">
        <f>IFERROR(VLOOKUP(B1409,Players!$A$2:$E$251,2,FALSE),"")</f>
        <v>Marcus Stoinis</v>
      </c>
      <c r="D1409" t="str">
        <f>IFERROR(VLOOKUP(B1409,Players!$A$2:$E$251,3,FALSE),"")</f>
        <v>AR</v>
      </c>
      <c r="E1409" t="str">
        <f>IFERROR(VLOOKUP(B1409,Players!$A$2:$E$251,4,FALSE),"")</f>
        <v>PBKS</v>
      </c>
      <c r="F1409">
        <f>IFERROR(VLOOKUP(B1409,Players!$A$2:$E$251,5,FALSE),"")</f>
        <v>0</v>
      </c>
      <c r="H1409" t="s">
        <v>890</v>
      </c>
    </row>
    <row r="1410" spans="1:8" x14ac:dyDescent="0.2">
      <c r="A1410" t="s">
        <v>709</v>
      </c>
      <c r="B1410" t="s">
        <v>381</v>
      </c>
      <c r="C1410" t="str">
        <f>IFERROR(VLOOKUP(B1410,Players!$A$2:$E$251,2,FALSE),"")</f>
        <v>Harpreet Brar</v>
      </c>
      <c r="D1410" t="str">
        <f>IFERROR(VLOOKUP(B1410,Players!$A$2:$E$251,3,FALSE),"")</f>
        <v>AR</v>
      </c>
      <c r="E1410" t="str">
        <f>IFERROR(VLOOKUP(B1410,Players!$A$2:$E$251,4,FALSE),"")</f>
        <v>PBKS</v>
      </c>
      <c r="F1410">
        <f>IFERROR(VLOOKUP(B1410,Players!$A$2:$E$251,5,FALSE),"")</f>
        <v>0</v>
      </c>
      <c r="H1410" t="s">
        <v>890</v>
      </c>
    </row>
    <row r="1411" spans="1:8" x14ac:dyDescent="0.2">
      <c r="A1411" t="s">
        <v>709</v>
      </c>
      <c r="B1411" t="s">
        <v>383</v>
      </c>
      <c r="C1411" t="str">
        <f>IFERROR(VLOOKUP(B1411,Players!$A$2:$E$251,2,FALSE),"")</f>
        <v>Marco Jansen</v>
      </c>
      <c r="D1411" t="str">
        <f>IFERROR(VLOOKUP(B1411,Players!$A$2:$E$251,3,FALSE),"")</f>
        <v>AR</v>
      </c>
      <c r="E1411" t="str">
        <f>IFERROR(VLOOKUP(B1411,Players!$A$2:$E$251,4,FALSE),"")</f>
        <v>PBKS</v>
      </c>
      <c r="F1411">
        <f>IFERROR(VLOOKUP(B1411,Players!$A$2:$E$251,5,FALSE),"")</f>
        <v>0</v>
      </c>
      <c r="H1411" t="s">
        <v>890</v>
      </c>
    </row>
    <row r="1412" spans="1:8" x14ac:dyDescent="0.2">
      <c r="A1412" t="s">
        <v>709</v>
      </c>
      <c r="B1412" t="s">
        <v>385</v>
      </c>
      <c r="C1412" t="str">
        <f>IFERROR(VLOOKUP(B1412,Players!$A$2:$E$251,2,FALSE),"")</f>
        <v>Azmatullah Omarzai</v>
      </c>
      <c r="D1412" t="str">
        <f>IFERROR(VLOOKUP(B1412,Players!$A$2:$E$251,3,FALSE),"")</f>
        <v>AR</v>
      </c>
      <c r="E1412" t="str">
        <f>IFERROR(VLOOKUP(B1412,Players!$A$2:$E$251,4,FALSE),"")</f>
        <v>PBKS</v>
      </c>
      <c r="F1412">
        <f>IFERROR(VLOOKUP(B1412,Players!$A$2:$E$251,5,FALSE),"")</f>
        <v>0</v>
      </c>
      <c r="H1412" t="s">
        <v>890</v>
      </c>
    </row>
    <row r="1413" spans="1:8" x14ac:dyDescent="0.2">
      <c r="A1413" t="s">
        <v>709</v>
      </c>
      <c r="B1413" t="s">
        <v>387</v>
      </c>
      <c r="C1413" t="str">
        <f>IFERROR(VLOOKUP(B1413,Players!$A$2:$E$251,2,FALSE),"")</f>
        <v>Priyansh Arya</v>
      </c>
      <c r="D1413" t="str">
        <f>IFERROR(VLOOKUP(B1413,Players!$A$2:$E$251,3,FALSE),"")</f>
        <v>AR</v>
      </c>
      <c r="E1413" t="str">
        <f>IFERROR(VLOOKUP(B1413,Players!$A$2:$E$251,4,FALSE),"")</f>
        <v>PBKS</v>
      </c>
      <c r="F1413">
        <f>IFERROR(VLOOKUP(B1413,Players!$A$2:$E$251,5,FALSE),"")</f>
        <v>0</v>
      </c>
      <c r="H1413" t="s">
        <v>890</v>
      </c>
    </row>
    <row r="1414" spans="1:8" x14ac:dyDescent="0.2">
      <c r="A1414" t="s">
        <v>709</v>
      </c>
      <c r="B1414" t="s">
        <v>389</v>
      </c>
      <c r="C1414" t="str">
        <f>IFERROR(VLOOKUP(B1414,Players!$A$2:$E$251,2,FALSE),"")</f>
        <v>Musheer Khan</v>
      </c>
      <c r="D1414" t="str">
        <f>IFERROR(VLOOKUP(B1414,Players!$A$2:$E$251,3,FALSE),"")</f>
        <v>AR</v>
      </c>
      <c r="E1414" t="str">
        <f>IFERROR(VLOOKUP(B1414,Players!$A$2:$E$251,4,FALSE),"")</f>
        <v>PBKS</v>
      </c>
      <c r="F1414">
        <f>IFERROR(VLOOKUP(B1414,Players!$A$2:$E$251,5,FALSE),"")</f>
        <v>0</v>
      </c>
      <c r="H1414" t="s">
        <v>890</v>
      </c>
    </row>
    <row r="1415" spans="1:8" x14ac:dyDescent="0.2">
      <c r="A1415" t="s">
        <v>709</v>
      </c>
      <c r="B1415" t="s">
        <v>391</v>
      </c>
      <c r="C1415" t="str">
        <f>IFERROR(VLOOKUP(B1415,Players!$A$2:$E$251,2,FALSE),"")</f>
        <v>Suryansh Shedge</v>
      </c>
      <c r="D1415" t="str">
        <f>IFERROR(VLOOKUP(B1415,Players!$A$2:$E$251,3,FALSE),"")</f>
        <v>AR</v>
      </c>
      <c r="E1415" t="str">
        <f>IFERROR(VLOOKUP(B1415,Players!$A$2:$E$251,4,FALSE),"")</f>
        <v>PBKS</v>
      </c>
      <c r="F1415">
        <f>IFERROR(VLOOKUP(B1415,Players!$A$2:$E$251,5,FALSE),"")</f>
        <v>0</v>
      </c>
      <c r="H1415" t="s">
        <v>890</v>
      </c>
    </row>
    <row r="1416" spans="1:8" x14ac:dyDescent="0.2">
      <c r="A1416" t="s">
        <v>709</v>
      </c>
      <c r="B1416" t="s">
        <v>393</v>
      </c>
      <c r="C1416" t="str">
        <f>IFERROR(VLOOKUP(B1416,Players!$A$2:$E$251,2,FALSE),"")</f>
        <v>Mitch Owen</v>
      </c>
      <c r="D1416" t="str">
        <f>IFERROR(VLOOKUP(B1416,Players!$A$2:$E$251,3,FALSE),"")</f>
        <v>AR</v>
      </c>
      <c r="E1416" t="str">
        <f>IFERROR(VLOOKUP(B1416,Players!$A$2:$E$251,4,FALSE),"")</f>
        <v>PBKS</v>
      </c>
      <c r="F1416">
        <f>IFERROR(VLOOKUP(B1416,Players!$A$2:$E$251,5,FALSE),"")</f>
        <v>0</v>
      </c>
      <c r="H1416" t="s">
        <v>890</v>
      </c>
    </row>
    <row r="1417" spans="1:8" x14ac:dyDescent="0.2">
      <c r="A1417" t="s">
        <v>709</v>
      </c>
      <c r="B1417" t="s">
        <v>395</v>
      </c>
      <c r="C1417" t="str">
        <f>IFERROR(VLOOKUP(B1417,Players!$A$2:$E$251,2,FALSE),"")</f>
        <v>Cooper Connolly</v>
      </c>
      <c r="D1417" t="str">
        <f>IFERROR(VLOOKUP(B1417,Players!$A$2:$E$251,3,FALSE),"")</f>
        <v>AR</v>
      </c>
      <c r="E1417" t="str">
        <f>IFERROR(VLOOKUP(B1417,Players!$A$2:$E$251,4,FALSE),"")</f>
        <v>PBKS</v>
      </c>
      <c r="F1417">
        <f>IFERROR(VLOOKUP(B1417,Players!$A$2:$E$251,5,FALSE),"")</f>
        <v>0</v>
      </c>
      <c r="H1417" t="s">
        <v>890</v>
      </c>
    </row>
    <row r="1418" spans="1:8" x14ac:dyDescent="0.2">
      <c r="A1418" t="s">
        <v>709</v>
      </c>
      <c r="B1418" t="s">
        <v>397</v>
      </c>
      <c r="C1418" t="str">
        <f>IFERROR(VLOOKUP(B1418,Players!$A$2:$E$251,2,FALSE),"")</f>
        <v>Ben Dwarshuis</v>
      </c>
      <c r="D1418" t="str">
        <f>IFERROR(VLOOKUP(B1418,Players!$A$2:$E$251,3,FALSE),"")</f>
        <v>AR</v>
      </c>
      <c r="E1418" t="str">
        <f>IFERROR(VLOOKUP(B1418,Players!$A$2:$E$251,4,FALSE),"")</f>
        <v>PBKS</v>
      </c>
      <c r="F1418">
        <f>IFERROR(VLOOKUP(B1418,Players!$A$2:$E$251,5,FALSE),"")</f>
        <v>0</v>
      </c>
      <c r="H1418" t="s">
        <v>890</v>
      </c>
    </row>
    <row r="1419" spans="1:8" x14ac:dyDescent="0.2">
      <c r="A1419" t="s">
        <v>709</v>
      </c>
      <c r="B1419" t="s">
        <v>399</v>
      </c>
      <c r="C1419" t="str">
        <f>IFERROR(VLOOKUP(B1419,Players!$A$2:$E$251,2,FALSE),"")</f>
        <v>Arshdeep Singh</v>
      </c>
      <c r="D1419" t="str">
        <f>IFERROR(VLOOKUP(B1419,Players!$A$2:$E$251,3,FALSE),"")</f>
        <v>BWL</v>
      </c>
      <c r="E1419" t="str">
        <f>IFERROR(VLOOKUP(B1419,Players!$A$2:$E$251,4,FALSE),"")</f>
        <v>PBKS</v>
      </c>
      <c r="F1419">
        <f>IFERROR(VLOOKUP(B1419,Players!$A$2:$E$251,5,FALSE),"")</f>
        <v>0</v>
      </c>
      <c r="H1419" t="s">
        <v>890</v>
      </c>
    </row>
    <row r="1420" spans="1:8" x14ac:dyDescent="0.2">
      <c r="A1420" t="s">
        <v>709</v>
      </c>
      <c r="B1420" t="s">
        <v>401</v>
      </c>
      <c r="C1420" t="str">
        <f>IFERROR(VLOOKUP(B1420,Players!$A$2:$E$251,2,FALSE),"")</f>
        <v>Yuzvendra Chahal</v>
      </c>
      <c r="D1420" t="str">
        <f>IFERROR(VLOOKUP(B1420,Players!$A$2:$E$251,3,FALSE),"")</f>
        <v>BWL</v>
      </c>
      <c r="E1420" t="str">
        <f>IFERROR(VLOOKUP(B1420,Players!$A$2:$E$251,4,FALSE),"")</f>
        <v>PBKS</v>
      </c>
      <c r="F1420">
        <f>IFERROR(VLOOKUP(B1420,Players!$A$2:$E$251,5,FALSE),"")</f>
        <v>0</v>
      </c>
      <c r="H1420" t="s">
        <v>890</v>
      </c>
    </row>
    <row r="1421" spans="1:8" x14ac:dyDescent="0.2">
      <c r="A1421" t="s">
        <v>709</v>
      </c>
      <c r="B1421" t="s">
        <v>403</v>
      </c>
      <c r="C1421" t="str">
        <f>IFERROR(VLOOKUP(B1421,Players!$A$2:$E$251,2,FALSE),"")</f>
        <v>Vyshak Vijaykumar</v>
      </c>
      <c r="D1421" t="str">
        <f>IFERROR(VLOOKUP(B1421,Players!$A$2:$E$251,3,FALSE),"")</f>
        <v>BWL</v>
      </c>
      <c r="E1421" t="str">
        <f>IFERROR(VLOOKUP(B1421,Players!$A$2:$E$251,4,FALSE),"")</f>
        <v>PBKS</v>
      </c>
      <c r="F1421">
        <f>IFERROR(VLOOKUP(B1421,Players!$A$2:$E$251,5,FALSE),"")</f>
        <v>0</v>
      </c>
      <c r="H1421" t="s">
        <v>890</v>
      </c>
    </row>
    <row r="1422" spans="1:8" x14ac:dyDescent="0.2">
      <c r="A1422" t="s">
        <v>709</v>
      </c>
      <c r="B1422" t="s">
        <v>405</v>
      </c>
      <c r="C1422" t="str">
        <f>IFERROR(VLOOKUP(B1422,Players!$A$2:$E$251,2,FALSE),"")</f>
        <v>Yash Thakur</v>
      </c>
      <c r="D1422" t="str">
        <f>IFERROR(VLOOKUP(B1422,Players!$A$2:$E$251,3,FALSE),"")</f>
        <v>BWL</v>
      </c>
      <c r="E1422" t="str">
        <f>IFERROR(VLOOKUP(B1422,Players!$A$2:$E$251,4,FALSE),"")</f>
        <v>PBKS</v>
      </c>
      <c r="F1422">
        <f>IFERROR(VLOOKUP(B1422,Players!$A$2:$E$251,5,FALSE),"")</f>
        <v>0</v>
      </c>
      <c r="H1422" t="s">
        <v>890</v>
      </c>
    </row>
    <row r="1423" spans="1:8" x14ac:dyDescent="0.2">
      <c r="A1423" t="s">
        <v>709</v>
      </c>
      <c r="B1423" t="s">
        <v>407</v>
      </c>
      <c r="C1423" t="str">
        <f>IFERROR(VLOOKUP(B1423,Players!$A$2:$E$251,2,FALSE),"")</f>
        <v>Xavier Bartlett</v>
      </c>
      <c r="D1423" t="str">
        <f>IFERROR(VLOOKUP(B1423,Players!$A$2:$E$251,3,FALSE),"")</f>
        <v>BWL</v>
      </c>
      <c r="E1423" t="str">
        <f>IFERROR(VLOOKUP(B1423,Players!$A$2:$E$251,4,FALSE),"")</f>
        <v>PBKS</v>
      </c>
      <c r="F1423">
        <f>IFERROR(VLOOKUP(B1423,Players!$A$2:$E$251,5,FALSE),"")</f>
        <v>0</v>
      </c>
      <c r="H1423" t="s">
        <v>890</v>
      </c>
    </row>
    <row r="1424" spans="1:8" x14ac:dyDescent="0.2">
      <c r="A1424" t="s">
        <v>709</v>
      </c>
      <c r="B1424" t="s">
        <v>409</v>
      </c>
      <c r="C1424" t="str">
        <f>IFERROR(VLOOKUP(B1424,Players!$A$2:$E$251,2,FALSE),"")</f>
        <v>Pravin Dubey</v>
      </c>
      <c r="D1424" t="str">
        <f>IFERROR(VLOOKUP(B1424,Players!$A$2:$E$251,3,FALSE),"")</f>
        <v>BWL</v>
      </c>
      <c r="E1424" t="str">
        <f>IFERROR(VLOOKUP(B1424,Players!$A$2:$E$251,4,FALSE),"")</f>
        <v>PBKS</v>
      </c>
      <c r="F1424">
        <f>IFERROR(VLOOKUP(B1424,Players!$A$2:$E$251,5,FALSE),"")</f>
        <v>0</v>
      </c>
      <c r="H1424" t="s">
        <v>890</v>
      </c>
    </row>
    <row r="1425" spans="1:8" x14ac:dyDescent="0.2">
      <c r="A1425" t="s">
        <v>709</v>
      </c>
      <c r="B1425" t="s">
        <v>411</v>
      </c>
      <c r="C1425" t="str">
        <f>IFERROR(VLOOKUP(B1425,Players!$A$2:$E$251,2,FALSE),"")</f>
        <v>Vishal Nishad</v>
      </c>
      <c r="D1425" t="str">
        <f>IFERROR(VLOOKUP(B1425,Players!$A$2:$E$251,3,FALSE),"")</f>
        <v>BWL</v>
      </c>
      <c r="E1425" t="str">
        <f>IFERROR(VLOOKUP(B1425,Players!$A$2:$E$251,4,FALSE),"")</f>
        <v>PBKS</v>
      </c>
      <c r="F1425">
        <f>IFERROR(VLOOKUP(B1425,Players!$A$2:$E$251,5,FALSE),"")</f>
        <v>0</v>
      </c>
      <c r="H1425" t="s">
        <v>890</v>
      </c>
    </row>
    <row r="1426" spans="1:8" x14ac:dyDescent="0.2">
      <c r="A1426" t="s">
        <v>709</v>
      </c>
      <c r="B1426" t="s">
        <v>413</v>
      </c>
      <c r="C1426" t="str">
        <f>IFERROR(VLOOKUP(B1426,Players!$A$2:$E$251,2,FALSE),"")</f>
        <v>Lockie Ferguson</v>
      </c>
      <c r="D1426" t="str">
        <f>IFERROR(VLOOKUP(B1426,Players!$A$2:$E$251,3,FALSE),"")</f>
        <v>BWL</v>
      </c>
      <c r="E1426" t="str">
        <f>IFERROR(VLOOKUP(B1426,Players!$A$2:$E$251,4,FALSE),"")</f>
        <v>PBKS</v>
      </c>
      <c r="F1426">
        <f>IFERROR(VLOOKUP(B1426,Players!$A$2:$E$251,5,FALSE),"")</f>
        <v>0</v>
      </c>
      <c r="H1426" t="s">
        <v>890</v>
      </c>
    </row>
    <row r="1427" spans="1:8" x14ac:dyDescent="0.2">
      <c r="A1427" t="s">
        <v>709</v>
      </c>
      <c r="B1427" t="s">
        <v>259</v>
      </c>
      <c r="C1427" t="str">
        <f>IFERROR(VLOOKUP(B1427,Players!$A$2:$E$251,2,FALSE),"")</f>
        <v>Rishabh Pant</v>
      </c>
      <c r="D1427" t="str">
        <f>IFERROR(VLOOKUP(B1427,Players!$A$2:$E$251,3,FALSE),"")</f>
        <v>WK</v>
      </c>
      <c r="E1427" t="str">
        <f>IFERROR(VLOOKUP(B1427,Players!$A$2:$E$251,4,FALSE),"")</f>
        <v>LSG</v>
      </c>
      <c r="F1427">
        <f>IFERROR(VLOOKUP(B1427,Players!$A$2:$E$251,5,FALSE),"")</f>
        <v>0</v>
      </c>
      <c r="H1427" t="s">
        <v>892</v>
      </c>
    </row>
    <row r="1428" spans="1:8" x14ac:dyDescent="0.2">
      <c r="A1428" t="s">
        <v>709</v>
      </c>
      <c r="B1428" t="s">
        <v>263</v>
      </c>
      <c r="C1428" t="str">
        <f>IFERROR(VLOOKUP(B1428,Players!$A$2:$E$251,2,FALSE),"")</f>
        <v>Aiden Markram</v>
      </c>
      <c r="D1428" t="str">
        <f>IFERROR(VLOOKUP(B1428,Players!$A$2:$E$251,3,FALSE),"")</f>
        <v>BAT</v>
      </c>
      <c r="E1428" t="str">
        <f>IFERROR(VLOOKUP(B1428,Players!$A$2:$E$251,4,FALSE),"")</f>
        <v>LSG</v>
      </c>
      <c r="F1428">
        <f>IFERROR(VLOOKUP(B1428,Players!$A$2:$E$251,5,FALSE),"")</f>
        <v>0</v>
      </c>
      <c r="H1428" t="s">
        <v>892</v>
      </c>
    </row>
    <row r="1429" spans="1:8" x14ac:dyDescent="0.2">
      <c r="A1429" t="s">
        <v>709</v>
      </c>
      <c r="B1429" t="s">
        <v>265</v>
      </c>
      <c r="C1429" t="str">
        <f>IFERROR(VLOOKUP(B1429,Players!$A$2:$E$251,2,FALSE),"")</f>
        <v>Himmat Singh</v>
      </c>
      <c r="D1429" t="str">
        <f>IFERROR(VLOOKUP(B1429,Players!$A$2:$E$251,3,FALSE),"")</f>
        <v>BAT</v>
      </c>
      <c r="E1429" t="str">
        <f>IFERROR(VLOOKUP(B1429,Players!$A$2:$E$251,4,FALSE),"")</f>
        <v>LSG</v>
      </c>
      <c r="F1429">
        <f>IFERROR(VLOOKUP(B1429,Players!$A$2:$E$251,5,FALSE),"")</f>
        <v>0</v>
      </c>
      <c r="H1429" t="s">
        <v>892</v>
      </c>
    </row>
    <row r="1430" spans="1:8" x14ac:dyDescent="0.2">
      <c r="A1430" t="s">
        <v>709</v>
      </c>
      <c r="B1430" t="s">
        <v>267</v>
      </c>
      <c r="C1430" t="str">
        <f>IFERROR(VLOOKUP(B1430,Players!$A$2:$E$251,2,FALSE),"")</f>
        <v>Matthew Breetzke</v>
      </c>
      <c r="D1430" t="str">
        <f>IFERROR(VLOOKUP(B1430,Players!$A$2:$E$251,3,FALSE),"")</f>
        <v>BAT</v>
      </c>
      <c r="E1430" t="str">
        <f>IFERROR(VLOOKUP(B1430,Players!$A$2:$E$251,4,FALSE),"")</f>
        <v>LSG</v>
      </c>
      <c r="F1430">
        <f>IFERROR(VLOOKUP(B1430,Players!$A$2:$E$251,5,FALSE),"")</f>
        <v>0</v>
      </c>
      <c r="H1430" t="s">
        <v>892</v>
      </c>
    </row>
    <row r="1431" spans="1:8" x14ac:dyDescent="0.2">
      <c r="A1431" t="s">
        <v>709</v>
      </c>
      <c r="B1431" t="s">
        <v>269</v>
      </c>
      <c r="C1431" t="str">
        <f>IFERROR(VLOOKUP(B1431,Players!$A$2:$E$251,2,FALSE),"")</f>
        <v>Mukul Choudhary</v>
      </c>
      <c r="D1431" t="str">
        <f>IFERROR(VLOOKUP(B1431,Players!$A$2:$E$251,3,FALSE),"")</f>
        <v>WK</v>
      </c>
      <c r="E1431" t="str">
        <f>IFERROR(VLOOKUP(B1431,Players!$A$2:$E$251,4,FALSE),"")</f>
        <v>LSG</v>
      </c>
      <c r="F1431">
        <f>IFERROR(VLOOKUP(B1431,Players!$A$2:$E$251,5,FALSE),"")</f>
        <v>0</v>
      </c>
      <c r="H1431" t="s">
        <v>892</v>
      </c>
    </row>
    <row r="1432" spans="1:8" x14ac:dyDescent="0.2">
      <c r="A1432" t="s">
        <v>709</v>
      </c>
      <c r="B1432" t="s">
        <v>271</v>
      </c>
      <c r="C1432" t="str">
        <f>IFERROR(VLOOKUP(B1432,Players!$A$2:$E$251,2,FALSE),"")</f>
        <v>Akshat Raghuwanshi</v>
      </c>
      <c r="D1432" t="str">
        <f>IFERROR(VLOOKUP(B1432,Players!$A$2:$E$251,3,FALSE),"")</f>
        <v>BAT</v>
      </c>
      <c r="E1432" t="str">
        <f>IFERROR(VLOOKUP(B1432,Players!$A$2:$E$251,4,FALSE),"")</f>
        <v>LSG</v>
      </c>
      <c r="F1432">
        <f>IFERROR(VLOOKUP(B1432,Players!$A$2:$E$251,5,FALSE),"")</f>
        <v>0</v>
      </c>
      <c r="H1432" t="s">
        <v>892</v>
      </c>
    </row>
    <row r="1433" spans="1:8" x14ac:dyDescent="0.2">
      <c r="A1433" t="s">
        <v>709</v>
      </c>
      <c r="B1433" t="s">
        <v>273</v>
      </c>
      <c r="C1433" t="str">
        <f>IFERROR(VLOOKUP(B1433,Players!$A$2:$E$251,2,FALSE),"")</f>
        <v>Josh Inglis</v>
      </c>
      <c r="D1433" t="str">
        <f>IFERROR(VLOOKUP(B1433,Players!$A$2:$E$251,3,FALSE),"")</f>
        <v>WK</v>
      </c>
      <c r="E1433" t="str">
        <f>IFERROR(VLOOKUP(B1433,Players!$A$2:$E$251,4,FALSE),"")</f>
        <v>LSG</v>
      </c>
      <c r="F1433">
        <f>IFERROR(VLOOKUP(B1433,Players!$A$2:$E$251,5,FALSE),"")</f>
        <v>0</v>
      </c>
      <c r="H1433" t="s">
        <v>892</v>
      </c>
    </row>
    <row r="1434" spans="1:8" x14ac:dyDescent="0.2">
      <c r="A1434" t="s">
        <v>709</v>
      </c>
      <c r="B1434" t="s">
        <v>275</v>
      </c>
      <c r="C1434" t="str">
        <f>IFERROR(VLOOKUP(B1434,Players!$A$2:$E$251,2,FALSE),"")</f>
        <v>Nicholas Pooran</v>
      </c>
      <c r="D1434" t="str">
        <f>IFERROR(VLOOKUP(B1434,Players!$A$2:$E$251,3,FALSE),"")</f>
        <v>WK</v>
      </c>
      <c r="E1434" t="str">
        <f>IFERROR(VLOOKUP(B1434,Players!$A$2:$E$251,4,FALSE),"")</f>
        <v>LSG</v>
      </c>
      <c r="F1434">
        <f>IFERROR(VLOOKUP(B1434,Players!$A$2:$E$251,5,FALSE),"")</f>
        <v>0</v>
      </c>
      <c r="H1434" t="s">
        <v>892</v>
      </c>
    </row>
    <row r="1435" spans="1:8" x14ac:dyDescent="0.2">
      <c r="A1435" t="s">
        <v>709</v>
      </c>
      <c r="B1435" t="s">
        <v>277</v>
      </c>
      <c r="C1435" t="str">
        <f>IFERROR(VLOOKUP(B1435,Players!$A$2:$E$251,2,FALSE),"")</f>
        <v>Mitchell Marsh</v>
      </c>
      <c r="D1435" t="str">
        <f>IFERROR(VLOOKUP(B1435,Players!$A$2:$E$251,3,FALSE),"")</f>
        <v>AR</v>
      </c>
      <c r="E1435" t="str">
        <f>IFERROR(VLOOKUP(B1435,Players!$A$2:$E$251,4,FALSE),"")</f>
        <v>LSG</v>
      </c>
      <c r="F1435">
        <f>IFERROR(VLOOKUP(B1435,Players!$A$2:$E$251,5,FALSE),"")</f>
        <v>0</v>
      </c>
      <c r="H1435" t="s">
        <v>892</v>
      </c>
    </row>
    <row r="1436" spans="1:8" x14ac:dyDescent="0.2">
      <c r="A1436" t="s">
        <v>709</v>
      </c>
      <c r="B1436" t="s">
        <v>279</v>
      </c>
      <c r="C1436" t="str">
        <f>IFERROR(VLOOKUP(B1436,Players!$A$2:$E$251,2,FALSE),"")</f>
        <v>Abdul Samad</v>
      </c>
      <c r="D1436" t="str">
        <f>IFERROR(VLOOKUP(B1436,Players!$A$2:$E$251,3,FALSE),"")</f>
        <v>AR</v>
      </c>
      <c r="E1436" t="str">
        <f>IFERROR(VLOOKUP(B1436,Players!$A$2:$E$251,4,FALSE),"")</f>
        <v>LSG</v>
      </c>
      <c r="F1436">
        <f>IFERROR(VLOOKUP(B1436,Players!$A$2:$E$251,5,FALSE),"")</f>
        <v>0</v>
      </c>
      <c r="H1436" t="s">
        <v>892</v>
      </c>
    </row>
    <row r="1437" spans="1:8" x14ac:dyDescent="0.2">
      <c r="A1437" t="s">
        <v>709</v>
      </c>
      <c r="B1437" t="s">
        <v>281</v>
      </c>
      <c r="C1437" t="str">
        <f>IFERROR(VLOOKUP(B1437,Players!$A$2:$E$251,2,FALSE),"")</f>
        <v>Shahbaz Ahamad</v>
      </c>
      <c r="D1437" t="str">
        <f>IFERROR(VLOOKUP(B1437,Players!$A$2:$E$251,3,FALSE),"")</f>
        <v>AR</v>
      </c>
      <c r="E1437" t="str">
        <f>IFERROR(VLOOKUP(B1437,Players!$A$2:$E$251,4,FALSE),"")</f>
        <v>LSG</v>
      </c>
      <c r="F1437">
        <f>IFERROR(VLOOKUP(B1437,Players!$A$2:$E$251,5,FALSE),"")</f>
        <v>0</v>
      </c>
      <c r="H1437" t="s">
        <v>892</v>
      </c>
    </row>
    <row r="1438" spans="1:8" x14ac:dyDescent="0.2">
      <c r="A1438" t="s">
        <v>709</v>
      </c>
      <c r="B1438" t="s">
        <v>283</v>
      </c>
      <c r="C1438" t="str">
        <f>IFERROR(VLOOKUP(B1438,Players!$A$2:$E$251,2,FALSE),"")</f>
        <v>Arshin Kulkarni</v>
      </c>
      <c r="D1438" t="str">
        <f>IFERROR(VLOOKUP(B1438,Players!$A$2:$E$251,3,FALSE),"")</f>
        <v>AR</v>
      </c>
      <c r="E1438" t="str">
        <f>IFERROR(VLOOKUP(B1438,Players!$A$2:$E$251,4,FALSE),"")</f>
        <v>LSG</v>
      </c>
      <c r="F1438">
        <f>IFERROR(VLOOKUP(B1438,Players!$A$2:$E$251,5,FALSE),"")</f>
        <v>0</v>
      </c>
      <c r="H1438" t="s">
        <v>892</v>
      </c>
    </row>
    <row r="1439" spans="1:8" x14ac:dyDescent="0.2">
      <c r="A1439" t="s">
        <v>709</v>
      </c>
      <c r="B1439" t="s">
        <v>285</v>
      </c>
      <c r="C1439" t="str">
        <f>IFERROR(VLOOKUP(B1439,Players!$A$2:$E$251,2,FALSE),"")</f>
        <v>Wanindu Hasaranga</v>
      </c>
      <c r="D1439" t="str">
        <f>IFERROR(VLOOKUP(B1439,Players!$A$2:$E$251,3,FALSE),"")</f>
        <v>AR</v>
      </c>
      <c r="E1439" t="str">
        <f>IFERROR(VLOOKUP(B1439,Players!$A$2:$E$251,4,FALSE),"")</f>
        <v>LSG</v>
      </c>
      <c r="F1439">
        <f>IFERROR(VLOOKUP(B1439,Players!$A$2:$E$251,5,FALSE),"")</f>
        <v>0</v>
      </c>
      <c r="H1439" t="s">
        <v>892</v>
      </c>
    </row>
    <row r="1440" spans="1:8" x14ac:dyDescent="0.2">
      <c r="A1440" t="s">
        <v>709</v>
      </c>
      <c r="B1440" t="s">
        <v>287</v>
      </c>
      <c r="C1440" t="str">
        <f>IFERROR(VLOOKUP(B1440,Players!$A$2:$E$251,2,FALSE),"")</f>
        <v>Ayush Badoni</v>
      </c>
      <c r="D1440" t="str">
        <f>IFERROR(VLOOKUP(B1440,Players!$A$2:$E$251,3,FALSE),"")</f>
        <v>AR</v>
      </c>
      <c r="E1440" t="str">
        <f>IFERROR(VLOOKUP(B1440,Players!$A$2:$E$251,4,FALSE),"")</f>
        <v>LSG</v>
      </c>
      <c r="F1440">
        <f>IFERROR(VLOOKUP(B1440,Players!$A$2:$E$251,5,FALSE),"")</f>
        <v>0</v>
      </c>
      <c r="H1440" t="s">
        <v>892</v>
      </c>
    </row>
    <row r="1441" spans="1:8" x14ac:dyDescent="0.2">
      <c r="A1441" t="s">
        <v>709</v>
      </c>
      <c r="B1441" t="s">
        <v>289</v>
      </c>
      <c r="C1441" t="str">
        <f>IFERROR(VLOOKUP(B1441,Players!$A$2:$E$251,2,FALSE),"")</f>
        <v>Mohammad Shami</v>
      </c>
      <c r="D1441" t="str">
        <f>IFERROR(VLOOKUP(B1441,Players!$A$2:$E$251,3,FALSE),"")</f>
        <v>BWL</v>
      </c>
      <c r="E1441" t="str">
        <f>IFERROR(VLOOKUP(B1441,Players!$A$2:$E$251,4,FALSE),"")</f>
        <v>LSG</v>
      </c>
      <c r="F1441">
        <f>IFERROR(VLOOKUP(B1441,Players!$A$2:$E$251,5,FALSE),"")</f>
        <v>0</v>
      </c>
      <c r="H1441" t="s">
        <v>892</v>
      </c>
    </row>
    <row r="1442" spans="1:8" x14ac:dyDescent="0.2">
      <c r="A1442" t="s">
        <v>709</v>
      </c>
      <c r="B1442" t="s">
        <v>291</v>
      </c>
      <c r="C1442" t="str">
        <f>IFERROR(VLOOKUP(B1442,Players!$A$2:$E$251,2,FALSE),"")</f>
        <v>Avesh Khan</v>
      </c>
      <c r="D1442" t="str">
        <f>IFERROR(VLOOKUP(B1442,Players!$A$2:$E$251,3,FALSE),"")</f>
        <v>BWL</v>
      </c>
      <c r="E1442" t="str">
        <f>IFERROR(VLOOKUP(B1442,Players!$A$2:$E$251,4,FALSE),"")</f>
        <v>LSG</v>
      </c>
      <c r="F1442">
        <f>IFERROR(VLOOKUP(B1442,Players!$A$2:$E$251,5,FALSE),"")</f>
        <v>0</v>
      </c>
      <c r="H1442" t="s">
        <v>892</v>
      </c>
    </row>
    <row r="1443" spans="1:8" x14ac:dyDescent="0.2">
      <c r="A1443" t="s">
        <v>709</v>
      </c>
      <c r="B1443" t="s">
        <v>293</v>
      </c>
      <c r="C1443" t="str">
        <f>IFERROR(VLOOKUP(B1443,Players!$A$2:$E$251,2,FALSE),"")</f>
        <v>M. Siddharth</v>
      </c>
      <c r="D1443" t="str">
        <f>IFERROR(VLOOKUP(B1443,Players!$A$2:$E$251,3,FALSE),"")</f>
        <v>BWL</v>
      </c>
      <c r="E1443" t="str">
        <f>IFERROR(VLOOKUP(B1443,Players!$A$2:$E$251,4,FALSE),"")</f>
        <v>LSG</v>
      </c>
      <c r="F1443">
        <f>IFERROR(VLOOKUP(B1443,Players!$A$2:$E$251,5,FALSE),"")</f>
        <v>0</v>
      </c>
      <c r="H1443" t="s">
        <v>892</v>
      </c>
    </row>
    <row r="1444" spans="1:8" x14ac:dyDescent="0.2">
      <c r="A1444" t="s">
        <v>709</v>
      </c>
      <c r="B1444" t="s">
        <v>295</v>
      </c>
      <c r="C1444" t="str">
        <f>IFERROR(VLOOKUP(B1444,Players!$A$2:$E$251,2,FALSE),"")</f>
        <v>Digvesh Singh</v>
      </c>
      <c r="D1444" t="str">
        <f>IFERROR(VLOOKUP(B1444,Players!$A$2:$E$251,3,FALSE),"")</f>
        <v>BWL</v>
      </c>
      <c r="E1444" t="str">
        <f>IFERROR(VLOOKUP(B1444,Players!$A$2:$E$251,4,FALSE),"")</f>
        <v>LSG</v>
      </c>
      <c r="F1444">
        <f>IFERROR(VLOOKUP(B1444,Players!$A$2:$E$251,5,FALSE),"")</f>
        <v>0</v>
      </c>
      <c r="H1444" t="s">
        <v>892</v>
      </c>
    </row>
    <row r="1445" spans="1:8" x14ac:dyDescent="0.2">
      <c r="A1445" t="s">
        <v>709</v>
      </c>
      <c r="B1445" t="s">
        <v>297</v>
      </c>
      <c r="C1445" t="str">
        <f>IFERROR(VLOOKUP(B1445,Players!$A$2:$E$251,2,FALSE),"")</f>
        <v>Akash Singh</v>
      </c>
      <c r="D1445" t="str">
        <f>IFERROR(VLOOKUP(B1445,Players!$A$2:$E$251,3,FALSE),"")</f>
        <v>BWL</v>
      </c>
      <c r="E1445" t="str">
        <f>IFERROR(VLOOKUP(B1445,Players!$A$2:$E$251,4,FALSE),"")</f>
        <v>LSG</v>
      </c>
      <c r="F1445">
        <f>IFERROR(VLOOKUP(B1445,Players!$A$2:$E$251,5,FALSE),"")</f>
        <v>0</v>
      </c>
      <c r="H1445" t="s">
        <v>892</v>
      </c>
    </row>
    <row r="1446" spans="1:8" x14ac:dyDescent="0.2">
      <c r="A1446" t="s">
        <v>709</v>
      </c>
      <c r="B1446" t="s">
        <v>299</v>
      </c>
      <c r="C1446" t="str">
        <f>IFERROR(VLOOKUP(B1446,Players!$A$2:$E$251,2,FALSE),"")</f>
        <v>Prince Yadav</v>
      </c>
      <c r="D1446" t="str">
        <f>IFERROR(VLOOKUP(B1446,Players!$A$2:$E$251,3,FALSE),"")</f>
        <v>BWL</v>
      </c>
      <c r="E1446" t="str">
        <f>IFERROR(VLOOKUP(B1446,Players!$A$2:$E$251,4,FALSE),"")</f>
        <v>LSG</v>
      </c>
      <c r="F1446">
        <f>IFERROR(VLOOKUP(B1446,Players!$A$2:$E$251,5,FALSE),"")</f>
        <v>0</v>
      </c>
      <c r="H1446" t="s">
        <v>892</v>
      </c>
    </row>
    <row r="1447" spans="1:8" x14ac:dyDescent="0.2">
      <c r="A1447" t="s">
        <v>709</v>
      </c>
      <c r="B1447" t="s">
        <v>301</v>
      </c>
      <c r="C1447" t="str">
        <f>IFERROR(VLOOKUP(B1447,Players!$A$2:$E$251,2,FALSE),"")</f>
        <v>Arjun Tendulkar</v>
      </c>
      <c r="D1447" t="str">
        <f>IFERROR(VLOOKUP(B1447,Players!$A$2:$E$251,3,FALSE),"")</f>
        <v>BWL</v>
      </c>
      <c r="E1447" t="str">
        <f>IFERROR(VLOOKUP(B1447,Players!$A$2:$E$251,4,FALSE),"")</f>
        <v>LSG</v>
      </c>
      <c r="F1447">
        <f>IFERROR(VLOOKUP(B1447,Players!$A$2:$E$251,5,FALSE),"")</f>
        <v>0</v>
      </c>
      <c r="H1447" t="s">
        <v>892</v>
      </c>
    </row>
    <row r="1448" spans="1:8" x14ac:dyDescent="0.2">
      <c r="A1448" t="s">
        <v>709</v>
      </c>
      <c r="B1448" t="s">
        <v>303</v>
      </c>
      <c r="C1448" t="str">
        <f>IFERROR(VLOOKUP(B1448,Players!$A$2:$E$251,2,FALSE),"")</f>
        <v>Anrich Nortje</v>
      </c>
      <c r="D1448" t="str">
        <f>IFERROR(VLOOKUP(B1448,Players!$A$2:$E$251,3,FALSE),"")</f>
        <v>BWL</v>
      </c>
      <c r="E1448" t="str">
        <f>IFERROR(VLOOKUP(B1448,Players!$A$2:$E$251,4,FALSE),"")</f>
        <v>LSG</v>
      </c>
      <c r="F1448">
        <f>IFERROR(VLOOKUP(B1448,Players!$A$2:$E$251,5,FALSE),"")</f>
        <v>0</v>
      </c>
      <c r="H1448" t="s">
        <v>892</v>
      </c>
    </row>
    <row r="1449" spans="1:8" x14ac:dyDescent="0.2">
      <c r="A1449" t="s">
        <v>709</v>
      </c>
      <c r="B1449" t="s">
        <v>305</v>
      </c>
      <c r="C1449" t="str">
        <f>IFERROR(VLOOKUP(B1449,Players!$A$2:$E$251,2,FALSE),"")</f>
        <v>Naman Tiwari</v>
      </c>
      <c r="D1449" t="str">
        <f>IFERROR(VLOOKUP(B1449,Players!$A$2:$E$251,3,FALSE),"")</f>
        <v>BWL</v>
      </c>
      <c r="E1449" t="str">
        <f>IFERROR(VLOOKUP(B1449,Players!$A$2:$E$251,4,FALSE),"")</f>
        <v>LSG</v>
      </c>
      <c r="F1449">
        <f>IFERROR(VLOOKUP(B1449,Players!$A$2:$E$251,5,FALSE),"")</f>
        <v>0</v>
      </c>
      <c r="H1449" t="s">
        <v>892</v>
      </c>
    </row>
    <row r="1450" spans="1:8" x14ac:dyDescent="0.2">
      <c r="A1450" t="s">
        <v>709</v>
      </c>
      <c r="B1450" t="s">
        <v>307</v>
      </c>
      <c r="C1450" t="str">
        <f>IFERROR(VLOOKUP(B1450,Players!$A$2:$E$251,2,FALSE),"")</f>
        <v>Mayank Yadav</v>
      </c>
      <c r="D1450" t="str">
        <f>IFERROR(VLOOKUP(B1450,Players!$A$2:$E$251,3,FALSE),"")</f>
        <v>BWL</v>
      </c>
      <c r="E1450" t="str">
        <f>IFERROR(VLOOKUP(B1450,Players!$A$2:$E$251,4,FALSE),"")</f>
        <v>LSG</v>
      </c>
      <c r="F1450">
        <f>IFERROR(VLOOKUP(B1450,Players!$A$2:$E$251,5,FALSE),"")</f>
        <v>0</v>
      </c>
      <c r="H1450" t="s">
        <v>892</v>
      </c>
    </row>
    <row r="1451" spans="1:8" x14ac:dyDescent="0.2">
      <c r="A1451" t="s">
        <v>709</v>
      </c>
      <c r="B1451" t="s">
        <v>309</v>
      </c>
      <c r="C1451" t="str">
        <f>IFERROR(VLOOKUP(B1451,Players!$A$2:$E$251,2,FALSE),"")</f>
        <v>Mohsin Khan</v>
      </c>
      <c r="D1451" t="str">
        <f>IFERROR(VLOOKUP(B1451,Players!$A$2:$E$251,3,FALSE),"")</f>
        <v>BWL</v>
      </c>
      <c r="E1451" t="str">
        <f>IFERROR(VLOOKUP(B1451,Players!$A$2:$E$251,4,FALSE),"")</f>
        <v>LSG</v>
      </c>
      <c r="F1451">
        <f>IFERROR(VLOOKUP(B1451,Players!$A$2:$E$251,5,FALSE),"")</f>
        <v>0</v>
      </c>
      <c r="H1451" t="s">
        <v>892</v>
      </c>
    </row>
    <row r="1452" spans="1:8" x14ac:dyDescent="0.2">
      <c r="A1452" t="s">
        <v>714</v>
      </c>
      <c r="B1452" t="s">
        <v>155</v>
      </c>
      <c r="C1452" t="str">
        <f>IFERROR(VLOOKUP(B1452,Players!$A$2:$E$251,2,FALSE),"")</f>
        <v>Shubman Gill</v>
      </c>
      <c r="D1452" t="str">
        <f>IFERROR(VLOOKUP(B1452,Players!$A$2:$E$251,3,FALSE),"")</f>
        <v>BAT</v>
      </c>
      <c r="E1452" t="str">
        <f>IFERROR(VLOOKUP(B1452,Players!$A$2:$E$251,4,FALSE),"")</f>
        <v>GT</v>
      </c>
      <c r="F1452">
        <f>IFERROR(VLOOKUP(B1452,Players!$A$2:$E$251,5,FALSE),"")</f>
        <v>0</v>
      </c>
      <c r="H1452" t="s">
        <v>891</v>
      </c>
    </row>
    <row r="1453" spans="1:8" x14ac:dyDescent="0.2">
      <c r="A1453" t="s">
        <v>714</v>
      </c>
      <c r="B1453" t="s">
        <v>159</v>
      </c>
      <c r="C1453" t="str">
        <f>IFERROR(VLOOKUP(B1453,Players!$A$2:$E$251,2,FALSE),"")</f>
        <v>Jos Buttler</v>
      </c>
      <c r="D1453" t="str">
        <f>IFERROR(VLOOKUP(B1453,Players!$A$2:$E$251,3,FALSE),"")</f>
        <v>WK</v>
      </c>
      <c r="E1453" t="str">
        <f>IFERROR(VLOOKUP(B1453,Players!$A$2:$E$251,4,FALSE),"")</f>
        <v>GT</v>
      </c>
      <c r="F1453">
        <f>IFERROR(VLOOKUP(B1453,Players!$A$2:$E$251,5,FALSE),"")</f>
        <v>0</v>
      </c>
      <c r="H1453" t="s">
        <v>891</v>
      </c>
    </row>
    <row r="1454" spans="1:8" x14ac:dyDescent="0.2">
      <c r="A1454" t="s">
        <v>714</v>
      </c>
      <c r="B1454" t="s">
        <v>161</v>
      </c>
      <c r="C1454" t="str">
        <f>IFERROR(VLOOKUP(B1454,Players!$A$2:$E$251,2,FALSE),"")</f>
        <v>Kumar Kushagra</v>
      </c>
      <c r="D1454" t="str">
        <f>IFERROR(VLOOKUP(B1454,Players!$A$2:$E$251,3,FALSE),"")</f>
        <v>WK</v>
      </c>
      <c r="E1454" t="str">
        <f>IFERROR(VLOOKUP(B1454,Players!$A$2:$E$251,4,FALSE),"")</f>
        <v>GT</v>
      </c>
      <c r="F1454">
        <f>IFERROR(VLOOKUP(B1454,Players!$A$2:$E$251,5,FALSE),"")</f>
        <v>0</v>
      </c>
      <c r="H1454" t="s">
        <v>891</v>
      </c>
    </row>
    <row r="1455" spans="1:8" x14ac:dyDescent="0.2">
      <c r="A1455" t="s">
        <v>714</v>
      </c>
      <c r="B1455" t="s">
        <v>163</v>
      </c>
      <c r="C1455" t="str">
        <f>IFERROR(VLOOKUP(B1455,Players!$A$2:$E$251,2,FALSE),"")</f>
        <v>Anuj Rawat</v>
      </c>
      <c r="D1455" t="str">
        <f>IFERROR(VLOOKUP(B1455,Players!$A$2:$E$251,3,FALSE),"")</f>
        <v>WK</v>
      </c>
      <c r="E1455" t="str">
        <f>IFERROR(VLOOKUP(B1455,Players!$A$2:$E$251,4,FALSE),"")</f>
        <v>GT</v>
      </c>
      <c r="F1455">
        <f>IFERROR(VLOOKUP(B1455,Players!$A$2:$E$251,5,FALSE),"")</f>
        <v>0</v>
      </c>
      <c r="H1455" t="s">
        <v>891</v>
      </c>
    </row>
    <row r="1456" spans="1:8" x14ac:dyDescent="0.2">
      <c r="A1456" t="s">
        <v>714</v>
      </c>
      <c r="B1456" t="s">
        <v>165</v>
      </c>
      <c r="C1456" t="str">
        <f>IFERROR(VLOOKUP(B1456,Players!$A$2:$E$251,2,FALSE),"")</f>
        <v>Tom Banton</v>
      </c>
      <c r="D1456" t="str">
        <f>IFERROR(VLOOKUP(B1456,Players!$A$2:$E$251,3,FALSE),"")</f>
        <v>WK</v>
      </c>
      <c r="E1456" t="str">
        <f>IFERROR(VLOOKUP(B1456,Players!$A$2:$E$251,4,FALSE),"")</f>
        <v>GT</v>
      </c>
      <c r="F1456">
        <f>IFERROR(VLOOKUP(B1456,Players!$A$2:$E$251,5,FALSE),"")</f>
        <v>0</v>
      </c>
      <c r="H1456" t="s">
        <v>891</v>
      </c>
    </row>
    <row r="1457" spans="1:8" x14ac:dyDescent="0.2">
      <c r="A1457" t="s">
        <v>714</v>
      </c>
      <c r="B1457" t="s">
        <v>167</v>
      </c>
      <c r="C1457" t="str">
        <f>IFERROR(VLOOKUP(B1457,Players!$A$2:$E$251,2,FALSE),"")</f>
        <v>Glenn Phillips</v>
      </c>
      <c r="D1457" t="str">
        <f>IFERROR(VLOOKUP(B1457,Players!$A$2:$E$251,3,FALSE),"")</f>
        <v>BAT</v>
      </c>
      <c r="E1457" t="str">
        <f>IFERROR(VLOOKUP(B1457,Players!$A$2:$E$251,4,FALSE),"")</f>
        <v>GT</v>
      </c>
      <c r="F1457">
        <f>IFERROR(VLOOKUP(B1457,Players!$A$2:$E$251,5,FALSE),"")</f>
        <v>0</v>
      </c>
      <c r="H1457" t="s">
        <v>891</v>
      </c>
    </row>
    <row r="1458" spans="1:8" x14ac:dyDescent="0.2">
      <c r="A1458" t="s">
        <v>714</v>
      </c>
      <c r="B1458" t="s">
        <v>169</v>
      </c>
      <c r="C1458" t="str">
        <f>IFERROR(VLOOKUP(B1458,Players!$A$2:$E$251,2,FALSE),"")</f>
        <v>Sai Sudharsan</v>
      </c>
      <c r="D1458" t="str">
        <f>IFERROR(VLOOKUP(B1458,Players!$A$2:$E$251,3,FALSE),"")</f>
        <v>BAT</v>
      </c>
      <c r="E1458" t="str">
        <f>IFERROR(VLOOKUP(B1458,Players!$A$2:$E$251,4,FALSE),"")</f>
        <v>GT</v>
      </c>
      <c r="F1458">
        <f>IFERROR(VLOOKUP(B1458,Players!$A$2:$E$251,5,FALSE),"")</f>
        <v>0</v>
      </c>
      <c r="H1458" t="s">
        <v>891</v>
      </c>
    </row>
    <row r="1459" spans="1:8" x14ac:dyDescent="0.2">
      <c r="A1459" t="s">
        <v>714</v>
      </c>
      <c r="B1459" t="s">
        <v>171</v>
      </c>
      <c r="C1459" t="str">
        <f>IFERROR(VLOOKUP(B1459,Players!$A$2:$E$251,2,FALSE),"")</f>
        <v>Nishant Sindhu</v>
      </c>
      <c r="D1459" t="str">
        <f>IFERROR(VLOOKUP(B1459,Players!$A$2:$E$251,3,FALSE),"")</f>
        <v>AR</v>
      </c>
      <c r="E1459" t="str">
        <f>IFERROR(VLOOKUP(B1459,Players!$A$2:$E$251,4,FALSE),"")</f>
        <v>GT</v>
      </c>
      <c r="F1459">
        <f>IFERROR(VLOOKUP(B1459,Players!$A$2:$E$251,5,FALSE),"")</f>
        <v>0</v>
      </c>
      <c r="H1459" t="s">
        <v>891</v>
      </c>
    </row>
    <row r="1460" spans="1:8" x14ac:dyDescent="0.2">
      <c r="A1460" t="s">
        <v>714</v>
      </c>
      <c r="B1460" t="s">
        <v>173</v>
      </c>
      <c r="C1460" t="str">
        <f>IFERROR(VLOOKUP(B1460,Players!$A$2:$E$251,2,FALSE),"")</f>
        <v>Washington Sundar</v>
      </c>
      <c r="D1460" t="str">
        <f>IFERROR(VLOOKUP(B1460,Players!$A$2:$E$251,3,FALSE),"")</f>
        <v>AR</v>
      </c>
      <c r="E1460" t="str">
        <f>IFERROR(VLOOKUP(B1460,Players!$A$2:$E$251,4,FALSE),"")</f>
        <v>GT</v>
      </c>
      <c r="F1460">
        <f>IFERROR(VLOOKUP(B1460,Players!$A$2:$E$251,5,FALSE),"")</f>
        <v>0</v>
      </c>
      <c r="H1460" t="s">
        <v>891</v>
      </c>
    </row>
    <row r="1461" spans="1:8" x14ac:dyDescent="0.2">
      <c r="A1461" t="s">
        <v>714</v>
      </c>
      <c r="B1461" t="s">
        <v>175</v>
      </c>
      <c r="C1461" t="str">
        <f>IFERROR(VLOOKUP(B1461,Players!$A$2:$E$251,2,FALSE),"")</f>
        <v>Mohd. Arshad Khan</v>
      </c>
      <c r="D1461" t="str">
        <f>IFERROR(VLOOKUP(B1461,Players!$A$2:$E$251,3,FALSE),"")</f>
        <v>AR</v>
      </c>
      <c r="E1461" t="str">
        <f>IFERROR(VLOOKUP(B1461,Players!$A$2:$E$251,4,FALSE),"")</f>
        <v>GT</v>
      </c>
      <c r="F1461">
        <f>IFERROR(VLOOKUP(B1461,Players!$A$2:$E$251,5,FALSE),"")</f>
        <v>0</v>
      </c>
      <c r="H1461" t="s">
        <v>891</v>
      </c>
    </row>
    <row r="1462" spans="1:8" x14ac:dyDescent="0.2">
      <c r="A1462" t="s">
        <v>714</v>
      </c>
      <c r="B1462" t="s">
        <v>177</v>
      </c>
      <c r="C1462" t="str">
        <f>IFERROR(VLOOKUP(B1462,Players!$A$2:$E$251,2,FALSE),"")</f>
        <v>Sai Kishore</v>
      </c>
      <c r="D1462" t="str">
        <f>IFERROR(VLOOKUP(B1462,Players!$A$2:$E$251,3,FALSE),"")</f>
        <v>AR</v>
      </c>
      <c r="E1462" t="str">
        <f>IFERROR(VLOOKUP(B1462,Players!$A$2:$E$251,4,FALSE),"")</f>
        <v>GT</v>
      </c>
      <c r="F1462">
        <f>IFERROR(VLOOKUP(B1462,Players!$A$2:$E$251,5,FALSE),"")</f>
        <v>0</v>
      </c>
      <c r="H1462" t="s">
        <v>891</v>
      </c>
    </row>
    <row r="1463" spans="1:8" x14ac:dyDescent="0.2">
      <c r="A1463" t="s">
        <v>714</v>
      </c>
      <c r="B1463" t="s">
        <v>179</v>
      </c>
      <c r="C1463" t="str">
        <f>IFERROR(VLOOKUP(B1463,Players!$A$2:$E$251,2,FALSE),"")</f>
        <v>Jayant Yadav</v>
      </c>
      <c r="D1463" t="str">
        <f>IFERROR(VLOOKUP(B1463,Players!$A$2:$E$251,3,FALSE),"")</f>
        <v>AR</v>
      </c>
      <c r="E1463" t="str">
        <f>IFERROR(VLOOKUP(B1463,Players!$A$2:$E$251,4,FALSE),"")</f>
        <v>GT</v>
      </c>
      <c r="F1463">
        <f>IFERROR(VLOOKUP(B1463,Players!$A$2:$E$251,5,FALSE),"")</f>
        <v>0</v>
      </c>
      <c r="H1463" t="s">
        <v>891</v>
      </c>
    </row>
    <row r="1464" spans="1:8" x14ac:dyDescent="0.2">
      <c r="A1464" t="s">
        <v>714</v>
      </c>
      <c r="B1464" t="s">
        <v>181</v>
      </c>
      <c r="C1464" t="str">
        <f>IFERROR(VLOOKUP(B1464,Players!$A$2:$E$251,2,FALSE),"")</f>
        <v>Jason Holder</v>
      </c>
      <c r="D1464" t="str">
        <f>IFERROR(VLOOKUP(B1464,Players!$A$2:$E$251,3,FALSE),"")</f>
        <v>AR</v>
      </c>
      <c r="E1464" t="str">
        <f>IFERROR(VLOOKUP(B1464,Players!$A$2:$E$251,4,FALSE),"")</f>
        <v>GT</v>
      </c>
      <c r="F1464">
        <f>IFERROR(VLOOKUP(B1464,Players!$A$2:$E$251,5,FALSE),"")</f>
        <v>0</v>
      </c>
      <c r="H1464" t="s">
        <v>891</v>
      </c>
    </row>
    <row r="1465" spans="1:8" x14ac:dyDescent="0.2">
      <c r="A1465" t="s">
        <v>714</v>
      </c>
      <c r="B1465" t="s">
        <v>183</v>
      </c>
      <c r="C1465" t="str">
        <f>IFERROR(VLOOKUP(B1465,Players!$A$2:$E$251,2,FALSE),"")</f>
        <v>Rahul Tewatia</v>
      </c>
      <c r="D1465" t="str">
        <f>IFERROR(VLOOKUP(B1465,Players!$A$2:$E$251,3,FALSE),"")</f>
        <v>AR</v>
      </c>
      <c r="E1465" t="str">
        <f>IFERROR(VLOOKUP(B1465,Players!$A$2:$E$251,4,FALSE),"")</f>
        <v>GT</v>
      </c>
      <c r="F1465">
        <f>IFERROR(VLOOKUP(B1465,Players!$A$2:$E$251,5,FALSE),"")</f>
        <v>0</v>
      </c>
      <c r="H1465" t="s">
        <v>891</v>
      </c>
    </row>
    <row r="1466" spans="1:8" x14ac:dyDescent="0.2">
      <c r="A1466" t="s">
        <v>714</v>
      </c>
      <c r="B1466" t="s">
        <v>185</v>
      </c>
      <c r="C1466" t="str">
        <f>IFERROR(VLOOKUP(B1466,Players!$A$2:$E$251,2,FALSE),"")</f>
        <v>Shahrukh Khan</v>
      </c>
      <c r="D1466" t="str">
        <f>IFERROR(VLOOKUP(B1466,Players!$A$2:$E$251,3,FALSE),"")</f>
        <v>AR</v>
      </c>
      <c r="E1466" t="str">
        <f>IFERROR(VLOOKUP(B1466,Players!$A$2:$E$251,4,FALSE),"")</f>
        <v>GT</v>
      </c>
      <c r="F1466">
        <f>IFERROR(VLOOKUP(B1466,Players!$A$2:$E$251,5,FALSE),"")</f>
        <v>0</v>
      </c>
      <c r="H1466" t="s">
        <v>891</v>
      </c>
    </row>
    <row r="1467" spans="1:8" x14ac:dyDescent="0.2">
      <c r="A1467" t="s">
        <v>714</v>
      </c>
      <c r="B1467" t="s">
        <v>187</v>
      </c>
      <c r="C1467" t="str">
        <f>IFERROR(VLOOKUP(B1467,Players!$A$2:$E$251,2,FALSE),"")</f>
        <v>Kagiso Rabada</v>
      </c>
      <c r="D1467" t="str">
        <f>IFERROR(VLOOKUP(B1467,Players!$A$2:$E$251,3,FALSE),"")</f>
        <v>BWL</v>
      </c>
      <c r="E1467" t="str">
        <f>IFERROR(VLOOKUP(B1467,Players!$A$2:$E$251,4,FALSE),"")</f>
        <v>GT</v>
      </c>
      <c r="F1467">
        <f>IFERROR(VLOOKUP(B1467,Players!$A$2:$E$251,5,FALSE),"")</f>
        <v>0</v>
      </c>
      <c r="H1467" t="s">
        <v>891</v>
      </c>
    </row>
    <row r="1468" spans="1:8" x14ac:dyDescent="0.2">
      <c r="A1468" t="s">
        <v>714</v>
      </c>
      <c r="B1468" t="s">
        <v>189</v>
      </c>
      <c r="C1468" t="str">
        <f>IFERROR(VLOOKUP(B1468,Players!$A$2:$E$251,2,FALSE),"")</f>
        <v>Mohammed Siraj</v>
      </c>
      <c r="D1468" t="str">
        <f>IFERROR(VLOOKUP(B1468,Players!$A$2:$E$251,3,FALSE),"")</f>
        <v>BWL</v>
      </c>
      <c r="E1468" t="str">
        <f>IFERROR(VLOOKUP(B1468,Players!$A$2:$E$251,4,FALSE),"")</f>
        <v>GT</v>
      </c>
      <c r="F1468">
        <f>IFERROR(VLOOKUP(B1468,Players!$A$2:$E$251,5,FALSE),"")</f>
        <v>0</v>
      </c>
      <c r="H1468" t="s">
        <v>891</v>
      </c>
    </row>
    <row r="1469" spans="1:8" x14ac:dyDescent="0.2">
      <c r="A1469" t="s">
        <v>714</v>
      </c>
      <c r="B1469" t="s">
        <v>191</v>
      </c>
      <c r="C1469" t="str">
        <f>IFERROR(VLOOKUP(B1469,Players!$A$2:$E$251,2,FALSE),"")</f>
        <v>Prasidh Krishna</v>
      </c>
      <c r="D1469" t="str">
        <f>IFERROR(VLOOKUP(B1469,Players!$A$2:$E$251,3,FALSE),"")</f>
        <v>BWL</v>
      </c>
      <c r="E1469" t="str">
        <f>IFERROR(VLOOKUP(B1469,Players!$A$2:$E$251,4,FALSE),"")</f>
        <v>GT</v>
      </c>
      <c r="F1469">
        <f>IFERROR(VLOOKUP(B1469,Players!$A$2:$E$251,5,FALSE),"")</f>
        <v>0</v>
      </c>
      <c r="H1469" t="s">
        <v>891</v>
      </c>
    </row>
    <row r="1470" spans="1:8" x14ac:dyDescent="0.2">
      <c r="A1470" t="s">
        <v>714</v>
      </c>
      <c r="B1470" t="s">
        <v>193</v>
      </c>
      <c r="C1470" t="str">
        <f>IFERROR(VLOOKUP(B1470,Players!$A$2:$E$251,2,FALSE),"")</f>
        <v>Manav Suthar</v>
      </c>
      <c r="D1470" t="str">
        <f>IFERROR(VLOOKUP(B1470,Players!$A$2:$E$251,3,FALSE),"")</f>
        <v>BWL</v>
      </c>
      <c r="E1470" t="str">
        <f>IFERROR(VLOOKUP(B1470,Players!$A$2:$E$251,4,FALSE),"")</f>
        <v>GT</v>
      </c>
      <c r="F1470">
        <f>IFERROR(VLOOKUP(B1470,Players!$A$2:$E$251,5,FALSE),"")</f>
        <v>0</v>
      </c>
      <c r="H1470" t="s">
        <v>891</v>
      </c>
    </row>
    <row r="1471" spans="1:8" x14ac:dyDescent="0.2">
      <c r="A1471" t="s">
        <v>714</v>
      </c>
      <c r="B1471" t="s">
        <v>195</v>
      </c>
      <c r="C1471" t="str">
        <f>IFERROR(VLOOKUP(B1471,Players!$A$2:$E$251,2,FALSE),"")</f>
        <v>Gurnoor Singh Brar</v>
      </c>
      <c r="D1471" t="str">
        <f>IFERROR(VLOOKUP(B1471,Players!$A$2:$E$251,3,FALSE),"")</f>
        <v>BWL</v>
      </c>
      <c r="E1471" t="str">
        <f>IFERROR(VLOOKUP(B1471,Players!$A$2:$E$251,4,FALSE),"")</f>
        <v>GT</v>
      </c>
      <c r="F1471">
        <f>IFERROR(VLOOKUP(B1471,Players!$A$2:$E$251,5,FALSE),"")</f>
        <v>0</v>
      </c>
      <c r="H1471" t="s">
        <v>891</v>
      </c>
    </row>
    <row r="1472" spans="1:8" x14ac:dyDescent="0.2">
      <c r="A1472" t="s">
        <v>714</v>
      </c>
      <c r="B1472" t="s">
        <v>197</v>
      </c>
      <c r="C1472" t="str">
        <f>IFERROR(VLOOKUP(B1472,Players!$A$2:$E$251,2,FALSE),"")</f>
        <v>Ishant Sharma</v>
      </c>
      <c r="D1472" t="str">
        <f>IFERROR(VLOOKUP(B1472,Players!$A$2:$E$251,3,FALSE),"")</f>
        <v>BWL</v>
      </c>
      <c r="E1472" t="str">
        <f>IFERROR(VLOOKUP(B1472,Players!$A$2:$E$251,4,FALSE),"")</f>
        <v>GT</v>
      </c>
      <c r="F1472">
        <f>IFERROR(VLOOKUP(B1472,Players!$A$2:$E$251,5,FALSE),"")</f>
        <v>0</v>
      </c>
      <c r="H1472" t="s">
        <v>891</v>
      </c>
    </row>
    <row r="1473" spans="1:8" x14ac:dyDescent="0.2">
      <c r="A1473" t="s">
        <v>714</v>
      </c>
      <c r="B1473" t="s">
        <v>199</v>
      </c>
      <c r="C1473" t="str">
        <f>IFERROR(VLOOKUP(B1473,Players!$A$2:$E$251,2,FALSE),"")</f>
        <v>Ashok Sharma</v>
      </c>
      <c r="D1473" t="str">
        <f>IFERROR(VLOOKUP(B1473,Players!$A$2:$E$251,3,FALSE),"")</f>
        <v>BWL</v>
      </c>
      <c r="E1473" t="str">
        <f>IFERROR(VLOOKUP(B1473,Players!$A$2:$E$251,4,FALSE),"")</f>
        <v>GT</v>
      </c>
      <c r="F1473">
        <f>IFERROR(VLOOKUP(B1473,Players!$A$2:$E$251,5,FALSE),"")</f>
        <v>0</v>
      </c>
      <c r="H1473" t="s">
        <v>891</v>
      </c>
    </row>
    <row r="1474" spans="1:8" x14ac:dyDescent="0.2">
      <c r="A1474" t="s">
        <v>714</v>
      </c>
      <c r="B1474" t="s">
        <v>201</v>
      </c>
      <c r="C1474" t="str">
        <f>IFERROR(VLOOKUP(B1474,Players!$A$2:$E$251,2,FALSE),"")</f>
        <v>Luke Wood</v>
      </c>
      <c r="D1474" t="str">
        <f>IFERROR(VLOOKUP(B1474,Players!$A$2:$E$251,3,FALSE),"")</f>
        <v>BWL</v>
      </c>
      <c r="E1474" t="str">
        <f>IFERROR(VLOOKUP(B1474,Players!$A$2:$E$251,4,FALSE),"")</f>
        <v>GT</v>
      </c>
      <c r="F1474">
        <f>IFERROR(VLOOKUP(B1474,Players!$A$2:$E$251,5,FALSE),"")</f>
        <v>0</v>
      </c>
      <c r="H1474" t="s">
        <v>891</v>
      </c>
    </row>
    <row r="1475" spans="1:8" x14ac:dyDescent="0.2">
      <c r="A1475" t="s">
        <v>714</v>
      </c>
      <c r="B1475" t="s">
        <v>203</v>
      </c>
      <c r="C1475" t="str">
        <f>IFERROR(VLOOKUP(B1475,Players!$A$2:$E$251,2,FALSE),"")</f>
        <v>Kulwant Khejroliya</v>
      </c>
      <c r="D1475" t="str">
        <f>IFERROR(VLOOKUP(B1475,Players!$A$2:$E$251,3,FALSE),"")</f>
        <v>BWL</v>
      </c>
      <c r="E1475" t="str">
        <f>IFERROR(VLOOKUP(B1475,Players!$A$2:$E$251,4,FALSE),"")</f>
        <v>GT</v>
      </c>
      <c r="F1475">
        <f>IFERROR(VLOOKUP(B1475,Players!$A$2:$E$251,5,FALSE),"")</f>
        <v>0</v>
      </c>
      <c r="H1475" t="s">
        <v>891</v>
      </c>
    </row>
    <row r="1476" spans="1:8" x14ac:dyDescent="0.2">
      <c r="A1476" t="s">
        <v>714</v>
      </c>
      <c r="B1476" t="s">
        <v>205</v>
      </c>
      <c r="C1476" t="str">
        <f>IFERROR(VLOOKUP(B1476,Players!$A$2:$E$251,2,FALSE),"")</f>
        <v>Rashid Khan</v>
      </c>
      <c r="D1476" t="str">
        <f>IFERROR(VLOOKUP(B1476,Players!$A$2:$E$251,3,FALSE),"")</f>
        <v>BWL</v>
      </c>
      <c r="E1476" t="str">
        <f>IFERROR(VLOOKUP(B1476,Players!$A$2:$E$251,4,FALSE),"")</f>
        <v>GT</v>
      </c>
      <c r="F1476">
        <f>IFERROR(VLOOKUP(B1476,Players!$A$2:$E$251,5,FALSE),"")</f>
        <v>0</v>
      </c>
      <c r="H1476" t="s">
        <v>891</v>
      </c>
    </row>
    <row r="1477" spans="1:8" x14ac:dyDescent="0.2">
      <c r="A1477" t="s">
        <v>714</v>
      </c>
      <c r="B1477" t="s">
        <v>311</v>
      </c>
      <c r="C1477" t="str">
        <f>IFERROR(VLOOKUP(B1477,Players!$A$2:$E$251,2,FALSE),"")</f>
        <v>Rohit Sharma</v>
      </c>
      <c r="D1477" t="str">
        <f>IFERROR(VLOOKUP(B1477,Players!$A$2:$E$251,3,FALSE),"")</f>
        <v>BAT</v>
      </c>
      <c r="E1477" t="str">
        <f>IFERROR(VLOOKUP(B1477,Players!$A$2:$E$251,4,FALSE),"")</f>
        <v>MI</v>
      </c>
      <c r="F1477">
        <f>IFERROR(VLOOKUP(B1477,Players!$A$2:$E$251,5,FALSE),"")</f>
        <v>0</v>
      </c>
      <c r="H1477" t="s">
        <v>886</v>
      </c>
    </row>
    <row r="1478" spans="1:8" x14ac:dyDescent="0.2">
      <c r="A1478" t="s">
        <v>714</v>
      </c>
      <c r="B1478" t="s">
        <v>315</v>
      </c>
      <c r="C1478" t="str">
        <f>IFERROR(VLOOKUP(B1478,Players!$A$2:$E$251,2,FALSE),"")</f>
        <v>Surya Kumar Yadav</v>
      </c>
      <c r="D1478" t="str">
        <f>IFERROR(VLOOKUP(B1478,Players!$A$2:$E$251,3,FALSE),"")</f>
        <v>BAT</v>
      </c>
      <c r="E1478" t="str">
        <f>IFERROR(VLOOKUP(B1478,Players!$A$2:$E$251,4,FALSE),"")</f>
        <v>MI</v>
      </c>
      <c r="F1478">
        <f>IFERROR(VLOOKUP(B1478,Players!$A$2:$E$251,5,FALSE),"")</f>
        <v>0</v>
      </c>
      <c r="H1478" t="s">
        <v>886</v>
      </c>
    </row>
    <row r="1479" spans="1:8" x14ac:dyDescent="0.2">
      <c r="A1479" t="s">
        <v>714</v>
      </c>
      <c r="B1479" t="s">
        <v>317</v>
      </c>
      <c r="C1479" t="str">
        <f>IFERROR(VLOOKUP(B1479,Players!$A$2:$E$251,2,FALSE),"")</f>
        <v>Robin Minz</v>
      </c>
      <c r="D1479" t="str">
        <f>IFERROR(VLOOKUP(B1479,Players!$A$2:$E$251,3,FALSE),"")</f>
        <v>WK</v>
      </c>
      <c r="E1479" t="str">
        <f>IFERROR(VLOOKUP(B1479,Players!$A$2:$E$251,4,FALSE),"")</f>
        <v>MI</v>
      </c>
      <c r="F1479">
        <f>IFERROR(VLOOKUP(B1479,Players!$A$2:$E$251,5,FALSE),"")</f>
        <v>0</v>
      </c>
      <c r="H1479" t="s">
        <v>886</v>
      </c>
    </row>
    <row r="1480" spans="1:8" x14ac:dyDescent="0.2">
      <c r="A1480" t="s">
        <v>714</v>
      </c>
      <c r="B1480" t="s">
        <v>319</v>
      </c>
      <c r="C1480" t="str">
        <f>IFERROR(VLOOKUP(B1480,Players!$A$2:$E$251,2,FALSE),"")</f>
        <v>Sherfane Rutherford</v>
      </c>
      <c r="D1480" t="str">
        <f>IFERROR(VLOOKUP(B1480,Players!$A$2:$E$251,3,FALSE),"")</f>
        <v>BAT</v>
      </c>
      <c r="E1480" t="str">
        <f>IFERROR(VLOOKUP(B1480,Players!$A$2:$E$251,4,FALSE),"")</f>
        <v>MI</v>
      </c>
      <c r="F1480">
        <f>IFERROR(VLOOKUP(B1480,Players!$A$2:$E$251,5,FALSE),"")</f>
        <v>0</v>
      </c>
      <c r="H1480" t="s">
        <v>886</v>
      </c>
    </row>
    <row r="1481" spans="1:8" x14ac:dyDescent="0.2">
      <c r="A1481" t="s">
        <v>714</v>
      </c>
      <c r="B1481" t="s">
        <v>321</v>
      </c>
      <c r="C1481" t="str">
        <f>IFERROR(VLOOKUP(B1481,Players!$A$2:$E$251,2,FALSE),"")</f>
        <v>Ryan Rickelton</v>
      </c>
      <c r="D1481" t="str">
        <f>IFERROR(VLOOKUP(B1481,Players!$A$2:$E$251,3,FALSE),"")</f>
        <v>WK</v>
      </c>
      <c r="E1481" t="str">
        <f>IFERROR(VLOOKUP(B1481,Players!$A$2:$E$251,4,FALSE),"")</f>
        <v>MI</v>
      </c>
      <c r="F1481">
        <f>IFERROR(VLOOKUP(B1481,Players!$A$2:$E$251,5,FALSE),"")</f>
        <v>0</v>
      </c>
      <c r="H1481" t="s">
        <v>886</v>
      </c>
    </row>
    <row r="1482" spans="1:8" x14ac:dyDescent="0.2">
      <c r="A1482" t="s">
        <v>714</v>
      </c>
      <c r="B1482" t="s">
        <v>323</v>
      </c>
      <c r="C1482" t="str">
        <f>IFERROR(VLOOKUP(B1482,Players!$A$2:$E$251,2,FALSE),"")</f>
        <v>Quinton de Kock</v>
      </c>
      <c r="D1482" t="str">
        <f>IFERROR(VLOOKUP(B1482,Players!$A$2:$E$251,3,FALSE),"")</f>
        <v>WK</v>
      </c>
      <c r="E1482" t="str">
        <f>IFERROR(VLOOKUP(B1482,Players!$A$2:$E$251,4,FALSE),"")</f>
        <v>MI</v>
      </c>
      <c r="F1482">
        <f>IFERROR(VLOOKUP(B1482,Players!$A$2:$E$251,5,FALSE),"")</f>
        <v>0</v>
      </c>
      <c r="H1482" t="s">
        <v>886</v>
      </c>
    </row>
    <row r="1483" spans="1:8" x14ac:dyDescent="0.2">
      <c r="A1483" t="s">
        <v>714</v>
      </c>
      <c r="B1483" t="s">
        <v>325</v>
      </c>
      <c r="C1483" t="str">
        <f>IFERROR(VLOOKUP(B1483,Players!$A$2:$E$251,2,FALSE),"")</f>
        <v>Danish Malewar</v>
      </c>
      <c r="D1483" t="str">
        <f>IFERROR(VLOOKUP(B1483,Players!$A$2:$E$251,3,FALSE),"")</f>
        <v>BAT</v>
      </c>
      <c r="E1483" t="str">
        <f>IFERROR(VLOOKUP(B1483,Players!$A$2:$E$251,4,FALSE),"")</f>
        <v>MI</v>
      </c>
      <c r="F1483">
        <f>IFERROR(VLOOKUP(B1483,Players!$A$2:$E$251,5,FALSE),"")</f>
        <v>0</v>
      </c>
      <c r="H1483" t="s">
        <v>886</v>
      </c>
    </row>
    <row r="1484" spans="1:8" x14ac:dyDescent="0.2">
      <c r="A1484" t="s">
        <v>714</v>
      </c>
      <c r="B1484" t="s">
        <v>327</v>
      </c>
      <c r="C1484" t="str">
        <f>IFERROR(VLOOKUP(B1484,Players!$A$2:$E$251,2,FALSE),"")</f>
        <v>N. Tilak Varma</v>
      </c>
      <c r="D1484" t="str">
        <f>IFERROR(VLOOKUP(B1484,Players!$A$2:$E$251,3,FALSE),"")</f>
        <v>BAT</v>
      </c>
      <c r="E1484" t="str">
        <f>IFERROR(VLOOKUP(B1484,Players!$A$2:$E$251,4,FALSE),"")</f>
        <v>MI</v>
      </c>
      <c r="F1484">
        <f>IFERROR(VLOOKUP(B1484,Players!$A$2:$E$251,5,FALSE),"")</f>
        <v>0</v>
      </c>
      <c r="H1484" t="s">
        <v>886</v>
      </c>
    </row>
    <row r="1485" spans="1:8" x14ac:dyDescent="0.2">
      <c r="A1485" t="s">
        <v>714</v>
      </c>
      <c r="B1485" t="s">
        <v>329</v>
      </c>
      <c r="C1485" t="str">
        <f>IFERROR(VLOOKUP(B1485,Players!$A$2:$E$251,2,FALSE),"")</f>
        <v>Hardik Pandya</v>
      </c>
      <c r="D1485" t="str">
        <f>IFERROR(VLOOKUP(B1485,Players!$A$2:$E$251,3,FALSE),"")</f>
        <v>AR</v>
      </c>
      <c r="E1485" t="str">
        <f>IFERROR(VLOOKUP(B1485,Players!$A$2:$E$251,4,FALSE),"")</f>
        <v>MI</v>
      </c>
      <c r="F1485">
        <f>IFERROR(VLOOKUP(B1485,Players!$A$2:$E$251,5,FALSE),"")</f>
        <v>0</v>
      </c>
      <c r="H1485" t="s">
        <v>886</v>
      </c>
    </row>
    <row r="1486" spans="1:8" x14ac:dyDescent="0.2">
      <c r="A1486" t="s">
        <v>714</v>
      </c>
      <c r="B1486" t="s">
        <v>331</v>
      </c>
      <c r="C1486" t="str">
        <f>IFERROR(VLOOKUP(B1486,Players!$A$2:$E$251,2,FALSE),"")</f>
        <v>Naman Dhir</v>
      </c>
      <c r="D1486" t="str">
        <f>IFERROR(VLOOKUP(B1486,Players!$A$2:$E$251,3,FALSE),"")</f>
        <v>AR</v>
      </c>
      <c r="E1486" t="str">
        <f>IFERROR(VLOOKUP(B1486,Players!$A$2:$E$251,4,FALSE),"")</f>
        <v>MI</v>
      </c>
      <c r="F1486">
        <f>IFERROR(VLOOKUP(B1486,Players!$A$2:$E$251,5,FALSE),"")</f>
        <v>0</v>
      </c>
      <c r="H1486" t="s">
        <v>886</v>
      </c>
    </row>
    <row r="1487" spans="1:8" x14ac:dyDescent="0.2">
      <c r="A1487" t="s">
        <v>714</v>
      </c>
      <c r="B1487" t="s">
        <v>333</v>
      </c>
      <c r="C1487" t="str">
        <f>IFERROR(VLOOKUP(B1487,Players!$A$2:$E$251,2,FALSE),"")</f>
        <v>Mitchell Santner</v>
      </c>
      <c r="D1487" t="str">
        <f>IFERROR(VLOOKUP(B1487,Players!$A$2:$E$251,3,FALSE),"")</f>
        <v>AR</v>
      </c>
      <c r="E1487" t="str">
        <f>IFERROR(VLOOKUP(B1487,Players!$A$2:$E$251,4,FALSE),"")</f>
        <v>MI</v>
      </c>
      <c r="F1487">
        <f>IFERROR(VLOOKUP(B1487,Players!$A$2:$E$251,5,FALSE),"")</f>
        <v>0</v>
      </c>
      <c r="H1487" t="s">
        <v>886</v>
      </c>
    </row>
    <row r="1488" spans="1:8" x14ac:dyDescent="0.2">
      <c r="A1488" t="s">
        <v>714</v>
      </c>
      <c r="B1488" t="s">
        <v>335</v>
      </c>
      <c r="C1488" t="str">
        <f>IFERROR(VLOOKUP(B1488,Players!$A$2:$E$251,2,FALSE),"")</f>
        <v>Raj Angad Bawa</v>
      </c>
      <c r="D1488" t="str">
        <f>IFERROR(VLOOKUP(B1488,Players!$A$2:$E$251,3,FALSE),"")</f>
        <v>AR</v>
      </c>
      <c r="E1488" t="str">
        <f>IFERROR(VLOOKUP(B1488,Players!$A$2:$E$251,4,FALSE),"")</f>
        <v>MI</v>
      </c>
      <c r="F1488">
        <f>IFERROR(VLOOKUP(B1488,Players!$A$2:$E$251,5,FALSE),"")</f>
        <v>0</v>
      </c>
      <c r="H1488" t="s">
        <v>886</v>
      </c>
    </row>
    <row r="1489" spans="1:8" x14ac:dyDescent="0.2">
      <c r="A1489" t="s">
        <v>714</v>
      </c>
      <c r="B1489" t="s">
        <v>337</v>
      </c>
      <c r="C1489" t="str">
        <f>IFERROR(VLOOKUP(B1489,Players!$A$2:$E$251,2,FALSE),"")</f>
        <v>Atharva Ankolekar</v>
      </c>
      <c r="D1489" t="str">
        <f>IFERROR(VLOOKUP(B1489,Players!$A$2:$E$251,3,FALSE),"")</f>
        <v>AR</v>
      </c>
      <c r="E1489" t="str">
        <f>IFERROR(VLOOKUP(B1489,Players!$A$2:$E$251,4,FALSE),"")</f>
        <v>MI</v>
      </c>
      <c r="F1489">
        <f>IFERROR(VLOOKUP(B1489,Players!$A$2:$E$251,5,FALSE),"")</f>
        <v>0</v>
      </c>
      <c r="H1489" t="s">
        <v>886</v>
      </c>
    </row>
    <row r="1490" spans="1:8" x14ac:dyDescent="0.2">
      <c r="A1490" t="s">
        <v>714</v>
      </c>
      <c r="B1490" t="s">
        <v>339</v>
      </c>
      <c r="C1490" t="str">
        <f>IFERROR(VLOOKUP(B1490,Players!$A$2:$E$251,2,FALSE),"")</f>
        <v>Mayank Rawat</v>
      </c>
      <c r="D1490" t="str">
        <f>IFERROR(VLOOKUP(B1490,Players!$A$2:$E$251,3,FALSE),"")</f>
        <v>AR</v>
      </c>
      <c r="E1490" t="str">
        <f>IFERROR(VLOOKUP(B1490,Players!$A$2:$E$251,4,FALSE),"")</f>
        <v>MI</v>
      </c>
      <c r="F1490">
        <f>IFERROR(VLOOKUP(B1490,Players!$A$2:$E$251,5,FALSE),"")</f>
        <v>0</v>
      </c>
      <c r="H1490" t="s">
        <v>886</v>
      </c>
    </row>
    <row r="1491" spans="1:8" x14ac:dyDescent="0.2">
      <c r="A1491" t="s">
        <v>714</v>
      </c>
      <c r="B1491" t="s">
        <v>341</v>
      </c>
      <c r="C1491" t="str">
        <f>IFERROR(VLOOKUP(B1491,Players!$A$2:$E$251,2,FALSE),"")</f>
        <v>Corbin Bosch</v>
      </c>
      <c r="D1491" t="str">
        <f>IFERROR(VLOOKUP(B1491,Players!$A$2:$E$251,3,FALSE),"")</f>
        <v>AR</v>
      </c>
      <c r="E1491" t="str">
        <f>IFERROR(VLOOKUP(B1491,Players!$A$2:$E$251,4,FALSE),"")</f>
        <v>MI</v>
      </c>
      <c r="F1491">
        <f>IFERROR(VLOOKUP(B1491,Players!$A$2:$E$251,5,FALSE),"")</f>
        <v>0</v>
      </c>
      <c r="H1491" t="s">
        <v>886</v>
      </c>
    </row>
    <row r="1492" spans="1:8" x14ac:dyDescent="0.2">
      <c r="A1492" t="s">
        <v>714</v>
      </c>
      <c r="B1492" t="s">
        <v>343</v>
      </c>
      <c r="C1492" t="str">
        <f>IFERROR(VLOOKUP(B1492,Players!$A$2:$E$251,2,FALSE),"")</f>
        <v>Will Jacks</v>
      </c>
      <c r="D1492" t="str">
        <f>IFERROR(VLOOKUP(B1492,Players!$A$2:$E$251,3,FALSE),"")</f>
        <v>AR</v>
      </c>
      <c r="E1492" t="str">
        <f>IFERROR(VLOOKUP(B1492,Players!$A$2:$E$251,4,FALSE),"")</f>
        <v>MI</v>
      </c>
      <c r="F1492">
        <f>IFERROR(VLOOKUP(B1492,Players!$A$2:$E$251,5,FALSE),"")</f>
        <v>0</v>
      </c>
      <c r="H1492" t="s">
        <v>886</v>
      </c>
    </row>
    <row r="1493" spans="1:8" x14ac:dyDescent="0.2">
      <c r="A1493" t="s">
        <v>714</v>
      </c>
      <c r="B1493" t="s">
        <v>345</v>
      </c>
      <c r="C1493" t="str">
        <f>IFERROR(VLOOKUP(B1493,Players!$A$2:$E$251,2,FALSE),"")</f>
        <v>Shardul Thakur</v>
      </c>
      <c r="D1493" t="str">
        <f>IFERROR(VLOOKUP(B1493,Players!$A$2:$E$251,3,FALSE),"")</f>
        <v>AR</v>
      </c>
      <c r="E1493" t="str">
        <f>IFERROR(VLOOKUP(B1493,Players!$A$2:$E$251,4,FALSE),"")</f>
        <v>MI</v>
      </c>
      <c r="F1493">
        <f>IFERROR(VLOOKUP(B1493,Players!$A$2:$E$251,5,FALSE),"")</f>
        <v>0</v>
      </c>
      <c r="H1493" t="s">
        <v>886</v>
      </c>
    </row>
    <row r="1494" spans="1:8" x14ac:dyDescent="0.2">
      <c r="A1494" t="s">
        <v>714</v>
      </c>
      <c r="B1494" t="s">
        <v>347</v>
      </c>
      <c r="C1494" t="str">
        <f>IFERROR(VLOOKUP(B1494,Players!$A$2:$E$251,2,FALSE),"")</f>
        <v>Trent Boult</v>
      </c>
      <c r="D1494" t="str">
        <f>IFERROR(VLOOKUP(B1494,Players!$A$2:$E$251,3,FALSE),"")</f>
        <v>BWL</v>
      </c>
      <c r="E1494" t="str">
        <f>IFERROR(VLOOKUP(B1494,Players!$A$2:$E$251,4,FALSE),"")</f>
        <v>MI</v>
      </c>
      <c r="F1494">
        <f>IFERROR(VLOOKUP(B1494,Players!$A$2:$E$251,5,FALSE),"")</f>
        <v>0</v>
      </c>
      <c r="H1494" t="s">
        <v>886</v>
      </c>
    </row>
    <row r="1495" spans="1:8" x14ac:dyDescent="0.2">
      <c r="A1495" t="s">
        <v>714</v>
      </c>
      <c r="B1495" t="s">
        <v>349</v>
      </c>
      <c r="C1495" t="str">
        <f>IFERROR(VLOOKUP(B1495,Players!$A$2:$E$251,2,FALSE),"")</f>
        <v>Mayank Markande</v>
      </c>
      <c r="D1495" t="str">
        <f>IFERROR(VLOOKUP(B1495,Players!$A$2:$E$251,3,FALSE),"")</f>
        <v>BWL</v>
      </c>
      <c r="E1495" t="str">
        <f>IFERROR(VLOOKUP(B1495,Players!$A$2:$E$251,4,FALSE),"")</f>
        <v>MI</v>
      </c>
      <c r="F1495">
        <f>IFERROR(VLOOKUP(B1495,Players!$A$2:$E$251,5,FALSE),"")</f>
        <v>0</v>
      </c>
      <c r="H1495" t="s">
        <v>886</v>
      </c>
    </row>
    <row r="1496" spans="1:8" x14ac:dyDescent="0.2">
      <c r="A1496" t="s">
        <v>714</v>
      </c>
      <c r="B1496" t="s">
        <v>351</v>
      </c>
      <c r="C1496" t="str">
        <f>IFERROR(VLOOKUP(B1496,Players!$A$2:$E$251,2,FALSE),"")</f>
        <v>Deepak Chahar</v>
      </c>
      <c r="D1496" t="str">
        <f>IFERROR(VLOOKUP(B1496,Players!$A$2:$E$251,3,FALSE),"")</f>
        <v>BWL</v>
      </c>
      <c r="E1496" t="str">
        <f>IFERROR(VLOOKUP(B1496,Players!$A$2:$E$251,4,FALSE),"")</f>
        <v>MI</v>
      </c>
      <c r="F1496">
        <f>IFERROR(VLOOKUP(B1496,Players!$A$2:$E$251,5,FALSE),"")</f>
        <v>0</v>
      </c>
      <c r="H1496" t="s">
        <v>886</v>
      </c>
    </row>
    <row r="1497" spans="1:8" x14ac:dyDescent="0.2">
      <c r="A1497" t="s">
        <v>714</v>
      </c>
      <c r="B1497" t="s">
        <v>353</v>
      </c>
      <c r="C1497" t="str">
        <f>IFERROR(VLOOKUP(B1497,Players!$A$2:$E$251,2,FALSE),"")</f>
        <v>Ashwani Kumar</v>
      </c>
      <c r="D1497" t="str">
        <f>IFERROR(VLOOKUP(B1497,Players!$A$2:$E$251,3,FALSE),"")</f>
        <v>BWL</v>
      </c>
      <c r="E1497" t="str">
        <f>IFERROR(VLOOKUP(B1497,Players!$A$2:$E$251,4,FALSE),"")</f>
        <v>MI</v>
      </c>
      <c r="F1497">
        <f>IFERROR(VLOOKUP(B1497,Players!$A$2:$E$251,5,FALSE),"")</f>
        <v>0</v>
      </c>
      <c r="H1497" t="s">
        <v>886</v>
      </c>
    </row>
    <row r="1498" spans="1:8" x14ac:dyDescent="0.2">
      <c r="A1498" t="s">
        <v>714</v>
      </c>
      <c r="B1498" t="s">
        <v>355</v>
      </c>
      <c r="C1498" t="str">
        <f>IFERROR(VLOOKUP(B1498,Players!$A$2:$E$251,2,FALSE),"")</f>
        <v>Raghu Sharma</v>
      </c>
      <c r="D1498" t="str">
        <f>IFERROR(VLOOKUP(B1498,Players!$A$2:$E$251,3,FALSE),"")</f>
        <v>BWL</v>
      </c>
      <c r="E1498" t="str">
        <f>IFERROR(VLOOKUP(B1498,Players!$A$2:$E$251,4,FALSE),"")</f>
        <v>MI</v>
      </c>
      <c r="F1498">
        <f>IFERROR(VLOOKUP(B1498,Players!$A$2:$E$251,5,FALSE),"")</f>
        <v>0</v>
      </c>
      <c r="H1498" t="s">
        <v>886</v>
      </c>
    </row>
    <row r="1499" spans="1:8" x14ac:dyDescent="0.2">
      <c r="A1499" t="s">
        <v>714</v>
      </c>
      <c r="B1499" t="s">
        <v>357</v>
      </c>
      <c r="C1499" t="str">
        <f>IFERROR(VLOOKUP(B1499,Players!$A$2:$E$251,2,FALSE),"")</f>
        <v>Mohammad Izhar</v>
      </c>
      <c r="D1499" t="str">
        <f>IFERROR(VLOOKUP(B1499,Players!$A$2:$E$251,3,FALSE),"")</f>
        <v>BWL</v>
      </c>
      <c r="E1499" t="str">
        <f>IFERROR(VLOOKUP(B1499,Players!$A$2:$E$251,4,FALSE),"")</f>
        <v>MI</v>
      </c>
      <c r="F1499">
        <f>IFERROR(VLOOKUP(B1499,Players!$A$2:$E$251,5,FALSE),"")</f>
        <v>0</v>
      </c>
      <c r="H1499" t="s">
        <v>886</v>
      </c>
    </row>
    <row r="1500" spans="1:8" x14ac:dyDescent="0.2">
      <c r="A1500" t="s">
        <v>714</v>
      </c>
      <c r="B1500" t="s">
        <v>359</v>
      </c>
      <c r="C1500" t="str">
        <f>IFERROR(VLOOKUP(B1500,Players!$A$2:$E$251,2,FALSE),"")</f>
        <v>Allah Ghazanfar</v>
      </c>
      <c r="D1500" t="str">
        <f>IFERROR(VLOOKUP(B1500,Players!$A$2:$E$251,3,FALSE),"")</f>
        <v>BWL</v>
      </c>
      <c r="E1500" t="str">
        <f>IFERROR(VLOOKUP(B1500,Players!$A$2:$E$251,4,FALSE),"")</f>
        <v>MI</v>
      </c>
      <c r="F1500">
        <f>IFERROR(VLOOKUP(B1500,Players!$A$2:$E$251,5,FALSE),"")</f>
        <v>0</v>
      </c>
      <c r="H1500" t="s">
        <v>886</v>
      </c>
    </row>
    <row r="1501" spans="1:8" x14ac:dyDescent="0.2">
      <c r="A1501" t="s">
        <v>714</v>
      </c>
      <c r="B1501" t="s">
        <v>361</v>
      </c>
      <c r="C1501" t="str">
        <f>IFERROR(VLOOKUP(B1501,Players!$A$2:$E$251,2,FALSE),"")</f>
        <v>Jasprit Bumrah</v>
      </c>
      <c r="D1501" t="str">
        <f>IFERROR(VLOOKUP(B1501,Players!$A$2:$E$251,3,FALSE),"")</f>
        <v>BWL</v>
      </c>
      <c r="E1501" t="str">
        <f>IFERROR(VLOOKUP(B1501,Players!$A$2:$E$251,4,FALSE),"")</f>
        <v>MI</v>
      </c>
      <c r="F1501">
        <f>IFERROR(VLOOKUP(B1501,Players!$A$2:$E$251,5,FALSE),"")</f>
        <v>0</v>
      </c>
      <c r="H1501" t="s">
        <v>886</v>
      </c>
    </row>
    <row r="1502" spans="1:8" x14ac:dyDescent="0.2">
      <c r="A1502" t="s">
        <v>718</v>
      </c>
      <c r="B1502" t="s">
        <v>519</v>
      </c>
      <c r="C1502" t="str">
        <f>IFERROR(VLOOKUP(B1502,Players!$A$2:$E$251,2,FALSE),"")</f>
        <v>Ishan Kishan</v>
      </c>
      <c r="D1502" t="str">
        <f>IFERROR(VLOOKUP(B1502,Players!$A$2:$E$251,3,FALSE),"")</f>
        <v>WK</v>
      </c>
      <c r="E1502" t="str">
        <f>IFERROR(VLOOKUP(B1502,Players!$A$2:$E$251,4,FALSE),"")</f>
        <v>SRH</v>
      </c>
      <c r="F1502">
        <f>IFERROR(VLOOKUP(B1502,Players!$A$2:$E$251,5,FALSE),"")</f>
        <v>0</v>
      </c>
      <c r="H1502" t="s">
        <v>885</v>
      </c>
    </row>
    <row r="1503" spans="1:8" x14ac:dyDescent="0.2">
      <c r="A1503" t="s">
        <v>718</v>
      </c>
      <c r="B1503" t="s">
        <v>523</v>
      </c>
      <c r="C1503" t="str">
        <f>IFERROR(VLOOKUP(B1503,Players!$A$2:$E$251,2,FALSE),"")</f>
        <v>Aniket Verma</v>
      </c>
      <c r="D1503" t="str">
        <f>IFERROR(VLOOKUP(B1503,Players!$A$2:$E$251,3,FALSE),"")</f>
        <v>BAT</v>
      </c>
      <c r="E1503" t="str">
        <f>IFERROR(VLOOKUP(B1503,Players!$A$2:$E$251,4,FALSE),"")</f>
        <v>SRH</v>
      </c>
      <c r="F1503">
        <f>IFERROR(VLOOKUP(B1503,Players!$A$2:$E$251,5,FALSE),"")</f>
        <v>0</v>
      </c>
      <c r="H1503" t="s">
        <v>885</v>
      </c>
    </row>
    <row r="1504" spans="1:8" x14ac:dyDescent="0.2">
      <c r="A1504" t="s">
        <v>718</v>
      </c>
      <c r="B1504" t="s">
        <v>525</v>
      </c>
      <c r="C1504" t="str">
        <f>IFERROR(VLOOKUP(B1504,Players!$A$2:$E$251,2,FALSE),"")</f>
        <v>Smaran Ravichandran</v>
      </c>
      <c r="D1504" t="str">
        <f>IFERROR(VLOOKUP(B1504,Players!$A$2:$E$251,3,FALSE),"")</f>
        <v>BAT</v>
      </c>
      <c r="E1504" t="str">
        <f>IFERROR(VLOOKUP(B1504,Players!$A$2:$E$251,4,FALSE),"")</f>
        <v>SRH</v>
      </c>
      <c r="F1504">
        <f>IFERROR(VLOOKUP(B1504,Players!$A$2:$E$251,5,FALSE),"")</f>
        <v>0</v>
      </c>
      <c r="H1504" t="s">
        <v>885</v>
      </c>
    </row>
    <row r="1505" spans="1:8" x14ac:dyDescent="0.2">
      <c r="A1505" t="s">
        <v>718</v>
      </c>
      <c r="B1505" t="s">
        <v>527</v>
      </c>
      <c r="C1505" t="str">
        <f>IFERROR(VLOOKUP(B1505,Players!$A$2:$E$251,2,FALSE),"")</f>
        <v>Salil Arora</v>
      </c>
      <c r="D1505" t="str">
        <f>IFERROR(VLOOKUP(B1505,Players!$A$2:$E$251,3,FALSE),"")</f>
        <v>WK</v>
      </c>
      <c r="E1505" t="str">
        <f>IFERROR(VLOOKUP(B1505,Players!$A$2:$E$251,4,FALSE),"")</f>
        <v>SRH</v>
      </c>
      <c r="F1505">
        <f>IFERROR(VLOOKUP(B1505,Players!$A$2:$E$251,5,FALSE),"")</f>
        <v>0</v>
      </c>
      <c r="H1505" t="s">
        <v>885</v>
      </c>
    </row>
    <row r="1506" spans="1:8" x14ac:dyDescent="0.2">
      <c r="A1506" t="s">
        <v>718</v>
      </c>
      <c r="B1506" t="s">
        <v>529</v>
      </c>
      <c r="C1506" t="str">
        <f>IFERROR(VLOOKUP(B1506,Players!$A$2:$E$251,2,FALSE),"")</f>
        <v>Heinrich Klaasen</v>
      </c>
      <c r="D1506" t="str">
        <f>IFERROR(VLOOKUP(B1506,Players!$A$2:$E$251,3,FALSE),"")</f>
        <v>WK</v>
      </c>
      <c r="E1506" t="str">
        <f>IFERROR(VLOOKUP(B1506,Players!$A$2:$E$251,4,FALSE),"")</f>
        <v>SRH</v>
      </c>
      <c r="F1506">
        <f>IFERROR(VLOOKUP(B1506,Players!$A$2:$E$251,5,FALSE),"")</f>
        <v>0</v>
      </c>
      <c r="H1506" t="s">
        <v>885</v>
      </c>
    </row>
    <row r="1507" spans="1:8" x14ac:dyDescent="0.2">
      <c r="A1507" t="s">
        <v>718</v>
      </c>
      <c r="B1507" t="s">
        <v>531</v>
      </c>
      <c r="C1507" t="str">
        <f>IFERROR(VLOOKUP(B1507,Players!$A$2:$E$251,2,FALSE),"")</f>
        <v>Travis Head</v>
      </c>
      <c r="D1507" t="str">
        <f>IFERROR(VLOOKUP(B1507,Players!$A$2:$E$251,3,FALSE),"")</f>
        <v>BAT</v>
      </c>
      <c r="E1507" t="str">
        <f>IFERROR(VLOOKUP(B1507,Players!$A$2:$E$251,4,FALSE),"")</f>
        <v>SRH</v>
      </c>
      <c r="F1507">
        <f>IFERROR(VLOOKUP(B1507,Players!$A$2:$E$251,5,FALSE),"")</f>
        <v>0</v>
      </c>
      <c r="H1507" t="s">
        <v>885</v>
      </c>
    </row>
    <row r="1508" spans="1:8" x14ac:dyDescent="0.2">
      <c r="A1508" t="s">
        <v>718</v>
      </c>
      <c r="B1508" t="s">
        <v>533</v>
      </c>
      <c r="C1508" t="str">
        <f>IFERROR(VLOOKUP(B1508,Players!$A$2:$E$251,2,FALSE),"")</f>
        <v>Harshal Patel</v>
      </c>
      <c r="D1508" t="str">
        <f>IFERROR(VLOOKUP(B1508,Players!$A$2:$E$251,3,FALSE),"")</f>
        <v>AR</v>
      </c>
      <c r="E1508" t="str">
        <f>IFERROR(VLOOKUP(B1508,Players!$A$2:$E$251,4,FALSE),"")</f>
        <v>SRH</v>
      </c>
      <c r="F1508">
        <f>IFERROR(VLOOKUP(B1508,Players!$A$2:$E$251,5,FALSE),"")</f>
        <v>0</v>
      </c>
      <c r="H1508" t="s">
        <v>885</v>
      </c>
    </row>
    <row r="1509" spans="1:8" x14ac:dyDescent="0.2">
      <c r="A1509" t="s">
        <v>718</v>
      </c>
      <c r="B1509" t="s">
        <v>535</v>
      </c>
      <c r="C1509" t="str">
        <f>IFERROR(VLOOKUP(B1509,Players!$A$2:$E$251,2,FALSE),"")</f>
        <v>Kamindu Mendis</v>
      </c>
      <c r="D1509" t="str">
        <f>IFERROR(VLOOKUP(B1509,Players!$A$2:$E$251,3,FALSE),"")</f>
        <v>AR</v>
      </c>
      <c r="E1509" t="str">
        <f>IFERROR(VLOOKUP(B1509,Players!$A$2:$E$251,4,FALSE),"")</f>
        <v>SRH</v>
      </c>
      <c r="F1509">
        <f>IFERROR(VLOOKUP(B1509,Players!$A$2:$E$251,5,FALSE),"")</f>
        <v>0</v>
      </c>
      <c r="H1509" t="s">
        <v>885</v>
      </c>
    </row>
    <row r="1510" spans="1:8" x14ac:dyDescent="0.2">
      <c r="A1510" t="s">
        <v>718</v>
      </c>
      <c r="B1510" t="s">
        <v>537</v>
      </c>
      <c r="C1510" t="str">
        <f>IFERROR(VLOOKUP(B1510,Players!$A$2:$E$251,2,FALSE),"")</f>
        <v>Harsh Dubey</v>
      </c>
      <c r="D1510" t="str">
        <f>IFERROR(VLOOKUP(B1510,Players!$A$2:$E$251,3,FALSE),"")</f>
        <v>AR</v>
      </c>
      <c r="E1510" t="str">
        <f>IFERROR(VLOOKUP(B1510,Players!$A$2:$E$251,4,FALSE),"")</f>
        <v>SRH</v>
      </c>
      <c r="F1510">
        <f>IFERROR(VLOOKUP(B1510,Players!$A$2:$E$251,5,FALSE),"")</f>
        <v>0</v>
      </c>
      <c r="H1510" t="s">
        <v>885</v>
      </c>
    </row>
    <row r="1511" spans="1:8" x14ac:dyDescent="0.2">
      <c r="A1511" t="s">
        <v>718</v>
      </c>
      <c r="B1511" t="s">
        <v>539</v>
      </c>
      <c r="C1511" t="str">
        <f>IFERROR(VLOOKUP(B1511,Players!$A$2:$E$251,2,FALSE),"")</f>
        <v>Brydon Carse</v>
      </c>
      <c r="D1511" t="str">
        <f>IFERROR(VLOOKUP(B1511,Players!$A$2:$E$251,3,FALSE),"")</f>
        <v>AR</v>
      </c>
      <c r="E1511" t="str">
        <f>IFERROR(VLOOKUP(B1511,Players!$A$2:$E$251,4,FALSE),"")</f>
        <v>SRH</v>
      </c>
      <c r="F1511">
        <f>IFERROR(VLOOKUP(B1511,Players!$A$2:$E$251,5,FALSE),"")</f>
        <v>0</v>
      </c>
      <c r="H1511" t="s">
        <v>885</v>
      </c>
    </row>
    <row r="1512" spans="1:8" x14ac:dyDescent="0.2">
      <c r="A1512" t="s">
        <v>718</v>
      </c>
      <c r="B1512" t="s">
        <v>541</v>
      </c>
      <c r="C1512" t="str">
        <f>IFERROR(VLOOKUP(B1512,Players!$A$2:$E$251,2,FALSE),"")</f>
        <v>Shivang Kumar</v>
      </c>
      <c r="D1512" t="str">
        <f>IFERROR(VLOOKUP(B1512,Players!$A$2:$E$251,3,FALSE),"")</f>
        <v>AR</v>
      </c>
      <c r="E1512" t="str">
        <f>IFERROR(VLOOKUP(B1512,Players!$A$2:$E$251,4,FALSE),"")</f>
        <v>SRH</v>
      </c>
      <c r="F1512">
        <f>IFERROR(VLOOKUP(B1512,Players!$A$2:$E$251,5,FALSE),"")</f>
        <v>0</v>
      </c>
      <c r="H1512" t="s">
        <v>885</v>
      </c>
    </row>
    <row r="1513" spans="1:8" x14ac:dyDescent="0.2">
      <c r="A1513" t="s">
        <v>718</v>
      </c>
      <c r="B1513" t="s">
        <v>543</v>
      </c>
      <c r="C1513" t="str">
        <f>IFERROR(VLOOKUP(B1513,Players!$A$2:$E$251,2,FALSE),"")</f>
        <v>Krains Fuletra</v>
      </c>
      <c r="D1513" t="str">
        <f>IFERROR(VLOOKUP(B1513,Players!$A$2:$E$251,3,FALSE),"")</f>
        <v>AR</v>
      </c>
      <c r="E1513" t="str">
        <f>IFERROR(VLOOKUP(B1513,Players!$A$2:$E$251,4,FALSE),"")</f>
        <v>SRH</v>
      </c>
      <c r="F1513">
        <f>IFERROR(VLOOKUP(B1513,Players!$A$2:$E$251,5,FALSE),"")</f>
        <v>0</v>
      </c>
      <c r="H1513" t="s">
        <v>885</v>
      </c>
    </row>
    <row r="1514" spans="1:8" x14ac:dyDescent="0.2">
      <c r="A1514" t="s">
        <v>718</v>
      </c>
      <c r="B1514" t="s">
        <v>545</v>
      </c>
      <c r="C1514" t="str">
        <f>IFERROR(VLOOKUP(B1514,Players!$A$2:$E$251,2,FALSE),"")</f>
        <v>Liam Livingstone</v>
      </c>
      <c r="D1514" t="str">
        <f>IFERROR(VLOOKUP(B1514,Players!$A$2:$E$251,3,FALSE),"")</f>
        <v>AR</v>
      </c>
      <c r="E1514" t="str">
        <f>IFERROR(VLOOKUP(B1514,Players!$A$2:$E$251,4,FALSE),"")</f>
        <v>SRH</v>
      </c>
      <c r="F1514">
        <f>IFERROR(VLOOKUP(B1514,Players!$A$2:$E$251,5,FALSE),"")</f>
        <v>0</v>
      </c>
      <c r="H1514" t="s">
        <v>885</v>
      </c>
    </row>
    <row r="1515" spans="1:8" x14ac:dyDescent="0.2">
      <c r="A1515" t="s">
        <v>718</v>
      </c>
      <c r="B1515" t="s">
        <v>547</v>
      </c>
      <c r="C1515" t="str">
        <f>IFERROR(VLOOKUP(B1515,Players!$A$2:$E$251,2,FALSE),"")</f>
        <v>David Payne</v>
      </c>
      <c r="D1515" t="str">
        <f>IFERROR(VLOOKUP(B1515,Players!$A$2:$E$251,3,FALSE),"")</f>
        <v>AR</v>
      </c>
      <c r="E1515" t="str">
        <f>IFERROR(VLOOKUP(B1515,Players!$A$2:$E$251,4,FALSE),"")</f>
        <v>SRH</v>
      </c>
      <c r="F1515">
        <f>IFERROR(VLOOKUP(B1515,Players!$A$2:$E$251,5,FALSE),"")</f>
        <v>0</v>
      </c>
      <c r="H1515" t="s">
        <v>885</v>
      </c>
    </row>
    <row r="1516" spans="1:8" x14ac:dyDescent="0.2">
      <c r="A1516" t="s">
        <v>718</v>
      </c>
      <c r="B1516" t="s">
        <v>549</v>
      </c>
      <c r="C1516" t="str">
        <f>IFERROR(VLOOKUP(B1516,Players!$A$2:$E$251,2,FALSE),"")</f>
        <v>Abhishek Sharma</v>
      </c>
      <c r="D1516" t="str">
        <f>IFERROR(VLOOKUP(B1516,Players!$A$2:$E$251,3,FALSE),"")</f>
        <v>AR</v>
      </c>
      <c r="E1516" t="str">
        <f>IFERROR(VLOOKUP(B1516,Players!$A$2:$E$251,4,FALSE),"")</f>
        <v>SRH</v>
      </c>
      <c r="F1516">
        <f>IFERROR(VLOOKUP(B1516,Players!$A$2:$E$251,5,FALSE),"")</f>
        <v>0</v>
      </c>
      <c r="H1516" t="s">
        <v>885</v>
      </c>
    </row>
    <row r="1517" spans="1:8" x14ac:dyDescent="0.2">
      <c r="A1517" t="s">
        <v>718</v>
      </c>
      <c r="B1517" t="s">
        <v>551</v>
      </c>
      <c r="C1517" t="str">
        <f>IFERROR(VLOOKUP(B1517,Players!$A$2:$E$251,2,FALSE),"")</f>
        <v>Nitish Kumar Reddy</v>
      </c>
      <c r="D1517" t="str">
        <f>IFERROR(VLOOKUP(B1517,Players!$A$2:$E$251,3,FALSE),"")</f>
        <v>AR</v>
      </c>
      <c r="E1517" t="str">
        <f>IFERROR(VLOOKUP(B1517,Players!$A$2:$E$251,4,FALSE),"")</f>
        <v>SRH</v>
      </c>
      <c r="F1517">
        <f>IFERROR(VLOOKUP(B1517,Players!$A$2:$E$251,5,FALSE),"")</f>
        <v>0</v>
      </c>
      <c r="H1517" t="s">
        <v>885</v>
      </c>
    </row>
    <row r="1518" spans="1:8" x14ac:dyDescent="0.2">
      <c r="A1518" t="s">
        <v>718</v>
      </c>
      <c r="B1518" t="s">
        <v>553</v>
      </c>
      <c r="C1518" t="str">
        <f>IFERROR(VLOOKUP(B1518,Players!$A$2:$E$251,2,FALSE),"")</f>
        <v>Pat Cummins</v>
      </c>
      <c r="D1518" t="str">
        <f>IFERROR(VLOOKUP(B1518,Players!$A$2:$E$251,3,FALSE),"")</f>
        <v>BWL</v>
      </c>
      <c r="E1518" t="str">
        <f>IFERROR(VLOOKUP(B1518,Players!$A$2:$E$251,4,FALSE),"")</f>
        <v>SRH</v>
      </c>
      <c r="F1518">
        <f>IFERROR(VLOOKUP(B1518,Players!$A$2:$E$251,5,FALSE),"")</f>
        <v>0</v>
      </c>
      <c r="H1518" t="s">
        <v>885</v>
      </c>
    </row>
    <row r="1519" spans="1:8" x14ac:dyDescent="0.2">
      <c r="A1519" t="s">
        <v>718</v>
      </c>
      <c r="B1519" t="s">
        <v>555</v>
      </c>
      <c r="C1519" t="str">
        <f>IFERROR(VLOOKUP(B1519,Players!$A$2:$E$251,2,FALSE),"")</f>
        <v>Zeeshan Ansari</v>
      </c>
      <c r="D1519" t="str">
        <f>IFERROR(VLOOKUP(B1519,Players!$A$2:$E$251,3,FALSE),"")</f>
        <v>BWL</v>
      </c>
      <c r="E1519" t="str">
        <f>IFERROR(VLOOKUP(B1519,Players!$A$2:$E$251,4,FALSE),"")</f>
        <v>SRH</v>
      </c>
      <c r="F1519">
        <f>IFERROR(VLOOKUP(B1519,Players!$A$2:$E$251,5,FALSE),"")</f>
        <v>0</v>
      </c>
      <c r="H1519" t="s">
        <v>885</v>
      </c>
    </row>
    <row r="1520" spans="1:8" x14ac:dyDescent="0.2">
      <c r="A1520" t="s">
        <v>718</v>
      </c>
      <c r="B1520" t="s">
        <v>557</v>
      </c>
      <c r="C1520" t="str">
        <f>IFERROR(VLOOKUP(B1520,Players!$A$2:$E$251,2,FALSE),"")</f>
        <v>Jaydev Unadkat</v>
      </c>
      <c r="D1520" t="str">
        <f>IFERROR(VLOOKUP(B1520,Players!$A$2:$E$251,3,FALSE),"")</f>
        <v>BWL</v>
      </c>
      <c r="E1520" t="str">
        <f>IFERROR(VLOOKUP(B1520,Players!$A$2:$E$251,4,FALSE),"")</f>
        <v>SRH</v>
      </c>
      <c r="F1520">
        <f>IFERROR(VLOOKUP(B1520,Players!$A$2:$E$251,5,FALSE),"")</f>
        <v>0</v>
      </c>
      <c r="H1520" t="s">
        <v>885</v>
      </c>
    </row>
    <row r="1521" spans="1:8" x14ac:dyDescent="0.2">
      <c r="A1521" t="s">
        <v>718</v>
      </c>
      <c r="B1521" t="s">
        <v>559</v>
      </c>
      <c r="C1521" t="str">
        <f>IFERROR(VLOOKUP(B1521,Players!$A$2:$E$251,2,FALSE),"")</f>
        <v>Eshan Malinga</v>
      </c>
      <c r="D1521" t="str">
        <f>IFERROR(VLOOKUP(B1521,Players!$A$2:$E$251,3,FALSE),"")</f>
        <v>BWL</v>
      </c>
      <c r="E1521" t="str">
        <f>IFERROR(VLOOKUP(B1521,Players!$A$2:$E$251,4,FALSE),"")</f>
        <v>SRH</v>
      </c>
      <c r="F1521">
        <f>IFERROR(VLOOKUP(B1521,Players!$A$2:$E$251,5,FALSE),"")</f>
        <v>0</v>
      </c>
      <c r="H1521" t="s">
        <v>885</v>
      </c>
    </row>
    <row r="1522" spans="1:8" x14ac:dyDescent="0.2">
      <c r="A1522" t="s">
        <v>718</v>
      </c>
      <c r="B1522" t="s">
        <v>561</v>
      </c>
      <c r="C1522" t="str">
        <f>IFERROR(VLOOKUP(B1522,Players!$A$2:$E$251,2,FALSE),"")</f>
        <v>Sakib Hussain</v>
      </c>
      <c r="D1522" t="str">
        <f>IFERROR(VLOOKUP(B1522,Players!$A$2:$E$251,3,FALSE),"")</f>
        <v>BWL</v>
      </c>
      <c r="E1522" t="str">
        <f>IFERROR(VLOOKUP(B1522,Players!$A$2:$E$251,4,FALSE),"")</f>
        <v>SRH</v>
      </c>
      <c r="F1522">
        <f>IFERROR(VLOOKUP(B1522,Players!$A$2:$E$251,5,FALSE),"")</f>
        <v>0</v>
      </c>
      <c r="H1522" t="s">
        <v>885</v>
      </c>
    </row>
    <row r="1523" spans="1:8" x14ac:dyDescent="0.2">
      <c r="A1523" t="s">
        <v>718</v>
      </c>
      <c r="B1523" t="s">
        <v>563</v>
      </c>
      <c r="C1523" t="str">
        <f>IFERROR(VLOOKUP(B1523,Players!$A$2:$E$251,2,FALSE),"")</f>
        <v>Onkar Tarmale</v>
      </c>
      <c r="D1523" t="str">
        <f>IFERROR(VLOOKUP(B1523,Players!$A$2:$E$251,3,FALSE),"")</f>
        <v>BWL</v>
      </c>
      <c r="E1523" t="str">
        <f>IFERROR(VLOOKUP(B1523,Players!$A$2:$E$251,4,FALSE),"")</f>
        <v>SRH</v>
      </c>
      <c r="F1523">
        <f>IFERROR(VLOOKUP(B1523,Players!$A$2:$E$251,5,FALSE),"")</f>
        <v>0</v>
      </c>
      <c r="H1523" t="s">
        <v>885</v>
      </c>
    </row>
    <row r="1524" spans="1:8" x14ac:dyDescent="0.2">
      <c r="A1524" t="s">
        <v>718</v>
      </c>
      <c r="B1524" t="s">
        <v>565</v>
      </c>
      <c r="C1524" t="str">
        <f>IFERROR(VLOOKUP(B1524,Players!$A$2:$E$251,2,FALSE),"")</f>
        <v>Amit Kumar</v>
      </c>
      <c r="D1524" t="str">
        <f>IFERROR(VLOOKUP(B1524,Players!$A$2:$E$251,3,FALSE),"")</f>
        <v>BWL</v>
      </c>
      <c r="E1524" t="str">
        <f>IFERROR(VLOOKUP(B1524,Players!$A$2:$E$251,4,FALSE),"")</f>
        <v>SRH</v>
      </c>
      <c r="F1524">
        <f>IFERROR(VLOOKUP(B1524,Players!$A$2:$E$251,5,FALSE),"")</f>
        <v>0</v>
      </c>
      <c r="H1524" t="s">
        <v>885</v>
      </c>
    </row>
    <row r="1525" spans="1:8" x14ac:dyDescent="0.2">
      <c r="A1525" t="s">
        <v>718</v>
      </c>
      <c r="B1525" t="s">
        <v>567</v>
      </c>
      <c r="C1525" t="str">
        <f>IFERROR(VLOOKUP(B1525,Players!$A$2:$E$251,2,FALSE),"")</f>
        <v>Praful Hinge</v>
      </c>
      <c r="D1525" t="str">
        <f>IFERROR(VLOOKUP(B1525,Players!$A$2:$E$251,3,FALSE),"")</f>
        <v>BWL</v>
      </c>
      <c r="E1525" t="str">
        <f>IFERROR(VLOOKUP(B1525,Players!$A$2:$E$251,4,FALSE),"")</f>
        <v>SRH</v>
      </c>
      <c r="F1525">
        <f>IFERROR(VLOOKUP(B1525,Players!$A$2:$E$251,5,FALSE),"")</f>
        <v>0</v>
      </c>
      <c r="H1525" t="s">
        <v>885</v>
      </c>
    </row>
    <row r="1526" spans="1:8" x14ac:dyDescent="0.2">
      <c r="A1526" t="s">
        <v>718</v>
      </c>
      <c r="B1526" t="s">
        <v>569</v>
      </c>
      <c r="C1526" t="str">
        <f>IFERROR(VLOOKUP(B1526,Players!$A$2:$E$251,2,FALSE),"")</f>
        <v>Shivam Mavi</v>
      </c>
      <c r="D1526" t="str">
        <f>IFERROR(VLOOKUP(B1526,Players!$A$2:$E$251,3,FALSE),"")</f>
        <v>BWL</v>
      </c>
      <c r="E1526" t="str">
        <f>IFERROR(VLOOKUP(B1526,Players!$A$2:$E$251,4,FALSE),"")</f>
        <v>SRH</v>
      </c>
      <c r="F1526">
        <f>IFERROR(VLOOKUP(B1526,Players!$A$2:$E$251,5,FALSE),"")</f>
        <v>0</v>
      </c>
      <c r="H1526" t="s">
        <v>885</v>
      </c>
    </row>
    <row r="1527" spans="1:8" x14ac:dyDescent="0.2">
      <c r="A1527" t="s">
        <v>718</v>
      </c>
      <c r="B1527" t="s">
        <v>103</v>
      </c>
      <c r="C1527" t="str">
        <f>IFERROR(VLOOKUP(B1527,Players!$A$2:$E$251,2,FALSE),"")</f>
        <v>KL Rahul</v>
      </c>
      <c r="D1527" t="str">
        <f>IFERROR(VLOOKUP(B1527,Players!$A$2:$E$251,3,FALSE),"")</f>
        <v>WK</v>
      </c>
      <c r="E1527" t="str">
        <f>IFERROR(VLOOKUP(B1527,Players!$A$2:$E$251,4,FALSE),"")</f>
        <v>DC</v>
      </c>
      <c r="F1527">
        <f>IFERROR(VLOOKUP(B1527,Players!$A$2:$E$251,5,FALSE),"")</f>
        <v>0</v>
      </c>
      <c r="H1527" t="s">
        <v>893</v>
      </c>
    </row>
    <row r="1528" spans="1:8" x14ac:dyDescent="0.2">
      <c r="A1528" t="s">
        <v>718</v>
      </c>
      <c r="B1528" t="s">
        <v>107</v>
      </c>
      <c r="C1528" t="str">
        <f>IFERROR(VLOOKUP(B1528,Players!$A$2:$E$251,2,FALSE),"")</f>
        <v>Karun Nair</v>
      </c>
      <c r="D1528" t="str">
        <f>IFERROR(VLOOKUP(B1528,Players!$A$2:$E$251,3,FALSE),"")</f>
        <v>BAT</v>
      </c>
      <c r="E1528" t="str">
        <f>IFERROR(VLOOKUP(B1528,Players!$A$2:$E$251,4,FALSE),"")</f>
        <v>DC</v>
      </c>
      <c r="F1528">
        <f>IFERROR(VLOOKUP(B1528,Players!$A$2:$E$251,5,FALSE),"")</f>
        <v>0</v>
      </c>
      <c r="H1528" t="s">
        <v>893</v>
      </c>
    </row>
    <row r="1529" spans="1:8" x14ac:dyDescent="0.2">
      <c r="A1529" t="s">
        <v>718</v>
      </c>
      <c r="B1529" t="s">
        <v>109</v>
      </c>
      <c r="C1529" t="str">
        <f>IFERROR(VLOOKUP(B1529,Players!$A$2:$E$251,2,FALSE),"")</f>
        <v>David Miller</v>
      </c>
      <c r="D1529" t="str">
        <f>IFERROR(VLOOKUP(B1529,Players!$A$2:$E$251,3,FALSE),"")</f>
        <v>BAT</v>
      </c>
      <c r="E1529" t="str">
        <f>IFERROR(VLOOKUP(B1529,Players!$A$2:$E$251,4,FALSE),"")</f>
        <v>DC</v>
      </c>
      <c r="F1529">
        <f>IFERROR(VLOOKUP(B1529,Players!$A$2:$E$251,5,FALSE),"")</f>
        <v>0</v>
      </c>
      <c r="H1529" t="s">
        <v>893</v>
      </c>
    </row>
    <row r="1530" spans="1:8" x14ac:dyDescent="0.2">
      <c r="A1530" t="s">
        <v>718</v>
      </c>
      <c r="B1530" t="s">
        <v>111</v>
      </c>
      <c r="C1530" t="str">
        <f>IFERROR(VLOOKUP(B1530,Players!$A$2:$E$251,2,FALSE),"")</f>
        <v>Ben Duckett</v>
      </c>
      <c r="D1530" t="str">
        <f>IFERROR(VLOOKUP(B1530,Players!$A$2:$E$251,3,FALSE),"")</f>
        <v>WK</v>
      </c>
      <c r="E1530" t="str">
        <f>IFERROR(VLOOKUP(B1530,Players!$A$2:$E$251,4,FALSE),"")</f>
        <v>DC</v>
      </c>
      <c r="F1530">
        <f>IFERROR(VLOOKUP(B1530,Players!$A$2:$E$251,5,FALSE),"")</f>
        <v>0</v>
      </c>
      <c r="H1530" t="s">
        <v>893</v>
      </c>
    </row>
    <row r="1531" spans="1:8" x14ac:dyDescent="0.2">
      <c r="A1531" t="s">
        <v>718</v>
      </c>
      <c r="B1531" t="s">
        <v>113</v>
      </c>
      <c r="C1531" t="str">
        <f>IFERROR(VLOOKUP(B1531,Players!$A$2:$E$251,2,FALSE),"")</f>
        <v>Pathum Nissanka</v>
      </c>
      <c r="D1531" t="str">
        <f>IFERROR(VLOOKUP(B1531,Players!$A$2:$E$251,3,FALSE),"")</f>
        <v>BAT</v>
      </c>
      <c r="E1531" t="str">
        <f>IFERROR(VLOOKUP(B1531,Players!$A$2:$E$251,4,FALSE),"")</f>
        <v>DC</v>
      </c>
      <c r="F1531">
        <f>IFERROR(VLOOKUP(B1531,Players!$A$2:$E$251,5,FALSE),"")</f>
        <v>0</v>
      </c>
      <c r="H1531" t="s">
        <v>893</v>
      </c>
    </row>
    <row r="1532" spans="1:8" x14ac:dyDescent="0.2">
      <c r="A1532" t="s">
        <v>718</v>
      </c>
      <c r="B1532" t="s">
        <v>115</v>
      </c>
      <c r="C1532" t="str">
        <f>IFERROR(VLOOKUP(B1532,Players!$A$2:$E$251,2,FALSE),"")</f>
        <v>Sahil Parakh</v>
      </c>
      <c r="D1532" t="str">
        <f>IFERROR(VLOOKUP(B1532,Players!$A$2:$E$251,3,FALSE),"")</f>
        <v>BAT</v>
      </c>
      <c r="E1532" t="str">
        <f>IFERROR(VLOOKUP(B1532,Players!$A$2:$E$251,4,FALSE),"")</f>
        <v>DC</v>
      </c>
      <c r="F1532">
        <f>IFERROR(VLOOKUP(B1532,Players!$A$2:$E$251,5,FALSE),"")</f>
        <v>0</v>
      </c>
      <c r="H1532" t="s">
        <v>893</v>
      </c>
    </row>
    <row r="1533" spans="1:8" x14ac:dyDescent="0.2">
      <c r="A1533" t="s">
        <v>718</v>
      </c>
      <c r="B1533" t="s">
        <v>117</v>
      </c>
      <c r="C1533" t="str">
        <f>IFERROR(VLOOKUP(B1533,Players!$A$2:$E$251,2,FALSE),"")</f>
        <v>Prithvi Shaw</v>
      </c>
      <c r="D1533" t="str">
        <f>IFERROR(VLOOKUP(B1533,Players!$A$2:$E$251,3,FALSE),"")</f>
        <v>BAT</v>
      </c>
      <c r="E1533" t="str">
        <f>IFERROR(VLOOKUP(B1533,Players!$A$2:$E$251,4,FALSE),"")</f>
        <v>DC</v>
      </c>
      <c r="F1533">
        <f>IFERROR(VLOOKUP(B1533,Players!$A$2:$E$251,5,FALSE),"")</f>
        <v>0</v>
      </c>
      <c r="H1533" t="s">
        <v>893</v>
      </c>
    </row>
    <row r="1534" spans="1:8" x14ac:dyDescent="0.2">
      <c r="A1534" t="s">
        <v>718</v>
      </c>
      <c r="B1534" t="s">
        <v>119</v>
      </c>
      <c r="C1534" t="str">
        <f>IFERROR(VLOOKUP(B1534,Players!$A$2:$E$251,2,FALSE),"")</f>
        <v>Abishek Porel</v>
      </c>
      <c r="D1534" t="str">
        <f>IFERROR(VLOOKUP(B1534,Players!$A$2:$E$251,3,FALSE),"")</f>
        <v>WK</v>
      </c>
      <c r="E1534" t="str">
        <f>IFERROR(VLOOKUP(B1534,Players!$A$2:$E$251,4,FALSE),"")</f>
        <v>DC</v>
      </c>
      <c r="F1534">
        <f>IFERROR(VLOOKUP(B1534,Players!$A$2:$E$251,5,FALSE),"")</f>
        <v>0</v>
      </c>
      <c r="H1534" t="s">
        <v>893</v>
      </c>
    </row>
    <row r="1535" spans="1:8" x14ac:dyDescent="0.2">
      <c r="A1535" t="s">
        <v>718</v>
      </c>
      <c r="B1535" t="s">
        <v>121</v>
      </c>
      <c r="C1535" t="str">
        <f>IFERROR(VLOOKUP(B1535,Players!$A$2:$E$251,2,FALSE),"")</f>
        <v>Tristan Stubbs</v>
      </c>
      <c r="D1535" t="str">
        <f>IFERROR(VLOOKUP(B1535,Players!$A$2:$E$251,3,FALSE),"")</f>
        <v>WK</v>
      </c>
      <c r="E1535" t="str">
        <f>IFERROR(VLOOKUP(B1535,Players!$A$2:$E$251,4,FALSE),"")</f>
        <v>DC</v>
      </c>
      <c r="F1535">
        <f>IFERROR(VLOOKUP(B1535,Players!$A$2:$E$251,5,FALSE),"")</f>
        <v>0</v>
      </c>
      <c r="H1535" t="s">
        <v>893</v>
      </c>
    </row>
    <row r="1536" spans="1:8" x14ac:dyDescent="0.2">
      <c r="A1536" t="s">
        <v>718</v>
      </c>
      <c r="B1536" t="s">
        <v>123</v>
      </c>
      <c r="C1536" t="str">
        <f>IFERROR(VLOOKUP(B1536,Players!$A$2:$E$251,2,FALSE),"")</f>
        <v>Axar Patel</v>
      </c>
      <c r="D1536" t="str">
        <f>IFERROR(VLOOKUP(B1536,Players!$A$2:$E$251,3,FALSE),"")</f>
        <v>AR</v>
      </c>
      <c r="E1536" t="str">
        <f>IFERROR(VLOOKUP(B1536,Players!$A$2:$E$251,4,FALSE),"")</f>
        <v>DC</v>
      </c>
      <c r="F1536">
        <f>IFERROR(VLOOKUP(B1536,Players!$A$2:$E$251,5,FALSE),"")</f>
        <v>0</v>
      </c>
      <c r="H1536" t="s">
        <v>893</v>
      </c>
    </row>
    <row r="1537" spans="1:8" x14ac:dyDescent="0.2">
      <c r="A1537" t="s">
        <v>718</v>
      </c>
      <c r="B1537" t="s">
        <v>125</v>
      </c>
      <c r="C1537" t="str">
        <f>IFERROR(VLOOKUP(B1537,Players!$A$2:$E$251,2,FALSE),"")</f>
        <v>Sameer Rizvi</v>
      </c>
      <c r="D1537" t="str">
        <f>IFERROR(VLOOKUP(B1537,Players!$A$2:$E$251,3,FALSE),"")</f>
        <v>AR</v>
      </c>
      <c r="E1537" t="str">
        <f>IFERROR(VLOOKUP(B1537,Players!$A$2:$E$251,4,FALSE),"")</f>
        <v>DC</v>
      </c>
      <c r="F1537">
        <f>IFERROR(VLOOKUP(B1537,Players!$A$2:$E$251,5,FALSE),"")</f>
        <v>0</v>
      </c>
      <c r="H1537" t="s">
        <v>893</v>
      </c>
    </row>
    <row r="1538" spans="1:8" x14ac:dyDescent="0.2">
      <c r="A1538" t="s">
        <v>718</v>
      </c>
      <c r="B1538" t="s">
        <v>127</v>
      </c>
      <c r="C1538" t="str">
        <f>IFERROR(VLOOKUP(B1538,Players!$A$2:$E$251,2,FALSE),"")</f>
        <v>Ashutosh Sharma</v>
      </c>
      <c r="D1538" t="str">
        <f>IFERROR(VLOOKUP(B1538,Players!$A$2:$E$251,3,FALSE),"")</f>
        <v>AR</v>
      </c>
      <c r="E1538" t="str">
        <f>IFERROR(VLOOKUP(B1538,Players!$A$2:$E$251,4,FALSE),"")</f>
        <v>DC</v>
      </c>
      <c r="F1538">
        <f>IFERROR(VLOOKUP(B1538,Players!$A$2:$E$251,5,FALSE),"")</f>
        <v>0</v>
      </c>
      <c r="H1538" t="s">
        <v>893</v>
      </c>
    </row>
    <row r="1539" spans="1:8" x14ac:dyDescent="0.2">
      <c r="A1539" t="s">
        <v>718</v>
      </c>
      <c r="B1539" t="s">
        <v>129</v>
      </c>
      <c r="C1539" t="str">
        <f>IFERROR(VLOOKUP(B1539,Players!$A$2:$E$251,2,FALSE),"")</f>
        <v>Vipraj Nigam</v>
      </c>
      <c r="D1539" t="str">
        <f>IFERROR(VLOOKUP(B1539,Players!$A$2:$E$251,3,FALSE),"")</f>
        <v>AR</v>
      </c>
      <c r="E1539" t="str">
        <f>IFERROR(VLOOKUP(B1539,Players!$A$2:$E$251,4,FALSE),"")</f>
        <v>DC</v>
      </c>
      <c r="F1539">
        <f>IFERROR(VLOOKUP(B1539,Players!$A$2:$E$251,5,FALSE),"")</f>
        <v>0</v>
      </c>
      <c r="H1539" t="s">
        <v>893</v>
      </c>
    </row>
    <row r="1540" spans="1:8" x14ac:dyDescent="0.2">
      <c r="A1540" t="s">
        <v>718</v>
      </c>
      <c r="B1540" t="s">
        <v>131</v>
      </c>
      <c r="C1540" t="str">
        <f>IFERROR(VLOOKUP(B1540,Players!$A$2:$E$251,2,FALSE),"")</f>
        <v>Ajay Mandal</v>
      </c>
      <c r="D1540" t="str">
        <f>IFERROR(VLOOKUP(B1540,Players!$A$2:$E$251,3,FALSE),"")</f>
        <v>AR</v>
      </c>
      <c r="E1540" t="str">
        <f>IFERROR(VLOOKUP(B1540,Players!$A$2:$E$251,4,FALSE),"")</f>
        <v>DC</v>
      </c>
      <c r="F1540">
        <f>IFERROR(VLOOKUP(B1540,Players!$A$2:$E$251,5,FALSE),"")</f>
        <v>0</v>
      </c>
      <c r="H1540" t="s">
        <v>893</v>
      </c>
    </row>
    <row r="1541" spans="1:8" x14ac:dyDescent="0.2">
      <c r="A1541" t="s">
        <v>718</v>
      </c>
      <c r="B1541" t="s">
        <v>133</v>
      </c>
      <c r="C1541" t="str">
        <f>IFERROR(VLOOKUP(B1541,Players!$A$2:$E$251,2,FALSE),"")</f>
        <v>Tripurana Vijay</v>
      </c>
      <c r="D1541" t="str">
        <f>IFERROR(VLOOKUP(B1541,Players!$A$2:$E$251,3,FALSE),"")</f>
        <v>AR</v>
      </c>
      <c r="E1541" t="str">
        <f>IFERROR(VLOOKUP(B1541,Players!$A$2:$E$251,4,FALSE),"")</f>
        <v>DC</v>
      </c>
      <c r="F1541">
        <f>IFERROR(VLOOKUP(B1541,Players!$A$2:$E$251,5,FALSE),"")</f>
        <v>0</v>
      </c>
      <c r="H1541" t="s">
        <v>893</v>
      </c>
    </row>
    <row r="1542" spans="1:8" x14ac:dyDescent="0.2">
      <c r="A1542" t="s">
        <v>718</v>
      </c>
      <c r="B1542" t="s">
        <v>135</v>
      </c>
      <c r="C1542" t="str">
        <f>IFERROR(VLOOKUP(B1542,Players!$A$2:$E$251,2,FALSE),"")</f>
        <v>Madhav Tiwari</v>
      </c>
      <c r="D1542" t="str">
        <f>IFERROR(VLOOKUP(B1542,Players!$A$2:$E$251,3,FALSE),"")</f>
        <v>AR</v>
      </c>
      <c r="E1542" t="str">
        <f>IFERROR(VLOOKUP(B1542,Players!$A$2:$E$251,4,FALSE),"")</f>
        <v>DC</v>
      </c>
      <c r="F1542">
        <f>IFERROR(VLOOKUP(B1542,Players!$A$2:$E$251,5,FALSE),"")</f>
        <v>0</v>
      </c>
      <c r="H1542" t="s">
        <v>893</v>
      </c>
    </row>
    <row r="1543" spans="1:8" x14ac:dyDescent="0.2">
      <c r="A1543" t="s">
        <v>718</v>
      </c>
      <c r="B1543" t="s">
        <v>137</v>
      </c>
      <c r="C1543" t="str">
        <f>IFERROR(VLOOKUP(B1543,Players!$A$2:$E$251,2,FALSE),"")</f>
        <v>Nitish Rana</v>
      </c>
      <c r="D1543" t="str">
        <f>IFERROR(VLOOKUP(B1543,Players!$A$2:$E$251,3,FALSE),"")</f>
        <v>AR</v>
      </c>
      <c r="E1543" t="str">
        <f>IFERROR(VLOOKUP(B1543,Players!$A$2:$E$251,4,FALSE),"")</f>
        <v>DC</v>
      </c>
      <c r="F1543">
        <f>IFERROR(VLOOKUP(B1543,Players!$A$2:$E$251,5,FALSE),"")</f>
        <v>0</v>
      </c>
      <c r="H1543" t="s">
        <v>893</v>
      </c>
    </row>
    <row r="1544" spans="1:8" x14ac:dyDescent="0.2">
      <c r="A1544" t="s">
        <v>718</v>
      </c>
      <c r="B1544" t="s">
        <v>139</v>
      </c>
      <c r="C1544" t="str">
        <f>IFERROR(VLOOKUP(B1544,Players!$A$2:$E$251,2,FALSE),"")</f>
        <v>Mitchell Starc</v>
      </c>
      <c r="D1544" t="str">
        <f>IFERROR(VLOOKUP(B1544,Players!$A$2:$E$251,3,FALSE),"")</f>
        <v>BWL</v>
      </c>
      <c r="E1544" t="str">
        <f>IFERROR(VLOOKUP(B1544,Players!$A$2:$E$251,4,FALSE),"")</f>
        <v>DC</v>
      </c>
      <c r="F1544">
        <f>IFERROR(VLOOKUP(B1544,Players!$A$2:$E$251,5,FALSE),"")</f>
        <v>0</v>
      </c>
      <c r="H1544" t="s">
        <v>893</v>
      </c>
    </row>
    <row r="1545" spans="1:8" x14ac:dyDescent="0.2">
      <c r="A1545" t="s">
        <v>718</v>
      </c>
      <c r="B1545" t="s">
        <v>141</v>
      </c>
      <c r="C1545" t="str">
        <f>IFERROR(VLOOKUP(B1545,Players!$A$2:$E$251,2,FALSE),"")</f>
        <v>T. Natarajan</v>
      </c>
      <c r="D1545" t="str">
        <f>IFERROR(VLOOKUP(B1545,Players!$A$2:$E$251,3,FALSE),"")</f>
        <v>BWL</v>
      </c>
      <c r="E1545" t="str">
        <f>IFERROR(VLOOKUP(B1545,Players!$A$2:$E$251,4,FALSE),"")</f>
        <v>DC</v>
      </c>
      <c r="F1545">
        <f>IFERROR(VLOOKUP(B1545,Players!$A$2:$E$251,5,FALSE),"")</f>
        <v>0</v>
      </c>
      <c r="H1545" t="s">
        <v>893</v>
      </c>
    </row>
    <row r="1546" spans="1:8" x14ac:dyDescent="0.2">
      <c r="A1546" t="s">
        <v>718</v>
      </c>
      <c r="B1546" t="s">
        <v>143</v>
      </c>
      <c r="C1546" t="str">
        <f>IFERROR(VLOOKUP(B1546,Players!$A$2:$E$251,2,FALSE),"")</f>
        <v>Mukesh Kumar</v>
      </c>
      <c r="D1546" t="str">
        <f>IFERROR(VLOOKUP(B1546,Players!$A$2:$E$251,3,FALSE),"")</f>
        <v>BWL</v>
      </c>
      <c r="E1546" t="str">
        <f>IFERROR(VLOOKUP(B1546,Players!$A$2:$E$251,4,FALSE),"")</f>
        <v>DC</v>
      </c>
      <c r="F1546">
        <f>IFERROR(VLOOKUP(B1546,Players!$A$2:$E$251,5,FALSE),"")</f>
        <v>0</v>
      </c>
      <c r="H1546" t="s">
        <v>893</v>
      </c>
    </row>
    <row r="1547" spans="1:8" x14ac:dyDescent="0.2">
      <c r="A1547" t="s">
        <v>718</v>
      </c>
      <c r="B1547" t="s">
        <v>145</v>
      </c>
      <c r="C1547" t="str">
        <f>IFERROR(VLOOKUP(B1547,Players!$A$2:$E$251,2,FALSE),"")</f>
        <v>Dushmantha Chameera</v>
      </c>
      <c r="D1547" t="str">
        <f>IFERROR(VLOOKUP(B1547,Players!$A$2:$E$251,3,FALSE),"")</f>
        <v>BWL</v>
      </c>
      <c r="E1547" t="str">
        <f>IFERROR(VLOOKUP(B1547,Players!$A$2:$E$251,4,FALSE),"")</f>
        <v>DC</v>
      </c>
      <c r="F1547">
        <f>IFERROR(VLOOKUP(B1547,Players!$A$2:$E$251,5,FALSE),"")</f>
        <v>0</v>
      </c>
      <c r="H1547" t="s">
        <v>893</v>
      </c>
    </row>
    <row r="1548" spans="1:8" x14ac:dyDescent="0.2">
      <c r="A1548" t="s">
        <v>718</v>
      </c>
      <c r="B1548" t="s">
        <v>147</v>
      </c>
      <c r="C1548" t="str">
        <f>IFERROR(VLOOKUP(B1548,Players!$A$2:$E$251,2,FALSE),"")</f>
        <v>Auqib Nabi</v>
      </c>
      <c r="D1548" t="str">
        <f>IFERROR(VLOOKUP(B1548,Players!$A$2:$E$251,3,FALSE),"")</f>
        <v>BWL</v>
      </c>
      <c r="E1548" t="str">
        <f>IFERROR(VLOOKUP(B1548,Players!$A$2:$E$251,4,FALSE),"")</f>
        <v>DC</v>
      </c>
      <c r="F1548">
        <f>IFERROR(VLOOKUP(B1548,Players!$A$2:$E$251,5,FALSE),"")</f>
        <v>0</v>
      </c>
      <c r="H1548" t="s">
        <v>893</v>
      </c>
    </row>
    <row r="1549" spans="1:8" x14ac:dyDescent="0.2">
      <c r="A1549" t="s">
        <v>718</v>
      </c>
      <c r="B1549" t="s">
        <v>149</v>
      </c>
      <c r="C1549" t="str">
        <f>IFERROR(VLOOKUP(B1549,Players!$A$2:$E$251,2,FALSE),"")</f>
        <v>Lungisani Ngidi</v>
      </c>
      <c r="D1549" t="str">
        <f>IFERROR(VLOOKUP(B1549,Players!$A$2:$E$251,3,FALSE),"")</f>
        <v>BWL</v>
      </c>
      <c r="E1549" t="str">
        <f>IFERROR(VLOOKUP(B1549,Players!$A$2:$E$251,4,FALSE),"")</f>
        <v>DC</v>
      </c>
      <c r="F1549">
        <f>IFERROR(VLOOKUP(B1549,Players!$A$2:$E$251,5,FALSE),"")</f>
        <v>0</v>
      </c>
      <c r="H1549" t="s">
        <v>893</v>
      </c>
    </row>
    <row r="1550" spans="1:8" x14ac:dyDescent="0.2">
      <c r="A1550" t="s">
        <v>718</v>
      </c>
      <c r="B1550" t="s">
        <v>151</v>
      </c>
      <c r="C1550" t="str">
        <f>IFERROR(VLOOKUP(B1550,Players!$A$2:$E$251,2,FALSE),"")</f>
        <v>Kyle Jamieson</v>
      </c>
      <c r="D1550" t="str">
        <f>IFERROR(VLOOKUP(B1550,Players!$A$2:$E$251,3,FALSE),"")</f>
        <v>BWL</v>
      </c>
      <c r="E1550" t="str">
        <f>IFERROR(VLOOKUP(B1550,Players!$A$2:$E$251,4,FALSE),"")</f>
        <v>DC</v>
      </c>
      <c r="F1550">
        <f>IFERROR(VLOOKUP(B1550,Players!$A$2:$E$251,5,FALSE),"")</f>
        <v>0</v>
      </c>
      <c r="H1550" t="s">
        <v>893</v>
      </c>
    </row>
    <row r="1551" spans="1:8" x14ac:dyDescent="0.2">
      <c r="A1551" t="s">
        <v>718</v>
      </c>
      <c r="B1551" t="s">
        <v>153</v>
      </c>
      <c r="C1551" t="str">
        <f>IFERROR(VLOOKUP(B1551,Players!$A$2:$E$251,2,FALSE),"")</f>
        <v>Kuldeep Yadav</v>
      </c>
      <c r="D1551" t="str">
        <f>IFERROR(VLOOKUP(B1551,Players!$A$2:$E$251,3,FALSE),"")</f>
        <v>BWL</v>
      </c>
      <c r="E1551" t="str">
        <f>IFERROR(VLOOKUP(B1551,Players!$A$2:$E$251,4,FALSE),"")</f>
        <v>DC</v>
      </c>
      <c r="F1551">
        <f>IFERROR(VLOOKUP(B1551,Players!$A$2:$E$251,5,FALSE),"")</f>
        <v>0</v>
      </c>
      <c r="H1551" t="s">
        <v>893</v>
      </c>
    </row>
    <row r="1552" spans="1:8" x14ac:dyDescent="0.2">
      <c r="A1552" t="s">
        <v>722</v>
      </c>
      <c r="B1552" t="s">
        <v>259</v>
      </c>
      <c r="C1552" t="str">
        <f>IFERROR(VLOOKUP(B1552,Players!$A$2:$E$251,2,FALSE),"")</f>
        <v>Rishabh Pant</v>
      </c>
      <c r="D1552" t="str">
        <f>IFERROR(VLOOKUP(B1552,Players!$A$2:$E$251,3,FALSE),"")</f>
        <v>WK</v>
      </c>
      <c r="E1552" t="str">
        <f>IFERROR(VLOOKUP(B1552,Players!$A$2:$E$251,4,FALSE),"")</f>
        <v>LSG</v>
      </c>
      <c r="F1552">
        <f>IFERROR(VLOOKUP(B1552,Players!$A$2:$E$251,5,FALSE),"")</f>
        <v>0</v>
      </c>
      <c r="H1552" t="s">
        <v>892</v>
      </c>
    </row>
    <row r="1553" spans="1:8" x14ac:dyDescent="0.2">
      <c r="A1553" t="s">
        <v>722</v>
      </c>
      <c r="B1553" t="s">
        <v>263</v>
      </c>
      <c r="C1553" t="str">
        <f>IFERROR(VLOOKUP(B1553,Players!$A$2:$E$251,2,FALSE),"")</f>
        <v>Aiden Markram</v>
      </c>
      <c r="D1553" t="str">
        <f>IFERROR(VLOOKUP(B1553,Players!$A$2:$E$251,3,FALSE),"")</f>
        <v>BAT</v>
      </c>
      <c r="E1553" t="str">
        <f>IFERROR(VLOOKUP(B1553,Players!$A$2:$E$251,4,FALSE),"")</f>
        <v>LSG</v>
      </c>
      <c r="F1553">
        <f>IFERROR(VLOOKUP(B1553,Players!$A$2:$E$251,5,FALSE),"")</f>
        <v>0</v>
      </c>
      <c r="H1553" t="s">
        <v>892</v>
      </c>
    </row>
    <row r="1554" spans="1:8" x14ac:dyDescent="0.2">
      <c r="A1554" t="s">
        <v>722</v>
      </c>
      <c r="B1554" t="s">
        <v>265</v>
      </c>
      <c r="C1554" t="str">
        <f>IFERROR(VLOOKUP(B1554,Players!$A$2:$E$251,2,FALSE),"")</f>
        <v>Himmat Singh</v>
      </c>
      <c r="D1554" t="str">
        <f>IFERROR(VLOOKUP(B1554,Players!$A$2:$E$251,3,FALSE),"")</f>
        <v>BAT</v>
      </c>
      <c r="E1554" t="str">
        <f>IFERROR(VLOOKUP(B1554,Players!$A$2:$E$251,4,FALSE),"")</f>
        <v>LSG</v>
      </c>
      <c r="F1554">
        <f>IFERROR(VLOOKUP(B1554,Players!$A$2:$E$251,5,FALSE),"")</f>
        <v>0</v>
      </c>
      <c r="H1554" t="s">
        <v>892</v>
      </c>
    </row>
    <row r="1555" spans="1:8" x14ac:dyDescent="0.2">
      <c r="A1555" t="s">
        <v>722</v>
      </c>
      <c r="B1555" t="s">
        <v>267</v>
      </c>
      <c r="C1555" t="str">
        <f>IFERROR(VLOOKUP(B1555,Players!$A$2:$E$251,2,FALSE),"")</f>
        <v>Matthew Breetzke</v>
      </c>
      <c r="D1555" t="str">
        <f>IFERROR(VLOOKUP(B1555,Players!$A$2:$E$251,3,FALSE),"")</f>
        <v>BAT</v>
      </c>
      <c r="E1555" t="str">
        <f>IFERROR(VLOOKUP(B1555,Players!$A$2:$E$251,4,FALSE),"")</f>
        <v>LSG</v>
      </c>
      <c r="F1555">
        <f>IFERROR(VLOOKUP(B1555,Players!$A$2:$E$251,5,FALSE),"")</f>
        <v>0</v>
      </c>
      <c r="H1555" t="s">
        <v>892</v>
      </c>
    </row>
    <row r="1556" spans="1:8" x14ac:dyDescent="0.2">
      <c r="A1556" t="s">
        <v>722</v>
      </c>
      <c r="B1556" t="s">
        <v>269</v>
      </c>
      <c r="C1556" t="str">
        <f>IFERROR(VLOOKUP(B1556,Players!$A$2:$E$251,2,FALSE),"")</f>
        <v>Mukul Choudhary</v>
      </c>
      <c r="D1556" t="str">
        <f>IFERROR(VLOOKUP(B1556,Players!$A$2:$E$251,3,FALSE),"")</f>
        <v>WK</v>
      </c>
      <c r="E1556" t="str">
        <f>IFERROR(VLOOKUP(B1556,Players!$A$2:$E$251,4,FALSE),"")</f>
        <v>LSG</v>
      </c>
      <c r="F1556">
        <f>IFERROR(VLOOKUP(B1556,Players!$A$2:$E$251,5,FALSE),"")</f>
        <v>0</v>
      </c>
      <c r="H1556" t="s">
        <v>892</v>
      </c>
    </row>
    <row r="1557" spans="1:8" x14ac:dyDescent="0.2">
      <c r="A1557" t="s">
        <v>722</v>
      </c>
      <c r="B1557" t="s">
        <v>271</v>
      </c>
      <c r="C1557" t="str">
        <f>IFERROR(VLOOKUP(B1557,Players!$A$2:$E$251,2,FALSE),"")</f>
        <v>Akshat Raghuwanshi</v>
      </c>
      <c r="D1557" t="str">
        <f>IFERROR(VLOOKUP(B1557,Players!$A$2:$E$251,3,FALSE),"")</f>
        <v>BAT</v>
      </c>
      <c r="E1557" t="str">
        <f>IFERROR(VLOOKUP(B1557,Players!$A$2:$E$251,4,FALSE),"")</f>
        <v>LSG</v>
      </c>
      <c r="F1557">
        <f>IFERROR(VLOOKUP(B1557,Players!$A$2:$E$251,5,FALSE),"")</f>
        <v>0</v>
      </c>
      <c r="H1557" t="s">
        <v>892</v>
      </c>
    </row>
    <row r="1558" spans="1:8" x14ac:dyDescent="0.2">
      <c r="A1558" t="s">
        <v>722</v>
      </c>
      <c r="B1558" t="s">
        <v>273</v>
      </c>
      <c r="C1558" t="str">
        <f>IFERROR(VLOOKUP(B1558,Players!$A$2:$E$251,2,FALSE),"")</f>
        <v>Josh Inglis</v>
      </c>
      <c r="D1558" t="str">
        <f>IFERROR(VLOOKUP(B1558,Players!$A$2:$E$251,3,FALSE),"")</f>
        <v>WK</v>
      </c>
      <c r="E1558" t="str">
        <f>IFERROR(VLOOKUP(B1558,Players!$A$2:$E$251,4,FALSE),"")</f>
        <v>LSG</v>
      </c>
      <c r="F1558">
        <f>IFERROR(VLOOKUP(B1558,Players!$A$2:$E$251,5,FALSE),"")</f>
        <v>0</v>
      </c>
      <c r="H1558" t="s">
        <v>892</v>
      </c>
    </row>
    <row r="1559" spans="1:8" x14ac:dyDescent="0.2">
      <c r="A1559" t="s">
        <v>722</v>
      </c>
      <c r="B1559" t="s">
        <v>275</v>
      </c>
      <c r="C1559" t="str">
        <f>IFERROR(VLOOKUP(B1559,Players!$A$2:$E$251,2,FALSE),"")</f>
        <v>Nicholas Pooran</v>
      </c>
      <c r="D1559" t="str">
        <f>IFERROR(VLOOKUP(B1559,Players!$A$2:$E$251,3,FALSE),"")</f>
        <v>WK</v>
      </c>
      <c r="E1559" t="str">
        <f>IFERROR(VLOOKUP(B1559,Players!$A$2:$E$251,4,FALSE),"")</f>
        <v>LSG</v>
      </c>
      <c r="F1559">
        <f>IFERROR(VLOOKUP(B1559,Players!$A$2:$E$251,5,FALSE),"")</f>
        <v>0</v>
      </c>
      <c r="H1559" t="s">
        <v>892</v>
      </c>
    </row>
    <row r="1560" spans="1:8" x14ac:dyDescent="0.2">
      <c r="A1560" t="s">
        <v>722</v>
      </c>
      <c r="B1560" t="s">
        <v>277</v>
      </c>
      <c r="C1560" t="str">
        <f>IFERROR(VLOOKUP(B1560,Players!$A$2:$E$251,2,FALSE),"")</f>
        <v>Mitchell Marsh</v>
      </c>
      <c r="D1560" t="str">
        <f>IFERROR(VLOOKUP(B1560,Players!$A$2:$E$251,3,FALSE),"")</f>
        <v>AR</v>
      </c>
      <c r="E1560" t="str">
        <f>IFERROR(VLOOKUP(B1560,Players!$A$2:$E$251,4,FALSE),"")</f>
        <v>LSG</v>
      </c>
      <c r="F1560">
        <f>IFERROR(VLOOKUP(B1560,Players!$A$2:$E$251,5,FALSE),"")</f>
        <v>0</v>
      </c>
      <c r="H1560" t="s">
        <v>892</v>
      </c>
    </row>
    <row r="1561" spans="1:8" x14ac:dyDescent="0.2">
      <c r="A1561" t="s">
        <v>722</v>
      </c>
      <c r="B1561" t="s">
        <v>279</v>
      </c>
      <c r="C1561" t="str">
        <f>IFERROR(VLOOKUP(B1561,Players!$A$2:$E$251,2,FALSE),"")</f>
        <v>Abdul Samad</v>
      </c>
      <c r="D1561" t="str">
        <f>IFERROR(VLOOKUP(B1561,Players!$A$2:$E$251,3,FALSE),"")</f>
        <v>AR</v>
      </c>
      <c r="E1561" t="str">
        <f>IFERROR(VLOOKUP(B1561,Players!$A$2:$E$251,4,FALSE),"")</f>
        <v>LSG</v>
      </c>
      <c r="F1561">
        <f>IFERROR(VLOOKUP(B1561,Players!$A$2:$E$251,5,FALSE),"")</f>
        <v>0</v>
      </c>
      <c r="H1561" t="s">
        <v>892</v>
      </c>
    </row>
    <row r="1562" spans="1:8" x14ac:dyDescent="0.2">
      <c r="A1562" t="s">
        <v>722</v>
      </c>
      <c r="B1562" t="s">
        <v>281</v>
      </c>
      <c r="C1562" t="str">
        <f>IFERROR(VLOOKUP(B1562,Players!$A$2:$E$251,2,FALSE),"")</f>
        <v>Shahbaz Ahamad</v>
      </c>
      <c r="D1562" t="str">
        <f>IFERROR(VLOOKUP(B1562,Players!$A$2:$E$251,3,FALSE),"")</f>
        <v>AR</v>
      </c>
      <c r="E1562" t="str">
        <f>IFERROR(VLOOKUP(B1562,Players!$A$2:$E$251,4,FALSE),"")</f>
        <v>LSG</v>
      </c>
      <c r="F1562">
        <f>IFERROR(VLOOKUP(B1562,Players!$A$2:$E$251,5,FALSE),"")</f>
        <v>0</v>
      </c>
      <c r="H1562" t="s">
        <v>892</v>
      </c>
    </row>
    <row r="1563" spans="1:8" x14ac:dyDescent="0.2">
      <c r="A1563" t="s">
        <v>722</v>
      </c>
      <c r="B1563" t="s">
        <v>283</v>
      </c>
      <c r="C1563" t="str">
        <f>IFERROR(VLOOKUP(B1563,Players!$A$2:$E$251,2,FALSE),"")</f>
        <v>Arshin Kulkarni</v>
      </c>
      <c r="D1563" t="str">
        <f>IFERROR(VLOOKUP(B1563,Players!$A$2:$E$251,3,FALSE),"")</f>
        <v>AR</v>
      </c>
      <c r="E1563" t="str">
        <f>IFERROR(VLOOKUP(B1563,Players!$A$2:$E$251,4,FALSE),"")</f>
        <v>LSG</v>
      </c>
      <c r="F1563">
        <f>IFERROR(VLOOKUP(B1563,Players!$A$2:$E$251,5,FALSE),"")</f>
        <v>0</v>
      </c>
      <c r="H1563" t="s">
        <v>892</v>
      </c>
    </row>
    <row r="1564" spans="1:8" x14ac:dyDescent="0.2">
      <c r="A1564" t="s">
        <v>722</v>
      </c>
      <c r="B1564" t="s">
        <v>285</v>
      </c>
      <c r="C1564" t="str">
        <f>IFERROR(VLOOKUP(B1564,Players!$A$2:$E$251,2,FALSE),"")</f>
        <v>Wanindu Hasaranga</v>
      </c>
      <c r="D1564" t="str">
        <f>IFERROR(VLOOKUP(B1564,Players!$A$2:$E$251,3,FALSE),"")</f>
        <v>AR</v>
      </c>
      <c r="E1564" t="str">
        <f>IFERROR(VLOOKUP(B1564,Players!$A$2:$E$251,4,FALSE),"")</f>
        <v>LSG</v>
      </c>
      <c r="F1564">
        <f>IFERROR(VLOOKUP(B1564,Players!$A$2:$E$251,5,FALSE),"")</f>
        <v>0</v>
      </c>
      <c r="H1564" t="s">
        <v>892</v>
      </c>
    </row>
    <row r="1565" spans="1:8" x14ac:dyDescent="0.2">
      <c r="A1565" t="s">
        <v>722</v>
      </c>
      <c r="B1565" t="s">
        <v>287</v>
      </c>
      <c r="C1565" t="str">
        <f>IFERROR(VLOOKUP(B1565,Players!$A$2:$E$251,2,FALSE),"")</f>
        <v>Ayush Badoni</v>
      </c>
      <c r="D1565" t="str">
        <f>IFERROR(VLOOKUP(B1565,Players!$A$2:$E$251,3,FALSE),"")</f>
        <v>AR</v>
      </c>
      <c r="E1565" t="str">
        <f>IFERROR(VLOOKUP(B1565,Players!$A$2:$E$251,4,FALSE),"")</f>
        <v>LSG</v>
      </c>
      <c r="F1565">
        <f>IFERROR(VLOOKUP(B1565,Players!$A$2:$E$251,5,FALSE),"")</f>
        <v>0</v>
      </c>
      <c r="H1565" t="s">
        <v>892</v>
      </c>
    </row>
    <row r="1566" spans="1:8" x14ac:dyDescent="0.2">
      <c r="A1566" t="s">
        <v>722</v>
      </c>
      <c r="B1566" t="s">
        <v>289</v>
      </c>
      <c r="C1566" t="str">
        <f>IFERROR(VLOOKUP(B1566,Players!$A$2:$E$251,2,FALSE),"")</f>
        <v>Mohammad Shami</v>
      </c>
      <c r="D1566" t="str">
        <f>IFERROR(VLOOKUP(B1566,Players!$A$2:$E$251,3,FALSE),"")</f>
        <v>BWL</v>
      </c>
      <c r="E1566" t="str">
        <f>IFERROR(VLOOKUP(B1566,Players!$A$2:$E$251,4,FALSE),"")</f>
        <v>LSG</v>
      </c>
      <c r="F1566">
        <f>IFERROR(VLOOKUP(B1566,Players!$A$2:$E$251,5,FALSE),"")</f>
        <v>0</v>
      </c>
      <c r="H1566" t="s">
        <v>892</v>
      </c>
    </row>
    <row r="1567" spans="1:8" x14ac:dyDescent="0.2">
      <c r="A1567" t="s">
        <v>722</v>
      </c>
      <c r="B1567" t="s">
        <v>291</v>
      </c>
      <c r="C1567" t="str">
        <f>IFERROR(VLOOKUP(B1567,Players!$A$2:$E$251,2,FALSE),"")</f>
        <v>Avesh Khan</v>
      </c>
      <c r="D1567" t="str">
        <f>IFERROR(VLOOKUP(B1567,Players!$A$2:$E$251,3,FALSE),"")</f>
        <v>BWL</v>
      </c>
      <c r="E1567" t="str">
        <f>IFERROR(VLOOKUP(B1567,Players!$A$2:$E$251,4,FALSE),"")</f>
        <v>LSG</v>
      </c>
      <c r="F1567">
        <f>IFERROR(VLOOKUP(B1567,Players!$A$2:$E$251,5,FALSE),"")</f>
        <v>0</v>
      </c>
      <c r="H1567" t="s">
        <v>892</v>
      </c>
    </row>
    <row r="1568" spans="1:8" x14ac:dyDescent="0.2">
      <c r="A1568" t="s">
        <v>722</v>
      </c>
      <c r="B1568" t="s">
        <v>293</v>
      </c>
      <c r="C1568" t="str">
        <f>IFERROR(VLOOKUP(B1568,Players!$A$2:$E$251,2,FALSE),"")</f>
        <v>M. Siddharth</v>
      </c>
      <c r="D1568" t="str">
        <f>IFERROR(VLOOKUP(B1568,Players!$A$2:$E$251,3,FALSE),"")</f>
        <v>BWL</v>
      </c>
      <c r="E1568" t="str">
        <f>IFERROR(VLOOKUP(B1568,Players!$A$2:$E$251,4,FALSE),"")</f>
        <v>LSG</v>
      </c>
      <c r="F1568">
        <f>IFERROR(VLOOKUP(B1568,Players!$A$2:$E$251,5,FALSE),"")</f>
        <v>0</v>
      </c>
      <c r="H1568" t="s">
        <v>892</v>
      </c>
    </row>
    <row r="1569" spans="1:8" x14ac:dyDescent="0.2">
      <c r="A1569" t="s">
        <v>722</v>
      </c>
      <c r="B1569" t="s">
        <v>295</v>
      </c>
      <c r="C1569" t="str">
        <f>IFERROR(VLOOKUP(B1569,Players!$A$2:$E$251,2,FALSE),"")</f>
        <v>Digvesh Singh</v>
      </c>
      <c r="D1569" t="str">
        <f>IFERROR(VLOOKUP(B1569,Players!$A$2:$E$251,3,FALSE),"")</f>
        <v>BWL</v>
      </c>
      <c r="E1569" t="str">
        <f>IFERROR(VLOOKUP(B1569,Players!$A$2:$E$251,4,FALSE),"")</f>
        <v>LSG</v>
      </c>
      <c r="F1569">
        <f>IFERROR(VLOOKUP(B1569,Players!$A$2:$E$251,5,FALSE),"")</f>
        <v>0</v>
      </c>
      <c r="H1569" t="s">
        <v>892</v>
      </c>
    </row>
    <row r="1570" spans="1:8" x14ac:dyDescent="0.2">
      <c r="A1570" t="s">
        <v>722</v>
      </c>
      <c r="B1570" t="s">
        <v>297</v>
      </c>
      <c r="C1570" t="str">
        <f>IFERROR(VLOOKUP(B1570,Players!$A$2:$E$251,2,FALSE),"")</f>
        <v>Akash Singh</v>
      </c>
      <c r="D1570" t="str">
        <f>IFERROR(VLOOKUP(B1570,Players!$A$2:$E$251,3,FALSE),"")</f>
        <v>BWL</v>
      </c>
      <c r="E1570" t="str">
        <f>IFERROR(VLOOKUP(B1570,Players!$A$2:$E$251,4,FALSE),"")</f>
        <v>LSG</v>
      </c>
      <c r="F1570">
        <f>IFERROR(VLOOKUP(B1570,Players!$A$2:$E$251,5,FALSE),"")</f>
        <v>0</v>
      </c>
      <c r="H1570" t="s">
        <v>892</v>
      </c>
    </row>
    <row r="1571" spans="1:8" x14ac:dyDescent="0.2">
      <c r="A1571" t="s">
        <v>722</v>
      </c>
      <c r="B1571" t="s">
        <v>299</v>
      </c>
      <c r="C1571" t="str">
        <f>IFERROR(VLOOKUP(B1571,Players!$A$2:$E$251,2,FALSE),"")</f>
        <v>Prince Yadav</v>
      </c>
      <c r="D1571" t="str">
        <f>IFERROR(VLOOKUP(B1571,Players!$A$2:$E$251,3,FALSE),"")</f>
        <v>BWL</v>
      </c>
      <c r="E1571" t="str">
        <f>IFERROR(VLOOKUP(B1571,Players!$A$2:$E$251,4,FALSE),"")</f>
        <v>LSG</v>
      </c>
      <c r="F1571">
        <f>IFERROR(VLOOKUP(B1571,Players!$A$2:$E$251,5,FALSE),"")</f>
        <v>0</v>
      </c>
      <c r="H1571" t="s">
        <v>892</v>
      </c>
    </row>
    <row r="1572" spans="1:8" x14ac:dyDescent="0.2">
      <c r="A1572" t="s">
        <v>722</v>
      </c>
      <c r="B1572" t="s">
        <v>301</v>
      </c>
      <c r="C1572" t="str">
        <f>IFERROR(VLOOKUP(B1572,Players!$A$2:$E$251,2,FALSE),"")</f>
        <v>Arjun Tendulkar</v>
      </c>
      <c r="D1572" t="str">
        <f>IFERROR(VLOOKUP(B1572,Players!$A$2:$E$251,3,FALSE),"")</f>
        <v>BWL</v>
      </c>
      <c r="E1572" t="str">
        <f>IFERROR(VLOOKUP(B1572,Players!$A$2:$E$251,4,FALSE),"")</f>
        <v>LSG</v>
      </c>
      <c r="F1572">
        <f>IFERROR(VLOOKUP(B1572,Players!$A$2:$E$251,5,FALSE),"")</f>
        <v>0</v>
      </c>
      <c r="H1572" t="s">
        <v>892</v>
      </c>
    </row>
    <row r="1573" spans="1:8" x14ac:dyDescent="0.2">
      <c r="A1573" t="s">
        <v>722</v>
      </c>
      <c r="B1573" t="s">
        <v>303</v>
      </c>
      <c r="C1573" t="str">
        <f>IFERROR(VLOOKUP(B1573,Players!$A$2:$E$251,2,FALSE),"")</f>
        <v>Anrich Nortje</v>
      </c>
      <c r="D1573" t="str">
        <f>IFERROR(VLOOKUP(B1573,Players!$A$2:$E$251,3,FALSE),"")</f>
        <v>BWL</v>
      </c>
      <c r="E1573" t="str">
        <f>IFERROR(VLOOKUP(B1573,Players!$A$2:$E$251,4,FALSE),"")</f>
        <v>LSG</v>
      </c>
      <c r="F1573">
        <f>IFERROR(VLOOKUP(B1573,Players!$A$2:$E$251,5,FALSE),"")</f>
        <v>0</v>
      </c>
      <c r="H1573" t="s">
        <v>892</v>
      </c>
    </row>
    <row r="1574" spans="1:8" x14ac:dyDescent="0.2">
      <c r="A1574" t="s">
        <v>722</v>
      </c>
      <c r="B1574" t="s">
        <v>305</v>
      </c>
      <c r="C1574" t="str">
        <f>IFERROR(VLOOKUP(B1574,Players!$A$2:$E$251,2,FALSE),"")</f>
        <v>Naman Tiwari</v>
      </c>
      <c r="D1574" t="str">
        <f>IFERROR(VLOOKUP(B1574,Players!$A$2:$E$251,3,FALSE),"")</f>
        <v>BWL</v>
      </c>
      <c r="E1574" t="str">
        <f>IFERROR(VLOOKUP(B1574,Players!$A$2:$E$251,4,FALSE),"")</f>
        <v>LSG</v>
      </c>
      <c r="F1574">
        <f>IFERROR(VLOOKUP(B1574,Players!$A$2:$E$251,5,FALSE),"")</f>
        <v>0</v>
      </c>
      <c r="H1574" t="s">
        <v>892</v>
      </c>
    </row>
    <row r="1575" spans="1:8" x14ac:dyDescent="0.2">
      <c r="A1575" t="s">
        <v>722</v>
      </c>
      <c r="B1575" t="s">
        <v>307</v>
      </c>
      <c r="C1575" t="str">
        <f>IFERROR(VLOOKUP(B1575,Players!$A$2:$E$251,2,FALSE),"")</f>
        <v>Mayank Yadav</v>
      </c>
      <c r="D1575" t="str">
        <f>IFERROR(VLOOKUP(B1575,Players!$A$2:$E$251,3,FALSE),"")</f>
        <v>BWL</v>
      </c>
      <c r="E1575" t="str">
        <f>IFERROR(VLOOKUP(B1575,Players!$A$2:$E$251,4,FALSE),"")</f>
        <v>LSG</v>
      </c>
      <c r="F1575">
        <f>IFERROR(VLOOKUP(B1575,Players!$A$2:$E$251,5,FALSE),"")</f>
        <v>0</v>
      </c>
      <c r="H1575" t="s">
        <v>892</v>
      </c>
    </row>
    <row r="1576" spans="1:8" x14ac:dyDescent="0.2">
      <c r="A1576" t="s">
        <v>722</v>
      </c>
      <c r="B1576" t="s">
        <v>309</v>
      </c>
      <c r="C1576" t="str">
        <f>IFERROR(VLOOKUP(B1576,Players!$A$2:$E$251,2,FALSE),"")</f>
        <v>Mohsin Khan</v>
      </c>
      <c r="D1576" t="str">
        <f>IFERROR(VLOOKUP(B1576,Players!$A$2:$E$251,3,FALSE),"")</f>
        <v>BWL</v>
      </c>
      <c r="E1576" t="str">
        <f>IFERROR(VLOOKUP(B1576,Players!$A$2:$E$251,4,FALSE),"")</f>
        <v>LSG</v>
      </c>
      <c r="F1576">
        <f>IFERROR(VLOOKUP(B1576,Players!$A$2:$E$251,5,FALSE),"")</f>
        <v>0</v>
      </c>
      <c r="H1576" t="s">
        <v>892</v>
      </c>
    </row>
    <row r="1577" spans="1:8" x14ac:dyDescent="0.2">
      <c r="A1577" t="s">
        <v>722</v>
      </c>
      <c r="B1577" t="s">
        <v>415</v>
      </c>
      <c r="C1577" t="str">
        <f>IFERROR(VLOOKUP(B1577,Players!$A$2:$E$251,2,FALSE),"")</f>
        <v>Shubham Dubey</v>
      </c>
      <c r="D1577" t="str">
        <f>IFERROR(VLOOKUP(B1577,Players!$A$2:$E$251,3,FALSE),"")</f>
        <v>BAT</v>
      </c>
      <c r="E1577" t="str">
        <f>IFERROR(VLOOKUP(B1577,Players!$A$2:$E$251,4,FALSE),"")</f>
        <v>RR</v>
      </c>
      <c r="F1577">
        <f>IFERROR(VLOOKUP(B1577,Players!$A$2:$E$251,5,FALSE),"")</f>
        <v>0</v>
      </c>
      <c r="H1577" t="s">
        <v>888</v>
      </c>
    </row>
    <row r="1578" spans="1:8" x14ac:dyDescent="0.2">
      <c r="A1578" t="s">
        <v>722</v>
      </c>
      <c r="B1578" t="s">
        <v>419</v>
      </c>
      <c r="C1578" t="str">
        <f>IFERROR(VLOOKUP(B1578,Players!$A$2:$E$251,2,FALSE),"")</f>
        <v>Vaibhav Sooryavanshi</v>
      </c>
      <c r="D1578" t="str">
        <f>IFERROR(VLOOKUP(B1578,Players!$A$2:$E$251,3,FALSE),"")</f>
        <v>BAT</v>
      </c>
      <c r="E1578" t="str">
        <f>IFERROR(VLOOKUP(B1578,Players!$A$2:$E$251,4,FALSE),"")</f>
        <v>RR</v>
      </c>
      <c r="F1578">
        <f>IFERROR(VLOOKUP(B1578,Players!$A$2:$E$251,5,FALSE),"")</f>
        <v>0</v>
      </c>
      <c r="H1578" t="s">
        <v>888</v>
      </c>
    </row>
    <row r="1579" spans="1:8" x14ac:dyDescent="0.2">
      <c r="A1579" t="s">
        <v>722</v>
      </c>
      <c r="B1579" t="s">
        <v>421</v>
      </c>
      <c r="C1579" t="str">
        <f>IFERROR(VLOOKUP(B1579,Players!$A$2:$E$251,2,FALSE),"")</f>
        <v>Donovan Ferreira</v>
      </c>
      <c r="D1579" t="str">
        <f>IFERROR(VLOOKUP(B1579,Players!$A$2:$E$251,3,FALSE),"")</f>
        <v>WK</v>
      </c>
      <c r="E1579" t="str">
        <f>IFERROR(VLOOKUP(B1579,Players!$A$2:$E$251,4,FALSE),"")</f>
        <v>RR</v>
      </c>
      <c r="F1579">
        <f>IFERROR(VLOOKUP(B1579,Players!$A$2:$E$251,5,FALSE),"")</f>
        <v>0</v>
      </c>
      <c r="H1579" t="s">
        <v>888</v>
      </c>
    </row>
    <row r="1580" spans="1:8" x14ac:dyDescent="0.2">
      <c r="A1580" t="s">
        <v>722</v>
      </c>
      <c r="B1580" t="s">
        <v>423</v>
      </c>
      <c r="C1580" t="str">
        <f>IFERROR(VLOOKUP(B1580,Players!$A$2:$E$251,2,FALSE),"")</f>
        <v>Lhuan-dre Pretorious</v>
      </c>
      <c r="D1580" t="str">
        <f>IFERROR(VLOOKUP(B1580,Players!$A$2:$E$251,3,FALSE),"")</f>
        <v>WK</v>
      </c>
      <c r="E1580" t="str">
        <f>IFERROR(VLOOKUP(B1580,Players!$A$2:$E$251,4,FALSE),"")</f>
        <v>RR</v>
      </c>
      <c r="F1580">
        <f>IFERROR(VLOOKUP(B1580,Players!$A$2:$E$251,5,FALSE),"")</f>
        <v>0</v>
      </c>
      <c r="H1580" t="s">
        <v>888</v>
      </c>
    </row>
    <row r="1581" spans="1:8" x14ac:dyDescent="0.2">
      <c r="A1581" t="s">
        <v>722</v>
      </c>
      <c r="B1581" t="s">
        <v>425</v>
      </c>
      <c r="C1581" t="str">
        <f>IFERROR(VLOOKUP(B1581,Players!$A$2:$E$251,2,FALSE),"")</f>
        <v>Ravi Singh</v>
      </c>
      <c r="D1581" t="str">
        <f>IFERROR(VLOOKUP(B1581,Players!$A$2:$E$251,3,FALSE),"")</f>
        <v>WK</v>
      </c>
      <c r="E1581" t="str">
        <f>IFERROR(VLOOKUP(B1581,Players!$A$2:$E$251,4,FALSE),"")</f>
        <v>RR</v>
      </c>
      <c r="F1581">
        <f>IFERROR(VLOOKUP(B1581,Players!$A$2:$E$251,5,FALSE),"")</f>
        <v>0</v>
      </c>
      <c r="H1581" t="s">
        <v>888</v>
      </c>
    </row>
    <row r="1582" spans="1:8" x14ac:dyDescent="0.2">
      <c r="A1582" t="s">
        <v>722</v>
      </c>
      <c r="B1582" t="s">
        <v>427</v>
      </c>
      <c r="C1582" t="str">
        <f>IFERROR(VLOOKUP(B1582,Players!$A$2:$E$251,2,FALSE),"")</f>
        <v>Aman Rao Perala</v>
      </c>
      <c r="D1582" t="str">
        <f>IFERROR(VLOOKUP(B1582,Players!$A$2:$E$251,3,FALSE),"")</f>
        <v>BAT</v>
      </c>
      <c r="E1582" t="str">
        <f>IFERROR(VLOOKUP(B1582,Players!$A$2:$E$251,4,FALSE),"")</f>
        <v>RR</v>
      </c>
      <c r="F1582">
        <f>IFERROR(VLOOKUP(B1582,Players!$A$2:$E$251,5,FALSE),"")</f>
        <v>0</v>
      </c>
      <c r="H1582" t="s">
        <v>888</v>
      </c>
    </row>
    <row r="1583" spans="1:8" x14ac:dyDescent="0.2">
      <c r="A1583" t="s">
        <v>722</v>
      </c>
      <c r="B1583" t="s">
        <v>429</v>
      </c>
      <c r="C1583" t="str">
        <f>IFERROR(VLOOKUP(B1583,Players!$A$2:$E$251,2,FALSE),"")</f>
        <v>Shimron Hetmyer</v>
      </c>
      <c r="D1583" t="str">
        <f>IFERROR(VLOOKUP(B1583,Players!$A$2:$E$251,3,FALSE),"")</f>
        <v>BAT</v>
      </c>
      <c r="E1583" t="str">
        <f>IFERROR(VLOOKUP(B1583,Players!$A$2:$E$251,4,FALSE),"")</f>
        <v>RR</v>
      </c>
      <c r="F1583">
        <f>IFERROR(VLOOKUP(B1583,Players!$A$2:$E$251,5,FALSE),"")</f>
        <v>0</v>
      </c>
      <c r="H1583" t="s">
        <v>888</v>
      </c>
    </row>
    <row r="1584" spans="1:8" x14ac:dyDescent="0.2">
      <c r="A1584" t="s">
        <v>722</v>
      </c>
      <c r="B1584" t="s">
        <v>431</v>
      </c>
      <c r="C1584" t="str">
        <f>IFERROR(VLOOKUP(B1584,Players!$A$2:$E$251,2,FALSE),"")</f>
        <v>Yashasvi Jaiswal</v>
      </c>
      <c r="D1584" t="str">
        <f>IFERROR(VLOOKUP(B1584,Players!$A$2:$E$251,3,FALSE),"")</f>
        <v>BAT</v>
      </c>
      <c r="E1584" t="str">
        <f>IFERROR(VLOOKUP(B1584,Players!$A$2:$E$251,4,FALSE),"")</f>
        <v>RR</v>
      </c>
      <c r="F1584">
        <f>IFERROR(VLOOKUP(B1584,Players!$A$2:$E$251,5,FALSE),"")</f>
        <v>0</v>
      </c>
      <c r="H1584" t="s">
        <v>888</v>
      </c>
    </row>
    <row r="1585" spans="1:8" x14ac:dyDescent="0.2">
      <c r="A1585" t="s">
        <v>722</v>
      </c>
      <c r="B1585" t="s">
        <v>433</v>
      </c>
      <c r="C1585" t="str">
        <f>IFERROR(VLOOKUP(B1585,Players!$A$2:$E$251,2,FALSE),"")</f>
        <v>Dhruv Jurel</v>
      </c>
      <c r="D1585" t="str">
        <f>IFERROR(VLOOKUP(B1585,Players!$A$2:$E$251,3,FALSE),"")</f>
        <v>WK</v>
      </c>
      <c r="E1585" t="str">
        <f>IFERROR(VLOOKUP(B1585,Players!$A$2:$E$251,4,FALSE),"")</f>
        <v>RR</v>
      </c>
      <c r="F1585">
        <f>IFERROR(VLOOKUP(B1585,Players!$A$2:$E$251,5,FALSE),"")</f>
        <v>0</v>
      </c>
      <c r="H1585" t="s">
        <v>888</v>
      </c>
    </row>
    <row r="1586" spans="1:8" x14ac:dyDescent="0.2">
      <c r="A1586" t="s">
        <v>722</v>
      </c>
      <c r="B1586" t="s">
        <v>435</v>
      </c>
      <c r="C1586" t="str">
        <f>IFERROR(VLOOKUP(B1586,Players!$A$2:$E$251,2,FALSE),"")</f>
        <v>Riyan Parag</v>
      </c>
      <c r="D1586" t="str">
        <f>IFERROR(VLOOKUP(B1586,Players!$A$2:$E$251,3,FALSE),"")</f>
        <v>AR</v>
      </c>
      <c r="E1586" t="str">
        <f>IFERROR(VLOOKUP(B1586,Players!$A$2:$E$251,4,FALSE),"")</f>
        <v>RR</v>
      </c>
      <c r="F1586">
        <f>IFERROR(VLOOKUP(B1586,Players!$A$2:$E$251,5,FALSE),"")</f>
        <v>0</v>
      </c>
      <c r="H1586" t="s">
        <v>888</v>
      </c>
    </row>
    <row r="1587" spans="1:8" x14ac:dyDescent="0.2">
      <c r="A1587" t="s">
        <v>722</v>
      </c>
      <c r="B1587" t="s">
        <v>437</v>
      </c>
      <c r="C1587" t="str">
        <f>IFERROR(VLOOKUP(B1587,Players!$A$2:$E$251,2,FALSE),"")</f>
        <v>Yudhvir Singh Charak</v>
      </c>
      <c r="D1587" t="str">
        <f>IFERROR(VLOOKUP(B1587,Players!$A$2:$E$251,3,FALSE),"")</f>
        <v>AR</v>
      </c>
      <c r="E1587" t="str">
        <f>IFERROR(VLOOKUP(B1587,Players!$A$2:$E$251,4,FALSE),"")</f>
        <v>RR</v>
      </c>
      <c r="F1587">
        <f>IFERROR(VLOOKUP(B1587,Players!$A$2:$E$251,5,FALSE),"")</f>
        <v>0</v>
      </c>
      <c r="H1587" t="s">
        <v>888</v>
      </c>
    </row>
    <row r="1588" spans="1:8" x14ac:dyDescent="0.2">
      <c r="A1588" t="s">
        <v>722</v>
      </c>
      <c r="B1588" t="s">
        <v>439</v>
      </c>
      <c r="C1588" t="str">
        <f>IFERROR(VLOOKUP(B1588,Players!$A$2:$E$251,2,FALSE),"")</f>
        <v>Ravindra Jadeja</v>
      </c>
      <c r="D1588" t="str">
        <f>IFERROR(VLOOKUP(B1588,Players!$A$2:$E$251,3,FALSE),"")</f>
        <v>AR</v>
      </c>
      <c r="E1588" t="str">
        <f>IFERROR(VLOOKUP(B1588,Players!$A$2:$E$251,4,FALSE),"")</f>
        <v>RR</v>
      </c>
      <c r="F1588">
        <f>IFERROR(VLOOKUP(B1588,Players!$A$2:$E$251,5,FALSE),"")</f>
        <v>0</v>
      </c>
      <c r="H1588" t="s">
        <v>888</v>
      </c>
    </row>
    <row r="1589" spans="1:8" x14ac:dyDescent="0.2">
      <c r="A1589" t="s">
        <v>722</v>
      </c>
      <c r="B1589" t="s">
        <v>441</v>
      </c>
      <c r="C1589" t="str">
        <f>IFERROR(VLOOKUP(B1589,Players!$A$2:$E$251,2,FALSE),"")</f>
        <v>Dasun Shanaka</v>
      </c>
      <c r="D1589" t="str">
        <f>IFERROR(VLOOKUP(B1589,Players!$A$2:$E$251,3,FALSE),"")</f>
        <v>AR</v>
      </c>
      <c r="E1589" t="str">
        <f>IFERROR(VLOOKUP(B1589,Players!$A$2:$E$251,4,FALSE),"")</f>
        <v>RR</v>
      </c>
      <c r="F1589">
        <f>IFERROR(VLOOKUP(B1589,Players!$A$2:$E$251,5,FALSE),"")</f>
        <v>0</v>
      </c>
      <c r="H1589" t="s">
        <v>888</v>
      </c>
    </row>
    <row r="1590" spans="1:8" x14ac:dyDescent="0.2">
      <c r="A1590" t="s">
        <v>722</v>
      </c>
      <c r="B1590" t="s">
        <v>443</v>
      </c>
      <c r="C1590" t="str">
        <f>IFERROR(VLOOKUP(B1590,Players!$A$2:$E$251,2,FALSE),"")</f>
        <v>Jofra Archer</v>
      </c>
      <c r="D1590" t="str">
        <f>IFERROR(VLOOKUP(B1590,Players!$A$2:$E$251,3,FALSE),"")</f>
        <v>BWL</v>
      </c>
      <c r="E1590" t="str">
        <f>IFERROR(VLOOKUP(B1590,Players!$A$2:$E$251,4,FALSE),"")</f>
        <v>RR</v>
      </c>
      <c r="F1590">
        <f>IFERROR(VLOOKUP(B1590,Players!$A$2:$E$251,5,FALSE),"")</f>
        <v>0</v>
      </c>
      <c r="H1590" t="s">
        <v>888</v>
      </c>
    </row>
    <row r="1591" spans="1:8" x14ac:dyDescent="0.2">
      <c r="A1591" t="s">
        <v>722</v>
      </c>
      <c r="B1591" t="s">
        <v>445</v>
      </c>
      <c r="C1591" t="str">
        <f>IFERROR(VLOOKUP(B1591,Players!$A$2:$E$251,2,FALSE),"")</f>
        <v>Tushar Deshpande</v>
      </c>
      <c r="D1591" t="str">
        <f>IFERROR(VLOOKUP(B1591,Players!$A$2:$E$251,3,FALSE),"")</f>
        <v>BWL</v>
      </c>
      <c r="E1591" t="str">
        <f>IFERROR(VLOOKUP(B1591,Players!$A$2:$E$251,4,FALSE),"")</f>
        <v>RR</v>
      </c>
      <c r="F1591">
        <f>IFERROR(VLOOKUP(B1591,Players!$A$2:$E$251,5,FALSE),"")</f>
        <v>0</v>
      </c>
      <c r="H1591" t="s">
        <v>888</v>
      </c>
    </row>
    <row r="1592" spans="1:8" x14ac:dyDescent="0.2">
      <c r="A1592" t="s">
        <v>722</v>
      </c>
      <c r="B1592" t="s">
        <v>447</v>
      </c>
      <c r="C1592" t="str">
        <f>IFERROR(VLOOKUP(B1592,Players!$A$2:$E$251,2,FALSE),"")</f>
        <v>Kwena Maphaka</v>
      </c>
      <c r="D1592" t="str">
        <f>IFERROR(VLOOKUP(B1592,Players!$A$2:$E$251,3,FALSE),"")</f>
        <v>BWL</v>
      </c>
      <c r="E1592" t="str">
        <f>IFERROR(VLOOKUP(B1592,Players!$A$2:$E$251,4,FALSE),"")</f>
        <v>RR</v>
      </c>
      <c r="F1592">
        <f>IFERROR(VLOOKUP(B1592,Players!$A$2:$E$251,5,FALSE),"")</f>
        <v>0</v>
      </c>
      <c r="H1592" t="s">
        <v>888</v>
      </c>
    </row>
    <row r="1593" spans="1:8" x14ac:dyDescent="0.2">
      <c r="A1593" t="s">
        <v>722</v>
      </c>
      <c r="B1593" t="s">
        <v>449</v>
      </c>
      <c r="C1593" t="str">
        <f>IFERROR(VLOOKUP(B1593,Players!$A$2:$E$251,2,FALSE),"")</f>
        <v>Ravi Bishnoi</v>
      </c>
      <c r="D1593" t="str">
        <f>IFERROR(VLOOKUP(B1593,Players!$A$2:$E$251,3,FALSE),"")</f>
        <v>BWL</v>
      </c>
      <c r="E1593" t="str">
        <f>IFERROR(VLOOKUP(B1593,Players!$A$2:$E$251,4,FALSE),"")</f>
        <v>RR</v>
      </c>
      <c r="F1593">
        <f>IFERROR(VLOOKUP(B1593,Players!$A$2:$E$251,5,FALSE),"")</f>
        <v>0</v>
      </c>
      <c r="H1593" t="s">
        <v>888</v>
      </c>
    </row>
    <row r="1594" spans="1:8" x14ac:dyDescent="0.2">
      <c r="A1594" t="s">
        <v>722</v>
      </c>
      <c r="B1594" t="s">
        <v>451</v>
      </c>
      <c r="C1594" t="str">
        <f>IFERROR(VLOOKUP(B1594,Players!$A$2:$E$251,2,FALSE),"")</f>
        <v>Sushant Mishra</v>
      </c>
      <c r="D1594" t="str">
        <f>IFERROR(VLOOKUP(B1594,Players!$A$2:$E$251,3,FALSE),"")</f>
        <v>BWL</v>
      </c>
      <c r="E1594" t="str">
        <f>IFERROR(VLOOKUP(B1594,Players!$A$2:$E$251,4,FALSE),"")</f>
        <v>RR</v>
      </c>
      <c r="F1594">
        <f>IFERROR(VLOOKUP(B1594,Players!$A$2:$E$251,5,FALSE),"")</f>
        <v>0</v>
      </c>
      <c r="H1594" t="s">
        <v>888</v>
      </c>
    </row>
    <row r="1595" spans="1:8" x14ac:dyDescent="0.2">
      <c r="A1595" t="s">
        <v>722</v>
      </c>
      <c r="B1595" t="s">
        <v>453</v>
      </c>
      <c r="C1595" t="str">
        <f>IFERROR(VLOOKUP(B1595,Players!$A$2:$E$251,2,FALSE),"")</f>
        <v>Yash Raj Punja</v>
      </c>
      <c r="D1595" t="str">
        <f>IFERROR(VLOOKUP(B1595,Players!$A$2:$E$251,3,FALSE),"")</f>
        <v>BWL</v>
      </c>
      <c r="E1595" t="str">
        <f>IFERROR(VLOOKUP(B1595,Players!$A$2:$E$251,4,FALSE),"")</f>
        <v>RR</v>
      </c>
      <c r="F1595">
        <f>IFERROR(VLOOKUP(B1595,Players!$A$2:$E$251,5,FALSE),"")</f>
        <v>0</v>
      </c>
      <c r="H1595" t="s">
        <v>888</v>
      </c>
    </row>
    <row r="1596" spans="1:8" x14ac:dyDescent="0.2">
      <c r="A1596" t="s">
        <v>722</v>
      </c>
      <c r="B1596" t="s">
        <v>455</v>
      </c>
      <c r="C1596" t="str">
        <f>IFERROR(VLOOKUP(B1596,Players!$A$2:$E$251,2,FALSE),"")</f>
        <v>Vignesh Puthur</v>
      </c>
      <c r="D1596" t="str">
        <f>IFERROR(VLOOKUP(B1596,Players!$A$2:$E$251,3,FALSE),"")</f>
        <v>BWL</v>
      </c>
      <c r="E1596" t="str">
        <f>IFERROR(VLOOKUP(B1596,Players!$A$2:$E$251,4,FALSE),"")</f>
        <v>RR</v>
      </c>
      <c r="F1596">
        <f>IFERROR(VLOOKUP(B1596,Players!$A$2:$E$251,5,FALSE),"")</f>
        <v>0</v>
      </c>
      <c r="H1596" t="s">
        <v>888</v>
      </c>
    </row>
    <row r="1597" spans="1:8" x14ac:dyDescent="0.2">
      <c r="A1597" t="s">
        <v>722</v>
      </c>
      <c r="B1597" t="s">
        <v>457</v>
      </c>
      <c r="C1597" t="str">
        <f>IFERROR(VLOOKUP(B1597,Players!$A$2:$E$251,2,FALSE),"")</f>
        <v>Brijesh Sharma</v>
      </c>
      <c r="D1597" t="str">
        <f>IFERROR(VLOOKUP(B1597,Players!$A$2:$E$251,3,FALSE),"")</f>
        <v>BWL</v>
      </c>
      <c r="E1597" t="str">
        <f>IFERROR(VLOOKUP(B1597,Players!$A$2:$E$251,4,FALSE),"")</f>
        <v>RR</v>
      </c>
      <c r="F1597">
        <f>IFERROR(VLOOKUP(B1597,Players!$A$2:$E$251,5,FALSE),"")</f>
        <v>0</v>
      </c>
      <c r="H1597" t="s">
        <v>888</v>
      </c>
    </row>
    <row r="1598" spans="1:8" x14ac:dyDescent="0.2">
      <c r="A1598" t="s">
        <v>722</v>
      </c>
      <c r="B1598" t="s">
        <v>459</v>
      </c>
      <c r="C1598" t="str">
        <f>IFERROR(VLOOKUP(B1598,Players!$A$2:$E$251,2,FALSE),"")</f>
        <v>Adam Milne</v>
      </c>
      <c r="D1598" t="str">
        <f>IFERROR(VLOOKUP(B1598,Players!$A$2:$E$251,3,FALSE),"")</f>
        <v>BWL</v>
      </c>
      <c r="E1598" t="str">
        <f>IFERROR(VLOOKUP(B1598,Players!$A$2:$E$251,4,FALSE),"")</f>
        <v>RR</v>
      </c>
      <c r="F1598">
        <f>IFERROR(VLOOKUP(B1598,Players!$A$2:$E$251,5,FALSE),"")</f>
        <v>0</v>
      </c>
      <c r="H1598" t="s">
        <v>888</v>
      </c>
    </row>
    <row r="1599" spans="1:8" x14ac:dyDescent="0.2">
      <c r="A1599" t="s">
        <v>722</v>
      </c>
      <c r="B1599" t="s">
        <v>461</v>
      </c>
      <c r="C1599" t="str">
        <f>IFERROR(VLOOKUP(B1599,Players!$A$2:$E$251,2,FALSE),"")</f>
        <v>Kuldeep Sen</v>
      </c>
      <c r="D1599" t="str">
        <f>IFERROR(VLOOKUP(B1599,Players!$A$2:$E$251,3,FALSE),"")</f>
        <v>BWL</v>
      </c>
      <c r="E1599" t="str">
        <f>IFERROR(VLOOKUP(B1599,Players!$A$2:$E$251,4,FALSE),"")</f>
        <v>RR</v>
      </c>
      <c r="F1599">
        <f>IFERROR(VLOOKUP(B1599,Players!$A$2:$E$251,5,FALSE),"")</f>
        <v>0</v>
      </c>
      <c r="H1599" t="s">
        <v>888</v>
      </c>
    </row>
    <row r="1600" spans="1:8" x14ac:dyDescent="0.2">
      <c r="A1600" t="s">
        <v>722</v>
      </c>
      <c r="B1600" t="s">
        <v>463</v>
      </c>
      <c r="C1600" t="str">
        <f>IFERROR(VLOOKUP(B1600,Players!$A$2:$E$251,2,FALSE),"")</f>
        <v>Sandeep Sharma</v>
      </c>
      <c r="D1600" t="str">
        <f>IFERROR(VLOOKUP(B1600,Players!$A$2:$E$251,3,FALSE),"")</f>
        <v>BWL</v>
      </c>
      <c r="E1600" t="str">
        <f>IFERROR(VLOOKUP(B1600,Players!$A$2:$E$251,4,FALSE),"")</f>
        <v>RR</v>
      </c>
      <c r="F1600">
        <f>IFERROR(VLOOKUP(B1600,Players!$A$2:$E$251,5,FALSE),"")</f>
        <v>0</v>
      </c>
      <c r="H1600" t="s">
        <v>888</v>
      </c>
    </row>
    <row r="1601" spans="1:8" x14ac:dyDescent="0.2">
      <c r="A1601" t="s">
        <v>722</v>
      </c>
      <c r="B1601" t="s">
        <v>465</v>
      </c>
      <c r="C1601" t="str">
        <f>IFERROR(VLOOKUP(B1601,Players!$A$2:$E$251,2,FALSE),"")</f>
        <v>Nandre Burger</v>
      </c>
      <c r="D1601" t="str">
        <f>IFERROR(VLOOKUP(B1601,Players!$A$2:$E$251,3,FALSE),"")</f>
        <v>BWL</v>
      </c>
      <c r="E1601" t="str">
        <f>IFERROR(VLOOKUP(B1601,Players!$A$2:$E$251,4,FALSE),"")</f>
        <v>RR</v>
      </c>
      <c r="F1601">
        <f>IFERROR(VLOOKUP(B1601,Players!$A$2:$E$251,5,FALSE),"")</f>
        <v>0</v>
      </c>
      <c r="H1601" t="s">
        <v>888</v>
      </c>
    </row>
    <row r="1602" spans="1:8" x14ac:dyDescent="0.2">
      <c r="A1602" t="s">
        <v>727</v>
      </c>
      <c r="B1602" t="s">
        <v>311</v>
      </c>
      <c r="C1602" t="str">
        <f>IFERROR(VLOOKUP(B1602,Players!$A$2:$E$251,2,FALSE),"")</f>
        <v>Rohit Sharma</v>
      </c>
      <c r="D1602" t="str">
        <f>IFERROR(VLOOKUP(B1602,Players!$A$2:$E$251,3,FALSE),"")</f>
        <v>BAT</v>
      </c>
      <c r="E1602" t="str">
        <f>IFERROR(VLOOKUP(B1602,Players!$A$2:$E$251,4,FALSE),"")</f>
        <v>MI</v>
      </c>
      <c r="F1602">
        <f>IFERROR(VLOOKUP(B1602,Players!$A$2:$E$251,5,FALSE),"")</f>
        <v>0</v>
      </c>
      <c r="H1602" t="s">
        <v>886</v>
      </c>
    </row>
    <row r="1603" spans="1:8" x14ac:dyDescent="0.2">
      <c r="A1603" t="s">
        <v>727</v>
      </c>
      <c r="B1603" t="s">
        <v>315</v>
      </c>
      <c r="C1603" t="str">
        <f>IFERROR(VLOOKUP(B1603,Players!$A$2:$E$251,2,FALSE),"")</f>
        <v>Surya Kumar Yadav</v>
      </c>
      <c r="D1603" t="str">
        <f>IFERROR(VLOOKUP(B1603,Players!$A$2:$E$251,3,FALSE),"")</f>
        <v>BAT</v>
      </c>
      <c r="E1603" t="str">
        <f>IFERROR(VLOOKUP(B1603,Players!$A$2:$E$251,4,FALSE),"")</f>
        <v>MI</v>
      </c>
      <c r="F1603">
        <f>IFERROR(VLOOKUP(B1603,Players!$A$2:$E$251,5,FALSE),"")</f>
        <v>0</v>
      </c>
      <c r="H1603" t="s">
        <v>886</v>
      </c>
    </row>
    <row r="1604" spans="1:8" x14ac:dyDescent="0.2">
      <c r="A1604" t="s">
        <v>727</v>
      </c>
      <c r="B1604" t="s">
        <v>317</v>
      </c>
      <c r="C1604" t="str">
        <f>IFERROR(VLOOKUP(B1604,Players!$A$2:$E$251,2,FALSE),"")</f>
        <v>Robin Minz</v>
      </c>
      <c r="D1604" t="str">
        <f>IFERROR(VLOOKUP(B1604,Players!$A$2:$E$251,3,FALSE),"")</f>
        <v>WK</v>
      </c>
      <c r="E1604" t="str">
        <f>IFERROR(VLOOKUP(B1604,Players!$A$2:$E$251,4,FALSE),"")</f>
        <v>MI</v>
      </c>
      <c r="F1604">
        <f>IFERROR(VLOOKUP(B1604,Players!$A$2:$E$251,5,FALSE),"")</f>
        <v>0</v>
      </c>
      <c r="H1604" t="s">
        <v>886</v>
      </c>
    </row>
    <row r="1605" spans="1:8" x14ac:dyDescent="0.2">
      <c r="A1605" t="s">
        <v>727</v>
      </c>
      <c r="B1605" t="s">
        <v>319</v>
      </c>
      <c r="C1605" t="str">
        <f>IFERROR(VLOOKUP(B1605,Players!$A$2:$E$251,2,FALSE),"")</f>
        <v>Sherfane Rutherford</v>
      </c>
      <c r="D1605" t="str">
        <f>IFERROR(VLOOKUP(B1605,Players!$A$2:$E$251,3,FALSE),"")</f>
        <v>BAT</v>
      </c>
      <c r="E1605" t="str">
        <f>IFERROR(VLOOKUP(B1605,Players!$A$2:$E$251,4,FALSE),"")</f>
        <v>MI</v>
      </c>
      <c r="F1605">
        <f>IFERROR(VLOOKUP(B1605,Players!$A$2:$E$251,5,FALSE),"")</f>
        <v>0</v>
      </c>
      <c r="H1605" t="s">
        <v>886</v>
      </c>
    </row>
    <row r="1606" spans="1:8" x14ac:dyDescent="0.2">
      <c r="A1606" t="s">
        <v>727</v>
      </c>
      <c r="B1606" t="s">
        <v>321</v>
      </c>
      <c r="C1606" t="str">
        <f>IFERROR(VLOOKUP(B1606,Players!$A$2:$E$251,2,FALSE),"")</f>
        <v>Ryan Rickelton</v>
      </c>
      <c r="D1606" t="str">
        <f>IFERROR(VLOOKUP(B1606,Players!$A$2:$E$251,3,FALSE),"")</f>
        <v>WK</v>
      </c>
      <c r="E1606" t="str">
        <f>IFERROR(VLOOKUP(B1606,Players!$A$2:$E$251,4,FALSE),"")</f>
        <v>MI</v>
      </c>
      <c r="F1606">
        <f>IFERROR(VLOOKUP(B1606,Players!$A$2:$E$251,5,FALSE),"")</f>
        <v>0</v>
      </c>
      <c r="H1606" t="s">
        <v>886</v>
      </c>
    </row>
    <row r="1607" spans="1:8" x14ac:dyDescent="0.2">
      <c r="A1607" t="s">
        <v>727</v>
      </c>
      <c r="B1607" t="s">
        <v>323</v>
      </c>
      <c r="C1607" t="str">
        <f>IFERROR(VLOOKUP(B1607,Players!$A$2:$E$251,2,FALSE),"")</f>
        <v>Quinton de Kock</v>
      </c>
      <c r="D1607" t="str">
        <f>IFERROR(VLOOKUP(B1607,Players!$A$2:$E$251,3,FALSE),"")</f>
        <v>WK</v>
      </c>
      <c r="E1607" t="str">
        <f>IFERROR(VLOOKUP(B1607,Players!$A$2:$E$251,4,FALSE),"")</f>
        <v>MI</v>
      </c>
      <c r="F1607">
        <f>IFERROR(VLOOKUP(B1607,Players!$A$2:$E$251,5,FALSE),"")</f>
        <v>0</v>
      </c>
      <c r="H1607" t="s">
        <v>886</v>
      </c>
    </row>
    <row r="1608" spans="1:8" x14ac:dyDescent="0.2">
      <c r="A1608" t="s">
        <v>727</v>
      </c>
      <c r="B1608" t="s">
        <v>325</v>
      </c>
      <c r="C1608" t="str">
        <f>IFERROR(VLOOKUP(B1608,Players!$A$2:$E$251,2,FALSE),"")</f>
        <v>Danish Malewar</v>
      </c>
      <c r="D1608" t="str">
        <f>IFERROR(VLOOKUP(B1608,Players!$A$2:$E$251,3,FALSE),"")</f>
        <v>BAT</v>
      </c>
      <c r="E1608" t="str">
        <f>IFERROR(VLOOKUP(B1608,Players!$A$2:$E$251,4,FALSE),"")</f>
        <v>MI</v>
      </c>
      <c r="F1608">
        <f>IFERROR(VLOOKUP(B1608,Players!$A$2:$E$251,5,FALSE),"")</f>
        <v>0</v>
      </c>
      <c r="H1608" t="s">
        <v>886</v>
      </c>
    </row>
    <row r="1609" spans="1:8" x14ac:dyDescent="0.2">
      <c r="A1609" t="s">
        <v>727</v>
      </c>
      <c r="B1609" t="s">
        <v>327</v>
      </c>
      <c r="C1609" t="str">
        <f>IFERROR(VLOOKUP(B1609,Players!$A$2:$E$251,2,FALSE),"")</f>
        <v>N. Tilak Varma</v>
      </c>
      <c r="D1609" t="str">
        <f>IFERROR(VLOOKUP(B1609,Players!$A$2:$E$251,3,FALSE),"")</f>
        <v>BAT</v>
      </c>
      <c r="E1609" t="str">
        <f>IFERROR(VLOOKUP(B1609,Players!$A$2:$E$251,4,FALSE),"")</f>
        <v>MI</v>
      </c>
      <c r="F1609">
        <f>IFERROR(VLOOKUP(B1609,Players!$A$2:$E$251,5,FALSE),"")</f>
        <v>0</v>
      </c>
      <c r="H1609" t="s">
        <v>886</v>
      </c>
    </row>
    <row r="1610" spans="1:8" x14ac:dyDescent="0.2">
      <c r="A1610" t="s">
        <v>727</v>
      </c>
      <c r="B1610" t="s">
        <v>329</v>
      </c>
      <c r="C1610" t="str">
        <f>IFERROR(VLOOKUP(B1610,Players!$A$2:$E$251,2,FALSE),"")</f>
        <v>Hardik Pandya</v>
      </c>
      <c r="D1610" t="str">
        <f>IFERROR(VLOOKUP(B1610,Players!$A$2:$E$251,3,FALSE),"")</f>
        <v>AR</v>
      </c>
      <c r="E1610" t="str">
        <f>IFERROR(VLOOKUP(B1610,Players!$A$2:$E$251,4,FALSE),"")</f>
        <v>MI</v>
      </c>
      <c r="F1610">
        <f>IFERROR(VLOOKUP(B1610,Players!$A$2:$E$251,5,FALSE),"")</f>
        <v>0</v>
      </c>
      <c r="H1610" t="s">
        <v>886</v>
      </c>
    </row>
    <row r="1611" spans="1:8" x14ac:dyDescent="0.2">
      <c r="A1611" t="s">
        <v>727</v>
      </c>
      <c r="B1611" t="s">
        <v>331</v>
      </c>
      <c r="C1611" t="str">
        <f>IFERROR(VLOOKUP(B1611,Players!$A$2:$E$251,2,FALSE),"")</f>
        <v>Naman Dhir</v>
      </c>
      <c r="D1611" t="str">
        <f>IFERROR(VLOOKUP(B1611,Players!$A$2:$E$251,3,FALSE),"")</f>
        <v>AR</v>
      </c>
      <c r="E1611" t="str">
        <f>IFERROR(VLOOKUP(B1611,Players!$A$2:$E$251,4,FALSE),"")</f>
        <v>MI</v>
      </c>
      <c r="F1611">
        <f>IFERROR(VLOOKUP(B1611,Players!$A$2:$E$251,5,FALSE),"")</f>
        <v>0</v>
      </c>
      <c r="H1611" t="s">
        <v>886</v>
      </c>
    </row>
    <row r="1612" spans="1:8" x14ac:dyDescent="0.2">
      <c r="A1612" t="s">
        <v>727</v>
      </c>
      <c r="B1612" t="s">
        <v>333</v>
      </c>
      <c r="C1612" t="str">
        <f>IFERROR(VLOOKUP(B1612,Players!$A$2:$E$251,2,FALSE),"")</f>
        <v>Mitchell Santner</v>
      </c>
      <c r="D1612" t="str">
        <f>IFERROR(VLOOKUP(B1612,Players!$A$2:$E$251,3,FALSE),"")</f>
        <v>AR</v>
      </c>
      <c r="E1612" t="str">
        <f>IFERROR(VLOOKUP(B1612,Players!$A$2:$E$251,4,FALSE),"")</f>
        <v>MI</v>
      </c>
      <c r="F1612">
        <f>IFERROR(VLOOKUP(B1612,Players!$A$2:$E$251,5,FALSE),"")</f>
        <v>0</v>
      </c>
      <c r="H1612" t="s">
        <v>886</v>
      </c>
    </row>
    <row r="1613" spans="1:8" x14ac:dyDescent="0.2">
      <c r="A1613" t="s">
        <v>727</v>
      </c>
      <c r="B1613" t="s">
        <v>335</v>
      </c>
      <c r="C1613" t="str">
        <f>IFERROR(VLOOKUP(B1613,Players!$A$2:$E$251,2,FALSE),"")</f>
        <v>Raj Angad Bawa</v>
      </c>
      <c r="D1613" t="str">
        <f>IFERROR(VLOOKUP(B1613,Players!$A$2:$E$251,3,FALSE),"")</f>
        <v>AR</v>
      </c>
      <c r="E1613" t="str">
        <f>IFERROR(VLOOKUP(B1613,Players!$A$2:$E$251,4,FALSE),"")</f>
        <v>MI</v>
      </c>
      <c r="F1613">
        <f>IFERROR(VLOOKUP(B1613,Players!$A$2:$E$251,5,FALSE),"")</f>
        <v>0</v>
      </c>
      <c r="H1613" t="s">
        <v>886</v>
      </c>
    </row>
    <row r="1614" spans="1:8" x14ac:dyDescent="0.2">
      <c r="A1614" t="s">
        <v>727</v>
      </c>
      <c r="B1614" t="s">
        <v>337</v>
      </c>
      <c r="C1614" t="str">
        <f>IFERROR(VLOOKUP(B1614,Players!$A$2:$E$251,2,FALSE),"")</f>
        <v>Atharva Ankolekar</v>
      </c>
      <c r="D1614" t="str">
        <f>IFERROR(VLOOKUP(B1614,Players!$A$2:$E$251,3,FALSE),"")</f>
        <v>AR</v>
      </c>
      <c r="E1614" t="str">
        <f>IFERROR(VLOOKUP(B1614,Players!$A$2:$E$251,4,FALSE),"")</f>
        <v>MI</v>
      </c>
      <c r="F1614">
        <f>IFERROR(VLOOKUP(B1614,Players!$A$2:$E$251,5,FALSE),"")</f>
        <v>0</v>
      </c>
      <c r="H1614" t="s">
        <v>886</v>
      </c>
    </row>
    <row r="1615" spans="1:8" x14ac:dyDescent="0.2">
      <c r="A1615" t="s">
        <v>727</v>
      </c>
      <c r="B1615" t="s">
        <v>339</v>
      </c>
      <c r="C1615" t="str">
        <f>IFERROR(VLOOKUP(B1615,Players!$A$2:$E$251,2,FALSE),"")</f>
        <v>Mayank Rawat</v>
      </c>
      <c r="D1615" t="str">
        <f>IFERROR(VLOOKUP(B1615,Players!$A$2:$E$251,3,FALSE),"")</f>
        <v>AR</v>
      </c>
      <c r="E1615" t="str">
        <f>IFERROR(VLOOKUP(B1615,Players!$A$2:$E$251,4,FALSE),"")</f>
        <v>MI</v>
      </c>
      <c r="F1615">
        <f>IFERROR(VLOOKUP(B1615,Players!$A$2:$E$251,5,FALSE),"")</f>
        <v>0</v>
      </c>
      <c r="H1615" t="s">
        <v>886</v>
      </c>
    </row>
    <row r="1616" spans="1:8" x14ac:dyDescent="0.2">
      <c r="A1616" t="s">
        <v>727</v>
      </c>
      <c r="B1616" t="s">
        <v>341</v>
      </c>
      <c r="C1616" t="str">
        <f>IFERROR(VLOOKUP(B1616,Players!$A$2:$E$251,2,FALSE),"")</f>
        <v>Corbin Bosch</v>
      </c>
      <c r="D1616" t="str">
        <f>IFERROR(VLOOKUP(B1616,Players!$A$2:$E$251,3,FALSE),"")</f>
        <v>AR</v>
      </c>
      <c r="E1616" t="str">
        <f>IFERROR(VLOOKUP(B1616,Players!$A$2:$E$251,4,FALSE),"")</f>
        <v>MI</v>
      </c>
      <c r="F1616">
        <f>IFERROR(VLOOKUP(B1616,Players!$A$2:$E$251,5,FALSE),"")</f>
        <v>0</v>
      </c>
      <c r="H1616" t="s">
        <v>886</v>
      </c>
    </row>
    <row r="1617" spans="1:8" x14ac:dyDescent="0.2">
      <c r="A1617" t="s">
        <v>727</v>
      </c>
      <c r="B1617" t="s">
        <v>343</v>
      </c>
      <c r="C1617" t="str">
        <f>IFERROR(VLOOKUP(B1617,Players!$A$2:$E$251,2,FALSE),"")</f>
        <v>Will Jacks</v>
      </c>
      <c r="D1617" t="str">
        <f>IFERROR(VLOOKUP(B1617,Players!$A$2:$E$251,3,FALSE),"")</f>
        <v>AR</v>
      </c>
      <c r="E1617" t="str">
        <f>IFERROR(VLOOKUP(B1617,Players!$A$2:$E$251,4,FALSE),"")</f>
        <v>MI</v>
      </c>
      <c r="F1617">
        <f>IFERROR(VLOOKUP(B1617,Players!$A$2:$E$251,5,FALSE),"")</f>
        <v>0</v>
      </c>
      <c r="H1617" t="s">
        <v>886</v>
      </c>
    </row>
    <row r="1618" spans="1:8" x14ac:dyDescent="0.2">
      <c r="A1618" t="s">
        <v>727</v>
      </c>
      <c r="B1618" t="s">
        <v>345</v>
      </c>
      <c r="C1618" t="str">
        <f>IFERROR(VLOOKUP(B1618,Players!$A$2:$E$251,2,FALSE),"")</f>
        <v>Shardul Thakur</v>
      </c>
      <c r="D1618" t="str">
        <f>IFERROR(VLOOKUP(B1618,Players!$A$2:$E$251,3,FALSE),"")</f>
        <v>AR</v>
      </c>
      <c r="E1618" t="str">
        <f>IFERROR(VLOOKUP(B1618,Players!$A$2:$E$251,4,FALSE),"")</f>
        <v>MI</v>
      </c>
      <c r="F1618">
        <f>IFERROR(VLOOKUP(B1618,Players!$A$2:$E$251,5,FALSE),"")</f>
        <v>0</v>
      </c>
      <c r="H1618" t="s">
        <v>886</v>
      </c>
    </row>
    <row r="1619" spans="1:8" x14ac:dyDescent="0.2">
      <c r="A1619" t="s">
        <v>727</v>
      </c>
      <c r="B1619" t="s">
        <v>347</v>
      </c>
      <c r="C1619" t="str">
        <f>IFERROR(VLOOKUP(B1619,Players!$A$2:$E$251,2,FALSE),"")</f>
        <v>Trent Boult</v>
      </c>
      <c r="D1619" t="str">
        <f>IFERROR(VLOOKUP(B1619,Players!$A$2:$E$251,3,FALSE),"")</f>
        <v>BWL</v>
      </c>
      <c r="E1619" t="str">
        <f>IFERROR(VLOOKUP(B1619,Players!$A$2:$E$251,4,FALSE),"")</f>
        <v>MI</v>
      </c>
      <c r="F1619">
        <f>IFERROR(VLOOKUP(B1619,Players!$A$2:$E$251,5,FALSE),"")</f>
        <v>0</v>
      </c>
      <c r="H1619" t="s">
        <v>886</v>
      </c>
    </row>
    <row r="1620" spans="1:8" x14ac:dyDescent="0.2">
      <c r="A1620" t="s">
        <v>727</v>
      </c>
      <c r="B1620" t="s">
        <v>349</v>
      </c>
      <c r="C1620" t="str">
        <f>IFERROR(VLOOKUP(B1620,Players!$A$2:$E$251,2,FALSE),"")</f>
        <v>Mayank Markande</v>
      </c>
      <c r="D1620" t="str">
        <f>IFERROR(VLOOKUP(B1620,Players!$A$2:$E$251,3,FALSE),"")</f>
        <v>BWL</v>
      </c>
      <c r="E1620" t="str">
        <f>IFERROR(VLOOKUP(B1620,Players!$A$2:$E$251,4,FALSE),"")</f>
        <v>MI</v>
      </c>
      <c r="F1620">
        <f>IFERROR(VLOOKUP(B1620,Players!$A$2:$E$251,5,FALSE),"")</f>
        <v>0</v>
      </c>
      <c r="H1620" t="s">
        <v>886</v>
      </c>
    </row>
    <row r="1621" spans="1:8" x14ac:dyDescent="0.2">
      <c r="A1621" t="s">
        <v>727</v>
      </c>
      <c r="B1621" t="s">
        <v>351</v>
      </c>
      <c r="C1621" t="str">
        <f>IFERROR(VLOOKUP(B1621,Players!$A$2:$E$251,2,FALSE),"")</f>
        <v>Deepak Chahar</v>
      </c>
      <c r="D1621" t="str">
        <f>IFERROR(VLOOKUP(B1621,Players!$A$2:$E$251,3,FALSE),"")</f>
        <v>BWL</v>
      </c>
      <c r="E1621" t="str">
        <f>IFERROR(VLOOKUP(B1621,Players!$A$2:$E$251,4,FALSE),"")</f>
        <v>MI</v>
      </c>
      <c r="F1621">
        <f>IFERROR(VLOOKUP(B1621,Players!$A$2:$E$251,5,FALSE),"")</f>
        <v>0</v>
      </c>
      <c r="H1621" t="s">
        <v>886</v>
      </c>
    </row>
    <row r="1622" spans="1:8" x14ac:dyDescent="0.2">
      <c r="A1622" t="s">
        <v>727</v>
      </c>
      <c r="B1622" t="s">
        <v>353</v>
      </c>
      <c r="C1622" t="str">
        <f>IFERROR(VLOOKUP(B1622,Players!$A$2:$E$251,2,FALSE),"")</f>
        <v>Ashwani Kumar</v>
      </c>
      <c r="D1622" t="str">
        <f>IFERROR(VLOOKUP(B1622,Players!$A$2:$E$251,3,FALSE),"")</f>
        <v>BWL</v>
      </c>
      <c r="E1622" t="str">
        <f>IFERROR(VLOOKUP(B1622,Players!$A$2:$E$251,4,FALSE),"")</f>
        <v>MI</v>
      </c>
      <c r="F1622">
        <f>IFERROR(VLOOKUP(B1622,Players!$A$2:$E$251,5,FALSE),"")</f>
        <v>0</v>
      </c>
      <c r="H1622" t="s">
        <v>886</v>
      </c>
    </row>
    <row r="1623" spans="1:8" x14ac:dyDescent="0.2">
      <c r="A1623" t="s">
        <v>727</v>
      </c>
      <c r="B1623" t="s">
        <v>355</v>
      </c>
      <c r="C1623" t="str">
        <f>IFERROR(VLOOKUP(B1623,Players!$A$2:$E$251,2,FALSE),"")</f>
        <v>Raghu Sharma</v>
      </c>
      <c r="D1623" t="str">
        <f>IFERROR(VLOOKUP(B1623,Players!$A$2:$E$251,3,FALSE),"")</f>
        <v>BWL</v>
      </c>
      <c r="E1623" t="str">
        <f>IFERROR(VLOOKUP(B1623,Players!$A$2:$E$251,4,FALSE),"")</f>
        <v>MI</v>
      </c>
      <c r="F1623">
        <f>IFERROR(VLOOKUP(B1623,Players!$A$2:$E$251,5,FALSE),"")</f>
        <v>0</v>
      </c>
      <c r="H1623" t="s">
        <v>886</v>
      </c>
    </row>
    <row r="1624" spans="1:8" x14ac:dyDescent="0.2">
      <c r="A1624" t="s">
        <v>727</v>
      </c>
      <c r="B1624" t="s">
        <v>357</v>
      </c>
      <c r="C1624" t="str">
        <f>IFERROR(VLOOKUP(B1624,Players!$A$2:$E$251,2,FALSE),"")</f>
        <v>Mohammad Izhar</v>
      </c>
      <c r="D1624" t="str">
        <f>IFERROR(VLOOKUP(B1624,Players!$A$2:$E$251,3,FALSE),"")</f>
        <v>BWL</v>
      </c>
      <c r="E1624" t="str">
        <f>IFERROR(VLOOKUP(B1624,Players!$A$2:$E$251,4,FALSE),"")</f>
        <v>MI</v>
      </c>
      <c r="F1624">
        <f>IFERROR(VLOOKUP(B1624,Players!$A$2:$E$251,5,FALSE),"")</f>
        <v>0</v>
      </c>
      <c r="H1624" t="s">
        <v>886</v>
      </c>
    </row>
    <row r="1625" spans="1:8" x14ac:dyDescent="0.2">
      <c r="A1625" t="s">
        <v>727</v>
      </c>
      <c r="B1625" t="s">
        <v>359</v>
      </c>
      <c r="C1625" t="str">
        <f>IFERROR(VLOOKUP(B1625,Players!$A$2:$E$251,2,FALSE),"")</f>
        <v>Allah Ghazanfar</v>
      </c>
      <c r="D1625" t="str">
        <f>IFERROR(VLOOKUP(B1625,Players!$A$2:$E$251,3,FALSE),"")</f>
        <v>BWL</v>
      </c>
      <c r="E1625" t="str">
        <f>IFERROR(VLOOKUP(B1625,Players!$A$2:$E$251,4,FALSE),"")</f>
        <v>MI</v>
      </c>
      <c r="F1625">
        <f>IFERROR(VLOOKUP(B1625,Players!$A$2:$E$251,5,FALSE),"")</f>
        <v>0</v>
      </c>
      <c r="H1625" t="s">
        <v>886</v>
      </c>
    </row>
    <row r="1626" spans="1:8" x14ac:dyDescent="0.2">
      <c r="A1626" t="s">
        <v>727</v>
      </c>
      <c r="B1626" t="s">
        <v>361</v>
      </c>
      <c r="C1626" t="str">
        <f>IFERROR(VLOOKUP(B1626,Players!$A$2:$E$251,2,FALSE),"")</f>
        <v>Jasprit Bumrah</v>
      </c>
      <c r="D1626" t="str">
        <f>IFERROR(VLOOKUP(B1626,Players!$A$2:$E$251,3,FALSE),"")</f>
        <v>BWL</v>
      </c>
      <c r="E1626" t="str">
        <f>IFERROR(VLOOKUP(B1626,Players!$A$2:$E$251,4,FALSE),"")</f>
        <v>MI</v>
      </c>
      <c r="F1626">
        <f>IFERROR(VLOOKUP(B1626,Players!$A$2:$E$251,5,FALSE),"")</f>
        <v>0</v>
      </c>
      <c r="H1626" t="s">
        <v>886</v>
      </c>
    </row>
    <row r="1627" spans="1:8" x14ac:dyDescent="0.2">
      <c r="A1627" t="s">
        <v>727</v>
      </c>
      <c r="B1627" t="s">
        <v>47</v>
      </c>
      <c r="C1627" t="str">
        <f>IFERROR(VLOOKUP(B1627,Players!$A$2:$E$251,2,FALSE),"")</f>
        <v>Ruturaj Gaikwad</v>
      </c>
      <c r="D1627" t="str">
        <f>IFERROR(VLOOKUP(B1627,Players!$A$2:$E$251,3,FALSE),"")</f>
        <v>BAT</v>
      </c>
      <c r="E1627" t="str">
        <f>IFERROR(VLOOKUP(B1627,Players!$A$2:$E$251,4,FALSE),"")</f>
        <v>CSK</v>
      </c>
      <c r="F1627">
        <f>IFERROR(VLOOKUP(B1627,Players!$A$2:$E$251,5,FALSE),"")</f>
        <v>0</v>
      </c>
      <c r="H1627" t="s">
        <v>889</v>
      </c>
    </row>
    <row r="1628" spans="1:8" x14ac:dyDescent="0.2">
      <c r="A1628" t="s">
        <v>727</v>
      </c>
      <c r="B1628" t="s">
        <v>52</v>
      </c>
      <c r="C1628" t="str">
        <f>IFERROR(VLOOKUP(B1628,Players!$A$2:$E$251,2,FALSE),"")</f>
        <v>MS Dhoni</v>
      </c>
      <c r="D1628" t="str">
        <f>IFERROR(VLOOKUP(B1628,Players!$A$2:$E$251,3,FALSE),"")</f>
        <v>WK</v>
      </c>
      <c r="E1628" t="str">
        <f>IFERROR(VLOOKUP(B1628,Players!$A$2:$E$251,4,FALSE),"")</f>
        <v>CSK</v>
      </c>
      <c r="F1628">
        <f>IFERROR(VLOOKUP(B1628,Players!$A$2:$E$251,5,FALSE),"")</f>
        <v>0</v>
      </c>
      <c r="H1628" t="s">
        <v>889</v>
      </c>
    </row>
    <row r="1629" spans="1:8" x14ac:dyDescent="0.2">
      <c r="A1629" t="s">
        <v>727</v>
      </c>
      <c r="B1629" t="s">
        <v>55</v>
      </c>
      <c r="C1629" t="str">
        <f>IFERROR(VLOOKUP(B1629,Players!$A$2:$E$251,2,FALSE),"")</f>
        <v>Sanju Samson</v>
      </c>
      <c r="D1629" t="str">
        <f>IFERROR(VLOOKUP(B1629,Players!$A$2:$E$251,3,FALSE),"")</f>
        <v>WK</v>
      </c>
      <c r="E1629" t="str">
        <f>IFERROR(VLOOKUP(B1629,Players!$A$2:$E$251,4,FALSE),"")</f>
        <v>CSK</v>
      </c>
      <c r="F1629">
        <f>IFERROR(VLOOKUP(B1629,Players!$A$2:$E$251,5,FALSE),"")</f>
        <v>0</v>
      </c>
      <c r="H1629" t="s">
        <v>889</v>
      </c>
    </row>
    <row r="1630" spans="1:8" x14ac:dyDescent="0.2">
      <c r="A1630" t="s">
        <v>727</v>
      </c>
      <c r="B1630" t="s">
        <v>57</v>
      </c>
      <c r="C1630" t="str">
        <f>IFERROR(VLOOKUP(B1630,Players!$A$2:$E$251,2,FALSE),"")</f>
        <v>Dewald Brevis</v>
      </c>
      <c r="D1630" t="str">
        <f>IFERROR(VLOOKUP(B1630,Players!$A$2:$E$251,3,FALSE),"")</f>
        <v>BAT</v>
      </c>
      <c r="E1630" t="str">
        <f>IFERROR(VLOOKUP(B1630,Players!$A$2:$E$251,4,FALSE),"")</f>
        <v>CSK</v>
      </c>
      <c r="F1630">
        <f>IFERROR(VLOOKUP(B1630,Players!$A$2:$E$251,5,FALSE),"")</f>
        <v>0</v>
      </c>
      <c r="H1630" t="s">
        <v>889</v>
      </c>
    </row>
    <row r="1631" spans="1:8" x14ac:dyDescent="0.2">
      <c r="A1631" t="s">
        <v>727</v>
      </c>
      <c r="B1631" t="s">
        <v>59</v>
      </c>
      <c r="C1631" t="str">
        <f>IFERROR(VLOOKUP(B1631,Players!$A$2:$E$251,2,FALSE),"")</f>
        <v>Ayush Mhatre</v>
      </c>
      <c r="D1631" t="str">
        <f>IFERROR(VLOOKUP(B1631,Players!$A$2:$E$251,3,FALSE),"")</f>
        <v>BAT</v>
      </c>
      <c r="E1631" t="str">
        <f>IFERROR(VLOOKUP(B1631,Players!$A$2:$E$251,4,FALSE),"")</f>
        <v>CSK</v>
      </c>
      <c r="F1631">
        <f>IFERROR(VLOOKUP(B1631,Players!$A$2:$E$251,5,FALSE),"")</f>
        <v>0</v>
      </c>
      <c r="H1631" t="s">
        <v>889</v>
      </c>
    </row>
    <row r="1632" spans="1:8" x14ac:dyDescent="0.2">
      <c r="A1632" t="s">
        <v>727</v>
      </c>
      <c r="B1632" t="s">
        <v>61</v>
      </c>
      <c r="C1632" t="str">
        <f>IFERROR(VLOOKUP(B1632,Players!$A$2:$E$251,2,FALSE),"")</f>
        <v>Kartik Sharma</v>
      </c>
      <c r="D1632" t="str">
        <f>IFERROR(VLOOKUP(B1632,Players!$A$2:$E$251,3,FALSE),"")</f>
        <v>WK</v>
      </c>
      <c r="E1632" t="str">
        <f>IFERROR(VLOOKUP(B1632,Players!$A$2:$E$251,4,FALSE),"")</f>
        <v>CSK</v>
      </c>
      <c r="F1632">
        <f>IFERROR(VLOOKUP(B1632,Players!$A$2:$E$251,5,FALSE),"")</f>
        <v>0</v>
      </c>
      <c r="H1632" t="s">
        <v>889</v>
      </c>
    </row>
    <row r="1633" spans="1:8" x14ac:dyDescent="0.2">
      <c r="A1633" t="s">
        <v>727</v>
      </c>
      <c r="B1633" t="s">
        <v>63</v>
      </c>
      <c r="C1633" t="str">
        <f>IFERROR(VLOOKUP(B1633,Players!$A$2:$E$251,2,FALSE),"")</f>
        <v>Sarfaraz Khan</v>
      </c>
      <c r="D1633" t="str">
        <f>IFERROR(VLOOKUP(B1633,Players!$A$2:$E$251,3,FALSE),"")</f>
        <v>BAT</v>
      </c>
      <c r="E1633" t="str">
        <f>IFERROR(VLOOKUP(B1633,Players!$A$2:$E$251,4,FALSE),"")</f>
        <v>CSK</v>
      </c>
      <c r="F1633">
        <f>IFERROR(VLOOKUP(B1633,Players!$A$2:$E$251,5,FALSE),"")</f>
        <v>0</v>
      </c>
      <c r="H1633" t="s">
        <v>889</v>
      </c>
    </row>
    <row r="1634" spans="1:8" x14ac:dyDescent="0.2">
      <c r="A1634" t="s">
        <v>727</v>
      </c>
      <c r="B1634" t="s">
        <v>65</v>
      </c>
      <c r="C1634" t="str">
        <f>IFERROR(VLOOKUP(B1634,Players!$A$2:$E$251,2,FALSE),"")</f>
        <v>Urvil Patel</v>
      </c>
      <c r="D1634" t="str">
        <f>IFERROR(VLOOKUP(B1634,Players!$A$2:$E$251,3,FALSE),"")</f>
        <v>WK</v>
      </c>
      <c r="E1634" t="str">
        <f>IFERROR(VLOOKUP(B1634,Players!$A$2:$E$251,4,FALSE),"")</f>
        <v>CSK</v>
      </c>
      <c r="F1634">
        <f>IFERROR(VLOOKUP(B1634,Players!$A$2:$E$251,5,FALSE),"")</f>
        <v>0</v>
      </c>
      <c r="H1634" t="s">
        <v>889</v>
      </c>
    </row>
    <row r="1635" spans="1:8" x14ac:dyDescent="0.2">
      <c r="A1635" t="s">
        <v>727</v>
      </c>
      <c r="B1635" t="s">
        <v>67</v>
      </c>
      <c r="C1635" t="str">
        <f>IFERROR(VLOOKUP(B1635,Players!$A$2:$E$251,2,FALSE),"")</f>
        <v>Jamie Overton</v>
      </c>
      <c r="D1635" t="str">
        <f>IFERROR(VLOOKUP(B1635,Players!$A$2:$E$251,3,FALSE),"")</f>
        <v>AR</v>
      </c>
      <c r="E1635" t="str">
        <f>IFERROR(VLOOKUP(B1635,Players!$A$2:$E$251,4,FALSE),"")</f>
        <v>CSK</v>
      </c>
      <c r="F1635">
        <f>IFERROR(VLOOKUP(B1635,Players!$A$2:$E$251,5,FALSE),"")</f>
        <v>0</v>
      </c>
      <c r="H1635" t="s">
        <v>889</v>
      </c>
    </row>
    <row r="1636" spans="1:8" x14ac:dyDescent="0.2">
      <c r="A1636" t="s">
        <v>727</v>
      </c>
      <c r="B1636" t="s">
        <v>70</v>
      </c>
      <c r="C1636" t="str">
        <f>IFERROR(VLOOKUP(B1636,Players!$A$2:$E$251,2,FALSE),"")</f>
        <v>Ramakrishna Ghosh</v>
      </c>
      <c r="D1636" t="str">
        <f>IFERROR(VLOOKUP(B1636,Players!$A$2:$E$251,3,FALSE),"")</f>
        <v>AR</v>
      </c>
      <c r="E1636" t="str">
        <f>IFERROR(VLOOKUP(B1636,Players!$A$2:$E$251,4,FALSE),"")</f>
        <v>CSK</v>
      </c>
      <c r="F1636">
        <f>IFERROR(VLOOKUP(B1636,Players!$A$2:$E$251,5,FALSE),"")</f>
        <v>0</v>
      </c>
      <c r="H1636" t="s">
        <v>889</v>
      </c>
    </row>
    <row r="1637" spans="1:8" x14ac:dyDescent="0.2">
      <c r="A1637" t="s">
        <v>727</v>
      </c>
      <c r="B1637" t="s">
        <v>72</v>
      </c>
      <c r="C1637" t="str">
        <f>IFERROR(VLOOKUP(B1637,Players!$A$2:$E$251,2,FALSE),"")</f>
        <v>Prashant Veer</v>
      </c>
      <c r="D1637" t="str">
        <f>IFERROR(VLOOKUP(B1637,Players!$A$2:$E$251,3,FALSE),"")</f>
        <v>AR</v>
      </c>
      <c r="E1637" t="str">
        <f>IFERROR(VLOOKUP(B1637,Players!$A$2:$E$251,4,FALSE),"")</f>
        <v>CSK</v>
      </c>
      <c r="F1637">
        <f>IFERROR(VLOOKUP(B1637,Players!$A$2:$E$251,5,FALSE),"")</f>
        <v>0</v>
      </c>
      <c r="H1637" t="s">
        <v>889</v>
      </c>
    </row>
    <row r="1638" spans="1:8" x14ac:dyDescent="0.2">
      <c r="A1638" t="s">
        <v>727</v>
      </c>
      <c r="B1638" t="s">
        <v>74</v>
      </c>
      <c r="C1638" t="str">
        <f>IFERROR(VLOOKUP(B1638,Players!$A$2:$E$251,2,FALSE),"")</f>
        <v>Matthew William Short</v>
      </c>
      <c r="D1638" t="str">
        <f>IFERROR(VLOOKUP(B1638,Players!$A$2:$E$251,3,FALSE),"")</f>
        <v>AR</v>
      </c>
      <c r="E1638" t="str">
        <f>IFERROR(VLOOKUP(B1638,Players!$A$2:$E$251,4,FALSE),"")</f>
        <v>CSK</v>
      </c>
      <c r="F1638">
        <f>IFERROR(VLOOKUP(B1638,Players!$A$2:$E$251,5,FALSE),"")</f>
        <v>0</v>
      </c>
      <c r="H1638" t="s">
        <v>889</v>
      </c>
    </row>
    <row r="1639" spans="1:8" x14ac:dyDescent="0.2">
      <c r="A1639" t="s">
        <v>727</v>
      </c>
      <c r="B1639" t="s">
        <v>76</v>
      </c>
      <c r="C1639" t="str">
        <f>IFERROR(VLOOKUP(B1639,Players!$A$2:$E$251,2,FALSE),"")</f>
        <v>Aman Khan</v>
      </c>
      <c r="D1639" t="str">
        <f>IFERROR(VLOOKUP(B1639,Players!$A$2:$E$251,3,FALSE),"")</f>
        <v>AR</v>
      </c>
      <c r="E1639" t="str">
        <f>IFERROR(VLOOKUP(B1639,Players!$A$2:$E$251,4,FALSE),"")</f>
        <v>CSK</v>
      </c>
      <c r="F1639">
        <f>IFERROR(VLOOKUP(B1639,Players!$A$2:$E$251,5,FALSE),"")</f>
        <v>0</v>
      </c>
      <c r="H1639" t="s">
        <v>889</v>
      </c>
    </row>
    <row r="1640" spans="1:8" x14ac:dyDescent="0.2">
      <c r="A1640" t="s">
        <v>727</v>
      </c>
      <c r="B1640" t="s">
        <v>78</v>
      </c>
      <c r="C1640" t="str">
        <f>IFERROR(VLOOKUP(B1640,Players!$A$2:$E$251,2,FALSE),"")</f>
        <v>Zak Foulkes</v>
      </c>
      <c r="D1640" t="str">
        <f>IFERROR(VLOOKUP(B1640,Players!$A$2:$E$251,3,FALSE),"")</f>
        <v>AR</v>
      </c>
      <c r="E1640" t="str">
        <f>IFERROR(VLOOKUP(B1640,Players!$A$2:$E$251,4,FALSE),"")</f>
        <v>CSK</v>
      </c>
      <c r="F1640">
        <f>IFERROR(VLOOKUP(B1640,Players!$A$2:$E$251,5,FALSE),"")</f>
        <v>0</v>
      </c>
      <c r="H1640" t="s">
        <v>889</v>
      </c>
    </row>
    <row r="1641" spans="1:8" x14ac:dyDescent="0.2">
      <c r="A1641" t="s">
        <v>727</v>
      </c>
      <c r="B1641" t="s">
        <v>80</v>
      </c>
      <c r="C1641" t="str">
        <f>IFERROR(VLOOKUP(B1641,Players!$A$2:$E$251,2,FALSE),"")</f>
        <v>Shivam Dube</v>
      </c>
      <c r="D1641" t="str">
        <f>IFERROR(VLOOKUP(B1641,Players!$A$2:$E$251,3,FALSE),"")</f>
        <v>AR</v>
      </c>
      <c r="E1641" t="str">
        <f>IFERROR(VLOOKUP(B1641,Players!$A$2:$E$251,4,FALSE),"")</f>
        <v>CSK</v>
      </c>
      <c r="F1641">
        <f>IFERROR(VLOOKUP(B1641,Players!$A$2:$E$251,5,FALSE),"")</f>
        <v>0</v>
      </c>
      <c r="H1641" t="s">
        <v>889</v>
      </c>
    </row>
    <row r="1642" spans="1:8" x14ac:dyDescent="0.2">
      <c r="A1642" t="s">
        <v>727</v>
      </c>
      <c r="B1642" t="s">
        <v>82</v>
      </c>
      <c r="C1642" t="str">
        <f>IFERROR(VLOOKUP(B1642,Players!$A$2:$E$251,2,FALSE),"")</f>
        <v>Khaleel Ahmed</v>
      </c>
      <c r="D1642" t="str">
        <f>IFERROR(VLOOKUP(B1642,Players!$A$2:$E$251,3,FALSE),"")</f>
        <v>BWL</v>
      </c>
      <c r="E1642" t="str">
        <f>IFERROR(VLOOKUP(B1642,Players!$A$2:$E$251,4,FALSE),"")</f>
        <v>CSK</v>
      </c>
      <c r="F1642">
        <f>IFERROR(VLOOKUP(B1642,Players!$A$2:$E$251,5,FALSE),"")</f>
        <v>0</v>
      </c>
      <c r="H1642" t="s">
        <v>889</v>
      </c>
    </row>
    <row r="1643" spans="1:8" x14ac:dyDescent="0.2">
      <c r="A1643" t="s">
        <v>727</v>
      </c>
      <c r="B1643" t="s">
        <v>85</v>
      </c>
      <c r="C1643" t="str">
        <f>IFERROR(VLOOKUP(B1643,Players!$A$2:$E$251,2,FALSE),"")</f>
        <v>Noor Ahmad</v>
      </c>
      <c r="D1643" t="str">
        <f>IFERROR(VLOOKUP(B1643,Players!$A$2:$E$251,3,FALSE),"")</f>
        <v>BWL</v>
      </c>
      <c r="E1643" t="str">
        <f>IFERROR(VLOOKUP(B1643,Players!$A$2:$E$251,4,FALSE),"")</f>
        <v>CSK</v>
      </c>
      <c r="F1643">
        <f>IFERROR(VLOOKUP(B1643,Players!$A$2:$E$251,5,FALSE),"")</f>
        <v>0</v>
      </c>
      <c r="H1643" t="s">
        <v>889</v>
      </c>
    </row>
    <row r="1644" spans="1:8" x14ac:dyDescent="0.2">
      <c r="A1644" t="s">
        <v>727</v>
      </c>
      <c r="B1644" t="s">
        <v>87</v>
      </c>
      <c r="C1644" t="str">
        <f>IFERROR(VLOOKUP(B1644,Players!$A$2:$E$251,2,FALSE),"")</f>
        <v>Anshul Kamboj</v>
      </c>
      <c r="D1644" t="str">
        <f>IFERROR(VLOOKUP(B1644,Players!$A$2:$E$251,3,FALSE),"")</f>
        <v>BWL</v>
      </c>
      <c r="E1644" t="str">
        <f>IFERROR(VLOOKUP(B1644,Players!$A$2:$E$251,4,FALSE),"")</f>
        <v>CSK</v>
      </c>
      <c r="F1644">
        <f>IFERROR(VLOOKUP(B1644,Players!$A$2:$E$251,5,FALSE),"")</f>
        <v>0</v>
      </c>
      <c r="H1644" t="s">
        <v>889</v>
      </c>
    </row>
    <row r="1645" spans="1:8" x14ac:dyDescent="0.2">
      <c r="A1645" t="s">
        <v>727</v>
      </c>
      <c r="B1645" t="s">
        <v>89</v>
      </c>
      <c r="C1645" t="str">
        <f>IFERROR(VLOOKUP(B1645,Players!$A$2:$E$251,2,FALSE),"")</f>
        <v>Mukesh Choudhary</v>
      </c>
      <c r="D1645" t="str">
        <f>IFERROR(VLOOKUP(B1645,Players!$A$2:$E$251,3,FALSE),"")</f>
        <v>BWL</v>
      </c>
      <c r="E1645" t="str">
        <f>IFERROR(VLOOKUP(B1645,Players!$A$2:$E$251,4,FALSE),"")</f>
        <v>CSK</v>
      </c>
      <c r="F1645">
        <f>IFERROR(VLOOKUP(B1645,Players!$A$2:$E$251,5,FALSE),"")</f>
        <v>0</v>
      </c>
      <c r="H1645" t="s">
        <v>889</v>
      </c>
    </row>
    <row r="1646" spans="1:8" x14ac:dyDescent="0.2">
      <c r="A1646" t="s">
        <v>727</v>
      </c>
      <c r="B1646" t="s">
        <v>91</v>
      </c>
      <c r="C1646" t="str">
        <f>IFERROR(VLOOKUP(B1646,Players!$A$2:$E$251,2,FALSE),"")</f>
        <v>Shreyas Gopal</v>
      </c>
      <c r="D1646" t="str">
        <f>IFERROR(VLOOKUP(B1646,Players!$A$2:$E$251,3,FALSE),"")</f>
        <v>BWL</v>
      </c>
      <c r="E1646" t="str">
        <f>IFERROR(VLOOKUP(B1646,Players!$A$2:$E$251,4,FALSE),"")</f>
        <v>CSK</v>
      </c>
      <c r="F1646">
        <f>IFERROR(VLOOKUP(B1646,Players!$A$2:$E$251,5,FALSE),"")</f>
        <v>0</v>
      </c>
      <c r="H1646" t="s">
        <v>889</v>
      </c>
    </row>
    <row r="1647" spans="1:8" x14ac:dyDescent="0.2">
      <c r="A1647" t="s">
        <v>727</v>
      </c>
      <c r="B1647" t="s">
        <v>93</v>
      </c>
      <c r="C1647" t="str">
        <f>IFERROR(VLOOKUP(B1647,Players!$A$2:$E$251,2,FALSE),"")</f>
        <v>Gurjapneet Singh</v>
      </c>
      <c r="D1647" t="str">
        <f>IFERROR(VLOOKUP(B1647,Players!$A$2:$E$251,3,FALSE),"")</f>
        <v>BWL</v>
      </c>
      <c r="E1647" t="str">
        <f>IFERROR(VLOOKUP(B1647,Players!$A$2:$E$251,4,FALSE),"")</f>
        <v>CSK</v>
      </c>
      <c r="F1647">
        <f>IFERROR(VLOOKUP(B1647,Players!$A$2:$E$251,5,FALSE),"")</f>
        <v>0</v>
      </c>
      <c r="H1647" t="s">
        <v>889</v>
      </c>
    </row>
    <row r="1648" spans="1:8" x14ac:dyDescent="0.2">
      <c r="A1648" t="s">
        <v>727</v>
      </c>
      <c r="B1648" t="s">
        <v>95</v>
      </c>
      <c r="C1648" t="str">
        <f>IFERROR(VLOOKUP(B1648,Players!$A$2:$E$251,2,FALSE),"")</f>
        <v>Akeal Hosein</v>
      </c>
      <c r="D1648" t="str">
        <f>IFERROR(VLOOKUP(B1648,Players!$A$2:$E$251,3,FALSE),"")</f>
        <v>BWL</v>
      </c>
      <c r="E1648" t="str">
        <f>IFERROR(VLOOKUP(B1648,Players!$A$2:$E$251,4,FALSE),"")</f>
        <v>CSK</v>
      </c>
      <c r="F1648">
        <f>IFERROR(VLOOKUP(B1648,Players!$A$2:$E$251,5,FALSE),"")</f>
        <v>0</v>
      </c>
      <c r="H1648" t="s">
        <v>889</v>
      </c>
    </row>
    <row r="1649" spans="1:8" x14ac:dyDescent="0.2">
      <c r="A1649" t="s">
        <v>727</v>
      </c>
      <c r="B1649" t="s">
        <v>97</v>
      </c>
      <c r="C1649" t="str">
        <f>IFERROR(VLOOKUP(B1649,Players!$A$2:$E$251,2,FALSE),"")</f>
        <v>Matt Henry</v>
      </c>
      <c r="D1649" t="str">
        <f>IFERROR(VLOOKUP(B1649,Players!$A$2:$E$251,3,FALSE),"")</f>
        <v>BWL</v>
      </c>
      <c r="E1649" t="str">
        <f>IFERROR(VLOOKUP(B1649,Players!$A$2:$E$251,4,FALSE),"")</f>
        <v>CSK</v>
      </c>
      <c r="F1649">
        <f>IFERROR(VLOOKUP(B1649,Players!$A$2:$E$251,5,FALSE),"")</f>
        <v>0</v>
      </c>
      <c r="H1649" t="s">
        <v>889</v>
      </c>
    </row>
    <row r="1650" spans="1:8" x14ac:dyDescent="0.2">
      <c r="A1650" t="s">
        <v>727</v>
      </c>
      <c r="B1650" t="s">
        <v>99</v>
      </c>
      <c r="C1650" t="str">
        <f>IFERROR(VLOOKUP(B1650,Players!$A$2:$E$251,2,FALSE),"")</f>
        <v>Rahul Chahar</v>
      </c>
      <c r="D1650" t="str">
        <f>IFERROR(VLOOKUP(B1650,Players!$A$2:$E$251,3,FALSE),"")</f>
        <v>BWL</v>
      </c>
      <c r="E1650" t="str">
        <f>IFERROR(VLOOKUP(B1650,Players!$A$2:$E$251,4,FALSE),"")</f>
        <v>CSK</v>
      </c>
      <c r="F1650">
        <f>IFERROR(VLOOKUP(B1650,Players!$A$2:$E$251,5,FALSE),"")</f>
        <v>0</v>
      </c>
      <c r="H1650" t="s">
        <v>889</v>
      </c>
    </row>
    <row r="1651" spans="1:8" x14ac:dyDescent="0.2">
      <c r="A1651" t="s">
        <v>727</v>
      </c>
      <c r="B1651" t="s">
        <v>101</v>
      </c>
      <c r="C1651" t="str">
        <f>IFERROR(VLOOKUP(B1651,Players!$A$2:$E$251,2,FALSE),"")</f>
        <v>Spencer Johnson</v>
      </c>
      <c r="D1651" t="str">
        <f>IFERROR(VLOOKUP(B1651,Players!$A$2:$E$251,3,FALSE),"")</f>
        <v>BWL</v>
      </c>
      <c r="E1651" t="str">
        <f>IFERROR(VLOOKUP(B1651,Players!$A$2:$E$251,4,FALSE),"")</f>
        <v>CSK</v>
      </c>
      <c r="F1651">
        <f>IFERROR(VLOOKUP(B1651,Players!$A$2:$E$251,5,FALSE),"")</f>
        <v>0</v>
      </c>
      <c r="H1651" t="s">
        <v>889</v>
      </c>
    </row>
    <row r="1652" spans="1:8" x14ac:dyDescent="0.2">
      <c r="A1652" t="s">
        <v>731</v>
      </c>
      <c r="B1652" t="s">
        <v>467</v>
      </c>
      <c r="C1652" t="str">
        <f>IFERROR(VLOOKUP(B1652,Players!$A$2:$E$251,2,FALSE),"")</f>
        <v>Rajat Patidar</v>
      </c>
      <c r="D1652" t="str">
        <f>IFERROR(VLOOKUP(B1652,Players!$A$2:$E$251,3,FALSE),"")</f>
        <v>BAT</v>
      </c>
      <c r="E1652" t="str">
        <f>IFERROR(VLOOKUP(B1652,Players!$A$2:$E$251,4,FALSE),"")</f>
        <v>RCB</v>
      </c>
      <c r="F1652">
        <f>IFERROR(VLOOKUP(B1652,Players!$A$2:$E$251,5,FALSE),"")</f>
        <v>0</v>
      </c>
      <c r="H1652" t="s">
        <v>884</v>
      </c>
    </row>
    <row r="1653" spans="1:8" x14ac:dyDescent="0.2">
      <c r="A1653" t="s">
        <v>731</v>
      </c>
      <c r="B1653" t="s">
        <v>471</v>
      </c>
      <c r="C1653" t="str">
        <f>IFERROR(VLOOKUP(B1653,Players!$A$2:$E$251,2,FALSE),"")</f>
        <v>Devdutt Padikkal</v>
      </c>
      <c r="D1653" t="str">
        <f>IFERROR(VLOOKUP(B1653,Players!$A$2:$E$251,3,FALSE),"")</f>
        <v>BAT</v>
      </c>
      <c r="E1653" t="str">
        <f>IFERROR(VLOOKUP(B1653,Players!$A$2:$E$251,4,FALSE),"")</f>
        <v>RCB</v>
      </c>
      <c r="F1653">
        <f>IFERROR(VLOOKUP(B1653,Players!$A$2:$E$251,5,FALSE),"")</f>
        <v>0</v>
      </c>
      <c r="H1653" t="s">
        <v>884</v>
      </c>
    </row>
    <row r="1654" spans="1:8" x14ac:dyDescent="0.2">
      <c r="A1654" t="s">
        <v>731</v>
      </c>
      <c r="B1654" t="s">
        <v>473</v>
      </c>
      <c r="C1654" t="str">
        <f>IFERROR(VLOOKUP(B1654,Players!$A$2:$E$251,2,FALSE),"")</f>
        <v>Virat Kohli</v>
      </c>
      <c r="D1654" t="str">
        <f>IFERROR(VLOOKUP(B1654,Players!$A$2:$E$251,3,FALSE),"")</f>
        <v>BAT</v>
      </c>
      <c r="E1654" t="str">
        <f>IFERROR(VLOOKUP(B1654,Players!$A$2:$E$251,4,FALSE),"")</f>
        <v>RCB</v>
      </c>
      <c r="F1654">
        <f>IFERROR(VLOOKUP(B1654,Players!$A$2:$E$251,5,FALSE),"")</f>
        <v>0</v>
      </c>
      <c r="H1654" t="s">
        <v>884</v>
      </c>
    </row>
    <row r="1655" spans="1:8" x14ac:dyDescent="0.2">
      <c r="A1655" t="s">
        <v>731</v>
      </c>
      <c r="B1655" t="s">
        <v>475</v>
      </c>
      <c r="C1655" t="str">
        <f>IFERROR(VLOOKUP(B1655,Players!$A$2:$E$251,2,FALSE),"")</f>
        <v>Phil Salt</v>
      </c>
      <c r="D1655" t="str">
        <f>IFERROR(VLOOKUP(B1655,Players!$A$2:$E$251,3,FALSE),"")</f>
        <v>WK</v>
      </c>
      <c r="E1655" t="str">
        <f>IFERROR(VLOOKUP(B1655,Players!$A$2:$E$251,4,FALSE),"")</f>
        <v>RCB</v>
      </c>
      <c r="F1655">
        <f>IFERROR(VLOOKUP(B1655,Players!$A$2:$E$251,5,FALSE),"")</f>
        <v>0</v>
      </c>
      <c r="H1655" t="s">
        <v>884</v>
      </c>
    </row>
    <row r="1656" spans="1:8" x14ac:dyDescent="0.2">
      <c r="A1656" t="s">
        <v>731</v>
      </c>
      <c r="B1656" t="s">
        <v>477</v>
      </c>
      <c r="C1656" t="str">
        <f>IFERROR(VLOOKUP(B1656,Players!$A$2:$E$251,2,FALSE),"")</f>
        <v>Jitesh Sharma</v>
      </c>
      <c r="D1656" t="str">
        <f>IFERROR(VLOOKUP(B1656,Players!$A$2:$E$251,3,FALSE),"")</f>
        <v>WK</v>
      </c>
      <c r="E1656" t="str">
        <f>IFERROR(VLOOKUP(B1656,Players!$A$2:$E$251,4,FALSE),"")</f>
        <v>RCB</v>
      </c>
      <c r="F1656">
        <f>IFERROR(VLOOKUP(B1656,Players!$A$2:$E$251,5,FALSE),"")</f>
        <v>0</v>
      </c>
      <c r="H1656" t="s">
        <v>884</v>
      </c>
    </row>
    <row r="1657" spans="1:8" x14ac:dyDescent="0.2">
      <c r="A1657" t="s">
        <v>731</v>
      </c>
      <c r="B1657" t="s">
        <v>479</v>
      </c>
      <c r="C1657" t="str">
        <f>IFERROR(VLOOKUP(B1657,Players!$A$2:$E$251,2,FALSE),"")</f>
        <v>Jordan Cox</v>
      </c>
      <c r="D1657" t="str">
        <f>IFERROR(VLOOKUP(B1657,Players!$A$2:$E$251,3,FALSE),"")</f>
        <v>WK</v>
      </c>
      <c r="E1657" t="str">
        <f>IFERROR(VLOOKUP(B1657,Players!$A$2:$E$251,4,FALSE),"")</f>
        <v>RCB</v>
      </c>
      <c r="F1657">
        <f>IFERROR(VLOOKUP(B1657,Players!$A$2:$E$251,5,FALSE),"")</f>
        <v>0</v>
      </c>
      <c r="H1657" t="s">
        <v>884</v>
      </c>
    </row>
    <row r="1658" spans="1:8" x14ac:dyDescent="0.2">
      <c r="A1658" t="s">
        <v>731</v>
      </c>
      <c r="B1658" t="s">
        <v>481</v>
      </c>
      <c r="C1658" t="str">
        <f>IFERROR(VLOOKUP(B1658,Players!$A$2:$E$251,2,FALSE),"")</f>
        <v>Krunal Pandya</v>
      </c>
      <c r="D1658" t="str">
        <f>IFERROR(VLOOKUP(B1658,Players!$A$2:$E$251,3,FALSE),"")</f>
        <v>AR</v>
      </c>
      <c r="E1658" t="str">
        <f>IFERROR(VLOOKUP(B1658,Players!$A$2:$E$251,4,FALSE),"")</f>
        <v>RCB</v>
      </c>
      <c r="F1658">
        <f>IFERROR(VLOOKUP(B1658,Players!$A$2:$E$251,5,FALSE),"")</f>
        <v>0</v>
      </c>
      <c r="H1658" t="s">
        <v>884</v>
      </c>
    </row>
    <row r="1659" spans="1:8" x14ac:dyDescent="0.2">
      <c r="A1659" t="s">
        <v>731</v>
      </c>
      <c r="B1659" t="s">
        <v>483</v>
      </c>
      <c r="C1659" t="str">
        <f>IFERROR(VLOOKUP(B1659,Players!$A$2:$E$251,2,FALSE),"")</f>
        <v>Swapnil Singh</v>
      </c>
      <c r="D1659" t="str">
        <f>IFERROR(VLOOKUP(B1659,Players!$A$2:$E$251,3,FALSE),"")</f>
        <v>AR</v>
      </c>
      <c r="E1659" t="str">
        <f>IFERROR(VLOOKUP(B1659,Players!$A$2:$E$251,4,FALSE),"")</f>
        <v>RCB</v>
      </c>
      <c r="F1659">
        <f>IFERROR(VLOOKUP(B1659,Players!$A$2:$E$251,5,FALSE),"")</f>
        <v>0</v>
      </c>
      <c r="H1659" t="s">
        <v>884</v>
      </c>
    </row>
    <row r="1660" spans="1:8" x14ac:dyDescent="0.2">
      <c r="A1660" t="s">
        <v>731</v>
      </c>
      <c r="B1660" t="s">
        <v>485</v>
      </c>
      <c r="C1660" t="str">
        <f>IFERROR(VLOOKUP(B1660,Players!$A$2:$E$251,2,FALSE),"")</f>
        <v>Tim David</v>
      </c>
      <c r="D1660" t="str">
        <f>IFERROR(VLOOKUP(B1660,Players!$A$2:$E$251,3,FALSE),"")</f>
        <v>AR</v>
      </c>
      <c r="E1660" t="str">
        <f>IFERROR(VLOOKUP(B1660,Players!$A$2:$E$251,4,FALSE),"")</f>
        <v>RCB</v>
      </c>
      <c r="F1660">
        <f>IFERROR(VLOOKUP(B1660,Players!$A$2:$E$251,5,FALSE),"")</f>
        <v>0</v>
      </c>
      <c r="H1660" t="s">
        <v>884</v>
      </c>
    </row>
    <row r="1661" spans="1:8" x14ac:dyDescent="0.2">
      <c r="A1661" t="s">
        <v>731</v>
      </c>
      <c r="B1661" t="s">
        <v>487</v>
      </c>
      <c r="C1661" t="str">
        <f>IFERROR(VLOOKUP(B1661,Players!$A$2:$E$251,2,FALSE),"")</f>
        <v>Romario Shepherd</v>
      </c>
      <c r="D1661" t="str">
        <f>IFERROR(VLOOKUP(B1661,Players!$A$2:$E$251,3,FALSE),"")</f>
        <v>AR</v>
      </c>
      <c r="E1661" t="str">
        <f>IFERROR(VLOOKUP(B1661,Players!$A$2:$E$251,4,FALSE),"")</f>
        <v>RCB</v>
      </c>
      <c r="F1661">
        <f>IFERROR(VLOOKUP(B1661,Players!$A$2:$E$251,5,FALSE),"")</f>
        <v>0</v>
      </c>
      <c r="H1661" t="s">
        <v>884</v>
      </c>
    </row>
    <row r="1662" spans="1:8" x14ac:dyDescent="0.2">
      <c r="A1662" t="s">
        <v>731</v>
      </c>
      <c r="B1662" t="s">
        <v>489</v>
      </c>
      <c r="C1662" t="str">
        <f>IFERROR(VLOOKUP(B1662,Players!$A$2:$E$251,2,FALSE),"")</f>
        <v>Jacob Bethell</v>
      </c>
      <c r="D1662" t="str">
        <f>IFERROR(VLOOKUP(B1662,Players!$A$2:$E$251,3,FALSE),"")</f>
        <v>AR</v>
      </c>
      <c r="E1662" t="str">
        <f>IFERROR(VLOOKUP(B1662,Players!$A$2:$E$251,4,FALSE),"")</f>
        <v>RCB</v>
      </c>
      <c r="F1662">
        <f>IFERROR(VLOOKUP(B1662,Players!$A$2:$E$251,5,FALSE),"")</f>
        <v>0</v>
      </c>
      <c r="H1662" t="s">
        <v>884</v>
      </c>
    </row>
    <row r="1663" spans="1:8" x14ac:dyDescent="0.2">
      <c r="A1663" t="s">
        <v>731</v>
      </c>
      <c r="B1663" t="s">
        <v>491</v>
      </c>
      <c r="C1663" t="str">
        <f>IFERROR(VLOOKUP(B1663,Players!$A$2:$E$251,2,FALSE),"")</f>
        <v>Venkatesh Iyer</v>
      </c>
      <c r="D1663" t="str">
        <f>IFERROR(VLOOKUP(B1663,Players!$A$2:$E$251,3,FALSE),"")</f>
        <v>AR</v>
      </c>
      <c r="E1663" t="str">
        <f>IFERROR(VLOOKUP(B1663,Players!$A$2:$E$251,4,FALSE),"")</f>
        <v>RCB</v>
      </c>
      <c r="F1663">
        <f>IFERROR(VLOOKUP(B1663,Players!$A$2:$E$251,5,FALSE),"")</f>
        <v>0</v>
      </c>
      <c r="H1663" t="s">
        <v>884</v>
      </c>
    </row>
    <row r="1664" spans="1:8" x14ac:dyDescent="0.2">
      <c r="A1664" t="s">
        <v>731</v>
      </c>
      <c r="B1664" t="s">
        <v>493</v>
      </c>
      <c r="C1664" t="str">
        <f>IFERROR(VLOOKUP(B1664,Players!$A$2:$E$251,2,FALSE),"")</f>
        <v>Satvik Deswal</v>
      </c>
      <c r="D1664" t="str">
        <f>IFERROR(VLOOKUP(B1664,Players!$A$2:$E$251,3,FALSE),"")</f>
        <v>AR</v>
      </c>
      <c r="E1664" t="str">
        <f>IFERROR(VLOOKUP(B1664,Players!$A$2:$E$251,4,FALSE),"")</f>
        <v>RCB</v>
      </c>
      <c r="F1664">
        <f>IFERROR(VLOOKUP(B1664,Players!$A$2:$E$251,5,FALSE),"")</f>
        <v>0</v>
      </c>
      <c r="H1664" t="s">
        <v>884</v>
      </c>
    </row>
    <row r="1665" spans="1:8" x14ac:dyDescent="0.2">
      <c r="A1665" t="s">
        <v>731</v>
      </c>
      <c r="B1665" t="s">
        <v>495</v>
      </c>
      <c r="C1665" t="str">
        <f>IFERROR(VLOOKUP(B1665,Players!$A$2:$E$251,2,FALSE),"")</f>
        <v>Mangesh Yadav</v>
      </c>
      <c r="D1665" t="str">
        <f>IFERROR(VLOOKUP(B1665,Players!$A$2:$E$251,3,FALSE),"")</f>
        <v>AR</v>
      </c>
      <c r="E1665" t="str">
        <f>IFERROR(VLOOKUP(B1665,Players!$A$2:$E$251,4,FALSE),"")</f>
        <v>RCB</v>
      </c>
      <c r="F1665">
        <f>IFERROR(VLOOKUP(B1665,Players!$A$2:$E$251,5,FALSE),"")</f>
        <v>0</v>
      </c>
      <c r="H1665" t="s">
        <v>884</v>
      </c>
    </row>
    <row r="1666" spans="1:8" x14ac:dyDescent="0.2">
      <c r="A1666" t="s">
        <v>731</v>
      </c>
      <c r="B1666" t="s">
        <v>497</v>
      </c>
      <c r="C1666" t="str">
        <f>IFERROR(VLOOKUP(B1666,Players!$A$2:$E$251,2,FALSE),"")</f>
        <v>Vicky Ostwal</v>
      </c>
      <c r="D1666" t="str">
        <f>IFERROR(VLOOKUP(B1666,Players!$A$2:$E$251,3,FALSE),"")</f>
        <v>AR</v>
      </c>
      <c r="E1666" t="str">
        <f>IFERROR(VLOOKUP(B1666,Players!$A$2:$E$251,4,FALSE),"")</f>
        <v>RCB</v>
      </c>
      <c r="F1666">
        <f>IFERROR(VLOOKUP(B1666,Players!$A$2:$E$251,5,FALSE),"")</f>
        <v>0</v>
      </c>
      <c r="H1666" t="s">
        <v>884</v>
      </c>
    </row>
    <row r="1667" spans="1:8" x14ac:dyDescent="0.2">
      <c r="A1667" t="s">
        <v>731</v>
      </c>
      <c r="B1667" t="s">
        <v>499</v>
      </c>
      <c r="C1667" t="str">
        <f>IFERROR(VLOOKUP(B1667,Players!$A$2:$E$251,2,FALSE),"")</f>
        <v>Vihaan Malhotra</v>
      </c>
      <c r="D1667" t="str">
        <f>IFERROR(VLOOKUP(B1667,Players!$A$2:$E$251,3,FALSE),"")</f>
        <v>AR</v>
      </c>
      <c r="E1667" t="str">
        <f>IFERROR(VLOOKUP(B1667,Players!$A$2:$E$251,4,FALSE),"")</f>
        <v>RCB</v>
      </c>
      <c r="F1667">
        <f>IFERROR(VLOOKUP(B1667,Players!$A$2:$E$251,5,FALSE),"")</f>
        <v>0</v>
      </c>
      <c r="H1667" t="s">
        <v>884</v>
      </c>
    </row>
    <row r="1668" spans="1:8" x14ac:dyDescent="0.2">
      <c r="A1668" t="s">
        <v>731</v>
      </c>
      <c r="B1668" t="s">
        <v>501</v>
      </c>
      <c r="C1668" t="str">
        <f>IFERROR(VLOOKUP(B1668,Players!$A$2:$E$251,2,FALSE),"")</f>
        <v>Kanishk Chouhan</v>
      </c>
      <c r="D1668" t="str">
        <f>IFERROR(VLOOKUP(B1668,Players!$A$2:$E$251,3,FALSE),"")</f>
        <v>AR</v>
      </c>
      <c r="E1668" t="str">
        <f>IFERROR(VLOOKUP(B1668,Players!$A$2:$E$251,4,FALSE),"")</f>
        <v>RCB</v>
      </c>
      <c r="F1668">
        <f>IFERROR(VLOOKUP(B1668,Players!$A$2:$E$251,5,FALSE),"")</f>
        <v>0</v>
      </c>
      <c r="H1668" t="s">
        <v>884</v>
      </c>
    </row>
    <row r="1669" spans="1:8" x14ac:dyDescent="0.2">
      <c r="A1669" t="s">
        <v>731</v>
      </c>
      <c r="B1669" t="s">
        <v>503</v>
      </c>
      <c r="C1669" t="str">
        <f>IFERROR(VLOOKUP(B1669,Players!$A$2:$E$251,2,FALSE),"")</f>
        <v>Josh Hazlewood</v>
      </c>
      <c r="D1669" t="str">
        <f>IFERROR(VLOOKUP(B1669,Players!$A$2:$E$251,3,FALSE),"")</f>
        <v>BWL</v>
      </c>
      <c r="E1669" t="str">
        <f>IFERROR(VLOOKUP(B1669,Players!$A$2:$E$251,4,FALSE),"")</f>
        <v>RCB</v>
      </c>
      <c r="F1669">
        <f>IFERROR(VLOOKUP(B1669,Players!$A$2:$E$251,5,FALSE),"")</f>
        <v>0</v>
      </c>
      <c r="H1669" t="s">
        <v>884</v>
      </c>
    </row>
    <row r="1670" spans="1:8" x14ac:dyDescent="0.2">
      <c r="A1670" t="s">
        <v>731</v>
      </c>
      <c r="B1670" t="s">
        <v>505</v>
      </c>
      <c r="C1670" t="str">
        <f>IFERROR(VLOOKUP(B1670,Players!$A$2:$E$251,2,FALSE),"")</f>
        <v>Rasikh Dar</v>
      </c>
      <c r="D1670" t="str">
        <f>IFERROR(VLOOKUP(B1670,Players!$A$2:$E$251,3,FALSE),"")</f>
        <v>BWL</v>
      </c>
      <c r="E1670" t="str">
        <f>IFERROR(VLOOKUP(B1670,Players!$A$2:$E$251,4,FALSE),"")</f>
        <v>RCB</v>
      </c>
      <c r="F1670">
        <f>IFERROR(VLOOKUP(B1670,Players!$A$2:$E$251,5,FALSE),"")</f>
        <v>0</v>
      </c>
      <c r="H1670" t="s">
        <v>884</v>
      </c>
    </row>
    <row r="1671" spans="1:8" x14ac:dyDescent="0.2">
      <c r="A1671" t="s">
        <v>731</v>
      </c>
      <c r="B1671" t="s">
        <v>507</v>
      </c>
      <c r="C1671" t="str">
        <f>IFERROR(VLOOKUP(B1671,Players!$A$2:$E$251,2,FALSE),"")</f>
        <v>Suyash Sharma</v>
      </c>
      <c r="D1671" t="str">
        <f>IFERROR(VLOOKUP(B1671,Players!$A$2:$E$251,3,FALSE),"")</f>
        <v>BWL</v>
      </c>
      <c r="E1671" t="str">
        <f>IFERROR(VLOOKUP(B1671,Players!$A$2:$E$251,4,FALSE),"")</f>
        <v>RCB</v>
      </c>
      <c r="F1671">
        <f>IFERROR(VLOOKUP(B1671,Players!$A$2:$E$251,5,FALSE),"")</f>
        <v>0</v>
      </c>
      <c r="H1671" t="s">
        <v>884</v>
      </c>
    </row>
    <row r="1672" spans="1:8" x14ac:dyDescent="0.2">
      <c r="A1672" t="s">
        <v>731</v>
      </c>
      <c r="B1672" t="s">
        <v>509</v>
      </c>
      <c r="C1672" t="str">
        <f>IFERROR(VLOOKUP(B1672,Players!$A$2:$E$251,2,FALSE),"")</f>
        <v>Bhuvneshwar Kumar</v>
      </c>
      <c r="D1672" t="str">
        <f>IFERROR(VLOOKUP(B1672,Players!$A$2:$E$251,3,FALSE),"")</f>
        <v>BWL</v>
      </c>
      <c r="E1672" t="str">
        <f>IFERROR(VLOOKUP(B1672,Players!$A$2:$E$251,4,FALSE),"")</f>
        <v>RCB</v>
      </c>
      <c r="F1672">
        <f>IFERROR(VLOOKUP(B1672,Players!$A$2:$E$251,5,FALSE),"")</f>
        <v>0</v>
      </c>
      <c r="H1672" t="s">
        <v>884</v>
      </c>
    </row>
    <row r="1673" spans="1:8" x14ac:dyDescent="0.2">
      <c r="A1673" t="s">
        <v>731</v>
      </c>
      <c r="B1673" t="s">
        <v>511</v>
      </c>
      <c r="C1673" t="str">
        <f>IFERROR(VLOOKUP(B1673,Players!$A$2:$E$251,2,FALSE),"")</f>
        <v>Nuwan Thushara</v>
      </c>
      <c r="D1673" t="str">
        <f>IFERROR(VLOOKUP(B1673,Players!$A$2:$E$251,3,FALSE),"")</f>
        <v>BWL</v>
      </c>
      <c r="E1673" t="str">
        <f>IFERROR(VLOOKUP(B1673,Players!$A$2:$E$251,4,FALSE),"")</f>
        <v>RCB</v>
      </c>
      <c r="F1673">
        <f>IFERROR(VLOOKUP(B1673,Players!$A$2:$E$251,5,FALSE),"")</f>
        <v>0</v>
      </c>
      <c r="H1673" t="s">
        <v>884</v>
      </c>
    </row>
    <row r="1674" spans="1:8" x14ac:dyDescent="0.2">
      <c r="A1674" t="s">
        <v>731</v>
      </c>
      <c r="B1674" t="s">
        <v>513</v>
      </c>
      <c r="C1674" t="str">
        <f>IFERROR(VLOOKUP(B1674,Players!$A$2:$E$251,2,FALSE),"")</f>
        <v>Abhinandan Singh</v>
      </c>
      <c r="D1674" t="str">
        <f>IFERROR(VLOOKUP(B1674,Players!$A$2:$E$251,3,FALSE),"")</f>
        <v>BWL</v>
      </c>
      <c r="E1674" t="str">
        <f>IFERROR(VLOOKUP(B1674,Players!$A$2:$E$251,4,FALSE),"")</f>
        <v>RCB</v>
      </c>
      <c r="F1674">
        <f>IFERROR(VLOOKUP(B1674,Players!$A$2:$E$251,5,FALSE),"")</f>
        <v>0</v>
      </c>
      <c r="H1674" t="s">
        <v>884</v>
      </c>
    </row>
    <row r="1675" spans="1:8" x14ac:dyDescent="0.2">
      <c r="A1675" t="s">
        <v>731</v>
      </c>
      <c r="B1675" t="s">
        <v>515</v>
      </c>
      <c r="C1675" t="str">
        <f>IFERROR(VLOOKUP(B1675,Players!$A$2:$E$251,2,FALSE),"")</f>
        <v>Jacob Duffy</v>
      </c>
      <c r="D1675" t="str">
        <f>IFERROR(VLOOKUP(B1675,Players!$A$2:$E$251,3,FALSE),"")</f>
        <v>BWL</v>
      </c>
      <c r="E1675" t="str">
        <f>IFERROR(VLOOKUP(B1675,Players!$A$2:$E$251,4,FALSE),"")</f>
        <v>RCB</v>
      </c>
      <c r="F1675">
        <f>IFERROR(VLOOKUP(B1675,Players!$A$2:$E$251,5,FALSE),"")</f>
        <v>0</v>
      </c>
      <c r="H1675" t="s">
        <v>884</v>
      </c>
    </row>
    <row r="1676" spans="1:8" x14ac:dyDescent="0.2">
      <c r="A1676" t="s">
        <v>731</v>
      </c>
      <c r="B1676" t="s">
        <v>517</v>
      </c>
      <c r="C1676" t="str">
        <f>IFERROR(VLOOKUP(B1676,Players!$A$2:$E$251,2,FALSE),"")</f>
        <v>Yash Dayal</v>
      </c>
      <c r="D1676" t="str">
        <f>IFERROR(VLOOKUP(B1676,Players!$A$2:$E$251,3,FALSE),"")</f>
        <v>BWL</v>
      </c>
      <c r="E1676" t="str">
        <f>IFERROR(VLOOKUP(B1676,Players!$A$2:$E$251,4,FALSE),"")</f>
        <v>RCB</v>
      </c>
      <c r="F1676">
        <f>IFERROR(VLOOKUP(B1676,Players!$A$2:$E$251,5,FALSE),"")</f>
        <v>0</v>
      </c>
      <c r="H1676" t="s">
        <v>884</v>
      </c>
    </row>
    <row r="1677" spans="1:8" x14ac:dyDescent="0.2">
      <c r="A1677" t="s">
        <v>731</v>
      </c>
      <c r="B1677" t="s">
        <v>155</v>
      </c>
      <c r="C1677" t="str">
        <f>IFERROR(VLOOKUP(B1677,Players!$A$2:$E$251,2,FALSE),"")</f>
        <v>Shubman Gill</v>
      </c>
      <c r="D1677" t="str">
        <f>IFERROR(VLOOKUP(B1677,Players!$A$2:$E$251,3,FALSE),"")</f>
        <v>BAT</v>
      </c>
      <c r="E1677" t="str">
        <f>IFERROR(VLOOKUP(B1677,Players!$A$2:$E$251,4,FALSE),"")</f>
        <v>GT</v>
      </c>
      <c r="F1677">
        <f>IFERROR(VLOOKUP(B1677,Players!$A$2:$E$251,5,FALSE),"")</f>
        <v>0</v>
      </c>
      <c r="H1677" t="s">
        <v>891</v>
      </c>
    </row>
    <row r="1678" spans="1:8" x14ac:dyDescent="0.2">
      <c r="A1678" t="s">
        <v>731</v>
      </c>
      <c r="B1678" t="s">
        <v>159</v>
      </c>
      <c r="C1678" t="str">
        <f>IFERROR(VLOOKUP(B1678,Players!$A$2:$E$251,2,FALSE),"")</f>
        <v>Jos Buttler</v>
      </c>
      <c r="D1678" t="str">
        <f>IFERROR(VLOOKUP(B1678,Players!$A$2:$E$251,3,FALSE),"")</f>
        <v>WK</v>
      </c>
      <c r="E1678" t="str">
        <f>IFERROR(VLOOKUP(B1678,Players!$A$2:$E$251,4,FALSE),"")</f>
        <v>GT</v>
      </c>
      <c r="F1678">
        <f>IFERROR(VLOOKUP(B1678,Players!$A$2:$E$251,5,FALSE),"")</f>
        <v>0</v>
      </c>
      <c r="H1678" t="s">
        <v>891</v>
      </c>
    </row>
    <row r="1679" spans="1:8" x14ac:dyDescent="0.2">
      <c r="A1679" t="s">
        <v>731</v>
      </c>
      <c r="B1679" t="s">
        <v>161</v>
      </c>
      <c r="C1679" t="str">
        <f>IFERROR(VLOOKUP(B1679,Players!$A$2:$E$251,2,FALSE),"")</f>
        <v>Kumar Kushagra</v>
      </c>
      <c r="D1679" t="str">
        <f>IFERROR(VLOOKUP(B1679,Players!$A$2:$E$251,3,FALSE),"")</f>
        <v>WK</v>
      </c>
      <c r="E1679" t="str">
        <f>IFERROR(VLOOKUP(B1679,Players!$A$2:$E$251,4,FALSE),"")</f>
        <v>GT</v>
      </c>
      <c r="F1679">
        <f>IFERROR(VLOOKUP(B1679,Players!$A$2:$E$251,5,FALSE),"")</f>
        <v>0</v>
      </c>
      <c r="H1679" t="s">
        <v>891</v>
      </c>
    </row>
    <row r="1680" spans="1:8" x14ac:dyDescent="0.2">
      <c r="A1680" t="s">
        <v>731</v>
      </c>
      <c r="B1680" t="s">
        <v>163</v>
      </c>
      <c r="C1680" t="str">
        <f>IFERROR(VLOOKUP(B1680,Players!$A$2:$E$251,2,FALSE),"")</f>
        <v>Anuj Rawat</v>
      </c>
      <c r="D1680" t="str">
        <f>IFERROR(VLOOKUP(B1680,Players!$A$2:$E$251,3,FALSE),"")</f>
        <v>WK</v>
      </c>
      <c r="E1680" t="str">
        <f>IFERROR(VLOOKUP(B1680,Players!$A$2:$E$251,4,FALSE),"")</f>
        <v>GT</v>
      </c>
      <c r="F1680">
        <f>IFERROR(VLOOKUP(B1680,Players!$A$2:$E$251,5,FALSE),"")</f>
        <v>0</v>
      </c>
      <c r="H1680" t="s">
        <v>891</v>
      </c>
    </row>
    <row r="1681" spans="1:8" x14ac:dyDescent="0.2">
      <c r="A1681" t="s">
        <v>731</v>
      </c>
      <c r="B1681" t="s">
        <v>165</v>
      </c>
      <c r="C1681" t="str">
        <f>IFERROR(VLOOKUP(B1681,Players!$A$2:$E$251,2,FALSE),"")</f>
        <v>Tom Banton</v>
      </c>
      <c r="D1681" t="str">
        <f>IFERROR(VLOOKUP(B1681,Players!$A$2:$E$251,3,FALSE),"")</f>
        <v>WK</v>
      </c>
      <c r="E1681" t="str">
        <f>IFERROR(VLOOKUP(B1681,Players!$A$2:$E$251,4,FALSE),"")</f>
        <v>GT</v>
      </c>
      <c r="F1681">
        <f>IFERROR(VLOOKUP(B1681,Players!$A$2:$E$251,5,FALSE),"")</f>
        <v>0</v>
      </c>
      <c r="H1681" t="s">
        <v>891</v>
      </c>
    </row>
    <row r="1682" spans="1:8" x14ac:dyDescent="0.2">
      <c r="A1682" t="s">
        <v>731</v>
      </c>
      <c r="B1682" t="s">
        <v>167</v>
      </c>
      <c r="C1682" t="str">
        <f>IFERROR(VLOOKUP(B1682,Players!$A$2:$E$251,2,FALSE),"")</f>
        <v>Glenn Phillips</v>
      </c>
      <c r="D1682" t="str">
        <f>IFERROR(VLOOKUP(B1682,Players!$A$2:$E$251,3,FALSE),"")</f>
        <v>BAT</v>
      </c>
      <c r="E1682" t="str">
        <f>IFERROR(VLOOKUP(B1682,Players!$A$2:$E$251,4,FALSE),"")</f>
        <v>GT</v>
      </c>
      <c r="F1682">
        <f>IFERROR(VLOOKUP(B1682,Players!$A$2:$E$251,5,FALSE),"")</f>
        <v>0</v>
      </c>
      <c r="H1682" t="s">
        <v>891</v>
      </c>
    </row>
    <row r="1683" spans="1:8" x14ac:dyDescent="0.2">
      <c r="A1683" t="s">
        <v>731</v>
      </c>
      <c r="B1683" t="s">
        <v>169</v>
      </c>
      <c r="C1683" t="str">
        <f>IFERROR(VLOOKUP(B1683,Players!$A$2:$E$251,2,FALSE),"")</f>
        <v>Sai Sudharsan</v>
      </c>
      <c r="D1683" t="str">
        <f>IFERROR(VLOOKUP(B1683,Players!$A$2:$E$251,3,FALSE),"")</f>
        <v>BAT</v>
      </c>
      <c r="E1683" t="str">
        <f>IFERROR(VLOOKUP(B1683,Players!$A$2:$E$251,4,FALSE),"")</f>
        <v>GT</v>
      </c>
      <c r="F1683">
        <f>IFERROR(VLOOKUP(B1683,Players!$A$2:$E$251,5,FALSE),"")</f>
        <v>0</v>
      </c>
      <c r="H1683" t="s">
        <v>891</v>
      </c>
    </row>
    <row r="1684" spans="1:8" x14ac:dyDescent="0.2">
      <c r="A1684" t="s">
        <v>731</v>
      </c>
      <c r="B1684" t="s">
        <v>171</v>
      </c>
      <c r="C1684" t="str">
        <f>IFERROR(VLOOKUP(B1684,Players!$A$2:$E$251,2,FALSE),"")</f>
        <v>Nishant Sindhu</v>
      </c>
      <c r="D1684" t="str">
        <f>IFERROR(VLOOKUP(B1684,Players!$A$2:$E$251,3,FALSE),"")</f>
        <v>AR</v>
      </c>
      <c r="E1684" t="str">
        <f>IFERROR(VLOOKUP(B1684,Players!$A$2:$E$251,4,FALSE),"")</f>
        <v>GT</v>
      </c>
      <c r="F1684">
        <f>IFERROR(VLOOKUP(B1684,Players!$A$2:$E$251,5,FALSE),"")</f>
        <v>0</v>
      </c>
      <c r="H1684" t="s">
        <v>891</v>
      </c>
    </row>
    <row r="1685" spans="1:8" x14ac:dyDescent="0.2">
      <c r="A1685" t="s">
        <v>731</v>
      </c>
      <c r="B1685" t="s">
        <v>173</v>
      </c>
      <c r="C1685" t="str">
        <f>IFERROR(VLOOKUP(B1685,Players!$A$2:$E$251,2,FALSE),"")</f>
        <v>Washington Sundar</v>
      </c>
      <c r="D1685" t="str">
        <f>IFERROR(VLOOKUP(B1685,Players!$A$2:$E$251,3,FALSE),"")</f>
        <v>AR</v>
      </c>
      <c r="E1685" t="str">
        <f>IFERROR(VLOOKUP(B1685,Players!$A$2:$E$251,4,FALSE),"")</f>
        <v>GT</v>
      </c>
      <c r="F1685">
        <f>IFERROR(VLOOKUP(B1685,Players!$A$2:$E$251,5,FALSE),"")</f>
        <v>0</v>
      </c>
      <c r="H1685" t="s">
        <v>891</v>
      </c>
    </row>
    <row r="1686" spans="1:8" x14ac:dyDescent="0.2">
      <c r="A1686" t="s">
        <v>731</v>
      </c>
      <c r="B1686" t="s">
        <v>175</v>
      </c>
      <c r="C1686" t="str">
        <f>IFERROR(VLOOKUP(B1686,Players!$A$2:$E$251,2,FALSE),"")</f>
        <v>Mohd. Arshad Khan</v>
      </c>
      <c r="D1686" t="str">
        <f>IFERROR(VLOOKUP(B1686,Players!$A$2:$E$251,3,FALSE),"")</f>
        <v>AR</v>
      </c>
      <c r="E1686" t="str">
        <f>IFERROR(VLOOKUP(B1686,Players!$A$2:$E$251,4,FALSE),"")</f>
        <v>GT</v>
      </c>
      <c r="F1686">
        <f>IFERROR(VLOOKUP(B1686,Players!$A$2:$E$251,5,FALSE),"")</f>
        <v>0</v>
      </c>
      <c r="H1686" t="s">
        <v>891</v>
      </c>
    </row>
    <row r="1687" spans="1:8" x14ac:dyDescent="0.2">
      <c r="A1687" t="s">
        <v>731</v>
      </c>
      <c r="B1687" t="s">
        <v>177</v>
      </c>
      <c r="C1687" t="str">
        <f>IFERROR(VLOOKUP(B1687,Players!$A$2:$E$251,2,FALSE),"")</f>
        <v>Sai Kishore</v>
      </c>
      <c r="D1687" t="str">
        <f>IFERROR(VLOOKUP(B1687,Players!$A$2:$E$251,3,FALSE),"")</f>
        <v>AR</v>
      </c>
      <c r="E1687" t="str">
        <f>IFERROR(VLOOKUP(B1687,Players!$A$2:$E$251,4,FALSE),"")</f>
        <v>GT</v>
      </c>
      <c r="F1687">
        <f>IFERROR(VLOOKUP(B1687,Players!$A$2:$E$251,5,FALSE),"")</f>
        <v>0</v>
      </c>
      <c r="H1687" t="s">
        <v>891</v>
      </c>
    </row>
    <row r="1688" spans="1:8" x14ac:dyDescent="0.2">
      <c r="A1688" t="s">
        <v>731</v>
      </c>
      <c r="B1688" t="s">
        <v>179</v>
      </c>
      <c r="C1688" t="str">
        <f>IFERROR(VLOOKUP(B1688,Players!$A$2:$E$251,2,FALSE),"")</f>
        <v>Jayant Yadav</v>
      </c>
      <c r="D1688" t="str">
        <f>IFERROR(VLOOKUP(B1688,Players!$A$2:$E$251,3,FALSE),"")</f>
        <v>AR</v>
      </c>
      <c r="E1688" t="str">
        <f>IFERROR(VLOOKUP(B1688,Players!$A$2:$E$251,4,FALSE),"")</f>
        <v>GT</v>
      </c>
      <c r="F1688">
        <f>IFERROR(VLOOKUP(B1688,Players!$A$2:$E$251,5,FALSE),"")</f>
        <v>0</v>
      </c>
      <c r="H1688" t="s">
        <v>891</v>
      </c>
    </row>
    <row r="1689" spans="1:8" x14ac:dyDescent="0.2">
      <c r="A1689" t="s">
        <v>731</v>
      </c>
      <c r="B1689" t="s">
        <v>181</v>
      </c>
      <c r="C1689" t="str">
        <f>IFERROR(VLOOKUP(B1689,Players!$A$2:$E$251,2,FALSE),"")</f>
        <v>Jason Holder</v>
      </c>
      <c r="D1689" t="str">
        <f>IFERROR(VLOOKUP(B1689,Players!$A$2:$E$251,3,FALSE),"")</f>
        <v>AR</v>
      </c>
      <c r="E1689" t="str">
        <f>IFERROR(VLOOKUP(B1689,Players!$A$2:$E$251,4,FALSE),"")</f>
        <v>GT</v>
      </c>
      <c r="F1689">
        <f>IFERROR(VLOOKUP(B1689,Players!$A$2:$E$251,5,FALSE),"")</f>
        <v>0</v>
      </c>
      <c r="H1689" t="s">
        <v>891</v>
      </c>
    </row>
    <row r="1690" spans="1:8" x14ac:dyDescent="0.2">
      <c r="A1690" t="s">
        <v>731</v>
      </c>
      <c r="B1690" t="s">
        <v>183</v>
      </c>
      <c r="C1690" t="str">
        <f>IFERROR(VLOOKUP(B1690,Players!$A$2:$E$251,2,FALSE),"")</f>
        <v>Rahul Tewatia</v>
      </c>
      <c r="D1690" t="str">
        <f>IFERROR(VLOOKUP(B1690,Players!$A$2:$E$251,3,FALSE),"")</f>
        <v>AR</v>
      </c>
      <c r="E1690" t="str">
        <f>IFERROR(VLOOKUP(B1690,Players!$A$2:$E$251,4,FALSE),"")</f>
        <v>GT</v>
      </c>
      <c r="F1690">
        <f>IFERROR(VLOOKUP(B1690,Players!$A$2:$E$251,5,FALSE),"")</f>
        <v>0</v>
      </c>
      <c r="H1690" t="s">
        <v>891</v>
      </c>
    </row>
    <row r="1691" spans="1:8" x14ac:dyDescent="0.2">
      <c r="A1691" t="s">
        <v>731</v>
      </c>
      <c r="B1691" t="s">
        <v>185</v>
      </c>
      <c r="C1691" t="str">
        <f>IFERROR(VLOOKUP(B1691,Players!$A$2:$E$251,2,FALSE),"")</f>
        <v>Shahrukh Khan</v>
      </c>
      <c r="D1691" t="str">
        <f>IFERROR(VLOOKUP(B1691,Players!$A$2:$E$251,3,FALSE),"")</f>
        <v>AR</v>
      </c>
      <c r="E1691" t="str">
        <f>IFERROR(VLOOKUP(B1691,Players!$A$2:$E$251,4,FALSE),"")</f>
        <v>GT</v>
      </c>
      <c r="F1691">
        <f>IFERROR(VLOOKUP(B1691,Players!$A$2:$E$251,5,FALSE),"")</f>
        <v>0</v>
      </c>
      <c r="H1691" t="s">
        <v>891</v>
      </c>
    </row>
    <row r="1692" spans="1:8" x14ac:dyDescent="0.2">
      <c r="A1692" t="s">
        <v>731</v>
      </c>
      <c r="B1692" t="s">
        <v>187</v>
      </c>
      <c r="C1692" t="str">
        <f>IFERROR(VLOOKUP(B1692,Players!$A$2:$E$251,2,FALSE),"")</f>
        <v>Kagiso Rabada</v>
      </c>
      <c r="D1692" t="str">
        <f>IFERROR(VLOOKUP(B1692,Players!$A$2:$E$251,3,FALSE),"")</f>
        <v>BWL</v>
      </c>
      <c r="E1692" t="str">
        <f>IFERROR(VLOOKUP(B1692,Players!$A$2:$E$251,4,FALSE),"")</f>
        <v>GT</v>
      </c>
      <c r="F1692">
        <f>IFERROR(VLOOKUP(B1692,Players!$A$2:$E$251,5,FALSE),"")</f>
        <v>0</v>
      </c>
      <c r="H1692" t="s">
        <v>891</v>
      </c>
    </row>
    <row r="1693" spans="1:8" x14ac:dyDescent="0.2">
      <c r="A1693" t="s">
        <v>731</v>
      </c>
      <c r="B1693" t="s">
        <v>189</v>
      </c>
      <c r="C1693" t="str">
        <f>IFERROR(VLOOKUP(B1693,Players!$A$2:$E$251,2,FALSE),"")</f>
        <v>Mohammed Siraj</v>
      </c>
      <c r="D1693" t="str">
        <f>IFERROR(VLOOKUP(B1693,Players!$A$2:$E$251,3,FALSE),"")</f>
        <v>BWL</v>
      </c>
      <c r="E1693" t="str">
        <f>IFERROR(VLOOKUP(B1693,Players!$A$2:$E$251,4,FALSE),"")</f>
        <v>GT</v>
      </c>
      <c r="F1693">
        <f>IFERROR(VLOOKUP(B1693,Players!$A$2:$E$251,5,FALSE),"")</f>
        <v>0</v>
      </c>
      <c r="H1693" t="s">
        <v>891</v>
      </c>
    </row>
    <row r="1694" spans="1:8" x14ac:dyDescent="0.2">
      <c r="A1694" t="s">
        <v>731</v>
      </c>
      <c r="B1694" t="s">
        <v>191</v>
      </c>
      <c r="C1694" t="str">
        <f>IFERROR(VLOOKUP(B1694,Players!$A$2:$E$251,2,FALSE),"")</f>
        <v>Prasidh Krishna</v>
      </c>
      <c r="D1694" t="str">
        <f>IFERROR(VLOOKUP(B1694,Players!$A$2:$E$251,3,FALSE),"")</f>
        <v>BWL</v>
      </c>
      <c r="E1694" t="str">
        <f>IFERROR(VLOOKUP(B1694,Players!$A$2:$E$251,4,FALSE),"")</f>
        <v>GT</v>
      </c>
      <c r="F1694">
        <f>IFERROR(VLOOKUP(B1694,Players!$A$2:$E$251,5,FALSE),"")</f>
        <v>0</v>
      </c>
      <c r="H1694" t="s">
        <v>891</v>
      </c>
    </row>
    <row r="1695" spans="1:8" x14ac:dyDescent="0.2">
      <c r="A1695" t="s">
        <v>731</v>
      </c>
      <c r="B1695" t="s">
        <v>193</v>
      </c>
      <c r="C1695" t="str">
        <f>IFERROR(VLOOKUP(B1695,Players!$A$2:$E$251,2,FALSE),"")</f>
        <v>Manav Suthar</v>
      </c>
      <c r="D1695" t="str">
        <f>IFERROR(VLOOKUP(B1695,Players!$A$2:$E$251,3,FALSE),"")</f>
        <v>BWL</v>
      </c>
      <c r="E1695" t="str">
        <f>IFERROR(VLOOKUP(B1695,Players!$A$2:$E$251,4,FALSE),"")</f>
        <v>GT</v>
      </c>
      <c r="F1695">
        <f>IFERROR(VLOOKUP(B1695,Players!$A$2:$E$251,5,FALSE),"")</f>
        <v>0</v>
      </c>
      <c r="H1695" t="s">
        <v>891</v>
      </c>
    </row>
    <row r="1696" spans="1:8" x14ac:dyDescent="0.2">
      <c r="A1696" t="s">
        <v>731</v>
      </c>
      <c r="B1696" t="s">
        <v>195</v>
      </c>
      <c r="C1696" t="str">
        <f>IFERROR(VLOOKUP(B1696,Players!$A$2:$E$251,2,FALSE),"")</f>
        <v>Gurnoor Singh Brar</v>
      </c>
      <c r="D1696" t="str">
        <f>IFERROR(VLOOKUP(B1696,Players!$A$2:$E$251,3,FALSE),"")</f>
        <v>BWL</v>
      </c>
      <c r="E1696" t="str">
        <f>IFERROR(VLOOKUP(B1696,Players!$A$2:$E$251,4,FALSE),"")</f>
        <v>GT</v>
      </c>
      <c r="F1696">
        <f>IFERROR(VLOOKUP(B1696,Players!$A$2:$E$251,5,FALSE),"")</f>
        <v>0</v>
      </c>
      <c r="H1696" t="s">
        <v>891</v>
      </c>
    </row>
    <row r="1697" spans="1:8" x14ac:dyDescent="0.2">
      <c r="A1697" t="s">
        <v>731</v>
      </c>
      <c r="B1697" t="s">
        <v>197</v>
      </c>
      <c r="C1697" t="str">
        <f>IFERROR(VLOOKUP(B1697,Players!$A$2:$E$251,2,FALSE),"")</f>
        <v>Ishant Sharma</v>
      </c>
      <c r="D1697" t="str">
        <f>IFERROR(VLOOKUP(B1697,Players!$A$2:$E$251,3,FALSE),"")</f>
        <v>BWL</v>
      </c>
      <c r="E1697" t="str">
        <f>IFERROR(VLOOKUP(B1697,Players!$A$2:$E$251,4,FALSE),"")</f>
        <v>GT</v>
      </c>
      <c r="F1697">
        <f>IFERROR(VLOOKUP(B1697,Players!$A$2:$E$251,5,FALSE),"")</f>
        <v>0</v>
      </c>
      <c r="H1697" t="s">
        <v>891</v>
      </c>
    </row>
    <row r="1698" spans="1:8" x14ac:dyDescent="0.2">
      <c r="A1698" t="s">
        <v>731</v>
      </c>
      <c r="B1698" t="s">
        <v>199</v>
      </c>
      <c r="C1698" t="str">
        <f>IFERROR(VLOOKUP(B1698,Players!$A$2:$E$251,2,FALSE),"")</f>
        <v>Ashok Sharma</v>
      </c>
      <c r="D1698" t="str">
        <f>IFERROR(VLOOKUP(B1698,Players!$A$2:$E$251,3,FALSE),"")</f>
        <v>BWL</v>
      </c>
      <c r="E1698" t="str">
        <f>IFERROR(VLOOKUP(B1698,Players!$A$2:$E$251,4,FALSE),"")</f>
        <v>GT</v>
      </c>
      <c r="F1698">
        <f>IFERROR(VLOOKUP(B1698,Players!$A$2:$E$251,5,FALSE),"")</f>
        <v>0</v>
      </c>
      <c r="H1698" t="s">
        <v>891</v>
      </c>
    </row>
    <row r="1699" spans="1:8" x14ac:dyDescent="0.2">
      <c r="A1699" t="s">
        <v>731</v>
      </c>
      <c r="B1699" t="s">
        <v>201</v>
      </c>
      <c r="C1699" t="str">
        <f>IFERROR(VLOOKUP(B1699,Players!$A$2:$E$251,2,FALSE),"")</f>
        <v>Luke Wood</v>
      </c>
      <c r="D1699" t="str">
        <f>IFERROR(VLOOKUP(B1699,Players!$A$2:$E$251,3,FALSE),"")</f>
        <v>BWL</v>
      </c>
      <c r="E1699" t="str">
        <f>IFERROR(VLOOKUP(B1699,Players!$A$2:$E$251,4,FALSE),"")</f>
        <v>GT</v>
      </c>
      <c r="F1699">
        <f>IFERROR(VLOOKUP(B1699,Players!$A$2:$E$251,5,FALSE),"")</f>
        <v>0</v>
      </c>
      <c r="H1699" t="s">
        <v>891</v>
      </c>
    </row>
    <row r="1700" spans="1:8" x14ac:dyDescent="0.2">
      <c r="A1700" t="s">
        <v>731</v>
      </c>
      <c r="B1700" t="s">
        <v>203</v>
      </c>
      <c r="C1700" t="str">
        <f>IFERROR(VLOOKUP(B1700,Players!$A$2:$E$251,2,FALSE),"")</f>
        <v>Kulwant Khejroliya</v>
      </c>
      <c r="D1700" t="str">
        <f>IFERROR(VLOOKUP(B1700,Players!$A$2:$E$251,3,FALSE),"")</f>
        <v>BWL</v>
      </c>
      <c r="E1700" t="str">
        <f>IFERROR(VLOOKUP(B1700,Players!$A$2:$E$251,4,FALSE),"")</f>
        <v>GT</v>
      </c>
      <c r="F1700">
        <f>IFERROR(VLOOKUP(B1700,Players!$A$2:$E$251,5,FALSE),"")</f>
        <v>0</v>
      </c>
      <c r="H1700" t="s">
        <v>891</v>
      </c>
    </row>
    <row r="1701" spans="1:8" x14ac:dyDescent="0.2">
      <c r="A1701" t="s">
        <v>731</v>
      </c>
      <c r="B1701" t="s">
        <v>205</v>
      </c>
      <c r="C1701" t="str">
        <f>IFERROR(VLOOKUP(B1701,Players!$A$2:$E$251,2,FALSE),"")</f>
        <v>Rashid Khan</v>
      </c>
      <c r="D1701" t="str">
        <f>IFERROR(VLOOKUP(B1701,Players!$A$2:$E$251,3,FALSE),"")</f>
        <v>BWL</v>
      </c>
      <c r="E1701" t="str">
        <f>IFERROR(VLOOKUP(B1701,Players!$A$2:$E$251,4,FALSE),"")</f>
        <v>GT</v>
      </c>
      <c r="F1701">
        <f>IFERROR(VLOOKUP(B1701,Players!$A$2:$E$251,5,FALSE),"")</f>
        <v>0</v>
      </c>
      <c r="H1701" t="s">
        <v>891</v>
      </c>
    </row>
    <row r="1702" spans="1:8" x14ac:dyDescent="0.2">
      <c r="A1702" t="s">
        <v>735</v>
      </c>
      <c r="B1702" t="s">
        <v>103</v>
      </c>
      <c r="C1702" t="str">
        <f>IFERROR(VLOOKUP(B1702,Players!$A$2:$E$251,2,FALSE),"")</f>
        <v>KL Rahul</v>
      </c>
      <c r="D1702" t="str">
        <f>IFERROR(VLOOKUP(B1702,Players!$A$2:$E$251,3,FALSE),"")</f>
        <v>WK</v>
      </c>
      <c r="E1702" t="str">
        <f>IFERROR(VLOOKUP(B1702,Players!$A$2:$E$251,4,FALSE),"")</f>
        <v>DC</v>
      </c>
      <c r="F1702">
        <f>IFERROR(VLOOKUP(B1702,Players!$A$2:$E$251,5,FALSE),"")</f>
        <v>0</v>
      </c>
      <c r="H1702" t="s">
        <v>893</v>
      </c>
    </row>
    <row r="1703" spans="1:8" x14ac:dyDescent="0.2">
      <c r="A1703" t="s">
        <v>735</v>
      </c>
      <c r="B1703" t="s">
        <v>107</v>
      </c>
      <c r="C1703" t="str">
        <f>IFERROR(VLOOKUP(B1703,Players!$A$2:$E$251,2,FALSE),"")</f>
        <v>Karun Nair</v>
      </c>
      <c r="D1703" t="str">
        <f>IFERROR(VLOOKUP(B1703,Players!$A$2:$E$251,3,FALSE),"")</f>
        <v>BAT</v>
      </c>
      <c r="E1703" t="str">
        <f>IFERROR(VLOOKUP(B1703,Players!$A$2:$E$251,4,FALSE),"")</f>
        <v>DC</v>
      </c>
      <c r="F1703">
        <f>IFERROR(VLOOKUP(B1703,Players!$A$2:$E$251,5,FALSE),"")</f>
        <v>0</v>
      </c>
      <c r="H1703" t="s">
        <v>893</v>
      </c>
    </row>
    <row r="1704" spans="1:8" x14ac:dyDescent="0.2">
      <c r="A1704" t="s">
        <v>735</v>
      </c>
      <c r="B1704" t="s">
        <v>109</v>
      </c>
      <c r="C1704" t="str">
        <f>IFERROR(VLOOKUP(B1704,Players!$A$2:$E$251,2,FALSE),"")</f>
        <v>David Miller</v>
      </c>
      <c r="D1704" t="str">
        <f>IFERROR(VLOOKUP(B1704,Players!$A$2:$E$251,3,FALSE),"")</f>
        <v>BAT</v>
      </c>
      <c r="E1704" t="str">
        <f>IFERROR(VLOOKUP(B1704,Players!$A$2:$E$251,4,FALSE),"")</f>
        <v>DC</v>
      </c>
      <c r="F1704">
        <f>IFERROR(VLOOKUP(B1704,Players!$A$2:$E$251,5,FALSE),"")</f>
        <v>0</v>
      </c>
      <c r="H1704" t="s">
        <v>893</v>
      </c>
    </row>
    <row r="1705" spans="1:8" x14ac:dyDescent="0.2">
      <c r="A1705" t="s">
        <v>735</v>
      </c>
      <c r="B1705" t="s">
        <v>111</v>
      </c>
      <c r="C1705" t="str">
        <f>IFERROR(VLOOKUP(B1705,Players!$A$2:$E$251,2,FALSE),"")</f>
        <v>Ben Duckett</v>
      </c>
      <c r="D1705" t="str">
        <f>IFERROR(VLOOKUP(B1705,Players!$A$2:$E$251,3,FALSE),"")</f>
        <v>WK</v>
      </c>
      <c r="E1705" t="str">
        <f>IFERROR(VLOOKUP(B1705,Players!$A$2:$E$251,4,FALSE),"")</f>
        <v>DC</v>
      </c>
      <c r="F1705">
        <f>IFERROR(VLOOKUP(B1705,Players!$A$2:$E$251,5,FALSE),"")</f>
        <v>0</v>
      </c>
      <c r="H1705" t="s">
        <v>893</v>
      </c>
    </row>
    <row r="1706" spans="1:8" x14ac:dyDescent="0.2">
      <c r="A1706" t="s">
        <v>735</v>
      </c>
      <c r="B1706" t="s">
        <v>113</v>
      </c>
      <c r="C1706" t="str">
        <f>IFERROR(VLOOKUP(B1706,Players!$A$2:$E$251,2,FALSE),"")</f>
        <v>Pathum Nissanka</v>
      </c>
      <c r="D1706" t="str">
        <f>IFERROR(VLOOKUP(B1706,Players!$A$2:$E$251,3,FALSE),"")</f>
        <v>BAT</v>
      </c>
      <c r="E1706" t="str">
        <f>IFERROR(VLOOKUP(B1706,Players!$A$2:$E$251,4,FALSE),"")</f>
        <v>DC</v>
      </c>
      <c r="F1706">
        <f>IFERROR(VLOOKUP(B1706,Players!$A$2:$E$251,5,FALSE),"")</f>
        <v>0</v>
      </c>
      <c r="H1706" t="s">
        <v>893</v>
      </c>
    </row>
    <row r="1707" spans="1:8" x14ac:dyDescent="0.2">
      <c r="A1707" t="s">
        <v>735</v>
      </c>
      <c r="B1707" t="s">
        <v>115</v>
      </c>
      <c r="C1707" t="str">
        <f>IFERROR(VLOOKUP(B1707,Players!$A$2:$E$251,2,FALSE),"")</f>
        <v>Sahil Parakh</v>
      </c>
      <c r="D1707" t="str">
        <f>IFERROR(VLOOKUP(B1707,Players!$A$2:$E$251,3,FALSE),"")</f>
        <v>BAT</v>
      </c>
      <c r="E1707" t="str">
        <f>IFERROR(VLOOKUP(B1707,Players!$A$2:$E$251,4,FALSE),"")</f>
        <v>DC</v>
      </c>
      <c r="F1707">
        <f>IFERROR(VLOOKUP(B1707,Players!$A$2:$E$251,5,FALSE),"")</f>
        <v>0</v>
      </c>
      <c r="H1707" t="s">
        <v>893</v>
      </c>
    </row>
    <row r="1708" spans="1:8" x14ac:dyDescent="0.2">
      <c r="A1708" t="s">
        <v>735</v>
      </c>
      <c r="B1708" t="s">
        <v>117</v>
      </c>
      <c r="C1708" t="str">
        <f>IFERROR(VLOOKUP(B1708,Players!$A$2:$E$251,2,FALSE),"")</f>
        <v>Prithvi Shaw</v>
      </c>
      <c r="D1708" t="str">
        <f>IFERROR(VLOOKUP(B1708,Players!$A$2:$E$251,3,FALSE),"")</f>
        <v>BAT</v>
      </c>
      <c r="E1708" t="str">
        <f>IFERROR(VLOOKUP(B1708,Players!$A$2:$E$251,4,FALSE),"")</f>
        <v>DC</v>
      </c>
      <c r="F1708">
        <f>IFERROR(VLOOKUP(B1708,Players!$A$2:$E$251,5,FALSE),"")</f>
        <v>0</v>
      </c>
      <c r="H1708" t="s">
        <v>893</v>
      </c>
    </row>
    <row r="1709" spans="1:8" x14ac:dyDescent="0.2">
      <c r="A1709" t="s">
        <v>735</v>
      </c>
      <c r="B1709" t="s">
        <v>119</v>
      </c>
      <c r="C1709" t="str">
        <f>IFERROR(VLOOKUP(B1709,Players!$A$2:$E$251,2,FALSE),"")</f>
        <v>Abishek Porel</v>
      </c>
      <c r="D1709" t="str">
        <f>IFERROR(VLOOKUP(B1709,Players!$A$2:$E$251,3,FALSE),"")</f>
        <v>WK</v>
      </c>
      <c r="E1709" t="str">
        <f>IFERROR(VLOOKUP(B1709,Players!$A$2:$E$251,4,FALSE),"")</f>
        <v>DC</v>
      </c>
      <c r="F1709">
        <f>IFERROR(VLOOKUP(B1709,Players!$A$2:$E$251,5,FALSE),"")</f>
        <v>0</v>
      </c>
      <c r="H1709" t="s">
        <v>893</v>
      </c>
    </row>
    <row r="1710" spans="1:8" x14ac:dyDescent="0.2">
      <c r="A1710" t="s">
        <v>735</v>
      </c>
      <c r="B1710" t="s">
        <v>121</v>
      </c>
      <c r="C1710" t="str">
        <f>IFERROR(VLOOKUP(B1710,Players!$A$2:$E$251,2,FALSE),"")</f>
        <v>Tristan Stubbs</v>
      </c>
      <c r="D1710" t="str">
        <f>IFERROR(VLOOKUP(B1710,Players!$A$2:$E$251,3,FALSE),"")</f>
        <v>WK</v>
      </c>
      <c r="E1710" t="str">
        <f>IFERROR(VLOOKUP(B1710,Players!$A$2:$E$251,4,FALSE),"")</f>
        <v>DC</v>
      </c>
      <c r="F1710">
        <f>IFERROR(VLOOKUP(B1710,Players!$A$2:$E$251,5,FALSE),"")</f>
        <v>0</v>
      </c>
      <c r="H1710" t="s">
        <v>893</v>
      </c>
    </row>
    <row r="1711" spans="1:8" x14ac:dyDescent="0.2">
      <c r="A1711" t="s">
        <v>735</v>
      </c>
      <c r="B1711" t="s">
        <v>123</v>
      </c>
      <c r="C1711" t="str">
        <f>IFERROR(VLOOKUP(B1711,Players!$A$2:$E$251,2,FALSE),"")</f>
        <v>Axar Patel</v>
      </c>
      <c r="D1711" t="str">
        <f>IFERROR(VLOOKUP(B1711,Players!$A$2:$E$251,3,FALSE),"")</f>
        <v>AR</v>
      </c>
      <c r="E1711" t="str">
        <f>IFERROR(VLOOKUP(B1711,Players!$A$2:$E$251,4,FALSE),"")</f>
        <v>DC</v>
      </c>
      <c r="F1711">
        <f>IFERROR(VLOOKUP(B1711,Players!$A$2:$E$251,5,FALSE),"")</f>
        <v>0</v>
      </c>
      <c r="H1711" t="s">
        <v>893</v>
      </c>
    </row>
    <row r="1712" spans="1:8" x14ac:dyDescent="0.2">
      <c r="A1712" t="s">
        <v>735</v>
      </c>
      <c r="B1712" t="s">
        <v>125</v>
      </c>
      <c r="C1712" t="str">
        <f>IFERROR(VLOOKUP(B1712,Players!$A$2:$E$251,2,FALSE),"")</f>
        <v>Sameer Rizvi</v>
      </c>
      <c r="D1712" t="str">
        <f>IFERROR(VLOOKUP(B1712,Players!$A$2:$E$251,3,FALSE),"")</f>
        <v>AR</v>
      </c>
      <c r="E1712" t="str">
        <f>IFERROR(VLOOKUP(B1712,Players!$A$2:$E$251,4,FALSE),"")</f>
        <v>DC</v>
      </c>
      <c r="F1712">
        <f>IFERROR(VLOOKUP(B1712,Players!$A$2:$E$251,5,FALSE),"")</f>
        <v>0</v>
      </c>
      <c r="H1712" t="s">
        <v>893</v>
      </c>
    </row>
    <row r="1713" spans="1:8" x14ac:dyDescent="0.2">
      <c r="A1713" t="s">
        <v>735</v>
      </c>
      <c r="B1713" t="s">
        <v>127</v>
      </c>
      <c r="C1713" t="str">
        <f>IFERROR(VLOOKUP(B1713,Players!$A$2:$E$251,2,FALSE),"")</f>
        <v>Ashutosh Sharma</v>
      </c>
      <c r="D1713" t="str">
        <f>IFERROR(VLOOKUP(B1713,Players!$A$2:$E$251,3,FALSE),"")</f>
        <v>AR</v>
      </c>
      <c r="E1713" t="str">
        <f>IFERROR(VLOOKUP(B1713,Players!$A$2:$E$251,4,FALSE),"")</f>
        <v>DC</v>
      </c>
      <c r="F1713">
        <f>IFERROR(VLOOKUP(B1713,Players!$A$2:$E$251,5,FALSE),"")</f>
        <v>0</v>
      </c>
      <c r="H1713" t="s">
        <v>893</v>
      </c>
    </row>
    <row r="1714" spans="1:8" x14ac:dyDescent="0.2">
      <c r="A1714" t="s">
        <v>735</v>
      </c>
      <c r="B1714" t="s">
        <v>129</v>
      </c>
      <c r="C1714" t="str">
        <f>IFERROR(VLOOKUP(B1714,Players!$A$2:$E$251,2,FALSE),"")</f>
        <v>Vipraj Nigam</v>
      </c>
      <c r="D1714" t="str">
        <f>IFERROR(VLOOKUP(B1714,Players!$A$2:$E$251,3,FALSE),"")</f>
        <v>AR</v>
      </c>
      <c r="E1714" t="str">
        <f>IFERROR(VLOOKUP(B1714,Players!$A$2:$E$251,4,FALSE),"")</f>
        <v>DC</v>
      </c>
      <c r="F1714">
        <f>IFERROR(VLOOKUP(B1714,Players!$A$2:$E$251,5,FALSE),"")</f>
        <v>0</v>
      </c>
      <c r="H1714" t="s">
        <v>893</v>
      </c>
    </row>
    <row r="1715" spans="1:8" x14ac:dyDescent="0.2">
      <c r="A1715" t="s">
        <v>735</v>
      </c>
      <c r="B1715" t="s">
        <v>131</v>
      </c>
      <c r="C1715" t="str">
        <f>IFERROR(VLOOKUP(B1715,Players!$A$2:$E$251,2,FALSE),"")</f>
        <v>Ajay Mandal</v>
      </c>
      <c r="D1715" t="str">
        <f>IFERROR(VLOOKUP(B1715,Players!$A$2:$E$251,3,FALSE),"")</f>
        <v>AR</v>
      </c>
      <c r="E1715" t="str">
        <f>IFERROR(VLOOKUP(B1715,Players!$A$2:$E$251,4,FALSE),"")</f>
        <v>DC</v>
      </c>
      <c r="F1715">
        <f>IFERROR(VLOOKUP(B1715,Players!$A$2:$E$251,5,FALSE),"")</f>
        <v>0</v>
      </c>
      <c r="H1715" t="s">
        <v>893</v>
      </c>
    </row>
    <row r="1716" spans="1:8" x14ac:dyDescent="0.2">
      <c r="A1716" t="s">
        <v>735</v>
      </c>
      <c r="B1716" t="s">
        <v>133</v>
      </c>
      <c r="C1716" t="str">
        <f>IFERROR(VLOOKUP(B1716,Players!$A$2:$E$251,2,FALSE),"")</f>
        <v>Tripurana Vijay</v>
      </c>
      <c r="D1716" t="str">
        <f>IFERROR(VLOOKUP(B1716,Players!$A$2:$E$251,3,FALSE),"")</f>
        <v>AR</v>
      </c>
      <c r="E1716" t="str">
        <f>IFERROR(VLOOKUP(B1716,Players!$A$2:$E$251,4,FALSE),"")</f>
        <v>DC</v>
      </c>
      <c r="F1716">
        <f>IFERROR(VLOOKUP(B1716,Players!$A$2:$E$251,5,FALSE),"")</f>
        <v>0</v>
      </c>
      <c r="H1716" t="s">
        <v>893</v>
      </c>
    </row>
    <row r="1717" spans="1:8" x14ac:dyDescent="0.2">
      <c r="A1717" t="s">
        <v>735</v>
      </c>
      <c r="B1717" t="s">
        <v>135</v>
      </c>
      <c r="C1717" t="str">
        <f>IFERROR(VLOOKUP(B1717,Players!$A$2:$E$251,2,FALSE),"")</f>
        <v>Madhav Tiwari</v>
      </c>
      <c r="D1717" t="str">
        <f>IFERROR(VLOOKUP(B1717,Players!$A$2:$E$251,3,FALSE),"")</f>
        <v>AR</v>
      </c>
      <c r="E1717" t="str">
        <f>IFERROR(VLOOKUP(B1717,Players!$A$2:$E$251,4,FALSE),"")</f>
        <v>DC</v>
      </c>
      <c r="F1717">
        <f>IFERROR(VLOOKUP(B1717,Players!$A$2:$E$251,5,FALSE),"")</f>
        <v>0</v>
      </c>
      <c r="H1717" t="s">
        <v>893</v>
      </c>
    </row>
    <row r="1718" spans="1:8" x14ac:dyDescent="0.2">
      <c r="A1718" t="s">
        <v>735</v>
      </c>
      <c r="B1718" t="s">
        <v>137</v>
      </c>
      <c r="C1718" t="str">
        <f>IFERROR(VLOOKUP(B1718,Players!$A$2:$E$251,2,FALSE),"")</f>
        <v>Nitish Rana</v>
      </c>
      <c r="D1718" t="str">
        <f>IFERROR(VLOOKUP(B1718,Players!$A$2:$E$251,3,FALSE),"")</f>
        <v>AR</v>
      </c>
      <c r="E1718" t="str">
        <f>IFERROR(VLOOKUP(B1718,Players!$A$2:$E$251,4,FALSE),"")</f>
        <v>DC</v>
      </c>
      <c r="F1718">
        <f>IFERROR(VLOOKUP(B1718,Players!$A$2:$E$251,5,FALSE),"")</f>
        <v>0</v>
      </c>
      <c r="H1718" t="s">
        <v>893</v>
      </c>
    </row>
    <row r="1719" spans="1:8" x14ac:dyDescent="0.2">
      <c r="A1719" t="s">
        <v>735</v>
      </c>
      <c r="B1719" t="s">
        <v>139</v>
      </c>
      <c r="C1719" t="str">
        <f>IFERROR(VLOOKUP(B1719,Players!$A$2:$E$251,2,FALSE),"")</f>
        <v>Mitchell Starc</v>
      </c>
      <c r="D1719" t="str">
        <f>IFERROR(VLOOKUP(B1719,Players!$A$2:$E$251,3,FALSE),"")</f>
        <v>BWL</v>
      </c>
      <c r="E1719" t="str">
        <f>IFERROR(VLOOKUP(B1719,Players!$A$2:$E$251,4,FALSE),"")</f>
        <v>DC</v>
      </c>
      <c r="F1719">
        <f>IFERROR(VLOOKUP(B1719,Players!$A$2:$E$251,5,FALSE),"")</f>
        <v>0</v>
      </c>
      <c r="H1719" t="s">
        <v>893</v>
      </c>
    </row>
    <row r="1720" spans="1:8" x14ac:dyDescent="0.2">
      <c r="A1720" t="s">
        <v>735</v>
      </c>
      <c r="B1720" t="s">
        <v>141</v>
      </c>
      <c r="C1720" t="str">
        <f>IFERROR(VLOOKUP(B1720,Players!$A$2:$E$251,2,FALSE),"")</f>
        <v>T. Natarajan</v>
      </c>
      <c r="D1720" t="str">
        <f>IFERROR(VLOOKUP(B1720,Players!$A$2:$E$251,3,FALSE),"")</f>
        <v>BWL</v>
      </c>
      <c r="E1720" t="str">
        <f>IFERROR(VLOOKUP(B1720,Players!$A$2:$E$251,4,FALSE),"")</f>
        <v>DC</v>
      </c>
      <c r="F1720">
        <f>IFERROR(VLOOKUP(B1720,Players!$A$2:$E$251,5,FALSE),"")</f>
        <v>0</v>
      </c>
      <c r="H1720" t="s">
        <v>893</v>
      </c>
    </row>
    <row r="1721" spans="1:8" x14ac:dyDescent="0.2">
      <c r="A1721" t="s">
        <v>735</v>
      </c>
      <c r="B1721" t="s">
        <v>143</v>
      </c>
      <c r="C1721" t="str">
        <f>IFERROR(VLOOKUP(B1721,Players!$A$2:$E$251,2,FALSE),"")</f>
        <v>Mukesh Kumar</v>
      </c>
      <c r="D1721" t="str">
        <f>IFERROR(VLOOKUP(B1721,Players!$A$2:$E$251,3,FALSE),"")</f>
        <v>BWL</v>
      </c>
      <c r="E1721" t="str">
        <f>IFERROR(VLOOKUP(B1721,Players!$A$2:$E$251,4,FALSE),"")</f>
        <v>DC</v>
      </c>
      <c r="F1721">
        <f>IFERROR(VLOOKUP(B1721,Players!$A$2:$E$251,5,FALSE),"")</f>
        <v>0</v>
      </c>
      <c r="H1721" t="s">
        <v>893</v>
      </c>
    </row>
    <row r="1722" spans="1:8" x14ac:dyDescent="0.2">
      <c r="A1722" t="s">
        <v>735</v>
      </c>
      <c r="B1722" t="s">
        <v>145</v>
      </c>
      <c r="C1722" t="str">
        <f>IFERROR(VLOOKUP(B1722,Players!$A$2:$E$251,2,FALSE),"")</f>
        <v>Dushmantha Chameera</v>
      </c>
      <c r="D1722" t="str">
        <f>IFERROR(VLOOKUP(B1722,Players!$A$2:$E$251,3,FALSE),"")</f>
        <v>BWL</v>
      </c>
      <c r="E1722" t="str">
        <f>IFERROR(VLOOKUP(B1722,Players!$A$2:$E$251,4,FALSE),"")</f>
        <v>DC</v>
      </c>
      <c r="F1722">
        <f>IFERROR(VLOOKUP(B1722,Players!$A$2:$E$251,5,FALSE),"")</f>
        <v>0</v>
      </c>
      <c r="H1722" t="s">
        <v>893</v>
      </c>
    </row>
    <row r="1723" spans="1:8" x14ac:dyDescent="0.2">
      <c r="A1723" t="s">
        <v>735</v>
      </c>
      <c r="B1723" t="s">
        <v>147</v>
      </c>
      <c r="C1723" t="str">
        <f>IFERROR(VLOOKUP(B1723,Players!$A$2:$E$251,2,FALSE),"")</f>
        <v>Auqib Nabi</v>
      </c>
      <c r="D1723" t="str">
        <f>IFERROR(VLOOKUP(B1723,Players!$A$2:$E$251,3,FALSE),"")</f>
        <v>BWL</v>
      </c>
      <c r="E1723" t="str">
        <f>IFERROR(VLOOKUP(B1723,Players!$A$2:$E$251,4,FALSE),"")</f>
        <v>DC</v>
      </c>
      <c r="F1723">
        <f>IFERROR(VLOOKUP(B1723,Players!$A$2:$E$251,5,FALSE),"")</f>
        <v>0</v>
      </c>
      <c r="H1723" t="s">
        <v>893</v>
      </c>
    </row>
    <row r="1724" spans="1:8" x14ac:dyDescent="0.2">
      <c r="A1724" t="s">
        <v>735</v>
      </c>
      <c r="B1724" t="s">
        <v>149</v>
      </c>
      <c r="C1724" t="str">
        <f>IFERROR(VLOOKUP(B1724,Players!$A$2:$E$251,2,FALSE),"")</f>
        <v>Lungisani Ngidi</v>
      </c>
      <c r="D1724" t="str">
        <f>IFERROR(VLOOKUP(B1724,Players!$A$2:$E$251,3,FALSE),"")</f>
        <v>BWL</v>
      </c>
      <c r="E1724" t="str">
        <f>IFERROR(VLOOKUP(B1724,Players!$A$2:$E$251,4,FALSE),"")</f>
        <v>DC</v>
      </c>
      <c r="F1724">
        <f>IFERROR(VLOOKUP(B1724,Players!$A$2:$E$251,5,FALSE),"")</f>
        <v>0</v>
      </c>
      <c r="H1724" t="s">
        <v>893</v>
      </c>
    </row>
    <row r="1725" spans="1:8" x14ac:dyDescent="0.2">
      <c r="A1725" t="s">
        <v>735</v>
      </c>
      <c r="B1725" t="s">
        <v>151</v>
      </c>
      <c r="C1725" t="str">
        <f>IFERROR(VLOOKUP(B1725,Players!$A$2:$E$251,2,FALSE),"")</f>
        <v>Kyle Jamieson</v>
      </c>
      <c r="D1725" t="str">
        <f>IFERROR(VLOOKUP(B1725,Players!$A$2:$E$251,3,FALSE),"")</f>
        <v>BWL</v>
      </c>
      <c r="E1725" t="str">
        <f>IFERROR(VLOOKUP(B1725,Players!$A$2:$E$251,4,FALSE),"")</f>
        <v>DC</v>
      </c>
      <c r="F1725">
        <f>IFERROR(VLOOKUP(B1725,Players!$A$2:$E$251,5,FALSE),"")</f>
        <v>0</v>
      </c>
      <c r="H1725" t="s">
        <v>893</v>
      </c>
    </row>
    <row r="1726" spans="1:8" x14ac:dyDescent="0.2">
      <c r="A1726" t="s">
        <v>735</v>
      </c>
      <c r="B1726" t="s">
        <v>153</v>
      </c>
      <c r="C1726" t="str">
        <f>IFERROR(VLOOKUP(B1726,Players!$A$2:$E$251,2,FALSE),"")</f>
        <v>Kuldeep Yadav</v>
      </c>
      <c r="D1726" t="str">
        <f>IFERROR(VLOOKUP(B1726,Players!$A$2:$E$251,3,FALSE),"")</f>
        <v>BWL</v>
      </c>
      <c r="E1726" t="str">
        <f>IFERROR(VLOOKUP(B1726,Players!$A$2:$E$251,4,FALSE),"")</f>
        <v>DC</v>
      </c>
      <c r="F1726">
        <f>IFERROR(VLOOKUP(B1726,Players!$A$2:$E$251,5,FALSE),"")</f>
        <v>0</v>
      </c>
      <c r="H1726" t="s">
        <v>893</v>
      </c>
    </row>
    <row r="1727" spans="1:8" x14ac:dyDescent="0.2">
      <c r="A1727" t="s">
        <v>735</v>
      </c>
      <c r="B1727" t="s">
        <v>363</v>
      </c>
      <c r="C1727" t="str">
        <f>IFERROR(VLOOKUP(B1727,Players!$A$2:$E$251,2,FALSE),"")</f>
        <v>Shreyas Iyer</v>
      </c>
      <c r="D1727" t="str">
        <f>IFERROR(VLOOKUP(B1727,Players!$A$2:$E$251,3,FALSE),"")</f>
        <v>BAT</v>
      </c>
      <c r="E1727" t="str">
        <f>IFERROR(VLOOKUP(B1727,Players!$A$2:$E$251,4,FALSE),"")</f>
        <v>PBKS</v>
      </c>
      <c r="F1727">
        <f>IFERROR(VLOOKUP(B1727,Players!$A$2:$E$251,5,FALSE),"")</f>
        <v>0</v>
      </c>
      <c r="H1727" t="s">
        <v>890</v>
      </c>
    </row>
    <row r="1728" spans="1:8" x14ac:dyDescent="0.2">
      <c r="A1728" t="s">
        <v>735</v>
      </c>
      <c r="B1728" t="s">
        <v>367</v>
      </c>
      <c r="C1728" t="str">
        <f>IFERROR(VLOOKUP(B1728,Players!$A$2:$E$251,2,FALSE),"")</f>
        <v>Nehal Wadhera</v>
      </c>
      <c r="D1728" t="str">
        <f>IFERROR(VLOOKUP(B1728,Players!$A$2:$E$251,3,FALSE),"")</f>
        <v>BAT</v>
      </c>
      <c r="E1728" t="str">
        <f>IFERROR(VLOOKUP(B1728,Players!$A$2:$E$251,4,FALSE),"")</f>
        <v>PBKS</v>
      </c>
      <c r="F1728">
        <f>IFERROR(VLOOKUP(B1728,Players!$A$2:$E$251,5,FALSE),"")</f>
        <v>0</v>
      </c>
      <c r="H1728" t="s">
        <v>890</v>
      </c>
    </row>
    <row r="1729" spans="1:8" x14ac:dyDescent="0.2">
      <c r="A1729" t="s">
        <v>735</v>
      </c>
      <c r="B1729" t="s">
        <v>369</v>
      </c>
      <c r="C1729" t="str">
        <f>IFERROR(VLOOKUP(B1729,Players!$A$2:$E$251,2,FALSE),"")</f>
        <v>Vishnu Vinod</v>
      </c>
      <c r="D1729" t="str">
        <f>IFERROR(VLOOKUP(B1729,Players!$A$2:$E$251,3,FALSE),"")</f>
        <v>WK</v>
      </c>
      <c r="E1729" t="str">
        <f>IFERROR(VLOOKUP(B1729,Players!$A$2:$E$251,4,FALSE),"")</f>
        <v>PBKS</v>
      </c>
      <c r="F1729">
        <f>IFERROR(VLOOKUP(B1729,Players!$A$2:$E$251,5,FALSE),"")</f>
        <v>0</v>
      </c>
      <c r="H1729" t="s">
        <v>890</v>
      </c>
    </row>
    <row r="1730" spans="1:8" x14ac:dyDescent="0.2">
      <c r="A1730" t="s">
        <v>735</v>
      </c>
      <c r="B1730" t="s">
        <v>371</v>
      </c>
      <c r="C1730" t="str">
        <f>IFERROR(VLOOKUP(B1730,Players!$A$2:$E$251,2,FALSE),"")</f>
        <v>Harnoor Pannu</v>
      </c>
      <c r="D1730" t="str">
        <f>IFERROR(VLOOKUP(B1730,Players!$A$2:$E$251,3,FALSE),"")</f>
        <v>BAT</v>
      </c>
      <c r="E1730" t="str">
        <f>IFERROR(VLOOKUP(B1730,Players!$A$2:$E$251,4,FALSE),"")</f>
        <v>PBKS</v>
      </c>
      <c r="F1730">
        <f>IFERROR(VLOOKUP(B1730,Players!$A$2:$E$251,5,FALSE),"")</f>
        <v>0</v>
      </c>
      <c r="H1730" t="s">
        <v>890</v>
      </c>
    </row>
    <row r="1731" spans="1:8" x14ac:dyDescent="0.2">
      <c r="A1731" t="s">
        <v>735</v>
      </c>
      <c r="B1731" t="s">
        <v>373</v>
      </c>
      <c r="C1731" t="str">
        <f>IFERROR(VLOOKUP(B1731,Players!$A$2:$E$251,2,FALSE),"")</f>
        <v>Pyla Avinash</v>
      </c>
      <c r="D1731" t="str">
        <f>IFERROR(VLOOKUP(B1731,Players!$A$2:$E$251,3,FALSE),"")</f>
        <v>BAT</v>
      </c>
      <c r="E1731" t="str">
        <f>IFERROR(VLOOKUP(B1731,Players!$A$2:$E$251,4,FALSE),"")</f>
        <v>PBKS</v>
      </c>
      <c r="F1731">
        <f>IFERROR(VLOOKUP(B1731,Players!$A$2:$E$251,5,FALSE),"")</f>
        <v>0</v>
      </c>
      <c r="H1731" t="s">
        <v>890</v>
      </c>
    </row>
    <row r="1732" spans="1:8" x14ac:dyDescent="0.2">
      <c r="A1732" t="s">
        <v>735</v>
      </c>
      <c r="B1732" t="s">
        <v>375</v>
      </c>
      <c r="C1732" t="str">
        <f>IFERROR(VLOOKUP(B1732,Players!$A$2:$E$251,2,FALSE),"")</f>
        <v>Prabhsimran Singh</v>
      </c>
      <c r="D1732" t="str">
        <f>IFERROR(VLOOKUP(B1732,Players!$A$2:$E$251,3,FALSE),"")</f>
        <v>WK</v>
      </c>
      <c r="E1732" t="str">
        <f>IFERROR(VLOOKUP(B1732,Players!$A$2:$E$251,4,FALSE),"")</f>
        <v>PBKS</v>
      </c>
      <c r="F1732">
        <f>IFERROR(VLOOKUP(B1732,Players!$A$2:$E$251,5,FALSE),"")</f>
        <v>0</v>
      </c>
      <c r="H1732" t="s">
        <v>890</v>
      </c>
    </row>
    <row r="1733" spans="1:8" x14ac:dyDescent="0.2">
      <c r="A1733" t="s">
        <v>735</v>
      </c>
      <c r="B1733" t="s">
        <v>377</v>
      </c>
      <c r="C1733" t="str">
        <f>IFERROR(VLOOKUP(B1733,Players!$A$2:$E$251,2,FALSE),"")</f>
        <v>Shashank Singh</v>
      </c>
      <c r="D1733" t="str">
        <f>IFERROR(VLOOKUP(B1733,Players!$A$2:$E$251,3,FALSE),"")</f>
        <v>BAT</v>
      </c>
      <c r="E1733" t="str">
        <f>IFERROR(VLOOKUP(B1733,Players!$A$2:$E$251,4,FALSE),"")</f>
        <v>PBKS</v>
      </c>
      <c r="F1733">
        <f>IFERROR(VLOOKUP(B1733,Players!$A$2:$E$251,5,FALSE),"")</f>
        <v>0</v>
      </c>
      <c r="H1733" t="s">
        <v>890</v>
      </c>
    </row>
    <row r="1734" spans="1:8" x14ac:dyDescent="0.2">
      <c r="A1734" t="s">
        <v>735</v>
      </c>
      <c r="B1734" t="s">
        <v>379</v>
      </c>
      <c r="C1734" t="str">
        <f>IFERROR(VLOOKUP(B1734,Players!$A$2:$E$251,2,FALSE),"")</f>
        <v>Marcus Stoinis</v>
      </c>
      <c r="D1734" t="str">
        <f>IFERROR(VLOOKUP(B1734,Players!$A$2:$E$251,3,FALSE),"")</f>
        <v>AR</v>
      </c>
      <c r="E1734" t="str">
        <f>IFERROR(VLOOKUP(B1734,Players!$A$2:$E$251,4,FALSE),"")</f>
        <v>PBKS</v>
      </c>
      <c r="F1734">
        <f>IFERROR(VLOOKUP(B1734,Players!$A$2:$E$251,5,FALSE),"")</f>
        <v>0</v>
      </c>
      <c r="H1734" t="s">
        <v>890</v>
      </c>
    </row>
    <row r="1735" spans="1:8" x14ac:dyDescent="0.2">
      <c r="A1735" t="s">
        <v>735</v>
      </c>
      <c r="B1735" t="s">
        <v>381</v>
      </c>
      <c r="C1735" t="str">
        <f>IFERROR(VLOOKUP(B1735,Players!$A$2:$E$251,2,FALSE),"")</f>
        <v>Harpreet Brar</v>
      </c>
      <c r="D1735" t="str">
        <f>IFERROR(VLOOKUP(B1735,Players!$A$2:$E$251,3,FALSE),"")</f>
        <v>AR</v>
      </c>
      <c r="E1735" t="str">
        <f>IFERROR(VLOOKUP(B1735,Players!$A$2:$E$251,4,FALSE),"")</f>
        <v>PBKS</v>
      </c>
      <c r="F1735">
        <f>IFERROR(VLOOKUP(B1735,Players!$A$2:$E$251,5,FALSE),"")</f>
        <v>0</v>
      </c>
      <c r="H1735" t="s">
        <v>890</v>
      </c>
    </row>
    <row r="1736" spans="1:8" x14ac:dyDescent="0.2">
      <c r="A1736" t="s">
        <v>735</v>
      </c>
      <c r="B1736" t="s">
        <v>383</v>
      </c>
      <c r="C1736" t="str">
        <f>IFERROR(VLOOKUP(B1736,Players!$A$2:$E$251,2,FALSE),"")</f>
        <v>Marco Jansen</v>
      </c>
      <c r="D1736" t="str">
        <f>IFERROR(VLOOKUP(B1736,Players!$A$2:$E$251,3,FALSE),"")</f>
        <v>AR</v>
      </c>
      <c r="E1736" t="str">
        <f>IFERROR(VLOOKUP(B1736,Players!$A$2:$E$251,4,FALSE),"")</f>
        <v>PBKS</v>
      </c>
      <c r="F1736">
        <f>IFERROR(VLOOKUP(B1736,Players!$A$2:$E$251,5,FALSE),"")</f>
        <v>0</v>
      </c>
      <c r="H1736" t="s">
        <v>890</v>
      </c>
    </row>
    <row r="1737" spans="1:8" x14ac:dyDescent="0.2">
      <c r="A1737" t="s">
        <v>735</v>
      </c>
      <c r="B1737" t="s">
        <v>385</v>
      </c>
      <c r="C1737" t="str">
        <f>IFERROR(VLOOKUP(B1737,Players!$A$2:$E$251,2,FALSE),"")</f>
        <v>Azmatullah Omarzai</v>
      </c>
      <c r="D1737" t="str">
        <f>IFERROR(VLOOKUP(B1737,Players!$A$2:$E$251,3,FALSE),"")</f>
        <v>AR</v>
      </c>
      <c r="E1737" t="str">
        <f>IFERROR(VLOOKUP(B1737,Players!$A$2:$E$251,4,FALSE),"")</f>
        <v>PBKS</v>
      </c>
      <c r="F1737">
        <f>IFERROR(VLOOKUP(B1737,Players!$A$2:$E$251,5,FALSE),"")</f>
        <v>0</v>
      </c>
      <c r="H1737" t="s">
        <v>890</v>
      </c>
    </row>
    <row r="1738" spans="1:8" x14ac:dyDescent="0.2">
      <c r="A1738" t="s">
        <v>735</v>
      </c>
      <c r="B1738" t="s">
        <v>387</v>
      </c>
      <c r="C1738" t="str">
        <f>IFERROR(VLOOKUP(B1738,Players!$A$2:$E$251,2,FALSE),"")</f>
        <v>Priyansh Arya</v>
      </c>
      <c r="D1738" t="str">
        <f>IFERROR(VLOOKUP(B1738,Players!$A$2:$E$251,3,FALSE),"")</f>
        <v>AR</v>
      </c>
      <c r="E1738" t="str">
        <f>IFERROR(VLOOKUP(B1738,Players!$A$2:$E$251,4,FALSE),"")</f>
        <v>PBKS</v>
      </c>
      <c r="F1738">
        <f>IFERROR(VLOOKUP(B1738,Players!$A$2:$E$251,5,FALSE),"")</f>
        <v>0</v>
      </c>
      <c r="H1738" t="s">
        <v>890</v>
      </c>
    </row>
    <row r="1739" spans="1:8" x14ac:dyDescent="0.2">
      <c r="A1739" t="s">
        <v>735</v>
      </c>
      <c r="B1739" t="s">
        <v>389</v>
      </c>
      <c r="C1739" t="str">
        <f>IFERROR(VLOOKUP(B1739,Players!$A$2:$E$251,2,FALSE),"")</f>
        <v>Musheer Khan</v>
      </c>
      <c r="D1739" t="str">
        <f>IFERROR(VLOOKUP(B1739,Players!$A$2:$E$251,3,FALSE),"")</f>
        <v>AR</v>
      </c>
      <c r="E1739" t="str">
        <f>IFERROR(VLOOKUP(B1739,Players!$A$2:$E$251,4,FALSE),"")</f>
        <v>PBKS</v>
      </c>
      <c r="F1739">
        <f>IFERROR(VLOOKUP(B1739,Players!$A$2:$E$251,5,FALSE),"")</f>
        <v>0</v>
      </c>
      <c r="H1739" t="s">
        <v>890</v>
      </c>
    </row>
    <row r="1740" spans="1:8" x14ac:dyDescent="0.2">
      <c r="A1740" t="s">
        <v>735</v>
      </c>
      <c r="B1740" t="s">
        <v>391</v>
      </c>
      <c r="C1740" t="str">
        <f>IFERROR(VLOOKUP(B1740,Players!$A$2:$E$251,2,FALSE),"")</f>
        <v>Suryansh Shedge</v>
      </c>
      <c r="D1740" t="str">
        <f>IFERROR(VLOOKUP(B1740,Players!$A$2:$E$251,3,FALSE),"")</f>
        <v>AR</v>
      </c>
      <c r="E1740" t="str">
        <f>IFERROR(VLOOKUP(B1740,Players!$A$2:$E$251,4,FALSE),"")</f>
        <v>PBKS</v>
      </c>
      <c r="F1740">
        <f>IFERROR(VLOOKUP(B1740,Players!$A$2:$E$251,5,FALSE),"")</f>
        <v>0</v>
      </c>
      <c r="H1740" t="s">
        <v>890</v>
      </c>
    </row>
    <row r="1741" spans="1:8" x14ac:dyDescent="0.2">
      <c r="A1741" t="s">
        <v>735</v>
      </c>
      <c r="B1741" t="s">
        <v>393</v>
      </c>
      <c r="C1741" t="str">
        <f>IFERROR(VLOOKUP(B1741,Players!$A$2:$E$251,2,FALSE),"")</f>
        <v>Mitch Owen</v>
      </c>
      <c r="D1741" t="str">
        <f>IFERROR(VLOOKUP(B1741,Players!$A$2:$E$251,3,FALSE),"")</f>
        <v>AR</v>
      </c>
      <c r="E1741" t="str">
        <f>IFERROR(VLOOKUP(B1741,Players!$A$2:$E$251,4,FALSE),"")</f>
        <v>PBKS</v>
      </c>
      <c r="F1741">
        <f>IFERROR(VLOOKUP(B1741,Players!$A$2:$E$251,5,FALSE),"")</f>
        <v>0</v>
      </c>
      <c r="H1741" t="s">
        <v>890</v>
      </c>
    </row>
    <row r="1742" spans="1:8" x14ac:dyDescent="0.2">
      <c r="A1742" t="s">
        <v>735</v>
      </c>
      <c r="B1742" t="s">
        <v>395</v>
      </c>
      <c r="C1742" t="str">
        <f>IFERROR(VLOOKUP(B1742,Players!$A$2:$E$251,2,FALSE),"")</f>
        <v>Cooper Connolly</v>
      </c>
      <c r="D1742" t="str">
        <f>IFERROR(VLOOKUP(B1742,Players!$A$2:$E$251,3,FALSE),"")</f>
        <v>AR</v>
      </c>
      <c r="E1742" t="str">
        <f>IFERROR(VLOOKUP(B1742,Players!$A$2:$E$251,4,FALSE),"")</f>
        <v>PBKS</v>
      </c>
      <c r="F1742">
        <f>IFERROR(VLOOKUP(B1742,Players!$A$2:$E$251,5,FALSE),"")</f>
        <v>0</v>
      </c>
      <c r="H1742" t="s">
        <v>890</v>
      </c>
    </row>
    <row r="1743" spans="1:8" x14ac:dyDescent="0.2">
      <c r="A1743" t="s">
        <v>735</v>
      </c>
      <c r="B1743" t="s">
        <v>397</v>
      </c>
      <c r="C1743" t="str">
        <f>IFERROR(VLOOKUP(B1743,Players!$A$2:$E$251,2,FALSE),"")</f>
        <v>Ben Dwarshuis</v>
      </c>
      <c r="D1743" t="str">
        <f>IFERROR(VLOOKUP(B1743,Players!$A$2:$E$251,3,FALSE),"")</f>
        <v>AR</v>
      </c>
      <c r="E1743" t="str">
        <f>IFERROR(VLOOKUP(B1743,Players!$A$2:$E$251,4,FALSE),"")</f>
        <v>PBKS</v>
      </c>
      <c r="F1743">
        <f>IFERROR(VLOOKUP(B1743,Players!$A$2:$E$251,5,FALSE),"")</f>
        <v>0</v>
      </c>
      <c r="H1743" t="s">
        <v>890</v>
      </c>
    </row>
    <row r="1744" spans="1:8" x14ac:dyDescent="0.2">
      <c r="A1744" t="s">
        <v>735</v>
      </c>
      <c r="B1744" t="s">
        <v>399</v>
      </c>
      <c r="C1744" t="str">
        <f>IFERROR(VLOOKUP(B1744,Players!$A$2:$E$251,2,FALSE),"")</f>
        <v>Arshdeep Singh</v>
      </c>
      <c r="D1744" t="str">
        <f>IFERROR(VLOOKUP(B1744,Players!$A$2:$E$251,3,FALSE),"")</f>
        <v>BWL</v>
      </c>
      <c r="E1744" t="str">
        <f>IFERROR(VLOOKUP(B1744,Players!$A$2:$E$251,4,FALSE),"")</f>
        <v>PBKS</v>
      </c>
      <c r="F1744">
        <f>IFERROR(VLOOKUP(B1744,Players!$A$2:$E$251,5,FALSE),"")</f>
        <v>0</v>
      </c>
      <c r="H1744" t="s">
        <v>890</v>
      </c>
    </row>
    <row r="1745" spans="1:8" x14ac:dyDescent="0.2">
      <c r="A1745" t="s">
        <v>735</v>
      </c>
      <c r="B1745" t="s">
        <v>401</v>
      </c>
      <c r="C1745" t="str">
        <f>IFERROR(VLOOKUP(B1745,Players!$A$2:$E$251,2,FALSE),"")</f>
        <v>Yuzvendra Chahal</v>
      </c>
      <c r="D1745" t="str">
        <f>IFERROR(VLOOKUP(B1745,Players!$A$2:$E$251,3,FALSE),"")</f>
        <v>BWL</v>
      </c>
      <c r="E1745" t="str">
        <f>IFERROR(VLOOKUP(B1745,Players!$A$2:$E$251,4,FALSE),"")</f>
        <v>PBKS</v>
      </c>
      <c r="F1745">
        <f>IFERROR(VLOOKUP(B1745,Players!$A$2:$E$251,5,FALSE),"")</f>
        <v>0</v>
      </c>
      <c r="H1745" t="s">
        <v>890</v>
      </c>
    </row>
    <row r="1746" spans="1:8" x14ac:dyDescent="0.2">
      <c r="A1746" t="s">
        <v>735</v>
      </c>
      <c r="B1746" t="s">
        <v>403</v>
      </c>
      <c r="C1746" t="str">
        <f>IFERROR(VLOOKUP(B1746,Players!$A$2:$E$251,2,FALSE),"")</f>
        <v>Vyshak Vijaykumar</v>
      </c>
      <c r="D1746" t="str">
        <f>IFERROR(VLOOKUP(B1746,Players!$A$2:$E$251,3,FALSE),"")</f>
        <v>BWL</v>
      </c>
      <c r="E1746" t="str">
        <f>IFERROR(VLOOKUP(B1746,Players!$A$2:$E$251,4,FALSE),"")</f>
        <v>PBKS</v>
      </c>
      <c r="F1746">
        <f>IFERROR(VLOOKUP(B1746,Players!$A$2:$E$251,5,FALSE),"")</f>
        <v>0</v>
      </c>
      <c r="H1746" t="s">
        <v>890</v>
      </c>
    </row>
    <row r="1747" spans="1:8" x14ac:dyDescent="0.2">
      <c r="A1747" t="s">
        <v>735</v>
      </c>
      <c r="B1747" t="s">
        <v>405</v>
      </c>
      <c r="C1747" t="str">
        <f>IFERROR(VLOOKUP(B1747,Players!$A$2:$E$251,2,FALSE),"")</f>
        <v>Yash Thakur</v>
      </c>
      <c r="D1747" t="str">
        <f>IFERROR(VLOOKUP(B1747,Players!$A$2:$E$251,3,FALSE),"")</f>
        <v>BWL</v>
      </c>
      <c r="E1747" t="str">
        <f>IFERROR(VLOOKUP(B1747,Players!$A$2:$E$251,4,FALSE),"")</f>
        <v>PBKS</v>
      </c>
      <c r="F1747">
        <f>IFERROR(VLOOKUP(B1747,Players!$A$2:$E$251,5,FALSE),"")</f>
        <v>0</v>
      </c>
      <c r="H1747" t="s">
        <v>890</v>
      </c>
    </row>
    <row r="1748" spans="1:8" x14ac:dyDescent="0.2">
      <c r="A1748" t="s">
        <v>735</v>
      </c>
      <c r="B1748" t="s">
        <v>407</v>
      </c>
      <c r="C1748" t="str">
        <f>IFERROR(VLOOKUP(B1748,Players!$A$2:$E$251,2,FALSE),"")</f>
        <v>Xavier Bartlett</v>
      </c>
      <c r="D1748" t="str">
        <f>IFERROR(VLOOKUP(B1748,Players!$A$2:$E$251,3,FALSE),"")</f>
        <v>BWL</v>
      </c>
      <c r="E1748" t="str">
        <f>IFERROR(VLOOKUP(B1748,Players!$A$2:$E$251,4,FALSE),"")</f>
        <v>PBKS</v>
      </c>
      <c r="F1748">
        <f>IFERROR(VLOOKUP(B1748,Players!$A$2:$E$251,5,FALSE),"")</f>
        <v>0</v>
      </c>
      <c r="H1748" t="s">
        <v>890</v>
      </c>
    </row>
    <row r="1749" spans="1:8" x14ac:dyDescent="0.2">
      <c r="A1749" t="s">
        <v>735</v>
      </c>
      <c r="B1749" t="s">
        <v>409</v>
      </c>
      <c r="C1749" t="str">
        <f>IFERROR(VLOOKUP(B1749,Players!$A$2:$E$251,2,FALSE),"")</f>
        <v>Pravin Dubey</v>
      </c>
      <c r="D1749" t="str">
        <f>IFERROR(VLOOKUP(B1749,Players!$A$2:$E$251,3,FALSE),"")</f>
        <v>BWL</v>
      </c>
      <c r="E1749" t="str">
        <f>IFERROR(VLOOKUP(B1749,Players!$A$2:$E$251,4,FALSE),"")</f>
        <v>PBKS</v>
      </c>
      <c r="F1749">
        <f>IFERROR(VLOOKUP(B1749,Players!$A$2:$E$251,5,FALSE),"")</f>
        <v>0</v>
      </c>
      <c r="H1749" t="s">
        <v>890</v>
      </c>
    </row>
    <row r="1750" spans="1:8" x14ac:dyDescent="0.2">
      <c r="A1750" t="s">
        <v>735</v>
      </c>
      <c r="B1750" t="s">
        <v>411</v>
      </c>
      <c r="C1750" t="str">
        <f>IFERROR(VLOOKUP(B1750,Players!$A$2:$E$251,2,FALSE),"")</f>
        <v>Vishal Nishad</v>
      </c>
      <c r="D1750" t="str">
        <f>IFERROR(VLOOKUP(B1750,Players!$A$2:$E$251,3,FALSE),"")</f>
        <v>BWL</v>
      </c>
      <c r="E1750" t="str">
        <f>IFERROR(VLOOKUP(B1750,Players!$A$2:$E$251,4,FALSE),"")</f>
        <v>PBKS</v>
      </c>
      <c r="F1750">
        <f>IFERROR(VLOOKUP(B1750,Players!$A$2:$E$251,5,FALSE),"")</f>
        <v>0</v>
      </c>
      <c r="H1750" t="s">
        <v>890</v>
      </c>
    </row>
    <row r="1751" spans="1:8" x14ac:dyDescent="0.2">
      <c r="A1751" t="s">
        <v>735</v>
      </c>
      <c r="B1751" t="s">
        <v>413</v>
      </c>
      <c r="C1751" t="str">
        <f>IFERROR(VLOOKUP(B1751,Players!$A$2:$E$251,2,FALSE),"")</f>
        <v>Lockie Ferguson</v>
      </c>
      <c r="D1751" t="str">
        <f>IFERROR(VLOOKUP(B1751,Players!$A$2:$E$251,3,FALSE),"")</f>
        <v>BWL</v>
      </c>
      <c r="E1751" t="str">
        <f>IFERROR(VLOOKUP(B1751,Players!$A$2:$E$251,4,FALSE),"")</f>
        <v>PBKS</v>
      </c>
      <c r="F1751">
        <f>IFERROR(VLOOKUP(B1751,Players!$A$2:$E$251,5,FALSE),"")</f>
        <v>0</v>
      </c>
      <c r="H1751" t="s">
        <v>890</v>
      </c>
    </row>
    <row r="1752" spans="1:8" x14ac:dyDescent="0.2">
      <c r="A1752" t="s">
        <v>740</v>
      </c>
      <c r="B1752" t="s">
        <v>415</v>
      </c>
      <c r="C1752" t="str">
        <f>IFERROR(VLOOKUP(B1752,Players!$A$2:$E$251,2,FALSE),"")</f>
        <v>Shubham Dubey</v>
      </c>
      <c r="D1752" t="str">
        <f>IFERROR(VLOOKUP(B1752,Players!$A$2:$E$251,3,FALSE),"")</f>
        <v>BAT</v>
      </c>
      <c r="E1752" t="str">
        <f>IFERROR(VLOOKUP(B1752,Players!$A$2:$E$251,4,FALSE),"")</f>
        <v>RR</v>
      </c>
      <c r="F1752">
        <f>IFERROR(VLOOKUP(B1752,Players!$A$2:$E$251,5,FALSE),"")</f>
        <v>0</v>
      </c>
      <c r="H1752" t="s">
        <v>888</v>
      </c>
    </row>
    <row r="1753" spans="1:8" x14ac:dyDescent="0.2">
      <c r="A1753" t="s">
        <v>740</v>
      </c>
      <c r="B1753" t="s">
        <v>419</v>
      </c>
      <c r="C1753" t="str">
        <f>IFERROR(VLOOKUP(B1753,Players!$A$2:$E$251,2,FALSE),"")</f>
        <v>Vaibhav Sooryavanshi</v>
      </c>
      <c r="D1753" t="str">
        <f>IFERROR(VLOOKUP(B1753,Players!$A$2:$E$251,3,FALSE),"")</f>
        <v>BAT</v>
      </c>
      <c r="E1753" t="str">
        <f>IFERROR(VLOOKUP(B1753,Players!$A$2:$E$251,4,FALSE),"")</f>
        <v>RR</v>
      </c>
      <c r="F1753">
        <f>IFERROR(VLOOKUP(B1753,Players!$A$2:$E$251,5,FALSE),"")</f>
        <v>0</v>
      </c>
      <c r="H1753" t="s">
        <v>888</v>
      </c>
    </row>
    <row r="1754" spans="1:8" x14ac:dyDescent="0.2">
      <c r="A1754" t="s">
        <v>740</v>
      </c>
      <c r="B1754" t="s">
        <v>421</v>
      </c>
      <c r="C1754" t="str">
        <f>IFERROR(VLOOKUP(B1754,Players!$A$2:$E$251,2,FALSE),"")</f>
        <v>Donovan Ferreira</v>
      </c>
      <c r="D1754" t="str">
        <f>IFERROR(VLOOKUP(B1754,Players!$A$2:$E$251,3,FALSE),"")</f>
        <v>WK</v>
      </c>
      <c r="E1754" t="str">
        <f>IFERROR(VLOOKUP(B1754,Players!$A$2:$E$251,4,FALSE),"")</f>
        <v>RR</v>
      </c>
      <c r="F1754">
        <f>IFERROR(VLOOKUP(B1754,Players!$A$2:$E$251,5,FALSE),"")</f>
        <v>0</v>
      </c>
      <c r="H1754" t="s">
        <v>888</v>
      </c>
    </row>
    <row r="1755" spans="1:8" x14ac:dyDescent="0.2">
      <c r="A1755" t="s">
        <v>740</v>
      </c>
      <c r="B1755" t="s">
        <v>423</v>
      </c>
      <c r="C1755" t="str">
        <f>IFERROR(VLOOKUP(B1755,Players!$A$2:$E$251,2,FALSE),"")</f>
        <v>Lhuan-dre Pretorious</v>
      </c>
      <c r="D1755" t="str">
        <f>IFERROR(VLOOKUP(B1755,Players!$A$2:$E$251,3,FALSE),"")</f>
        <v>WK</v>
      </c>
      <c r="E1755" t="str">
        <f>IFERROR(VLOOKUP(B1755,Players!$A$2:$E$251,4,FALSE),"")</f>
        <v>RR</v>
      </c>
      <c r="F1755">
        <f>IFERROR(VLOOKUP(B1755,Players!$A$2:$E$251,5,FALSE),"")</f>
        <v>0</v>
      </c>
      <c r="H1755" t="s">
        <v>888</v>
      </c>
    </row>
    <row r="1756" spans="1:8" x14ac:dyDescent="0.2">
      <c r="A1756" t="s">
        <v>740</v>
      </c>
      <c r="B1756" t="s">
        <v>425</v>
      </c>
      <c r="C1756" t="str">
        <f>IFERROR(VLOOKUP(B1756,Players!$A$2:$E$251,2,FALSE),"")</f>
        <v>Ravi Singh</v>
      </c>
      <c r="D1756" t="str">
        <f>IFERROR(VLOOKUP(B1756,Players!$A$2:$E$251,3,FALSE),"")</f>
        <v>WK</v>
      </c>
      <c r="E1756" t="str">
        <f>IFERROR(VLOOKUP(B1756,Players!$A$2:$E$251,4,FALSE),"")</f>
        <v>RR</v>
      </c>
      <c r="F1756">
        <f>IFERROR(VLOOKUP(B1756,Players!$A$2:$E$251,5,FALSE),"")</f>
        <v>0</v>
      </c>
      <c r="H1756" t="s">
        <v>888</v>
      </c>
    </row>
    <row r="1757" spans="1:8" x14ac:dyDescent="0.2">
      <c r="A1757" t="s">
        <v>740</v>
      </c>
      <c r="B1757" t="s">
        <v>427</v>
      </c>
      <c r="C1757" t="str">
        <f>IFERROR(VLOOKUP(B1757,Players!$A$2:$E$251,2,FALSE),"")</f>
        <v>Aman Rao Perala</v>
      </c>
      <c r="D1757" t="str">
        <f>IFERROR(VLOOKUP(B1757,Players!$A$2:$E$251,3,FALSE),"")</f>
        <v>BAT</v>
      </c>
      <c r="E1757" t="str">
        <f>IFERROR(VLOOKUP(B1757,Players!$A$2:$E$251,4,FALSE),"")</f>
        <v>RR</v>
      </c>
      <c r="F1757">
        <f>IFERROR(VLOOKUP(B1757,Players!$A$2:$E$251,5,FALSE),"")</f>
        <v>0</v>
      </c>
      <c r="H1757" t="s">
        <v>888</v>
      </c>
    </row>
    <row r="1758" spans="1:8" x14ac:dyDescent="0.2">
      <c r="A1758" t="s">
        <v>740</v>
      </c>
      <c r="B1758" t="s">
        <v>429</v>
      </c>
      <c r="C1758" t="str">
        <f>IFERROR(VLOOKUP(B1758,Players!$A$2:$E$251,2,FALSE),"")</f>
        <v>Shimron Hetmyer</v>
      </c>
      <c r="D1758" t="str">
        <f>IFERROR(VLOOKUP(B1758,Players!$A$2:$E$251,3,FALSE),"")</f>
        <v>BAT</v>
      </c>
      <c r="E1758" t="str">
        <f>IFERROR(VLOOKUP(B1758,Players!$A$2:$E$251,4,FALSE),"")</f>
        <v>RR</v>
      </c>
      <c r="F1758">
        <f>IFERROR(VLOOKUP(B1758,Players!$A$2:$E$251,5,FALSE),"")</f>
        <v>0</v>
      </c>
      <c r="H1758" t="s">
        <v>888</v>
      </c>
    </row>
    <row r="1759" spans="1:8" x14ac:dyDescent="0.2">
      <c r="A1759" t="s">
        <v>740</v>
      </c>
      <c r="B1759" t="s">
        <v>431</v>
      </c>
      <c r="C1759" t="str">
        <f>IFERROR(VLOOKUP(B1759,Players!$A$2:$E$251,2,FALSE),"")</f>
        <v>Yashasvi Jaiswal</v>
      </c>
      <c r="D1759" t="str">
        <f>IFERROR(VLOOKUP(B1759,Players!$A$2:$E$251,3,FALSE),"")</f>
        <v>BAT</v>
      </c>
      <c r="E1759" t="str">
        <f>IFERROR(VLOOKUP(B1759,Players!$A$2:$E$251,4,FALSE),"")</f>
        <v>RR</v>
      </c>
      <c r="F1759">
        <f>IFERROR(VLOOKUP(B1759,Players!$A$2:$E$251,5,FALSE),"")</f>
        <v>0</v>
      </c>
      <c r="H1759" t="s">
        <v>888</v>
      </c>
    </row>
    <row r="1760" spans="1:8" x14ac:dyDescent="0.2">
      <c r="A1760" t="s">
        <v>740</v>
      </c>
      <c r="B1760" t="s">
        <v>433</v>
      </c>
      <c r="C1760" t="str">
        <f>IFERROR(VLOOKUP(B1760,Players!$A$2:$E$251,2,FALSE),"")</f>
        <v>Dhruv Jurel</v>
      </c>
      <c r="D1760" t="str">
        <f>IFERROR(VLOOKUP(B1760,Players!$A$2:$E$251,3,FALSE),"")</f>
        <v>WK</v>
      </c>
      <c r="E1760" t="str">
        <f>IFERROR(VLOOKUP(B1760,Players!$A$2:$E$251,4,FALSE),"")</f>
        <v>RR</v>
      </c>
      <c r="F1760">
        <f>IFERROR(VLOOKUP(B1760,Players!$A$2:$E$251,5,FALSE),"")</f>
        <v>0</v>
      </c>
      <c r="H1760" t="s">
        <v>888</v>
      </c>
    </row>
    <row r="1761" spans="1:8" x14ac:dyDescent="0.2">
      <c r="A1761" t="s">
        <v>740</v>
      </c>
      <c r="B1761" t="s">
        <v>435</v>
      </c>
      <c r="C1761" t="str">
        <f>IFERROR(VLOOKUP(B1761,Players!$A$2:$E$251,2,FALSE),"")</f>
        <v>Riyan Parag</v>
      </c>
      <c r="D1761" t="str">
        <f>IFERROR(VLOOKUP(B1761,Players!$A$2:$E$251,3,FALSE),"")</f>
        <v>AR</v>
      </c>
      <c r="E1761" t="str">
        <f>IFERROR(VLOOKUP(B1761,Players!$A$2:$E$251,4,FALSE),"")</f>
        <v>RR</v>
      </c>
      <c r="F1761">
        <f>IFERROR(VLOOKUP(B1761,Players!$A$2:$E$251,5,FALSE),"")</f>
        <v>0</v>
      </c>
      <c r="H1761" t="s">
        <v>888</v>
      </c>
    </row>
    <row r="1762" spans="1:8" x14ac:dyDescent="0.2">
      <c r="A1762" t="s">
        <v>740</v>
      </c>
      <c r="B1762" t="s">
        <v>437</v>
      </c>
      <c r="C1762" t="str">
        <f>IFERROR(VLOOKUP(B1762,Players!$A$2:$E$251,2,FALSE),"")</f>
        <v>Yudhvir Singh Charak</v>
      </c>
      <c r="D1762" t="str">
        <f>IFERROR(VLOOKUP(B1762,Players!$A$2:$E$251,3,FALSE),"")</f>
        <v>AR</v>
      </c>
      <c r="E1762" t="str">
        <f>IFERROR(VLOOKUP(B1762,Players!$A$2:$E$251,4,FALSE),"")</f>
        <v>RR</v>
      </c>
      <c r="F1762">
        <f>IFERROR(VLOOKUP(B1762,Players!$A$2:$E$251,5,FALSE),"")</f>
        <v>0</v>
      </c>
      <c r="H1762" t="s">
        <v>888</v>
      </c>
    </row>
    <row r="1763" spans="1:8" x14ac:dyDescent="0.2">
      <c r="A1763" t="s">
        <v>740</v>
      </c>
      <c r="B1763" t="s">
        <v>439</v>
      </c>
      <c r="C1763" t="str">
        <f>IFERROR(VLOOKUP(B1763,Players!$A$2:$E$251,2,FALSE),"")</f>
        <v>Ravindra Jadeja</v>
      </c>
      <c r="D1763" t="str">
        <f>IFERROR(VLOOKUP(B1763,Players!$A$2:$E$251,3,FALSE),"")</f>
        <v>AR</v>
      </c>
      <c r="E1763" t="str">
        <f>IFERROR(VLOOKUP(B1763,Players!$A$2:$E$251,4,FALSE),"")</f>
        <v>RR</v>
      </c>
      <c r="F1763">
        <f>IFERROR(VLOOKUP(B1763,Players!$A$2:$E$251,5,FALSE),"")</f>
        <v>0</v>
      </c>
      <c r="H1763" t="s">
        <v>888</v>
      </c>
    </row>
    <row r="1764" spans="1:8" x14ac:dyDescent="0.2">
      <c r="A1764" t="s">
        <v>740</v>
      </c>
      <c r="B1764" t="s">
        <v>441</v>
      </c>
      <c r="C1764" t="str">
        <f>IFERROR(VLOOKUP(B1764,Players!$A$2:$E$251,2,FALSE),"")</f>
        <v>Dasun Shanaka</v>
      </c>
      <c r="D1764" t="str">
        <f>IFERROR(VLOOKUP(B1764,Players!$A$2:$E$251,3,FALSE),"")</f>
        <v>AR</v>
      </c>
      <c r="E1764" t="str">
        <f>IFERROR(VLOOKUP(B1764,Players!$A$2:$E$251,4,FALSE),"")</f>
        <v>RR</v>
      </c>
      <c r="F1764">
        <f>IFERROR(VLOOKUP(B1764,Players!$A$2:$E$251,5,FALSE),"")</f>
        <v>0</v>
      </c>
      <c r="H1764" t="s">
        <v>888</v>
      </c>
    </row>
    <row r="1765" spans="1:8" x14ac:dyDescent="0.2">
      <c r="A1765" t="s">
        <v>740</v>
      </c>
      <c r="B1765" t="s">
        <v>443</v>
      </c>
      <c r="C1765" t="str">
        <f>IFERROR(VLOOKUP(B1765,Players!$A$2:$E$251,2,FALSE),"")</f>
        <v>Jofra Archer</v>
      </c>
      <c r="D1765" t="str">
        <f>IFERROR(VLOOKUP(B1765,Players!$A$2:$E$251,3,FALSE),"")</f>
        <v>BWL</v>
      </c>
      <c r="E1765" t="str">
        <f>IFERROR(VLOOKUP(B1765,Players!$A$2:$E$251,4,FALSE),"")</f>
        <v>RR</v>
      </c>
      <c r="F1765">
        <f>IFERROR(VLOOKUP(B1765,Players!$A$2:$E$251,5,FALSE),"")</f>
        <v>0</v>
      </c>
      <c r="H1765" t="s">
        <v>888</v>
      </c>
    </row>
    <row r="1766" spans="1:8" x14ac:dyDescent="0.2">
      <c r="A1766" t="s">
        <v>740</v>
      </c>
      <c r="B1766" t="s">
        <v>445</v>
      </c>
      <c r="C1766" t="str">
        <f>IFERROR(VLOOKUP(B1766,Players!$A$2:$E$251,2,FALSE),"")</f>
        <v>Tushar Deshpande</v>
      </c>
      <c r="D1766" t="str">
        <f>IFERROR(VLOOKUP(B1766,Players!$A$2:$E$251,3,FALSE),"")</f>
        <v>BWL</v>
      </c>
      <c r="E1766" t="str">
        <f>IFERROR(VLOOKUP(B1766,Players!$A$2:$E$251,4,FALSE),"")</f>
        <v>RR</v>
      </c>
      <c r="F1766">
        <f>IFERROR(VLOOKUP(B1766,Players!$A$2:$E$251,5,FALSE),"")</f>
        <v>0</v>
      </c>
      <c r="H1766" t="s">
        <v>888</v>
      </c>
    </row>
    <row r="1767" spans="1:8" x14ac:dyDescent="0.2">
      <c r="A1767" t="s">
        <v>740</v>
      </c>
      <c r="B1767" t="s">
        <v>447</v>
      </c>
      <c r="C1767" t="str">
        <f>IFERROR(VLOOKUP(B1767,Players!$A$2:$E$251,2,FALSE),"")</f>
        <v>Kwena Maphaka</v>
      </c>
      <c r="D1767" t="str">
        <f>IFERROR(VLOOKUP(B1767,Players!$A$2:$E$251,3,FALSE),"")</f>
        <v>BWL</v>
      </c>
      <c r="E1767" t="str">
        <f>IFERROR(VLOOKUP(B1767,Players!$A$2:$E$251,4,FALSE),"")</f>
        <v>RR</v>
      </c>
      <c r="F1767">
        <f>IFERROR(VLOOKUP(B1767,Players!$A$2:$E$251,5,FALSE),"")</f>
        <v>0</v>
      </c>
      <c r="H1767" t="s">
        <v>888</v>
      </c>
    </row>
    <row r="1768" spans="1:8" x14ac:dyDescent="0.2">
      <c r="A1768" t="s">
        <v>740</v>
      </c>
      <c r="B1768" t="s">
        <v>449</v>
      </c>
      <c r="C1768" t="str">
        <f>IFERROR(VLOOKUP(B1768,Players!$A$2:$E$251,2,FALSE),"")</f>
        <v>Ravi Bishnoi</v>
      </c>
      <c r="D1768" t="str">
        <f>IFERROR(VLOOKUP(B1768,Players!$A$2:$E$251,3,FALSE),"")</f>
        <v>BWL</v>
      </c>
      <c r="E1768" t="str">
        <f>IFERROR(VLOOKUP(B1768,Players!$A$2:$E$251,4,FALSE),"")</f>
        <v>RR</v>
      </c>
      <c r="F1768">
        <f>IFERROR(VLOOKUP(B1768,Players!$A$2:$E$251,5,FALSE),"")</f>
        <v>0</v>
      </c>
      <c r="H1768" t="s">
        <v>888</v>
      </c>
    </row>
    <row r="1769" spans="1:8" x14ac:dyDescent="0.2">
      <c r="A1769" t="s">
        <v>740</v>
      </c>
      <c r="B1769" t="s">
        <v>451</v>
      </c>
      <c r="C1769" t="str">
        <f>IFERROR(VLOOKUP(B1769,Players!$A$2:$E$251,2,FALSE),"")</f>
        <v>Sushant Mishra</v>
      </c>
      <c r="D1769" t="str">
        <f>IFERROR(VLOOKUP(B1769,Players!$A$2:$E$251,3,FALSE),"")</f>
        <v>BWL</v>
      </c>
      <c r="E1769" t="str">
        <f>IFERROR(VLOOKUP(B1769,Players!$A$2:$E$251,4,FALSE),"")</f>
        <v>RR</v>
      </c>
      <c r="F1769">
        <f>IFERROR(VLOOKUP(B1769,Players!$A$2:$E$251,5,FALSE),"")</f>
        <v>0</v>
      </c>
      <c r="H1769" t="s">
        <v>888</v>
      </c>
    </row>
    <row r="1770" spans="1:8" x14ac:dyDescent="0.2">
      <c r="A1770" t="s">
        <v>740</v>
      </c>
      <c r="B1770" t="s">
        <v>453</v>
      </c>
      <c r="C1770" t="str">
        <f>IFERROR(VLOOKUP(B1770,Players!$A$2:$E$251,2,FALSE),"")</f>
        <v>Yash Raj Punja</v>
      </c>
      <c r="D1770" t="str">
        <f>IFERROR(VLOOKUP(B1770,Players!$A$2:$E$251,3,FALSE),"")</f>
        <v>BWL</v>
      </c>
      <c r="E1770" t="str">
        <f>IFERROR(VLOOKUP(B1770,Players!$A$2:$E$251,4,FALSE),"")</f>
        <v>RR</v>
      </c>
      <c r="F1770">
        <f>IFERROR(VLOOKUP(B1770,Players!$A$2:$E$251,5,FALSE),"")</f>
        <v>0</v>
      </c>
      <c r="H1770" t="s">
        <v>888</v>
      </c>
    </row>
    <row r="1771" spans="1:8" x14ac:dyDescent="0.2">
      <c r="A1771" t="s">
        <v>740</v>
      </c>
      <c r="B1771" t="s">
        <v>455</v>
      </c>
      <c r="C1771" t="str">
        <f>IFERROR(VLOOKUP(B1771,Players!$A$2:$E$251,2,FALSE),"")</f>
        <v>Vignesh Puthur</v>
      </c>
      <c r="D1771" t="str">
        <f>IFERROR(VLOOKUP(B1771,Players!$A$2:$E$251,3,FALSE),"")</f>
        <v>BWL</v>
      </c>
      <c r="E1771" t="str">
        <f>IFERROR(VLOOKUP(B1771,Players!$A$2:$E$251,4,FALSE),"")</f>
        <v>RR</v>
      </c>
      <c r="F1771">
        <f>IFERROR(VLOOKUP(B1771,Players!$A$2:$E$251,5,FALSE),"")</f>
        <v>0</v>
      </c>
      <c r="H1771" t="s">
        <v>888</v>
      </c>
    </row>
    <row r="1772" spans="1:8" x14ac:dyDescent="0.2">
      <c r="A1772" t="s">
        <v>740</v>
      </c>
      <c r="B1772" t="s">
        <v>457</v>
      </c>
      <c r="C1772" t="str">
        <f>IFERROR(VLOOKUP(B1772,Players!$A$2:$E$251,2,FALSE),"")</f>
        <v>Brijesh Sharma</v>
      </c>
      <c r="D1772" t="str">
        <f>IFERROR(VLOOKUP(B1772,Players!$A$2:$E$251,3,FALSE),"")</f>
        <v>BWL</v>
      </c>
      <c r="E1772" t="str">
        <f>IFERROR(VLOOKUP(B1772,Players!$A$2:$E$251,4,FALSE),"")</f>
        <v>RR</v>
      </c>
      <c r="F1772">
        <f>IFERROR(VLOOKUP(B1772,Players!$A$2:$E$251,5,FALSE),"")</f>
        <v>0</v>
      </c>
      <c r="H1772" t="s">
        <v>888</v>
      </c>
    </row>
    <row r="1773" spans="1:8" x14ac:dyDescent="0.2">
      <c r="A1773" t="s">
        <v>740</v>
      </c>
      <c r="B1773" t="s">
        <v>459</v>
      </c>
      <c r="C1773" t="str">
        <f>IFERROR(VLOOKUP(B1773,Players!$A$2:$E$251,2,FALSE),"")</f>
        <v>Adam Milne</v>
      </c>
      <c r="D1773" t="str">
        <f>IFERROR(VLOOKUP(B1773,Players!$A$2:$E$251,3,FALSE),"")</f>
        <v>BWL</v>
      </c>
      <c r="E1773" t="str">
        <f>IFERROR(VLOOKUP(B1773,Players!$A$2:$E$251,4,FALSE),"")</f>
        <v>RR</v>
      </c>
      <c r="F1773">
        <f>IFERROR(VLOOKUP(B1773,Players!$A$2:$E$251,5,FALSE),"")</f>
        <v>0</v>
      </c>
      <c r="H1773" t="s">
        <v>888</v>
      </c>
    </row>
    <row r="1774" spans="1:8" x14ac:dyDescent="0.2">
      <c r="A1774" t="s">
        <v>740</v>
      </c>
      <c r="B1774" t="s">
        <v>461</v>
      </c>
      <c r="C1774" t="str">
        <f>IFERROR(VLOOKUP(B1774,Players!$A$2:$E$251,2,FALSE),"")</f>
        <v>Kuldeep Sen</v>
      </c>
      <c r="D1774" t="str">
        <f>IFERROR(VLOOKUP(B1774,Players!$A$2:$E$251,3,FALSE),"")</f>
        <v>BWL</v>
      </c>
      <c r="E1774" t="str">
        <f>IFERROR(VLOOKUP(B1774,Players!$A$2:$E$251,4,FALSE),"")</f>
        <v>RR</v>
      </c>
      <c r="F1774">
        <f>IFERROR(VLOOKUP(B1774,Players!$A$2:$E$251,5,FALSE),"")</f>
        <v>0</v>
      </c>
      <c r="H1774" t="s">
        <v>888</v>
      </c>
    </row>
    <row r="1775" spans="1:8" x14ac:dyDescent="0.2">
      <c r="A1775" t="s">
        <v>740</v>
      </c>
      <c r="B1775" t="s">
        <v>463</v>
      </c>
      <c r="C1775" t="str">
        <f>IFERROR(VLOOKUP(B1775,Players!$A$2:$E$251,2,FALSE),"")</f>
        <v>Sandeep Sharma</v>
      </c>
      <c r="D1775" t="str">
        <f>IFERROR(VLOOKUP(B1775,Players!$A$2:$E$251,3,FALSE),"")</f>
        <v>BWL</v>
      </c>
      <c r="E1775" t="str">
        <f>IFERROR(VLOOKUP(B1775,Players!$A$2:$E$251,4,FALSE),"")</f>
        <v>RR</v>
      </c>
      <c r="F1775">
        <f>IFERROR(VLOOKUP(B1775,Players!$A$2:$E$251,5,FALSE),"")</f>
        <v>0</v>
      </c>
      <c r="H1775" t="s">
        <v>888</v>
      </c>
    </row>
    <row r="1776" spans="1:8" x14ac:dyDescent="0.2">
      <c r="A1776" t="s">
        <v>740</v>
      </c>
      <c r="B1776" t="s">
        <v>465</v>
      </c>
      <c r="C1776" t="str">
        <f>IFERROR(VLOOKUP(B1776,Players!$A$2:$E$251,2,FALSE),"")</f>
        <v>Nandre Burger</v>
      </c>
      <c r="D1776" t="str">
        <f>IFERROR(VLOOKUP(B1776,Players!$A$2:$E$251,3,FALSE),"")</f>
        <v>BWL</v>
      </c>
      <c r="E1776" t="str">
        <f>IFERROR(VLOOKUP(B1776,Players!$A$2:$E$251,4,FALSE),"")</f>
        <v>RR</v>
      </c>
      <c r="F1776">
        <f>IFERROR(VLOOKUP(B1776,Players!$A$2:$E$251,5,FALSE),"")</f>
        <v>0</v>
      </c>
      <c r="H1776" t="s">
        <v>888</v>
      </c>
    </row>
    <row r="1777" spans="1:8" x14ac:dyDescent="0.2">
      <c r="A1777" t="s">
        <v>740</v>
      </c>
      <c r="B1777" t="s">
        <v>519</v>
      </c>
      <c r="C1777" t="str">
        <f>IFERROR(VLOOKUP(B1777,Players!$A$2:$E$251,2,FALSE),"")</f>
        <v>Ishan Kishan</v>
      </c>
      <c r="D1777" t="str">
        <f>IFERROR(VLOOKUP(B1777,Players!$A$2:$E$251,3,FALSE),"")</f>
        <v>WK</v>
      </c>
      <c r="E1777" t="str">
        <f>IFERROR(VLOOKUP(B1777,Players!$A$2:$E$251,4,FALSE),"")</f>
        <v>SRH</v>
      </c>
      <c r="F1777">
        <f>IFERROR(VLOOKUP(B1777,Players!$A$2:$E$251,5,FALSE),"")</f>
        <v>0</v>
      </c>
      <c r="H1777" t="s">
        <v>885</v>
      </c>
    </row>
    <row r="1778" spans="1:8" x14ac:dyDescent="0.2">
      <c r="A1778" t="s">
        <v>740</v>
      </c>
      <c r="B1778" t="s">
        <v>523</v>
      </c>
      <c r="C1778" t="str">
        <f>IFERROR(VLOOKUP(B1778,Players!$A$2:$E$251,2,FALSE),"")</f>
        <v>Aniket Verma</v>
      </c>
      <c r="D1778" t="str">
        <f>IFERROR(VLOOKUP(B1778,Players!$A$2:$E$251,3,FALSE),"")</f>
        <v>BAT</v>
      </c>
      <c r="E1778" t="str">
        <f>IFERROR(VLOOKUP(B1778,Players!$A$2:$E$251,4,FALSE),"")</f>
        <v>SRH</v>
      </c>
      <c r="F1778">
        <f>IFERROR(VLOOKUP(B1778,Players!$A$2:$E$251,5,FALSE),"")</f>
        <v>0</v>
      </c>
      <c r="H1778" t="s">
        <v>885</v>
      </c>
    </row>
    <row r="1779" spans="1:8" x14ac:dyDescent="0.2">
      <c r="A1779" t="s">
        <v>740</v>
      </c>
      <c r="B1779" t="s">
        <v>525</v>
      </c>
      <c r="C1779" t="str">
        <f>IFERROR(VLOOKUP(B1779,Players!$A$2:$E$251,2,FALSE),"")</f>
        <v>Smaran Ravichandran</v>
      </c>
      <c r="D1779" t="str">
        <f>IFERROR(VLOOKUP(B1779,Players!$A$2:$E$251,3,FALSE),"")</f>
        <v>BAT</v>
      </c>
      <c r="E1779" t="str">
        <f>IFERROR(VLOOKUP(B1779,Players!$A$2:$E$251,4,FALSE),"")</f>
        <v>SRH</v>
      </c>
      <c r="F1779">
        <f>IFERROR(VLOOKUP(B1779,Players!$A$2:$E$251,5,FALSE),"")</f>
        <v>0</v>
      </c>
      <c r="H1779" t="s">
        <v>885</v>
      </c>
    </row>
    <row r="1780" spans="1:8" x14ac:dyDescent="0.2">
      <c r="A1780" t="s">
        <v>740</v>
      </c>
      <c r="B1780" t="s">
        <v>527</v>
      </c>
      <c r="C1780" t="str">
        <f>IFERROR(VLOOKUP(B1780,Players!$A$2:$E$251,2,FALSE),"")</f>
        <v>Salil Arora</v>
      </c>
      <c r="D1780" t="str">
        <f>IFERROR(VLOOKUP(B1780,Players!$A$2:$E$251,3,FALSE),"")</f>
        <v>WK</v>
      </c>
      <c r="E1780" t="str">
        <f>IFERROR(VLOOKUP(B1780,Players!$A$2:$E$251,4,FALSE),"")</f>
        <v>SRH</v>
      </c>
      <c r="F1780">
        <f>IFERROR(VLOOKUP(B1780,Players!$A$2:$E$251,5,FALSE),"")</f>
        <v>0</v>
      </c>
      <c r="H1780" t="s">
        <v>885</v>
      </c>
    </row>
    <row r="1781" spans="1:8" x14ac:dyDescent="0.2">
      <c r="A1781" t="s">
        <v>740</v>
      </c>
      <c r="B1781" t="s">
        <v>529</v>
      </c>
      <c r="C1781" t="str">
        <f>IFERROR(VLOOKUP(B1781,Players!$A$2:$E$251,2,FALSE),"")</f>
        <v>Heinrich Klaasen</v>
      </c>
      <c r="D1781" t="str">
        <f>IFERROR(VLOOKUP(B1781,Players!$A$2:$E$251,3,FALSE),"")</f>
        <v>WK</v>
      </c>
      <c r="E1781" t="str">
        <f>IFERROR(VLOOKUP(B1781,Players!$A$2:$E$251,4,FALSE),"")</f>
        <v>SRH</v>
      </c>
      <c r="F1781">
        <f>IFERROR(VLOOKUP(B1781,Players!$A$2:$E$251,5,FALSE),"")</f>
        <v>0</v>
      </c>
      <c r="H1781" t="s">
        <v>885</v>
      </c>
    </row>
    <row r="1782" spans="1:8" x14ac:dyDescent="0.2">
      <c r="A1782" t="s">
        <v>740</v>
      </c>
      <c r="B1782" t="s">
        <v>531</v>
      </c>
      <c r="C1782" t="str">
        <f>IFERROR(VLOOKUP(B1782,Players!$A$2:$E$251,2,FALSE),"")</f>
        <v>Travis Head</v>
      </c>
      <c r="D1782" t="str">
        <f>IFERROR(VLOOKUP(B1782,Players!$A$2:$E$251,3,FALSE),"")</f>
        <v>BAT</v>
      </c>
      <c r="E1782" t="str">
        <f>IFERROR(VLOOKUP(B1782,Players!$A$2:$E$251,4,FALSE),"")</f>
        <v>SRH</v>
      </c>
      <c r="F1782">
        <f>IFERROR(VLOOKUP(B1782,Players!$A$2:$E$251,5,FALSE),"")</f>
        <v>0</v>
      </c>
      <c r="H1782" t="s">
        <v>885</v>
      </c>
    </row>
    <row r="1783" spans="1:8" x14ac:dyDescent="0.2">
      <c r="A1783" t="s">
        <v>740</v>
      </c>
      <c r="B1783" t="s">
        <v>533</v>
      </c>
      <c r="C1783" t="str">
        <f>IFERROR(VLOOKUP(B1783,Players!$A$2:$E$251,2,FALSE),"")</f>
        <v>Harshal Patel</v>
      </c>
      <c r="D1783" t="str">
        <f>IFERROR(VLOOKUP(B1783,Players!$A$2:$E$251,3,FALSE),"")</f>
        <v>AR</v>
      </c>
      <c r="E1783" t="str">
        <f>IFERROR(VLOOKUP(B1783,Players!$A$2:$E$251,4,FALSE),"")</f>
        <v>SRH</v>
      </c>
      <c r="F1783">
        <f>IFERROR(VLOOKUP(B1783,Players!$A$2:$E$251,5,FALSE),"")</f>
        <v>0</v>
      </c>
      <c r="H1783" t="s">
        <v>885</v>
      </c>
    </row>
    <row r="1784" spans="1:8" x14ac:dyDescent="0.2">
      <c r="A1784" t="s">
        <v>740</v>
      </c>
      <c r="B1784" t="s">
        <v>535</v>
      </c>
      <c r="C1784" t="str">
        <f>IFERROR(VLOOKUP(B1784,Players!$A$2:$E$251,2,FALSE),"")</f>
        <v>Kamindu Mendis</v>
      </c>
      <c r="D1784" t="str">
        <f>IFERROR(VLOOKUP(B1784,Players!$A$2:$E$251,3,FALSE),"")</f>
        <v>AR</v>
      </c>
      <c r="E1784" t="str">
        <f>IFERROR(VLOOKUP(B1784,Players!$A$2:$E$251,4,FALSE),"")</f>
        <v>SRH</v>
      </c>
      <c r="F1784">
        <f>IFERROR(VLOOKUP(B1784,Players!$A$2:$E$251,5,FALSE),"")</f>
        <v>0</v>
      </c>
      <c r="H1784" t="s">
        <v>885</v>
      </c>
    </row>
    <row r="1785" spans="1:8" x14ac:dyDescent="0.2">
      <c r="A1785" t="s">
        <v>740</v>
      </c>
      <c r="B1785" t="s">
        <v>537</v>
      </c>
      <c r="C1785" t="str">
        <f>IFERROR(VLOOKUP(B1785,Players!$A$2:$E$251,2,FALSE),"")</f>
        <v>Harsh Dubey</v>
      </c>
      <c r="D1785" t="str">
        <f>IFERROR(VLOOKUP(B1785,Players!$A$2:$E$251,3,FALSE),"")</f>
        <v>AR</v>
      </c>
      <c r="E1785" t="str">
        <f>IFERROR(VLOOKUP(B1785,Players!$A$2:$E$251,4,FALSE),"")</f>
        <v>SRH</v>
      </c>
      <c r="F1785">
        <f>IFERROR(VLOOKUP(B1785,Players!$A$2:$E$251,5,FALSE),"")</f>
        <v>0</v>
      </c>
      <c r="H1785" t="s">
        <v>885</v>
      </c>
    </row>
    <row r="1786" spans="1:8" x14ac:dyDescent="0.2">
      <c r="A1786" t="s">
        <v>740</v>
      </c>
      <c r="B1786" t="s">
        <v>539</v>
      </c>
      <c r="C1786" t="str">
        <f>IFERROR(VLOOKUP(B1786,Players!$A$2:$E$251,2,FALSE),"")</f>
        <v>Brydon Carse</v>
      </c>
      <c r="D1786" t="str">
        <f>IFERROR(VLOOKUP(B1786,Players!$A$2:$E$251,3,FALSE),"")</f>
        <v>AR</v>
      </c>
      <c r="E1786" t="str">
        <f>IFERROR(VLOOKUP(B1786,Players!$A$2:$E$251,4,FALSE),"")</f>
        <v>SRH</v>
      </c>
      <c r="F1786">
        <f>IFERROR(VLOOKUP(B1786,Players!$A$2:$E$251,5,FALSE),"")</f>
        <v>0</v>
      </c>
      <c r="H1786" t="s">
        <v>885</v>
      </c>
    </row>
    <row r="1787" spans="1:8" x14ac:dyDescent="0.2">
      <c r="A1787" t="s">
        <v>740</v>
      </c>
      <c r="B1787" t="s">
        <v>541</v>
      </c>
      <c r="C1787" t="str">
        <f>IFERROR(VLOOKUP(B1787,Players!$A$2:$E$251,2,FALSE),"")</f>
        <v>Shivang Kumar</v>
      </c>
      <c r="D1787" t="str">
        <f>IFERROR(VLOOKUP(B1787,Players!$A$2:$E$251,3,FALSE),"")</f>
        <v>AR</v>
      </c>
      <c r="E1787" t="str">
        <f>IFERROR(VLOOKUP(B1787,Players!$A$2:$E$251,4,FALSE),"")</f>
        <v>SRH</v>
      </c>
      <c r="F1787">
        <f>IFERROR(VLOOKUP(B1787,Players!$A$2:$E$251,5,FALSE),"")</f>
        <v>0</v>
      </c>
      <c r="H1787" t="s">
        <v>885</v>
      </c>
    </row>
    <row r="1788" spans="1:8" x14ac:dyDescent="0.2">
      <c r="A1788" t="s">
        <v>740</v>
      </c>
      <c r="B1788" t="s">
        <v>543</v>
      </c>
      <c r="C1788" t="str">
        <f>IFERROR(VLOOKUP(B1788,Players!$A$2:$E$251,2,FALSE),"")</f>
        <v>Krains Fuletra</v>
      </c>
      <c r="D1788" t="str">
        <f>IFERROR(VLOOKUP(B1788,Players!$A$2:$E$251,3,FALSE),"")</f>
        <v>AR</v>
      </c>
      <c r="E1788" t="str">
        <f>IFERROR(VLOOKUP(B1788,Players!$A$2:$E$251,4,FALSE),"")</f>
        <v>SRH</v>
      </c>
      <c r="F1788">
        <f>IFERROR(VLOOKUP(B1788,Players!$A$2:$E$251,5,FALSE),"")</f>
        <v>0</v>
      </c>
      <c r="H1788" t="s">
        <v>885</v>
      </c>
    </row>
    <row r="1789" spans="1:8" x14ac:dyDescent="0.2">
      <c r="A1789" t="s">
        <v>740</v>
      </c>
      <c r="B1789" t="s">
        <v>545</v>
      </c>
      <c r="C1789" t="str">
        <f>IFERROR(VLOOKUP(B1789,Players!$A$2:$E$251,2,FALSE),"")</f>
        <v>Liam Livingstone</v>
      </c>
      <c r="D1789" t="str">
        <f>IFERROR(VLOOKUP(B1789,Players!$A$2:$E$251,3,FALSE),"")</f>
        <v>AR</v>
      </c>
      <c r="E1789" t="str">
        <f>IFERROR(VLOOKUP(B1789,Players!$A$2:$E$251,4,FALSE),"")</f>
        <v>SRH</v>
      </c>
      <c r="F1789">
        <f>IFERROR(VLOOKUP(B1789,Players!$A$2:$E$251,5,FALSE),"")</f>
        <v>0</v>
      </c>
      <c r="H1789" t="s">
        <v>885</v>
      </c>
    </row>
    <row r="1790" spans="1:8" x14ac:dyDescent="0.2">
      <c r="A1790" t="s">
        <v>740</v>
      </c>
      <c r="B1790" t="s">
        <v>547</v>
      </c>
      <c r="C1790" t="str">
        <f>IFERROR(VLOOKUP(B1790,Players!$A$2:$E$251,2,FALSE),"")</f>
        <v>David Payne</v>
      </c>
      <c r="D1790" t="str">
        <f>IFERROR(VLOOKUP(B1790,Players!$A$2:$E$251,3,FALSE),"")</f>
        <v>AR</v>
      </c>
      <c r="E1790" t="str">
        <f>IFERROR(VLOOKUP(B1790,Players!$A$2:$E$251,4,FALSE),"")</f>
        <v>SRH</v>
      </c>
      <c r="F1790">
        <f>IFERROR(VLOOKUP(B1790,Players!$A$2:$E$251,5,FALSE),"")</f>
        <v>0</v>
      </c>
      <c r="H1790" t="s">
        <v>885</v>
      </c>
    </row>
    <row r="1791" spans="1:8" x14ac:dyDescent="0.2">
      <c r="A1791" t="s">
        <v>740</v>
      </c>
      <c r="B1791" t="s">
        <v>549</v>
      </c>
      <c r="C1791" t="str">
        <f>IFERROR(VLOOKUP(B1791,Players!$A$2:$E$251,2,FALSE),"")</f>
        <v>Abhishek Sharma</v>
      </c>
      <c r="D1791" t="str">
        <f>IFERROR(VLOOKUP(B1791,Players!$A$2:$E$251,3,FALSE),"")</f>
        <v>AR</v>
      </c>
      <c r="E1791" t="str">
        <f>IFERROR(VLOOKUP(B1791,Players!$A$2:$E$251,4,FALSE),"")</f>
        <v>SRH</v>
      </c>
      <c r="F1791">
        <f>IFERROR(VLOOKUP(B1791,Players!$A$2:$E$251,5,FALSE),"")</f>
        <v>0</v>
      </c>
      <c r="H1791" t="s">
        <v>885</v>
      </c>
    </row>
    <row r="1792" spans="1:8" x14ac:dyDescent="0.2">
      <c r="A1792" t="s">
        <v>740</v>
      </c>
      <c r="B1792" t="s">
        <v>551</v>
      </c>
      <c r="C1792" t="str">
        <f>IFERROR(VLOOKUP(B1792,Players!$A$2:$E$251,2,FALSE),"")</f>
        <v>Nitish Kumar Reddy</v>
      </c>
      <c r="D1792" t="str">
        <f>IFERROR(VLOOKUP(B1792,Players!$A$2:$E$251,3,FALSE),"")</f>
        <v>AR</v>
      </c>
      <c r="E1792" t="str">
        <f>IFERROR(VLOOKUP(B1792,Players!$A$2:$E$251,4,FALSE),"")</f>
        <v>SRH</v>
      </c>
      <c r="F1792">
        <f>IFERROR(VLOOKUP(B1792,Players!$A$2:$E$251,5,FALSE),"")</f>
        <v>0</v>
      </c>
      <c r="H1792" t="s">
        <v>885</v>
      </c>
    </row>
    <row r="1793" spans="1:8" x14ac:dyDescent="0.2">
      <c r="A1793" t="s">
        <v>740</v>
      </c>
      <c r="B1793" t="s">
        <v>553</v>
      </c>
      <c r="C1793" t="str">
        <f>IFERROR(VLOOKUP(B1793,Players!$A$2:$E$251,2,FALSE),"")</f>
        <v>Pat Cummins</v>
      </c>
      <c r="D1793" t="str">
        <f>IFERROR(VLOOKUP(B1793,Players!$A$2:$E$251,3,FALSE),"")</f>
        <v>BWL</v>
      </c>
      <c r="E1793" t="str">
        <f>IFERROR(VLOOKUP(B1793,Players!$A$2:$E$251,4,FALSE),"")</f>
        <v>SRH</v>
      </c>
      <c r="F1793">
        <f>IFERROR(VLOOKUP(B1793,Players!$A$2:$E$251,5,FALSE),"")</f>
        <v>0</v>
      </c>
      <c r="H1793" t="s">
        <v>885</v>
      </c>
    </row>
    <row r="1794" spans="1:8" x14ac:dyDescent="0.2">
      <c r="A1794" t="s">
        <v>740</v>
      </c>
      <c r="B1794" t="s">
        <v>555</v>
      </c>
      <c r="C1794" t="str">
        <f>IFERROR(VLOOKUP(B1794,Players!$A$2:$E$251,2,FALSE),"")</f>
        <v>Zeeshan Ansari</v>
      </c>
      <c r="D1794" t="str">
        <f>IFERROR(VLOOKUP(B1794,Players!$A$2:$E$251,3,FALSE),"")</f>
        <v>BWL</v>
      </c>
      <c r="E1794" t="str">
        <f>IFERROR(VLOOKUP(B1794,Players!$A$2:$E$251,4,FALSE),"")</f>
        <v>SRH</v>
      </c>
      <c r="F1794">
        <f>IFERROR(VLOOKUP(B1794,Players!$A$2:$E$251,5,FALSE),"")</f>
        <v>0</v>
      </c>
      <c r="H1794" t="s">
        <v>885</v>
      </c>
    </row>
    <row r="1795" spans="1:8" x14ac:dyDescent="0.2">
      <c r="A1795" t="s">
        <v>740</v>
      </c>
      <c r="B1795" t="s">
        <v>557</v>
      </c>
      <c r="C1795" t="str">
        <f>IFERROR(VLOOKUP(B1795,Players!$A$2:$E$251,2,FALSE),"")</f>
        <v>Jaydev Unadkat</v>
      </c>
      <c r="D1795" t="str">
        <f>IFERROR(VLOOKUP(B1795,Players!$A$2:$E$251,3,FALSE),"")</f>
        <v>BWL</v>
      </c>
      <c r="E1795" t="str">
        <f>IFERROR(VLOOKUP(B1795,Players!$A$2:$E$251,4,FALSE),"")</f>
        <v>SRH</v>
      </c>
      <c r="F1795">
        <f>IFERROR(VLOOKUP(B1795,Players!$A$2:$E$251,5,FALSE),"")</f>
        <v>0</v>
      </c>
      <c r="H1795" t="s">
        <v>885</v>
      </c>
    </row>
    <row r="1796" spans="1:8" x14ac:dyDescent="0.2">
      <c r="A1796" t="s">
        <v>740</v>
      </c>
      <c r="B1796" t="s">
        <v>559</v>
      </c>
      <c r="C1796" t="str">
        <f>IFERROR(VLOOKUP(B1796,Players!$A$2:$E$251,2,FALSE),"")</f>
        <v>Eshan Malinga</v>
      </c>
      <c r="D1796" t="str">
        <f>IFERROR(VLOOKUP(B1796,Players!$A$2:$E$251,3,FALSE),"")</f>
        <v>BWL</v>
      </c>
      <c r="E1796" t="str">
        <f>IFERROR(VLOOKUP(B1796,Players!$A$2:$E$251,4,FALSE),"")</f>
        <v>SRH</v>
      </c>
      <c r="F1796">
        <f>IFERROR(VLOOKUP(B1796,Players!$A$2:$E$251,5,FALSE),"")</f>
        <v>0</v>
      </c>
      <c r="H1796" t="s">
        <v>885</v>
      </c>
    </row>
    <row r="1797" spans="1:8" x14ac:dyDescent="0.2">
      <c r="A1797" t="s">
        <v>740</v>
      </c>
      <c r="B1797" t="s">
        <v>561</v>
      </c>
      <c r="C1797" t="str">
        <f>IFERROR(VLOOKUP(B1797,Players!$A$2:$E$251,2,FALSE),"")</f>
        <v>Sakib Hussain</v>
      </c>
      <c r="D1797" t="str">
        <f>IFERROR(VLOOKUP(B1797,Players!$A$2:$E$251,3,FALSE),"")</f>
        <v>BWL</v>
      </c>
      <c r="E1797" t="str">
        <f>IFERROR(VLOOKUP(B1797,Players!$A$2:$E$251,4,FALSE),"")</f>
        <v>SRH</v>
      </c>
      <c r="F1797">
        <f>IFERROR(VLOOKUP(B1797,Players!$A$2:$E$251,5,FALSE),"")</f>
        <v>0</v>
      </c>
      <c r="H1797" t="s">
        <v>885</v>
      </c>
    </row>
    <row r="1798" spans="1:8" x14ac:dyDescent="0.2">
      <c r="A1798" t="s">
        <v>740</v>
      </c>
      <c r="B1798" t="s">
        <v>563</v>
      </c>
      <c r="C1798" t="str">
        <f>IFERROR(VLOOKUP(B1798,Players!$A$2:$E$251,2,FALSE),"")</f>
        <v>Onkar Tarmale</v>
      </c>
      <c r="D1798" t="str">
        <f>IFERROR(VLOOKUP(B1798,Players!$A$2:$E$251,3,FALSE),"")</f>
        <v>BWL</v>
      </c>
      <c r="E1798" t="str">
        <f>IFERROR(VLOOKUP(B1798,Players!$A$2:$E$251,4,FALSE),"")</f>
        <v>SRH</v>
      </c>
      <c r="F1798">
        <f>IFERROR(VLOOKUP(B1798,Players!$A$2:$E$251,5,FALSE),"")</f>
        <v>0</v>
      </c>
      <c r="H1798" t="s">
        <v>885</v>
      </c>
    </row>
    <row r="1799" spans="1:8" x14ac:dyDescent="0.2">
      <c r="A1799" t="s">
        <v>740</v>
      </c>
      <c r="B1799" t="s">
        <v>565</v>
      </c>
      <c r="C1799" t="str">
        <f>IFERROR(VLOOKUP(B1799,Players!$A$2:$E$251,2,FALSE),"")</f>
        <v>Amit Kumar</v>
      </c>
      <c r="D1799" t="str">
        <f>IFERROR(VLOOKUP(B1799,Players!$A$2:$E$251,3,FALSE),"")</f>
        <v>BWL</v>
      </c>
      <c r="E1799" t="str">
        <f>IFERROR(VLOOKUP(B1799,Players!$A$2:$E$251,4,FALSE),"")</f>
        <v>SRH</v>
      </c>
      <c r="F1799">
        <f>IFERROR(VLOOKUP(B1799,Players!$A$2:$E$251,5,FALSE),"")</f>
        <v>0</v>
      </c>
      <c r="H1799" t="s">
        <v>885</v>
      </c>
    </row>
    <row r="1800" spans="1:8" x14ac:dyDescent="0.2">
      <c r="A1800" t="s">
        <v>740</v>
      </c>
      <c r="B1800" t="s">
        <v>567</v>
      </c>
      <c r="C1800" t="str">
        <f>IFERROR(VLOOKUP(B1800,Players!$A$2:$E$251,2,FALSE),"")</f>
        <v>Praful Hinge</v>
      </c>
      <c r="D1800" t="str">
        <f>IFERROR(VLOOKUP(B1800,Players!$A$2:$E$251,3,FALSE),"")</f>
        <v>BWL</v>
      </c>
      <c r="E1800" t="str">
        <f>IFERROR(VLOOKUP(B1800,Players!$A$2:$E$251,4,FALSE),"")</f>
        <v>SRH</v>
      </c>
      <c r="F1800">
        <f>IFERROR(VLOOKUP(B1800,Players!$A$2:$E$251,5,FALSE),"")</f>
        <v>0</v>
      </c>
      <c r="H1800" t="s">
        <v>885</v>
      </c>
    </row>
    <row r="1801" spans="1:8" x14ac:dyDescent="0.2">
      <c r="A1801" t="s">
        <v>740</v>
      </c>
      <c r="B1801" t="s">
        <v>569</v>
      </c>
      <c r="C1801" t="str">
        <f>IFERROR(VLOOKUP(B1801,Players!$A$2:$E$251,2,FALSE),"")</f>
        <v>Shivam Mavi</v>
      </c>
      <c r="D1801" t="str">
        <f>IFERROR(VLOOKUP(B1801,Players!$A$2:$E$251,3,FALSE),"")</f>
        <v>BWL</v>
      </c>
      <c r="E1801" t="str">
        <f>IFERROR(VLOOKUP(B1801,Players!$A$2:$E$251,4,FALSE),"")</f>
        <v>SRH</v>
      </c>
      <c r="F1801">
        <f>IFERROR(VLOOKUP(B1801,Players!$A$2:$E$251,5,FALSE),"")</f>
        <v>0</v>
      </c>
      <c r="H1801" t="s">
        <v>885</v>
      </c>
    </row>
    <row r="1802" spans="1:8" x14ac:dyDescent="0.2">
      <c r="A1802" t="s">
        <v>745</v>
      </c>
      <c r="B1802" t="s">
        <v>155</v>
      </c>
      <c r="C1802" t="str">
        <f>IFERROR(VLOOKUP(B1802,Players!$A$2:$E$251,2,FALSE),"")</f>
        <v>Shubman Gill</v>
      </c>
      <c r="D1802" t="str">
        <f>IFERROR(VLOOKUP(B1802,Players!$A$2:$E$251,3,FALSE),"")</f>
        <v>BAT</v>
      </c>
      <c r="E1802" t="str">
        <f>IFERROR(VLOOKUP(B1802,Players!$A$2:$E$251,4,FALSE),"")</f>
        <v>GT</v>
      </c>
      <c r="F1802">
        <f>IFERROR(VLOOKUP(B1802,Players!$A$2:$E$251,5,FALSE),"")</f>
        <v>0</v>
      </c>
      <c r="H1802" t="s">
        <v>891</v>
      </c>
    </row>
    <row r="1803" spans="1:8" x14ac:dyDescent="0.2">
      <c r="A1803" t="s">
        <v>745</v>
      </c>
      <c r="B1803" t="s">
        <v>159</v>
      </c>
      <c r="C1803" t="str">
        <f>IFERROR(VLOOKUP(B1803,Players!$A$2:$E$251,2,FALSE),"")</f>
        <v>Jos Buttler</v>
      </c>
      <c r="D1803" t="str">
        <f>IFERROR(VLOOKUP(B1803,Players!$A$2:$E$251,3,FALSE),"")</f>
        <v>WK</v>
      </c>
      <c r="E1803" t="str">
        <f>IFERROR(VLOOKUP(B1803,Players!$A$2:$E$251,4,FALSE),"")</f>
        <v>GT</v>
      </c>
      <c r="F1803">
        <f>IFERROR(VLOOKUP(B1803,Players!$A$2:$E$251,5,FALSE),"")</f>
        <v>0</v>
      </c>
      <c r="H1803" t="s">
        <v>891</v>
      </c>
    </row>
    <row r="1804" spans="1:8" x14ac:dyDescent="0.2">
      <c r="A1804" t="s">
        <v>745</v>
      </c>
      <c r="B1804" t="s">
        <v>161</v>
      </c>
      <c r="C1804" t="str">
        <f>IFERROR(VLOOKUP(B1804,Players!$A$2:$E$251,2,FALSE),"")</f>
        <v>Kumar Kushagra</v>
      </c>
      <c r="D1804" t="str">
        <f>IFERROR(VLOOKUP(B1804,Players!$A$2:$E$251,3,FALSE),"")</f>
        <v>WK</v>
      </c>
      <c r="E1804" t="str">
        <f>IFERROR(VLOOKUP(B1804,Players!$A$2:$E$251,4,FALSE),"")</f>
        <v>GT</v>
      </c>
      <c r="F1804">
        <f>IFERROR(VLOOKUP(B1804,Players!$A$2:$E$251,5,FALSE),"")</f>
        <v>0</v>
      </c>
      <c r="H1804" t="s">
        <v>891</v>
      </c>
    </row>
    <row r="1805" spans="1:8" x14ac:dyDescent="0.2">
      <c r="A1805" t="s">
        <v>745</v>
      </c>
      <c r="B1805" t="s">
        <v>163</v>
      </c>
      <c r="C1805" t="str">
        <f>IFERROR(VLOOKUP(B1805,Players!$A$2:$E$251,2,FALSE),"")</f>
        <v>Anuj Rawat</v>
      </c>
      <c r="D1805" t="str">
        <f>IFERROR(VLOOKUP(B1805,Players!$A$2:$E$251,3,FALSE),"")</f>
        <v>WK</v>
      </c>
      <c r="E1805" t="str">
        <f>IFERROR(VLOOKUP(B1805,Players!$A$2:$E$251,4,FALSE),"")</f>
        <v>GT</v>
      </c>
      <c r="F1805">
        <f>IFERROR(VLOOKUP(B1805,Players!$A$2:$E$251,5,FALSE),"")</f>
        <v>0</v>
      </c>
      <c r="H1805" t="s">
        <v>891</v>
      </c>
    </row>
    <row r="1806" spans="1:8" x14ac:dyDescent="0.2">
      <c r="A1806" t="s">
        <v>745</v>
      </c>
      <c r="B1806" t="s">
        <v>165</v>
      </c>
      <c r="C1806" t="str">
        <f>IFERROR(VLOOKUP(B1806,Players!$A$2:$E$251,2,FALSE),"")</f>
        <v>Tom Banton</v>
      </c>
      <c r="D1806" t="str">
        <f>IFERROR(VLOOKUP(B1806,Players!$A$2:$E$251,3,FALSE),"")</f>
        <v>WK</v>
      </c>
      <c r="E1806" t="str">
        <f>IFERROR(VLOOKUP(B1806,Players!$A$2:$E$251,4,FALSE),"")</f>
        <v>GT</v>
      </c>
      <c r="F1806">
        <f>IFERROR(VLOOKUP(B1806,Players!$A$2:$E$251,5,FALSE),"")</f>
        <v>0</v>
      </c>
      <c r="H1806" t="s">
        <v>891</v>
      </c>
    </row>
    <row r="1807" spans="1:8" x14ac:dyDescent="0.2">
      <c r="A1807" t="s">
        <v>745</v>
      </c>
      <c r="B1807" t="s">
        <v>167</v>
      </c>
      <c r="C1807" t="str">
        <f>IFERROR(VLOOKUP(B1807,Players!$A$2:$E$251,2,FALSE),"")</f>
        <v>Glenn Phillips</v>
      </c>
      <c r="D1807" t="str">
        <f>IFERROR(VLOOKUP(B1807,Players!$A$2:$E$251,3,FALSE),"")</f>
        <v>BAT</v>
      </c>
      <c r="E1807" t="str">
        <f>IFERROR(VLOOKUP(B1807,Players!$A$2:$E$251,4,FALSE),"")</f>
        <v>GT</v>
      </c>
      <c r="F1807">
        <f>IFERROR(VLOOKUP(B1807,Players!$A$2:$E$251,5,FALSE),"")</f>
        <v>0</v>
      </c>
      <c r="H1807" t="s">
        <v>891</v>
      </c>
    </row>
    <row r="1808" spans="1:8" x14ac:dyDescent="0.2">
      <c r="A1808" t="s">
        <v>745</v>
      </c>
      <c r="B1808" t="s">
        <v>169</v>
      </c>
      <c r="C1808" t="str">
        <f>IFERROR(VLOOKUP(B1808,Players!$A$2:$E$251,2,FALSE),"")</f>
        <v>Sai Sudharsan</v>
      </c>
      <c r="D1808" t="str">
        <f>IFERROR(VLOOKUP(B1808,Players!$A$2:$E$251,3,FALSE),"")</f>
        <v>BAT</v>
      </c>
      <c r="E1808" t="str">
        <f>IFERROR(VLOOKUP(B1808,Players!$A$2:$E$251,4,FALSE),"")</f>
        <v>GT</v>
      </c>
      <c r="F1808">
        <f>IFERROR(VLOOKUP(B1808,Players!$A$2:$E$251,5,FALSE),"")</f>
        <v>0</v>
      </c>
      <c r="H1808" t="s">
        <v>891</v>
      </c>
    </row>
    <row r="1809" spans="1:8" x14ac:dyDescent="0.2">
      <c r="A1809" t="s">
        <v>745</v>
      </c>
      <c r="B1809" t="s">
        <v>171</v>
      </c>
      <c r="C1809" t="str">
        <f>IFERROR(VLOOKUP(B1809,Players!$A$2:$E$251,2,FALSE),"")</f>
        <v>Nishant Sindhu</v>
      </c>
      <c r="D1809" t="str">
        <f>IFERROR(VLOOKUP(B1809,Players!$A$2:$E$251,3,FALSE),"")</f>
        <v>AR</v>
      </c>
      <c r="E1809" t="str">
        <f>IFERROR(VLOOKUP(B1809,Players!$A$2:$E$251,4,FALSE),"")</f>
        <v>GT</v>
      </c>
      <c r="F1809">
        <f>IFERROR(VLOOKUP(B1809,Players!$A$2:$E$251,5,FALSE),"")</f>
        <v>0</v>
      </c>
      <c r="H1809" t="s">
        <v>891</v>
      </c>
    </row>
    <row r="1810" spans="1:8" x14ac:dyDescent="0.2">
      <c r="A1810" t="s">
        <v>745</v>
      </c>
      <c r="B1810" t="s">
        <v>173</v>
      </c>
      <c r="C1810" t="str">
        <f>IFERROR(VLOOKUP(B1810,Players!$A$2:$E$251,2,FALSE),"")</f>
        <v>Washington Sundar</v>
      </c>
      <c r="D1810" t="str">
        <f>IFERROR(VLOOKUP(B1810,Players!$A$2:$E$251,3,FALSE),"")</f>
        <v>AR</v>
      </c>
      <c r="E1810" t="str">
        <f>IFERROR(VLOOKUP(B1810,Players!$A$2:$E$251,4,FALSE),"")</f>
        <v>GT</v>
      </c>
      <c r="F1810">
        <f>IFERROR(VLOOKUP(B1810,Players!$A$2:$E$251,5,FALSE),"")</f>
        <v>0</v>
      </c>
      <c r="H1810" t="s">
        <v>891</v>
      </c>
    </row>
    <row r="1811" spans="1:8" x14ac:dyDescent="0.2">
      <c r="A1811" t="s">
        <v>745</v>
      </c>
      <c r="B1811" t="s">
        <v>175</v>
      </c>
      <c r="C1811" t="str">
        <f>IFERROR(VLOOKUP(B1811,Players!$A$2:$E$251,2,FALSE),"")</f>
        <v>Mohd. Arshad Khan</v>
      </c>
      <c r="D1811" t="str">
        <f>IFERROR(VLOOKUP(B1811,Players!$A$2:$E$251,3,FALSE),"")</f>
        <v>AR</v>
      </c>
      <c r="E1811" t="str">
        <f>IFERROR(VLOOKUP(B1811,Players!$A$2:$E$251,4,FALSE),"")</f>
        <v>GT</v>
      </c>
      <c r="F1811">
        <f>IFERROR(VLOOKUP(B1811,Players!$A$2:$E$251,5,FALSE),"")</f>
        <v>0</v>
      </c>
      <c r="H1811" t="s">
        <v>891</v>
      </c>
    </row>
    <row r="1812" spans="1:8" x14ac:dyDescent="0.2">
      <c r="A1812" t="s">
        <v>745</v>
      </c>
      <c r="B1812" t="s">
        <v>177</v>
      </c>
      <c r="C1812" t="str">
        <f>IFERROR(VLOOKUP(B1812,Players!$A$2:$E$251,2,FALSE),"")</f>
        <v>Sai Kishore</v>
      </c>
      <c r="D1812" t="str">
        <f>IFERROR(VLOOKUP(B1812,Players!$A$2:$E$251,3,FALSE),"")</f>
        <v>AR</v>
      </c>
      <c r="E1812" t="str">
        <f>IFERROR(VLOOKUP(B1812,Players!$A$2:$E$251,4,FALSE),"")</f>
        <v>GT</v>
      </c>
      <c r="F1812">
        <f>IFERROR(VLOOKUP(B1812,Players!$A$2:$E$251,5,FALSE),"")</f>
        <v>0</v>
      </c>
      <c r="H1812" t="s">
        <v>891</v>
      </c>
    </row>
    <row r="1813" spans="1:8" x14ac:dyDescent="0.2">
      <c r="A1813" t="s">
        <v>745</v>
      </c>
      <c r="B1813" t="s">
        <v>179</v>
      </c>
      <c r="C1813" t="str">
        <f>IFERROR(VLOOKUP(B1813,Players!$A$2:$E$251,2,FALSE),"")</f>
        <v>Jayant Yadav</v>
      </c>
      <c r="D1813" t="str">
        <f>IFERROR(VLOOKUP(B1813,Players!$A$2:$E$251,3,FALSE),"")</f>
        <v>AR</v>
      </c>
      <c r="E1813" t="str">
        <f>IFERROR(VLOOKUP(B1813,Players!$A$2:$E$251,4,FALSE),"")</f>
        <v>GT</v>
      </c>
      <c r="F1813">
        <f>IFERROR(VLOOKUP(B1813,Players!$A$2:$E$251,5,FALSE),"")</f>
        <v>0</v>
      </c>
      <c r="H1813" t="s">
        <v>891</v>
      </c>
    </row>
    <row r="1814" spans="1:8" x14ac:dyDescent="0.2">
      <c r="A1814" t="s">
        <v>745</v>
      </c>
      <c r="B1814" t="s">
        <v>181</v>
      </c>
      <c r="C1814" t="str">
        <f>IFERROR(VLOOKUP(B1814,Players!$A$2:$E$251,2,FALSE),"")</f>
        <v>Jason Holder</v>
      </c>
      <c r="D1814" t="str">
        <f>IFERROR(VLOOKUP(B1814,Players!$A$2:$E$251,3,FALSE),"")</f>
        <v>AR</v>
      </c>
      <c r="E1814" t="str">
        <f>IFERROR(VLOOKUP(B1814,Players!$A$2:$E$251,4,FALSE),"")</f>
        <v>GT</v>
      </c>
      <c r="F1814">
        <f>IFERROR(VLOOKUP(B1814,Players!$A$2:$E$251,5,FALSE),"")</f>
        <v>0</v>
      </c>
      <c r="H1814" t="s">
        <v>891</v>
      </c>
    </row>
    <row r="1815" spans="1:8" x14ac:dyDescent="0.2">
      <c r="A1815" t="s">
        <v>745</v>
      </c>
      <c r="B1815" t="s">
        <v>183</v>
      </c>
      <c r="C1815" t="str">
        <f>IFERROR(VLOOKUP(B1815,Players!$A$2:$E$251,2,FALSE),"")</f>
        <v>Rahul Tewatia</v>
      </c>
      <c r="D1815" t="str">
        <f>IFERROR(VLOOKUP(B1815,Players!$A$2:$E$251,3,FALSE),"")</f>
        <v>AR</v>
      </c>
      <c r="E1815" t="str">
        <f>IFERROR(VLOOKUP(B1815,Players!$A$2:$E$251,4,FALSE),"")</f>
        <v>GT</v>
      </c>
      <c r="F1815">
        <f>IFERROR(VLOOKUP(B1815,Players!$A$2:$E$251,5,FALSE),"")</f>
        <v>0</v>
      </c>
      <c r="H1815" t="s">
        <v>891</v>
      </c>
    </row>
    <row r="1816" spans="1:8" x14ac:dyDescent="0.2">
      <c r="A1816" t="s">
        <v>745</v>
      </c>
      <c r="B1816" t="s">
        <v>185</v>
      </c>
      <c r="C1816" t="str">
        <f>IFERROR(VLOOKUP(B1816,Players!$A$2:$E$251,2,FALSE),"")</f>
        <v>Shahrukh Khan</v>
      </c>
      <c r="D1816" t="str">
        <f>IFERROR(VLOOKUP(B1816,Players!$A$2:$E$251,3,FALSE),"")</f>
        <v>AR</v>
      </c>
      <c r="E1816" t="str">
        <f>IFERROR(VLOOKUP(B1816,Players!$A$2:$E$251,4,FALSE),"")</f>
        <v>GT</v>
      </c>
      <c r="F1816">
        <f>IFERROR(VLOOKUP(B1816,Players!$A$2:$E$251,5,FALSE),"")</f>
        <v>0</v>
      </c>
      <c r="H1816" t="s">
        <v>891</v>
      </c>
    </row>
    <row r="1817" spans="1:8" x14ac:dyDescent="0.2">
      <c r="A1817" t="s">
        <v>745</v>
      </c>
      <c r="B1817" t="s">
        <v>187</v>
      </c>
      <c r="C1817" t="str">
        <f>IFERROR(VLOOKUP(B1817,Players!$A$2:$E$251,2,FALSE),"")</f>
        <v>Kagiso Rabada</v>
      </c>
      <c r="D1817" t="str">
        <f>IFERROR(VLOOKUP(B1817,Players!$A$2:$E$251,3,FALSE),"")</f>
        <v>BWL</v>
      </c>
      <c r="E1817" t="str">
        <f>IFERROR(VLOOKUP(B1817,Players!$A$2:$E$251,4,FALSE),"")</f>
        <v>GT</v>
      </c>
      <c r="F1817">
        <f>IFERROR(VLOOKUP(B1817,Players!$A$2:$E$251,5,FALSE),"")</f>
        <v>0</v>
      </c>
      <c r="H1817" t="s">
        <v>891</v>
      </c>
    </row>
    <row r="1818" spans="1:8" x14ac:dyDescent="0.2">
      <c r="A1818" t="s">
        <v>745</v>
      </c>
      <c r="B1818" t="s">
        <v>189</v>
      </c>
      <c r="C1818" t="str">
        <f>IFERROR(VLOOKUP(B1818,Players!$A$2:$E$251,2,FALSE),"")</f>
        <v>Mohammed Siraj</v>
      </c>
      <c r="D1818" t="str">
        <f>IFERROR(VLOOKUP(B1818,Players!$A$2:$E$251,3,FALSE),"")</f>
        <v>BWL</v>
      </c>
      <c r="E1818" t="str">
        <f>IFERROR(VLOOKUP(B1818,Players!$A$2:$E$251,4,FALSE),"")</f>
        <v>GT</v>
      </c>
      <c r="F1818">
        <f>IFERROR(VLOOKUP(B1818,Players!$A$2:$E$251,5,FALSE),"")</f>
        <v>0</v>
      </c>
      <c r="H1818" t="s">
        <v>891</v>
      </c>
    </row>
    <row r="1819" spans="1:8" x14ac:dyDescent="0.2">
      <c r="A1819" t="s">
        <v>745</v>
      </c>
      <c r="B1819" t="s">
        <v>191</v>
      </c>
      <c r="C1819" t="str">
        <f>IFERROR(VLOOKUP(B1819,Players!$A$2:$E$251,2,FALSE),"")</f>
        <v>Prasidh Krishna</v>
      </c>
      <c r="D1819" t="str">
        <f>IFERROR(VLOOKUP(B1819,Players!$A$2:$E$251,3,FALSE),"")</f>
        <v>BWL</v>
      </c>
      <c r="E1819" t="str">
        <f>IFERROR(VLOOKUP(B1819,Players!$A$2:$E$251,4,FALSE),"")</f>
        <v>GT</v>
      </c>
      <c r="F1819">
        <f>IFERROR(VLOOKUP(B1819,Players!$A$2:$E$251,5,FALSE),"")</f>
        <v>0</v>
      </c>
      <c r="H1819" t="s">
        <v>891</v>
      </c>
    </row>
    <row r="1820" spans="1:8" x14ac:dyDescent="0.2">
      <c r="A1820" t="s">
        <v>745</v>
      </c>
      <c r="B1820" t="s">
        <v>193</v>
      </c>
      <c r="C1820" t="str">
        <f>IFERROR(VLOOKUP(B1820,Players!$A$2:$E$251,2,FALSE),"")</f>
        <v>Manav Suthar</v>
      </c>
      <c r="D1820" t="str">
        <f>IFERROR(VLOOKUP(B1820,Players!$A$2:$E$251,3,FALSE),"")</f>
        <v>BWL</v>
      </c>
      <c r="E1820" t="str">
        <f>IFERROR(VLOOKUP(B1820,Players!$A$2:$E$251,4,FALSE),"")</f>
        <v>GT</v>
      </c>
      <c r="F1820">
        <f>IFERROR(VLOOKUP(B1820,Players!$A$2:$E$251,5,FALSE),"")</f>
        <v>0</v>
      </c>
      <c r="H1820" t="s">
        <v>891</v>
      </c>
    </row>
    <row r="1821" spans="1:8" x14ac:dyDescent="0.2">
      <c r="A1821" t="s">
        <v>745</v>
      </c>
      <c r="B1821" t="s">
        <v>195</v>
      </c>
      <c r="C1821" t="str">
        <f>IFERROR(VLOOKUP(B1821,Players!$A$2:$E$251,2,FALSE),"")</f>
        <v>Gurnoor Singh Brar</v>
      </c>
      <c r="D1821" t="str">
        <f>IFERROR(VLOOKUP(B1821,Players!$A$2:$E$251,3,FALSE),"")</f>
        <v>BWL</v>
      </c>
      <c r="E1821" t="str">
        <f>IFERROR(VLOOKUP(B1821,Players!$A$2:$E$251,4,FALSE),"")</f>
        <v>GT</v>
      </c>
      <c r="F1821">
        <f>IFERROR(VLOOKUP(B1821,Players!$A$2:$E$251,5,FALSE),"")</f>
        <v>0</v>
      </c>
      <c r="H1821" t="s">
        <v>891</v>
      </c>
    </row>
    <row r="1822" spans="1:8" x14ac:dyDescent="0.2">
      <c r="A1822" t="s">
        <v>745</v>
      </c>
      <c r="B1822" t="s">
        <v>197</v>
      </c>
      <c r="C1822" t="str">
        <f>IFERROR(VLOOKUP(B1822,Players!$A$2:$E$251,2,FALSE),"")</f>
        <v>Ishant Sharma</v>
      </c>
      <c r="D1822" t="str">
        <f>IFERROR(VLOOKUP(B1822,Players!$A$2:$E$251,3,FALSE),"")</f>
        <v>BWL</v>
      </c>
      <c r="E1822" t="str">
        <f>IFERROR(VLOOKUP(B1822,Players!$A$2:$E$251,4,FALSE),"")</f>
        <v>GT</v>
      </c>
      <c r="F1822">
        <f>IFERROR(VLOOKUP(B1822,Players!$A$2:$E$251,5,FALSE),"")</f>
        <v>0</v>
      </c>
      <c r="H1822" t="s">
        <v>891</v>
      </c>
    </row>
    <row r="1823" spans="1:8" x14ac:dyDescent="0.2">
      <c r="A1823" t="s">
        <v>745</v>
      </c>
      <c r="B1823" t="s">
        <v>199</v>
      </c>
      <c r="C1823" t="str">
        <f>IFERROR(VLOOKUP(B1823,Players!$A$2:$E$251,2,FALSE),"")</f>
        <v>Ashok Sharma</v>
      </c>
      <c r="D1823" t="str">
        <f>IFERROR(VLOOKUP(B1823,Players!$A$2:$E$251,3,FALSE),"")</f>
        <v>BWL</v>
      </c>
      <c r="E1823" t="str">
        <f>IFERROR(VLOOKUP(B1823,Players!$A$2:$E$251,4,FALSE),"")</f>
        <v>GT</v>
      </c>
      <c r="F1823">
        <f>IFERROR(VLOOKUP(B1823,Players!$A$2:$E$251,5,FALSE),"")</f>
        <v>0</v>
      </c>
      <c r="H1823" t="s">
        <v>891</v>
      </c>
    </row>
    <row r="1824" spans="1:8" x14ac:dyDescent="0.2">
      <c r="A1824" t="s">
        <v>745</v>
      </c>
      <c r="B1824" t="s">
        <v>201</v>
      </c>
      <c r="C1824" t="str">
        <f>IFERROR(VLOOKUP(B1824,Players!$A$2:$E$251,2,FALSE),"")</f>
        <v>Luke Wood</v>
      </c>
      <c r="D1824" t="str">
        <f>IFERROR(VLOOKUP(B1824,Players!$A$2:$E$251,3,FALSE),"")</f>
        <v>BWL</v>
      </c>
      <c r="E1824" t="str">
        <f>IFERROR(VLOOKUP(B1824,Players!$A$2:$E$251,4,FALSE),"")</f>
        <v>GT</v>
      </c>
      <c r="F1824">
        <f>IFERROR(VLOOKUP(B1824,Players!$A$2:$E$251,5,FALSE),"")</f>
        <v>0</v>
      </c>
      <c r="H1824" t="s">
        <v>891</v>
      </c>
    </row>
    <row r="1825" spans="1:8" x14ac:dyDescent="0.2">
      <c r="A1825" t="s">
        <v>745</v>
      </c>
      <c r="B1825" t="s">
        <v>203</v>
      </c>
      <c r="C1825" t="str">
        <f>IFERROR(VLOOKUP(B1825,Players!$A$2:$E$251,2,FALSE),"")</f>
        <v>Kulwant Khejroliya</v>
      </c>
      <c r="D1825" t="str">
        <f>IFERROR(VLOOKUP(B1825,Players!$A$2:$E$251,3,FALSE),"")</f>
        <v>BWL</v>
      </c>
      <c r="E1825" t="str">
        <f>IFERROR(VLOOKUP(B1825,Players!$A$2:$E$251,4,FALSE),"")</f>
        <v>GT</v>
      </c>
      <c r="F1825">
        <f>IFERROR(VLOOKUP(B1825,Players!$A$2:$E$251,5,FALSE),"")</f>
        <v>0</v>
      </c>
      <c r="H1825" t="s">
        <v>891</v>
      </c>
    </row>
    <row r="1826" spans="1:8" x14ac:dyDescent="0.2">
      <c r="A1826" t="s">
        <v>745</v>
      </c>
      <c r="B1826" t="s">
        <v>205</v>
      </c>
      <c r="C1826" t="str">
        <f>IFERROR(VLOOKUP(B1826,Players!$A$2:$E$251,2,FALSE),"")</f>
        <v>Rashid Khan</v>
      </c>
      <c r="D1826" t="str">
        <f>IFERROR(VLOOKUP(B1826,Players!$A$2:$E$251,3,FALSE),"")</f>
        <v>BWL</v>
      </c>
      <c r="E1826" t="str">
        <f>IFERROR(VLOOKUP(B1826,Players!$A$2:$E$251,4,FALSE),"")</f>
        <v>GT</v>
      </c>
      <c r="F1826">
        <f>IFERROR(VLOOKUP(B1826,Players!$A$2:$E$251,5,FALSE),"")</f>
        <v>0</v>
      </c>
      <c r="H1826" t="s">
        <v>891</v>
      </c>
    </row>
    <row r="1827" spans="1:8" x14ac:dyDescent="0.2">
      <c r="A1827" t="s">
        <v>745</v>
      </c>
      <c r="B1827" t="s">
        <v>47</v>
      </c>
      <c r="C1827" t="str">
        <f>IFERROR(VLOOKUP(B1827,Players!$A$2:$E$251,2,FALSE),"")</f>
        <v>Ruturaj Gaikwad</v>
      </c>
      <c r="D1827" t="str">
        <f>IFERROR(VLOOKUP(B1827,Players!$A$2:$E$251,3,FALSE),"")</f>
        <v>BAT</v>
      </c>
      <c r="E1827" t="str">
        <f>IFERROR(VLOOKUP(B1827,Players!$A$2:$E$251,4,FALSE),"")</f>
        <v>CSK</v>
      </c>
      <c r="F1827">
        <f>IFERROR(VLOOKUP(B1827,Players!$A$2:$E$251,5,FALSE),"")</f>
        <v>0</v>
      </c>
      <c r="H1827" t="s">
        <v>889</v>
      </c>
    </row>
    <row r="1828" spans="1:8" x14ac:dyDescent="0.2">
      <c r="A1828" t="s">
        <v>745</v>
      </c>
      <c r="B1828" t="s">
        <v>52</v>
      </c>
      <c r="C1828" t="str">
        <f>IFERROR(VLOOKUP(B1828,Players!$A$2:$E$251,2,FALSE),"")</f>
        <v>MS Dhoni</v>
      </c>
      <c r="D1828" t="str">
        <f>IFERROR(VLOOKUP(B1828,Players!$A$2:$E$251,3,FALSE),"")</f>
        <v>WK</v>
      </c>
      <c r="E1828" t="str">
        <f>IFERROR(VLOOKUP(B1828,Players!$A$2:$E$251,4,FALSE),"")</f>
        <v>CSK</v>
      </c>
      <c r="F1828">
        <f>IFERROR(VLOOKUP(B1828,Players!$A$2:$E$251,5,FALSE),"")</f>
        <v>0</v>
      </c>
      <c r="H1828" t="s">
        <v>889</v>
      </c>
    </row>
    <row r="1829" spans="1:8" x14ac:dyDescent="0.2">
      <c r="A1829" t="s">
        <v>745</v>
      </c>
      <c r="B1829" t="s">
        <v>55</v>
      </c>
      <c r="C1829" t="str">
        <f>IFERROR(VLOOKUP(B1829,Players!$A$2:$E$251,2,FALSE),"")</f>
        <v>Sanju Samson</v>
      </c>
      <c r="D1829" t="str">
        <f>IFERROR(VLOOKUP(B1829,Players!$A$2:$E$251,3,FALSE),"")</f>
        <v>WK</v>
      </c>
      <c r="E1829" t="str">
        <f>IFERROR(VLOOKUP(B1829,Players!$A$2:$E$251,4,FALSE),"")</f>
        <v>CSK</v>
      </c>
      <c r="F1829">
        <f>IFERROR(VLOOKUP(B1829,Players!$A$2:$E$251,5,FALSE),"")</f>
        <v>0</v>
      </c>
      <c r="H1829" t="s">
        <v>889</v>
      </c>
    </row>
    <row r="1830" spans="1:8" x14ac:dyDescent="0.2">
      <c r="A1830" t="s">
        <v>745</v>
      </c>
      <c r="B1830" t="s">
        <v>57</v>
      </c>
      <c r="C1830" t="str">
        <f>IFERROR(VLOOKUP(B1830,Players!$A$2:$E$251,2,FALSE),"")</f>
        <v>Dewald Brevis</v>
      </c>
      <c r="D1830" t="str">
        <f>IFERROR(VLOOKUP(B1830,Players!$A$2:$E$251,3,FALSE),"")</f>
        <v>BAT</v>
      </c>
      <c r="E1830" t="str">
        <f>IFERROR(VLOOKUP(B1830,Players!$A$2:$E$251,4,FALSE),"")</f>
        <v>CSK</v>
      </c>
      <c r="F1830">
        <f>IFERROR(VLOOKUP(B1830,Players!$A$2:$E$251,5,FALSE),"")</f>
        <v>0</v>
      </c>
      <c r="H1830" t="s">
        <v>889</v>
      </c>
    </row>
    <row r="1831" spans="1:8" x14ac:dyDescent="0.2">
      <c r="A1831" t="s">
        <v>745</v>
      </c>
      <c r="B1831" t="s">
        <v>59</v>
      </c>
      <c r="C1831" t="str">
        <f>IFERROR(VLOOKUP(B1831,Players!$A$2:$E$251,2,FALSE),"")</f>
        <v>Ayush Mhatre</v>
      </c>
      <c r="D1831" t="str">
        <f>IFERROR(VLOOKUP(B1831,Players!$A$2:$E$251,3,FALSE),"")</f>
        <v>BAT</v>
      </c>
      <c r="E1831" t="str">
        <f>IFERROR(VLOOKUP(B1831,Players!$A$2:$E$251,4,FALSE),"")</f>
        <v>CSK</v>
      </c>
      <c r="F1831">
        <f>IFERROR(VLOOKUP(B1831,Players!$A$2:$E$251,5,FALSE),"")</f>
        <v>0</v>
      </c>
      <c r="H1831" t="s">
        <v>889</v>
      </c>
    </row>
    <row r="1832" spans="1:8" x14ac:dyDescent="0.2">
      <c r="A1832" t="s">
        <v>745</v>
      </c>
      <c r="B1832" t="s">
        <v>61</v>
      </c>
      <c r="C1832" t="str">
        <f>IFERROR(VLOOKUP(B1832,Players!$A$2:$E$251,2,FALSE),"")</f>
        <v>Kartik Sharma</v>
      </c>
      <c r="D1832" t="str">
        <f>IFERROR(VLOOKUP(B1832,Players!$A$2:$E$251,3,FALSE),"")</f>
        <v>WK</v>
      </c>
      <c r="E1832" t="str">
        <f>IFERROR(VLOOKUP(B1832,Players!$A$2:$E$251,4,FALSE),"")</f>
        <v>CSK</v>
      </c>
      <c r="F1832">
        <f>IFERROR(VLOOKUP(B1832,Players!$A$2:$E$251,5,FALSE),"")</f>
        <v>0</v>
      </c>
      <c r="H1832" t="s">
        <v>889</v>
      </c>
    </row>
    <row r="1833" spans="1:8" x14ac:dyDescent="0.2">
      <c r="A1833" t="s">
        <v>745</v>
      </c>
      <c r="B1833" t="s">
        <v>63</v>
      </c>
      <c r="C1833" t="str">
        <f>IFERROR(VLOOKUP(B1833,Players!$A$2:$E$251,2,FALSE),"")</f>
        <v>Sarfaraz Khan</v>
      </c>
      <c r="D1833" t="str">
        <f>IFERROR(VLOOKUP(B1833,Players!$A$2:$E$251,3,FALSE),"")</f>
        <v>BAT</v>
      </c>
      <c r="E1833" t="str">
        <f>IFERROR(VLOOKUP(B1833,Players!$A$2:$E$251,4,FALSE),"")</f>
        <v>CSK</v>
      </c>
      <c r="F1833">
        <f>IFERROR(VLOOKUP(B1833,Players!$A$2:$E$251,5,FALSE),"")</f>
        <v>0</v>
      </c>
      <c r="H1833" t="s">
        <v>889</v>
      </c>
    </row>
    <row r="1834" spans="1:8" x14ac:dyDescent="0.2">
      <c r="A1834" t="s">
        <v>745</v>
      </c>
      <c r="B1834" t="s">
        <v>65</v>
      </c>
      <c r="C1834" t="str">
        <f>IFERROR(VLOOKUP(B1834,Players!$A$2:$E$251,2,FALSE),"")</f>
        <v>Urvil Patel</v>
      </c>
      <c r="D1834" t="str">
        <f>IFERROR(VLOOKUP(B1834,Players!$A$2:$E$251,3,FALSE),"")</f>
        <v>WK</v>
      </c>
      <c r="E1834" t="str">
        <f>IFERROR(VLOOKUP(B1834,Players!$A$2:$E$251,4,FALSE),"")</f>
        <v>CSK</v>
      </c>
      <c r="F1834">
        <f>IFERROR(VLOOKUP(B1834,Players!$A$2:$E$251,5,FALSE),"")</f>
        <v>0</v>
      </c>
      <c r="H1834" t="s">
        <v>889</v>
      </c>
    </row>
    <row r="1835" spans="1:8" x14ac:dyDescent="0.2">
      <c r="A1835" t="s">
        <v>745</v>
      </c>
      <c r="B1835" t="s">
        <v>67</v>
      </c>
      <c r="C1835" t="str">
        <f>IFERROR(VLOOKUP(B1835,Players!$A$2:$E$251,2,FALSE),"")</f>
        <v>Jamie Overton</v>
      </c>
      <c r="D1835" t="str">
        <f>IFERROR(VLOOKUP(B1835,Players!$A$2:$E$251,3,FALSE),"")</f>
        <v>AR</v>
      </c>
      <c r="E1835" t="str">
        <f>IFERROR(VLOOKUP(B1835,Players!$A$2:$E$251,4,FALSE),"")</f>
        <v>CSK</v>
      </c>
      <c r="F1835">
        <f>IFERROR(VLOOKUP(B1835,Players!$A$2:$E$251,5,FALSE),"")</f>
        <v>0</v>
      </c>
      <c r="H1835" t="s">
        <v>889</v>
      </c>
    </row>
    <row r="1836" spans="1:8" x14ac:dyDescent="0.2">
      <c r="A1836" t="s">
        <v>745</v>
      </c>
      <c r="B1836" t="s">
        <v>70</v>
      </c>
      <c r="C1836" t="str">
        <f>IFERROR(VLOOKUP(B1836,Players!$A$2:$E$251,2,FALSE),"")</f>
        <v>Ramakrishna Ghosh</v>
      </c>
      <c r="D1836" t="str">
        <f>IFERROR(VLOOKUP(B1836,Players!$A$2:$E$251,3,FALSE),"")</f>
        <v>AR</v>
      </c>
      <c r="E1836" t="str">
        <f>IFERROR(VLOOKUP(B1836,Players!$A$2:$E$251,4,FALSE),"")</f>
        <v>CSK</v>
      </c>
      <c r="F1836">
        <f>IFERROR(VLOOKUP(B1836,Players!$A$2:$E$251,5,FALSE),"")</f>
        <v>0</v>
      </c>
      <c r="H1836" t="s">
        <v>889</v>
      </c>
    </row>
    <row r="1837" spans="1:8" x14ac:dyDescent="0.2">
      <c r="A1837" t="s">
        <v>745</v>
      </c>
      <c r="B1837" t="s">
        <v>72</v>
      </c>
      <c r="C1837" t="str">
        <f>IFERROR(VLOOKUP(B1837,Players!$A$2:$E$251,2,FALSE),"")</f>
        <v>Prashant Veer</v>
      </c>
      <c r="D1837" t="str">
        <f>IFERROR(VLOOKUP(B1837,Players!$A$2:$E$251,3,FALSE),"")</f>
        <v>AR</v>
      </c>
      <c r="E1837" t="str">
        <f>IFERROR(VLOOKUP(B1837,Players!$A$2:$E$251,4,FALSE),"")</f>
        <v>CSK</v>
      </c>
      <c r="F1837">
        <f>IFERROR(VLOOKUP(B1837,Players!$A$2:$E$251,5,FALSE),"")</f>
        <v>0</v>
      </c>
      <c r="H1837" t="s">
        <v>889</v>
      </c>
    </row>
    <row r="1838" spans="1:8" x14ac:dyDescent="0.2">
      <c r="A1838" t="s">
        <v>745</v>
      </c>
      <c r="B1838" t="s">
        <v>74</v>
      </c>
      <c r="C1838" t="str">
        <f>IFERROR(VLOOKUP(B1838,Players!$A$2:$E$251,2,FALSE),"")</f>
        <v>Matthew William Short</v>
      </c>
      <c r="D1838" t="str">
        <f>IFERROR(VLOOKUP(B1838,Players!$A$2:$E$251,3,FALSE),"")</f>
        <v>AR</v>
      </c>
      <c r="E1838" t="str">
        <f>IFERROR(VLOOKUP(B1838,Players!$A$2:$E$251,4,FALSE),"")</f>
        <v>CSK</v>
      </c>
      <c r="F1838">
        <f>IFERROR(VLOOKUP(B1838,Players!$A$2:$E$251,5,FALSE),"")</f>
        <v>0</v>
      </c>
      <c r="H1838" t="s">
        <v>889</v>
      </c>
    </row>
    <row r="1839" spans="1:8" x14ac:dyDescent="0.2">
      <c r="A1839" t="s">
        <v>745</v>
      </c>
      <c r="B1839" t="s">
        <v>76</v>
      </c>
      <c r="C1839" t="str">
        <f>IFERROR(VLOOKUP(B1839,Players!$A$2:$E$251,2,FALSE),"")</f>
        <v>Aman Khan</v>
      </c>
      <c r="D1839" t="str">
        <f>IFERROR(VLOOKUP(B1839,Players!$A$2:$E$251,3,FALSE),"")</f>
        <v>AR</v>
      </c>
      <c r="E1839" t="str">
        <f>IFERROR(VLOOKUP(B1839,Players!$A$2:$E$251,4,FALSE),"")</f>
        <v>CSK</v>
      </c>
      <c r="F1839">
        <f>IFERROR(VLOOKUP(B1839,Players!$A$2:$E$251,5,FALSE),"")</f>
        <v>0</v>
      </c>
      <c r="H1839" t="s">
        <v>889</v>
      </c>
    </row>
    <row r="1840" spans="1:8" x14ac:dyDescent="0.2">
      <c r="A1840" t="s">
        <v>745</v>
      </c>
      <c r="B1840" t="s">
        <v>78</v>
      </c>
      <c r="C1840" t="str">
        <f>IFERROR(VLOOKUP(B1840,Players!$A$2:$E$251,2,FALSE),"")</f>
        <v>Zak Foulkes</v>
      </c>
      <c r="D1840" t="str">
        <f>IFERROR(VLOOKUP(B1840,Players!$A$2:$E$251,3,FALSE),"")</f>
        <v>AR</v>
      </c>
      <c r="E1840" t="str">
        <f>IFERROR(VLOOKUP(B1840,Players!$A$2:$E$251,4,FALSE),"")</f>
        <v>CSK</v>
      </c>
      <c r="F1840">
        <f>IFERROR(VLOOKUP(B1840,Players!$A$2:$E$251,5,FALSE),"")</f>
        <v>0</v>
      </c>
      <c r="H1840" t="s">
        <v>889</v>
      </c>
    </row>
    <row r="1841" spans="1:8" x14ac:dyDescent="0.2">
      <c r="A1841" t="s">
        <v>745</v>
      </c>
      <c r="B1841" t="s">
        <v>80</v>
      </c>
      <c r="C1841" t="str">
        <f>IFERROR(VLOOKUP(B1841,Players!$A$2:$E$251,2,FALSE),"")</f>
        <v>Shivam Dube</v>
      </c>
      <c r="D1841" t="str">
        <f>IFERROR(VLOOKUP(B1841,Players!$A$2:$E$251,3,FALSE),"")</f>
        <v>AR</v>
      </c>
      <c r="E1841" t="str">
        <f>IFERROR(VLOOKUP(B1841,Players!$A$2:$E$251,4,FALSE),"")</f>
        <v>CSK</v>
      </c>
      <c r="F1841">
        <f>IFERROR(VLOOKUP(B1841,Players!$A$2:$E$251,5,FALSE),"")</f>
        <v>0</v>
      </c>
      <c r="H1841" t="s">
        <v>889</v>
      </c>
    </row>
    <row r="1842" spans="1:8" x14ac:dyDescent="0.2">
      <c r="A1842" t="s">
        <v>745</v>
      </c>
      <c r="B1842" t="s">
        <v>82</v>
      </c>
      <c r="C1842" t="str">
        <f>IFERROR(VLOOKUP(B1842,Players!$A$2:$E$251,2,FALSE),"")</f>
        <v>Khaleel Ahmed</v>
      </c>
      <c r="D1842" t="str">
        <f>IFERROR(VLOOKUP(B1842,Players!$A$2:$E$251,3,FALSE),"")</f>
        <v>BWL</v>
      </c>
      <c r="E1842" t="str">
        <f>IFERROR(VLOOKUP(B1842,Players!$A$2:$E$251,4,FALSE),"")</f>
        <v>CSK</v>
      </c>
      <c r="F1842">
        <f>IFERROR(VLOOKUP(B1842,Players!$A$2:$E$251,5,FALSE),"")</f>
        <v>0</v>
      </c>
      <c r="H1842" t="s">
        <v>889</v>
      </c>
    </row>
    <row r="1843" spans="1:8" x14ac:dyDescent="0.2">
      <c r="A1843" t="s">
        <v>745</v>
      </c>
      <c r="B1843" t="s">
        <v>85</v>
      </c>
      <c r="C1843" t="str">
        <f>IFERROR(VLOOKUP(B1843,Players!$A$2:$E$251,2,FALSE),"")</f>
        <v>Noor Ahmad</v>
      </c>
      <c r="D1843" t="str">
        <f>IFERROR(VLOOKUP(B1843,Players!$A$2:$E$251,3,FALSE),"")</f>
        <v>BWL</v>
      </c>
      <c r="E1843" t="str">
        <f>IFERROR(VLOOKUP(B1843,Players!$A$2:$E$251,4,FALSE),"")</f>
        <v>CSK</v>
      </c>
      <c r="F1843">
        <f>IFERROR(VLOOKUP(B1843,Players!$A$2:$E$251,5,FALSE),"")</f>
        <v>0</v>
      </c>
      <c r="H1843" t="s">
        <v>889</v>
      </c>
    </row>
    <row r="1844" spans="1:8" x14ac:dyDescent="0.2">
      <c r="A1844" t="s">
        <v>745</v>
      </c>
      <c r="B1844" t="s">
        <v>87</v>
      </c>
      <c r="C1844" t="str">
        <f>IFERROR(VLOOKUP(B1844,Players!$A$2:$E$251,2,FALSE),"")</f>
        <v>Anshul Kamboj</v>
      </c>
      <c r="D1844" t="str">
        <f>IFERROR(VLOOKUP(B1844,Players!$A$2:$E$251,3,FALSE),"")</f>
        <v>BWL</v>
      </c>
      <c r="E1844" t="str">
        <f>IFERROR(VLOOKUP(B1844,Players!$A$2:$E$251,4,FALSE),"")</f>
        <v>CSK</v>
      </c>
      <c r="F1844">
        <f>IFERROR(VLOOKUP(B1844,Players!$A$2:$E$251,5,FALSE),"")</f>
        <v>0</v>
      </c>
      <c r="H1844" t="s">
        <v>889</v>
      </c>
    </row>
    <row r="1845" spans="1:8" x14ac:dyDescent="0.2">
      <c r="A1845" t="s">
        <v>745</v>
      </c>
      <c r="B1845" t="s">
        <v>89</v>
      </c>
      <c r="C1845" t="str">
        <f>IFERROR(VLOOKUP(B1845,Players!$A$2:$E$251,2,FALSE),"")</f>
        <v>Mukesh Choudhary</v>
      </c>
      <c r="D1845" t="str">
        <f>IFERROR(VLOOKUP(B1845,Players!$A$2:$E$251,3,FALSE),"")</f>
        <v>BWL</v>
      </c>
      <c r="E1845" t="str">
        <f>IFERROR(VLOOKUP(B1845,Players!$A$2:$E$251,4,FALSE),"")</f>
        <v>CSK</v>
      </c>
      <c r="F1845">
        <f>IFERROR(VLOOKUP(B1845,Players!$A$2:$E$251,5,FALSE),"")</f>
        <v>0</v>
      </c>
      <c r="H1845" t="s">
        <v>889</v>
      </c>
    </row>
    <row r="1846" spans="1:8" x14ac:dyDescent="0.2">
      <c r="A1846" t="s">
        <v>745</v>
      </c>
      <c r="B1846" t="s">
        <v>91</v>
      </c>
      <c r="C1846" t="str">
        <f>IFERROR(VLOOKUP(B1846,Players!$A$2:$E$251,2,FALSE),"")</f>
        <v>Shreyas Gopal</v>
      </c>
      <c r="D1846" t="str">
        <f>IFERROR(VLOOKUP(B1846,Players!$A$2:$E$251,3,FALSE),"")</f>
        <v>BWL</v>
      </c>
      <c r="E1846" t="str">
        <f>IFERROR(VLOOKUP(B1846,Players!$A$2:$E$251,4,FALSE),"")</f>
        <v>CSK</v>
      </c>
      <c r="F1846">
        <f>IFERROR(VLOOKUP(B1846,Players!$A$2:$E$251,5,FALSE),"")</f>
        <v>0</v>
      </c>
      <c r="H1846" t="s">
        <v>889</v>
      </c>
    </row>
    <row r="1847" spans="1:8" x14ac:dyDescent="0.2">
      <c r="A1847" t="s">
        <v>745</v>
      </c>
      <c r="B1847" t="s">
        <v>93</v>
      </c>
      <c r="C1847" t="str">
        <f>IFERROR(VLOOKUP(B1847,Players!$A$2:$E$251,2,FALSE),"")</f>
        <v>Gurjapneet Singh</v>
      </c>
      <c r="D1847" t="str">
        <f>IFERROR(VLOOKUP(B1847,Players!$A$2:$E$251,3,FALSE),"")</f>
        <v>BWL</v>
      </c>
      <c r="E1847" t="str">
        <f>IFERROR(VLOOKUP(B1847,Players!$A$2:$E$251,4,FALSE),"")</f>
        <v>CSK</v>
      </c>
      <c r="F1847">
        <f>IFERROR(VLOOKUP(B1847,Players!$A$2:$E$251,5,FALSE),"")</f>
        <v>0</v>
      </c>
      <c r="H1847" t="s">
        <v>889</v>
      </c>
    </row>
    <row r="1848" spans="1:8" x14ac:dyDescent="0.2">
      <c r="A1848" t="s">
        <v>745</v>
      </c>
      <c r="B1848" t="s">
        <v>95</v>
      </c>
      <c r="C1848" t="str">
        <f>IFERROR(VLOOKUP(B1848,Players!$A$2:$E$251,2,FALSE),"")</f>
        <v>Akeal Hosein</v>
      </c>
      <c r="D1848" t="str">
        <f>IFERROR(VLOOKUP(B1848,Players!$A$2:$E$251,3,FALSE),"")</f>
        <v>BWL</v>
      </c>
      <c r="E1848" t="str">
        <f>IFERROR(VLOOKUP(B1848,Players!$A$2:$E$251,4,FALSE),"")</f>
        <v>CSK</v>
      </c>
      <c r="F1848">
        <f>IFERROR(VLOOKUP(B1848,Players!$A$2:$E$251,5,FALSE),"")</f>
        <v>0</v>
      </c>
      <c r="H1848" t="s">
        <v>889</v>
      </c>
    </row>
    <row r="1849" spans="1:8" x14ac:dyDescent="0.2">
      <c r="A1849" t="s">
        <v>745</v>
      </c>
      <c r="B1849" t="s">
        <v>97</v>
      </c>
      <c r="C1849" t="str">
        <f>IFERROR(VLOOKUP(B1849,Players!$A$2:$E$251,2,FALSE),"")</f>
        <v>Matt Henry</v>
      </c>
      <c r="D1849" t="str">
        <f>IFERROR(VLOOKUP(B1849,Players!$A$2:$E$251,3,FALSE),"")</f>
        <v>BWL</v>
      </c>
      <c r="E1849" t="str">
        <f>IFERROR(VLOOKUP(B1849,Players!$A$2:$E$251,4,FALSE),"")</f>
        <v>CSK</v>
      </c>
      <c r="F1849">
        <f>IFERROR(VLOOKUP(B1849,Players!$A$2:$E$251,5,FALSE),"")</f>
        <v>0</v>
      </c>
      <c r="H1849" t="s">
        <v>889</v>
      </c>
    </row>
    <row r="1850" spans="1:8" x14ac:dyDescent="0.2">
      <c r="A1850" t="s">
        <v>745</v>
      </c>
      <c r="B1850" t="s">
        <v>99</v>
      </c>
      <c r="C1850" t="str">
        <f>IFERROR(VLOOKUP(B1850,Players!$A$2:$E$251,2,FALSE),"")</f>
        <v>Rahul Chahar</v>
      </c>
      <c r="D1850" t="str">
        <f>IFERROR(VLOOKUP(B1850,Players!$A$2:$E$251,3,FALSE),"")</f>
        <v>BWL</v>
      </c>
      <c r="E1850" t="str">
        <f>IFERROR(VLOOKUP(B1850,Players!$A$2:$E$251,4,FALSE),"")</f>
        <v>CSK</v>
      </c>
      <c r="F1850">
        <f>IFERROR(VLOOKUP(B1850,Players!$A$2:$E$251,5,FALSE),"")</f>
        <v>0</v>
      </c>
      <c r="H1850" t="s">
        <v>889</v>
      </c>
    </row>
    <row r="1851" spans="1:8" x14ac:dyDescent="0.2">
      <c r="A1851" t="s">
        <v>745</v>
      </c>
      <c r="B1851" t="s">
        <v>101</v>
      </c>
      <c r="C1851" t="str">
        <f>IFERROR(VLOOKUP(B1851,Players!$A$2:$E$251,2,FALSE),"")</f>
        <v>Spencer Johnson</v>
      </c>
      <c r="D1851" t="str">
        <f>IFERROR(VLOOKUP(B1851,Players!$A$2:$E$251,3,FALSE),"")</f>
        <v>BWL</v>
      </c>
      <c r="E1851" t="str">
        <f>IFERROR(VLOOKUP(B1851,Players!$A$2:$E$251,4,FALSE),"")</f>
        <v>CSK</v>
      </c>
      <c r="F1851">
        <f>IFERROR(VLOOKUP(B1851,Players!$A$2:$E$251,5,FALSE),"")</f>
        <v>0</v>
      </c>
      <c r="H1851" t="s">
        <v>889</v>
      </c>
    </row>
    <row r="1852" spans="1:8" x14ac:dyDescent="0.2">
      <c r="A1852" t="s">
        <v>749</v>
      </c>
      <c r="B1852" t="s">
        <v>259</v>
      </c>
      <c r="C1852" t="str">
        <f>IFERROR(VLOOKUP(B1852,Players!$A$2:$E$251,2,FALSE),"")</f>
        <v>Rishabh Pant</v>
      </c>
      <c r="D1852" t="str">
        <f>IFERROR(VLOOKUP(B1852,Players!$A$2:$E$251,3,FALSE),"")</f>
        <v>WK</v>
      </c>
      <c r="E1852" t="str">
        <f>IFERROR(VLOOKUP(B1852,Players!$A$2:$E$251,4,FALSE),"")</f>
        <v>LSG</v>
      </c>
      <c r="F1852">
        <f>IFERROR(VLOOKUP(B1852,Players!$A$2:$E$251,5,FALSE),"")</f>
        <v>0</v>
      </c>
      <c r="H1852" t="s">
        <v>892</v>
      </c>
    </row>
    <row r="1853" spans="1:8" x14ac:dyDescent="0.2">
      <c r="A1853" t="s">
        <v>749</v>
      </c>
      <c r="B1853" t="s">
        <v>263</v>
      </c>
      <c r="C1853" t="str">
        <f>IFERROR(VLOOKUP(B1853,Players!$A$2:$E$251,2,FALSE),"")</f>
        <v>Aiden Markram</v>
      </c>
      <c r="D1853" t="str">
        <f>IFERROR(VLOOKUP(B1853,Players!$A$2:$E$251,3,FALSE),"")</f>
        <v>BAT</v>
      </c>
      <c r="E1853" t="str">
        <f>IFERROR(VLOOKUP(B1853,Players!$A$2:$E$251,4,FALSE),"")</f>
        <v>LSG</v>
      </c>
      <c r="F1853">
        <f>IFERROR(VLOOKUP(B1853,Players!$A$2:$E$251,5,FALSE),"")</f>
        <v>0</v>
      </c>
      <c r="H1853" t="s">
        <v>892</v>
      </c>
    </row>
    <row r="1854" spans="1:8" x14ac:dyDescent="0.2">
      <c r="A1854" t="s">
        <v>749</v>
      </c>
      <c r="B1854" t="s">
        <v>265</v>
      </c>
      <c r="C1854" t="str">
        <f>IFERROR(VLOOKUP(B1854,Players!$A$2:$E$251,2,FALSE),"")</f>
        <v>Himmat Singh</v>
      </c>
      <c r="D1854" t="str">
        <f>IFERROR(VLOOKUP(B1854,Players!$A$2:$E$251,3,FALSE),"")</f>
        <v>BAT</v>
      </c>
      <c r="E1854" t="str">
        <f>IFERROR(VLOOKUP(B1854,Players!$A$2:$E$251,4,FALSE),"")</f>
        <v>LSG</v>
      </c>
      <c r="F1854">
        <f>IFERROR(VLOOKUP(B1854,Players!$A$2:$E$251,5,FALSE),"")</f>
        <v>0</v>
      </c>
      <c r="H1854" t="s">
        <v>892</v>
      </c>
    </row>
    <row r="1855" spans="1:8" x14ac:dyDescent="0.2">
      <c r="A1855" t="s">
        <v>749</v>
      </c>
      <c r="B1855" t="s">
        <v>267</v>
      </c>
      <c r="C1855" t="str">
        <f>IFERROR(VLOOKUP(B1855,Players!$A$2:$E$251,2,FALSE),"")</f>
        <v>Matthew Breetzke</v>
      </c>
      <c r="D1855" t="str">
        <f>IFERROR(VLOOKUP(B1855,Players!$A$2:$E$251,3,FALSE),"")</f>
        <v>BAT</v>
      </c>
      <c r="E1855" t="str">
        <f>IFERROR(VLOOKUP(B1855,Players!$A$2:$E$251,4,FALSE),"")</f>
        <v>LSG</v>
      </c>
      <c r="F1855">
        <f>IFERROR(VLOOKUP(B1855,Players!$A$2:$E$251,5,FALSE),"")</f>
        <v>0</v>
      </c>
      <c r="H1855" t="s">
        <v>892</v>
      </c>
    </row>
    <row r="1856" spans="1:8" x14ac:dyDescent="0.2">
      <c r="A1856" t="s">
        <v>749</v>
      </c>
      <c r="B1856" t="s">
        <v>269</v>
      </c>
      <c r="C1856" t="str">
        <f>IFERROR(VLOOKUP(B1856,Players!$A$2:$E$251,2,FALSE),"")</f>
        <v>Mukul Choudhary</v>
      </c>
      <c r="D1856" t="str">
        <f>IFERROR(VLOOKUP(B1856,Players!$A$2:$E$251,3,FALSE),"")</f>
        <v>WK</v>
      </c>
      <c r="E1856" t="str">
        <f>IFERROR(VLOOKUP(B1856,Players!$A$2:$E$251,4,FALSE),"")</f>
        <v>LSG</v>
      </c>
      <c r="F1856">
        <f>IFERROR(VLOOKUP(B1856,Players!$A$2:$E$251,5,FALSE),"")</f>
        <v>0</v>
      </c>
      <c r="H1856" t="s">
        <v>892</v>
      </c>
    </row>
    <row r="1857" spans="1:8" x14ac:dyDescent="0.2">
      <c r="A1857" t="s">
        <v>749</v>
      </c>
      <c r="B1857" t="s">
        <v>271</v>
      </c>
      <c r="C1857" t="str">
        <f>IFERROR(VLOOKUP(B1857,Players!$A$2:$E$251,2,FALSE),"")</f>
        <v>Akshat Raghuwanshi</v>
      </c>
      <c r="D1857" t="str">
        <f>IFERROR(VLOOKUP(B1857,Players!$A$2:$E$251,3,FALSE),"")</f>
        <v>BAT</v>
      </c>
      <c r="E1857" t="str">
        <f>IFERROR(VLOOKUP(B1857,Players!$A$2:$E$251,4,FALSE),"")</f>
        <v>LSG</v>
      </c>
      <c r="F1857">
        <f>IFERROR(VLOOKUP(B1857,Players!$A$2:$E$251,5,FALSE),"")</f>
        <v>0</v>
      </c>
      <c r="H1857" t="s">
        <v>892</v>
      </c>
    </row>
    <row r="1858" spans="1:8" x14ac:dyDescent="0.2">
      <c r="A1858" t="s">
        <v>749</v>
      </c>
      <c r="B1858" t="s">
        <v>273</v>
      </c>
      <c r="C1858" t="str">
        <f>IFERROR(VLOOKUP(B1858,Players!$A$2:$E$251,2,FALSE),"")</f>
        <v>Josh Inglis</v>
      </c>
      <c r="D1858" t="str">
        <f>IFERROR(VLOOKUP(B1858,Players!$A$2:$E$251,3,FALSE),"")</f>
        <v>WK</v>
      </c>
      <c r="E1858" t="str">
        <f>IFERROR(VLOOKUP(B1858,Players!$A$2:$E$251,4,FALSE),"")</f>
        <v>LSG</v>
      </c>
      <c r="F1858">
        <f>IFERROR(VLOOKUP(B1858,Players!$A$2:$E$251,5,FALSE),"")</f>
        <v>0</v>
      </c>
      <c r="H1858" t="s">
        <v>892</v>
      </c>
    </row>
    <row r="1859" spans="1:8" x14ac:dyDescent="0.2">
      <c r="A1859" t="s">
        <v>749</v>
      </c>
      <c r="B1859" t="s">
        <v>275</v>
      </c>
      <c r="C1859" t="str">
        <f>IFERROR(VLOOKUP(B1859,Players!$A$2:$E$251,2,FALSE),"")</f>
        <v>Nicholas Pooran</v>
      </c>
      <c r="D1859" t="str">
        <f>IFERROR(VLOOKUP(B1859,Players!$A$2:$E$251,3,FALSE),"")</f>
        <v>WK</v>
      </c>
      <c r="E1859" t="str">
        <f>IFERROR(VLOOKUP(B1859,Players!$A$2:$E$251,4,FALSE),"")</f>
        <v>LSG</v>
      </c>
      <c r="F1859">
        <f>IFERROR(VLOOKUP(B1859,Players!$A$2:$E$251,5,FALSE),"")</f>
        <v>0</v>
      </c>
      <c r="H1859" t="s">
        <v>892</v>
      </c>
    </row>
    <row r="1860" spans="1:8" x14ac:dyDescent="0.2">
      <c r="A1860" t="s">
        <v>749</v>
      </c>
      <c r="B1860" t="s">
        <v>277</v>
      </c>
      <c r="C1860" t="str">
        <f>IFERROR(VLOOKUP(B1860,Players!$A$2:$E$251,2,FALSE),"")</f>
        <v>Mitchell Marsh</v>
      </c>
      <c r="D1860" t="str">
        <f>IFERROR(VLOOKUP(B1860,Players!$A$2:$E$251,3,FALSE),"")</f>
        <v>AR</v>
      </c>
      <c r="E1860" t="str">
        <f>IFERROR(VLOOKUP(B1860,Players!$A$2:$E$251,4,FALSE),"")</f>
        <v>LSG</v>
      </c>
      <c r="F1860">
        <f>IFERROR(VLOOKUP(B1860,Players!$A$2:$E$251,5,FALSE),"")</f>
        <v>0</v>
      </c>
      <c r="H1860" t="s">
        <v>892</v>
      </c>
    </row>
    <row r="1861" spans="1:8" x14ac:dyDescent="0.2">
      <c r="A1861" t="s">
        <v>749</v>
      </c>
      <c r="B1861" t="s">
        <v>279</v>
      </c>
      <c r="C1861" t="str">
        <f>IFERROR(VLOOKUP(B1861,Players!$A$2:$E$251,2,FALSE),"")</f>
        <v>Abdul Samad</v>
      </c>
      <c r="D1861" t="str">
        <f>IFERROR(VLOOKUP(B1861,Players!$A$2:$E$251,3,FALSE),"")</f>
        <v>AR</v>
      </c>
      <c r="E1861" t="str">
        <f>IFERROR(VLOOKUP(B1861,Players!$A$2:$E$251,4,FALSE),"")</f>
        <v>LSG</v>
      </c>
      <c r="F1861">
        <f>IFERROR(VLOOKUP(B1861,Players!$A$2:$E$251,5,FALSE),"")</f>
        <v>0</v>
      </c>
      <c r="H1861" t="s">
        <v>892</v>
      </c>
    </row>
    <row r="1862" spans="1:8" x14ac:dyDescent="0.2">
      <c r="A1862" t="s">
        <v>749</v>
      </c>
      <c r="B1862" t="s">
        <v>281</v>
      </c>
      <c r="C1862" t="str">
        <f>IFERROR(VLOOKUP(B1862,Players!$A$2:$E$251,2,FALSE),"")</f>
        <v>Shahbaz Ahamad</v>
      </c>
      <c r="D1862" t="str">
        <f>IFERROR(VLOOKUP(B1862,Players!$A$2:$E$251,3,FALSE),"")</f>
        <v>AR</v>
      </c>
      <c r="E1862" t="str">
        <f>IFERROR(VLOOKUP(B1862,Players!$A$2:$E$251,4,FALSE),"")</f>
        <v>LSG</v>
      </c>
      <c r="F1862">
        <f>IFERROR(VLOOKUP(B1862,Players!$A$2:$E$251,5,FALSE),"")</f>
        <v>0</v>
      </c>
      <c r="H1862" t="s">
        <v>892</v>
      </c>
    </row>
    <row r="1863" spans="1:8" x14ac:dyDescent="0.2">
      <c r="A1863" t="s">
        <v>749</v>
      </c>
      <c r="B1863" t="s">
        <v>283</v>
      </c>
      <c r="C1863" t="str">
        <f>IFERROR(VLOOKUP(B1863,Players!$A$2:$E$251,2,FALSE),"")</f>
        <v>Arshin Kulkarni</v>
      </c>
      <c r="D1863" t="str">
        <f>IFERROR(VLOOKUP(B1863,Players!$A$2:$E$251,3,FALSE),"")</f>
        <v>AR</v>
      </c>
      <c r="E1863" t="str">
        <f>IFERROR(VLOOKUP(B1863,Players!$A$2:$E$251,4,FALSE),"")</f>
        <v>LSG</v>
      </c>
      <c r="F1863">
        <f>IFERROR(VLOOKUP(B1863,Players!$A$2:$E$251,5,FALSE),"")</f>
        <v>0</v>
      </c>
      <c r="H1863" t="s">
        <v>892</v>
      </c>
    </row>
    <row r="1864" spans="1:8" x14ac:dyDescent="0.2">
      <c r="A1864" t="s">
        <v>749</v>
      </c>
      <c r="B1864" t="s">
        <v>285</v>
      </c>
      <c r="C1864" t="str">
        <f>IFERROR(VLOOKUP(B1864,Players!$A$2:$E$251,2,FALSE),"")</f>
        <v>Wanindu Hasaranga</v>
      </c>
      <c r="D1864" t="str">
        <f>IFERROR(VLOOKUP(B1864,Players!$A$2:$E$251,3,FALSE),"")</f>
        <v>AR</v>
      </c>
      <c r="E1864" t="str">
        <f>IFERROR(VLOOKUP(B1864,Players!$A$2:$E$251,4,FALSE),"")</f>
        <v>LSG</v>
      </c>
      <c r="F1864">
        <f>IFERROR(VLOOKUP(B1864,Players!$A$2:$E$251,5,FALSE),"")</f>
        <v>0</v>
      </c>
      <c r="H1864" t="s">
        <v>892</v>
      </c>
    </row>
    <row r="1865" spans="1:8" x14ac:dyDescent="0.2">
      <c r="A1865" t="s">
        <v>749</v>
      </c>
      <c r="B1865" t="s">
        <v>287</v>
      </c>
      <c r="C1865" t="str">
        <f>IFERROR(VLOOKUP(B1865,Players!$A$2:$E$251,2,FALSE),"")</f>
        <v>Ayush Badoni</v>
      </c>
      <c r="D1865" t="str">
        <f>IFERROR(VLOOKUP(B1865,Players!$A$2:$E$251,3,FALSE),"")</f>
        <v>AR</v>
      </c>
      <c r="E1865" t="str">
        <f>IFERROR(VLOOKUP(B1865,Players!$A$2:$E$251,4,FALSE),"")</f>
        <v>LSG</v>
      </c>
      <c r="F1865">
        <f>IFERROR(VLOOKUP(B1865,Players!$A$2:$E$251,5,FALSE),"")</f>
        <v>0</v>
      </c>
      <c r="H1865" t="s">
        <v>892</v>
      </c>
    </row>
    <row r="1866" spans="1:8" x14ac:dyDescent="0.2">
      <c r="A1866" t="s">
        <v>749</v>
      </c>
      <c r="B1866" t="s">
        <v>289</v>
      </c>
      <c r="C1866" t="str">
        <f>IFERROR(VLOOKUP(B1866,Players!$A$2:$E$251,2,FALSE),"")</f>
        <v>Mohammad Shami</v>
      </c>
      <c r="D1866" t="str">
        <f>IFERROR(VLOOKUP(B1866,Players!$A$2:$E$251,3,FALSE),"")</f>
        <v>BWL</v>
      </c>
      <c r="E1866" t="str">
        <f>IFERROR(VLOOKUP(B1866,Players!$A$2:$E$251,4,FALSE),"")</f>
        <v>LSG</v>
      </c>
      <c r="F1866">
        <f>IFERROR(VLOOKUP(B1866,Players!$A$2:$E$251,5,FALSE),"")</f>
        <v>0</v>
      </c>
      <c r="H1866" t="s">
        <v>892</v>
      </c>
    </row>
    <row r="1867" spans="1:8" x14ac:dyDescent="0.2">
      <c r="A1867" t="s">
        <v>749</v>
      </c>
      <c r="B1867" t="s">
        <v>291</v>
      </c>
      <c r="C1867" t="str">
        <f>IFERROR(VLOOKUP(B1867,Players!$A$2:$E$251,2,FALSE),"")</f>
        <v>Avesh Khan</v>
      </c>
      <c r="D1867" t="str">
        <f>IFERROR(VLOOKUP(B1867,Players!$A$2:$E$251,3,FALSE),"")</f>
        <v>BWL</v>
      </c>
      <c r="E1867" t="str">
        <f>IFERROR(VLOOKUP(B1867,Players!$A$2:$E$251,4,FALSE),"")</f>
        <v>LSG</v>
      </c>
      <c r="F1867">
        <f>IFERROR(VLOOKUP(B1867,Players!$A$2:$E$251,5,FALSE),"")</f>
        <v>0</v>
      </c>
      <c r="H1867" t="s">
        <v>892</v>
      </c>
    </row>
    <row r="1868" spans="1:8" x14ac:dyDescent="0.2">
      <c r="A1868" t="s">
        <v>749</v>
      </c>
      <c r="B1868" t="s">
        <v>293</v>
      </c>
      <c r="C1868" t="str">
        <f>IFERROR(VLOOKUP(B1868,Players!$A$2:$E$251,2,FALSE),"")</f>
        <v>M. Siddharth</v>
      </c>
      <c r="D1868" t="str">
        <f>IFERROR(VLOOKUP(B1868,Players!$A$2:$E$251,3,FALSE),"")</f>
        <v>BWL</v>
      </c>
      <c r="E1868" t="str">
        <f>IFERROR(VLOOKUP(B1868,Players!$A$2:$E$251,4,FALSE),"")</f>
        <v>LSG</v>
      </c>
      <c r="F1868">
        <f>IFERROR(VLOOKUP(B1868,Players!$A$2:$E$251,5,FALSE),"")</f>
        <v>0</v>
      </c>
      <c r="H1868" t="s">
        <v>892</v>
      </c>
    </row>
    <row r="1869" spans="1:8" x14ac:dyDescent="0.2">
      <c r="A1869" t="s">
        <v>749</v>
      </c>
      <c r="B1869" t="s">
        <v>295</v>
      </c>
      <c r="C1869" t="str">
        <f>IFERROR(VLOOKUP(B1869,Players!$A$2:$E$251,2,FALSE),"")</f>
        <v>Digvesh Singh</v>
      </c>
      <c r="D1869" t="str">
        <f>IFERROR(VLOOKUP(B1869,Players!$A$2:$E$251,3,FALSE),"")</f>
        <v>BWL</v>
      </c>
      <c r="E1869" t="str">
        <f>IFERROR(VLOOKUP(B1869,Players!$A$2:$E$251,4,FALSE),"")</f>
        <v>LSG</v>
      </c>
      <c r="F1869">
        <f>IFERROR(VLOOKUP(B1869,Players!$A$2:$E$251,5,FALSE),"")</f>
        <v>0</v>
      </c>
      <c r="H1869" t="s">
        <v>892</v>
      </c>
    </row>
    <row r="1870" spans="1:8" x14ac:dyDescent="0.2">
      <c r="A1870" t="s">
        <v>749</v>
      </c>
      <c r="B1870" t="s">
        <v>297</v>
      </c>
      <c r="C1870" t="str">
        <f>IFERROR(VLOOKUP(B1870,Players!$A$2:$E$251,2,FALSE),"")</f>
        <v>Akash Singh</v>
      </c>
      <c r="D1870" t="str">
        <f>IFERROR(VLOOKUP(B1870,Players!$A$2:$E$251,3,FALSE),"")</f>
        <v>BWL</v>
      </c>
      <c r="E1870" t="str">
        <f>IFERROR(VLOOKUP(B1870,Players!$A$2:$E$251,4,FALSE),"")</f>
        <v>LSG</v>
      </c>
      <c r="F1870">
        <f>IFERROR(VLOOKUP(B1870,Players!$A$2:$E$251,5,FALSE),"")</f>
        <v>0</v>
      </c>
      <c r="H1870" t="s">
        <v>892</v>
      </c>
    </row>
    <row r="1871" spans="1:8" x14ac:dyDescent="0.2">
      <c r="A1871" t="s">
        <v>749</v>
      </c>
      <c r="B1871" t="s">
        <v>299</v>
      </c>
      <c r="C1871" t="str">
        <f>IFERROR(VLOOKUP(B1871,Players!$A$2:$E$251,2,FALSE),"")</f>
        <v>Prince Yadav</v>
      </c>
      <c r="D1871" t="str">
        <f>IFERROR(VLOOKUP(B1871,Players!$A$2:$E$251,3,FALSE),"")</f>
        <v>BWL</v>
      </c>
      <c r="E1871" t="str">
        <f>IFERROR(VLOOKUP(B1871,Players!$A$2:$E$251,4,FALSE),"")</f>
        <v>LSG</v>
      </c>
      <c r="F1871">
        <f>IFERROR(VLOOKUP(B1871,Players!$A$2:$E$251,5,FALSE),"")</f>
        <v>0</v>
      </c>
      <c r="H1871" t="s">
        <v>892</v>
      </c>
    </row>
    <row r="1872" spans="1:8" x14ac:dyDescent="0.2">
      <c r="A1872" t="s">
        <v>749</v>
      </c>
      <c r="B1872" t="s">
        <v>301</v>
      </c>
      <c r="C1872" t="str">
        <f>IFERROR(VLOOKUP(B1872,Players!$A$2:$E$251,2,FALSE),"")</f>
        <v>Arjun Tendulkar</v>
      </c>
      <c r="D1872" t="str">
        <f>IFERROR(VLOOKUP(B1872,Players!$A$2:$E$251,3,FALSE),"")</f>
        <v>BWL</v>
      </c>
      <c r="E1872" t="str">
        <f>IFERROR(VLOOKUP(B1872,Players!$A$2:$E$251,4,FALSE),"")</f>
        <v>LSG</v>
      </c>
      <c r="F1872">
        <f>IFERROR(VLOOKUP(B1872,Players!$A$2:$E$251,5,FALSE),"")</f>
        <v>0</v>
      </c>
      <c r="H1872" t="s">
        <v>892</v>
      </c>
    </row>
    <row r="1873" spans="1:8" x14ac:dyDescent="0.2">
      <c r="A1873" t="s">
        <v>749</v>
      </c>
      <c r="B1873" t="s">
        <v>303</v>
      </c>
      <c r="C1873" t="str">
        <f>IFERROR(VLOOKUP(B1873,Players!$A$2:$E$251,2,FALSE),"")</f>
        <v>Anrich Nortje</v>
      </c>
      <c r="D1873" t="str">
        <f>IFERROR(VLOOKUP(B1873,Players!$A$2:$E$251,3,FALSE),"")</f>
        <v>BWL</v>
      </c>
      <c r="E1873" t="str">
        <f>IFERROR(VLOOKUP(B1873,Players!$A$2:$E$251,4,FALSE),"")</f>
        <v>LSG</v>
      </c>
      <c r="F1873">
        <f>IFERROR(VLOOKUP(B1873,Players!$A$2:$E$251,5,FALSE),"")</f>
        <v>0</v>
      </c>
      <c r="H1873" t="s">
        <v>892</v>
      </c>
    </row>
    <row r="1874" spans="1:8" x14ac:dyDescent="0.2">
      <c r="A1874" t="s">
        <v>749</v>
      </c>
      <c r="B1874" t="s">
        <v>305</v>
      </c>
      <c r="C1874" t="str">
        <f>IFERROR(VLOOKUP(B1874,Players!$A$2:$E$251,2,FALSE),"")</f>
        <v>Naman Tiwari</v>
      </c>
      <c r="D1874" t="str">
        <f>IFERROR(VLOOKUP(B1874,Players!$A$2:$E$251,3,FALSE),"")</f>
        <v>BWL</v>
      </c>
      <c r="E1874" t="str">
        <f>IFERROR(VLOOKUP(B1874,Players!$A$2:$E$251,4,FALSE),"")</f>
        <v>LSG</v>
      </c>
      <c r="F1874">
        <f>IFERROR(VLOOKUP(B1874,Players!$A$2:$E$251,5,FALSE),"")</f>
        <v>0</v>
      </c>
      <c r="H1874" t="s">
        <v>892</v>
      </c>
    </row>
    <row r="1875" spans="1:8" x14ac:dyDescent="0.2">
      <c r="A1875" t="s">
        <v>749</v>
      </c>
      <c r="B1875" t="s">
        <v>307</v>
      </c>
      <c r="C1875" t="str">
        <f>IFERROR(VLOOKUP(B1875,Players!$A$2:$E$251,2,FALSE),"")</f>
        <v>Mayank Yadav</v>
      </c>
      <c r="D1875" t="str">
        <f>IFERROR(VLOOKUP(B1875,Players!$A$2:$E$251,3,FALSE),"")</f>
        <v>BWL</v>
      </c>
      <c r="E1875" t="str">
        <f>IFERROR(VLOOKUP(B1875,Players!$A$2:$E$251,4,FALSE),"")</f>
        <v>LSG</v>
      </c>
      <c r="F1875">
        <f>IFERROR(VLOOKUP(B1875,Players!$A$2:$E$251,5,FALSE),"")</f>
        <v>0</v>
      </c>
      <c r="H1875" t="s">
        <v>892</v>
      </c>
    </row>
    <row r="1876" spans="1:8" x14ac:dyDescent="0.2">
      <c r="A1876" t="s">
        <v>749</v>
      </c>
      <c r="B1876" t="s">
        <v>309</v>
      </c>
      <c r="C1876" t="str">
        <f>IFERROR(VLOOKUP(B1876,Players!$A$2:$E$251,2,FALSE),"")</f>
        <v>Mohsin Khan</v>
      </c>
      <c r="D1876" t="str">
        <f>IFERROR(VLOOKUP(B1876,Players!$A$2:$E$251,3,FALSE),"")</f>
        <v>BWL</v>
      </c>
      <c r="E1876" t="str">
        <f>IFERROR(VLOOKUP(B1876,Players!$A$2:$E$251,4,FALSE),"")</f>
        <v>LSG</v>
      </c>
      <c r="F1876">
        <f>IFERROR(VLOOKUP(B1876,Players!$A$2:$E$251,5,FALSE),"")</f>
        <v>0</v>
      </c>
      <c r="H1876" t="s">
        <v>892</v>
      </c>
    </row>
    <row r="1877" spans="1:8" x14ac:dyDescent="0.2">
      <c r="A1877" t="s">
        <v>749</v>
      </c>
      <c r="B1877" t="s">
        <v>207</v>
      </c>
      <c r="C1877" t="str">
        <f>IFERROR(VLOOKUP(B1877,Players!$A$2:$E$251,2,FALSE),"")</f>
        <v>Ajinkya Rahane</v>
      </c>
      <c r="D1877" t="str">
        <f>IFERROR(VLOOKUP(B1877,Players!$A$2:$E$251,3,FALSE),"")</f>
        <v>BAT</v>
      </c>
      <c r="E1877" t="str">
        <f>IFERROR(VLOOKUP(B1877,Players!$A$2:$E$251,4,FALSE),"")</f>
        <v>KKR</v>
      </c>
      <c r="F1877">
        <f>IFERROR(VLOOKUP(B1877,Players!$A$2:$E$251,5,FALSE),"")</f>
        <v>0</v>
      </c>
      <c r="H1877" t="s">
        <v>887</v>
      </c>
    </row>
    <row r="1878" spans="1:8" x14ac:dyDescent="0.2">
      <c r="A1878" t="s">
        <v>749</v>
      </c>
      <c r="B1878" t="s">
        <v>211</v>
      </c>
      <c r="C1878" t="str">
        <f>IFERROR(VLOOKUP(B1878,Players!$A$2:$E$251,2,FALSE),"")</f>
        <v>Rinku Singh</v>
      </c>
      <c r="D1878" t="str">
        <f>IFERROR(VLOOKUP(B1878,Players!$A$2:$E$251,3,FALSE),"")</f>
        <v>BAT</v>
      </c>
      <c r="E1878" t="str">
        <f>IFERROR(VLOOKUP(B1878,Players!$A$2:$E$251,4,FALSE),"")</f>
        <v>KKR</v>
      </c>
      <c r="F1878">
        <f>IFERROR(VLOOKUP(B1878,Players!$A$2:$E$251,5,FALSE),"")</f>
        <v>0</v>
      </c>
      <c r="H1878" t="s">
        <v>887</v>
      </c>
    </row>
    <row r="1879" spans="1:8" x14ac:dyDescent="0.2">
      <c r="A1879" t="s">
        <v>749</v>
      </c>
      <c r="B1879" t="s">
        <v>213</v>
      </c>
      <c r="C1879" t="str">
        <f>IFERROR(VLOOKUP(B1879,Players!$A$2:$E$251,2,FALSE),"")</f>
        <v>Angkrish Raghuvanshi</v>
      </c>
      <c r="D1879" t="str">
        <f>IFERROR(VLOOKUP(B1879,Players!$A$2:$E$251,3,FALSE),"")</f>
        <v>BAT</v>
      </c>
      <c r="E1879" t="str">
        <f>IFERROR(VLOOKUP(B1879,Players!$A$2:$E$251,4,FALSE),"")</f>
        <v>KKR</v>
      </c>
      <c r="F1879">
        <f>IFERROR(VLOOKUP(B1879,Players!$A$2:$E$251,5,FALSE),"")</f>
        <v>0</v>
      </c>
      <c r="H1879" t="s">
        <v>887</v>
      </c>
    </row>
    <row r="1880" spans="1:8" x14ac:dyDescent="0.2">
      <c r="A1880" t="s">
        <v>749</v>
      </c>
      <c r="B1880" t="s">
        <v>215</v>
      </c>
      <c r="C1880" t="str">
        <f>IFERROR(VLOOKUP(B1880,Players!$A$2:$E$251,2,FALSE),"")</f>
        <v>Manish Pandey</v>
      </c>
      <c r="D1880" t="str">
        <f>IFERROR(VLOOKUP(B1880,Players!$A$2:$E$251,3,FALSE),"")</f>
        <v>BAT</v>
      </c>
      <c r="E1880" t="str">
        <f>IFERROR(VLOOKUP(B1880,Players!$A$2:$E$251,4,FALSE),"")</f>
        <v>KKR</v>
      </c>
      <c r="F1880">
        <f>IFERROR(VLOOKUP(B1880,Players!$A$2:$E$251,5,FALSE),"")</f>
        <v>0</v>
      </c>
      <c r="H1880" t="s">
        <v>887</v>
      </c>
    </row>
    <row r="1881" spans="1:8" x14ac:dyDescent="0.2">
      <c r="A1881" t="s">
        <v>749</v>
      </c>
      <c r="B1881" t="s">
        <v>217</v>
      </c>
      <c r="C1881" t="str">
        <f>IFERROR(VLOOKUP(B1881,Players!$A$2:$E$251,2,FALSE),"")</f>
        <v>Finn Allen</v>
      </c>
      <c r="D1881" t="str">
        <f>IFERROR(VLOOKUP(B1881,Players!$A$2:$E$251,3,FALSE),"")</f>
        <v>WK</v>
      </c>
      <c r="E1881" t="str">
        <f>IFERROR(VLOOKUP(B1881,Players!$A$2:$E$251,4,FALSE),"")</f>
        <v>KKR</v>
      </c>
      <c r="F1881">
        <f>IFERROR(VLOOKUP(B1881,Players!$A$2:$E$251,5,FALSE),"")</f>
        <v>0</v>
      </c>
      <c r="H1881" t="s">
        <v>887</v>
      </c>
    </row>
    <row r="1882" spans="1:8" x14ac:dyDescent="0.2">
      <c r="A1882" t="s">
        <v>749</v>
      </c>
      <c r="B1882" t="s">
        <v>219</v>
      </c>
      <c r="C1882" t="str">
        <f>IFERROR(VLOOKUP(B1882,Players!$A$2:$E$251,2,FALSE),"")</f>
        <v>Tejasvi Singh</v>
      </c>
      <c r="D1882" t="str">
        <f>IFERROR(VLOOKUP(B1882,Players!$A$2:$E$251,3,FALSE),"")</f>
        <v>WK</v>
      </c>
      <c r="E1882" t="str">
        <f>IFERROR(VLOOKUP(B1882,Players!$A$2:$E$251,4,FALSE),"")</f>
        <v>KKR</v>
      </c>
      <c r="F1882">
        <f>IFERROR(VLOOKUP(B1882,Players!$A$2:$E$251,5,FALSE),"")</f>
        <v>0</v>
      </c>
      <c r="H1882" t="s">
        <v>887</v>
      </c>
    </row>
    <row r="1883" spans="1:8" x14ac:dyDescent="0.2">
      <c r="A1883" t="s">
        <v>749</v>
      </c>
      <c r="B1883" t="s">
        <v>221</v>
      </c>
      <c r="C1883" t="str">
        <f>IFERROR(VLOOKUP(B1883,Players!$A$2:$E$251,2,FALSE),"")</f>
        <v>Rahul Tripathi</v>
      </c>
      <c r="D1883" t="str">
        <f>IFERROR(VLOOKUP(B1883,Players!$A$2:$E$251,3,FALSE),"")</f>
        <v>BAT</v>
      </c>
      <c r="E1883" t="str">
        <f>IFERROR(VLOOKUP(B1883,Players!$A$2:$E$251,4,FALSE),"")</f>
        <v>KKR</v>
      </c>
      <c r="F1883">
        <f>IFERROR(VLOOKUP(B1883,Players!$A$2:$E$251,5,FALSE),"")</f>
        <v>0</v>
      </c>
      <c r="H1883" t="s">
        <v>887</v>
      </c>
    </row>
    <row r="1884" spans="1:8" x14ac:dyDescent="0.2">
      <c r="A1884" t="s">
        <v>749</v>
      </c>
      <c r="B1884" t="s">
        <v>223</v>
      </c>
      <c r="C1884" t="str">
        <f>IFERROR(VLOOKUP(B1884,Players!$A$2:$E$251,2,FALSE),"")</f>
        <v>Tim Seifert</v>
      </c>
      <c r="D1884" t="str">
        <f>IFERROR(VLOOKUP(B1884,Players!$A$2:$E$251,3,FALSE),"")</f>
        <v>WK</v>
      </c>
      <c r="E1884" t="str">
        <f>IFERROR(VLOOKUP(B1884,Players!$A$2:$E$251,4,FALSE),"")</f>
        <v>KKR</v>
      </c>
      <c r="F1884">
        <f>IFERROR(VLOOKUP(B1884,Players!$A$2:$E$251,5,FALSE),"")</f>
        <v>0</v>
      </c>
      <c r="H1884" t="s">
        <v>887</v>
      </c>
    </row>
    <row r="1885" spans="1:8" x14ac:dyDescent="0.2">
      <c r="A1885" t="s">
        <v>749</v>
      </c>
      <c r="B1885" t="s">
        <v>225</v>
      </c>
      <c r="C1885" t="str">
        <f>IFERROR(VLOOKUP(B1885,Players!$A$2:$E$251,2,FALSE),"")</f>
        <v>Rovman Powell</v>
      </c>
      <c r="D1885" t="str">
        <f>IFERROR(VLOOKUP(B1885,Players!$A$2:$E$251,3,FALSE),"")</f>
        <v>BAT</v>
      </c>
      <c r="E1885" t="str">
        <f>IFERROR(VLOOKUP(B1885,Players!$A$2:$E$251,4,FALSE),"")</f>
        <v>KKR</v>
      </c>
      <c r="F1885">
        <f>IFERROR(VLOOKUP(B1885,Players!$A$2:$E$251,5,FALSE),"")</f>
        <v>0</v>
      </c>
      <c r="H1885" t="s">
        <v>887</v>
      </c>
    </row>
    <row r="1886" spans="1:8" x14ac:dyDescent="0.2">
      <c r="A1886" t="s">
        <v>749</v>
      </c>
      <c r="B1886" t="s">
        <v>227</v>
      </c>
      <c r="C1886" t="str">
        <f>IFERROR(VLOOKUP(B1886,Players!$A$2:$E$251,2,FALSE),"")</f>
        <v>Anukul Roy</v>
      </c>
      <c r="D1886" t="str">
        <f>IFERROR(VLOOKUP(B1886,Players!$A$2:$E$251,3,FALSE),"")</f>
        <v>AR</v>
      </c>
      <c r="E1886" t="str">
        <f>IFERROR(VLOOKUP(B1886,Players!$A$2:$E$251,4,FALSE),"")</f>
        <v>KKR</v>
      </c>
      <c r="F1886">
        <f>IFERROR(VLOOKUP(B1886,Players!$A$2:$E$251,5,FALSE),"")</f>
        <v>0</v>
      </c>
      <c r="H1886" t="s">
        <v>887</v>
      </c>
    </row>
    <row r="1887" spans="1:8" x14ac:dyDescent="0.2">
      <c r="A1887" t="s">
        <v>749</v>
      </c>
      <c r="B1887" t="s">
        <v>229</v>
      </c>
      <c r="C1887" t="str">
        <f>IFERROR(VLOOKUP(B1887,Players!$A$2:$E$251,2,FALSE),"")</f>
        <v>Cameron Green</v>
      </c>
      <c r="D1887" t="str">
        <f>IFERROR(VLOOKUP(B1887,Players!$A$2:$E$251,3,FALSE),"")</f>
        <v>AR</v>
      </c>
      <c r="E1887" t="str">
        <f>IFERROR(VLOOKUP(B1887,Players!$A$2:$E$251,4,FALSE),"")</f>
        <v>KKR</v>
      </c>
      <c r="F1887">
        <f>IFERROR(VLOOKUP(B1887,Players!$A$2:$E$251,5,FALSE),"")</f>
        <v>0</v>
      </c>
      <c r="H1887" t="s">
        <v>887</v>
      </c>
    </row>
    <row r="1888" spans="1:8" x14ac:dyDescent="0.2">
      <c r="A1888" t="s">
        <v>749</v>
      </c>
      <c r="B1888" t="s">
        <v>231</v>
      </c>
      <c r="C1888" t="str">
        <f>IFERROR(VLOOKUP(B1888,Players!$A$2:$E$251,2,FALSE),"")</f>
        <v>Sarthak Ranjan</v>
      </c>
      <c r="D1888" t="str">
        <f>IFERROR(VLOOKUP(B1888,Players!$A$2:$E$251,3,FALSE),"")</f>
        <v>AR</v>
      </c>
      <c r="E1888" t="str">
        <f>IFERROR(VLOOKUP(B1888,Players!$A$2:$E$251,4,FALSE),"")</f>
        <v>KKR</v>
      </c>
      <c r="F1888">
        <f>IFERROR(VLOOKUP(B1888,Players!$A$2:$E$251,5,FALSE),"")</f>
        <v>0</v>
      </c>
      <c r="H1888" t="s">
        <v>887</v>
      </c>
    </row>
    <row r="1889" spans="1:8" x14ac:dyDescent="0.2">
      <c r="A1889" t="s">
        <v>749</v>
      </c>
      <c r="B1889" t="s">
        <v>233</v>
      </c>
      <c r="C1889" t="str">
        <f>IFERROR(VLOOKUP(B1889,Players!$A$2:$E$251,2,FALSE),"")</f>
        <v>Daksh Kamra</v>
      </c>
      <c r="D1889" t="str">
        <f>IFERROR(VLOOKUP(B1889,Players!$A$2:$E$251,3,FALSE),"")</f>
        <v>AR</v>
      </c>
      <c r="E1889" t="str">
        <f>IFERROR(VLOOKUP(B1889,Players!$A$2:$E$251,4,FALSE),"")</f>
        <v>KKR</v>
      </c>
      <c r="F1889">
        <f>IFERROR(VLOOKUP(B1889,Players!$A$2:$E$251,5,FALSE),"")</f>
        <v>0</v>
      </c>
      <c r="H1889" t="s">
        <v>887</v>
      </c>
    </row>
    <row r="1890" spans="1:8" x14ac:dyDescent="0.2">
      <c r="A1890" t="s">
        <v>749</v>
      </c>
      <c r="B1890" t="s">
        <v>235</v>
      </c>
      <c r="C1890" t="str">
        <f>IFERROR(VLOOKUP(B1890,Players!$A$2:$E$251,2,FALSE),"")</f>
        <v>Rachin Ravindra</v>
      </c>
      <c r="D1890" t="str">
        <f>IFERROR(VLOOKUP(B1890,Players!$A$2:$E$251,3,FALSE),"")</f>
        <v>AR</v>
      </c>
      <c r="E1890" t="str">
        <f>IFERROR(VLOOKUP(B1890,Players!$A$2:$E$251,4,FALSE),"")</f>
        <v>KKR</v>
      </c>
      <c r="F1890">
        <f>IFERROR(VLOOKUP(B1890,Players!$A$2:$E$251,5,FALSE),"")</f>
        <v>0</v>
      </c>
      <c r="H1890" t="s">
        <v>887</v>
      </c>
    </row>
    <row r="1891" spans="1:8" x14ac:dyDescent="0.2">
      <c r="A1891" t="s">
        <v>749</v>
      </c>
      <c r="B1891" t="s">
        <v>237</v>
      </c>
      <c r="C1891" t="str">
        <f>IFERROR(VLOOKUP(B1891,Players!$A$2:$E$251,2,FALSE),"")</f>
        <v>Ramandeep Singh</v>
      </c>
      <c r="D1891" t="str">
        <f>IFERROR(VLOOKUP(B1891,Players!$A$2:$E$251,3,FALSE),"")</f>
        <v>AR</v>
      </c>
      <c r="E1891" t="str">
        <f>IFERROR(VLOOKUP(B1891,Players!$A$2:$E$251,4,FALSE),"")</f>
        <v>KKR</v>
      </c>
      <c r="F1891">
        <f>IFERROR(VLOOKUP(B1891,Players!$A$2:$E$251,5,FALSE),"")</f>
        <v>0</v>
      </c>
      <c r="H1891" t="s">
        <v>887</v>
      </c>
    </row>
    <row r="1892" spans="1:8" x14ac:dyDescent="0.2">
      <c r="A1892" t="s">
        <v>749</v>
      </c>
      <c r="B1892" t="s">
        <v>239</v>
      </c>
      <c r="C1892" t="str">
        <f>IFERROR(VLOOKUP(B1892,Players!$A$2:$E$251,2,FALSE),"")</f>
        <v>Sunil Narine</v>
      </c>
      <c r="D1892" t="str">
        <f>IFERROR(VLOOKUP(B1892,Players!$A$2:$E$251,3,FALSE),"")</f>
        <v>AR</v>
      </c>
      <c r="E1892" t="str">
        <f>IFERROR(VLOOKUP(B1892,Players!$A$2:$E$251,4,FALSE),"")</f>
        <v>KKR</v>
      </c>
      <c r="F1892">
        <f>IFERROR(VLOOKUP(B1892,Players!$A$2:$E$251,5,FALSE),"")</f>
        <v>0</v>
      </c>
      <c r="H1892" t="s">
        <v>887</v>
      </c>
    </row>
    <row r="1893" spans="1:8" x14ac:dyDescent="0.2">
      <c r="A1893" t="s">
        <v>749</v>
      </c>
      <c r="B1893" t="s">
        <v>241</v>
      </c>
      <c r="C1893" t="str">
        <f>IFERROR(VLOOKUP(B1893,Players!$A$2:$E$251,2,FALSE),"")</f>
        <v>Blessing Muzarabani</v>
      </c>
      <c r="D1893" t="str">
        <f>IFERROR(VLOOKUP(B1893,Players!$A$2:$E$251,3,FALSE),"")</f>
        <v>BWL</v>
      </c>
      <c r="E1893" t="str">
        <f>IFERROR(VLOOKUP(B1893,Players!$A$2:$E$251,4,FALSE),"")</f>
        <v>KKR</v>
      </c>
      <c r="F1893">
        <f>IFERROR(VLOOKUP(B1893,Players!$A$2:$E$251,5,FALSE),"")</f>
        <v>0</v>
      </c>
      <c r="H1893" t="s">
        <v>887</v>
      </c>
    </row>
    <row r="1894" spans="1:8" x14ac:dyDescent="0.2">
      <c r="A1894" t="s">
        <v>749</v>
      </c>
      <c r="B1894" t="s">
        <v>243</v>
      </c>
      <c r="C1894" t="str">
        <f>IFERROR(VLOOKUP(B1894,Players!$A$2:$E$251,2,FALSE),"")</f>
        <v>Vaibhav Arora</v>
      </c>
      <c r="D1894" t="str">
        <f>IFERROR(VLOOKUP(B1894,Players!$A$2:$E$251,3,FALSE),"")</f>
        <v>BWL</v>
      </c>
      <c r="E1894" t="str">
        <f>IFERROR(VLOOKUP(B1894,Players!$A$2:$E$251,4,FALSE),"")</f>
        <v>KKR</v>
      </c>
      <c r="F1894">
        <f>IFERROR(VLOOKUP(B1894,Players!$A$2:$E$251,5,FALSE),"")</f>
        <v>0</v>
      </c>
      <c r="H1894" t="s">
        <v>887</v>
      </c>
    </row>
    <row r="1895" spans="1:8" x14ac:dyDescent="0.2">
      <c r="A1895" t="s">
        <v>749</v>
      </c>
      <c r="B1895" t="s">
        <v>245</v>
      </c>
      <c r="C1895" t="str">
        <f>IFERROR(VLOOKUP(B1895,Players!$A$2:$E$251,2,FALSE),"")</f>
        <v>Matheesha Pathirana</v>
      </c>
      <c r="D1895" t="str">
        <f>IFERROR(VLOOKUP(B1895,Players!$A$2:$E$251,3,FALSE),"")</f>
        <v>BWL</v>
      </c>
      <c r="E1895" t="str">
        <f>IFERROR(VLOOKUP(B1895,Players!$A$2:$E$251,4,FALSE),"")</f>
        <v>KKR</v>
      </c>
      <c r="F1895">
        <f>IFERROR(VLOOKUP(B1895,Players!$A$2:$E$251,5,FALSE),"")</f>
        <v>0</v>
      </c>
      <c r="H1895" t="s">
        <v>887</v>
      </c>
    </row>
    <row r="1896" spans="1:8" x14ac:dyDescent="0.2">
      <c r="A1896" t="s">
        <v>749</v>
      </c>
      <c r="B1896" t="s">
        <v>247</v>
      </c>
      <c r="C1896" t="str">
        <f>IFERROR(VLOOKUP(B1896,Players!$A$2:$E$251,2,FALSE),"")</f>
        <v>Kartik Tyagi</v>
      </c>
      <c r="D1896" t="str">
        <f>IFERROR(VLOOKUP(B1896,Players!$A$2:$E$251,3,FALSE),"")</f>
        <v>BWL</v>
      </c>
      <c r="E1896" t="str">
        <f>IFERROR(VLOOKUP(B1896,Players!$A$2:$E$251,4,FALSE),"")</f>
        <v>KKR</v>
      </c>
      <c r="F1896">
        <f>IFERROR(VLOOKUP(B1896,Players!$A$2:$E$251,5,FALSE),"")</f>
        <v>0</v>
      </c>
      <c r="H1896" t="s">
        <v>887</v>
      </c>
    </row>
    <row r="1897" spans="1:8" x14ac:dyDescent="0.2">
      <c r="A1897" t="s">
        <v>749</v>
      </c>
      <c r="B1897" t="s">
        <v>249</v>
      </c>
      <c r="C1897" t="str">
        <f>IFERROR(VLOOKUP(B1897,Players!$A$2:$E$251,2,FALSE),"")</f>
        <v>Prashant Solanki</v>
      </c>
      <c r="D1897" t="str">
        <f>IFERROR(VLOOKUP(B1897,Players!$A$2:$E$251,3,FALSE),"")</f>
        <v>BWL</v>
      </c>
      <c r="E1897" t="str">
        <f>IFERROR(VLOOKUP(B1897,Players!$A$2:$E$251,4,FALSE),"")</f>
        <v>KKR</v>
      </c>
      <c r="F1897">
        <f>IFERROR(VLOOKUP(B1897,Players!$A$2:$E$251,5,FALSE),"")</f>
        <v>0</v>
      </c>
      <c r="H1897" t="s">
        <v>887</v>
      </c>
    </row>
    <row r="1898" spans="1:8" x14ac:dyDescent="0.2">
      <c r="A1898" t="s">
        <v>749</v>
      </c>
      <c r="B1898" t="s">
        <v>251</v>
      </c>
      <c r="C1898" t="str">
        <f>IFERROR(VLOOKUP(B1898,Players!$A$2:$E$251,2,FALSE),"")</f>
        <v>Saurabh Dubey</v>
      </c>
      <c r="D1898" t="str">
        <f>IFERROR(VLOOKUP(B1898,Players!$A$2:$E$251,3,FALSE),"")</f>
        <v>BWL</v>
      </c>
      <c r="E1898" t="str">
        <f>IFERROR(VLOOKUP(B1898,Players!$A$2:$E$251,4,FALSE),"")</f>
        <v>KKR</v>
      </c>
      <c r="F1898">
        <f>IFERROR(VLOOKUP(B1898,Players!$A$2:$E$251,5,FALSE),"")</f>
        <v>0</v>
      </c>
      <c r="H1898" t="s">
        <v>887</v>
      </c>
    </row>
    <row r="1899" spans="1:8" x14ac:dyDescent="0.2">
      <c r="A1899" t="s">
        <v>749</v>
      </c>
      <c r="B1899" t="s">
        <v>253</v>
      </c>
      <c r="C1899" t="str">
        <f>IFERROR(VLOOKUP(B1899,Players!$A$2:$E$251,2,FALSE),"")</f>
        <v>Navdeep Saini</v>
      </c>
      <c r="D1899" t="str">
        <f>IFERROR(VLOOKUP(B1899,Players!$A$2:$E$251,3,FALSE),"")</f>
        <v>BWL</v>
      </c>
      <c r="E1899" t="str">
        <f>IFERROR(VLOOKUP(B1899,Players!$A$2:$E$251,4,FALSE),"")</f>
        <v>KKR</v>
      </c>
      <c r="F1899">
        <f>IFERROR(VLOOKUP(B1899,Players!$A$2:$E$251,5,FALSE),"")</f>
        <v>0</v>
      </c>
      <c r="H1899" t="s">
        <v>887</v>
      </c>
    </row>
    <row r="1900" spans="1:8" x14ac:dyDescent="0.2">
      <c r="A1900" t="s">
        <v>749</v>
      </c>
      <c r="B1900" t="s">
        <v>255</v>
      </c>
      <c r="C1900" t="str">
        <f>IFERROR(VLOOKUP(B1900,Players!$A$2:$E$251,2,FALSE),"")</f>
        <v>Umran Malik</v>
      </c>
      <c r="D1900" t="str">
        <f>IFERROR(VLOOKUP(B1900,Players!$A$2:$E$251,3,FALSE),"")</f>
        <v>BWL</v>
      </c>
      <c r="E1900" t="str">
        <f>IFERROR(VLOOKUP(B1900,Players!$A$2:$E$251,4,FALSE),"")</f>
        <v>KKR</v>
      </c>
      <c r="F1900">
        <f>IFERROR(VLOOKUP(B1900,Players!$A$2:$E$251,5,FALSE),"")</f>
        <v>0</v>
      </c>
      <c r="H1900" t="s">
        <v>887</v>
      </c>
    </row>
    <row r="1901" spans="1:8" x14ac:dyDescent="0.2">
      <c r="A1901" t="s">
        <v>749</v>
      </c>
      <c r="B1901" t="s">
        <v>257</v>
      </c>
      <c r="C1901" t="str">
        <f>IFERROR(VLOOKUP(B1901,Players!$A$2:$E$251,2,FALSE),"")</f>
        <v>Varun Chakaravarthy</v>
      </c>
      <c r="D1901" t="str">
        <f>IFERROR(VLOOKUP(B1901,Players!$A$2:$E$251,3,FALSE),"")</f>
        <v>BWL</v>
      </c>
      <c r="E1901" t="str">
        <f>IFERROR(VLOOKUP(B1901,Players!$A$2:$E$251,4,FALSE),"")</f>
        <v>KKR</v>
      </c>
      <c r="F1901">
        <f>IFERROR(VLOOKUP(B1901,Players!$A$2:$E$251,5,FALSE),"")</f>
        <v>0</v>
      </c>
      <c r="H1901" t="s">
        <v>887</v>
      </c>
    </row>
    <row r="1902" spans="1:8" x14ac:dyDescent="0.2">
      <c r="A1902" t="s">
        <v>753</v>
      </c>
      <c r="B1902" t="s">
        <v>103</v>
      </c>
      <c r="C1902" t="str">
        <f>IFERROR(VLOOKUP(B1902,Players!$A$2:$E$251,2,FALSE),"")</f>
        <v>KL Rahul</v>
      </c>
      <c r="D1902" t="str">
        <f>IFERROR(VLOOKUP(B1902,Players!$A$2:$E$251,3,FALSE),"")</f>
        <v>WK</v>
      </c>
      <c r="E1902" t="str">
        <f>IFERROR(VLOOKUP(B1902,Players!$A$2:$E$251,4,FALSE),"")</f>
        <v>DC</v>
      </c>
      <c r="F1902">
        <f>IFERROR(VLOOKUP(B1902,Players!$A$2:$E$251,5,FALSE),"")</f>
        <v>0</v>
      </c>
      <c r="H1902" t="s">
        <v>893</v>
      </c>
    </row>
    <row r="1903" spans="1:8" x14ac:dyDescent="0.2">
      <c r="A1903" t="s">
        <v>753</v>
      </c>
      <c r="B1903" t="s">
        <v>107</v>
      </c>
      <c r="C1903" t="str">
        <f>IFERROR(VLOOKUP(B1903,Players!$A$2:$E$251,2,FALSE),"")</f>
        <v>Karun Nair</v>
      </c>
      <c r="D1903" t="str">
        <f>IFERROR(VLOOKUP(B1903,Players!$A$2:$E$251,3,FALSE),"")</f>
        <v>BAT</v>
      </c>
      <c r="E1903" t="str">
        <f>IFERROR(VLOOKUP(B1903,Players!$A$2:$E$251,4,FALSE),"")</f>
        <v>DC</v>
      </c>
      <c r="F1903">
        <f>IFERROR(VLOOKUP(B1903,Players!$A$2:$E$251,5,FALSE),"")</f>
        <v>0</v>
      </c>
      <c r="H1903" t="s">
        <v>893</v>
      </c>
    </row>
    <row r="1904" spans="1:8" x14ac:dyDescent="0.2">
      <c r="A1904" t="s">
        <v>753</v>
      </c>
      <c r="B1904" t="s">
        <v>109</v>
      </c>
      <c r="C1904" t="str">
        <f>IFERROR(VLOOKUP(B1904,Players!$A$2:$E$251,2,FALSE),"")</f>
        <v>David Miller</v>
      </c>
      <c r="D1904" t="str">
        <f>IFERROR(VLOOKUP(B1904,Players!$A$2:$E$251,3,FALSE),"")</f>
        <v>BAT</v>
      </c>
      <c r="E1904" t="str">
        <f>IFERROR(VLOOKUP(B1904,Players!$A$2:$E$251,4,FALSE),"")</f>
        <v>DC</v>
      </c>
      <c r="F1904">
        <f>IFERROR(VLOOKUP(B1904,Players!$A$2:$E$251,5,FALSE),"")</f>
        <v>0</v>
      </c>
      <c r="H1904" t="s">
        <v>893</v>
      </c>
    </row>
    <row r="1905" spans="1:8" x14ac:dyDescent="0.2">
      <c r="A1905" t="s">
        <v>753</v>
      </c>
      <c r="B1905" t="s">
        <v>111</v>
      </c>
      <c r="C1905" t="str">
        <f>IFERROR(VLOOKUP(B1905,Players!$A$2:$E$251,2,FALSE),"")</f>
        <v>Ben Duckett</v>
      </c>
      <c r="D1905" t="str">
        <f>IFERROR(VLOOKUP(B1905,Players!$A$2:$E$251,3,FALSE),"")</f>
        <v>WK</v>
      </c>
      <c r="E1905" t="str">
        <f>IFERROR(VLOOKUP(B1905,Players!$A$2:$E$251,4,FALSE),"")</f>
        <v>DC</v>
      </c>
      <c r="F1905">
        <f>IFERROR(VLOOKUP(B1905,Players!$A$2:$E$251,5,FALSE),"")</f>
        <v>0</v>
      </c>
      <c r="H1905" t="s">
        <v>893</v>
      </c>
    </row>
    <row r="1906" spans="1:8" x14ac:dyDescent="0.2">
      <c r="A1906" t="s">
        <v>753</v>
      </c>
      <c r="B1906" t="s">
        <v>113</v>
      </c>
      <c r="C1906" t="str">
        <f>IFERROR(VLOOKUP(B1906,Players!$A$2:$E$251,2,FALSE),"")</f>
        <v>Pathum Nissanka</v>
      </c>
      <c r="D1906" t="str">
        <f>IFERROR(VLOOKUP(B1906,Players!$A$2:$E$251,3,FALSE),"")</f>
        <v>BAT</v>
      </c>
      <c r="E1906" t="str">
        <f>IFERROR(VLOOKUP(B1906,Players!$A$2:$E$251,4,FALSE),"")</f>
        <v>DC</v>
      </c>
      <c r="F1906">
        <f>IFERROR(VLOOKUP(B1906,Players!$A$2:$E$251,5,FALSE),"")</f>
        <v>0</v>
      </c>
      <c r="H1906" t="s">
        <v>893</v>
      </c>
    </row>
    <row r="1907" spans="1:8" x14ac:dyDescent="0.2">
      <c r="A1907" t="s">
        <v>753</v>
      </c>
      <c r="B1907" t="s">
        <v>115</v>
      </c>
      <c r="C1907" t="str">
        <f>IFERROR(VLOOKUP(B1907,Players!$A$2:$E$251,2,FALSE),"")</f>
        <v>Sahil Parakh</v>
      </c>
      <c r="D1907" t="str">
        <f>IFERROR(VLOOKUP(B1907,Players!$A$2:$E$251,3,FALSE),"")</f>
        <v>BAT</v>
      </c>
      <c r="E1907" t="str">
        <f>IFERROR(VLOOKUP(B1907,Players!$A$2:$E$251,4,FALSE),"")</f>
        <v>DC</v>
      </c>
      <c r="F1907">
        <f>IFERROR(VLOOKUP(B1907,Players!$A$2:$E$251,5,FALSE),"")</f>
        <v>0</v>
      </c>
      <c r="H1907" t="s">
        <v>893</v>
      </c>
    </row>
    <row r="1908" spans="1:8" x14ac:dyDescent="0.2">
      <c r="A1908" t="s">
        <v>753</v>
      </c>
      <c r="B1908" t="s">
        <v>117</v>
      </c>
      <c r="C1908" t="str">
        <f>IFERROR(VLOOKUP(B1908,Players!$A$2:$E$251,2,FALSE),"")</f>
        <v>Prithvi Shaw</v>
      </c>
      <c r="D1908" t="str">
        <f>IFERROR(VLOOKUP(B1908,Players!$A$2:$E$251,3,FALSE),"")</f>
        <v>BAT</v>
      </c>
      <c r="E1908" t="str">
        <f>IFERROR(VLOOKUP(B1908,Players!$A$2:$E$251,4,FALSE),"")</f>
        <v>DC</v>
      </c>
      <c r="F1908">
        <f>IFERROR(VLOOKUP(B1908,Players!$A$2:$E$251,5,FALSE),"")</f>
        <v>0</v>
      </c>
      <c r="H1908" t="s">
        <v>893</v>
      </c>
    </row>
    <row r="1909" spans="1:8" x14ac:dyDescent="0.2">
      <c r="A1909" t="s">
        <v>753</v>
      </c>
      <c r="B1909" t="s">
        <v>119</v>
      </c>
      <c r="C1909" t="str">
        <f>IFERROR(VLOOKUP(B1909,Players!$A$2:$E$251,2,FALSE),"")</f>
        <v>Abishek Porel</v>
      </c>
      <c r="D1909" t="str">
        <f>IFERROR(VLOOKUP(B1909,Players!$A$2:$E$251,3,FALSE),"")</f>
        <v>WK</v>
      </c>
      <c r="E1909" t="str">
        <f>IFERROR(VLOOKUP(B1909,Players!$A$2:$E$251,4,FALSE),"")</f>
        <v>DC</v>
      </c>
      <c r="F1909">
        <f>IFERROR(VLOOKUP(B1909,Players!$A$2:$E$251,5,FALSE),"")</f>
        <v>0</v>
      </c>
      <c r="H1909" t="s">
        <v>893</v>
      </c>
    </row>
    <row r="1910" spans="1:8" x14ac:dyDescent="0.2">
      <c r="A1910" t="s">
        <v>753</v>
      </c>
      <c r="B1910" t="s">
        <v>121</v>
      </c>
      <c r="C1910" t="str">
        <f>IFERROR(VLOOKUP(B1910,Players!$A$2:$E$251,2,FALSE),"")</f>
        <v>Tristan Stubbs</v>
      </c>
      <c r="D1910" t="str">
        <f>IFERROR(VLOOKUP(B1910,Players!$A$2:$E$251,3,FALSE),"")</f>
        <v>WK</v>
      </c>
      <c r="E1910" t="str">
        <f>IFERROR(VLOOKUP(B1910,Players!$A$2:$E$251,4,FALSE),"")</f>
        <v>DC</v>
      </c>
      <c r="F1910">
        <f>IFERROR(VLOOKUP(B1910,Players!$A$2:$E$251,5,FALSE),"")</f>
        <v>0</v>
      </c>
      <c r="H1910" t="s">
        <v>893</v>
      </c>
    </row>
    <row r="1911" spans="1:8" x14ac:dyDescent="0.2">
      <c r="A1911" t="s">
        <v>753</v>
      </c>
      <c r="B1911" t="s">
        <v>123</v>
      </c>
      <c r="C1911" t="str">
        <f>IFERROR(VLOOKUP(B1911,Players!$A$2:$E$251,2,FALSE),"")</f>
        <v>Axar Patel</v>
      </c>
      <c r="D1911" t="str">
        <f>IFERROR(VLOOKUP(B1911,Players!$A$2:$E$251,3,FALSE),"")</f>
        <v>AR</v>
      </c>
      <c r="E1911" t="str">
        <f>IFERROR(VLOOKUP(B1911,Players!$A$2:$E$251,4,FALSE),"")</f>
        <v>DC</v>
      </c>
      <c r="F1911">
        <f>IFERROR(VLOOKUP(B1911,Players!$A$2:$E$251,5,FALSE),"")</f>
        <v>0</v>
      </c>
      <c r="H1911" t="s">
        <v>893</v>
      </c>
    </row>
    <row r="1912" spans="1:8" x14ac:dyDescent="0.2">
      <c r="A1912" t="s">
        <v>753</v>
      </c>
      <c r="B1912" t="s">
        <v>125</v>
      </c>
      <c r="C1912" t="str">
        <f>IFERROR(VLOOKUP(B1912,Players!$A$2:$E$251,2,FALSE),"")</f>
        <v>Sameer Rizvi</v>
      </c>
      <c r="D1912" t="str">
        <f>IFERROR(VLOOKUP(B1912,Players!$A$2:$E$251,3,FALSE),"")</f>
        <v>AR</v>
      </c>
      <c r="E1912" t="str">
        <f>IFERROR(VLOOKUP(B1912,Players!$A$2:$E$251,4,FALSE),"")</f>
        <v>DC</v>
      </c>
      <c r="F1912">
        <f>IFERROR(VLOOKUP(B1912,Players!$A$2:$E$251,5,FALSE),"")</f>
        <v>0</v>
      </c>
      <c r="H1912" t="s">
        <v>893</v>
      </c>
    </row>
    <row r="1913" spans="1:8" x14ac:dyDescent="0.2">
      <c r="A1913" t="s">
        <v>753</v>
      </c>
      <c r="B1913" t="s">
        <v>127</v>
      </c>
      <c r="C1913" t="str">
        <f>IFERROR(VLOOKUP(B1913,Players!$A$2:$E$251,2,FALSE),"")</f>
        <v>Ashutosh Sharma</v>
      </c>
      <c r="D1913" t="str">
        <f>IFERROR(VLOOKUP(B1913,Players!$A$2:$E$251,3,FALSE),"")</f>
        <v>AR</v>
      </c>
      <c r="E1913" t="str">
        <f>IFERROR(VLOOKUP(B1913,Players!$A$2:$E$251,4,FALSE),"")</f>
        <v>DC</v>
      </c>
      <c r="F1913">
        <f>IFERROR(VLOOKUP(B1913,Players!$A$2:$E$251,5,FALSE),"")</f>
        <v>0</v>
      </c>
      <c r="H1913" t="s">
        <v>893</v>
      </c>
    </row>
    <row r="1914" spans="1:8" x14ac:dyDescent="0.2">
      <c r="A1914" t="s">
        <v>753</v>
      </c>
      <c r="B1914" t="s">
        <v>129</v>
      </c>
      <c r="C1914" t="str">
        <f>IFERROR(VLOOKUP(B1914,Players!$A$2:$E$251,2,FALSE),"")</f>
        <v>Vipraj Nigam</v>
      </c>
      <c r="D1914" t="str">
        <f>IFERROR(VLOOKUP(B1914,Players!$A$2:$E$251,3,FALSE),"")</f>
        <v>AR</v>
      </c>
      <c r="E1914" t="str">
        <f>IFERROR(VLOOKUP(B1914,Players!$A$2:$E$251,4,FALSE),"")</f>
        <v>DC</v>
      </c>
      <c r="F1914">
        <f>IFERROR(VLOOKUP(B1914,Players!$A$2:$E$251,5,FALSE),"")</f>
        <v>0</v>
      </c>
      <c r="H1914" t="s">
        <v>893</v>
      </c>
    </row>
    <row r="1915" spans="1:8" x14ac:dyDescent="0.2">
      <c r="A1915" t="s">
        <v>753</v>
      </c>
      <c r="B1915" t="s">
        <v>131</v>
      </c>
      <c r="C1915" t="str">
        <f>IFERROR(VLOOKUP(B1915,Players!$A$2:$E$251,2,FALSE),"")</f>
        <v>Ajay Mandal</v>
      </c>
      <c r="D1915" t="str">
        <f>IFERROR(VLOOKUP(B1915,Players!$A$2:$E$251,3,FALSE),"")</f>
        <v>AR</v>
      </c>
      <c r="E1915" t="str">
        <f>IFERROR(VLOOKUP(B1915,Players!$A$2:$E$251,4,FALSE),"")</f>
        <v>DC</v>
      </c>
      <c r="F1915">
        <f>IFERROR(VLOOKUP(B1915,Players!$A$2:$E$251,5,FALSE),"")</f>
        <v>0</v>
      </c>
      <c r="H1915" t="s">
        <v>893</v>
      </c>
    </row>
    <row r="1916" spans="1:8" x14ac:dyDescent="0.2">
      <c r="A1916" t="s">
        <v>753</v>
      </c>
      <c r="B1916" t="s">
        <v>133</v>
      </c>
      <c r="C1916" t="str">
        <f>IFERROR(VLOOKUP(B1916,Players!$A$2:$E$251,2,FALSE),"")</f>
        <v>Tripurana Vijay</v>
      </c>
      <c r="D1916" t="str">
        <f>IFERROR(VLOOKUP(B1916,Players!$A$2:$E$251,3,FALSE),"")</f>
        <v>AR</v>
      </c>
      <c r="E1916" t="str">
        <f>IFERROR(VLOOKUP(B1916,Players!$A$2:$E$251,4,FALSE),"")</f>
        <v>DC</v>
      </c>
      <c r="F1916">
        <f>IFERROR(VLOOKUP(B1916,Players!$A$2:$E$251,5,FALSE),"")</f>
        <v>0</v>
      </c>
      <c r="H1916" t="s">
        <v>893</v>
      </c>
    </row>
    <row r="1917" spans="1:8" x14ac:dyDescent="0.2">
      <c r="A1917" t="s">
        <v>753</v>
      </c>
      <c r="B1917" t="s">
        <v>135</v>
      </c>
      <c r="C1917" t="str">
        <f>IFERROR(VLOOKUP(B1917,Players!$A$2:$E$251,2,FALSE),"")</f>
        <v>Madhav Tiwari</v>
      </c>
      <c r="D1917" t="str">
        <f>IFERROR(VLOOKUP(B1917,Players!$A$2:$E$251,3,FALSE),"")</f>
        <v>AR</v>
      </c>
      <c r="E1917" t="str">
        <f>IFERROR(VLOOKUP(B1917,Players!$A$2:$E$251,4,FALSE),"")</f>
        <v>DC</v>
      </c>
      <c r="F1917">
        <f>IFERROR(VLOOKUP(B1917,Players!$A$2:$E$251,5,FALSE),"")</f>
        <v>0</v>
      </c>
      <c r="H1917" t="s">
        <v>893</v>
      </c>
    </row>
    <row r="1918" spans="1:8" x14ac:dyDescent="0.2">
      <c r="A1918" t="s">
        <v>753</v>
      </c>
      <c r="B1918" t="s">
        <v>137</v>
      </c>
      <c r="C1918" t="str">
        <f>IFERROR(VLOOKUP(B1918,Players!$A$2:$E$251,2,FALSE),"")</f>
        <v>Nitish Rana</v>
      </c>
      <c r="D1918" t="str">
        <f>IFERROR(VLOOKUP(B1918,Players!$A$2:$E$251,3,FALSE),"")</f>
        <v>AR</v>
      </c>
      <c r="E1918" t="str">
        <f>IFERROR(VLOOKUP(B1918,Players!$A$2:$E$251,4,FALSE),"")</f>
        <v>DC</v>
      </c>
      <c r="F1918">
        <f>IFERROR(VLOOKUP(B1918,Players!$A$2:$E$251,5,FALSE),"")</f>
        <v>0</v>
      </c>
      <c r="H1918" t="s">
        <v>893</v>
      </c>
    </row>
    <row r="1919" spans="1:8" x14ac:dyDescent="0.2">
      <c r="A1919" t="s">
        <v>753</v>
      </c>
      <c r="B1919" t="s">
        <v>139</v>
      </c>
      <c r="C1919" t="str">
        <f>IFERROR(VLOOKUP(B1919,Players!$A$2:$E$251,2,FALSE),"")</f>
        <v>Mitchell Starc</v>
      </c>
      <c r="D1919" t="str">
        <f>IFERROR(VLOOKUP(B1919,Players!$A$2:$E$251,3,FALSE),"")</f>
        <v>BWL</v>
      </c>
      <c r="E1919" t="str">
        <f>IFERROR(VLOOKUP(B1919,Players!$A$2:$E$251,4,FALSE),"")</f>
        <v>DC</v>
      </c>
      <c r="F1919">
        <f>IFERROR(VLOOKUP(B1919,Players!$A$2:$E$251,5,FALSE),"")</f>
        <v>0</v>
      </c>
      <c r="H1919" t="s">
        <v>893</v>
      </c>
    </row>
    <row r="1920" spans="1:8" x14ac:dyDescent="0.2">
      <c r="A1920" t="s">
        <v>753</v>
      </c>
      <c r="B1920" t="s">
        <v>141</v>
      </c>
      <c r="C1920" t="str">
        <f>IFERROR(VLOOKUP(B1920,Players!$A$2:$E$251,2,FALSE),"")</f>
        <v>T. Natarajan</v>
      </c>
      <c r="D1920" t="str">
        <f>IFERROR(VLOOKUP(B1920,Players!$A$2:$E$251,3,FALSE),"")</f>
        <v>BWL</v>
      </c>
      <c r="E1920" t="str">
        <f>IFERROR(VLOOKUP(B1920,Players!$A$2:$E$251,4,FALSE),"")</f>
        <v>DC</v>
      </c>
      <c r="F1920">
        <f>IFERROR(VLOOKUP(B1920,Players!$A$2:$E$251,5,FALSE),"")</f>
        <v>0</v>
      </c>
      <c r="H1920" t="s">
        <v>893</v>
      </c>
    </row>
    <row r="1921" spans="1:8" x14ac:dyDescent="0.2">
      <c r="A1921" t="s">
        <v>753</v>
      </c>
      <c r="B1921" t="s">
        <v>143</v>
      </c>
      <c r="C1921" t="str">
        <f>IFERROR(VLOOKUP(B1921,Players!$A$2:$E$251,2,FALSE),"")</f>
        <v>Mukesh Kumar</v>
      </c>
      <c r="D1921" t="str">
        <f>IFERROR(VLOOKUP(B1921,Players!$A$2:$E$251,3,FALSE),"")</f>
        <v>BWL</v>
      </c>
      <c r="E1921" t="str">
        <f>IFERROR(VLOOKUP(B1921,Players!$A$2:$E$251,4,FALSE),"")</f>
        <v>DC</v>
      </c>
      <c r="F1921">
        <f>IFERROR(VLOOKUP(B1921,Players!$A$2:$E$251,5,FALSE),"")</f>
        <v>0</v>
      </c>
      <c r="H1921" t="s">
        <v>893</v>
      </c>
    </row>
    <row r="1922" spans="1:8" x14ac:dyDescent="0.2">
      <c r="A1922" t="s">
        <v>753</v>
      </c>
      <c r="B1922" t="s">
        <v>145</v>
      </c>
      <c r="C1922" t="str">
        <f>IFERROR(VLOOKUP(B1922,Players!$A$2:$E$251,2,FALSE),"")</f>
        <v>Dushmantha Chameera</v>
      </c>
      <c r="D1922" t="str">
        <f>IFERROR(VLOOKUP(B1922,Players!$A$2:$E$251,3,FALSE),"")</f>
        <v>BWL</v>
      </c>
      <c r="E1922" t="str">
        <f>IFERROR(VLOOKUP(B1922,Players!$A$2:$E$251,4,FALSE),"")</f>
        <v>DC</v>
      </c>
      <c r="F1922">
        <f>IFERROR(VLOOKUP(B1922,Players!$A$2:$E$251,5,FALSE),"")</f>
        <v>0</v>
      </c>
      <c r="H1922" t="s">
        <v>893</v>
      </c>
    </row>
    <row r="1923" spans="1:8" x14ac:dyDescent="0.2">
      <c r="A1923" t="s">
        <v>753</v>
      </c>
      <c r="B1923" t="s">
        <v>147</v>
      </c>
      <c r="C1923" t="str">
        <f>IFERROR(VLOOKUP(B1923,Players!$A$2:$E$251,2,FALSE),"")</f>
        <v>Auqib Nabi</v>
      </c>
      <c r="D1923" t="str">
        <f>IFERROR(VLOOKUP(B1923,Players!$A$2:$E$251,3,FALSE),"")</f>
        <v>BWL</v>
      </c>
      <c r="E1923" t="str">
        <f>IFERROR(VLOOKUP(B1923,Players!$A$2:$E$251,4,FALSE),"")</f>
        <v>DC</v>
      </c>
      <c r="F1923">
        <f>IFERROR(VLOOKUP(B1923,Players!$A$2:$E$251,5,FALSE),"")</f>
        <v>0</v>
      </c>
      <c r="H1923" t="s">
        <v>893</v>
      </c>
    </row>
    <row r="1924" spans="1:8" x14ac:dyDescent="0.2">
      <c r="A1924" t="s">
        <v>753</v>
      </c>
      <c r="B1924" t="s">
        <v>149</v>
      </c>
      <c r="C1924" t="str">
        <f>IFERROR(VLOOKUP(B1924,Players!$A$2:$E$251,2,FALSE),"")</f>
        <v>Lungisani Ngidi</v>
      </c>
      <c r="D1924" t="str">
        <f>IFERROR(VLOOKUP(B1924,Players!$A$2:$E$251,3,FALSE),"")</f>
        <v>BWL</v>
      </c>
      <c r="E1924" t="str">
        <f>IFERROR(VLOOKUP(B1924,Players!$A$2:$E$251,4,FALSE),"")</f>
        <v>DC</v>
      </c>
      <c r="F1924">
        <f>IFERROR(VLOOKUP(B1924,Players!$A$2:$E$251,5,FALSE),"")</f>
        <v>0</v>
      </c>
      <c r="H1924" t="s">
        <v>893</v>
      </c>
    </row>
    <row r="1925" spans="1:8" x14ac:dyDescent="0.2">
      <c r="A1925" t="s">
        <v>753</v>
      </c>
      <c r="B1925" t="s">
        <v>151</v>
      </c>
      <c r="C1925" t="str">
        <f>IFERROR(VLOOKUP(B1925,Players!$A$2:$E$251,2,FALSE),"")</f>
        <v>Kyle Jamieson</v>
      </c>
      <c r="D1925" t="str">
        <f>IFERROR(VLOOKUP(B1925,Players!$A$2:$E$251,3,FALSE),"")</f>
        <v>BWL</v>
      </c>
      <c r="E1925" t="str">
        <f>IFERROR(VLOOKUP(B1925,Players!$A$2:$E$251,4,FALSE),"")</f>
        <v>DC</v>
      </c>
      <c r="F1925">
        <f>IFERROR(VLOOKUP(B1925,Players!$A$2:$E$251,5,FALSE),"")</f>
        <v>0</v>
      </c>
      <c r="H1925" t="s">
        <v>893</v>
      </c>
    </row>
    <row r="1926" spans="1:8" x14ac:dyDescent="0.2">
      <c r="A1926" t="s">
        <v>753</v>
      </c>
      <c r="B1926" t="s">
        <v>153</v>
      </c>
      <c r="C1926" t="str">
        <f>IFERROR(VLOOKUP(B1926,Players!$A$2:$E$251,2,FALSE),"")</f>
        <v>Kuldeep Yadav</v>
      </c>
      <c r="D1926" t="str">
        <f>IFERROR(VLOOKUP(B1926,Players!$A$2:$E$251,3,FALSE),"")</f>
        <v>BWL</v>
      </c>
      <c r="E1926" t="str">
        <f>IFERROR(VLOOKUP(B1926,Players!$A$2:$E$251,4,FALSE),"")</f>
        <v>DC</v>
      </c>
      <c r="F1926">
        <f>IFERROR(VLOOKUP(B1926,Players!$A$2:$E$251,5,FALSE),"")</f>
        <v>0</v>
      </c>
      <c r="H1926" t="s">
        <v>893</v>
      </c>
    </row>
    <row r="1927" spans="1:8" x14ac:dyDescent="0.2">
      <c r="A1927" t="s">
        <v>753</v>
      </c>
      <c r="B1927" t="s">
        <v>467</v>
      </c>
      <c r="C1927" t="str">
        <f>IFERROR(VLOOKUP(B1927,Players!$A$2:$E$251,2,FALSE),"")</f>
        <v>Rajat Patidar</v>
      </c>
      <c r="D1927" t="str">
        <f>IFERROR(VLOOKUP(B1927,Players!$A$2:$E$251,3,FALSE),"")</f>
        <v>BAT</v>
      </c>
      <c r="E1927" t="str">
        <f>IFERROR(VLOOKUP(B1927,Players!$A$2:$E$251,4,FALSE),"")</f>
        <v>RCB</v>
      </c>
      <c r="F1927">
        <f>IFERROR(VLOOKUP(B1927,Players!$A$2:$E$251,5,FALSE),"")</f>
        <v>0</v>
      </c>
      <c r="H1927" t="s">
        <v>884</v>
      </c>
    </row>
    <row r="1928" spans="1:8" x14ac:dyDescent="0.2">
      <c r="A1928" t="s">
        <v>753</v>
      </c>
      <c r="B1928" t="s">
        <v>471</v>
      </c>
      <c r="C1928" t="str">
        <f>IFERROR(VLOOKUP(B1928,Players!$A$2:$E$251,2,FALSE),"")</f>
        <v>Devdutt Padikkal</v>
      </c>
      <c r="D1928" t="str">
        <f>IFERROR(VLOOKUP(B1928,Players!$A$2:$E$251,3,FALSE),"")</f>
        <v>BAT</v>
      </c>
      <c r="E1928" t="str">
        <f>IFERROR(VLOOKUP(B1928,Players!$A$2:$E$251,4,FALSE),"")</f>
        <v>RCB</v>
      </c>
      <c r="F1928">
        <f>IFERROR(VLOOKUP(B1928,Players!$A$2:$E$251,5,FALSE),"")</f>
        <v>0</v>
      </c>
      <c r="H1928" t="s">
        <v>884</v>
      </c>
    </row>
    <row r="1929" spans="1:8" x14ac:dyDescent="0.2">
      <c r="A1929" t="s">
        <v>753</v>
      </c>
      <c r="B1929" t="s">
        <v>473</v>
      </c>
      <c r="C1929" t="str">
        <f>IFERROR(VLOOKUP(B1929,Players!$A$2:$E$251,2,FALSE),"")</f>
        <v>Virat Kohli</v>
      </c>
      <c r="D1929" t="str">
        <f>IFERROR(VLOOKUP(B1929,Players!$A$2:$E$251,3,FALSE),"")</f>
        <v>BAT</v>
      </c>
      <c r="E1929" t="str">
        <f>IFERROR(VLOOKUP(B1929,Players!$A$2:$E$251,4,FALSE),"")</f>
        <v>RCB</v>
      </c>
      <c r="F1929">
        <f>IFERROR(VLOOKUP(B1929,Players!$A$2:$E$251,5,FALSE),"")</f>
        <v>0</v>
      </c>
      <c r="H1929" t="s">
        <v>884</v>
      </c>
    </row>
    <row r="1930" spans="1:8" x14ac:dyDescent="0.2">
      <c r="A1930" t="s">
        <v>753</v>
      </c>
      <c r="B1930" t="s">
        <v>475</v>
      </c>
      <c r="C1930" t="str">
        <f>IFERROR(VLOOKUP(B1930,Players!$A$2:$E$251,2,FALSE),"")</f>
        <v>Phil Salt</v>
      </c>
      <c r="D1930" t="str">
        <f>IFERROR(VLOOKUP(B1930,Players!$A$2:$E$251,3,FALSE),"")</f>
        <v>WK</v>
      </c>
      <c r="E1930" t="str">
        <f>IFERROR(VLOOKUP(B1930,Players!$A$2:$E$251,4,FALSE),"")</f>
        <v>RCB</v>
      </c>
      <c r="F1930">
        <f>IFERROR(VLOOKUP(B1930,Players!$A$2:$E$251,5,FALSE),"")</f>
        <v>0</v>
      </c>
      <c r="H1930" t="s">
        <v>884</v>
      </c>
    </row>
    <row r="1931" spans="1:8" x14ac:dyDescent="0.2">
      <c r="A1931" t="s">
        <v>753</v>
      </c>
      <c r="B1931" t="s">
        <v>477</v>
      </c>
      <c r="C1931" t="str">
        <f>IFERROR(VLOOKUP(B1931,Players!$A$2:$E$251,2,FALSE),"")</f>
        <v>Jitesh Sharma</v>
      </c>
      <c r="D1931" t="str">
        <f>IFERROR(VLOOKUP(B1931,Players!$A$2:$E$251,3,FALSE),"")</f>
        <v>WK</v>
      </c>
      <c r="E1931" t="str">
        <f>IFERROR(VLOOKUP(B1931,Players!$A$2:$E$251,4,FALSE),"")</f>
        <v>RCB</v>
      </c>
      <c r="F1931">
        <f>IFERROR(VLOOKUP(B1931,Players!$A$2:$E$251,5,FALSE),"")</f>
        <v>0</v>
      </c>
      <c r="H1931" t="s">
        <v>884</v>
      </c>
    </row>
    <row r="1932" spans="1:8" x14ac:dyDescent="0.2">
      <c r="A1932" t="s">
        <v>753</v>
      </c>
      <c r="B1932" t="s">
        <v>479</v>
      </c>
      <c r="C1932" t="str">
        <f>IFERROR(VLOOKUP(B1932,Players!$A$2:$E$251,2,FALSE),"")</f>
        <v>Jordan Cox</v>
      </c>
      <c r="D1932" t="str">
        <f>IFERROR(VLOOKUP(B1932,Players!$A$2:$E$251,3,FALSE),"")</f>
        <v>WK</v>
      </c>
      <c r="E1932" t="str">
        <f>IFERROR(VLOOKUP(B1932,Players!$A$2:$E$251,4,FALSE),"")</f>
        <v>RCB</v>
      </c>
      <c r="F1932">
        <f>IFERROR(VLOOKUP(B1932,Players!$A$2:$E$251,5,FALSE),"")</f>
        <v>0</v>
      </c>
      <c r="H1932" t="s">
        <v>884</v>
      </c>
    </row>
    <row r="1933" spans="1:8" x14ac:dyDescent="0.2">
      <c r="A1933" t="s">
        <v>753</v>
      </c>
      <c r="B1933" t="s">
        <v>481</v>
      </c>
      <c r="C1933" t="str">
        <f>IFERROR(VLOOKUP(B1933,Players!$A$2:$E$251,2,FALSE),"")</f>
        <v>Krunal Pandya</v>
      </c>
      <c r="D1933" t="str">
        <f>IFERROR(VLOOKUP(B1933,Players!$A$2:$E$251,3,FALSE),"")</f>
        <v>AR</v>
      </c>
      <c r="E1933" t="str">
        <f>IFERROR(VLOOKUP(B1933,Players!$A$2:$E$251,4,FALSE),"")</f>
        <v>RCB</v>
      </c>
      <c r="F1933">
        <f>IFERROR(VLOOKUP(B1933,Players!$A$2:$E$251,5,FALSE),"")</f>
        <v>0</v>
      </c>
      <c r="H1933" t="s">
        <v>884</v>
      </c>
    </row>
    <row r="1934" spans="1:8" x14ac:dyDescent="0.2">
      <c r="A1934" t="s">
        <v>753</v>
      </c>
      <c r="B1934" t="s">
        <v>483</v>
      </c>
      <c r="C1934" t="str">
        <f>IFERROR(VLOOKUP(B1934,Players!$A$2:$E$251,2,FALSE),"")</f>
        <v>Swapnil Singh</v>
      </c>
      <c r="D1934" t="str">
        <f>IFERROR(VLOOKUP(B1934,Players!$A$2:$E$251,3,FALSE),"")</f>
        <v>AR</v>
      </c>
      <c r="E1934" t="str">
        <f>IFERROR(VLOOKUP(B1934,Players!$A$2:$E$251,4,FALSE),"")</f>
        <v>RCB</v>
      </c>
      <c r="F1934">
        <f>IFERROR(VLOOKUP(B1934,Players!$A$2:$E$251,5,FALSE),"")</f>
        <v>0</v>
      </c>
      <c r="H1934" t="s">
        <v>884</v>
      </c>
    </row>
    <row r="1935" spans="1:8" x14ac:dyDescent="0.2">
      <c r="A1935" t="s">
        <v>753</v>
      </c>
      <c r="B1935" t="s">
        <v>485</v>
      </c>
      <c r="C1935" t="str">
        <f>IFERROR(VLOOKUP(B1935,Players!$A$2:$E$251,2,FALSE),"")</f>
        <v>Tim David</v>
      </c>
      <c r="D1935" t="str">
        <f>IFERROR(VLOOKUP(B1935,Players!$A$2:$E$251,3,FALSE),"")</f>
        <v>AR</v>
      </c>
      <c r="E1935" t="str">
        <f>IFERROR(VLOOKUP(B1935,Players!$A$2:$E$251,4,FALSE),"")</f>
        <v>RCB</v>
      </c>
      <c r="F1935">
        <f>IFERROR(VLOOKUP(B1935,Players!$A$2:$E$251,5,FALSE),"")</f>
        <v>0</v>
      </c>
      <c r="H1935" t="s">
        <v>884</v>
      </c>
    </row>
    <row r="1936" spans="1:8" x14ac:dyDescent="0.2">
      <c r="A1936" t="s">
        <v>753</v>
      </c>
      <c r="B1936" t="s">
        <v>487</v>
      </c>
      <c r="C1936" t="str">
        <f>IFERROR(VLOOKUP(B1936,Players!$A$2:$E$251,2,FALSE),"")</f>
        <v>Romario Shepherd</v>
      </c>
      <c r="D1936" t="str">
        <f>IFERROR(VLOOKUP(B1936,Players!$A$2:$E$251,3,FALSE),"")</f>
        <v>AR</v>
      </c>
      <c r="E1936" t="str">
        <f>IFERROR(VLOOKUP(B1936,Players!$A$2:$E$251,4,FALSE),"")</f>
        <v>RCB</v>
      </c>
      <c r="F1936">
        <f>IFERROR(VLOOKUP(B1936,Players!$A$2:$E$251,5,FALSE),"")</f>
        <v>0</v>
      </c>
      <c r="H1936" t="s">
        <v>884</v>
      </c>
    </row>
    <row r="1937" spans="1:8" x14ac:dyDescent="0.2">
      <c r="A1937" t="s">
        <v>753</v>
      </c>
      <c r="B1937" t="s">
        <v>489</v>
      </c>
      <c r="C1937" t="str">
        <f>IFERROR(VLOOKUP(B1937,Players!$A$2:$E$251,2,FALSE),"")</f>
        <v>Jacob Bethell</v>
      </c>
      <c r="D1937" t="str">
        <f>IFERROR(VLOOKUP(B1937,Players!$A$2:$E$251,3,FALSE),"")</f>
        <v>AR</v>
      </c>
      <c r="E1937" t="str">
        <f>IFERROR(VLOOKUP(B1937,Players!$A$2:$E$251,4,FALSE),"")</f>
        <v>RCB</v>
      </c>
      <c r="F1937">
        <f>IFERROR(VLOOKUP(B1937,Players!$A$2:$E$251,5,FALSE),"")</f>
        <v>0</v>
      </c>
      <c r="H1937" t="s">
        <v>884</v>
      </c>
    </row>
    <row r="1938" spans="1:8" x14ac:dyDescent="0.2">
      <c r="A1938" t="s">
        <v>753</v>
      </c>
      <c r="B1938" t="s">
        <v>491</v>
      </c>
      <c r="C1938" t="str">
        <f>IFERROR(VLOOKUP(B1938,Players!$A$2:$E$251,2,FALSE),"")</f>
        <v>Venkatesh Iyer</v>
      </c>
      <c r="D1938" t="str">
        <f>IFERROR(VLOOKUP(B1938,Players!$A$2:$E$251,3,FALSE),"")</f>
        <v>AR</v>
      </c>
      <c r="E1938" t="str">
        <f>IFERROR(VLOOKUP(B1938,Players!$A$2:$E$251,4,FALSE),"")</f>
        <v>RCB</v>
      </c>
      <c r="F1938">
        <f>IFERROR(VLOOKUP(B1938,Players!$A$2:$E$251,5,FALSE),"")</f>
        <v>0</v>
      </c>
      <c r="H1938" t="s">
        <v>884</v>
      </c>
    </row>
    <row r="1939" spans="1:8" x14ac:dyDescent="0.2">
      <c r="A1939" t="s">
        <v>753</v>
      </c>
      <c r="B1939" t="s">
        <v>493</v>
      </c>
      <c r="C1939" t="str">
        <f>IFERROR(VLOOKUP(B1939,Players!$A$2:$E$251,2,FALSE),"")</f>
        <v>Satvik Deswal</v>
      </c>
      <c r="D1939" t="str">
        <f>IFERROR(VLOOKUP(B1939,Players!$A$2:$E$251,3,FALSE),"")</f>
        <v>AR</v>
      </c>
      <c r="E1939" t="str">
        <f>IFERROR(VLOOKUP(B1939,Players!$A$2:$E$251,4,FALSE),"")</f>
        <v>RCB</v>
      </c>
      <c r="F1939">
        <f>IFERROR(VLOOKUP(B1939,Players!$A$2:$E$251,5,FALSE),"")</f>
        <v>0</v>
      </c>
      <c r="H1939" t="s">
        <v>884</v>
      </c>
    </row>
    <row r="1940" spans="1:8" x14ac:dyDescent="0.2">
      <c r="A1940" t="s">
        <v>753</v>
      </c>
      <c r="B1940" t="s">
        <v>495</v>
      </c>
      <c r="C1940" t="str">
        <f>IFERROR(VLOOKUP(B1940,Players!$A$2:$E$251,2,FALSE),"")</f>
        <v>Mangesh Yadav</v>
      </c>
      <c r="D1940" t="str">
        <f>IFERROR(VLOOKUP(B1940,Players!$A$2:$E$251,3,FALSE),"")</f>
        <v>AR</v>
      </c>
      <c r="E1940" t="str">
        <f>IFERROR(VLOOKUP(B1940,Players!$A$2:$E$251,4,FALSE),"")</f>
        <v>RCB</v>
      </c>
      <c r="F1940">
        <f>IFERROR(VLOOKUP(B1940,Players!$A$2:$E$251,5,FALSE),"")</f>
        <v>0</v>
      </c>
      <c r="H1940" t="s">
        <v>884</v>
      </c>
    </row>
    <row r="1941" spans="1:8" x14ac:dyDescent="0.2">
      <c r="A1941" t="s">
        <v>753</v>
      </c>
      <c r="B1941" t="s">
        <v>497</v>
      </c>
      <c r="C1941" t="str">
        <f>IFERROR(VLOOKUP(B1941,Players!$A$2:$E$251,2,FALSE),"")</f>
        <v>Vicky Ostwal</v>
      </c>
      <c r="D1941" t="str">
        <f>IFERROR(VLOOKUP(B1941,Players!$A$2:$E$251,3,FALSE),"")</f>
        <v>AR</v>
      </c>
      <c r="E1941" t="str">
        <f>IFERROR(VLOOKUP(B1941,Players!$A$2:$E$251,4,FALSE),"")</f>
        <v>RCB</v>
      </c>
      <c r="F1941">
        <f>IFERROR(VLOOKUP(B1941,Players!$A$2:$E$251,5,FALSE),"")</f>
        <v>0</v>
      </c>
      <c r="H1941" t="s">
        <v>884</v>
      </c>
    </row>
    <row r="1942" spans="1:8" x14ac:dyDescent="0.2">
      <c r="A1942" t="s">
        <v>753</v>
      </c>
      <c r="B1942" t="s">
        <v>499</v>
      </c>
      <c r="C1942" t="str">
        <f>IFERROR(VLOOKUP(B1942,Players!$A$2:$E$251,2,FALSE),"")</f>
        <v>Vihaan Malhotra</v>
      </c>
      <c r="D1942" t="str">
        <f>IFERROR(VLOOKUP(B1942,Players!$A$2:$E$251,3,FALSE),"")</f>
        <v>AR</v>
      </c>
      <c r="E1942" t="str">
        <f>IFERROR(VLOOKUP(B1942,Players!$A$2:$E$251,4,FALSE),"")</f>
        <v>RCB</v>
      </c>
      <c r="F1942">
        <f>IFERROR(VLOOKUP(B1942,Players!$A$2:$E$251,5,FALSE),"")</f>
        <v>0</v>
      </c>
      <c r="H1942" t="s">
        <v>884</v>
      </c>
    </row>
    <row r="1943" spans="1:8" x14ac:dyDescent="0.2">
      <c r="A1943" t="s">
        <v>753</v>
      </c>
      <c r="B1943" t="s">
        <v>501</v>
      </c>
      <c r="C1943" t="str">
        <f>IFERROR(VLOOKUP(B1943,Players!$A$2:$E$251,2,FALSE),"")</f>
        <v>Kanishk Chouhan</v>
      </c>
      <c r="D1943" t="str">
        <f>IFERROR(VLOOKUP(B1943,Players!$A$2:$E$251,3,FALSE),"")</f>
        <v>AR</v>
      </c>
      <c r="E1943" t="str">
        <f>IFERROR(VLOOKUP(B1943,Players!$A$2:$E$251,4,FALSE),"")</f>
        <v>RCB</v>
      </c>
      <c r="F1943">
        <f>IFERROR(VLOOKUP(B1943,Players!$A$2:$E$251,5,FALSE),"")</f>
        <v>0</v>
      </c>
      <c r="H1943" t="s">
        <v>884</v>
      </c>
    </row>
    <row r="1944" spans="1:8" x14ac:dyDescent="0.2">
      <c r="A1944" t="s">
        <v>753</v>
      </c>
      <c r="B1944" t="s">
        <v>503</v>
      </c>
      <c r="C1944" t="str">
        <f>IFERROR(VLOOKUP(B1944,Players!$A$2:$E$251,2,FALSE),"")</f>
        <v>Josh Hazlewood</v>
      </c>
      <c r="D1944" t="str">
        <f>IFERROR(VLOOKUP(B1944,Players!$A$2:$E$251,3,FALSE),"")</f>
        <v>BWL</v>
      </c>
      <c r="E1944" t="str">
        <f>IFERROR(VLOOKUP(B1944,Players!$A$2:$E$251,4,FALSE),"")</f>
        <v>RCB</v>
      </c>
      <c r="F1944">
        <f>IFERROR(VLOOKUP(B1944,Players!$A$2:$E$251,5,FALSE),"")</f>
        <v>0</v>
      </c>
      <c r="H1944" t="s">
        <v>884</v>
      </c>
    </row>
    <row r="1945" spans="1:8" x14ac:dyDescent="0.2">
      <c r="A1945" t="s">
        <v>753</v>
      </c>
      <c r="B1945" t="s">
        <v>505</v>
      </c>
      <c r="C1945" t="str">
        <f>IFERROR(VLOOKUP(B1945,Players!$A$2:$E$251,2,FALSE),"")</f>
        <v>Rasikh Dar</v>
      </c>
      <c r="D1945" t="str">
        <f>IFERROR(VLOOKUP(B1945,Players!$A$2:$E$251,3,FALSE),"")</f>
        <v>BWL</v>
      </c>
      <c r="E1945" t="str">
        <f>IFERROR(VLOOKUP(B1945,Players!$A$2:$E$251,4,FALSE),"")</f>
        <v>RCB</v>
      </c>
      <c r="F1945">
        <f>IFERROR(VLOOKUP(B1945,Players!$A$2:$E$251,5,FALSE),"")</f>
        <v>0</v>
      </c>
      <c r="H1945" t="s">
        <v>884</v>
      </c>
    </row>
    <row r="1946" spans="1:8" x14ac:dyDescent="0.2">
      <c r="A1946" t="s">
        <v>753</v>
      </c>
      <c r="B1946" t="s">
        <v>507</v>
      </c>
      <c r="C1946" t="str">
        <f>IFERROR(VLOOKUP(B1946,Players!$A$2:$E$251,2,FALSE),"")</f>
        <v>Suyash Sharma</v>
      </c>
      <c r="D1946" t="str">
        <f>IFERROR(VLOOKUP(B1946,Players!$A$2:$E$251,3,FALSE),"")</f>
        <v>BWL</v>
      </c>
      <c r="E1946" t="str">
        <f>IFERROR(VLOOKUP(B1946,Players!$A$2:$E$251,4,FALSE),"")</f>
        <v>RCB</v>
      </c>
      <c r="F1946">
        <f>IFERROR(VLOOKUP(B1946,Players!$A$2:$E$251,5,FALSE),"")</f>
        <v>0</v>
      </c>
      <c r="H1946" t="s">
        <v>884</v>
      </c>
    </row>
    <row r="1947" spans="1:8" x14ac:dyDescent="0.2">
      <c r="A1947" t="s">
        <v>753</v>
      </c>
      <c r="B1947" t="s">
        <v>509</v>
      </c>
      <c r="C1947" t="str">
        <f>IFERROR(VLOOKUP(B1947,Players!$A$2:$E$251,2,FALSE),"")</f>
        <v>Bhuvneshwar Kumar</v>
      </c>
      <c r="D1947" t="str">
        <f>IFERROR(VLOOKUP(B1947,Players!$A$2:$E$251,3,FALSE),"")</f>
        <v>BWL</v>
      </c>
      <c r="E1947" t="str">
        <f>IFERROR(VLOOKUP(B1947,Players!$A$2:$E$251,4,FALSE),"")</f>
        <v>RCB</v>
      </c>
      <c r="F1947">
        <f>IFERROR(VLOOKUP(B1947,Players!$A$2:$E$251,5,FALSE),"")</f>
        <v>0</v>
      </c>
      <c r="H1947" t="s">
        <v>884</v>
      </c>
    </row>
    <row r="1948" spans="1:8" x14ac:dyDescent="0.2">
      <c r="A1948" t="s">
        <v>753</v>
      </c>
      <c r="B1948" t="s">
        <v>511</v>
      </c>
      <c r="C1948" t="str">
        <f>IFERROR(VLOOKUP(B1948,Players!$A$2:$E$251,2,FALSE),"")</f>
        <v>Nuwan Thushara</v>
      </c>
      <c r="D1948" t="str">
        <f>IFERROR(VLOOKUP(B1948,Players!$A$2:$E$251,3,FALSE),"")</f>
        <v>BWL</v>
      </c>
      <c r="E1948" t="str">
        <f>IFERROR(VLOOKUP(B1948,Players!$A$2:$E$251,4,FALSE),"")</f>
        <v>RCB</v>
      </c>
      <c r="F1948">
        <f>IFERROR(VLOOKUP(B1948,Players!$A$2:$E$251,5,FALSE),"")</f>
        <v>0</v>
      </c>
      <c r="H1948" t="s">
        <v>884</v>
      </c>
    </row>
    <row r="1949" spans="1:8" x14ac:dyDescent="0.2">
      <c r="A1949" t="s">
        <v>753</v>
      </c>
      <c r="B1949" t="s">
        <v>513</v>
      </c>
      <c r="C1949" t="str">
        <f>IFERROR(VLOOKUP(B1949,Players!$A$2:$E$251,2,FALSE),"")</f>
        <v>Abhinandan Singh</v>
      </c>
      <c r="D1949" t="str">
        <f>IFERROR(VLOOKUP(B1949,Players!$A$2:$E$251,3,FALSE),"")</f>
        <v>BWL</v>
      </c>
      <c r="E1949" t="str">
        <f>IFERROR(VLOOKUP(B1949,Players!$A$2:$E$251,4,FALSE),"")</f>
        <v>RCB</v>
      </c>
      <c r="F1949">
        <f>IFERROR(VLOOKUP(B1949,Players!$A$2:$E$251,5,FALSE),"")</f>
        <v>0</v>
      </c>
      <c r="H1949" t="s">
        <v>884</v>
      </c>
    </row>
    <row r="1950" spans="1:8" x14ac:dyDescent="0.2">
      <c r="A1950" t="s">
        <v>753</v>
      </c>
      <c r="B1950" t="s">
        <v>515</v>
      </c>
      <c r="C1950" t="str">
        <f>IFERROR(VLOOKUP(B1950,Players!$A$2:$E$251,2,FALSE),"")</f>
        <v>Jacob Duffy</v>
      </c>
      <c r="D1950" t="str">
        <f>IFERROR(VLOOKUP(B1950,Players!$A$2:$E$251,3,FALSE),"")</f>
        <v>BWL</v>
      </c>
      <c r="E1950" t="str">
        <f>IFERROR(VLOOKUP(B1950,Players!$A$2:$E$251,4,FALSE),"")</f>
        <v>RCB</v>
      </c>
      <c r="F1950">
        <f>IFERROR(VLOOKUP(B1950,Players!$A$2:$E$251,5,FALSE),"")</f>
        <v>0</v>
      </c>
      <c r="H1950" t="s">
        <v>884</v>
      </c>
    </row>
    <row r="1951" spans="1:8" x14ac:dyDescent="0.2">
      <c r="A1951" t="s">
        <v>753</v>
      </c>
      <c r="B1951" t="s">
        <v>517</v>
      </c>
      <c r="C1951" t="str">
        <f>IFERROR(VLOOKUP(B1951,Players!$A$2:$E$251,2,FALSE),"")</f>
        <v>Yash Dayal</v>
      </c>
      <c r="D1951" t="str">
        <f>IFERROR(VLOOKUP(B1951,Players!$A$2:$E$251,3,FALSE),"")</f>
        <v>BWL</v>
      </c>
      <c r="E1951" t="str">
        <f>IFERROR(VLOOKUP(B1951,Players!$A$2:$E$251,4,FALSE),"")</f>
        <v>RCB</v>
      </c>
      <c r="F1951">
        <f>IFERROR(VLOOKUP(B1951,Players!$A$2:$E$251,5,FALSE),"")</f>
        <v>0</v>
      </c>
      <c r="H1951" t="s">
        <v>884</v>
      </c>
    </row>
    <row r="1952" spans="1:8" x14ac:dyDescent="0.2">
      <c r="A1952" t="s">
        <v>757</v>
      </c>
      <c r="B1952" t="s">
        <v>363</v>
      </c>
      <c r="C1952" t="str">
        <f>IFERROR(VLOOKUP(B1952,Players!$A$2:$E$251,2,FALSE),"")</f>
        <v>Shreyas Iyer</v>
      </c>
      <c r="D1952" t="str">
        <f>IFERROR(VLOOKUP(B1952,Players!$A$2:$E$251,3,FALSE),"")</f>
        <v>BAT</v>
      </c>
      <c r="E1952" t="str">
        <f>IFERROR(VLOOKUP(B1952,Players!$A$2:$E$251,4,FALSE),"")</f>
        <v>PBKS</v>
      </c>
      <c r="F1952">
        <f>IFERROR(VLOOKUP(B1952,Players!$A$2:$E$251,5,FALSE),"")</f>
        <v>0</v>
      </c>
      <c r="H1952" t="s">
        <v>890</v>
      </c>
    </row>
    <row r="1953" spans="1:8" x14ac:dyDescent="0.2">
      <c r="A1953" t="s">
        <v>757</v>
      </c>
      <c r="B1953" t="s">
        <v>367</v>
      </c>
      <c r="C1953" t="str">
        <f>IFERROR(VLOOKUP(B1953,Players!$A$2:$E$251,2,FALSE),"")</f>
        <v>Nehal Wadhera</v>
      </c>
      <c r="D1953" t="str">
        <f>IFERROR(VLOOKUP(B1953,Players!$A$2:$E$251,3,FALSE),"")</f>
        <v>BAT</v>
      </c>
      <c r="E1953" t="str">
        <f>IFERROR(VLOOKUP(B1953,Players!$A$2:$E$251,4,FALSE),"")</f>
        <v>PBKS</v>
      </c>
      <c r="F1953">
        <f>IFERROR(VLOOKUP(B1953,Players!$A$2:$E$251,5,FALSE),"")</f>
        <v>0</v>
      </c>
      <c r="H1953" t="s">
        <v>890</v>
      </c>
    </row>
    <row r="1954" spans="1:8" x14ac:dyDescent="0.2">
      <c r="A1954" t="s">
        <v>757</v>
      </c>
      <c r="B1954" t="s">
        <v>369</v>
      </c>
      <c r="C1954" t="str">
        <f>IFERROR(VLOOKUP(B1954,Players!$A$2:$E$251,2,FALSE),"")</f>
        <v>Vishnu Vinod</v>
      </c>
      <c r="D1954" t="str">
        <f>IFERROR(VLOOKUP(B1954,Players!$A$2:$E$251,3,FALSE),"")</f>
        <v>WK</v>
      </c>
      <c r="E1954" t="str">
        <f>IFERROR(VLOOKUP(B1954,Players!$A$2:$E$251,4,FALSE),"")</f>
        <v>PBKS</v>
      </c>
      <c r="F1954">
        <f>IFERROR(VLOOKUP(B1954,Players!$A$2:$E$251,5,FALSE),"")</f>
        <v>0</v>
      </c>
      <c r="H1954" t="s">
        <v>890</v>
      </c>
    </row>
    <row r="1955" spans="1:8" x14ac:dyDescent="0.2">
      <c r="A1955" t="s">
        <v>757</v>
      </c>
      <c r="B1955" t="s">
        <v>371</v>
      </c>
      <c r="C1955" t="str">
        <f>IFERROR(VLOOKUP(B1955,Players!$A$2:$E$251,2,FALSE),"")</f>
        <v>Harnoor Pannu</v>
      </c>
      <c r="D1955" t="str">
        <f>IFERROR(VLOOKUP(B1955,Players!$A$2:$E$251,3,FALSE),"")</f>
        <v>BAT</v>
      </c>
      <c r="E1955" t="str">
        <f>IFERROR(VLOOKUP(B1955,Players!$A$2:$E$251,4,FALSE),"")</f>
        <v>PBKS</v>
      </c>
      <c r="F1955">
        <f>IFERROR(VLOOKUP(B1955,Players!$A$2:$E$251,5,FALSE),"")</f>
        <v>0</v>
      </c>
      <c r="H1955" t="s">
        <v>890</v>
      </c>
    </row>
    <row r="1956" spans="1:8" x14ac:dyDescent="0.2">
      <c r="A1956" t="s">
        <v>757</v>
      </c>
      <c r="B1956" t="s">
        <v>373</v>
      </c>
      <c r="C1956" t="str">
        <f>IFERROR(VLOOKUP(B1956,Players!$A$2:$E$251,2,FALSE),"")</f>
        <v>Pyla Avinash</v>
      </c>
      <c r="D1956" t="str">
        <f>IFERROR(VLOOKUP(B1956,Players!$A$2:$E$251,3,FALSE),"")</f>
        <v>BAT</v>
      </c>
      <c r="E1956" t="str">
        <f>IFERROR(VLOOKUP(B1956,Players!$A$2:$E$251,4,FALSE),"")</f>
        <v>PBKS</v>
      </c>
      <c r="F1956">
        <f>IFERROR(VLOOKUP(B1956,Players!$A$2:$E$251,5,FALSE),"")</f>
        <v>0</v>
      </c>
      <c r="H1956" t="s">
        <v>890</v>
      </c>
    </row>
    <row r="1957" spans="1:8" x14ac:dyDescent="0.2">
      <c r="A1957" t="s">
        <v>757</v>
      </c>
      <c r="B1957" t="s">
        <v>375</v>
      </c>
      <c r="C1957" t="str">
        <f>IFERROR(VLOOKUP(B1957,Players!$A$2:$E$251,2,FALSE),"")</f>
        <v>Prabhsimran Singh</v>
      </c>
      <c r="D1957" t="str">
        <f>IFERROR(VLOOKUP(B1957,Players!$A$2:$E$251,3,FALSE),"")</f>
        <v>WK</v>
      </c>
      <c r="E1957" t="str">
        <f>IFERROR(VLOOKUP(B1957,Players!$A$2:$E$251,4,FALSE),"")</f>
        <v>PBKS</v>
      </c>
      <c r="F1957">
        <f>IFERROR(VLOOKUP(B1957,Players!$A$2:$E$251,5,FALSE),"")</f>
        <v>0</v>
      </c>
      <c r="H1957" t="s">
        <v>890</v>
      </c>
    </row>
    <row r="1958" spans="1:8" x14ac:dyDescent="0.2">
      <c r="A1958" t="s">
        <v>757</v>
      </c>
      <c r="B1958" t="s">
        <v>377</v>
      </c>
      <c r="C1958" t="str">
        <f>IFERROR(VLOOKUP(B1958,Players!$A$2:$E$251,2,FALSE),"")</f>
        <v>Shashank Singh</v>
      </c>
      <c r="D1958" t="str">
        <f>IFERROR(VLOOKUP(B1958,Players!$A$2:$E$251,3,FALSE),"")</f>
        <v>BAT</v>
      </c>
      <c r="E1958" t="str">
        <f>IFERROR(VLOOKUP(B1958,Players!$A$2:$E$251,4,FALSE),"")</f>
        <v>PBKS</v>
      </c>
      <c r="F1958">
        <f>IFERROR(VLOOKUP(B1958,Players!$A$2:$E$251,5,FALSE),"")</f>
        <v>0</v>
      </c>
      <c r="H1958" t="s">
        <v>890</v>
      </c>
    </row>
    <row r="1959" spans="1:8" x14ac:dyDescent="0.2">
      <c r="A1959" t="s">
        <v>757</v>
      </c>
      <c r="B1959" t="s">
        <v>379</v>
      </c>
      <c r="C1959" t="str">
        <f>IFERROR(VLOOKUP(B1959,Players!$A$2:$E$251,2,FALSE),"")</f>
        <v>Marcus Stoinis</v>
      </c>
      <c r="D1959" t="str">
        <f>IFERROR(VLOOKUP(B1959,Players!$A$2:$E$251,3,FALSE),"")</f>
        <v>AR</v>
      </c>
      <c r="E1959" t="str">
        <f>IFERROR(VLOOKUP(B1959,Players!$A$2:$E$251,4,FALSE),"")</f>
        <v>PBKS</v>
      </c>
      <c r="F1959">
        <f>IFERROR(VLOOKUP(B1959,Players!$A$2:$E$251,5,FALSE),"")</f>
        <v>0</v>
      </c>
      <c r="H1959" t="s">
        <v>890</v>
      </c>
    </row>
    <row r="1960" spans="1:8" x14ac:dyDescent="0.2">
      <c r="A1960" t="s">
        <v>757</v>
      </c>
      <c r="B1960" t="s">
        <v>381</v>
      </c>
      <c r="C1960" t="str">
        <f>IFERROR(VLOOKUP(B1960,Players!$A$2:$E$251,2,FALSE),"")</f>
        <v>Harpreet Brar</v>
      </c>
      <c r="D1960" t="str">
        <f>IFERROR(VLOOKUP(B1960,Players!$A$2:$E$251,3,FALSE),"")</f>
        <v>AR</v>
      </c>
      <c r="E1960" t="str">
        <f>IFERROR(VLOOKUP(B1960,Players!$A$2:$E$251,4,FALSE),"")</f>
        <v>PBKS</v>
      </c>
      <c r="F1960">
        <f>IFERROR(VLOOKUP(B1960,Players!$A$2:$E$251,5,FALSE),"")</f>
        <v>0</v>
      </c>
      <c r="H1960" t="s">
        <v>890</v>
      </c>
    </row>
    <row r="1961" spans="1:8" x14ac:dyDescent="0.2">
      <c r="A1961" t="s">
        <v>757</v>
      </c>
      <c r="B1961" t="s">
        <v>383</v>
      </c>
      <c r="C1961" t="str">
        <f>IFERROR(VLOOKUP(B1961,Players!$A$2:$E$251,2,FALSE),"")</f>
        <v>Marco Jansen</v>
      </c>
      <c r="D1961" t="str">
        <f>IFERROR(VLOOKUP(B1961,Players!$A$2:$E$251,3,FALSE),"")</f>
        <v>AR</v>
      </c>
      <c r="E1961" t="str">
        <f>IFERROR(VLOOKUP(B1961,Players!$A$2:$E$251,4,FALSE),"")</f>
        <v>PBKS</v>
      </c>
      <c r="F1961">
        <f>IFERROR(VLOOKUP(B1961,Players!$A$2:$E$251,5,FALSE),"")</f>
        <v>0</v>
      </c>
      <c r="H1961" t="s">
        <v>890</v>
      </c>
    </row>
    <row r="1962" spans="1:8" x14ac:dyDescent="0.2">
      <c r="A1962" t="s">
        <v>757</v>
      </c>
      <c r="B1962" t="s">
        <v>385</v>
      </c>
      <c r="C1962" t="str">
        <f>IFERROR(VLOOKUP(B1962,Players!$A$2:$E$251,2,FALSE),"")</f>
        <v>Azmatullah Omarzai</v>
      </c>
      <c r="D1962" t="str">
        <f>IFERROR(VLOOKUP(B1962,Players!$A$2:$E$251,3,FALSE),"")</f>
        <v>AR</v>
      </c>
      <c r="E1962" t="str">
        <f>IFERROR(VLOOKUP(B1962,Players!$A$2:$E$251,4,FALSE),"")</f>
        <v>PBKS</v>
      </c>
      <c r="F1962">
        <f>IFERROR(VLOOKUP(B1962,Players!$A$2:$E$251,5,FALSE),"")</f>
        <v>0</v>
      </c>
      <c r="H1962" t="s">
        <v>890</v>
      </c>
    </row>
    <row r="1963" spans="1:8" x14ac:dyDescent="0.2">
      <c r="A1963" t="s">
        <v>757</v>
      </c>
      <c r="B1963" t="s">
        <v>387</v>
      </c>
      <c r="C1963" t="str">
        <f>IFERROR(VLOOKUP(B1963,Players!$A$2:$E$251,2,FALSE),"")</f>
        <v>Priyansh Arya</v>
      </c>
      <c r="D1963" t="str">
        <f>IFERROR(VLOOKUP(B1963,Players!$A$2:$E$251,3,FALSE),"")</f>
        <v>AR</v>
      </c>
      <c r="E1963" t="str">
        <f>IFERROR(VLOOKUP(B1963,Players!$A$2:$E$251,4,FALSE),"")</f>
        <v>PBKS</v>
      </c>
      <c r="F1963">
        <f>IFERROR(VLOOKUP(B1963,Players!$A$2:$E$251,5,FALSE),"")</f>
        <v>0</v>
      </c>
      <c r="H1963" t="s">
        <v>890</v>
      </c>
    </row>
    <row r="1964" spans="1:8" x14ac:dyDescent="0.2">
      <c r="A1964" t="s">
        <v>757</v>
      </c>
      <c r="B1964" t="s">
        <v>389</v>
      </c>
      <c r="C1964" t="str">
        <f>IFERROR(VLOOKUP(B1964,Players!$A$2:$E$251,2,FALSE),"")</f>
        <v>Musheer Khan</v>
      </c>
      <c r="D1964" t="str">
        <f>IFERROR(VLOOKUP(B1964,Players!$A$2:$E$251,3,FALSE),"")</f>
        <v>AR</v>
      </c>
      <c r="E1964" t="str">
        <f>IFERROR(VLOOKUP(B1964,Players!$A$2:$E$251,4,FALSE),"")</f>
        <v>PBKS</v>
      </c>
      <c r="F1964">
        <f>IFERROR(VLOOKUP(B1964,Players!$A$2:$E$251,5,FALSE),"")</f>
        <v>0</v>
      </c>
      <c r="H1964" t="s">
        <v>890</v>
      </c>
    </row>
    <row r="1965" spans="1:8" x14ac:dyDescent="0.2">
      <c r="A1965" t="s">
        <v>757</v>
      </c>
      <c r="B1965" t="s">
        <v>391</v>
      </c>
      <c r="C1965" t="str">
        <f>IFERROR(VLOOKUP(B1965,Players!$A$2:$E$251,2,FALSE),"")</f>
        <v>Suryansh Shedge</v>
      </c>
      <c r="D1965" t="str">
        <f>IFERROR(VLOOKUP(B1965,Players!$A$2:$E$251,3,FALSE),"")</f>
        <v>AR</v>
      </c>
      <c r="E1965" t="str">
        <f>IFERROR(VLOOKUP(B1965,Players!$A$2:$E$251,4,FALSE),"")</f>
        <v>PBKS</v>
      </c>
      <c r="F1965">
        <f>IFERROR(VLOOKUP(B1965,Players!$A$2:$E$251,5,FALSE),"")</f>
        <v>0</v>
      </c>
      <c r="H1965" t="s">
        <v>890</v>
      </c>
    </row>
    <row r="1966" spans="1:8" x14ac:dyDescent="0.2">
      <c r="A1966" t="s">
        <v>757</v>
      </c>
      <c r="B1966" t="s">
        <v>393</v>
      </c>
      <c r="C1966" t="str">
        <f>IFERROR(VLOOKUP(B1966,Players!$A$2:$E$251,2,FALSE),"")</f>
        <v>Mitch Owen</v>
      </c>
      <c r="D1966" t="str">
        <f>IFERROR(VLOOKUP(B1966,Players!$A$2:$E$251,3,FALSE),"")</f>
        <v>AR</v>
      </c>
      <c r="E1966" t="str">
        <f>IFERROR(VLOOKUP(B1966,Players!$A$2:$E$251,4,FALSE),"")</f>
        <v>PBKS</v>
      </c>
      <c r="F1966">
        <f>IFERROR(VLOOKUP(B1966,Players!$A$2:$E$251,5,FALSE),"")</f>
        <v>0</v>
      </c>
      <c r="H1966" t="s">
        <v>890</v>
      </c>
    </row>
    <row r="1967" spans="1:8" x14ac:dyDescent="0.2">
      <c r="A1967" t="s">
        <v>757</v>
      </c>
      <c r="B1967" t="s">
        <v>395</v>
      </c>
      <c r="C1967" t="str">
        <f>IFERROR(VLOOKUP(B1967,Players!$A$2:$E$251,2,FALSE),"")</f>
        <v>Cooper Connolly</v>
      </c>
      <c r="D1967" t="str">
        <f>IFERROR(VLOOKUP(B1967,Players!$A$2:$E$251,3,FALSE),"")</f>
        <v>AR</v>
      </c>
      <c r="E1967" t="str">
        <f>IFERROR(VLOOKUP(B1967,Players!$A$2:$E$251,4,FALSE),"")</f>
        <v>PBKS</v>
      </c>
      <c r="F1967">
        <f>IFERROR(VLOOKUP(B1967,Players!$A$2:$E$251,5,FALSE),"")</f>
        <v>0</v>
      </c>
      <c r="H1967" t="s">
        <v>890</v>
      </c>
    </row>
    <row r="1968" spans="1:8" x14ac:dyDescent="0.2">
      <c r="A1968" t="s">
        <v>757</v>
      </c>
      <c r="B1968" t="s">
        <v>397</v>
      </c>
      <c r="C1968" t="str">
        <f>IFERROR(VLOOKUP(B1968,Players!$A$2:$E$251,2,FALSE),"")</f>
        <v>Ben Dwarshuis</v>
      </c>
      <c r="D1968" t="str">
        <f>IFERROR(VLOOKUP(B1968,Players!$A$2:$E$251,3,FALSE),"")</f>
        <v>AR</v>
      </c>
      <c r="E1968" t="str">
        <f>IFERROR(VLOOKUP(B1968,Players!$A$2:$E$251,4,FALSE),"")</f>
        <v>PBKS</v>
      </c>
      <c r="F1968">
        <f>IFERROR(VLOOKUP(B1968,Players!$A$2:$E$251,5,FALSE),"")</f>
        <v>0</v>
      </c>
      <c r="H1968" t="s">
        <v>890</v>
      </c>
    </row>
    <row r="1969" spans="1:8" x14ac:dyDescent="0.2">
      <c r="A1969" t="s">
        <v>757</v>
      </c>
      <c r="B1969" t="s">
        <v>399</v>
      </c>
      <c r="C1969" t="str">
        <f>IFERROR(VLOOKUP(B1969,Players!$A$2:$E$251,2,FALSE),"")</f>
        <v>Arshdeep Singh</v>
      </c>
      <c r="D1969" t="str">
        <f>IFERROR(VLOOKUP(B1969,Players!$A$2:$E$251,3,FALSE),"")</f>
        <v>BWL</v>
      </c>
      <c r="E1969" t="str">
        <f>IFERROR(VLOOKUP(B1969,Players!$A$2:$E$251,4,FALSE),"")</f>
        <v>PBKS</v>
      </c>
      <c r="F1969">
        <f>IFERROR(VLOOKUP(B1969,Players!$A$2:$E$251,5,FALSE),"")</f>
        <v>0</v>
      </c>
      <c r="H1969" t="s">
        <v>890</v>
      </c>
    </row>
    <row r="1970" spans="1:8" x14ac:dyDescent="0.2">
      <c r="A1970" t="s">
        <v>757</v>
      </c>
      <c r="B1970" t="s">
        <v>401</v>
      </c>
      <c r="C1970" t="str">
        <f>IFERROR(VLOOKUP(B1970,Players!$A$2:$E$251,2,FALSE),"")</f>
        <v>Yuzvendra Chahal</v>
      </c>
      <c r="D1970" t="str">
        <f>IFERROR(VLOOKUP(B1970,Players!$A$2:$E$251,3,FALSE),"")</f>
        <v>BWL</v>
      </c>
      <c r="E1970" t="str">
        <f>IFERROR(VLOOKUP(B1970,Players!$A$2:$E$251,4,FALSE),"")</f>
        <v>PBKS</v>
      </c>
      <c r="F1970">
        <f>IFERROR(VLOOKUP(B1970,Players!$A$2:$E$251,5,FALSE),"")</f>
        <v>0</v>
      </c>
      <c r="H1970" t="s">
        <v>890</v>
      </c>
    </row>
    <row r="1971" spans="1:8" x14ac:dyDescent="0.2">
      <c r="A1971" t="s">
        <v>757</v>
      </c>
      <c r="B1971" t="s">
        <v>403</v>
      </c>
      <c r="C1971" t="str">
        <f>IFERROR(VLOOKUP(B1971,Players!$A$2:$E$251,2,FALSE),"")</f>
        <v>Vyshak Vijaykumar</v>
      </c>
      <c r="D1971" t="str">
        <f>IFERROR(VLOOKUP(B1971,Players!$A$2:$E$251,3,FALSE),"")</f>
        <v>BWL</v>
      </c>
      <c r="E1971" t="str">
        <f>IFERROR(VLOOKUP(B1971,Players!$A$2:$E$251,4,FALSE),"")</f>
        <v>PBKS</v>
      </c>
      <c r="F1971">
        <f>IFERROR(VLOOKUP(B1971,Players!$A$2:$E$251,5,FALSE),"")</f>
        <v>0</v>
      </c>
      <c r="H1971" t="s">
        <v>890</v>
      </c>
    </row>
    <row r="1972" spans="1:8" x14ac:dyDescent="0.2">
      <c r="A1972" t="s">
        <v>757</v>
      </c>
      <c r="B1972" t="s">
        <v>405</v>
      </c>
      <c r="C1972" t="str">
        <f>IFERROR(VLOOKUP(B1972,Players!$A$2:$E$251,2,FALSE),"")</f>
        <v>Yash Thakur</v>
      </c>
      <c r="D1972" t="str">
        <f>IFERROR(VLOOKUP(B1972,Players!$A$2:$E$251,3,FALSE),"")</f>
        <v>BWL</v>
      </c>
      <c r="E1972" t="str">
        <f>IFERROR(VLOOKUP(B1972,Players!$A$2:$E$251,4,FALSE),"")</f>
        <v>PBKS</v>
      </c>
      <c r="F1972">
        <f>IFERROR(VLOOKUP(B1972,Players!$A$2:$E$251,5,FALSE),"")</f>
        <v>0</v>
      </c>
      <c r="H1972" t="s">
        <v>890</v>
      </c>
    </row>
    <row r="1973" spans="1:8" x14ac:dyDescent="0.2">
      <c r="A1973" t="s">
        <v>757</v>
      </c>
      <c r="B1973" t="s">
        <v>407</v>
      </c>
      <c r="C1973" t="str">
        <f>IFERROR(VLOOKUP(B1973,Players!$A$2:$E$251,2,FALSE),"")</f>
        <v>Xavier Bartlett</v>
      </c>
      <c r="D1973" t="str">
        <f>IFERROR(VLOOKUP(B1973,Players!$A$2:$E$251,3,FALSE),"")</f>
        <v>BWL</v>
      </c>
      <c r="E1973" t="str">
        <f>IFERROR(VLOOKUP(B1973,Players!$A$2:$E$251,4,FALSE),"")</f>
        <v>PBKS</v>
      </c>
      <c r="F1973">
        <f>IFERROR(VLOOKUP(B1973,Players!$A$2:$E$251,5,FALSE),"")</f>
        <v>0</v>
      </c>
      <c r="H1973" t="s">
        <v>890</v>
      </c>
    </row>
    <row r="1974" spans="1:8" x14ac:dyDescent="0.2">
      <c r="A1974" t="s">
        <v>757</v>
      </c>
      <c r="B1974" t="s">
        <v>409</v>
      </c>
      <c r="C1974" t="str">
        <f>IFERROR(VLOOKUP(B1974,Players!$A$2:$E$251,2,FALSE),"")</f>
        <v>Pravin Dubey</v>
      </c>
      <c r="D1974" t="str">
        <f>IFERROR(VLOOKUP(B1974,Players!$A$2:$E$251,3,FALSE),"")</f>
        <v>BWL</v>
      </c>
      <c r="E1974" t="str">
        <f>IFERROR(VLOOKUP(B1974,Players!$A$2:$E$251,4,FALSE),"")</f>
        <v>PBKS</v>
      </c>
      <c r="F1974">
        <f>IFERROR(VLOOKUP(B1974,Players!$A$2:$E$251,5,FALSE),"")</f>
        <v>0</v>
      </c>
      <c r="H1974" t="s">
        <v>890</v>
      </c>
    </row>
    <row r="1975" spans="1:8" x14ac:dyDescent="0.2">
      <c r="A1975" t="s">
        <v>757</v>
      </c>
      <c r="B1975" t="s">
        <v>411</v>
      </c>
      <c r="C1975" t="str">
        <f>IFERROR(VLOOKUP(B1975,Players!$A$2:$E$251,2,FALSE),"")</f>
        <v>Vishal Nishad</v>
      </c>
      <c r="D1975" t="str">
        <f>IFERROR(VLOOKUP(B1975,Players!$A$2:$E$251,3,FALSE),"")</f>
        <v>BWL</v>
      </c>
      <c r="E1975" t="str">
        <f>IFERROR(VLOOKUP(B1975,Players!$A$2:$E$251,4,FALSE),"")</f>
        <v>PBKS</v>
      </c>
      <c r="F1975">
        <f>IFERROR(VLOOKUP(B1975,Players!$A$2:$E$251,5,FALSE),"")</f>
        <v>0</v>
      </c>
      <c r="H1975" t="s">
        <v>890</v>
      </c>
    </row>
    <row r="1976" spans="1:8" x14ac:dyDescent="0.2">
      <c r="A1976" t="s">
        <v>757</v>
      </c>
      <c r="B1976" t="s">
        <v>413</v>
      </c>
      <c r="C1976" t="str">
        <f>IFERROR(VLOOKUP(B1976,Players!$A$2:$E$251,2,FALSE),"")</f>
        <v>Lockie Ferguson</v>
      </c>
      <c r="D1976" t="str">
        <f>IFERROR(VLOOKUP(B1976,Players!$A$2:$E$251,3,FALSE),"")</f>
        <v>BWL</v>
      </c>
      <c r="E1976" t="str">
        <f>IFERROR(VLOOKUP(B1976,Players!$A$2:$E$251,4,FALSE),"")</f>
        <v>PBKS</v>
      </c>
      <c r="F1976">
        <f>IFERROR(VLOOKUP(B1976,Players!$A$2:$E$251,5,FALSE),"")</f>
        <v>0</v>
      </c>
      <c r="H1976" t="s">
        <v>890</v>
      </c>
    </row>
    <row r="1977" spans="1:8" x14ac:dyDescent="0.2">
      <c r="A1977" t="s">
        <v>757</v>
      </c>
      <c r="B1977" t="s">
        <v>415</v>
      </c>
      <c r="C1977" t="str">
        <f>IFERROR(VLOOKUP(B1977,Players!$A$2:$E$251,2,FALSE),"")</f>
        <v>Shubham Dubey</v>
      </c>
      <c r="D1977" t="str">
        <f>IFERROR(VLOOKUP(B1977,Players!$A$2:$E$251,3,FALSE),"")</f>
        <v>BAT</v>
      </c>
      <c r="E1977" t="str">
        <f>IFERROR(VLOOKUP(B1977,Players!$A$2:$E$251,4,FALSE),"")</f>
        <v>RR</v>
      </c>
      <c r="F1977">
        <f>IFERROR(VLOOKUP(B1977,Players!$A$2:$E$251,5,FALSE),"")</f>
        <v>0</v>
      </c>
      <c r="H1977" t="s">
        <v>888</v>
      </c>
    </row>
    <row r="1978" spans="1:8" x14ac:dyDescent="0.2">
      <c r="A1978" t="s">
        <v>757</v>
      </c>
      <c r="B1978" t="s">
        <v>419</v>
      </c>
      <c r="C1978" t="str">
        <f>IFERROR(VLOOKUP(B1978,Players!$A$2:$E$251,2,FALSE),"")</f>
        <v>Vaibhav Sooryavanshi</v>
      </c>
      <c r="D1978" t="str">
        <f>IFERROR(VLOOKUP(B1978,Players!$A$2:$E$251,3,FALSE),"")</f>
        <v>BAT</v>
      </c>
      <c r="E1978" t="str">
        <f>IFERROR(VLOOKUP(B1978,Players!$A$2:$E$251,4,FALSE),"")</f>
        <v>RR</v>
      </c>
      <c r="F1978">
        <f>IFERROR(VLOOKUP(B1978,Players!$A$2:$E$251,5,FALSE),"")</f>
        <v>0</v>
      </c>
      <c r="H1978" t="s">
        <v>888</v>
      </c>
    </row>
    <row r="1979" spans="1:8" x14ac:dyDescent="0.2">
      <c r="A1979" t="s">
        <v>757</v>
      </c>
      <c r="B1979" t="s">
        <v>421</v>
      </c>
      <c r="C1979" t="str">
        <f>IFERROR(VLOOKUP(B1979,Players!$A$2:$E$251,2,FALSE),"")</f>
        <v>Donovan Ferreira</v>
      </c>
      <c r="D1979" t="str">
        <f>IFERROR(VLOOKUP(B1979,Players!$A$2:$E$251,3,FALSE),"")</f>
        <v>WK</v>
      </c>
      <c r="E1979" t="str">
        <f>IFERROR(VLOOKUP(B1979,Players!$A$2:$E$251,4,FALSE),"")</f>
        <v>RR</v>
      </c>
      <c r="F1979">
        <f>IFERROR(VLOOKUP(B1979,Players!$A$2:$E$251,5,FALSE),"")</f>
        <v>0</v>
      </c>
      <c r="H1979" t="s">
        <v>888</v>
      </c>
    </row>
    <row r="1980" spans="1:8" x14ac:dyDescent="0.2">
      <c r="A1980" t="s">
        <v>757</v>
      </c>
      <c r="B1980" t="s">
        <v>423</v>
      </c>
      <c r="C1980" t="str">
        <f>IFERROR(VLOOKUP(B1980,Players!$A$2:$E$251,2,FALSE),"")</f>
        <v>Lhuan-dre Pretorious</v>
      </c>
      <c r="D1980" t="str">
        <f>IFERROR(VLOOKUP(B1980,Players!$A$2:$E$251,3,FALSE),"")</f>
        <v>WK</v>
      </c>
      <c r="E1980" t="str">
        <f>IFERROR(VLOOKUP(B1980,Players!$A$2:$E$251,4,FALSE),"")</f>
        <v>RR</v>
      </c>
      <c r="F1980">
        <f>IFERROR(VLOOKUP(B1980,Players!$A$2:$E$251,5,FALSE),"")</f>
        <v>0</v>
      </c>
      <c r="H1980" t="s">
        <v>888</v>
      </c>
    </row>
    <row r="1981" spans="1:8" x14ac:dyDescent="0.2">
      <c r="A1981" t="s">
        <v>757</v>
      </c>
      <c r="B1981" t="s">
        <v>425</v>
      </c>
      <c r="C1981" t="str">
        <f>IFERROR(VLOOKUP(B1981,Players!$A$2:$E$251,2,FALSE),"")</f>
        <v>Ravi Singh</v>
      </c>
      <c r="D1981" t="str">
        <f>IFERROR(VLOOKUP(B1981,Players!$A$2:$E$251,3,FALSE),"")</f>
        <v>WK</v>
      </c>
      <c r="E1981" t="str">
        <f>IFERROR(VLOOKUP(B1981,Players!$A$2:$E$251,4,FALSE),"")</f>
        <v>RR</v>
      </c>
      <c r="F1981">
        <f>IFERROR(VLOOKUP(B1981,Players!$A$2:$E$251,5,FALSE),"")</f>
        <v>0</v>
      </c>
      <c r="H1981" t="s">
        <v>888</v>
      </c>
    </row>
    <row r="1982" spans="1:8" x14ac:dyDescent="0.2">
      <c r="A1982" t="s">
        <v>757</v>
      </c>
      <c r="B1982" t="s">
        <v>427</v>
      </c>
      <c r="C1982" t="str">
        <f>IFERROR(VLOOKUP(B1982,Players!$A$2:$E$251,2,FALSE),"")</f>
        <v>Aman Rao Perala</v>
      </c>
      <c r="D1982" t="str">
        <f>IFERROR(VLOOKUP(B1982,Players!$A$2:$E$251,3,FALSE),"")</f>
        <v>BAT</v>
      </c>
      <c r="E1982" t="str">
        <f>IFERROR(VLOOKUP(B1982,Players!$A$2:$E$251,4,FALSE),"")</f>
        <v>RR</v>
      </c>
      <c r="F1982">
        <f>IFERROR(VLOOKUP(B1982,Players!$A$2:$E$251,5,FALSE),"")</f>
        <v>0</v>
      </c>
      <c r="H1982" t="s">
        <v>888</v>
      </c>
    </row>
    <row r="1983" spans="1:8" x14ac:dyDescent="0.2">
      <c r="A1983" t="s">
        <v>757</v>
      </c>
      <c r="B1983" t="s">
        <v>429</v>
      </c>
      <c r="C1983" t="str">
        <f>IFERROR(VLOOKUP(B1983,Players!$A$2:$E$251,2,FALSE),"")</f>
        <v>Shimron Hetmyer</v>
      </c>
      <c r="D1983" t="str">
        <f>IFERROR(VLOOKUP(B1983,Players!$A$2:$E$251,3,FALSE),"")</f>
        <v>BAT</v>
      </c>
      <c r="E1983" t="str">
        <f>IFERROR(VLOOKUP(B1983,Players!$A$2:$E$251,4,FALSE),"")</f>
        <v>RR</v>
      </c>
      <c r="F1983">
        <f>IFERROR(VLOOKUP(B1983,Players!$A$2:$E$251,5,FALSE),"")</f>
        <v>0</v>
      </c>
      <c r="H1983" t="s">
        <v>888</v>
      </c>
    </row>
    <row r="1984" spans="1:8" x14ac:dyDescent="0.2">
      <c r="A1984" t="s">
        <v>757</v>
      </c>
      <c r="B1984" t="s">
        <v>431</v>
      </c>
      <c r="C1984" t="str">
        <f>IFERROR(VLOOKUP(B1984,Players!$A$2:$E$251,2,FALSE),"")</f>
        <v>Yashasvi Jaiswal</v>
      </c>
      <c r="D1984" t="str">
        <f>IFERROR(VLOOKUP(B1984,Players!$A$2:$E$251,3,FALSE),"")</f>
        <v>BAT</v>
      </c>
      <c r="E1984" t="str">
        <f>IFERROR(VLOOKUP(B1984,Players!$A$2:$E$251,4,FALSE),"")</f>
        <v>RR</v>
      </c>
      <c r="F1984">
        <f>IFERROR(VLOOKUP(B1984,Players!$A$2:$E$251,5,FALSE),"")</f>
        <v>0</v>
      </c>
      <c r="H1984" t="s">
        <v>888</v>
      </c>
    </row>
    <row r="1985" spans="1:8" x14ac:dyDescent="0.2">
      <c r="A1985" t="s">
        <v>757</v>
      </c>
      <c r="B1985" t="s">
        <v>433</v>
      </c>
      <c r="C1985" t="str">
        <f>IFERROR(VLOOKUP(B1985,Players!$A$2:$E$251,2,FALSE),"")</f>
        <v>Dhruv Jurel</v>
      </c>
      <c r="D1985" t="str">
        <f>IFERROR(VLOOKUP(B1985,Players!$A$2:$E$251,3,FALSE),"")</f>
        <v>WK</v>
      </c>
      <c r="E1985" t="str">
        <f>IFERROR(VLOOKUP(B1985,Players!$A$2:$E$251,4,FALSE),"")</f>
        <v>RR</v>
      </c>
      <c r="F1985">
        <f>IFERROR(VLOOKUP(B1985,Players!$A$2:$E$251,5,FALSE),"")</f>
        <v>0</v>
      </c>
      <c r="H1985" t="s">
        <v>888</v>
      </c>
    </row>
    <row r="1986" spans="1:8" x14ac:dyDescent="0.2">
      <c r="A1986" t="s">
        <v>757</v>
      </c>
      <c r="B1986" t="s">
        <v>435</v>
      </c>
      <c r="C1986" t="str">
        <f>IFERROR(VLOOKUP(B1986,Players!$A$2:$E$251,2,FALSE),"")</f>
        <v>Riyan Parag</v>
      </c>
      <c r="D1986" t="str">
        <f>IFERROR(VLOOKUP(B1986,Players!$A$2:$E$251,3,FALSE),"")</f>
        <v>AR</v>
      </c>
      <c r="E1986" t="str">
        <f>IFERROR(VLOOKUP(B1986,Players!$A$2:$E$251,4,FALSE),"")</f>
        <v>RR</v>
      </c>
      <c r="F1986">
        <f>IFERROR(VLOOKUP(B1986,Players!$A$2:$E$251,5,FALSE),"")</f>
        <v>0</v>
      </c>
      <c r="H1986" t="s">
        <v>888</v>
      </c>
    </row>
    <row r="1987" spans="1:8" x14ac:dyDescent="0.2">
      <c r="A1987" t="s">
        <v>757</v>
      </c>
      <c r="B1987" t="s">
        <v>437</v>
      </c>
      <c r="C1987" t="str">
        <f>IFERROR(VLOOKUP(B1987,Players!$A$2:$E$251,2,FALSE),"")</f>
        <v>Yudhvir Singh Charak</v>
      </c>
      <c r="D1987" t="str">
        <f>IFERROR(VLOOKUP(B1987,Players!$A$2:$E$251,3,FALSE),"")</f>
        <v>AR</v>
      </c>
      <c r="E1987" t="str">
        <f>IFERROR(VLOOKUP(B1987,Players!$A$2:$E$251,4,FALSE),"")</f>
        <v>RR</v>
      </c>
      <c r="F1987">
        <f>IFERROR(VLOOKUP(B1987,Players!$A$2:$E$251,5,FALSE),"")</f>
        <v>0</v>
      </c>
      <c r="H1987" t="s">
        <v>888</v>
      </c>
    </row>
    <row r="1988" spans="1:8" x14ac:dyDescent="0.2">
      <c r="A1988" t="s">
        <v>757</v>
      </c>
      <c r="B1988" t="s">
        <v>439</v>
      </c>
      <c r="C1988" t="str">
        <f>IFERROR(VLOOKUP(B1988,Players!$A$2:$E$251,2,FALSE),"")</f>
        <v>Ravindra Jadeja</v>
      </c>
      <c r="D1988" t="str">
        <f>IFERROR(VLOOKUP(B1988,Players!$A$2:$E$251,3,FALSE),"")</f>
        <v>AR</v>
      </c>
      <c r="E1988" t="str">
        <f>IFERROR(VLOOKUP(B1988,Players!$A$2:$E$251,4,FALSE),"")</f>
        <v>RR</v>
      </c>
      <c r="F1988">
        <f>IFERROR(VLOOKUP(B1988,Players!$A$2:$E$251,5,FALSE),"")</f>
        <v>0</v>
      </c>
      <c r="H1988" t="s">
        <v>888</v>
      </c>
    </row>
    <row r="1989" spans="1:8" x14ac:dyDescent="0.2">
      <c r="A1989" t="s">
        <v>757</v>
      </c>
      <c r="B1989" t="s">
        <v>441</v>
      </c>
      <c r="C1989" t="str">
        <f>IFERROR(VLOOKUP(B1989,Players!$A$2:$E$251,2,FALSE),"")</f>
        <v>Dasun Shanaka</v>
      </c>
      <c r="D1989" t="str">
        <f>IFERROR(VLOOKUP(B1989,Players!$A$2:$E$251,3,FALSE),"")</f>
        <v>AR</v>
      </c>
      <c r="E1989" t="str">
        <f>IFERROR(VLOOKUP(B1989,Players!$A$2:$E$251,4,FALSE),"")</f>
        <v>RR</v>
      </c>
      <c r="F1989">
        <f>IFERROR(VLOOKUP(B1989,Players!$A$2:$E$251,5,FALSE),"")</f>
        <v>0</v>
      </c>
      <c r="H1989" t="s">
        <v>888</v>
      </c>
    </row>
    <row r="1990" spans="1:8" x14ac:dyDescent="0.2">
      <c r="A1990" t="s">
        <v>757</v>
      </c>
      <c r="B1990" t="s">
        <v>443</v>
      </c>
      <c r="C1990" t="str">
        <f>IFERROR(VLOOKUP(B1990,Players!$A$2:$E$251,2,FALSE),"")</f>
        <v>Jofra Archer</v>
      </c>
      <c r="D1990" t="str">
        <f>IFERROR(VLOOKUP(B1990,Players!$A$2:$E$251,3,FALSE),"")</f>
        <v>BWL</v>
      </c>
      <c r="E1990" t="str">
        <f>IFERROR(VLOOKUP(B1990,Players!$A$2:$E$251,4,FALSE),"")</f>
        <v>RR</v>
      </c>
      <c r="F1990">
        <f>IFERROR(VLOOKUP(B1990,Players!$A$2:$E$251,5,FALSE),"")</f>
        <v>0</v>
      </c>
      <c r="H1990" t="s">
        <v>888</v>
      </c>
    </row>
    <row r="1991" spans="1:8" x14ac:dyDescent="0.2">
      <c r="A1991" t="s">
        <v>757</v>
      </c>
      <c r="B1991" t="s">
        <v>445</v>
      </c>
      <c r="C1991" t="str">
        <f>IFERROR(VLOOKUP(B1991,Players!$A$2:$E$251,2,FALSE),"")</f>
        <v>Tushar Deshpande</v>
      </c>
      <c r="D1991" t="str">
        <f>IFERROR(VLOOKUP(B1991,Players!$A$2:$E$251,3,FALSE),"")</f>
        <v>BWL</v>
      </c>
      <c r="E1991" t="str">
        <f>IFERROR(VLOOKUP(B1991,Players!$A$2:$E$251,4,FALSE),"")</f>
        <v>RR</v>
      </c>
      <c r="F1991">
        <f>IFERROR(VLOOKUP(B1991,Players!$A$2:$E$251,5,FALSE),"")</f>
        <v>0</v>
      </c>
      <c r="H1991" t="s">
        <v>888</v>
      </c>
    </row>
    <row r="1992" spans="1:8" x14ac:dyDescent="0.2">
      <c r="A1992" t="s">
        <v>757</v>
      </c>
      <c r="B1992" t="s">
        <v>447</v>
      </c>
      <c r="C1992" t="str">
        <f>IFERROR(VLOOKUP(B1992,Players!$A$2:$E$251,2,FALSE),"")</f>
        <v>Kwena Maphaka</v>
      </c>
      <c r="D1992" t="str">
        <f>IFERROR(VLOOKUP(B1992,Players!$A$2:$E$251,3,FALSE),"")</f>
        <v>BWL</v>
      </c>
      <c r="E1992" t="str">
        <f>IFERROR(VLOOKUP(B1992,Players!$A$2:$E$251,4,FALSE),"")</f>
        <v>RR</v>
      </c>
      <c r="F1992">
        <f>IFERROR(VLOOKUP(B1992,Players!$A$2:$E$251,5,FALSE),"")</f>
        <v>0</v>
      </c>
      <c r="H1992" t="s">
        <v>888</v>
      </c>
    </row>
    <row r="1993" spans="1:8" x14ac:dyDescent="0.2">
      <c r="A1993" t="s">
        <v>757</v>
      </c>
      <c r="B1993" t="s">
        <v>449</v>
      </c>
      <c r="C1993" t="str">
        <f>IFERROR(VLOOKUP(B1993,Players!$A$2:$E$251,2,FALSE),"")</f>
        <v>Ravi Bishnoi</v>
      </c>
      <c r="D1993" t="str">
        <f>IFERROR(VLOOKUP(B1993,Players!$A$2:$E$251,3,FALSE),"")</f>
        <v>BWL</v>
      </c>
      <c r="E1993" t="str">
        <f>IFERROR(VLOOKUP(B1993,Players!$A$2:$E$251,4,FALSE),"")</f>
        <v>RR</v>
      </c>
      <c r="F1993">
        <f>IFERROR(VLOOKUP(B1993,Players!$A$2:$E$251,5,FALSE),"")</f>
        <v>0</v>
      </c>
      <c r="H1993" t="s">
        <v>888</v>
      </c>
    </row>
    <row r="1994" spans="1:8" x14ac:dyDescent="0.2">
      <c r="A1994" t="s">
        <v>757</v>
      </c>
      <c r="B1994" t="s">
        <v>451</v>
      </c>
      <c r="C1994" t="str">
        <f>IFERROR(VLOOKUP(B1994,Players!$A$2:$E$251,2,FALSE),"")</f>
        <v>Sushant Mishra</v>
      </c>
      <c r="D1994" t="str">
        <f>IFERROR(VLOOKUP(B1994,Players!$A$2:$E$251,3,FALSE),"")</f>
        <v>BWL</v>
      </c>
      <c r="E1994" t="str">
        <f>IFERROR(VLOOKUP(B1994,Players!$A$2:$E$251,4,FALSE),"")</f>
        <v>RR</v>
      </c>
      <c r="F1994">
        <f>IFERROR(VLOOKUP(B1994,Players!$A$2:$E$251,5,FALSE),"")</f>
        <v>0</v>
      </c>
      <c r="H1994" t="s">
        <v>888</v>
      </c>
    </row>
    <row r="1995" spans="1:8" x14ac:dyDescent="0.2">
      <c r="A1995" t="s">
        <v>757</v>
      </c>
      <c r="B1995" t="s">
        <v>453</v>
      </c>
      <c r="C1995" t="str">
        <f>IFERROR(VLOOKUP(B1995,Players!$A$2:$E$251,2,FALSE),"")</f>
        <v>Yash Raj Punja</v>
      </c>
      <c r="D1995" t="str">
        <f>IFERROR(VLOOKUP(B1995,Players!$A$2:$E$251,3,FALSE),"")</f>
        <v>BWL</v>
      </c>
      <c r="E1995" t="str">
        <f>IFERROR(VLOOKUP(B1995,Players!$A$2:$E$251,4,FALSE),"")</f>
        <v>RR</v>
      </c>
      <c r="F1995">
        <f>IFERROR(VLOOKUP(B1995,Players!$A$2:$E$251,5,FALSE),"")</f>
        <v>0</v>
      </c>
      <c r="H1995" t="s">
        <v>888</v>
      </c>
    </row>
    <row r="1996" spans="1:8" x14ac:dyDescent="0.2">
      <c r="A1996" t="s">
        <v>757</v>
      </c>
      <c r="B1996" t="s">
        <v>455</v>
      </c>
      <c r="C1996" t="str">
        <f>IFERROR(VLOOKUP(B1996,Players!$A$2:$E$251,2,FALSE),"")</f>
        <v>Vignesh Puthur</v>
      </c>
      <c r="D1996" t="str">
        <f>IFERROR(VLOOKUP(B1996,Players!$A$2:$E$251,3,FALSE),"")</f>
        <v>BWL</v>
      </c>
      <c r="E1996" t="str">
        <f>IFERROR(VLOOKUP(B1996,Players!$A$2:$E$251,4,FALSE),"")</f>
        <v>RR</v>
      </c>
      <c r="F1996">
        <f>IFERROR(VLOOKUP(B1996,Players!$A$2:$E$251,5,FALSE),"")</f>
        <v>0</v>
      </c>
      <c r="H1996" t="s">
        <v>888</v>
      </c>
    </row>
    <row r="1997" spans="1:8" x14ac:dyDescent="0.2">
      <c r="A1997" t="s">
        <v>757</v>
      </c>
      <c r="B1997" t="s">
        <v>457</v>
      </c>
      <c r="C1997" t="str">
        <f>IFERROR(VLOOKUP(B1997,Players!$A$2:$E$251,2,FALSE),"")</f>
        <v>Brijesh Sharma</v>
      </c>
      <c r="D1997" t="str">
        <f>IFERROR(VLOOKUP(B1997,Players!$A$2:$E$251,3,FALSE),"")</f>
        <v>BWL</v>
      </c>
      <c r="E1997" t="str">
        <f>IFERROR(VLOOKUP(B1997,Players!$A$2:$E$251,4,FALSE),"")</f>
        <v>RR</v>
      </c>
      <c r="F1997">
        <f>IFERROR(VLOOKUP(B1997,Players!$A$2:$E$251,5,FALSE),"")</f>
        <v>0</v>
      </c>
      <c r="H1997" t="s">
        <v>888</v>
      </c>
    </row>
    <row r="1998" spans="1:8" x14ac:dyDescent="0.2">
      <c r="A1998" t="s">
        <v>757</v>
      </c>
      <c r="B1998" t="s">
        <v>459</v>
      </c>
      <c r="C1998" t="str">
        <f>IFERROR(VLOOKUP(B1998,Players!$A$2:$E$251,2,FALSE),"")</f>
        <v>Adam Milne</v>
      </c>
      <c r="D1998" t="str">
        <f>IFERROR(VLOOKUP(B1998,Players!$A$2:$E$251,3,FALSE),"")</f>
        <v>BWL</v>
      </c>
      <c r="E1998" t="str">
        <f>IFERROR(VLOOKUP(B1998,Players!$A$2:$E$251,4,FALSE),"")</f>
        <v>RR</v>
      </c>
      <c r="F1998">
        <f>IFERROR(VLOOKUP(B1998,Players!$A$2:$E$251,5,FALSE),"")</f>
        <v>0</v>
      </c>
      <c r="H1998" t="s">
        <v>888</v>
      </c>
    </row>
    <row r="1999" spans="1:8" x14ac:dyDescent="0.2">
      <c r="A1999" t="s">
        <v>757</v>
      </c>
      <c r="B1999" t="s">
        <v>461</v>
      </c>
      <c r="C1999" t="str">
        <f>IFERROR(VLOOKUP(B1999,Players!$A$2:$E$251,2,FALSE),"")</f>
        <v>Kuldeep Sen</v>
      </c>
      <c r="D1999" t="str">
        <f>IFERROR(VLOOKUP(B1999,Players!$A$2:$E$251,3,FALSE),"")</f>
        <v>BWL</v>
      </c>
      <c r="E1999" t="str">
        <f>IFERROR(VLOOKUP(B1999,Players!$A$2:$E$251,4,FALSE),"")</f>
        <v>RR</v>
      </c>
      <c r="F1999">
        <f>IFERROR(VLOOKUP(B1999,Players!$A$2:$E$251,5,FALSE),"")</f>
        <v>0</v>
      </c>
      <c r="H1999" t="s">
        <v>888</v>
      </c>
    </row>
    <row r="2000" spans="1:8" x14ac:dyDescent="0.2">
      <c r="A2000" t="s">
        <v>757</v>
      </c>
      <c r="B2000" t="s">
        <v>463</v>
      </c>
      <c r="C2000" t="str">
        <f>IFERROR(VLOOKUP(B2000,Players!$A$2:$E$251,2,FALSE),"")</f>
        <v>Sandeep Sharma</v>
      </c>
      <c r="D2000" t="str">
        <f>IFERROR(VLOOKUP(B2000,Players!$A$2:$E$251,3,FALSE),"")</f>
        <v>BWL</v>
      </c>
      <c r="E2000" t="str">
        <f>IFERROR(VLOOKUP(B2000,Players!$A$2:$E$251,4,FALSE),"")</f>
        <v>RR</v>
      </c>
      <c r="F2000">
        <f>IFERROR(VLOOKUP(B2000,Players!$A$2:$E$251,5,FALSE),"")</f>
        <v>0</v>
      </c>
      <c r="H2000" t="s">
        <v>888</v>
      </c>
    </row>
    <row r="2001" spans="1:8" x14ac:dyDescent="0.2">
      <c r="A2001" t="s">
        <v>757</v>
      </c>
      <c r="B2001" t="s">
        <v>465</v>
      </c>
      <c r="C2001" t="str">
        <f>IFERROR(VLOOKUP(B2001,Players!$A$2:$E$251,2,FALSE),"")</f>
        <v>Nandre Burger</v>
      </c>
      <c r="D2001" t="str">
        <f>IFERROR(VLOOKUP(B2001,Players!$A$2:$E$251,3,FALSE),"")</f>
        <v>BWL</v>
      </c>
      <c r="E2001" t="str">
        <f>IFERROR(VLOOKUP(B2001,Players!$A$2:$E$251,4,FALSE),"")</f>
        <v>RR</v>
      </c>
      <c r="F2001">
        <f>IFERROR(VLOOKUP(B2001,Players!$A$2:$E$251,5,FALSE),"")</f>
        <v>0</v>
      </c>
      <c r="H2001" t="s">
        <v>888</v>
      </c>
    </row>
    <row r="2002" spans="1:8" x14ac:dyDescent="0.2">
      <c r="A2002" t="s">
        <v>761</v>
      </c>
      <c r="B2002" t="s">
        <v>311</v>
      </c>
      <c r="C2002" t="str">
        <f>IFERROR(VLOOKUP(B2002,Players!$A$2:$E$251,2,FALSE),"")</f>
        <v>Rohit Sharma</v>
      </c>
      <c r="D2002" t="str">
        <f>IFERROR(VLOOKUP(B2002,Players!$A$2:$E$251,3,FALSE),"")</f>
        <v>BAT</v>
      </c>
      <c r="E2002" t="str">
        <f>IFERROR(VLOOKUP(B2002,Players!$A$2:$E$251,4,FALSE),"")</f>
        <v>MI</v>
      </c>
      <c r="F2002">
        <f>IFERROR(VLOOKUP(B2002,Players!$A$2:$E$251,5,FALSE),"")</f>
        <v>0</v>
      </c>
      <c r="H2002" t="s">
        <v>886</v>
      </c>
    </row>
    <row r="2003" spans="1:8" x14ac:dyDescent="0.2">
      <c r="A2003" t="s">
        <v>761</v>
      </c>
      <c r="B2003" t="s">
        <v>315</v>
      </c>
      <c r="C2003" t="str">
        <f>IFERROR(VLOOKUP(B2003,Players!$A$2:$E$251,2,FALSE),"")</f>
        <v>Surya Kumar Yadav</v>
      </c>
      <c r="D2003" t="str">
        <f>IFERROR(VLOOKUP(B2003,Players!$A$2:$E$251,3,FALSE),"")</f>
        <v>BAT</v>
      </c>
      <c r="E2003" t="str">
        <f>IFERROR(VLOOKUP(B2003,Players!$A$2:$E$251,4,FALSE),"")</f>
        <v>MI</v>
      </c>
      <c r="F2003">
        <f>IFERROR(VLOOKUP(B2003,Players!$A$2:$E$251,5,FALSE),"")</f>
        <v>0</v>
      </c>
      <c r="H2003" t="s">
        <v>886</v>
      </c>
    </row>
    <row r="2004" spans="1:8" x14ac:dyDescent="0.2">
      <c r="A2004" t="s">
        <v>761</v>
      </c>
      <c r="B2004" t="s">
        <v>317</v>
      </c>
      <c r="C2004" t="str">
        <f>IFERROR(VLOOKUP(B2004,Players!$A$2:$E$251,2,FALSE),"")</f>
        <v>Robin Minz</v>
      </c>
      <c r="D2004" t="str">
        <f>IFERROR(VLOOKUP(B2004,Players!$A$2:$E$251,3,FALSE),"")</f>
        <v>WK</v>
      </c>
      <c r="E2004" t="str">
        <f>IFERROR(VLOOKUP(B2004,Players!$A$2:$E$251,4,FALSE),"")</f>
        <v>MI</v>
      </c>
      <c r="F2004">
        <f>IFERROR(VLOOKUP(B2004,Players!$A$2:$E$251,5,FALSE),"")</f>
        <v>0</v>
      </c>
      <c r="H2004" t="s">
        <v>886</v>
      </c>
    </row>
    <row r="2005" spans="1:8" x14ac:dyDescent="0.2">
      <c r="A2005" t="s">
        <v>761</v>
      </c>
      <c r="B2005" t="s">
        <v>319</v>
      </c>
      <c r="C2005" t="str">
        <f>IFERROR(VLOOKUP(B2005,Players!$A$2:$E$251,2,FALSE),"")</f>
        <v>Sherfane Rutherford</v>
      </c>
      <c r="D2005" t="str">
        <f>IFERROR(VLOOKUP(B2005,Players!$A$2:$E$251,3,FALSE),"")</f>
        <v>BAT</v>
      </c>
      <c r="E2005" t="str">
        <f>IFERROR(VLOOKUP(B2005,Players!$A$2:$E$251,4,FALSE),"")</f>
        <v>MI</v>
      </c>
      <c r="F2005">
        <f>IFERROR(VLOOKUP(B2005,Players!$A$2:$E$251,5,FALSE),"")</f>
        <v>0</v>
      </c>
      <c r="H2005" t="s">
        <v>886</v>
      </c>
    </row>
    <row r="2006" spans="1:8" x14ac:dyDescent="0.2">
      <c r="A2006" t="s">
        <v>761</v>
      </c>
      <c r="B2006" t="s">
        <v>321</v>
      </c>
      <c r="C2006" t="str">
        <f>IFERROR(VLOOKUP(B2006,Players!$A$2:$E$251,2,FALSE),"")</f>
        <v>Ryan Rickelton</v>
      </c>
      <c r="D2006" t="str">
        <f>IFERROR(VLOOKUP(B2006,Players!$A$2:$E$251,3,FALSE),"")</f>
        <v>WK</v>
      </c>
      <c r="E2006" t="str">
        <f>IFERROR(VLOOKUP(B2006,Players!$A$2:$E$251,4,FALSE),"")</f>
        <v>MI</v>
      </c>
      <c r="F2006">
        <f>IFERROR(VLOOKUP(B2006,Players!$A$2:$E$251,5,FALSE),"")</f>
        <v>0</v>
      </c>
      <c r="H2006" t="s">
        <v>886</v>
      </c>
    </row>
    <row r="2007" spans="1:8" x14ac:dyDescent="0.2">
      <c r="A2007" t="s">
        <v>761</v>
      </c>
      <c r="B2007" t="s">
        <v>323</v>
      </c>
      <c r="C2007" t="str">
        <f>IFERROR(VLOOKUP(B2007,Players!$A$2:$E$251,2,FALSE),"")</f>
        <v>Quinton de Kock</v>
      </c>
      <c r="D2007" t="str">
        <f>IFERROR(VLOOKUP(B2007,Players!$A$2:$E$251,3,FALSE),"")</f>
        <v>WK</v>
      </c>
      <c r="E2007" t="str">
        <f>IFERROR(VLOOKUP(B2007,Players!$A$2:$E$251,4,FALSE),"")</f>
        <v>MI</v>
      </c>
      <c r="F2007">
        <f>IFERROR(VLOOKUP(B2007,Players!$A$2:$E$251,5,FALSE),"")</f>
        <v>0</v>
      </c>
      <c r="H2007" t="s">
        <v>886</v>
      </c>
    </row>
    <row r="2008" spans="1:8" x14ac:dyDescent="0.2">
      <c r="A2008" t="s">
        <v>761</v>
      </c>
      <c r="B2008" t="s">
        <v>325</v>
      </c>
      <c r="C2008" t="str">
        <f>IFERROR(VLOOKUP(B2008,Players!$A$2:$E$251,2,FALSE),"")</f>
        <v>Danish Malewar</v>
      </c>
      <c r="D2008" t="str">
        <f>IFERROR(VLOOKUP(B2008,Players!$A$2:$E$251,3,FALSE),"")</f>
        <v>BAT</v>
      </c>
      <c r="E2008" t="str">
        <f>IFERROR(VLOOKUP(B2008,Players!$A$2:$E$251,4,FALSE),"")</f>
        <v>MI</v>
      </c>
      <c r="F2008">
        <f>IFERROR(VLOOKUP(B2008,Players!$A$2:$E$251,5,FALSE),"")</f>
        <v>0</v>
      </c>
      <c r="H2008" t="s">
        <v>886</v>
      </c>
    </row>
    <row r="2009" spans="1:8" x14ac:dyDescent="0.2">
      <c r="A2009" t="s">
        <v>761</v>
      </c>
      <c r="B2009" t="s">
        <v>327</v>
      </c>
      <c r="C2009" t="str">
        <f>IFERROR(VLOOKUP(B2009,Players!$A$2:$E$251,2,FALSE),"")</f>
        <v>N. Tilak Varma</v>
      </c>
      <c r="D2009" t="str">
        <f>IFERROR(VLOOKUP(B2009,Players!$A$2:$E$251,3,FALSE),"")</f>
        <v>BAT</v>
      </c>
      <c r="E2009" t="str">
        <f>IFERROR(VLOOKUP(B2009,Players!$A$2:$E$251,4,FALSE),"")</f>
        <v>MI</v>
      </c>
      <c r="F2009">
        <f>IFERROR(VLOOKUP(B2009,Players!$A$2:$E$251,5,FALSE),"")</f>
        <v>0</v>
      </c>
      <c r="H2009" t="s">
        <v>886</v>
      </c>
    </row>
    <row r="2010" spans="1:8" x14ac:dyDescent="0.2">
      <c r="A2010" t="s">
        <v>761</v>
      </c>
      <c r="B2010" t="s">
        <v>329</v>
      </c>
      <c r="C2010" t="str">
        <f>IFERROR(VLOOKUP(B2010,Players!$A$2:$E$251,2,FALSE),"")</f>
        <v>Hardik Pandya</v>
      </c>
      <c r="D2010" t="str">
        <f>IFERROR(VLOOKUP(B2010,Players!$A$2:$E$251,3,FALSE),"")</f>
        <v>AR</v>
      </c>
      <c r="E2010" t="str">
        <f>IFERROR(VLOOKUP(B2010,Players!$A$2:$E$251,4,FALSE),"")</f>
        <v>MI</v>
      </c>
      <c r="F2010">
        <f>IFERROR(VLOOKUP(B2010,Players!$A$2:$E$251,5,FALSE),"")</f>
        <v>0</v>
      </c>
      <c r="H2010" t="s">
        <v>886</v>
      </c>
    </row>
    <row r="2011" spans="1:8" x14ac:dyDescent="0.2">
      <c r="A2011" t="s">
        <v>761</v>
      </c>
      <c r="B2011" t="s">
        <v>331</v>
      </c>
      <c r="C2011" t="str">
        <f>IFERROR(VLOOKUP(B2011,Players!$A$2:$E$251,2,FALSE),"")</f>
        <v>Naman Dhir</v>
      </c>
      <c r="D2011" t="str">
        <f>IFERROR(VLOOKUP(B2011,Players!$A$2:$E$251,3,FALSE),"")</f>
        <v>AR</v>
      </c>
      <c r="E2011" t="str">
        <f>IFERROR(VLOOKUP(B2011,Players!$A$2:$E$251,4,FALSE),"")</f>
        <v>MI</v>
      </c>
      <c r="F2011">
        <f>IFERROR(VLOOKUP(B2011,Players!$A$2:$E$251,5,FALSE),"")</f>
        <v>0</v>
      </c>
      <c r="H2011" t="s">
        <v>886</v>
      </c>
    </row>
    <row r="2012" spans="1:8" x14ac:dyDescent="0.2">
      <c r="A2012" t="s">
        <v>761</v>
      </c>
      <c r="B2012" t="s">
        <v>333</v>
      </c>
      <c r="C2012" t="str">
        <f>IFERROR(VLOOKUP(B2012,Players!$A$2:$E$251,2,FALSE),"")</f>
        <v>Mitchell Santner</v>
      </c>
      <c r="D2012" t="str">
        <f>IFERROR(VLOOKUP(B2012,Players!$A$2:$E$251,3,FALSE),"")</f>
        <v>AR</v>
      </c>
      <c r="E2012" t="str">
        <f>IFERROR(VLOOKUP(B2012,Players!$A$2:$E$251,4,FALSE),"")</f>
        <v>MI</v>
      </c>
      <c r="F2012">
        <f>IFERROR(VLOOKUP(B2012,Players!$A$2:$E$251,5,FALSE),"")</f>
        <v>0</v>
      </c>
      <c r="H2012" t="s">
        <v>886</v>
      </c>
    </row>
    <row r="2013" spans="1:8" x14ac:dyDescent="0.2">
      <c r="A2013" t="s">
        <v>761</v>
      </c>
      <c r="B2013" t="s">
        <v>335</v>
      </c>
      <c r="C2013" t="str">
        <f>IFERROR(VLOOKUP(B2013,Players!$A$2:$E$251,2,FALSE),"")</f>
        <v>Raj Angad Bawa</v>
      </c>
      <c r="D2013" t="str">
        <f>IFERROR(VLOOKUP(B2013,Players!$A$2:$E$251,3,FALSE),"")</f>
        <v>AR</v>
      </c>
      <c r="E2013" t="str">
        <f>IFERROR(VLOOKUP(B2013,Players!$A$2:$E$251,4,FALSE),"")</f>
        <v>MI</v>
      </c>
      <c r="F2013">
        <f>IFERROR(VLOOKUP(B2013,Players!$A$2:$E$251,5,FALSE),"")</f>
        <v>0</v>
      </c>
      <c r="H2013" t="s">
        <v>886</v>
      </c>
    </row>
    <row r="2014" spans="1:8" x14ac:dyDescent="0.2">
      <c r="A2014" t="s">
        <v>761</v>
      </c>
      <c r="B2014" t="s">
        <v>337</v>
      </c>
      <c r="C2014" t="str">
        <f>IFERROR(VLOOKUP(B2014,Players!$A$2:$E$251,2,FALSE),"")</f>
        <v>Atharva Ankolekar</v>
      </c>
      <c r="D2014" t="str">
        <f>IFERROR(VLOOKUP(B2014,Players!$A$2:$E$251,3,FALSE),"")</f>
        <v>AR</v>
      </c>
      <c r="E2014" t="str">
        <f>IFERROR(VLOOKUP(B2014,Players!$A$2:$E$251,4,FALSE),"")</f>
        <v>MI</v>
      </c>
      <c r="F2014">
        <f>IFERROR(VLOOKUP(B2014,Players!$A$2:$E$251,5,FALSE),"")</f>
        <v>0</v>
      </c>
      <c r="H2014" t="s">
        <v>886</v>
      </c>
    </row>
    <row r="2015" spans="1:8" x14ac:dyDescent="0.2">
      <c r="A2015" t="s">
        <v>761</v>
      </c>
      <c r="B2015" t="s">
        <v>339</v>
      </c>
      <c r="C2015" t="str">
        <f>IFERROR(VLOOKUP(B2015,Players!$A$2:$E$251,2,FALSE),"")</f>
        <v>Mayank Rawat</v>
      </c>
      <c r="D2015" t="str">
        <f>IFERROR(VLOOKUP(B2015,Players!$A$2:$E$251,3,FALSE),"")</f>
        <v>AR</v>
      </c>
      <c r="E2015" t="str">
        <f>IFERROR(VLOOKUP(B2015,Players!$A$2:$E$251,4,FALSE),"")</f>
        <v>MI</v>
      </c>
      <c r="F2015">
        <f>IFERROR(VLOOKUP(B2015,Players!$A$2:$E$251,5,FALSE),"")</f>
        <v>0</v>
      </c>
      <c r="H2015" t="s">
        <v>886</v>
      </c>
    </row>
    <row r="2016" spans="1:8" x14ac:dyDescent="0.2">
      <c r="A2016" t="s">
        <v>761</v>
      </c>
      <c r="B2016" t="s">
        <v>341</v>
      </c>
      <c r="C2016" t="str">
        <f>IFERROR(VLOOKUP(B2016,Players!$A$2:$E$251,2,FALSE),"")</f>
        <v>Corbin Bosch</v>
      </c>
      <c r="D2016" t="str">
        <f>IFERROR(VLOOKUP(B2016,Players!$A$2:$E$251,3,FALSE),"")</f>
        <v>AR</v>
      </c>
      <c r="E2016" t="str">
        <f>IFERROR(VLOOKUP(B2016,Players!$A$2:$E$251,4,FALSE),"")</f>
        <v>MI</v>
      </c>
      <c r="F2016">
        <f>IFERROR(VLOOKUP(B2016,Players!$A$2:$E$251,5,FALSE),"")</f>
        <v>0</v>
      </c>
      <c r="H2016" t="s">
        <v>886</v>
      </c>
    </row>
    <row r="2017" spans="1:8" x14ac:dyDescent="0.2">
      <c r="A2017" t="s">
        <v>761</v>
      </c>
      <c r="B2017" t="s">
        <v>343</v>
      </c>
      <c r="C2017" t="str">
        <f>IFERROR(VLOOKUP(B2017,Players!$A$2:$E$251,2,FALSE),"")</f>
        <v>Will Jacks</v>
      </c>
      <c r="D2017" t="str">
        <f>IFERROR(VLOOKUP(B2017,Players!$A$2:$E$251,3,FALSE),"")</f>
        <v>AR</v>
      </c>
      <c r="E2017" t="str">
        <f>IFERROR(VLOOKUP(B2017,Players!$A$2:$E$251,4,FALSE),"")</f>
        <v>MI</v>
      </c>
      <c r="F2017">
        <f>IFERROR(VLOOKUP(B2017,Players!$A$2:$E$251,5,FALSE),"")</f>
        <v>0</v>
      </c>
      <c r="H2017" t="s">
        <v>886</v>
      </c>
    </row>
    <row r="2018" spans="1:8" x14ac:dyDescent="0.2">
      <c r="A2018" t="s">
        <v>761</v>
      </c>
      <c r="B2018" t="s">
        <v>345</v>
      </c>
      <c r="C2018" t="str">
        <f>IFERROR(VLOOKUP(B2018,Players!$A$2:$E$251,2,FALSE),"")</f>
        <v>Shardul Thakur</v>
      </c>
      <c r="D2018" t="str">
        <f>IFERROR(VLOOKUP(B2018,Players!$A$2:$E$251,3,FALSE),"")</f>
        <v>AR</v>
      </c>
      <c r="E2018" t="str">
        <f>IFERROR(VLOOKUP(B2018,Players!$A$2:$E$251,4,FALSE),"")</f>
        <v>MI</v>
      </c>
      <c r="F2018">
        <f>IFERROR(VLOOKUP(B2018,Players!$A$2:$E$251,5,FALSE),"")</f>
        <v>0</v>
      </c>
      <c r="H2018" t="s">
        <v>886</v>
      </c>
    </row>
    <row r="2019" spans="1:8" x14ac:dyDescent="0.2">
      <c r="A2019" t="s">
        <v>761</v>
      </c>
      <c r="B2019" t="s">
        <v>347</v>
      </c>
      <c r="C2019" t="str">
        <f>IFERROR(VLOOKUP(B2019,Players!$A$2:$E$251,2,FALSE),"")</f>
        <v>Trent Boult</v>
      </c>
      <c r="D2019" t="str">
        <f>IFERROR(VLOOKUP(B2019,Players!$A$2:$E$251,3,FALSE),"")</f>
        <v>BWL</v>
      </c>
      <c r="E2019" t="str">
        <f>IFERROR(VLOOKUP(B2019,Players!$A$2:$E$251,4,FALSE),"")</f>
        <v>MI</v>
      </c>
      <c r="F2019">
        <f>IFERROR(VLOOKUP(B2019,Players!$A$2:$E$251,5,FALSE),"")</f>
        <v>0</v>
      </c>
      <c r="H2019" t="s">
        <v>886</v>
      </c>
    </row>
    <row r="2020" spans="1:8" x14ac:dyDescent="0.2">
      <c r="A2020" t="s">
        <v>761</v>
      </c>
      <c r="B2020" t="s">
        <v>349</v>
      </c>
      <c r="C2020" t="str">
        <f>IFERROR(VLOOKUP(B2020,Players!$A$2:$E$251,2,FALSE),"")</f>
        <v>Mayank Markande</v>
      </c>
      <c r="D2020" t="str">
        <f>IFERROR(VLOOKUP(B2020,Players!$A$2:$E$251,3,FALSE),"")</f>
        <v>BWL</v>
      </c>
      <c r="E2020" t="str">
        <f>IFERROR(VLOOKUP(B2020,Players!$A$2:$E$251,4,FALSE),"")</f>
        <v>MI</v>
      </c>
      <c r="F2020">
        <f>IFERROR(VLOOKUP(B2020,Players!$A$2:$E$251,5,FALSE),"")</f>
        <v>0</v>
      </c>
      <c r="H2020" t="s">
        <v>886</v>
      </c>
    </row>
    <row r="2021" spans="1:8" x14ac:dyDescent="0.2">
      <c r="A2021" t="s">
        <v>761</v>
      </c>
      <c r="B2021" t="s">
        <v>351</v>
      </c>
      <c r="C2021" t="str">
        <f>IFERROR(VLOOKUP(B2021,Players!$A$2:$E$251,2,FALSE),"")</f>
        <v>Deepak Chahar</v>
      </c>
      <c r="D2021" t="str">
        <f>IFERROR(VLOOKUP(B2021,Players!$A$2:$E$251,3,FALSE),"")</f>
        <v>BWL</v>
      </c>
      <c r="E2021" t="str">
        <f>IFERROR(VLOOKUP(B2021,Players!$A$2:$E$251,4,FALSE),"")</f>
        <v>MI</v>
      </c>
      <c r="F2021">
        <f>IFERROR(VLOOKUP(B2021,Players!$A$2:$E$251,5,FALSE),"")</f>
        <v>0</v>
      </c>
      <c r="H2021" t="s">
        <v>886</v>
      </c>
    </row>
    <row r="2022" spans="1:8" x14ac:dyDescent="0.2">
      <c r="A2022" t="s">
        <v>761</v>
      </c>
      <c r="B2022" t="s">
        <v>353</v>
      </c>
      <c r="C2022" t="str">
        <f>IFERROR(VLOOKUP(B2022,Players!$A$2:$E$251,2,FALSE),"")</f>
        <v>Ashwani Kumar</v>
      </c>
      <c r="D2022" t="str">
        <f>IFERROR(VLOOKUP(B2022,Players!$A$2:$E$251,3,FALSE),"")</f>
        <v>BWL</v>
      </c>
      <c r="E2022" t="str">
        <f>IFERROR(VLOOKUP(B2022,Players!$A$2:$E$251,4,FALSE),"")</f>
        <v>MI</v>
      </c>
      <c r="F2022">
        <f>IFERROR(VLOOKUP(B2022,Players!$A$2:$E$251,5,FALSE),"")</f>
        <v>0</v>
      </c>
      <c r="H2022" t="s">
        <v>886</v>
      </c>
    </row>
    <row r="2023" spans="1:8" x14ac:dyDescent="0.2">
      <c r="A2023" t="s">
        <v>761</v>
      </c>
      <c r="B2023" t="s">
        <v>355</v>
      </c>
      <c r="C2023" t="str">
        <f>IFERROR(VLOOKUP(B2023,Players!$A$2:$E$251,2,FALSE),"")</f>
        <v>Raghu Sharma</v>
      </c>
      <c r="D2023" t="str">
        <f>IFERROR(VLOOKUP(B2023,Players!$A$2:$E$251,3,FALSE),"")</f>
        <v>BWL</v>
      </c>
      <c r="E2023" t="str">
        <f>IFERROR(VLOOKUP(B2023,Players!$A$2:$E$251,4,FALSE),"")</f>
        <v>MI</v>
      </c>
      <c r="F2023">
        <f>IFERROR(VLOOKUP(B2023,Players!$A$2:$E$251,5,FALSE),"")</f>
        <v>0</v>
      </c>
      <c r="H2023" t="s">
        <v>886</v>
      </c>
    </row>
    <row r="2024" spans="1:8" x14ac:dyDescent="0.2">
      <c r="A2024" t="s">
        <v>761</v>
      </c>
      <c r="B2024" t="s">
        <v>357</v>
      </c>
      <c r="C2024" t="str">
        <f>IFERROR(VLOOKUP(B2024,Players!$A$2:$E$251,2,FALSE),"")</f>
        <v>Mohammad Izhar</v>
      </c>
      <c r="D2024" t="str">
        <f>IFERROR(VLOOKUP(B2024,Players!$A$2:$E$251,3,FALSE),"")</f>
        <v>BWL</v>
      </c>
      <c r="E2024" t="str">
        <f>IFERROR(VLOOKUP(B2024,Players!$A$2:$E$251,4,FALSE),"")</f>
        <v>MI</v>
      </c>
      <c r="F2024">
        <f>IFERROR(VLOOKUP(B2024,Players!$A$2:$E$251,5,FALSE),"")</f>
        <v>0</v>
      </c>
      <c r="H2024" t="s">
        <v>886</v>
      </c>
    </row>
    <row r="2025" spans="1:8" x14ac:dyDescent="0.2">
      <c r="A2025" t="s">
        <v>761</v>
      </c>
      <c r="B2025" t="s">
        <v>359</v>
      </c>
      <c r="C2025" t="str">
        <f>IFERROR(VLOOKUP(B2025,Players!$A$2:$E$251,2,FALSE),"")</f>
        <v>Allah Ghazanfar</v>
      </c>
      <c r="D2025" t="str">
        <f>IFERROR(VLOOKUP(B2025,Players!$A$2:$E$251,3,FALSE),"")</f>
        <v>BWL</v>
      </c>
      <c r="E2025" t="str">
        <f>IFERROR(VLOOKUP(B2025,Players!$A$2:$E$251,4,FALSE),"")</f>
        <v>MI</v>
      </c>
      <c r="F2025">
        <f>IFERROR(VLOOKUP(B2025,Players!$A$2:$E$251,5,FALSE),"")</f>
        <v>0</v>
      </c>
      <c r="H2025" t="s">
        <v>886</v>
      </c>
    </row>
    <row r="2026" spans="1:8" x14ac:dyDescent="0.2">
      <c r="A2026" t="s">
        <v>761</v>
      </c>
      <c r="B2026" t="s">
        <v>361</v>
      </c>
      <c r="C2026" t="str">
        <f>IFERROR(VLOOKUP(B2026,Players!$A$2:$E$251,2,FALSE),"")</f>
        <v>Jasprit Bumrah</v>
      </c>
      <c r="D2026" t="str">
        <f>IFERROR(VLOOKUP(B2026,Players!$A$2:$E$251,3,FALSE),"")</f>
        <v>BWL</v>
      </c>
      <c r="E2026" t="str">
        <f>IFERROR(VLOOKUP(B2026,Players!$A$2:$E$251,4,FALSE),"")</f>
        <v>MI</v>
      </c>
      <c r="F2026">
        <f>IFERROR(VLOOKUP(B2026,Players!$A$2:$E$251,5,FALSE),"")</f>
        <v>0</v>
      </c>
      <c r="H2026" t="s">
        <v>886</v>
      </c>
    </row>
    <row r="2027" spans="1:8" x14ac:dyDescent="0.2">
      <c r="A2027" t="s">
        <v>761</v>
      </c>
      <c r="B2027" t="s">
        <v>519</v>
      </c>
      <c r="C2027" t="str">
        <f>IFERROR(VLOOKUP(B2027,Players!$A$2:$E$251,2,FALSE),"")</f>
        <v>Ishan Kishan</v>
      </c>
      <c r="D2027" t="str">
        <f>IFERROR(VLOOKUP(B2027,Players!$A$2:$E$251,3,FALSE),"")</f>
        <v>WK</v>
      </c>
      <c r="E2027" t="str">
        <f>IFERROR(VLOOKUP(B2027,Players!$A$2:$E$251,4,FALSE),"")</f>
        <v>SRH</v>
      </c>
      <c r="F2027">
        <f>IFERROR(VLOOKUP(B2027,Players!$A$2:$E$251,5,FALSE),"")</f>
        <v>0</v>
      </c>
      <c r="H2027" t="s">
        <v>885</v>
      </c>
    </row>
    <row r="2028" spans="1:8" x14ac:dyDescent="0.2">
      <c r="A2028" t="s">
        <v>761</v>
      </c>
      <c r="B2028" t="s">
        <v>523</v>
      </c>
      <c r="C2028" t="str">
        <f>IFERROR(VLOOKUP(B2028,Players!$A$2:$E$251,2,FALSE),"")</f>
        <v>Aniket Verma</v>
      </c>
      <c r="D2028" t="str">
        <f>IFERROR(VLOOKUP(B2028,Players!$A$2:$E$251,3,FALSE),"")</f>
        <v>BAT</v>
      </c>
      <c r="E2028" t="str">
        <f>IFERROR(VLOOKUP(B2028,Players!$A$2:$E$251,4,FALSE),"")</f>
        <v>SRH</v>
      </c>
      <c r="F2028">
        <f>IFERROR(VLOOKUP(B2028,Players!$A$2:$E$251,5,FALSE),"")</f>
        <v>0</v>
      </c>
      <c r="H2028" t="s">
        <v>885</v>
      </c>
    </row>
    <row r="2029" spans="1:8" x14ac:dyDescent="0.2">
      <c r="A2029" t="s">
        <v>761</v>
      </c>
      <c r="B2029" t="s">
        <v>525</v>
      </c>
      <c r="C2029" t="str">
        <f>IFERROR(VLOOKUP(B2029,Players!$A$2:$E$251,2,FALSE),"")</f>
        <v>Smaran Ravichandran</v>
      </c>
      <c r="D2029" t="str">
        <f>IFERROR(VLOOKUP(B2029,Players!$A$2:$E$251,3,FALSE),"")</f>
        <v>BAT</v>
      </c>
      <c r="E2029" t="str">
        <f>IFERROR(VLOOKUP(B2029,Players!$A$2:$E$251,4,FALSE),"")</f>
        <v>SRH</v>
      </c>
      <c r="F2029">
        <f>IFERROR(VLOOKUP(B2029,Players!$A$2:$E$251,5,FALSE),"")</f>
        <v>0</v>
      </c>
      <c r="H2029" t="s">
        <v>885</v>
      </c>
    </row>
    <row r="2030" spans="1:8" x14ac:dyDescent="0.2">
      <c r="A2030" t="s">
        <v>761</v>
      </c>
      <c r="B2030" t="s">
        <v>527</v>
      </c>
      <c r="C2030" t="str">
        <f>IFERROR(VLOOKUP(B2030,Players!$A$2:$E$251,2,FALSE),"")</f>
        <v>Salil Arora</v>
      </c>
      <c r="D2030" t="str">
        <f>IFERROR(VLOOKUP(B2030,Players!$A$2:$E$251,3,FALSE),"")</f>
        <v>WK</v>
      </c>
      <c r="E2030" t="str">
        <f>IFERROR(VLOOKUP(B2030,Players!$A$2:$E$251,4,FALSE),"")</f>
        <v>SRH</v>
      </c>
      <c r="F2030">
        <f>IFERROR(VLOOKUP(B2030,Players!$A$2:$E$251,5,FALSE),"")</f>
        <v>0</v>
      </c>
      <c r="H2030" t="s">
        <v>885</v>
      </c>
    </row>
    <row r="2031" spans="1:8" x14ac:dyDescent="0.2">
      <c r="A2031" t="s">
        <v>761</v>
      </c>
      <c r="B2031" t="s">
        <v>529</v>
      </c>
      <c r="C2031" t="str">
        <f>IFERROR(VLOOKUP(B2031,Players!$A$2:$E$251,2,FALSE),"")</f>
        <v>Heinrich Klaasen</v>
      </c>
      <c r="D2031" t="str">
        <f>IFERROR(VLOOKUP(B2031,Players!$A$2:$E$251,3,FALSE),"")</f>
        <v>WK</v>
      </c>
      <c r="E2031" t="str">
        <f>IFERROR(VLOOKUP(B2031,Players!$A$2:$E$251,4,FALSE),"")</f>
        <v>SRH</v>
      </c>
      <c r="F2031">
        <f>IFERROR(VLOOKUP(B2031,Players!$A$2:$E$251,5,FALSE),"")</f>
        <v>0</v>
      </c>
      <c r="H2031" t="s">
        <v>885</v>
      </c>
    </row>
    <row r="2032" spans="1:8" x14ac:dyDescent="0.2">
      <c r="A2032" t="s">
        <v>761</v>
      </c>
      <c r="B2032" t="s">
        <v>531</v>
      </c>
      <c r="C2032" t="str">
        <f>IFERROR(VLOOKUP(B2032,Players!$A$2:$E$251,2,FALSE),"")</f>
        <v>Travis Head</v>
      </c>
      <c r="D2032" t="str">
        <f>IFERROR(VLOOKUP(B2032,Players!$A$2:$E$251,3,FALSE),"")</f>
        <v>BAT</v>
      </c>
      <c r="E2032" t="str">
        <f>IFERROR(VLOOKUP(B2032,Players!$A$2:$E$251,4,FALSE),"")</f>
        <v>SRH</v>
      </c>
      <c r="F2032">
        <f>IFERROR(VLOOKUP(B2032,Players!$A$2:$E$251,5,FALSE),"")</f>
        <v>0</v>
      </c>
      <c r="H2032" t="s">
        <v>885</v>
      </c>
    </row>
    <row r="2033" spans="1:8" x14ac:dyDescent="0.2">
      <c r="A2033" t="s">
        <v>761</v>
      </c>
      <c r="B2033" t="s">
        <v>533</v>
      </c>
      <c r="C2033" t="str">
        <f>IFERROR(VLOOKUP(B2033,Players!$A$2:$E$251,2,FALSE),"")</f>
        <v>Harshal Patel</v>
      </c>
      <c r="D2033" t="str">
        <f>IFERROR(VLOOKUP(B2033,Players!$A$2:$E$251,3,FALSE),"")</f>
        <v>AR</v>
      </c>
      <c r="E2033" t="str">
        <f>IFERROR(VLOOKUP(B2033,Players!$A$2:$E$251,4,FALSE),"")</f>
        <v>SRH</v>
      </c>
      <c r="F2033">
        <f>IFERROR(VLOOKUP(B2033,Players!$A$2:$E$251,5,FALSE),"")</f>
        <v>0</v>
      </c>
      <c r="H2033" t="s">
        <v>885</v>
      </c>
    </row>
    <row r="2034" spans="1:8" x14ac:dyDescent="0.2">
      <c r="A2034" t="s">
        <v>761</v>
      </c>
      <c r="B2034" t="s">
        <v>535</v>
      </c>
      <c r="C2034" t="str">
        <f>IFERROR(VLOOKUP(B2034,Players!$A$2:$E$251,2,FALSE),"")</f>
        <v>Kamindu Mendis</v>
      </c>
      <c r="D2034" t="str">
        <f>IFERROR(VLOOKUP(B2034,Players!$A$2:$E$251,3,FALSE),"")</f>
        <v>AR</v>
      </c>
      <c r="E2034" t="str">
        <f>IFERROR(VLOOKUP(B2034,Players!$A$2:$E$251,4,FALSE),"")</f>
        <v>SRH</v>
      </c>
      <c r="F2034">
        <f>IFERROR(VLOOKUP(B2034,Players!$A$2:$E$251,5,FALSE),"")</f>
        <v>0</v>
      </c>
      <c r="H2034" t="s">
        <v>885</v>
      </c>
    </row>
    <row r="2035" spans="1:8" x14ac:dyDescent="0.2">
      <c r="A2035" t="s">
        <v>761</v>
      </c>
      <c r="B2035" t="s">
        <v>537</v>
      </c>
      <c r="C2035" t="str">
        <f>IFERROR(VLOOKUP(B2035,Players!$A$2:$E$251,2,FALSE),"")</f>
        <v>Harsh Dubey</v>
      </c>
      <c r="D2035" t="str">
        <f>IFERROR(VLOOKUP(B2035,Players!$A$2:$E$251,3,FALSE),"")</f>
        <v>AR</v>
      </c>
      <c r="E2035" t="str">
        <f>IFERROR(VLOOKUP(B2035,Players!$A$2:$E$251,4,FALSE),"")</f>
        <v>SRH</v>
      </c>
      <c r="F2035">
        <f>IFERROR(VLOOKUP(B2035,Players!$A$2:$E$251,5,FALSE),"")</f>
        <v>0</v>
      </c>
      <c r="H2035" t="s">
        <v>885</v>
      </c>
    </row>
    <row r="2036" spans="1:8" x14ac:dyDescent="0.2">
      <c r="A2036" t="s">
        <v>761</v>
      </c>
      <c r="B2036" t="s">
        <v>539</v>
      </c>
      <c r="C2036" t="str">
        <f>IFERROR(VLOOKUP(B2036,Players!$A$2:$E$251,2,FALSE),"")</f>
        <v>Brydon Carse</v>
      </c>
      <c r="D2036" t="str">
        <f>IFERROR(VLOOKUP(B2036,Players!$A$2:$E$251,3,FALSE),"")</f>
        <v>AR</v>
      </c>
      <c r="E2036" t="str">
        <f>IFERROR(VLOOKUP(B2036,Players!$A$2:$E$251,4,FALSE),"")</f>
        <v>SRH</v>
      </c>
      <c r="F2036">
        <f>IFERROR(VLOOKUP(B2036,Players!$A$2:$E$251,5,FALSE),"")</f>
        <v>0</v>
      </c>
      <c r="H2036" t="s">
        <v>885</v>
      </c>
    </row>
    <row r="2037" spans="1:8" x14ac:dyDescent="0.2">
      <c r="A2037" t="s">
        <v>761</v>
      </c>
      <c r="B2037" t="s">
        <v>541</v>
      </c>
      <c r="C2037" t="str">
        <f>IFERROR(VLOOKUP(B2037,Players!$A$2:$E$251,2,FALSE),"")</f>
        <v>Shivang Kumar</v>
      </c>
      <c r="D2037" t="str">
        <f>IFERROR(VLOOKUP(B2037,Players!$A$2:$E$251,3,FALSE),"")</f>
        <v>AR</v>
      </c>
      <c r="E2037" t="str">
        <f>IFERROR(VLOOKUP(B2037,Players!$A$2:$E$251,4,FALSE),"")</f>
        <v>SRH</v>
      </c>
      <c r="F2037">
        <f>IFERROR(VLOOKUP(B2037,Players!$A$2:$E$251,5,FALSE),"")</f>
        <v>0</v>
      </c>
      <c r="H2037" t="s">
        <v>885</v>
      </c>
    </row>
    <row r="2038" spans="1:8" x14ac:dyDescent="0.2">
      <c r="A2038" t="s">
        <v>761</v>
      </c>
      <c r="B2038" t="s">
        <v>543</v>
      </c>
      <c r="C2038" t="str">
        <f>IFERROR(VLOOKUP(B2038,Players!$A$2:$E$251,2,FALSE),"")</f>
        <v>Krains Fuletra</v>
      </c>
      <c r="D2038" t="str">
        <f>IFERROR(VLOOKUP(B2038,Players!$A$2:$E$251,3,FALSE),"")</f>
        <v>AR</v>
      </c>
      <c r="E2038" t="str">
        <f>IFERROR(VLOOKUP(B2038,Players!$A$2:$E$251,4,FALSE),"")</f>
        <v>SRH</v>
      </c>
      <c r="F2038">
        <f>IFERROR(VLOOKUP(B2038,Players!$A$2:$E$251,5,FALSE),"")</f>
        <v>0</v>
      </c>
      <c r="H2038" t="s">
        <v>885</v>
      </c>
    </row>
    <row r="2039" spans="1:8" x14ac:dyDescent="0.2">
      <c r="A2039" t="s">
        <v>761</v>
      </c>
      <c r="B2039" t="s">
        <v>545</v>
      </c>
      <c r="C2039" t="str">
        <f>IFERROR(VLOOKUP(B2039,Players!$A$2:$E$251,2,FALSE),"")</f>
        <v>Liam Livingstone</v>
      </c>
      <c r="D2039" t="str">
        <f>IFERROR(VLOOKUP(B2039,Players!$A$2:$E$251,3,FALSE),"")</f>
        <v>AR</v>
      </c>
      <c r="E2039" t="str">
        <f>IFERROR(VLOOKUP(B2039,Players!$A$2:$E$251,4,FALSE),"")</f>
        <v>SRH</v>
      </c>
      <c r="F2039">
        <f>IFERROR(VLOOKUP(B2039,Players!$A$2:$E$251,5,FALSE),"")</f>
        <v>0</v>
      </c>
      <c r="H2039" t="s">
        <v>885</v>
      </c>
    </row>
    <row r="2040" spans="1:8" x14ac:dyDescent="0.2">
      <c r="A2040" t="s">
        <v>761</v>
      </c>
      <c r="B2040" t="s">
        <v>547</v>
      </c>
      <c r="C2040" t="str">
        <f>IFERROR(VLOOKUP(B2040,Players!$A$2:$E$251,2,FALSE),"")</f>
        <v>David Payne</v>
      </c>
      <c r="D2040" t="str">
        <f>IFERROR(VLOOKUP(B2040,Players!$A$2:$E$251,3,FALSE),"")</f>
        <v>AR</v>
      </c>
      <c r="E2040" t="str">
        <f>IFERROR(VLOOKUP(B2040,Players!$A$2:$E$251,4,FALSE),"")</f>
        <v>SRH</v>
      </c>
      <c r="F2040">
        <f>IFERROR(VLOOKUP(B2040,Players!$A$2:$E$251,5,FALSE),"")</f>
        <v>0</v>
      </c>
      <c r="H2040" t="s">
        <v>885</v>
      </c>
    </row>
    <row r="2041" spans="1:8" x14ac:dyDescent="0.2">
      <c r="A2041" t="s">
        <v>761</v>
      </c>
      <c r="B2041" t="s">
        <v>549</v>
      </c>
      <c r="C2041" t="str">
        <f>IFERROR(VLOOKUP(B2041,Players!$A$2:$E$251,2,FALSE),"")</f>
        <v>Abhishek Sharma</v>
      </c>
      <c r="D2041" t="str">
        <f>IFERROR(VLOOKUP(B2041,Players!$A$2:$E$251,3,FALSE),"")</f>
        <v>AR</v>
      </c>
      <c r="E2041" t="str">
        <f>IFERROR(VLOOKUP(B2041,Players!$A$2:$E$251,4,FALSE),"")</f>
        <v>SRH</v>
      </c>
      <c r="F2041">
        <f>IFERROR(VLOOKUP(B2041,Players!$A$2:$E$251,5,FALSE),"")</f>
        <v>0</v>
      </c>
      <c r="H2041" t="s">
        <v>885</v>
      </c>
    </row>
    <row r="2042" spans="1:8" x14ac:dyDescent="0.2">
      <c r="A2042" t="s">
        <v>761</v>
      </c>
      <c r="B2042" t="s">
        <v>551</v>
      </c>
      <c r="C2042" t="str">
        <f>IFERROR(VLOOKUP(B2042,Players!$A$2:$E$251,2,FALSE),"")</f>
        <v>Nitish Kumar Reddy</v>
      </c>
      <c r="D2042" t="str">
        <f>IFERROR(VLOOKUP(B2042,Players!$A$2:$E$251,3,FALSE),"")</f>
        <v>AR</v>
      </c>
      <c r="E2042" t="str">
        <f>IFERROR(VLOOKUP(B2042,Players!$A$2:$E$251,4,FALSE),"")</f>
        <v>SRH</v>
      </c>
      <c r="F2042">
        <f>IFERROR(VLOOKUP(B2042,Players!$A$2:$E$251,5,FALSE),"")</f>
        <v>0</v>
      </c>
      <c r="H2042" t="s">
        <v>885</v>
      </c>
    </row>
    <row r="2043" spans="1:8" x14ac:dyDescent="0.2">
      <c r="A2043" t="s">
        <v>761</v>
      </c>
      <c r="B2043" t="s">
        <v>553</v>
      </c>
      <c r="C2043" t="str">
        <f>IFERROR(VLOOKUP(B2043,Players!$A$2:$E$251,2,FALSE),"")</f>
        <v>Pat Cummins</v>
      </c>
      <c r="D2043" t="str">
        <f>IFERROR(VLOOKUP(B2043,Players!$A$2:$E$251,3,FALSE),"")</f>
        <v>BWL</v>
      </c>
      <c r="E2043" t="str">
        <f>IFERROR(VLOOKUP(B2043,Players!$A$2:$E$251,4,FALSE),"")</f>
        <v>SRH</v>
      </c>
      <c r="F2043">
        <f>IFERROR(VLOOKUP(B2043,Players!$A$2:$E$251,5,FALSE),"")</f>
        <v>0</v>
      </c>
      <c r="H2043" t="s">
        <v>885</v>
      </c>
    </row>
    <row r="2044" spans="1:8" x14ac:dyDescent="0.2">
      <c r="A2044" t="s">
        <v>761</v>
      </c>
      <c r="B2044" t="s">
        <v>555</v>
      </c>
      <c r="C2044" t="str">
        <f>IFERROR(VLOOKUP(B2044,Players!$A$2:$E$251,2,FALSE),"")</f>
        <v>Zeeshan Ansari</v>
      </c>
      <c r="D2044" t="str">
        <f>IFERROR(VLOOKUP(B2044,Players!$A$2:$E$251,3,FALSE),"")</f>
        <v>BWL</v>
      </c>
      <c r="E2044" t="str">
        <f>IFERROR(VLOOKUP(B2044,Players!$A$2:$E$251,4,FALSE),"")</f>
        <v>SRH</v>
      </c>
      <c r="F2044">
        <f>IFERROR(VLOOKUP(B2044,Players!$A$2:$E$251,5,FALSE),"")</f>
        <v>0</v>
      </c>
      <c r="H2044" t="s">
        <v>885</v>
      </c>
    </row>
    <row r="2045" spans="1:8" x14ac:dyDescent="0.2">
      <c r="A2045" t="s">
        <v>761</v>
      </c>
      <c r="B2045" t="s">
        <v>557</v>
      </c>
      <c r="C2045" t="str">
        <f>IFERROR(VLOOKUP(B2045,Players!$A$2:$E$251,2,FALSE),"")</f>
        <v>Jaydev Unadkat</v>
      </c>
      <c r="D2045" t="str">
        <f>IFERROR(VLOOKUP(B2045,Players!$A$2:$E$251,3,FALSE),"")</f>
        <v>BWL</v>
      </c>
      <c r="E2045" t="str">
        <f>IFERROR(VLOOKUP(B2045,Players!$A$2:$E$251,4,FALSE),"")</f>
        <v>SRH</v>
      </c>
      <c r="F2045">
        <f>IFERROR(VLOOKUP(B2045,Players!$A$2:$E$251,5,FALSE),"")</f>
        <v>0</v>
      </c>
      <c r="H2045" t="s">
        <v>885</v>
      </c>
    </row>
    <row r="2046" spans="1:8" x14ac:dyDescent="0.2">
      <c r="A2046" t="s">
        <v>761</v>
      </c>
      <c r="B2046" t="s">
        <v>559</v>
      </c>
      <c r="C2046" t="str">
        <f>IFERROR(VLOOKUP(B2046,Players!$A$2:$E$251,2,FALSE),"")</f>
        <v>Eshan Malinga</v>
      </c>
      <c r="D2046" t="str">
        <f>IFERROR(VLOOKUP(B2046,Players!$A$2:$E$251,3,FALSE),"")</f>
        <v>BWL</v>
      </c>
      <c r="E2046" t="str">
        <f>IFERROR(VLOOKUP(B2046,Players!$A$2:$E$251,4,FALSE),"")</f>
        <v>SRH</v>
      </c>
      <c r="F2046">
        <f>IFERROR(VLOOKUP(B2046,Players!$A$2:$E$251,5,FALSE),"")</f>
        <v>0</v>
      </c>
      <c r="H2046" t="s">
        <v>885</v>
      </c>
    </row>
    <row r="2047" spans="1:8" x14ac:dyDescent="0.2">
      <c r="A2047" t="s">
        <v>761</v>
      </c>
      <c r="B2047" t="s">
        <v>561</v>
      </c>
      <c r="C2047" t="str">
        <f>IFERROR(VLOOKUP(B2047,Players!$A$2:$E$251,2,FALSE),"")</f>
        <v>Sakib Hussain</v>
      </c>
      <c r="D2047" t="str">
        <f>IFERROR(VLOOKUP(B2047,Players!$A$2:$E$251,3,FALSE),"")</f>
        <v>BWL</v>
      </c>
      <c r="E2047" t="str">
        <f>IFERROR(VLOOKUP(B2047,Players!$A$2:$E$251,4,FALSE),"")</f>
        <v>SRH</v>
      </c>
      <c r="F2047">
        <f>IFERROR(VLOOKUP(B2047,Players!$A$2:$E$251,5,FALSE),"")</f>
        <v>0</v>
      </c>
      <c r="H2047" t="s">
        <v>885</v>
      </c>
    </row>
    <row r="2048" spans="1:8" x14ac:dyDescent="0.2">
      <c r="A2048" t="s">
        <v>761</v>
      </c>
      <c r="B2048" t="s">
        <v>563</v>
      </c>
      <c r="C2048" t="str">
        <f>IFERROR(VLOOKUP(B2048,Players!$A$2:$E$251,2,FALSE),"")</f>
        <v>Onkar Tarmale</v>
      </c>
      <c r="D2048" t="str">
        <f>IFERROR(VLOOKUP(B2048,Players!$A$2:$E$251,3,FALSE),"")</f>
        <v>BWL</v>
      </c>
      <c r="E2048" t="str">
        <f>IFERROR(VLOOKUP(B2048,Players!$A$2:$E$251,4,FALSE),"")</f>
        <v>SRH</v>
      </c>
      <c r="F2048">
        <f>IFERROR(VLOOKUP(B2048,Players!$A$2:$E$251,5,FALSE),"")</f>
        <v>0</v>
      </c>
      <c r="H2048" t="s">
        <v>885</v>
      </c>
    </row>
    <row r="2049" spans="1:8" x14ac:dyDescent="0.2">
      <c r="A2049" t="s">
        <v>761</v>
      </c>
      <c r="B2049" t="s">
        <v>565</v>
      </c>
      <c r="C2049" t="str">
        <f>IFERROR(VLOOKUP(B2049,Players!$A$2:$E$251,2,FALSE),"")</f>
        <v>Amit Kumar</v>
      </c>
      <c r="D2049" t="str">
        <f>IFERROR(VLOOKUP(B2049,Players!$A$2:$E$251,3,FALSE),"")</f>
        <v>BWL</v>
      </c>
      <c r="E2049" t="str">
        <f>IFERROR(VLOOKUP(B2049,Players!$A$2:$E$251,4,FALSE),"")</f>
        <v>SRH</v>
      </c>
      <c r="F2049">
        <f>IFERROR(VLOOKUP(B2049,Players!$A$2:$E$251,5,FALSE),"")</f>
        <v>0</v>
      </c>
      <c r="H2049" t="s">
        <v>885</v>
      </c>
    </row>
    <row r="2050" spans="1:8" x14ac:dyDescent="0.2">
      <c r="A2050" t="s">
        <v>761</v>
      </c>
      <c r="B2050" t="s">
        <v>567</v>
      </c>
      <c r="C2050" t="str">
        <f>IFERROR(VLOOKUP(B2050,Players!$A$2:$E$251,2,FALSE),"")</f>
        <v>Praful Hinge</v>
      </c>
      <c r="D2050" t="str">
        <f>IFERROR(VLOOKUP(B2050,Players!$A$2:$E$251,3,FALSE),"")</f>
        <v>BWL</v>
      </c>
      <c r="E2050" t="str">
        <f>IFERROR(VLOOKUP(B2050,Players!$A$2:$E$251,4,FALSE),"")</f>
        <v>SRH</v>
      </c>
      <c r="F2050">
        <f>IFERROR(VLOOKUP(B2050,Players!$A$2:$E$251,5,FALSE),"")</f>
        <v>0</v>
      </c>
      <c r="H2050" t="s">
        <v>885</v>
      </c>
    </row>
    <row r="2051" spans="1:8" x14ac:dyDescent="0.2">
      <c r="A2051" t="s">
        <v>761</v>
      </c>
      <c r="B2051" t="s">
        <v>569</v>
      </c>
      <c r="C2051" t="str">
        <f>IFERROR(VLOOKUP(B2051,Players!$A$2:$E$251,2,FALSE),"")</f>
        <v>Shivam Mavi</v>
      </c>
      <c r="D2051" t="str">
        <f>IFERROR(VLOOKUP(B2051,Players!$A$2:$E$251,3,FALSE),"")</f>
        <v>BWL</v>
      </c>
      <c r="E2051" t="str">
        <f>IFERROR(VLOOKUP(B2051,Players!$A$2:$E$251,4,FALSE),"")</f>
        <v>SRH</v>
      </c>
      <c r="F2051">
        <f>IFERROR(VLOOKUP(B2051,Players!$A$2:$E$251,5,FALSE),"")</f>
        <v>0</v>
      </c>
      <c r="H2051" t="s">
        <v>885</v>
      </c>
    </row>
    <row r="2052" spans="1:8" x14ac:dyDescent="0.2">
      <c r="A2052" t="s">
        <v>765</v>
      </c>
      <c r="B2052" t="s">
        <v>155</v>
      </c>
      <c r="C2052" t="str">
        <f>IFERROR(VLOOKUP(B2052,Players!$A$2:$E$251,2,FALSE),"")</f>
        <v>Shubman Gill</v>
      </c>
      <c r="D2052" t="str">
        <f>IFERROR(VLOOKUP(B2052,Players!$A$2:$E$251,3,FALSE),"")</f>
        <v>BAT</v>
      </c>
      <c r="E2052" t="str">
        <f>IFERROR(VLOOKUP(B2052,Players!$A$2:$E$251,4,FALSE),"")</f>
        <v>GT</v>
      </c>
      <c r="F2052">
        <f>IFERROR(VLOOKUP(B2052,Players!$A$2:$E$251,5,FALSE),"")</f>
        <v>0</v>
      </c>
      <c r="H2052" t="s">
        <v>891</v>
      </c>
    </row>
    <row r="2053" spans="1:8" x14ac:dyDescent="0.2">
      <c r="A2053" t="s">
        <v>765</v>
      </c>
      <c r="B2053" t="s">
        <v>159</v>
      </c>
      <c r="C2053" t="str">
        <f>IFERROR(VLOOKUP(B2053,Players!$A$2:$E$251,2,FALSE),"")</f>
        <v>Jos Buttler</v>
      </c>
      <c r="D2053" t="str">
        <f>IFERROR(VLOOKUP(B2053,Players!$A$2:$E$251,3,FALSE),"")</f>
        <v>WK</v>
      </c>
      <c r="E2053" t="str">
        <f>IFERROR(VLOOKUP(B2053,Players!$A$2:$E$251,4,FALSE),"")</f>
        <v>GT</v>
      </c>
      <c r="F2053">
        <f>IFERROR(VLOOKUP(B2053,Players!$A$2:$E$251,5,FALSE),"")</f>
        <v>0</v>
      </c>
      <c r="H2053" t="s">
        <v>891</v>
      </c>
    </row>
    <row r="2054" spans="1:8" x14ac:dyDescent="0.2">
      <c r="A2054" t="s">
        <v>765</v>
      </c>
      <c r="B2054" t="s">
        <v>161</v>
      </c>
      <c r="C2054" t="str">
        <f>IFERROR(VLOOKUP(B2054,Players!$A$2:$E$251,2,FALSE),"")</f>
        <v>Kumar Kushagra</v>
      </c>
      <c r="D2054" t="str">
        <f>IFERROR(VLOOKUP(B2054,Players!$A$2:$E$251,3,FALSE),"")</f>
        <v>WK</v>
      </c>
      <c r="E2054" t="str">
        <f>IFERROR(VLOOKUP(B2054,Players!$A$2:$E$251,4,FALSE),"")</f>
        <v>GT</v>
      </c>
      <c r="F2054">
        <f>IFERROR(VLOOKUP(B2054,Players!$A$2:$E$251,5,FALSE),"")</f>
        <v>0</v>
      </c>
      <c r="H2054" t="s">
        <v>891</v>
      </c>
    </row>
    <row r="2055" spans="1:8" x14ac:dyDescent="0.2">
      <c r="A2055" t="s">
        <v>765</v>
      </c>
      <c r="B2055" t="s">
        <v>163</v>
      </c>
      <c r="C2055" t="str">
        <f>IFERROR(VLOOKUP(B2055,Players!$A$2:$E$251,2,FALSE),"")</f>
        <v>Anuj Rawat</v>
      </c>
      <c r="D2055" t="str">
        <f>IFERROR(VLOOKUP(B2055,Players!$A$2:$E$251,3,FALSE),"")</f>
        <v>WK</v>
      </c>
      <c r="E2055" t="str">
        <f>IFERROR(VLOOKUP(B2055,Players!$A$2:$E$251,4,FALSE),"")</f>
        <v>GT</v>
      </c>
      <c r="F2055">
        <f>IFERROR(VLOOKUP(B2055,Players!$A$2:$E$251,5,FALSE),"")</f>
        <v>0</v>
      </c>
      <c r="H2055" t="s">
        <v>891</v>
      </c>
    </row>
    <row r="2056" spans="1:8" x14ac:dyDescent="0.2">
      <c r="A2056" t="s">
        <v>765</v>
      </c>
      <c r="B2056" t="s">
        <v>165</v>
      </c>
      <c r="C2056" t="str">
        <f>IFERROR(VLOOKUP(B2056,Players!$A$2:$E$251,2,FALSE),"")</f>
        <v>Tom Banton</v>
      </c>
      <c r="D2056" t="str">
        <f>IFERROR(VLOOKUP(B2056,Players!$A$2:$E$251,3,FALSE),"")</f>
        <v>WK</v>
      </c>
      <c r="E2056" t="str">
        <f>IFERROR(VLOOKUP(B2056,Players!$A$2:$E$251,4,FALSE),"")</f>
        <v>GT</v>
      </c>
      <c r="F2056">
        <f>IFERROR(VLOOKUP(B2056,Players!$A$2:$E$251,5,FALSE),"")</f>
        <v>0</v>
      </c>
      <c r="H2056" t="s">
        <v>891</v>
      </c>
    </row>
    <row r="2057" spans="1:8" x14ac:dyDescent="0.2">
      <c r="A2057" t="s">
        <v>765</v>
      </c>
      <c r="B2057" t="s">
        <v>167</v>
      </c>
      <c r="C2057" t="str">
        <f>IFERROR(VLOOKUP(B2057,Players!$A$2:$E$251,2,FALSE),"")</f>
        <v>Glenn Phillips</v>
      </c>
      <c r="D2057" t="str">
        <f>IFERROR(VLOOKUP(B2057,Players!$A$2:$E$251,3,FALSE),"")</f>
        <v>BAT</v>
      </c>
      <c r="E2057" t="str">
        <f>IFERROR(VLOOKUP(B2057,Players!$A$2:$E$251,4,FALSE),"")</f>
        <v>GT</v>
      </c>
      <c r="F2057">
        <f>IFERROR(VLOOKUP(B2057,Players!$A$2:$E$251,5,FALSE),"")</f>
        <v>0</v>
      </c>
      <c r="H2057" t="s">
        <v>891</v>
      </c>
    </row>
    <row r="2058" spans="1:8" x14ac:dyDescent="0.2">
      <c r="A2058" t="s">
        <v>765</v>
      </c>
      <c r="B2058" t="s">
        <v>169</v>
      </c>
      <c r="C2058" t="str">
        <f>IFERROR(VLOOKUP(B2058,Players!$A$2:$E$251,2,FALSE),"")</f>
        <v>Sai Sudharsan</v>
      </c>
      <c r="D2058" t="str">
        <f>IFERROR(VLOOKUP(B2058,Players!$A$2:$E$251,3,FALSE),"")</f>
        <v>BAT</v>
      </c>
      <c r="E2058" t="str">
        <f>IFERROR(VLOOKUP(B2058,Players!$A$2:$E$251,4,FALSE),"")</f>
        <v>GT</v>
      </c>
      <c r="F2058">
        <f>IFERROR(VLOOKUP(B2058,Players!$A$2:$E$251,5,FALSE),"")</f>
        <v>0</v>
      </c>
      <c r="H2058" t="s">
        <v>891</v>
      </c>
    </row>
    <row r="2059" spans="1:8" x14ac:dyDescent="0.2">
      <c r="A2059" t="s">
        <v>765</v>
      </c>
      <c r="B2059" t="s">
        <v>171</v>
      </c>
      <c r="C2059" t="str">
        <f>IFERROR(VLOOKUP(B2059,Players!$A$2:$E$251,2,FALSE),"")</f>
        <v>Nishant Sindhu</v>
      </c>
      <c r="D2059" t="str">
        <f>IFERROR(VLOOKUP(B2059,Players!$A$2:$E$251,3,FALSE),"")</f>
        <v>AR</v>
      </c>
      <c r="E2059" t="str">
        <f>IFERROR(VLOOKUP(B2059,Players!$A$2:$E$251,4,FALSE),"")</f>
        <v>GT</v>
      </c>
      <c r="F2059">
        <f>IFERROR(VLOOKUP(B2059,Players!$A$2:$E$251,5,FALSE),"")</f>
        <v>0</v>
      </c>
      <c r="H2059" t="s">
        <v>891</v>
      </c>
    </row>
    <row r="2060" spans="1:8" x14ac:dyDescent="0.2">
      <c r="A2060" t="s">
        <v>765</v>
      </c>
      <c r="B2060" t="s">
        <v>173</v>
      </c>
      <c r="C2060" t="str">
        <f>IFERROR(VLOOKUP(B2060,Players!$A$2:$E$251,2,FALSE),"")</f>
        <v>Washington Sundar</v>
      </c>
      <c r="D2060" t="str">
        <f>IFERROR(VLOOKUP(B2060,Players!$A$2:$E$251,3,FALSE),"")</f>
        <v>AR</v>
      </c>
      <c r="E2060" t="str">
        <f>IFERROR(VLOOKUP(B2060,Players!$A$2:$E$251,4,FALSE),"")</f>
        <v>GT</v>
      </c>
      <c r="F2060">
        <f>IFERROR(VLOOKUP(B2060,Players!$A$2:$E$251,5,FALSE),"")</f>
        <v>0</v>
      </c>
      <c r="H2060" t="s">
        <v>891</v>
      </c>
    </row>
    <row r="2061" spans="1:8" x14ac:dyDescent="0.2">
      <c r="A2061" t="s">
        <v>765</v>
      </c>
      <c r="B2061" t="s">
        <v>175</v>
      </c>
      <c r="C2061" t="str">
        <f>IFERROR(VLOOKUP(B2061,Players!$A$2:$E$251,2,FALSE),"")</f>
        <v>Mohd. Arshad Khan</v>
      </c>
      <c r="D2061" t="str">
        <f>IFERROR(VLOOKUP(B2061,Players!$A$2:$E$251,3,FALSE),"")</f>
        <v>AR</v>
      </c>
      <c r="E2061" t="str">
        <f>IFERROR(VLOOKUP(B2061,Players!$A$2:$E$251,4,FALSE),"")</f>
        <v>GT</v>
      </c>
      <c r="F2061">
        <f>IFERROR(VLOOKUP(B2061,Players!$A$2:$E$251,5,FALSE),"")</f>
        <v>0</v>
      </c>
      <c r="H2061" t="s">
        <v>891</v>
      </c>
    </row>
    <row r="2062" spans="1:8" x14ac:dyDescent="0.2">
      <c r="A2062" t="s">
        <v>765</v>
      </c>
      <c r="B2062" t="s">
        <v>177</v>
      </c>
      <c r="C2062" t="str">
        <f>IFERROR(VLOOKUP(B2062,Players!$A$2:$E$251,2,FALSE),"")</f>
        <v>Sai Kishore</v>
      </c>
      <c r="D2062" t="str">
        <f>IFERROR(VLOOKUP(B2062,Players!$A$2:$E$251,3,FALSE),"")</f>
        <v>AR</v>
      </c>
      <c r="E2062" t="str">
        <f>IFERROR(VLOOKUP(B2062,Players!$A$2:$E$251,4,FALSE),"")</f>
        <v>GT</v>
      </c>
      <c r="F2062">
        <f>IFERROR(VLOOKUP(B2062,Players!$A$2:$E$251,5,FALSE),"")</f>
        <v>0</v>
      </c>
      <c r="H2062" t="s">
        <v>891</v>
      </c>
    </row>
    <row r="2063" spans="1:8" x14ac:dyDescent="0.2">
      <c r="A2063" t="s">
        <v>765</v>
      </c>
      <c r="B2063" t="s">
        <v>179</v>
      </c>
      <c r="C2063" t="str">
        <f>IFERROR(VLOOKUP(B2063,Players!$A$2:$E$251,2,FALSE),"")</f>
        <v>Jayant Yadav</v>
      </c>
      <c r="D2063" t="str">
        <f>IFERROR(VLOOKUP(B2063,Players!$A$2:$E$251,3,FALSE),"")</f>
        <v>AR</v>
      </c>
      <c r="E2063" t="str">
        <f>IFERROR(VLOOKUP(B2063,Players!$A$2:$E$251,4,FALSE),"")</f>
        <v>GT</v>
      </c>
      <c r="F2063">
        <f>IFERROR(VLOOKUP(B2063,Players!$A$2:$E$251,5,FALSE),"")</f>
        <v>0</v>
      </c>
      <c r="H2063" t="s">
        <v>891</v>
      </c>
    </row>
    <row r="2064" spans="1:8" x14ac:dyDescent="0.2">
      <c r="A2064" t="s">
        <v>765</v>
      </c>
      <c r="B2064" t="s">
        <v>181</v>
      </c>
      <c r="C2064" t="str">
        <f>IFERROR(VLOOKUP(B2064,Players!$A$2:$E$251,2,FALSE),"")</f>
        <v>Jason Holder</v>
      </c>
      <c r="D2064" t="str">
        <f>IFERROR(VLOOKUP(B2064,Players!$A$2:$E$251,3,FALSE),"")</f>
        <v>AR</v>
      </c>
      <c r="E2064" t="str">
        <f>IFERROR(VLOOKUP(B2064,Players!$A$2:$E$251,4,FALSE),"")</f>
        <v>GT</v>
      </c>
      <c r="F2064">
        <f>IFERROR(VLOOKUP(B2064,Players!$A$2:$E$251,5,FALSE),"")</f>
        <v>0</v>
      </c>
      <c r="H2064" t="s">
        <v>891</v>
      </c>
    </row>
    <row r="2065" spans="1:8" x14ac:dyDescent="0.2">
      <c r="A2065" t="s">
        <v>765</v>
      </c>
      <c r="B2065" t="s">
        <v>183</v>
      </c>
      <c r="C2065" t="str">
        <f>IFERROR(VLOOKUP(B2065,Players!$A$2:$E$251,2,FALSE),"")</f>
        <v>Rahul Tewatia</v>
      </c>
      <c r="D2065" t="str">
        <f>IFERROR(VLOOKUP(B2065,Players!$A$2:$E$251,3,FALSE),"")</f>
        <v>AR</v>
      </c>
      <c r="E2065" t="str">
        <f>IFERROR(VLOOKUP(B2065,Players!$A$2:$E$251,4,FALSE),"")</f>
        <v>GT</v>
      </c>
      <c r="F2065">
        <f>IFERROR(VLOOKUP(B2065,Players!$A$2:$E$251,5,FALSE),"")</f>
        <v>0</v>
      </c>
      <c r="H2065" t="s">
        <v>891</v>
      </c>
    </row>
    <row r="2066" spans="1:8" x14ac:dyDescent="0.2">
      <c r="A2066" t="s">
        <v>765</v>
      </c>
      <c r="B2066" t="s">
        <v>185</v>
      </c>
      <c r="C2066" t="str">
        <f>IFERROR(VLOOKUP(B2066,Players!$A$2:$E$251,2,FALSE),"")</f>
        <v>Shahrukh Khan</v>
      </c>
      <c r="D2066" t="str">
        <f>IFERROR(VLOOKUP(B2066,Players!$A$2:$E$251,3,FALSE),"")</f>
        <v>AR</v>
      </c>
      <c r="E2066" t="str">
        <f>IFERROR(VLOOKUP(B2066,Players!$A$2:$E$251,4,FALSE),"")</f>
        <v>GT</v>
      </c>
      <c r="F2066">
        <f>IFERROR(VLOOKUP(B2066,Players!$A$2:$E$251,5,FALSE),"")</f>
        <v>0</v>
      </c>
      <c r="H2066" t="s">
        <v>891</v>
      </c>
    </row>
    <row r="2067" spans="1:8" x14ac:dyDescent="0.2">
      <c r="A2067" t="s">
        <v>765</v>
      </c>
      <c r="B2067" t="s">
        <v>187</v>
      </c>
      <c r="C2067" t="str">
        <f>IFERROR(VLOOKUP(B2067,Players!$A$2:$E$251,2,FALSE),"")</f>
        <v>Kagiso Rabada</v>
      </c>
      <c r="D2067" t="str">
        <f>IFERROR(VLOOKUP(B2067,Players!$A$2:$E$251,3,FALSE),"")</f>
        <v>BWL</v>
      </c>
      <c r="E2067" t="str">
        <f>IFERROR(VLOOKUP(B2067,Players!$A$2:$E$251,4,FALSE),"")</f>
        <v>GT</v>
      </c>
      <c r="F2067">
        <f>IFERROR(VLOOKUP(B2067,Players!$A$2:$E$251,5,FALSE),"")</f>
        <v>0</v>
      </c>
      <c r="H2067" t="s">
        <v>891</v>
      </c>
    </row>
    <row r="2068" spans="1:8" x14ac:dyDescent="0.2">
      <c r="A2068" t="s">
        <v>765</v>
      </c>
      <c r="B2068" t="s">
        <v>189</v>
      </c>
      <c r="C2068" t="str">
        <f>IFERROR(VLOOKUP(B2068,Players!$A$2:$E$251,2,FALSE),"")</f>
        <v>Mohammed Siraj</v>
      </c>
      <c r="D2068" t="str">
        <f>IFERROR(VLOOKUP(B2068,Players!$A$2:$E$251,3,FALSE),"")</f>
        <v>BWL</v>
      </c>
      <c r="E2068" t="str">
        <f>IFERROR(VLOOKUP(B2068,Players!$A$2:$E$251,4,FALSE),"")</f>
        <v>GT</v>
      </c>
      <c r="F2068">
        <f>IFERROR(VLOOKUP(B2068,Players!$A$2:$E$251,5,FALSE),"")</f>
        <v>0</v>
      </c>
      <c r="H2068" t="s">
        <v>891</v>
      </c>
    </row>
    <row r="2069" spans="1:8" x14ac:dyDescent="0.2">
      <c r="A2069" t="s">
        <v>765</v>
      </c>
      <c r="B2069" t="s">
        <v>191</v>
      </c>
      <c r="C2069" t="str">
        <f>IFERROR(VLOOKUP(B2069,Players!$A$2:$E$251,2,FALSE),"")</f>
        <v>Prasidh Krishna</v>
      </c>
      <c r="D2069" t="str">
        <f>IFERROR(VLOOKUP(B2069,Players!$A$2:$E$251,3,FALSE),"")</f>
        <v>BWL</v>
      </c>
      <c r="E2069" t="str">
        <f>IFERROR(VLOOKUP(B2069,Players!$A$2:$E$251,4,FALSE),"")</f>
        <v>GT</v>
      </c>
      <c r="F2069">
        <f>IFERROR(VLOOKUP(B2069,Players!$A$2:$E$251,5,FALSE),"")</f>
        <v>0</v>
      </c>
      <c r="H2069" t="s">
        <v>891</v>
      </c>
    </row>
    <row r="2070" spans="1:8" x14ac:dyDescent="0.2">
      <c r="A2070" t="s">
        <v>765</v>
      </c>
      <c r="B2070" t="s">
        <v>193</v>
      </c>
      <c r="C2070" t="str">
        <f>IFERROR(VLOOKUP(B2070,Players!$A$2:$E$251,2,FALSE),"")</f>
        <v>Manav Suthar</v>
      </c>
      <c r="D2070" t="str">
        <f>IFERROR(VLOOKUP(B2070,Players!$A$2:$E$251,3,FALSE),"")</f>
        <v>BWL</v>
      </c>
      <c r="E2070" t="str">
        <f>IFERROR(VLOOKUP(B2070,Players!$A$2:$E$251,4,FALSE),"")</f>
        <v>GT</v>
      </c>
      <c r="F2070">
        <f>IFERROR(VLOOKUP(B2070,Players!$A$2:$E$251,5,FALSE),"")</f>
        <v>0</v>
      </c>
      <c r="H2070" t="s">
        <v>891</v>
      </c>
    </row>
    <row r="2071" spans="1:8" x14ac:dyDescent="0.2">
      <c r="A2071" t="s">
        <v>765</v>
      </c>
      <c r="B2071" t="s">
        <v>195</v>
      </c>
      <c r="C2071" t="str">
        <f>IFERROR(VLOOKUP(B2071,Players!$A$2:$E$251,2,FALSE),"")</f>
        <v>Gurnoor Singh Brar</v>
      </c>
      <c r="D2071" t="str">
        <f>IFERROR(VLOOKUP(B2071,Players!$A$2:$E$251,3,FALSE),"")</f>
        <v>BWL</v>
      </c>
      <c r="E2071" t="str">
        <f>IFERROR(VLOOKUP(B2071,Players!$A$2:$E$251,4,FALSE),"")</f>
        <v>GT</v>
      </c>
      <c r="F2071">
        <f>IFERROR(VLOOKUP(B2071,Players!$A$2:$E$251,5,FALSE),"")</f>
        <v>0</v>
      </c>
      <c r="H2071" t="s">
        <v>891</v>
      </c>
    </row>
    <row r="2072" spans="1:8" x14ac:dyDescent="0.2">
      <c r="A2072" t="s">
        <v>765</v>
      </c>
      <c r="B2072" t="s">
        <v>197</v>
      </c>
      <c r="C2072" t="str">
        <f>IFERROR(VLOOKUP(B2072,Players!$A$2:$E$251,2,FALSE),"")</f>
        <v>Ishant Sharma</v>
      </c>
      <c r="D2072" t="str">
        <f>IFERROR(VLOOKUP(B2072,Players!$A$2:$E$251,3,FALSE),"")</f>
        <v>BWL</v>
      </c>
      <c r="E2072" t="str">
        <f>IFERROR(VLOOKUP(B2072,Players!$A$2:$E$251,4,FALSE),"")</f>
        <v>GT</v>
      </c>
      <c r="F2072">
        <f>IFERROR(VLOOKUP(B2072,Players!$A$2:$E$251,5,FALSE),"")</f>
        <v>0</v>
      </c>
      <c r="H2072" t="s">
        <v>891</v>
      </c>
    </row>
    <row r="2073" spans="1:8" x14ac:dyDescent="0.2">
      <c r="A2073" t="s">
        <v>765</v>
      </c>
      <c r="B2073" t="s">
        <v>199</v>
      </c>
      <c r="C2073" t="str">
        <f>IFERROR(VLOOKUP(B2073,Players!$A$2:$E$251,2,FALSE),"")</f>
        <v>Ashok Sharma</v>
      </c>
      <c r="D2073" t="str">
        <f>IFERROR(VLOOKUP(B2073,Players!$A$2:$E$251,3,FALSE),"")</f>
        <v>BWL</v>
      </c>
      <c r="E2073" t="str">
        <f>IFERROR(VLOOKUP(B2073,Players!$A$2:$E$251,4,FALSE),"")</f>
        <v>GT</v>
      </c>
      <c r="F2073">
        <f>IFERROR(VLOOKUP(B2073,Players!$A$2:$E$251,5,FALSE),"")</f>
        <v>0</v>
      </c>
      <c r="H2073" t="s">
        <v>891</v>
      </c>
    </row>
    <row r="2074" spans="1:8" x14ac:dyDescent="0.2">
      <c r="A2074" t="s">
        <v>765</v>
      </c>
      <c r="B2074" t="s">
        <v>201</v>
      </c>
      <c r="C2074" t="str">
        <f>IFERROR(VLOOKUP(B2074,Players!$A$2:$E$251,2,FALSE),"")</f>
        <v>Luke Wood</v>
      </c>
      <c r="D2074" t="str">
        <f>IFERROR(VLOOKUP(B2074,Players!$A$2:$E$251,3,FALSE),"")</f>
        <v>BWL</v>
      </c>
      <c r="E2074" t="str">
        <f>IFERROR(VLOOKUP(B2074,Players!$A$2:$E$251,4,FALSE),"")</f>
        <v>GT</v>
      </c>
      <c r="F2074">
        <f>IFERROR(VLOOKUP(B2074,Players!$A$2:$E$251,5,FALSE),"")</f>
        <v>0</v>
      </c>
      <c r="H2074" t="s">
        <v>891</v>
      </c>
    </row>
    <row r="2075" spans="1:8" x14ac:dyDescent="0.2">
      <c r="A2075" t="s">
        <v>765</v>
      </c>
      <c r="B2075" t="s">
        <v>203</v>
      </c>
      <c r="C2075" t="str">
        <f>IFERROR(VLOOKUP(B2075,Players!$A$2:$E$251,2,FALSE),"")</f>
        <v>Kulwant Khejroliya</v>
      </c>
      <c r="D2075" t="str">
        <f>IFERROR(VLOOKUP(B2075,Players!$A$2:$E$251,3,FALSE),"")</f>
        <v>BWL</v>
      </c>
      <c r="E2075" t="str">
        <f>IFERROR(VLOOKUP(B2075,Players!$A$2:$E$251,4,FALSE),"")</f>
        <v>GT</v>
      </c>
      <c r="F2075">
        <f>IFERROR(VLOOKUP(B2075,Players!$A$2:$E$251,5,FALSE),"")</f>
        <v>0</v>
      </c>
      <c r="H2075" t="s">
        <v>891</v>
      </c>
    </row>
    <row r="2076" spans="1:8" x14ac:dyDescent="0.2">
      <c r="A2076" t="s">
        <v>765</v>
      </c>
      <c r="B2076" t="s">
        <v>205</v>
      </c>
      <c r="C2076" t="str">
        <f>IFERROR(VLOOKUP(B2076,Players!$A$2:$E$251,2,FALSE),"")</f>
        <v>Rashid Khan</v>
      </c>
      <c r="D2076" t="str">
        <f>IFERROR(VLOOKUP(B2076,Players!$A$2:$E$251,3,FALSE),"")</f>
        <v>BWL</v>
      </c>
      <c r="E2076" t="str">
        <f>IFERROR(VLOOKUP(B2076,Players!$A$2:$E$251,4,FALSE),"")</f>
        <v>GT</v>
      </c>
      <c r="F2076">
        <f>IFERROR(VLOOKUP(B2076,Players!$A$2:$E$251,5,FALSE),"")</f>
        <v>0</v>
      </c>
      <c r="H2076" t="s">
        <v>891</v>
      </c>
    </row>
    <row r="2077" spans="1:8" x14ac:dyDescent="0.2">
      <c r="A2077" t="s">
        <v>765</v>
      </c>
      <c r="B2077" t="s">
        <v>467</v>
      </c>
      <c r="C2077" t="str">
        <f>IFERROR(VLOOKUP(B2077,Players!$A$2:$E$251,2,FALSE),"")</f>
        <v>Rajat Patidar</v>
      </c>
      <c r="D2077" t="str">
        <f>IFERROR(VLOOKUP(B2077,Players!$A$2:$E$251,3,FALSE),"")</f>
        <v>BAT</v>
      </c>
      <c r="E2077" t="str">
        <f>IFERROR(VLOOKUP(B2077,Players!$A$2:$E$251,4,FALSE),"")</f>
        <v>RCB</v>
      </c>
      <c r="F2077">
        <f>IFERROR(VLOOKUP(B2077,Players!$A$2:$E$251,5,FALSE),"")</f>
        <v>0</v>
      </c>
      <c r="H2077" t="s">
        <v>884</v>
      </c>
    </row>
    <row r="2078" spans="1:8" x14ac:dyDescent="0.2">
      <c r="A2078" t="s">
        <v>765</v>
      </c>
      <c r="B2078" t="s">
        <v>471</v>
      </c>
      <c r="C2078" t="str">
        <f>IFERROR(VLOOKUP(B2078,Players!$A$2:$E$251,2,FALSE),"")</f>
        <v>Devdutt Padikkal</v>
      </c>
      <c r="D2078" t="str">
        <f>IFERROR(VLOOKUP(B2078,Players!$A$2:$E$251,3,FALSE),"")</f>
        <v>BAT</v>
      </c>
      <c r="E2078" t="str">
        <f>IFERROR(VLOOKUP(B2078,Players!$A$2:$E$251,4,FALSE),"")</f>
        <v>RCB</v>
      </c>
      <c r="F2078">
        <f>IFERROR(VLOOKUP(B2078,Players!$A$2:$E$251,5,FALSE),"")</f>
        <v>0</v>
      </c>
      <c r="H2078" t="s">
        <v>884</v>
      </c>
    </row>
    <row r="2079" spans="1:8" x14ac:dyDescent="0.2">
      <c r="A2079" t="s">
        <v>765</v>
      </c>
      <c r="B2079" t="s">
        <v>473</v>
      </c>
      <c r="C2079" t="str">
        <f>IFERROR(VLOOKUP(B2079,Players!$A$2:$E$251,2,FALSE),"")</f>
        <v>Virat Kohli</v>
      </c>
      <c r="D2079" t="str">
        <f>IFERROR(VLOOKUP(B2079,Players!$A$2:$E$251,3,FALSE),"")</f>
        <v>BAT</v>
      </c>
      <c r="E2079" t="str">
        <f>IFERROR(VLOOKUP(B2079,Players!$A$2:$E$251,4,FALSE),"")</f>
        <v>RCB</v>
      </c>
      <c r="F2079">
        <f>IFERROR(VLOOKUP(B2079,Players!$A$2:$E$251,5,FALSE),"")</f>
        <v>0</v>
      </c>
      <c r="H2079" t="s">
        <v>884</v>
      </c>
    </row>
    <row r="2080" spans="1:8" x14ac:dyDescent="0.2">
      <c r="A2080" t="s">
        <v>765</v>
      </c>
      <c r="B2080" t="s">
        <v>475</v>
      </c>
      <c r="C2080" t="str">
        <f>IFERROR(VLOOKUP(B2080,Players!$A$2:$E$251,2,FALSE),"")</f>
        <v>Phil Salt</v>
      </c>
      <c r="D2080" t="str">
        <f>IFERROR(VLOOKUP(B2080,Players!$A$2:$E$251,3,FALSE),"")</f>
        <v>WK</v>
      </c>
      <c r="E2080" t="str">
        <f>IFERROR(VLOOKUP(B2080,Players!$A$2:$E$251,4,FALSE),"")</f>
        <v>RCB</v>
      </c>
      <c r="F2080">
        <f>IFERROR(VLOOKUP(B2080,Players!$A$2:$E$251,5,FALSE),"")</f>
        <v>0</v>
      </c>
      <c r="H2080" t="s">
        <v>884</v>
      </c>
    </row>
    <row r="2081" spans="1:8" x14ac:dyDescent="0.2">
      <c r="A2081" t="s">
        <v>765</v>
      </c>
      <c r="B2081" t="s">
        <v>477</v>
      </c>
      <c r="C2081" t="str">
        <f>IFERROR(VLOOKUP(B2081,Players!$A$2:$E$251,2,FALSE),"")</f>
        <v>Jitesh Sharma</v>
      </c>
      <c r="D2081" t="str">
        <f>IFERROR(VLOOKUP(B2081,Players!$A$2:$E$251,3,FALSE),"")</f>
        <v>WK</v>
      </c>
      <c r="E2081" t="str">
        <f>IFERROR(VLOOKUP(B2081,Players!$A$2:$E$251,4,FALSE),"")</f>
        <v>RCB</v>
      </c>
      <c r="F2081">
        <f>IFERROR(VLOOKUP(B2081,Players!$A$2:$E$251,5,FALSE),"")</f>
        <v>0</v>
      </c>
      <c r="H2081" t="s">
        <v>884</v>
      </c>
    </row>
    <row r="2082" spans="1:8" x14ac:dyDescent="0.2">
      <c r="A2082" t="s">
        <v>765</v>
      </c>
      <c r="B2082" t="s">
        <v>479</v>
      </c>
      <c r="C2082" t="str">
        <f>IFERROR(VLOOKUP(B2082,Players!$A$2:$E$251,2,FALSE),"")</f>
        <v>Jordan Cox</v>
      </c>
      <c r="D2082" t="str">
        <f>IFERROR(VLOOKUP(B2082,Players!$A$2:$E$251,3,FALSE),"")</f>
        <v>WK</v>
      </c>
      <c r="E2082" t="str">
        <f>IFERROR(VLOOKUP(B2082,Players!$A$2:$E$251,4,FALSE),"")</f>
        <v>RCB</v>
      </c>
      <c r="F2082">
        <f>IFERROR(VLOOKUP(B2082,Players!$A$2:$E$251,5,FALSE),"")</f>
        <v>0</v>
      </c>
      <c r="H2082" t="s">
        <v>884</v>
      </c>
    </row>
    <row r="2083" spans="1:8" x14ac:dyDescent="0.2">
      <c r="A2083" t="s">
        <v>765</v>
      </c>
      <c r="B2083" t="s">
        <v>481</v>
      </c>
      <c r="C2083" t="str">
        <f>IFERROR(VLOOKUP(B2083,Players!$A$2:$E$251,2,FALSE),"")</f>
        <v>Krunal Pandya</v>
      </c>
      <c r="D2083" t="str">
        <f>IFERROR(VLOOKUP(B2083,Players!$A$2:$E$251,3,FALSE),"")</f>
        <v>AR</v>
      </c>
      <c r="E2083" t="str">
        <f>IFERROR(VLOOKUP(B2083,Players!$A$2:$E$251,4,FALSE),"")</f>
        <v>RCB</v>
      </c>
      <c r="F2083">
        <f>IFERROR(VLOOKUP(B2083,Players!$A$2:$E$251,5,FALSE),"")</f>
        <v>0</v>
      </c>
      <c r="H2083" t="s">
        <v>884</v>
      </c>
    </row>
    <row r="2084" spans="1:8" x14ac:dyDescent="0.2">
      <c r="A2084" t="s">
        <v>765</v>
      </c>
      <c r="B2084" t="s">
        <v>483</v>
      </c>
      <c r="C2084" t="str">
        <f>IFERROR(VLOOKUP(B2084,Players!$A$2:$E$251,2,FALSE),"")</f>
        <v>Swapnil Singh</v>
      </c>
      <c r="D2084" t="str">
        <f>IFERROR(VLOOKUP(B2084,Players!$A$2:$E$251,3,FALSE),"")</f>
        <v>AR</v>
      </c>
      <c r="E2084" t="str">
        <f>IFERROR(VLOOKUP(B2084,Players!$A$2:$E$251,4,FALSE),"")</f>
        <v>RCB</v>
      </c>
      <c r="F2084">
        <f>IFERROR(VLOOKUP(B2084,Players!$A$2:$E$251,5,FALSE),"")</f>
        <v>0</v>
      </c>
      <c r="H2084" t="s">
        <v>884</v>
      </c>
    </row>
    <row r="2085" spans="1:8" x14ac:dyDescent="0.2">
      <c r="A2085" t="s">
        <v>765</v>
      </c>
      <c r="B2085" t="s">
        <v>485</v>
      </c>
      <c r="C2085" t="str">
        <f>IFERROR(VLOOKUP(B2085,Players!$A$2:$E$251,2,FALSE),"")</f>
        <v>Tim David</v>
      </c>
      <c r="D2085" t="str">
        <f>IFERROR(VLOOKUP(B2085,Players!$A$2:$E$251,3,FALSE),"")</f>
        <v>AR</v>
      </c>
      <c r="E2085" t="str">
        <f>IFERROR(VLOOKUP(B2085,Players!$A$2:$E$251,4,FALSE),"")</f>
        <v>RCB</v>
      </c>
      <c r="F2085">
        <f>IFERROR(VLOOKUP(B2085,Players!$A$2:$E$251,5,FALSE),"")</f>
        <v>0</v>
      </c>
      <c r="H2085" t="s">
        <v>884</v>
      </c>
    </row>
    <row r="2086" spans="1:8" x14ac:dyDescent="0.2">
      <c r="A2086" t="s">
        <v>765</v>
      </c>
      <c r="B2086" t="s">
        <v>487</v>
      </c>
      <c r="C2086" t="str">
        <f>IFERROR(VLOOKUP(B2086,Players!$A$2:$E$251,2,FALSE),"")</f>
        <v>Romario Shepherd</v>
      </c>
      <c r="D2086" t="str">
        <f>IFERROR(VLOOKUP(B2086,Players!$A$2:$E$251,3,FALSE),"")</f>
        <v>AR</v>
      </c>
      <c r="E2086" t="str">
        <f>IFERROR(VLOOKUP(B2086,Players!$A$2:$E$251,4,FALSE),"")</f>
        <v>RCB</v>
      </c>
      <c r="F2086">
        <f>IFERROR(VLOOKUP(B2086,Players!$A$2:$E$251,5,FALSE),"")</f>
        <v>0</v>
      </c>
      <c r="H2086" t="s">
        <v>884</v>
      </c>
    </row>
    <row r="2087" spans="1:8" x14ac:dyDescent="0.2">
      <c r="A2087" t="s">
        <v>765</v>
      </c>
      <c r="B2087" t="s">
        <v>489</v>
      </c>
      <c r="C2087" t="str">
        <f>IFERROR(VLOOKUP(B2087,Players!$A$2:$E$251,2,FALSE),"")</f>
        <v>Jacob Bethell</v>
      </c>
      <c r="D2087" t="str">
        <f>IFERROR(VLOOKUP(B2087,Players!$A$2:$E$251,3,FALSE),"")</f>
        <v>AR</v>
      </c>
      <c r="E2087" t="str">
        <f>IFERROR(VLOOKUP(B2087,Players!$A$2:$E$251,4,FALSE),"")</f>
        <v>RCB</v>
      </c>
      <c r="F2087">
        <f>IFERROR(VLOOKUP(B2087,Players!$A$2:$E$251,5,FALSE),"")</f>
        <v>0</v>
      </c>
      <c r="H2087" t="s">
        <v>884</v>
      </c>
    </row>
    <row r="2088" spans="1:8" x14ac:dyDescent="0.2">
      <c r="A2088" t="s">
        <v>765</v>
      </c>
      <c r="B2088" t="s">
        <v>491</v>
      </c>
      <c r="C2088" t="str">
        <f>IFERROR(VLOOKUP(B2088,Players!$A$2:$E$251,2,FALSE),"")</f>
        <v>Venkatesh Iyer</v>
      </c>
      <c r="D2088" t="str">
        <f>IFERROR(VLOOKUP(B2088,Players!$A$2:$E$251,3,FALSE),"")</f>
        <v>AR</v>
      </c>
      <c r="E2088" t="str">
        <f>IFERROR(VLOOKUP(B2088,Players!$A$2:$E$251,4,FALSE),"")</f>
        <v>RCB</v>
      </c>
      <c r="F2088">
        <f>IFERROR(VLOOKUP(B2088,Players!$A$2:$E$251,5,FALSE),"")</f>
        <v>0</v>
      </c>
      <c r="H2088" t="s">
        <v>884</v>
      </c>
    </row>
    <row r="2089" spans="1:8" x14ac:dyDescent="0.2">
      <c r="A2089" t="s">
        <v>765</v>
      </c>
      <c r="B2089" t="s">
        <v>493</v>
      </c>
      <c r="C2089" t="str">
        <f>IFERROR(VLOOKUP(B2089,Players!$A$2:$E$251,2,FALSE),"")</f>
        <v>Satvik Deswal</v>
      </c>
      <c r="D2089" t="str">
        <f>IFERROR(VLOOKUP(B2089,Players!$A$2:$E$251,3,FALSE),"")</f>
        <v>AR</v>
      </c>
      <c r="E2089" t="str">
        <f>IFERROR(VLOOKUP(B2089,Players!$A$2:$E$251,4,FALSE),"")</f>
        <v>RCB</v>
      </c>
      <c r="F2089">
        <f>IFERROR(VLOOKUP(B2089,Players!$A$2:$E$251,5,FALSE),"")</f>
        <v>0</v>
      </c>
      <c r="H2089" t="s">
        <v>884</v>
      </c>
    </row>
    <row r="2090" spans="1:8" x14ac:dyDescent="0.2">
      <c r="A2090" t="s">
        <v>765</v>
      </c>
      <c r="B2090" t="s">
        <v>495</v>
      </c>
      <c r="C2090" t="str">
        <f>IFERROR(VLOOKUP(B2090,Players!$A$2:$E$251,2,FALSE),"")</f>
        <v>Mangesh Yadav</v>
      </c>
      <c r="D2090" t="str">
        <f>IFERROR(VLOOKUP(B2090,Players!$A$2:$E$251,3,FALSE),"")</f>
        <v>AR</v>
      </c>
      <c r="E2090" t="str">
        <f>IFERROR(VLOOKUP(B2090,Players!$A$2:$E$251,4,FALSE),"")</f>
        <v>RCB</v>
      </c>
      <c r="F2090">
        <f>IFERROR(VLOOKUP(B2090,Players!$A$2:$E$251,5,FALSE),"")</f>
        <v>0</v>
      </c>
      <c r="H2090" t="s">
        <v>884</v>
      </c>
    </row>
    <row r="2091" spans="1:8" x14ac:dyDescent="0.2">
      <c r="A2091" t="s">
        <v>765</v>
      </c>
      <c r="B2091" t="s">
        <v>497</v>
      </c>
      <c r="C2091" t="str">
        <f>IFERROR(VLOOKUP(B2091,Players!$A$2:$E$251,2,FALSE),"")</f>
        <v>Vicky Ostwal</v>
      </c>
      <c r="D2091" t="str">
        <f>IFERROR(VLOOKUP(B2091,Players!$A$2:$E$251,3,FALSE),"")</f>
        <v>AR</v>
      </c>
      <c r="E2091" t="str">
        <f>IFERROR(VLOOKUP(B2091,Players!$A$2:$E$251,4,FALSE),"")</f>
        <v>RCB</v>
      </c>
      <c r="F2091">
        <f>IFERROR(VLOOKUP(B2091,Players!$A$2:$E$251,5,FALSE),"")</f>
        <v>0</v>
      </c>
      <c r="H2091" t="s">
        <v>884</v>
      </c>
    </row>
    <row r="2092" spans="1:8" x14ac:dyDescent="0.2">
      <c r="A2092" t="s">
        <v>765</v>
      </c>
      <c r="B2092" t="s">
        <v>499</v>
      </c>
      <c r="C2092" t="str">
        <f>IFERROR(VLOOKUP(B2092,Players!$A$2:$E$251,2,FALSE),"")</f>
        <v>Vihaan Malhotra</v>
      </c>
      <c r="D2092" t="str">
        <f>IFERROR(VLOOKUP(B2092,Players!$A$2:$E$251,3,FALSE),"")</f>
        <v>AR</v>
      </c>
      <c r="E2092" t="str">
        <f>IFERROR(VLOOKUP(B2092,Players!$A$2:$E$251,4,FALSE),"")</f>
        <v>RCB</v>
      </c>
      <c r="F2092">
        <f>IFERROR(VLOOKUP(B2092,Players!$A$2:$E$251,5,FALSE),"")</f>
        <v>0</v>
      </c>
      <c r="H2092" t="s">
        <v>884</v>
      </c>
    </row>
    <row r="2093" spans="1:8" x14ac:dyDescent="0.2">
      <c r="A2093" t="s">
        <v>765</v>
      </c>
      <c r="B2093" t="s">
        <v>501</v>
      </c>
      <c r="C2093" t="str">
        <f>IFERROR(VLOOKUP(B2093,Players!$A$2:$E$251,2,FALSE),"")</f>
        <v>Kanishk Chouhan</v>
      </c>
      <c r="D2093" t="str">
        <f>IFERROR(VLOOKUP(B2093,Players!$A$2:$E$251,3,FALSE),"")</f>
        <v>AR</v>
      </c>
      <c r="E2093" t="str">
        <f>IFERROR(VLOOKUP(B2093,Players!$A$2:$E$251,4,FALSE),"")</f>
        <v>RCB</v>
      </c>
      <c r="F2093">
        <f>IFERROR(VLOOKUP(B2093,Players!$A$2:$E$251,5,FALSE),"")</f>
        <v>0</v>
      </c>
      <c r="H2093" t="s">
        <v>884</v>
      </c>
    </row>
    <row r="2094" spans="1:8" x14ac:dyDescent="0.2">
      <c r="A2094" t="s">
        <v>765</v>
      </c>
      <c r="B2094" t="s">
        <v>503</v>
      </c>
      <c r="C2094" t="str">
        <f>IFERROR(VLOOKUP(B2094,Players!$A$2:$E$251,2,FALSE),"")</f>
        <v>Josh Hazlewood</v>
      </c>
      <c r="D2094" t="str">
        <f>IFERROR(VLOOKUP(B2094,Players!$A$2:$E$251,3,FALSE),"")</f>
        <v>BWL</v>
      </c>
      <c r="E2094" t="str">
        <f>IFERROR(VLOOKUP(B2094,Players!$A$2:$E$251,4,FALSE),"")</f>
        <v>RCB</v>
      </c>
      <c r="F2094">
        <f>IFERROR(VLOOKUP(B2094,Players!$A$2:$E$251,5,FALSE),"")</f>
        <v>0</v>
      </c>
      <c r="H2094" t="s">
        <v>884</v>
      </c>
    </row>
    <row r="2095" spans="1:8" x14ac:dyDescent="0.2">
      <c r="A2095" t="s">
        <v>765</v>
      </c>
      <c r="B2095" t="s">
        <v>505</v>
      </c>
      <c r="C2095" t="str">
        <f>IFERROR(VLOOKUP(B2095,Players!$A$2:$E$251,2,FALSE),"")</f>
        <v>Rasikh Dar</v>
      </c>
      <c r="D2095" t="str">
        <f>IFERROR(VLOOKUP(B2095,Players!$A$2:$E$251,3,FALSE),"")</f>
        <v>BWL</v>
      </c>
      <c r="E2095" t="str">
        <f>IFERROR(VLOOKUP(B2095,Players!$A$2:$E$251,4,FALSE),"")</f>
        <v>RCB</v>
      </c>
      <c r="F2095">
        <f>IFERROR(VLOOKUP(B2095,Players!$A$2:$E$251,5,FALSE),"")</f>
        <v>0</v>
      </c>
      <c r="H2095" t="s">
        <v>884</v>
      </c>
    </row>
    <row r="2096" spans="1:8" x14ac:dyDescent="0.2">
      <c r="A2096" t="s">
        <v>765</v>
      </c>
      <c r="B2096" t="s">
        <v>507</v>
      </c>
      <c r="C2096" t="str">
        <f>IFERROR(VLOOKUP(B2096,Players!$A$2:$E$251,2,FALSE),"")</f>
        <v>Suyash Sharma</v>
      </c>
      <c r="D2096" t="str">
        <f>IFERROR(VLOOKUP(B2096,Players!$A$2:$E$251,3,FALSE),"")</f>
        <v>BWL</v>
      </c>
      <c r="E2096" t="str">
        <f>IFERROR(VLOOKUP(B2096,Players!$A$2:$E$251,4,FALSE),"")</f>
        <v>RCB</v>
      </c>
      <c r="F2096">
        <f>IFERROR(VLOOKUP(B2096,Players!$A$2:$E$251,5,FALSE),"")</f>
        <v>0</v>
      </c>
      <c r="H2096" t="s">
        <v>884</v>
      </c>
    </row>
    <row r="2097" spans="1:8" x14ac:dyDescent="0.2">
      <c r="A2097" t="s">
        <v>765</v>
      </c>
      <c r="B2097" t="s">
        <v>509</v>
      </c>
      <c r="C2097" t="str">
        <f>IFERROR(VLOOKUP(B2097,Players!$A$2:$E$251,2,FALSE),"")</f>
        <v>Bhuvneshwar Kumar</v>
      </c>
      <c r="D2097" t="str">
        <f>IFERROR(VLOOKUP(B2097,Players!$A$2:$E$251,3,FALSE),"")</f>
        <v>BWL</v>
      </c>
      <c r="E2097" t="str">
        <f>IFERROR(VLOOKUP(B2097,Players!$A$2:$E$251,4,FALSE),"")</f>
        <v>RCB</v>
      </c>
      <c r="F2097">
        <f>IFERROR(VLOOKUP(B2097,Players!$A$2:$E$251,5,FALSE),"")</f>
        <v>0</v>
      </c>
      <c r="H2097" t="s">
        <v>884</v>
      </c>
    </row>
    <row r="2098" spans="1:8" x14ac:dyDescent="0.2">
      <c r="A2098" t="s">
        <v>765</v>
      </c>
      <c r="B2098" t="s">
        <v>511</v>
      </c>
      <c r="C2098" t="str">
        <f>IFERROR(VLOOKUP(B2098,Players!$A$2:$E$251,2,FALSE),"")</f>
        <v>Nuwan Thushara</v>
      </c>
      <c r="D2098" t="str">
        <f>IFERROR(VLOOKUP(B2098,Players!$A$2:$E$251,3,FALSE),"")</f>
        <v>BWL</v>
      </c>
      <c r="E2098" t="str">
        <f>IFERROR(VLOOKUP(B2098,Players!$A$2:$E$251,4,FALSE),"")</f>
        <v>RCB</v>
      </c>
      <c r="F2098">
        <f>IFERROR(VLOOKUP(B2098,Players!$A$2:$E$251,5,FALSE),"")</f>
        <v>0</v>
      </c>
      <c r="H2098" t="s">
        <v>884</v>
      </c>
    </row>
    <row r="2099" spans="1:8" x14ac:dyDescent="0.2">
      <c r="A2099" t="s">
        <v>765</v>
      </c>
      <c r="B2099" t="s">
        <v>513</v>
      </c>
      <c r="C2099" t="str">
        <f>IFERROR(VLOOKUP(B2099,Players!$A$2:$E$251,2,FALSE),"")</f>
        <v>Abhinandan Singh</v>
      </c>
      <c r="D2099" t="str">
        <f>IFERROR(VLOOKUP(B2099,Players!$A$2:$E$251,3,FALSE),"")</f>
        <v>BWL</v>
      </c>
      <c r="E2099" t="str">
        <f>IFERROR(VLOOKUP(B2099,Players!$A$2:$E$251,4,FALSE),"")</f>
        <v>RCB</v>
      </c>
      <c r="F2099">
        <f>IFERROR(VLOOKUP(B2099,Players!$A$2:$E$251,5,FALSE),"")</f>
        <v>0</v>
      </c>
      <c r="H2099" t="s">
        <v>884</v>
      </c>
    </row>
    <row r="2100" spans="1:8" x14ac:dyDescent="0.2">
      <c r="A2100" t="s">
        <v>765</v>
      </c>
      <c r="B2100" t="s">
        <v>515</v>
      </c>
      <c r="C2100" t="str">
        <f>IFERROR(VLOOKUP(B2100,Players!$A$2:$E$251,2,FALSE),"")</f>
        <v>Jacob Duffy</v>
      </c>
      <c r="D2100" t="str">
        <f>IFERROR(VLOOKUP(B2100,Players!$A$2:$E$251,3,FALSE),"")</f>
        <v>BWL</v>
      </c>
      <c r="E2100" t="str">
        <f>IFERROR(VLOOKUP(B2100,Players!$A$2:$E$251,4,FALSE),"")</f>
        <v>RCB</v>
      </c>
      <c r="F2100">
        <f>IFERROR(VLOOKUP(B2100,Players!$A$2:$E$251,5,FALSE),"")</f>
        <v>0</v>
      </c>
      <c r="H2100" t="s">
        <v>884</v>
      </c>
    </row>
    <row r="2101" spans="1:8" x14ac:dyDescent="0.2">
      <c r="A2101" t="s">
        <v>765</v>
      </c>
      <c r="B2101" t="s">
        <v>517</v>
      </c>
      <c r="C2101" t="str">
        <f>IFERROR(VLOOKUP(B2101,Players!$A$2:$E$251,2,FALSE),"")</f>
        <v>Yash Dayal</v>
      </c>
      <c r="D2101" t="str">
        <f>IFERROR(VLOOKUP(B2101,Players!$A$2:$E$251,3,FALSE),"")</f>
        <v>BWL</v>
      </c>
      <c r="E2101" t="str">
        <f>IFERROR(VLOOKUP(B2101,Players!$A$2:$E$251,4,FALSE),"")</f>
        <v>RCB</v>
      </c>
      <c r="F2101">
        <f>IFERROR(VLOOKUP(B2101,Players!$A$2:$E$251,5,FALSE),"")</f>
        <v>0</v>
      </c>
      <c r="H2101" t="s">
        <v>884</v>
      </c>
    </row>
    <row r="2102" spans="1:8" x14ac:dyDescent="0.2">
      <c r="A2102" t="s">
        <v>769</v>
      </c>
      <c r="B2102" t="s">
        <v>415</v>
      </c>
      <c r="C2102" t="str">
        <f>IFERROR(VLOOKUP(B2102,Players!$A$2:$E$251,2,FALSE),"")</f>
        <v>Shubham Dubey</v>
      </c>
      <c r="D2102" t="str">
        <f>IFERROR(VLOOKUP(B2102,Players!$A$2:$E$251,3,FALSE),"")</f>
        <v>BAT</v>
      </c>
      <c r="E2102" t="str">
        <f>IFERROR(VLOOKUP(B2102,Players!$A$2:$E$251,4,FALSE),"")</f>
        <v>RR</v>
      </c>
      <c r="F2102">
        <f>IFERROR(VLOOKUP(B2102,Players!$A$2:$E$251,5,FALSE),"")</f>
        <v>0</v>
      </c>
      <c r="H2102" t="s">
        <v>888</v>
      </c>
    </row>
    <row r="2103" spans="1:8" x14ac:dyDescent="0.2">
      <c r="A2103" t="s">
        <v>769</v>
      </c>
      <c r="B2103" t="s">
        <v>419</v>
      </c>
      <c r="C2103" t="str">
        <f>IFERROR(VLOOKUP(B2103,Players!$A$2:$E$251,2,FALSE),"")</f>
        <v>Vaibhav Sooryavanshi</v>
      </c>
      <c r="D2103" t="str">
        <f>IFERROR(VLOOKUP(B2103,Players!$A$2:$E$251,3,FALSE),"")</f>
        <v>BAT</v>
      </c>
      <c r="E2103" t="str">
        <f>IFERROR(VLOOKUP(B2103,Players!$A$2:$E$251,4,FALSE),"")</f>
        <v>RR</v>
      </c>
      <c r="F2103">
        <f>IFERROR(VLOOKUP(B2103,Players!$A$2:$E$251,5,FALSE),"")</f>
        <v>0</v>
      </c>
      <c r="H2103" t="s">
        <v>888</v>
      </c>
    </row>
    <row r="2104" spans="1:8" x14ac:dyDescent="0.2">
      <c r="A2104" t="s">
        <v>769</v>
      </c>
      <c r="B2104" t="s">
        <v>421</v>
      </c>
      <c r="C2104" t="str">
        <f>IFERROR(VLOOKUP(B2104,Players!$A$2:$E$251,2,FALSE),"")</f>
        <v>Donovan Ferreira</v>
      </c>
      <c r="D2104" t="str">
        <f>IFERROR(VLOOKUP(B2104,Players!$A$2:$E$251,3,FALSE),"")</f>
        <v>WK</v>
      </c>
      <c r="E2104" t="str">
        <f>IFERROR(VLOOKUP(B2104,Players!$A$2:$E$251,4,FALSE),"")</f>
        <v>RR</v>
      </c>
      <c r="F2104">
        <f>IFERROR(VLOOKUP(B2104,Players!$A$2:$E$251,5,FALSE),"")</f>
        <v>0</v>
      </c>
      <c r="H2104" t="s">
        <v>888</v>
      </c>
    </row>
    <row r="2105" spans="1:8" x14ac:dyDescent="0.2">
      <c r="A2105" t="s">
        <v>769</v>
      </c>
      <c r="B2105" t="s">
        <v>423</v>
      </c>
      <c r="C2105" t="str">
        <f>IFERROR(VLOOKUP(B2105,Players!$A$2:$E$251,2,FALSE),"")</f>
        <v>Lhuan-dre Pretorious</v>
      </c>
      <c r="D2105" t="str">
        <f>IFERROR(VLOOKUP(B2105,Players!$A$2:$E$251,3,FALSE),"")</f>
        <v>WK</v>
      </c>
      <c r="E2105" t="str">
        <f>IFERROR(VLOOKUP(B2105,Players!$A$2:$E$251,4,FALSE),"")</f>
        <v>RR</v>
      </c>
      <c r="F2105">
        <f>IFERROR(VLOOKUP(B2105,Players!$A$2:$E$251,5,FALSE),"")</f>
        <v>0</v>
      </c>
      <c r="H2105" t="s">
        <v>888</v>
      </c>
    </row>
    <row r="2106" spans="1:8" x14ac:dyDescent="0.2">
      <c r="A2106" t="s">
        <v>769</v>
      </c>
      <c r="B2106" t="s">
        <v>425</v>
      </c>
      <c r="C2106" t="str">
        <f>IFERROR(VLOOKUP(B2106,Players!$A$2:$E$251,2,FALSE),"")</f>
        <v>Ravi Singh</v>
      </c>
      <c r="D2106" t="str">
        <f>IFERROR(VLOOKUP(B2106,Players!$A$2:$E$251,3,FALSE),"")</f>
        <v>WK</v>
      </c>
      <c r="E2106" t="str">
        <f>IFERROR(VLOOKUP(B2106,Players!$A$2:$E$251,4,FALSE),"")</f>
        <v>RR</v>
      </c>
      <c r="F2106">
        <f>IFERROR(VLOOKUP(B2106,Players!$A$2:$E$251,5,FALSE),"")</f>
        <v>0</v>
      </c>
      <c r="H2106" t="s">
        <v>888</v>
      </c>
    </row>
    <row r="2107" spans="1:8" x14ac:dyDescent="0.2">
      <c r="A2107" t="s">
        <v>769</v>
      </c>
      <c r="B2107" t="s">
        <v>427</v>
      </c>
      <c r="C2107" t="str">
        <f>IFERROR(VLOOKUP(B2107,Players!$A$2:$E$251,2,FALSE),"")</f>
        <v>Aman Rao Perala</v>
      </c>
      <c r="D2107" t="str">
        <f>IFERROR(VLOOKUP(B2107,Players!$A$2:$E$251,3,FALSE),"")</f>
        <v>BAT</v>
      </c>
      <c r="E2107" t="str">
        <f>IFERROR(VLOOKUP(B2107,Players!$A$2:$E$251,4,FALSE),"")</f>
        <v>RR</v>
      </c>
      <c r="F2107">
        <f>IFERROR(VLOOKUP(B2107,Players!$A$2:$E$251,5,FALSE),"")</f>
        <v>0</v>
      </c>
      <c r="H2107" t="s">
        <v>888</v>
      </c>
    </row>
    <row r="2108" spans="1:8" x14ac:dyDescent="0.2">
      <c r="A2108" t="s">
        <v>769</v>
      </c>
      <c r="B2108" t="s">
        <v>429</v>
      </c>
      <c r="C2108" t="str">
        <f>IFERROR(VLOOKUP(B2108,Players!$A$2:$E$251,2,FALSE),"")</f>
        <v>Shimron Hetmyer</v>
      </c>
      <c r="D2108" t="str">
        <f>IFERROR(VLOOKUP(B2108,Players!$A$2:$E$251,3,FALSE),"")</f>
        <v>BAT</v>
      </c>
      <c r="E2108" t="str">
        <f>IFERROR(VLOOKUP(B2108,Players!$A$2:$E$251,4,FALSE),"")</f>
        <v>RR</v>
      </c>
      <c r="F2108">
        <f>IFERROR(VLOOKUP(B2108,Players!$A$2:$E$251,5,FALSE),"")</f>
        <v>0</v>
      </c>
      <c r="H2108" t="s">
        <v>888</v>
      </c>
    </row>
    <row r="2109" spans="1:8" x14ac:dyDescent="0.2">
      <c r="A2109" t="s">
        <v>769</v>
      </c>
      <c r="B2109" t="s">
        <v>431</v>
      </c>
      <c r="C2109" t="str">
        <f>IFERROR(VLOOKUP(B2109,Players!$A$2:$E$251,2,FALSE),"")</f>
        <v>Yashasvi Jaiswal</v>
      </c>
      <c r="D2109" t="str">
        <f>IFERROR(VLOOKUP(B2109,Players!$A$2:$E$251,3,FALSE),"")</f>
        <v>BAT</v>
      </c>
      <c r="E2109" t="str">
        <f>IFERROR(VLOOKUP(B2109,Players!$A$2:$E$251,4,FALSE),"")</f>
        <v>RR</v>
      </c>
      <c r="F2109">
        <f>IFERROR(VLOOKUP(B2109,Players!$A$2:$E$251,5,FALSE),"")</f>
        <v>0</v>
      </c>
      <c r="H2109" t="s">
        <v>888</v>
      </c>
    </row>
    <row r="2110" spans="1:8" x14ac:dyDescent="0.2">
      <c r="A2110" t="s">
        <v>769</v>
      </c>
      <c r="B2110" t="s">
        <v>433</v>
      </c>
      <c r="C2110" t="str">
        <f>IFERROR(VLOOKUP(B2110,Players!$A$2:$E$251,2,FALSE),"")</f>
        <v>Dhruv Jurel</v>
      </c>
      <c r="D2110" t="str">
        <f>IFERROR(VLOOKUP(B2110,Players!$A$2:$E$251,3,FALSE),"")</f>
        <v>WK</v>
      </c>
      <c r="E2110" t="str">
        <f>IFERROR(VLOOKUP(B2110,Players!$A$2:$E$251,4,FALSE),"")</f>
        <v>RR</v>
      </c>
      <c r="F2110">
        <f>IFERROR(VLOOKUP(B2110,Players!$A$2:$E$251,5,FALSE),"")</f>
        <v>0</v>
      </c>
      <c r="H2110" t="s">
        <v>888</v>
      </c>
    </row>
    <row r="2111" spans="1:8" x14ac:dyDescent="0.2">
      <c r="A2111" t="s">
        <v>769</v>
      </c>
      <c r="B2111" t="s">
        <v>435</v>
      </c>
      <c r="C2111" t="str">
        <f>IFERROR(VLOOKUP(B2111,Players!$A$2:$E$251,2,FALSE),"")</f>
        <v>Riyan Parag</v>
      </c>
      <c r="D2111" t="str">
        <f>IFERROR(VLOOKUP(B2111,Players!$A$2:$E$251,3,FALSE),"")</f>
        <v>AR</v>
      </c>
      <c r="E2111" t="str">
        <f>IFERROR(VLOOKUP(B2111,Players!$A$2:$E$251,4,FALSE),"")</f>
        <v>RR</v>
      </c>
      <c r="F2111">
        <f>IFERROR(VLOOKUP(B2111,Players!$A$2:$E$251,5,FALSE),"")</f>
        <v>0</v>
      </c>
      <c r="H2111" t="s">
        <v>888</v>
      </c>
    </row>
    <row r="2112" spans="1:8" x14ac:dyDescent="0.2">
      <c r="A2112" t="s">
        <v>769</v>
      </c>
      <c r="B2112" t="s">
        <v>437</v>
      </c>
      <c r="C2112" t="str">
        <f>IFERROR(VLOOKUP(B2112,Players!$A$2:$E$251,2,FALSE),"")</f>
        <v>Yudhvir Singh Charak</v>
      </c>
      <c r="D2112" t="str">
        <f>IFERROR(VLOOKUP(B2112,Players!$A$2:$E$251,3,FALSE),"")</f>
        <v>AR</v>
      </c>
      <c r="E2112" t="str">
        <f>IFERROR(VLOOKUP(B2112,Players!$A$2:$E$251,4,FALSE),"")</f>
        <v>RR</v>
      </c>
      <c r="F2112">
        <f>IFERROR(VLOOKUP(B2112,Players!$A$2:$E$251,5,FALSE),"")</f>
        <v>0</v>
      </c>
      <c r="H2112" t="s">
        <v>888</v>
      </c>
    </row>
    <row r="2113" spans="1:8" x14ac:dyDescent="0.2">
      <c r="A2113" t="s">
        <v>769</v>
      </c>
      <c r="B2113" t="s">
        <v>439</v>
      </c>
      <c r="C2113" t="str">
        <f>IFERROR(VLOOKUP(B2113,Players!$A$2:$E$251,2,FALSE),"")</f>
        <v>Ravindra Jadeja</v>
      </c>
      <c r="D2113" t="str">
        <f>IFERROR(VLOOKUP(B2113,Players!$A$2:$E$251,3,FALSE),"")</f>
        <v>AR</v>
      </c>
      <c r="E2113" t="str">
        <f>IFERROR(VLOOKUP(B2113,Players!$A$2:$E$251,4,FALSE),"")</f>
        <v>RR</v>
      </c>
      <c r="F2113">
        <f>IFERROR(VLOOKUP(B2113,Players!$A$2:$E$251,5,FALSE),"")</f>
        <v>0</v>
      </c>
      <c r="H2113" t="s">
        <v>888</v>
      </c>
    </row>
    <row r="2114" spans="1:8" x14ac:dyDescent="0.2">
      <c r="A2114" t="s">
        <v>769</v>
      </c>
      <c r="B2114" t="s">
        <v>441</v>
      </c>
      <c r="C2114" t="str">
        <f>IFERROR(VLOOKUP(B2114,Players!$A$2:$E$251,2,FALSE),"")</f>
        <v>Dasun Shanaka</v>
      </c>
      <c r="D2114" t="str">
        <f>IFERROR(VLOOKUP(B2114,Players!$A$2:$E$251,3,FALSE),"")</f>
        <v>AR</v>
      </c>
      <c r="E2114" t="str">
        <f>IFERROR(VLOOKUP(B2114,Players!$A$2:$E$251,4,FALSE),"")</f>
        <v>RR</v>
      </c>
      <c r="F2114">
        <f>IFERROR(VLOOKUP(B2114,Players!$A$2:$E$251,5,FALSE),"")</f>
        <v>0</v>
      </c>
      <c r="H2114" t="s">
        <v>888</v>
      </c>
    </row>
    <row r="2115" spans="1:8" x14ac:dyDescent="0.2">
      <c r="A2115" t="s">
        <v>769</v>
      </c>
      <c r="B2115" t="s">
        <v>443</v>
      </c>
      <c r="C2115" t="str">
        <f>IFERROR(VLOOKUP(B2115,Players!$A$2:$E$251,2,FALSE),"")</f>
        <v>Jofra Archer</v>
      </c>
      <c r="D2115" t="str">
        <f>IFERROR(VLOOKUP(B2115,Players!$A$2:$E$251,3,FALSE),"")</f>
        <v>BWL</v>
      </c>
      <c r="E2115" t="str">
        <f>IFERROR(VLOOKUP(B2115,Players!$A$2:$E$251,4,FALSE),"")</f>
        <v>RR</v>
      </c>
      <c r="F2115">
        <f>IFERROR(VLOOKUP(B2115,Players!$A$2:$E$251,5,FALSE),"")</f>
        <v>0</v>
      </c>
      <c r="H2115" t="s">
        <v>888</v>
      </c>
    </row>
    <row r="2116" spans="1:8" x14ac:dyDescent="0.2">
      <c r="A2116" t="s">
        <v>769</v>
      </c>
      <c r="B2116" t="s">
        <v>445</v>
      </c>
      <c r="C2116" t="str">
        <f>IFERROR(VLOOKUP(B2116,Players!$A$2:$E$251,2,FALSE),"")</f>
        <v>Tushar Deshpande</v>
      </c>
      <c r="D2116" t="str">
        <f>IFERROR(VLOOKUP(B2116,Players!$A$2:$E$251,3,FALSE),"")</f>
        <v>BWL</v>
      </c>
      <c r="E2116" t="str">
        <f>IFERROR(VLOOKUP(B2116,Players!$A$2:$E$251,4,FALSE),"")</f>
        <v>RR</v>
      </c>
      <c r="F2116">
        <f>IFERROR(VLOOKUP(B2116,Players!$A$2:$E$251,5,FALSE),"")</f>
        <v>0</v>
      </c>
      <c r="H2116" t="s">
        <v>888</v>
      </c>
    </row>
    <row r="2117" spans="1:8" x14ac:dyDescent="0.2">
      <c r="A2117" t="s">
        <v>769</v>
      </c>
      <c r="B2117" t="s">
        <v>447</v>
      </c>
      <c r="C2117" t="str">
        <f>IFERROR(VLOOKUP(B2117,Players!$A$2:$E$251,2,FALSE),"")</f>
        <v>Kwena Maphaka</v>
      </c>
      <c r="D2117" t="str">
        <f>IFERROR(VLOOKUP(B2117,Players!$A$2:$E$251,3,FALSE),"")</f>
        <v>BWL</v>
      </c>
      <c r="E2117" t="str">
        <f>IFERROR(VLOOKUP(B2117,Players!$A$2:$E$251,4,FALSE),"")</f>
        <v>RR</v>
      </c>
      <c r="F2117">
        <f>IFERROR(VLOOKUP(B2117,Players!$A$2:$E$251,5,FALSE),"")</f>
        <v>0</v>
      </c>
      <c r="H2117" t="s">
        <v>888</v>
      </c>
    </row>
    <row r="2118" spans="1:8" x14ac:dyDescent="0.2">
      <c r="A2118" t="s">
        <v>769</v>
      </c>
      <c r="B2118" t="s">
        <v>449</v>
      </c>
      <c r="C2118" t="str">
        <f>IFERROR(VLOOKUP(B2118,Players!$A$2:$E$251,2,FALSE),"")</f>
        <v>Ravi Bishnoi</v>
      </c>
      <c r="D2118" t="str">
        <f>IFERROR(VLOOKUP(B2118,Players!$A$2:$E$251,3,FALSE),"")</f>
        <v>BWL</v>
      </c>
      <c r="E2118" t="str">
        <f>IFERROR(VLOOKUP(B2118,Players!$A$2:$E$251,4,FALSE),"")</f>
        <v>RR</v>
      </c>
      <c r="F2118">
        <f>IFERROR(VLOOKUP(B2118,Players!$A$2:$E$251,5,FALSE),"")</f>
        <v>0</v>
      </c>
      <c r="H2118" t="s">
        <v>888</v>
      </c>
    </row>
    <row r="2119" spans="1:8" x14ac:dyDescent="0.2">
      <c r="A2119" t="s">
        <v>769</v>
      </c>
      <c r="B2119" t="s">
        <v>451</v>
      </c>
      <c r="C2119" t="str">
        <f>IFERROR(VLOOKUP(B2119,Players!$A$2:$E$251,2,FALSE),"")</f>
        <v>Sushant Mishra</v>
      </c>
      <c r="D2119" t="str">
        <f>IFERROR(VLOOKUP(B2119,Players!$A$2:$E$251,3,FALSE),"")</f>
        <v>BWL</v>
      </c>
      <c r="E2119" t="str">
        <f>IFERROR(VLOOKUP(B2119,Players!$A$2:$E$251,4,FALSE),"")</f>
        <v>RR</v>
      </c>
      <c r="F2119">
        <f>IFERROR(VLOOKUP(B2119,Players!$A$2:$E$251,5,FALSE),"")</f>
        <v>0</v>
      </c>
      <c r="H2119" t="s">
        <v>888</v>
      </c>
    </row>
    <row r="2120" spans="1:8" x14ac:dyDescent="0.2">
      <c r="A2120" t="s">
        <v>769</v>
      </c>
      <c r="B2120" t="s">
        <v>453</v>
      </c>
      <c r="C2120" t="str">
        <f>IFERROR(VLOOKUP(B2120,Players!$A$2:$E$251,2,FALSE),"")</f>
        <v>Yash Raj Punja</v>
      </c>
      <c r="D2120" t="str">
        <f>IFERROR(VLOOKUP(B2120,Players!$A$2:$E$251,3,FALSE),"")</f>
        <v>BWL</v>
      </c>
      <c r="E2120" t="str">
        <f>IFERROR(VLOOKUP(B2120,Players!$A$2:$E$251,4,FALSE),"")</f>
        <v>RR</v>
      </c>
      <c r="F2120">
        <f>IFERROR(VLOOKUP(B2120,Players!$A$2:$E$251,5,FALSE),"")</f>
        <v>0</v>
      </c>
      <c r="H2120" t="s">
        <v>888</v>
      </c>
    </row>
    <row r="2121" spans="1:8" x14ac:dyDescent="0.2">
      <c r="A2121" t="s">
        <v>769</v>
      </c>
      <c r="B2121" t="s">
        <v>455</v>
      </c>
      <c r="C2121" t="str">
        <f>IFERROR(VLOOKUP(B2121,Players!$A$2:$E$251,2,FALSE),"")</f>
        <v>Vignesh Puthur</v>
      </c>
      <c r="D2121" t="str">
        <f>IFERROR(VLOOKUP(B2121,Players!$A$2:$E$251,3,FALSE),"")</f>
        <v>BWL</v>
      </c>
      <c r="E2121" t="str">
        <f>IFERROR(VLOOKUP(B2121,Players!$A$2:$E$251,4,FALSE),"")</f>
        <v>RR</v>
      </c>
      <c r="F2121">
        <f>IFERROR(VLOOKUP(B2121,Players!$A$2:$E$251,5,FALSE),"")</f>
        <v>0</v>
      </c>
      <c r="H2121" t="s">
        <v>888</v>
      </c>
    </row>
    <row r="2122" spans="1:8" x14ac:dyDescent="0.2">
      <c r="A2122" t="s">
        <v>769</v>
      </c>
      <c r="B2122" t="s">
        <v>457</v>
      </c>
      <c r="C2122" t="str">
        <f>IFERROR(VLOOKUP(B2122,Players!$A$2:$E$251,2,FALSE),"")</f>
        <v>Brijesh Sharma</v>
      </c>
      <c r="D2122" t="str">
        <f>IFERROR(VLOOKUP(B2122,Players!$A$2:$E$251,3,FALSE),"")</f>
        <v>BWL</v>
      </c>
      <c r="E2122" t="str">
        <f>IFERROR(VLOOKUP(B2122,Players!$A$2:$E$251,4,FALSE),"")</f>
        <v>RR</v>
      </c>
      <c r="F2122">
        <f>IFERROR(VLOOKUP(B2122,Players!$A$2:$E$251,5,FALSE),"")</f>
        <v>0</v>
      </c>
      <c r="H2122" t="s">
        <v>888</v>
      </c>
    </row>
    <row r="2123" spans="1:8" x14ac:dyDescent="0.2">
      <c r="A2123" t="s">
        <v>769</v>
      </c>
      <c r="B2123" t="s">
        <v>459</v>
      </c>
      <c r="C2123" t="str">
        <f>IFERROR(VLOOKUP(B2123,Players!$A$2:$E$251,2,FALSE),"")</f>
        <v>Adam Milne</v>
      </c>
      <c r="D2123" t="str">
        <f>IFERROR(VLOOKUP(B2123,Players!$A$2:$E$251,3,FALSE),"")</f>
        <v>BWL</v>
      </c>
      <c r="E2123" t="str">
        <f>IFERROR(VLOOKUP(B2123,Players!$A$2:$E$251,4,FALSE),"")</f>
        <v>RR</v>
      </c>
      <c r="F2123">
        <f>IFERROR(VLOOKUP(B2123,Players!$A$2:$E$251,5,FALSE),"")</f>
        <v>0</v>
      </c>
      <c r="H2123" t="s">
        <v>888</v>
      </c>
    </row>
    <row r="2124" spans="1:8" x14ac:dyDescent="0.2">
      <c r="A2124" t="s">
        <v>769</v>
      </c>
      <c r="B2124" t="s">
        <v>461</v>
      </c>
      <c r="C2124" t="str">
        <f>IFERROR(VLOOKUP(B2124,Players!$A$2:$E$251,2,FALSE),"")</f>
        <v>Kuldeep Sen</v>
      </c>
      <c r="D2124" t="str">
        <f>IFERROR(VLOOKUP(B2124,Players!$A$2:$E$251,3,FALSE),"")</f>
        <v>BWL</v>
      </c>
      <c r="E2124" t="str">
        <f>IFERROR(VLOOKUP(B2124,Players!$A$2:$E$251,4,FALSE),"")</f>
        <v>RR</v>
      </c>
      <c r="F2124">
        <f>IFERROR(VLOOKUP(B2124,Players!$A$2:$E$251,5,FALSE),"")</f>
        <v>0</v>
      </c>
      <c r="H2124" t="s">
        <v>888</v>
      </c>
    </row>
    <row r="2125" spans="1:8" x14ac:dyDescent="0.2">
      <c r="A2125" t="s">
        <v>769</v>
      </c>
      <c r="B2125" t="s">
        <v>463</v>
      </c>
      <c r="C2125" t="str">
        <f>IFERROR(VLOOKUP(B2125,Players!$A$2:$E$251,2,FALSE),"")</f>
        <v>Sandeep Sharma</v>
      </c>
      <c r="D2125" t="str">
        <f>IFERROR(VLOOKUP(B2125,Players!$A$2:$E$251,3,FALSE),"")</f>
        <v>BWL</v>
      </c>
      <c r="E2125" t="str">
        <f>IFERROR(VLOOKUP(B2125,Players!$A$2:$E$251,4,FALSE),"")</f>
        <v>RR</v>
      </c>
      <c r="F2125">
        <f>IFERROR(VLOOKUP(B2125,Players!$A$2:$E$251,5,FALSE),"")</f>
        <v>0</v>
      </c>
      <c r="H2125" t="s">
        <v>888</v>
      </c>
    </row>
    <row r="2126" spans="1:8" x14ac:dyDescent="0.2">
      <c r="A2126" t="s">
        <v>769</v>
      </c>
      <c r="B2126" t="s">
        <v>465</v>
      </c>
      <c r="C2126" t="str">
        <f>IFERROR(VLOOKUP(B2126,Players!$A$2:$E$251,2,FALSE),"")</f>
        <v>Nandre Burger</v>
      </c>
      <c r="D2126" t="str">
        <f>IFERROR(VLOOKUP(B2126,Players!$A$2:$E$251,3,FALSE),"")</f>
        <v>BWL</v>
      </c>
      <c r="E2126" t="str">
        <f>IFERROR(VLOOKUP(B2126,Players!$A$2:$E$251,4,FALSE),"")</f>
        <v>RR</v>
      </c>
      <c r="F2126">
        <f>IFERROR(VLOOKUP(B2126,Players!$A$2:$E$251,5,FALSE),"")</f>
        <v>0</v>
      </c>
      <c r="H2126" t="s">
        <v>888</v>
      </c>
    </row>
    <row r="2127" spans="1:8" x14ac:dyDescent="0.2">
      <c r="A2127" t="s">
        <v>769</v>
      </c>
      <c r="B2127" t="s">
        <v>103</v>
      </c>
      <c r="C2127" t="str">
        <f>IFERROR(VLOOKUP(B2127,Players!$A$2:$E$251,2,FALSE),"")</f>
        <v>KL Rahul</v>
      </c>
      <c r="D2127" t="str">
        <f>IFERROR(VLOOKUP(B2127,Players!$A$2:$E$251,3,FALSE),"")</f>
        <v>WK</v>
      </c>
      <c r="E2127" t="str">
        <f>IFERROR(VLOOKUP(B2127,Players!$A$2:$E$251,4,FALSE),"")</f>
        <v>DC</v>
      </c>
      <c r="F2127">
        <f>IFERROR(VLOOKUP(B2127,Players!$A$2:$E$251,5,FALSE),"")</f>
        <v>0</v>
      </c>
      <c r="H2127" t="s">
        <v>893</v>
      </c>
    </row>
    <row r="2128" spans="1:8" x14ac:dyDescent="0.2">
      <c r="A2128" t="s">
        <v>769</v>
      </c>
      <c r="B2128" t="s">
        <v>107</v>
      </c>
      <c r="C2128" t="str">
        <f>IFERROR(VLOOKUP(B2128,Players!$A$2:$E$251,2,FALSE),"")</f>
        <v>Karun Nair</v>
      </c>
      <c r="D2128" t="str">
        <f>IFERROR(VLOOKUP(B2128,Players!$A$2:$E$251,3,FALSE),"")</f>
        <v>BAT</v>
      </c>
      <c r="E2128" t="str">
        <f>IFERROR(VLOOKUP(B2128,Players!$A$2:$E$251,4,FALSE),"")</f>
        <v>DC</v>
      </c>
      <c r="F2128">
        <f>IFERROR(VLOOKUP(B2128,Players!$A$2:$E$251,5,FALSE),"")</f>
        <v>0</v>
      </c>
      <c r="H2128" t="s">
        <v>893</v>
      </c>
    </row>
    <row r="2129" spans="1:8" x14ac:dyDescent="0.2">
      <c r="A2129" t="s">
        <v>769</v>
      </c>
      <c r="B2129" t="s">
        <v>109</v>
      </c>
      <c r="C2129" t="str">
        <f>IFERROR(VLOOKUP(B2129,Players!$A$2:$E$251,2,FALSE),"")</f>
        <v>David Miller</v>
      </c>
      <c r="D2129" t="str">
        <f>IFERROR(VLOOKUP(B2129,Players!$A$2:$E$251,3,FALSE),"")</f>
        <v>BAT</v>
      </c>
      <c r="E2129" t="str">
        <f>IFERROR(VLOOKUP(B2129,Players!$A$2:$E$251,4,FALSE),"")</f>
        <v>DC</v>
      </c>
      <c r="F2129">
        <f>IFERROR(VLOOKUP(B2129,Players!$A$2:$E$251,5,FALSE),"")</f>
        <v>0</v>
      </c>
      <c r="H2129" t="s">
        <v>893</v>
      </c>
    </row>
    <row r="2130" spans="1:8" x14ac:dyDescent="0.2">
      <c r="A2130" t="s">
        <v>769</v>
      </c>
      <c r="B2130" t="s">
        <v>111</v>
      </c>
      <c r="C2130" t="str">
        <f>IFERROR(VLOOKUP(B2130,Players!$A$2:$E$251,2,FALSE),"")</f>
        <v>Ben Duckett</v>
      </c>
      <c r="D2130" t="str">
        <f>IFERROR(VLOOKUP(B2130,Players!$A$2:$E$251,3,FALSE),"")</f>
        <v>WK</v>
      </c>
      <c r="E2130" t="str">
        <f>IFERROR(VLOOKUP(B2130,Players!$A$2:$E$251,4,FALSE),"")</f>
        <v>DC</v>
      </c>
      <c r="F2130">
        <f>IFERROR(VLOOKUP(B2130,Players!$A$2:$E$251,5,FALSE),"")</f>
        <v>0</v>
      </c>
      <c r="H2130" t="s">
        <v>893</v>
      </c>
    </row>
    <row r="2131" spans="1:8" x14ac:dyDescent="0.2">
      <c r="A2131" t="s">
        <v>769</v>
      </c>
      <c r="B2131" t="s">
        <v>113</v>
      </c>
      <c r="C2131" t="str">
        <f>IFERROR(VLOOKUP(B2131,Players!$A$2:$E$251,2,FALSE),"")</f>
        <v>Pathum Nissanka</v>
      </c>
      <c r="D2131" t="str">
        <f>IFERROR(VLOOKUP(B2131,Players!$A$2:$E$251,3,FALSE),"")</f>
        <v>BAT</v>
      </c>
      <c r="E2131" t="str">
        <f>IFERROR(VLOOKUP(B2131,Players!$A$2:$E$251,4,FALSE),"")</f>
        <v>DC</v>
      </c>
      <c r="F2131">
        <f>IFERROR(VLOOKUP(B2131,Players!$A$2:$E$251,5,FALSE),"")</f>
        <v>0</v>
      </c>
      <c r="H2131" t="s">
        <v>893</v>
      </c>
    </row>
    <row r="2132" spans="1:8" x14ac:dyDescent="0.2">
      <c r="A2132" t="s">
        <v>769</v>
      </c>
      <c r="B2132" t="s">
        <v>115</v>
      </c>
      <c r="C2132" t="str">
        <f>IFERROR(VLOOKUP(B2132,Players!$A$2:$E$251,2,FALSE),"")</f>
        <v>Sahil Parakh</v>
      </c>
      <c r="D2132" t="str">
        <f>IFERROR(VLOOKUP(B2132,Players!$A$2:$E$251,3,FALSE),"")</f>
        <v>BAT</v>
      </c>
      <c r="E2132" t="str">
        <f>IFERROR(VLOOKUP(B2132,Players!$A$2:$E$251,4,FALSE),"")</f>
        <v>DC</v>
      </c>
      <c r="F2132">
        <f>IFERROR(VLOOKUP(B2132,Players!$A$2:$E$251,5,FALSE),"")</f>
        <v>0</v>
      </c>
      <c r="H2132" t="s">
        <v>893</v>
      </c>
    </row>
    <row r="2133" spans="1:8" x14ac:dyDescent="0.2">
      <c r="A2133" t="s">
        <v>769</v>
      </c>
      <c r="B2133" t="s">
        <v>117</v>
      </c>
      <c r="C2133" t="str">
        <f>IFERROR(VLOOKUP(B2133,Players!$A$2:$E$251,2,FALSE),"")</f>
        <v>Prithvi Shaw</v>
      </c>
      <c r="D2133" t="str">
        <f>IFERROR(VLOOKUP(B2133,Players!$A$2:$E$251,3,FALSE),"")</f>
        <v>BAT</v>
      </c>
      <c r="E2133" t="str">
        <f>IFERROR(VLOOKUP(B2133,Players!$A$2:$E$251,4,FALSE),"")</f>
        <v>DC</v>
      </c>
      <c r="F2133">
        <f>IFERROR(VLOOKUP(B2133,Players!$A$2:$E$251,5,FALSE),"")</f>
        <v>0</v>
      </c>
      <c r="H2133" t="s">
        <v>893</v>
      </c>
    </row>
    <row r="2134" spans="1:8" x14ac:dyDescent="0.2">
      <c r="A2134" t="s">
        <v>769</v>
      </c>
      <c r="B2134" t="s">
        <v>119</v>
      </c>
      <c r="C2134" t="str">
        <f>IFERROR(VLOOKUP(B2134,Players!$A$2:$E$251,2,FALSE),"")</f>
        <v>Abishek Porel</v>
      </c>
      <c r="D2134" t="str">
        <f>IFERROR(VLOOKUP(B2134,Players!$A$2:$E$251,3,FALSE),"")</f>
        <v>WK</v>
      </c>
      <c r="E2134" t="str">
        <f>IFERROR(VLOOKUP(B2134,Players!$A$2:$E$251,4,FALSE),"")</f>
        <v>DC</v>
      </c>
      <c r="F2134">
        <f>IFERROR(VLOOKUP(B2134,Players!$A$2:$E$251,5,FALSE),"")</f>
        <v>0</v>
      </c>
      <c r="H2134" t="s">
        <v>893</v>
      </c>
    </row>
    <row r="2135" spans="1:8" x14ac:dyDescent="0.2">
      <c r="A2135" t="s">
        <v>769</v>
      </c>
      <c r="B2135" t="s">
        <v>121</v>
      </c>
      <c r="C2135" t="str">
        <f>IFERROR(VLOOKUP(B2135,Players!$A$2:$E$251,2,FALSE),"")</f>
        <v>Tristan Stubbs</v>
      </c>
      <c r="D2135" t="str">
        <f>IFERROR(VLOOKUP(B2135,Players!$A$2:$E$251,3,FALSE),"")</f>
        <v>WK</v>
      </c>
      <c r="E2135" t="str">
        <f>IFERROR(VLOOKUP(B2135,Players!$A$2:$E$251,4,FALSE),"")</f>
        <v>DC</v>
      </c>
      <c r="F2135">
        <f>IFERROR(VLOOKUP(B2135,Players!$A$2:$E$251,5,FALSE),"")</f>
        <v>0</v>
      </c>
      <c r="H2135" t="s">
        <v>893</v>
      </c>
    </row>
    <row r="2136" spans="1:8" x14ac:dyDescent="0.2">
      <c r="A2136" t="s">
        <v>769</v>
      </c>
      <c r="B2136" t="s">
        <v>123</v>
      </c>
      <c r="C2136" t="str">
        <f>IFERROR(VLOOKUP(B2136,Players!$A$2:$E$251,2,FALSE),"")</f>
        <v>Axar Patel</v>
      </c>
      <c r="D2136" t="str">
        <f>IFERROR(VLOOKUP(B2136,Players!$A$2:$E$251,3,FALSE),"")</f>
        <v>AR</v>
      </c>
      <c r="E2136" t="str">
        <f>IFERROR(VLOOKUP(B2136,Players!$A$2:$E$251,4,FALSE),"")</f>
        <v>DC</v>
      </c>
      <c r="F2136">
        <f>IFERROR(VLOOKUP(B2136,Players!$A$2:$E$251,5,FALSE),"")</f>
        <v>0</v>
      </c>
      <c r="H2136" t="s">
        <v>893</v>
      </c>
    </row>
    <row r="2137" spans="1:8" x14ac:dyDescent="0.2">
      <c r="A2137" t="s">
        <v>769</v>
      </c>
      <c r="B2137" t="s">
        <v>125</v>
      </c>
      <c r="C2137" t="str">
        <f>IFERROR(VLOOKUP(B2137,Players!$A$2:$E$251,2,FALSE),"")</f>
        <v>Sameer Rizvi</v>
      </c>
      <c r="D2137" t="str">
        <f>IFERROR(VLOOKUP(B2137,Players!$A$2:$E$251,3,FALSE),"")</f>
        <v>AR</v>
      </c>
      <c r="E2137" t="str">
        <f>IFERROR(VLOOKUP(B2137,Players!$A$2:$E$251,4,FALSE),"")</f>
        <v>DC</v>
      </c>
      <c r="F2137">
        <f>IFERROR(VLOOKUP(B2137,Players!$A$2:$E$251,5,FALSE),"")</f>
        <v>0</v>
      </c>
      <c r="H2137" t="s">
        <v>893</v>
      </c>
    </row>
    <row r="2138" spans="1:8" x14ac:dyDescent="0.2">
      <c r="A2138" t="s">
        <v>769</v>
      </c>
      <c r="B2138" t="s">
        <v>127</v>
      </c>
      <c r="C2138" t="str">
        <f>IFERROR(VLOOKUP(B2138,Players!$A$2:$E$251,2,FALSE),"")</f>
        <v>Ashutosh Sharma</v>
      </c>
      <c r="D2138" t="str">
        <f>IFERROR(VLOOKUP(B2138,Players!$A$2:$E$251,3,FALSE),"")</f>
        <v>AR</v>
      </c>
      <c r="E2138" t="str">
        <f>IFERROR(VLOOKUP(B2138,Players!$A$2:$E$251,4,FALSE),"")</f>
        <v>DC</v>
      </c>
      <c r="F2138">
        <f>IFERROR(VLOOKUP(B2138,Players!$A$2:$E$251,5,FALSE),"")</f>
        <v>0</v>
      </c>
      <c r="H2138" t="s">
        <v>893</v>
      </c>
    </row>
    <row r="2139" spans="1:8" x14ac:dyDescent="0.2">
      <c r="A2139" t="s">
        <v>769</v>
      </c>
      <c r="B2139" t="s">
        <v>129</v>
      </c>
      <c r="C2139" t="str">
        <f>IFERROR(VLOOKUP(B2139,Players!$A$2:$E$251,2,FALSE),"")</f>
        <v>Vipraj Nigam</v>
      </c>
      <c r="D2139" t="str">
        <f>IFERROR(VLOOKUP(B2139,Players!$A$2:$E$251,3,FALSE),"")</f>
        <v>AR</v>
      </c>
      <c r="E2139" t="str">
        <f>IFERROR(VLOOKUP(B2139,Players!$A$2:$E$251,4,FALSE),"")</f>
        <v>DC</v>
      </c>
      <c r="F2139">
        <f>IFERROR(VLOOKUP(B2139,Players!$A$2:$E$251,5,FALSE),"")</f>
        <v>0</v>
      </c>
      <c r="H2139" t="s">
        <v>893</v>
      </c>
    </row>
    <row r="2140" spans="1:8" x14ac:dyDescent="0.2">
      <c r="A2140" t="s">
        <v>769</v>
      </c>
      <c r="B2140" t="s">
        <v>131</v>
      </c>
      <c r="C2140" t="str">
        <f>IFERROR(VLOOKUP(B2140,Players!$A$2:$E$251,2,FALSE),"")</f>
        <v>Ajay Mandal</v>
      </c>
      <c r="D2140" t="str">
        <f>IFERROR(VLOOKUP(B2140,Players!$A$2:$E$251,3,FALSE),"")</f>
        <v>AR</v>
      </c>
      <c r="E2140" t="str">
        <f>IFERROR(VLOOKUP(B2140,Players!$A$2:$E$251,4,FALSE),"")</f>
        <v>DC</v>
      </c>
      <c r="F2140">
        <f>IFERROR(VLOOKUP(B2140,Players!$A$2:$E$251,5,FALSE),"")</f>
        <v>0</v>
      </c>
      <c r="H2140" t="s">
        <v>893</v>
      </c>
    </row>
    <row r="2141" spans="1:8" x14ac:dyDescent="0.2">
      <c r="A2141" t="s">
        <v>769</v>
      </c>
      <c r="B2141" t="s">
        <v>133</v>
      </c>
      <c r="C2141" t="str">
        <f>IFERROR(VLOOKUP(B2141,Players!$A$2:$E$251,2,FALSE),"")</f>
        <v>Tripurana Vijay</v>
      </c>
      <c r="D2141" t="str">
        <f>IFERROR(VLOOKUP(B2141,Players!$A$2:$E$251,3,FALSE),"")</f>
        <v>AR</v>
      </c>
      <c r="E2141" t="str">
        <f>IFERROR(VLOOKUP(B2141,Players!$A$2:$E$251,4,FALSE),"")</f>
        <v>DC</v>
      </c>
      <c r="F2141">
        <f>IFERROR(VLOOKUP(B2141,Players!$A$2:$E$251,5,FALSE),"")</f>
        <v>0</v>
      </c>
      <c r="H2141" t="s">
        <v>893</v>
      </c>
    </row>
    <row r="2142" spans="1:8" x14ac:dyDescent="0.2">
      <c r="A2142" t="s">
        <v>769</v>
      </c>
      <c r="B2142" t="s">
        <v>135</v>
      </c>
      <c r="C2142" t="str">
        <f>IFERROR(VLOOKUP(B2142,Players!$A$2:$E$251,2,FALSE),"")</f>
        <v>Madhav Tiwari</v>
      </c>
      <c r="D2142" t="str">
        <f>IFERROR(VLOOKUP(B2142,Players!$A$2:$E$251,3,FALSE),"")</f>
        <v>AR</v>
      </c>
      <c r="E2142" t="str">
        <f>IFERROR(VLOOKUP(B2142,Players!$A$2:$E$251,4,FALSE),"")</f>
        <v>DC</v>
      </c>
      <c r="F2142">
        <f>IFERROR(VLOOKUP(B2142,Players!$A$2:$E$251,5,FALSE),"")</f>
        <v>0</v>
      </c>
      <c r="H2142" t="s">
        <v>893</v>
      </c>
    </row>
    <row r="2143" spans="1:8" x14ac:dyDescent="0.2">
      <c r="A2143" t="s">
        <v>769</v>
      </c>
      <c r="B2143" t="s">
        <v>137</v>
      </c>
      <c r="C2143" t="str">
        <f>IFERROR(VLOOKUP(B2143,Players!$A$2:$E$251,2,FALSE),"")</f>
        <v>Nitish Rana</v>
      </c>
      <c r="D2143" t="str">
        <f>IFERROR(VLOOKUP(B2143,Players!$A$2:$E$251,3,FALSE),"")</f>
        <v>AR</v>
      </c>
      <c r="E2143" t="str">
        <f>IFERROR(VLOOKUP(B2143,Players!$A$2:$E$251,4,FALSE),"")</f>
        <v>DC</v>
      </c>
      <c r="F2143">
        <f>IFERROR(VLOOKUP(B2143,Players!$A$2:$E$251,5,FALSE),"")</f>
        <v>0</v>
      </c>
      <c r="H2143" t="s">
        <v>893</v>
      </c>
    </row>
    <row r="2144" spans="1:8" x14ac:dyDescent="0.2">
      <c r="A2144" t="s">
        <v>769</v>
      </c>
      <c r="B2144" t="s">
        <v>139</v>
      </c>
      <c r="C2144" t="str">
        <f>IFERROR(VLOOKUP(B2144,Players!$A$2:$E$251,2,FALSE),"")</f>
        <v>Mitchell Starc</v>
      </c>
      <c r="D2144" t="str">
        <f>IFERROR(VLOOKUP(B2144,Players!$A$2:$E$251,3,FALSE),"")</f>
        <v>BWL</v>
      </c>
      <c r="E2144" t="str">
        <f>IFERROR(VLOOKUP(B2144,Players!$A$2:$E$251,4,FALSE),"")</f>
        <v>DC</v>
      </c>
      <c r="F2144">
        <f>IFERROR(VLOOKUP(B2144,Players!$A$2:$E$251,5,FALSE),"")</f>
        <v>0</v>
      </c>
      <c r="H2144" t="s">
        <v>893</v>
      </c>
    </row>
    <row r="2145" spans="1:8" x14ac:dyDescent="0.2">
      <c r="A2145" t="s">
        <v>769</v>
      </c>
      <c r="B2145" t="s">
        <v>141</v>
      </c>
      <c r="C2145" t="str">
        <f>IFERROR(VLOOKUP(B2145,Players!$A$2:$E$251,2,FALSE),"")</f>
        <v>T. Natarajan</v>
      </c>
      <c r="D2145" t="str">
        <f>IFERROR(VLOOKUP(B2145,Players!$A$2:$E$251,3,FALSE),"")</f>
        <v>BWL</v>
      </c>
      <c r="E2145" t="str">
        <f>IFERROR(VLOOKUP(B2145,Players!$A$2:$E$251,4,FALSE),"")</f>
        <v>DC</v>
      </c>
      <c r="F2145">
        <f>IFERROR(VLOOKUP(B2145,Players!$A$2:$E$251,5,FALSE),"")</f>
        <v>0</v>
      </c>
      <c r="H2145" t="s">
        <v>893</v>
      </c>
    </row>
    <row r="2146" spans="1:8" x14ac:dyDescent="0.2">
      <c r="A2146" t="s">
        <v>769</v>
      </c>
      <c r="B2146" t="s">
        <v>143</v>
      </c>
      <c r="C2146" t="str">
        <f>IFERROR(VLOOKUP(B2146,Players!$A$2:$E$251,2,FALSE),"")</f>
        <v>Mukesh Kumar</v>
      </c>
      <c r="D2146" t="str">
        <f>IFERROR(VLOOKUP(B2146,Players!$A$2:$E$251,3,FALSE),"")</f>
        <v>BWL</v>
      </c>
      <c r="E2146" t="str">
        <f>IFERROR(VLOOKUP(B2146,Players!$A$2:$E$251,4,FALSE),"")</f>
        <v>DC</v>
      </c>
      <c r="F2146">
        <f>IFERROR(VLOOKUP(B2146,Players!$A$2:$E$251,5,FALSE),"")</f>
        <v>0</v>
      </c>
      <c r="H2146" t="s">
        <v>893</v>
      </c>
    </row>
    <row r="2147" spans="1:8" x14ac:dyDescent="0.2">
      <c r="A2147" t="s">
        <v>769</v>
      </c>
      <c r="B2147" t="s">
        <v>145</v>
      </c>
      <c r="C2147" t="str">
        <f>IFERROR(VLOOKUP(B2147,Players!$A$2:$E$251,2,FALSE),"")</f>
        <v>Dushmantha Chameera</v>
      </c>
      <c r="D2147" t="str">
        <f>IFERROR(VLOOKUP(B2147,Players!$A$2:$E$251,3,FALSE),"")</f>
        <v>BWL</v>
      </c>
      <c r="E2147" t="str">
        <f>IFERROR(VLOOKUP(B2147,Players!$A$2:$E$251,4,FALSE),"")</f>
        <v>DC</v>
      </c>
      <c r="F2147">
        <f>IFERROR(VLOOKUP(B2147,Players!$A$2:$E$251,5,FALSE),"")</f>
        <v>0</v>
      </c>
      <c r="H2147" t="s">
        <v>893</v>
      </c>
    </row>
    <row r="2148" spans="1:8" x14ac:dyDescent="0.2">
      <c r="A2148" t="s">
        <v>769</v>
      </c>
      <c r="B2148" t="s">
        <v>147</v>
      </c>
      <c r="C2148" t="str">
        <f>IFERROR(VLOOKUP(B2148,Players!$A$2:$E$251,2,FALSE),"")</f>
        <v>Auqib Nabi</v>
      </c>
      <c r="D2148" t="str">
        <f>IFERROR(VLOOKUP(B2148,Players!$A$2:$E$251,3,FALSE),"")</f>
        <v>BWL</v>
      </c>
      <c r="E2148" t="str">
        <f>IFERROR(VLOOKUP(B2148,Players!$A$2:$E$251,4,FALSE),"")</f>
        <v>DC</v>
      </c>
      <c r="F2148">
        <f>IFERROR(VLOOKUP(B2148,Players!$A$2:$E$251,5,FALSE),"")</f>
        <v>0</v>
      </c>
      <c r="H2148" t="s">
        <v>893</v>
      </c>
    </row>
    <row r="2149" spans="1:8" x14ac:dyDescent="0.2">
      <c r="A2149" t="s">
        <v>769</v>
      </c>
      <c r="B2149" t="s">
        <v>149</v>
      </c>
      <c r="C2149" t="str">
        <f>IFERROR(VLOOKUP(B2149,Players!$A$2:$E$251,2,FALSE),"")</f>
        <v>Lungisani Ngidi</v>
      </c>
      <c r="D2149" t="str">
        <f>IFERROR(VLOOKUP(B2149,Players!$A$2:$E$251,3,FALSE),"")</f>
        <v>BWL</v>
      </c>
      <c r="E2149" t="str">
        <f>IFERROR(VLOOKUP(B2149,Players!$A$2:$E$251,4,FALSE),"")</f>
        <v>DC</v>
      </c>
      <c r="F2149">
        <f>IFERROR(VLOOKUP(B2149,Players!$A$2:$E$251,5,FALSE),"")</f>
        <v>0</v>
      </c>
      <c r="H2149" t="s">
        <v>893</v>
      </c>
    </row>
    <row r="2150" spans="1:8" x14ac:dyDescent="0.2">
      <c r="A2150" t="s">
        <v>769</v>
      </c>
      <c r="B2150" t="s">
        <v>151</v>
      </c>
      <c r="C2150" t="str">
        <f>IFERROR(VLOOKUP(B2150,Players!$A$2:$E$251,2,FALSE),"")</f>
        <v>Kyle Jamieson</v>
      </c>
      <c r="D2150" t="str">
        <f>IFERROR(VLOOKUP(B2150,Players!$A$2:$E$251,3,FALSE),"")</f>
        <v>BWL</v>
      </c>
      <c r="E2150" t="str">
        <f>IFERROR(VLOOKUP(B2150,Players!$A$2:$E$251,4,FALSE),"")</f>
        <v>DC</v>
      </c>
      <c r="F2150">
        <f>IFERROR(VLOOKUP(B2150,Players!$A$2:$E$251,5,FALSE),"")</f>
        <v>0</v>
      </c>
      <c r="H2150" t="s">
        <v>893</v>
      </c>
    </row>
    <row r="2151" spans="1:8" x14ac:dyDescent="0.2">
      <c r="A2151" t="s">
        <v>769</v>
      </c>
      <c r="B2151" t="s">
        <v>153</v>
      </c>
      <c r="C2151" t="str">
        <f>IFERROR(VLOOKUP(B2151,Players!$A$2:$E$251,2,FALSE),"")</f>
        <v>Kuldeep Yadav</v>
      </c>
      <c r="D2151" t="str">
        <f>IFERROR(VLOOKUP(B2151,Players!$A$2:$E$251,3,FALSE),"")</f>
        <v>BWL</v>
      </c>
      <c r="E2151" t="str">
        <f>IFERROR(VLOOKUP(B2151,Players!$A$2:$E$251,4,FALSE),"")</f>
        <v>DC</v>
      </c>
      <c r="F2151">
        <f>IFERROR(VLOOKUP(B2151,Players!$A$2:$E$251,5,FALSE),"")</f>
        <v>0</v>
      </c>
      <c r="H2151" t="s">
        <v>893</v>
      </c>
    </row>
    <row r="2152" spans="1:8" x14ac:dyDescent="0.2">
      <c r="A2152" t="s">
        <v>773</v>
      </c>
      <c r="B2152" t="s">
        <v>47</v>
      </c>
      <c r="C2152" t="str">
        <f>IFERROR(VLOOKUP(B2152,Players!$A$2:$E$251,2,FALSE),"")</f>
        <v>Ruturaj Gaikwad</v>
      </c>
      <c r="D2152" t="str">
        <f>IFERROR(VLOOKUP(B2152,Players!$A$2:$E$251,3,FALSE),"")</f>
        <v>BAT</v>
      </c>
      <c r="E2152" t="str">
        <f>IFERROR(VLOOKUP(B2152,Players!$A$2:$E$251,4,FALSE),"")</f>
        <v>CSK</v>
      </c>
      <c r="F2152">
        <f>IFERROR(VLOOKUP(B2152,Players!$A$2:$E$251,5,FALSE),"")</f>
        <v>0</v>
      </c>
      <c r="H2152" t="s">
        <v>889</v>
      </c>
    </row>
    <row r="2153" spans="1:8" x14ac:dyDescent="0.2">
      <c r="A2153" t="s">
        <v>773</v>
      </c>
      <c r="B2153" t="s">
        <v>52</v>
      </c>
      <c r="C2153" t="str">
        <f>IFERROR(VLOOKUP(B2153,Players!$A$2:$E$251,2,FALSE),"")</f>
        <v>MS Dhoni</v>
      </c>
      <c r="D2153" t="str">
        <f>IFERROR(VLOOKUP(B2153,Players!$A$2:$E$251,3,FALSE),"")</f>
        <v>WK</v>
      </c>
      <c r="E2153" t="str">
        <f>IFERROR(VLOOKUP(B2153,Players!$A$2:$E$251,4,FALSE),"")</f>
        <v>CSK</v>
      </c>
      <c r="F2153">
        <f>IFERROR(VLOOKUP(B2153,Players!$A$2:$E$251,5,FALSE),"")</f>
        <v>0</v>
      </c>
      <c r="H2153" t="s">
        <v>889</v>
      </c>
    </row>
    <row r="2154" spans="1:8" x14ac:dyDescent="0.2">
      <c r="A2154" t="s">
        <v>773</v>
      </c>
      <c r="B2154" t="s">
        <v>55</v>
      </c>
      <c r="C2154" t="str">
        <f>IFERROR(VLOOKUP(B2154,Players!$A$2:$E$251,2,FALSE),"")</f>
        <v>Sanju Samson</v>
      </c>
      <c r="D2154" t="str">
        <f>IFERROR(VLOOKUP(B2154,Players!$A$2:$E$251,3,FALSE),"")</f>
        <v>WK</v>
      </c>
      <c r="E2154" t="str">
        <f>IFERROR(VLOOKUP(B2154,Players!$A$2:$E$251,4,FALSE),"")</f>
        <v>CSK</v>
      </c>
      <c r="F2154">
        <f>IFERROR(VLOOKUP(B2154,Players!$A$2:$E$251,5,FALSE),"")</f>
        <v>0</v>
      </c>
      <c r="H2154" t="s">
        <v>889</v>
      </c>
    </row>
    <row r="2155" spans="1:8" x14ac:dyDescent="0.2">
      <c r="A2155" t="s">
        <v>773</v>
      </c>
      <c r="B2155" t="s">
        <v>57</v>
      </c>
      <c r="C2155" t="str">
        <f>IFERROR(VLOOKUP(B2155,Players!$A$2:$E$251,2,FALSE),"")</f>
        <v>Dewald Brevis</v>
      </c>
      <c r="D2155" t="str">
        <f>IFERROR(VLOOKUP(B2155,Players!$A$2:$E$251,3,FALSE),"")</f>
        <v>BAT</v>
      </c>
      <c r="E2155" t="str">
        <f>IFERROR(VLOOKUP(B2155,Players!$A$2:$E$251,4,FALSE),"")</f>
        <v>CSK</v>
      </c>
      <c r="F2155">
        <f>IFERROR(VLOOKUP(B2155,Players!$A$2:$E$251,5,FALSE),"")</f>
        <v>0</v>
      </c>
      <c r="H2155" t="s">
        <v>889</v>
      </c>
    </row>
    <row r="2156" spans="1:8" x14ac:dyDescent="0.2">
      <c r="A2156" t="s">
        <v>773</v>
      </c>
      <c r="B2156" t="s">
        <v>59</v>
      </c>
      <c r="C2156" t="str">
        <f>IFERROR(VLOOKUP(B2156,Players!$A$2:$E$251,2,FALSE),"")</f>
        <v>Ayush Mhatre</v>
      </c>
      <c r="D2156" t="str">
        <f>IFERROR(VLOOKUP(B2156,Players!$A$2:$E$251,3,FALSE),"")</f>
        <v>BAT</v>
      </c>
      <c r="E2156" t="str">
        <f>IFERROR(VLOOKUP(B2156,Players!$A$2:$E$251,4,FALSE),"")</f>
        <v>CSK</v>
      </c>
      <c r="F2156">
        <f>IFERROR(VLOOKUP(B2156,Players!$A$2:$E$251,5,FALSE),"")</f>
        <v>0</v>
      </c>
      <c r="H2156" t="s">
        <v>889</v>
      </c>
    </row>
    <row r="2157" spans="1:8" x14ac:dyDescent="0.2">
      <c r="A2157" t="s">
        <v>773</v>
      </c>
      <c r="B2157" t="s">
        <v>61</v>
      </c>
      <c r="C2157" t="str">
        <f>IFERROR(VLOOKUP(B2157,Players!$A$2:$E$251,2,FALSE),"")</f>
        <v>Kartik Sharma</v>
      </c>
      <c r="D2157" t="str">
        <f>IFERROR(VLOOKUP(B2157,Players!$A$2:$E$251,3,FALSE),"")</f>
        <v>WK</v>
      </c>
      <c r="E2157" t="str">
        <f>IFERROR(VLOOKUP(B2157,Players!$A$2:$E$251,4,FALSE),"")</f>
        <v>CSK</v>
      </c>
      <c r="F2157">
        <f>IFERROR(VLOOKUP(B2157,Players!$A$2:$E$251,5,FALSE),"")</f>
        <v>0</v>
      </c>
      <c r="H2157" t="s">
        <v>889</v>
      </c>
    </row>
    <row r="2158" spans="1:8" x14ac:dyDescent="0.2">
      <c r="A2158" t="s">
        <v>773</v>
      </c>
      <c r="B2158" t="s">
        <v>63</v>
      </c>
      <c r="C2158" t="str">
        <f>IFERROR(VLOOKUP(B2158,Players!$A$2:$E$251,2,FALSE),"")</f>
        <v>Sarfaraz Khan</v>
      </c>
      <c r="D2158" t="str">
        <f>IFERROR(VLOOKUP(B2158,Players!$A$2:$E$251,3,FALSE),"")</f>
        <v>BAT</v>
      </c>
      <c r="E2158" t="str">
        <f>IFERROR(VLOOKUP(B2158,Players!$A$2:$E$251,4,FALSE),"")</f>
        <v>CSK</v>
      </c>
      <c r="F2158">
        <f>IFERROR(VLOOKUP(B2158,Players!$A$2:$E$251,5,FALSE),"")</f>
        <v>0</v>
      </c>
      <c r="H2158" t="s">
        <v>889</v>
      </c>
    </row>
    <row r="2159" spans="1:8" x14ac:dyDescent="0.2">
      <c r="A2159" t="s">
        <v>773</v>
      </c>
      <c r="B2159" t="s">
        <v>65</v>
      </c>
      <c r="C2159" t="str">
        <f>IFERROR(VLOOKUP(B2159,Players!$A$2:$E$251,2,FALSE),"")</f>
        <v>Urvil Patel</v>
      </c>
      <c r="D2159" t="str">
        <f>IFERROR(VLOOKUP(B2159,Players!$A$2:$E$251,3,FALSE),"")</f>
        <v>WK</v>
      </c>
      <c r="E2159" t="str">
        <f>IFERROR(VLOOKUP(B2159,Players!$A$2:$E$251,4,FALSE),"")</f>
        <v>CSK</v>
      </c>
      <c r="F2159">
        <f>IFERROR(VLOOKUP(B2159,Players!$A$2:$E$251,5,FALSE),"")</f>
        <v>0</v>
      </c>
      <c r="H2159" t="s">
        <v>889</v>
      </c>
    </row>
    <row r="2160" spans="1:8" x14ac:dyDescent="0.2">
      <c r="A2160" t="s">
        <v>773</v>
      </c>
      <c r="B2160" t="s">
        <v>67</v>
      </c>
      <c r="C2160" t="str">
        <f>IFERROR(VLOOKUP(B2160,Players!$A$2:$E$251,2,FALSE),"")</f>
        <v>Jamie Overton</v>
      </c>
      <c r="D2160" t="str">
        <f>IFERROR(VLOOKUP(B2160,Players!$A$2:$E$251,3,FALSE),"")</f>
        <v>AR</v>
      </c>
      <c r="E2160" t="str">
        <f>IFERROR(VLOOKUP(B2160,Players!$A$2:$E$251,4,FALSE),"")</f>
        <v>CSK</v>
      </c>
      <c r="F2160">
        <f>IFERROR(VLOOKUP(B2160,Players!$A$2:$E$251,5,FALSE),"")</f>
        <v>0</v>
      </c>
      <c r="H2160" t="s">
        <v>889</v>
      </c>
    </row>
    <row r="2161" spans="1:8" x14ac:dyDescent="0.2">
      <c r="A2161" t="s">
        <v>773</v>
      </c>
      <c r="B2161" t="s">
        <v>70</v>
      </c>
      <c r="C2161" t="str">
        <f>IFERROR(VLOOKUP(B2161,Players!$A$2:$E$251,2,FALSE),"")</f>
        <v>Ramakrishna Ghosh</v>
      </c>
      <c r="D2161" t="str">
        <f>IFERROR(VLOOKUP(B2161,Players!$A$2:$E$251,3,FALSE),"")</f>
        <v>AR</v>
      </c>
      <c r="E2161" t="str">
        <f>IFERROR(VLOOKUP(B2161,Players!$A$2:$E$251,4,FALSE),"")</f>
        <v>CSK</v>
      </c>
      <c r="F2161">
        <f>IFERROR(VLOOKUP(B2161,Players!$A$2:$E$251,5,FALSE),"")</f>
        <v>0</v>
      </c>
      <c r="H2161" t="s">
        <v>889</v>
      </c>
    </row>
    <row r="2162" spans="1:8" x14ac:dyDescent="0.2">
      <c r="A2162" t="s">
        <v>773</v>
      </c>
      <c r="B2162" t="s">
        <v>72</v>
      </c>
      <c r="C2162" t="str">
        <f>IFERROR(VLOOKUP(B2162,Players!$A$2:$E$251,2,FALSE),"")</f>
        <v>Prashant Veer</v>
      </c>
      <c r="D2162" t="str">
        <f>IFERROR(VLOOKUP(B2162,Players!$A$2:$E$251,3,FALSE),"")</f>
        <v>AR</v>
      </c>
      <c r="E2162" t="str">
        <f>IFERROR(VLOOKUP(B2162,Players!$A$2:$E$251,4,FALSE),"")</f>
        <v>CSK</v>
      </c>
      <c r="F2162">
        <f>IFERROR(VLOOKUP(B2162,Players!$A$2:$E$251,5,FALSE),"")</f>
        <v>0</v>
      </c>
      <c r="H2162" t="s">
        <v>889</v>
      </c>
    </row>
    <row r="2163" spans="1:8" x14ac:dyDescent="0.2">
      <c r="A2163" t="s">
        <v>773</v>
      </c>
      <c r="B2163" t="s">
        <v>74</v>
      </c>
      <c r="C2163" t="str">
        <f>IFERROR(VLOOKUP(B2163,Players!$A$2:$E$251,2,FALSE),"")</f>
        <v>Matthew William Short</v>
      </c>
      <c r="D2163" t="str">
        <f>IFERROR(VLOOKUP(B2163,Players!$A$2:$E$251,3,FALSE),"")</f>
        <v>AR</v>
      </c>
      <c r="E2163" t="str">
        <f>IFERROR(VLOOKUP(B2163,Players!$A$2:$E$251,4,FALSE),"")</f>
        <v>CSK</v>
      </c>
      <c r="F2163">
        <f>IFERROR(VLOOKUP(B2163,Players!$A$2:$E$251,5,FALSE),"")</f>
        <v>0</v>
      </c>
      <c r="H2163" t="s">
        <v>889</v>
      </c>
    </row>
    <row r="2164" spans="1:8" x14ac:dyDescent="0.2">
      <c r="A2164" t="s">
        <v>773</v>
      </c>
      <c r="B2164" t="s">
        <v>76</v>
      </c>
      <c r="C2164" t="str">
        <f>IFERROR(VLOOKUP(B2164,Players!$A$2:$E$251,2,FALSE),"")</f>
        <v>Aman Khan</v>
      </c>
      <c r="D2164" t="str">
        <f>IFERROR(VLOOKUP(B2164,Players!$A$2:$E$251,3,FALSE),"")</f>
        <v>AR</v>
      </c>
      <c r="E2164" t="str">
        <f>IFERROR(VLOOKUP(B2164,Players!$A$2:$E$251,4,FALSE),"")</f>
        <v>CSK</v>
      </c>
      <c r="F2164">
        <f>IFERROR(VLOOKUP(B2164,Players!$A$2:$E$251,5,FALSE),"")</f>
        <v>0</v>
      </c>
      <c r="H2164" t="s">
        <v>889</v>
      </c>
    </row>
    <row r="2165" spans="1:8" x14ac:dyDescent="0.2">
      <c r="A2165" t="s">
        <v>773</v>
      </c>
      <c r="B2165" t="s">
        <v>78</v>
      </c>
      <c r="C2165" t="str">
        <f>IFERROR(VLOOKUP(B2165,Players!$A$2:$E$251,2,FALSE),"")</f>
        <v>Zak Foulkes</v>
      </c>
      <c r="D2165" t="str">
        <f>IFERROR(VLOOKUP(B2165,Players!$A$2:$E$251,3,FALSE),"")</f>
        <v>AR</v>
      </c>
      <c r="E2165" t="str">
        <f>IFERROR(VLOOKUP(B2165,Players!$A$2:$E$251,4,FALSE),"")</f>
        <v>CSK</v>
      </c>
      <c r="F2165">
        <f>IFERROR(VLOOKUP(B2165,Players!$A$2:$E$251,5,FALSE),"")</f>
        <v>0</v>
      </c>
      <c r="H2165" t="s">
        <v>889</v>
      </c>
    </row>
    <row r="2166" spans="1:8" x14ac:dyDescent="0.2">
      <c r="A2166" t="s">
        <v>773</v>
      </c>
      <c r="B2166" t="s">
        <v>80</v>
      </c>
      <c r="C2166" t="str">
        <f>IFERROR(VLOOKUP(B2166,Players!$A$2:$E$251,2,FALSE),"")</f>
        <v>Shivam Dube</v>
      </c>
      <c r="D2166" t="str">
        <f>IFERROR(VLOOKUP(B2166,Players!$A$2:$E$251,3,FALSE),"")</f>
        <v>AR</v>
      </c>
      <c r="E2166" t="str">
        <f>IFERROR(VLOOKUP(B2166,Players!$A$2:$E$251,4,FALSE),"")</f>
        <v>CSK</v>
      </c>
      <c r="F2166">
        <f>IFERROR(VLOOKUP(B2166,Players!$A$2:$E$251,5,FALSE),"")</f>
        <v>0</v>
      </c>
      <c r="H2166" t="s">
        <v>889</v>
      </c>
    </row>
    <row r="2167" spans="1:8" x14ac:dyDescent="0.2">
      <c r="A2167" t="s">
        <v>773</v>
      </c>
      <c r="B2167" t="s">
        <v>82</v>
      </c>
      <c r="C2167" t="str">
        <f>IFERROR(VLOOKUP(B2167,Players!$A$2:$E$251,2,FALSE),"")</f>
        <v>Khaleel Ahmed</v>
      </c>
      <c r="D2167" t="str">
        <f>IFERROR(VLOOKUP(B2167,Players!$A$2:$E$251,3,FALSE),"")</f>
        <v>BWL</v>
      </c>
      <c r="E2167" t="str">
        <f>IFERROR(VLOOKUP(B2167,Players!$A$2:$E$251,4,FALSE),"")</f>
        <v>CSK</v>
      </c>
      <c r="F2167">
        <f>IFERROR(VLOOKUP(B2167,Players!$A$2:$E$251,5,FALSE),"")</f>
        <v>0</v>
      </c>
      <c r="H2167" t="s">
        <v>889</v>
      </c>
    </row>
    <row r="2168" spans="1:8" x14ac:dyDescent="0.2">
      <c r="A2168" t="s">
        <v>773</v>
      </c>
      <c r="B2168" t="s">
        <v>85</v>
      </c>
      <c r="C2168" t="str">
        <f>IFERROR(VLOOKUP(B2168,Players!$A$2:$E$251,2,FALSE),"")</f>
        <v>Noor Ahmad</v>
      </c>
      <c r="D2168" t="str">
        <f>IFERROR(VLOOKUP(B2168,Players!$A$2:$E$251,3,FALSE),"")</f>
        <v>BWL</v>
      </c>
      <c r="E2168" t="str">
        <f>IFERROR(VLOOKUP(B2168,Players!$A$2:$E$251,4,FALSE),"")</f>
        <v>CSK</v>
      </c>
      <c r="F2168">
        <f>IFERROR(VLOOKUP(B2168,Players!$A$2:$E$251,5,FALSE),"")</f>
        <v>0</v>
      </c>
      <c r="H2168" t="s">
        <v>889</v>
      </c>
    </row>
    <row r="2169" spans="1:8" x14ac:dyDescent="0.2">
      <c r="A2169" t="s">
        <v>773</v>
      </c>
      <c r="B2169" t="s">
        <v>87</v>
      </c>
      <c r="C2169" t="str">
        <f>IFERROR(VLOOKUP(B2169,Players!$A$2:$E$251,2,FALSE),"")</f>
        <v>Anshul Kamboj</v>
      </c>
      <c r="D2169" t="str">
        <f>IFERROR(VLOOKUP(B2169,Players!$A$2:$E$251,3,FALSE),"")</f>
        <v>BWL</v>
      </c>
      <c r="E2169" t="str">
        <f>IFERROR(VLOOKUP(B2169,Players!$A$2:$E$251,4,FALSE),"")</f>
        <v>CSK</v>
      </c>
      <c r="F2169">
        <f>IFERROR(VLOOKUP(B2169,Players!$A$2:$E$251,5,FALSE),"")</f>
        <v>0</v>
      </c>
      <c r="H2169" t="s">
        <v>889</v>
      </c>
    </row>
    <row r="2170" spans="1:8" x14ac:dyDescent="0.2">
      <c r="A2170" t="s">
        <v>773</v>
      </c>
      <c r="B2170" t="s">
        <v>89</v>
      </c>
      <c r="C2170" t="str">
        <f>IFERROR(VLOOKUP(B2170,Players!$A$2:$E$251,2,FALSE),"")</f>
        <v>Mukesh Choudhary</v>
      </c>
      <c r="D2170" t="str">
        <f>IFERROR(VLOOKUP(B2170,Players!$A$2:$E$251,3,FALSE),"")</f>
        <v>BWL</v>
      </c>
      <c r="E2170" t="str">
        <f>IFERROR(VLOOKUP(B2170,Players!$A$2:$E$251,4,FALSE),"")</f>
        <v>CSK</v>
      </c>
      <c r="F2170">
        <f>IFERROR(VLOOKUP(B2170,Players!$A$2:$E$251,5,FALSE),"")</f>
        <v>0</v>
      </c>
      <c r="H2170" t="s">
        <v>889</v>
      </c>
    </row>
    <row r="2171" spans="1:8" x14ac:dyDescent="0.2">
      <c r="A2171" t="s">
        <v>773</v>
      </c>
      <c r="B2171" t="s">
        <v>91</v>
      </c>
      <c r="C2171" t="str">
        <f>IFERROR(VLOOKUP(B2171,Players!$A$2:$E$251,2,FALSE),"")</f>
        <v>Shreyas Gopal</v>
      </c>
      <c r="D2171" t="str">
        <f>IFERROR(VLOOKUP(B2171,Players!$A$2:$E$251,3,FALSE),"")</f>
        <v>BWL</v>
      </c>
      <c r="E2171" t="str">
        <f>IFERROR(VLOOKUP(B2171,Players!$A$2:$E$251,4,FALSE),"")</f>
        <v>CSK</v>
      </c>
      <c r="F2171">
        <f>IFERROR(VLOOKUP(B2171,Players!$A$2:$E$251,5,FALSE),"")</f>
        <v>0</v>
      </c>
      <c r="H2171" t="s">
        <v>889</v>
      </c>
    </row>
    <row r="2172" spans="1:8" x14ac:dyDescent="0.2">
      <c r="A2172" t="s">
        <v>773</v>
      </c>
      <c r="B2172" t="s">
        <v>93</v>
      </c>
      <c r="C2172" t="str">
        <f>IFERROR(VLOOKUP(B2172,Players!$A$2:$E$251,2,FALSE),"")</f>
        <v>Gurjapneet Singh</v>
      </c>
      <c r="D2172" t="str">
        <f>IFERROR(VLOOKUP(B2172,Players!$A$2:$E$251,3,FALSE),"")</f>
        <v>BWL</v>
      </c>
      <c r="E2172" t="str">
        <f>IFERROR(VLOOKUP(B2172,Players!$A$2:$E$251,4,FALSE),"")</f>
        <v>CSK</v>
      </c>
      <c r="F2172">
        <f>IFERROR(VLOOKUP(B2172,Players!$A$2:$E$251,5,FALSE),"")</f>
        <v>0</v>
      </c>
      <c r="H2172" t="s">
        <v>889</v>
      </c>
    </row>
    <row r="2173" spans="1:8" x14ac:dyDescent="0.2">
      <c r="A2173" t="s">
        <v>773</v>
      </c>
      <c r="B2173" t="s">
        <v>95</v>
      </c>
      <c r="C2173" t="str">
        <f>IFERROR(VLOOKUP(B2173,Players!$A$2:$E$251,2,FALSE),"")</f>
        <v>Akeal Hosein</v>
      </c>
      <c r="D2173" t="str">
        <f>IFERROR(VLOOKUP(B2173,Players!$A$2:$E$251,3,FALSE),"")</f>
        <v>BWL</v>
      </c>
      <c r="E2173" t="str">
        <f>IFERROR(VLOOKUP(B2173,Players!$A$2:$E$251,4,FALSE),"")</f>
        <v>CSK</v>
      </c>
      <c r="F2173">
        <f>IFERROR(VLOOKUP(B2173,Players!$A$2:$E$251,5,FALSE),"")</f>
        <v>0</v>
      </c>
      <c r="H2173" t="s">
        <v>889</v>
      </c>
    </row>
    <row r="2174" spans="1:8" x14ac:dyDescent="0.2">
      <c r="A2174" t="s">
        <v>773</v>
      </c>
      <c r="B2174" t="s">
        <v>97</v>
      </c>
      <c r="C2174" t="str">
        <f>IFERROR(VLOOKUP(B2174,Players!$A$2:$E$251,2,FALSE),"")</f>
        <v>Matt Henry</v>
      </c>
      <c r="D2174" t="str">
        <f>IFERROR(VLOOKUP(B2174,Players!$A$2:$E$251,3,FALSE),"")</f>
        <v>BWL</v>
      </c>
      <c r="E2174" t="str">
        <f>IFERROR(VLOOKUP(B2174,Players!$A$2:$E$251,4,FALSE),"")</f>
        <v>CSK</v>
      </c>
      <c r="F2174">
        <f>IFERROR(VLOOKUP(B2174,Players!$A$2:$E$251,5,FALSE),"")</f>
        <v>0</v>
      </c>
      <c r="H2174" t="s">
        <v>889</v>
      </c>
    </row>
    <row r="2175" spans="1:8" x14ac:dyDescent="0.2">
      <c r="A2175" t="s">
        <v>773</v>
      </c>
      <c r="B2175" t="s">
        <v>99</v>
      </c>
      <c r="C2175" t="str">
        <f>IFERROR(VLOOKUP(B2175,Players!$A$2:$E$251,2,FALSE),"")</f>
        <v>Rahul Chahar</v>
      </c>
      <c r="D2175" t="str">
        <f>IFERROR(VLOOKUP(B2175,Players!$A$2:$E$251,3,FALSE),"")</f>
        <v>BWL</v>
      </c>
      <c r="E2175" t="str">
        <f>IFERROR(VLOOKUP(B2175,Players!$A$2:$E$251,4,FALSE),"")</f>
        <v>CSK</v>
      </c>
      <c r="F2175">
        <f>IFERROR(VLOOKUP(B2175,Players!$A$2:$E$251,5,FALSE),"")</f>
        <v>0</v>
      </c>
      <c r="H2175" t="s">
        <v>889</v>
      </c>
    </row>
    <row r="2176" spans="1:8" x14ac:dyDescent="0.2">
      <c r="A2176" t="s">
        <v>773</v>
      </c>
      <c r="B2176" t="s">
        <v>101</v>
      </c>
      <c r="C2176" t="str">
        <f>IFERROR(VLOOKUP(B2176,Players!$A$2:$E$251,2,FALSE),"")</f>
        <v>Spencer Johnson</v>
      </c>
      <c r="D2176" t="str">
        <f>IFERROR(VLOOKUP(B2176,Players!$A$2:$E$251,3,FALSE),"")</f>
        <v>BWL</v>
      </c>
      <c r="E2176" t="str">
        <f>IFERROR(VLOOKUP(B2176,Players!$A$2:$E$251,4,FALSE),"")</f>
        <v>CSK</v>
      </c>
      <c r="F2176">
        <f>IFERROR(VLOOKUP(B2176,Players!$A$2:$E$251,5,FALSE),"")</f>
        <v>0</v>
      </c>
      <c r="H2176" t="s">
        <v>889</v>
      </c>
    </row>
    <row r="2177" spans="1:8" x14ac:dyDescent="0.2">
      <c r="A2177" t="s">
        <v>773</v>
      </c>
      <c r="B2177" t="s">
        <v>311</v>
      </c>
      <c r="C2177" t="str">
        <f>IFERROR(VLOOKUP(B2177,Players!$A$2:$E$251,2,FALSE),"")</f>
        <v>Rohit Sharma</v>
      </c>
      <c r="D2177" t="str">
        <f>IFERROR(VLOOKUP(B2177,Players!$A$2:$E$251,3,FALSE),"")</f>
        <v>BAT</v>
      </c>
      <c r="E2177" t="str">
        <f>IFERROR(VLOOKUP(B2177,Players!$A$2:$E$251,4,FALSE),"")</f>
        <v>MI</v>
      </c>
      <c r="F2177">
        <f>IFERROR(VLOOKUP(B2177,Players!$A$2:$E$251,5,FALSE),"")</f>
        <v>0</v>
      </c>
      <c r="H2177" t="s">
        <v>886</v>
      </c>
    </row>
    <row r="2178" spans="1:8" x14ac:dyDescent="0.2">
      <c r="A2178" t="s">
        <v>773</v>
      </c>
      <c r="B2178" t="s">
        <v>315</v>
      </c>
      <c r="C2178" t="str">
        <f>IFERROR(VLOOKUP(B2178,Players!$A$2:$E$251,2,FALSE),"")</f>
        <v>Surya Kumar Yadav</v>
      </c>
      <c r="D2178" t="str">
        <f>IFERROR(VLOOKUP(B2178,Players!$A$2:$E$251,3,FALSE),"")</f>
        <v>BAT</v>
      </c>
      <c r="E2178" t="str">
        <f>IFERROR(VLOOKUP(B2178,Players!$A$2:$E$251,4,FALSE),"")</f>
        <v>MI</v>
      </c>
      <c r="F2178">
        <f>IFERROR(VLOOKUP(B2178,Players!$A$2:$E$251,5,FALSE),"")</f>
        <v>0</v>
      </c>
      <c r="H2178" t="s">
        <v>886</v>
      </c>
    </row>
    <row r="2179" spans="1:8" x14ac:dyDescent="0.2">
      <c r="A2179" t="s">
        <v>773</v>
      </c>
      <c r="B2179" t="s">
        <v>317</v>
      </c>
      <c r="C2179" t="str">
        <f>IFERROR(VLOOKUP(B2179,Players!$A$2:$E$251,2,FALSE),"")</f>
        <v>Robin Minz</v>
      </c>
      <c r="D2179" t="str">
        <f>IFERROR(VLOOKUP(B2179,Players!$A$2:$E$251,3,FALSE),"")</f>
        <v>WK</v>
      </c>
      <c r="E2179" t="str">
        <f>IFERROR(VLOOKUP(B2179,Players!$A$2:$E$251,4,FALSE),"")</f>
        <v>MI</v>
      </c>
      <c r="F2179">
        <f>IFERROR(VLOOKUP(B2179,Players!$A$2:$E$251,5,FALSE),"")</f>
        <v>0</v>
      </c>
      <c r="H2179" t="s">
        <v>886</v>
      </c>
    </row>
    <row r="2180" spans="1:8" x14ac:dyDescent="0.2">
      <c r="A2180" t="s">
        <v>773</v>
      </c>
      <c r="B2180" t="s">
        <v>319</v>
      </c>
      <c r="C2180" t="str">
        <f>IFERROR(VLOOKUP(B2180,Players!$A$2:$E$251,2,FALSE),"")</f>
        <v>Sherfane Rutherford</v>
      </c>
      <c r="D2180" t="str">
        <f>IFERROR(VLOOKUP(B2180,Players!$A$2:$E$251,3,FALSE),"")</f>
        <v>BAT</v>
      </c>
      <c r="E2180" t="str">
        <f>IFERROR(VLOOKUP(B2180,Players!$A$2:$E$251,4,FALSE),"")</f>
        <v>MI</v>
      </c>
      <c r="F2180">
        <f>IFERROR(VLOOKUP(B2180,Players!$A$2:$E$251,5,FALSE),"")</f>
        <v>0</v>
      </c>
      <c r="H2180" t="s">
        <v>886</v>
      </c>
    </row>
    <row r="2181" spans="1:8" x14ac:dyDescent="0.2">
      <c r="A2181" t="s">
        <v>773</v>
      </c>
      <c r="B2181" t="s">
        <v>321</v>
      </c>
      <c r="C2181" t="str">
        <f>IFERROR(VLOOKUP(B2181,Players!$A$2:$E$251,2,FALSE),"")</f>
        <v>Ryan Rickelton</v>
      </c>
      <c r="D2181" t="str">
        <f>IFERROR(VLOOKUP(B2181,Players!$A$2:$E$251,3,FALSE),"")</f>
        <v>WK</v>
      </c>
      <c r="E2181" t="str">
        <f>IFERROR(VLOOKUP(B2181,Players!$A$2:$E$251,4,FALSE),"")</f>
        <v>MI</v>
      </c>
      <c r="F2181">
        <f>IFERROR(VLOOKUP(B2181,Players!$A$2:$E$251,5,FALSE),"")</f>
        <v>0</v>
      </c>
      <c r="H2181" t="s">
        <v>886</v>
      </c>
    </row>
    <row r="2182" spans="1:8" x14ac:dyDescent="0.2">
      <c r="A2182" t="s">
        <v>773</v>
      </c>
      <c r="B2182" t="s">
        <v>323</v>
      </c>
      <c r="C2182" t="str">
        <f>IFERROR(VLOOKUP(B2182,Players!$A$2:$E$251,2,FALSE),"")</f>
        <v>Quinton de Kock</v>
      </c>
      <c r="D2182" t="str">
        <f>IFERROR(VLOOKUP(B2182,Players!$A$2:$E$251,3,FALSE),"")</f>
        <v>WK</v>
      </c>
      <c r="E2182" t="str">
        <f>IFERROR(VLOOKUP(B2182,Players!$A$2:$E$251,4,FALSE),"")</f>
        <v>MI</v>
      </c>
      <c r="F2182">
        <f>IFERROR(VLOOKUP(B2182,Players!$A$2:$E$251,5,FALSE),"")</f>
        <v>0</v>
      </c>
      <c r="H2182" t="s">
        <v>886</v>
      </c>
    </row>
    <row r="2183" spans="1:8" x14ac:dyDescent="0.2">
      <c r="A2183" t="s">
        <v>773</v>
      </c>
      <c r="B2183" t="s">
        <v>325</v>
      </c>
      <c r="C2183" t="str">
        <f>IFERROR(VLOOKUP(B2183,Players!$A$2:$E$251,2,FALSE),"")</f>
        <v>Danish Malewar</v>
      </c>
      <c r="D2183" t="str">
        <f>IFERROR(VLOOKUP(B2183,Players!$A$2:$E$251,3,FALSE),"")</f>
        <v>BAT</v>
      </c>
      <c r="E2183" t="str">
        <f>IFERROR(VLOOKUP(B2183,Players!$A$2:$E$251,4,FALSE),"")</f>
        <v>MI</v>
      </c>
      <c r="F2183">
        <f>IFERROR(VLOOKUP(B2183,Players!$A$2:$E$251,5,FALSE),"")</f>
        <v>0</v>
      </c>
      <c r="H2183" t="s">
        <v>886</v>
      </c>
    </row>
    <row r="2184" spans="1:8" x14ac:dyDescent="0.2">
      <c r="A2184" t="s">
        <v>773</v>
      </c>
      <c r="B2184" t="s">
        <v>327</v>
      </c>
      <c r="C2184" t="str">
        <f>IFERROR(VLOOKUP(B2184,Players!$A$2:$E$251,2,FALSE),"")</f>
        <v>N. Tilak Varma</v>
      </c>
      <c r="D2184" t="str">
        <f>IFERROR(VLOOKUP(B2184,Players!$A$2:$E$251,3,FALSE),"")</f>
        <v>BAT</v>
      </c>
      <c r="E2184" t="str">
        <f>IFERROR(VLOOKUP(B2184,Players!$A$2:$E$251,4,FALSE),"")</f>
        <v>MI</v>
      </c>
      <c r="F2184">
        <f>IFERROR(VLOOKUP(B2184,Players!$A$2:$E$251,5,FALSE),"")</f>
        <v>0</v>
      </c>
      <c r="H2184" t="s">
        <v>886</v>
      </c>
    </row>
    <row r="2185" spans="1:8" x14ac:dyDescent="0.2">
      <c r="A2185" t="s">
        <v>773</v>
      </c>
      <c r="B2185" t="s">
        <v>329</v>
      </c>
      <c r="C2185" t="str">
        <f>IFERROR(VLOOKUP(B2185,Players!$A$2:$E$251,2,FALSE),"")</f>
        <v>Hardik Pandya</v>
      </c>
      <c r="D2185" t="str">
        <f>IFERROR(VLOOKUP(B2185,Players!$A$2:$E$251,3,FALSE),"")</f>
        <v>AR</v>
      </c>
      <c r="E2185" t="str">
        <f>IFERROR(VLOOKUP(B2185,Players!$A$2:$E$251,4,FALSE),"")</f>
        <v>MI</v>
      </c>
      <c r="F2185">
        <f>IFERROR(VLOOKUP(B2185,Players!$A$2:$E$251,5,FALSE),"")</f>
        <v>0</v>
      </c>
      <c r="H2185" t="s">
        <v>886</v>
      </c>
    </row>
    <row r="2186" spans="1:8" x14ac:dyDescent="0.2">
      <c r="A2186" t="s">
        <v>773</v>
      </c>
      <c r="B2186" t="s">
        <v>331</v>
      </c>
      <c r="C2186" t="str">
        <f>IFERROR(VLOOKUP(B2186,Players!$A$2:$E$251,2,FALSE),"")</f>
        <v>Naman Dhir</v>
      </c>
      <c r="D2186" t="str">
        <f>IFERROR(VLOOKUP(B2186,Players!$A$2:$E$251,3,FALSE),"")</f>
        <v>AR</v>
      </c>
      <c r="E2186" t="str">
        <f>IFERROR(VLOOKUP(B2186,Players!$A$2:$E$251,4,FALSE),"")</f>
        <v>MI</v>
      </c>
      <c r="F2186">
        <f>IFERROR(VLOOKUP(B2186,Players!$A$2:$E$251,5,FALSE),"")</f>
        <v>0</v>
      </c>
      <c r="H2186" t="s">
        <v>886</v>
      </c>
    </row>
    <row r="2187" spans="1:8" x14ac:dyDescent="0.2">
      <c r="A2187" t="s">
        <v>773</v>
      </c>
      <c r="B2187" t="s">
        <v>333</v>
      </c>
      <c r="C2187" t="str">
        <f>IFERROR(VLOOKUP(B2187,Players!$A$2:$E$251,2,FALSE),"")</f>
        <v>Mitchell Santner</v>
      </c>
      <c r="D2187" t="str">
        <f>IFERROR(VLOOKUP(B2187,Players!$A$2:$E$251,3,FALSE),"")</f>
        <v>AR</v>
      </c>
      <c r="E2187" t="str">
        <f>IFERROR(VLOOKUP(B2187,Players!$A$2:$E$251,4,FALSE),"")</f>
        <v>MI</v>
      </c>
      <c r="F2187">
        <f>IFERROR(VLOOKUP(B2187,Players!$A$2:$E$251,5,FALSE),"")</f>
        <v>0</v>
      </c>
      <c r="H2187" t="s">
        <v>886</v>
      </c>
    </row>
    <row r="2188" spans="1:8" x14ac:dyDescent="0.2">
      <c r="A2188" t="s">
        <v>773</v>
      </c>
      <c r="B2188" t="s">
        <v>335</v>
      </c>
      <c r="C2188" t="str">
        <f>IFERROR(VLOOKUP(B2188,Players!$A$2:$E$251,2,FALSE),"")</f>
        <v>Raj Angad Bawa</v>
      </c>
      <c r="D2188" t="str">
        <f>IFERROR(VLOOKUP(B2188,Players!$A$2:$E$251,3,FALSE),"")</f>
        <v>AR</v>
      </c>
      <c r="E2188" t="str">
        <f>IFERROR(VLOOKUP(B2188,Players!$A$2:$E$251,4,FALSE),"")</f>
        <v>MI</v>
      </c>
      <c r="F2188">
        <f>IFERROR(VLOOKUP(B2188,Players!$A$2:$E$251,5,FALSE),"")</f>
        <v>0</v>
      </c>
      <c r="H2188" t="s">
        <v>886</v>
      </c>
    </row>
    <row r="2189" spans="1:8" x14ac:dyDescent="0.2">
      <c r="A2189" t="s">
        <v>773</v>
      </c>
      <c r="B2189" t="s">
        <v>337</v>
      </c>
      <c r="C2189" t="str">
        <f>IFERROR(VLOOKUP(B2189,Players!$A$2:$E$251,2,FALSE),"")</f>
        <v>Atharva Ankolekar</v>
      </c>
      <c r="D2189" t="str">
        <f>IFERROR(VLOOKUP(B2189,Players!$A$2:$E$251,3,FALSE),"")</f>
        <v>AR</v>
      </c>
      <c r="E2189" t="str">
        <f>IFERROR(VLOOKUP(B2189,Players!$A$2:$E$251,4,FALSE),"")</f>
        <v>MI</v>
      </c>
      <c r="F2189">
        <f>IFERROR(VLOOKUP(B2189,Players!$A$2:$E$251,5,FALSE),"")</f>
        <v>0</v>
      </c>
      <c r="H2189" t="s">
        <v>886</v>
      </c>
    </row>
    <row r="2190" spans="1:8" x14ac:dyDescent="0.2">
      <c r="A2190" t="s">
        <v>773</v>
      </c>
      <c r="B2190" t="s">
        <v>339</v>
      </c>
      <c r="C2190" t="str">
        <f>IFERROR(VLOOKUP(B2190,Players!$A$2:$E$251,2,FALSE),"")</f>
        <v>Mayank Rawat</v>
      </c>
      <c r="D2190" t="str">
        <f>IFERROR(VLOOKUP(B2190,Players!$A$2:$E$251,3,FALSE),"")</f>
        <v>AR</v>
      </c>
      <c r="E2190" t="str">
        <f>IFERROR(VLOOKUP(B2190,Players!$A$2:$E$251,4,FALSE),"")</f>
        <v>MI</v>
      </c>
      <c r="F2190">
        <f>IFERROR(VLOOKUP(B2190,Players!$A$2:$E$251,5,FALSE),"")</f>
        <v>0</v>
      </c>
      <c r="H2190" t="s">
        <v>886</v>
      </c>
    </row>
    <row r="2191" spans="1:8" x14ac:dyDescent="0.2">
      <c r="A2191" t="s">
        <v>773</v>
      </c>
      <c r="B2191" t="s">
        <v>341</v>
      </c>
      <c r="C2191" t="str">
        <f>IFERROR(VLOOKUP(B2191,Players!$A$2:$E$251,2,FALSE),"")</f>
        <v>Corbin Bosch</v>
      </c>
      <c r="D2191" t="str">
        <f>IFERROR(VLOOKUP(B2191,Players!$A$2:$E$251,3,FALSE),"")</f>
        <v>AR</v>
      </c>
      <c r="E2191" t="str">
        <f>IFERROR(VLOOKUP(B2191,Players!$A$2:$E$251,4,FALSE),"")</f>
        <v>MI</v>
      </c>
      <c r="F2191">
        <f>IFERROR(VLOOKUP(B2191,Players!$A$2:$E$251,5,FALSE),"")</f>
        <v>0</v>
      </c>
      <c r="H2191" t="s">
        <v>886</v>
      </c>
    </row>
    <row r="2192" spans="1:8" x14ac:dyDescent="0.2">
      <c r="A2192" t="s">
        <v>773</v>
      </c>
      <c r="B2192" t="s">
        <v>343</v>
      </c>
      <c r="C2192" t="str">
        <f>IFERROR(VLOOKUP(B2192,Players!$A$2:$E$251,2,FALSE),"")</f>
        <v>Will Jacks</v>
      </c>
      <c r="D2192" t="str">
        <f>IFERROR(VLOOKUP(B2192,Players!$A$2:$E$251,3,FALSE),"")</f>
        <v>AR</v>
      </c>
      <c r="E2192" t="str">
        <f>IFERROR(VLOOKUP(B2192,Players!$A$2:$E$251,4,FALSE),"")</f>
        <v>MI</v>
      </c>
      <c r="F2192">
        <f>IFERROR(VLOOKUP(B2192,Players!$A$2:$E$251,5,FALSE),"")</f>
        <v>0</v>
      </c>
      <c r="H2192" t="s">
        <v>886</v>
      </c>
    </row>
    <row r="2193" spans="1:8" x14ac:dyDescent="0.2">
      <c r="A2193" t="s">
        <v>773</v>
      </c>
      <c r="B2193" t="s">
        <v>345</v>
      </c>
      <c r="C2193" t="str">
        <f>IFERROR(VLOOKUP(B2193,Players!$A$2:$E$251,2,FALSE),"")</f>
        <v>Shardul Thakur</v>
      </c>
      <c r="D2193" t="str">
        <f>IFERROR(VLOOKUP(B2193,Players!$A$2:$E$251,3,FALSE),"")</f>
        <v>AR</v>
      </c>
      <c r="E2193" t="str">
        <f>IFERROR(VLOOKUP(B2193,Players!$A$2:$E$251,4,FALSE),"")</f>
        <v>MI</v>
      </c>
      <c r="F2193">
        <f>IFERROR(VLOOKUP(B2193,Players!$A$2:$E$251,5,FALSE),"")</f>
        <v>0</v>
      </c>
      <c r="H2193" t="s">
        <v>886</v>
      </c>
    </row>
    <row r="2194" spans="1:8" x14ac:dyDescent="0.2">
      <c r="A2194" t="s">
        <v>773</v>
      </c>
      <c r="B2194" t="s">
        <v>347</v>
      </c>
      <c r="C2194" t="str">
        <f>IFERROR(VLOOKUP(B2194,Players!$A$2:$E$251,2,FALSE),"")</f>
        <v>Trent Boult</v>
      </c>
      <c r="D2194" t="str">
        <f>IFERROR(VLOOKUP(B2194,Players!$A$2:$E$251,3,FALSE),"")</f>
        <v>BWL</v>
      </c>
      <c r="E2194" t="str">
        <f>IFERROR(VLOOKUP(B2194,Players!$A$2:$E$251,4,FALSE),"")</f>
        <v>MI</v>
      </c>
      <c r="F2194">
        <f>IFERROR(VLOOKUP(B2194,Players!$A$2:$E$251,5,FALSE),"")</f>
        <v>0</v>
      </c>
      <c r="H2194" t="s">
        <v>886</v>
      </c>
    </row>
    <row r="2195" spans="1:8" x14ac:dyDescent="0.2">
      <c r="A2195" t="s">
        <v>773</v>
      </c>
      <c r="B2195" t="s">
        <v>349</v>
      </c>
      <c r="C2195" t="str">
        <f>IFERROR(VLOOKUP(B2195,Players!$A$2:$E$251,2,FALSE),"")</f>
        <v>Mayank Markande</v>
      </c>
      <c r="D2195" t="str">
        <f>IFERROR(VLOOKUP(B2195,Players!$A$2:$E$251,3,FALSE),"")</f>
        <v>BWL</v>
      </c>
      <c r="E2195" t="str">
        <f>IFERROR(VLOOKUP(B2195,Players!$A$2:$E$251,4,FALSE),"")</f>
        <v>MI</v>
      </c>
      <c r="F2195">
        <f>IFERROR(VLOOKUP(B2195,Players!$A$2:$E$251,5,FALSE),"")</f>
        <v>0</v>
      </c>
      <c r="H2195" t="s">
        <v>886</v>
      </c>
    </row>
    <row r="2196" spans="1:8" x14ac:dyDescent="0.2">
      <c r="A2196" t="s">
        <v>773</v>
      </c>
      <c r="B2196" t="s">
        <v>351</v>
      </c>
      <c r="C2196" t="str">
        <f>IFERROR(VLOOKUP(B2196,Players!$A$2:$E$251,2,FALSE),"")</f>
        <v>Deepak Chahar</v>
      </c>
      <c r="D2196" t="str">
        <f>IFERROR(VLOOKUP(B2196,Players!$A$2:$E$251,3,FALSE),"")</f>
        <v>BWL</v>
      </c>
      <c r="E2196" t="str">
        <f>IFERROR(VLOOKUP(B2196,Players!$A$2:$E$251,4,FALSE),"")</f>
        <v>MI</v>
      </c>
      <c r="F2196">
        <f>IFERROR(VLOOKUP(B2196,Players!$A$2:$E$251,5,FALSE),"")</f>
        <v>0</v>
      </c>
      <c r="H2196" t="s">
        <v>886</v>
      </c>
    </row>
    <row r="2197" spans="1:8" x14ac:dyDescent="0.2">
      <c r="A2197" t="s">
        <v>773</v>
      </c>
      <c r="B2197" t="s">
        <v>353</v>
      </c>
      <c r="C2197" t="str">
        <f>IFERROR(VLOOKUP(B2197,Players!$A$2:$E$251,2,FALSE),"")</f>
        <v>Ashwani Kumar</v>
      </c>
      <c r="D2197" t="str">
        <f>IFERROR(VLOOKUP(B2197,Players!$A$2:$E$251,3,FALSE),"")</f>
        <v>BWL</v>
      </c>
      <c r="E2197" t="str">
        <f>IFERROR(VLOOKUP(B2197,Players!$A$2:$E$251,4,FALSE),"")</f>
        <v>MI</v>
      </c>
      <c r="F2197">
        <f>IFERROR(VLOOKUP(B2197,Players!$A$2:$E$251,5,FALSE),"")</f>
        <v>0</v>
      </c>
      <c r="H2197" t="s">
        <v>886</v>
      </c>
    </row>
    <row r="2198" spans="1:8" x14ac:dyDescent="0.2">
      <c r="A2198" t="s">
        <v>773</v>
      </c>
      <c r="B2198" t="s">
        <v>355</v>
      </c>
      <c r="C2198" t="str">
        <f>IFERROR(VLOOKUP(B2198,Players!$A$2:$E$251,2,FALSE),"")</f>
        <v>Raghu Sharma</v>
      </c>
      <c r="D2198" t="str">
        <f>IFERROR(VLOOKUP(B2198,Players!$A$2:$E$251,3,FALSE),"")</f>
        <v>BWL</v>
      </c>
      <c r="E2198" t="str">
        <f>IFERROR(VLOOKUP(B2198,Players!$A$2:$E$251,4,FALSE),"")</f>
        <v>MI</v>
      </c>
      <c r="F2198">
        <f>IFERROR(VLOOKUP(B2198,Players!$A$2:$E$251,5,FALSE),"")</f>
        <v>0</v>
      </c>
      <c r="H2198" t="s">
        <v>886</v>
      </c>
    </row>
    <row r="2199" spans="1:8" x14ac:dyDescent="0.2">
      <c r="A2199" t="s">
        <v>773</v>
      </c>
      <c r="B2199" t="s">
        <v>357</v>
      </c>
      <c r="C2199" t="str">
        <f>IFERROR(VLOOKUP(B2199,Players!$A$2:$E$251,2,FALSE),"")</f>
        <v>Mohammad Izhar</v>
      </c>
      <c r="D2199" t="str">
        <f>IFERROR(VLOOKUP(B2199,Players!$A$2:$E$251,3,FALSE),"")</f>
        <v>BWL</v>
      </c>
      <c r="E2199" t="str">
        <f>IFERROR(VLOOKUP(B2199,Players!$A$2:$E$251,4,FALSE),"")</f>
        <v>MI</v>
      </c>
      <c r="F2199">
        <f>IFERROR(VLOOKUP(B2199,Players!$A$2:$E$251,5,FALSE),"")</f>
        <v>0</v>
      </c>
      <c r="H2199" t="s">
        <v>886</v>
      </c>
    </row>
    <row r="2200" spans="1:8" x14ac:dyDescent="0.2">
      <c r="A2200" t="s">
        <v>773</v>
      </c>
      <c r="B2200" t="s">
        <v>359</v>
      </c>
      <c r="C2200" t="str">
        <f>IFERROR(VLOOKUP(B2200,Players!$A$2:$E$251,2,FALSE),"")</f>
        <v>Allah Ghazanfar</v>
      </c>
      <c r="D2200" t="str">
        <f>IFERROR(VLOOKUP(B2200,Players!$A$2:$E$251,3,FALSE),"")</f>
        <v>BWL</v>
      </c>
      <c r="E2200" t="str">
        <f>IFERROR(VLOOKUP(B2200,Players!$A$2:$E$251,4,FALSE),"")</f>
        <v>MI</v>
      </c>
      <c r="F2200">
        <f>IFERROR(VLOOKUP(B2200,Players!$A$2:$E$251,5,FALSE),"")</f>
        <v>0</v>
      </c>
      <c r="H2200" t="s">
        <v>886</v>
      </c>
    </row>
    <row r="2201" spans="1:8" x14ac:dyDescent="0.2">
      <c r="A2201" t="s">
        <v>773</v>
      </c>
      <c r="B2201" t="s">
        <v>361</v>
      </c>
      <c r="C2201" t="str">
        <f>IFERROR(VLOOKUP(B2201,Players!$A$2:$E$251,2,FALSE),"")</f>
        <v>Jasprit Bumrah</v>
      </c>
      <c r="D2201" t="str">
        <f>IFERROR(VLOOKUP(B2201,Players!$A$2:$E$251,3,FALSE),"")</f>
        <v>BWL</v>
      </c>
      <c r="E2201" t="str">
        <f>IFERROR(VLOOKUP(B2201,Players!$A$2:$E$251,4,FALSE),"")</f>
        <v>MI</v>
      </c>
      <c r="F2201">
        <f>IFERROR(VLOOKUP(B2201,Players!$A$2:$E$251,5,FALSE),"")</f>
        <v>0</v>
      </c>
      <c r="H2201" t="s">
        <v>886</v>
      </c>
    </row>
    <row r="2202" spans="1:8" x14ac:dyDescent="0.2">
      <c r="A2202" t="s">
        <v>777</v>
      </c>
      <c r="B2202" t="s">
        <v>519</v>
      </c>
      <c r="C2202" t="str">
        <f>IFERROR(VLOOKUP(B2202,Players!$A$2:$E$251,2,FALSE),"")</f>
        <v>Ishan Kishan</v>
      </c>
      <c r="D2202" t="str">
        <f>IFERROR(VLOOKUP(B2202,Players!$A$2:$E$251,3,FALSE),"")</f>
        <v>WK</v>
      </c>
      <c r="E2202" t="str">
        <f>IFERROR(VLOOKUP(B2202,Players!$A$2:$E$251,4,FALSE),"")</f>
        <v>SRH</v>
      </c>
      <c r="F2202">
        <f>IFERROR(VLOOKUP(B2202,Players!$A$2:$E$251,5,FALSE),"")</f>
        <v>0</v>
      </c>
      <c r="H2202" t="s">
        <v>885</v>
      </c>
    </row>
    <row r="2203" spans="1:8" x14ac:dyDescent="0.2">
      <c r="A2203" t="s">
        <v>777</v>
      </c>
      <c r="B2203" t="s">
        <v>523</v>
      </c>
      <c r="C2203" t="str">
        <f>IFERROR(VLOOKUP(B2203,Players!$A$2:$E$251,2,FALSE),"")</f>
        <v>Aniket Verma</v>
      </c>
      <c r="D2203" t="str">
        <f>IFERROR(VLOOKUP(B2203,Players!$A$2:$E$251,3,FALSE),"")</f>
        <v>BAT</v>
      </c>
      <c r="E2203" t="str">
        <f>IFERROR(VLOOKUP(B2203,Players!$A$2:$E$251,4,FALSE),"")</f>
        <v>SRH</v>
      </c>
      <c r="F2203">
        <f>IFERROR(VLOOKUP(B2203,Players!$A$2:$E$251,5,FALSE),"")</f>
        <v>0</v>
      </c>
      <c r="H2203" t="s">
        <v>885</v>
      </c>
    </row>
    <row r="2204" spans="1:8" x14ac:dyDescent="0.2">
      <c r="A2204" t="s">
        <v>777</v>
      </c>
      <c r="B2204" t="s">
        <v>525</v>
      </c>
      <c r="C2204" t="str">
        <f>IFERROR(VLOOKUP(B2204,Players!$A$2:$E$251,2,FALSE),"")</f>
        <v>Smaran Ravichandran</v>
      </c>
      <c r="D2204" t="str">
        <f>IFERROR(VLOOKUP(B2204,Players!$A$2:$E$251,3,FALSE),"")</f>
        <v>BAT</v>
      </c>
      <c r="E2204" t="str">
        <f>IFERROR(VLOOKUP(B2204,Players!$A$2:$E$251,4,FALSE),"")</f>
        <v>SRH</v>
      </c>
      <c r="F2204">
        <f>IFERROR(VLOOKUP(B2204,Players!$A$2:$E$251,5,FALSE),"")</f>
        <v>0</v>
      </c>
      <c r="H2204" t="s">
        <v>885</v>
      </c>
    </row>
    <row r="2205" spans="1:8" x14ac:dyDescent="0.2">
      <c r="A2205" t="s">
        <v>777</v>
      </c>
      <c r="B2205" t="s">
        <v>527</v>
      </c>
      <c r="C2205" t="str">
        <f>IFERROR(VLOOKUP(B2205,Players!$A$2:$E$251,2,FALSE),"")</f>
        <v>Salil Arora</v>
      </c>
      <c r="D2205" t="str">
        <f>IFERROR(VLOOKUP(B2205,Players!$A$2:$E$251,3,FALSE),"")</f>
        <v>WK</v>
      </c>
      <c r="E2205" t="str">
        <f>IFERROR(VLOOKUP(B2205,Players!$A$2:$E$251,4,FALSE),"")</f>
        <v>SRH</v>
      </c>
      <c r="F2205">
        <f>IFERROR(VLOOKUP(B2205,Players!$A$2:$E$251,5,FALSE),"")</f>
        <v>0</v>
      </c>
      <c r="H2205" t="s">
        <v>885</v>
      </c>
    </row>
    <row r="2206" spans="1:8" x14ac:dyDescent="0.2">
      <c r="A2206" t="s">
        <v>777</v>
      </c>
      <c r="B2206" t="s">
        <v>529</v>
      </c>
      <c r="C2206" t="str">
        <f>IFERROR(VLOOKUP(B2206,Players!$A$2:$E$251,2,FALSE),"")</f>
        <v>Heinrich Klaasen</v>
      </c>
      <c r="D2206" t="str">
        <f>IFERROR(VLOOKUP(B2206,Players!$A$2:$E$251,3,FALSE),"")</f>
        <v>WK</v>
      </c>
      <c r="E2206" t="str">
        <f>IFERROR(VLOOKUP(B2206,Players!$A$2:$E$251,4,FALSE),"")</f>
        <v>SRH</v>
      </c>
      <c r="F2206">
        <f>IFERROR(VLOOKUP(B2206,Players!$A$2:$E$251,5,FALSE),"")</f>
        <v>0</v>
      </c>
      <c r="H2206" t="s">
        <v>885</v>
      </c>
    </row>
    <row r="2207" spans="1:8" x14ac:dyDescent="0.2">
      <c r="A2207" t="s">
        <v>777</v>
      </c>
      <c r="B2207" t="s">
        <v>531</v>
      </c>
      <c r="C2207" t="str">
        <f>IFERROR(VLOOKUP(B2207,Players!$A$2:$E$251,2,FALSE),"")</f>
        <v>Travis Head</v>
      </c>
      <c r="D2207" t="str">
        <f>IFERROR(VLOOKUP(B2207,Players!$A$2:$E$251,3,FALSE),"")</f>
        <v>BAT</v>
      </c>
      <c r="E2207" t="str">
        <f>IFERROR(VLOOKUP(B2207,Players!$A$2:$E$251,4,FALSE),"")</f>
        <v>SRH</v>
      </c>
      <c r="F2207">
        <f>IFERROR(VLOOKUP(B2207,Players!$A$2:$E$251,5,FALSE),"")</f>
        <v>0</v>
      </c>
      <c r="H2207" t="s">
        <v>885</v>
      </c>
    </row>
    <row r="2208" spans="1:8" x14ac:dyDescent="0.2">
      <c r="A2208" t="s">
        <v>777</v>
      </c>
      <c r="B2208" t="s">
        <v>533</v>
      </c>
      <c r="C2208" t="str">
        <f>IFERROR(VLOOKUP(B2208,Players!$A$2:$E$251,2,FALSE),"")</f>
        <v>Harshal Patel</v>
      </c>
      <c r="D2208" t="str">
        <f>IFERROR(VLOOKUP(B2208,Players!$A$2:$E$251,3,FALSE),"")</f>
        <v>AR</v>
      </c>
      <c r="E2208" t="str">
        <f>IFERROR(VLOOKUP(B2208,Players!$A$2:$E$251,4,FALSE),"")</f>
        <v>SRH</v>
      </c>
      <c r="F2208">
        <f>IFERROR(VLOOKUP(B2208,Players!$A$2:$E$251,5,FALSE),"")</f>
        <v>0</v>
      </c>
      <c r="H2208" t="s">
        <v>885</v>
      </c>
    </row>
    <row r="2209" spans="1:8" x14ac:dyDescent="0.2">
      <c r="A2209" t="s">
        <v>777</v>
      </c>
      <c r="B2209" t="s">
        <v>535</v>
      </c>
      <c r="C2209" t="str">
        <f>IFERROR(VLOOKUP(B2209,Players!$A$2:$E$251,2,FALSE),"")</f>
        <v>Kamindu Mendis</v>
      </c>
      <c r="D2209" t="str">
        <f>IFERROR(VLOOKUP(B2209,Players!$A$2:$E$251,3,FALSE),"")</f>
        <v>AR</v>
      </c>
      <c r="E2209" t="str">
        <f>IFERROR(VLOOKUP(B2209,Players!$A$2:$E$251,4,FALSE),"")</f>
        <v>SRH</v>
      </c>
      <c r="F2209">
        <f>IFERROR(VLOOKUP(B2209,Players!$A$2:$E$251,5,FALSE),"")</f>
        <v>0</v>
      </c>
      <c r="H2209" t="s">
        <v>885</v>
      </c>
    </row>
    <row r="2210" spans="1:8" x14ac:dyDescent="0.2">
      <c r="A2210" t="s">
        <v>777</v>
      </c>
      <c r="B2210" t="s">
        <v>537</v>
      </c>
      <c r="C2210" t="str">
        <f>IFERROR(VLOOKUP(B2210,Players!$A$2:$E$251,2,FALSE),"")</f>
        <v>Harsh Dubey</v>
      </c>
      <c r="D2210" t="str">
        <f>IFERROR(VLOOKUP(B2210,Players!$A$2:$E$251,3,FALSE),"")</f>
        <v>AR</v>
      </c>
      <c r="E2210" t="str">
        <f>IFERROR(VLOOKUP(B2210,Players!$A$2:$E$251,4,FALSE),"")</f>
        <v>SRH</v>
      </c>
      <c r="F2210">
        <f>IFERROR(VLOOKUP(B2210,Players!$A$2:$E$251,5,FALSE),"")</f>
        <v>0</v>
      </c>
      <c r="H2210" t="s">
        <v>885</v>
      </c>
    </row>
    <row r="2211" spans="1:8" x14ac:dyDescent="0.2">
      <c r="A2211" t="s">
        <v>777</v>
      </c>
      <c r="B2211" t="s">
        <v>539</v>
      </c>
      <c r="C2211" t="str">
        <f>IFERROR(VLOOKUP(B2211,Players!$A$2:$E$251,2,FALSE),"")</f>
        <v>Brydon Carse</v>
      </c>
      <c r="D2211" t="str">
        <f>IFERROR(VLOOKUP(B2211,Players!$A$2:$E$251,3,FALSE),"")</f>
        <v>AR</v>
      </c>
      <c r="E2211" t="str">
        <f>IFERROR(VLOOKUP(B2211,Players!$A$2:$E$251,4,FALSE),"")</f>
        <v>SRH</v>
      </c>
      <c r="F2211">
        <f>IFERROR(VLOOKUP(B2211,Players!$A$2:$E$251,5,FALSE),"")</f>
        <v>0</v>
      </c>
      <c r="H2211" t="s">
        <v>885</v>
      </c>
    </row>
    <row r="2212" spans="1:8" x14ac:dyDescent="0.2">
      <c r="A2212" t="s">
        <v>777</v>
      </c>
      <c r="B2212" t="s">
        <v>541</v>
      </c>
      <c r="C2212" t="str">
        <f>IFERROR(VLOOKUP(B2212,Players!$A$2:$E$251,2,FALSE),"")</f>
        <v>Shivang Kumar</v>
      </c>
      <c r="D2212" t="str">
        <f>IFERROR(VLOOKUP(B2212,Players!$A$2:$E$251,3,FALSE),"")</f>
        <v>AR</v>
      </c>
      <c r="E2212" t="str">
        <f>IFERROR(VLOOKUP(B2212,Players!$A$2:$E$251,4,FALSE),"")</f>
        <v>SRH</v>
      </c>
      <c r="F2212">
        <f>IFERROR(VLOOKUP(B2212,Players!$A$2:$E$251,5,FALSE),"")</f>
        <v>0</v>
      </c>
      <c r="H2212" t="s">
        <v>885</v>
      </c>
    </row>
    <row r="2213" spans="1:8" x14ac:dyDescent="0.2">
      <c r="A2213" t="s">
        <v>777</v>
      </c>
      <c r="B2213" t="s">
        <v>543</v>
      </c>
      <c r="C2213" t="str">
        <f>IFERROR(VLOOKUP(B2213,Players!$A$2:$E$251,2,FALSE),"")</f>
        <v>Krains Fuletra</v>
      </c>
      <c r="D2213" t="str">
        <f>IFERROR(VLOOKUP(B2213,Players!$A$2:$E$251,3,FALSE),"")</f>
        <v>AR</v>
      </c>
      <c r="E2213" t="str">
        <f>IFERROR(VLOOKUP(B2213,Players!$A$2:$E$251,4,FALSE),"")</f>
        <v>SRH</v>
      </c>
      <c r="F2213">
        <f>IFERROR(VLOOKUP(B2213,Players!$A$2:$E$251,5,FALSE),"")</f>
        <v>0</v>
      </c>
      <c r="H2213" t="s">
        <v>885</v>
      </c>
    </row>
    <row r="2214" spans="1:8" x14ac:dyDescent="0.2">
      <c r="A2214" t="s">
        <v>777</v>
      </c>
      <c r="B2214" t="s">
        <v>545</v>
      </c>
      <c r="C2214" t="str">
        <f>IFERROR(VLOOKUP(B2214,Players!$A$2:$E$251,2,FALSE),"")</f>
        <v>Liam Livingstone</v>
      </c>
      <c r="D2214" t="str">
        <f>IFERROR(VLOOKUP(B2214,Players!$A$2:$E$251,3,FALSE),"")</f>
        <v>AR</v>
      </c>
      <c r="E2214" t="str">
        <f>IFERROR(VLOOKUP(B2214,Players!$A$2:$E$251,4,FALSE),"")</f>
        <v>SRH</v>
      </c>
      <c r="F2214">
        <f>IFERROR(VLOOKUP(B2214,Players!$A$2:$E$251,5,FALSE),"")</f>
        <v>0</v>
      </c>
      <c r="H2214" t="s">
        <v>885</v>
      </c>
    </row>
    <row r="2215" spans="1:8" x14ac:dyDescent="0.2">
      <c r="A2215" t="s">
        <v>777</v>
      </c>
      <c r="B2215" t="s">
        <v>547</v>
      </c>
      <c r="C2215" t="str">
        <f>IFERROR(VLOOKUP(B2215,Players!$A$2:$E$251,2,FALSE),"")</f>
        <v>David Payne</v>
      </c>
      <c r="D2215" t="str">
        <f>IFERROR(VLOOKUP(B2215,Players!$A$2:$E$251,3,FALSE),"")</f>
        <v>AR</v>
      </c>
      <c r="E2215" t="str">
        <f>IFERROR(VLOOKUP(B2215,Players!$A$2:$E$251,4,FALSE),"")</f>
        <v>SRH</v>
      </c>
      <c r="F2215">
        <f>IFERROR(VLOOKUP(B2215,Players!$A$2:$E$251,5,FALSE),"")</f>
        <v>0</v>
      </c>
      <c r="H2215" t="s">
        <v>885</v>
      </c>
    </row>
    <row r="2216" spans="1:8" x14ac:dyDescent="0.2">
      <c r="A2216" t="s">
        <v>777</v>
      </c>
      <c r="B2216" t="s">
        <v>549</v>
      </c>
      <c r="C2216" t="str">
        <f>IFERROR(VLOOKUP(B2216,Players!$A$2:$E$251,2,FALSE),"")</f>
        <v>Abhishek Sharma</v>
      </c>
      <c r="D2216" t="str">
        <f>IFERROR(VLOOKUP(B2216,Players!$A$2:$E$251,3,FALSE),"")</f>
        <v>AR</v>
      </c>
      <c r="E2216" t="str">
        <f>IFERROR(VLOOKUP(B2216,Players!$A$2:$E$251,4,FALSE),"")</f>
        <v>SRH</v>
      </c>
      <c r="F2216">
        <f>IFERROR(VLOOKUP(B2216,Players!$A$2:$E$251,5,FALSE),"")</f>
        <v>0</v>
      </c>
      <c r="H2216" t="s">
        <v>885</v>
      </c>
    </row>
    <row r="2217" spans="1:8" x14ac:dyDescent="0.2">
      <c r="A2217" t="s">
        <v>777</v>
      </c>
      <c r="B2217" t="s">
        <v>551</v>
      </c>
      <c r="C2217" t="str">
        <f>IFERROR(VLOOKUP(B2217,Players!$A$2:$E$251,2,FALSE),"")</f>
        <v>Nitish Kumar Reddy</v>
      </c>
      <c r="D2217" t="str">
        <f>IFERROR(VLOOKUP(B2217,Players!$A$2:$E$251,3,FALSE),"")</f>
        <v>AR</v>
      </c>
      <c r="E2217" t="str">
        <f>IFERROR(VLOOKUP(B2217,Players!$A$2:$E$251,4,FALSE),"")</f>
        <v>SRH</v>
      </c>
      <c r="F2217">
        <f>IFERROR(VLOOKUP(B2217,Players!$A$2:$E$251,5,FALSE),"")</f>
        <v>0</v>
      </c>
      <c r="H2217" t="s">
        <v>885</v>
      </c>
    </row>
    <row r="2218" spans="1:8" x14ac:dyDescent="0.2">
      <c r="A2218" t="s">
        <v>777</v>
      </c>
      <c r="B2218" t="s">
        <v>553</v>
      </c>
      <c r="C2218" t="str">
        <f>IFERROR(VLOOKUP(B2218,Players!$A$2:$E$251,2,FALSE),"")</f>
        <v>Pat Cummins</v>
      </c>
      <c r="D2218" t="str">
        <f>IFERROR(VLOOKUP(B2218,Players!$A$2:$E$251,3,FALSE),"")</f>
        <v>BWL</v>
      </c>
      <c r="E2218" t="str">
        <f>IFERROR(VLOOKUP(B2218,Players!$A$2:$E$251,4,FALSE),"")</f>
        <v>SRH</v>
      </c>
      <c r="F2218">
        <f>IFERROR(VLOOKUP(B2218,Players!$A$2:$E$251,5,FALSE),"")</f>
        <v>0</v>
      </c>
      <c r="H2218" t="s">
        <v>885</v>
      </c>
    </row>
    <row r="2219" spans="1:8" x14ac:dyDescent="0.2">
      <c r="A2219" t="s">
        <v>777</v>
      </c>
      <c r="B2219" t="s">
        <v>555</v>
      </c>
      <c r="C2219" t="str">
        <f>IFERROR(VLOOKUP(B2219,Players!$A$2:$E$251,2,FALSE),"")</f>
        <v>Zeeshan Ansari</v>
      </c>
      <c r="D2219" t="str">
        <f>IFERROR(VLOOKUP(B2219,Players!$A$2:$E$251,3,FALSE),"")</f>
        <v>BWL</v>
      </c>
      <c r="E2219" t="str">
        <f>IFERROR(VLOOKUP(B2219,Players!$A$2:$E$251,4,FALSE),"")</f>
        <v>SRH</v>
      </c>
      <c r="F2219">
        <f>IFERROR(VLOOKUP(B2219,Players!$A$2:$E$251,5,FALSE),"")</f>
        <v>0</v>
      </c>
      <c r="H2219" t="s">
        <v>885</v>
      </c>
    </row>
    <row r="2220" spans="1:8" x14ac:dyDescent="0.2">
      <c r="A2220" t="s">
        <v>777</v>
      </c>
      <c r="B2220" t="s">
        <v>557</v>
      </c>
      <c r="C2220" t="str">
        <f>IFERROR(VLOOKUP(B2220,Players!$A$2:$E$251,2,FALSE),"")</f>
        <v>Jaydev Unadkat</v>
      </c>
      <c r="D2220" t="str">
        <f>IFERROR(VLOOKUP(B2220,Players!$A$2:$E$251,3,FALSE),"")</f>
        <v>BWL</v>
      </c>
      <c r="E2220" t="str">
        <f>IFERROR(VLOOKUP(B2220,Players!$A$2:$E$251,4,FALSE),"")</f>
        <v>SRH</v>
      </c>
      <c r="F2220">
        <f>IFERROR(VLOOKUP(B2220,Players!$A$2:$E$251,5,FALSE),"")</f>
        <v>0</v>
      </c>
      <c r="H2220" t="s">
        <v>885</v>
      </c>
    </row>
    <row r="2221" spans="1:8" x14ac:dyDescent="0.2">
      <c r="A2221" t="s">
        <v>777</v>
      </c>
      <c r="B2221" t="s">
        <v>559</v>
      </c>
      <c r="C2221" t="str">
        <f>IFERROR(VLOOKUP(B2221,Players!$A$2:$E$251,2,FALSE),"")</f>
        <v>Eshan Malinga</v>
      </c>
      <c r="D2221" t="str">
        <f>IFERROR(VLOOKUP(B2221,Players!$A$2:$E$251,3,FALSE),"")</f>
        <v>BWL</v>
      </c>
      <c r="E2221" t="str">
        <f>IFERROR(VLOOKUP(B2221,Players!$A$2:$E$251,4,FALSE),"")</f>
        <v>SRH</v>
      </c>
      <c r="F2221">
        <f>IFERROR(VLOOKUP(B2221,Players!$A$2:$E$251,5,FALSE),"")</f>
        <v>0</v>
      </c>
      <c r="H2221" t="s">
        <v>885</v>
      </c>
    </row>
    <row r="2222" spans="1:8" x14ac:dyDescent="0.2">
      <c r="A2222" t="s">
        <v>777</v>
      </c>
      <c r="B2222" t="s">
        <v>561</v>
      </c>
      <c r="C2222" t="str">
        <f>IFERROR(VLOOKUP(B2222,Players!$A$2:$E$251,2,FALSE),"")</f>
        <v>Sakib Hussain</v>
      </c>
      <c r="D2222" t="str">
        <f>IFERROR(VLOOKUP(B2222,Players!$A$2:$E$251,3,FALSE),"")</f>
        <v>BWL</v>
      </c>
      <c r="E2222" t="str">
        <f>IFERROR(VLOOKUP(B2222,Players!$A$2:$E$251,4,FALSE),"")</f>
        <v>SRH</v>
      </c>
      <c r="F2222">
        <f>IFERROR(VLOOKUP(B2222,Players!$A$2:$E$251,5,FALSE),"")</f>
        <v>0</v>
      </c>
      <c r="H2222" t="s">
        <v>885</v>
      </c>
    </row>
    <row r="2223" spans="1:8" x14ac:dyDescent="0.2">
      <c r="A2223" t="s">
        <v>777</v>
      </c>
      <c r="B2223" t="s">
        <v>563</v>
      </c>
      <c r="C2223" t="str">
        <f>IFERROR(VLOOKUP(B2223,Players!$A$2:$E$251,2,FALSE),"")</f>
        <v>Onkar Tarmale</v>
      </c>
      <c r="D2223" t="str">
        <f>IFERROR(VLOOKUP(B2223,Players!$A$2:$E$251,3,FALSE),"")</f>
        <v>BWL</v>
      </c>
      <c r="E2223" t="str">
        <f>IFERROR(VLOOKUP(B2223,Players!$A$2:$E$251,4,FALSE),"")</f>
        <v>SRH</v>
      </c>
      <c r="F2223">
        <f>IFERROR(VLOOKUP(B2223,Players!$A$2:$E$251,5,FALSE),"")</f>
        <v>0</v>
      </c>
      <c r="H2223" t="s">
        <v>885</v>
      </c>
    </row>
    <row r="2224" spans="1:8" x14ac:dyDescent="0.2">
      <c r="A2224" t="s">
        <v>777</v>
      </c>
      <c r="B2224" t="s">
        <v>565</v>
      </c>
      <c r="C2224" t="str">
        <f>IFERROR(VLOOKUP(B2224,Players!$A$2:$E$251,2,FALSE),"")</f>
        <v>Amit Kumar</v>
      </c>
      <c r="D2224" t="str">
        <f>IFERROR(VLOOKUP(B2224,Players!$A$2:$E$251,3,FALSE),"")</f>
        <v>BWL</v>
      </c>
      <c r="E2224" t="str">
        <f>IFERROR(VLOOKUP(B2224,Players!$A$2:$E$251,4,FALSE),"")</f>
        <v>SRH</v>
      </c>
      <c r="F2224">
        <f>IFERROR(VLOOKUP(B2224,Players!$A$2:$E$251,5,FALSE),"")</f>
        <v>0</v>
      </c>
      <c r="H2224" t="s">
        <v>885</v>
      </c>
    </row>
    <row r="2225" spans="1:8" x14ac:dyDescent="0.2">
      <c r="A2225" t="s">
        <v>777</v>
      </c>
      <c r="B2225" t="s">
        <v>567</v>
      </c>
      <c r="C2225" t="str">
        <f>IFERROR(VLOOKUP(B2225,Players!$A$2:$E$251,2,FALSE),"")</f>
        <v>Praful Hinge</v>
      </c>
      <c r="D2225" t="str">
        <f>IFERROR(VLOOKUP(B2225,Players!$A$2:$E$251,3,FALSE),"")</f>
        <v>BWL</v>
      </c>
      <c r="E2225" t="str">
        <f>IFERROR(VLOOKUP(B2225,Players!$A$2:$E$251,4,FALSE),"")</f>
        <v>SRH</v>
      </c>
      <c r="F2225">
        <f>IFERROR(VLOOKUP(B2225,Players!$A$2:$E$251,5,FALSE),"")</f>
        <v>0</v>
      </c>
      <c r="H2225" t="s">
        <v>885</v>
      </c>
    </row>
    <row r="2226" spans="1:8" x14ac:dyDescent="0.2">
      <c r="A2226" t="s">
        <v>777</v>
      </c>
      <c r="B2226" t="s">
        <v>569</v>
      </c>
      <c r="C2226" t="str">
        <f>IFERROR(VLOOKUP(B2226,Players!$A$2:$E$251,2,FALSE),"")</f>
        <v>Shivam Mavi</v>
      </c>
      <c r="D2226" t="str">
        <f>IFERROR(VLOOKUP(B2226,Players!$A$2:$E$251,3,FALSE),"")</f>
        <v>BWL</v>
      </c>
      <c r="E2226" t="str">
        <f>IFERROR(VLOOKUP(B2226,Players!$A$2:$E$251,4,FALSE),"")</f>
        <v>SRH</v>
      </c>
      <c r="F2226">
        <f>IFERROR(VLOOKUP(B2226,Players!$A$2:$E$251,5,FALSE),"")</f>
        <v>0</v>
      </c>
      <c r="H2226" t="s">
        <v>885</v>
      </c>
    </row>
    <row r="2227" spans="1:8" x14ac:dyDescent="0.2">
      <c r="A2227" t="s">
        <v>777</v>
      </c>
      <c r="B2227" t="s">
        <v>207</v>
      </c>
      <c r="C2227" t="str">
        <f>IFERROR(VLOOKUP(B2227,Players!$A$2:$E$251,2,FALSE),"")</f>
        <v>Ajinkya Rahane</v>
      </c>
      <c r="D2227" t="str">
        <f>IFERROR(VLOOKUP(B2227,Players!$A$2:$E$251,3,FALSE),"")</f>
        <v>BAT</v>
      </c>
      <c r="E2227" t="str">
        <f>IFERROR(VLOOKUP(B2227,Players!$A$2:$E$251,4,FALSE),"")</f>
        <v>KKR</v>
      </c>
      <c r="F2227">
        <f>IFERROR(VLOOKUP(B2227,Players!$A$2:$E$251,5,FALSE),"")</f>
        <v>0</v>
      </c>
      <c r="H2227" t="s">
        <v>887</v>
      </c>
    </row>
    <row r="2228" spans="1:8" x14ac:dyDescent="0.2">
      <c r="A2228" t="s">
        <v>777</v>
      </c>
      <c r="B2228" t="s">
        <v>211</v>
      </c>
      <c r="C2228" t="str">
        <f>IFERROR(VLOOKUP(B2228,Players!$A$2:$E$251,2,FALSE),"")</f>
        <v>Rinku Singh</v>
      </c>
      <c r="D2228" t="str">
        <f>IFERROR(VLOOKUP(B2228,Players!$A$2:$E$251,3,FALSE),"")</f>
        <v>BAT</v>
      </c>
      <c r="E2228" t="str">
        <f>IFERROR(VLOOKUP(B2228,Players!$A$2:$E$251,4,FALSE),"")</f>
        <v>KKR</v>
      </c>
      <c r="F2228">
        <f>IFERROR(VLOOKUP(B2228,Players!$A$2:$E$251,5,FALSE),"")</f>
        <v>0</v>
      </c>
      <c r="H2228" t="s">
        <v>887</v>
      </c>
    </row>
    <row r="2229" spans="1:8" x14ac:dyDescent="0.2">
      <c r="A2229" t="s">
        <v>777</v>
      </c>
      <c r="B2229" t="s">
        <v>213</v>
      </c>
      <c r="C2229" t="str">
        <f>IFERROR(VLOOKUP(B2229,Players!$A$2:$E$251,2,FALSE),"")</f>
        <v>Angkrish Raghuvanshi</v>
      </c>
      <c r="D2229" t="str">
        <f>IFERROR(VLOOKUP(B2229,Players!$A$2:$E$251,3,FALSE),"")</f>
        <v>BAT</v>
      </c>
      <c r="E2229" t="str">
        <f>IFERROR(VLOOKUP(B2229,Players!$A$2:$E$251,4,FALSE),"")</f>
        <v>KKR</v>
      </c>
      <c r="F2229">
        <f>IFERROR(VLOOKUP(B2229,Players!$A$2:$E$251,5,FALSE),"")</f>
        <v>0</v>
      </c>
      <c r="H2229" t="s">
        <v>887</v>
      </c>
    </row>
    <row r="2230" spans="1:8" x14ac:dyDescent="0.2">
      <c r="A2230" t="s">
        <v>777</v>
      </c>
      <c r="B2230" t="s">
        <v>215</v>
      </c>
      <c r="C2230" t="str">
        <f>IFERROR(VLOOKUP(B2230,Players!$A$2:$E$251,2,FALSE),"")</f>
        <v>Manish Pandey</v>
      </c>
      <c r="D2230" t="str">
        <f>IFERROR(VLOOKUP(B2230,Players!$A$2:$E$251,3,FALSE),"")</f>
        <v>BAT</v>
      </c>
      <c r="E2230" t="str">
        <f>IFERROR(VLOOKUP(B2230,Players!$A$2:$E$251,4,FALSE),"")</f>
        <v>KKR</v>
      </c>
      <c r="F2230">
        <f>IFERROR(VLOOKUP(B2230,Players!$A$2:$E$251,5,FALSE),"")</f>
        <v>0</v>
      </c>
      <c r="H2230" t="s">
        <v>887</v>
      </c>
    </row>
    <row r="2231" spans="1:8" x14ac:dyDescent="0.2">
      <c r="A2231" t="s">
        <v>777</v>
      </c>
      <c r="B2231" t="s">
        <v>217</v>
      </c>
      <c r="C2231" t="str">
        <f>IFERROR(VLOOKUP(B2231,Players!$A$2:$E$251,2,FALSE),"")</f>
        <v>Finn Allen</v>
      </c>
      <c r="D2231" t="str">
        <f>IFERROR(VLOOKUP(B2231,Players!$A$2:$E$251,3,FALSE),"")</f>
        <v>WK</v>
      </c>
      <c r="E2231" t="str">
        <f>IFERROR(VLOOKUP(B2231,Players!$A$2:$E$251,4,FALSE),"")</f>
        <v>KKR</v>
      </c>
      <c r="F2231">
        <f>IFERROR(VLOOKUP(B2231,Players!$A$2:$E$251,5,FALSE),"")</f>
        <v>0</v>
      </c>
      <c r="H2231" t="s">
        <v>887</v>
      </c>
    </row>
    <row r="2232" spans="1:8" x14ac:dyDescent="0.2">
      <c r="A2232" t="s">
        <v>777</v>
      </c>
      <c r="B2232" t="s">
        <v>219</v>
      </c>
      <c r="C2232" t="str">
        <f>IFERROR(VLOOKUP(B2232,Players!$A$2:$E$251,2,FALSE),"")</f>
        <v>Tejasvi Singh</v>
      </c>
      <c r="D2232" t="str">
        <f>IFERROR(VLOOKUP(B2232,Players!$A$2:$E$251,3,FALSE),"")</f>
        <v>WK</v>
      </c>
      <c r="E2232" t="str">
        <f>IFERROR(VLOOKUP(B2232,Players!$A$2:$E$251,4,FALSE),"")</f>
        <v>KKR</v>
      </c>
      <c r="F2232">
        <f>IFERROR(VLOOKUP(B2232,Players!$A$2:$E$251,5,FALSE),"")</f>
        <v>0</v>
      </c>
      <c r="H2232" t="s">
        <v>887</v>
      </c>
    </row>
    <row r="2233" spans="1:8" x14ac:dyDescent="0.2">
      <c r="A2233" t="s">
        <v>777</v>
      </c>
      <c r="B2233" t="s">
        <v>221</v>
      </c>
      <c r="C2233" t="str">
        <f>IFERROR(VLOOKUP(B2233,Players!$A$2:$E$251,2,FALSE),"")</f>
        <v>Rahul Tripathi</v>
      </c>
      <c r="D2233" t="str">
        <f>IFERROR(VLOOKUP(B2233,Players!$A$2:$E$251,3,FALSE),"")</f>
        <v>BAT</v>
      </c>
      <c r="E2233" t="str">
        <f>IFERROR(VLOOKUP(B2233,Players!$A$2:$E$251,4,FALSE),"")</f>
        <v>KKR</v>
      </c>
      <c r="F2233">
        <f>IFERROR(VLOOKUP(B2233,Players!$A$2:$E$251,5,FALSE),"")</f>
        <v>0</v>
      </c>
      <c r="H2233" t="s">
        <v>887</v>
      </c>
    </row>
    <row r="2234" spans="1:8" x14ac:dyDescent="0.2">
      <c r="A2234" t="s">
        <v>777</v>
      </c>
      <c r="B2234" t="s">
        <v>223</v>
      </c>
      <c r="C2234" t="str">
        <f>IFERROR(VLOOKUP(B2234,Players!$A$2:$E$251,2,FALSE),"")</f>
        <v>Tim Seifert</v>
      </c>
      <c r="D2234" t="str">
        <f>IFERROR(VLOOKUP(B2234,Players!$A$2:$E$251,3,FALSE),"")</f>
        <v>WK</v>
      </c>
      <c r="E2234" t="str">
        <f>IFERROR(VLOOKUP(B2234,Players!$A$2:$E$251,4,FALSE),"")</f>
        <v>KKR</v>
      </c>
      <c r="F2234">
        <f>IFERROR(VLOOKUP(B2234,Players!$A$2:$E$251,5,FALSE),"")</f>
        <v>0</v>
      </c>
      <c r="H2234" t="s">
        <v>887</v>
      </c>
    </row>
    <row r="2235" spans="1:8" x14ac:dyDescent="0.2">
      <c r="A2235" t="s">
        <v>777</v>
      </c>
      <c r="B2235" t="s">
        <v>225</v>
      </c>
      <c r="C2235" t="str">
        <f>IFERROR(VLOOKUP(B2235,Players!$A$2:$E$251,2,FALSE),"")</f>
        <v>Rovman Powell</v>
      </c>
      <c r="D2235" t="str">
        <f>IFERROR(VLOOKUP(B2235,Players!$A$2:$E$251,3,FALSE),"")</f>
        <v>BAT</v>
      </c>
      <c r="E2235" t="str">
        <f>IFERROR(VLOOKUP(B2235,Players!$A$2:$E$251,4,FALSE),"")</f>
        <v>KKR</v>
      </c>
      <c r="F2235">
        <f>IFERROR(VLOOKUP(B2235,Players!$A$2:$E$251,5,FALSE),"")</f>
        <v>0</v>
      </c>
      <c r="H2235" t="s">
        <v>887</v>
      </c>
    </row>
    <row r="2236" spans="1:8" x14ac:dyDescent="0.2">
      <c r="A2236" t="s">
        <v>777</v>
      </c>
      <c r="B2236" t="s">
        <v>227</v>
      </c>
      <c r="C2236" t="str">
        <f>IFERROR(VLOOKUP(B2236,Players!$A$2:$E$251,2,FALSE),"")</f>
        <v>Anukul Roy</v>
      </c>
      <c r="D2236" t="str">
        <f>IFERROR(VLOOKUP(B2236,Players!$A$2:$E$251,3,FALSE),"")</f>
        <v>AR</v>
      </c>
      <c r="E2236" t="str">
        <f>IFERROR(VLOOKUP(B2236,Players!$A$2:$E$251,4,FALSE),"")</f>
        <v>KKR</v>
      </c>
      <c r="F2236">
        <f>IFERROR(VLOOKUP(B2236,Players!$A$2:$E$251,5,FALSE),"")</f>
        <v>0</v>
      </c>
      <c r="H2236" t="s">
        <v>887</v>
      </c>
    </row>
    <row r="2237" spans="1:8" x14ac:dyDescent="0.2">
      <c r="A2237" t="s">
        <v>777</v>
      </c>
      <c r="B2237" t="s">
        <v>229</v>
      </c>
      <c r="C2237" t="str">
        <f>IFERROR(VLOOKUP(B2237,Players!$A$2:$E$251,2,FALSE),"")</f>
        <v>Cameron Green</v>
      </c>
      <c r="D2237" t="str">
        <f>IFERROR(VLOOKUP(B2237,Players!$A$2:$E$251,3,FALSE),"")</f>
        <v>AR</v>
      </c>
      <c r="E2237" t="str">
        <f>IFERROR(VLOOKUP(B2237,Players!$A$2:$E$251,4,FALSE),"")</f>
        <v>KKR</v>
      </c>
      <c r="F2237">
        <f>IFERROR(VLOOKUP(B2237,Players!$A$2:$E$251,5,FALSE),"")</f>
        <v>0</v>
      </c>
      <c r="H2237" t="s">
        <v>887</v>
      </c>
    </row>
    <row r="2238" spans="1:8" x14ac:dyDescent="0.2">
      <c r="A2238" t="s">
        <v>777</v>
      </c>
      <c r="B2238" t="s">
        <v>231</v>
      </c>
      <c r="C2238" t="str">
        <f>IFERROR(VLOOKUP(B2238,Players!$A$2:$E$251,2,FALSE),"")</f>
        <v>Sarthak Ranjan</v>
      </c>
      <c r="D2238" t="str">
        <f>IFERROR(VLOOKUP(B2238,Players!$A$2:$E$251,3,FALSE),"")</f>
        <v>AR</v>
      </c>
      <c r="E2238" t="str">
        <f>IFERROR(VLOOKUP(B2238,Players!$A$2:$E$251,4,FALSE),"")</f>
        <v>KKR</v>
      </c>
      <c r="F2238">
        <f>IFERROR(VLOOKUP(B2238,Players!$A$2:$E$251,5,FALSE),"")</f>
        <v>0</v>
      </c>
      <c r="H2238" t="s">
        <v>887</v>
      </c>
    </row>
    <row r="2239" spans="1:8" x14ac:dyDescent="0.2">
      <c r="A2239" t="s">
        <v>777</v>
      </c>
      <c r="B2239" t="s">
        <v>233</v>
      </c>
      <c r="C2239" t="str">
        <f>IFERROR(VLOOKUP(B2239,Players!$A$2:$E$251,2,FALSE),"")</f>
        <v>Daksh Kamra</v>
      </c>
      <c r="D2239" t="str">
        <f>IFERROR(VLOOKUP(B2239,Players!$A$2:$E$251,3,FALSE),"")</f>
        <v>AR</v>
      </c>
      <c r="E2239" t="str">
        <f>IFERROR(VLOOKUP(B2239,Players!$A$2:$E$251,4,FALSE),"")</f>
        <v>KKR</v>
      </c>
      <c r="F2239">
        <f>IFERROR(VLOOKUP(B2239,Players!$A$2:$E$251,5,FALSE),"")</f>
        <v>0</v>
      </c>
      <c r="H2239" t="s">
        <v>887</v>
      </c>
    </row>
    <row r="2240" spans="1:8" x14ac:dyDescent="0.2">
      <c r="A2240" t="s">
        <v>777</v>
      </c>
      <c r="B2240" t="s">
        <v>235</v>
      </c>
      <c r="C2240" t="str">
        <f>IFERROR(VLOOKUP(B2240,Players!$A$2:$E$251,2,FALSE),"")</f>
        <v>Rachin Ravindra</v>
      </c>
      <c r="D2240" t="str">
        <f>IFERROR(VLOOKUP(B2240,Players!$A$2:$E$251,3,FALSE),"")</f>
        <v>AR</v>
      </c>
      <c r="E2240" t="str">
        <f>IFERROR(VLOOKUP(B2240,Players!$A$2:$E$251,4,FALSE),"")</f>
        <v>KKR</v>
      </c>
      <c r="F2240">
        <f>IFERROR(VLOOKUP(B2240,Players!$A$2:$E$251,5,FALSE),"")</f>
        <v>0</v>
      </c>
      <c r="H2240" t="s">
        <v>887</v>
      </c>
    </row>
    <row r="2241" spans="1:8" x14ac:dyDescent="0.2">
      <c r="A2241" t="s">
        <v>777</v>
      </c>
      <c r="B2241" t="s">
        <v>237</v>
      </c>
      <c r="C2241" t="str">
        <f>IFERROR(VLOOKUP(B2241,Players!$A$2:$E$251,2,FALSE),"")</f>
        <v>Ramandeep Singh</v>
      </c>
      <c r="D2241" t="str">
        <f>IFERROR(VLOOKUP(B2241,Players!$A$2:$E$251,3,FALSE),"")</f>
        <v>AR</v>
      </c>
      <c r="E2241" t="str">
        <f>IFERROR(VLOOKUP(B2241,Players!$A$2:$E$251,4,FALSE),"")</f>
        <v>KKR</v>
      </c>
      <c r="F2241">
        <f>IFERROR(VLOOKUP(B2241,Players!$A$2:$E$251,5,FALSE),"")</f>
        <v>0</v>
      </c>
      <c r="H2241" t="s">
        <v>887</v>
      </c>
    </row>
    <row r="2242" spans="1:8" x14ac:dyDescent="0.2">
      <c r="A2242" t="s">
        <v>777</v>
      </c>
      <c r="B2242" t="s">
        <v>239</v>
      </c>
      <c r="C2242" t="str">
        <f>IFERROR(VLOOKUP(B2242,Players!$A$2:$E$251,2,FALSE),"")</f>
        <v>Sunil Narine</v>
      </c>
      <c r="D2242" t="str">
        <f>IFERROR(VLOOKUP(B2242,Players!$A$2:$E$251,3,FALSE),"")</f>
        <v>AR</v>
      </c>
      <c r="E2242" t="str">
        <f>IFERROR(VLOOKUP(B2242,Players!$A$2:$E$251,4,FALSE),"")</f>
        <v>KKR</v>
      </c>
      <c r="F2242">
        <f>IFERROR(VLOOKUP(B2242,Players!$A$2:$E$251,5,FALSE),"")</f>
        <v>0</v>
      </c>
      <c r="H2242" t="s">
        <v>887</v>
      </c>
    </row>
    <row r="2243" spans="1:8" x14ac:dyDescent="0.2">
      <c r="A2243" t="s">
        <v>777</v>
      </c>
      <c r="B2243" t="s">
        <v>241</v>
      </c>
      <c r="C2243" t="str">
        <f>IFERROR(VLOOKUP(B2243,Players!$A$2:$E$251,2,FALSE),"")</f>
        <v>Blessing Muzarabani</v>
      </c>
      <c r="D2243" t="str">
        <f>IFERROR(VLOOKUP(B2243,Players!$A$2:$E$251,3,FALSE),"")</f>
        <v>BWL</v>
      </c>
      <c r="E2243" t="str">
        <f>IFERROR(VLOOKUP(B2243,Players!$A$2:$E$251,4,FALSE),"")</f>
        <v>KKR</v>
      </c>
      <c r="F2243">
        <f>IFERROR(VLOOKUP(B2243,Players!$A$2:$E$251,5,FALSE),"")</f>
        <v>0</v>
      </c>
      <c r="H2243" t="s">
        <v>887</v>
      </c>
    </row>
    <row r="2244" spans="1:8" x14ac:dyDescent="0.2">
      <c r="A2244" t="s">
        <v>777</v>
      </c>
      <c r="B2244" t="s">
        <v>243</v>
      </c>
      <c r="C2244" t="str">
        <f>IFERROR(VLOOKUP(B2244,Players!$A$2:$E$251,2,FALSE),"")</f>
        <v>Vaibhav Arora</v>
      </c>
      <c r="D2244" t="str">
        <f>IFERROR(VLOOKUP(B2244,Players!$A$2:$E$251,3,FALSE),"")</f>
        <v>BWL</v>
      </c>
      <c r="E2244" t="str">
        <f>IFERROR(VLOOKUP(B2244,Players!$A$2:$E$251,4,FALSE),"")</f>
        <v>KKR</v>
      </c>
      <c r="F2244">
        <f>IFERROR(VLOOKUP(B2244,Players!$A$2:$E$251,5,FALSE),"")</f>
        <v>0</v>
      </c>
      <c r="H2244" t="s">
        <v>887</v>
      </c>
    </row>
    <row r="2245" spans="1:8" x14ac:dyDescent="0.2">
      <c r="A2245" t="s">
        <v>777</v>
      </c>
      <c r="B2245" t="s">
        <v>245</v>
      </c>
      <c r="C2245" t="str">
        <f>IFERROR(VLOOKUP(B2245,Players!$A$2:$E$251,2,FALSE),"")</f>
        <v>Matheesha Pathirana</v>
      </c>
      <c r="D2245" t="str">
        <f>IFERROR(VLOOKUP(B2245,Players!$A$2:$E$251,3,FALSE),"")</f>
        <v>BWL</v>
      </c>
      <c r="E2245" t="str">
        <f>IFERROR(VLOOKUP(B2245,Players!$A$2:$E$251,4,FALSE),"")</f>
        <v>KKR</v>
      </c>
      <c r="F2245">
        <f>IFERROR(VLOOKUP(B2245,Players!$A$2:$E$251,5,FALSE),"")</f>
        <v>0</v>
      </c>
      <c r="H2245" t="s">
        <v>887</v>
      </c>
    </row>
    <row r="2246" spans="1:8" x14ac:dyDescent="0.2">
      <c r="A2246" t="s">
        <v>777</v>
      </c>
      <c r="B2246" t="s">
        <v>247</v>
      </c>
      <c r="C2246" t="str">
        <f>IFERROR(VLOOKUP(B2246,Players!$A$2:$E$251,2,FALSE),"")</f>
        <v>Kartik Tyagi</v>
      </c>
      <c r="D2246" t="str">
        <f>IFERROR(VLOOKUP(B2246,Players!$A$2:$E$251,3,FALSE),"")</f>
        <v>BWL</v>
      </c>
      <c r="E2246" t="str">
        <f>IFERROR(VLOOKUP(B2246,Players!$A$2:$E$251,4,FALSE),"")</f>
        <v>KKR</v>
      </c>
      <c r="F2246">
        <f>IFERROR(VLOOKUP(B2246,Players!$A$2:$E$251,5,FALSE),"")</f>
        <v>0</v>
      </c>
      <c r="H2246" t="s">
        <v>887</v>
      </c>
    </row>
    <row r="2247" spans="1:8" x14ac:dyDescent="0.2">
      <c r="A2247" t="s">
        <v>777</v>
      </c>
      <c r="B2247" t="s">
        <v>249</v>
      </c>
      <c r="C2247" t="str">
        <f>IFERROR(VLOOKUP(B2247,Players!$A$2:$E$251,2,FALSE),"")</f>
        <v>Prashant Solanki</v>
      </c>
      <c r="D2247" t="str">
        <f>IFERROR(VLOOKUP(B2247,Players!$A$2:$E$251,3,FALSE),"")</f>
        <v>BWL</v>
      </c>
      <c r="E2247" t="str">
        <f>IFERROR(VLOOKUP(B2247,Players!$A$2:$E$251,4,FALSE),"")</f>
        <v>KKR</v>
      </c>
      <c r="F2247">
        <f>IFERROR(VLOOKUP(B2247,Players!$A$2:$E$251,5,FALSE),"")</f>
        <v>0</v>
      </c>
      <c r="H2247" t="s">
        <v>887</v>
      </c>
    </row>
    <row r="2248" spans="1:8" x14ac:dyDescent="0.2">
      <c r="A2248" t="s">
        <v>777</v>
      </c>
      <c r="B2248" t="s">
        <v>251</v>
      </c>
      <c r="C2248" t="str">
        <f>IFERROR(VLOOKUP(B2248,Players!$A$2:$E$251,2,FALSE),"")</f>
        <v>Saurabh Dubey</v>
      </c>
      <c r="D2248" t="str">
        <f>IFERROR(VLOOKUP(B2248,Players!$A$2:$E$251,3,FALSE),"")</f>
        <v>BWL</v>
      </c>
      <c r="E2248" t="str">
        <f>IFERROR(VLOOKUP(B2248,Players!$A$2:$E$251,4,FALSE),"")</f>
        <v>KKR</v>
      </c>
      <c r="F2248">
        <f>IFERROR(VLOOKUP(B2248,Players!$A$2:$E$251,5,FALSE),"")</f>
        <v>0</v>
      </c>
      <c r="H2248" t="s">
        <v>887</v>
      </c>
    </row>
    <row r="2249" spans="1:8" x14ac:dyDescent="0.2">
      <c r="A2249" t="s">
        <v>777</v>
      </c>
      <c r="B2249" t="s">
        <v>253</v>
      </c>
      <c r="C2249" t="str">
        <f>IFERROR(VLOOKUP(B2249,Players!$A$2:$E$251,2,FALSE),"")</f>
        <v>Navdeep Saini</v>
      </c>
      <c r="D2249" t="str">
        <f>IFERROR(VLOOKUP(B2249,Players!$A$2:$E$251,3,FALSE),"")</f>
        <v>BWL</v>
      </c>
      <c r="E2249" t="str">
        <f>IFERROR(VLOOKUP(B2249,Players!$A$2:$E$251,4,FALSE),"")</f>
        <v>KKR</v>
      </c>
      <c r="F2249">
        <f>IFERROR(VLOOKUP(B2249,Players!$A$2:$E$251,5,FALSE),"")</f>
        <v>0</v>
      </c>
      <c r="H2249" t="s">
        <v>887</v>
      </c>
    </row>
    <row r="2250" spans="1:8" x14ac:dyDescent="0.2">
      <c r="A2250" t="s">
        <v>777</v>
      </c>
      <c r="B2250" t="s">
        <v>255</v>
      </c>
      <c r="C2250" t="str">
        <f>IFERROR(VLOOKUP(B2250,Players!$A$2:$E$251,2,FALSE),"")</f>
        <v>Umran Malik</v>
      </c>
      <c r="D2250" t="str">
        <f>IFERROR(VLOOKUP(B2250,Players!$A$2:$E$251,3,FALSE),"")</f>
        <v>BWL</v>
      </c>
      <c r="E2250" t="str">
        <f>IFERROR(VLOOKUP(B2250,Players!$A$2:$E$251,4,FALSE),"")</f>
        <v>KKR</v>
      </c>
      <c r="F2250">
        <f>IFERROR(VLOOKUP(B2250,Players!$A$2:$E$251,5,FALSE),"")</f>
        <v>0</v>
      </c>
      <c r="H2250" t="s">
        <v>887</v>
      </c>
    </row>
    <row r="2251" spans="1:8" x14ac:dyDescent="0.2">
      <c r="A2251" t="s">
        <v>777</v>
      </c>
      <c r="B2251" t="s">
        <v>257</v>
      </c>
      <c r="C2251" t="str">
        <f>IFERROR(VLOOKUP(B2251,Players!$A$2:$E$251,2,FALSE),"")</f>
        <v>Varun Chakaravarthy</v>
      </c>
      <c r="D2251" t="str">
        <f>IFERROR(VLOOKUP(B2251,Players!$A$2:$E$251,3,FALSE),"")</f>
        <v>BWL</v>
      </c>
      <c r="E2251" t="str">
        <f>IFERROR(VLOOKUP(B2251,Players!$A$2:$E$251,4,FALSE),"")</f>
        <v>KKR</v>
      </c>
      <c r="F2251">
        <f>IFERROR(VLOOKUP(B2251,Players!$A$2:$E$251,5,FALSE),"")</f>
        <v>0</v>
      </c>
      <c r="H2251" t="s">
        <v>887</v>
      </c>
    </row>
    <row r="2252" spans="1:8" x14ac:dyDescent="0.2">
      <c r="A2252" t="s">
        <v>781</v>
      </c>
      <c r="B2252" t="s">
        <v>155</v>
      </c>
      <c r="C2252" t="str">
        <f>IFERROR(VLOOKUP(B2252,Players!$A$2:$E$251,2,FALSE),"")</f>
        <v>Shubman Gill</v>
      </c>
      <c r="D2252" t="str">
        <f>IFERROR(VLOOKUP(B2252,Players!$A$2:$E$251,3,FALSE),"")</f>
        <v>BAT</v>
      </c>
      <c r="E2252" t="str">
        <f>IFERROR(VLOOKUP(B2252,Players!$A$2:$E$251,4,FALSE),"")</f>
        <v>GT</v>
      </c>
      <c r="F2252">
        <f>IFERROR(VLOOKUP(B2252,Players!$A$2:$E$251,5,FALSE),"")</f>
        <v>0</v>
      </c>
      <c r="H2252" t="s">
        <v>891</v>
      </c>
    </row>
    <row r="2253" spans="1:8" x14ac:dyDescent="0.2">
      <c r="A2253" t="s">
        <v>781</v>
      </c>
      <c r="B2253" t="s">
        <v>159</v>
      </c>
      <c r="C2253" t="str">
        <f>IFERROR(VLOOKUP(B2253,Players!$A$2:$E$251,2,FALSE),"")</f>
        <v>Jos Buttler</v>
      </c>
      <c r="D2253" t="str">
        <f>IFERROR(VLOOKUP(B2253,Players!$A$2:$E$251,3,FALSE),"")</f>
        <v>WK</v>
      </c>
      <c r="E2253" t="str">
        <f>IFERROR(VLOOKUP(B2253,Players!$A$2:$E$251,4,FALSE),"")</f>
        <v>GT</v>
      </c>
      <c r="F2253">
        <f>IFERROR(VLOOKUP(B2253,Players!$A$2:$E$251,5,FALSE),"")</f>
        <v>0</v>
      </c>
      <c r="H2253" t="s">
        <v>891</v>
      </c>
    </row>
    <row r="2254" spans="1:8" x14ac:dyDescent="0.2">
      <c r="A2254" t="s">
        <v>781</v>
      </c>
      <c r="B2254" t="s">
        <v>161</v>
      </c>
      <c r="C2254" t="str">
        <f>IFERROR(VLOOKUP(B2254,Players!$A$2:$E$251,2,FALSE),"")</f>
        <v>Kumar Kushagra</v>
      </c>
      <c r="D2254" t="str">
        <f>IFERROR(VLOOKUP(B2254,Players!$A$2:$E$251,3,FALSE),"")</f>
        <v>WK</v>
      </c>
      <c r="E2254" t="str">
        <f>IFERROR(VLOOKUP(B2254,Players!$A$2:$E$251,4,FALSE),"")</f>
        <v>GT</v>
      </c>
      <c r="F2254">
        <f>IFERROR(VLOOKUP(B2254,Players!$A$2:$E$251,5,FALSE),"")</f>
        <v>0</v>
      </c>
      <c r="H2254" t="s">
        <v>891</v>
      </c>
    </row>
    <row r="2255" spans="1:8" x14ac:dyDescent="0.2">
      <c r="A2255" t="s">
        <v>781</v>
      </c>
      <c r="B2255" t="s">
        <v>163</v>
      </c>
      <c r="C2255" t="str">
        <f>IFERROR(VLOOKUP(B2255,Players!$A$2:$E$251,2,FALSE),"")</f>
        <v>Anuj Rawat</v>
      </c>
      <c r="D2255" t="str">
        <f>IFERROR(VLOOKUP(B2255,Players!$A$2:$E$251,3,FALSE),"")</f>
        <v>WK</v>
      </c>
      <c r="E2255" t="str">
        <f>IFERROR(VLOOKUP(B2255,Players!$A$2:$E$251,4,FALSE),"")</f>
        <v>GT</v>
      </c>
      <c r="F2255">
        <f>IFERROR(VLOOKUP(B2255,Players!$A$2:$E$251,5,FALSE),"")</f>
        <v>0</v>
      </c>
      <c r="H2255" t="s">
        <v>891</v>
      </c>
    </row>
    <row r="2256" spans="1:8" x14ac:dyDescent="0.2">
      <c r="A2256" t="s">
        <v>781</v>
      </c>
      <c r="B2256" t="s">
        <v>165</v>
      </c>
      <c r="C2256" t="str">
        <f>IFERROR(VLOOKUP(B2256,Players!$A$2:$E$251,2,FALSE),"")</f>
        <v>Tom Banton</v>
      </c>
      <c r="D2256" t="str">
        <f>IFERROR(VLOOKUP(B2256,Players!$A$2:$E$251,3,FALSE),"")</f>
        <v>WK</v>
      </c>
      <c r="E2256" t="str">
        <f>IFERROR(VLOOKUP(B2256,Players!$A$2:$E$251,4,FALSE),"")</f>
        <v>GT</v>
      </c>
      <c r="F2256">
        <f>IFERROR(VLOOKUP(B2256,Players!$A$2:$E$251,5,FALSE),"")</f>
        <v>0</v>
      </c>
      <c r="H2256" t="s">
        <v>891</v>
      </c>
    </row>
    <row r="2257" spans="1:8" x14ac:dyDescent="0.2">
      <c r="A2257" t="s">
        <v>781</v>
      </c>
      <c r="B2257" t="s">
        <v>167</v>
      </c>
      <c r="C2257" t="str">
        <f>IFERROR(VLOOKUP(B2257,Players!$A$2:$E$251,2,FALSE),"")</f>
        <v>Glenn Phillips</v>
      </c>
      <c r="D2257" t="str">
        <f>IFERROR(VLOOKUP(B2257,Players!$A$2:$E$251,3,FALSE),"")</f>
        <v>BAT</v>
      </c>
      <c r="E2257" t="str">
        <f>IFERROR(VLOOKUP(B2257,Players!$A$2:$E$251,4,FALSE),"")</f>
        <v>GT</v>
      </c>
      <c r="F2257">
        <f>IFERROR(VLOOKUP(B2257,Players!$A$2:$E$251,5,FALSE),"")</f>
        <v>0</v>
      </c>
      <c r="H2257" t="s">
        <v>891</v>
      </c>
    </row>
    <row r="2258" spans="1:8" x14ac:dyDescent="0.2">
      <c r="A2258" t="s">
        <v>781</v>
      </c>
      <c r="B2258" t="s">
        <v>169</v>
      </c>
      <c r="C2258" t="str">
        <f>IFERROR(VLOOKUP(B2258,Players!$A$2:$E$251,2,FALSE),"")</f>
        <v>Sai Sudharsan</v>
      </c>
      <c r="D2258" t="str">
        <f>IFERROR(VLOOKUP(B2258,Players!$A$2:$E$251,3,FALSE),"")</f>
        <v>BAT</v>
      </c>
      <c r="E2258" t="str">
        <f>IFERROR(VLOOKUP(B2258,Players!$A$2:$E$251,4,FALSE),"")</f>
        <v>GT</v>
      </c>
      <c r="F2258">
        <f>IFERROR(VLOOKUP(B2258,Players!$A$2:$E$251,5,FALSE),"")</f>
        <v>0</v>
      </c>
      <c r="H2258" t="s">
        <v>891</v>
      </c>
    </row>
    <row r="2259" spans="1:8" x14ac:dyDescent="0.2">
      <c r="A2259" t="s">
        <v>781</v>
      </c>
      <c r="B2259" t="s">
        <v>171</v>
      </c>
      <c r="C2259" t="str">
        <f>IFERROR(VLOOKUP(B2259,Players!$A$2:$E$251,2,FALSE),"")</f>
        <v>Nishant Sindhu</v>
      </c>
      <c r="D2259" t="str">
        <f>IFERROR(VLOOKUP(B2259,Players!$A$2:$E$251,3,FALSE),"")</f>
        <v>AR</v>
      </c>
      <c r="E2259" t="str">
        <f>IFERROR(VLOOKUP(B2259,Players!$A$2:$E$251,4,FALSE),"")</f>
        <v>GT</v>
      </c>
      <c r="F2259">
        <f>IFERROR(VLOOKUP(B2259,Players!$A$2:$E$251,5,FALSE),"")</f>
        <v>0</v>
      </c>
      <c r="H2259" t="s">
        <v>891</v>
      </c>
    </row>
    <row r="2260" spans="1:8" x14ac:dyDescent="0.2">
      <c r="A2260" t="s">
        <v>781</v>
      </c>
      <c r="B2260" t="s">
        <v>173</v>
      </c>
      <c r="C2260" t="str">
        <f>IFERROR(VLOOKUP(B2260,Players!$A$2:$E$251,2,FALSE),"")</f>
        <v>Washington Sundar</v>
      </c>
      <c r="D2260" t="str">
        <f>IFERROR(VLOOKUP(B2260,Players!$A$2:$E$251,3,FALSE),"")</f>
        <v>AR</v>
      </c>
      <c r="E2260" t="str">
        <f>IFERROR(VLOOKUP(B2260,Players!$A$2:$E$251,4,FALSE),"")</f>
        <v>GT</v>
      </c>
      <c r="F2260">
        <f>IFERROR(VLOOKUP(B2260,Players!$A$2:$E$251,5,FALSE),"")</f>
        <v>0</v>
      </c>
      <c r="H2260" t="s">
        <v>891</v>
      </c>
    </row>
    <row r="2261" spans="1:8" x14ac:dyDescent="0.2">
      <c r="A2261" t="s">
        <v>781</v>
      </c>
      <c r="B2261" t="s">
        <v>175</v>
      </c>
      <c r="C2261" t="str">
        <f>IFERROR(VLOOKUP(B2261,Players!$A$2:$E$251,2,FALSE),"")</f>
        <v>Mohd. Arshad Khan</v>
      </c>
      <c r="D2261" t="str">
        <f>IFERROR(VLOOKUP(B2261,Players!$A$2:$E$251,3,FALSE),"")</f>
        <v>AR</v>
      </c>
      <c r="E2261" t="str">
        <f>IFERROR(VLOOKUP(B2261,Players!$A$2:$E$251,4,FALSE),"")</f>
        <v>GT</v>
      </c>
      <c r="F2261">
        <f>IFERROR(VLOOKUP(B2261,Players!$A$2:$E$251,5,FALSE),"")</f>
        <v>0</v>
      </c>
      <c r="H2261" t="s">
        <v>891</v>
      </c>
    </row>
    <row r="2262" spans="1:8" x14ac:dyDescent="0.2">
      <c r="A2262" t="s">
        <v>781</v>
      </c>
      <c r="B2262" t="s">
        <v>177</v>
      </c>
      <c r="C2262" t="str">
        <f>IFERROR(VLOOKUP(B2262,Players!$A$2:$E$251,2,FALSE),"")</f>
        <v>Sai Kishore</v>
      </c>
      <c r="D2262" t="str">
        <f>IFERROR(VLOOKUP(B2262,Players!$A$2:$E$251,3,FALSE),"")</f>
        <v>AR</v>
      </c>
      <c r="E2262" t="str">
        <f>IFERROR(VLOOKUP(B2262,Players!$A$2:$E$251,4,FALSE),"")</f>
        <v>GT</v>
      </c>
      <c r="F2262">
        <f>IFERROR(VLOOKUP(B2262,Players!$A$2:$E$251,5,FALSE),"")</f>
        <v>0</v>
      </c>
      <c r="H2262" t="s">
        <v>891</v>
      </c>
    </row>
    <row r="2263" spans="1:8" x14ac:dyDescent="0.2">
      <c r="A2263" t="s">
        <v>781</v>
      </c>
      <c r="B2263" t="s">
        <v>179</v>
      </c>
      <c r="C2263" t="str">
        <f>IFERROR(VLOOKUP(B2263,Players!$A$2:$E$251,2,FALSE),"")</f>
        <v>Jayant Yadav</v>
      </c>
      <c r="D2263" t="str">
        <f>IFERROR(VLOOKUP(B2263,Players!$A$2:$E$251,3,FALSE),"")</f>
        <v>AR</v>
      </c>
      <c r="E2263" t="str">
        <f>IFERROR(VLOOKUP(B2263,Players!$A$2:$E$251,4,FALSE),"")</f>
        <v>GT</v>
      </c>
      <c r="F2263">
        <f>IFERROR(VLOOKUP(B2263,Players!$A$2:$E$251,5,FALSE),"")</f>
        <v>0</v>
      </c>
      <c r="H2263" t="s">
        <v>891</v>
      </c>
    </row>
    <row r="2264" spans="1:8" x14ac:dyDescent="0.2">
      <c r="A2264" t="s">
        <v>781</v>
      </c>
      <c r="B2264" t="s">
        <v>181</v>
      </c>
      <c r="C2264" t="str">
        <f>IFERROR(VLOOKUP(B2264,Players!$A$2:$E$251,2,FALSE),"")</f>
        <v>Jason Holder</v>
      </c>
      <c r="D2264" t="str">
        <f>IFERROR(VLOOKUP(B2264,Players!$A$2:$E$251,3,FALSE),"")</f>
        <v>AR</v>
      </c>
      <c r="E2264" t="str">
        <f>IFERROR(VLOOKUP(B2264,Players!$A$2:$E$251,4,FALSE),"")</f>
        <v>GT</v>
      </c>
      <c r="F2264">
        <f>IFERROR(VLOOKUP(B2264,Players!$A$2:$E$251,5,FALSE),"")</f>
        <v>0</v>
      </c>
      <c r="H2264" t="s">
        <v>891</v>
      </c>
    </row>
    <row r="2265" spans="1:8" x14ac:dyDescent="0.2">
      <c r="A2265" t="s">
        <v>781</v>
      </c>
      <c r="B2265" t="s">
        <v>183</v>
      </c>
      <c r="C2265" t="str">
        <f>IFERROR(VLOOKUP(B2265,Players!$A$2:$E$251,2,FALSE),"")</f>
        <v>Rahul Tewatia</v>
      </c>
      <c r="D2265" t="str">
        <f>IFERROR(VLOOKUP(B2265,Players!$A$2:$E$251,3,FALSE),"")</f>
        <v>AR</v>
      </c>
      <c r="E2265" t="str">
        <f>IFERROR(VLOOKUP(B2265,Players!$A$2:$E$251,4,FALSE),"")</f>
        <v>GT</v>
      </c>
      <c r="F2265">
        <f>IFERROR(VLOOKUP(B2265,Players!$A$2:$E$251,5,FALSE),"")</f>
        <v>0</v>
      </c>
      <c r="H2265" t="s">
        <v>891</v>
      </c>
    </row>
    <row r="2266" spans="1:8" x14ac:dyDescent="0.2">
      <c r="A2266" t="s">
        <v>781</v>
      </c>
      <c r="B2266" t="s">
        <v>185</v>
      </c>
      <c r="C2266" t="str">
        <f>IFERROR(VLOOKUP(B2266,Players!$A$2:$E$251,2,FALSE),"")</f>
        <v>Shahrukh Khan</v>
      </c>
      <c r="D2266" t="str">
        <f>IFERROR(VLOOKUP(B2266,Players!$A$2:$E$251,3,FALSE),"")</f>
        <v>AR</v>
      </c>
      <c r="E2266" t="str">
        <f>IFERROR(VLOOKUP(B2266,Players!$A$2:$E$251,4,FALSE),"")</f>
        <v>GT</v>
      </c>
      <c r="F2266">
        <f>IFERROR(VLOOKUP(B2266,Players!$A$2:$E$251,5,FALSE),"")</f>
        <v>0</v>
      </c>
      <c r="H2266" t="s">
        <v>891</v>
      </c>
    </row>
    <row r="2267" spans="1:8" x14ac:dyDescent="0.2">
      <c r="A2267" t="s">
        <v>781</v>
      </c>
      <c r="B2267" t="s">
        <v>187</v>
      </c>
      <c r="C2267" t="str">
        <f>IFERROR(VLOOKUP(B2267,Players!$A$2:$E$251,2,FALSE),"")</f>
        <v>Kagiso Rabada</v>
      </c>
      <c r="D2267" t="str">
        <f>IFERROR(VLOOKUP(B2267,Players!$A$2:$E$251,3,FALSE),"")</f>
        <v>BWL</v>
      </c>
      <c r="E2267" t="str">
        <f>IFERROR(VLOOKUP(B2267,Players!$A$2:$E$251,4,FALSE),"")</f>
        <v>GT</v>
      </c>
      <c r="F2267">
        <f>IFERROR(VLOOKUP(B2267,Players!$A$2:$E$251,5,FALSE),"")</f>
        <v>0</v>
      </c>
      <c r="H2267" t="s">
        <v>891</v>
      </c>
    </row>
    <row r="2268" spans="1:8" x14ac:dyDescent="0.2">
      <c r="A2268" t="s">
        <v>781</v>
      </c>
      <c r="B2268" t="s">
        <v>189</v>
      </c>
      <c r="C2268" t="str">
        <f>IFERROR(VLOOKUP(B2268,Players!$A$2:$E$251,2,FALSE),"")</f>
        <v>Mohammed Siraj</v>
      </c>
      <c r="D2268" t="str">
        <f>IFERROR(VLOOKUP(B2268,Players!$A$2:$E$251,3,FALSE),"")</f>
        <v>BWL</v>
      </c>
      <c r="E2268" t="str">
        <f>IFERROR(VLOOKUP(B2268,Players!$A$2:$E$251,4,FALSE),"")</f>
        <v>GT</v>
      </c>
      <c r="F2268">
        <f>IFERROR(VLOOKUP(B2268,Players!$A$2:$E$251,5,FALSE),"")</f>
        <v>0</v>
      </c>
      <c r="H2268" t="s">
        <v>891</v>
      </c>
    </row>
    <row r="2269" spans="1:8" x14ac:dyDescent="0.2">
      <c r="A2269" t="s">
        <v>781</v>
      </c>
      <c r="B2269" t="s">
        <v>191</v>
      </c>
      <c r="C2269" t="str">
        <f>IFERROR(VLOOKUP(B2269,Players!$A$2:$E$251,2,FALSE),"")</f>
        <v>Prasidh Krishna</v>
      </c>
      <c r="D2269" t="str">
        <f>IFERROR(VLOOKUP(B2269,Players!$A$2:$E$251,3,FALSE),"")</f>
        <v>BWL</v>
      </c>
      <c r="E2269" t="str">
        <f>IFERROR(VLOOKUP(B2269,Players!$A$2:$E$251,4,FALSE),"")</f>
        <v>GT</v>
      </c>
      <c r="F2269">
        <f>IFERROR(VLOOKUP(B2269,Players!$A$2:$E$251,5,FALSE),"")</f>
        <v>0</v>
      </c>
      <c r="H2269" t="s">
        <v>891</v>
      </c>
    </row>
    <row r="2270" spans="1:8" x14ac:dyDescent="0.2">
      <c r="A2270" t="s">
        <v>781</v>
      </c>
      <c r="B2270" t="s">
        <v>193</v>
      </c>
      <c r="C2270" t="str">
        <f>IFERROR(VLOOKUP(B2270,Players!$A$2:$E$251,2,FALSE),"")</f>
        <v>Manav Suthar</v>
      </c>
      <c r="D2270" t="str">
        <f>IFERROR(VLOOKUP(B2270,Players!$A$2:$E$251,3,FALSE),"")</f>
        <v>BWL</v>
      </c>
      <c r="E2270" t="str">
        <f>IFERROR(VLOOKUP(B2270,Players!$A$2:$E$251,4,FALSE),"")</f>
        <v>GT</v>
      </c>
      <c r="F2270">
        <f>IFERROR(VLOOKUP(B2270,Players!$A$2:$E$251,5,FALSE),"")</f>
        <v>0</v>
      </c>
      <c r="H2270" t="s">
        <v>891</v>
      </c>
    </row>
    <row r="2271" spans="1:8" x14ac:dyDescent="0.2">
      <c r="A2271" t="s">
        <v>781</v>
      </c>
      <c r="B2271" t="s">
        <v>195</v>
      </c>
      <c r="C2271" t="str">
        <f>IFERROR(VLOOKUP(B2271,Players!$A$2:$E$251,2,FALSE),"")</f>
        <v>Gurnoor Singh Brar</v>
      </c>
      <c r="D2271" t="str">
        <f>IFERROR(VLOOKUP(B2271,Players!$A$2:$E$251,3,FALSE),"")</f>
        <v>BWL</v>
      </c>
      <c r="E2271" t="str">
        <f>IFERROR(VLOOKUP(B2271,Players!$A$2:$E$251,4,FALSE),"")</f>
        <v>GT</v>
      </c>
      <c r="F2271">
        <f>IFERROR(VLOOKUP(B2271,Players!$A$2:$E$251,5,FALSE),"")</f>
        <v>0</v>
      </c>
      <c r="H2271" t="s">
        <v>891</v>
      </c>
    </row>
    <row r="2272" spans="1:8" x14ac:dyDescent="0.2">
      <c r="A2272" t="s">
        <v>781</v>
      </c>
      <c r="B2272" t="s">
        <v>197</v>
      </c>
      <c r="C2272" t="str">
        <f>IFERROR(VLOOKUP(B2272,Players!$A$2:$E$251,2,FALSE),"")</f>
        <v>Ishant Sharma</v>
      </c>
      <c r="D2272" t="str">
        <f>IFERROR(VLOOKUP(B2272,Players!$A$2:$E$251,3,FALSE),"")</f>
        <v>BWL</v>
      </c>
      <c r="E2272" t="str">
        <f>IFERROR(VLOOKUP(B2272,Players!$A$2:$E$251,4,FALSE),"")</f>
        <v>GT</v>
      </c>
      <c r="F2272">
        <f>IFERROR(VLOOKUP(B2272,Players!$A$2:$E$251,5,FALSE),"")</f>
        <v>0</v>
      </c>
      <c r="H2272" t="s">
        <v>891</v>
      </c>
    </row>
    <row r="2273" spans="1:8" x14ac:dyDescent="0.2">
      <c r="A2273" t="s">
        <v>781</v>
      </c>
      <c r="B2273" t="s">
        <v>199</v>
      </c>
      <c r="C2273" t="str">
        <f>IFERROR(VLOOKUP(B2273,Players!$A$2:$E$251,2,FALSE),"")</f>
        <v>Ashok Sharma</v>
      </c>
      <c r="D2273" t="str">
        <f>IFERROR(VLOOKUP(B2273,Players!$A$2:$E$251,3,FALSE),"")</f>
        <v>BWL</v>
      </c>
      <c r="E2273" t="str">
        <f>IFERROR(VLOOKUP(B2273,Players!$A$2:$E$251,4,FALSE),"")</f>
        <v>GT</v>
      </c>
      <c r="F2273">
        <f>IFERROR(VLOOKUP(B2273,Players!$A$2:$E$251,5,FALSE),"")</f>
        <v>0</v>
      </c>
      <c r="H2273" t="s">
        <v>891</v>
      </c>
    </row>
    <row r="2274" spans="1:8" x14ac:dyDescent="0.2">
      <c r="A2274" t="s">
        <v>781</v>
      </c>
      <c r="B2274" t="s">
        <v>201</v>
      </c>
      <c r="C2274" t="str">
        <f>IFERROR(VLOOKUP(B2274,Players!$A$2:$E$251,2,FALSE),"")</f>
        <v>Luke Wood</v>
      </c>
      <c r="D2274" t="str">
        <f>IFERROR(VLOOKUP(B2274,Players!$A$2:$E$251,3,FALSE),"")</f>
        <v>BWL</v>
      </c>
      <c r="E2274" t="str">
        <f>IFERROR(VLOOKUP(B2274,Players!$A$2:$E$251,4,FALSE),"")</f>
        <v>GT</v>
      </c>
      <c r="F2274">
        <f>IFERROR(VLOOKUP(B2274,Players!$A$2:$E$251,5,FALSE),"")</f>
        <v>0</v>
      </c>
      <c r="H2274" t="s">
        <v>891</v>
      </c>
    </row>
    <row r="2275" spans="1:8" x14ac:dyDescent="0.2">
      <c r="A2275" t="s">
        <v>781</v>
      </c>
      <c r="B2275" t="s">
        <v>203</v>
      </c>
      <c r="C2275" t="str">
        <f>IFERROR(VLOOKUP(B2275,Players!$A$2:$E$251,2,FALSE),"")</f>
        <v>Kulwant Khejroliya</v>
      </c>
      <c r="D2275" t="str">
        <f>IFERROR(VLOOKUP(B2275,Players!$A$2:$E$251,3,FALSE),"")</f>
        <v>BWL</v>
      </c>
      <c r="E2275" t="str">
        <f>IFERROR(VLOOKUP(B2275,Players!$A$2:$E$251,4,FALSE),"")</f>
        <v>GT</v>
      </c>
      <c r="F2275">
        <f>IFERROR(VLOOKUP(B2275,Players!$A$2:$E$251,5,FALSE),"")</f>
        <v>0</v>
      </c>
      <c r="H2275" t="s">
        <v>891</v>
      </c>
    </row>
    <row r="2276" spans="1:8" x14ac:dyDescent="0.2">
      <c r="A2276" t="s">
        <v>781</v>
      </c>
      <c r="B2276" t="s">
        <v>205</v>
      </c>
      <c r="C2276" t="str">
        <f>IFERROR(VLOOKUP(B2276,Players!$A$2:$E$251,2,FALSE),"")</f>
        <v>Rashid Khan</v>
      </c>
      <c r="D2276" t="str">
        <f>IFERROR(VLOOKUP(B2276,Players!$A$2:$E$251,3,FALSE),"")</f>
        <v>BWL</v>
      </c>
      <c r="E2276" t="str">
        <f>IFERROR(VLOOKUP(B2276,Players!$A$2:$E$251,4,FALSE),"")</f>
        <v>GT</v>
      </c>
      <c r="F2276">
        <f>IFERROR(VLOOKUP(B2276,Players!$A$2:$E$251,5,FALSE),"")</f>
        <v>0</v>
      </c>
      <c r="H2276" t="s">
        <v>891</v>
      </c>
    </row>
    <row r="2277" spans="1:8" x14ac:dyDescent="0.2">
      <c r="A2277" t="s">
        <v>781</v>
      </c>
      <c r="B2277" t="s">
        <v>363</v>
      </c>
      <c r="C2277" t="str">
        <f>IFERROR(VLOOKUP(B2277,Players!$A$2:$E$251,2,FALSE),"")</f>
        <v>Shreyas Iyer</v>
      </c>
      <c r="D2277" t="str">
        <f>IFERROR(VLOOKUP(B2277,Players!$A$2:$E$251,3,FALSE),"")</f>
        <v>BAT</v>
      </c>
      <c r="E2277" t="str">
        <f>IFERROR(VLOOKUP(B2277,Players!$A$2:$E$251,4,FALSE),"")</f>
        <v>PBKS</v>
      </c>
      <c r="F2277">
        <f>IFERROR(VLOOKUP(B2277,Players!$A$2:$E$251,5,FALSE),"")</f>
        <v>0</v>
      </c>
      <c r="H2277" t="s">
        <v>890</v>
      </c>
    </row>
    <row r="2278" spans="1:8" x14ac:dyDescent="0.2">
      <c r="A2278" t="s">
        <v>781</v>
      </c>
      <c r="B2278" t="s">
        <v>367</v>
      </c>
      <c r="C2278" t="str">
        <f>IFERROR(VLOOKUP(B2278,Players!$A$2:$E$251,2,FALSE),"")</f>
        <v>Nehal Wadhera</v>
      </c>
      <c r="D2278" t="str">
        <f>IFERROR(VLOOKUP(B2278,Players!$A$2:$E$251,3,FALSE),"")</f>
        <v>BAT</v>
      </c>
      <c r="E2278" t="str">
        <f>IFERROR(VLOOKUP(B2278,Players!$A$2:$E$251,4,FALSE),"")</f>
        <v>PBKS</v>
      </c>
      <c r="F2278">
        <f>IFERROR(VLOOKUP(B2278,Players!$A$2:$E$251,5,FALSE),"")</f>
        <v>0</v>
      </c>
      <c r="H2278" t="s">
        <v>890</v>
      </c>
    </row>
    <row r="2279" spans="1:8" x14ac:dyDescent="0.2">
      <c r="A2279" t="s">
        <v>781</v>
      </c>
      <c r="B2279" t="s">
        <v>369</v>
      </c>
      <c r="C2279" t="str">
        <f>IFERROR(VLOOKUP(B2279,Players!$A$2:$E$251,2,FALSE),"")</f>
        <v>Vishnu Vinod</v>
      </c>
      <c r="D2279" t="str">
        <f>IFERROR(VLOOKUP(B2279,Players!$A$2:$E$251,3,FALSE),"")</f>
        <v>WK</v>
      </c>
      <c r="E2279" t="str">
        <f>IFERROR(VLOOKUP(B2279,Players!$A$2:$E$251,4,FALSE),"")</f>
        <v>PBKS</v>
      </c>
      <c r="F2279">
        <f>IFERROR(VLOOKUP(B2279,Players!$A$2:$E$251,5,FALSE),"")</f>
        <v>0</v>
      </c>
      <c r="H2279" t="s">
        <v>890</v>
      </c>
    </row>
    <row r="2280" spans="1:8" x14ac:dyDescent="0.2">
      <c r="A2280" t="s">
        <v>781</v>
      </c>
      <c r="B2280" t="s">
        <v>371</v>
      </c>
      <c r="C2280" t="str">
        <f>IFERROR(VLOOKUP(B2280,Players!$A$2:$E$251,2,FALSE),"")</f>
        <v>Harnoor Pannu</v>
      </c>
      <c r="D2280" t="str">
        <f>IFERROR(VLOOKUP(B2280,Players!$A$2:$E$251,3,FALSE),"")</f>
        <v>BAT</v>
      </c>
      <c r="E2280" t="str">
        <f>IFERROR(VLOOKUP(B2280,Players!$A$2:$E$251,4,FALSE),"")</f>
        <v>PBKS</v>
      </c>
      <c r="F2280">
        <f>IFERROR(VLOOKUP(B2280,Players!$A$2:$E$251,5,FALSE),"")</f>
        <v>0</v>
      </c>
      <c r="H2280" t="s">
        <v>890</v>
      </c>
    </row>
    <row r="2281" spans="1:8" x14ac:dyDescent="0.2">
      <c r="A2281" t="s">
        <v>781</v>
      </c>
      <c r="B2281" t="s">
        <v>373</v>
      </c>
      <c r="C2281" t="str">
        <f>IFERROR(VLOOKUP(B2281,Players!$A$2:$E$251,2,FALSE),"")</f>
        <v>Pyla Avinash</v>
      </c>
      <c r="D2281" t="str">
        <f>IFERROR(VLOOKUP(B2281,Players!$A$2:$E$251,3,FALSE),"")</f>
        <v>BAT</v>
      </c>
      <c r="E2281" t="str">
        <f>IFERROR(VLOOKUP(B2281,Players!$A$2:$E$251,4,FALSE),"")</f>
        <v>PBKS</v>
      </c>
      <c r="F2281">
        <f>IFERROR(VLOOKUP(B2281,Players!$A$2:$E$251,5,FALSE),"")</f>
        <v>0</v>
      </c>
      <c r="H2281" t="s">
        <v>890</v>
      </c>
    </row>
    <row r="2282" spans="1:8" x14ac:dyDescent="0.2">
      <c r="A2282" t="s">
        <v>781</v>
      </c>
      <c r="B2282" t="s">
        <v>375</v>
      </c>
      <c r="C2282" t="str">
        <f>IFERROR(VLOOKUP(B2282,Players!$A$2:$E$251,2,FALSE),"")</f>
        <v>Prabhsimran Singh</v>
      </c>
      <c r="D2282" t="str">
        <f>IFERROR(VLOOKUP(B2282,Players!$A$2:$E$251,3,FALSE),"")</f>
        <v>WK</v>
      </c>
      <c r="E2282" t="str">
        <f>IFERROR(VLOOKUP(B2282,Players!$A$2:$E$251,4,FALSE),"")</f>
        <v>PBKS</v>
      </c>
      <c r="F2282">
        <f>IFERROR(VLOOKUP(B2282,Players!$A$2:$E$251,5,FALSE),"")</f>
        <v>0</v>
      </c>
      <c r="H2282" t="s">
        <v>890</v>
      </c>
    </row>
    <row r="2283" spans="1:8" x14ac:dyDescent="0.2">
      <c r="A2283" t="s">
        <v>781</v>
      </c>
      <c r="B2283" t="s">
        <v>377</v>
      </c>
      <c r="C2283" t="str">
        <f>IFERROR(VLOOKUP(B2283,Players!$A$2:$E$251,2,FALSE),"")</f>
        <v>Shashank Singh</v>
      </c>
      <c r="D2283" t="str">
        <f>IFERROR(VLOOKUP(B2283,Players!$A$2:$E$251,3,FALSE),"")</f>
        <v>BAT</v>
      </c>
      <c r="E2283" t="str">
        <f>IFERROR(VLOOKUP(B2283,Players!$A$2:$E$251,4,FALSE),"")</f>
        <v>PBKS</v>
      </c>
      <c r="F2283">
        <f>IFERROR(VLOOKUP(B2283,Players!$A$2:$E$251,5,FALSE),"")</f>
        <v>0</v>
      </c>
      <c r="H2283" t="s">
        <v>890</v>
      </c>
    </row>
    <row r="2284" spans="1:8" x14ac:dyDescent="0.2">
      <c r="A2284" t="s">
        <v>781</v>
      </c>
      <c r="B2284" t="s">
        <v>379</v>
      </c>
      <c r="C2284" t="str">
        <f>IFERROR(VLOOKUP(B2284,Players!$A$2:$E$251,2,FALSE),"")</f>
        <v>Marcus Stoinis</v>
      </c>
      <c r="D2284" t="str">
        <f>IFERROR(VLOOKUP(B2284,Players!$A$2:$E$251,3,FALSE),"")</f>
        <v>AR</v>
      </c>
      <c r="E2284" t="str">
        <f>IFERROR(VLOOKUP(B2284,Players!$A$2:$E$251,4,FALSE),"")</f>
        <v>PBKS</v>
      </c>
      <c r="F2284">
        <f>IFERROR(VLOOKUP(B2284,Players!$A$2:$E$251,5,FALSE),"")</f>
        <v>0</v>
      </c>
      <c r="H2284" t="s">
        <v>890</v>
      </c>
    </row>
    <row r="2285" spans="1:8" x14ac:dyDescent="0.2">
      <c r="A2285" t="s">
        <v>781</v>
      </c>
      <c r="B2285" t="s">
        <v>381</v>
      </c>
      <c r="C2285" t="str">
        <f>IFERROR(VLOOKUP(B2285,Players!$A$2:$E$251,2,FALSE),"")</f>
        <v>Harpreet Brar</v>
      </c>
      <c r="D2285" t="str">
        <f>IFERROR(VLOOKUP(B2285,Players!$A$2:$E$251,3,FALSE),"")</f>
        <v>AR</v>
      </c>
      <c r="E2285" t="str">
        <f>IFERROR(VLOOKUP(B2285,Players!$A$2:$E$251,4,FALSE),"")</f>
        <v>PBKS</v>
      </c>
      <c r="F2285">
        <f>IFERROR(VLOOKUP(B2285,Players!$A$2:$E$251,5,FALSE),"")</f>
        <v>0</v>
      </c>
      <c r="H2285" t="s">
        <v>890</v>
      </c>
    </row>
    <row r="2286" spans="1:8" x14ac:dyDescent="0.2">
      <c r="A2286" t="s">
        <v>781</v>
      </c>
      <c r="B2286" t="s">
        <v>383</v>
      </c>
      <c r="C2286" t="str">
        <f>IFERROR(VLOOKUP(B2286,Players!$A$2:$E$251,2,FALSE),"")</f>
        <v>Marco Jansen</v>
      </c>
      <c r="D2286" t="str">
        <f>IFERROR(VLOOKUP(B2286,Players!$A$2:$E$251,3,FALSE),"")</f>
        <v>AR</v>
      </c>
      <c r="E2286" t="str">
        <f>IFERROR(VLOOKUP(B2286,Players!$A$2:$E$251,4,FALSE),"")</f>
        <v>PBKS</v>
      </c>
      <c r="F2286">
        <f>IFERROR(VLOOKUP(B2286,Players!$A$2:$E$251,5,FALSE),"")</f>
        <v>0</v>
      </c>
      <c r="H2286" t="s">
        <v>890</v>
      </c>
    </row>
    <row r="2287" spans="1:8" x14ac:dyDescent="0.2">
      <c r="A2287" t="s">
        <v>781</v>
      </c>
      <c r="B2287" t="s">
        <v>385</v>
      </c>
      <c r="C2287" t="str">
        <f>IFERROR(VLOOKUP(B2287,Players!$A$2:$E$251,2,FALSE),"")</f>
        <v>Azmatullah Omarzai</v>
      </c>
      <c r="D2287" t="str">
        <f>IFERROR(VLOOKUP(B2287,Players!$A$2:$E$251,3,FALSE),"")</f>
        <v>AR</v>
      </c>
      <c r="E2287" t="str">
        <f>IFERROR(VLOOKUP(B2287,Players!$A$2:$E$251,4,FALSE),"")</f>
        <v>PBKS</v>
      </c>
      <c r="F2287">
        <f>IFERROR(VLOOKUP(B2287,Players!$A$2:$E$251,5,FALSE),"")</f>
        <v>0</v>
      </c>
      <c r="H2287" t="s">
        <v>890</v>
      </c>
    </row>
    <row r="2288" spans="1:8" x14ac:dyDescent="0.2">
      <c r="A2288" t="s">
        <v>781</v>
      </c>
      <c r="B2288" t="s">
        <v>387</v>
      </c>
      <c r="C2288" t="str">
        <f>IFERROR(VLOOKUP(B2288,Players!$A$2:$E$251,2,FALSE),"")</f>
        <v>Priyansh Arya</v>
      </c>
      <c r="D2288" t="str">
        <f>IFERROR(VLOOKUP(B2288,Players!$A$2:$E$251,3,FALSE),"")</f>
        <v>AR</v>
      </c>
      <c r="E2288" t="str">
        <f>IFERROR(VLOOKUP(B2288,Players!$A$2:$E$251,4,FALSE),"")</f>
        <v>PBKS</v>
      </c>
      <c r="F2288">
        <f>IFERROR(VLOOKUP(B2288,Players!$A$2:$E$251,5,FALSE),"")</f>
        <v>0</v>
      </c>
      <c r="H2288" t="s">
        <v>890</v>
      </c>
    </row>
    <row r="2289" spans="1:8" x14ac:dyDescent="0.2">
      <c r="A2289" t="s">
        <v>781</v>
      </c>
      <c r="B2289" t="s">
        <v>389</v>
      </c>
      <c r="C2289" t="str">
        <f>IFERROR(VLOOKUP(B2289,Players!$A$2:$E$251,2,FALSE),"")</f>
        <v>Musheer Khan</v>
      </c>
      <c r="D2289" t="str">
        <f>IFERROR(VLOOKUP(B2289,Players!$A$2:$E$251,3,FALSE),"")</f>
        <v>AR</v>
      </c>
      <c r="E2289" t="str">
        <f>IFERROR(VLOOKUP(B2289,Players!$A$2:$E$251,4,FALSE),"")</f>
        <v>PBKS</v>
      </c>
      <c r="F2289">
        <f>IFERROR(VLOOKUP(B2289,Players!$A$2:$E$251,5,FALSE),"")</f>
        <v>0</v>
      </c>
      <c r="H2289" t="s">
        <v>890</v>
      </c>
    </row>
    <row r="2290" spans="1:8" x14ac:dyDescent="0.2">
      <c r="A2290" t="s">
        <v>781</v>
      </c>
      <c r="B2290" t="s">
        <v>391</v>
      </c>
      <c r="C2290" t="str">
        <f>IFERROR(VLOOKUP(B2290,Players!$A$2:$E$251,2,FALSE),"")</f>
        <v>Suryansh Shedge</v>
      </c>
      <c r="D2290" t="str">
        <f>IFERROR(VLOOKUP(B2290,Players!$A$2:$E$251,3,FALSE),"")</f>
        <v>AR</v>
      </c>
      <c r="E2290" t="str">
        <f>IFERROR(VLOOKUP(B2290,Players!$A$2:$E$251,4,FALSE),"")</f>
        <v>PBKS</v>
      </c>
      <c r="F2290">
        <f>IFERROR(VLOOKUP(B2290,Players!$A$2:$E$251,5,FALSE),"")</f>
        <v>0</v>
      </c>
      <c r="H2290" t="s">
        <v>890</v>
      </c>
    </row>
    <row r="2291" spans="1:8" x14ac:dyDescent="0.2">
      <c r="A2291" t="s">
        <v>781</v>
      </c>
      <c r="B2291" t="s">
        <v>393</v>
      </c>
      <c r="C2291" t="str">
        <f>IFERROR(VLOOKUP(B2291,Players!$A$2:$E$251,2,FALSE),"")</f>
        <v>Mitch Owen</v>
      </c>
      <c r="D2291" t="str">
        <f>IFERROR(VLOOKUP(B2291,Players!$A$2:$E$251,3,FALSE),"")</f>
        <v>AR</v>
      </c>
      <c r="E2291" t="str">
        <f>IFERROR(VLOOKUP(B2291,Players!$A$2:$E$251,4,FALSE),"")</f>
        <v>PBKS</v>
      </c>
      <c r="F2291">
        <f>IFERROR(VLOOKUP(B2291,Players!$A$2:$E$251,5,FALSE),"")</f>
        <v>0</v>
      </c>
      <c r="H2291" t="s">
        <v>890</v>
      </c>
    </row>
    <row r="2292" spans="1:8" x14ac:dyDescent="0.2">
      <c r="A2292" t="s">
        <v>781</v>
      </c>
      <c r="B2292" t="s">
        <v>395</v>
      </c>
      <c r="C2292" t="str">
        <f>IFERROR(VLOOKUP(B2292,Players!$A$2:$E$251,2,FALSE),"")</f>
        <v>Cooper Connolly</v>
      </c>
      <c r="D2292" t="str">
        <f>IFERROR(VLOOKUP(B2292,Players!$A$2:$E$251,3,FALSE),"")</f>
        <v>AR</v>
      </c>
      <c r="E2292" t="str">
        <f>IFERROR(VLOOKUP(B2292,Players!$A$2:$E$251,4,FALSE),"")</f>
        <v>PBKS</v>
      </c>
      <c r="F2292">
        <f>IFERROR(VLOOKUP(B2292,Players!$A$2:$E$251,5,FALSE),"")</f>
        <v>0</v>
      </c>
      <c r="H2292" t="s">
        <v>890</v>
      </c>
    </row>
    <row r="2293" spans="1:8" x14ac:dyDescent="0.2">
      <c r="A2293" t="s">
        <v>781</v>
      </c>
      <c r="B2293" t="s">
        <v>397</v>
      </c>
      <c r="C2293" t="str">
        <f>IFERROR(VLOOKUP(B2293,Players!$A$2:$E$251,2,FALSE),"")</f>
        <v>Ben Dwarshuis</v>
      </c>
      <c r="D2293" t="str">
        <f>IFERROR(VLOOKUP(B2293,Players!$A$2:$E$251,3,FALSE),"")</f>
        <v>AR</v>
      </c>
      <c r="E2293" t="str">
        <f>IFERROR(VLOOKUP(B2293,Players!$A$2:$E$251,4,FALSE),"")</f>
        <v>PBKS</v>
      </c>
      <c r="F2293">
        <f>IFERROR(VLOOKUP(B2293,Players!$A$2:$E$251,5,FALSE),"")</f>
        <v>0</v>
      </c>
      <c r="H2293" t="s">
        <v>890</v>
      </c>
    </row>
    <row r="2294" spans="1:8" x14ac:dyDescent="0.2">
      <c r="A2294" t="s">
        <v>781</v>
      </c>
      <c r="B2294" t="s">
        <v>399</v>
      </c>
      <c r="C2294" t="str">
        <f>IFERROR(VLOOKUP(B2294,Players!$A$2:$E$251,2,FALSE),"")</f>
        <v>Arshdeep Singh</v>
      </c>
      <c r="D2294" t="str">
        <f>IFERROR(VLOOKUP(B2294,Players!$A$2:$E$251,3,FALSE),"")</f>
        <v>BWL</v>
      </c>
      <c r="E2294" t="str">
        <f>IFERROR(VLOOKUP(B2294,Players!$A$2:$E$251,4,FALSE),"")</f>
        <v>PBKS</v>
      </c>
      <c r="F2294">
        <f>IFERROR(VLOOKUP(B2294,Players!$A$2:$E$251,5,FALSE),"")</f>
        <v>0</v>
      </c>
      <c r="H2294" t="s">
        <v>890</v>
      </c>
    </row>
    <row r="2295" spans="1:8" x14ac:dyDescent="0.2">
      <c r="A2295" t="s">
        <v>781</v>
      </c>
      <c r="B2295" t="s">
        <v>401</v>
      </c>
      <c r="C2295" t="str">
        <f>IFERROR(VLOOKUP(B2295,Players!$A$2:$E$251,2,FALSE),"")</f>
        <v>Yuzvendra Chahal</v>
      </c>
      <c r="D2295" t="str">
        <f>IFERROR(VLOOKUP(B2295,Players!$A$2:$E$251,3,FALSE),"")</f>
        <v>BWL</v>
      </c>
      <c r="E2295" t="str">
        <f>IFERROR(VLOOKUP(B2295,Players!$A$2:$E$251,4,FALSE),"")</f>
        <v>PBKS</v>
      </c>
      <c r="F2295">
        <f>IFERROR(VLOOKUP(B2295,Players!$A$2:$E$251,5,FALSE),"")</f>
        <v>0</v>
      </c>
      <c r="H2295" t="s">
        <v>890</v>
      </c>
    </row>
    <row r="2296" spans="1:8" x14ac:dyDescent="0.2">
      <c r="A2296" t="s">
        <v>781</v>
      </c>
      <c r="B2296" t="s">
        <v>403</v>
      </c>
      <c r="C2296" t="str">
        <f>IFERROR(VLOOKUP(B2296,Players!$A$2:$E$251,2,FALSE),"")</f>
        <v>Vyshak Vijaykumar</v>
      </c>
      <c r="D2296" t="str">
        <f>IFERROR(VLOOKUP(B2296,Players!$A$2:$E$251,3,FALSE),"")</f>
        <v>BWL</v>
      </c>
      <c r="E2296" t="str">
        <f>IFERROR(VLOOKUP(B2296,Players!$A$2:$E$251,4,FALSE),"")</f>
        <v>PBKS</v>
      </c>
      <c r="F2296">
        <f>IFERROR(VLOOKUP(B2296,Players!$A$2:$E$251,5,FALSE),"")</f>
        <v>0</v>
      </c>
      <c r="H2296" t="s">
        <v>890</v>
      </c>
    </row>
    <row r="2297" spans="1:8" x14ac:dyDescent="0.2">
      <c r="A2297" t="s">
        <v>781</v>
      </c>
      <c r="B2297" t="s">
        <v>405</v>
      </c>
      <c r="C2297" t="str">
        <f>IFERROR(VLOOKUP(B2297,Players!$A$2:$E$251,2,FALSE),"")</f>
        <v>Yash Thakur</v>
      </c>
      <c r="D2297" t="str">
        <f>IFERROR(VLOOKUP(B2297,Players!$A$2:$E$251,3,FALSE),"")</f>
        <v>BWL</v>
      </c>
      <c r="E2297" t="str">
        <f>IFERROR(VLOOKUP(B2297,Players!$A$2:$E$251,4,FALSE),"")</f>
        <v>PBKS</v>
      </c>
      <c r="F2297">
        <f>IFERROR(VLOOKUP(B2297,Players!$A$2:$E$251,5,FALSE),"")</f>
        <v>0</v>
      </c>
      <c r="H2297" t="s">
        <v>890</v>
      </c>
    </row>
    <row r="2298" spans="1:8" x14ac:dyDescent="0.2">
      <c r="A2298" t="s">
        <v>781</v>
      </c>
      <c r="B2298" t="s">
        <v>407</v>
      </c>
      <c r="C2298" t="str">
        <f>IFERROR(VLOOKUP(B2298,Players!$A$2:$E$251,2,FALSE),"")</f>
        <v>Xavier Bartlett</v>
      </c>
      <c r="D2298" t="str">
        <f>IFERROR(VLOOKUP(B2298,Players!$A$2:$E$251,3,FALSE),"")</f>
        <v>BWL</v>
      </c>
      <c r="E2298" t="str">
        <f>IFERROR(VLOOKUP(B2298,Players!$A$2:$E$251,4,FALSE),"")</f>
        <v>PBKS</v>
      </c>
      <c r="F2298">
        <f>IFERROR(VLOOKUP(B2298,Players!$A$2:$E$251,5,FALSE),"")</f>
        <v>0</v>
      </c>
      <c r="H2298" t="s">
        <v>890</v>
      </c>
    </row>
    <row r="2299" spans="1:8" x14ac:dyDescent="0.2">
      <c r="A2299" t="s">
        <v>781</v>
      </c>
      <c r="B2299" t="s">
        <v>409</v>
      </c>
      <c r="C2299" t="str">
        <f>IFERROR(VLOOKUP(B2299,Players!$A$2:$E$251,2,FALSE),"")</f>
        <v>Pravin Dubey</v>
      </c>
      <c r="D2299" t="str">
        <f>IFERROR(VLOOKUP(B2299,Players!$A$2:$E$251,3,FALSE),"")</f>
        <v>BWL</v>
      </c>
      <c r="E2299" t="str">
        <f>IFERROR(VLOOKUP(B2299,Players!$A$2:$E$251,4,FALSE),"")</f>
        <v>PBKS</v>
      </c>
      <c r="F2299">
        <f>IFERROR(VLOOKUP(B2299,Players!$A$2:$E$251,5,FALSE),"")</f>
        <v>0</v>
      </c>
      <c r="H2299" t="s">
        <v>890</v>
      </c>
    </row>
    <row r="2300" spans="1:8" x14ac:dyDescent="0.2">
      <c r="A2300" t="s">
        <v>781</v>
      </c>
      <c r="B2300" t="s">
        <v>411</v>
      </c>
      <c r="C2300" t="str">
        <f>IFERROR(VLOOKUP(B2300,Players!$A$2:$E$251,2,FALSE),"")</f>
        <v>Vishal Nishad</v>
      </c>
      <c r="D2300" t="str">
        <f>IFERROR(VLOOKUP(B2300,Players!$A$2:$E$251,3,FALSE),"")</f>
        <v>BWL</v>
      </c>
      <c r="E2300" t="str">
        <f>IFERROR(VLOOKUP(B2300,Players!$A$2:$E$251,4,FALSE),"")</f>
        <v>PBKS</v>
      </c>
      <c r="F2300">
        <f>IFERROR(VLOOKUP(B2300,Players!$A$2:$E$251,5,FALSE),"")</f>
        <v>0</v>
      </c>
      <c r="H2300" t="s">
        <v>890</v>
      </c>
    </row>
    <row r="2301" spans="1:8" x14ac:dyDescent="0.2">
      <c r="A2301" t="s">
        <v>781</v>
      </c>
      <c r="B2301" t="s">
        <v>413</v>
      </c>
      <c r="C2301" t="str">
        <f>IFERROR(VLOOKUP(B2301,Players!$A$2:$E$251,2,FALSE),"")</f>
        <v>Lockie Ferguson</v>
      </c>
      <c r="D2301" t="str">
        <f>IFERROR(VLOOKUP(B2301,Players!$A$2:$E$251,3,FALSE),"")</f>
        <v>BWL</v>
      </c>
      <c r="E2301" t="str">
        <f>IFERROR(VLOOKUP(B2301,Players!$A$2:$E$251,4,FALSE),"")</f>
        <v>PBKS</v>
      </c>
      <c r="F2301">
        <f>IFERROR(VLOOKUP(B2301,Players!$A$2:$E$251,5,FALSE),"")</f>
        <v>0</v>
      </c>
      <c r="H2301" t="s">
        <v>890</v>
      </c>
    </row>
    <row r="2302" spans="1:8" x14ac:dyDescent="0.2">
      <c r="A2302" t="s">
        <v>785</v>
      </c>
      <c r="B2302" t="s">
        <v>311</v>
      </c>
      <c r="C2302" t="str">
        <f>IFERROR(VLOOKUP(B2302,Players!$A$2:$E$251,2,FALSE),"")</f>
        <v>Rohit Sharma</v>
      </c>
      <c r="D2302" t="str">
        <f>IFERROR(VLOOKUP(B2302,Players!$A$2:$E$251,3,FALSE),"")</f>
        <v>BAT</v>
      </c>
      <c r="E2302" t="str">
        <f>IFERROR(VLOOKUP(B2302,Players!$A$2:$E$251,4,FALSE),"")</f>
        <v>MI</v>
      </c>
      <c r="F2302">
        <f>IFERROR(VLOOKUP(B2302,Players!$A$2:$E$251,5,FALSE),"")</f>
        <v>0</v>
      </c>
      <c r="H2302" t="s">
        <v>886</v>
      </c>
    </row>
    <row r="2303" spans="1:8" x14ac:dyDescent="0.2">
      <c r="A2303" t="s">
        <v>785</v>
      </c>
      <c r="B2303" t="s">
        <v>315</v>
      </c>
      <c r="C2303" t="str">
        <f>IFERROR(VLOOKUP(B2303,Players!$A$2:$E$251,2,FALSE),"")</f>
        <v>Surya Kumar Yadav</v>
      </c>
      <c r="D2303" t="str">
        <f>IFERROR(VLOOKUP(B2303,Players!$A$2:$E$251,3,FALSE),"")</f>
        <v>BAT</v>
      </c>
      <c r="E2303" t="str">
        <f>IFERROR(VLOOKUP(B2303,Players!$A$2:$E$251,4,FALSE),"")</f>
        <v>MI</v>
      </c>
      <c r="F2303">
        <f>IFERROR(VLOOKUP(B2303,Players!$A$2:$E$251,5,FALSE),"")</f>
        <v>0</v>
      </c>
      <c r="H2303" t="s">
        <v>886</v>
      </c>
    </row>
    <row r="2304" spans="1:8" x14ac:dyDescent="0.2">
      <c r="A2304" t="s">
        <v>785</v>
      </c>
      <c r="B2304" t="s">
        <v>317</v>
      </c>
      <c r="C2304" t="str">
        <f>IFERROR(VLOOKUP(B2304,Players!$A$2:$E$251,2,FALSE),"")</f>
        <v>Robin Minz</v>
      </c>
      <c r="D2304" t="str">
        <f>IFERROR(VLOOKUP(B2304,Players!$A$2:$E$251,3,FALSE),"")</f>
        <v>WK</v>
      </c>
      <c r="E2304" t="str">
        <f>IFERROR(VLOOKUP(B2304,Players!$A$2:$E$251,4,FALSE),"")</f>
        <v>MI</v>
      </c>
      <c r="F2304">
        <f>IFERROR(VLOOKUP(B2304,Players!$A$2:$E$251,5,FALSE),"")</f>
        <v>0</v>
      </c>
      <c r="H2304" t="s">
        <v>886</v>
      </c>
    </row>
    <row r="2305" spans="1:8" x14ac:dyDescent="0.2">
      <c r="A2305" t="s">
        <v>785</v>
      </c>
      <c r="B2305" t="s">
        <v>319</v>
      </c>
      <c r="C2305" t="str">
        <f>IFERROR(VLOOKUP(B2305,Players!$A$2:$E$251,2,FALSE),"")</f>
        <v>Sherfane Rutherford</v>
      </c>
      <c r="D2305" t="str">
        <f>IFERROR(VLOOKUP(B2305,Players!$A$2:$E$251,3,FALSE),"")</f>
        <v>BAT</v>
      </c>
      <c r="E2305" t="str">
        <f>IFERROR(VLOOKUP(B2305,Players!$A$2:$E$251,4,FALSE),"")</f>
        <v>MI</v>
      </c>
      <c r="F2305">
        <f>IFERROR(VLOOKUP(B2305,Players!$A$2:$E$251,5,FALSE),"")</f>
        <v>0</v>
      </c>
      <c r="H2305" t="s">
        <v>886</v>
      </c>
    </row>
    <row r="2306" spans="1:8" x14ac:dyDescent="0.2">
      <c r="A2306" t="s">
        <v>785</v>
      </c>
      <c r="B2306" t="s">
        <v>321</v>
      </c>
      <c r="C2306" t="str">
        <f>IFERROR(VLOOKUP(B2306,Players!$A$2:$E$251,2,FALSE),"")</f>
        <v>Ryan Rickelton</v>
      </c>
      <c r="D2306" t="str">
        <f>IFERROR(VLOOKUP(B2306,Players!$A$2:$E$251,3,FALSE),"")</f>
        <v>WK</v>
      </c>
      <c r="E2306" t="str">
        <f>IFERROR(VLOOKUP(B2306,Players!$A$2:$E$251,4,FALSE),"")</f>
        <v>MI</v>
      </c>
      <c r="F2306">
        <f>IFERROR(VLOOKUP(B2306,Players!$A$2:$E$251,5,FALSE),"")</f>
        <v>0</v>
      </c>
      <c r="H2306" t="s">
        <v>886</v>
      </c>
    </row>
    <row r="2307" spans="1:8" x14ac:dyDescent="0.2">
      <c r="A2307" t="s">
        <v>785</v>
      </c>
      <c r="B2307" t="s">
        <v>323</v>
      </c>
      <c r="C2307" t="str">
        <f>IFERROR(VLOOKUP(B2307,Players!$A$2:$E$251,2,FALSE),"")</f>
        <v>Quinton de Kock</v>
      </c>
      <c r="D2307" t="str">
        <f>IFERROR(VLOOKUP(B2307,Players!$A$2:$E$251,3,FALSE),"")</f>
        <v>WK</v>
      </c>
      <c r="E2307" t="str">
        <f>IFERROR(VLOOKUP(B2307,Players!$A$2:$E$251,4,FALSE),"")</f>
        <v>MI</v>
      </c>
      <c r="F2307">
        <f>IFERROR(VLOOKUP(B2307,Players!$A$2:$E$251,5,FALSE),"")</f>
        <v>0</v>
      </c>
      <c r="H2307" t="s">
        <v>886</v>
      </c>
    </row>
    <row r="2308" spans="1:8" x14ac:dyDescent="0.2">
      <c r="A2308" t="s">
        <v>785</v>
      </c>
      <c r="B2308" t="s">
        <v>325</v>
      </c>
      <c r="C2308" t="str">
        <f>IFERROR(VLOOKUP(B2308,Players!$A$2:$E$251,2,FALSE),"")</f>
        <v>Danish Malewar</v>
      </c>
      <c r="D2308" t="str">
        <f>IFERROR(VLOOKUP(B2308,Players!$A$2:$E$251,3,FALSE),"")</f>
        <v>BAT</v>
      </c>
      <c r="E2308" t="str">
        <f>IFERROR(VLOOKUP(B2308,Players!$A$2:$E$251,4,FALSE),"")</f>
        <v>MI</v>
      </c>
      <c r="F2308">
        <f>IFERROR(VLOOKUP(B2308,Players!$A$2:$E$251,5,FALSE),"")</f>
        <v>0</v>
      </c>
      <c r="H2308" t="s">
        <v>886</v>
      </c>
    </row>
    <row r="2309" spans="1:8" x14ac:dyDescent="0.2">
      <c r="A2309" t="s">
        <v>785</v>
      </c>
      <c r="B2309" t="s">
        <v>327</v>
      </c>
      <c r="C2309" t="str">
        <f>IFERROR(VLOOKUP(B2309,Players!$A$2:$E$251,2,FALSE),"")</f>
        <v>N. Tilak Varma</v>
      </c>
      <c r="D2309" t="str">
        <f>IFERROR(VLOOKUP(B2309,Players!$A$2:$E$251,3,FALSE),"")</f>
        <v>BAT</v>
      </c>
      <c r="E2309" t="str">
        <f>IFERROR(VLOOKUP(B2309,Players!$A$2:$E$251,4,FALSE),"")</f>
        <v>MI</v>
      </c>
      <c r="F2309">
        <f>IFERROR(VLOOKUP(B2309,Players!$A$2:$E$251,5,FALSE),"")</f>
        <v>0</v>
      </c>
      <c r="H2309" t="s">
        <v>886</v>
      </c>
    </row>
    <row r="2310" spans="1:8" x14ac:dyDescent="0.2">
      <c r="A2310" t="s">
        <v>785</v>
      </c>
      <c r="B2310" t="s">
        <v>329</v>
      </c>
      <c r="C2310" t="str">
        <f>IFERROR(VLOOKUP(B2310,Players!$A$2:$E$251,2,FALSE),"")</f>
        <v>Hardik Pandya</v>
      </c>
      <c r="D2310" t="str">
        <f>IFERROR(VLOOKUP(B2310,Players!$A$2:$E$251,3,FALSE),"")</f>
        <v>AR</v>
      </c>
      <c r="E2310" t="str">
        <f>IFERROR(VLOOKUP(B2310,Players!$A$2:$E$251,4,FALSE),"")</f>
        <v>MI</v>
      </c>
      <c r="F2310">
        <f>IFERROR(VLOOKUP(B2310,Players!$A$2:$E$251,5,FALSE),"")</f>
        <v>0</v>
      </c>
      <c r="H2310" t="s">
        <v>886</v>
      </c>
    </row>
    <row r="2311" spans="1:8" x14ac:dyDescent="0.2">
      <c r="A2311" t="s">
        <v>785</v>
      </c>
      <c r="B2311" t="s">
        <v>331</v>
      </c>
      <c r="C2311" t="str">
        <f>IFERROR(VLOOKUP(B2311,Players!$A$2:$E$251,2,FALSE),"")</f>
        <v>Naman Dhir</v>
      </c>
      <c r="D2311" t="str">
        <f>IFERROR(VLOOKUP(B2311,Players!$A$2:$E$251,3,FALSE),"")</f>
        <v>AR</v>
      </c>
      <c r="E2311" t="str">
        <f>IFERROR(VLOOKUP(B2311,Players!$A$2:$E$251,4,FALSE),"")</f>
        <v>MI</v>
      </c>
      <c r="F2311">
        <f>IFERROR(VLOOKUP(B2311,Players!$A$2:$E$251,5,FALSE),"")</f>
        <v>0</v>
      </c>
      <c r="H2311" t="s">
        <v>886</v>
      </c>
    </row>
    <row r="2312" spans="1:8" x14ac:dyDescent="0.2">
      <c r="A2312" t="s">
        <v>785</v>
      </c>
      <c r="B2312" t="s">
        <v>333</v>
      </c>
      <c r="C2312" t="str">
        <f>IFERROR(VLOOKUP(B2312,Players!$A$2:$E$251,2,FALSE),"")</f>
        <v>Mitchell Santner</v>
      </c>
      <c r="D2312" t="str">
        <f>IFERROR(VLOOKUP(B2312,Players!$A$2:$E$251,3,FALSE),"")</f>
        <v>AR</v>
      </c>
      <c r="E2312" t="str">
        <f>IFERROR(VLOOKUP(B2312,Players!$A$2:$E$251,4,FALSE),"")</f>
        <v>MI</v>
      </c>
      <c r="F2312">
        <f>IFERROR(VLOOKUP(B2312,Players!$A$2:$E$251,5,FALSE),"")</f>
        <v>0</v>
      </c>
      <c r="H2312" t="s">
        <v>886</v>
      </c>
    </row>
    <row r="2313" spans="1:8" x14ac:dyDescent="0.2">
      <c r="A2313" t="s">
        <v>785</v>
      </c>
      <c r="B2313" t="s">
        <v>335</v>
      </c>
      <c r="C2313" t="str">
        <f>IFERROR(VLOOKUP(B2313,Players!$A$2:$E$251,2,FALSE),"")</f>
        <v>Raj Angad Bawa</v>
      </c>
      <c r="D2313" t="str">
        <f>IFERROR(VLOOKUP(B2313,Players!$A$2:$E$251,3,FALSE),"")</f>
        <v>AR</v>
      </c>
      <c r="E2313" t="str">
        <f>IFERROR(VLOOKUP(B2313,Players!$A$2:$E$251,4,FALSE),"")</f>
        <v>MI</v>
      </c>
      <c r="F2313">
        <f>IFERROR(VLOOKUP(B2313,Players!$A$2:$E$251,5,FALSE),"")</f>
        <v>0</v>
      </c>
      <c r="H2313" t="s">
        <v>886</v>
      </c>
    </row>
    <row r="2314" spans="1:8" x14ac:dyDescent="0.2">
      <c r="A2314" t="s">
        <v>785</v>
      </c>
      <c r="B2314" t="s">
        <v>337</v>
      </c>
      <c r="C2314" t="str">
        <f>IFERROR(VLOOKUP(B2314,Players!$A$2:$E$251,2,FALSE),"")</f>
        <v>Atharva Ankolekar</v>
      </c>
      <c r="D2314" t="str">
        <f>IFERROR(VLOOKUP(B2314,Players!$A$2:$E$251,3,FALSE),"")</f>
        <v>AR</v>
      </c>
      <c r="E2314" t="str">
        <f>IFERROR(VLOOKUP(B2314,Players!$A$2:$E$251,4,FALSE),"")</f>
        <v>MI</v>
      </c>
      <c r="F2314">
        <f>IFERROR(VLOOKUP(B2314,Players!$A$2:$E$251,5,FALSE),"")</f>
        <v>0</v>
      </c>
      <c r="H2314" t="s">
        <v>886</v>
      </c>
    </row>
    <row r="2315" spans="1:8" x14ac:dyDescent="0.2">
      <c r="A2315" t="s">
        <v>785</v>
      </c>
      <c r="B2315" t="s">
        <v>339</v>
      </c>
      <c r="C2315" t="str">
        <f>IFERROR(VLOOKUP(B2315,Players!$A$2:$E$251,2,FALSE),"")</f>
        <v>Mayank Rawat</v>
      </c>
      <c r="D2315" t="str">
        <f>IFERROR(VLOOKUP(B2315,Players!$A$2:$E$251,3,FALSE),"")</f>
        <v>AR</v>
      </c>
      <c r="E2315" t="str">
        <f>IFERROR(VLOOKUP(B2315,Players!$A$2:$E$251,4,FALSE),"")</f>
        <v>MI</v>
      </c>
      <c r="F2315">
        <f>IFERROR(VLOOKUP(B2315,Players!$A$2:$E$251,5,FALSE),"")</f>
        <v>0</v>
      </c>
      <c r="H2315" t="s">
        <v>886</v>
      </c>
    </row>
    <row r="2316" spans="1:8" x14ac:dyDescent="0.2">
      <c r="A2316" t="s">
        <v>785</v>
      </c>
      <c r="B2316" t="s">
        <v>341</v>
      </c>
      <c r="C2316" t="str">
        <f>IFERROR(VLOOKUP(B2316,Players!$A$2:$E$251,2,FALSE),"")</f>
        <v>Corbin Bosch</v>
      </c>
      <c r="D2316" t="str">
        <f>IFERROR(VLOOKUP(B2316,Players!$A$2:$E$251,3,FALSE),"")</f>
        <v>AR</v>
      </c>
      <c r="E2316" t="str">
        <f>IFERROR(VLOOKUP(B2316,Players!$A$2:$E$251,4,FALSE),"")</f>
        <v>MI</v>
      </c>
      <c r="F2316">
        <f>IFERROR(VLOOKUP(B2316,Players!$A$2:$E$251,5,FALSE),"")</f>
        <v>0</v>
      </c>
      <c r="H2316" t="s">
        <v>886</v>
      </c>
    </row>
    <row r="2317" spans="1:8" x14ac:dyDescent="0.2">
      <c r="A2317" t="s">
        <v>785</v>
      </c>
      <c r="B2317" t="s">
        <v>343</v>
      </c>
      <c r="C2317" t="str">
        <f>IFERROR(VLOOKUP(B2317,Players!$A$2:$E$251,2,FALSE),"")</f>
        <v>Will Jacks</v>
      </c>
      <c r="D2317" t="str">
        <f>IFERROR(VLOOKUP(B2317,Players!$A$2:$E$251,3,FALSE),"")</f>
        <v>AR</v>
      </c>
      <c r="E2317" t="str">
        <f>IFERROR(VLOOKUP(B2317,Players!$A$2:$E$251,4,FALSE),"")</f>
        <v>MI</v>
      </c>
      <c r="F2317">
        <f>IFERROR(VLOOKUP(B2317,Players!$A$2:$E$251,5,FALSE),"")</f>
        <v>0</v>
      </c>
      <c r="H2317" t="s">
        <v>886</v>
      </c>
    </row>
    <row r="2318" spans="1:8" x14ac:dyDescent="0.2">
      <c r="A2318" t="s">
        <v>785</v>
      </c>
      <c r="B2318" t="s">
        <v>345</v>
      </c>
      <c r="C2318" t="str">
        <f>IFERROR(VLOOKUP(B2318,Players!$A$2:$E$251,2,FALSE),"")</f>
        <v>Shardul Thakur</v>
      </c>
      <c r="D2318" t="str">
        <f>IFERROR(VLOOKUP(B2318,Players!$A$2:$E$251,3,FALSE),"")</f>
        <v>AR</v>
      </c>
      <c r="E2318" t="str">
        <f>IFERROR(VLOOKUP(B2318,Players!$A$2:$E$251,4,FALSE),"")</f>
        <v>MI</v>
      </c>
      <c r="F2318">
        <f>IFERROR(VLOOKUP(B2318,Players!$A$2:$E$251,5,FALSE),"")</f>
        <v>0</v>
      </c>
      <c r="H2318" t="s">
        <v>886</v>
      </c>
    </row>
    <row r="2319" spans="1:8" x14ac:dyDescent="0.2">
      <c r="A2319" t="s">
        <v>785</v>
      </c>
      <c r="B2319" t="s">
        <v>347</v>
      </c>
      <c r="C2319" t="str">
        <f>IFERROR(VLOOKUP(B2319,Players!$A$2:$E$251,2,FALSE),"")</f>
        <v>Trent Boult</v>
      </c>
      <c r="D2319" t="str">
        <f>IFERROR(VLOOKUP(B2319,Players!$A$2:$E$251,3,FALSE),"")</f>
        <v>BWL</v>
      </c>
      <c r="E2319" t="str">
        <f>IFERROR(VLOOKUP(B2319,Players!$A$2:$E$251,4,FALSE),"")</f>
        <v>MI</v>
      </c>
      <c r="F2319">
        <f>IFERROR(VLOOKUP(B2319,Players!$A$2:$E$251,5,FALSE),"")</f>
        <v>0</v>
      </c>
      <c r="H2319" t="s">
        <v>886</v>
      </c>
    </row>
    <row r="2320" spans="1:8" x14ac:dyDescent="0.2">
      <c r="A2320" t="s">
        <v>785</v>
      </c>
      <c r="B2320" t="s">
        <v>349</v>
      </c>
      <c r="C2320" t="str">
        <f>IFERROR(VLOOKUP(B2320,Players!$A$2:$E$251,2,FALSE),"")</f>
        <v>Mayank Markande</v>
      </c>
      <c r="D2320" t="str">
        <f>IFERROR(VLOOKUP(B2320,Players!$A$2:$E$251,3,FALSE),"")</f>
        <v>BWL</v>
      </c>
      <c r="E2320" t="str">
        <f>IFERROR(VLOOKUP(B2320,Players!$A$2:$E$251,4,FALSE),"")</f>
        <v>MI</v>
      </c>
      <c r="F2320">
        <f>IFERROR(VLOOKUP(B2320,Players!$A$2:$E$251,5,FALSE),"")</f>
        <v>0</v>
      </c>
      <c r="H2320" t="s">
        <v>886</v>
      </c>
    </row>
    <row r="2321" spans="1:8" x14ac:dyDescent="0.2">
      <c r="A2321" t="s">
        <v>785</v>
      </c>
      <c r="B2321" t="s">
        <v>351</v>
      </c>
      <c r="C2321" t="str">
        <f>IFERROR(VLOOKUP(B2321,Players!$A$2:$E$251,2,FALSE),"")</f>
        <v>Deepak Chahar</v>
      </c>
      <c r="D2321" t="str">
        <f>IFERROR(VLOOKUP(B2321,Players!$A$2:$E$251,3,FALSE),"")</f>
        <v>BWL</v>
      </c>
      <c r="E2321" t="str">
        <f>IFERROR(VLOOKUP(B2321,Players!$A$2:$E$251,4,FALSE),"")</f>
        <v>MI</v>
      </c>
      <c r="F2321">
        <f>IFERROR(VLOOKUP(B2321,Players!$A$2:$E$251,5,FALSE),"")</f>
        <v>0</v>
      </c>
      <c r="H2321" t="s">
        <v>886</v>
      </c>
    </row>
    <row r="2322" spans="1:8" x14ac:dyDescent="0.2">
      <c r="A2322" t="s">
        <v>785</v>
      </c>
      <c r="B2322" t="s">
        <v>353</v>
      </c>
      <c r="C2322" t="str">
        <f>IFERROR(VLOOKUP(B2322,Players!$A$2:$E$251,2,FALSE),"")</f>
        <v>Ashwani Kumar</v>
      </c>
      <c r="D2322" t="str">
        <f>IFERROR(VLOOKUP(B2322,Players!$A$2:$E$251,3,FALSE),"")</f>
        <v>BWL</v>
      </c>
      <c r="E2322" t="str">
        <f>IFERROR(VLOOKUP(B2322,Players!$A$2:$E$251,4,FALSE),"")</f>
        <v>MI</v>
      </c>
      <c r="F2322">
        <f>IFERROR(VLOOKUP(B2322,Players!$A$2:$E$251,5,FALSE),"")</f>
        <v>0</v>
      </c>
      <c r="H2322" t="s">
        <v>886</v>
      </c>
    </row>
    <row r="2323" spans="1:8" x14ac:dyDescent="0.2">
      <c r="A2323" t="s">
        <v>785</v>
      </c>
      <c r="B2323" t="s">
        <v>355</v>
      </c>
      <c r="C2323" t="str">
        <f>IFERROR(VLOOKUP(B2323,Players!$A$2:$E$251,2,FALSE),"")</f>
        <v>Raghu Sharma</v>
      </c>
      <c r="D2323" t="str">
        <f>IFERROR(VLOOKUP(B2323,Players!$A$2:$E$251,3,FALSE),"")</f>
        <v>BWL</v>
      </c>
      <c r="E2323" t="str">
        <f>IFERROR(VLOOKUP(B2323,Players!$A$2:$E$251,4,FALSE),"")</f>
        <v>MI</v>
      </c>
      <c r="F2323">
        <f>IFERROR(VLOOKUP(B2323,Players!$A$2:$E$251,5,FALSE),"")</f>
        <v>0</v>
      </c>
      <c r="H2323" t="s">
        <v>886</v>
      </c>
    </row>
    <row r="2324" spans="1:8" x14ac:dyDescent="0.2">
      <c r="A2324" t="s">
        <v>785</v>
      </c>
      <c r="B2324" t="s">
        <v>357</v>
      </c>
      <c r="C2324" t="str">
        <f>IFERROR(VLOOKUP(B2324,Players!$A$2:$E$251,2,FALSE),"")</f>
        <v>Mohammad Izhar</v>
      </c>
      <c r="D2324" t="str">
        <f>IFERROR(VLOOKUP(B2324,Players!$A$2:$E$251,3,FALSE),"")</f>
        <v>BWL</v>
      </c>
      <c r="E2324" t="str">
        <f>IFERROR(VLOOKUP(B2324,Players!$A$2:$E$251,4,FALSE),"")</f>
        <v>MI</v>
      </c>
      <c r="F2324">
        <f>IFERROR(VLOOKUP(B2324,Players!$A$2:$E$251,5,FALSE),"")</f>
        <v>0</v>
      </c>
      <c r="H2324" t="s">
        <v>886</v>
      </c>
    </row>
    <row r="2325" spans="1:8" x14ac:dyDescent="0.2">
      <c r="A2325" t="s">
        <v>785</v>
      </c>
      <c r="B2325" t="s">
        <v>359</v>
      </c>
      <c r="C2325" t="str">
        <f>IFERROR(VLOOKUP(B2325,Players!$A$2:$E$251,2,FALSE),"")</f>
        <v>Allah Ghazanfar</v>
      </c>
      <c r="D2325" t="str">
        <f>IFERROR(VLOOKUP(B2325,Players!$A$2:$E$251,3,FALSE),"")</f>
        <v>BWL</v>
      </c>
      <c r="E2325" t="str">
        <f>IFERROR(VLOOKUP(B2325,Players!$A$2:$E$251,4,FALSE),"")</f>
        <v>MI</v>
      </c>
      <c r="F2325">
        <f>IFERROR(VLOOKUP(B2325,Players!$A$2:$E$251,5,FALSE),"")</f>
        <v>0</v>
      </c>
      <c r="H2325" t="s">
        <v>886</v>
      </c>
    </row>
    <row r="2326" spans="1:8" x14ac:dyDescent="0.2">
      <c r="A2326" t="s">
        <v>785</v>
      </c>
      <c r="B2326" t="s">
        <v>361</v>
      </c>
      <c r="C2326" t="str">
        <f>IFERROR(VLOOKUP(B2326,Players!$A$2:$E$251,2,FALSE),"")</f>
        <v>Jasprit Bumrah</v>
      </c>
      <c r="D2326" t="str">
        <f>IFERROR(VLOOKUP(B2326,Players!$A$2:$E$251,3,FALSE),"")</f>
        <v>BWL</v>
      </c>
      <c r="E2326" t="str">
        <f>IFERROR(VLOOKUP(B2326,Players!$A$2:$E$251,4,FALSE),"")</f>
        <v>MI</v>
      </c>
      <c r="F2326">
        <f>IFERROR(VLOOKUP(B2326,Players!$A$2:$E$251,5,FALSE),"")</f>
        <v>0</v>
      </c>
      <c r="H2326" t="s">
        <v>886</v>
      </c>
    </row>
    <row r="2327" spans="1:8" x14ac:dyDescent="0.2">
      <c r="A2327" t="s">
        <v>785</v>
      </c>
      <c r="B2327" t="s">
        <v>259</v>
      </c>
      <c r="C2327" t="str">
        <f>IFERROR(VLOOKUP(B2327,Players!$A$2:$E$251,2,FALSE),"")</f>
        <v>Rishabh Pant</v>
      </c>
      <c r="D2327" t="str">
        <f>IFERROR(VLOOKUP(B2327,Players!$A$2:$E$251,3,FALSE),"")</f>
        <v>WK</v>
      </c>
      <c r="E2327" t="str">
        <f>IFERROR(VLOOKUP(B2327,Players!$A$2:$E$251,4,FALSE),"")</f>
        <v>LSG</v>
      </c>
      <c r="F2327">
        <f>IFERROR(VLOOKUP(B2327,Players!$A$2:$E$251,5,FALSE),"")</f>
        <v>0</v>
      </c>
      <c r="H2327" t="s">
        <v>892</v>
      </c>
    </row>
    <row r="2328" spans="1:8" x14ac:dyDescent="0.2">
      <c r="A2328" t="s">
        <v>785</v>
      </c>
      <c r="B2328" t="s">
        <v>263</v>
      </c>
      <c r="C2328" t="str">
        <f>IFERROR(VLOOKUP(B2328,Players!$A$2:$E$251,2,FALSE),"")</f>
        <v>Aiden Markram</v>
      </c>
      <c r="D2328" t="str">
        <f>IFERROR(VLOOKUP(B2328,Players!$A$2:$E$251,3,FALSE),"")</f>
        <v>BAT</v>
      </c>
      <c r="E2328" t="str">
        <f>IFERROR(VLOOKUP(B2328,Players!$A$2:$E$251,4,FALSE),"")</f>
        <v>LSG</v>
      </c>
      <c r="F2328">
        <f>IFERROR(VLOOKUP(B2328,Players!$A$2:$E$251,5,FALSE),"")</f>
        <v>0</v>
      </c>
      <c r="H2328" t="s">
        <v>892</v>
      </c>
    </row>
    <row r="2329" spans="1:8" x14ac:dyDescent="0.2">
      <c r="A2329" t="s">
        <v>785</v>
      </c>
      <c r="B2329" t="s">
        <v>265</v>
      </c>
      <c r="C2329" t="str">
        <f>IFERROR(VLOOKUP(B2329,Players!$A$2:$E$251,2,FALSE),"")</f>
        <v>Himmat Singh</v>
      </c>
      <c r="D2329" t="str">
        <f>IFERROR(VLOOKUP(B2329,Players!$A$2:$E$251,3,FALSE),"")</f>
        <v>BAT</v>
      </c>
      <c r="E2329" t="str">
        <f>IFERROR(VLOOKUP(B2329,Players!$A$2:$E$251,4,FALSE),"")</f>
        <v>LSG</v>
      </c>
      <c r="F2329">
        <f>IFERROR(VLOOKUP(B2329,Players!$A$2:$E$251,5,FALSE),"")</f>
        <v>0</v>
      </c>
      <c r="H2329" t="s">
        <v>892</v>
      </c>
    </row>
    <row r="2330" spans="1:8" x14ac:dyDescent="0.2">
      <c r="A2330" t="s">
        <v>785</v>
      </c>
      <c r="B2330" t="s">
        <v>267</v>
      </c>
      <c r="C2330" t="str">
        <f>IFERROR(VLOOKUP(B2330,Players!$A$2:$E$251,2,FALSE),"")</f>
        <v>Matthew Breetzke</v>
      </c>
      <c r="D2330" t="str">
        <f>IFERROR(VLOOKUP(B2330,Players!$A$2:$E$251,3,FALSE),"")</f>
        <v>BAT</v>
      </c>
      <c r="E2330" t="str">
        <f>IFERROR(VLOOKUP(B2330,Players!$A$2:$E$251,4,FALSE),"")</f>
        <v>LSG</v>
      </c>
      <c r="F2330">
        <f>IFERROR(VLOOKUP(B2330,Players!$A$2:$E$251,5,FALSE),"")</f>
        <v>0</v>
      </c>
      <c r="H2330" t="s">
        <v>892</v>
      </c>
    </row>
    <row r="2331" spans="1:8" x14ac:dyDescent="0.2">
      <c r="A2331" t="s">
        <v>785</v>
      </c>
      <c r="B2331" t="s">
        <v>269</v>
      </c>
      <c r="C2331" t="str">
        <f>IFERROR(VLOOKUP(B2331,Players!$A$2:$E$251,2,FALSE),"")</f>
        <v>Mukul Choudhary</v>
      </c>
      <c r="D2331" t="str">
        <f>IFERROR(VLOOKUP(B2331,Players!$A$2:$E$251,3,FALSE),"")</f>
        <v>WK</v>
      </c>
      <c r="E2331" t="str">
        <f>IFERROR(VLOOKUP(B2331,Players!$A$2:$E$251,4,FALSE),"")</f>
        <v>LSG</v>
      </c>
      <c r="F2331">
        <f>IFERROR(VLOOKUP(B2331,Players!$A$2:$E$251,5,FALSE),"")</f>
        <v>0</v>
      </c>
      <c r="H2331" t="s">
        <v>892</v>
      </c>
    </row>
    <row r="2332" spans="1:8" x14ac:dyDescent="0.2">
      <c r="A2332" t="s">
        <v>785</v>
      </c>
      <c r="B2332" t="s">
        <v>271</v>
      </c>
      <c r="C2332" t="str">
        <f>IFERROR(VLOOKUP(B2332,Players!$A$2:$E$251,2,FALSE),"")</f>
        <v>Akshat Raghuwanshi</v>
      </c>
      <c r="D2332" t="str">
        <f>IFERROR(VLOOKUP(B2332,Players!$A$2:$E$251,3,FALSE),"")</f>
        <v>BAT</v>
      </c>
      <c r="E2332" t="str">
        <f>IFERROR(VLOOKUP(B2332,Players!$A$2:$E$251,4,FALSE),"")</f>
        <v>LSG</v>
      </c>
      <c r="F2332">
        <f>IFERROR(VLOOKUP(B2332,Players!$A$2:$E$251,5,FALSE),"")</f>
        <v>0</v>
      </c>
      <c r="H2332" t="s">
        <v>892</v>
      </c>
    </row>
    <row r="2333" spans="1:8" x14ac:dyDescent="0.2">
      <c r="A2333" t="s">
        <v>785</v>
      </c>
      <c r="B2333" t="s">
        <v>273</v>
      </c>
      <c r="C2333" t="str">
        <f>IFERROR(VLOOKUP(B2333,Players!$A$2:$E$251,2,FALSE),"")</f>
        <v>Josh Inglis</v>
      </c>
      <c r="D2333" t="str">
        <f>IFERROR(VLOOKUP(B2333,Players!$A$2:$E$251,3,FALSE),"")</f>
        <v>WK</v>
      </c>
      <c r="E2333" t="str">
        <f>IFERROR(VLOOKUP(B2333,Players!$A$2:$E$251,4,FALSE),"")</f>
        <v>LSG</v>
      </c>
      <c r="F2333">
        <f>IFERROR(VLOOKUP(B2333,Players!$A$2:$E$251,5,FALSE),"")</f>
        <v>0</v>
      </c>
      <c r="H2333" t="s">
        <v>892</v>
      </c>
    </row>
    <row r="2334" spans="1:8" x14ac:dyDescent="0.2">
      <c r="A2334" t="s">
        <v>785</v>
      </c>
      <c r="B2334" t="s">
        <v>275</v>
      </c>
      <c r="C2334" t="str">
        <f>IFERROR(VLOOKUP(B2334,Players!$A$2:$E$251,2,FALSE),"")</f>
        <v>Nicholas Pooran</v>
      </c>
      <c r="D2334" t="str">
        <f>IFERROR(VLOOKUP(B2334,Players!$A$2:$E$251,3,FALSE),"")</f>
        <v>WK</v>
      </c>
      <c r="E2334" t="str">
        <f>IFERROR(VLOOKUP(B2334,Players!$A$2:$E$251,4,FALSE),"")</f>
        <v>LSG</v>
      </c>
      <c r="F2334">
        <f>IFERROR(VLOOKUP(B2334,Players!$A$2:$E$251,5,FALSE),"")</f>
        <v>0</v>
      </c>
      <c r="H2334" t="s">
        <v>892</v>
      </c>
    </row>
    <row r="2335" spans="1:8" x14ac:dyDescent="0.2">
      <c r="A2335" t="s">
        <v>785</v>
      </c>
      <c r="B2335" t="s">
        <v>277</v>
      </c>
      <c r="C2335" t="str">
        <f>IFERROR(VLOOKUP(B2335,Players!$A$2:$E$251,2,FALSE),"")</f>
        <v>Mitchell Marsh</v>
      </c>
      <c r="D2335" t="str">
        <f>IFERROR(VLOOKUP(B2335,Players!$A$2:$E$251,3,FALSE),"")</f>
        <v>AR</v>
      </c>
      <c r="E2335" t="str">
        <f>IFERROR(VLOOKUP(B2335,Players!$A$2:$E$251,4,FALSE),"")</f>
        <v>LSG</v>
      </c>
      <c r="F2335">
        <f>IFERROR(VLOOKUP(B2335,Players!$A$2:$E$251,5,FALSE),"")</f>
        <v>0</v>
      </c>
      <c r="H2335" t="s">
        <v>892</v>
      </c>
    </row>
    <row r="2336" spans="1:8" x14ac:dyDescent="0.2">
      <c r="A2336" t="s">
        <v>785</v>
      </c>
      <c r="B2336" t="s">
        <v>279</v>
      </c>
      <c r="C2336" t="str">
        <f>IFERROR(VLOOKUP(B2336,Players!$A$2:$E$251,2,FALSE),"")</f>
        <v>Abdul Samad</v>
      </c>
      <c r="D2336" t="str">
        <f>IFERROR(VLOOKUP(B2336,Players!$A$2:$E$251,3,FALSE),"")</f>
        <v>AR</v>
      </c>
      <c r="E2336" t="str">
        <f>IFERROR(VLOOKUP(B2336,Players!$A$2:$E$251,4,FALSE),"")</f>
        <v>LSG</v>
      </c>
      <c r="F2336">
        <f>IFERROR(VLOOKUP(B2336,Players!$A$2:$E$251,5,FALSE),"")</f>
        <v>0</v>
      </c>
      <c r="H2336" t="s">
        <v>892</v>
      </c>
    </row>
    <row r="2337" spans="1:8" x14ac:dyDescent="0.2">
      <c r="A2337" t="s">
        <v>785</v>
      </c>
      <c r="B2337" t="s">
        <v>281</v>
      </c>
      <c r="C2337" t="str">
        <f>IFERROR(VLOOKUP(B2337,Players!$A$2:$E$251,2,FALSE),"")</f>
        <v>Shahbaz Ahamad</v>
      </c>
      <c r="D2337" t="str">
        <f>IFERROR(VLOOKUP(B2337,Players!$A$2:$E$251,3,FALSE),"")</f>
        <v>AR</v>
      </c>
      <c r="E2337" t="str">
        <f>IFERROR(VLOOKUP(B2337,Players!$A$2:$E$251,4,FALSE),"")</f>
        <v>LSG</v>
      </c>
      <c r="F2337">
        <f>IFERROR(VLOOKUP(B2337,Players!$A$2:$E$251,5,FALSE),"")</f>
        <v>0</v>
      </c>
      <c r="H2337" t="s">
        <v>892</v>
      </c>
    </row>
    <row r="2338" spans="1:8" x14ac:dyDescent="0.2">
      <c r="A2338" t="s">
        <v>785</v>
      </c>
      <c r="B2338" t="s">
        <v>283</v>
      </c>
      <c r="C2338" t="str">
        <f>IFERROR(VLOOKUP(B2338,Players!$A$2:$E$251,2,FALSE),"")</f>
        <v>Arshin Kulkarni</v>
      </c>
      <c r="D2338" t="str">
        <f>IFERROR(VLOOKUP(B2338,Players!$A$2:$E$251,3,FALSE),"")</f>
        <v>AR</v>
      </c>
      <c r="E2338" t="str">
        <f>IFERROR(VLOOKUP(B2338,Players!$A$2:$E$251,4,FALSE),"")</f>
        <v>LSG</v>
      </c>
      <c r="F2338">
        <f>IFERROR(VLOOKUP(B2338,Players!$A$2:$E$251,5,FALSE),"")</f>
        <v>0</v>
      </c>
      <c r="H2338" t="s">
        <v>892</v>
      </c>
    </row>
    <row r="2339" spans="1:8" x14ac:dyDescent="0.2">
      <c r="A2339" t="s">
        <v>785</v>
      </c>
      <c r="B2339" t="s">
        <v>285</v>
      </c>
      <c r="C2339" t="str">
        <f>IFERROR(VLOOKUP(B2339,Players!$A$2:$E$251,2,FALSE),"")</f>
        <v>Wanindu Hasaranga</v>
      </c>
      <c r="D2339" t="str">
        <f>IFERROR(VLOOKUP(B2339,Players!$A$2:$E$251,3,FALSE),"")</f>
        <v>AR</v>
      </c>
      <c r="E2339" t="str">
        <f>IFERROR(VLOOKUP(B2339,Players!$A$2:$E$251,4,FALSE),"")</f>
        <v>LSG</v>
      </c>
      <c r="F2339">
        <f>IFERROR(VLOOKUP(B2339,Players!$A$2:$E$251,5,FALSE),"")</f>
        <v>0</v>
      </c>
      <c r="H2339" t="s">
        <v>892</v>
      </c>
    </row>
    <row r="2340" spans="1:8" x14ac:dyDescent="0.2">
      <c r="A2340" t="s">
        <v>785</v>
      </c>
      <c r="B2340" t="s">
        <v>287</v>
      </c>
      <c r="C2340" t="str">
        <f>IFERROR(VLOOKUP(B2340,Players!$A$2:$E$251,2,FALSE),"")</f>
        <v>Ayush Badoni</v>
      </c>
      <c r="D2340" t="str">
        <f>IFERROR(VLOOKUP(B2340,Players!$A$2:$E$251,3,FALSE),"")</f>
        <v>AR</v>
      </c>
      <c r="E2340" t="str">
        <f>IFERROR(VLOOKUP(B2340,Players!$A$2:$E$251,4,FALSE),"")</f>
        <v>LSG</v>
      </c>
      <c r="F2340">
        <f>IFERROR(VLOOKUP(B2340,Players!$A$2:$E$251,5,FALSE),"")</f>
        <v>0</v>
      </c>
      <c r="H2340" t="s">
        <v>892</v>
      </c>
    </row>
    <row r="2341" spans="1:8" x14ac:dyDescent="0.2">
      <c r="A2341" t="s">
        <v>785</v>
      </c>
      <c r="B2341" t="s">
        <v>289</v>
      </c>
      <c r="C2341" t="str">
        <f>IFERROR(VLOOKUP(B2341,Players!$A$2:$E$251,2,FALSE),"")</f>
        <v>Mohammad Shami</v>
      </c>
      <c r="D2341" t="str">
        <f>IFERROR(VLOOKUP(B2341,Players!$A$2:$E$251,3,FALSE),"")</f>
        <v>BWL</v>
      </c>
      <c r="E2341" t="str">
        <f>IFERROR(VLOOKUP(B2341,Players!$A$2:$E$251,4,FALSE),"")</f>
        <v>LSG</v>
      </c>
      <c r="F2341">
        <f>IFERROR(VLOOKUP(B2341,Players!$A$2:$E$251,5,FALSE),"")</f>
        <v>0</v>
      </c>
      <c r="H2341" t="s">
        <v>892</v>
      </c>
    </row>
    <row r="2342" spans="1:8" x14ac:dyDescent="0.2">
      <c r="A2342" t="s">
        <v>785</v>
      </c>
      <c r="B2342" t="s">
        <v>291</v>
      </c>
      <c r="C2342" t="str">
        <f>IFERROR(VLOOKUP(B2342,Players!$A$2:$E$251,2,FALSE),"")</f>
        <v>Avesh Khan</v>
      </c>
      <c r="D2342" t="str">
        <f>IFERROR(VLOOKUP(B2342,Players!$A$2:$E$251,3,FALSE),"")</f>
        <v>BWL</v>
      </c>
      <c r="E2342" t="str">
        <f>IFERROR(VLOOKUP(B2342,Players!$A$2:$E$251,4,FALSE),"")</f>
        <v>LSG</v>
      </c>
      <c r="F2342">
        <f>IFERROR(VLOOKUP(B2342,Players!$A$2:$E$251,5,FALSE),"")</f>
        <v>0</v>
      </c>
      <c r="H2342" t="s">
        <v>892</v>
      </c>
    </row>
    <row r="2343" spans="1:8" x14ac:dyDescent="0.2">
      <c r="A2343" t="s">
        <v>785</v>
      </c>
      <c r="B2343" t="s">
        <v>293</v>
      </c>
      <c r="C2343" t="str">
        <f>IFERROR(VLOOKUP(B2343,Players!$A$2:$E$251,2,FALSE),"")</f>
        <v>M. Siddharth</v>
      </c>
      <c r="D2343" t="str">
        <f>IFERROR(VLOOKUP(B2343,Players!$A$2:$E$251,3,FALSE),"")</f>
        <v>BWL</v>
      </c>
      <c r="E2343" t="str">
        <f>IFERROR(VLOOKUP(B2343,Players!$A$2:$E$251,4,FALSE),"")</f>
        <v>LSG</v>
      </c>
      <c r="F2343">
        <f>IFERROR(VLOOKUP(B2343,Players!$A$2:$E$251,5,FALSE),"")</f>
        <v>0</v>
      </c>
      <c r="H2343" t="s">
        <v>892</v>
      </c>
    </row>
    <row r="2344" spans="1:8" x14ac:dyDescent="0.2">
      <c r="A2344" t="s">
        <v>785</v>
      </c>
      <c r="B2344" t="s">
        <v>295</v>
      </c>
      <c r="C2344" t="str">
        <f>IFERROR(VLOOKUP(B2344,Players!$A$2:$E$251,2,FALSE),"")</f>
        <v>Digvesh Singh</v>
      </c>
      <c r="D2344" t="str">
        <f>IFERROR(VLOOKUP(B2344,Players!$A$2:$E$251,3,FALSE),"")</f>
        <v>BWL</v>
      </c>
      <c r="E2344" t="str">
        <f>IFERROR(VLOOKUP(B2344,Players!$A$2:$E$251,4,FALSE),"")</f>
        <v>LSG</v>
      </c>
      <c r="F2344">
        <f>IFERROR(VLOOKUP(B2344,Players!$A$2:$E$251,5,FALSE),"")</f>
        <v>0</v>
      </c>
      <c r="H2344" t="s">
        <v>892</v>
      </c>
    </row>
    <row r="2345" spans="1:8" x14ac:dyDescent="0.2">
      <c r="A2345" t="s">
        <v>785</v>
      </c>
      <c r="B2345" t="s">
        <v>297</v>
      </c>
      <c r="C2345" t="str">
        <f>IFERROR(VLOOKUP(B2345,Players!$A$2:$E$251,2,FALSE),"")</f>
        <v>Akash Singh</v>
      </c>
      <c r="D2345" t="str">
        <f>IFERROR(VLOOKUP(B2345,Players!$A$2:$E$251,3,FALSE),"")</f>
        <v>BWL</v>
      </c>
      <c r="E2345" t="str">
        <f>IFERROR(VLOOKUP(B2345,Players!$A$2:$E$251,4,FALSE),"")</f>
        <v>LSG</v>
      </c>
      <c r="F2345">
        <f>IFERROR(VLOOKUP(B2345,Players!$A$2:$E$251,5,FALSE),"")</f>
        <v>0</v>
      </c>
      <c r="H2345" t="s">
        <v>892</v>
      </c>
    </row>
    <row r="2346" spans="1:8" x14ac:dyDescent="0.2">
      <c r="A2346" t="s">
        <v>785</v>
      </c>
      <c r="B2346" t="s">
        <v>299</v>
      </c>
      <c r="C2346" t="str">
        <f>IFERROR(VLOOKUP(B2346,Players!$A$2:$E$251,2,FALSE),"")</f>
        <v>Prince Yadav</v>
      </c>
      <c r="D2346" t="str">
        <f>IFERROR(VLOOKUP(B2346,Players!$A$2:$E$251,3,FALSE),"")</f>
        <v>BWL</v>
      </c>
      <c r="E2346" t="str">
        <f>IFERROR(VLOOKUP(B2346,Players!$A$2:$E$251,4,FALSE),"")</f>
        <v>LSG</v>
      </c>
      <c r="F2346">
        <f>IFERROR(VLOOKUP(B2346,Players!$A$2:$E$251,5,FALSE),"")</f>
        <v>0</v>
      </c>
      <c r="H2346" t="s">
        <v>892</v>
      </c>
    </row>
    <row r="2347" spans="1:8" x14ac:dyDescent="0.2">
      <c r="A2347" t="s">
        <v>785</v>
      </c>
      <c r="B2347" t="s">
        <v>301</v>
      </c>
      <c r="C2347" t="str">
        <f>IFERROR(VLOOKUP(B2347,Players!$A$2:$E$251,2,FALSE),"")</f>
        <v>Arjun Tendulkar</v>
      </c>
      <c r="D2347" t="str">
        <f>IFERROR(VLOOKUP(B2347,Players!$A$2:$E$251,3,FALSE),"")</f>
        <v>BWL</v>
      </c>
      <c r="E2347" t="str">
        <f>IFERROR(VLOOKUP(B2347,Players!$A$2:$E$251,4,FALSE),"")</f>
        <v>LSG</v>
      </c>
      <c r="F2347">
        <f>IFERROR(VLOOKUP(B2347,Players!$A$2:$E$251,5,FALSE),"")</f>
        <v>0</v>
      </c>
      <c r="H2347" t="s">
        <v>892</v>
      </c>
    </row>
    <row r="2348" spans="1:8" x14ac:dyDescent="0.2">
      <c r="A2348" t="s">
        <v>785</v>
      </c>
      <c r="B2348" t="s">
        <v>303</v>
      </c>
      <c r="C2348" t="str">
        <f>IFERROR(VLOOKUP(B2348,Players!$A$2:$E$251,2,FALSE),"")</f>
        <v>Anrich Nortje</v>
      </c>
      <c r="D2348" t="str">
        <f>IFERROR(VLOOKUP(B2348,Players!$A$2:$E$251,3,FALSE),"")</f>
        <v>BWL</v>
      </c>
      <c r="E2348" t="str">
        <f>IFERROR(VLOOKUP(B2348,Players!$A$2:$E$251,4,FALSE),"")</f>
        <v>LSG</v>
      </c>
      <c r="F2348">
        <f>IFERROR(VLOOKUP(B2348,Players!$A$2:$E$251,5,FALSE),"")</f>
        <v>0</v>
      </c>
      <c r="H2348" t="s">
        <v>892</v>
      </c>
    </row>
    <row r="2349" spans="1:8" x14ac:dyDescent="0.2">
      <c r="A2349" t="s">
        <v>785</v>
      </c>
      <c r="B2349" t="s">
        <v>305</v>
      </c>
      <c r="C2349" t="str">
        <f>IFERROR(VLOOKUP(B2349,Players!$A$2:$E$251,2,FALSE),"")</f>
        <v>Naman Tiwari</v>
      </c>
      <c r="D2349" t="str">
        <f>IFERROR(VLOOKUP(B2349,Players!$A$2:$E$251,3,FALSE),"")</f>
        <v>BWL</v>
      </c>
      <c r="E2349" t="str">
        <f>IFERROR(VLOOKUP(B2349,Players!$A$2:$E$251,4,FALSE),"")</f>
        <v>LSG</v>
      </c>
      <c r="F2349">
        <f>IFERROR(VLOOKUP(B2349,Players!$A$2:$E$251,5,FALSE),"")</f>
        <v>0</v>
      </c>
      <c r="H2349" t="s">
        <v>892</v>
      </c>
    </row>
    <row r="2350" spans="1:8" x14ac:dyDescent="0.2">
      <c r="A2350" t="s">
        <v>785</v>
      </c>
      <c r="B2350" t="s">
        <v>307</v>
      </c>
      <c r="C2350" t="str">
        <f>IFERROR(VLOOKUP(B2350,Players!$A$2:$E$251,2,FALSE),"")</f>
        <v>Mayank Yadav</v>
      </c>
      <c r="D2350" t="str">
        <f>IFERROR(VLOOKUP(B2350,Players!$A$2:$E$251,3,FALSE),"")</f>
        <v>BWL</v>
      </c>
      <c r="E2350" t="str">
        <f>IFERROR(VLOOKUP(B2350,Players!$A$2:$E$251,4,FALSE),"")</f>
        <v>LSG</v>
      </c>
      <c r="F2350">
        <f>IFERROR(VLOOKUP(B2350,Players!$A$2:$E$251,5,FALSE),"")</f>
        <v>0</v>
      </c>
      <c r="H2350" t="s">
        <v>892</v>
      </c>
    </row>
    <row r="2351" spans="1:8" x14ac:dyDescent="0.2">
      <c r="A2351" t="s">
        <v>785</v>
      </c>
      <c r="B2351" t="s">
        <v>309</v>
      </c>
      <c r="C2351" t="str">
        <f>IFERROR(VLOOKUP(B2351,Players!$A$2:$E$251,2,FALSE),"")</f>
        <v>Mohsin Khan</v>
      </c>
      <c r="D2351" t="str">
        <f>IFERROR(VLOOKUP(B2351,Players!$A$2:$E$251,3,FALSE),"")</f>
        <v>BWL</v>
      </c>
      <c r="E2351" t="str">
        <f>IFERROR(VLOOKUP(B2351,Players!$A$2:$E$251,4,FALSE),"")</f>
        <v>LSG</v>
      </c>
      <c r="F2351">
        <f>IFERROR(VLOOKUP(B2351,Players!$A$2:$E$251,5,FALSE),"")</f>
        <v>0</v>
      </c>
      <c r="H2351" t="s">
        <v>892</v>
      </c>
    </row>
    <row r="2352" spans="1:8" x14ac:dyDescent="0.2">
      <c r="A2352" t="s">
        <v>789</v>
      </c>
      <c r="B2352" t="s">
        <v>103</v>
      </c>
      <c r="C2352" t="str">
        <f>IFERROR(VLOOKUP(B2352,Players!$A$2:$E$251,2,FALSE),"")</f>
        <v>KL Rahul</v>
      </c>
      <c r="D2352" t="str">
        <f>IFERROR(VLOOKUP(B2352,Players!$A$2:$E$251,3,FALSE),"")</f>
        <v>WK</v>
      </c>
      <c r="E2352" t="str">
        <f>IFERROR(VLOOKUP(B2352,Players!$A$2:$E$251,4,FALSE),"")</f>
        <v>DC</v>
      </c>
      <c r="F2352">
        <f>IFERROR(VLOOKUP(B2352,Players!$A$2:$E$251,5,FALSE),"")</f>
        <v>0</v>
      </c>
      <c r="H2352" t="s">
        <v>893</v>
      </c>
    </row>
    <row r="2353" spans="1:8" x14ac:dyDescent="0.2">
      <c r="A2353" t="s">
        <v>789</v>
      </c>
      <c r="B2353" t="s">
        <v>107</v>
      </c>
      <c r="C2353" t="str">
        <f>IFERROR(VLOOKUP(B2353,Players!$A$2:$E$251,2,FALSE),"")</f>
        <v>Karun Nair</v>
      </c>
      <c r="D2353" t="str">
        <f>IFERROR(VLOOKUP(B2353,Players!$A$2:$E$251,3,FALSE),"")</f>
        <v>BAT</v>
      </c>
      <c r="E2353" t="str">
        <f>IFERROR(VLOOKUP(B2353,Players!$A$2:$E$251,4,FALSE),"")</f>
        <v>DC</v>
      </c>
      <c r="F2353">
        <f>IFERROR(VLOOKUP(B2353,Players!$A$2:$E$251,5,FALSE),"")</f>
        <v>0</v>
      </c>
      <c r="H2353" t="s">
        <v>893</v>
      </c>
    </row>
    <row r="2354" spans="1:8" x14ac:dyDescent="0.2">
      <c r="A2354" t="s">
        <v>789</v>
      </c>
      <c r="B2354" t="s">
        <v>109</v>
      </c>
      <c r="C2354" t="str">
        <f>IFERROR(VLOOKUP(B2354,Players!$A$2:$E$251,2,FALSE),"")</f>
        <v>David Miller</v>
      </c>
      <c r="D2354" t="str">
        <f>IFERROR(VLOOKUP(B2354,Players!$A$2:$E$251,3,FALSE),"")</f>
        <v>BAT</v>
      </c>
      <c r="E2354" t="str">
        <f>IFERROR(VLOOKUP(B2354,Players!$A$2:$E$251,4,FALSE),"")</f>
        <v>DC</v>
      </c>
      <c r="F2354">
        <f>IFERROR(VLOOKUP(B2354,Players!$A$2:$E$251,5,FALSE),"")</f>
        <v>0</v>
      </c>
      <c r="H2354" t="s">
        <v>893</v>
      </c>
    </row>
    <row r="2355" spans="1:8" x14ac:dyDescent="0.2">
      <c r="A2355" t="s">
        <v>789</v>
      </c>
      <c r="B2355" t="s">
        <v>111</v>
      </c>
      <c r="C2355" t="str">
        <f>IFERROR(VLOOKUP(B2355,Players!$A$2:$E$251,2,FALSE),"")</f>
        <v>Ben Duckett</v>
      </c>
      <c r="D2355" t="str">
        <f>IFERROR(VLOOKUP(B2355,Players!$A$2:$E$251,3,FALSE),"")</f>
        <v>WK</v>
      </c>
      <c r="E2355" t="str">
        <f>IFERROR(VLOOKUP(B2355,Players!$A$2:$E$251,4,FALSE),"")</f>
        <v>DC</v>
      </c>
      <c r="F2355">
        <f>IFERROR(VLOOKUP(B2355,Players!$A$2:$E$251,5,FALSE),"")</f>
        <v>0</v>
      </c>
      <c r="H2355" t="s">
        <v>893</v>
      </c>
    </row>
    <row r="2356" spans="1:8" x14ac:dyDescent="0.2">
      <c r="A2356" t="s">
        <v>789</v>
      </c>
      <c r="B2356" t="s">
        <v>113</v>
      </c>
      <c r="C2356" t="str">
        <f>IFERROR(VLOOKUP(B2356,Players!$A$2:$E$251,2,FALSE),"")</f>
        <v>Pathum Nissanka</v>
      </c>
      <c r="D2356" t="str">
        <f>IFERROR(VLOOKUP(B2356,Players!$A$2:$E$251,3,FALSE),"")</f>
        <v>BAT</v>
      </c>
      <c r="E2356" t="str">
        <f>IFERROR(VLOOKUP(B2356,Players!$A$2:$E$251,4,FALSE),"")</f>
        <v>DC</v>
      </c>
      <c r="F2356">
        <f>IFERROR(VLOOKUP(B2356,Players!$A$2:$E$251,5,FALSE),"")</f>
        <v>0</v>
      </c>
      <c r="H2356" t="s">
        <v>893</v>
      </c>
    </row>
    <row r="2357" spans="1:8" x14ac:dyDescent="0.2">
      <c r="A2357" t="s">
        <v>789</v>
      </c>
      <c r="B2357" t="s">
        <v>115</v>
      </c>
      <c r="C2357" t="str">
        <f>IFERROR(VLOOKUP(B2357,Players!$A$2:$E$251,2,FALSE),"")</f>
        <v>Sahil Parakh</v>
      </c>
      <c r="D2357" t="str">
        <f>IFERROR(VLOOKUP(B2357,Players!$A$2:$E$251,3,FALSE),"")</f>
        <v>BAT</v>
      </c>
      <c r="E2357" t="str">
        <f>IFERROR(VLOOKUP(B2357,Players!$A$2:$E$251,4,FALSE),"")</f>
        <v>DC</v>
      </c>
      <c r="F2357">
        <f>IFERROR(VLOOKUP(B2357,Players!$A$2:$E$251,5,FALSE),"")</f>
        <v>0</v>
      </c>
      <c r="H2357" t="s">
        <v>893</v>
      </c>
    </row>
    <row r="2358" spans="1:8" x14ac:dyDescent="0.2">
      <c r="A2358" t="s">
        <v>789</v>
      </c>
      <c r="B2358" t="s">
        <v>117</v>
      </c>
      <c r="C2358" t="str">
        <f>IFERROR(VLOOKUP(B2358,Players!$A$2:$E$251,2,FALSE),"")</f>
        <v>Prithvi Shaw</v>
      </c>
      <c r="D2358" t="str">
        <f>IFERROR(VLOOKUP(B2358,Players!$A$2:$E$251,3,FALSE),"")</f>
        <v>BAT</v>
      </c>
      <c r="E2358" t="str">
        <f>IFERROR(VLOOKUP(B2358,Players!$A$2:$E$251,4,FALSE),"")</f>
        <v>DC</v>
      </c>
      <c r="F2358">
        <f>IFERROR(VLOOKUP(B2358,Players!$A$2:$E$251,5,FALSE),"")</f>
        <v>0</v>
      </c>
      <c r="H2358" t="s">
        <v>893</v>
      </c>
    </row>
    <row r="2359" spans="1:8" x14ac:dyDescent="0.2">
      <c r="A2359" t="s">
        <v>789</v>
      </c>
      <c r="B2359" t="s">
        <v>119</v>
      </c>
      <c r="C2359" t="str">
        <f>IFERROR(VLOOKUP(B2359,Players!$A$2:$E$251,2,FALSE),"")</f>
        <v>Abishek Porel</v>
      </c>
      <c r="D2359" t="str">
        <f>IFERROR(VLOOKUP(B2359,Players!$A$2:$E$251,3,FALSE),"")</f>
        <v>WK</v>
      </c>
      <c r="E2359" t="str">
        <f>IFERROR(VLOOKUP(B2359,Players!$A$2:$E$251,4,FALSE),"")</f>
        <v>DC</v>
      </c>
      <c r="F2359">
        <f>IFERROR(VLOOKUP(B2359,Players!$A$2:$E$251,5,FALSE),"")</f>
        <v>0</v>
      </c>
      <c r="H2359" t="s">
        <v>893</v>
      </c>
    </row>
    <row r="2360" spans="1:8" x14ac:dyDescent="0.2">
      <c r="A2360" t="s">
        <v>789</v>
      </c>
      <c r="B2360" t="s">
        <v>121</v>
      </c>
      <c r="C2360" t="str">
        <f>IFERROR(VLOOKUP(B2360,Players!$A$2:$E$251,2,FALSE),"")</f>
        <v>Tristan Stubbs</v>
      </c>
      <c r="D2360" t="str">
        <f>IFERROR(VLOOKUP(B2360,Players!$A$2:$E$251,3,FALSE),"")</f>
        <v>WK</v>
      </c>
      <c r="E2360" t="str">
        <f>IFERROR(VLOOKUP(B2360,Players!$A$2:$E$251,4,FALSE),"")</f>
        <v>DC</v>
      </c>
      <c r="F2360">
        <f>IFERROR(VLOOKUP(B2360,Players!$A$2:$E$251,5,FALSE),"")</f>
        <v>0</v>
      </c>
      <c r="H2360" t="s">
        <v>893</v>
      </c>
    </row>
    <row r="2361" spans="1:8" x14ac:dyDescent="0.2">
      <c r="A2361" t="s">
        <v>789</v>
      </c>
      <c r="B2361" t="s">
        <v>123</v>
      </c>
      <c r="C2361" t="str">
        <f>IFERROR(VLOOKUP(B2361,Players!$A$2:$E$251,2,FALSE),"")</f>
        <v>Axar Patel</v>
      </c>
      <c r="D2361" t="str">
        <f>IFERROR(VLOOKUP(B2361,Players!$A$2:$E$251,3,FALSE),"")</f>
        <v>AR</v>
      </c>
      <c r="E2361" t="str">
        <f>IFERROR(VLOOKUP(B2361,Players!$A$2:$E$251,4,FALSE),"")</f>
        <v>DC</v>
      </c>
      <c r="F2361">
        <f>IFERROR(VLOOKUP(B2361,Players!$A$2:$E$251,5,FALSE),"")</f>
        <v>0</v>
      </c>
      <c r="H2361" t="s">
        <v>893</v>
      </c>
    </row>
    <row r="2362" spans="1:8" x14ac:dyDescent="0.2">
      <c r="A2362" t="s">
        <v>789</v>
      </c>
      <c r="B2362" t="s">
        <v>125</v>
      </c>
      <c r="C2362" t="str">
        <f>IFERROR(VLOOKUP(B2362,Players!$A$2:$E$251,2,FALSE),"")</f>
        <v>Sameer Rizvi</v>
      </c>
      <c r="D2362" t="str">
        <f>IFERROR(VLOOKUP(B2362,Players!$A$2:$E$251,3,FALSE),"")</f>
        <v>AR</v>
      </c>
      <c r="E2362" t="str">
        <f>IFERROR(VLOOKUP(B2362,Players!$A$2:$E$251,4,FALSE),"")</f>
        <v>DC</v>
      </c>
      <c r="F2362">
        <f>IFERROR(VLOOKUP(B2362,Players!$A$2:$E$251,5,FALSE),"")</f>
        <v>0</v>
      </c>
      <c r="H2362" t="s">
        <v>893</v>
      </c>
    </row>
    <row r="2363" spans="1:8" x14ac:dyDescent="0.2">
      <c r="A2363" t="s">
        <v>789</v>
      </c>
      <c r="B2363" t="s">
        <v>127</v>
      </c>
      <c r="C2363" t="str">
        <f>IFERROR(VLOOKUP(B2363,Players!$A$2:$E$251,2,FALSE),"")</f>
        <v>Ashutosh Sharma</v>
      </c>
      <c r="D2363" t="str">
        <f>IFERROR(VLOOKUP(B2363,Players!$A$2:$E$251,3,FALSE),"")</f>
        <v>AR</v>
      </c>
      <c r="E2363" t="str">
        <f>IFERROR(VLOOKUP(B2363,Players!$A$2:$E$251,4,FALSE),"")</f>
        <v>DC</v>
      </c>
      <c r="F2363">
        <f>IFERROR(VLOOKUP(B2363,Players!$A$2:$E$251,5,FALSE),"")</f>
        <v>0</v>
      </c>
      <c r="H2363" t="s">
        <v>893</v>
      </c>
    </row>
    <row r="2364" spans="1:8" x14ac:dyDescent="0.2">
      <c r="A2364" t="s">
        <v>789</v>
      </c>
      <c r="B2364" t="s">
        <v>129</v>
      </c>
      <c r="C2364" t="str">
        <f>IFERROR(VLOOKUP(B2364,Players!$A$2:$E$251,2,FALSE),"")</f>
        <v>Vipraj Nigam</v>
      </c>
      <c r="D2364" t="str">
        <f>IFERROR(VLOOKUP(B2364,Players!$A$2:$E$251,3,FALSE),"")</f>
        <v>AR</v>
      </c>
      <c r="E2364" t="str">
        <f>IFERROR(VLOOKUP(B2364,Players!$A$2:$E$251,4,FALSE),"")</f>
        <v>DC</v>
      </c>
      <c r="F2364">
        <f>IFERROR(VLOOKUP(B2364,Players!$A$2:$E$251,5,FALSE),"")</f>
        <v>0</v>
      </c>
      <c r="H2364" t="s">
        <v>893</v>
      </c>
    </row>
    <row r="2365" spans="1:8" x14ac:dyDescent="0.2">
      <c r="A2365" t="s">
        <v>789</v>
      </c>
      <c r="B2365" t="s">
        <v>131</v>
      </c>
      <c r="C2365" t="str">
        <f>IFERROR(VLOOKUP(B2365,Players!$A$2:$E$251,2,FALSE),"")</f>
        <v>Ajay Mandal</v>
      </c>
      <c r="D2365" t="str">
        <f>IFERROR(VLOOKUP(B2365,Players!$A$2:$E$251,3,FALSE),"")</f>
        <v>AR</v>
      </c>
      <c r="E2365" t="str">
        <f>IFERROR(VLOOKUP(B2365,Players!$A$2:$E$251,4,FALSE),"")</f>
        <v>DC</v>
      </c>
      <c r="F2365">
        <f>IFERROR(VLOOKUP(B2365,Players!$A$2:$E$251,5,FALSE),"")</f>
        <v>0</v>
      </c>
      <c r="H2365" t="s">
        <v>893</v>
      </c>
    </row>
    <row r="2366" spans="1:8" x14ac:dyDescent="0.2">
      <c r="A2366" t="s">
        <v>789</v>
      </c>
      <c r="B2366" t="s">
        <v>133</v>
      </c>
      <c r="C2366" t="str">
        <f>IFERROR(VLOOKUP(B2366,Players!$A$2:$E$251,2,FALSE),"")</f>
        <v>Tripurana Vijay</v>
      </c>
      <c r="D2366" t="str">
        <f>IFERROR(VLOOKUP(B2366,Players!$A$2:$E$251,3,FALSE),"")</f>
        <v>AR</v>
      </c>
      <c r="E2366" t="str">
        <f>IFERROR(VLOOKUP(B2366,Players!$A$2:$E$251,4,FALSE),"")</f>
        <v>DC</v>
      </c>
      <c r="F2366">
        <f>IFERROR(VLOOKUP(B2366,Players!$A$2:$E$251,5,FALSE),"")</f>
        <v>0</v>
      </c>
      <c r="H2366" t="s">
        <v>893</v>
      </c>
    </row>
    <row r="2367" spans="1:8" x14ac:dyDescent="0.2">
      <c r="A2367" t="s">
        <v>789</v>
      </c>
      <c r="B2367" t="s">
        <v>135</v>
      </c>
      <c r="C2367" t="str">
        <f>IFERROR(VLOOKUP(B2367,Players!$A$2:$E$251,2,FALSE),"")</f>
        <v>Madhav Tiwari</v>
      </c>
      <c r="D2367" t="str">
        <f>IFERROR(VLOOKUP(B2367,Players!$A$2:$E$251,3,FALSE),"")</f>
        <v>AR</v>
      </c>
      <c r="E2367" t="str">
        <f>IFERROR(VLOOKUP(B2367,Players!$A$2:$E$251,4,FALSE),"")</f>
        <v>DC</v>
      </c>
      <c r="F2367">
        <f>IFERROR(VLOOKUP(B2367,Players!$A$2:$E$251,5,FALSE),"")</f>
        <v>0</v>
      </c>
      <c r="H2367" t="s">
        <v>893</v>
      </c>
    </row>
    <row r="2368" spans="1:8" x14ac:dyDescent="0.2">
      <c r="A2368" t="s">
        <v>789</v>
      </c>
      <c r="B2368" t="s">
        <v>137</v>
      </c>
      <c r="C2368" t="str">
        <f>IFERROR(VLOOKUP(B2368,Players!$A$2:$E$251,2,FALSE),"")</f>
        <v>Nitish Rana</v>
      </c>
      <c r="D2368" t="str">
        <f>IFERROR(VLOOKUP(B2368,Players!$A$2:$E$251,3,FALSE),"")</f>
        <v>AR</v>
      </c>
      <c r="E2368" t="str">
        <f>IFERROR(VLOOKUP(B2368,Players!$A$2:$E$251,4,FALSE),"")</f>
        <v>DC</v>
      </c>
      <c r="F2368">
        <f>IFERROR(VLOOKUP(B2368,Players!$A$2:$E$251,5,FALSE),"")</f>
        <v>0</v>
      </c>
      <c r="H2368" t="s">
        <v>893</v>
      </c>
    </row>
    <row r="2369" spans="1:8" x14ac:dyDescent="0.2">
      <c r="A2369" t="s">
        <v>789</v>
      </c>
      <c r="B2369" t="s">
        <v>139</v>
      </c>
      <c r="C2369" t="str">
        <f>IFERROR(VLOOKUP(B2369,Players!$A$2:$E$251,2,FALSE),"")</f>
        <v>Mitchell Starc</v>
      </c>
      <c r="D2369" t="str">
        <f>IFERROR(VLOOKUP(B2369,Players!$A$2:$E$251,3,FALSE),"")</f>
        <v>BWL</v>
      </c>
      <c r="E2369" t="str">
        <f>IFERROR(VLOOKUP(B2369,Players!$A$2:$E$251,4,FALSE),"")</f>
        <v>DC</v>
      </c>
      <c r="F2369">
        <f>IFERROR(VLOOKUP(B2369,Players!$A$2:$E$251,5,FALSE),"")</f>
        <v>0</v>
      </c>
      <c r="H2369" t="s">
        <v>893</v>
      </c>
    </row>
    <row r="2370" spans="1:8" x14ac:dyDescent="0.2">
      <c r="A2370" t="s">
        <v>789</v>
      </c>
      <c r="B2370" t="s">
        <v>141</v>
      </c>
      <c r="C2370" t="str">
        <f>IFERROR(VLOOKUP(B2370,Players!$A$2:$E$251,2,FALSE),"")</f>
        <v>T. Natarajan</v>
      </c>
      <c r="D2370" t="str">
        <f>IFERROR(VLOOKUP(B2370,Players!$A$2:$E$251,3,FALSE),"")</f>
        <v>BWL</v>
      </c>
      <c r="E2370" t="str">
        <f>IFERROR(VLOOKUP(B2370,Players!$A$2:$E$251,4,FALSE),"")</f>
        <v>DC</v>
      </c>
      <c r="F2370">
        <f>IFERROR(VLOOKUP(B2370,Players!$A$2:$E$251,5,FALSE),"")</f>
        <v>0</v>
      </c>
      <c r="H2370" t="s">
        <v>893</v>
      </c>
    </row>
    <row r="2371" spans="1:8" x14ac:dyDescent="0.2">
      <c r="A2371" t="s">
        <v>789</v>
      </c>
      <c r="B2371" t="s">
        <v>143</v>
      </c>
      <c r="C2371" t="str">
        <f>IFERROR(VLOOKUP(B2371,Players!$A$2:$E$251,2,FALSE),"")</f>
        <v>Mukesh Kumar</v>
      </c>
      <c r="D2371" t="str">
        <f>IFERROR(VLOOKUP(B2371,Players!$A$2:$E$251,3,FALSE),"")</f>
        <v>BWL</v>
      </c>
      <c r="E2371" t="str">
        <f>IFERROR(VLOOKUP(B2371,Players!$A$2:$E$251,4,FALSE),"")</f>
        <v>DC</v>
      </c>
      <c r="F2371">
        <f>IFERROR(VLOOKUP(B2371,Players!$A$2:$E$251,5,FALSE),"")</f>
        <v>0</v>
      </c>
      <c r="H2371" t="s">
        <v>893</v>
      </c>
    </row>
    <row r="2372" spans="1:8" x14ac:dyDescent="0.2">
      <c r="A2372" t="s">
        <v>789</v>
      </c>
      <c r="B2372" t="s">
        <v>145</v>
      </c>
      <c r="C2372" t="str">
        <f>IFERROR(VLOOKUP(B2372,Players!$A$2:$E$251,2,FALSE),"")</f>
        <v>Dushmantha Chameera</v>
      </c>
      <c r="D2372" t="str">
        <f>IFERROR(VLOOKUP(B2372,Players!$A$2:$E$251,3,FALSE),"")</f>
        <v>BWL</v>
      </c>
      <c r="E2372" t="str">
        <f>IFERROR(VLOOKUP(B2372,Players!$A$2:$E$251,4,FALSE),"")</f>
        <v>DC</v>
      </c>
      <c r="F2372">
        <f>IFERROR(VLOOKUP(B2372,Players!$A$2:$E$251,5,FALSE),"")</f>
        <v>0</v>
      </c>
      <c r="H2372" t="s">
        <v>893</v>
      </c>
    </row>
    <row r="2373" spans="1:8" x14ac:dyDescent="0.2">
      <c r="A2373" t="s">
        <v>789</v>
      </c>
      <c r="B2373" t="s">
        <v>147</v>
      </c>
      <c r="C2373" t="str">
        <f>IFERROR(VLOOKUP(B2373,Players!$A$2:$E$251,2,FALSE),"")</f>
        <v>Auqib Nabi</v>
      </c>
      <c r="D2373" t="str">
        <f>IFERROR(VLOOKUP(B2373,Players!$A$2:$E$251,3,FALSE),"")</f>
        <v>BWL</v>
      </c>
      <c r="E2373" t="str">
        <f>IFERROR(VLOOKUP(B2373,Players!$A$2:$E$251,4,FALSE),"")</f>
        <v>DC</v>
      </c>
      <c r="F2373">
        <f>IFERROR(VLOOKUP(B2373,Players!$A$2:$E$251,5,FALSE),"")</f>
        <v>0</v>
      </c>
      <c r="H2373" t="s">
        <v>893</v>
      </c>
    </row>
    <row r="2374" spans="1:8" x14ac:dyDescent="0.2">
      <c r="A2374" t="s">
        <v>789</v>
      </c>
      <c r="B2374" t="s">
        <v>149</v>
      </c>
      <c r="C2374" t="str">
        <f>IFERROR(VLOOKUP(B2374,Players!$A$2:$E$251,2,FALSE),"")</f>
        <v>Lungisani Ngidi</v>
      </c>
      <c r="D2374" t="str">
        <f>IFERROR(VLOOKUP(B2374,Players!$A$2:$E$251,3,FALSE),"")</f>
        <v>BWL</v>
      </c>
      <c r="E2374" t="str">
        <f>IFERROR(VLOOKUP(B2374,Players!$A$2:$E$251,4,FALSE),"")</f>
        <v>DC</v>
      </c>
      <c r="F2374">
        <f>IFERROR(VLOOKUP(B2374,Players!$A$2:$E$251,5,FALSE),"")</f>
        <v>0</v>
      </c>
      <c r="H2374" t="s">
        <v>893</v>
      </c>
    </row>
    <row r="2375" spans="1:8" x14ac:dyDescent="0.2">
      <c r="A2375" t="s">
        <v>789</v>
      </c>
      <c r="B2375" t="s">
        <v>151</v>
      </c>
      <c r="C2375" t="str">
        <f>IFERROR(VLOOKUP(B2375,Players!$A$2:$E$251,2,FALSE),"")</f>
        <v>Kyle Jamieson</v>
      </c>
      <c r="D2375" t="str">
        <f>IFERROR(VLOOKUP(B2375,Players!$A$2:$E$251,3,FALSE),"")</f>
        <v>BWL</v>
      </c>
      <c r="E2375" t="str">
        <f>IFERROR(VLOOKUP(B2375,Players!$A$2:$E$251,4,FALSE),"")</f>
        <v>DC</v>
      </c>
      <c r="F2375">
        <f>IFERROR(VLOOKUP(B2375,Players!$A$2:$E$251,5,FALSE),"")</f>
        <v>0</v>
      </c>
      <c r="H2375" t="s">
        <v>893</v>
      </c>
    </row>
    <row r="2376" spans="1:8" x14ac:dyDescent="0.2">
      <c r="A2376" t="s">
        <v>789</v>
      </c>
      <c r="B2376" t="s">
        <v>153</v>
      </c>
      <c r="C2376" t="str">
        <f>IFERROR(VLOOKUP(B2376,Players!$A$2:$E$251,2,FALSE),"")</f>
        <v>Kuldeep Yadav</v>
      </c>
      <c r="D2376" t="str">
        <f>IFERROR(VLOOKUP(B2376,Players!$A$2:$E$251,3,FALSE),"")</f>
        <v>BWL</v>
      </c>
      <c r="E2376" t="str">
        <f>IFERROR(VLOOKUP(B2376,Players!$A$2:$E$251,4,FALSE),"")</f>
        <v>DC</v>
      </c>
      <c r="F2376">
        <f>IFERROR(VLOOKUP(B2376,Players!$A$2:$E$251,5,FALSE),"")</f>
        <v>0</v>
      </c>
      <c r="H2376" t="s">
        <v>893</v>
      </c>
    </row>
    <row r="2377" spans="1:8" x14ac:dyDescent="0.2">
      <c r="A2377" t="s">
        <v>789</v>
      </c>
      <c r="B2377" t="s">
        <v>47</v>
      </c>
      <c r="C2377" t="str">
        <f>IFERROR(VLOOKUP(B2377,Players!$A$2:$E$251,2,FALSE),"")</f>
        <v>Ruturaj Gaikwad</v>
      </c>
      <c r="D2377" t="str">
        <f>IFERROR(VLOOKUP(B2377,Players!$A$2:$E$251,3,FALSE),"")</f>
        <v>BAT</v>
      </c>
      <c r="E2377" t="str">
        <f>IFERROR(VLOOKUP(B2377,Players!$A$2:$E$251,4,FALSE),"")</f>
        <v>CSK</v>
      </c>
      <c r="F2377">
        <f>IFERROR(VLOOKUP(B2377,Players!$A$2:$E$251,5,FALSE),"")</f>
        <v>0</v>
      </c>
      <c r="H2377" t="s">
        <v>889</v>
      </c>
    </row>
    <row r="2378" spans="1:8" x14ac:dyDescent="0.2">
      <c r="A2378" t="s">
        <v>789</v>
      </c>
      <c r="B2378" t="s">
        <v>52</v>
      </c>
      <c r="C2378" t="str">
        <f>IFERROR(VLOOKUP(B2378,Players!$A$2:$E$251,2,FALSE),"")</f>
        <v>MS Dhoni</v>
      </c>
      <c r="D2378" t="str">
        <f>IFERROR(VLOOKUP(B2378,Players!$A$2:$E$251,3,FALSE),"")</f>
        <v>WK</v>
      </c>
      <c r="E2378" t="str">
        <f>IFERROR(VLOOKUP(B2378,Players!$A$2:$E$251,4,FALSE),"")</f>
        <v>CSK</v>
      </c>
      <c r="F2378">
        <f>IFERROR(VLOOKUP(B2378,Players!$A$2:$E$251,5,FALSE),"")</f>
        <v>0</v>
      </c>
      <c r="H2378" t="s">
        <v>889</v>
      </c>
    </row>
    <row r="2379" spans="1:8" x14ac:dyDescent="0.2">
      <c r="A2379" t="s">
        <v>789</v>
      </c>
      <c r="B2379" t="s">
        <v>55</v>
      </c>
      <c r="C2379" t="str">
        <f>IFERROR(VLOOKUP(B2379,Players!$A$2:$E$251,2,FALSE),"")</f>
        <v>Sanju Samson</v>
      </c>
      <c r="D2379" t="str">
        <f>IFERROR(VLOOKUP(B2379,Players!$A$2:$E$251,3,FALSE),"")</f>
        <v>WK</v>
      </c>
      <c r="E2379" t="str">
        <f>IFERROR(VLOOKUP(B2379,Players!$A$2:$E$251,4,FALSE),"")</f>
        <v>CSK</v>
      </c>
      <c r="F2379">
        <f>IFERROR(VLOOKUP(B2379,Players!$A$2:$E$251,5,FALSE),"")</f>
        <v>0</v>
      </c>
      <c r="H2379" t="s">
        <v>889</v>
      </c>
    </row>
    <row r="2380" spans="1:8" x14ac:dyDescent="0.2">
      <c r="A2380" t="s">
        <v>789</v>
      </c>
      <c r="B2380" t="s">
        <v>57</v>
      </c>
      <c r="C2380" t="str">
        <f>IFERROR(VLOOKUP(B2380,Players!$A$2:$E$251,2,FALSE),"")</f>
        <v>Dewald Brevis</v>
      </c>
      <c r="D2380" t="str">
        <f>IFERROR(VLOOKUP(B2380,Players!$A$2:$E$251,3,FALSE),"")</f>
        <v>BAT</v>
      </c>
      <c r="E2380" t="str">
        <f>IFERROR(VLOOKUP(B2380,Players!$A$2:$E$251,4,FALSE),"")</f>
        <v>CSK</v>
      </c>
      <c r="F2380">
        <f>IFERROR(VLOOKUP(B2380,Players!$A$2:$E$251,5,FALSE),"")</f>
        <v>0</v>
      </c>
      <c r="H2380" t="s">
        <v>889</v>
      </c>
    </row>
    <row r="2381" spans="1:8" x14ac:dyDescent="0.2">
      <c r="A2381" t="s">
        <v>789</v>
      </c>
      <c r="B2381" t="s">
        <v>59</v>
      </c>
      <c r="C2381" t="str">
        <f>IFERROR(VLOOKUP(B2381,Players!$A$2:$E$251,2,FALSE),"")</f>
        <v>Ayush Mhatre</v>
      </c>
      <c r="D2381" t="str">
        <f>IFERROR(VLOOKUP(B2381,Players!$A$2:$E$251,3,FALSE),"")</f>
        <v>BAT</v>
      </c>
      <c r="E2381" t="str">
        <f>IFERROR(VLOOKUP(B2381,Players!$A$2:$E$251,4,FALSE),"")</f>
        <v>CSK</v>
      </c>
      <c r="F2381">
        <f>IFERROR(VLOOKUP(B2381,Players!$A$2:$E$251,5,FALSE),"")</f>
        <v>0</v>
      </c>
      <c r="H2381" t="s">
        <v>889</v>
      </c>
    </row>
    <row r="2382" spans="1:8" x14ac:dyDescent="0.2">
      <c r="A2382" t="s">
        <v>789</v>
      </c>
      <c r="B2382" t="s">
        <v>61</v>
      </c>
      <c r="C2382" t="str">
        <f>IFERROR(VLOOKUP(B2382,Players!$A$2:$E$251,2,FALSE),"")</f>
        <v>Kartik Sharma</v>
      </c>
      <c r="D2382" t="str">
        <f>IFERROR(VLOOKUP(B2382,Players!$A$2:$E$251,3,FALSE),"")</f>
        <v>WK</v>
      </c>
      <c r="E2382" t="str">
        <f>IFERROR(VLOOKUP(B2382,Players!$A$2:$E$251,4,FALSE),"")</f>
        <v>CSK</v>
      </c>
      <c r="F2382">
        <f>IFERROR(VLOOKUP(B2382,Players!$A$2:$E$251,5,FALSE),"")</f>
        <v>0</v>
      </c>
      <c r="H2382" t="s">
        <v>889</v>
      </c>
    </row>
    <row r="2383" spans="1:8" x14ac:dyDescent="0.2">
      <c r="A2383" t="s">
        <v>789</v>
      </c>
      <c r="B2383" t="s">
        <v>63</v>
      </c>
      <c r="C2383" t="str">
        <f>IFERROR(VLOOKUP(B2383,Players!$A$2:$E$251,2,FALSE),"")</f>
        <v>Sarfaraz Khan</v>
      </c>
      <c r="D2383" t="str">
        <f>IFERROR(VLOOKUP(B2383,Players!$A$2:$E$251,3,FALSE),"")</f>
        <v>BAT</v>
      </c>
      <c r="E2383" t="str">
        <f>IFERROR(VLOOKUP(B2383,Players!$A$2:$E$251,4,FALSE),"")</f>
        <v>CSK</v>
      </c>
      <c r="F2383">
        <f>IFERROR(VLOOKUP(B2383,Players!$A$2:$E$251,5,FALSE),"")</f>
        <v>0</v>
      </c>
      <c r="H2383" t="s">
        <v>889</v>
      </c>
    </row>
    <row r="2384" spans="1:8" x14ac:dyDescent="0.2">
      <c r="A2384" t="s">
        <v>789</v>
      </c>
      <c r="B2384" t="s">
        <v>65</v>
      </c>
      <c r="C2384" t="str">
        <f>IFERROR(VLOOKUP(B2384,Players!$A$2:$E$251,2,FALSE),"")</f>
        <v>Urvil Patel</v>
      </c>
      <c r="D2384" t="str">
        <f>IFERROR(VLOOKUP(B2384,Players!$A$2:$E$251,3,FALSE),"")</f>
        <v>WK</v>
      </c>
      <c r="E2384" t="str">
        <f>IFERROR(VLOOKUP(B2384,Players!$A$2:$E$251,4,FALSE),"")</f>
        <v>CSK</v>
      </c>
      <c r="F2384">
        <f>IFERROR(VLOOKUP(B2384,Players!$A$2:$E$251,5,FALSE),"")</f>
        <v>0</v>
      </c>
      <c r="H2384" t="s">
        <v>889</v>
      </c>
    </row>
    <row r="2385" spans="1:8" x14ac:dyDescent="0.2">
      <c r="A2385" t="s">
        <v>789</v>
      </c>
      <c r="B2385" t="s">
        <v>67</v>
      </c>
      <c r="C2385" t="str">
        <f>IFERROR(VLOOKUP(B2385,Players!$A$2:$E$251,2,FALSE),"")</f>
        <v>Jamie Overton</v>
      </c>
      <c r="D2385" t="str">
        <f>IFERROR(VLOOKUP(B2385,Players!$A$2:$E$251,3,FALSE),"")</f>
        <v>AR</v>
      </c>
      <c r="E2385" t="str">
        <f>IFERROR(VLOOKUP(B2385,Players!$A$2:$E$251,4,FALSE),"")</f>
        <v>CSK</v>
      </c>
      <c r="F2385">
        <f>IFERROR(VLOOKUP(B2385,Players!$A$2:$E$251,5,FALSE),"")</f>
        <v>0</v>
      </c>
      <c r="H2385" t="s">
        <v>889</v>
      </c>
    </row>
    <row r="2386" spans="1:8" x14ac:dyDescent="0.2">
      <c r="A2386" t="s">
        <v>789</v>
      </c>
      <c r="B2386" t="s">
        <v>70</v>
      </c>
      <c r="C2386" t="str">
        <f>IFERROR(VLOOKUP(B2386,Players!$A$2:$E$251,2,FALSE),"")</f>
        <v>Ramakrishna Ghosh</v>
      </c>
      <c r="D2386" t="str">
        <f>IFERROR(VLOOKUP(B2386,Players!$A$2:$E$251,3,FALSE),"")</f>
        <v>AR</v>
      </c>
      <c r="E2386" t="str">
        <f>IFERROR(VLOOKUP(B2386,Players!$A$2:$E$251,4,FALSE),"")</f>
        <v>CSK</v>
      </c>
      <c r="F2386">
        <f>IFERROR(VLOOKUP(B2386,Players!$A$2:$E$251,5,FALSE),"")</f>
        <v>0</v>
      </c>
      <c r="H2386" t="s">
        <v>889</v>
      </c>
    </row>
    <row r="2387" spans="1:8" x14ac:dyDescent="0.2">
      <c r="A2387" t="s">
        <v>789</v>
      </c>
      <c r="B2387" t="s">
        <v>72</v>
      </c>
      <c r="C2387" t="str">
        <f>IFERROR(VLOOKUP(B2387,Players!$A$2:$E$251,2,FALSE),"")</f>
        <v>Prashant Veer</v>
      </c>
      <c r="D2387" t="str">
        <f>IFERROR(VLOOKUP(B2387,Players!$A$2:$E$251,3,FALSE),"")</f>
        <v>AR</v>
      </c>
      <c r="E2387" t="str">
        <f>IFERROR(VLOOKUP(B2387,Players!$A$2:$E$251,4,FALSE),"")</f>
        <v>CSK</v>
      </c>
      <c r="F2387">
        <f>IFERROR(VLOOKUP(B2387,Players!$A$2:$E$251,5,FALSE),"")</f>
        <v>0</v>
      </c>
      <c r="H2387" t="s">
        <v>889</v>
      </c>
    </row>
    <row r="2388" spans="1:8" x14ac:dyDescent="0.2">
      <c r="A2388" t="s">
        <v>789</v>
      </c>
      <c r="B2388" t="s">
        <v>74</v>
      </c>
      <c r="C2388" t="str">
        <f>IFERROR(VLOOKUP(B2388,Players!$A$2:$E$251,2,FALSE),"")</f>
        <v>Matthew William Short</v>
      </c>
      <c r="D2388" t="str">
        <f>IFERROR(VLOOKUP(B2388,Players!$A$2:$E$251,3,FALSE),"")</f>
        <v>AR</v>
      </c>
      <c r="E2388" t="str">
        <f>IFERROR(VLOOKUP(B2388,Players!$A$2:$E$251,4,FALSE),"")</f>
        <v>CSK</v>
      </c>
      <c r="F2388">
        <f>IFERROR(VLOOKUP(B2388,Players!$A$2:$E$251,5,FALSE),"")</f>
        <v>0</v>
      </c>
      <c r="H2388" t="s">
        <v>889</v>
      </c>
    </row>
    <row r="2389" spans="1:8" x14ac:dyDescent="0.2">
      <c r="A2389" t="s">
        <v>789</v>
      </c>
      <c r="B2389" t="s">
        <v>76</v>
      </c>
      <c r="C2389" t="str">
        <f>IFERROR(VLOOKUP(B2389,Players!$A$2:$E$251,2,FALSE),"")</f>
        <v>Aman Khan</v>
      </c>
      <c r="D2389" t="str">
        <f>IFERROR(VLOOKUP(B2389,Players!$A$2:$E$251,3,FALSE),"")</f>
        <v>AR</v>
      </c>
      <c r="E2389" t="str">
        <f>IFERROR(VLOOKUP(B2389,Players!$A$2:$E$251,4,FALSE),"")</f>
        <v>CSK</v>
      </c>
      <c r="F2389">
        <f>IFERROR(VLOOKUP(B2389,Players!$A$2:$E$251,5,FALSE),"")</f>
        <v>0</v>
      </c>
      <c r="H2389" t="s">
        <v>889</v>
      </c>
    </row>
    <row r="2390" spans="1:8" x14ac:dyDescent="0.2">
      <c r="A2390" t="s">
        <v>789</v>
      </c>
      <c r="B2390" t="s">
        <v>78</v>
      </c>
      <c r="C2390" t="str">
        <f>IFERROR(VLOOKUP(B2390,Players!$A$2:$E$251,2,FALSE),"")</f>
        <v>Zak Foulkes</v>
      </c>
      <c r="D2390" t="str">
        <f>IFERROR(VLOOKUP(B2390,Players!$A$2:$E$251,3,FALSE),"")</f>
        <v>AR</v>
      </c>
      <c r="E2390" t="str">
        <f>IFERROR(VLOOKUP(B2390,Players!$A$2:$E$251,4,FALSE),"")</f>
        <v>CSK</v>
      </c>
      <c r="F2390">
        <f>IFERROR(VLOOKUP(B2390,Players!$A$2:$E$251,5,FALSE),"")</f>
        <v>0</v>
      </c>
      <c r="H2390" t="s">
        <v>889</v>
      </c>
    </row>
    <row r="2391" spans="1:8" x14ac:dyDescent="0.2">
      <c r="A2391" t="s">
        <v>789</v>
      </c>
      <c r="B2391" t="s">
        <v>80</v>
      </c>
      <c r="C2391" t="str">
        <f>IFERROR(VLOOKUP(B2391,Players!$A$2:$E$251,2,FALSE),"")</f>
        <v>Shivam Dube</v>
      </c>
      <c r="D2391" t="str">
        <f>IFERROR(VLOOKUP(B2391,Players!$A$2:$E$251,3,FALSE),"")</f>
        <v>AR</v>
      </c>
      <c r="E2391" t="str">
        <f>IFERROR(VLOOKUP(B2391,Players!$A$2:$E$251,4,FALSE),"")</f>
        <v>CSK</v>
      </c>
      <c r="F2391">
        <f>IFERROR(VLOOKUP(B2391,Players!$A$2:$E$251,5,FALSE),"")</f>
        <v>0</v>
      </c>
      <c r="H2391" t="s">
        <v>889</v>
      </c>
    </row>
    <row r="2392" spans="1:8" x14ac:dyDescent="0.2">
      <c r="A2392" t="s">
        <v>789</v>
      </c>
      <c r="B2392" t="s">
        <v>82</v>
      </c>
      <c r="C2392" t="str">
        <f>IFERROR(VLOOKUP(B2392,Players!$A$2:$E$251,2,FALSE),"")</f>
        <v>Khaleel Ahmed</v>
      </c>
      <c r="D2392" t="str">
        <f>IFERROR(VLOOKUP(B2392,Players!$A$2:$E$251,3,FALSE),"")</f>
        <v>BWL</v>
      </c>
      <c r="E2392" t="str">
        <f>IFERROR(VLOOKUP(B2392,Players!$A$2:$E$251,4,FALSE),"")</f>
        <v>CSK</v>
      </c>
      <c r="F2392">
        <f>IFERROR(VLOOKUP(B2392,Players!$A$2:$E$251,5,FALSE),"")</f>
        <v>0</v>
      </c>
      <c r="H2392" t="s">
        <v>889</v>
      </c>
    </row>
    <row r="2393" spans="1:8" x14ac:dyDescent="0.2">
      <c r="A2393" t="s">
        <v>789</v>
      </c>
      <c r="B2393" t="s">
        <v>85</v>
      </c>
      <c r="C2393" t="str">
        <f>IFERROR(VLOOKUP(B2393,Players!$A$2:$E$251,2,FALSE),"")</f>
        <v>Noor Ahmad</v>
      </c>
      <c r="D2393" t="str">
        <f>IFERROR(VLOOKUP(B2393,Players!$A$2:$E$251,3,FALSE),"")</f>
        <v>BWL</v>
      </c>
      <c r="E2393" t="str">
        <f>IFERROR(VLOOKUP(B2393,Players!$A$2:$E$251,4,FALSE),"")</f>
        <v>CSK</v>
      </c>
      <c r="F2393">
        <f>IFERROR(VLOOKUP(B2393,Players!$A$2:$E$251,5,FALSE),"")</f>
        <v>0</v>
      </c>
      <c r="H2393" t="s">
        <v>889</v>
      </c>
    </row>
    <row r="2394" spans="1:8" x14ac:dyDescent="0.2">
      <c r="A2394" t="s">
        <v>789</v>
      </c>
      <c r="B2394" t="s">
        <v>87</v>
      </c>
      <c r="C2394" t="str">
        <f>IFERROR(VLOOKUP(B2394,Players!$A$2:$E$251,2,FALSE),"")</f>
        <v>Anshul Kamboj</v>
      </c>
      <c r="D2394" t="str">
        <f>IFERROR(VLOOKUP(B2394,Players!$A$2:$E$251,3,FALSE),"")</f>
        <v>BWL</v>
      </c>
      <c r="E2394" t="str">
        <f>IFERROR(VLOOKUP(B2394,Players!$A$2:$E$251,4,FALSE),"")</f>
        <v>CSK</v>
      </c>
      <c r="F2394">
        <f>IFERROR(VLOOKUP(B2394,Players!$A$2:$E$251,5,FALSE),"")</f>
        <v>0</v>
      </c>
      <c r="H2394" t="s">
        <v>889</v>
      </c>
    </row>
    <row r="2395" spans="1:8" x14ac:dyDescent="0.2">
      <c r="A2395" t="s">
        <v>789</v>
      </c>
      <c r="B2395" t="s">
        <v>89</v>
      </c>
      <c r="C2395" t="str">
        <f>IFERROR(VLOOKUP(B2395,Players!$A$2:$E$251,2,FALSE),"")</f>
        <v>Mukesh Choudhary</v>
      </c>
      <c r="D2395" t="str">
        <f>IFERROR(VLOOKUP(B2395,Players!$A$2:$E$251,3,FALSE),"")</f>
        <v>BWL</v>
      </c>
      <c r="E2395" t="str">
        <f>IFERROR(VLOOKUP(B2395,Players!$A$2:$E$251,4,FALSE),"")</f>
        <v>CSK</v>
      </c>
      <c r="F2395">
        <f>IFERROR(VLOOKUP(B2395,Players!$A$2:$E$251,5,FALSE),"")</f>
        <v>0</v>
      </c>
      <c r="H2395" t="s">
        <v>889</v>
      </c>
    </row>
    <row r="2396" spans="1:8" x14ac:dyDescent="0.2">
      <c r="A2396" t="s">
        <v>789</v>
      </c>
      <c r="B2396" t="s">
        <v>91</v>
      </c>
      <c r="C2396" t="str">
        <f>IFERROR(VLOOKUP(B2396,Players!$A$2:$E$251,2,FALSE),"")</f>
        <v>Shreyas Gopal</v>
      </c>
      <c r="D2396" t="str">
        <f>IFERROR(VLOOKUP(B2396,Players!$A$2:$E$251,3,FALSE),"")</f>
        <v>BWL</v>
      </c>
      <c r="E2396" t="str">
        <f>IFERROR(VLOOKUP(B2396,Players!$A$2:$E$251,4,FALSE),"")</f>
        <v>CSK</v>
      </c>
      <c r="F2396">
        <f>IFERROR(VLOOKUP(B2396,Players!$A$2:$E$251,5,FALSE),"")</f>
        <v>0</v>
      </c>
      <c r="H2396" t="s">
        <v>889</v>
      </c>
    </row>
    <row r="2397" spans="1:8" x14ac:dyDescent="0.2">
      <c r="A2397" t="s">
        <v>789</v>
      </c>
      <c r="B2397" t="s">
        <v>93</v>
      </c>
      <c r="C2397" t="str">
        <f>IFERROR(VLOOKUP(B2397,Players!$A$2:$E$251,2,FALSE),"")</f>
        <v>Gurjapneet Singh</v>
      </c>
      <c r="D2397" t="str">
        <f>IFERROR(VLOOKUP(B2397,Players!$A$2:$E$251,3,FALSE),"")</f>
        <v>BWL</v>
      </c>
      <c r="E2397" t="str">
        <f>IFERROR(VLOOKUP(B2397,Players!$A$2:$E$251,4,FALSE),"")</f>
        <v>CSK</v>
      </c>
      <c r="F2397">
        <f>IFERROR(VLOOKUP(B2397,Players!$A$2:$E$251,5,FALSE),"")</f>
        <v>0</v>
      </c>
      <c r="H2397" t="s">
        <v>889</v>
      </c>
    </row>
    <row r="2398" spans="1:8" x14ac:dyDescent="0.2">
      <c r="A2398" t="s">
        <v>789</v>
      </c>
      <c r="B2398" t="s">
        <v>95</v>
      </c>
      <c r="C2398" t="str">
        <f>IFERROR(VLOOKUP(B2398,Players!$A$2:$E$251,2,FALSE),"")</f>
        <v>Akeal Hosein</v>
      </c>
      <c r="D2398" t="str">
        <f>IFERROR(VLOOKUP(B2398,Players!$A$2:$E$251,3,FALSE),"")</f>
        <v>BWL</v>
      </c>
      <c r="E2398" t="str">
        <f>IFERROR(VLOOKUP(B2398,Players!$A$2:$E$251,4,FALSE),"")</f>
        <v>CSK</v>
      </c>
      <c r="F2398">
        <f>IFERROR(VLOOKUP(B2398,Players!$A$2:$E$251,5,FALSE),"")</f>
        <v>0</v>
      </c>
      <c r="H2398" t="s">
        <v>889</v>
      </c>
    </row>
    <row r="2399" spans="1:8" x14ac:dyDescent="0.2">
      <c r="A2399" t="s">
        <v>789</v>
      </c>
      <c r="B2399" t="s">
        <v>97</v>
      </c>
      <c r="C2399" t="str">
        <f>IFERROR(VLOOKUP(B2399,Players!$A$2:$E$251,2,FALSE),"")</f>
        <v>Matt Henry</v>
      </c>
      <c r="D2399" t="str">
        <f>IFERROR(VLOOKUP(B2399,Players!$A$2:$E$251,3,FALSE),"")</f>
        <v>BWL</v>
      </c>
      <c r="E2399" t="str">
        <f>IFERROR(VLOOKUP(B2399,Players!$A$2:$E$251,4,FALSE),"")</f>
        <v>CSK</v>
      </c>
      <c r="F2399">
        <f>IFERROR(VLOOKUP(B2399,Players!$A$2:$E$251,5,FALSE),"")</f>
        <v>0</v>
      </c>
      <c r="H2399" t="s">
        <v>889</v>
      </c>
    </row>
    <row r="2400" spans="1:8" x14ac:dyDescent="0.2">
      <c r="A2400" t="s">
        <v>789</v>
      </c>
      <c r="B2400" t="s">
        <v>99</v>
      </c>
      <c r="C2400" t="str">
        <f>IFERROR(VLOOKUP(B2400,Players!$A$2:$E$251,2,FALSE),"")</f>
        <v>Rahul Chahar</v>
      </c>
      <c r="D2400" t="str">
        <f>IFERROR(VLOOKUP(B2400,Players!$A$2:$E$251,3,FALSE),"")</f>
        <v>BWL</v>
      </c>
      <c r="E2400" t="str">
        <f>IFERROR(VLOOKUP(B2400,Players!$A$2:$E$251,4,FALSE),"")</f>
        <v>CSK</v>
      </c>
      <c r="F2400">
        <f>IFERROR(VLOOKUP(B2400,Players!$A$2:$E$251,5,FALSE),"")</f>
        <v>0</v>
      </c>
      <c r="H2400" t="s">
        <v>889</v>
      </c>
    </row>
    <row r="2401" spans="1:8" x14ac:dyDescent="0.2">
      <c r="A2401" t="s">
        <v>789</v>
      </c>
      <c r="B2401" t="s">
        <v>101</v>
      </c>
      <c r="C2401" t="str">
        <f>IFERROR(VLOOKUP(B2401,Players!$A$2:$E$251,2,FALSE),"")</f>
        <v>Spencer Johnson</v>
      </c>
      <c r="D2401" t="str">
        <f>IFERROR(VLOOKUP(B2401,Players!$A$2:$E$251,3,FALSE),"")</f>
        <v>BWL</v>
      </c>
      <c r="E2401" t="str">
        <f>IFERROR(VLOOKUP(B2401,Players!$A$2:$E$251,4,FALSE),"")</f>
        <v>CSK</v>
      </c>
      <c r="F2401">
        <f>IFERROR(VLOOKUP(B2401,Players!$A$2:$E$251,5,FALSE),"")</f>
        <v>0</v>
      </c>
      <c r="H2401" t="s">
        <v>889</v>
      </c>
    </row>
    <row r="2402" spans="1:8" x14ac:dyDescent="0.2">
      <c r="A2402" t="s">
        <v>793</v>
      </c>
      <c r="B2402" t="s">
        <v>519</v>
      </c>
      <c r="C2402" t="str">
        <f>IFERROR(VLOOKUP(B2402,Players!$A$2:$E$251,2,FALSE),"")</f>
        <v>Ishan Kishan</v>
      </c>
      <c r="D2402" t="str">
        <f>IFERROR(VLOOKUP(B2402,Players!$A$2:$E$251,3,FALSE),"")</f>
        <v>WK</v>
      </c>
      <c r="E2402" t="str">
        <f>IFERROR(VLOOKUP(B2402,Players!$A$2:$E$251,4,FALSE),"")</f>
        <v>SRH</v>
      </c>
      <c r="F2402">
        <f>IFERROR(VLOOKUP(B2402,Players!$A$2:$E$251,5,FALSE),"")</f>
        <v>0</v>
      </c>
      <c r="H2402" t="s">
        <v>885</v>
      </c>
    </row>
    <row r="2403" spans="1:8" x14ac:dyDescent="0.2">
      <c r="A2403" t="s">
        <v>793</v>
      </c>
      <c r="B2403" t="s">
        <v>523</v>
      </c>
      <c r="C2403" t="str">
        <f>IFERROR(VLOOKUP(B2403,Players!$A$2:$E$251,2,FALSE),"")</f>
        <v>Aniket Verma</v>
      </c>
      <c r="D2403" t="str">
        <f>IFERROR(VLOOKUP(B2403,Players!$A$2:$E$251,3,FALSE),"")</f>
        <v>BAT</v>
      </c>
      <c r="E2403" t="str">
        <f>IFERROR(VLOOKUP(B2403,Players!$A$2:$E$251,4,FALSE),"")</f>
        <v>SRH</v>
      </c>
      <c r="F2403">
        <f>IFERROR(VLOOKUP(B2403,Players!$A$2:$E$251,5,FALSE),"")</f>
        <v>0</v>
      </c>
      <c r="H2403" t="s">
        <v>885</v>
      </c>
    </row>
    <row r="2404" spans="1:8" x14ac:dyDescent="0.2">
      <c r="A2404" t="s">
        <v>793</v>
      </c>
      <c r="B2404" t="s">
        <v>525</v>
      </c>
      <c r="C2404" t="str">
        <f>IFERROR(VLOOKUP(B2404,Players!$A$2:$E$251,2,FALSE),"")</f>
        <v>Smaran Ravichandran</v>
      </c>
      <c r="D2404" t="str">
        <f>IFERROR(VLOOKUP(B2404,Players!$A$2:$E$251,3,FALSE),"")</f>
        <v>BAT</v>
      </c>
      <c r="E2404" t="str">
        <f>IFERROR(VLOOKUP(B2404,Players!$A$2:$E$251,4,FALSE),"")</f>
        <v>SRH</v>
      </c>
      <c r="F2404">
        <f>IFERROR(VLOOKUP(B2404,Players!$A$2:$E$251,5,FALSE),"")</f>
        <v>0</v>
      </c>
      <c r="H2404" t="s">
        <v>885</v>
      </c>
    </row>
    <row r="2405" spans="1:8" x14ac:dyDescent="0.2">
      <c r="A2405" t="s">
        <v>793</v>
      </c>
      <c r="B2405" t="s">
        <v>527</v>
      </c>
      <c r="C2405" t="str">
        <f>IFERROR(VLOOKUP(B2405,Players!$A$2:$E$251,2,FALSE),"")</f>
        <v>Salil Arora</v>
      </c>
      <c r="D2405" t="str">
        <f>IFERROR(VLOOKUP(B2405,Players!$A$2:$E$251,3,FALSE),"")</f>
        <v>WK</v>
      </c>
      <c r="E2405" t="str">
        <f>IFERROR(VLOOKUP(B2405,Players!$A$2:$E$251,4,FALSE),"")</f>
        <v>SRH</v>
      </c>
      <c r="F2405">
        <f>IFERROR(VLOOKUP(B2405,Players!$A$2:$E$251,5,FALSE),"")</f>
        <v>0</v>
      </c>
      <c r="H2405" t="s">
        <v>885</v>
      </c>
    </row>
    <row r="2406" spans="1:8" x14ac:dyDescent="0.2">
      <c r="A2406" t="s">
        <v>793</v>
      </c>
      <c r="B2406" t="s">
        <v>529</v>
      </c>
      <c r="C2406" t="str">
        <f>IFERROR(VLOOKUP(B2406,Players!$A$2:$E$251,2,FALSE),"")</f>
        <v>Heinrich Klaasen</v>
      </c>
      <c r="D2406" t="str">
        <f>IFERROR(VLOOKUP(B2406,Players!$A$2:$E$251,3,FALSE),"")</f>
        <v>WK</v>
      </c>
      <c r="E2406" t="str">
        <f>IFERROR(VLOOKUP(B2406,Players!$A$2:$E$251,4,FALSE),"")</f>
        <v>SRH</v>
      </c>
      <c r="F2406">
        <f>IFERROR(VLOOKUP(B2406,Players!$A$2:$E$251,5,FALSE),"")</f>
        <v>0</v>
      </c>
      <c r="H2406" t="s">
        <v>885</v>
      </c>
    </row>
    <row r="2407" spans="1:8" x14ac:dyDescent="0.2">
      <c r="A2407" t="s">
        <v>793</v>
      </c>
      <c r="B2407" t="s">
        <v>531</v>
      </c>
      <c r="C2407" t="str">
        <f>IFERROR(VLOOKUP(B2407,Players!$A$2:$E$251,2,FALSE),"")</f>
        <v>Travis Head</v>
      </c>
      <c r="D2407" t="str">
        <f>IFERROR(VLOOKUP(B2407,Players!$A$2:$E$251,3,FALSE),"")</f>
        <v>BAT</v>
      </c>
      <c r="E2407" t="str">
        <f>IFERROR(VLOOKUP(B2407,Players!$A$2:$E$251,4,FALSE),"")</f>
        <v>SRH</v>
      </c>
      <c r="F2407">
        <f>IFERROR(VLOOKUP(B2407,Players!$A$2:$E$251,5,FALSE),"")</f>
        <v>0</v>
      </c>
      <c r="H2407" t="s">
        <v>885</v>
      </c>
    </row>
    <row r="2408" spans="1:8" x14ac:dyDescent="0.2">
      <c r="A2408" t="s">
        <v>793</v>
      </c>
      <c r="B2408" t="s">
        <v>533</v>
      </c>
      <c r="C2408" t="str">
        <f>IFERROR(VLOOKUP(B2408,Players!$A$2:$E$251,2,FALSE),"")</f>
        <v>Harshal Patel</v>
      </c>
      <c r="D2408" t="str">
        <f>IFERROR(VLOOKUP(B2408,Players!$A$2:$E$251,3,FALSE),"")</f>
        <v>AR</v>
      </c>
      <c r="E2408" t="str">
        <f>IFERROR(VLOOKUP(B2408,Players!$A$2:$E$251,4,FALSE),"")</f>
        <v>SRH</v>
      </c>
      <c r="F2408">
        <f>IFERROR(VLOOKUP(B2408,Players!$A$2:$E$251,5,FALSE),"")</f>
        <v>0</v>
      </c>
      <c r="H2408" t="s">
        <v>885</v>
      </c>
    </row>
    <row r="2409" spans="1:8" x14ac:dyDescent="0.2">
      <c r="A2409" t="s">
        <v>793</v>
      </c>
      <c r="B2409" t="s">
        <v>535</v>
      </c>
      <c r="C2409" t="str">
        <f>IFERROR(VLOOKUP(B2409,Players!$A$2:$E$251,2,FALSE),"")</f>
        <v>Kamindu Mendis</v>
      </c>
      <c r="D2409" t="str">
        <f>IFERROR(VLOOKUP(B2409,Players!$A$2:$E$251,3,FALSE),"")</f>
        <v>AR</v>
      </c>
      <c r="E2409" t="str">
        <f>IFERROR(VLOOKUP(B2409,Players!$A$2:$E$251,4,FALSE),"")</f>
        <v>SRH</v>
      </c>
      <c r="F2409">
        <f>IFERROR(VLOOKUP(B2409,Players!$A$2:$E$251,5,FALSE),"")</f>
        <v>0</v>
      </c>
      <c r="H2409" t="s">
        <v>885</v>
      </c>
    </row>
    <row r="2410" spans="1:8" x14ac:dyDescent="0.2">
      <c r="A2410" t="s">
        <v>793</v>
      </c>
      <c r="B2410" t="s">
        <v>537</v>
      </c>
      <c r="C2410" t="str">
        <f>IFERROR(VLOOKUP(B2410,Players!$A$2:$E$251,2,FALSE),"")</f>
        <v>Harsh Dubey</v>
      </c>
      <c r="D2410" t="str">
        <f>IFERROR(VLOOKUP(B2410,Players!$A$2:$E$251,3,FALSE),"")</f>
        <v>AR</v>
      </c>
      <c r="E2410" t="str">
        <f>IFERROR(VLOOKUP(B2410,Players!$A$2:$E$251,4,FALSE),"")</f>
        <v>SRH</v>
      </c>
      <c r="F2410">
        <f>IFERROR(VLOOKUP(B2410,Players!$A$2:$E$251,5,FALSE),"")</f>
        <v>0</v>
      </c>
      <c r="H2410" t="s">
        <v>885</v>
      </c>
    </row>
    <row r="2411" spans="1:8" x14ac:dyDescent="0.2">
      <c r="A2411" t="s">
        <v>793</v>
      </c>
      <c r="B2411" t="s">
        <v>539</v>
      </c>
      <c r="C2411" t="str">
        <f>IFERROR(VLOOKUP(B2411,Players!$A$2:$E$251,2,FALSE),"")</f>
        <v>Brydon Carse</v>
      </c>
      <c r="D2411" t="str">
        <f>IFERROR(VLOOKUP(B2411,Players!$A$2:$E$251,3,FALSE),"")</f>
        <v>AR</v>
      </c>
      <c r="E2411" t="str">
        <f>IFERROR(VLOOKUP(B2411,Players!$A$2:$E$251,4,FALSE),"")</f>
        <v>SRH</v>
      </c>
      <c r="F2411">
        <f>IFERROR(VLOOKUP(B2411,Players!$A$2:$E$251,5,FALSE),"")</f>
        <v>0</v>
      </c>
      <c r="H2411" t="s">
        <v>885</v>
      </c>
    </row>
    <row r="2412" spans="1:8" x14ac:dyDescent="0.2">
      <c r="A2412" t="s">
        <v>793</v>
      </c>
      <c r="B2412" t="s">
        <v>541</v>
      </c>
      <c r="C2412" t="str">
        <f>IFERROR(VLOOKUP(B2412,Players!$A$2:$E$251,2,FALSE),"")</f>
        <v>Shivang Kumar</v>
      </c>
      <c r="D2412" t="str">
        <f>IFERROR(VLOOKUP(B2412,Players!$A$2:$E$251,3,FALSE),"")</f>
        <v>AR</v>
      </c>
      <c r="E2412" t="str">
        <f>IFERROR(VLOOKUP(B2412,Players!$A$2:$E$251,4,FALSE),"")</f>
        <v>SRH</v>
      </c>
      <c r="F2412">
        <f>IFERROR(VLOOKUP(B2412,Players!$A$2:$E$251,5,FALSE),"")</f>
        <v>0</v>
      </c>
      <c r="H2412" t="s">
        <v>885</v>
      </c>
    </row>
    <row r="2413" spans="1:8" x14ac:dyDescent="0.2">
      <c r="A2413" t="s">
        <v>793</v>
      </c>
      <c r="B2413" t="s">
        <v>543</v>
      </c>
      <c r="C2413" t="str">
        <f>IFERROR(VLOOKUP(B2413,Players!$A$2:$E$251,2,FALSE),"")</f>
        <v>Krains Fuletra</v>
      </c>
      <c r="D2413" t="str">
        <f>IFERROR(VLOOKUP(B2413,Players!$A$2:$E$251,3,FALSE),"")</f>
        <v>AR</v>
      </c>
      <c r="E2413" t="str">
        <f>IFERROR(VLOOKUP(B2413,Players!$A$2:$E$251,4,FALSE),"")</f>
        <v>SRH</v>
      </c>
      <c r="F2413">
        <f>IFERROR(VLOOKUP(B2413,Players!$A$2:$E$251,5,FALSE),"")</f>
        <v>0</v>
      </c>
      <c r="H2413" t="s">
        <v>885</v>
      </c>
    </row>
    <row r="2414" spans="1:8" x14ac:dyDescent="0.2">
      <c r="A2414" t="s">
        <v>793</v>
      </c>
      <c r="B2414" t="s">
        <v>545</v>
      </c>
      <c r="C2414" t="str">
        <f>IFERROR(VLOOKUP(B2414,Players!$A$2:$E$251,2,FALSE),"")</f>
        <v>Liam Livingstone</v>
      </c>
      <c r="D2414" t="str">
        <f>IFERROR(VLOOKUP(B2414,Players!$A$2:$E$251,3,FALSE),"")</f>
        <v>AR</v>
      </c>
      <c r="E2414" t="str">
        <f>IFERROR(VLOOKUP(B2414,Players!$A$2:$E$251,4,FALSE),"")</f>
        <v>SRH</v>
      </c>
      <c r="F2414">
        <f>IFERROR(VLOOKUP(B2414,Players!$A$2:$E$251,5,FALSE),"")</f>
        <v>0</v>
      </c>
      <c r="H2414" t="s">
        <v>885</v>
      </c>
    </row>
    <row r="2415" spans="1:8" x14ac:dyDescent="0.2">
      <c r="A2415" t="s">
        <v>793</v>
      </c>
      <c r="B2415" t="s">
        <v>547</v>
      </c>
      <c r="C2415" t="str">
        <f>IFERROR(VLOOKUP(B2415,Players!$A$2:$E$251,2,FALSE),"")</f>
        <v>David Payne</v>
      </c>
      <c r="D2415" t="str">
        <f>IFERROR(VLOOKUP(B2415,Players!$A$2:$E$251,3,FALSE),"")</f>
        <v>AR</v>
      </c>
      <c r="E2415" t="str">
        <f>IFERROR(VLOOKUP(B2415,Players!$A$2:$E$251,4,FALSE),"")</f>
        <v>SRH</v>
      </c>
      <c r="F2415">
        <f>IFERROR(VLOOKUP(B2415,Players!$A$2:$E$251,5,FALSE),"")</f>
        <v>0</v>
      </c>
      <c r="H2415" t="s">
        <v>885</v>
      </c>
    </row>
    <row r="2416" spans="1:8" x14ac:dyDescent="0.2">
      <c r="A2416" t="s">
        <v>793</v>
      </c>
      <c r="B2416" t="s">
        <v>549</v>
      </c>
      <c r="C2416" t="str">
        <f>IFERROR(VLOOKUP(B2416,Players!$A$2:$E$251,2,FALSE),"")</f>
        <v>Abhishek Sharma</v>
      </c>
      <c r="D2416" t="str">
        <f>IFERROR(VLOOKUP(B2416,Players!$A$2:$E$251,3,FALSE),"")</f>
        <v>AR</v>
      </c>
      <c r="E2416" t="str">
        <f>IFERROR(VLOOKUP(B2416,Players!$A$2:$E$251,4,FALSE),"")</f>
        <v>SRH</v>
      </c>
      <c r="F2416">
        <f>IFERROR(VLOOKUP(B2416,Players!$A$2:$E$251,5,FALSE),"")</f>
        <v>0</v>
      </c>
      <c r="H2416" t="s">
        <v>885</v>
      </c>
    </row>
    <row r="2417" spans="1:8" x14ac:dyDescent="0.2">
      <c r="A2417" t="s">
        <v>793</v>
      </c>
      <c r="B2417" t="s">
        <v>551</v>
      </c>
      <c r="C2417" t="str">
        <f>IFERROR(VLOOKUP(B2417,Players!$A$2:$E$251,2,FALSE),"")</f>
        <v>Nitish Kumar Reddy</v>
      </c>
      <c r="D2417" t="str">
        <f>IFERROR(VLOOKUP(B2417,Players!$A$2:$E$251,3,FALSE),"")</f>
        <v>AR</v>
      </c>
      <c r="E2417" t="str">
        <f>IFERROR(VLOOKUP(B2417,Players!$A$2:$E$251,4,FALSE),"")</f>
        <v>SRH</v>
      </c>
      <c r="F2417">
        <f>IFERROR(VLOOKUP(B2417,Players!$A$2:$E$251,5,FALSE),"")</f>
        <v>0</v>
      </c>
      <c r="H2417" t="s">
        <v>885</v>
      </c>
    </row>
    <row r="2418" spans="1:8" x14ac:dyDescent="0.2">
      <c r="A2418" t="s">
        <v>793</v>
      </c>
      <c r="B2418" t="s">
        <v>553</v>
      </c>
      <c r="C2418" t="str">
        <f>IFERROR(VLOOKUP(B2418,Players!$A$2:$E$251,2,FALSE),"")</f>
        <v>Pat Cummins</v>
      </c>
      <c r="D2418" t="str">
        <f>IFERROR(VLOOKUP(B2418,Players!$A$2:$E$251,3,FALSE),"")</f>
        <v>BWL</v>
      </c>
      <c r="E2418" t="str">
        <f>IFERROR(VLOOKUP(B2418,Players!$A$2:$E$251,4,FALSE),"")</f>
        <v>SRH</v>
      </c>
      <c r="F2418">
        <f>IFERROR(VLOOKUP(B2418,Players!$A$2:$E$251,5,FALSE),"")</f>
        <v>0</v>
      </c>
      <c r="H2418" t="s">
        <v>885</v>
      </c>
    </row>
    <row r="2419" spans="1:8" x14ac:dyDescent="0.2">
      <c r="A2419" t="s">
        <v>793</v>
      </c>
      <c r="B2419" t="s">
        <v>555</v>
      </c>
      <c r="C2419" t="str">
        <f>IFERROR(VLOOKUP(B2419,Players!$A$2:$E$251,2,FALSE),"")</f>
        <v>Zeeshan Ansari</v>
      </c>
      <c r="D2419" t="str">
        <f>IFERROR(VLOOKUP(B2419,Players!$A$2:$E$251,3,FALSE),"")</f>
        <v>BWL</v>
      </c>
      <c r="E2419" t="str">
        <f>IFERROR(VLOOKUP(B2419,Players!$A$2:$E$251,4,FALSE),"")</f>
        <v>SRH</v>
      </c>
      <c r="F2419">
        <f>IFERROR(VLOOKUP(B2419,Players!$A$2:$E$251,5,FALSE),"")</f>
        <v>0</v>
      </c>
      <c r="H2419" t="s">
        <v>885</v>
      </c>
    </row>
    <row r="2420" spans="1:8" x14ac:dyDescent="0.2">
      <c r="A2420" t="s">
        <v>793</v>
      </c>
      <c r="B2420" t="s">
        <v>557</v>
      </c>
      <c r="C2420" t="str">
        <f>IFERROR(VLOOKUP(B2420,Players!$A$2:$E$251,2,FALSE),"")</f>
        <v>Jaydev Unadkat</v>
      </c>
      <c r="D2420" t="str">
        <f>IFERROR(VLOOKUP(B2420,Players!$A$2:$E$251,3,FALSE),"")</f>
        <v>BWL</v>
      </c>
      <c r="E2420" t="str">
        <f>IFERROR(VLOOKUP(B2420,Players!$A$2:$E$251,4,FALSE),"")</f>
        <v>SRH</v>
      </c>
      <c r="F2420">
        <f>IFERROR(VLOOKUP(B2420,Players!$A$2:$E$251,5,FALSE),"")</f>
        <v>0</v>
      </c>
      <c r="H2420" t="s">
        <v>885</v>
      </c>
    </row>
    <row r="2421" spans="1:8" x14ac:dyDescent="0.2">
      <c r="A2421" t="s">
        <v>793</v>
      </c>
      <c r="B2421" t="s">
        <v>559</v>
      </c>
      <c r="C2421" t="str">
        <f>IFERROR(VLOOKUP(B2421,Players!$A$2:$E$251,2,FALSE),"")</f>
        <v>Eshan Malinga</v>
      </c>
      <c r="D2421" t="str">
        <f>IFERROR(VLOOKUP(B2421,Players!$A$2:$E$251,3,FALSE),"")</f>
        <v>BWL</v>
      </c>
      <c r="E2421" t="str">
        <f>IFERROR(VLOOKUP(B2421,Players!$A$2:$E$251,4,FALSE),"")</f>
        <v>SRH</v>
      </c>
      <c r="F2421">
        <f>IFERROR(VLOOKUP(B2421,Players!$A$2:$E$251,5,FALSE),"")</f>
        <v>0</v>
      </c>
      <c r="H2421" t="s">
        <v>885</v>
      </c>
    </row>
    <row r="2422" spans="1:8" x14ac:dyDescent="0.2">
      <c r="A2422" t="s">
        <v>793</v>
      </c>
      <c r="B2422" t="s">
        <v>561</v>
      </c>
      <c r="C2422" t="str">
        <f>IFERROR(VLOOKUP(B2422,Players!$A$2:$E$251,2,FALSE),"")</f>
        <v>Sakib Hussain</v>
      </c>
      <c r="D2422" t="str">
        <f>IFERROR(VLOOKUP(B2422,Players!$A$2:$E$251,3,FALSE),"")</f>
        <v>BWL</v>
      </c>
      <c r="E2422" t="str">
        <f>IFERROR(VLOOKUP(B2422,Players!$A$2:$E$251,4,FALSE),"")</f>
        <v>SRH</v>
      </c>
      <c r="F2422">
        <f>IFERROR(VLOOKUP(B2422,Players!$A$2:$E$251,5,FALSE),"")</f>
        <v>0</v>
      </c>
      <c r="H2422" t="s">
        <v>885</v>
      </c>
    </row>
    <row r="2423" spans="1:8" x14ac:dyDescent="0.2">
      <c r="A2423" t="s">
        <v>793</v>
      </c>
      <c r="B2423" t="s">
        <v>563</v>
      </c>
      <c r="C2423" t="str">
        <f>IFERROR(VLOOKUP(B2423,Players!$A$2:$E$251,2,FALSE),"")</f>
        <v>Onkar Tarmale</v>
      </c>
      <c r="D2423" t="str">
        <f>IFERROR(VLOOKUP(B2423,Players!$A$2:$E$251,3,FALSE),"")</f>
        <v>BWL</v>
      </c>
      <c r="E2423" t="str">
        <f>IFERROR(VLOOKUP(B2423,Players!$A$2:$E$251,4,FALSE),"")</f>
        <v>SRH</v>
      </c>
      <c r="F2423">
        <f>IFERROR(VLOOKUP(B2423,Players!$A$2:$E$251,5,FALSE),"")</f>
        <v>0</v>
      </c>
      <c r="H2423" t="s">
        <v>885</v>
      </c>
    </row>
    <row r="2424" spans="1:8" x14ac:dyDescent="0.2">
      <c r="A2424" t="s">
        <v>793</v>
      </c>
      <c r="B2424" t="s">
        <v>565</v>
      </c>
      <c r="C2424" t="str">
        <f>IFERROR(VLOOKUP(B2424,Players!$A$2:$E$251,2,FALSE),"")</f>
        <v>Amit Kumar</v>
      </c>
      <c r="D2424" t="str">
        <f>IFERROR(VLOOKUP(B2424,Players!$A$2:$E$251,3,FALSE),"")</f>
        <v>BWL</v>
      </c>
      <c r="E2424" t="str">
        <f>IFERROR(VLOOKUP(B2424,Players!$A$2:$E$251,4,FALSE),"")</f>
        <v>SRH</v>
      </c>
      <c r="F2424">
        <f>IFERROR(VLOOKUP(B2424,Players!$A$2:$E$251,5,FALSE),"")</f>
        <v>0</v>
      </c>
      <c r="H2424" t="s">
        <v>885</v>
      </c>
    </row>
    <row r="2425" spans="1:8" x14ac:dyDescent="0.2">
      <c r="A2425" t="s">
        <v>793</v>
      </c>
      <c r="B2425" t="s">
        <v>567</v>
      </c>
      <c r="C2425" t="str">
        <f>IFERROR(VLOOKUP(B2425,Players!$A$2:$E$251,2,FALSE),"")</f>
        <v>Praful Hinge</v>
      </c>
      <c r="D2425" t="str">
        <f>IFERROR(VLOOKUP(B2425,Players!$A$2:$E$251,3,FALSE),"")</f>
        <v>BWL</v>
      </c>
      <c r="E2425" t="str">
        <f>IFERROR(VLOOKUP(B2425,Players!$A$2:$E$251,4,FALSE),"")</f>
        <v>SRH</v>
      </c>
      <c r="F2425">
        <f>IFERROR(VLOOKUP(B2425,Players!$A$2:$E$251,5,FALSE),"")</f>
        <v>0</v>
      </c>
      <c r="H2425" t="s">
        <v>885</v>
      </c>
    </row>
    <row r="2426" spans="1:8" x14ac:dyDescent="0.2">
      <c r="A2426" t="s">
        <v>793</v>
      </c>
      <c r="B2426" t="s">
        <v>569</v>
      </c>
      <c r="C2426" t="str">
        <f>IFERROR(VLOOKUP(B2426,Players!$A$2:$E$251,2,FALSE),"")</f>
        <v>Shivam Mavi</v>
      </c>
      <c r="D2426" t="str">
        <f>IFERROR(VLOOKUP(B2426,Players!$A$2:$E$251,3,FALSE),"")</f>
        <v>BWL</v>
      </c>
      <c r="E2426" t="str">
        <f>IFERROR(VLOOKUP(B2426,Players!$A$2:$E$251,4,FALSE),"")</f>
        <v>SRH</v>
      </c>
      <c r="F2426">
        <f>IFERROR(VLOOKUP(B2426,Players!$A$2:$E$251,5,FALSE),"")</f>
        <v>0</v>
      </c>
      <c r="H2426" t="s">
        <v>885</v>
      </c>
    </row>
    <row r="2427" spans="1:8" x14ac:dyDescent="0.2">
      <c r="A2427" t="s">
        <v>793</v>
      </c>
      <c r="B2427" t="s">
        <v>363</v>
      </c>
      <c r="C2427" t="str">
        <f>IFERROR(VLOOKUP(B2427,Players!$A$2:$E$251,2,FALSE),"")</f>
        <v>Shreyas Iyer</v>
      </c>
      <c r="D2427" t="str">
        <f>IFERROR(VLOOKUP(B2427,Players!$A$2:$E$251,3,FALSE),"")</f>
        <v>BAT</v>
      </c>
      <c r="E2427" t="str">
        <f>IFERROR(VLOOKUP(B2427,Players!$A$2:$E$251,4,FALSE),"")</f>
        <v>PBKS</v>
      </c>
      <c r="F2427">
        <f>IFERROR(VLOOKUP(B2427,Players!$A$2:$E$251,5,FALSE),"")</f>
        <v>0</v>
      </c>
      <c r="H2427" t="s">
        <v>890</v>
      </c>
    </row>
    <row r="2428" spans="1:8" x14ac:dyDescent="0.2">
      <c r="A2428" t="s">
        <v>793</v>
      </c>
      <c r="B2428" t="s">
        <v>367</v>
      </c>
      <c r="C2428" t="str">
        <f>IFERROR(VLOOKUP(B2428,Players!$A$2:$E$251,2,FALSE),"")</f>
        <v>Nehal Wadhera</v>
      </c>
      <c r="D2428" t="str">
        <f>IFERROR(VLOOKUP(B2428,Players!$A$2:$E$251,3,FALSE),"")</f>
        <v>BAT</v>
      </c>
      <c r="E2428" t="str">
        <f>IFERROR(VLOOKUP(B2428,Players!$A$2:$E$251,4,FALSE),"")</f>
        <v>PBKS</v>
      </c>
      <c r="F2428">
        <f>IFERROR(VLOOKUP(B2428,Players!$A$2:$E$251,5,FALSE),"")</f>
        <v>0</v>
      </c>
      <c r="H2428" t="s">
        <v>890</v>
      </c>
    </row>
    <row r="2429" spans="1:8" x14ac:dyDescent="0.2">
      <c r="A2429" t="s">
        <v>793</v>
      </c>
      <c r="B2429" t="s">
        <v>369</v>
      </c>
      <c r="C2429" t="str">
        <f>IFERROR(VLOOKUP(B2429,Players!$A$2:$E$251,2,FALSE),"")</f>
        <v>Vishnu Vinod</v>
      </c>
      <c r="D2429" t="str">
        <f>IFERROR(VLOOKUP(B2429,Players!$A$2:$E$251,3,FALSE),"")</f>
        <v>WK</v>
      </c>
      <c r="E2429" t="str">
        <f>IFERROR(VLOOKUP(B2429,Players!$A$2:$E$251,4,FALSE),"")</f>
        <v>PBKS</v>
      </c>
      <c r="F2429">
        <f>IFERROR(VLOOKUP(B2429,Players!$A$2:$E$251,5,FALSE),"")</f>
        <v>0</v>
      </c>
      <c r="H2429" t="s">
        <v>890</v>
      </c>
    </row>
    <row r="2430" spans="1:8" x14ac:dyDescent="0.2">
      <c r="A2430" t="s">
        <v>793</v>
      </c>
      <c r="B2430" t="s">
        <v>371</v>
      </c>
      <c r="C2430" t="str">
        <f>IFERROR(VLOOKUP(B2430,Players!$A$2:$E$251,2,FALSE),"")</f>
        <v>Harnoor Pannu</v>
      </c>
      <c r="D2430" t="str">
        <f>IFERROR(VLOOKUP(B2430,Players!$A$2:$E$251,3,FALSE),"")</f>
        <v>BAT</v>
      </c>
      <c r="E2430" t="str">
        <f>IFERROR(VLOOKUP(B2430,Players!$A$2:$E$251,4,FALSE),"")</f>
        <v>PBKS</v>
      </c>
      <c r="F2430">
        <f>IFERROR(VLOOKUP(B2430,Players!$A$2:$E$251,5,FALSE),"")</f>
        <v>0</v>
      </c>
      <c r="H2430" t="s">
        <v>890</v>
      </c>
    </row>
    <row r="2431" spans="1:8" x14ac:dyDescent="0.2">
      <c r="A2431" t="s">
        <v>793</v>
      </c>
      <c r="B2431" t="s">
        <v>373</v>
      </c>
      <c r="C2431" t="str">
        <f>IFERROR(VLOOKUP(B2431,Players!$A$2:$E$251,2,FALSE),"")</f>
        <v>Pyla Avinash</v>
      </c>
      <c r="D2431" t="str">
        <f>IFERROR(VLOOKUP(B2431,Players!$A$2:$E$251,3,FALSE),"")</f>
        <v>BAT</v>
      </c>
      <c r="E2431" t="str">
        <f>IFERROR(VLOOKUP(B2431,Players!$A$2:$E$251,4,FALSE),"")</f>
        <v>PBKS</v>
      </c>
      <c r="F2431">
        <f>IFERROR(VLOOKUP(B2431,Players!$A$2:$E$251,5,FALSE),"")</f>
        <v>0</v>
      </c>
      <c r="H2431" t="s">
        <v>890</v>
      </c>
    </row>
    <row r="2432" spans="1:8" x14ac:dyDescent="0.2">
      <c r="A2432" t="s">
        <v>793</v>
      </c>
      <c r="B2432" t="s">
        <v>375</v>
      </c>
      <c r="C2432" t="str">
        <f>IFERROR(VLOOKUP(B2432,Players!$A$2:$E$251,2,FALSE),"")</f>
        <v>Prabhsimran Singh</v>
      </c>
      <c r="D2432" t="str">
        <f>IFERROR(VLOOKUP(B2432,Players!$A$2:$E$251,3,FALSE),"")</f>
        <v>WK</v>
      </c>
      <c r="E2432" t="str">
        <f>IFERROR(VLOOKUP(B2432,Players!$A$2:$E$251,4,FALSE),"")</f>
        <v>PBKS</v>
      </c>
      <c r="F2432">
        <f>IFERROR(VLOOKUP(B2432,Players!$A$2:$E$251,5,FALSE),"")</f>
        <v>0</v>
      </c>
      <c r="H2432" t="s">
        <v>890</v>
      </c>
    </row>
    <row r="2433" spans="1:8" x14ac:dyDescent="0.2">
      <c r="A2433" t="s">
        <v>793</v>
      </c>
      <c r="B2433" t="s">
        <v>377</v>
      </c>
      <c r="C2433" t="str">
        <f>IFERROR(VLOOKUP(B2433,Players!$A$2:$E$251,2,FALSE),"")</f>
        <v>Shashank Singh</v>
      </c>
      <c r="D2433" t="str">
        <f>IFERROR(VLOOKUP(B2433,Players!$A$2:$E$251,3,FALSE),"")</f>
        <v>BAT</v>
      </c>
      <c r="E2433" t="str">
        <f>IFERROR(VLOOKUP(B2433,Players!$A$2:$E$251,4,FALSE),"")</f>
        <v>PBKS</v>
      </c>
      <c r="F2433">
        <f>IFERROR(VLOOKUP(B2433,Players!$A$2:$E$251,5,FALSE),"")</f>
        <v>0</v>
      </c>
      <c r="H2433" t="s">
        <v>890</v>
      </c>
    </row>
    <row r="2434" spans="1:8" x14ac:dyDescent="0.2">
      <c r="A2434" t="s">
        <v>793</v>
      </c>
      <c r="B2434" t="s">
        <v>379</v>
      </c>
      <c r="C2434" t="str">
        <f>IFERROR(VLOOKUP(B2434,Players!$A$2:$E$251,2,FALSE),"")</f>
        <v>Marcus Stoinis</v>
      </c>
      <c r="D2434" t="str">
        <f>IFERROR(VLOOKUP(B2434,Players!$A$2:$E$251,3,FALSE),"")</f>
        <v>AR</v>
      </c>
      <c r="E2434" t="str">
        <f>IFERROR(VLOOKUP(B2434,Players!$A$2:$E$251,4,FALSE),"")</f>
        <v>PBKS</v>
      </c>
      <c r="F2434">
        <f>IFERROR(VLOOKUP(B2434,Players!$A$2:$E$251,5,FALSE),"")</f>
        <v>0</v>
      </c>
      <c r="H2434" t="s">
        <v>890</v>
      </c>
    </row>
    <row r="2435" spans="1:8" x14ac:dyDescent="0.2">
      <c r="A2435" t="s">
        <v>793</v>
      </c>
      <c r="B2435" t="s">
        <v>381</v>
      </c>
      <c r="C2435" t="str">
        <f>IFERROR(VLOOKUP(B2435,Players!$A$2:$E$251,2,FALSE),"")</f>
        <v>Harpreet Brar</v>
      </c>
      <c r="D2435" t="str">
        <f>IFERROR(VLOOKUP(B2435,Players!$A$2:$E$251,3,FALSE),"")</f>
        <v>AR</v>
      </c>
      <c r="E2435" t="str">
        <f>IFERROR(VLOOKUP(B2435,Players!$A$2:$E$251,4,FALSE),"")</f>
        <v>PBKS</v>
      </c>
      <c r="F2435">
        <f>IFERROR(VLOOKUP(B2435,Players!$A$2:$E$251,5,FALSE),"")</f>
        <v>0</v>
      </c>
      <c r="H2435" t="s">
        <v>890</v>
      </c>
    </row>
    <row r="2436" spans="1:8" x14ac:dyDescent="0.2">
      <c r="A2436" t="s">
        <v>793</v>
      </c>
      <c r="B2436" t="s">
        <v>383</v>
      </c>
      <c r="C2436" t="str">
        <f>IFERROR(VLOOKUP(B2436,Players!$A$2:$E$251,2,FALSE),"")</f>
        <v>Marco Jansen</v>
      </c>
      <c r="D2436" t="str">
        <f>IFERROR(VLOOKUP(B2436,Players!$A$2:$E$251,3,FALSE),"")</f>
        <v>AR</v>
      </c>
      <c r="E2436" t="str">
        <f>IFERROR(VLOOKUP(B2436,Players!$A$2:$E$251,4,FALSE),"")</f>
        <v>PBKS</v>
      </c>
      <c r="F2436">
        <f>IFERROR(VLOOKUP(B2436,Players!$A$2:$E$251,5,FALSE),"")</f>
        <v>0</v>
      </c>
      <c r="H2436" t="s">
        <v>890</v>
      </c>
    </row>
    <row r="2437" spans="1:8" x14ac:dyDescent="0.2">
      <c r="A2437" t="s">
        <v>793</v>
      </c>
      <c r="B2437" t="s">
        <v>385</v>
      </c>
      <c r="C2437" t="str">
        <f>IFERROR(VLOOKUP(B2437,Players!$A$2:$E$251,2,FALSE),"")</f>
        <v>Azmatullah Omarzai</v>
      </c>
      <c r="D2437" t="str">
        <f>IFERROR(VLOOKUP(B2437,Players!$A$2:$E$251,3,FALSE),"")</f>
        <v>AR</v>
      </c>
      <c r="E2437" t="str">
        <f>IFERROR(VLOOKUP(B2437,Players!$A$2:$E$251,4,FALSE),"")</f>
        <v>PBKS</v>
      </c>
      <c r="F2437">
        <f>IFERROR(VLOOKUP(B2437,Players!$A$2:$E$251,5,FALSE),"")</f>
        <v>0</v>
      </c>
      <c r="H2437" t="s">
        <v>890</v>
      </c>
    </row>
    <row r="2438" spans="1:8" x14ac:dyDescent="0.2">
      <c r="A2438" t="s">
        <v>793</v>
      </c>
      <c r="B2438" t="s">
        <v>387</v>
      </c>
      <c r="C2438" t="str">
        <f>IFERROR(VLOOKUP(B2438,Players!$A$2:$E$251,2,FALSE),"")</f>
        <v>Priyansh Arya</v>
      </c>
      <c r="D2438" t="str">
        <f>IFERROR(VLOOKUP(B2438,Players!$A$2:$E$251,3,FALSE),"")</f>
        <v>AR</v>
      </c>
      <c r="E2438" t="str">
        <f>IFERROR(VLOOKUP(B2438,Players!$A$2:$E$251,4,FALSE),"")</f>
        <v>PBKS</v>
      </c>
      <c r="F2438">
        <f>IFERROR(VLOOKUP(B2438,Players!$A$2:$E$251,5,FALSE),"")</f>
        <v>0</v>
      </c>
      <c r="H2438" t="s">
        <v>890</v>
      </c>
    </row>
    <row r="2439" spans="1:8" x14ac:dyDescent="0.2">
      <c r="A2439" t="s">
        <v>793</v>
      </c>
      <c r="B2439" t="s">
        <v>389</v>
      </c>
      <c r="C2439" t="str">
        <f>IFERROR(VLOOKUP(B2439,Players!$A$2:$E$251,2,FALSE),"")</f>
        <v>Musheer Khan</v>
      </c>
      <c r="D2439" t="str">
        <f>IFERROR(VLOOKUP(B2439,Players!$A$2:$E$251,3,FALSE),"")</f>
        <v>AR</v>
      </c>
      <c r="E2439" t="str">
        <f>IFERROR(VLOOKUP(B2439,Players!$A$2:$E$251,4,FALSE),"")</f>
        <v>PBKS</v>
      </c>
      <c r="F2439">
        <f>IFERROR(VLOOKUP(B2439,Players!$A$2:$E$251,5,FALSE),"")</f>
        <v>0</v>
      </c>
      <c r="H2439" t="s">
        <v>890</v>
      </c>
    </row>
    <row r="2440" spans="1:8" x14ac:dyDescent="0.2">
      <c r="A2440" t="s">
        <v>793</v>
      </c>
      <c r="B2440" t="s">
        <v>391</v>
      </c>
      <c r="C2440" t="str">
        <f>IFERROR(VLOOKUP(B2440,Players!$A$2:$E$251,2,FALSE),"")</f>
        <v>Suryansh Shedge</v>
      </c>
      <c r="D2440" t="str">
        <f>IFERROR(VLOOKUP(B2440,Players!$A$2:$E$251,3,FALSE),"")</f>
        <v>AR</v>
      </c>
      <c r="E2440" t="str">
        <f>IFERROR(VLOOKUP(B2440,Players!$A$2:$E$251,4,FALSE),"")</f>
        <v>PBKS</v>
      </c>
      <c r="F2440">
        <f>IFERROR(VLOOKUP(B2440,Players!$A$2:$E$251,5,FALSE),"")</f>
        <v>0</v>
      </c>
      <c r="H2440" t="s">
        <v>890</v>
      </c>
    </row>
    <row r="2441" spans="1:8" x14ac:dyDescent="0.2">
      <c r="A2441" t="s">
        <v>793</v>
      </c>
      <c r="B2441" t="s">
        <v>393</v>
      </c>
      <c r="C2441" t="str">
        <f>IFERROR(VLOOKUP(B2441,Players!$A$2:$E$251,2,FALSE),"")</f>
        <v>Mitch Owen</v>
      </c>
      <c r="D2441" t="str">
        <f>IFERROR(VLOOKUP(B2441,Players!$A$2:$E$251,3,FALSE),"")</f>
        <v>AR</v>
      </c>
      <c r="E2441" t="str">
        <f>IFERROR(VLOOKUP(B2441,Players!$A$2:$E$251,4,FALSE),"")</f>
        <v>PBKS</v>
      </c>
      <c r="F2441">
        <f>IFERROR(VLOOKUP(B2441,Players!$A$2:$E$251,5,FALSE),"")</f>
        <v>0</v>
      </c>
      <c r="H2441" t="s">
        <v>890</v>
      </c>
    </row>
    <row r="2442" spans="1:8" x14ac:dyDescent="0.2">
      <c r="A2442" t="s">
        <v>793</v>
      </c>
      <c r="B2442" t="s">
        <v>395</v>
      </c>
      <c r="C2442" t="str">
        <f>IFERROR(VLOOKUP(B2442,Players!$A$2:$E$251,2,FALSE),"")</f>
        <v>Cooper Connolly</v>
      </c>
      <c r="D2442" t="str">
        <f>IFERROR(VLOOKUP(B2442,Players!$A$2:$E$251,3,FALSE),"")</f>
        <v>AR</v>
      </c>
      <c r="E2442" t="str">
        <f>IFERROR(VLOOKUP(B2442,Players!$A$2:$E$251,4,FALSE),"")</f>
        <v>PBKS</v>
      </c>
      <c r="F2442">
        <f>IFERROR(VLOOKUP(B2442,Players!$A$2:$E$251,5,FALSE),"")</f>
        <v>0</v>
      </c>
      <c r="H2442" t="s">
        <v>890</v>
      </c>
    </row>
    <row r="2443" spans="1:8" x14ac:dyDescent="0.2">
      <c r="A2443" t="s">
        <v>793</v>
      </c>
      <c r="B2443" t="s">
        <v>397</v>
      </c>
      <c r="C2443" t="str">
        <f>IFERROR(VLOOKUP(B2443,Players!$A$2:$E$251,2,FALSE),"")</f>
        <v>Ben Dwarshuis</v>
      </c>
      <c r="D2443" t="str">
        <f>IFERROR(VLOOKUP(B2443,Players!$A$2:$E$251,3,FALSE),"")</f>
        <v>AR</v>
      </c>
      <c r="E2443" t="str">
        <f>IFERROR(VLOOKUP(B2443,Players!$A$2:$E$251,4,FALSE),"")</f>
        <v>PBKS</v>
      </c>
      <c r="F2443">
        <f>IFERROR(VLOOKUP(B2443,Players!$A$2:$E$251,5,FALSE),"")</f>
        <v>0</v>
      </c>
      <c r="H2443" t="s">
        <v>890</v>
      </c>
    </row>
    <row r="2444" spans="1:8" x14ac:dyDescent="0.2">
      <c r="A2444" t="s">
        <v>793</v>
      </c>
      <c r="B2444" t="s">
        <v>399</v>
      </c>
      <c r="C2444" t="str">
        <f>IFERROR(VLOOKUP(B2444,Players!$A$2:$E$251,2,FALSE),"")</f>
        <v>Arshdeep Singh</v>
      </c>
      <c r="D2444" t="str">
        <f>IFERROR(VLOOKUP(B2444,Players!$A$2:$E$251,3,FALSE),"")</f>
        <v>BWL</v>
      </c>
      <c r="E2444" t="str">
        <f>IFERROR(VLOOKUP(B2444,Players!$A$2:$E$251,4,FALSE),"")</f>
        <v>PBKS</v>
      </c>
      <c r="F2444">
        <f>IFERROR(VLOOKUP(B2444,Players!$A$2:$E$251,5,FALSE),"")</f>
        <v>0</v>
      </c>
      <c r="H2444" t="s">
        <v>890</v>
      </c>
    </row>
    <row r="2445" spans="1:8" x14ac:dyDescent="0.2">
      <c r="A2445" t="s">
        <v>793</v>
      </c>
      <c r="B2445" t="s">
        <v>401</v>
      </c>
      <c r="C2445" t="str">
        <f>IFERROR(VLOOKUP(B2445,Players!$A$2:$E$251,2,FALSE),"")</f>
        <v>Yuzvendra Chahal</v>
      </c>
      <c r="D2445" t="str">
        <f>IFERROR(VLOOKUP(B2445,Players!$A$2:$E$251,3,FALSE),"")</f>
        <v>BWL</v>
      </c>
      <c r="E2445" t="str">
        <f>IFERROR(VLOOKUP(B2445,Players!$A$2:$E$251,4,FALSE),"")</f>
        <v>PBKS</v>
      </c>
      <c r="F2445">
        <f>IFERROR(VLOOKUP(B2445,Players!$A$2:$E$251,5,FALSE),"")</f>
        <v>0</v>
      </c>
      <c r="H2445" t="s">
        <v>890</v>
      </c>
    </row>
    <row r="2446" spans="1:8" x14ac:dyDescent="0.2">
      <c r="A2446" t="s">
        <v>793</v>
      </c>
      <c r="B2446" t="s">
        <v>403</v>
      </c>
      <c r="C2446" t="str">
        <f>IFERROR(VLOOKUP(B2446,Players!$A$2:$E$251,2,FALSE),"")</f>
        <v>Vyshak Vijaykumar</v>
      </c>
      <c r="D2446" t="str">
        <f>IFERROR(VLOOKUP(B2446,Players!$A$2:$E$251,3,FALSE),"")</f>
        <v>BWL</v>
      </c>
      <c r="E2446" t="str">
        <f>IFERROR(VLOOKUP(B2446,Players!$A$2:$E$251,4,FALSE),"")</f>
        <v>PBKS</v>
      </c>
      <c r="F2446">
        <f>IFERROR(VLOOKUP(B2446,Players!$A$2:$E$251,5,FALSE),"")</f>
        <v>0</v>
      </c>
      <c r="H2446" t="s">
        <v>890</v>
      </c>
    </row>
    <row r="2447" spans="1:8" x14ac:dyDescent="0.2">
      <c r="A2447" t="s">
        <v>793</v>
      </c>
      <c r="B2447" t="s">
        <v>405</v>
      </c>
      <c r="C2447" t="str">
        <f>IFERROR(VLOOKUP(B2447,Players!$A$2:$E$251,2,FALSE),"")</f>
        <v>Yash Thakur</v>
      </c>
      <c r="D2447" t="str">
        <f>IFERROR(VLOOKUP(B2447,Players!$A$2:$E$251,3,FALSE),"")</f>
        <v>BWL</v>
      </c>
      <c r="E2447" t="str">
        <f>IFERROR(VLOOKUP(B2447,Players!$A$2:$E$251,4,FALSE),"")</f>
        <v>PBKS</v>
      </c>
      <c r="F2447">
        <f>IFERROR(VLOOKUP(B2447,Players!$A$2:$E$251,5,FALSE),"")</f>
        <v>0</v>
      </c>
      <c r="H2447" t="s">
        <v>890</v>
      </c>
    </row>
    <row r="2448" spans="1:8" x14ac:dyDescent="0.2">
      <c r="A2448" t="s">
        <v>793</v>
      </c>
      <c r="B2448" t="s">
        <v>407</v>
      </c>
      <c r="C2448" t="str">
        <f>IFERROR(VLOOKUP(B2448,Players!$A$2:$E$251,2,FALSE),"")</f>
        <v>Xavier Bartlett</v>
      </c>
      <c r="D2448" t="str">
        <f>IFERROR(VLOOKUP(B2448,Players!$A$2:$E$251,3,FALSE),"")</f>
        <v>BWL</v>
      </c>
      <c r="E2448" t="str">
        <f>IFERROR(VLOOKUP(B2448,Players!$A$2:$E$251,4,FALSE),"")</f>
        <v>PBKS</v>
      </c>
      <c r="F2448">
        <f>IFERROR(VLOOKUP(B2448,Players!$A$2:$E$251,5,FALSE),"")</f>
        <v>0</v>
      </c>
      <c r="H2448" t="s">
        <v>890</v>
      </c>
    </row>
    <row r="2449" spans="1:8" x14ac:dyDescent="0.2">
      <c r="A2449" t="s">
        <v>793</v>
      </c>
      <c r="B2449" t="s">
        <v>409</v>
      </c>
      <c r="C2449" t="str">
        <f>IFERROR(VLOOKUP(B2449,Players!$A$2:$E$251,2,FALSE),"")</f>
        <v>Pravin Dubey</v>
      </c>
      <c r="D2449" t="str">
        <f>IFERROR(VLOOKUP(B2449,Players!$A$2:$E$251,3,FALSE),"")</f>
        <v>BWL</v>
      </c>
      <c r="E2449" t="str">
        <f>IFERROR(VLOOKUP(B2449,Players!$A$2:$E$251,4,FALSE),"")</f>
        <v>PBKS</v>
      </c>
      <c r="F2449">
        <f>IFERROR(VLOOKUP(B2449,Players!$A$2:$E$251,5,FALSE),"")</f>
        <v>0</v>
      </c>
      <c r="H2449" t="s">
        <v>890</v>
      </c>
    </row>
    <row r="2450" spans="1:8" x14ac:dyDescent="0.2">
      <c r="A2450" t="s">
        <v>793</v>
      </c>
      <c r="B2450" t="s">
        <v>411</v>
      </c>
      <c r="C2450" t="str">
        <f>IFERROR(VLOOKUP(B2450,Players!$A$2:$E$251,2,FALSE),"")</f>
        <v>Vishal Nishad</v>
      </c>
      <c r="D2450" t="str">
        <f>IFERROR(VLOOKUP(B2450,Players!$A$2:$E$251,3,FALSE),"")</f>
        <v>BWL</v>
      </c>
      <c r="E2450" t="str">
        <f>IFERROR(VLOOKUP(B2450,Players!$A$2:$E$251,4,FALSE),"")</f>
        <v>PBKS</v>
      </c>
      <c r="F2450">
        <f>IFERROR(VLOOKUP(B2450,Players!$A$2:$E$251,5,FALSE),"")</f>
        <v>0</v>
      </c>
      <c r="H2450" t="s">
        <v>890</v>
      </c>
    </row>
    <row r="2451" spans="1:8" x14ac:dyDescent="0.2">
      <c r="A2451" t="s">
        <v>793</v>
      </c>
      <c r="B2451" t="s">
        <v>413</v>
      </c>
      <c r="C2451" t="str">
        <f>IFERROR(VLOOKUP(B2451,Players!$A$2:$E$251,2,FALSE),"")</f>
        <v>Lockie Ferguson</v>
      </c>
      <c r="D2451" t="str">
        <f>IFERROR(VLOOKUP(B2451,Players!$A$2:$E$251,3,FALSE),"")</f>
        <v>BWL</v>
      </c>
      <c r="E2451" t="str">
        <f>IFERROR(VLOOKUP(B2451,Players!$A$2:$E$251,4,FALSE),"")</f>
        <v>PBKS</v>
      </c>
      <c r="F2451">
        <f>IFERROR(VLOOKUP(B2451,Players!$A$2:$E$251,5,FALSE),"")</f>
        <v>0</v>
      </c>
      <c r="H2451" t="s">
        <v>890</v>
      </c>
    </row>
    <row r="2452" spans="1:8" x14ac:dyDescent="0.2">
      <c r="A2452" t="s">
        <v>797</v>
      </c>
      <c r="B2452" t="s">
        <v>259</v>
      </c>
      <c r="C2452" t="str">
        <f>IFERROR(VLOOKUP(B2452,Players!$A$2:$E$251,2,FALSE),"")</f>
        <v>Rishabh Pant</v>
      </c>
      <c r="D2452" t="str">
        <f>IFERROR(VLOOKUP(B2452,Players!$A$2:$E$251,3,FALSE),"")</f>
        <v>WK</v>
      </c>
      <c r="E2452" t="str">
        <f>IFERROR(VLOOKUP(B2452,Players!$A$2:$E$251,4,FALSE),"")</f>
        <v>LSG</v>
      </c>
      <c r="F2452">
        <f>IFERROR(VLOOKUP(B2452,Players!$A$2:$E$251,5,FALSE),"")</f>
        <v>0</v>
      </c>
      <c r="H2452" t="s">
        <v>892</v>
      </c>
    </row>
    <row r="2453" spans="1:8" x14ac:dyDescent="0.2">
      <c r="A2453" t="s">
        <v>797</v>
      </c>
      <c r="B2453" t="s">
        <v>263</v>
      </c>
      <c r="C2453" t="str">
        <f>IFERROR(VLOOKUP(B2453,Players!$A$2:$E$251,2,FALSE),"")</f>
        <v>Aiden Markram</v>
      </c>
      <c r="D2453" t="str">
        <f>IFERROR(VLOOKUP(B2453,Players!$A$2:$E$251,3,FALSE),"")</f>
        <v>BAT</v>
      </c>
      <c r="E2453" t="str">
        <f>IFERROR(VLOOKUP(B2453,Players!$A$2:$E$251,4,FALSE),"")</f>
        <v>LSG</v>
      </c>
      <c r="F2453">
        <f>IFERROR(VLOOKUP(B2453,Players!$A$2:$E$251,5,FALSE),"")</f>
        <v>0</v>
      </c>
      <c r="H2453" t="s">
        <v>892</v>
      </c>
    </row>
    <row r="2454" spans="1:8" x14ac:dyDescent="0.2">
      <c r="A2454" t="s">
        <v>797</v>
      </c>
      <c r="B2454" t="s">
        <v>265</v>
      </c>
      <c r="C2454" t="str">
        <f>IFERROR(VLOOKUP(B2454,Players!$A$2:$E$251,2,FALSE),"")</f>
        <v>Himmat Singh</v>
      </c>
      <c r="D2454" t="str">
        <f>IFERROR(VLOOKUP(B2454,Players!$A$2:$E$251,3,FALSE),"")</f>
        <v>BAT</v>
      </c>
      <c r="E2454" t="str">
        <f>IFERROR(VLOOKUP(B2454,Players!$A$2:$E$251,4,FALSE),"")</f>
        <v>LSG</v>
      </c>
      <c r="F2454">
        <f>IFERROR(VLOOKUP(B2454,Players!$A$2:$E$251,5,FALSE),"")</f>
        <v>0</v>
      </c>
      <c r="H2454" t="s">
        <v>892</v>
      </c>
    </row>
    <row r="2455" spans="1:8" x14ac:dyDescent="0.2">
      <c r="A2455" t="s">
        <v>797</v>
      </c>
      <c r="B2455" t="s">
        <v>267</v>
      </c>
      <c r="C2455" t="str">
        <f>IFERROR(VLOOKUP(B2455,Players!$A$2:$E$251,2,FALSE),"")</f>
        <v>Matthew Breetzke</v>
      </c>
      <c r="D2455" t="str">
        <f>IFERROR(VLOOKUP(B2455,Players!$A$2:$E$251,3,FALSE),"")</f>
        <v>BAT</v>
      </c>
      <c r="E2455" t="str">
        <f>IFERROR(VLOOKUP(B2455,Players!$A$2:$E$251,4,FALSE),"")</f>
        <v>LSG</v>
      </c>
      <c r="F2455">
        <f>IFERROR(VLOOKUP(B2455,Players!$A$2:$E$251,5,FALSE),"")</f>
        <v>0</v>
      </c>
      <c r="H2455" t="s">
        <v>892</v>
      </c>
    </row>
    <row r="2456" spans="1:8" x14ac:dyDescent="0.2">
      <c r="A2456" t="s">
        <v>797</v>
      </c>
      <c r="B2456" t="s">
        <v>269</v>
      </c>
      <c r="C2456" t="str">
        <f>IFERROR(VLOOKUP(B2456,Players!$A$2:$E$251,2,FALSE),"")</f>
        <v>Mukul Choudhary</v>
      </c>
      <c r="D2456" t="str">
        <f>IFERROR(VLOOKUP(B2456,Players!$A$2:$E$251,3,FALSE),"")</f>
        <v>WK</v>
      </c>
      <c r="E2456" t="str">
        <f>IFERROR(VLOOKUP(B2456,Players!$A$2:$E$251,4,FALSE),"")</f>
        <v>LSG</v>
      </c>
      <c r="F2456">
        <f>IFERROR(VLOOKUP(B2456,Players!$A$2:$E$251,5,FALSE),"")</f>
        <v>0</v>
      </c>
      <c r="H2456" t="s">
        <v>892</v>
      </c>
    </row>
    <row r="2457" spans="1:8" x14ac:dyDescent="0.2">
      <c r="A2457" t="s">
        <v>797</v>
      </c>
      <c r="B2457" t="s">
        <v>271</v>
      </c>
      <c r="C2457" t="str">
        <f>IFERROR(VLOOKUP(B2457,Players!$A$2:$E$251,2,FALSE),"")</f>
        <v>Akshat Raghuwanshi</v>
      </c>
      <c r="D2457" t="str">
        <f>IFERROR(VLOOKUP(B2457,Players!$A$2:$E$251,3,FALSE),"")</f>
        <v>BAT</v>
      </c>
      <c r="E2457" t="str">
        <f>IFERROR(VLOOKUP(B2457,Players!$A$2:$E$251,4,FALSE),"")</f>
        <v>LSG</v>
      </c>
      <c r="F2457">
        <f>IFERROR(VLOOKUP(B2457,Players!$A$2:$E$251,5,FALSE),"")</f>
        <v>0</v>
      </c>
      <c r="H2457" t="s">
        <v>892</v>
      </c>
    </row>
    <row r="2458" spans="1:8" x14ac:dyDescent="0.2">
      <c r="A2458" t="s">
        <v>797</v>
      </c>
      <c r="B2458" t="s">
        <v>273</v>
      </c>
      <c r="C2458" t="str">
        <f>IFERROR(VLOOKUP(B2458,Players!$A$2:$E$251,2,FALSE),"")</f>
        <v>Josh Inglis</v>
      </c>
      <c r="D2458" t="str">
        <f>IFERROR(VLOOKUP(B2458,Players!$A$2:$E$251,3,FALSE),"")</f>
        <v>WK</v>
      </c>
      <c r="E2458" t="str">
        <f>IFERROR(VLOOKUP(B2458,Players!$A$2:$E$251,4,FALSE),"")</f>
        <v>LSG</v>
      </c>
      <c r="F2458">
        <f>IFERROR(VLOOKUP(B2458,Players!$A$2:$E$251,5,FALSE),"")</f>
        <v>0</v>
      </c>
      <c r="H2458" t="s">
        <v>892</v>
      </c>
    </row>
    <row r="2459" spans="1:8" x14ac:dyDescent="0.2">
      <c r="A2459" t="s">
        <v>797</v>
      </c>
      <c r="B2459" t="s">
        <v>275</v>
      </c>
      <c r="C2459" t="str">
        <f>IFERROR(VLOOKUP(B2459,Players!$A$2:$E$251,2,FALSE),"")</f>
        <v>Nicholas Pooran</v>
      </c>
      <c r="D2459" t="str">
        <f>IFERROR(VLOOKUP(B2459,Players!$A$2:$E$251,3,FALSE),"")</f>
        <v>WK</v>
      </c>
      <c r="E2459" t="str">
        <f>IFERROR(VLOOKUP(B2459,Players!$A$2:$E$251,4,FALSE),"")</f>
        <v>LSG</v>
      </c>
      <c r="F2459">
        <f>IFERROR(VLOOKUP(B2459,Players!$A$2:$E$251,5,FALSE),"")</f>
        <v>0</v>
      </c>
      <c r="H2459" t="s">
        <v>892</v>
      </c>
    </row>
    <row r="2460" spans="1:8" x14ac:dyDescent="0.2">
      <c r="A2460" t="s">
        <v>797</v>
      </c>
      <c r="B2460" t="s">
        <v>277</v>
      </c>
      <c r="C2460" t="str">
        <f>IFERROR(VLOOKUP(B2460,Players!$A$2:$E$251,2,FALSE),"")</f>
        <v>Mitchell Marsh</v>
      </c>
      <c r="D2460" t="str">
        <f>IFERROR(VLOOKUP(B2460,Players!$A$2:$E$251,3,FALSE),"")</f>
        <v>AR</v>
      </c>
      <c r="E2460" t="str">
        <f>IFERROR(VLOOKUP(B2460,Players!$A$2:$E$251,4,FALSE),"")</f>
        <v>LSG</v>
      </c>
      <c r="F2460">
        <f>IFERROR(VLOOKUP(B2460,Players!$A$2:$E$251,5,FALSE),"")</f>
        <v>0</v>
      </c>
      <c r="H2460" t="s">
        <v>892</v>
      </c>
    </row>
    <row r="2461" spans="1:8" x14ac:dyDescent="0.2">
      <c r="A2461" t="s">
        <v>797</v>
      </c>
      <c r="B2461" t="s">
        <v>279</v>
      </c>
      <c r="C2461" t="str">
        <f>IFERROR(VLOOKUP(B2461,Players!$A$2:$E$251,2,FALSE),"")</f>
        <v>Abdul Samad</v>
      </c>
      <c r="D2461" t="str">
        <f>IFERROR(VLOOKUP(B2461,Players!$A$2:$E$251,3,FALSE),"")</f>
        <v>AR</v>
      </c>
      <c r="E2461" t="str">
        <f>IFERROR(VLOOKUP(B2461,Players!$A$2:$E$251,4,FALSE),"")</f>
        <v>LSG</v>
      </c>
      <c r="F2461">
        <f>IFERROR(VLOOKUP(B2461,Players!$A$2:$E$251,5,FALSE),"")</f>
        <v>0</v>
      </c>
      <c r="H2461" t="s">
        <v>892</v>
      </c>
    </row>
    <row r="2462" spans="1:8" x14ac:dyDescent="0.2">
      <c r="A2462" t="s">
        <v>797</v>
      </c>
      <c r="B2462" t="s">
        <v>281</v>
      </c>
      <c r="C2462" t="str">
        <f>IFERROR(VLOOKUP(B2462,Players!$A$2:$E$251,2,FALSE),"")</f>
        <v>Shahbaz Ahamad</v>
      </c>
      <c r="D2462" t="str">
        <f>IFERROR(VLOOKUP(B2462,Players!$A$2:$E$251,3,FALSE),"")</f>
        <v>AR</v>
      </c>
      <c r="E2462" t="str">
        <f>IFERROR(VLOOKUP(B2462,Players!$A$2:$E$251,4,FALSE),"")</f>
        <v>LSG</v>
      </c>
      <c r="F2462">
        <f>IFERROR(VLOOKUP(B2462,Players!$A$2:$E$251,5,FALSE),"")</f>
        <v>0</v>
      </c>
      <c r="H2462" t="s">
        <v>892</v>
      </c>
    </row>
    <row r="2463" spans="1:8" x14ac:dyDescent="0.2">
      <c r="A2463" t="s">
        <v>797</v>
      </c>
      <c r="B2463" t="s">
        <v>283</v>
      </c>
      <c r="C2463" t="str">
        <f>IFERROR(VLOOKUP(B2463,Players!$A$2:$E$251,2,FALSE),"")</f>
        <v>Arshin Kulkarni</v>
      </c>
      <c r="D2463" t="str">
        <f>IFERROR(VLOOKUP(B2463,Players!$A$2:$E$251,3,FALSE),"")</f>
        <v>AR</v>
      </c>
      <c r="E2463" t="str">
        <f>IFERROR(VLOOKUP(B2463,Players!$A$2:$E$251,4,FALSE),"")</f>
        <v>LSG</v>
      </c>
      <c r="F2463">
        <f>IFERROR(VLOOKUP(B2463,Players!$A$2:$E$251,5,FALSE),"")</f>
        <v>0</v>
      </c>
      <c r="H2463" t="s">
        <v>892</v>
      </c>
    </row>
    <row r="2464" spans="1:8" x14ac:dyDescent="0.2">
      <c r="A2464" t="s">
        <v>797</v>
      </c>
      <c r="B2464" t="s">
        <v>285</v>
      </c>
      <c r="C2464" t="str">
        <f>IFERROR(VLOOKUP(B2464,Players!$A$2:$E$251,2,FALSE),"")</f>
        <v>Wanindu Hasaranga</v>
      </c>
      <c r="D2464" t="str">
        <f>IFERROR(VLOOKUP(B2464,Players!$A$2:$E$251,3,FALSE),"")</f>
        <v>AR</v>
      </c>
      <c r="E2464" t="str">
        <f>IFERROR(VLOOKUP(B2464,Players!$A$2:$E$251,4,FALSE),"")</f>
        <v>LSG</v>
      </c>
      <c r="F2464">
        <f>IFERROR(VLOOKUP(B2464,Players!$A$2:$E$251,5,FALSE),"")</f>
        <v>0</v>
      </c>
      <c r="H2464" t="s">
        <v>892</v>
      </c>
    </row>
    <row r="2465" spans="1:8" x14ac:dyDescent="0.2">
      <c r="A2465" t="s">
        <v>797</v>
      </c>
      <c r="B2465" t="s">
        <v>287</v>
      </c>
      <c r="C2465" t="str">
        <f>IFERROR(VLOOKUP(B2465,Players!$A$2:$E$251,2,FALSE),"")</f>
        <v>Ayush Badoni</v>
      </c>
      <c r="D2465" t="str">
        <f>IFERROR(VLOOKUP(B2465,Players!$A$2:$E$251,3,FALSE),"")</f>
        <v>AR</v>
      </c>
      <c r="E2465" t="str">
        <f>IFERROR(VLOOKUP(B2465,Players!$A$2:$E$251,4,FALSE),"")</f>
        <v>LSG</v>
      </c>
      <c r="F2465">
        <f>IFERROR(VLOOKUP(B2465,Players!$A$2:$E$251,5,FALSE),"")</f>
        <v>0</v>
      </c>
      <c r="H2465" t="s">
        <v>892</v>
      </c>
    </row>
    <row r="2466" spans="1:8" x14ac:dyDescent="0.2">
      <c r="A2466" t="s">
        <v>797</v>
      </c>
      <c r="B2466" t="s">
        <v>289</v>
      </c>
      <c r="C2466" t="str">
        <f>IFERROR(VLOOKUP(B2466,Players!$A$2:$E$251,2,FALSE),"")</f>
        <v>Mohammad Shami</v>
      </c>
      <c r="D2466" t="str">
        <f>IFERROR(VLOOKUP(B2466,Players!$A$2:$E$251,3,FALSE),"")</f>
        <v>BWL</v>
      </c>
      <c r="E2466" t="str">
        <f>IFERROR(VLOOKUP(B2466,Players!$A$2:$E$251,4,FALSE),"")</f>
        <v>LSG</v>
      </c>
      <c r="F2466">
        <f>IFERROR(VLOOKUP(B2466,Players!$A$2:$E$251,5,FALSE),"")</f>
        <v>0</v>
      </c>
      <c r="H2466" t="s">
        <v>892</v>
      </c>
    </row>
    <row r="2467" spans="1:8" x14ac:dyDescent="0.2">
      <c r="A2467" t="s">
        <v>797</v>
      </c>
      <c r="B2467" t="s">
        <v>291</v>
      </c>
      <c r="C2467" t="str">
        <f>IFERROR(VLOOKUP(B2467,Players!$A$2:$E$251,2,FALSE),"")</f>
        <v>Avesh Khan</v>
      </c>
      <c r="D2467" t="str">
        <f>IFERROR(VLOOKUP(B2467,Players!$A$2:$E$251,3,FALSE),"")</f>
        <v>BWL</v>
      </c>
      <c r="E2467" t="str">
        <f>IFERROR(VLOOKUP(B2467,Players!$A$2:$E$251,4,FALSE),"")</f>
        <v>LSG</v>
      </c>
      <c r="F2467">
        <f>IFERROR(VLOOKUP(B2467,Players!$A$2:$E$251,5,FALSE),"")</f>
        <v>0</v>
      </c>
      <c r="H2467" t="s">
        <v>892</v>
      </c>
    </row>
    <row r="2468" spans="1:8" x14ac:dyDescent="0.2">
      <c r="A2468" t="s">
        <v>797</v>
      </c>
      <c r="B2468" t="s">
        <v>293</v>
      </c>
      <c r="C2468" t="str">
        <f>IFERROR(VLOOKUP(B2468,Players!$A$2:$E$251,2,FALSE),"")</f>
        <v>M. Siddharth</v>
      </c>
      <c r="D2468" t="str">
        <f>IFERROR(VLOOKUP(B2468,Players!$A$2:$E$251,3,FALSE),"")</f>
        <v>BWL</v>
      </c>
      <c r="E2468" t="str">
        <f>IFERROR(VLOOKUP(B2468,Players!$A$2:$E$251,4,FALSE),"")</f>
        <v>LSG</v>
      </c>
      <c r="F2468">
        <f>IFERROR(VLOOKUP(B2468,Players!$A$2:$E$251,5,FALSE),"")</f>
        <v>0</v>
      </c>
      <c r="H2468" t="s">
        <v>892</v>
      </c>
    </row>
    <row r="2469" spans="1:8" x14ac:dyDescent="0.2">
      <c r="A2469" t="s">
        <v>797</v>
      </c>
      <c r="B2469" t="s">
        <v>295</v>
      </c>
      <c r="C2469" t="str">
        <f>IFERROR(VLOOKUP(B2469,Players!$A$2:$E$251,2,FALSE),"")</f>
        <v>Digvesh Singh</v>
      </c>
      <c r="D2469" t="str">
        <f>IFERROR(VLOOKUP(B2469,Players!$A$2:$E$251,3,FALSE),"")</f>
        <v>BWL</v>
      </c>
      <c r="E2469" t="str">
        <f>IFERROR(VLOOKUP(B2469,Players!$A$2:$E$251,4,FALSE),"")</f>
        <v>LSG</v>
      </c>
      <c r="F2469">
        <f>IFERROR(VLOOKUP(B2469,Players!$A$2:$E$251,5,FALSE),"")</f>
        <v>0</v>
      </c>
      <c r="H2469" t="s">
        <v>892</v>
      </c>
    </row>
    <row r="2470" spans="1:8" x14ac:dyDescent="0.2">
      <c r="A2470" t="s">
        <v>797</v>
      </c>
      <c r="B2470" t="s">
        <v>297</v>
      </c>
      <c r="C2470" t="str">
        <f>IFERROR(VLOOKUP(B2470,Players!$A$2:$E$251,2,FALSE),"")</f>
        <v>Akash Singh</v>
      </c>
      <c r="D2470" t="str">
        <f>IFERROR(VLOOKUP(B2470,Players!$A$2:$E$251,3,FALSE),"")</f>
        <v>BWL</v>
      </c>
      <c r="E2470" t="str">
        <f>IFERROR(VLOOKUP(B2470,Players!$A$2:$E$251,4,FALSE),"")</f>
        <v>LSG</v>
      </c>
      <c r="F2470">
        <f>IFERROR(VLOOKUP(B2470,Players!$A$2:$E$251,5,FALSE),"")</f>
        <v>0</v>
      </c>
      <c r="H2470" t="s">
        <v>892</v>
      </c>
    </row>
    <row r="2471" spans="1:8" x14ac:dyDescent="0.2">
      <c r="A2471" t="s">
        <v>797</v>
      </c>
      <c r="B2471" t="s">
        <v>299</v>
      </c>
      <c r="C2471" t="str">
        <f>IFERROR(VLOOKUP(B2471,Players!$A$2:$E$251,2,FALSE),"")</f>
        <v>Prince Yadav</v>
      </c>
      <c r="D2471" t="str">
        <f>IFERROR(VLOOKUP(B2471,Players!$A$2:$E$251,3,FALSE),"")</f>
        <v>BWL</v>
      </c>
      <c r="E2471" t="str">
        <f>IFERROR(VLOOKUP(B2471,Players!$A$2:$E$251,4,FALSE),"")</f>
        <v>LSG</v>
      </c>
      <c r="F2471">
        <f>IFERROR(VLOOKUP(B2471,Players!$A$2:$E$251,5,FALSE),"")</f>
        <v>0</v>
      </c>
      <c r="H2471" t="s">
        <v>892</v>
      </c>
    </row>
    <row r="2472" spans="1:8" x14ac:dyDescent="0.2">
      <c r="A2472" t="s">
        <v>797</v>
      </c>
      <c r="B2472" t="s">
        <v>301</v>
      </c>
      <c r="C2472" t="str">
        <f>IFERROR(VLOOKUP(B2472,Players!$A$2:$E$251,2,FALSE),"")</f>
        <v>Arjun Tendulkar</v>
      </c>
      <c r="D2472" t="str">
        <f>IFERROR(VLOOKUP(B2472,Players!$A$2:$E$251,3,FALSE),"")</f>
        <v>BWL</v>
      </c>
      <c r="E2472" t="str">
        <f>IFERROR(VLOOKUP(B2472,Players!$A$2:$E$251,4,FALSE),"")</f>
        <v>LSG</v>
      </c>
      <c r="F2472">
        <f>IFERROR(VLOOKUP(B2472,Players!$A$2:$E$251,5,FALSE),"")</f>
        <v>0</v>
      </c>
      <c r="H2472" t="s">
        <v>892</v>
      </c>
    </row>
    <row r="2473" spans="1:8" x14ac:dyDescent="0.2">
      <c r="A2473" t="s">
        <v>797</v>
      </c>
      <c r="B2473" t="s">
        <v>303</v>
      </c>
      <c r="C2473" t="str">
        <f>IFERROR(VLOOKUP(B2473,Players!$A$2:$E$251,2,FALSE),"")</f>
        <v>Anrich Nortje</v>
      </c>
      <c r="D2473" t="str">
        <f>IFERROR(VLOOKUP(B2473,Players!$A$2:$E$251,3,FALSE),"")</f>
        <v>BWL</v>
      </c>
      <c r="E2473" t="str">
        <f>IFERROR(VLOOKUP(B2473,Players!$A$2:$E$251,4,FALSE),"")</f>
        <v>LSG</v>
      </c>
      <c r="F2473">
        <f>IFERROR(VLOOKUP(B2473,Players!$A$2:$E$251,5,FALSE),"")</f>
        <v>0</v>
      </c>
      <c r="H2473" t="s">
        <v>892</v>
      </c>
    </row>
    <row r="2474" spans="1:8" x14ac:dyDescent="0.2">
      <c r="A2474" t="s">
        <v>797</v>
      </c>
      <c r="B2474" t="s">
        <v>305</v>
      </c>
      <c r="C2474" t="str">
        <f>IFERROR(VLOOKUP(B2474,Players!$A$2:$E$251,2,FALSE),"")</f>
        <v>Naman Tiwari</v>
      </c>
      <c r="D2474" t="str">
        <f>IFERROR(VLOOKUP(B2474,Players!$A$2:$E$251,3,FALSE),"")</f>
        <v>BWL</v>
      </c>
      <c r="E2474" t="str">
        <f>IFERROR(VLOOKUP(B2474,Players!$A$2:$E$251,4,FALSE),"")</f>
        <v>LSG</v>
      </c>
      <c r="F2474">
        <f>IFERROR(VLOOKUP(B2474,Players!$A$2:$E$251,5,FALSE),"")</f>
        <v>0</v>
      </c>
      <c r="H2474" t="s">
        <v>892</v>
      </c>
    </row>
    <row r="2475" spans="1:8" x14ac:dyDescent="0.2">
      <c r="A2475" t="s">
        <v>797</v>
      </c>
      <c r="B2475" t="s">
        <v>307</v>
      </c>
      <c r="C2475" t="str">
        <f>IFERROR(VLOOKUP(B2475,Players!$A$2:$E$251,2,FALSE),"")</f>
        <v>Mayank Yadav</v>
      </c>
      <c r="D2475" t="str">
        <f>IFERROR(VLOOKUP(B2475,Players!$A$2:$E$251,3,FALSE),"")</f>
        <v>BWL</v>
      </c>
      <c r="E2475" t="str">
        <f>IFERROR(VLOOKUP(B2475,Players!$A$2:$E$251,4,FALSE),"")</f>
        <v>LSG</v>
      </c>
      <c r="F2475">
        <f>IFERROR(VLOOKUP(B2475,Players!$A$2:$E$251,5,FALSE),"")</f>
        <v>0</v>
      </c>
      <c r="H2475" t="s">
        <v>892</v>
      </c>
    </row>
    <row r="2476" spans="1:8" x14ac:dyDescent="0.2">
      <c r="A2476" t="s">
        <v>797</v>
      </c>
      <c r="B2476" t="s">
        <v>309</v>
      </c>
      <c r="C2476" t="str">
        <f>IFERROR(VLOOKUP(B2476,Players!$A$2:$E$251,2,FALSE),"")</f>
        <v>Mohsin Khan</v>
      </c>
      <c r="D2476" t="str">
        <f>IFERROR(VLOOKUP(B2476,Players!$A$2:$E$251,3,FALSE),"")</f>
        <v>BWL</v>
      </c>
      <c r="E2476" t="str">
        <f>IFERROR(VLOOKUP(B2476,Players!$A$2:$E$251,4,FALSE),"")</f>
        <v>LSG</v>
      </c>
      <c r="F2476">
        <f>IFERROR(VLOOKUP(B2476,Players!$A$2:$E$251,5,FALSE),"")</f>
        <v>0</v>
      </c>
      <c r="H2476" t="s">
        <v>892</v>
      </c>
    </row>
    <row r="2477" spans="1:8" x14ac:dyDescent="0.2">
      <c r="A2477" t="s">
        <v>797</v>
      </c>
      <c r="B2477" t="s">
        <v>467</v>
      </c>
      <c r="C2477" t="str">
        <f>IFERROR(VLOOKUP(B2477,Players!$A$2:$E$251,2,FALSE),"")</f>
        <v>Rajat Patidar</v>
      </c>
      <c r="D2477" t="str">
        <f>IFERROR(VLOOKUP(B2477,Players!$A$2:$E$251,3,FALSE),"")</f>
        <v>BAT</v>
      </c>
      <c r="E2477" t="str">
        <f>IFERROR(VLOOKUP(B2477,Players!$A$2:$E$251,4,FALSE),"")</f>
        <v>RCB</v>
      </c>
      <c r="F2477">
        <f>IFERROR(VLOOKUP(B2477,Players!$A$2:$E$251,5,FALSE),"")</f>
        <v>0</v>
      </c>
      <c r="H2477" t="s">
        <v>884</v>
      </c>
    </row>
    <row r="2478" spans="1:8" x14ac:dyDescent="0.2">
      <c r="A2478" t="s">
        <v>797</v>
      </c>
      <c r="B2478" t="s">
        <v>471</v>
      </c>
      <c r="C2478" t="str">
        <f>IFERROR(VLOOKUP(B2478,Players!$A$2:$E$251,2,FALSE),"")</f>
        <v>Devdutt Padikkal</v>
      </c>
      <c r="D2478" t="str">
        <f>IFERROR(VLOOKUP(B2478,Players!$A$2:$E$251,3,FALSE),"")</f>
        <v>BAT</v>
      </c>
      <c r="E2478" t="str">
        <f>IFERROR(VLOOKUP(B2478,Players!$A$2:$E$251,4,FALSE),"")</f>
        <v>RCB</v>
      </c>
      <c r="F2478">
        <f>IFERROR(VLOOKUP(B2478,Players!$A$2:$E$251,5,FALSE),"")</f>
        <v>0</v>
      </c>
      <c r="H2478" t="s">
        <v>884</v>
      </c>
    </row>
    <row r="2479" spans="1:8" x14ac:dyDescent="0.2">
      <c r="A2479" t="s">
        <v>797</v>
      </c>
      <c r="B2479" t="s">
        <v>473</v>
      </c>
      <c r="C2479" t="str">
        <f>IFERROR(VLOOKUP(B2479,Players!$A$2:$E$251,2,FALSE),"")</f>
        <v>Virat Kohli</v>
      </c>
      <c r="D2479" t="str">
        <f>IFERROR(VLOOKUP(B2479,Players!$A$2:$E$251,3,FALSE),"")</f>
        <v>BAT</v>
      </c>
      <c r="E2479" t="str">
        <f>IFERROR(VLOOKUP(B2479,Players!$A$2:$E$251,4,FALSE),"")</f>
        <v>RCB</v>
      </c>
      <c r="F2479">
        <f>IFERROR(VLOOKUP(B2479,Players!$A$2:$E$251,5,FALSE),"")</f>
        <v>0</v>
      </c>
      <c r="H2479" t="s">
        <v>884</v>
      </c>
    </row>
    <row r="2480" spans="1:8" x14ac:dyDescent="0.2">
      <c r="A2480" t="s">
        <v>797</v>
      </c>
      <c r="B2480" t="s">
        <v>475</v>
      </c>
      <c r="C2480" t="str">
        <f>IFERROR(VLOOKUP(B2480,Players!$A$2:$E$251,2,FALSE),"")</f>
        <v>Phil Salt</v>
      </c>
      <c r="D2480" t="str">
        <f>IFERROR(VLOOKUP(B2480,Players!$A$2:$E$251,3,FALSE),"")</f>
        <v>WK</v>
      </c>
      <c r="E2480" t="str">
        <f>IFERROR(VLOOKUP(B2480,Players!$A$2:$E$251,4,FALSE),"")</f>
        <v>RCB</v>
      </c>
      <c r="F2480">
        <f>IFERROR(VLOOKUP(B2480,Players!$A$2:$E$251,5,FALSE),"")</f>
        <v>0</v>
      </c>
      <c r="H2480" t="s">
        <v>884</v>
      </c>
    </row>
    <row r="2481" spans="1:8" x14ac:dyDescent="0.2">
      <c r="A2481" t="s">
        <v>797</v>
      </c>
      <c r="B2481" t="s">
        <v>477</v>
      </c>
      <c r="C2481" t="str">
        <f>IFERROR(VLOOKUP(B2481,Players!$A$2:$E$251,2,FALSE),"")</f>
        <v>Jitesh Sharma</v>
      </c>
      <c r="D2481" t="str">
        <f>IFERROR(VLOOKUP(B2481,Players!$A$2:$E$251,3,FALSE),"")</f>
        <v>WK</v>
      </c>
      <c r="E2481" t="str">
        <f>IFERROR(VLOOKUP(B2481,Players!$A$2:$E$251,4,FALSE),"")</f>
        <v>RCB</v>
      </c>
      <c r="F2481">
        <f>IFERROR(VLOOKUP(B2481,Players!$A$2:$E$251,5,FALSE),"")</f>
        <v>0</v>
      </c>
      <c r="H2481" t="s">
        <v>884</v>
      </c>
    </row>
    <row r="2482" spans="1:8" x14ac:dyDescent="0.2">
      <c r="A2482" t="s">
        <v>797</v>
      </c>
      <c r="B2482" t="s">
        <v>479</v>
      </c>
      <c r="C2482" t="str">
        <f>IFERROR(VLOOKUP(B2482,Players!$A$2:$E$251,2,FALSE),"")</f>
        <v>Jordan Cox</v>
      </c>
      <c r="D2482" t="str">
        <f>IFERROR(VLOOKUP(B2482,Players!$A$2:$E$251,3,FALSE),"")</f>
        <v>WK</v>
      </c>
      <c r="E2482" t="str">
        <f>IFERROR(VLOOKUP(B2482,Players!$A$2:$E$251,4,FALSE),"")</f>
        <v>RCB</v>
      </c>
      <c r="F2482">
        <f>IFERROR(VLOOKUP(B2482,Players!$A$2:$E$251,5,FALSE),"")</f>
        <v>0</v>
      </c>
      <c r="H2482" t="s">
        <v>884</v>
      </c>
    </row>
    <row r="2483" spans="1:8" x14ac:dyDescent="0.2">
      <c r="A2483" t="s">
        <v>797</v>
      </c>
      <c r="B2483" t="s">
        <v>481</v>
      </c>
      <c r="C2483" t="str">
        <f>IFERROR(VLOOKUP(B2483,Players!$A$2:$E$251,2,FALSE),"")</f>
        <v>Krunal Pandya</v>
      </c>
      <c r="D2483" t="str">
        <f>IFERROR(VLOOKUP(B2483,Players!$A$2:$E$251,3,FALSE),"")</f>
        <v>AR</v>
      </c>
      <c r="E2483" t="str">
        <f>IFERROR(VLOOKUP(B2483,Players!$A$2:$E$251,4,FALSE),"")</f>
        <v>RCB</v>
      </c>
      <c r="F2483">
        <f>IFERROR(VLOOKUP(B2483,Players!$A$2:$E$251,5,FALSE),"")</f>
        <v>0</v>
      </c>
      <c r="H2483" t="s">
        <v>884</v>
      </c>
    </row>
    <row r="2484" spans="1:8" x14ac:dyDescent="0.2">
      <c r="A2484" t="s">
        <v>797</v>
      </c>
      <c r="B2484" t="s">
        <v>483</v>
      </c>
      <c r="C2484" t="str">
        <f>IFERROR(VLOOKUP(B2484,Players!$A$2:$E$251,2,FALSE),"")</f>
        <v>Swapnil Singh</v>
      </c>
      <c r="D2484" t="str">
        <f>IFERROR(VLOOKUP(B2484,Players!$A$2:$E$251,3,FALSE),"")</f>
        <v>AR</v>
      </c>
      <c r="E2484" t="str">
        <f>IFERROR(VLOOKUP(B2484,Players!$A$2:$E$251,4,FALSE),"")</f>
        <v>RCB</v>
      </c>
      <c r="F2484">
        <f>IFERROR(VLOOKUP(B2484,Players!$A$2:$E$251,5,FALSE),"")</f>
        <v>0</v>
      </c>
      <c r="H2484" t="s">
        <v>884</v>
      </c>
    </row>
    <row r="2485" spans="1:8" x14ac:dyDescent="0.2">
      <c r="A2485" t="s">
        <v>797</v>
      </c>
      <c r="B2485" t="s">
        <v>485</v>
      </c>
      <c r="C2485" t="str">
        <f>IFERROR(VLOOKUP(B2485,Players!$A$2:$E$251,2,FALSE),"")</f>
        <v>Tim David</v>
      </c>
      <c r="D2485" t="str">
        <f>IFERROR(VLOOKUP(B2485,Players!$A$2:$E$251,3,FALSE),"")</f>
        <v>AR</v>
      </c>
      <c r="E2485" t="str">
        <f>IFERROR(VLOOKUP(B2485,Players!$A$2:$E$251,4,FALSE),"")</f>
        <v>RCB</v>
      </c>
      <c r="F2485">
        <f>IFERROR(VLOOKUP(B2485,Players!$A$2:$E$251,5,FALSE),"")</f>
        <v>0</v>
      </c>
      <c r="H2485" t="s">
        <v>884</v>
      </c>
    </row>
    <row r="2486" spans="1:8" x14ac:dyDescent="0.2">
      <c r="A2486" t="s">
        <v>797</v>
      </c>
      <c r="B2486" t="s">
        <v>487</v>
      </c>
      <c r="C2486" t="str">
        <f>IFERROR(VLOOKUP(B2486,Players!$A$2:$E$251,2,FALSE),"")</f>
        <v>Romario Shepherd</v>
      </c>
      <c r="D2486" t="str">
        <f>IFERROR(VLOOKUP(B2486,Players!$A$2:$E$251,3,FALSE),"")</f>
        <v>AR</v>
      </c>
      <c r="E2486" t="str">
        <f>IFERROR(VLOOKUP(B2486,Players!$A$2:$E$251,4,FALSE),"")</f>
        <v>RCB</v>
      </c>
      <c r="F2486">
        <f>IFERROR(VLOOKUP(B2486,Players!$A$2:$E$251,5,FALSE),"")</f>
        <v>0</v>
      </c>
      <c r="H2486" t="s">
        <v>884</v>
      </c>
    </row>
    <row r="2487" spans="1:8" x14ac:dyDescent="0.2">
      <c r="A2487" t="s">
        <v>797</v>
      </c>
      <c r="B2487" t="s">
        <v>489</v>
      </c>
      <c r="C2487" t="str">
        <f>IFERROR(VLOOKUP(B2487,Players!$A$2:$E$251,2,FALSE),"")</f>
        <v>Jacob Bethell</v>
      </c>
      <c r="D2487" t="str">
        <f>IFERROR(VLOOKUP(B2487,Players!$A$2:$E$251,3,FALSE),"")</f>
        <v>AR</v>
      </c>
      <c r="E2487" t="str">
        <f>IFERROR(VLOOKUP(B2487,Players!$A$2:$E$251,4,FALSE),"")</f>
        <v>RCB</v>
      </c>
      <c r="F2487">
        <f>IFERROR(VLOOKUP(B2487,Players!$A$2:$E$251,5,FALSE),"")</f>
        <v>0</v>
      </c>
      <c r="H2487" t="s">
        <v>884</v>
      </c>
    </row>
    <row r="2488" spans="1:8" x14ac:dyDescent="0.2">
      <c r="A2488" t="s">
        <v>797</v>
      </c>
      <c r="B2488" t="s">
        <v>491</v>
      </c>
      <c r="C2488" t="str">
        <f>IFERROR(VLOOKUP(B2488,Players!$A$2:$E$251,2,FALSE),"")</f>
        <v>Venkatesh Iyer</v>
      </c>
      <c r="D2488" t="str">
        <f>IFERROR(VLOOKUP(B2488,Players!$A$2:$E$251,3,FALSE),"")</f>
        <v>AR</v>
      </c>
      <c r="E2488" t="str">
        <f>IFERROR(VLOOKUP(B2488,Players!$A$2:$E$251,4,FALSE),"")</f>
        <v>RCB</v>
      </c>
      <c r="F2488">
        <f>IFERROR(VLOOKUP(B2488,Players!$A$2:$E$251,5,FALSE),"")</f>
        <v>0</v>
      </c>
      <c r="H2488" t="s">
        <v>884</v>
      </c>
    </row>
    <row r="2489" spans="1:8" x14ac:dyDescent="0.2">
      <c r="A2489" t="s">
        <v>797</v>
      </c>
      <c r="B2489" t="s">
        <v>493</v>
      </c>
      <c r="C2489" t="str">
        <f>IFERROR(VLOOKUP(B2489,Players!$A$2:$E$251,2,FALSE),"")</f>
        <v>Satvik Deswal</v>
      </c>
      <c r="D2489" t="str">
        <f>IFERROR(VLOOKUP(B2489,Players!$A$2:$E$251,3,FALSE),"")</f>
        <v>AR</v>
      </c>
      <c r="E2489" t="str">
        <f>IFERROR(VLOOKUP(B2489,Players!$A$2:$E$251,4,FALSE),"")</f>
        <v>RCB</v>
      </c>
      <c r="F2489">
        <f>IFERROR(VLOOKUP(B2489,Players!$A$2:$E$251,5,FALSE),"")</f>
        <v>0</v>
      </c>
      <c r="H2489" t="s">
        <v>884</v>
      </c>
    </row>
    <row r="2490" spans="1:8" x14ac:dyDescent="0.2">
      <c r="A2490" t="s">
        <v>797</v>
      </c>
      <c r="B2490" t="s">
        <v>495</v>
      </c>
      <c r="C2490" t="str">
        <f>IFERROR(VLOOKUP(B2490,Players!$A$2:$E$251,2,FALSE),"")</f>
        <v>Mangesh Yadav</v>
      </c>
      <c r="D2490" t="str">
        <f>IFERROR(VLOOKUP(B2490,Players!$A$2:$E$251,3,FALSE),"")</f>
        <v>AR</v>
      </c>
      <c r="E2490" t="str">
        <f>IFERROR(VLOOKUP(B2490,Players!$A$2:$E$251,4,FALSE),"")</f>
        <v>RCB</v>
      </c>
      <c r="F2490">
        <f>IFERROR(VLOOKUP(B2490,Players!$A$2:$E$251,5,FALSE),"")</f>
        <v>0</v>
      </c>
      <c r="H2490" t="s">
        <v>884</v>
      </c>
    </row>
    <row r="2491" spans="1:8" x14ac:dyDescent="0.2">
      <c r="A2491" t="s">
        <v>797</v>
      </c>
      <c r="B2491" t="s">
        <v>497</v>
      </c>
      <c r="C2491" t="str">
        <f>IFERROR(VLOOKUP(B2491,Players!$A$2:$E$251,2,FALSE),"")</f>
        <v>Vicky Ostwal</v>
      </c>
      <c r="D2491" t="str">
        <f>IFERROR(VLOOKUP(B2491,Players!$A$2:$E$251,3,FALSE),"")</f>
        <v>AR</v>
      </c>
      <c r="E2491" t="str">
        <f>IFERROR(VLOOKUP(B2491,Players!$A$2:$E$251,4,FALSE),"")</f>
        <v>RCB</v>
      </c>
      <c r="F2491">
        <f>IFERROR(VLOOKUP(B2491,Players!$A$2:$E$251,5,FALSE),"")</f>
        <v>0</v>
      </c>
      <c r="H2491" t="s">
        <v>884</v>
      </c>
    </row>
    <row r="2492" spans="1:8" x14ac:dyDescent="0.2">
      <c r="A2492" t="s">
        <v>797</v>
      </c>
      <c r="B2492" t="s">
        <v>499</v>
      </c>
      <c r="C2492" t="str">
        <f>IFERROR(VLOOKUP(B2492,Players!$A$2:$E$251,2,FALSE),"")</f>
        <v>Vihaan Malhotra</v>
      </c>
      <c r="D2492" t="str">
        <f>IFERROR(VLOOKUP(B2492,Players!$A$2:$E$251,3,FALSE),"")</f>
        <v>AR</v>
      </c>
      <c r="E2492" t="str">
        <f>IFERROR(VLOOKUP(B2492,Players!$A$2:$E$251,4,FALSE),"")</f>
        <v>RCB</v>
      </c>
      <c r="F2492">
        <f>IFERROR(VLOOKUP(B2492,Players!$A$2:$E$251,5,FALSE),"")</f>
        <v>0</v>
      </c>
      <c r="H2492" t="s">
        <v>884</v>
      </c>
    </row>
    <row r="2493" spans="1:8" x14ac:dyDescent="0.2">
      <c r="A2493" t="s">
        <v>797</v>
      </c>
      <c r="B2493" t="s">
        <v>501</v>
      </c>
      <c r="C2493" t="str">
        <f>IFERROR(VLOOKUP(B2493,Players!$A$2:$E$251,2,FALSE),"")</f>
        <v>Kanishk Chouhan</v>
      </c>
      <c r="D2493" t="str">
        <f>IFERROR(VLOOKUP(B2493,Players!$A$2:$E$251,3,FALSE),"")</f>
        <v>AR</v>
      </c>
      <c r="E2493" t="str">
        <f>IFERROR(VLOOKUP(B2493,Players!$A$2:$E$251,4,FALSE),"")</f>
        <v>RCB</v>
      </c>
      <c r="F2493">
        <f>IFERROR(VLOOKUP(B2493,Players!$A$2:$E$251,5,FALSE),"")</f>
        <v>0</v>
      </c>
      <c r="H2493" t="s">
        <v>884</v>
      </c>
    </row>
    <row r="2494" spans="1:8" x14ac:dyDescent="0.2">
      <c r="A2494" t="s">
        <v>797</v>
      </c>
      <c r="B2494" t="s">
        <v>503</v>
      </c>
      <c r="C2494" t="str">
        <f>IFERROR(VLOOKUP(B2494,Players!$A$2:$E$251,2,FALSE),"")</f>
        <v>Josh Hazlewood</v>
      </c>
      <c r="D2494" t="str">
        <f>IFERROR(VLOOKUP(B2494,Players!$A$2:$E$251,3,FALSE),"")</f>
        <v>BWL</v>
      </c>
      <c r="E2494" t="str">
        <f>IFERROR(VLOOKUP(B2494,Players!$A$2:$E$251,4,FALSE),"")</f>
        <v>RCB</v>
      </c>
      <c r="F2494">
        <f>IFERROR(VLOOKUP(B2494,Players!$A$2:$E$251,5,FALSE),"")</f>
        <v>0</v>
      </c>
      <c r="H2494" t="s">
        <v>884</v>
      </c>
    </row>
    <row r="2495" spans="1:8" x14ac:dyDescent="0.2">
      <c r="A2495" t="s">
        <v>797</v>
      </c>
      <c r="B2495" t="s">
        <v>505</v>
      </c>
      <c r="C2495" t="str">
        <f>IFERROR(VLOOKUP(B2495,Players!$A$2:$E$251,2,FALSE),"")</f>
        <v>Rasikh Dar</v>
      </c>
      <c r="D2495" t="str">
        <f>IFERROR(VLOOKUP(B2495,Players!$A$2:$E$251,3,FALSE),"")</f>
        <v>BWL</v>
      </c>
      <c r="E2495" t="str">
        <f>IFERROR(VLOOKUP(B2495,Players!$A$2:$E$251,4,FALSE),"")</f>
        <v>RCB</v>
      </c>
      <c r="F2495">
        <f>IFERROR(VLOOKUP(B2495,Players!$A$2:$E$251,5,FALSE),"")</f>
        <v>0</v>
      </c>
      <c r="H2495" t="s">
        <v>884</v>
      </c>
    </row>
    <row r="2496" spans="1:8" x14ac:dyDescent="0.2">
      <c r="A2496" t="s">
        <v>797</v>
      </c>
      <c r="B2496" t="s">
        <v>507</v>
      </c>
      <c r="C2496" t="str">
        <f>IFERROR(VLOOKUP(B2496,Players!$A$2:$E$251,2,FALSE),"")</f>
        <v>Suyash Sharma</v>
      </c>
      <c r="D2496" t="str">
        <f>IFERROR(VLOOKUP(B2496,Players!$A$2:$E$251,3,FALSE),"")</f>
        <v>BWL</v>
      </c>
      <c r="E2496" t="str">
        <f>IFERROR(VLOOKUP(B2496,Players!$A$2:$E$251,4,FALSE),"")</f>
        <v>RCB</v>
      </c>
      <c r="F2496">
        <f>IFERROR(VLOOKUP(B2496,Players!$A$2:$E$251,5,FALSE),"")</f>
        <v>0</v>
      </c>
      <c r="H2496" t="s">
        <v>884</v>
      </c>
    </row>
    <row r="2497" spans="1:8" x14ac:dyDescent="0.2">
      <c r="A2497" t="s">
        <v>797</v>
      </c>
      <c r="B2497" t="s">
        <v>509</v>
      </c>
      <c r="C2497" t="str">
        <f>IFERROR(VLOOKUP(B2497,Players!$A$2:$E$251,2,FALSE),"")</f>
        <v>Bhuvneshwar Kumar</v>
      </c>
      <c r="D2497" t="str">
        <f>IFERROR(VLOOKUP(B2497,Players!$A$2:$E$251,3,FALSE),"")</f>
        <v>BWL</v>
      </c>
      <c r="E2497" t="str">
        <f>IFERROR(VLOOKUP(B2497,Players!$A$2:$E$251,4,FALSE),"")</f>
        <v>RCB</v>
      </c>
      <c r="F2497">
        <f>IFERROR(VLOOKUP(B2497,Players!$A$2:$E$251,5,FALSE),"")</f>
        <v>0</v>
      </c>
      <c r="H2497" t="s">
        <v>884</v>
      </c>
    </row>
    <row r="2498" spans="1:8" x14ac:dyDescent="0.2">
      <c r="A2498" t="s">
        <v>797</v>
      </c>
      <c r="B2498" t="s">
        <v>511</v>
      </c>
      <c r="C2498" t="str">
        <f>IFERROR(VLOOKUP(B2498,Players!$A$2:$E$251,2,FALSE),"")</f>
        <v>Nuwan Thushara</v>
      </c>
      <c r="D2498" t="str">
        <f>IFERROR(VLOOKUP(B2498,Players!$A$2:$E$251,3,FALSE),"")</f>
        <v>BWL</v>
      </c>
      <c r="E2498" t="str">
        <f>IFERROR(VLOOKUP(B2498,Players!$A$2:$E$251,4,FALSE),"")</f>
        <v>RCB</v>
      </c>
      <c r="F2498">
        <f>IFERROR(VLOOKUP(B2498,Players!$A$2:$E$251,5,FALSE),"")</f>
        <v>0</v>
      </c>
      <c r="H2498" t="s">
        <v>884</v>
      </c>
    </row>
    <row r="2499" spans="1:8" x14ac:dyDescent="0.2">
      <c r="A2499" t="s">
        <v>797</v>
      </c>
      <c r="B2499" t="s">
        <v>513</v>
      </c>
      <c r="C2499" t="str">
        <f>IFERROR(VLOOKUP(B2499,Players!$A$2:$E$251,2,FALSE),"")</f>
        <v>Abhinandan Singh</v>
      </c>
      <c r="D2499" t="str">
        <f>IFERROR(VLOOKUP(B2499,Players!$A$2:$E$251,3,FALSE),"")</f>
        <v>BWL</v>
      </c>
      <c r="E2499" t="str">
        <f>IFERROR(VLOOKUP(B2499,Players!$A$2:$E$251,4,FALSE),"")</f>
        <v>RCB</v>
      </c>
      <c r="F2499">
        <f>IFERROR(VLOOKUP(B2499,Players!$A$2:$E$251,5,FALSE),"")</f>
        <v>0</v>
      </c>
      <c r="H2499" t="s">
        <v>884</v>
      </c>
    </row>
    <row r="2500" spans="1:8" x14ac:dyDescent="0.2">
      <c r="A2500" t="s">
        <v>797</v>
      </c>
      <c r="B2500" t="s">
        <v>515</v>
      </c>
      <c r="C2500" t="str">
        <f>IFERROR(VLOOKUP(B2500,Players!$A$2:$E$251,2,FALSE),"")</f>
        <v>Jacob Duffy</v>
      </c>
      <c r="D2500" t="str">
        <f>IFERROR(VLOOKUP(B2500,Players!$A$2:$E$251,3,FALSE),"")</f>
        <v>BWL</v>
      </c>
      <c r="E2500" t="str">
        <f>IFERROR(VLOOKUP(B2500,Players!$A$2:$E$251,4,FALSE),"")</f>
        <v>RCB</v>
      </c>
      <c r="F2500">
        <f>IFERROR(VLOOKUP(B2500,Players!$A$2:$E$251,5,FALSE),"")</f>
        <v>0</v>
      </c>
      <c r="H2500" t="s">
        <v>884</v>
      </c>
    </row>
    <row r="2501" spans="1:8" x14ac:dyDescent="0.2">
      <c r="A2501" t="s">
        <v>797</v>
      </c>
      <c r="B2501" t="s">
        <v>517</v>
      </c>
      <c r="C2501" t="str">
        <f>IFERROR(VLOOKUP(B2501,Players!$A$2:$E$251,2,FALSE),"")</f>
        <v>Yash Dayal</v>
      </c>
      <c r="D2501" t="str">
        <f>IFERROR(VLOOKUP(B2501,Players!$A$2:$E$251,3,FALSE),"")</f>
        <v>BWL</v>
      </c>
      <c r="E2501" t="str">
        <f>IFERROR(VLOOKUP(B2501,Players!$A$2:$E$251,4,FALSE),"")</f>
        <v>RCB</v>
      </c>
      <c r="F2501">
        <f>IFERROR(VLOOKUP(B2501,Players!$A$2:$E$251,5,FALSE),"")</f>
        <v>0</v>
      </c>
      <c r="H2501" t="s">
        <v>884</v>
      </c>
    </row>
    <row r="2502" spans="1:8" x14ac:dyDescent="0.2">
      <c r="A2502" t="s">
        <v>801</v>
      </c>
      <c r="B2502" t="s">
        <v>103</v>
      </c>
      <c r="C2502" t="str">
        <f>IFERROR(VLOOKUP(B2502,Players!$A$2:$E$251,2,FALSE),"")</f>
        <v>KL Rahul</v>
      </c>
      <c r="D2502" t="str">
        <f>IFERROR(VLOOKUP(B2502,Players!$A$2:$E$251,3,FALSE),"")</f>
        <v>WK</v>
      </c>
      <c r="E2502" t="str">
        <f>IFERROR(VLOOKUP(B2502,Players!$A$2:$E$251,4,FALSE),"")</f>
        <v>DC</v>
      </c>
      <c r="F2502">
        <f>IFERROR(VLOOKUP(B2502,Players!$A$2:$E$251,5,FALSE),"")</f>
        <v>0</v>
      </c>
      <c r="H2502" t="s">
        <v>893</v>
      </c>
    </row>
    <row r="2503" spans="1:8" x14ac:dyDescent="0.2">
      <c r="A2503" t="s">
        <v>801</v>
      </c>
      <c r="B2503" t="s">
        <v>107</v>
      </c>
      <c r="C2503" t="str">
        <f>IFERROR(VLOOKUP(B2503,Players!$A$2:$E$251,2,FALSE),"")</f>
        <v>Karun Nair</v>
      </c>
      <c r="D2503" t="str">
        <f>IFERROR(VLOOKUP(B2503,Players!$A$2:$E$251,3,FALSE),"")</f>
        <v>BAT</v>
      </c>
      <c r="E2503" t="str">
        <f>IFERROR(VLOOKUP(B2503,Players!$A$2:$E$251,4,FALSE),"")</f>
        <v>DC</v>
      </c>
      <c r="F2503">
        <f>IFERROR(VLOOKUP(B2503,Players!$A$2:$E$251,5,FALSE),"")</f>
        <v>0</v>
      </c>
      <c r="H2503" t="s">
        <v>893</v>
      </c>
    </row>
    <row r="2504" spans="1:8" x14ac:dyDescent="0.2">
      <c r="A2504" t="s">
        <v>801</v>
      </c>
      <c r="B2504" t="s">
        <v>109</v>
      </c>
      <c r="C2504" t="str">
        <f>IFERROR(VLOOKUP(B2504,Players!$A$2:$E$251,2,FALSE),"")</f>
        <v>David Miller</v>
      </c>
      <c r="D2504" t="str">
        <f>IFERROR(VLOOKUP(B2504,Players!$A$2:$E$251,3,FALSE),"")</f>
        <v>BAT</v>
      </c>
      <c r="E2504" t="str">
        <f>IFERROR(VLOOKUP(B2504,Players!$A$2:$E$251,4,FALSE),"")</f>
        <v>DC</v>
      </c>
      <c r="F2504">
        <f>IFERROR(VLOOKUP(B2504,Players!$A$2:$E$251,5,FALSE),"")</f>
        <v>0</v>
      </c>
      <c r="H2504" t="s">
        <v>893</v>
      </c>
    </row>
    <row r="2505" spans="1:8" x14ac:dyDescent="0.2">
      <c r="A2505" t="s">
        <v>801</v>
      </c>
      <c r="B2505" t="s">
        <v>111</v>
      </c>
      <c r="C2505" t="str">
        <f>IFERROR(VLOOKUP(B2505,Players!$A$2:$E$251,2,FALSE),"")</f>
        <v>Ben Duckett</v>
      </c>
      <c r="D2505" t="str">
        <f>IFERROR(VLOOKUP(B2505,Players!$A$2:$E$251,3,FALSE),"")</f>
        <v>WK</v>
      </c>
      <c r="E2505" t="str">
        <f>IFERROR(VLOOKUP(B2505,Players!$A$2:$E$251,4,FALSE),"")</f>
        <v>DC</v>
      </c>
      <c r="F2505">
        <f>IFERROR(VLOOKUP(B2505,Players!$A$2:$E$251,5,FALSE),"")</f>
        <v>0</v>
      </c>
      <c r="H2505" t="s">
        <v>893</v>
      </c>
    </row>
    <row r="2506" spans="1:8" x14ac:dyDescent="0.2">
      <c r="A2506" t="s">
        <v>801</v>
      </c>
      <c r="B2506" t="s">
        <v>113</v>
      </c>
      <c r="C2506" t="str">
        <f>IFERROR(VLOOKUP(B2506,Players!$A$2:$E$251,2,FALSE),"")</f>
        <v>Pathum Nissanka</v>
      </c>
      <c r="D2506" t="str">
        <f>IFERROR(VLOOKUP(B2506,Players!$A$2:$E$251,3,FALSE),"")</f>
        <v>BAT</v>
      </c>
      <c r="E2506" t="str">
        <f>IFERROR(VLOOKUP(B2506,Players!$A$2:$E$251,4,FALSE),"")</f>
        <v>DC</v>
      </c>
      <c r="F2506">
        <f>IFERROR(VLOOKUP(B2506,Players!$A$2:$E$251,5,FALSE),"")</f>
        <v>0</v>
      </c>
      <c r="H2506" t="s">
        <v>893</v>
      </c>
    </row>
    <row r="2507" spans="1:8" x14ac:dyDescent="0.2">
      <c r="A2507" t="s">
        <v>801</v>
      </c>
      <c r="B2507" t="s">
        <v>115</v>
      </c>
      <c r="C2507" t="str">
        <f>IFERROR(VLOOKUP(B2507,Players!$A$2:$E$251,2,FALSE),"")</f>
        <v>Sahil Parakh</v>
      </c>
      <c r="D2507" t="str">
        <f>IFERROR(VLOOKUP(B2507,Players!$A$2:$E$251,3,FALSE),"")</f>
        <v>BAT</v>
      </c>
      <c r="E2507" t="str">
        <f>IFERROR(VLOOKUP(B2507,Players!$A$2:$E$251,4,FALSE),"")</f>
        <v>DC</v>
      </c>
      <c r="F2507">
        <f>IFERROR(VLOOKUP(B2507,Players!$A$2:$E$251,5,FALSE),"")</f>
        <v>0</v>
      </c>
      <c r="H2507" t="s">
        <v>893</v>
      </c>
    </row>
    <row r="2508" spans="1:8" x14ac:dyDescent="0.2">
      <c r="A2508" t="s">
        <v>801</v>
      </c>
      <c r="B2508" t="s">
        <v>117</v>
      </c>
      <c r="C2508" t="str">
        <f>IFERROR(VLOOKUP(B2508,Players!$A$2:$E$251,2,FALSE),"")</f>
        <v>Prithvi Shaw</v>
      </c>
      <c r="D2508" t="str">
        <f>IFERROR(VLOOKUP(B2508,Players!$A$2:$E$251,3,FALSE),"")</f>
        <v>BAT</v>
      </c>
      <c r="E2508" t="str">
        <f>IFERROR(VLOOKUP(B2508,Players!$A$2:$E$251,4,FALSE),"")</f>
        <v>DC</v>
      </c>
      <c r="F2508">
        <f>IFERROR(VLOOKUP(B2508,Players!$A$2:$E$251,5,FALSE),"")</f>
        <v>0</v>
      </c>
      <c r="H2508" t="s">
        <v>893</v>
      </c>
    </row>
    <row r="2509" spans="1:8" x14ac:dyDescent="0.2">
      <c r="A2509" t="s">
        <v>801</v>
      </c>
      <c r="B2509" t="s">
        <v>119</v>
      </c>
      <c r="C2509" t="str">
        <f>IFERROR(VLOOKUP(B2509,Players!$A$2:$E$251,2,FALSE),"")</f>
        <v>Abishek Porel</v>
      </c>
      <c r="D2509" t="str">
        <f>IFERROR(VLOOKUP(B2509,Players!$A$2:$E$251,3,FALSE),"")</f>
        <v>WK</v>
      </c>
      <c r="E2509" t="str">
        <f>IFERROR(VLOOKUP(B2509,Players!$A$2:$E$251,4,FALSE),"")</f>
        <v>DC</v>
      </c>
      <c r="F2509">
        <f>IFERROR(VLOOKUP(B2509,Players!$A$2:$E$251,5,FALSE),"")</f>
        <v>0</v>
      </c>
      <c r="H2509" t="s">
        <v>893</v>
      </c>
    </row>
    <row r="2510" spans="1:8" x14ac:dyDescent="0.2">
      <c r="A2510" t="s">
        <v>801</v>
      </c>
      <c r="B2510" t="s">
        <v>121</v>
      </c>
      <c r="C2510" t="str">
        <f>IFERROR(VLOOKUP(B2510,Players!$A$2:$E$251,2,FALSE),"")</f>
        <v>Tristan Stubbs</v>
      </c>
      <c r="D2510" t="str">
        <f>IFERROR(VLOOKUP(B2510,Players!$A$2:$E$251,3,FALSE),"")</f>
        <v>WK</v>
      </c>
      <c r="E2510" t="str">
        <f>IFERROR(VLOOKUP(B2510,Players!$A$2:$E$251,4,FALSE),"")</f>
        <v>DC</v>
      </c>
      <c r="F2510">
        <f>IFERROR(VLOOKUP(B2510,Players!$A$2:$E$251,5,FALSE),"")</f>
        <v>0</v>
      </c>
      <c r="H2510" t="s">
        <v>893</v>
      </c>
    </row>
    <row r="2511" spans="1:8" x14ac:dyDescent="0.2">
      <c r="A2511" t="s">
        <v>801</v>
      </c>
      <c r="B2511" t="s">
        <v>123</v>
      </c>
      <c r="C2511" t="str">
        <f>IFERROR(VLOOKUP(B2511,Players!$A$2:$E$251,2,FALSE),"")</f>
        <v>Axar Patel</v>
      </c>
      <c r="D2511" t="str">
        <f>IFERROR(VLOOKUP(B2511,Players!$A$2:$E$251,3,FALSE),"")</f>
        <v>AR</v>
      </c>
      <c r="E2511" t="str">
        <f>IFERROR(VLOOKUP(B2511,Players!$A$2:$E$251,4,FALSE),"")</f>
        <v>DC</v>
      </c>
      <c r="F2511">
        <f>IFERROR(VLOOKUP(B2511,Players!$A$2:$E$251,5,FALSE),"")</f>
        <v>0</v>
      </c>
      <c r="H2511" t="s">
        <v>893</v>
      </c>
    </row>
    <row r="2512" spans="1:8" x14ac:dyDescent="0.2">
      <c r="A2512" t="s">
        <v>801</v>
      </c>
      <c r="B2512" t="s">
        <v>125</v>
      </c>
      <c r="C2512" t="str">
        <f>IFERROR(VLOOKUP(B2512,Players!$A$2:$E$251,2,FALSE),"")</f>
        <v>Sameer Rizvi</v>
      </c>
      <c r="D2512" t="str">
        <f>IFERROR(VLOOKUP(B2512,Players!$A$2:$E$251,3,FALSE),"")</f>
        <v>AR</v>
      </c>
      <c r="E2512" t="str">
        <f>IFERROR(VLOOKUP(B2512,Players!$A$2:$E$251,4,FALSE),"")</f>
        <v>DC</v>
      </c>
      <c r="F2512">
        <f>IFERROR(VLOOKUP(B2512,Players!$A$2:$E$251,5,FALSE),"")</f>
        <v>0</v>
      </c>
      <c r="H2512" t="s">
        <v>893</v>
      </c>
    </row>
    <row r="2513" spans="1:8" x14ac:dyDescent="0.2">
      <c r="A2513" t="s">
        <v>801</v>
      </c>
      <c r="B2513" t="s">
        <v>127</v>
      </c>
      <c r="C2513" t="str">
        <f>IFERROR(VLOOKUP(B2513,Players!$A$2:$E$251,2,FALSE),"")</f>
        <v>Ashutosh Sharma</v>
      </c>
      <c r="D2513" t="str">
        <f>IFERROR(VLOOKUP(B2513,Players!$A$2:$E$251,3,FALSE),"")</f>
        <v>AR</v>
      </c>
      <c r="E2513" t="str">
        <f>IFERROR(VLOOKUP(B2513,Players!$A$2:$E$251,4,FALSE),"")</f>
        <v>DC</v>
      </c>
      <c r="F2513">
        <f>IFERROR(VLOOKUP(B2513,Players!$A$2:$E$251,5,FALSE),"")</f>
        <v>0</v>
      </c>
      <c r="H2513" t="s">
        <v>893</v>
      </c>
    </row>
    <row r="2514" spans="1:8" x14ac:dyDescent="0.2">
      <c r="A2514" t="s">
        <v>801</v>
      </c>
      <c r="B2514" t="s">
        <v>129</v>
      </c>
      <c r="C2514" t="str">
        <f>IFERROR(VLOOKUP(B2514,Players!$A$2:$E$251,2,FALSE),"")</f>
        <v>Vipraj Nigam</v>
      </c>
      <c r="D2514" t="str">
        <f>IFERROR(VLOOKUP(B2514,Players!$A$2:$E$251,3,FALSE),"")</f>
        <v>AR</v>
      </c>
      <c r="E2514" t="str">
        <f>IFERROR(VLOOKUP(B2514,Players!$A$2:$E$251,4,FALSE),"")</f>
        <v>DC</v>
      </c>
      <c r="F2514">
        <f>IFERROR(VLOOKUP(B2514,Players!$A$2:$E$251,5,FALSE),"")</f>
        <v>0</v>
      </c>
      <c r="H2514" t="s">
        <v>893</v>
      </c>
    </row>
    <row r="2515" spans="1:8" x14ac:dyDescent="0.2">
      <c r="A2515" t="s">
        <v>801</v>
      </c>
      <c r="B2515" t="s">
        <v>131</v>
      </c>
      <c r="C2515" t="str">
        <f>IFERROR(VLOOKUP(B2515,Players!$A$2:$E$251,2,FALSE),"")</f>
        <v>Ajay Mandal</v>
      </c>
      <c r="D2515" t="str">
        <f>IFERROR(VLOOKUP(B2515,Players!$A$2:$E$251,3,FALSE),"")</f>
        <v>AR</v>
      </c>
      <c r="E2515" t="str">
        <f>IFERROR(VLOOKUP(B2515,Players!$A$2:$E$251,4,FALSE),"")</f>
        <v>DC</v>
      </c>
      <c r="F2515">
        <f>IFERROR(VLOOKUP(B2515,Players!$A$2:$E$251,5,FALSE),"")</f>
        <v>0</v>
      </c>
      <c r="H2515" t="s">
        <v>893</v>
      </c>
    </row>
    <row r="2516" spans="1:8" x14ac:dyDescent="0.2">
      <c r="A2516" t="s">
        <v>801</v>
      </c>
      <c r="B2516" t="s">
        <v>133</v>
      </c>
      <c r="C2516" t="str">
        <f>IFERROR(VLOOKUP(B2516,Players!$A$2:$E$251,2,FALSE),"")</f>
        <v>Tripurana Vijay</v>
      </c>
      <c r="D2516" t="str">
        <f>IFERROR(VLOOKUP(B2516,Players!$A$2:$E$251,3,FALSE),"")</f>
        <v>AR</v>
      </c>
      <c r="E2516" t="str">
        <f>IFERROR(VLOOKUP(B2516,Players!$A$2:$E$251,4,FALSE),"")</f>
        <v>DC</v>
      </c>
      <c r="F2516">
        <f>IFERROR(VLOOKUP(B2516,Players!$A$2:$E$251,5,FALSE),"")</f>
        <v>0</v>
      </c>
      <c r="H2516" t="s">
        <v>893</v>
      </c>
    </row>
    <row r="2517" spans="1:8" x14ac:dyDescent="0.2">
      <c r="A2517" t="s">
        <v>801</v>
      </c>
      <c r="B2517" t="s">
        <v>135</v>
      </c>
      <c r="C2517" t="str">
        <f>IFERROR(VLOOKUP(B2517,Players!$A$2:$E$251,2,FALSE),"")</f>
        <v>Madhav Tiwari</v>
      </c>
      <c r="D2517" t="str">
        <f>IFERROR(VLOOKUP(B2517,Players!$A$2:$E$251,3,FALSE),"")</f>
        <v>AR</v>
      </c>
      <c r="E2517" t="str">
        <f>IFERROR(VLOOKUP(B2517,Players!$A$2:$E$251,4,FALSE),"")</f>
        <v>DC</v>
      </c>
      <c r="F2517">
        <f>IFERROR(VLOOKUP(B2517,Players!$A$2:$E$251,5,FALSE),"")</f>
        <v>0</v>
      </c>
      <c r="H2517" t="s">
        <v>893</v>
      </c>
    </row>
    <row r="2518" spans="1:8" x14ac:dyDescent="0.2">
      <c r="A2518" t="s">
        <v>801</v>
      </c>
      <c r="B2518" t="s">
        <v>137</v>
      </c>
      <c r="C2518" t="str">
        <f>IFERROR(VLOOKUP(B2518,Players!$A$2:$E$251,2,FALSE),"")</f>
        <v>Nitish Rana</v>
      </c>
      <c r="D2518" t="str">
        <f>IFERROR(VLOOKUP(B2518,Players!$A$2:$E$251,3,FALSE),"")</f>
        <v>AR</v>
      </c>
      <c r="E2518" t="str">
        <f>IFERROR(VLOOKUP(B2518,Players!$A$2:$E$251,4,FALSE),"")</f>
        <v>DC</v>
      </c>
      <c r="F2518">
        <f>IFERROR(VLOOKUP(B2518,Players!$A$2:$E$251,5,FALSE),"")</f>
        <v>0</v>
      </c>
      <c r="H2518" t="s">
        <v>893</v>
      </c>
    </row>
    <row r="2519" spans="1:8" x14ac:dyDescent="0.2">
      <c r="A2519" t="s">
        <v>801</v>
      </c>
      <c r="B2519" t="s">
        <v>139</v>
      </c>
      <c r="C2519" t="str">
        <f>IFERROR(VLOOKUP(B2519,Players!$A$2:$E$251,2,FALSE),"")</f>
        <v>Mitchell Starc</v>
      </c>
      <c r="D2519" t="str">
        <f>IFERROR(VLOOKUP(B2519,Players!$A$2:$E$251,3,FALSE),"")</f>
        <v>BWL</v>
      </c>
      <c r="E2519" t="str">
        <f>IFERROR(VLOOKUP(B2519,Players!$A$2:$E$251,4,FALSE),"")</f>
        <v>DC</v>
      </c>
      <c r="F2519">
        <f>IFERROR(VLOOKUP(B2519,Players!$A$2:$E$251,5,FALSE),"")</f>
        <v>0</v>
      </c>
      <c r="H2519" t="s">
        <v>893</v>
      </c>
    </row>
    <row r="2520" spans="1:8" x14ac:dyDescent="0.2">
      <c r="A2520" t="s">
        <v>801</v>
      </c>
      <c r="B2520" t="s">
        <v>141</v>
      </c>
      <c r="C2520" t="str">
        <f>IFERROR(VLOOKUP(B2520,Players!$A$2:$E$251,2,FALSE),"")</f>
        <v>T. Natarajan</v>
      </c>
      <c r="D2520" t="str">
        <f>IFERROR(VLOOKUP(B2520,Players!$A$2:$E$251,3,FALSE),"")</f>
        <v>BWL</v>
      </c>
      <c r="E2520" t="str">
        <f>IFERROR(VLOOKUP(B2520,Players!$A$2:$E$251,4,FALSE),"")</f>
        <v>DC</v>
      </c>
      <c r="F2520">
        <f>IFERROR(VLOOKUP(B2520,Players!$A$2:$E$251,5,FALSE),"")</f>
        <v>0</v>
      </c>
      <c r="H2520" t="s">
        <v>893</v>
      </c>
    </row>
    <row r="2521" spans="1:8" x14ac:dyDescent="0.2">
      <c r="A2521" t="s">
        <v>801</v>
      </c>
      <c r="B2521" t="s">
        <v>143</v>
      </c>
      <c r="C2521" t="str">
        <f>IFERROR(VLOOKUP(B2521,Players!$A$2:$E$251,2,FALSE),"")</f>
        <v>Mukesh Kumar</v>
      </c>
      <c r="D2521" t="str">
        <f>IFERROR(VLOOKUP(B2521,Players!$A$2:$E$251,3,FALSE),"")</f>
        <v>BWL</v>
      </c>
      <c r="E2521" t="str">
        <f>IFERROR(VLOOKUP(B2521,Players!$A$2:$E$251,4,FALSE),"")</f>
        <v>DC</v>
      </c>
      <c r="F2521">
        <f>IFERROR(VLOOKUP(B2521,Players!$A$2:$E$251,5,FALSE),"")</f>
        <v>0</v>
      </c>
      <c r="H2521" t="s">
        <v>893</v>
      </c>
    </row>
    <row r="2522" spans="1:8" x14ac:dyDescent="0.2">
      <c r="A2522" t="s">
        <v>801</v>
      </c>
      <c r="B2522" t="s">
        <v>145</v>
      </c>
      <c r="C2522" t="str">
        <f>IFERROR(VLOOKUP(B2522,Players!$A$2:$E$251,2,FALSE),"")</f>
        <v>Dushmantha Chameera</v>
      </c>
      <c r="D2522" t="str">
        <f>IFERROR(VLOOKUP(B2522,Players!$A$2:$E$251,3,FALSE),"")</f>
        <v>BWL</v>
      </c>
      <c r="E2522" t="str">
        <f>IFERROR(VLOOKUP(B2522,Players!$A$2:$E$251,4,FALSE),"")</f>
        <v>DC</v>
      </c>
      <c r="F2522">
        <f>IFERROR(VLOOKUP(B2522,Players!$A$2:$E$251,5,FALSE),"")</f>
        <v>0</v>
      </c>
      <c r="H2522" t="s">
        <v>893</v>
      </c>
    </row>
    <row r="2523" spans="1:8" x14ac:dyDescent="0.2">
      <c r="A2523" t="s">
        <v>801</v>
      </c>
      <c r="B2523" t="s">
        <v>147</v>
      </c>
      <c r="C2523" t="str">
        <f>IFERROR(VLOOKUP(B2523,Players!$A$2:$E$251,2,FALSE),"")</f>
        <v>Auqib Nabi</v>
      </c>
      <c r="D2523" t="str">
        <f>IFERROR(VLOOKUP(B2523,Players!$A$2:$E$251,3,FALSE),"")</f>
        <v>BWL</v>
      </c>
      <c r="E2523" t="str">
        <f>IFERROR(VLOOKUP(B2523,Players!$A$2:$E$251,4,FALSE),"")</f>
        <v>DC</v>
      </c>
      <c r="F2523">
        <f>IFERROR(VLOOKUP(B2523,Players!$A$2:$E$251,5,FALSE),"")</f>
        <v>0</v>
      </c>
      <c r="H2523" t="s">
        <v>893</v>
      </c>
    </row>
    <row r="2524" spans="1:8" x14ac:dyDescent="0.2">
      <c r="A2524" t="s">
        <v>801</v>
      </c>
      <c r="B2524" t="s">
        <v>149</v>
      </c>
      <c r="C2524" t="str">
        <f>IFERROR(VLOOKUP(B2524,Players!$A$2:$E$251,2,FALSE),"")</f>
        <v>Lungisani Ngidi</v>
      </c>
      <c r="D2524" t="str">
        <f>IFERROR(VLOOKUP(B2524,Players!$A$2:$E$251,3,FALSE),"")</f>
        <v>BWL</v>
      </c>
      <c r="E2524" t="str">
        <f>IFERROR(VLOOKUP(B2524,Players!$A$2:$E$251,4,FALSE),"")</f>
        <v>DC</v>
      </c>
      <c r="F2524">
        <f>IFERROR(VLOOKUP(B2524,Players!$A$2:$E$251,5,FALSE),"")</f>
        <v>0</v>
      </c>
      <c r="H2524" t="s">
        <v>893</v>
      </c>
    </row>
    <row r="2525" spans="1:8" x14ac:dyDescent="0.2">
      <c r="A2525" t="s">
        <v>801</v>
      </c>
      <c r="B2525" t="s">
        <v>151</v>
      </c>
      <c r="C2525" t="str">
        <f>IFERROR(VLOOKUP(B2525,Players!$A$2:$E$251,2,FALSE),"")</f>
        <v>Kyle Jamieson</v>
      </c>
      <c r="D2525" t="str">
        <f>IFERROR(VLOOKUP(B2525,Players!$A$2:$E$251,3,FALSE),"")</f>
        <v>BWL</v>
      </c>
      <c r="E2525" t="str">
        <f>IFERROR(VLOOKUP(B2525,Players!$A$2:$E$251,4,FALSE),"")</f>
        <v>DC</v>
      </c>
      <c r="F2525">
        <f>IFERROR(VLOOKUP(B2525,Players!$A$2:$E$251,5,FALSE),"")</f>
        <v>0</v>
      </c>
      <c r="H2525" t="s">
        <v>893</v>
      </c>
    </row>
    <row r="2526" spans="1:8" x14ac:dyDescent="0.2">
      <c r="A2526" t="s">
        <v>801</v>
      </c>
      <c r="B2526" t="s">
        <v>153</v>
      </c>
      <c r="C2526" t="str">
        <f>IFERROR(VLOOKUP(B2526,Players!$A$2:$E$251,2,FALSE),"")</f>
        <v>Kuldeep Yadav</v>
      </c>
      <c r="D2526" t="str">
        <f>IFERROR(VLOOKUP(B2526,Players!$A$2:$E$251,3,FALSE),"")</f>
        <v>BWL</v>
      </c>
      <c r="E2526" t="str">
        <f>IFERROR(VLOOKUP(B2526,Players!$A$2:$E$251,4,FALSE),"")</f>
        <v>DC</v>
      </c>
      <c r="F2526">
        <f>IFERROR(VLOOKUP(B2526,Players!$A$2:$E$251,5,FALSE),"")</f>
        <v>0</v>
      </c>
      <c r="H2526" t="s">
        <v>893</v>
      </c>
    </row>
    <row r="2527" spans="1:8" x14ac:dyDescent="0.2">
      <c r="A2527" t="s">
        <v>801</v>
      </c>
      <c r="B2527" t="s">
        <v>207</v>
      </c>
      <c r="C2527" t="str">
        <f>IFERROR(VLOOKUP(B2527,Players!$A$2:$E$251,2,FALSE),"")</f>
        <v>Ajinkya Rahane</v>
      </c>
      <c r="D2527" t="str">
        <f>IFERROR(VLOOKUP(B2527,Players!$A$2:$E$251,3,FALSE),"")</f>
        <v>BAT</v>
      </c>
      <c r="E2527" t="str">
        <f>IFERROR(VLOOKUP(B2527,Players!$A$2:$E$251,4,FALSE),"")</f>
        <v>KKR</v>
      </c>
      <c r="F2527">
        <f>IFERROR(VLOOKUP(B2527,Players!$A$2:$E$251,5,FALSE),"")</f>
        <v>0</v>
      </c>
      <c r="H2527" t="s">
        <v>887</v>
      </c>
    </row>
    <row r="2528" spans="1:8" x14ac:dyDescent="0.2">
      <c r="A2528" t="s">
        <v>801</v>
      </c>
      <c r="B2528" t="s">
        <v>211</v>
      </c>
      <c r="C2528" t="str">
        <f>IFERROR(VLOOKUP(B2528,Players!$A$2:$E$251,2,FALSE),"")</f>
        <v>Rinku Singh</v>
      </c>
      <c r="D2528" t="str">
        <f>IFERROR(VLOOKUP(B2528,Players!$A$2:$E$251,3,FALSE),"")</f>
        <v>BAT</v>
      </c>
      <c r="E2528" t="str">
        <f>IFERROR(VLOOKUP(B2528,Players!$A$2:$E$251,4,FALSE),"")</f>
        <v>KKR</v>
      </c>
      <c r="F2528">
        <f>IFERROR(VLOOKUP(B2528,Players!$A$2:$E$251,5,FALSE),"")</f>
        <v>0</v>
      </c>
      <c r="H2528" t="s">
        <v>887</v>
      </c>
    </row>
    <row r="2529" spans="1:8" x14ac:dyDescent="0.2">
      <c r="A2529" t="s">
        <v>801</v>
      </c>
      <c r="B2529" t="s">
        <v>213</v>
      </c>
      <c r="C2529" t="str">
        <f>IFERROR(VLOOKUP(B2529,Players!$A$2:$E$251,2,FALSE),"")</f>
        <v>Angkrish Raghuvanshi</v>
      </c>
      <c r="D2529" t="str">
        <f>IFERROR(VLOOKUP(B2529,Players!$A$2:$E$251,3,FALSE),"")</f>
        <v>BAT</v>
      </c>
      <c r="E2529" t="str">
        <f>IFERROR(VLOOKUP(B2529,Players!$A$2:$E$251,4,FALSE),"")</f>
        <v>KKR</v>
      </c>
      <c r="F2529">
        <f>IFERROR(VLOOKUP(B2529,Players!$A$2:$E$251,5,FALSE),"")</f>
        <v>0</v>
      </c>
      <c r="H2529" t="s">
        <v>887</v>
      </c>
    </row>
    <row r="2530" spans="1:8" x14ac:dyDescent="0.2">
      <c r="A2530" t="s">
        <v>801</v>
      </c>
      <c r="B2530" t="s">
        <v>215</v>
      </c>
      <c r="C2530" t="str">
        <f>IFERROR(VLOOKUP(B2530,Players!$A$2:$E$251,2,FALSE),"")</f>
        <v>Manish Pandey</v>
      </c>
      <c r="D2530" t="str">
        <f>IFERROR(VLOOKUP(B2530,Players!$A$2:$E$251,3,FALSE),"")</f>
        <v>BAT</v>
      </c>
      <c r="E2530" t="str">
        <f>IFERROR(VLOOKUP(B2530,Players!$A$2:$E$251,4,FALSE),"")</f>
        <v>KKR</v>
      </c>
      <c r="F2530">
        <f>IFERROR(VLOOKUP(B2530,Players!$A$2:$E$251,5,FALSE),"")</f>
        <v>0</v>
      </c>
      <c r="H2530" t="s">
        <v>887</v>
      </c>
    </row>
    <row r="2531" spans="1:8" x14ac:dyDescent="0.2">
      <c r="A2531" t="s">
        <v>801</v>
      </c>
      <c r="B2531" t="s">
        <v>217</v>
      </c>
      <c r="C2531" t="str">
        <f>IFERROR(VLOOKUP(B2531,Players!$A$2:$E$251,2,FALSE),"")</f>
        <v>Finn Allen</v>
      </c>
      <c r="D2531" t="str">
        <f>IFERROR(VLOOKUP(B2531,Players!$A$2:$E$251,3,FALSE),"")</f>
        <v>WK</v>
      </c>
      <c r="E2531" t="str">
        <f>IFERROR(VLOOKUP(B2531,Players!$A$2:$E$251,4,FALSE),"")</f>
        <v>KKR</v>
      </c>
      <c r="F2531">
        <f>IFERROR(VLOOKUP(B2531,Players!$A$2:$E$251,5,FALSE),"")</f>
        <v>0</v>
      </c>
      <c r="H2531" t="s">
        <v>887</v>
      </c>
    </row>
    <row r="2532" spans="1:8" x14ac:dyDescent="0.2">
      <c r="A2532" t="s">
        <v>801</v>
      </c>
      <c r="B2532" t="s">
        <v>219</v>
      </c>
      <c r="C2532" t="str">
        <f>IFERROR(VLOOKUP(B2532,Players!$A$2:$E$251,2,FALSE),"")</f>
        <v>Tejasvi Singh</v>
      </c>
      <c r="D2532" t="str">
        <f>IFERROR(VLOOKUP(B2532,Players!$A$2:$E$251,3,FALSE),"")</f>
        <v>WK</v>
      </c>
      <c r="E2532" t="str">
        <f>IFERROR(VLOOKUP(B2532,Players!$A$2:$E$251,4,FALSE),"")</f>
        <v>KKR</v>
      </c>
      <c r="F2532">
        <f>IFERROR(VLOOKUP(B2532,Players!$A$2:$E$251,5,FALSE),"")</f>
        <v>0</v>
      </c>
      <c r="H2532" t="s">
        <v>887</v>
      </c>
    </row>
    <row r="2533" spans="1:8" x14ac:dyDescent="0.2">
      <c r="A2533" t="s">
        <v>801</v>
      </c>
      <c r="B2533" t="s">
        <v>221</v>
      </c>
      <c r="C2533" t="str">
        <f>IFERROR(VLOOKUP(B2533,Players!$A$2:$E$251,2,FALSE),"")</f>
        <v>Rahul Tripathi</v>
      </c>
      <c r="D2533" t="str">
        <f>IFERROR(VLOOKUP(B2533,Players!$A$2:$E$251,3,FALSE),"")</f>
        <v>BAT</v>
      </c>
      <c r="E2533" t="str">
        <f>IFERROR(VLOOKUP(B2533,Players!$A$2:$E$251,4,FALSE),"")</f>
        <v>KKR</v>
      </c>
      <c r="F2533">
        <f>IFERROR(VLOOKUP(B2533,Players!$A$2:$E$251,5,FALSE),"")</f>
        <v>0</v>
      </c>
      <c r="H2533" t="s">
        <v>887</v>
      </c>
    </row>
    <row r="2534" spans="1:8" x14ac:dyDescent="0.2">
      <c r="A2534" t="s">
        <v>801</v>
      </c>
      <c r="B2534" t="s">
        <v>223</v>
      </c>
      <c r="C2534" t="str">
        <f>IFERROR(VLOOKUP(B2534,Players!$A$2:$E$251,2,FALSE),"")</f>
        <v>Tim Seifert</v>
      </c>
      <c r="D2534" t="str">
        <f>IFERROR(VLOOKUP(B2534,Players!$A$2:$E$251,3,FALSE),"")</f>
        <v>WK</v>
      </c>
      <c r="E2534" t="str">
        <f>IFERROR(VLOOKUP(B2534,Players!$A$2:$E$251,4,FALSE),"")</f>
        <v>KKR</v>
      </c>
      <c r="F2534">
        <f>IFERROR(VLOOKUP(B2534,Players!$A$2:$E$251,5,FALSE),"")</f>
        <v>0</v>
      </c>
      <c r="H2534" t="s">
        <v>887</v>
      </c>
    </row>
    <row r="2535" spans="1:8" x14ac:dyDescent="0.2">
      <c r="A2535" t="s">
        <v>801</v>
      </c>
      <c r="B2535" t="s">
        <v>225</v>
      </c>
      <c r="C2535" t="str">
        <f>IFERROR(VLOOKUP(B2535,Players!$A$2:$E$251,2,FALSE),"")</f>
        <v>Rovman Powell</v>
      </c>
      <c r="D2535" t="str">
        <f>IFERROR(VLOOKUP(B2535,Players!$A$2:$E$251,3,FALSE),"")</f>
        <v>BAT</v>
      </c>
      <c r="E2535" t="str">
        <f>IFERROR(VLOOKUP(B2535,Players!$A$2:$E$251,4,FALSE),"")</f>
        <v>KKR</v>
      </c>
      <c r="F2535">
        <f>IFERROR(VLOOKUP(B2535,Players!$A$2:$E$251,5,FALSE),"")</f>
        <v>0</v>
      </c>
      <c r="H2535" t="s">
        <v>887</v>
      </c>
    </row>
    <row r="2536" spans="1:8" x14ac:dyDescent="0.2">
      <c r="A2536" t="s">
        <v>801</v>
      </c>
      <c r="B2536" t="s">
        <v>227</v>
      </c>
      <c r="C2536" t="str">
        <f>IFERROR(VLOOKUP(B2536,Players!$A$2:$E$251,2,FALSE),"")</f>
        <v>Anukul Roy</v>
      </c>
      <c r="D2536" t="str">
        <f>IFERROR(VLOOKUP(B2536,Players!$A$2:$E$251,3,FALSE),"")</f>
        <v>AR</v>
      </c>
      <c r="E2536" t="str">
        <f>IFERROR(VLOOKUP(B2536,Players!$A$2:$E$251,4,FALSE),"")</f>
        <v>KKR</v>
      </c>
      <c r="F2536">
        <f>IFERROR(VLOOKUP(B2536,Players!$A$2:$E$251,5,FALSE),"")</f>
        <v>0</v>
      </c>
      <c r="H2536" t="s">
        <v>887</v>
      </c>
    </row>
    <row r="2537" spans="1:8" x14ac:dyDescent="0.2">
      <c r="A2537" t="s">
        <v>801</v>
      </c>
      <c r="B2537" t="s">
        <v>229</v>
      </c>
      <c r="C2537" t="str">
        <f>IFERROR(VLOOKUP(B2537,Players!$A$2:$E$251,2,FALSE),"")</f>
        <v>Cameron Green</v>
      </c>
      <c r="D2537" t="str">
        <f>IFERROR(VLOOKUP(B2537,Players!$A$2:$E$251,3,FALSE),"")</f>
        <v>AR</v>
      </c>
      <c r="E2537" t="str">
        <f>IFERROR(VLOOKUP(B2537,Players!$A$2:$E$251,4,FALSE),"")</f>
        <v>KKR</v>
      </c>
      <c r="F2537">
        <f>IFERROR(VLOOKUP(B2537,Players!$A$2:$E$251,5,FALSE),"")</f>
        <v>0</v>
      </c>
      <c r="H2537" t="s">
        <v>887</v>
      </c>
    </row>
    <row r="2538" spans="1:8" x14ac:dyDescent="0.2">
      <c r="A2538" t="s">
        <v>801</v>
      </c>
      <c r="B2538" t="s">
        <v>231</v>
      </c>
      <c r="C2538" t="str">
        <f>IFERROR(VLOOKUP(B2538,Players!$A$2:$E$251,2,FALSE),"")</f>
        <v>Sarthak Ranjan</v>
      </c>
      <c r="D2538" t="str">
        <f>IFERROR(VLOOKUP(B2538,Players!$A$2:$E$251,3,FALSE),"")</f>
        <v>AR</v>
      </c>
      <c r="E2538" t="str">
        <f>IFERROR(VLOOKUP(B2538,Players!$A$2:$E$251,4,FALSE),"")</f>
        <v>KKR</v>
      </c>
      <c r="F2538">
        <f>IFERROR(VLOOKUP(B2538,Players!$A$2:$E$251,5,FALSE),"")</f>
        <v>0</v>
      </c>
      <c r="H2538" t="s">
        <v>887</v>
      </c>
    </row>
    <row r="2539" spans="1:8" x14ac:dyDescent="0.2">
      <c r="A2539" t="s">
        <v>801</v>
      </c>
      <c r="B2539" t="s">
        <v>233</v>
      </c>
      <c r="C2539" t="str">
        <f>IFERROR(VLOOKUP(B2539,Players!$A$2:$E$251,2,FALSE),"")</f>
        <v>Daksh Kamra</v>
      </c>
      <c r="D2539" t="str">
        <f>IFERROR(VLOOKUP(B2539,Players!$A$2:$E$251,3,FALSE),"")</f>
        <v>AR</v>
      </c>
      <c r="E2539" t="str">
        <f>IFERROR(VLOOKUP(B2539,Players!$A$2:$E$251,4,FALSE),"")</f>
        <v>KKR</v>
      </c>
      <c r="F2539">
        <f>IFERROR(VLOOKUP(B2539,Players!$A$2:$E$251,5,FALSE),"")</f>
        <v>0</v>
      </c>
      <c r="H2539" t="s">
        <v>887</v>
      </c>
    </row>
    <row r="2540" spans="1:8" x14ac:dyDescent="0.2">
      <c r="A2540" t="s">
        <v>801</v>
      </c>
      <c r="B2540" t="s">
        <v>235</v>
      </c>
      <c r="C2540" t="str">
        <f>IFERROR(VLOOKUP(B2540,Players!$A$2:$E$251,2,FALSE),"")</f>
        <v>Rachin Ravindra</v>
      </c>
      <c r="D2540" t="str">
        <f>IFERROR(VLOOKUP(B2540,Players!$A$2:$E$251,3,FALSE),"")</f>
        <v>AR</v>
      </c>
      <c r="E2540" t="str">
        <f>IFERROR(VLOOKUP(B2540,Players!$A$2:$E$251,4,FALSE),"")</f>
        <v>KKR</v>
      </c>
      <c r="F2540">
        <f>IFERROR(VLOOKUP(B2540,Players!$A$2:$E$251,5,FALSE),"")</f>
        <v>0</v>
      </c>
      <c r="H2540" t="s">
        <v>887</v>
      </c>
    </row>
    <row r="2541" spans="1:8" x14ac:dyDescent="0.2">
      <c r="A2541" t="s">
        <v>801</v>
      </c>
      <c r="B2541" t="s">
        <v>237</v>
      </c>
      <c r="C2541" t="str">
        <f>IFERROR(VLOOKUP(B2541,Players!$A$2:$E$251,2,FALSE),"")</f>
        <v>Ramandeep Singh</v>
      </c>
      <c r="D2541" t="str">
        <f>IFERROR(VLOOKUP(B2541,Players!$A$2:$E$251,3,FALSE),"")</f>
        <v>AR</v>
      </c>
      <c r="E2541" t="str">
        <f>IFERROR(VLOOKUP(B2541,Players!$A$2:$E$251,4,FALSE),"")</f>
        <v>KKR</v>
      </c>
      <c r="F2541">
        <f>IFERROR(VLOOKUP(B2541,Players!$A$2:$E$251,5,FALSE),"")</f>
        <v>0</v>
      </c>
      <c r="H2541" t="s">
        <v>887</v>
      </c>
    </row>
    <row r="2542" spans="1:8" x14ac:dyDescent="0.2">
      <c r="A2542" t="s">
        <v>801</v>
      </c>
      <c r="B2542" t="s">
        <v>239</v>
      </c>
      <c r="C2542" t="str">
        <f>IFERROR(VLOOKUP(B2542,Players!$A$2:$E$251,2,FALSE),"")</f>
        <v>Sunil Narine</v>
      </c>
      <c r="D2542" t="str">
        <f>IFERROR(VLOOKUP(B2542,Players!$A$2:$E$251,3,FALSE),"")</f>
        <v>AR</v>
      </c>
      <c r="E2542" t="str">
        <f>IFERROR(VLOOKUP(B2542,Players!$A$2:$E$251,4,FALSE),"")</f>
        <v>KKR</v>
      </c>
      <c r="F2542">
        <f>IFERROR(VLOOKUP(B2542,Players!$A$2:$E$251,5,FALSE),"")</f>
        <v>0</v>
      </c>
      <c r="H2542" t="s">
        <v>887</v>
      </c>
    </row>
    <row r="2543" spans="1:8" x14ac:dyDescent="0.2">
      <c r="A2543" t="s">
        <v>801</v>
      </c>
      <c r="B2543" t="s">
        <v>241</v>
      </c>
      <c r="C2543" t="str">
        <f>IFERROR(VLOOKUP(B2543,Players!$A$2:$E$251,2,FALSE),"")</f>
        <v>Blessing Muzarabani</v>
      </c>
      <c r="D2543" t="str">
        <f>IFERROR(VLOOKUP(B2543,Players!$A$2:$E$251,3,FALSE),"")</f>
        <v>BWL</v>
      </c>
      <c r="E2543" t="str">
        <f>IFERROR(VLOOKUP(B2543,Players!$A$2:$E$251,4,FALSE),"")</f>
        <v>KKR</v>
      </c>
      <c r="F2543">
        <f>IFERROR(VLOOKUP(B2543,Players!$A$2:$E$251,5,FALSE),"")</f>
        <v>0</v>
      </c>
      <c r="H2543" t="s">
        <v>887</v>
      </c>
    </row>
    <row r="2544" spans="1:8" x14ac:dyDescent="0.2">
      <c r="A2544" t="s">
        <v>801</v>
      </c>
      <c r="B2544" t="s">
        <v>243</v>
      </c>
      <c r="C2544" t="str">
        <f>IFERROR(VLOOKUP(B2544,Players!$A$2:$E$251,2,FALSE),"")</f>
        <v>Vaibhav Arora</v>
      </c>
      <c r="D2544" t="str">
        <f>IFERROR(VLOOKUP(B2544,Players!$A$2:$E$251,3,FALSE),"")</f>
        <v>BWL</v>
      </c>
      <c r="E2544" t="str">
        <f>IFERROR(VLOOKUP(B2544,Players!$A$2:$E$251,4,FALSE),"")</f>
        <v>KKR</v>
      </c>
      <c r="F2544">
        <f>IFERROR(VLOOKUP(B2544,Players!$A$2:$E$251,5,FALSE),"")</f>
        <v>0</v>
      </c>
      <c r="H2544" t="s">
        <v>887</v>
      </c>
    </row>
    <row r="2545" spans="1:8" x14ac:dyDescent="0.2">
      <c r="A2545" t="s">
        <v>801</v>
      </c>
      <c r="B2545" t="s">
        <v>245</v>
      </c>
      <c r="C2545" t="str">
        <f>IFERROR(VLOOKUP(B2545,Players!$A$2:$E$251,2,FALSE),"")</f>
        <v>Matheesha Pathirana</v>
      </c>
      <c r="D2545" t="str">
        <f>IFERROR(VLOOKUP(B2545,Players!$A$2:$E$251,3,FALSE),"")</f>
        <v>BWL</v>
      </c>
      <c r="E2545" t="str">
        <f>IFERROR(VLOOKUP(B2545,Players!$A$2:$E$251,4,FALSE),"")</f>
        <v>KKR</v>
      </c>
      <c r="F2545">
        <f>IFERROR(VLOOKUP(B2545,Players!$A$2:$E$251,5,FALSE),"")</f>
        <v>0</v>
      </c>
      <c r="H2545" t="s">
        <v>887</v>
      </c>
    </row>
    <row r="2546" spans="1:8" x14ac:dyDescent="0.2">
      <c r="A2546" t="s">
        <v>801</v>
      </c>
      <c r="B2546" t="s">
        <v>247</v>
      </c>
      <c r="C2546" t="str">
        <f>IFERROR(VLOOKUP(B2546,Players!$A$2:$E$251,2,FALSE),"")</f>
        <v>Kartik Tyagi</v>
      </c>
      <c r="D2546" t="str">
        <f>IFERROR(VLOOKUP(B2546,Players!$A$2:$E$251,3,FALSE),"")</f>
        <v>BWL</v>
      </c>
      <c r="E2546" t="str">
        <f>IFERROR(VLOOKUP(B2546,Players!$A$2:$E$251,4,FALSE),"")</f>
        <v>KKR</v>
      </c>
      <c r="F2546">
        <f>IFERROR(VLOOKUP(B2546,Players!$A$2:$E$251,5,FALSE),"")</f>
        <v>0</v>
      </c>
      <c r="H2546" t="s">
        <v>887</v>
      </c>
    </row>
    <row r="2547" spans="1:8" x14ac:dyDescent="0.2">
      <c r="A2547" t="s">
        <v>801</v>
      </c>
      <c r="B2547" t="s">
        <v>249</v>
      </c>
      <c r="C2547" t="str">
        <f>IFERROR(VLOOKUP(B2547,Players!$A$2:$E$251,2,FALSE),"")</f>
        <v>Prashant Solanki</v>
      </c>
      <c r="D2547" t="str">
        <f>IFERROR(VLOOKUP(B2547,Players!$A$2:$E$251,3,FALSE),"")</f>
        <v>BWL</v>
      </c>
      <c r="E2547" t="str">
        <f>IFERROR(VLOOKUP(B2547,Players!$A$2:$E$251,4,FALSE),"")</f>
        <v>KKR</v>
      </c>
      <c r="F2547">
        <f>IFERROR(VLOOKUP(B2547,Players!$A$2:$E$251,5,FALSE),"")</f>
        <v>0</v>
      </c>
      <c r="H2547" t="s">
        <v>887</v>
      </c>
    </row>
    <row r="2548" spans="1:8" x14ac:dyDescent="0.2">
      <c r="A2548" t="s">
        <v>801</v>
      </c>
      <c r="B2548" t="s">
        <v>251</v>
      </c>
      <c r="C2548" t="str">
        <f>IFERROR(VLOOKUP(B2548,Players!$A$2:$E$251,2,FALSE),"")</f>
        <v>Saurabh Dubey</v>
      </c>
      <c r="D2548" t="str">
        <f>IFERROR(VLOOKUP(B2548,Players!$A$2:$E$251,3,FALSE),"")</f>
        <v>BWL</v>
      </c>
      <c r="E2548" t="str">
        <f>IFERROR(VLOOKUP(B2548,Players!$A$2:$E$251,4,FALSE),"")</f>
        <v>KKR</v>
      </c>
      <c r="F2548">
        <f>IFERROR(VLOOKUP(B2548,Players!$A$2:$E$251,5,FALSE),"")</f>
        <v>0</v>
      </c>
      <c r="H2548" t="s">
        <v>887</v>
      </c>
    </row>
    <row r="2549" spans="1:8" x14ac:dyDescent="0.2">
      <c r="A2549" t="s">
        <v>801</v>
      </c>
      <c r="B2549" t="s">
        <v>253</v>
      </c>
      <c r="C2549" t="str">
        <f>IFERROR(VLOOKUP(B2549,Players!$A$2:$E$251,2,FALSE),"")</f>
        <v>Navdeep Saini</v>
      </c>
      <c r="D2549" t="str">
        <f>IFERROR(VLOOKUP(B2549,Players!$A$2:$E$251,3,FALSE),"")</f>
        <v>BWL</v>
      </c>
      <c r="E2549" t="str">
        <f>IFERROR(VLOOKUP(B2549,Players!$A$2:$E$251,4,FALSE),"")</f>
        <v>KKR</v>
      </c>
      <c r="F2549">
        <f>IFERROR(VLOOKUP(B2549,Players!$A$2:$E$251,5,FALSE),"")</f>
        <v>0</v>
      </c>
      <c r="H2549" t="s">
        <v>887</v>
      </c>
    </row>
    <row r="2550" spans="1:8" x14ac:dyDescent="0.2">
      <c r="A2550" t="s">
        <v>801</v>
      </c>
      <c r="B2550" t="s">
        <v>255</v>
      </c>
      <c r="C2550" t="str">
        <f>IFERROR(VLOOKUP(B2550,Players!$A$2:$E$251,2,FALSE),"")</f>
        <v>Umran Malik</v>
      </c>
      <c r="D2550" t="str">
        <f>IFERROR(VLOOKUP(B2550,Players!$A$2:$E$251,3,FALSE),"")</f>
        <v>BWL</v>
      </c>
      <c r="E2550" t="str">
        <f>IFERROR(VLOOKUP(B2550,Players!$A$2:$E$251,4,FALSE),"")</f>
        <v>KKR</v>
      </c>
      <c r="F2550">
        <f>IFERROR(VLOOKUP(B2550,Players!$A$2:$E$251,5,FALSE),"")</f>
        <v>0</v>
      </c>
      <c r="H2550" t="s">
        <v>887</v>
      </c>
    </row>
    <row r="2551" spans="1:8" x14ac:dyDescent="0.2">
      <c r="A2551" t="s">
        <v>801</v>
      </c>
      <c r="B2551" t="s">
        <v>257</v>
      </c>
      <c r="C2551" t="str">
        <f>IFERROR(VLOOKUP(B2551,Players!$A$2:$E$251,2,FALSE),"")</f>
        <v>Varun Chakaravarthy</v>
      </c>
      <c r="D2551" t="str">
        <f>IFERROR(VLOOKUP(B2551,Players!$A$2:$E$251,3,FALSE),"")</f>
        <v>BWL</v>
      </c>
      <c r="E2551" t="str">
        <f>IFERROR(VLOOKUP(B2551,Players!$A$2:$E$251,4,FALSE),"")</f>
        <v>KKR</v>
      </c>
      <c r="F2551">
        <f>IFERROR(VLOOKUP(B2551,Players!$A$2:$E$251,5,FALSE),"")</f>
        <v>0</v>
      </c>
      <c r="H2551" t="s">
        <v>887</v>
      </c>
    </row>
    <row r="2552" spans="1:8" x14ac:dyDescent="0.2">
      <c r="A2552" t="s">
        <v>805</v>
      </c>
      <c r="B2552" t="s">
        <v>415</v>
      </c>
      <c r="C2552" t="str">
        <f>IFERROR(VLOOKUP(B2552,Players!$A$2:$E$251,2,FALSE),"")</f>
        <v>Shubham Dubey</v>
      </c>
      <c r="D2552" t="str">
        <f>IFERROR(VLOOKUP(B2552,Players!$A$2:$E$251,3,FALSE),"")</f>
        <v>BAT</v>
      </c>
      <c r="E2552" t="str">
        <f>IFERROR(VLOOKUP(B2552,Players!$A$2:$E$251,4,FALSE),"")</f>
        <v>RR</v>
      </c>
      <c r="F2552">
        <f>IFERROR(VLOOKUP(B2552,Players!$A$2:$E$251,5,FALSE),"")</f>
        <v>0</v>
      </c>
      <c r="H2552" t="s">
        <v>888</v>
      </c>
    </row>
    <row r="2553" spans="1:8" x14ac:dyDescent="0.2">
      <c r="A2553" t="s">
        <v>805</v>
      </c>
      <c r="B2553" t="s">
        <v>419</v>
      </c>
      <c r="C2553" t="str">
        <f>IFERROR(VLOOKUP(B2553,Players!$A$2:$E$251,2,FALSE),"")</f>
        <v>Vaibhav Sooryavanshi</v>
      </c>
      <c r="D2553" t="str">
        <f>IFERROR(VLOOKUP(B2553,Players!$A$2:$E$251,3,FALSE),"")</f>
        <v>BAT</v>
      </c>
      <c r="E2553" t="str">
        <f>IFERROR(VLOOKUP(B2553,Players!$A$2:$E$251,4,FALSE),"")</f>
        <v>RR</v>
      </c>
      <c r="F2553">
        <f>IFERROR(VLOOKUP(B2553,Players!$A$2:$E$251,5,FALSE),"")</f>
        <v>0</v>
      </c>
      <c r="H2553" t="s">
        <v>888</v>
      </c>
    </row>
    <row r="2554" spans="1:8" x14ac:dyDescent="0.2">
      <c r="A2554" t="s">
        <v>805</v>
      </c>
      <c r="B2554" t="s">
        <v>421</v>
      </c>
      <c r="C2554" t="str">
        <f>IFERROR(VLOOKUP(B2554,Players!$A$2:$E$251,2,FALSE),"")</f>
        <v>Donovan Ferreira</v>
      </c>
      <c r="D2554" t="str">
        <f>IFERROR(VLOOKUP(B2554,Players!$A$2:$E$251,3,FALSE),"")</f>
        <v>WK</v>
      </c>
      <c r="E2554" t="str">
        <f>IFERROR(VLOOKUP(B2554,Players!$A$2:$E$251,4,FALSE),"")</f>
        <v>RR</v>
      </c>
      <c r="F2554">
        <f>IFERROR(VLOOKUP(B2554,Players!$A$2:$E$251,5,FALSE),"")</f>
        <v>0</v>
      </c>
      <c r="H2554" t="s">
        <v>888</v>
      </c>
    </row>
    <row r="2555" spans="1:8" x14ac:dyDescent="0.2">
      <c r="A2555" t="s">
        <v>805</v>
      </c>
      <c r="B2555" t="s">
        <v>423</v>
      </c>
      <c r="C2555" t="str">
        <f>IFERROR(VLOOKUP(B2555,Players!$A$2:$E$251,2,FALSE),"")</f>
        <v>Lhuan-dre Pretorious</v>
      </c>
      <c r="D2555" t="str">
        <f>IFERROR(VLOOKUP(B2555,Players!$A$2:$E$251,3,FALSE),"")</f>
        <v>WK</v>
      </c>
      <c r="E2555" t="str">
        <f>IFERROR(VLOOKUP(B2555,Players!$A$2:$E$251,4,FALSE),"")</f>
        <v>RR</v>
      </c>
      <c r="F2555">
        <f>IFERROR(VLOOKUP(B2555,Players!$A$2:$E$251,5,FALSE),"")</f>
        <v>0</v>
      </c>
      <c r="H2555" t="s">
        <v>888</v>
      </c>
    </row>
    <row r="2556" spans="1:8" x14ac:dyDescent="0.2">
      <c r="A2556" t="s">
        <v>805</v>
      </c>
      <c r="B2556" t="s">
        <v>425</v>
      </c>
      <c r="C2556" t="str">
        <f>IFERROR(VLOOKUP(B2556,Players!$A$2:$E$251,2,FALSE),"")</f>
        <v>Ravi Singh</v>
      </c>
      <c r="D2556" t="str">
        <f>IFERROR(VLOOKUP(B2556,Players!$A$2:$E$251,3,FALSE),"")</f>
        <v>WK</v>
      </c>
      <c r="E2556" t="str">
        <f>IFERROR(VLOOKUP(B2556,Players!$A$2:$E$251,4,FALSE),"")</f>
        <v>RR</v>
      </c>
      <c r="F2556">
        <f>IFERROR(VLOOKUP(B2556,Players!$A$2:$E$251,5,FALSE),"")</f>
        <v>0</v>
      </c>
      <c r="H2556" t="s">
        <v>888</v>
      </c>
    </row>
    <row r="2557" spans="1:8" x14ac:dyDescent="0.2">
      <c r="A2557" t="s">
        <v>805</v>
      </c>
      <c r="B2557" t="s">
        <v>427</v>
      </c>
      <c r="C2557" t="str">
        <f>IFERROR(VLOOKUP(B2557,Players!$A$2:$E$251,2,FALSE),"")</f>
        <v>Aman Rao Perala</v>
      </c>
      <c r="D2557" t="str">
        <f>IFERROR(VLOOKUP(B2557,Players!$A$2:$E$251,3,FALSE),"")</f>
        <v>BAT</v>
      </c>
      <c r="E2557" t="str">
        <f>IFERROR(VLOOKUP(B2557,Players!$A$2:$E$251,4,FALSE),"")</f>
        <v>RR</v>
      </c>
      <c r="F2557">
        <f>IFERROR(VLOOKUP(B2557,Players!$A$2:$E$251,5,FALSE),"")</f>
        <v>0</v>
      </c>
      <c r="H2557" t="s">
        <v>888</v>
      </c>
    </row>
    <row r="2558" spans="1:8" x14ac:dyDescent="0.2">
      <c r="A2558" t="s">
        <v>805</v>
      </c>
      <c r="B2558" t="s">
        <v>429</v>
      </c>
      <c r="C2558" t="str">
        <f>IFERROR(VLOOKUP(B2558,Players!$A$2:$E$251,2,FALSE),"")</f>
        <v>Shimron Hetmyer</v>
      </c>
      <c r="D2558" t="str">
        <f>IFERROR(VLOOKUP(B2558,Players!$A$2:$E$251,3,FALSE),"")</f>
        <v>BAT</v>
      </c>
      <c r="E2558" t="str">
        <f>IFERROR(VLOOKUP(B2558,Players!$A$2:$E$251,4,FALSE),"")</f>
        <v>RR</v>
      </c>
      <c r="F2558">
        <f>IFERROR(VLOOKUP(B2558,Players!$A$2:$E$251,5,FALSE),"")</f>
        <v>0</v>
      </c>
      <c r="H2558" t="s">
        <v>888</v>
      </c>
    </row>
    <row r="2559" spans="1:8" x14ac:dyDescent="0.2">
      <c r="A2559" t="s">
        <v>805</v>
      </c>
      <c r="B2559" t="s">
        <v>431</v>
      </c>
      <c r="C2559" t="str">
        <f>IFERROR(VLOOKUP(B2559,Players!$A$2:$E$251,2,FALSE),"")</f>
        <v>Yashasvi Jaiswal</v>
      </c>
      <c r="D2559" t="str">
        <f>IFERROR(VLOOKUP(B2559,Players!$A$2:$E$251,3,FALSE),"")</f>
        <v>BAT</v>
      </c>
      <c r="E2559" t="str">
        <f>IFERROR(VLOOKUP(B2559,Players!$A$2:$E$251,4,FALSE),"")</f>
        <v>RR</v>
      </c>
      <c r="F2559">
        <f>IFERROR(VLOOKUP(B2559,Players!$A$2:$E$251,5,FALSE),"")</f>
        <v>0</v>
      </c>
      <c r="H2559" t="s">
        <v>888</v>
      </c>
    </row>
    <row r="2560" spans="1:8" x14ac:dyDescent="0.2">
      <c r="A2560" t="s">
        <v>805</v>
      </c>
      <c r="B2560" t="s">
        <v>433</v>
      </c>
      <c r="C2560" t="str">
        <f>IFERROR(VLOOKUP(B2560,Players!$A$2:$E$251,2,FALSE),"")</f>
        <v>Dhruv Jurel</v>
      </c>
      <c r="D2560" t="str">
        <f>IFERROR(VLOOKUP(B2560,Players!$A$2:$E$251,3,FALSE),"")</f>
        <v>WK</v>
      </c>
      <c r="E2560" t="str">
        <f>IFERROR(VLOOKUP(B2560,Players!$A$2:$E$251,4,FALSE),"")</f>
        <v>RR</v>
      </c>
      <c r="F2560">
        <f>IFERROR(VLOOKUP(B2560,Players!$A$2:$E$251,5,FALSE),"")</f>
        <v>0</v>
      </c>
      <c r="H2560" t="s">
        <v>888</v>
      </c>
    </row>
    <row r="2561" spans="1:8" x14ac:dyDescent="0.2">
      <c r="A2561" t="s">
        <v>805</v>
      </c>
      <c r="B2561" t="s">
        <v>435</v>
      </c>
      <c r="C2561" t="str">
        <f>IFERROR(VLOOKUP(B2561,Players!$A$2:$E$251,2,FALSE),"")</f>
        <v>Riyan Parag</v>
      </c>
      <c r="D2561" t="str">
        <f>IFERROR(VLOOKUP(B2561,Players!$A$2:$E$251,3,FALSE),"")</f>
        <v>AR</v>
      </c>
      <c r="E2561" t="str">
        <f>IFERROR(VLOOKUP(B2561,Players!$A$2:$E$251,4,FALSE),"")</f>
        <v>RR</v>
      </c>
      <c r="F2561">
        <f>IFERROR(VLOOKUP(B2561,Players!$A$2:$E$251,5,FALSE),"")</f>
        <v>0</v>
      </c>
      <c r="H2561" t="s">
        <v>888</v>
      </c>
    </row>
    <row r="2562" spans="1:8" x14ac:dyDescent="0.2">
      <c r="A2562" t="s">
        <v>805</v>
      </c>
      <c r="B2562" t="s">
        <v>437</v>
      </c>
      <c r="C2562" t="str">
        <f>IFERROR(VLOOKUP(B2562,Players!$A$2:$E$251,2,FALSE),"")</f>
        <v>Yudhvir Singh Charak</v>
      </c>
      <c r="D2562" t="str">
        <f>IFERROR(VLOOKUP(B2562,Players!$A$2:$E$251,3,FALSE),"")</f>
        <v>AR</v>
      </c>
      <c r="E2562" t="str">
        <f>IFERROR(VLOOKUP(B2562,Players!$A$2:$E$251,4,FALSE),"")</f>
        <v>RR</v>
      </c>
      <c r="F2562">
        <f>IFERROR(VLOOKUP(B2562,Players!$A$2:$E$251,5,FALSE),"")</f>
        <v>0</v>
      </c>
      <c r="H2562" t="s">
        <v>888</v>
      </c>
    </row>
    <row r="2563" spans="1:8" x14ac:dyDescent="0.2">
      <c r="A2563" t="s">
        <v>805</v>
      </c>
      <c r="B2563" t="s">
        <v>439</v>
      </c>
      <c r="C2563" t="str">
        <f>IFERROR(VLOOKUP(B2563,Players!$A$2:$E$251,2,FALSE),"")</f>
        <v>Ravindra Jadeja</v>
      </c>
      <c r="D2563" t="str">
        <f>IFERROR(VLOOKUP(B2563,Players!$A$2:$E$251,3,FALSE),"")</f>
        <v>AR</v>
      </c>
      <c r="E2563" t="str">
        <f>IFERROR(VLOOKUP(B2563,Players!$A$2:$E$251,4,FALSE),"")</f>
        <v>RR</v>
      </c>
      <c r="F2563">
        <f>IFERROR(VLOOKUP(B2563,Players!$A$2:$E$251,5,FALSE),"")</f>
        <v>0</v>
      </c>
      <c r="H2563" t="s">
        <v>888</v>
      </c>
    </row>
    <row r="2564" spans="1:8" x14ac:dyDescent="0.2">
      <c r="A2564" t="s">
        <v>805</v>
      </c>
      <c r="B2564" t="s">
        <v>441</v>
      </c>
      <c r="C2564" t="str">
        <f>IFERROR(VLOOKUP(B2564,Players!$A$2:$E$251,2,FALSE),"")</f>
        <v>Dasun Shanaka</v>
      </c>
      <c r="D2564" t="str">
        <f>IFERROR(VLOOKUP(B2564,Players!$A$2:$E$251,3,FALSE),"")</f>
        <v>AR</v>
      </c>
      <c r="E2564" t="str">
        <f>IFERROR(VLOOKUP(B2564,Players!$A$2:$E$251,4,FALSE),"")</f>
        <v>RR</v>
      </c>
      <c r="F2564">
        <f>IFERROR(VLOOKUP(B2564,Players!$A$2:$E$251,5,FALSE),"")</f>
        <v>0</v>
      </c>
      <c r="H2564" t="s">
        <v>888</v>
      </c>
    </row>
    <row r="2565" spans="1:8" x14ac:dyDescent="0.2">
      <c r="A2565" t="s">
        <v>805</v>
      </c>
      <c r="B2565" t="s">
        <v>443</v>
      </c>
      <c r="C2565" t="str">
        <f>IFERROR(VLOOKUP(B2565,Players!$A$2:$E$251,2,FALSE),"")</f>
        <v>Jofra Archer</v>
      </c>
      <c r="D2565" t="str">
        <f>IFERROR(VLOOKUP(B2565,Players!$A$2:$E$251,3,FALSE),"")</f>
        <v>BWL</v>
      </c>
      <c r="E2565" t="str">
        <f>IFERROR(VLOOKUP(B2565,Players!$A$2:$E$251,4,FALSE),"")</f>
        <v>RR</v>
      </c>
      <c r="F2565">
        <f>IFERROR(VLOOKUP(B2565,Players!$A$2:$E$251,5,FALSE),"")</f>
        <v>0</v>
      </c>
      <c r="H2565" t="s">
        <v>888</v>
      </c>
    </row>
    <row r="2566" spans="1:8" x14ac:dyDescent="0.2">
      <c r="A2566" t="s">
        <v>805</v>
      </c>
      <c r="B2566" t="s">
        <v>445</v>
      </c>
      <c r="C2566" t="str">
        <f>IFERROR(VLOOKUP(B2566,Players!$A$2:$E$251,2,FALSE),"")</f>
        <v>Tushar Deshpande</v>
      </c>
      <c r="D2566" t="str">
        <f>IFERROR(VLOOKUP(B2566,Players!$A$2:$E$251,3,FALSE),"")</f>
        <v>BWL</v>
      </c>
      <c r="E2566" t="str">
        <f>IFERROR(VLOOKUP(B2566,Players!$A$2:$E$251,4,FALSE),"")</f>
        <v>RR</v>
      </c>
      <c r="F2566">
        <f>IFERROR(VLOOKUP(B2566,Players!$A$2:$E$251,5,FALSE),"")</f>
        <v>0</v>
      </c>
      <c r="H2566" t="s">
        <v>888</v>
      </c>
    </row>
    <row r="2567" spans="1:8" x14ac:dyDescent="0.2">
      <c r="A2567" t="s">
        <v>805</v>
      </c>
      <c r="B2567" t="s">
        <v>447</v>
      </c>
      <c r="C2567" t="str">
        <f>IFERROR(VLOOKUP(B2567,Players!$A$2:$E$251,2,FALSE),"")</f>
        <v>Kwena Maphaka</v>
      </c>
      <c r="D2567" t="str">
        <f>IFERROR(VLOOKUP(B2567,Players!$A$2:$E$251,3,FALSE),"")</f>
        <v>BWL</v>
      </c>
      <c r="E2567" t="str">
        <f>IFERROR(VLOOKUP(B2567,Players!$A$2:$E$251,4,FALSE),"")</f>
        <v>RR</v>
      </c>
      <c r="F2567">
        <f>IFERROR(VLOOKUP(B2567,Players!$A$2:$E$251,5,FALSE),"")</f>
        <v>0</v>
      </c>
      <c r="H2567" t="s">
        <v>888</v>
      </c>
    </row>
    <row r="2568" spans="1:8" x14ac:dyDescent="0.2">
      <c r="A2568" t="s">
        <v>805</v>
      </c>
      <c r="B2568" t="s">
        <v>449</v>
      </c>
      <c r="C2568" t="str">
        <f>IFERROR(VLOOKUP(B2568,Players!$A$2:$E$251,2,FALSE),"")</f>
        <v>Ravi Bishnoi</v>
      </c>
      <c r="D2568" t="str">
        <f>IFERROR(VLOOKUP(B2568,Players!$A$2:$E$251,3,FALSE),"")</f>
        <v>BWL</v>
      </c>
      <c r="E2568" t="str">
        <f>IFERROR(VLOOKUP(B2568,Players!$A$2:$E$251,4,FALSE),"")</f>
        <v>RR</v>
      </c>
      <c r="F2568">
        <f>IFERROR(VLOOKUP(B2568,Players!$A$2:$E$251,5,FALSE),"")</f>
        <v>0</v>
      </c>
      <c r="H2568" t="s">
        <v>888</v>
      </c>
    </row>
    <row r="2569" spans="1:8" x14ac:dyDescent="0.2">
      <c r="A2569" t="s">
        <v>805</v>
      </c>
      <c r="B2569" t="s">
        <v>451</v>
      </c>
      <c r="C2569" t="str">
        <f>IFERROR(VLOOKUP(B2569,Players!$A$2:$E$251,2,FALSE),"")</f>
        <v>Sushant Mishra</v>
      </c>
      <c r="D2569" t="str">
        <f>IFERROR(VLOOKUP(B2569,Players!$A$2:$E$251,3,FALSE),"")</f>
        <v>BWL</v>
      </c>
      <c r="E2569" t="str">
        <f>IFERROR(VLOOKUP(B2569,Players!$A$2:$E$251,4,FALSE),"")</f>
        <v>RR</v>
      </c>
      <c r="F2569">
        <f>IFERROR(VLOOKUP(B2569,Players!$A$2:$E$251,5,FALSE),"")</f>
        <v>0</v>
      </c>
      <c r="H2569" t="s">
        <v>888</v>
      </c>
    </row>
    <row r="2570" spans="1:8" x14ac:dyDescent="0.2">
      <c r="A2570" t="s">
        <v>805</v>
      </c>
      <c r="B2570" t="s">
        <v>453</v>
      </c>
      <c r="C2570" t="str">
        <f>IFERROR(VLOOKUP(B2570,Players!$A$2:$E$251,2,FALSE),"")</f>
        <v>Yash Raj Punja</v>
      </c>
      <c r="D2570" t="str">
        <f>IFERROR(VLOOKUP(B2570,Players!$A$2:$E$251,3,FALSE),"")</f>
        <v>BWL</v>
      </c>
      <c r="E2570" t="str">
        <f>IFERROR(VLOOKUP(B2570,Players!$A$2:$E$251,4,FALSE),"")</f>
        <v>RR</v>
      </c>
      <c r="F2570">
        <f>IFERROR(VLOOKUP(B2570,Players!$A$2:$E$251,5,FALSE),"")</f>
        <v>0</v>
      </c>
      <c r="H2570" t="s">
        <v>888</v>
      </c>
    </row>
    <row r="2571" spans="1:8" x14ac:dyDescent="0.2">
      <c r="A2571" t="s">
        <v>805</v>
      </c>
      <c r="B2571" t="s">
        <v>455</v>
      </c>
      <c r="C2571" t="str">
        <f>IFERROR(VLOOKUP(B2571,Players!$A$2:$E$251,2,FALSE),"")</f>
        <v>Vignesh Puthur</v>
      </c>
      <c r="D2571" t="str">
        <f>IFERROR(VLOOKUP(B2571,Players!$A$2:$E$251,3,FALSE),"")</f>
        <v>BWL</v>
      </c>
      <c r="E2571" t="str">
        <f>IFERROR(VLOOKUP(B2571,Players!$A$2:$E$251,4,FALSE),"")</f>
        <v>RR</v>
      </c>
      <c r="F2571">
        <f>IFERROR(VLOOKUP(B2571,Players!$A$2:$E$251,5,FALSE),"")</f>
        <v>0</v>
      </c>
      <c r="H2571" t="s">
        <v>888</v>
      </c>
    </row>
    <row r="2572" spans="1:8" x14ac:dyDescent="0.2">
      <c r="A2572" t="s">
        <v>805</v>
      </c>
      <c r="B2572" t="s">
        <v>457</v>
      </c>
      <c r="C2572" t="str">
        <f>IFERROR(VLOOKUP(B2572,Players!$A$2:$E$251,2,FALSE),"")</f>
        <v>Brijesh Sharma</v>
      </c>
      <c r="D2572" t="str">
        <f>IFERROR(VLOOKUP(B2572,Players!$A$2:$E$251,3,FALSE),"")</f>
        <v>BWL</v>
      </c>
      <c r="E2572" t="str">
        <f>IFERROR(VLOOKUP(B2572,Players!$A$2:$E$251,4,FALSE),"")</f>
        <v>RR</v>
      </c>
      <c r="F2572">
        <f>IFERROR(VLOOKUP(B2572,Players!$A$2:$E$251,5,FALSE),"")</f>
        <v>0</v>
      </c>
      <c r="H2572" t="s">
        <v>888</v>
      </c>
    </row>
    <row r="2573" spans="1:8" x14ac:dyDescent="0.2">
      <c r="A2573" t="s">
        <v>805</v>
      </c>
      <c r="B2573" t="s">
        <v>459</v>
      </c>
      <c r="C2573" t="str">
        <f>IFERROR(VLOOKUP(B2573,Players!$A$2:$E$251,2,FALSE),"")</f>
        <v>Adam Milne</v>
      </c>
      <c r="D2573" t="str">
        <f>IFERROR(VLOOKUP(B2573,Players!$A$2:$E$251,3,FALSE),"")</f>
        <v>BWL</v>
      </c>
      <c r="E2573" t="str">
        <f>IFERROR(VLOOKUP(B2573,Players!$A$2:$E$251,4,FALSE),"")</f>
        <v>RR</v>
      </c>
      <c r="F2573">
        <f>IFERROR(VLOOKUP(B2573,Players!$A$2:$E$251,5,FALSE),"")</f>
        <v>0</v>
      </c>
      <c r="H2573" t="s">
        <v>888</v>
      </c>
    </row>
    <row r="2574" spans="1:8" x14ac:dyDescent="0.2">
      <c r="A2574" t="s">
        <v>805</v>
      </c>
      <c r="B2574" t="s">
        <v>461</v>
      </c>
      <c r="C2574" t="str">
        <f>IFERROR(VLOOKUP(B2574,Players!$A$2:$E$251,2,FALSE),"")</f>
        <v>Kuldeep Sen</v>
      </c>
      <c r="D2574" t="str">
        <f>IFERROR(VLOOKUP(B2574,Players!$A$2:$E$251,3,FALSE),"")</f>
        <v>BWL</v>
      </c>
      <c r="E2574" t="str">
        <f>IFERROR(VLOOKUP(B2574,Players!$A$2:$E$251,4,FALSE),"")</f>
        <v>RR</v>
      </c>
      <c r="F2574">
        <f>IFERROR(VLOOKUP(B2574,Players!$A$2:$E$251,5,FALSE),"")</f>
        <v>0</v>
      </c>
      <c r="H2574" t="s">
        <v>888</v>
      </c>
    </row>
    <row r="2575" spans="1:8" x14ac:dyDescent="0.2">
      <c r="A2575" t="s">
        <v>805</v>
      </c>
      <c r="B2575" t="s">
        <v>463</v>
      </c>
      <c r="C2575" t="str">
        <f>IFERROR(VLOOKUP(B2575,Players!$A$2:$E$251,2,FALSE),"")</f>
        <v>Sandeep Sharma</v>
      </c>
      <c r="D2575" t="str">
        <f>IFERROR(VLOOKUP(B2575,Players!$A$2:$E$251,3,FALSE),"")</f>
        <v>BWL</v>
      </c>
      <c r="E2575" t="str">
        <f>IFERROR(VLOOKUP(B2575,Players!$A$2:$E$251,4,FALSE),"")</f>
        <v>RR</v>
      </c>
      <c r="F2575">
        <f>IFERROR(VLOOKUP(B2575,Players!$A$2:$E$251,5,FALSE),"")</f>
        <v>0</v>
      </c>
      <c r="H2575" t="s">
        <v>888</v>
      </c>
    </row>
    <row r="2576" spans="1:8" x14ac:dyDescent="0.2">
      <c r="A2576" t="s">
        <v>805</v>
      </c>
      <c r="B2576" t="s">
        <v>465</v>
      </c>
      <c r="C2576" t="str">
        <f>IFERROR(VLOOKUP(B2576,Players!$A$2:$E$251,2,FALSE),"")</f>
        <v>Nandre Burger</v>
      </c>
      <c r="D2576" t="str">
        <f>IFERROR(VLOOKUP(B2576,Players!$A$2:$E$251,3,FALSE),"")</f>
        <v>BWL</v>
      </c>
      <c r="E2576" t="str">
        <f>IFERROR(VLOOKUP(B2576,Players!$A$2:$E$251,4,FALSE),"")</f>
        <v>RR</v>
      </c>
      <c r="F2576">
        <f>IFERROR(VLOOKUP(B2576,Players!$A$2:$E$251,5,FALSE),"")</f>
        <v>0</v>
      </c>
      <c r="H2576" t="s">
        <v>888</v>
      </c>
    </row>
    <row r="2577" spans="1:8" x14ac:dyDescent="0.2">
      <c r="A2577" t="s">
        <v>805</v>
      </c>
      <c r="B2577" t="s">
        <v>155</v>
      </c>
      <c r="C2577" t="str">
        <f>IFERROR(VLOOKUP(B2577,Players!$A$2:$E$251,2,FALSE),"")</f>
        <v>Shubman Gill</v>
      </c>
      <c r="D2577" t="str">
        <f>IFERROR(VLOOKUP(B2577,Players!$A$2:$E$251,3,FALSE),"")</f>
        <v>BAT</v>
      </c>
      <c r="E2577" t="str">
        <f>IFERROR(VLOOKUP(B2577,Players!$A$2:$E$251,4,FALSE),"")</f>
        <v>GT</v>
      </c>
      <c r="F2577">
        <f>IFERROR(VLOOKUP(B2577,Players!$A$2:$E$251,5,FALSE),"")</f>
        <v>0</v>
      </c>
      <c r="H2577" t="s">
        <v>891</v>
      </c>
    </row>
    <row r="2578" spans="1:8" x14ac:dyDescent="0.2">
      <c r="A2578" t="s">
        <v>805</v>
      </c>
      <c r="B2578" t="s">
        <v>159</v>
      </c>
      <c r="C2578" t="str">
        <f>IFERROR(VLOOKUP(B2578,Players!$A$2:$E$251,2,FALSE),"")</f>
        <v>Jos Buttler</v>
      </c>
      <c r="D2578" t="str">
        <f>IFERROR(VLOOKUP(B2578,Players!$A$2:$E$251,3,FALSE),"")</f>
        <v>WK</v>
      </c>
      <c r="E2578" t="str">
        <f>IFERROR(VLOOKUP(B2578,Players!$A$2:$E$251,4,FALSE),"")</f>
        <v>GT</v>
      </c>
      <c r="F2578">
        <f>IFERROR(VLOOKUP(B2578,Players!$A$2:$E$251,5,FALSE),"")</f>
        <v>0</v>
      </c>
      <c r="H2578" t="s">
        <v>891</v>
      </c>
    </row>
    <row r="2579" spans="1:8" x14ac:dyDescent="0.2">
      <c r="A2579" t="s">
        <v>805</v>
      </c>
      <c r="B2579" t="s">
        <v>161</v>
      </c>
      <c r="C2579" t="str">
        <f>IFERROR(VLOOKUP(B2579,Players!$A$2:$E$251,2,FALSE),"")</f>
        <v>Kumar Kushagra</v>
      </c>
      <c r="D2579" t="str">
        <f>IFERROR(VLOOKUP(B2579,Players!$A$2:$E$251,3,FALSE),"")</f>
        <v>WK</v>
      </c>
      <c r="E2579" t="str">
        <f>IFERROR(VLOOKUP(B2579,Players!$A$2:$E$251,4,FALSE),"")</f>
        <v>GT</v>
      </c>
      <c r="F2579">
        <f>IFERROR(VLOOKUP(B2579,Players!$A$2:$E$251,5,FALSE),"")</f>
        <v>0</v>
      </c>
      <c r="H2579" t="s">
        <v>891</v>
      </c>
    </row>
    <row r="2580" spans="1:8" x14ac:dyDescent="0.2">
      <c r="A2580" t="s">
        <v>805</v>
      </c>
      <c r="B2580" t="s">
        <v>163</v>
      </c>
      <c r="C2580" t="str">
        <f>IFERROR(VLOOKUP(B2580,Players!$A$2:$E$251,2,FALSE),"")</f>
        <v>Anuj Rawat</v>
      </c>
      <c r="D2580" t="str">
        <f>IFERROR(VLOOKUP(B2580,Players!$A$2:$E$251,3,FALSE),"")</f>
        <v>WK</v>
      </c>
      <c r="E2580" t="str">
        <f>IFERROR(VLOOKUP(B2580,Players!$A$2:$E$251,4,FALSE),"")</f>
        <v>GT</v>
      </c>
      <c r="F2580">
        <f>IFERROR(VLOOKUP(B2580,Players!$A$2:$E$251,5,FALSE),"")</f>
        <v>0</v>
      </c>
      <c r="H2580" t="s">
        <v>891</v>
      </c>
    </row>
    <row r="2581" spans="1:8" x14ac:dyDescent="0.2">
      <c r="A2581" t="s">
        <v>805</v>
      </c>
      <c r="B2581" t="s">
        <v>165</v>
      </c>
      <c r="C2581" t="str">
        <f>IFERROR(VLOOKUP(B2581,Players!$A$2:$E$251,2,FALSE),"")</f>
        <v>Tom Banton</v>
      </c>
      <c r="D2581" t="str">
        <f>IFERROR(VLOOKUP(B2581,Players!$A$2:$E$251,3,FALSE),"")</f>
        <v>WK</v>
      </c>
      <c r="E2581" t="str">
        <f>IFERROR(VLOOKUP(B2581,Players!$A$2:$E$251,4,FALSE),"")</f>
        <v>GT</v>
      </c>
      <c r="F2581">
        <f>IFERROR(VLOOKUP(B2581,Players!$A$2:$E$251,5,FALSE),"")</f>
        <v>0</v>
      </c>
      <c r="H2581" t="s">
        <v>891</v>
      </c>
    </row>
    <row r="2582" spans="1:8" x14ac:dyDescent="0.2">
      <c r="A2582" t="s">
        <v>805</v>
      </c>
      <c r="B2582" t="s">
        <v>167</v>
      </c>
      <c r="C2582" t="str">
        <f>IFERROR(VLOOKUP(B2582,Players!$A$2:$E$251,2,FALSE),"")</f>
        <v>Glenn Phillips</v>
      </c>
      <c r="D2582" t="str">
        <f>IFERROR(VLOOKUP(B2582,Players!$A$2:$E$251,3,FALSE),"")</f>
        <v>BAT</v>
      </c>
      <c r="E2582" t="str">
        <f>IFERROR(VLOOKUP(B2582,Players!$A$2:$E$251,4,FALSE),"")</f>
        <v>GT</v>
      </c>
      <c r="F2582">
        <f>IFERROR(VLOOKUP(B2582,Players!$A$2:$E$251,5,FALSE),"")</f>
        <v>0</v>
      </c>
      <c r="H2582" t="s">
        <v>891</v>
      </c>
    </row>
    <row r="2583" spans="1:8" x14ac:dyDescent="0.2">
      <c r="A2583" t="s">
        <v>805</v>
      </c>
      <c r="B2583" t="s">
        <v>169</v>
      </c>
      <c r="C2583" t="str">
        <f>IFERROR(VLOOKUP(B2583,Players!$A$2:$E$251,2,FALSE),"")</f>
        <v>Sai Sudharsan</v>
      </c>
      <c r="D2583" t="str">
        <f>IFERROR(VLOOKUP(B2583,Players!$A$2:$E$251,3,FALSE),"")</f>
        <v>BAT</v>
      </c>
      <c r="E2583" t="str">
        <f>IFERROR(VLOOKUP(B2583,Players!$A$2:$E$251,4,FALSE),"")</f>
        <v>GT</v>
      </c>
      <c r="F2583">
        <f>IFERROR(VLOOKUP(B2583,Players!$A$2:$E$251,5,FALSE),"")</f>
        <v>0</v>
      </c>
      <c r="H2583" t="s">
        <v>891</v>
      </c>
    </row>
    <row r="2584" spans="1:8" x14ac:dyDescent="0.2">
      <c r="A2584" t="s">
        <v>805</v>
      </c>
      <c r="B2584" t="s">
        <v>171</v>
      </c>
      <c r="C2584" t="str">
        <f>IFERROR(VLOOKUP(B2584,Players!$A$2:$E$251,2,FALSE),"")</f>
        <v>Nishant Sindhu</v>
      </c>
      <c r="D2584" t="str">
        <f>IFERROR(VLOOKUP(B2584,Players!$A$2:$E$251,3,FALSE),"")</f>
        <v>AR</v>
      </c>
      <c r="E2584" t="str">
        <f>IFERROR(VLOOKUP(B2584,Players!$A$2:$E$251,4,FALSE),"")</f>
        <v>GT</v>
      </c>
      <c r="F2584">
        <f>IFERROR(VLOOKUP(B2584,Players!$A$2:$E$251,5,FALSE),"")</f>
        <v>0</v>
      </c>
      <c r="H2584" t="s">
        <v>891</v>
      </c>
    </row>
    <row r="2585" spans="1:8" x14ac:dyDescent="0.2">
      <c r="A2585" t="s">
        <v>805</v>
      </c>
      <c r="B2585" t="s">
        <v>173</v>
      </c>
      <c r="C2585" t="str">
        <f>IFERROR(VLOOKUP(B2585,Players!$A$2:$E$251,2,FALSE),"")</f>
        <v>Washington Sundar</v>
      </c>
      <c r="D2585" t="str">
        <f>IFERROR(VLOOKUP(B2585,Players!$A$2:$E$251,3,FALSE),"")</f>
        <v>AR</v>
      </c>
      <c r="E2585" t="str">
        <f>IFERROR(VLOOKUP(B2585,Players!$A$2:$E$251,4,FALSE),"")</f>
        <v>GT</v>
      </c>
      <c r="F2585">
        <f>IFERROR(VLOOKUP(B2585,Players!$A$2:$E$251,5,FALSE),"")</f>
        <v>0</v>
      </c>
      <c r="H2585" t="s">
        <v>891</v>
      </c>
    </row>
    <row r="2586" spans="1:8" x14ac:dyDescent="0.2">
      <c r="A2586" t="s">
        <v>805</v>
      </c>
      <c r="B2586" t="s">
        <v>175</v>
      </c>
      <c r="C2586" t="str">
        <f>IFERROR(VLOOKUP(B2586,Players!$A$2:$E$251,2,FALSE),"")</f>
        <v>Mohd. Arshad Khan</v>
      </c>
      <c r="D2586" t="str">
        <f>IFERROR(VLOOKUP(B2586,Players!$A$2:$E$251,3,FALSE),"")</f>
        <v>AR</v>
      </c>
      <c r="E2586" t="str">
        <f>IFERROR(VLOOKUP(B2586,Players!$A$2:$E$251,4,FALSE),"")</f>
        <v>GT</v>
      </c>
      <c r="F2586">
        <f>IFERROR(VLOOKUP(B2586,Players!$A$2:$E$251,5,FALSE),"")</f>
        <v>0</v>
      </c>
      <c r="H2586" t="s">
        <v>891</v>
      </c>
    </row>
    <row r="2587" spans="1:8" x14ac:dyDescent="0.2">
      <c r="A2587" t="s">
        <v>805</v>
      </c>
      <c r="B2587" t="s">
        <v>177</v>
      </c>
      <c r="C2587" t="str">
        <f>IFERROR(VLOOKUP(B2587,Players!$A$2:$E$251,2,FALSE),"")</f>
        <v>Sai Kishore</v>
      </c>
      <c r="D2587" t="str">
        <f>IFERROR(VLOOKUP(B2587,Players!$A$2:$E$251,3,FALSE),"")</f>
        <v>AR</v>
      </c>
      <c r="E2587" t="str">
        <f>IFERROR(VLOOKUP(B2587,Players!$A$2:$E$251,4,FALSE),"")</f>
        <v>GT</v>
      </c>
      <c r="F2587">
        <f>IFERROR(VLOOKUP(B2587,Players!$A$2:$E$251,5,FALSE),"")</f>
        <v>0</v>
      </c>
      <c r="H2587" t="s">
        <v>891</v>
      </c>
    </row>
    <row r="2588" spans="1:8" x14ac:dyDescent="0.2">
      <c r="A2588" t="s">
        <v>805</v>
      </c>
      <c r="B2588" t="s">
        <v>179</v>
      </c>
      <c r="C2588" t="str">
        <f>IFERROR(VLOOKUP(B2588,Players!$A$2:$E$251,2,FALSE),"")</f>
        <v>Jayant Yadav</v>
      </c>
      <c r="D2588" t="str">
        <f>IFERROR(VLOOKUP(B2588,Players!$A$2:$E$251,3,FALSE),"")</f>
        <v>AR</v>
      </c>
      <c r="E2588" t="str">
        <f>IFERROR(VLOOKUP(B2588,Players!$A$2:$E$251,4,FALSE),"")</f>
        <v>GT</v>
      </c>
      <c r="F2588">
        <f>IFERROR(VLOOKUP(B2588,Players!$A$2:$E$251,5,FALSE),"")</f>
        <v>0</v>
      </c>
      <c r="H2588" t="s">
        <v>891</v>
      </c>
    </row>
    <row r="2589" spans="1:8" x14ac:dyDescent="0.2">
      <c r="A2589" t="s">
        <v>805</v>
      </c>
      <c r="B2589" t="s">
        <v>181</v>
      </c>
      <c r="C2589" t="str">
        <f>IFERROR(VLOOKUP(B2589,Players!$A$2:$E$251,2,FALSE),"")</f>
        <v>Jason Holder</v>
      </c>
      <c r="D2589" t="str">
        <f>IFERROR(VLOOKUP(B2589,Players!$A$2:$E$251,3,FALSE),"")</f>
        <v>AR</v>
      </c>
      <c r="E2589" t="str">
        <f>IFERROR(VLOOKUP(B2589,Players!$A$2:$E$251,4,FALSE),"")</f>
        <v>GT</v>
      </c>
      <c r="F2589">
        <f>IFERROR(VLOOKUP(B2589,Players!$A$2:$E$251,5,FALSE),"")</f>
        <v>0</v>
      </c>
      <c r="H2589" t="s">
        <v>891</v>
      </c>
    </row>
    <row r="2590" spans="1:8" x14ac:dyDescent="0.2">
      <c r="A2590" t="s">
        <v>805</v>
      </c>
      <c r="B2590" t="s">
        <v>183</v>
      </c>
      <c r="C2590" t="str">
        <f>IFERROR(VLOOKUP(B2590,Players!$A$2:$E$251,2,FALSE),"")</f>
        <v>Rahul Tewatia</v>
      </c>
      <c r="D2590" t="str">
        <f>IFERROR(VLOOKUP(B2590,Players!$A$2:$E$251,3,FALSE),"")</f>
        <v>AR</v>
      </c>
      <c r="E2590" t="str">
        <f>IFERROR(VLOOKUP(B2590,Players!$A$2:$E$251,4,FALSE),"")</f>
        <v>GT</v>
      </c>
      <c r="F2590">
        <f>IFERROR(VLOOKUP(B2590,Players!$A$2:$E$251,5,FALSE),"")</f>
        <v>0</v>
      </c>
      <c r="H2590" t="s">
        <v>891</v>
      </c>
    </row>
    <row r="2591" spans="1:8" x14ac:dyDescent="0.2">
      <c r="A2591" t="s">
        <v>805</v>
      </c>
      <c r="B2591" t="s">
        <v>185</v>
      </c>
      <c r="C2591" t="str">
        <f>IFERROR(VLOOKUP(B2591,Players!$A$2:$E$251,2,FALSE),"")</f>
        <v>Shahrukh Khan</v>
      </c>
      <c r="D2591" t="str">
        <f>IFERROR(VLOOKUP(B2591,Players!$A$2:$E$251,3,FALSE),"")</f>
        <v>AR</v>
      </c>
      <c r="E2591" t="str">
        <f>IFERROR(VLOOKUP(B2591,Players!$A$2:$E$251,4,FALSE),"")</f>
        <v>GT</v>
      </c>
      <c r="F2591">
        <f>IFERROR(VLOOKUP(B2591,Players!$A$2:$E$251,5,FALSE),"")</f>
        <v>0</v>
      </c>
      <c r="H2591" t="s">
        <v>891</v>
      </c>
    </row>
    <row r="2592" spans="1:8" x14ac:dyDescent="0.2">
      <c r="A2592" t="s">
        <v>805</v>
      </c>
      <c r="B2592" t="s">
        <v>187</v>
      </c>
      <c r="C2592" t="str">
        <f>IFERROR(VLOOKUP(B2592,Players!$A$2:$E$251,2,FALSE),"")</f>
        <v>Kagiso Rabada</v>
      </c>
      <c r="D2592" t="str">
        <f>IFERROR(VLOOKUP(B2592,Players!$A$2:$E$251,3,FALSE),"")</f>
        <v>BWL</v>
      </c>
      <c r="E2592" t="str">
        <f>IFERROR(VLOOKUP(B2592,Players!$A$2:$E$251,4,FALSE),"")</f>
        <v>GT</v>
      </c>
      <c r="F2592">
        <f>IFERROR(VLOOKUP(B2592,Players!$A$2:$E$251,5,FALSE),"")</f>
        <v>0</v>
      </c>
      <c r="H2592" t="s">
        <v>891</v>
      </c>
    </row>
    <row r="2593" spans="1:8" x14ac:dyDescent="0.2">
      <c r="A2593" t="s">
        <v>805</v>
      </c>
      <c r="B2593" t="s">
        <v>189</v>
      </c>
      <c r="C2593" t="str">
        <f>IFERROR(VLOOKUP(B2593,Players!$A$2:$E$251,2,FALSE),"")</f>
        <v>Mohammed Siraj</v>
      </c>
      <c r="D2593" t="str">
        <f>IFERROR(VLOOKUP(B2593,Players!$A$2:$E$251,3,FALSE),"")</f>
        <v>BWL</v>
      </c>
      <c r="E2593" t="str">
        <f>IFERROR(VLOOKUP(B2593,Players!$A$2:$E$251,4,FALSE),"")</f>
        <v>GT</v>
      </c>
      <c r="F2593">
        <f>IFERROR(VLOOKUP(B2593,Players!$A$2:$E$251,5,FALSE),"")</f>
        <v>0</v>
      </c>
      <c r="H2593" t="s">
        <v>891</v>
      </c>
    </row>
    <row r="2594" spans="1:8" x14ac:dyDescent="0.2">
      <c r="A2594" t="s">
        <v>805</v>
      </c>
      <c r="B2594" t="s">
        <v>191</v>
      </c>
      <c r="C2594" t="str">
        <f>IFERROR(VLOOKUP(B2594,Players!$A$2:$E$251,2,FALSE),"")</f>
        <v>Prasidh Krishna</v>
      </c>
      <c r="D2594" t="str">
        <f>IFERROR(VLOOKUP(B2594,Players!$A$2:$E$251,3,FALSE),"")</f>
        <v>BWL</v>
      </c>
      <c r="E2594" t="str">
        <f>IFERROR(VLOOKUP(B2594,Players!$A$2:$E$251,4,FALSE),"")</f>
        <v>GT</v>
      </c>
      <c r="F2594">
        <f>IFERROR(VLOOKUP(B2594,Players!$A$2:$E$251,5,FALSE),"")</f>
        <v>0</v>
      </c>
      <c r="H2594" t="s">
        <v>891</v>
      </c>
    </row>
    <row r="2595" spans="1:8" x14ac:dyDescent="0.2">
      <c r="A2595" t="s">
        <v>805</v>
      </c>
      <c r="B2595" t="s">
        <v>193</v>
      </c>
      <c r="C2595" t="str">
        <f>IFERROR(VLOOKUP(B2595,Players!$A$2:$E$251,2,FALSE),"")</f>
        <v>Manav Suthar</v>
      </c>
      <c r="D2595" t="str">
        <f>IFERROR(VLOOKUP(B2595,Players!$A$2:$E$251,3,FALSE),"")</f>
        <v>BWL</v>
      </c>
      <c r="E2595" t="str">
        <f>IFERROR(VLOOKUP(B2595,Players!$A$2:$E$251,4,FALSE),"")</f>
        <v>GT</v>
      </c>
      <c r="F2595">
        <f>IFERROR(VLOOKUP(B2595,Players!$A$2:$E$251,5,FALSE),"")</f>
        <v>0</v>
      </c>
      <c r="H2595" t="s">
        <v>891</v>
      </c>
    </row>
    <row r="2596" spans="1:8" x14ac:dyDescent="0.2">
      <c r="A2596" t="s">
        <v>805</v>
      </c>
      <c r="B2596" t="s">
        <v>195</v>
      </c>
      <c r="C2596" t="str">
        <f>IFERROR(VLOOKUP(B2596,Players!$A$2:$E$251,2,FALSE),"")</f>
        <v>Gurnoor Singh Brar</v>
      </c>
      <c r="D2596" t="str">
        <f>IFERROR(VLOOKUP(B2596,Players!$A$2:$E$251,3,FALSE),"")</f>
        <v>BWL</v>
      </c>
      <c r="E2596" t="str">
        <f>IFERROR(VLOOKUP(B2596,Players!$A$2:$E$251,4,FALSE),"")</f>
        <v>GT</v>
      </c>
      <c r="F2596">
        <f>IFERROR(VLOOKUP(B2596,Players!$A$2:$E$251,5,FALSE),"")</f>
        <v>0</v>
      </c>
      <c r="H2596" t="s">
        <v>891</v>
      </c>
    </row>
    <row r="2597" spans="1:8" x14ac:dyDescent="0.2">
      <c r="A2597" t="s">
        <v>805</v>
      </c>
      <c r="B2597" t="s">
        <v>197</v>
      </c>
      <c r="C2597" t="str">
        <f>IFERROR(VLOOKUP(B2597,Players!$A$2:$E$251,2,FALSE),"")</f>
        <v>Ishant Sharma</v>
      </c>
      <c r="D2597" t="str">
        <f>IFERROR(VLOOKUP(B2597,Players!$A$2:$E$251,3,FALSE),"")</f>
        <v>BWL</v>
      </c>
      <c r="E2597" t="str">
        <f>IFERROR(VLOOKUP(B2597,Players!$A$2:$E$251,4,FALSE),"")</f>
        <v>GT</v>
      </c>
      <c r="F2597">
        <f>IFERROR(VLOOKUP(B2597,Players!$A$2:$E$251,5,FALSE),"")</f>
        <v>0</v>
      </c>
      <c r="H2597" t="s">
        <v>891</v>
      </c>
    </row>
    <row r="2598" spans="1:8" x14ac:dyDescent="0.2">
      <c r="A2598" t="s">
        <v>805</v>
      </c>
      <c r="B2598" t="s">
        <v>199</v>
      </c>
      <c r="C2598" t="str">
        <f>IFERROR(VLOOKUP(B2598,Players!$A$2:$E$251,2,FALSE),"")</f>
        <v>Ashok Sharma</v>
      </c>
      <c r="D2598" t="str">
        <f>IFERROR(VLOOKUP(B2598,Players!$A$2:$E$251,3,FALSE),"")</f>
        <v>BWL</v>
      </c>
      <c r="E2598" t="str">
        <f>IFERROR(VLOOKUP(B2598,Players!$A$2:$E$251,4,FALSE),"")</f>
        <v>GT</v>
      </c>
      <c r="F2598">
        <f>IFERROR(VLOOKUP(B2598,Players!$A$2:$E$251,5,FALSE),"")</f>
        <v>0</v>
      </c>
      <c r="H2598" t="s">
        <v>891</v>
      </c>
    </row>
    <row r="2599" spans="1:8" x14ac:dyDescent="0.2">
      <c r="A2599" t="s">
        <v>805</v>
      </c>
      <c r="B2599" t="s">
        <v>201</v>
      </c>
      <c r="C2599" t="str">
        <f>IFERROR(VLOOKUP(B2599,Players!$A$2:$E$251,2,FALSE),"")</f>
        <v>Luke Wood</v>
      </c>
      <c r="D2599" t="str">
        <f>IFERROR(VLOOKUP(B2599,Players!$A$2:$E$251,3,FALSE),"")</f>
        <v>BWL</v>
      </c>
      <c r="E2599" t="str">
        <f>IFERROR(VLOOKUP(B2599,Players!$A$2:$E$251,4,FALSE),"")</f>
        <v>GT</v>
      </c>
      <c r="F2599">
        <f>IFERROR(VLOOKUP(B2599,Players!$A$2:$E$251,5,FALSE),"")</f>
        <v>0</v>
      </c>
      <c r="H2599" t="s">
        <v>891</v>
      </c>
    </row>
    <row r="2600" spans="1:8" x14ac:dyDescent="0.2">
      <c r="A2600" t="s">
        <v>805</v>
      </c>
      <c r="B2600" t="s">
        <v>203</v>
      </c>
      <c r="C2600" t="str">
        <f>IFERROR(VLOOKUP(B2600,Players!$A$2:$E$251,2,FALSE),"")</f>
        <v>Kulwant Khejroliya</v>
      </c>
      <c r="D2600" t="str">
        <f>IFERROR(VLOOKUP(B2600,Players!$A$2:$E$251,3,FALSE),"")</f>
        <v>BWL</v>
      </c>
      <c r="E2600" t="str">
        <f>IFERROR(VLOOKUP(B2600,Players!$A$2:$E$251,4,FALSE),"")</f>
        <v>GT</v>
      </c>
      <c r="F2600">
        <f>IFERROR(VLOOKUP(B2600,Players!$A$2:$E$251,5,FALSE),"")</f>
        <v>0</v>
      </c>
      <c r="H2600" t="s">
        <v>891</v>
      </c>
    </row>
    <row r="2601" spans="1:8" x14ac:dyDescent="0.2">
      <c r="A2601" t="s">
        <v>805</v>
      </c>
      <c r="B2601" t="s">
        <v>205</v>
      </c>
      <c r="C2601" t="str">
        <f>IFERROR(VLOOKUP(B2601,Players!$A$2:$E$251,2,FALSE),"")</f>
        <v>Rashid Khan</v>
      </c>
      <c r="D2601" t="str">
        <f>IFERROR(VLOOKUP(B2601,Players!$A$2:$E$251,3,FALSE),"")</f>
        <v>BWL</v>
      </c>
      <c r="E2601" t="str">
        <f>IFERROR(VLOOKUP(B2601,Players!$A$2:$E$251,4,FALSE),"")</f>
        <v>GT</v>
      </c>
      <c r="F2601">
        <f>IFERROR(VLOOKUP(B2601,Players!$A$2:$E$251,5,FALSE),"")</f>
        <v>0</v>
      </c>
      <c r="H2601" t="s">
        <v>891</v>
      </c>
    </row>
    <row r="2602" spans="1:8" x14ac:dyDescent="0.2">
      <c r="A2602" t="s">
        <v>809</v>
      </c>
      <c r="B2602" t="s">
        <v>47</v>
      </c>
      <c r="C2602" t="str">
        <f>IFERROR(VLOOKUP(B2602,Players!$A$2:$E$251,2,FALSE),"")</f>
        <v>Ruturaj Gaikwad</v>
      </c>
      <c r="D2602" t="str">
        <f>IFERROR(VLOOKUP(B2602,Players!$A$2:$E$251,3,FALSE),"")</f>
        <v>BAT</v>
      </c>
      <c r="E2602" t="str">
        <f>IFERROR(VLOOKUP(B2602,Players!$A$2:$E$251,4,FALSE),"")</f>
        <v>CSK</v>
      </c>
      <c r="F2602">
        <f>IFERROR(VLOOKUP(B2602,Players!$A$2:$E$251,5,FALSE),"")</f>
        <v>0</v>
      </c>
      <c r="H2602" t="s">
        <v>889</v>
      </c>
    </row>
    <row r="2603" spans="1:8" x14ac:dyDescent="0.2">
      <c r="A2603" t="s">
        <v>809</v>
      </c>
      <c r="B2603" t="s">
        <v>52</v>
      </c>
      <c r="C2603" t="str">
        <f>IFERROR(VLOOKUP(B2603,Players!$A$2:$E$251,2,FALSE),"")</f>
        <v>MS Dhoni</v>
      </c>
      <c r="D2603" t="str">
        <f>IFERROR(VLOOKUP(B2603,Players!$A$2:$E$251,3,FALSE),"")</f>
        <v>WK</v>
      </c>
      <c r="E2603" t="str">
        <f>IFERROR(VLOOKUP(B2603,Players!$A$2:$E$251,4,FALSE),"")</f>
        <v>CSK</v>
      </c>
      <c r="F2603">
        <f>IFERROR(VLOOKUP(B2603,Players!$A$2:$E$251,5,FALSE),"")</f>
        <v>0</v>
      </c>
      <c r="H2603" t="s">
        <v>889</v>
      </c>
    </row>
    <row r="2604" spans="1:8" x14ac:dyDescent="0.2">
      <c r="A2604" t="s">
        <v>809</v>
      </c>
      <c r="B2604" t="s">
        <v>55</v>
      </c>
      <c r="C2604" t="str">
        <f>IFERROR(VLOOKUP(B2604,Players!$A$2:$E$251,2,FALSE),"")</f>
        <v>Sanju Samson</v>
      </c>
      <c r="D2604" t="str">
        <f>IFERROR(VLOOKUP(B2604,Players!$A$2:$E$251,3,FALSE),"")</f>
        <v>WK</v>
      </c>
      <c r="E2604" t="str">
        <f>IFERROR(VLOOKUP(B2604,Players!$A$2:$E$251,4,FALSE),"")</f>
        <v>CSK</v>
      </c>
      <c r="F2604">
        <f>IFERROR(VLOOKUP(B2604,Players!$A$2:$E$251,5,FALSE),"")</f>
        <v>0</v>
      </c>
      <c r="H2604" t="s">
        <v>889</v>
      </c>
    </row>
    <row r="2605" spans="1:8" x14ac:dyDescent="0.2">
      <c r="A2605" t="s">
        <v>809</v>
      </c>
      <c r="B2605" t="s">
        <v>57</v>
      </c>
      <c r="C2605" t="str">
        <f>IFERROR(VLOOKUP(B2605,Players!$A$2:$E$251,2,FALSE),"")</f>
        <v>Dewald Brevis</v>
      </c>
      <c r="D2605" t="str">
        <f>IFERROR(VLOOKUP(B2605,Players!$A$2:$E$251,3,FALSE),"")</f>
        <v>BAT</v>
      </c>
      <c r="E2605" t="str">
        <f>IFERROR(VLOOKUP(B2605,Players!$A$2:$E$251,4,FALSE),"")</f>
        <v>CSK</v>
      </c>
      <c r="F2605">
        <f>IFERROR(VLOOKUP(B2605,Players!$A$2:$E$251,5,FALSE),"")</f>
        <v>0</v>
      </c>
      <c r="H2605" t="s">
        <v>889</v>
      </c>
    </row>
    <row r="2606" spans="1:8" x14ac:dyDescent="0.2">
      <c r="A2606" t="s">
        <v>809</v>
      </c>
      <c r="B2606" t="s">
        <v>59</v>
      </c>
      <c r="C2606" t="str">
        <f>IFERROR(VLOOKUP(B2606,Players!$A$2:$E$251,2,FALSE),"")</f>
        <v>Ayush Mhatre</v>
      </c>
      <c r="D2606" t="str">
        <f>IFERROR(VLOOKUP(B2606,Players!$A$2:$E$251,3,FALSE),"")</f>
        <v>BAT</v>
      </c>
      <c r="E2606" t="str">
        <f>IFERROR(VLOOKUP(B2606,Players!$A$2:$E$251,4,FALSE),"")</f>
        <v>CSK</v>
      </c>
      <c r="F2606">
        <f>IFERROR(VLOOKUP(B2606,Players!$A$2:$E$251,5,FALSE),"")</f>
        <v>0</v>
      </c>
      <c r="H2606" t="s">
        <v>889</v>
      </c>
    </row>
    <row r="2607" spans="1:8" x14ac:dyDescent="0.2">
      <c r="A2607" t="s">
        <v>809</v>
      </c>
      <c r="B2607" t="s">
        <v>61</v>
      </c>
      <c r="C2607" t="str">
        <f>IFERROR(VLOOKUP(B2607,Players!$A$2:$E$251,2,FALSE),"")</f>
        <v>Kartik Sharma</v>
      </c>
      <c r="D2607" t="str">
        <f>IFERROR(VLOOKUP(B2607,Players!$A$2:$E$251,3,FALSE),"")</f>
        <v>WK</v>
      </c>
      <c r="E2607" t="str">
        <f>IFERROR(VLOOKUP(B2607,Players!$A$2:$E$251,4,FALSE),"")</f>
        <v>CSK</v>
      </c>
      <c r="F2607">
        <f>IFERROR(VLOOKUP(B2607,Players!$A$2:$E$251,5,FALSE),"")</f>
        <v>0</v>
      </c>
      <c r="H2607" t="s">
        <v>889</v>
      </c>
    </row>
    <row r="2608" spans="1:8" x14ac:dyDescent="0.2">
      <c r="A2608" t="s">
        <v>809</v>
      </c>
      <c r="B2608" t="s">
        <v>63</v>
      </c>
      <c r="C2608" t="str">
        <f>IFERROR(VLOOKUP(B2608,Players!$A$2:$E$251,2,FALSE),"")</f>
        <v>Sarfaraz Khan</v>
      </c>
      <c r="D2608" t="str">
        <f>IFERROR(VLOOKUP(B2608,Players!$A$2:$E$251,3,FALSE),"")</f>
        <v>BAT</v>
      </c>
      <c r="E2608" t="str">
        <f>IFERROR(VLOOKUP(B2608,Players!$A$2:$E$251,4,FALSE),"")</f>
        <v>CSK</v>
      </c>
      <c r="F2608">
        <f>IFERROR(VLOOKUP(B2608,Players!$A$2:$E$251,5,FALSE),"")</f>
        <v>0</v>
      </c>
      <c r="H2608" t="s">
        <v>889</v>
      </c>
    </row>
    <row r="2609" spans="1:8" x14ac:dyDescent="0.2">
      <c r="A2609" t="s">
        <v>809</v>
      </c>
      <c r="B2609" t="s">
        <v>65</v>
      </c>
      <c r="C2609" t="str">
        <f>IFERROR(VLOOKUP(B2609,Players!$A$2:$E$251,2,FALSE),"")</f>
        <v>Urvil Patel</v>
      </c>
      <c r="D2609" t="str">
        <f>IFERROR(VLOOKUP(B2609,Players!$A$2:$E$251,3,FALSE),"")</f>
        <v>WK</v>
      </c>
      <c r="E2609" t="str">
        <f>IFERROR(VLOOKUP(B2609,Players!$A$2:$E$251,4,FALSE),"")</f>
        <v>CSK</v>
      </c>
      <c r="F2609">
        <f>IFERROR(VLOOKUP(B2609,Players!$A$2:$E$251,5,FALSE),"")</f>
        <v>0</v>
      </c>
      <c r="H2609" t="s">
        <v>889</v>
      </c>
    </row>
    <row r="2610" spans="1:8" x14ac:dyDescent="0.2">
      <c r="A2610" t="s">
        <v>809</v>
      </c>
      <c r="B2610" t="s">
        <v>67</v>
      </c>
      <c r="C2610" t="str">
        <f>IFERROR(VLOOKUP(B2610,Players!$A$2:$E$251,2,FALSE),"")</f>
        <v>Jamie Overton</v>
      </c>
      <c r="D2610" t="str">
        <f>IFERROR(VLOOKUP(B2610,Players!$A$2:$E$251,3,FALSE),"")</f>
        <v>AR</v>
      </c>
      <c r="E2610" t="str">
        <f>IFERROR(VLOOKUP(B2610,Players!$A$2:$E$251,4,FALSE),"")</f>
        <v>CSK</v>
      </c>
      <c r="F2610">
        <f>IFERROR(VLOOKUP(B2610,Players!$A$2:$E$251,5,FALSE),"")</f>
        <v>0</v>
      </c>
      <c r="H2610" t="s">
        <v>889</v>
      </c>
    </row>
    <row r="2611" spans="1:8" x14ac:dyDescent="0.2">
      <c r="A2611" t="s">
        <v>809</v>
      </c>
      <c r="B2611" t="s">
        <v>70</v>
      </c>
      <c r="C2611" t="str">
        <f>IFERROR(VLOOKUP(B2611,Players!$A$2:$E$251,2,FALSE),"")</f>
        <v>Ramakrishna Ghosh</v>
      </c>
      <c r="D2611" t="str">
        <f>IFERROR(VLOOKUP(B2611,Players!$A$2:$E$251,3,FALSE),"")</f>
        <v>AR</v>
      </c>
      <c r="E2611" t="str">
        <f>IFERROR(VLOOKUP(B2611,Players!$A$2:$E$251,4,FALSE),"")</f>
        <v>CSK</v>
      </c>
      <c r="F2611">
        <f>IFERROR(VLOOKUP(B2611,Players!$A$2:$E$251,5,FALSE),"")</f>
        <v>0</v>
      </c>
      <c r="H2611" t="s">
        <v>889</v>
      </c>
    </row>
    <row r="2612" spans="1:8" x14ac:dyDescent="0.2">
      <c r="A2612" t="s">
        <v>809</v>
      </c>
      <c r="B2612" t="s">
        <v>72</v>
      </c>
      <c r="C2612" t="str">
        <f>IFERROR(VLOOKUP(B2612,Players!$A$2:$E$251,2,FALSE),"")</f>
        <v>Prashant Veer</v>
      </c>
      <c r="D2612" t="str">
        <f>IFERROR(VLOOKUP(B2612,Players!$A$2:$E$251,3,FALSE),"")</f>
        <v>AR</v>
      </c>
      <c r="E2612" t="str">
        <f>IFERROR(VLOOKUP(B2612,Players!$A$2:$E$251,4,FALSE),"")</f>
        <v>CSK</v>
      </c>
      <c r="F2612">
        <f>IFERROR(VLOOKUP(B2612,Players!$A$2:$E$251,5,FALSE),"")</f>
        <v>0</v>
      </c>
      <c r="H2612" t="s">
        <v>889</v>
      </c>
    </row>
    <row r="2613" spans="1:8" x14ac:dyDescent="0.2">
      <c r="A2613" t="s">
        <v>809</v>
      </c>
      <c r="B2613" t="s">
        <v>74</v>
      </c>
      <c r="C2613" t="str">
        <f>IFERROR(VLOOKUP(B2613,Players!$A$2:$E$251,2,FALSE),"")</f>
        <v>Matthew William Short</v>
      </c>
      <c r="D2613" t="str">
        <f>IFERROR(VLOOKUP(B2613,Players!$A$2:$E$251,3,FALSE),"")</f>
        <v>AR</v>
      </c>
      <c r="E2613" t="str">
        <f>IFERROR(VLOOKUP(B2613,Players!$A$2:$E$251,4,FALSE),"")</f>
        <v>CSK</v>
      </c>
      <c r="F2613">
        <f>IFERROR(VLOOKUP(B2613,Players!$A$2:$E$251,5,FALSE),"")</f>
        <v>0</v>
      </c>
      <c r="H2613" t="s">
        <v>889</v>
      </c>
    </row>
    <row r="2614" spans="1:8" x14ac:dyDescent="0.2">
      <c r="A2614" t="s">
        <v>809</v>
      </c>
      <c r="B2614" t="s">
        <v>76</v>
      </c>
      <c r="C2614" t="str">
        <f>IFERROR(VLOOKUP(B2614,Players!$A$2:$E$251,2,FALSE),"")</f>
        <v>Aman Khan</v>
      </c>
      <c r="D2614" t="str">
        <f>IFERROR(VLOOKUP(B2614,Players!$A$2:$E$251,3,FALSE),"")</f>
        <v>AR</v>
      </c>
      <c r="E2614" t="str">
        <f>IFERROR(VLOOKUP(B2614,Players!$A$2:$E$251,4,FALSE),"")</f>
        <v>CSK</v>
      </c>
      <c r="F2614">
        <f>IFERROR(VLOOKUP(B2614,Players!$A$2:$E$251,5,FALSE),"")</f>
        <v>0</v>
      </c>
      <c r="H2614" t="s">
        <v>889</v>
      </c>
    </row>
    <row r="2615" spans="1:8" x14ac:dyDescent="0.2">
      <c r="A2615" t="s">
        <v>809</v>
      </c>
      <c r="B2615" t="s">
        <v>78</v>
      </c>
      <c r="C2615" t="str">
        <f>IFERROR(VLOOKUP(B2615,Players!$A$2:$E$251,2,FALSE),"")</f>
        <v>Zak Foulkes</v>
      </c>
      <c r="D2615" t="str">
        <f>IFERROR(VLOOKUP(B2615,Players!$A$2:$E$251,3,FALSE),"")</f>
        <v>AR</v>
      </c>
      <c r="E2615" t="str">
        <f>IFERROR(VLOOKUP(B2615,Players!$A$2:$E$251,4,FALSE),"")</f>
        <v>CSK</v>
      </c>
      <c r="F2615">
        <f>IFERROR(VLOOKUP(B2615,Players!$A$2:$E$251,5,FALSE),"")</f>
        <v>0</v>
      </c>
      <c r="H2615" t="s">
        <v>889</v>
      </c>
    </row>
    <row r="2616" spans="1:8" x14ac:dyDescent="0.2">
      <c r="A2616" t="s">
        <v>809</v>
      </c>
      <c r="B2616" t="s">
        <v>80</v>
      </c>
      <c r="C2616" t="str">
        <f>IFERROR(VLOOKUP(B2616,Players!$A$2:$E$251,2,FALSE),"")</f>
        <v>Shivam Dube</v>
      </c>
      <c r="D2616" t="str">
        <f>IFERROR(VLOOKUP(B2616,Players!$A$2:$E$251,3,FALSE),"")</f>
        <v>AR</v>
      </c>
      <c r="E2616" t="str">
        <f>IFERROR(VLOOKUP(B2616,Players!$A$2:$E$251,4,FALSE),"")</f>
        <v>CSK</v>
      </c>
      <c r="F2616">
        <f>IFERROR(VLOOKUP(B2616,Players!$A$2:$E$251,5,FALSE),"")</f>
        <v>0</v>
      </c>
      <c r="H2616" t="s">
        <v>889</v>
      </c>
    </row>
    <row r="2617" spans="1:8" x14ac:dyDescent="0.2">
      <c r="A2617" t="s">
        <v>809</v>
      </c>
      <c r="B2617" t="s">
        <v>82</v>
      </c>
      <c r="C2617" t="str">
        <f>IFERROR(VLOOKUP(B2617,Players!$A$2:$E$251,2,FALSE),"")</f>
        <v>Khaleel Ahmed</v>
      </c>
      <c r="D2617" t="str">
        <f>IFERROR(VLOOKUP(B2617,Players!$A$2:$E$251,3,FALSE),"")</f>
        <v>BWL</v>
      </c>
      <c r="E2617" t="str">
        <f>IFERROR(VLOOKUP(B2617,Players!$A$2:$E$251,4,FALSE),"")</f>
        <v>CSK</v>
      </c>
      <c r="F2617">
        <f>IFERROR(VLOOKUP(B2617,Players!$A$2:$E$251,5,FALSE),"")</f>
        <v>0</v>
      </c>
      <c r="H2617" t="s">
        <v>889</v>
      </c>
    </row>
    <row r="2618" spans="1:8" x14ac:dyDescent="0.2">
      <c r="A2618" t="s">
        <v>809</v>
      </c>
      <c r="B2618" t="s">
        <v>85</v>
      </c>
      <c r="C2618" t="str">
        <f>IFERROR(VLOOKUP(B2618,Players!$A$2:$E$251,2,FALSE),"")</f>
        <v>Noor Ahmad</v>
      </c>
      <c r="D2618" t="str">
        <f>IFERROR(VLOOKUP(B2618,Players!$A$2:$E$251,3,FALSE),"")</f>
        <v>BWL</v>
      </c>
      <c r="E2618" t="str">
        <f>IFERROR(VLOOKUP(B2618,Players!$A$2:$E$251,4,FALSE),"")</f>
        <v>CSK</v>
      </c>
      <c r="F2618">
        <f>IFERROR(VLOOKUP(B2618,Players!$A$2:$E$251,5,FALSE),"")</f>
        <v>0</v>
      </c>
      <c r="H2618" t="s">
        <v>889</v>
      </c>
    </row>
    <row r="2619" spans="1:8" x14ac:dyDescent="0.2">
      <c r="A2619" t="s">
        <v>809</v>
      </c>
      <c r="B2619" t="s">
        <v>87</v>
      </c>
      <c r="C2619" t="str">
        <f>IFERROR(VLOOKUP(B2619,Players!$A$2:$E$251,2,FALSE),"")</f>
        <v>Anshul Kamboj</v>
      </c>
      <c r="D2619" t="str">
        <f>IFERROR(VLOOKUP(B2619,Players!$A$2:$E$251,3,FALSE),"")</f>
        <v>BWL</v>
      </c>
      <c r="E2619" t="str">
        <f>IFERROR(VLOOKUP(B2619,Players!$A$2:$E$251,4,FALSE),"")</f>
        <v>CSK</v>
      </c>
      <c r="F2619">
        <f>IFERROR(VLOOKUP(B2619,Players!$A$2:$E$251,5,FALSE),"")</f>
        <v>0</v>
      </c>
      <c r="H2619" t="s">
        <v>889</v>
      </c>
    </row>
    <row r="2620" spans="1:8" x14ac:dyDescent="0.2">
      <c r="A2620" t="s">
        <v>809</v>
      </c>
      <c r="B2620" t="s">
        <v>89</v>
      </c>
      <c r="C2620" t="str">
        <f>IFERROR(VLOOKUP(B2620,Players!$A$2:$E$251,2,FALSE),"")</f>
        <v>Mukesh Choudhary</v>
      </c>
      <c r="D2620" t="str">
        <f>IFERROR(VLOOKUP(B2620,Players!$A$2:$E$251,3,FALSE),"")</f>
        <v>BWL</v>
      </c>
      <c r="E2620" t="str">
        <f>IFERROR(VLOOKUP(B2620,Players!$A$2:$E$251,4,FALSE),"")</f>
        <v>CSK</v>
      </c>
      <c r="F2620">
        <f>IFERROR(VLOOKUP(B2620,Players!$A$2:$E$251,5,FALSE),"")</f>
        <v>0</v>
      </c>
      <c r="H2620" t="s">
        <v>889</v>
      </c>
    </row>
    <row r="2621" spans="1:8" x14ac:dyDescent="0.2">
      <c r="A2621" t="s">
        <v>809</v>
      </c>
      <c r="B2621" t="s">
        <v>91</v>
      </c>
      <c r="C2621" t="str">
        <f>IFERROR(VLOOKUP(B2621,Players!$A$2:$E$251,2,FALSE),"")</f>
        <v>Shreyas Gopal</v>
      </c>
      <c r="D2621" t="str">
        <f>IFERROR(VLOOKUP(B2621,Players!$A$2:$E$251,3,FALSE),"")</f>
        <v>BWL</v>
      </c>
      <c r="E2621" t="str">
        <f>IFERROR(VLOOKUP(B2621,Players!$A$2:$E$251,4,FALSE),"")</f>
        <v>CSK</v>
      </c>
      <c r="F2621">
        <f>IFERROR(VLOOKUP(B2621,Players!$A$2:$E$251,5,FALSE),"")</f>
        <v>0</v>
      </c>
      <c r="H2621" t="s">
        <v>889</v>
      </c>
    </row>
    <row r="2622" spans="1:8" x14ac:dyDescent="0.2">
      <c r="A2622" t="s">
        <v>809</v>
      </c>
      <c r="B2622" t="s">
        <v>93</v>
      </c>
      <c r="C2622" t="str">
        <f>IFERROR(VLOOKUP(B2622,Players!$A$2:$E$251,2,FALSE),"")</f>
        <v>Gurjapneet Singh</v>
      </c>
      <c r="D2622" t="str">
        <f>IFERROR(VLOOKUP(B2622,Players!$A$2:$E$251,3,FALSE),"")</f>
        <v>BWL</v>
      </c>
      <c r="E2622" t="str">
        <f>IFERROR(VLOOKUP(B2622,Players!$A$2:$E$251,4,FALSE),"")</f>
        <v>CSK</v>
      </c>
      <c r="F2622">
        <f>IFERROR(VLOOKUP(B2622,Players!$A$2:$E$251,5,FALSE),"")</f>
        <v>0</v>
      </c>
      <c r="H2622" t="s">
        <v>889</v>
      </c>
    </row>
    <row r="2623" spans="1:8" x14ac:dyDescent="0.2">
      <c r="A2623" t="s">
        <v>809</v>
      </c>
      <c r="B2623" t="s">
        <v>95</v>
      </c>
      <c r="C2623" t="str">
        <f>IFERROR(VLOOKUP(B2623,Players!$A$2:$E$251,2,FALSE),"")</f>
        <v>Akeal Hosein</v>
      </c>
      <c r="D2623" t="str">
        <f>IFERROR(VLOOKUP(B2623,Players!$A$2:$E$251,3,FALSE),"")</f>
        <v>BWL</v>
      </c>
      <c r="E2623" t="str">
        <f>IFERROR(VLOOKUP(B2623,Players!$A$2:$E$251,4,FALSE),"")</f>
        <v>CSK</v>
      </c>
      <c r="F2623">
        <f>IFERROR(VLOOKUP(B2623,Players!$A$2:$E$251,5,FALSE),"")</f>
        <v>0</v>
      </c>
      <c r="H2623" t="s">
        <v>889</v>
      </c>
    </row>
    <row r="2624" spans="1:8" x14ac:dyDescent="0.2">
      <c r="A2624" t="s">
        <v>809</v>
      </c>
      <c r="B2624" t="s">
        <v>97</v>
      </c>
      <c r="C2624" t="str">
        <f>IFERROR(VLOOKUP(B2624,Players!$A$2:$E$251,2,FALSE),"")</f>
        <v>Matt Henry</v>
      </c>
      <c r="D2624" t="str">
        <f>IFERROR(VLOOKUP(B2624,Players!$A$2:$E$251,3,FALSE),"")</f>
        <v>BWL</v>
      </c>
      <c r="E2624" t="str">
        <f>IFERROR(VLOOKUP(B2624,Players!$A$2:$E$251,4,FALSE),"")</f>
        <v>CSK</v>
      </c>
      <c r="F2624">
        <f>IFERROR(VLOOKUP(B2624,Players!$A$2:$E$251,5,FALSE),"")</f>
        <v>0</v>
      </c>
      <c r="H2624" t="s">
        <v>889</v>
      </c>
    </row>
    <row r="2625" spans="1:8" x14ac:dyDescent="0.2">
      <c r="A2625" t="s">
        <v>809</v>
      </c>
      <c r="B2625" t="s">
        <v>99</v>
      </c>
      <c r="C2625" t="str">
        <f>IFERROR(VLOOKUP(B2625,Players!$A$2:$E$251,2,FALSE),"")</f>
        <v>Rahul Chahar</v>
      </c>
      <c r="D2625" t="str">
        <f>IFERROR(VLOOKUP(B2625,Players!$A$2:$E$251,3,FALSE),"")</f>
        <v>BWL</v>
      </c>
      <c r="E2625" t="str">
        <f>IFERROR(VLOOKUP(B2625,Players!$A$2:$E$251,4,FALSE),"")</f>
        <v>CSK</v>
      </c>
      <c r="F2625">
        <f>IFERROR(VLOOKUP(B2625,Players!$A$2:$E$251,5,FALSE),"")</f>
        <v>0</v>
      </c>
      <c r="H2625" t="s">
        <v>889</v>
      </c>
    </row>
    <row r="2626" spans="1:8" x14ac:dyDescent="0.2">
      <c r="A2626" t="s">
        <v>809</v>
      </c>
      <c r="B2626" t="s">
        <v>101</v>
      </c>
      <c r="C2626" t="str">
        <f>IFERROR(VLOOKUP(B2626,Players!$A$2:$E$251,2,FALSE),"")</f>
        <v>Spencer Johnson</v>
      </c>
      <c r="D2626" t="str">
        <f>IFERROR(VLOOKUP(B2626,Players!$A$2:$E$251,3,FALSE),"")</f>
        <v>BWL</v>
      </c>
      <c r="E2626" t="str">
        <f>IFERROR(VLOOKUP(B2626,Players!$A$2:$E$251,4,FALSE),"")</f>
        <v>CSK</v>
      </c>
      <c r="F2626">
        <f>IFERROR(VLOOKUP(B2626,Players!$A$2:$E$251,5,FALSE),"")</f>
        <v>0</v>
      </c>
      <c r="H2626" t="s">
        <v>889</v>
      </c>
    </row>
    <row r="2627" spans="1:8" x14ac:dyDescent="0.2">
      <c r="A2627" t="s">
        <v>809</v>
      </c>
      <c r="B2627" t="s">
        <v>259</v>
      </c>
      <c r="C2627" t="str">
        <f>IFERROR(VLOOKUP(B2627,Players!$A$2:$E$251,2,FALSE),"")</f>
        <v>Rishabh Pant</v>
      </c>
      <c r="D2627" t="str">
        <f>IFERROR(VLOOKUP(B2627,Players!$A$2:$E$251,3,FALSE),"")</f>
        <v>WK</v>
      </c>
      <c r="E2627" t="str">
        <f>IFERROR(VLOOKUP(B2627,Players!$A$2:$E$251,4,FALSE),"")</f>
        <v>LSG</v>
      </c>
      <c r="F2627">
        <f>IFERROR(VLOOKUP(B2627,Players!$A$2:$E$251,5,FALSE),"")</f>
        <v>0</v>
      </c>
      <c r="H2627" t="s">
        <v>892</v>
      </c>
    </row>
    <row r="2628" spans="1:8" x14ac:dyDescent="0.2">
      <c r="A2628" t="s">
        <v>809</v>
      </c>
      <c r="B2628" t="s">
        <v>263</v>
      </c>
      <c r="C2628" t="str">
        <f>IFERROR(VLOOKUP(B2628,Players!$A$2:$E$251,2,FALSE),"")</f>
        <v>Aiden Markram</v>
      </c>
      <c r="D2628" t="str">
        <f>IFERROR(VLOOKUP(B2628,Players!$A$2:$E$251,3,FALSE),"")</f>
        <v>BAT</v>
      </c>
      <c r="E2628" t="str">
        <f>IFERROR(VLOOKUP(B2628,Players!$A$2:$E$251,4,FALSE),"")</f>
        <v>LSG</v>
      </c>
      <c r="F2628">
        <f>IFERROR(VLOOKUP(B2628,Players!$A$2:$E$251,5,FALSE),"")</f>
        <v>0</v>
      </c>
      <c r="H2628" t="s">
        <v>892</v>
      </c>
    </row>
    <row r="2629" spans="1:8" x14ac:dyDescent="0.2">
      <c r="A2629" t="s">
        <v>809</v>
      </c>
      <c r="B2629" t="s">
        <v>265</v>
      </c>
      <c r="C2629" t="str">
        <f>IFERROR(VLOOKUP(B2629,Players!$A$2:$E$251,2,FALSE),"")</f>
        <v>Himmat Singh</v>
      </c>
      <c r="D2629" t="str">
        <f>IFERROR(VLOOKUP(B2629,Players!$A$2:$E$251,3,FALSE),"")</f>
        <v>BAT</v>
      </c>
      <c r="E2629" t="str">
        <f>IFERROR(VLOOKUP(B2629,Players!$A$2:$E$251,4,FALSE),"")</f>
        <v>LSG</v>
      </c>
      <c r="F2629">
        <f>IFERROR(VLOOKUP(B2629,Players!$A$2:$E$251,5,FALSE),"")</f>
        <v>0</v>
      </c>
      <c r="H2629" t="s">
        <v>892</v>
      </c>
    </row>
    <row r="2630" spans="1:8" x14ac:dyDescent="0.2">
      <c r="A2630" t="s">
        <v>809</v>
      </c>
      <c r="B2630" t="s">
        <v>267</v>
      </c>
      <c r="C2630" t="str">
        <f>IFERROR(VLOOKUP(B2630,Players!$A$2:$E$251,2,FALSE),"")</f>
        <v>Matthew Breetzke</v>
      </c>
      <c r="D2630" t="str">
        <f>IFERROR(VLOOKUP(B2630,Players!$A$2:$E$251,3,FALSE),"")</f>
        <v>BAT</v>
      </c>
      <c r="E2630" t="str">
        <f>IFERROR(VLOOKUP(B2630,Players!$A$2:$E$251,4,FALSE),"")</f>
        <v>LSG</v>
      </c>
      <c r="F2630">
        <f>IFERROR(VLOOKUP(B2630,Players!$A$2:$E$251,5,FALSE),"")</f>
        <v>0</v>
      </c>
      <c r="H2630" t="s">
        <v>892</v>
      </c>
    </row>
    <row r="2631" spans="1:8" x14ac:dyDescent="0.2">
      <c r="A2631" t="s">
        <v>809</v>
      </c>
      <c r="B2631" t="s">
        <v>269</v>
      </c>
      <c r="C2631" t="str">
        <f>IFERROR(VLOOKUP(B2631,Players!$A$2:$E$251,2,FALSE),"")</f>
        <v>Mukul Choudhary</v>
      </c>
      <c r="D2631" t="str">
        <f>IFERROR(VLOOKUP(B2631,Players!$A$2:$E$251,3,FALSE),"")</f>
        <v>WK</v>
      </c>
      <c r="E2631" t="str">
        <f>IFERROR(VLOOKUP(B2631,Players!$A$2:$E$251,4,FALSE),"")</f>
        <v>LSG</v>
      </c>
      <c r="F2631">
        <f>IFERROR(VLOOKUP(B2631,Players!$A$2:$E$251,5,FALSE),"")</f>
        <v>0</v>
      </c>
      <c r="H2631" t="s">
        <v>892</v>
      </c>
    </row>
    <row r="2632" spans="1:8" x14ac:dyDescent="0.2">
      <c r="A2632" t="s">
        <v>809</v>
      </c>
      <c r="B2632" t="s">
        <v>271</v>
      </c>
      <c r="C2632" t="str">
        <f>IFERROR(VLOOKUP(B2632,Players!$A$2:$E$251,2,FALSE),"")</f>
        <v>Akshat Raghuwanshi</v>
      </c>
      <c r="D2632" t="str">
        <f>IFERROR(VLOOKUP(B2632,Players!$A$2:$E$251,3,FALSE),"")</f>
        <v>BAT</v>
      </c>
      <c r="E2632" t="str">
        <f>IFERROR(VLOOKUP(B2632,Players!$A$2:$E$251,4,FALSE),"")</f>
        <v>LSG</v>
      </c>
      <c r="F2632">
        <f>IFERROR(VLOOKUP(B2632,Players!$A$2:$E$251,5,FALSE),"")</f>
        <v>0</v>
      </c>
      <c r="H2632" t="s">
        <v>892</v>
      </c>
    </row>
    <row r="2633" spans="1:8" x14ac:dyDescent="0.2">
      <c r="A2633" t="s">
        <v>809</v>
      </c>
      <c r="B2633" t="s">
        <v>273</v>
      </c>
      <c r="C2633" t="str">
        <f>IFERROR(VLOOKUP(B2633,Players!$A$2:$E$251,2,FALSE),"")</f>
        <v>Josh Inglis</v>
      </c>
      <c r="D2633" t="str">
        <f>IFERROR(VLOOKUP(B2633,Players!$A$2:$E$251,3,FALSE),"")</f>
        <v>WK</v>
      </c>
      <c r="E2633" t="str">
        <f>IFERROR(VLOOKUP(B2633,Players!$A$2:$E$251,4,FALSE),"")</f>
        <v>LSG</v>
      </c>
      <c r="F2633">
        <f>IFERROR(VLOOKUP(B2633,Players!$A$2:$E$251,5,FALSE),"")</f>
        <v>0</v>
      </c>
      <c r="H2633" t="s">
        <v>892</v>
      </c>
    </row>
    <row r="2634" spans="1:8" x14ac:dyDescent="0.2">
      <c r="A2634" t="s">
        <v>809</v>
      </c>
      <c r="B2634" t="s">
        <v>275</v>
      </c>
      <c r="C2634" t="str">
        <f>IFERROR(VLOOKUP(B2634,Players!$A$2:$E$251,2,FALSE),"")</f>
        <v>Nicholas Pooran</v>
      </c>
      <c r="D2634" t="str">
        <f>IFERROR(VLOOKUP(B2634,Players!$A$2:$E$251,3,FALSE),"")</f>
        <v>WK</v>
      </c>
      <c r="E2634" t="str">
        <f>IFERROR(VLOOKUP(B2634,Players!$A$2:$E$251,4,FALSE),"")</f>
        <v>LSG</v>
      </c>
      <c r="F2634">
        <f>IFERROR(VLOOKUP(B2634,Players!$A$2:$E$251,5,FALSE),"")</f>
        <v>0</v>
      </c>
      <c r="H2634" t="s">
        <v>892</v>
      </c>
    </row>
    <row r="2635" spans="1:8" x14ac:dyDescent="0.2">
      <c r="A2635" t="s">
        <v>809</v>
      </c>
      <c r="B2635" t="s">
        <v>277</v>
      </c>
      <c r="C2635" t="str">
        <f>IFERROR(VLOOKUP(B2635,Players!$A$2:$E$251,2,FALSE),"")</f>
        <v>Mitchell Marsh</v>
      </c>
      <c r="D2635" t="str">
        <f>IFERROR(VLOOKUP(B2635,Players!$A$2:$E$251,3,FALSE),"")</f>
        <v>AR</v>
      </c>
      <c r="E2635" t="str">
        <f>IFERROR(VLOOKUP(B2635,Players!$A$2:$E$251,4,FALSE),"")</f>
        <v>LSG</v>
      </c>
      <c r="F2635">
        <f>IFERROR(VLOOKUP(B2635,Players!$A$2:$E$251,5,FALSE),"")</f>
        <v>0</v>
      </c>
      <c r="H2635" t="s">
        <v>892</v>
      </c>
    </row>
    <row r="2636" spans="1:8" x14ac:dyDescent="0.2">
      <c r="A2636" t="s">
        <v>809</v>
      </c>
      <c r="B2636" t="s">
        <v>279</v>
      </c>
      <c r="C2636" t="str">
        <f>IFERROR(VLOOKUP(B2636,Players!$A$2:$E$251,2,FALSE),"")</f>
        <v>Abdul Samad</v>
      </c>
      <c r="D2636" t="str">
        <f>IFERROR(VLOOKUP(B2636,Players!$A$2:$E$251,3,FALSE),"")</f>
        <v>AR</v>
      </c>
      <c r="E2636" t="str">
        <f>IFERROR(VLOOKUP(B2636,Players!$A$2:$E$251,4,FALSE),"")</f>
        <v>LSG</v>
      </c>
      <c r="F2636">
        <f>IFERROR(VLOOKUP(B2636,Players!$A$2:$E$251,5,FALSE),"")</f>
        <v>0</v>
      </c>
      <c r="H2636" t="s">
        <v>892</v>
      </c>
    </row>
    <row r="2637" spans="1:8" x14ac:dyDescent="0.2">
      <c r="A2637" t="s">
        <v>809</v>
      </c>
      <c r="B2637" t="s">
        <v>281</v>
      </c>
      <c r="C2637" t="str">
        <f>IFERROR(VLOOKUP(B2637,Players!$A$2:$E$251,2,FALSE),"")</f>
        <v>Shahbaz Ahamad</v>
      </c>
      <c r="D2637" t="str">
        <f>IFERROR(VLOOKUP(B2637,Players!$A$2:$E$251,3,FALSE),"")</f>
        <v>AR</v>
      </c>
      <c r="E2637" t="str">
        <f>IFERROR(VLOOKUP(B2637,Players!$A$2:$E$251,4,FALSE),"")</f>
        <v>LSG</v>
      </c>
      <c r="F2637">
        <f>IFERROR(VLOOKUP(B2637,Players!$A$2:$E$251,5,FALSE),"")</f>
        <v>0</v>
      </c>
      <c r="H2637" t="s">
        <v>892</v>
      </c>
    </row>
    <row r="2638" spans="1:8" x14ac:dyDescent="0.2">
      <c r="A2638" t="s">
        <v>809</v>
      </c>
      <c r="B2638" t="s">
        <v>283</v>
      </c>
      <c r="C2638" t="str">
        <f>IFERROR(VLOOKUP(B2638,Players!$A$2:$E$251,2,FALSE),"")</f>
        <v>Arshin Kulkarni</v>
      </c>
      <c r="D2638" t="str">
        <f>IFERROR(VLOOKUP(B2638,Players!$A$2:$E$251,3,FALSE),"")</f>
        <v>AR</v>
      </c>
      <c r="E2638" t="str">
        <f>IFERROR(VLOOKUP(B2638,Players!$A$2:$E$251,4,FALSE),"")</f>
        <v>LSG</v>
      </c>
      <c r="F2638">
        <f>IFERROR(VLOOKUP(B2638,Players!$A$2:$E$251,5,FALSE),"")</f>
        <v>0</v>
      </c>
      <c r="H2638" t="s">
        <v>892</v>
      </c>
    </row>
    <row r="2639" spans="1:8" x14ac:dyDescent="0.2">
      <c r="A2639" t="s">
        <v>809</v>
      </c>
      <c r="B2639" t="s">
        <v>285</v>
      </c>
      <c r="C2639" t="str">
        <f>IFERROR(VLOOKUP(B2639,Players!$A$2:$E$251,2,FALSE),"")</f>
        <v>Wanindu Hasaranga</v>
      </c>
      <c r="D2639" t="str">
        <f>IFERROR(VLOOKUP(B2639,Players!$A$2:$E$251,3,FALSE),"")</f>
        <v>AR</v>
      </c>
      <c r="E2639" t="str">
        <f>IFERROR(VLOOKUP(B2639,Players!$A$2:$E$251,4,FALSE),"")</f>
        <v>LSG</v>
      </c>
      <c r="F2639">
        <f>IFERROR(VLOOKUP(B2639,Players!$A$2:$E$251,5,FALSE),"")</f>
        <v>0</v>
      </c>
      <c r="H2639" t="s">
        <v>892</v>
      </c>
    </row>
    <row r="2640" spans="1:8" x14ac:dyDescent="0.2">
      <c r="A2640" t="s">
        <v>809</v>
      </c>
      <c r="B2640" t="s">
        <v>287</v>
      </c>
      <c r="C2640" t="str">
        <f>IFERROR(VLOOKUP(B2640,Players!$A$2:$E$251,2,FALSE),"")</f>
        <v>Ayush Badoni</v>
      </c>
      <c r="D2640" t="str">
        <f>IFERROR(VLOOKUP(B2640,Players!$A$2:$E$251,3,FALSE),"")</f>
        <v>AR</v>
      </c>
      <c r="E2640" t="str">
        <f>IFERROR(VLOOKUP(B2640,Players!$A$2:$E$251,4,FALSE),"")</f>
        <v>LSG</v>
      </c>
      <c r="F2640">
        <f>IFERROR(VLOOKUP(B2640,Players!$A$2:$E$251,5,FALSE),"")</f>
        <v>0</v>
      </c>
      <c r="H2640" t="s">
        <v>892</v>
      </c>
    </row>
    <row r="2641" spans="1:8" x14ac:dyDescent="0.2">
      <c r="A2641" t="s">
        <v>809</v>
      </c>
      <c r="B2641" t="s">
        <v>289</v>
      </c>
      <c r="C2641" t="str">
        <f>IFERROR(VLOOKUP(B2641,Players!$A$2:$E$251,2,FALSE),"")</f>
        <v>Mohammad Shami</v>
      </c>
      <c r="D2641" t="str">
        <f>IFERROR(VLOOKUP(B2641,Players!$A$2:$E$251,3,FALSE),"")</f>
        <v>BWL</v>
      </c>
      <c r="E2641" t="str">
        <f>IFERROR(VLOOKUP(B2641,Players!$A$2:$E$251,4,FALSE),"")</f>
        <v>LSG</v>
      </c>
      <c r="F2641">
        <f>IFERROR(VLOOKUP(B2641,Players!$A$2:$E$251,5,FALSE),"")</f>
        <v>0</v>
      </c>
      <c r="H2641" t="s">
        <v>892</v>
      </c>
    </row>
    <row r="2642" spans="1:8" x14ac:dyDescent="0.2">
      <c r="A2642" t="s">
        <v>809</v>
      </c>
      <c r="B2642" t="s">
        <v>291</v>
      </c>
      <c r="C2642" t="str">
        <f>IFERROR(VLOOKUP(B2642,Players!$A$2:$E$251,2,FALSE),"")</f>
        <v>Avesh Khan</v>
      </c>
      <c r="D2642" t="str">
        <f>IFERROR(VLOOKUP(B2642,Players!$A$2:$E$251,3,FALSE),"")</f>
        <v>BWL</v>
      </c>
      <c r="E2642" t="str">
        <f>IFERROR(VLOOKUP(B2642,Players!$A$2:$E$251,4,FALSE),"")</f>
        <v>LSG</v>
      </c>
      <c r="F2642">
        <f>IFERROR(VLOOKUP(B2642,Players!$A$2:$E$251,5,FALSE),"")</f>
        <v>0</v>
      </c>
      <c r="H2642" t="s">
        <v>892</v>
      </c>
    </row>
    <row r="2643" spans="1:8" x14ac:dyDescent="0.2">
      <c r="A2643" t="s">
        <v>809</v>
      </c>
      <c r="B2643" t="s">
        <v>293</v>
      </c>
      <c r="C2643" t="str">
        <f>IFERROR(VLOOKUP(B2643,Players!$A$2:$E$251,2,FALSE),"")</f>
        <v>M. Siddharth</v>
      </c>
      <c r="D2643" t="str">
        <f>IFERROR(VLOOKUP(B2643,Players!$A$2:$E$251,3,FALSE),"")</f>
        <v>BWL</v>
      </c>
      <c r="E2643" t="str">
        <f>IFERROR(VLOOKUP(B2643,Players!$A$2:$E$251,4,FALSE),"")</f>
        <v>LSG</v>
      </c>
      <c r="F2643">
        <f>IFERROR(VLOOKUP(B2643,Players!$A$2:$E$251,5,FALSE),"")</f>
        <v>0</v>
      </c>
      <c r="H2643" t="s">
        <v>892</v>
      </c>
    </row>
    <row r="2644" spans="1:8" x14ac:dyDescent="0.2">
      <c r="A2644" t="s">
        <v>809</v>
      </c>
      <c r="B2644" t="s">
        <v>295</v>
      </c>
      <c r="C2644" t="str">
        <f>IFERROR(VLOOKUP(B2644,Players!$A$2:$E$251,2,FALSE),"")</f>
        <v>Digvesh Singh</v>
      </c>
      <c r="D2644" t="str">
        <f>IFERROR(VLOOKUP(B2644,Players!$A$2:$E$251,3,FALSE),"")</f>
        <v>BWL</v>
      </c>
      <c r="E2644" t="str">
        <f>IFERROR(VLOOKUP(B2644,Players!$A$2:$E$251,4,FALSE),"")</f>
        <v>LSG</v>
      </c>
      <c r="F2644">
        <f>IFERROR(VLOOKUP(B2644,Players!$A$2:$E$251,5,FALSE),"")</f>
        <v>0</v>
      </c>
      <c r="H2644" t="s">
        <v>892</v>
      </c>
    </row>
    <row r="2645" spans="1:8" x14ac:dyDescent="0.2">
      <c r="A2645" t="s">
        <v>809</v>
      </c>
      <c r="B2645" t="s">
        <v>297</v>
      </c>
      <c r="C2645" t="str">
        <f>IFERROR(VLOOKUP(B2645,Players!$A$2:$E$251,2,FALSE),"")</f>
        <v>Akash Singh</v>
      </c>
      <c r="D2645" t="str">
        <f>IFERROR(VLOOKUP(B2645,Players!$A$2:$E$251,3,FALSE),"")</f>
        <v>BWL</v>
      </c>
      <c r="E2645" t="str">
        <f>IFERROR(VLOOKUP(B2645,Players!$A$2:$E$251,4,FALSE),"")</f>
        <v>LSG</v>
      </c>
      <c r="F2645">
        <f>IFERROR(VLOOKUP(B2645,Players!$A$2:$E$251,5,FALSE),"")</f>
        <v>0</v>
      </c>
      <c r="H2645" t="s">
        <v>892</v>
      </c>
    </row>
    <row r="2646" spans="1:8" x14ac:dyDescent="0.2">
      <c r="A2646" t="s">
        <v>809</v>
      </c>
      <c r="B2646" t="s">
        <v>299</v>
      </c>
      <c r="C2646" t="str">
        <f>IFERROR(VLOOKUP(B2646,Players!$A$2:$E$251,2,FALSE),"")</f>
        <v>Prince Yadav</v>
      </c>
      <c r="D2646" t="str">
        <f>IFERROR(VLOOKUP(B2646,Players!$A$2:$E$251,3,FALSE),"")</f>
        <v>BWL</v>
      </c>
      <c r="E2646" t="str">
        <f>IFERROR(VLOOKUP(B2646,Players!$A$2:$E$251,4,FALSE),"")</f>
        <v>LSG</v>
      </c>
      <c r="F2646">
        <f>IFERROR(VLOOKUP(B2646,Players!$A$2:$E$251,5,FALSE),"")</f>
        <v>0</v>
      </c>
      <c r="H2646" t="s">
        <v>892</v>
      </c>
    </row>
    <row r="2647" spans="1:8" x14ac:dyDescent="0.2">
      <c r="A2647" t="s">
        <v>809</v>
      </c>
      <c r="B2647" t="s">
        <v>301</v>
      </c>
      <c r="C2647" t="str">
        <f>IFERROR(VLOOKUP(B2647,Players!$A$2:$E$251,2,FALSE),"")</f>
        <v>Arjun Tendulkar</v>
      </c>
      <c r="D2647" t="str">
        <f>IFERROR(VLOOKUP(B2647,Players!$A$2:$E$251,3,FALSE),"")</f>
        <v>BWL</v>
      </c>
      <c r="E2647" t="str">
        <f>IFERROR(VLOOKUP(B2647,Players!$A$2:$E$251,4,FALSE),"")</f>
        <v>LSG</v>
      </c>
      <c r="F2647">
        <f>IFERROR(VLOOKUP(B2647,Players!$A$2:$E$251,5,FALSE),"")</f>
        <v>0</v>
      </c>
      <c r="H2647" t="s">
        <v>892</v>
      </c>
    </row>
    <row r="2648" spans="1:8" x14ac:dyDescent="0.2">
      <c r="A2648" t="s">
        <v>809</v>
      </c>
      <c r="B2648" t="s">
        <v>303</v>
      </c>
      <c r="C2648" t="str">
        <f>IFERROR(VLOOKUP(B2648,Players!$A$2:$E$251,2,FALSE),"")</f>
        <v>Anrich Nortje</v>
      </c>
      <c r="D2648" t="str">
        <f>IFERROR(VLOOKUP(B2648,Players!$A$2:$E$251,3,FALSE),"")</f>
        <v>BWL</v>
      </c>
      <c r="E2648" t="str">
        <f>IFERROR(VLOOKUP(B2648,Players!$A$2:$E$251,4,FALSE),"")</f>
        <v>LSG</v>
      </c>
      <c r="F2648">
        <f>IFERROR(VLOOKUP(B2648,Players!$A$2:$E$251,5,FALSE),"")</f>
        <v>0</v>
      </c>
      <c r="H2648" t="s">
        <v>892</v>
      </c>
    </row>
    <row r="2649" spans="1:8" x14ac:dyDescent="0.2">
      <c r="A2649" t="s">
        <v>809</v>
      </c>
      <c r="B2649" t="s">
        <v>305</v>
      </c>
      <c r="C2649" t="str">
        <f>IFERROR(VLOOKUP(B2649,Players!$A$2:$E$251,2,FALSE),"")</f>
        <v>Naman Tiwari</v>
      </c>
      <c r="D2649" t="str">
        <f>IFERROR(VLOOKUP(B2649,Players!$A$2:$E$251,3,FALSE),"")</f>
        <v>BWL</v>
      </c>
      <c r="E2649" t="str">
        <f>IFERROR(VLOOKUP(B2649,Players!$A$2:$E$251,4,FALSE),"")</f>
        <v>LSG</v>
      </c>
      <c r="F2649">
        <f>IFERROR(VLOOKUP(B2649,Players!$A$2:$E$251,5,FALSE),"")</f>
        <v>0</v>
      </c>
      <c r="H2649" t="s">
        <v>892</v>
      </c>
    </row>
    <row r="2650" spans="1:8" x14ac:dyDescent="0.2">
      <c r="A2650" t="s">
        <v>809</v>
      </c>
      <c r="B2650" t="s">
        <v>307</v>
      </c>
      <c r="C2650" t="str">
        <f>IFERROR(VLOOKUP(B2650,Players!$A$2:$E$251,2,FALSE),"")</f>
        <v>Mayank Yadav</v>
      </c>
      <c r="D2650" t="str">
        <f>IFERROR(VLOOKUP(B2650,Players!$A$2:$E$251,3,FALSE),"")</f>
        <v>BWL</v>
      </c>
      <c r="E2650" t="str">
        <f>IFERROR(VLOOKUP(B2650,Players!$A$2:$E$251,4,FALSE),"")</f>
        <v>LSG</v>
      </c>
      <c r="F2650">
        <f>IFERROR(VLOOKUP(B2650,Players!$A$2:$E$251,5,FALSE),"")</f>
        <v>0</v>
      </c>
      <c r="H2650" t="s">
        <v>892</v>
      </c>
    </row>
    <row r="2651" spans="1:8" x14ac:dyDescent="0.2">
      <c r="A2651" t="s">
        <v>809</v>
      </c>
      <c r="B2651" t="s">
        <v>309</v>
      </c>
      <c r="C2651" t="str">
        <f>IFERROR(VLOOKUP(B2651,Players!$A$2:$E$251,2,FALSE),"")</f>
        <v>Mohsin Khan</v>
      </c>
      <c r="D2651" t="str">
        <f>IFERROR(VLOOKUP(B2651,Players!$A$2:$E$251,3,FALSE),"")</f>
        <v>BWL</v>
      </c>
      <c r="E2651" t="str">
        <f>IFERROR(VLOOKUP(B2651,Players!$A$2:$E$251,4,FALSE),"")</f>
        <v>LSG</v>
      </c>
      <c r="F2651">
        <f>IFERROR(VLOOKUP(B2651,Players!$A$2:$E$251,5,FALSE),"")</f>
        <v>0</v>
      </c>
      <c r="H2651" t="s">
        <v>892</v>
      </c>
    </row>
    <row r="2652" spans="1:8" x14ac:dyDescent="0.2">
      <c r="A2652" t="s">
        <v>813</v>
      </c>
      <c r="B2652" t="s">
        <v>467</v>
      </c>
      <c r="C2652" t="str">
        <f>IFERROR(VLOOKUP(B2652,Players!$A$2:$E$251,2,FALSE),"")</f>
        <v>Rajat Patidar</v>
      </c>
      <c r="D2652" t="str">
        <f>IFERROR(VLOOKUP(B2652,Players!$A$2:$E$251,3,FALSE),"")</f>
        <v>BAT</v>
      </c>
      <c r="E2652" t="str">
        <f>IFERROR(VLOOKUP(B2652,Players!$A$2:$E$251,4,FALSE),"")</f>
        <v>RCB</v>
      </c>
      <c r="F2652">
        <f>IFERROR(VLOOKUP(B2652,Players!$A$2:$E$251,5,FALSE),"")</f>
        <v>0</v>
      </c>
      <c r="H2652" t="s">
        <v>884</v>
      </c>
    </row>
    <row r="2653" spans="1:8" x14ac:dyDescent="0.2">
      <c r="A2653" t="s">
        <v>813</v>
      </c>
      <c r="B2653" t="s">
        <v>471</v>
      </c>
      <c r="C2653" t="str">
        <f>IFERROR(VLOOKUP(B2653,Players!$A$2:$E$251,2,FALSE),"")</f>
        <v>Devdutt Padikkal</v>
      </c>
      <c r="D2653" t="str">
        <f>IFERROR(VLOOKUP(B2653,Players!$A$2:$E$251,3,FALSE),"")</f>
        <v>BAT</v>
      </c>
      <c r="E2653" t="str">
        <f>IFERROR(VLOOKUP(B2653,Players!$A$2:$E$251,4,FALSE),"")</f>
        <v>RCB</v>
      </c>
      <c r="F2653">
        <f>IFERROR(VLOOKUP(B2653,Players!$A$2:$E$251,5,FALSE),"")</f>
        <v>0</v>
      </c>
      <c r="H2653" t="s">
        <v>884</v>
      </c>
    </row>
    <row r="2654" spans="1:8" x14ac:dyDescent="0.2">
      <c r="A2654" t="s">
        <v>813</v>
      </c>
      <c r="B2654" t="s">
        <v>473</v>
      </c>
      <c r="C2654" t="str">
        <f>IFERROR(VLOOKUP(B2654,Players!$A$2:$E$251,2,FALSE),"")</f>
        <v>Virat Kohli</v>
      </c>
      <c r="D2654" t="str">
        <f>IFERROR(VLOOKUP(B2654,Players!$A$2:$E$251,3,FALSE),"")</f>
        <v>BAT</v>
      </c>
      <c r="E2654" t="str">
        <f>IFERROR(VLOOKUP(B2654,Players!$A$2:$E$251,4,FALSE),"")</f>
        <v>RCB</v>
      </c>
      <c r="F2654">
        <f>IFERROR(VLOOKUP(B2654,Players!$A$2:$E$251,5,FALSE),"")</f>
        <v>0</v>
      </c>
      <c r="H2654" t="s">
        <v>884</v>
      </c>
    </row>
    <row r="2655" spans="1:8" x14ac:dyDescent="0.2">
      <c r="A2655" t="s">
        <v>813</v>
      </c>
      <c r="B2655" t="s">
        <v>475</v>
      </c>
      <c r="C2655" t="str">
        <f>IFERROR(VLOOKUP(B2655,Players!$A$2:$E$251,2,FALSE),"")</f>
        <v>Phil Salt</v>
      </c>
      <c r="D2655" t="str">
        <f>IFERROR(VLOOKUP(B2655,Players!$A$2:$E$251,3,FALSE),"")</f>
        <v>WK</v>
      </c>
      <c r="E2655" t="str">
        <f>IFERROR(VLOOKUP(B2655,Players!$A$2:$E$251,4,FALSE),"")</f>
        <v>RCB</v>
      </c>
      <c r="F2655">
        <f>IFERROR(VLOOKUP(B2655,Players!$A$2:$E$251,5,FALSE),"")</f>
        <v>0</v>
      </c>
      <c r="H2655" t="s">
        <v>884</v>
      </c>
    </row>
    <row r="2656" spans="1:8" x14ac:dyDescent="0.2">
      <c r="A2656" t="s">
        <v>813</v>
      </c>
      <c r="B2656" t="s">
        <v>477</v>
      </c>
      <c r="C2656" t="str">
        <f>IFERROR(VLOOKUP(B2656,Players!$A$2:$E$251,2,FALSE),"")</f>
        <v>Jitesh Sharma</v>
      </c>
      <c r="D2656" t="str">
        <f>IFERROR(VLOOKUP(B2656,Players!$A$2:$E$251,3,FALSE),"")</f>
        <v>WK</v>
      </c>
      <c r="E2656" t="str">
        <f>IFERROR(VLOOKUP(B2656,Players!$A$2:$E$251,4,FALSE),"")</f>
        <v>RCB</v>
      </c>
      <c r="F2656">
        <f>IFERROR(VLOOKUP(B2656,Players!$A$2:$E$251,5,FALSE),"")</f>
        <v>0</v>
      </c>
      <c r="H2656" t="s">
        <v>884</v>
      </c>
    </row>
    <row r="2657" spans="1:8" x14ac:dyDescent="0.2">
      <c r="A2657" t="s">
        <v>813</v>
      </c>
      <c r="B2657" t="s">
        <v>479</v>
      </c>
      <c r="C2657" t="str">
        <f>IFERROR(VLOOKUP(B2657,Players!$A$2:$E$251,2,FALSE),"")</f>
        <v>Jordan Cox</v>
      </c>
      <c r="D2657" t="str">
        <f>IFERROR(VLOOKUP(B2657,Players!$A$2:$E$251,3,FALSE),"")</f>
        <v>WK</v>
      </c>
      <c r="E2657" t="str">
        <f>IFERROR(VLOOKUP(B2657,Players!$A$2:$E$251,4,FALSE),"")</f>
        <v>RCB</v>
      </c>
      <c r="F2657">
        <f>IFERROR(VLOOKUP(B2657,Players!$A$2:$E$251,5,FALSE),"")</f>
        <v>0</v>
      </c>
      <c r="H2657" t="s">
        <v>884</v>
      </c>
    </row>
    <row r="2658" spans="1:8" x14ac:dyDescent="0.2">
      <c r="A2658" t="s">
        <v>813</v>
      </c>
      <c r="B2658" t="s">
        <v>481</v>
      </c>
      <c r="C2658" t="str">
        <f>IFERROR(VLOOKUP(B2658,Players!$A$2:$E$251,2,FALSE),"")</f>
        <v>Krunal Pandya</v>
      </c>
      <c r="D2658" t="str">
        <f>IFERROR(VLOOKUP(B2658,Players!$A$2:$E$251,3,FALSE),"")</f>
        <v>AR</v>
      </c>
      <c r="E2658" t="str">
        <f>IFERROR(VLOOKUP(B2658,Players!$A$2:$E$251,4,FALSE),"")</f>
        <v>RCB</v>
      </c>
      <c r="F2658">
        <f>IFERROR(VLOOKUP(B2658,Players!$A$2:$E$251,5,FALSE),"")</f>
        <v>0</v>
      </c>
      <c r="H2658" t="s">
        <v>884</v>
      </c>
    </row>
    <row r="2659" spans="1:8" x14ac:dyDescent="0.2">
      <c r="A2659" t="s">
        <v>813</v>
      </c>
      <c r="B2659" t="s">
        <v>483</v>
      </c>
      <c r="C2659" t="str">
        <f>IFERROR(VLOOKUP(B2659,Players!$A$2:$E$251,2,FALSE),"")</f>
        <v>Swapnil Singh</v>
      </c>
      <c r="D2659" t="str">
        <f>IFERROR(VLOOKUP(B2659,Players!$A$2:$E$251,3,FALSE),"")</f>
        <v>AR</v>
      </c>
      <c r="E2659" t="str">
        <f>IFERROR(VLOOKUP(B2659,Players!$A$2:$E$251,4,FALSE),"")</f>
        <v>RCB</v>
      </c>
      <c r="F2659">
        <f>IFERROR(VLOOKUP(B2659,Players!$A$2:$E$251,5,FALSE),"")</f>
        <v>0</v>
      </c>
      <c r="H2659" t="s">
        <v>884</v>
      </c>
    </row>
    <row r="2660" spans="1:8" x14ac:dyDescent="0.2">
      <c r="A2660" t="s">
        <v>813</v>
      </c>
      <c r="B2660" t="s">
        <v>485</v>
      </c>
      <c r="C2660" t="str">
        <f>IFERROR(VLOOKUP(B2660,Players!$A$2:$E$251,2,FALSE),"")</f>
        <v>Tim David</v>
      </c>
      <c r="D2660" t="str">
        <f>IFERROR(VLOOKUP(B2660,Players!$A$2:$E$251,3,FALSE),"")</f>
        <v>AR</v>
      </c>
      <c r="E2660" t="str">
        <f>IFERROR(VLOOKUP(B2660,Players!$A$2:$E$251,4,FALSE),"")</f>
        <v>RCB</v>
      </c>
      <c r="F2660">
        <f>IFERROR(VLOOKUP(B2660,Players!$A$2:$E$251,5,FALSE),"")</f>
        <v>0</v>
      </c>
      <c r="H2660" t="s">
        <v>884</v>
      </c>
    </row>
    <row r="2661" spans="1:8" x14ac:dyDescent="0.2">
      <c r="A2661" t="s">
        <v>813</v>
      </c>
      <c r="B2661" t="s">
        <v>487</v>
      </c>
      <c r="C2661" t="str">
        <f>IFERROR(VLOOKUP(B2661,Players!$A$2:$E$251,2,FALSE),"")</f>
        <v>Romario Shepherd</v>
      </c>
      <c r="D2661" t="str">
        <f>IFERROR(VLOOKUP(B2661,Players!$A$2:$E$251,3,FALSE),"")</f>
        <v>AR</v>
      </c>
      <c r="E2661" t="str">
        <f>IFERROR(VLOOKUP(B2661,Players!$A$2:$E$251,4,FALSE),"")</f>
        <v>RCB</v>
      </c>
      <c r="F2661">
        <f>IFERROR(VLOOKUP(B2661,Players!$A$2:$E$251,5,FALSE),"")</f>
        <v>0</v>
      </c>
      <c r="H2661" t="s">
        <v>884</v>
      </c>
    </row>
    <row r="2662" spans="1:8" x14ac:dyDescent="0.2">
      <c r="A2662" t="s">
        <v>813</v>
      </c>
      <c r="B2662" t="s">
        <v>489</v>
      </c>
      <c r="C2662" t="str">
        <f>IFERROR(VLOOKUP(B2662,Players!$A$2:$E$251,2,FALSE),"")</f>
        <v>Jacob Bethell</v>
      </c>
      <c r="D2662" t="str">
        <f>IFERROR(VLOOKUP(B2662,Players!$A$2:$E$251,3,FALSE),"")</f>
        <v>AR</v>
      </c>
      <c r="E2662" t="str">
        <f>IFERROR(VLOOKUP(B2662,Players!$A$2:$E$251,4,FALSE),"")</f>
        <v>RCB</v>
      </c>
      <c r="F2662">
        <f>IFERROR(VLOOKUP(B2662,Players!$A$2:$E$251,5,FALSE),"")</f>
        <v>0</v>
      </c>
      <c r="H2662" t="s">
        <v>884</v>
      </c>
    </row>
    <row r="2663" spans="1:8" x14ac:dyDescent="0.2">
      <c r="A2663" t="s">
        <v>813</v>
      </c>
      <c r="B2663" t="s">
        <v>491</v>
      </c>
      <c r="C2663" t="str">
        <f>IFERROR(VLOOKUP(B2663,Players!$A$2:$E$251,2,FALSE),"")</f>
        <v>Venkatesh Iyer</v>
      </c>
      <c r="D2663" t="str">
        <f>IFERROR(VLOOKUP(B2663,Players!$A$2:$E$251,3,FALSE),"")</f>
        <v>AR</v>
      </c>
      <c r="E2663" t="str">
        <f>IFERROR(VLOOKUP(B2663,Players!$A$2:$E$251,4,FALSE),"")</f>
        <v>RCB</v>
      </c>
      <c r="F2663">
        <f>IFERROR(VLOOKUP(B2663,Players!$A$2:$E$251,5,FALSE),"")</f>
        <v>0</v>
      </c>
      <c r="H2663" t="s">
        <v>884</v>
      </c>
    </row>
    <row r="2664" spans="1:8" x14ac:dyDescent="0.2">
      <c r="A2664" t="s">
        <v>813</v>
      </c>
      <c r="B2664" t="s">
        <v>493</v>
      </c>
      <c r="C2664" t="str">
        <f>IFERROR(VLOOKUP(B2664,Players!$A$2:$E$251,2,FALSE),"")</f>
        <v>Satvik Deswal</v>
      </c>
      <c r="D2664" t="str">
        <f>IFERROR(VLOOKUP(B2664,Players!$A$2:$E$251,3,FALSE),"")</f>
        <v>AR</v>
      </c>
      <c r="E2664" t="str">
        <f>IFERROR(VLOOKUP(B2664,Players!$A$2:$E$251,4,FALSE),"")</f>
        <v>RCB</v>
      </c>
      <c r="F2664">
        <f>IFERROR(VLOOKUP(B2664,Players!$A$2:$E$251,5,FALSE),"")</f>
        <v>0</v>
      </c>
      <c r="H2664" t="s">
        <v>884</v>
      </c>
    </row>
    <row r="2665" spans="1:8" x14ac:dyDescent="0.2">
      <c r="A2665" t="s">
        <v>813</v>
      </c>
      <c r="B2665" t="s">
        <v>495</v>
      </c>
      <c r="C2665" t="str">
        <f>IFERROR(VLOOKUP(B2665,Players!$A$2:$E$251,2,FALSE),"")</f>
        <v>Mangesh Yadav</v>
      </c>
      <c r="D2665" t="str">
        <f>IFERROR(VLOOKUP(B2665,Players!$A$2:$E$251,3,FALSE),"")</f>
        <v>AR</v>
      </c>
      <c r="E2665" t="str">
        <f>IFERROR(VLOOKUP(B2665,Players!$A$2:$E$251,4,FALSE),"")</f>
        <v>RCB</v>
      </c>
      <c r="F2665">
        <f>IFERROR(VLOOKUP(B2665,Players!$A$2:$E$251,5,FALSE),"")</f>
        <v>0</v>
      </c>
      <c r="H2665" t="s">
        <v>884</v>
      </c>
    </row>
    <row r="2666" spans="1:8" x14ac:dyDescent="0.2">
      <c r="A2666" t="s">
        <v>813</v>
      </c>
      <c r="B2666" t="s">
        <v>497</v>
      </c>
      <c r="C2666" t="str">
        <f>IFERROR(VLOOKUP(B2666,Players!$A$2:$E$251,2,FALSE),"")</f>
        <v>Vicky Ostwal</v>
      </c>
      <c r="D2666" t="str">
        <f>IFERROR(VLOOKUP(B2666,Players!$A$2:$E$251,3,FALSE),"")</f>
        <v>AR</v>
      </c>
      <c r="E2666" t="str">
        <f>IFERROR(VLOOKUP(B2666,Players!$A$2:$E$251,4,FALSE),"")</f>
        <v>RCB</v>
      </c>
      <c r="F2666">
        <f>IFERROR(VLOOKUP(B2666,Players!$A$2:$E$251,5,FALSE),"")</f>
        <v>0</v>
      </c>
      <c r="H2666" t="s">
        <v>884</v>
      </c>
    </row>
    <row r="2667" spans="1:8" x14ac:dyDescent="0.2">
      <c r="A2667" t="s">
        <v>813</v>
      </c>
      <c r="B2667" t="s">
        <v>499</v>
      </c>
      <c r="C2667" t="str">
        <f>IFERROR(VLOOKUP(B2667,Players!$A$2:$E$251,2,FALSE),"")</f>
        <v>Vihaan Malhotra</v>
      </c>
      <c r="D2667" t="str">
        <f>IFERROR(VLOOKUP(B2667,Players!$A$2:$E$251,3,FALSE),"")</f>
        <v>AR</v>
      </c>
      <c r="E2667" t="str">
        <f>IFERROR(VLOOKUP(B2667,Players!$A$2:$E$251,4,FALSE),"")</f>
        <v>RCB</v>
      </c>
      <c r="F2667">
        <f>IFERROR(VLOOKUP(B2667,Players!$A$2:$E$251,5,FALSE),"")</f>
        <v>0</v>
      </c>
      <c r="H2667" t="s">
        <v>884</v>
      </c>
    </row>
    <row r="2668" spans="1:8" x14ac:dyDescent="0.2">
      <c r="A2668" t="s">
        <v>813</v>
      </c>
      <c r="B2668" t="s">
        <v>501</v>
      </c>
      <c r="C2668" t="str">
        <f>IFERROR(VLOOKUP(B2668,Players!$A$2:$E$251,2,FALSE),"")</f>
        <v>Kanishk Chouhan</v>
      </c>
      <c r="D2668" t="str">
        <f>IFERROR(VLOOKUP(B2668,Players!$A$2:$E$251,3,FALSE),"")</f>
        <v>AR</v>
      </c>
      <c r="E2668" t="str">
        <f>IFERROR(VLOOKUP(B2668,Players!$A$2:$E$251,4,FALSE),"")</f>
        <v>RCB</v>
      </c>
      <c r="F2668">
        <f>IFERROR(VLOOKUP(B2668,Players!$A$2:$E$251,5,FALSE),"")</f>
        <v>0</v>
      </c>
      <c r="H2668" t="s">
        <v>884</v>
      </c>
    </row>
    <row r="2669" spans="1:8" x14ac:dyDescent="0.2">
      <c r="A2669" t="s">
        <v>813</v>
      </c>
      <c r="B2669" t="s">
        <v>503</v>
      </c>
      <c r="C2669" t="str">
        <f>IFERROR(VLOOKUP(B2669,Players!$A$2:$E$251,2,FALSE),"")</f>
        <v>Josh Hazlewood</v>
      </c>
      <c r="D2669" t="str">
        <f>IFERROR(VLOOKUP(B2669,Players!$A$2:$E$251,3,FALSE),"")</f>
        <v>BWL</v>
      </c>
      <c r="E2669" t="str">
        <f>IFERROR(VLOOKUP(B2669,Players!$A$2:$E$251,4,FALSE),"")</f>
        <v>RCB</v>
      </c>
      <c r="F2669">
        <f>IFERROR(VLOOKUP(B2669,Players!$A$2:$E$251,5,FALSE),"")</f>
        <v>0</v>
      </c>
      <c r="H2669" t="s">
        <v>884</v>
      </c>
    </row>
    <row r="2670" spans="1:8" x14ac:dyDescent="0.2">
      <c r="A2670" t="s">
        <v>813</v>
      </c>
      <c r="B2670" t="s">
        <v>505</v>
      </c>
      <c r="C2670" t="str">
        <f>IFERROR(VLOOKUP(B2670,Players!$A$2:$E$251,2,FALSE),"")</f>
        <v>Rasikh Dar</v>
      </c>
      <c r="D2670" t="str">
        <f>IFERROR(VLOOKUP(B2670,Players!$A$2:$E$251,3,FALSE),"")</f>
        <v>BWL</v>
      </c>
      <c r="E2670" t="str">
        <f>IFERROR(VLOOKUP(B2670,Players!$A$2:$E$251,4,FALSE),"")</f>
        <v>RCB</v>
      </c>
      <c r="F2670">
        <f>IFERROR(VLOOKUP(B2670,Players!$A$2:$E$251,5,FALSE),"")</f>
        <v>0</v>
      </c>
      <c r="H2670" t="s">
        <v>884</v>
      </c>
    </row>
    <row r="2671" spans="1:8" x14ac:dyDescent="0.2">
      <c r="A2671" t="s">
        <v>813</v>
      </c>
      <c r="B2671" t="s">
        <v>507</v>
      </c>
      <c r="C2671" t="str">
        <f>IFERROR(VLOOKUP(B2671,Players!$A$2:$E$251,2,FALSE),"")</f>
        <v>Suyash Sharma</v>
      </c>
      <c r="D2671" t="str">
        <f>IFERROR(VLOOKUP(B2671,Players!$A$2:$E$251,3,FALSE),"")</f>
        <v>BWL</v>
      </c>
      <c r="E2671" t="str">
        <f>IFERROR(VLOOKUP(B2671,Players!$A$2:$E$251,4,FALSE),"")</f>
        <v>RCB</v>
      </c>
      <c r="F2671">
        <f>IFERROR(VLOOKUP(B2671,Players!$A$2:$E$251,5,FALSE),"")</f>
        <v>0</v>
      </c>
      <c r="H2671" t="s">
        <v>884</v>
      </c>
    </row>
    <row r="2672" spans="1:8" x14ac:dyDescent="0.2">
      <c r="A2672" t="s">
        <v>813</v>
      </c>
      <c r="B2672" t="s">
        <v>509</v>
      </c>
      <c r="C2672" t="str">
        <f>IFERROR(VLOOKUP(B2672,Players!$A$2:$E$251,2,FALSE),"")</f>
        <v>Bhuvneshwar Kumar</v>
      </c>
      <c r="D2672" t="str">
        <f>IFERROR(VLOOKUP(B2672,Players!$A$2:$E$251,3,FALSE),"")</f>
        <v>BWL</v>
      </c>
      <c r="E2672" t="str">
        <f>IFERROR(VLOOKUP(B2672,Players!$A$2:$E$251,4,FALSE),"")</f>
        <v>RCB</v>
      </c>
      <c r="F2672">
        <f>IFERROR(VLOOKUP(B2672,Players!$A$2:$E$251,5,FALSE),"")</f>
        <v>0</v>
      </c>
      <c r="H2672" t="s">
        <v>884</v>
      </c>
    </row>
    <row r="2673" spans="1:8" x14ac:dyDescent="0.2">
      <c r="A2673" t="s">
        <v>813</v>
      </c>
      <c r="B2673" t="s">
        <v>511</v>
      </c>
      <c r="C2673" t="str">
        <f>IFERROR(VLOOKUP(B2673,Players!$A$2:$E$251,2,FALSE),"")</f>
        <v>Nuwan Thushara</v>
      </c>
      <c r="D2673" t="str">
        <f>IFERROR(VLOOKUP(B2673,Players!$A$2:$E$251,3,FALSE),"")</f>
        <v>BWL</v>
      </c>
      <c r="E2673" t="str">
        <f>IFERROR(VLOOKUP(B2673,Players!$A$2:$E$251,4,FALSE),"")</f>
        <v>RCB</v>
      </c>
      <c r="F2673">
        <f>IFERROR(VLOOKUP(B2673,Players!$A$2:$E$251,5,FALSE),"")</f>
        <v>0</v>
      </c>
      <c r="H2673" t="s">
        <v>884</v>
      </c>
    </row>
    <row r="2674" spans="1:8" x14ac:dyDescent="0.2">
      <c r="A2674" t="s">
        <v>813</v>
      </c>
      <c r="B2674" t="s">
        <v>513</v>
      </c>
      <c r="C2674" t="str">
        <f>IFERROR(VLOOKUP(B2674,Players!$A$2:$E$251,2,FALSE),"")</f>
        <v>Abhinandan Singh</v>
      </c>
      <c r="D2674" t="str">
        <f>IFERROR(VLOOKUP(B2674,Players!$A$2:$E$251,3,FALSE),"")</f>
        <v>BWL</v>
      </c>
      <c r="E2674" t="str">
        <f>IFERROR(VLOOKUP(B2674,Players!$A$2:$E$251,4,FALSE),"")</f>
        <v>RCB</v>
      </c>
      <c r="F2674">
        <f>IFERROR(VLOOKUP(B2674,Players!$A$2:$E$251,5,FALSE),"")</f>
        <v>0</v>
      </c>
      <c r="H2674" t="s">
        <v>884</v>
      </c>
    </row>
    <row r="2675" spans="1:8" x14ac:dyDescent="0.2">
      <c r="A2675" t="s">
        <v>813</v>
      </c>
      <c r="B2675" t="s">
        <v>515</v>
      </c>
      <c r="C2675" t="str">
        <f>IFERROR(VLOOKUP(B2675,Players!$A$2:$E$251,2,FALSE),"")</f>
        <v>Jacob Duffy</v>
      </c>
      <c r="D2675" t="str">
        <f>IFERROR(VLOOKUP(B2675,Players!$A$2:$E$251,3,FALSE),"")</f>
        <v>BWL</v>
      </c>
      <c r="E2675" t="str">
        <f>IFERROR(VLOOKUP(B2675,Players!$A$2:$E$251,4,FALSE),"")</f>
        <v>RCB</v>
      </c>
      <c r="F2675">
        <f>IFERROR(VLOOKUP(B2675,Players!$A$2:$E$251,5,FALSE),"")</f>
        <v>0</v>
      </c>
      <c r="H2675" t="s">
        <v>884</v>
      </c>
    </row>
    <row r="2676" spans="1:8" x14ac:dyDescent="0.2">
      <c r="A2676" t="s">
        <v>813</v>
      </c>
      <c r="B2676" t="s">
        <v>517</v>
      </c>
      <c r="C2676" t="str">
        <f>IFERROR(VLOOKUP(B2676,Players!$A$2:$E$251,2,FALSE),"")</f>
        <v>Yash Dayal</v>
      </c>
      <c r="D2676" t="str">
        <f>IFERROR(VLOOKUP(B2676,Players!$A$2:$E$251,3,FALSE),"")</f>
        <v>BWL</v>
      </c>
      <c r="E2676" t="str">
        <f>IFERROR(VLOOKUP(B2676,Players!$A$2:$E$251,4,FALSE),"")</f>
        <v>RCB</v>
      </c>
      <c r="F2676">
        <f>IFERROR(VLOOKUP(B2676,Players!$A$2:$E$251,5,FALSE),"")</f>
        <v>0</v>
      </c>
      <c r="H2676" t="s">
        <v>884</v>
      </c>
    </row>
    <row r="2677" spans="1:8" x14ac:dyDescent="0.2">
      <c r="A2677" t="s">
        <v>813</v>
      </c>
      <c r="B2677" t="s">
        <v>311</v>
      </c>
      <c r="C2677" t="str">
        <f>IFERROR(VLOOKUP(B2677,Players!$A$2:$E$251,2,FALSE),"")</f>
        <v>Rohit Sharma</v>
      </c>
      <c r="D2677" t="str">
        <f>IFERROR(VLOOKUP(B2677,Players!$A$2:$E$251,3,FALSE),"")</f>
        <v>BAT</v>
      </c>
      <c r="E2677" t="str">
        <f>IFERROR(VLOOKUP(B2677,Players!$A$2:$E$251,4,FALSE),"")</f>
        <v>MI</v>
      </c>
      <c r="F2677">
        <f>IFERROR(VLOOKUP(B2677,Players!$A$2:$E$251,5,FALSE),"")</f>
        <v>0</v>
      </c>
      <c r="H2677" t="s">
        <v>886</v>
      </c>
    </row>
    <row r="2678" spans="1:8" x14ac:dyDescent="0.2">
      <c r="A2678" t="s">
        <v>813</v>
      </c>
      <c r="B2678" t="s">
        <v>315</v>
      </c>
      <c r="C2678" t="str">
        <f>IFERROR(VLOOKUP(B2678,Players!$A$2:$E$251,2,FALSE),"")</f>
        <v>Surya Kumar Yadav</v>
      </c>
      <c r="D2678" t="str">
        <f>IFERROR(VLOOKUP(B2678,Players!$A$2:$E$251,3,FALSE),"")</f>
        <v>BAT</v>
      </c>
      <c r="E2678" t="str">
        <f>IFERROR(VLOOKUP(B2678,Players!$A$2:$E$251,4,FALSE),"")</f>
        <v>MI</v>
      </c>
      <c r="F2678">
        <f>IFERROR(VLOOKUP(B2678,Players!$A$2:$E$251,5,FALSE),"")</f>
        <v>0</v>
      </c>
      <c r="H2678" t="s">
        <v>886</v>
      </c>
    </row>
    <row r="2679" spans="1:8" x14ac:dyDescent="0.2">
      <c r="A2679" t="s">
        <v>813</v>
      </c>
      <c r="B2679" t="s">
        <v>317</v>
      </c>
      <c r="C2679" t="str">
        <f>IFERROR(VLOOKUP(B2679,Players!$A$2:$E$251,2,FALSE),"")</f>
        <v>Robin Minz</v>
      </c>
      <c r="D2679" t="str">
        <f>IFERROR(VLOOKUP(B2679,Players!$A$2:$E$251,3,FALSE),"")</f>
        <v>WK</v>
      </c>
      <c r="E2679" t="str">
        <f>IFERROR(VLOOKUP(B2679,Players!$A$2:$E$251,4,FALSE),"")</f>
        <v>MI</v>
      </c>
      <c r="F2679">
        <f>IFERROR(VLOOKUP(B2679,Players!$A$2:$E$251,5,FALSE),"")</f>
        <v>0</v>
      </c>
      <c r="H2679" t="s">
        <v>886</v>
      </c>
    </row>
    <row r="2680" spans="1:8" x14ac:dyDescent="0.2">
      <c r="A2680" t="s">
        <v>813</v>
      </c>
      <c r="B2680" t="s">
        <v>319</v>
      </c>
      <c r="C2680" t="str">
        <f>IFERROR(VLOOKUP(B2680,Players!$A$2:$E$251,2,FALSE),"")</f>
        <v>Sherfane Rutherford</v>
      </c>
      <c r="D2680" t="str">
        <f>IFERROR(VLOOKUP(B2680,Players!$A$2:$E$251,3,FALSE),"")</f>
        <v>BAT</v>
      </c>
      <c r="E2680" t="str">
        <f>IFERROR(VLOOKUP(B2680,Players!$A$2:$E$251,4,FALSE),"")</f>
        <v>MI</v>
      </c>
      <c r="F2680">
        <f>IFERROR(VLOOKUP(B2680,Players!$A$2:$E$251,5,FALSE),"")</f>
        <v>0</v>
      </c>
      <c r="H2680" t="s">
        <v>886</v>
      </c>
    </row>
    <row r="2681" spans="1:8" x14ac:dyDescent="0.2">
      <c r="A2681" t="s">
        <v>813</v>
      </c>
      <c r="B2681" t="s">
        <v>321</v>
      </c>
      <c r="C2681" t="str">
        <f>IFERROR(VLOOKUP(B2681,Players!$A$2:$E$251,2,FALSE),"")</f>
        <v>Ryan Rickelton</v>
      </c>
      <c r="D2681" t="str">
        <f>IFERROR(VLOOKUP(B2681,Players!$A$2:$E$251,3,FALSE),"")</f>
        <v>WK</v>
      </c>
      <c r="E2681" t="str">
        <f>IFERROR(VLOOKUP(B2681,Players!$A$2:$E$251,4,FALSE),"")</f>
        <v>MI</v>
      </c>
      <c r="F2681">
        <f>IFERROR(VLOOKUP(B2681,Players!$A$2:$E$251,5,FALSE),"")</f>
        <v>0</v>
      </c>
      <c r="H2681" t="s">
        <v>886</v>
      </c>
    </row>
    <row r="2682" spans="1:8" x14ac:dyDescent="0.2">
      <c r="A2682" t="s">
        <v>813</v>
      </c>
      <c r="B2682" t="s">
        <v>323</v>
      </c>
      <c r="C2682" t="str">
        <f>IFERROR(VLOOKUP(B2682,Players!$A$2:$E$251,2,FALSE),"")</f>
        <v>Quinton de Kock</v>
      </c>
      <c r="D2682" t="str">
        <f>IFERROR(VLOOKUP(B2682,Players!$A$2:$E$251,3,FALSE),"")</f>
        <v>WK</v>
      </c>
      <c r="E2682" t="str">
        <f>IFERROR(VLOOKUP(B2682,Players!$A$2:$E$251,4,FALSE),"")</f>
        <v>MI</v>
      </c>
      <c r="F2682">
        <f>IFERROR(VLOOKUP(B2682,Players!$A$2:$E$251,5,FALSE),"")</f>
        <v>0</v>
      </c>
      <c r="H2682" t="s">
        <v>886</v>
      </c>
    </row>
    <row r="2683" spans="1:8" x14ac:dyDescent="0.2">
      <c r="A2683" t="s">
        <v>813</v>
      </c>
      <c r="B2683" t="s">
        <v>325</v>
      </c>
      <c r="C2683" t="str">
        <f>IFERROR(VLOOKUP(B2683,Players!$A$2:$E$251,2,FALSE),"")</f>
        <v>Danish Malewar</v>
      </c>
      <c r="D2683" t="str">
        <f>IFERROR(VLOOKUP(B2683,Players!$A$2:$E$251,3,FALSE),"")</f>
        <v>BAT</v>
      </c>
      <c r="E2683" t="str">
        <f>IFERROR(VLOOKUP(B2683,Players!$A$2:$E$251,4,FALSE),"")</f>
        <v>MI</v>
      </c>
      <c r="F2683">
        <f>IFERROR(VLOOKUP(B2683,Players!$A$2:$E$251,5,FALSE),"")</f>
        <v>0</v>
      </c>
      <c r="H2683" t="s">
        <v>886</v>
      </c>
    </row>
    <row r="2684" spans="1:8" x14ac:dyDescent="0.2">
      <c r="A2684" t="s">
        <v>813</v>
      </c>
      <c r="B2684" t="s">
        <v>327</v>
      </c>
      <c r="C2684" t="str">
        <f>IFERROR(VLOOKUP(B2684,Players!$A$2:$E$251,2,FALSE),"")</f>
        <v>N. Tilak Varma</v>
      </c>
      <c r="D2684" t="str">
        <f>IFERROR(VLOOKUP(B2684,Players!$A$2:$E$251,3,FALSE),"")</f>
        <v>BAT</v>
      </c>
      <c r="E2684" t="str">
        <f>IFERROR(VLOOKUP(B2684,Players!$A$2:$E$251,4,FALSE),"")</f>
        <v>MI</v>
      </c>
      <c r="F2684">
        <f>IFERROR(VLOOKUP(B2684,Players!$A$2:$E$251,5,FALSE),"")</f>
        <v>0</v>
      </c>
      <c r="H2684" t="s">
        <v>886</v>
      </c>
    </row>
    <row r="2685" spans="1:8" x14ac:dyDescent="0.2">
      <c r="A2685" t="s">
        <v>813</v>
      </c>
      <c r="B2685" t="s">
        <v>329</v>
      </c>
      <c r="C2685" t="str">
        <f>IFERROR(VLOOKUP(B2685,Players!$A$2:$E$251,2,FALSE),"")</f>
        <v>Hardik Pandya</v>
      </c>
      <c r="D2685" t="str">
        <f>IFERROR(VLOOKUP(B2685,Players!$A$2:$E$251,3,FALSE),"")</f>
        <v>AR</v>
      </c>
      <c r="E2685" t="str">
        <f>IFERROR(VLOOKUP(B2685,Players!$A$2:$E$251,4,FALSE),"")</f>
        <v>MI</v>
      </c>
      <c r="F2685">
        <f>IFERROR(VLOOKUP(B2685,Players!$A$2:$E$251,5,FALSE),"")</f>
        <v>0</v>
      </c>
      <c r="H2685" t="s">
        <v>886</v>
      </c>
    </row>
    <row r="2686" spans="1:8" x14ac:dyDescent="0.2">
      <c r="A2686" t="s">
        <v>813</v>
      </c>
      <c r="B2686" t="s">
        <v>331</v>
      </c>
      <c r="C2686" t="str">
        <f>IFERROR(VLOOKUP(B2686,Players!$A$2:$E$251,2,FALSE),"")</f>
        <v>Naman Dhir</v>
      </c>
      <c r="D2686" t="str">
        <f>IFERROR(VLOOKUP(B2686,Players!$A$2:$E$251,3,FALSE),"")</f>
        <v>AR</v>
      </c>
      <c r="E2686" t="str">
        <f>IFERROR(VLOOKUP(B2686,Players!$A$2:$E$251,4,FALSE),"")</f>
        <v>MI</v>
      </c>
      <c r="F2686">
        <f>IFERROR(VLOOKUP(B2686,Players!$A$2:$E$251,5,FALSE),"")</f>
        <v>0</v>
      </c>
      <c r="H2686" t="s">
        <v>886</v>
      </c>
    </row>
    <row r="2687" spans="1:8" x14ac:dyDescent="0.2">
      <c r="A2687" t="s">
        <v>813</v>
      </c>
      <c r="B2687" t="s">
        <v>333</v>
      </c>
      <c r="C2687" t="str">
        <f>IFERROR(VLOOKUP(B2687,Players!$A$2:$E$251,2,FALSE),"")</f>
        <v>Mitchell Santner</v>
      </c>
      <c r="D2687" t="str">
        <f>IFERROR(VLOOKUP(B2687,Players!$A$2:$E$251,3,FALSE),"")</f>
        <v>AR</v>
      </c>
      <c r="E2687" t="str">
        <f>IFERROR(VLOOKUP(B2687,Players!$A$2:$E$251,4,FALSE),"")</f>
        <v>MI</v>
      </c>
      <c r="F2687">
        <f>IFERROR(VLOOKUP(B2687,Players!$A$2:$E$251,5,FALSE),"")</f>
        <v>0</v>
      </c>
      <c r="H2687" t="s">
        <v>886</v>
      </c>
    </row>
    <row r="2688" spans="1:8" x14ac:dyDescent="0.2">
      <c r="A2688" t="s">
        <v>813</v>
      </c>
      <c r="B2688" t="s">
        <v>335</v>
      </c>
      <c r="C2688" t="str">
        <f>IFERROR(VLOOKUP(B2688,Players!$A$2:$E$251,2,FALSE),"")</f>
        <v>Raj Angad Bawa</v>
      </c>
      <c r="D2688" t="str">
        <f>IFERROR(VLOOKUP(B2688,Players!$A$2:$E$251,3,FALSE),"")</f>
        <v>AR</v>
      </c>
      <c r="E2688" t="str">
        <f>IFERROR(VLOOKUP(B2688,Players!$A$2:$E$251,4,FALSE),"")</f>
        <v>MI</v>
      </c>
      <c r="F2688">
        <f>IFERROR(VLOOKUP(B2688,Players!$A$2:$E$251,5,FALSE),"")</f>
        <v>0</v>
      </c>
      <c r="H2688" t="s">
        <v>886</v>
      </c>
    </row>
    <row r="2689" spans="1:8" x14ac:dyDescent="0.2">
      <c r="A2689" t="s">
        <v>813</v>
      </c>
      <c r="B2689" t="s">
        <v>337</v>
      </c>
      <c r="C2689" t="str">
        <f>IFERROR(VLOOKUP(B2689,Players!$A$2:$E$251,2,FALSE),"")</f>
        <v>Atharva Ankolekar</v>
      </c>
      <c r="D2689" t="str">
        <f>IFERROR(VLOOKUP(B2689,Players!$A$2:$E$251,3,FALSE),"")</f>
        <v>AR</v>
      </c>
      <c r="E2689" t="str">
        <f>IFERROR(VLOOKUP(B2689,Players!$A$2:$E$251,4,FALSE),"")</f>
        <v>MI</v>
      </c>
      <c r="F2689">
        <f>IFERROR(VLOOKUP(B2689,Players!$A$2:$E$251,5,FALSE),"")</f>
        <v>0</v>
      </c>
      <c r="H2689" t="s">
        <v>886</v>
      </c>
    </row>
    <row r="2690" spans="1:8" x14ac:dyDescent="0.2">
      <c r="A2690" t="s">
        <v>813</v>
      </c>
      <c r="B2690" t="s">
        <v>339</v>
      </c>
      <c r="C2690" t="str">
        <f>IFERROR(VLOOKUP(B2690,Players!$A$2:$E$251,2,FALSE),"")</f>
        <v>Mayank Rawat</v>
      </c>
      <c r="D2690" t="str">
        <f>IFERROR(VLOOKUP(B2690,Players!$A$2:$E$251,3,FALSE),"")</f>
        <v>AR</v>
      </c>
      <c r="E2690" t="str">
        <f>IFERROR(VLOOKUP(B2690,Players!$A$2:$E$251,4,FALSE),"")</f>
        <v>MI</v>
      </c>
      <c r="F2690">
        <f>IFERROR(VLOOKUP(B2690,Players!$A$2:$E$251,5,FALSE),"")</f>
        <v>0</v>
      </c>
      <c r="H2690" t="s">
        <v>886</v>
      </c>
    </row>
    <row r="2691" spans="1:8" x14ac:dyDescent="0.2">
      <c r="A2691" t="s">
        <v>813</v>
      </c>
      <c r="B2691" t="s">
        <v>341</v>
      </c>
      <c r="C2691" t="str">
        <f>IFERROR(VLOOKUP(B2691,Players!$A$2:$E$251,2,FALSE),"")</f>
        <v>Corbin Bosch</v>
      </c>
      <c r="D2691" t="str">
        <f>IFERROR(VLOOKUP(B2691,Players!$A$2:$E$251,3,FALSE),"")</f>
        <v>AR</v>
      </c>
      <c r="E2691" t="str">
        <f>IFERROR(VLOOKUP(B2691,Players!$A$2:$E$251,4,FALSE),"")</f>
        <v>MI</v>
      </c>
      <c r="F2691">
        <f>IFERROR(VLOOKUP(B2691,Players!$A$2:$E$251,5,FALSE),"")</f>
        <v>0</v>
      </c>
      <c r="H2691" t="s">
        <v>886</v>
      </c>
    </row>
    <row r="2692" spans="1:8" x14ac:dyDescent="0.2">
      <c r="A2692" t="s">
        <v>813</v>
      </c>
      <c r="B2692" t="s">
        <v>343</v>
      </c>
      <c r="C2692" t="str">
        <f>IFERROR(VLOOKUP(B2692,Players!$A$2:$E$251,2,FALSE),"")</f>
        <v>Will Jacks</v>
      </c>
      <c r="D2692" t="str">
        <f>IFERROR(VLOOKUP(B2692,Players!$A$2:$E$251,3,FALSE),"")</f>
        <v>AR</v>
      </c>
      <c r="E2692" t="str">
        <f>IFERROR(VLOOKUP(B2692,Players!$A$2:$E$251,4,FALSE),"")</f>
        <v>MI</v>
      </c>
      <c r="F2692">
        <f>IFERROR(VLOOKUP(B2692,Players!$A$2:$E$251,5,FALSE),"")</f>
        <v>0</v>
      </c>
      <c r="H2692" t="s">
        <v>886</v>
      </c>
    </row>
    <row r="2693" spans="1:8" x14ac:dyDescent="0.2">
      <c r="A2693" t="s">
        <v>813</v>
      </c>
      <c r="B2693" t="s">
        <v>345</v>
      </c>
      <c r="C2693" t="str">
        <f>IFERROR(VLOOKUP(B2693,Players!$A$2:$E$251,2,FALSE),"")</f>
        <v>Shardul Thakur</v>
      </c>
      <c r="D2693" t="str">
        <f>IFERROR(VLOOKUP(B2693,Players!$A$2:$E$251,3,FALSE),"")</f>
        <v>AR</v>
      </c>
      <c r="E2693" t="str">
        <f>IFERROR(VLOOKUP(B2693,Players!$A$2:$E$251,4,FALSE),"")</f>
        <v>MI</v>
      </c>
      <c r="F2693">
        <f>IFERROR(VLOOKUP(B2693,Players!$A$2:$E$251,5,FALSE),"")</f>
        <v>0</v>
      </c>
      <c r="H2693" t="s">
        <v>886</v>
      </c>
    </row>
    <row r="2694" spans="1:8" x14ac:dyDescent="0.2">
      <c r="A2694" t="s">
        <v>813</v>
      </c>
      <c r="B2694" t="s">
        <v>347</v>
      </c>
      <c r="C2694" t="str">
        <f>IFERROR(VLOOKUP(B2694,Players!$A$2:$E$251,2,FALSE),"")</f>
        <v>Trent Boult</v>
      </c>
      <c r="D2694" t="str">
        <f>IFERROR(VLOOKUP(B2694,Players!$A$2:$E$251,3,FALSE),"")</f>
        <v>BWL</v>
      </c>
      <c r="E2694" t="str">
        <f>IFERROR(VLOOKUP(B2694,Players!$A$2:$E$251,4,FALSE),"")</f>
        <v>MI</v>
      </c>
      <c r="F2694">
        <f>IFERROR(VLOOKUP(B2694,Players!$A$2:$E$251,5,FALSE),"")</f>
        <v>0</v>
      </c>
      <c r="H2694" t="s">
        <v>886</v>
      </c>
    </row>
    <row r="2695" spans="1:8" x14ac:dyDescent="0.2">
      <c r="A2695" t="s">
        <v>813</v>
      </c>
      <c r="B2695" t="s">
        <v>349</v>
      </c>
      <c r="C2695" t="str">
        <f>IFERROR(VLOOKUP(B2695,Players!$A$2:$E$251,2,FALSE),"")</f>
        <v>Mayank Markande</v>
      </c>
      <c r="D2695" t="str">
        <f>IFERROR(VLOOKUP(B2695,Players!$A$2:$E$251,3,FALSE),"")</f>
        <v>BWL</v>
      </c>
      <c r="E2695" t="str">
        <f>IFERROR(VLOOKUP(B2695,Players!$A$2:$E$251,4,FALSE),"")</f>
        <v>MI</v>
      </c>
      <c r="F2695">
        <f>IFERROR(VLOOKUP(B2695,Players!$A$2:$E$251,5,FALSE),"")</f>
        <v>0</v>
      </c>
      <c r="H2695" t="s">
        <v>886</v>
      </c>
    </row>
    <row r="2696" spans="1:8" x14ac:dyDescent="0.2">
      <c r="A2696" t="s">
        <v>813</v>
      </c>
      <c r="B2696" t="s">
        <v>351</v>
      </c>
      <c r="C2696" t="str">
        <f>IFERROR(VLOOKUP(B2696,Players!$A$2:$E$251,2,FALSE),"")</f>
        <v>Deepak Chahar</v>
      </c>
      <c r="D2696" t="str">
        <f>IFERROR(VLOOKUP(B2696,Players!$A$2:$E$251,3,FALSE),"")</f>
        <v>BWL</v>
      </c>
      <c r="E2696" t="str">
        <f>IFERROR(VLOOKUP(B2696,Players!$A$2:$E$251,4,FALSE),"")</f>
        <v>MI</v>
      </c>
      <c r="F2696">
        <f>IFERROR(VLOOKUP(B2696,Players!$A$2:$E$251,5,FALSE),"")</f>
        <v>0</v>
      </c>
      <c r="H2696" t="s">
        <v>886</v>
      </c>
    </row>
    <row r="2697" spans="1:8" x14ac:dyDescent="0.2">
      <c r="A2697" t="s">
        <v>813</v>
      </c>
      <c r="B2697" t="s">
        <v>353</v>
      </c>
      <c r="C2697" t="str">
        <f>IFERROR(VLOOKUP(B2697,Players!$A$2:$E$251,2,FALSE),"")</f>
        <v>Ashwani Kumar</v>
      </c>
      <c r="D2697" t="str">
        <f>IFERROR(VLOOKUP(B2697,Players!$A$2:$E$251,3,FALSE),"")</f>
        <v>BWL</v>
      </c>
      <c r="E2697" t="str">
        <f>IFERROR(VLOOKUP(B2697,Players!$A$2:$E$251,4,FALSE),"")</f>
        <v>MI</v>
      </c>
      <c r="F2697">
        <f>IFERROR(VLOOKUP(B2697,Players!$A$2:$E$251,5,FALSE),"")</f>
        <v>0</v>
      </c>
      <c r="H2697" t="s">
        <v>886</v>
      </c>
    </row>
    <row r="2698" spans="1:8" x14ac:dyDescent="0.2">
      <c r="A2698" t="s">
        <v>813</v>
      </c>
      <c r="B2698" t="s">
        <v>355</v>
      </c>
      <c r="C2698" t="str">
        <f>IFERROR(VLOOKUP(B2698,Players!$A$2:$E$251,2,FALSE),"")</f>
        <v>Raghu Sharma</v>
      </c>
      <c r="D2698" t="str">
        <f>IFERROR(VLOOKUP(B2698,Players!$A$2:$E$251,3,FALSE),"")</f>
        <v>BWL</v>
      </c>
      <c r="E2698" t="str">
        <f>IFERROR(VLOOKUP(B2698,Players!$A$2:$E$251,4,FALSE),"")</f>
        <v>MI</v>
      </c>
      <c r="F2698">
        <f>IFERROR(VLOOKUP(B2698,Players!$A$2:$E$251,5,FALSE),"")</f>
        <v>0</v>
      </c>
      <c r="H2698" t="s">
        <v>886</v>
      </c>
    </row>
    <row r="2699" spans="1:8" x14ac:dyDescent="0.2">
      <c r="A2699" t="s">
        <v>813</v>
      </c>
      <c r="B2699" t="s">
        <v>357</v>
      </c>
      <c r="C2699" t="str">
        <f>IFERROR(VLOOKUP(B2699,Players!$A$2:$E$251,2,FALSE),"")</f>
        <v>Mohammad Izhar</v>
      </c>
      <c r="D2699" t="str">
        <f>IFERROR(VLOOKUP(B2699,Players!$A$2:$E$251,3,FALSE),"")</f>
        <v>BWL</v>
      </c>
      <c r="E2699" t="str">
        <f>IFERROR(VLOOKUP(B2699,Players!$A$2:$E$251,4,FALSE),"")</f>
        <v>MI</v>
      </c>
      <c r="F2699">
        <f>IFERROR(VLOOKUP(B2699,Players!$A$2:$E$251,5,FALSE),"")</f>
        <v>0</v>
      </c>
      <c r="H2699" t="s">
        <v>886</v>
      </c>
    </row>
    <row r="2700" spans="1:8" x14ac:dyDescent="0.2">
      <c r="A2700" t="s">
        <v>813</v>
      </c>
      <c r="B2700" t="s">
        <v>359</v>
      </c>
      <c r="C2700" t="str">
        <f>IFERROR(VLOOKUP(B2700,Players!$A$2:$E$251,2,FALSE),"")</f>
        <v>Allah Ghazanfar</v>
      </c>
      <c r="D2700" t="str">
        <f>IFERROR(VLOOKUP(B2700,Players!$A$2:$E$251,3,FALSE),"")</f>
        <v>BWL</v>
      </c>
      <c r="E2700" t="str">
        <f>IFERROR(VLOOKUP(B2700,Players!$A$2:$E$251,4,FALSE),"")</f>
        <v>MI</v>
      </c>
      <c r="F2700">
        <f>IFERROR(VLOOKUP(B2700,Players!$A$2:$E$251,5,FALSE),"")</f>
        <v>0</v>
      </c>
      <c r="H2700" t="s">
        <v>886</v>
      </c>
    </row>
    <row r="2701" spans="1:8" x14ac:dyDescent="0.2">
      <c r="A2701" t="s">
        <v>813</v>
      </c>
      <c r="B2701" t="s">
        <v>361</v>
      </c>
      <c r="C2701" t="str">
        <f>IFERROR(VLOOKUP(B2701,Players!$A$2:$E$251,2,FALSE),"")</f>
        <v>Jasprit Bumrah</v>
      </c>
      <c r="D2701" t="str">
        <f>IFERROR(VLOOKUP(B2701,Players!$A$2:$E$251,3,FALSE),"")</f>
        <v>BWL</v>
      </c>
      <c r="E2701" t="str">
        <f>IFERROR(VLOOKUP(B2701,Players!$A$2:$E$251,4,FALSE),"")</f>
        <v>MI</v>
      </c>
      <c r="F2701">
        <f>IFERROR(VLOOKUP(B2701,Players!$A$2:$E$251,5,FALSE),"")</f>
        <v>0</v>
      </c>
      <c r="H2701" t="s">
        <v>886</v>
      </c>
    </row>
    <row r="2702" spans="1:8" x14ac:dyDescent="0.2">
      <c r="A2702" t="s">
        <v>818</v>
      </c>
      <c r="B2702" t="s">
        <v>363</v>
      </c>
      <c r="C2702" t="str">
        <f>IFERROR(VLOOKUP(B2702,Players!$A$2:$E$251,2,FALSE),"")</f>
        <v>Shreyas Iyer</v>
      </c>
      <c r="D2702" t="str">
        <f>IFERROR(VLOOKUP(B2702,Players!$A$2:$E$251,3,FALSE),"")</f>
        <v>BAT</v>
      </c>
      <c r="E2702" t="str">
        <f>IFERROR(VLOOKUP(B2702,Players!$A$2:$E$251,4,FALSE),"")</f>
        <v>PBKS</v>
      </c>
      <c r="F2702">
        <f>IFERROR(VLOOKUP(B2702,Players!$A$2:$E$251,5,FALSE),"")</f>
        <v>0</v>
      </c>
      <c r="H2702" t="s">
        <v>890</v>
      </c>
    </row>
    <row r="2703" spans="1:8" x14ac:dyDescent="0.2">
      <c r="A2703" t="s">
        <v>818</v>
      </c>
      <c r="B2703" t="s">
        <v>367</v>
      </c>
      <c r="C2703" t="str">
        <f>IFERROR(VLOOKUP(B2703,Players!$A$2:$E$251,2,FALSE),"")</f>
        <v>Nehal Wadhera</v>
      </c>
      <c r="D2703" t="str">
        <f>IFERROR(VLOOKUP(B2703,Players!$A$2:$E$251,3,FALSE),"")</f>
        <v>BAT</v>
      </c>
      <c r="E2703" t="str">
        <f>IFERROR(VLOOKUP(B2703,Players!$A$2:$E$251,4,FALSE),"")</f>
        <v>PBKS</v>
      </c>
      <c r="F2703">
        <f>IFERROR(VLOOKUP(B2703,Players!$A$2:$E$251,5,FALSE),"")</f>
        <v>0</v>
      </c>
      <c r="H2703" t="s">
        <v>890</v>
      </c>
    </row>
    <row r="2704" spans="1:8" x14ac:dyDescent="0.2">
      <c r="A2704" t="s">
        <v>818</v>
      </c>
      <c r="B2704" t="s">
        <v>369</v>
      </c>
      <c r="C2704" t="str">
        <f>IFERROR(VLOOKUP(B2704,Players!$A$2:$E$251,2,FALSE),"")</f>
        <v>Vishnu Vinod</v>
      </c>
      <c r="D2704" t="str">
        <f>IFERROR(VLOOKUP(B2704,Players!$A$2:$E$251,3,FALSE),"")</f>
        <v>WK</v>
      </c>
      <c r="E2704" t="str">
        <f>IFERROR(VLOOKUP(B2704,Players!$A$2:$E$251,4,FALSE),"")</f>
        <v>PBKS</v>
      </c>
      <c r="F2704">
        <f>IFERROR(VLOOKUP(B2704,Players!$A$2:$E$251,5,FALSE),"")</f>
        <v>0</v>
      </c>
      <c r="H2704" t="s">
        <v>890</v>
      </c>
    </row>
    <row r="2705" spans="1:8" x14ac:dyDescent="0.2">
      <c r="A2705" t="s">
        <v>818</v>
      </c>
      <c r="B2705" t="s">
        <v>371</v>
      </c>
      <c r="C2705" t="str">
        <f>IFERROR(VLOOKUP(B2705,Players!$A$2:$E$251,2,FALSE),"")</f>
        <v>Harnoor Pannu</v>
      </c>
      <c r="D2705" t="str">
        <f>IFERROR(VLOOKUP(B2705,Players!$A$2:$E$251,3,FALSE),"")</f>
        <v>BAT</v>
      </c>
      <c r="E2705" t="str">
        <f>IFERROR(VLOOKUP(B2705,Players!$A$2:$E$251,4,FALSE),"")</f>
        <v>PBKS</v>
      </c>
      <c r="F2705">
        <f>IFERROR(VLOOKUP(B2705,Players!$A$2:$E$251,5,FALSE),"")</f>
        <v>0</v>
      </c>
      <c r="H2705" t="s">
        <v>890</v>
      </c>
    </row>
    <row r="2706" spans="1:8" x14ac:dyDescent="0.2">
      <c r="A2706" t="s">
        <v>818</v>
      </c>
      <c r="B2706" t="s">
        <v>373</v>
      </c>
      <c r="C2706" t="str">
        <f>IFERROR(VLOOKUP(B2706,Players!$A$2:$E$251,2,FALSE),"")</f>
        <v>Pyla Avinash</v>
      </c>
      <c r="D2706" t="str">
        <f>IFERROR(VLOOKUP(B2706,Players!$A$2:$E$251,3,FALSE),"")</f>
        <v>BAT</v>
      </c>
      <c r="E2706" t="str">
        <f>IFERROR(VLOOKUP(B2706,Players!$A$2:$E$251,4,FALSE),"")</f>
        <v>PBKS</v>
      </c>
      <c r="F2706">
        <f>IFERROR(VLOOKUP(B2706,Players!$A$2:$E$251,5,FALSE),"")</f>
        <v>0</v>
      </c>
      <c r="H2706" t="s">
        <v>890</v>
      </c>
    </row>
    <row r="2707" spans="1:8" x14ac:dyDescent="0.2">
      <c r="A2707" t="s">
        <v>818</v>
      </c>
      <c r="B2707" t="s">
        <v>375</v>
      </c>
      <c r="C2707" t="str">
        <f>IFERROR(VLOOKUP(B2707,Players!$A$2:$E$251,2,FALSE),"")</f>
        <v>Prabhsimran Singh</v>
      </c>
      <c r="D2707" t="str">
        <f>IFERROR(VLOOKUP(B2707,Players!$A$2:$E$251,3,FALSE),"")</f>
        <v>WK</v>
      </c>
      <c r="E2707" t="str">
        <f>IFERROR(VLOOKUP(B2707,Players!$A$2:$E$251,4,FALSE),"")</f>
        <v>PBKS</v>
      </c>
      <c r="F2707">
        <f>IFERROR(VLOOKUP(B2707,Players!$A$2:$E$251,5,FALSE),"")</f>
        <v>0</v>
      </c>
      <c r="H2707" t="s">
        <v>890</v>
      </c>
    </row>
    <row r="2708" spans="1:8" x14ac:dyDescent="0.2">
      <c r="A2708" t="s">
        <v>818</v>
      </c>
      <c r="B2708" t="s">
        <v>377</v>
      </c>
      <c r="C2708" t="str">
        <f>IFERROR(VLOOKUP(B2708,Players!$A$2:$E$251,2,FALSE),"")</f>
        <v>Shashank Singh</v>
      </c>
      <c r="D2708" t="str">
        <f>IFERROR(VLOOKUP(B2708,Players!$A$2:$E$251,3,FALSE),"")</f>
        <v>BAT</v>
      </c>
      <c r="E2708" t="str">
        <f>IFERROR(VLOOKUP(B2708,Players!$A$2:$E$251,4,FALSE),"")</f>
        <v>PBKS</v>
      </c>
      <c r="F2708">
        <f>IFERROR(VLOOKUP(B2708,Players!$A$2:$E$251,5,FALSE),"")</f>
        <v>0</v>
      </c>
      <c r="H2708" t="s">
        <v>890</v>
      </c>
    </row>
    <row r="2709" spans="1:8" x14ac:dyDescent="0.2">
      <c r="A2709" t="s">
        <v>818</v>
      </c>
      <c r="B2709" t="s">
        <v>379</v>
      </c>
      <c r="C2709" t="str">
        <f>IFERROR(VLOOKUP(B2709,Players!$A$2:$E$251,2,FALSE),"")</f>
        <v>Marcus Stoinis</v>
      </c>
      <c r="D2709" t="str">
        <f>IFERROR(VLOOKUP(B2709,Players!$A$2:$E$251,3,FALSE),"")</f>
        <v>AR</v>
      </c>
      <c r="E2709" t="str">
        <f>IFERROR(VLOOKUP(B2709,Players!$A$2:$E$251,4,FALSE),"")</f>
        <v>PBKS</v>
      </c>
      <c r="F2709">
        <f>IFERROR(VLOOKUP(B2709,Players!$A$2:$E$251,5,FALSE),"")</f>
        <v>0</v>
      </c>
      <c r="H2709" t="s">
        <v>890</v>
      </c>
    </row>
    <row r="2710" spans="1:8" x14ac:dyDescent="0.2">
      <c r="A2710" t="s">
        <v>818</v>
      </c>
      <c r="B2710" t="s">
        <v>381</v>
      </c>
      <c r="C2710" t="str">
        <f>IFERROR(VLOOKUP(B2710,Players!$A$2:$E$251,2,FALSE),"")</f>
        <v>Harpreet Brar</v>
      </c>
      <c r="D2710" t="str">
        <f>IFERROR(VLOOKUP(B2710,Players!$A$2:$E$251,3,FALSE),"")</f>
        <v>AR</v>
      </c>
      <c r="E2710" t="str">
        <f>IFERROR(VLOOKUP(B2710,Players!$A$2:$E$251,4,FALSE),"")</f>
        <v>PBKS</v>
      </c>
      <c r="F2710">
        <f>IFERROR(VLOOKUP(B2710,Players!$A$2:$E$251,5,FALSE),"")</f>
        <v>0</v>
      </c>
      <c r="H2710" t="s">
        <v>890</v>
      </c>
    </row>
    <row r="2711" spans="1:8" x14ac:dyDescent="0.2">
      <c r="A2711" t="s">
        <v>818</v>
      </c>
      <c r="B2711" t="s">
        <v>383</v>
      </c>
      <c r="C2711" t="str">
        <f>IFERROR(VLOOKUP(B2711,Players!$A$2:$E$251,2,FALSE),"")</f>
        <v>Marco Jansen</v>
      </c>
      <c r="D2711" t="str">
        <f>IFERROR(VLOOKUP(B2711,Players!$A$2:$E$251,3,FALSE),"")</f>
        <v>AR</v>
      </c>
      <c r="E2711" t="str">
        <f>IFERROR(VLOOKUP(B2711,Players!$A$2:$E$251,4,FALSE),"")</f>
        <v>PBKS</v>
      </c>
      <c r="F2711">
        <f>IFERROR(VLOOKUP(B2711,Players!$A$2:$E$251,5,FALSE),"")</f>
        <v>0</v>
      </c>
      <c r="H2711" t="s">
        <v>890</v>
      </c>
    </row>
    <row r="2712" spans="1:8" x14ac:dyDescent="0.2">
      <c r="A2712" t="s">
        <v>818</v>
      </c>
      <c r="B2712" t="s">
        <v>385</v>
      </c>
      <c r="C2712" t="str">
        <f>IFERROR(VLOOKUP(B2712,Players!$A$2:$E$251,2,FALSE),"")</f>
        <v>Azmatullah Omarzai</v>
      </c>
      <c r="D2712" t="str">
        <f>IFERROR(VLOOKUP(B2712,Players!$A$2:$E$251,3,FALSE),"")</f>
        <v>AR</v>
      </c>
      <c r="E2712" t="str">
        <f>IFERROR(VLOOKUP(B2712,Players!$A$2:$E$251,4,FALSE),"")</f>
        <v>PBKS</v>
      </c>
      <c r="F2712">
        <f>IFERROR(VLOOKUP(B2712,Players!$A$2:$E$251,5,FALSE),"")</f>
        <v>0</v>
      </c>
      <c r="H2712" t="s">
        <v>890</v>
      </c>
    </row>
    <row r="2713" spans="1:8" x14ac:dyDescent="0.2">
      <c r="A2713" t="s">
        <v>818</v>
      </c>
      <c r="B2713" t="s">
        <v>387</v>
      </c>
      <c r="C2713" t="str">
        <f>IFERROR(VLOOKUP(B2713,Players!$A$2:$E$251,2,FALSE),"")</f>
        <v>Priyansh Arya</v>
      </c>
      <c r="D2713" t="str">
        <f>IFERROR(VLOOKUP(B2713,Players!$A$2:$E$251,3,FALSE),"")</f>
        <v>AR</v>
      </c>
      <c r="E2713" t="str">
        <f>IFERROR(VLOOKUP(B2713,Players!$A$2:$E$251,4,FALSE),"")</f>
        <v>PBKS</v>
      </c>
      <c r="F2713">
        <f>IFERROR(VLOOKUP(B2713,Players!$A$2:$E$251,5,FALSE),"")</f>
        <v>0</v>
      </c>
      <c r="H2713" t="s">
        <v>890</v>
      </c>
    </row>
    <row r="2714" spans="1:8" x14ac:dyDescent="0.2">
      <c r="A2714" t="s">
        <v>818</v>
      </c>
      <c r="B2714" t="s">
        <v>389</v>
      </c>
      <c r="C2714" t="str">
        <f>IFERROR(VLOOKUP(B2714,Players!$A$2:$E$251,2,FALSE),"")</f>
        <v>Musheer Khan</v>
      </c>
      <c r="D2714" t="str">
        <f>IFERROR(VLOOKUP(B2714,Players!$A$2:$E$251,3,FALSE),"")</f>
        <v>AR</v>
      </c>
      <c r="E2714" t="str">
        <f>IFERROR(VLOOKUP(B2714,Players!$A$2:$E$251,4,FALSE),"")</f>
        <v>PBKS</v>
      </c>
      <c r="F2714">
        <f>IFERROR(VLOOKUP(B2714,Players!$A$2:$E$251,5,FALSE),"")</f>
        <v>0</v>
      </c>
      <c r="H2714" t="s">
        <v>890</v>
      </c>
    </row>
    <row r="2715" spans="1:8" x14ac:dyDescent="0.2">
      <c r="A2715" t="s">
        <v>818</v>
      </c>
      <c r="B2715" t="s">
        <v>391</v>
      </c>
      <c r="C2715" t="str">
        <f>IFERROR(VLOOKUP(B2715,Players!$A$2:$E$251,2,FALSE),"")</f>
        <v>Suryansh Shedge</v>
      </c>
      <c r="D2715" t="str">
        <f>IFERROR(VLOOKUP(B2715,Players!$A$2:$E$251,3,FALSE),"")</f>
        <v>AR</v>
      </c>
      <c r="E2715" t="str">
        <f>IFERROR(VLOOKUP(B2715,Players!$A$2:$E$251,4,FALSE),"")</f>
        <v>PBKS</v>
      </c>
      <c r="F2715">
        <f>IFERROR(VLOOKUP(B2715,Players!$A$2:$E$251,5,FALSE),"")</f>
        <v>0</v>
      </c>
      <c r="H2715" t="s">
        <v>890</v>
      </c>
    </row>
    <row r="2716" spans="1:8" x14ac:dyDescent="0.2">
      <c r="A2716" t="s">
        <v>818</v>
      </c>
      <c r="B2716" t="s">
        <v>393</v>
      </c>
      <c r="C2716" t="str">
        <f>IFERROR(VLOOKUP(B2716,Players!$A$2:$E$251,2,FALSE),"")</f>
        <v>Mitch Owen</v>
      </c>
      <c r="D2716" t="str">
        <f>IFERROR(VLOOKUP(B2716,Players!$A$2:$E$251,3,FALSE),"")</f>
        <v>AR</v>
      </c>
      <c r="E2716" t="str">
        <f>IFERROR(VLOOKUP(B2716,Players!$A$2:$E$251,4,FALSE),"")</f>
        <v>PBKS</v>
      </c>
      <c r="F2716">
        <f>IFERROR(VLOOKUP(B2716,Players!$A$2:$E$251,5,FALSE),"")</f>
        <v>0</v>
      </c>
      <c r="H2716" t="s">
        <v>890</v>
      </c>
    </row>
    <row r="2717" spans="1:8" x14ac:dyDescent="0.2">
      <c r="A2717" t="s">
        <v>818</v>
      </c>
      <c r="B2717" t="s">
        <v>395</v>
      </c>
      <c r="C2717" t="str">
        <f>IFERROR(VLOOKUP(B2717,Players!$A$2:$E$251,2,FALSE),"")</f>
        <v>Cooper Connolly</v>
      </c>
      <c r="D2717" t="str">
        <f>IFERROR(VLOOKUP(B2717,Players!$A$2:$E$251,3,FALSE),"")</f>
        <v>AR</v>
      </c>
      <c r="E2717" t="str">
        <f>IFERROR(VLOOKUP(B2717,Players!$A$2:$E$251,4,FALSE),"")</f>
        <v>PBKS</v>
      </c>
      <c r="F2717">
        <f>IFERROR(VLOOKUP(B2717,Players!$A$2:$E$251,5,FALSE),"")</f>
        <v>0</v>
      </c>
      <c r="H2717" t="s">
        <v>890</v>
      </c>
    </row>
    <row r="2718" spans="1:8" x14ac:dyDescent="0.2">
      <c r="A2718" t="s">
        <v>818</v>
      </c>
      <c r="B2718" t="s">
        <v>397</v>
      </c>
      <c r="C2718" t="str">
        <f>IFERROR(VLOOKUP(B2718,Players!$A$2:$E$251,2,FALSE),"")</f>
        <v>Ben Dwarshuis</v>
      </c>
      <c r="D2718" t="str">
        <f>IFERROR(VLOOKUP(B2718,Players!$A$2:$E$251,3,FALSE),"")</f>
        <v>AR</v>
      </c>
      <c r="E2718" t="str">
        <f>IFERROR(VLOOKUP(B2718,Players!$A$2:$E$251,4,FALSE),"")</f>
        <v>PBKS</v>
      </c>
      <c r="F2718">
        <f>IFERROR(VLOOKUP(B2718,Players!$A$2:$E$251,5,FALSE),"")</f>
        <v>0</v>
      </c>
      <c r="H2718" t="s">
        <v>890</v>
      </c>
    </row>
    <row r="2719" spans="1:8" x14ac:dyDescent="0.2">
      <c r="A2719" t="s">
        <v>818</v>
      </c>
      <c r="B2719" t="s">
        <v>399</v>
      </c>
      <c r="C2719" t="str">
        <f>IFERROR(VLOOKUP(B2719,Players!$A$2:$E$251,2,FALSE),"")</f>
        <v>Arshdeep Singh</v>
      </c>
      <c r="D2719" t="str">
        <f>IFERROR(VLOOKUP(B2719,Players!$A$2:$E$251,3,FALSE),"")</f>
        <v>BWL</v>
      </c>
      <c r="E2719" t="str">
        <f>IFERROR(VLOOKUP(B2719,Players!$A$2:$E$251,4,FALSE),"")</f>
        <v>PBKS</v>
      </c>
      <c r="F2719">
        <f>IFERROR(VLOOKUP(B2719,Players!$A$2:$E$251,5,FALSE),"")</f>
        <v>0</v>
      </c>
      <c r="H2719" t="s">
        <v>890</v>
      </c>
    </row>
    <row r="2720" spans="1:8" x14ac:dyDescent="0.2">
      <c r="A2720" t="s">
        <v>818</v>
      </c>
      <c r="B2720" t="s">
        <v>401</v>
      </c>
      <c r="C2720" t="str">
        <f>IFERROR(VLOOKUP(B2720,Players!$A$2:$E$251,2,FALSE),"")</f>
        <v>Yuzvendra Chahal</v>
      </c>
      <c r="D2720" t="str">
        <f>IFERROR(VLOOKUP(B2720,Players!$A$2:$E$251,3,FALSE),"")</f>
        <v>BWL</v>
      </c>
      <c r="E2720" t="str">
        <f>IFERROR(VLOOKUP(B2720,Players!$A$2:$E$251,4,FALSE),"")</f>
        <v>PBKS</v>
      </c>
      <c r="F2720">
        <f>IFERROR(VLOOKUP(B2720,Players!$A$2:$E$251,5,FALSE),"")</f>
        <v>0</v>
      </c>
      <c r="H2720" t="s">
        <v>890</v>
      </c>
    </row>
    <row r="2721" spans="1:8" x14ac:dyDescent="0.2">
      <c r="A2721" t="s">
        <v>818</v>
      </c>
      <c r="B2721" t="s">
        <v>403</v>
      </c>
      <c r="C2721" t="str">
        <f>IFERROR(VLOOKUP(B2721,Players!$A$2:$E$251,2,FALSE),"")</f>
        <v>Vyshak Vijaykumar</v>
      </c>
      <c r="D2721" t="str">
        <f>IFERROR(VLOOKUP(B2721,Players!$A$2:$E$251,3,FALSE),"")</f>
        <v>BWL</v>
      </c>
      <c r="E2721" t="str">
        <f>IFERROR(VLOOKUP(B2721,Players!$A$2:$E$251,4,FALSE),"")</f>
        <v>PBKS</v>
      </c>
      <c r="F2721">
        <f>IFERROR(VLOOKUP(B2721,Players!$A$2:$E$251,5,FALSE),"")</f>
        <v>0</v>
      </c>
      <c r="H2721" t="s">
        <v>890</v>
      </c>
    </row>
    <row r="2722" spans="1:8" x14ac:dyDescent="0.2">
      <c r="A2722" t="s">
        <v>818</v>
      </c>
      <c r="B2722" t="s">
        <v>405</v>
      </c>
      <c r="C2722" t="str">
        <f>IFERROR(VLOOKUP(B2722,Players!$A$2:$E$251,2,FALSE),"")</f>
        <v>Yash Thakur</v>
      </c>
      <c r="D2722" t="str">
        <f>IFERROR(VLOOKUP(B2722,Players!$A$2:$E$251,3,FALSE),"")</f>
        <v>BWL</v>
      </c>
      <c r="E2722" t="str">
        <f>IFERROR(VLOOKUP(B2722,Players!$A$2:$E$251,4,FALSE),"")</f>
        <v>PBKS</v>
      </c>
      <c r="F2722">
        <f>IFERROR(VLOOKUP(B2722,Players!$A$2:$E$251,5,FALSE),"")</f>
        <v>0</v>
      </c>
      <c r="H2722" t="s">
        <v>890</v>
      </c>
    </row>
    <row r="2723" spans="1:8" x14ac:dyDescent="0.2">
      <c r="A2723" t="s">
        <v>818</v>
      </c>
      <c r="B2723" t="s">
        <v>407</v>
      </c>
      <c r="C2723" t="str">
        <f>IFERROR(VLOOKUP(B2723,Players!$A$2:$E$251,2,FALSE),"")</f>
        <v>Xavier Bartlett</v>
      </c>
      <c r="D2723" t="str">
        <f>IFERROR(VLOOKUP(B2723,Players!$A$2:$E$251,3,FALSE),"")</f>
        <v>BWL</v>
      </c>
      <c r="E2723" t="str">
        <f>IFERROR(VLOOKUP(B2723,Players!$A$2:$E$251,4,FALSE),"")</f>
        <v>PBKS</v>
      </c>
      <c r="F2723">
        <f>IFERROR(VLOOKUP(B2723,Players!$A$2:$E$251,5,FALSE),"")</f>
        <v>0</v>
      </c>
      <c r="H2723" t="s">
        <v>890</v>
      </c>
    </row>
    <row r="2724" spans="1:8" x14ac:dyDescent="0.2">
      <c r="A2724" t="s">
        <v>818</v>
      </c>
      <c r="B2724" t="s">
        <v>409</v>
      </c>
      <c r="C2724" t="str">
        <f>IFERROR(VLOOKUP(B2724,Players!$A$2:$E$251,2,FALSE),"")</f>
        <v>Pravin Dubey</v>
      </c>
      <c r="D2724" t="str">
        <f>IFERROR(VLOOKUP(B2724,Players!$A$2:$E$251,3,FALSE),"")</f>
        <v>BWL</v>
      </c>
      <c r="E2724" t="str">
        <f>IFERROR(VLOOKUP(B2724,Players!$A$2:$E$251,4,FALSE),"")</f>
        <v>PBKS</v>
      </c>
      <c r="F2724">
        <f>IFERROR(VLOOKUP(B2724,Players!$A$2:$E$251,5,FALSE),"")</f>
        <v>0</v>
      </c>
      <c r="H2724" t="s">
        <v>890</v>
      </c>
    </row>
    <row r="2725" spans="1:8" x14ac:dyDescent="0.2">
      <c r="A2725" t="s">
        <v>818</v>
      </c>
      <c r="B2725" t="s">
        <v>411</v>
      </c>
      <c r="C2725" t="str">
        <f>IFERROR(VLOOKUP(B2725,Players!$A$2:$E$251,2,FALSE),"")</f>
        <v>Vishal Nishad</v>
      </c>
      <c r="D2725" t="str">
        <f>IFERROR(VLOOKUP(B2725,Players!$A$2:$E$251,3,FALSE),"")</f>
        <v>BWL</v>
      </c>
      <c r="E2725" t="str">
        <f>IFERROR(VLOOKUP(B2725,Players!$A$2:$E$251,4,FALSE),"")</f>
        <v>PBKS</v>
      </c>
      <c r="F2725">
        <f>IFERROR(VLOOKUP(B2725,Players!$A$2:$E$251,5,FALSE),"")</f>
        <v>0</v>
      </c>
      <c r="H2725" t="s">
        <v>890</v>
      </c>
    </row>
    <row r="2726" spans="1:8" x14ac:dyDescent="0.2">
      <c r="A2726" t="s">
        <v>818</v>
      </c>
      <c r="B2726" t="s">
        <v>413</v>
      </c>
      <c r="C2726" t="str">
        <f>IFERROR(VLOOKUP(B2726,Players!$A$2:$E$251,2,FALSE),"")</f>
        <v>Lockie Ferguson</v>
      </c>
      <c r="D2726" t="str">
        <f>IFERROR(VLOOKUP(B2726,Players!$A$2:$E$251,3,FALSE),"")</f>
        <v>BWL</v>
      </c>
      <c r="E2726" t="str">
        <f>IFERROR(VLOOKUP(B2726,Players!$A$2:$E$251,4,FALSE),"")</f>
        <v>PBKS</v>
      </c>
      <c r="F2726">
        <f>IFERROR(VLOOKUP(B2726,Players!$A$2:$E$251,5,FALSE),"")</f>
        <v>0</v>
      </c>
      <c r="H2726" t="s">
        <v>890</v>
      </c>
    </row>
    <row r="2727" spans="1:8" x14ac:dyDescent="0.2">
      <c r="A2727" t="s">
        <v>818</v>
      </c>
      <c r="B2727" t="s">
        <v>103</v>
      </c>
      <c r="C2727" t="str">
        <f>IFERROR(VLOOKUP(B2727,Players!$A$2:$E$251,2,FALSE),"")</f>
        <v>KL Rahul</v>
      </c>
      <c r="D2727" t="str">
        <f>IFERROR(VLOOKUP(B2727,Players!$A$2:$E$251,3,FALSE),"")</f>
        <v>WK</v>
      </c>
      <c r="E2727" t="str">
        <f>IFERROR(VLOOKUP(B2727,Players!$A$2:$E$251,4,FALSE),"")</f>
        <v>DC</v>
      </c>
      <c r="F2727">
        <f>IFERROR(VLOOKUP(B2727,Players!$A$2:$E$251,5,FALSE),"")</f>
        <v>0</v>
      </c>
      <c r="H2727" t="s">
        <v>893</v>
      </c>
    </row>
    <row r="2728" spans="1:8" x14ac:dyDescent="0.2">
      <c r="A2728" t="s">
        <v>818</v>
      </c>
      <c r="B2728" t="s">
        <v>107</v>
      </c>
      <c r="C2728" t="str">
        <f>IFERROR(VLOOKUP(B2728,Players!$A$2:$E$251,2,FALSE),"")</f>
        <v>Karun Nair</v>
      </c>
      <c r="D2728" t="str">
        <f>IFERROR(VLOOKUP(B2728,Players!$A$2:$E$251,3,FALSE),"")</f>
        <v>BAT</v>
      </c>
      <c r="E2728" t="str">
        <f>IFERROR(VLOOKUP(B2728,Players!$A$2:$E$251,4,FALSE),"")</f>
        <v>DC</v>
      </c>
      <c r="F2728">
        <f>IFERROR(VLOOKUP(B2728,Players!$A$2:$E$251,5,FALSE),"")</f>
        <v>0</v>
      </c>
      <c r="H2728" t="s">
        <v>893</v>
      </c>
    </row>
    <row r="2729" spans="1:8" x14ac:dyDescent="0.2">
      <c r="A2729" t="s">
        <v>818</v>
      </c>
      <c r="B2729" t="s">
        <v>109</v>
      </c>
      <c r="C2729" t="str">
        <f>IFERROR(VLOOKUP(B2729,Players!$A$2:$E$251,2,FALSE),"")</f>
        <v>David Miller</v>
      </c>
      <c r="D2729" t="str">
        <f>IFERROR(VLOOKUP(B2729,Players!$A$2:$E$251,3,FALSE),"")</f>
        <v>BAT</v>
      </c>
      <c r="E2729" t="str">
        <f>IFERROR(VLOOKUP(B2729,Players!$A$2:$E$251,4,FALSE),"")</f>
        <v>DC</v>
      </c>
      <c r="F2729">
        <f>IFERROR(VLOOKUP(B2729,Players!$A$2:$E$251,5,FALSE),"")</f>
        <v>0</v>
      </c>
      <c r="H2729" t="s">
        <v>893</v>
      </c>
    </row>
    <row r="2730" spans="1:8" x14ac:dyDescent="0.2">
      <c r="A2730" t="s">
        <v>818</v>
      </c>
      <c r="B2730" t="s">
        <v>111</v>
      </c>
      <c r="C2730" t="str">
        <f>IFERROR(VLOOKUP(B2730,Players!$A$2:$E$251,2,FALSE),"")</f>
        <v>Ben Duckett</v>
      </c>
      <c r="D2730" t="str">
        <f>IFERROR(VLOOKUP(B2730,Players!$A$2:$E$251,3,FALSE),"")</f>
        <v>WK</v>
      </c>
      <c r="E2730" t="str">
        <f>IFERROR(VLOOKUP(B2730,Players!$A$2:$E$251,4,FALSE),"")</f>
        <v>DC</v>
      </c>
      <c r="F2730">
        <f>IFERROR(VLOOKUP(B2730,Players!$A$2:$E$251,5,FALSE),"")</f>
        <v>0</v>
      </c>
      <c r="H2730" t="s">
        <v>893</v>
      </c>
    </row>
    <row r="2731" spans="1:8" x14ac:dyDescent="0.2">
      <c r="A2731" t="s">
        <v>818</v>
      </c>
      <c r="B2731" t="s">
        <v>113</v>
      </c>
      <c r="C2731" t="str">
        <f>IFERROR(VLOOKUP(B2731,Players!$A$2:$E$251,2,FALSE),"")</f>
        <v>Pathum Nissanka</v>
      </c>
      <c r="D2731" t="str">
        <f>IFERROR(VLOOKUP(B2731,Players!$A$2:$E$251,3,FALSE),"")</f>
        <v>BAT</v>
      </c>
      <c r="E2731" t="str">
        <f>IFERROR(VLOOKUP(B2731,Players!$A$2:$E$251,4,FALSE),"")</f>
        <v>DC</v>
      </c>
      <c r="F2731">
        <f>IFERROR(VLOOKUP(B2731,Players!$A$2:$E$251,5,FALSE),"")</f>
        <v>0</v>
      </c>
      <c r="H2731" t="s">
        <v>893</v>
      </c>
    </row>
    <row r="2732" spans="1:8" x14ac:dyDescent="0.2">
      <c r="A2732" t="s">
        <v>818</v>
      </c>
      <c r="B2732" t="s">
        <v>115</v>
      </c>
      <c r="C2732" t="str">
        <f>IFERROR(VLOOKUP(B2732,Players!$A$2:$E$251,2,FALSE),"")</f>
        <v>Sahil Parakh</v>
      </c>
      <c r="D2732" t="str">
        <f>IFERROR(VLOOKUP(B2732,Players!$A$2:$E$251,3,FALSE),"")</f>
        <v>BAT</v>
      </c>
      <c r="E2732" t="str">
        <f>IFERROR(VLOOKUP(B2732,Players!$A$2:$E$251,4,FALSE),"")</f>
        <v>DC</v>
      </c>
      <c r="F2732">
        <f>IFERROR(VLOOKUP(B2732,Players!$A$2:$E$251,5,FALSE),"")</f>
        <v>0</v>
      </c>
      <c r="H2732" t="s">
        <v>893</v>
      </c>
    </row>
    <row r="2733" spans="1:8" x14ac:dyDescent="0.2">
      <c r="A2733" t="s">
        <v>818</v>
      </c>
      <c r="B2733" t="s">
        <v>117</v>
      </c>
      <c r="C2733" t="str">
        <f>IFERROR(VLOOKUP(B2733,Players!$A$2:$E$251,2,FALSE),"")</f>
        <v>Prithvi Shaw</v>
      </c>
      <c r="D2733" t="str">
        <f>IFERROR(VLOOKUP(B2733,Players!$A$2:$E$251,3,FALSE),"")</f>
        <v>BAT</v>
      </c>
      <c r="E2733" t="str">
        <f>IFERROR(VLOOKUP(B2733,Players!$A$2:$E$251,4,FALSE),"")</f>
        <v>DC</v>
      </c>
      <c r="F2733">
        <f>IFERROR(VLOOKUP(B2733,Players!$A$2:$E$251,5,FALSE),"")</f>
        <v>0</v>
      </c>
      <c r="H2733" t="s">
        <v>893</v>
      </c>
    </row>
    <row r="2734" spans="1:8" x14ac:dyDescent="0.2">
      <c r="A2734" t="s">
        <v>818</v>
      </c>
      <c r="B2734" t="s">
        <v>119</v>
      </c>
      <c r="C2734" t="str">
        <f>IFERROR(VLOOKUP(B2734,Players!$A$2:$E$251,2,FALSE),"")</f>
        <v>Abishek Porel</v>
      </c>
      <c r="D2734" t="str">
        <f>IFERROR(VLOOKUP(B2734,Players!$A$2:$E$251,3,FALSE),"")</f>
        <v>WK</v>
      </c>
      <c r="E2734" t="str">
        <f>IFERROR(VLOOKUP(B2734,Players!$A$2:$E$251,4,FALSE),"")</f>
        <v>DC</v>
      </c>
      <c r="F2734">
        <f>IFERROR(VLOOKUP(B2734,Players!$A$2:$E$251,5,FALSE),"")</f>
        <v>0</v>
      </c>
      <c r="H2734" t="s">
        <v>893</v>
      </c>
    </row>
    <row r="2735" spans="1:8" x14ac:dyDescent="0.2">
      <c r="A2735" t="s">
        <v>818</v>
      </c>
      <c r="B2735" t="s">
        <v>121</v>
      </c>
      <c r="C2735" t="str">
        <f>IFERROR(VLOOKUP(B2735,Players!$A$2:$E$251,2,FALSE),"")</f>
        <v>Tristan Stubbs</v>
      </c>
      <c r="D2735" t="str">
        <f>IFERROR(VLOOKUP(B2735,Players!$A$2:$E$251,3,FALSE),"")</f>
        <v>WK</v>
      </c>
      <c r="E2735" t="str">
        <f>IFERROR(VLOOKUP(B2735,Players!$A$2:$E$251,4,FALSE),"")</f>
        <v>DC</v>
      </c>
      <c r="F2735">
        <f>IFERROR(VLOOKUP(B2735,Players!$A$2:$E$251,5,FALSE),"")</f>
        <v>0</v>
      </c>
      <c r="H2735" t="s">
        <v>893</v>
      </c>
    </row>
    <row r="2736" spans="1:8" x14ac:dyDescent="0.2">
      <c r="A2736" t="s">
        <v>818</v>
      </c>
      <c r="B2736" t="s">
        <v>123</v>
      </c>
      <c r="C2736" t="str">
        <f>IFERROR(VLOOKUP(B2736,Players!$A$2:$E$251,2,FALSE),"")</f>
        <v>Axar Patel</v>
      </c>
      <c r="D2736" t="str">
        <f>IFERROR(VLOOKUP(B2736,Players!$A$2:$E$251,3,FALSE),"")</f>
        <v>AR</v>
      </c>
      <c r="E2736" t="str">
        <f>IFERROR(VLOOKUP(B2736,Players!$A$2:$E$251,4,FALSE),"")</f>
        <v>DC</v>
      </c>
      <c r="F2736">
        <f>IFERROR(VLOOKUP(B2736,Players!$A$2:$E$251,5,FALSE),"")</f>
        <v>0</v>
      </c>
      <c r="H2736" t="s">
        <v>893</v>
      </c>
    </row>
    <row r="2737" spans="1:8" x14ac:dyDescent="0.2">
      <c r="A2737" t="s">
        <v>818</v>
      </c>
      <c r="B2737" t="s">
        <v>125</v>
      </c>
      <c r="C2737" t="str">
        <f>IFERROR(VLOOKUP(B2737,Players!$A$2:$E$251,2,FALSE),"")</f>
        <v>Sameer Rizvi</v>
      </c>
      <c r="D2737" t="str">
        <f>IFERROR(VLOOKUP(B2737,Players!$A$2:$E$251,3,FALSE),"")</f>
        <v>AR</v>
      </c>
      <c r="E2737" t="str">
        <f>IFERROR(VLOOKUP(B2737,Players!$A$2:$E$251,4,FALSE),"")</f>
        <v>DC</v>
      </c>
      <c r="F2737">
        <f>IFERROR(VLOOKUP(B2737,Players!$A$2:$E$251,5,FALSE),"")</f>
        <v>0</v>
      </c>
      <c r="H2737" t="s">
        <v>893</v>
      </c>
    </row>
    <row r="2738" spans="1:8" x14ac:dyDescent="0.2">
      <c r="A2738" t="s">
        <v>818</v>
      </c>
      <c r="B2738" t="s">
        <v>127</v>
      </c>
      <c r="C2738" t="str">
        <f>IFERROR(VLOOKUP(B2738,Players!$A$2:$E$251,2,FALSE),"")</f>
        <v>Ashutosh Sharma</v>
      </c>
      <c r="D2738" t="str">
        <f>IFERROR(VLOOKUP(B2738,Players!$A$2:$E$251,3,FALSE),"")</f>
        <v>AR</v>
      </c>
      <c r="E2738" t="str">
        <f>IFERROR(VLOOKUP(B2738,Players!$A$2:$E$251,4,FALSE),"")</f>
        <v>DC</v>
      </c>
      <c r="F2738">
        <f>IFERROR(VLOOKUP(B2738,Players!$A$2:$E$251,5,FALSE),"")</f>
        <v>0</v>
      </c>
      <c r="H2738" t="s">
        <v>893</v>
      </c>
    </row>
    <row r="2739" spans="1:8" x14ac:dyDescent="0.2">
      <c r="A2739" t="s">
        <v>818</v>
      </c>
      <c r="B2739" t="s">
        <v>129</v>
      </c>
      <c r="C2739" t="str">
        <f>IFERROR(VLOOKUP(B2739,Players!$A$2:$E$251,2,FALSE),"")</f>
        <v>Vipraj Nigam</v>
      </c>
      <c r="D2739" t="str">
        <f>IFERROR(VLOOKUP(B2739,Players!$A$2:$E$251,3,FALSE),"")</f>
        <v>AR</v>
      </c>
      <c r="E2739" t="str">
        <f>IFERROR(VLOOKUP(B2739,Players!$A$2:$E$251,4,FALSE),"")</f>
        <v>DC</v>
      </c>
      <c r="F2739">
        <f>IFERROR(VLOOKUP(B2739,Players!$A$2:$E$251,5,FALSE),"")</f>
        <v>0</v>
      </c>
      <c r="H2739" t="s">
        <v>893</v>
      </c>
    </row>
    <row r="2740" spans="1:8" x14ac:dyDescent="0.2">
      <c r="A2740" t="s">
        <v>818</v>
      </c>
      <c r="B2740" t="s">
        <v>131</v>
      </c>
      <c r="C2740" t="str">
        <f>IFERROR(VLOOKUP(B2740,Players!$A$2:$E$251,2,FALSE),"")</f>
        <v>Ajay Mandal</v>
      </c>
      <c r="D2740" t="str">
        <f>IFERROR(VLOOKUP(B2740,Players!$A$2:$E$251,3,FALSE),"")</f>
        <v>AR</v>
      </c>
      <c r="E2740" t="str">
        <f>IFERROR(VLOOKUP(B2740,Players!$A$2:$E$251,4,FALSE),"")</f>
        <v>DC</v>
      </c>
      <c r="F2740">
        <f>IFERROR(VLOOKUP(B2740,Players!$A$2:$E$251,5,FALSE),"")</f>
        <v>0</v>
      </c>
      <c r="H2740" t="s">
        <v>893</v>
      </c>
    </row>
    <row r="2741" spans="1:8" x14ac:dyDescent="0.2">
      <c r="A2741" t="s">
        <v>818</v>
      </c>
      <c r="B2741" t="s">
        <v>133</v>
      </c>
      <c r="C2741" t="str">
        <f>IFERROR(VLOOKUP(B2741,Players!$A$2:$E$251,2,FALSE),"")</f>
        <v>Tripurana Vijay</v>
      </c>
      <c r="D2741" t="str">
        <f>IFERROR(VLOOKUP(B2741,Players!$A$2:$E$251,3,FALSE),"")</f>
        <v>AR</v>
      </c>
      <c r="E2741" t="str">
        <f>IFERROR(VLOOKUP(B2741,Players!$A$2:$E$251,4,FALSE),"")</f>
        <v>DC</v>
      </c>
      <c r="F2741">
        <f>IFERROR(VLOOKUP(B2741,Players!$A$2:$E$251,5,FALSE),"")</f>
        <v>0</v>
      </c>
      <c r="H2741" t="s">
        <v>893</v>
      </c>
    </row>
    <row r="2742" spans="1:8" x14ac:dyDescent="0.2">
      <c r="A2742" t="s">
        <v>818</v>
      </c>
      <c r="B2742" t="s">
        <v>135</v>
      </c>
      <c r="C2742" t="str">
        <f>IFERROR(VLOOKUP(B2742,Players!$A$2:$E$251,2,FALSE),"")</f>
        <v>Madhav Tiwari</v>
      </c>
      <c r="D2742" t="str">
        <f>IFERROR(VLOOKUP(B2742,Players!$A$2:$E$251,3,FALSE),"")</f>
        <v>AR</v>
      </c>
      <c r="E2742" t="str">
        <f>IFERROR(VLOOKUP(B2742,Players!$A$2:$E$251,4,FALSE),"")</f>
        <v>DC</v>
      </c>
      <c r="F2742">
        <f>IFERROR(VLOOKUP(B2742,Players!$A$2:$E$251,5,FALSE),"")</f>
        <v>0</v>
      </c>
      <c r="H2742" t="s">
        <v>893</v>
      </c>
    </row>
    <row r="2743" spans="1:8" x14ac:dyDescent="0.2">
      <c r="A2743" t="s">
        <v>818</v>
      </c>
      <c r="B2743" t="s">
        <v>137</v>
      </c>
      <c r="C2743" t="str">
        <f>IFERROR(VLOOKUP(B2743,Players!$A$2:$E$251,2,FALSE),"")</f>
        <v>Nitish Rana</v>
      </c>
      <c r="D2743" t="str">
        <f>IFERROR(VLOOKUP(B2743,Players!$A$2:$E$251,3,FALSE),"")</f>
        <v>AR</v>
      </c>
      <c r="E2743" t="str">
        <f>IFERROR(VLOOKUP(B2743,Players!$A$2:$E$251,4,FALSE),"")</f>
        <v>DC</v>
      </c>
      <c r="F2743">
        <f>IFERROR(VLOOKUP(B2743,Players!$A$2:$E$251,5,FALSE),"")</f>
        <v>0</v>
      </c>
      <c r="H2743" t="s">
        <v>893</v>
      </c>
    </row>
    <row r="2744" spans="1:8" x14ac:dyDescent="0.2">
      <c r="A2744" t="s">
        <v>818</v>
      </c>
      <c r="B2744" t="s">
        <v>139</v>
      </c>
      <c r="C2744" t="str">
        <f>IFERROR(VLOOKUP(B2744,Players!$A$2:$E$251,2,FALSE),"")</f>
        <v>Mitchell Starc</v>
      </c>
      <c r="D2744" t="str">
        <f>IFERROR(VLOOKUP(B2744,Players!$A$2:$E$251,3,FALSE),"")</f>
        <v>BWL</v>
      </c>
      <c r="E2744" t="str">
        <f>IFERROR(VLOOKUP(B2744,Players!$A$2:$E$251,4,FALSE),"")</f>
        <v>DC</v>
      </c>
      <c r="F2744">
        <f>IFERROR(VLOOKUP(B2744,Players!$A$2:$E$251,5,FALSE),"")</f>
        <v>0</v>
      </c>
      <c r="H2744" t="s">
        <v>893</v>
      </c>
    </row>
    <row r="2745" spans="1:8" x14ac:dyDescent="0.2">
      <c r="A2745" t="s">
        <v>818</v>
      </c>
      <c r="B2745" t="s">
        <v>141</v>
      </c>
      <c r="C2745" t="str">
        <f>IFERROR(VLOOKUP(B2745,Players!$A$2:$E$251,2,FALSE),"")</f>
        <v>T. Natarajan</v>
      </c>
      <c r="D2745" t="str">
        <f>IFERROR(VLOOKUP(B2745,Players!$A$2:$E$251,3,FALSE),"")</f>
        <v>BWL</v>
      </c>
      <c r="E2745" t="str">
        <f>IFERROR(VLOOKUP(B2745,Players!$A$2:$E$251,4,FALSE),"")</f>
        <v>DC</v>
      </c>
      <c r="F2745">
        <f>IFERROR(VLOOKUP(B2745,Players!$A$2:$E$251,5,FALSE),"")</f>
        <v>0</v>
      </c>
      <c r="H2745" t="s">
        <v>893</v>
      </c>
    </row>
    <row r="2746" spans="1:8" x14ac:dyDescent="0.2">
      <c r="A2746" t="s">
        <v>818</v>
      </c>
      <c r="B2746" t="s">
        <v>143</v>
      </c>
      <c r="C2746" t="str">
        <f>IFERROR(VLOOKUP(B2746,Players!$A$2:$E$251,2,FALSE),"")</f>
        <v>Mukesh Kumar</v>
      </c>
      <c r="D2746" t="str">
        <f>IFERROR(VLOOKUP(B2746,Players!$A$2:$E$251,3,FALSE),"")</f>
        <v>BWL</v>
      </c>
      <c r="E2746" t="str">
        <f>IFERROR(VLOOKUP(B2746,Players!$A$2:$E$251,4,FALSE),"")</f>
        <v>DC</v>
      </c>
      <c r="F2746">
        <f>IFERROR(VLOOKUP(B2746,Players!$A$2:$E$251,5,FALSE),"")</f>
        <v>0</v>
      </c>
      <c r="H2746" t="s">
        <v>893</v>
      </c>
    </row>
    <row r="2747" spans="1:8" x14ac:dyDescent="0.2">
      <c r="A2747" t="s">
        <v>818</v>
      </c>
      <c r="B2747" t="s">
        <v>145</v>
      </c>
      <c r="C2747" t="str">
        <f>IFERROR(VLOOKUP(B2747,Players!$A$2:$E$251,2,FALSE),"")</f>
        <v>Dushmantha Chameera</v>
      </c>
      <c r="D2747" t="str">
        <f>IFERROR(VLOOKUP(B2747,Players!$A$2:$E$251,3,FALSE),"")</f>
        <v>BWL</v>
      </c>
      <c r="E2747" t="str">
        <f>IFERROR(VLOOKUP(B2747,Players!$A$2:$E$251,4,FALSE),"")</f>
        <v>DC</v>
      </c>
      <c r="F2747">
        <f>IFERROR(VLOOKUP(B2747,Players!$A$2:$E$251,5,FALSE),"")</f>
        <v>0</v>
      </c>
      <c r="H2747" t="s">
        <v>893</v>
      </c>
    </row>
    <row r="2748" spans="1:8" x14ac:dyDescent="0.2">
      <c r="A2748" t="s">
        <v>818</v>
      </c>
      <c r="B2748" t="s">
        <v>147</v>
      </c>
      <c r="C2748" t="str">
        <f>IFERROR(VLOOKUP(B2748,Players!$A$2:$E$251,2,FALSE),"")</f>
        <v>Auqib Nabi</v>
      </c>
      <c r="D2748" t="str">
        <f>IFERROR(VLOOKUP(B2748,Players!$A$2:$E$251,3,FALSE),"")</f>
        <v>BWL</v>
      </c>
      <c r="E2748" t="str">
        <f>IFERROR(VLOOKUP(B2748,Players!$A$2:$E$251,4,FALSE),"")</f>
        <v>DC</v>
      </c>
      <c r="F2748">
        <f>IFERROR(VLOOKUP(B2748,Players!$A$2:$E$251,5,FALSE),"")</f>
        <v>0</v>
      </c>
      <c r="H2748" t="s">
        <v>893</v>
      </c>
    </row>
    <row r="2749" spans="1:8" x14ac:dyDescent="0.2">
      <c r="A2749" t="s">
        <v>818</v>
      </c>
      <c r="B2749" t="s">
        <v>149</v>
      </c>
      <c r="C2749" t="str">
        <f>IFERROR(VLOOKUP(B2749,Players!$A$2:$E$251,2,FALSE),"")</f>
        <v>Lungisani Ngidi</v>
      </c>
      <c r="D2749" t="str">
        <f>IFERROR(VLOOKUP(B2749,Players!$A$2:$E$251,3,FALSE),"")</f>
        <v>BWL</v>
      </c>
      <c r="E2749" t="str">
        <f>IFERROR(VLOOKUP(B2749,Players!$A$2:$E$251,4,FALSE),"")</f>
        <v>DC</v>
      </c>
      <c r="F2749">
        <f>IFERROR(VLOOKUP(B2749,Players!$A$2:$E$251,5,FALSE),"")</f>
        <v>0</v>
      </c>
      <c r="H2749" t="s">
        <v>893</v>
      </c>
    </row>
    <row r="2750" spans="1:8" x14ac:dyDescent="0.2">
      <c r="A2750" t="s">
        <v>818</v>
      </c>
      <c r="B2750" t="s">
        <v>151</v>
      </c>
      <c r="C2750" t="str">
        <f>IFERROR(VLOOKUP(B2750,Players!$A$2:$E$251,2,FALSE),"")</f>
        <v>Kyle Jamieson</v>
      </c>
      <c r="D2750" t="str">
        <f>IFERROR(VLOOKUP(B2750,Players!$A$2:$E$251,3,FALSE),"")</f>
        <v>BWL</v>
      </c>
      <c r="E2750" t="str">
        <f>IFERROR(VLOOKUP(B2750,Players!$A$2:$E$251,4,FALSE),"")</f>
        <v>DC</v>
      </c>
      <c r="F2750">
        <f>IFERROR(VLOOKUP(B2750,Players!$A$2:$E$251,5,FALSE),"")</f>
        <v>0</v>
      </c>
      <c r="H2750" t="s">
        <v>893</v>
      </c>
    </row>
    <row r="2751" spans="1:8" x14ac:dyDescent="0.2">
      <c r="A2751" t="s">
        <v>818</v>
      </c>
      <c r="B2751" t="s">
        <v>153</v>
      </c>
      <c r="C2751" t="str">
        <f>IFERROR(VLOOKUP(B2751,Players!$A$2:$E$251,2,FALSE),"")</f>
        <v>Kuldeep Yadav</v>
      </c>
      <c r="D2751" t="str">
        <f>IFERROR(VLOOKUP(B2751,Players!$A$2:$E$251,3,FALSE),"")</f>
        <v>BWL</v>
      </c>
      <c r="E2751" t="str">
        <f>IFERROR(VLOOKUP(B2751,Players!$A$2:$E$251,4,FALSE),"")</f>
        <v>DC</v>
      </c>
      <c r="F2751">
        <f>IFERROR(VLOOKUP(B2751,Players!$A$2:$E$251,5,FALSE),"")</f>
        <v>0</v>
      </c>
      <c r="H2751" t="s">
        <v>893</v>
      </c>
    </row>
    <row r="2752" spans="1:8" x14ac:dyDescent="0.2">
      <c r="A2752" t="s">
        <v>823</v>
      </c>
      <c r="B2752" t="s">
        <v>155</v>
      </c>
      <c r="C2752" t="str">
        <f>IFERROR(VLOOKUP(B2752,Players!$A$2:$E$251,2,FALSE),"")</f>
        <v>Shubman Gill</v>
      </c>
      <c r="D2752" t="str">
        <f>IFERROR(VLOOKUP(B2752,Players!$A$2:$E$251,3,FALSE),"")</f>
        <v>BAT</v>
      </c>
      <c r="E2752" t="str">
        <f>IFERROR(VLOOKUP(B2752,Players!$A$2:$E$251,4,FALSE),"")</f>
        <v>GT</v>
      </c>
      <c r="F2752">
        <f>IFERROR(VLOOKUP(B2752,Players!$A$2:$E$251,5,FALSE),"")</f>
        <v>0</v>
      </c>
      <c r="H2752" t="s">
        <v>891</v>
      </c>
    </row>
    <row r="2753" spans="1:8" x14ac:dyDescent="0.2">
      <c r="A2753" t="s">
        <v>823</v>
      </c>
      <c r="B2753" t="s">
        <v>159</v>
      </c>
      <c r="C2753" t="str">
        <f>IFERROR(VLOOKUP(B2753,Players!$A$2:$E$251,2,FALSE),"")</f>
        <v>Jos Buttler</v>
      </c>
      <c r="D2753" t="str">
        <f>IFERROR(VLOOKUP(B2753,Players!$A$2:$E$251,3,FALSE),"")</f>
        <v>WK</v>
      </c>
      <c r="E2753" t="str">
        <f>IFERROR(VLOOKUP(B2753,Players!$A$2:$E$251,4,FALSE),"")</f>
        <v>GT</v>
      </c>
      <c r="F2753">
        <f>IFERROR(VLOOKUP(B2753,Players!$A$2:$E$251,5,FALSE),"")</f>
        <v>0</v>
      </c>
      <c r="H2753" t="s">
        <v>891</v>
      </c>
    </row>
    <row r="2754" spans="1:8" x14ac:dyDescent="0.2">
      <c r="A2754" t="s">
        <v>823</v>
      </c>
      <c r="B2754" t="s">
        <v>161</v>
      </c>
      <c r="C2754" t="str">
        <f>IFERROR(VLOOKUP(B2754,Players!$A$2:$E$251,2,FALSE),"")</f>
        <v>Kumar Kushagra</v>
      </c>
      <c r="D2754" t="str">
        <f>IFERROR(VLOOKUP(B2754,Players!$A$2:$E$251,3,FALSE),"")</f>
        <v>WK</v>
      </c>
      <c r="E2754" t="str">
        <f>IFERROR(VLOOKUP(B2754,Players!$A$2:$E$251,4,FALSE),"")</f>
        <v>GT</v>
      </c>
      <c r="F2754">
        <f>IFERROR(VLOOKUP(B2754,Players!$A$2:$E$251,5,FALSE),"")</f>
        <v>0</v>
      </c>
      <c r="H2754" t="s">
        <v>891</v>
      </c>
    </row>
    <row r="2755" spans="1:8" x14ac:dyDescent="0.2">
      <c r="A2755" t="s">
        <v>823</v>
      </c>
      <c r="B2755" t="s">
        <v>163</v>
      </c>
      <c r="C2755" t="str">
        <f>IFERROR(VLOOKUP(B2755,Players!$A$2:$E$251,2,FALSE),"")</f>
        <v>Anuj Rawat</v>
      </c>
      <c r="D2755" t="str">
        <f>IFERROR(VLOOKUP(B2755,Players!$A$2:$E$251,3,FALSE),"")</f>
        <v>WK</v>
      </c>
      <c r="E2755" t="str">
        <f>IFERROR(VLOOKUP(B2755,Players!$A$2:$E$251,4,FALSE),"")</f>
        <v>GT</v>
      </c>
      <c r="F2755">
        <f>IFERROR(VLOOKUP(B2755,Players!$A$2:$E$251,5,FALSE),"")</f>
        <v>0</v>
      </c>
      <c r="H2755" t="s">
        <v>891</v>
      </c>
    </row>
    <row r="2756" spans="1:8" x14ac:dyDescent="0.2">
      <c r="A2756" t="s">
        <v>823</v>
      </c>
      <c r="B2756" t="s">
        <v>165</v>
      </c>
      <c r="C2756" t="str">
        <f>IFERROR(VLOOKUP(B2756,Players!$A$2:$E$251,2,FALSE),"")</f>
        <v>Tom Banton</v>
      </c>
      <c r="D2756" t="str">
        <f>IFERROR(VLOOKUP(B2756,Players!$A$2:$E$251,3,FALSE),"")</f>
        <v>WK</v>
      </c>
      <c r="E2756" t="str">
        <f>IFERROR(VLOOKUP(B2756,Players!$A$2:$E$251,4,FALSE),"")</f>
        <v>GT</v>
      </c>
      <c r="F2756">
        <f>IFERROR(VLOOKUP(B2756,Players!$A$2:$E$251,5,FALSE),"")</f>
        <v>0</v>
      </c>
      <c r="H2756" t="s">
        <v>891</v>
      </c>
    </row>
    <row r="2757" spans="1:8" x14ac:dyDescent="0.2">
      <c r="A2757" t="s">
        <v>823</v>
      </c>
      <c r="B2757" t="s">
        <v>167</v>
      </c>
      <c r="C2757" t="str">
        <f>IFERROR(VLOOKUP(B2757,Players!$A$2:$E$251,2,FALSE),"")</f>
        <v>Glenn Phillips</v>
      </c>
      <c r="D2757" t="str">
        <f>IFERROR(VLOOKUP(B2757,Players!$A$2:$E$251,3,FALSE),"")</f>
        <v>BAT</v>
      </c>
      <c r="E2757" t="str">
        <f>IFERROR(VLOOKUP(B2757,Players!$A$2:$E$251,4,FALSE),"")</f>
        <v>GT</v>
      </c>
      <c r="F2757">
        <f>IFERROR(VLOOKUP(B2757,Players!$A$2:$E$251,5,FALSE),"")</f>
        <v>0</v>
      </c>
      <c r="H2757" t="s">
        <v>891</v>
      </c>
    </row>
    <row r="2758" spans="1:8" x14ac:dyDescent="0.2">
      <c r="A2758" t="s">
        <v>823</v>
      </c>
      <c r="B2758" t="s">
        <v>169</v>
      </c>
      <c r="C2758" t="str">
        <f>IFERROR(VLOOKUP(B2758,Players!$A$2:$E$251,2,FALSE),"")</f>
        <v>Sai Sudharsan</v>
      </c>
      <c r="D2758" t="str">
        <f>IFERROR(VLOOKUP(B2758,Players!$A$2:$E$251,3,FALSE),"")</f>
        <v>BAT</v>
      </c>
      <c r="E2758" t="str">
        <f>IFERROR(VLOOKUP(B2758,Players!$A$2:$E$251,4,FALSE),"")</f>
        <v>GT</v>
      </c>
      <c r="F2758">
        <f>IFERROR(VLOOKUP(B2758,Players!$A$2:$E$251,5,FALSE),"")</f>
        <v>0</v>
      </c>
      <c r="H2758" t="s">
        <v>891</v>
      </c>
    </row>
    <row r="2759" spans="1:8" x14ac:dyDescent="0.2">
      <c r="A2759" t="s">
        <v>823</v>
      </c>
      <c r="B2759" t="s">
        <v>171</v>
      </c>
      <c r="C2759" t="str">
        <f>IFERROR(VLOOKUP(B2759,Players!$A$2:$E$251,2,FALSE),"")</f>
        <v>Nishant Sindhu</v>
      </c>
      <c r="D2759" t="str">
        <f>IFERROR(VLOOKUP(B2759,Players!$A$2:$E$251,3,FALSE),"")</f>
        <v>AR</v>
      </c>
      <c r="E2759" t="str">
        <f>IFERROR(VLOOKUP(B2759,Players!$A$2:$E$251,4,FALSE),"")</f>
        <v>GT</v>
      </c>
      <c r="F2759">
        <f>IFERROR(VLOOKUP(B2759,Players!$A$2:$E$251,5,FALSE),"")</f>
        <v>0</v>
      </c>
      <c r="H2759" t="s">
        <v>891</v>
      </c>
    </row>
    <row r="2760" spans="1:8" x14ac:dyDescent="0.2">
      <c r="A2760" t="s">
        <v>823</v>
      </c>
      <c r="B2760" t="s">
        <v>173</v>
      </c>
      <c r="C2760" t="str">
        <f>IFERROR(VLOOKUP(B2760,Players!$A$2:$E$251,2,FALSE),"")</f>
        <v>Washington Sundar</v>
      </c>
      <c r="D2760" t="str">
        <f>IFERROR(VLOOKUP(B2760,Players!$A$2:$E$251,3,FALSE),"")</f>
        <v>AR</v>
      </c>
      <c r="E2760" t="str">
        <f>IFERROR(VLOOKUP(B2760,Players!$A$2:$E$251,4,FALSE),"")</f>
        <v>GT</v>
      </c>
      <c r="F2760">
        <f>IFERROR(VLOOKUP(B2760,Players!$A$2:$E$251,5,FALSE),"")</f>
        <v>0</v>
      </c>
      <c r="H2760" t="s">
        <v>891</v>
      </c>
    </row>
    <row r="2761" spans="1:8" x14ac:dyDescent="0.2">
      <c r="A2761" t="s">
        <v>823</v>
      </c>
      <c r="B2761" t="s">
        <v>175</v>
      </c>
      <c r="C2761" t="str">
        <f>IFERROR(VLOOKUP(B2761,Players!$A$2:$E$251,2,FALSE),"")</f>
        <v>Mohd. Arshad Khan</v>
      </c>
      <c r="D2761" t="str">
        <f>IFERROR(VLOOKUP(B2761,Players!$A$2:$E$251,3,FALSE),"")</f>
        <v>AR</v>
      </c>
      <c r="E2761" t="str">
        <f>IFERROR(VLOOKUP(B2761,Players!$A$2:$E$251,4,FALSE),"")</f>
        <v>GT</v>
      </c>
      <c r="F2761">
        <f>IFERROR(VLOOKUP(B2761,Players!$A$2:$E$251,5,FALSE),"")</f>
        <v>0</v>
      </c>
      <c r="H2761" t="s">
        <v>891</v>
      </c>
    </row>
    <row r="2762" spans="1:8" x14ac:dyDescent="0.2">
      <c r="A2762" t="s">
        <v>823</v>
      </c>
      <c r="B2762" t="s">
        <v>177</v>
      </c>
      <c r="C2762" t="str">
        <f>IFERROR(VLOOKUP(B2762,Players!$A$2:$E$251,2,FALSE),"")</f>
        <v>Sai Kishore</v>
      </c>
      <c r="D2762" t="str">
        <f>IFERROR(VLOOKUP(B2762,Players!$A$2:$E$251,3,FALSE),"")</f>
        <v>AR</v>
      </c>
      <c r="E2762" t="str">
        <f>IFERROR(VLOOKUP(B2762,Players!$A$2:$E$251,4,FALSE),"")</f>
        <v>GT</v>
      </c>
      <c r="F2762">
        <f>IFERROR(VLOOKUP(B2762,Players!$A$2:$E$251,5,FALSE),"")</f>
        <v>0</v>
      </c>
      <c r="H2762" t="s">
        <v>891</v>
      </c>
    </row>
    <row r="2763" spans="1:8" x14ac:dyDescent="0.2">
      <c r="A2763" t="s">
        <v>823</v>
      </c>
      <c r="B2763" t="s">
        <v>179</v>
      </c>
      <c r="C2763" t="str">
        <f>IFERROR(VLOOKUP(B2763,Players!$A$2:$E$251,2,FALSE),"")</f>
        <v>Jayant Yadav</v>
      </c>
      <c r="D2763" t="str">
        <f>IFERROR(VLOOKUP(B2763,Players!$A$2:$E$251,3,FALSE),"")</f>
        <v>AR</v>
      </c>
      <c r="E2763" t="str">
        <f>IFERROR(VLOOKUP(B2763,Players!$A$2:$E$251,4,FALSE),"")</f>
        <v>GT</v>
      </c>
      <c r="F2763">
        <f>IFERROR(VLOOKUP(B2763,Players!$A$2:$E$251,5,FALSE),"")</f>
        <v>0</v>
      </c>
      <c r="H2763" t="s">
        <v>891</v>
      </c>
    </row>
    <row r="2764" spans="1:8" x14ac:dyDescent="0.2">
      <c r="A2764" t="s">
        <v>823</v>
      </c>
      <c r="B2764" t="s">
        <v>181</v>
      </c>
      <c r="C2764" t="str">
        <f>IFERROR(VLOOKUP(B2764,Players!$A$2:$E$251,2,FALSE),"")</f>
        <v>Jason Holder</v>
      </c>
      <c r="D2764" t="str">
        <f>IFERROR(VLOOKUP(B2764,Players!$A$2:$E$251,3,FALSE),"")</f>
        <v>AR</v>
      </c>
      <c r="E2764" t="str">
        <f>IFERROR(VLOOKUP(B2764,Players!$A$2:$E$251,4,FALSE),"")</f>
        <v>GT</v>
      </c>
      <c r="F2764">
        <f>IFERROR(VLOOKUP(B2764,Players!$A$2:$E$251,5,FALSE),"")</f>
        <v>0</v>
      </c>
      <c r="H2764" t="s">
        <v>891</v>
      </c>
    </row>
    <row r="2765" spans="1:8" x14ac:dyDescent="0.2">
      <c r="A2765" t="s">
        <v>823</v>
      </c>
      <c r="B2765" t="s">
        <v>183</v>
      </c>
      <c r="C2765" t="str">
        <f>IFERROR(VLOOKUP(B2765,Players!$A$2:$E$251,2,FALSE),"")</f>
        <v>Rahul Tewatia</v>
      </c>
      <c r="D2765" t="str">
        <f>IFERROR(VLOOKUP(B2765,Players!$A$2:$E$251,3,FALSE),"")</f>
        <v>AR</v>
      </c>
      <c r="E2765" t="str">
        <f>IFERROR(VLOOKUP(B2765,Players!$A$2:$E$251,4,FALSE),"")</f>
        <v>GT</v>
      </c>
      <c r="F2765">
        <f>IFERROR(VLOOKUP(B2765,Players!$A$2:$E$251,5,FALSE),"")</f>
        <v>0</v>
      </c>
      <c r="H2765" t="s">
        <v>891</v>
      </c>
    </row>
    <row r="2766" spans="1:8" x14ac:dyDescent="0.2">
      <c r="A2766" t="s">
        <v>823</v>
      </c>
      <c r="B2766" t="s">
        <v>185</v>
      </c>
      <c r="C2766" t="str">
        <f>IFERROR(VLOOKUP(B2766,Players!$A$2:$E$251,2,FALSE),"")</f>
        <v>Shahrukh Khan</v>
      </c>
      <c r="D2766" t="str">
        <f>IFERROR(VLOOKUP(B2766,Players!$A$2:$E$251,3,FALSE),"")</f>
        <v>AR</v>
      </c>
      <c r="E2766" t="str">
        <f>IFERROR(VLOOKUP(B2766,Players!$A$2:$E$251,4,FALSE),"")</f>
        <v>GT</v>
      </c>
      <c r="F2766">
        <f>IFERROR(VLOOKUP(B2766,Players!$A$2:$E$251,5,FALSE),"")</f>
        <v>0</v>
      </c>
      <c r="H2766" t="s">
        <v>891</v>
      </c>
    </row>
    <row r="2767" spans="1:8" x14ac:dyDescent="0.2">
      <c r="A2767" t="s">
        <v>823</v>
      </c>
      <c r="B2767" t="s">
        <v>187</v>
      </c>
      <c r="C2767" t="str">
        <f>IFERROR(VLOOKUP(B2767,Players!$A$2:$E$251,2,FALSE),"")</f>
        <v>Kagiso Rabada</v>
      </c>
      <c r="D2767" t="str">
        <f>IFERROR(VLOOKUP(B2767,Players!$A$2:$E$251,3,FALSE),"")</f>
        <v>BWL</v>
      </c>
      <c r="E2767" t="str">
        <f>IFERROR(VLOOKUP(B2767,Players!$A$2:$E$251,4,FALSE),"")</f>
        <v>GT</v>
      </c>
      <c r="F2767">
        <f>IFERROR(VLOOKUP(B2767,Players!$A$2:$E$251,5,FALSE),"")</f>
        <v>0</v>
      </c>
      <c r="H2767" t="s">
        <v>891</v>
      </c>
    </row>
    <row r="2768" spans="1:8" x14ac:dyDescent="0.2">
      <c r="A2768" t="s">
        <v>823</v>
      </c>
      <c r="B2768" t="s">
        <v>189</v>
      </c>
      <c r="C2768" t="str">
        <f>IFERROR(VLOOKUP(B2768,Players!$A$2:$E$251,2,FALSE),"")</f>
        <v>Mohammed Siraj</v>
      </c>
      <c r="D2768" t="str">
        <f>IFERROR(VLOOKUP(B2768,Players!$A$2:$E$251,3,FALSE),"")</f>
        <v>BWL</v>
      </c>
      <c r="E2768" t="str">
        <f>IFERROR(VLOOKUP(B2768,Players!$A$2:$E$251,4,FALSE),"")</f>
        <v>GT</v>
      </c>
      <c r="F2768">
        <f>IFERROR(VLOOKUP(B2768,Players!$A$2:$E$251,5,FALSE),"")</f>
        <v>0</v>
      </c>
      <c r="H2768" t="s">
        <v>891</v>
      </c>
    </row>
    <row r="2769" spans="1:8" x14ac:dyDescent="0.2">
      <c r="A2769" t="s">
        <v>823</v>
      </c>
      <c r="B2769" t="s">
        <v>191</v>
      </c>
      <c r="C2769" t="str">
        <f>IFERROR(VLOOKUP(B2769,Players!$A$2:$E$251,2,FALSE),"")</f>
        <v>Prasidh Krishna</v>
      </c>
      <c r="D2769" t="str">
        <f>IFERROR(VLOOKUP(B2769,Players!$A$2:$E$251,3,FALSE),"")</f>
        <v>BWL</v>
      </c>
      <c r="E2769" t="str">
        <f>IFERROR(VLOOKUP(B2769,Players!$A$2:$E$251,4,FALSE),"")</f>
        <v>GT</v>
      </c>
      <c r="F2769">
        <f>IFERROR(VLOOKUP(B2769,Players!$A$2:$E$251,5,FALSE),"")</f>
        <v>0</v>
      </c>
      <c r="H2769" t="s">
        <v>891</v>
      </c>
    </row>
    <row r="2770" spans="1:8" x14ac:dyDescent="0.2">
      <c r="A2770" t="s">
        <v>823</v>
      </c>
      <c r="B2770" t="s">
        <v>193</v>
      </c>
      <c r="C2770" t="str">
        <f>IFERROR(VLOOKUP(B2770,Players!$A$2:$E$251,2,FALSE),"")</f>
        <v>Manav Suthar</v>
      </c>
      <c r="D2770" t="str">
        <f>IFERROR(VLOOKUP(B2770,Players!$A$2:$E$251,3,FALSE),"")</f>
        <v>BWL</v>
      </c>
      <c r="E2770" t="str">
        <f>IFERROR(VLOOKUP(B2770,Players!$A$2:$E$251,4,FALSE),"")</f>
        <v>GT</v>
      </c>
      <c r="F2770">
        <f>IFERROR(VLOOKUP(B2770,Players!$A$2:$E$251,5,FALSE),"")</f>
        <v>0</v>
      </c>
      <c r="H2770" t="s">
        <v>891</v>
      </c>
    </row>
    <row r="2771" spans="1:8" x14ac:dyDescent="0.2">
      <c r="A2771" t="s">
        <v>823</v>
      </c>
      <c r="B2771" t="s">
        <v>195</v>
      </c>
      <c r="C2771" t="str">
        <f>IFERROR(VLOOKUP(B2771,Players!$A$2:$E$251,2,FALSE),"")</f>
        <v>Gurnoor Singh Brar</v>
      </c>
      <c r="D2771" t="str">
        <f>IFERROR(VLOOKUP(B2771,Players!$A$2:$E$251,3,FALSE),"")</f>
        <v>BWL</v>
      </c>
      <c r="E2771" t="str">
        <f>IFERROR(VLOOKUP(B2771,Players!$A$2:$E$251,4,FALSE),"")</f>
        <v>GT</v>
      </c>
      <c r="F2771">
        <f>IFERROR(VLOOKUP(B2771,Players!$A$2:$E$251,5,FALSE),"")</f>
        <v>0</v>
      </c>
      <c r="H2771" t="s">
        <v>891</v>
      </c>
    </row>
    <row r="2772" spans="1:8" x14ac:dyDescent="0.2">
      <c r="A2772" t="s">
        <v>823</v>
      </c>
      <c r="B2772" t="s">
        <v>197</v>
      </c>
      <c r="C2772" t="str">
        <f>IFERROR(VLOOKUP(B2772,Players!$A$2:$E$251,2,FALSE),"")</f>
        <v>Ishant Sharma</v>
      </c>
      <c r="D2772" t="str">
        <f>IFERROR(VLOOKUP(B2772,Players!$A$2:$E$251,3,FALSE),"")</f>
        <v>BWL</v>
      </c>
      <c r="E2772" t="str">
        <f>IFERROR(VLOOKUP(B2772,Players!$A$2:$E$251,4,FALSE),"")</f>
        <v>GT</v>
      </c>
      <c r="F2772">
        <f>IFERROR(VLOOKUP(B2772,Players!$A$2:$E$251,5,FALSE),"")</f>
        <v>0</v>
      </c>
      <c r="H2772" t="s">
        <v>891</v>
      </c>
    </row>
    <row r="2773" spans="1:8" x14ac:dyDescent="0.2">
      <c r="A2773" t="s">
        <v>823</v>
      </c>
      <c r="B2773" t="s">
        <v>199</v>
      </c>
      <c r="C2773" t="str">
        <f>IFERROR(VLOOKUP(B2773,Players!$A$2:$E$251,2,FALSE),"")</f>
        <v>Ashok Sharma</v>
      </c>
      <c r="D2773" t="str">
        <f>IFERROR(VLOOKUP(B2773,Players!$A$2:$E$251,3,FALSE),"")</f>
        <v>BWL</v>
      </c>
      <c r="E2773" t="str">
        <f>IFERROR(VLOOKUP(B2773,Players!$A$2:$E$251,4,FALSE),"")</f>
        <v>GT</v>
      </c>
      <c r="F2773">
        <f>IFERROR(VLOOKUP(B2773,Players!$A$2:$E$251,5,FALSE),"")</f>
        <v>0</v>
      </c>
      <c r="H2773" t="s">
        <v>891</v>
      </c>
    </row>
    <row r="2774" spans="1:8" x14ac:dyDescent="0.2">
      <c r="A2774" t="s">
        <v>823</v>
      </c>
      <c r="B2774" t="s">
        <v>201</v>
      </c>
      <c r="C2774" t="str">
        <f>IFERROR(VLOOKUP(B2774,Players!$A$2:$E$251,2,FALSE),"")</f>
        <v>Luke Wood</v>
      </c>
      <c r="D2774" t="str">
        <f>IFERROR(VLOOKUP(B2774,Players!$A$2:$E$251,3,FALSE),"")</f>
        <v>BWL</v>
      </c>
      <c r="E2774" t="str">
        <f>IFERROR(VLOOKUP(B2774,Players!$A$2:$E$251,4,FALSE),"")</f>
        <v>GT</v>
      </c>
      <c r="F2774">
        <f>IFERROR(VLOOKUP(B2774,Players!$A$2:$E$251,5,FALSE),"")</f>
        <v>0</v>
      </c>
      <c r="H2774" t="s">
        <v>891</v>
      </c>
    </row>
    <row r="2775" spans="1:8" x14ac:dyDescent="0.2">
      <c r="A2775" t="s">
        <v>823</v>
      </c>
      <c r="B2775" t="s">
        <v>203</v>
      </c>
      <c r="C2775" t="str">
        <f>IFERROR(VLOOKUP(B2775,Players!$A$2:$E$251,2,FALSE),"")</f>
        <v>Kulwant Khejroliya</v>
      </c>
      <c r="D2775" t="str">
        <f>IFERROR(VLOOKUP(B2775,Players!$A$2:$E$251,3,FALSE),"")</f>
        <v>BWL</v>
      </c>
      <c r="E2775" t="str">
        <f>IFERROR(VLOOKUP(B2775,Players!$A$2:$E$251,4,FALSE),"")</f>
        <v>GT</v>
      </c>
      <c r="F2775">
        <f>IFERROR(VLOOKUP(B2775,Players!$A$2:$E$251,5,FALSE),"")</f>
        <v>0</v>
      </c>
      <c r="H2775" t="s">
        <v>891</v>
      </c>
    </row>
    <row r="2776" spans="1:8" x14ac:dyDescent="0.2">
      <c r="A2776" t="s">
        <v>823</v>
      </c>
      <c r="B2776" t="s">
        <v>205</v>
      </c>
      <c r="C2776" t="str">
        <f>IFERROR(VLOOKUP(B2776,Players!$A$2:$E$251,2,FALSE),"")</f>
        <v>Rashid Khan</v>
      </c>
      <c r="D2776" t="str">
        <f>IFERROR(VLOOKUP(B2776,Players!$A$2:$E$251,3,FALSE),"")</f>
        <v>BWL</v>
      </c>
      <c r="E2776" t="str">
        <f>IFERROR(VLOOKUP(B2776,Players!$A$2:$E$251,4,FALSE),"")</f>
        <v>GT</v>
      </c>
      <c r="F2776">
        <f>IFERROR(VLOOKUP(B2776,Players!$A$2:$E$251,5,FALSE),"")</f>
        <v>0</v>
      </c>
      <c r="H2776" t="s">
        <v>891</v>
      </c>
    </row>
    <row r="2777" spans="1:8" x14ac:dyDescent="0.2">
      <c r="A2777" t="s">
        <v>823</v>
      </c>
      <c r="B2777" t="s">
        <v>519</v>
      </c>
      <c r="C2777" t="str">
        <f>IFERROR(VLOOKUP(B2777,Players!$A$2:$E$251,2,FALSE),"")</f>
        <v>Ishan Kishan</v>
      </c>
      <c r="D2777" t="str">
        <f>IFERROR(VLOOKUP(B2777,Players!$A$2:$E$251,3,FALSE),"")</f>
        <v>WK</v>
      </c>
      <c r="E2777" t="str">
        <f>IFERROR(VLOOKUP(B2777,Players!$A$2:$E$251,4,FALSE),"")</f>
        <v>SRH</v>
      </c>
      <c r="F2777">
        <f>IFERROR(VLOOKUP(B2777,Players!$A$2:$E$251,5,FALSE),"")</f>
        <v>0</v>
      </c>
      <c r="H2777" t="s">
        <v>885</v>
      </c>
    </row>
    <row r="2778" spans="1:8" x14ac:dyDescent="0.2">
      <c r="A2778" t="s">
        <v>823</v>
      </c>
      <c r="B2778" t="s">
        <v>523</v>
      </c>
      <c r="C2778" t="str">
        <f>IFERROR(VLOOKUP(B2778,Players!$A$2:$E$251,2,FALSE),"")</f>
        <v>Aniket Verma</v>
      </c>
      <c r="D2778" t="str">
        <f>IFERROR(VLOOKUP(B2778,Players!$A$2:$E$251,3,FALSE),"")</f>
        <v>BAT</v>
      </c>
      <c r="E2778" t="str">
        <f>IFERROR(VLOOKUP(B2778,Players!$A$2:$E$251,4,FALSE),"")</f>
        <v>SRH</v>
      </c>
      <c r="F2778">
        <f>IFERROR(VLOOKUP(B2778,Players!$A$2:$E$251,5,FALSE),"")</f>
        <v>0</v>
      </c>
      <c r="H2778" t="s">
        <v>885</v>
      </c>
    </row>
    <row r="2779" spans="1:8" x14ac:dyDescent="0.2">
      <c r="A2779" t="s">
        <v>823</v>
      </c>
      <c r="B2779" t="s">
        <v>525</v>
      </c>
      <c r="C2779" t="str">
        <f>IFERROR(VLOOKUP(B2779,Players!$A$2:$E$251,2,FALSE),"")</f>
        <v>Smaran Ravichandran</v>
      </c>
      <c r="D2779" t="str">
        <f>IFERROR(VLOOKUP(B2779,Players!$A$2:$E$251,3,FALSE),"")</f>
        <v>BAT</v>
      </c>
      <c r="E2779" t="str">
        <f>IFERROR(VLOOKUP(B2779,Players!$A$2:$E$251,4,FALSE),"")</f>
        <v>SRH</v>
      </c>
      <c r="F2779">
        <f>IFERROR(VLOOKUP(B2779,Players!$A$2:$E$251,5,FALSE),"")</f>
        <v>0</v>
      </c>
      <c r="H2779" t="s">
        <v>885</v>
      </c>
    </row>
    <row r="2780" spans="1:8" x14ac:dyDescent="0.2">
      <c r="A2780" t="s">
        <v>823</v>
      </c>
      <c r="B2780" t="s">
        <v>527</v>
      </c>
      <c r="C2780" t="str">
        <f>IFERROR(VLOOKUP(B2780,Players!$A$2:$E$251,2,FALSE),"")</f>
        <v>Salil Arora</v>
      </c>
      <c r="D2780" t="str">
        <f>IFERROR(VLOOKUP(B2780,Players!$A$2:$E$251,3,FALSE),"")</f>
        <v>WK</v>
      </c>
      <c r="E2780" t="str">
        <f>IFERROR(VLOOKUP(B2780,Players!$A$2:$E$251,4,FALSE),"")</f>
        <v>SRH</v>
      </c>
      <c r="F2780">
        <f>IFERROR(VLOOKUP(B2780,Players!$A$2:$E$251,5,FALSE),"")</f>
        <v>0</v>
      </c>
      <c r="H2780" t="s">
        <v>885</v>
      </c>
    </row>
    <row r="2781" spans="1:8" x14ac:dyDescent="0.2">
      <c r="A2781" t="s">
        <v>823</v>
      </c>
      <c r="B2781" t="s">
        <v>529</v>
      </c>
      <c r="C2781" t="str">
        <f>IFERROR(VLOOKUP(B2781,Players!$A$2:$E$251,2,FALSE),"")</f>
        <v>Heinrich Klaasen</v>
      </c>
      <c r="D2781" t="str">
        <f>IFERROR(VLOOKUP(B2781,Players!$A$2:$E$251,3,FALSE),"")</f>
        <v>WK</v>
      </c>
      <c r="E2781" t="str">
        <f>IFERROR(VLOOKUP(B2781,Players!$A$2:$E$251,4,FALSE),"")</f>
        <v>SRH</v>
      </c>
      <c r="F2781">
        <f>IFERROR(VLOOKUP(B2781,Players!$A$2:$E$251,5,FALSE),"")</f>
        <v>0</v>
      </c>
      <c r="H2781" t="s">
        <v>885</v>
      </c>
    </row>
    <row r="2782" spans="1:8" x14ac:dyDescent="0.2">
      <c r="A2782" t="s">
        <v>823</v>
      </c>
      <c r="B2782" t="s">
        <v>531</v>
      </c>
      <c r="C2782" t="str">
        <f>IFERROR(VLOOKUP(B2782,Players!$A$2:$E$251,2,FALSE),"")</f>
        <v>Travis Head</v>
      </c>
      <c r="D2782" t="str">
        <f>IFERROR(VLOOKUP(B2782,Players!$A$2:$E$251,3,FALSE),"")</f>
        <v>BAT</v>
      </c>
      <c r="E2782" t="str">
        <f>IFERROR(VLOOKUP(B2782,Players!$A$2:$E$251,4,FALSE),"")</f>
        <v>SRH</v>
      </c>
      <c r="F2782">
        <f>IFERROR(VLOOKUP(B2782,Players!$A$2:$E$251,5,FALSE),"")</f>
        <v>0</v>
      </c>
      <c r="H2782" t="s">
        <v>885</v>
      </c>
    </row>
    <row r="2783" spans="1:8" x14ac:dyDescent="0.2">
      <c r="A2783" t="s">
        <v>823</v>
      </c>
      <c r="B2783" t="s">
        <v>533</v>
      </c>
      <c r="C2783" t="str">
        <f>IFERROR(VLOOKUP(B2783,Players!$A$2:$E$251,2,FALSE),"")</f>
        <v>Harshal Patel</v>
      </c>
      <c r="D2783" t="str">
        <f>IFERROR(VLOOKUP(B2783,Players!$A$2:$E$251,3,FALSE),"")</f>
        <v>AR</v>
      </c>
      <c r="E2783" t="str">
        <f>IFERROR(VLOOKUP(B2783,Players!$A$2:$E$251,4,FALSE),"")</f>
        <v>SRH</v>
      </c>
      <c r="F2783">
        <f>IFERROR(VLOOKUP(B2783,Players!$A$2:$E$251,5,FALSE),"")</f>
        <v>0</v>
      </c>
      <c r="H2783" t="s">
        <v>885</v>
      </c>
    </row>
    <row r="2784" spans="1:8" x14ac:dyDescent="0.2">
      <c r="A2784" t="s">
        <v>823</v>
      </c>
      <c r="B2784" t="s">
        <v>535</v>
      </c>
      <c r="C2784" t="str">
        <f>IFERROR(VLOOKUP(B2784,Players!$A$2:$E$251,2,FALSE),"")</f>
        <v>Kamindu Mendis</v>
      </c>
      <c r="D2784" t="str">
        <f>IFERROR(VLOOKUP(B2784,Players!$A$2:$E$251,3,FALSE),"")</f>
        <v>AR</v>
      </c>
      <c r="E2784" t="str">
        <f>IFERROR(VLOOKUP(B2784,Players!$A$2:$E$251,4,FALSE),"")</f>
        <v>SRH</v>
      </c>
      <c r="F2784">
        <f>IFERROR(VLOOKUP(B2784,Players!$A$2:$E$251,5,FALSE),"")</f>
        <v>0</v>
      </c>
      <c r="H2784" t="s">
        <v>885</v>
      </c>
    </row>
    <row r="2785" spans="1:8" x14ac:dyDescent="0.2">
      <c r="A2785" t="s">
        <v>823</v>
      </c>
      <c r="B2785" t="s">
        <v>537</v>
      </c>
      <c r="C2785" t="str">
        <f>IFERROR(VLOOKUP(B2785,Players!$A$2:$E$251,2,FALSE),"")</f>
        <v>Harsh Dubey</v>
      </c>
      <c r="D2785" t="str">
        <f>IFERROR(VLOOKUP(B2785,Players!$A$2:$E$251,3,FALSE),"")</f>
        <v>AR</v>
      </c>
      <c r="E2785" t="str">
        <f>IFERROR(VLOOKUP(B2785,Players!$A$2:$E$251,4,FALSE),"")</f>
        <v>SRH</v>
      </c>
      <c r="F2785">
        <f>IFERROR(VLOOKUP(B2785,Players!$A$2:$E$251,5,FALSE),"")</f>
        <v>0</v>
      </c>
      <c r="H2785" t="s">
        <v>885</v>
      </c>
    </row>
    <row r="2786" spans="1:8" x14ac:dyDescent="0.2">
      <c r="A2786" t="s">
        <v>823</v>
      </c>
      <c r="B2786" t="s">
        <v>539</v>
      </c>
      <c r="C2786" t="str">
        <f>IFERROR(VLOOKUP(B2786,Players!$A$2:$E$251,2,FALSE),"")</f>
        <v>Brydon Carse</v>
      </c>
      <c r="D2786" t="str">
        <f>IFERROR(VLOOKUP(B2786,Players!$A$2:$E$251,3,FALSE),"")</f>
        <v>AR</v>
      </c>
      <c r="E2786" t="str">
        <f>IFERROR(VLOOKUP(B2786,Players!$A$2:$E$251,4,FALSE),"")</f>
        <v>SRH</v>
      </c>
      <c r="F2786">
        <f>IFERROR(VLOOKUP(B2786,Players!$A$2:$E$251,5,FALSE),"")</f>
        <v>0</v>
      </c>
      <c r="H2786" t="s">
        <v>885</v>
      </c>
    </row>
    <row r="2787" spans="1:8" x14ac:dyDescent="0.2">
      <c r="A2787" t="s">
        <v>823</v>
      </c>
      <c r="B2787" t="s">
        <v>541</v>
      </c>
      <c r="C2787" t="str">
        <f>IFERROR(VLOOKUP(B2787,Players!$A$2:$E$251,2,FALSE),"")</f>
        <v>Shivang Kumar</v>
      </c>
      <c r="D2787" t="str">
        <f>IFERROR(VLOOKUP(B2787,Players!$A$2:$E$251,3,FALSE),"")</f>
        <v>AR</v>
      </c>
      <c r="E2787" t="str">
        <f>IFERROR(VLOOKUP(B2787,Players!$A$2:$E$251,4,FALSE),"")</f>
        <v>SRH</v>
      </c>
      <c r="F2787">
        <f>IFERROR(VLOOKUP(B2787,Players!$A$2:$E$251,5,FALSE),"")</f>
        <v>0</v>
      </c>
      <c r="H2787" t="s">
        <v>885</v>
      </c>
    </row>
    <row r="2788" spans="1:8" x14ac:dyDescent="0.2">
      <c r="A2788" t="s">
        <v>823</v>
      </c>
      <c r="B2788" t="s">
        <v>543</v>
      </c>
      <c r="C2788" t="str">
        <f>IFERROR(VLOOKUP(B2788,Players!$A$2:$E$251,2,FALSE),"")</f>
        <v>Krains Fuletra</v>
      </c>
      <c r="D2788" t="str">
        <f>IFERROR(VLOOKUP(B2788,Players!$A$2:$E$251,3,FALSE),"")</f>
        <v>AR</v>
      </c>
      <c r="E2788" t="str">
        <f>IFERROR(VLOOKUP(B2788,Players!$A$2:$E$251,4,FALSE),"")</f>
        <v>SRH</v>
      </c>
      <c r="F2788">
        <f>IFERROR(VLOOKUP(B2788,Players!$A$2:$E$251,5,FALSE),"")</f>
        <v>0</v>
      </c>
      <c r="H2788" t="s">
        <v>885</v>
      </c>
    </row>
    <row r="2789" spans="1:8" x14ac:dyDescent="0.2">
      <c r="A2789" t="s">
        <v>823</v>
      </c>
      <c r="B2789" t="s">
        <v>545</v>
      </c>
      <c r="C2789" t="str">
        <f>IFERROR(VLOOKUP(B2789,Players!$A$2:$E$251,2,FALSE),"")</f>
        <v>Liam Livingstone</v>
      </c>
      <c r="D2789" t="str">
        <f>IFERROR(VLOOKUP(B2789,Players!$A$2:$E$251,3,FALSE),"")</f>
        <v>AR</v>
      </c>
      <c r="E2789" t="str">
        <f>IFERROR(VLOOKUP(B2789,Players!$A$2:$E$251,4,FALSE),"")</f>
        <v>SRH</v>
      </c>
      <c r="F2789">
        <f>IFERROR(VLOOKUP(B2789,Players!$A$2:$E$251,5,FALSE),"")</f>
        <v>0</v>
      </c>
      <c r="H2789" t="s">
        <v>885</v>
      </c>
    </row>
    <row r="2790" spans="1:8" x14ac:dyDescent="0.2">
      <c r="A2790" t="s">
        <v>823</v>
      </c>
      <c r="B2790" t="s">
        <v>547</v>
      </c>
      <c r="C2790" t="str">
        <f>IFERROR(VLOOKUP(B2790,Players!$A$2:$E$251,2,FALSE),"")</f>
        <v>David Payne</v>
      </c>
      <c r="D2790" t="str">
        <f>IFERROR(VLOOKUP(B2790,Players!$A$2:$E$251,3,FALSE),"")</f>
        <v>AR</v>
      </c>
      <c r="E2790" t="str">
        <f>IFERROR(VLOOKUP(B2790,Players!$A$2:$E$251,4,FALSE),"")</f>
        <v>SRH</v>
      </c>
      <c r="F2790">
        <f>IFERROR(VLOOKUP(B2790,Players!$A$2:$E$251,5,FALSE),"")</f>
        <v>0</v>
      </c>
      <c r="H2790" t="s">
        <v>885</v>
      </c>
    </row>
    <row r="2791" spans="1:8" x14ac:dyDescent="0.2">
      <c r="A2791" t="s">
        <v>823</v>
      </c>
      <c r="B2791" t="s">
        <v>549</v>
      </c>
      <c r="C2791" t="str">
        <f>IFERROR(VLOOKUP(B2791,Players!$A$2:$E$251,2,FALSE),"")</f>
        <v>Abhishek Sharma</v>
      </c>
      <c r="D2791" t="str">
        <f>IFERROR(VLOOKUP(B2791,Players!$A$2:$E$251,3,FALSE),"")</f>
        <v>AR</v>
      </c>
      <c r="E2791" t="str">
        <f>IFERROR(VLOOKUP(B2791,Players!$A$2:$E$251,4,FALSE),"")</f>
        <v>SRH</v>
      </c>
      <c r="F2791">
        <f>IFERROR(VLOOKUP(B2791,Players!$A$2:$E$251,5,FALSE),"")</f>
        <v>0</v>
      </c>
      <c r="H2791" t="s">
        <v>885</v>
      </c>
    </row>
    <row r="2792" spans="1:8" x14ac:dyDescent="0.2">
      <c r="A2792" t="s">
        <v>823</v>
      </c>
      <c r="B2792" t="s">
        <v>551</v>
      </c>
      <c r="C2792" t="str">
        <f>IFERROR(VLOOKUP(B2792,Players!$A$2:$E$251,2,FALSE),"")</f>
        <v>Nitish Kumar Reddy</v>
      </c>
      <c r="D2792" t="str">
        <f>IFERROR(VLOOKUP(B2792,Players!$A$2:$E$251,3,FALSE),"")</f>
        <v>AR</v>
      </c>
      <c r="E2792" t="str">
        <f>IFERROR(VLOOKUP(B2792,Players!$A$2:$E$251,4,FALSE),"")</f>
        <v>SRH</v>
      </c>
      <c r="F2792">
        <f>IFERROR(VLOOKUP(B2792,Players!$A$2:$E$251,5,FALSE),"")</f>
        <v>0</v>
      </c>
      <c r="H2792" t="s">
        <v>885</v>
      </c>
    </row>
    <row r="2793" spans="1:8" x14ac:dyDescent="0.2">
      <c r="A2793" t="s">
        <v>823</v>
      </c>
      <c r="B2793" t="s">
        <v>553</v>
      </c>
      <c r="C2793" t="str">
        <f>IFERROR(VLOOKUP(B2793,Players!$A$2:$E$251,2,FALSE),"")</f>
        <v>Pat Cummins</v>
      </c>
      <c r="D2793" t="str">
        <f>IFERROR(VLOOKUP(B2793,Players!$A$2:$E$251,3,FALSE),"")</f>
        <v>BWL</v>
      </c>
      <c r="E2793" t="str">
        <f>IFERROR(VLOOKUP(B2793,Players!$A$2:$E$251,4,FALSE),"")</f>
        <v>SRH</v>
      </c>
      <c r="F2793">
        <f>IFERROR(VLOOKUP(B2793,Players!$A$2:$E$251,5,FALSE),"")</f>
        <v>0</v>
      </c>
      <c r="H2793" t="s">
        <v>885</v>
      </c>
    </row>
    <row r="2794" spans="1:8" x14ac:dyDescent="0.2">
      <c r="A2794" t="s">
        <v>823</v>
      </c>
      <c r="B2794" t="s">
        <v>555</v>
      </c>
      <c r="C2794" t="str">
        <f>IFERROR(VLOOKUP(B2794,Players!$A$2:$E$251,2,FALSE),"")</f>
        <v>Zeeshan Ansari</v>
      </c>
      <c r="D2794" t="str">
        <f>IFERROR(VLOOKUP(B2794,Players!$A$2:$E$251,3,FALSE),"")</f>
        <v>BWL</v>
      </c>
      <c r="E2794" t="str">
        <f>IFERROR(VLOOKUP(B2794,Players!$A$2:$E$251,4,FALSE),"")</f>
        <v>SRH</v>
      </c>
      <c r="F2794">
        <f>IFERROR(VLOOKUP(B2794,Players!$A$2:$E$251,5,FALSE),"")</f>
        <v>0</v>
      </c>
      <c r="H2794" t="s">
        <v>885</v>
      </c>
    </row>
    <row r="2795" spans="1:8" x14ac:dyDescent="0.2">
      <c r="A2795" t="s">
        <v>823</v>
      </c>
      <c r="B2795" t="s">
        <v>557</v>
      </c>
      <c r="C2795" t="str">
        <f>IFERROR(VLOOKUP(B2795,Players!$A$2:$E$251,2,FALSE),"")</f>
        <v>Jaydev Unadkat</v>
      </c>
      <c r="D2795" t="str">
        <f>IFERROR(VLOOKUP(B2795,Players!$A$2:$E$251,3,FALSE),"")</f>
        <v>BWL</v>
      </c>
      <c r="E2795" t="str">
        <f>IFERROR(VLOOKUP(B2795,Players!$A$2:$E$251,4,FALSE),"")</f>
        <v>SRH</v>
      </c>
      <c r="F2795">
        <f>IFERROR(VLOOKUP(B2795,Players!$A$2:$E$251,5,FALSE),"")</f>
        <v>0</v>
      </c>
      <c r="H2795" t="s">
        <v>885</v>
      </c>
    </row>
    <row r="2796" spans="1:8" x14ac:dyDescent="0.2">
      <c r="A2796" t="s">
        <v>823</v>
      </c>
      <c r="B2796" t="s">
        <v>559</v>
      </c>
      <c r="C2796" t="str">
        <f>IFERROR(VLOOKUP(B2796,Players!$A$2:$E$251,2,FALSE),"")</f>
        <v>Eshan Malinga</v>
      </c>
      <c r="D2796" t="str">
        <f>IFERROR(VLOOKUP(B2796,Players!$A$2:$E$251,3,FALSE),"")</f>
        <v>BWL</v>
      </c>
      <c r="E2796" t="str">
        <f>IFERROR(VLOOKUP(B2796,Players!$A$2:$E$251,4,FALSE),"")</f>
        <v>SRH</v>
      </c>
      <c r="F2796">
        <f>IFERROR(VLOOKUP(B2796,Players!$A$2:$E$251,5,FALSE),"")</f>
        <v>0</v>
      </c>
      <c r="H2796" t="s">
        <v>885</v>
      </c>
    </row>
    <row r="2797" spans="1:8" x14ac:dyDescent="0.2">
      <c r="A2797" t="s">
        <v>823</v>
      </c>
      <c r="B2797" t="s">
        <v>561</v>
      </c>
      <c r="C2797" t="str">
        <f>IFERROR(VLOOKUP(B2797,Players!$A$2:$E$251,2,FALSE),"")</f>
        <v>Sakib Hussain</v>
      </c>
      <c r="D2797" t="str">
        <f>IFERROR(VLOOKUP(B2797,Players!$A$2:$E$251,3,FALSE),"")</f>
        <v>BWL</v>
      </c>
      <c r="E2797" t="str">
        <f>IFERROR(VLOOKUP(B2797,Players!$A$2:$E$251,4,FALSE),"")</f>
        <v>SRH</v>
      </c>
      <c r="F2797">
        <f>IFERROR(VLOOKUP(B2797,Players!$A$2:$E$251,5,FALSE),"")</f>
        <v>0</v>
      </c>
      <c r="H2797" t="s">
        <v>885</v>
      </c>
    </row>
    <row r="2798" spans="1:8" x14ac:dyDescent="0.2">
      <c r="A2798" t="s">
        <v>823</v>
      </c>
      <c r="B2798" t="s">
        <v>563</v>
      </c>
      <c r="C2798" t="str">
        <f>IFERROR(VLOOKUP(B2798,Players!$A$2:$E$251,2,FALSE),"")</f>
        <v>Onkar Tarmale</v>
      </c>
      <c r="D2798" t="str">
        <f>IFERROR(VLOOKUP(B2798,Players!$A$2:$E$251,3,FALSE),"")</f>
        <v>BWL</v>
      </c>
      <c r="E2798" t="str">
        <f>IFERROR(VLOOKUP(B2798,Players!$A$2:$E$251,4,FALSE),"")</f>
        <v>SRH</v>
      </c>
      <c r="F2798">
        <f>IFERROR(VLOOKUP(B2798,Players!$A$2:$E$251,5,FALSE),"")</f>
        <v>0</v>
      </c>
      <c r="H2798" t="s">
        <v>885</v>
      </c>
    </row>
    <row r="2799" spans="1:8" x14ac:dyDescent="0.2">
      <c r="A2799" t="s">
        <v>823</v>
      </c>
      <c r="B2799" t="s">
        <v>565</v>
      </c>
      <c r="C2799" t="str">
        <f>IFERROR(VLOOKUP(B2799,Players!$A$2:$E$251,2,FALSE),"")</f>
        <v>Amit Kumar</v>
      </c>
      <c r="D2799" t="str">
        <f>IFERROR(VLOOKUP(B2799,Players!$A$2:$E$251,3,FALSE),"")</f>
        <v>BWL</v>
      </c>
      <c r="E2799" t="str">
        <f>IFERROR(VLOOKUP(B2799,Players!$A$2:$E$251,4,FALSE),"")</f>
        <v>SRH</v>
      </c>
      <c r="F2799">
        <f>IFERROR(VLOOKUP(B2799,Players!$A$2:$E$251,5,FALSE),"")</f>
        <v>0</v>
      </c>
      <c r="H2799" t="s">
        <v>885</v>
      </c>
    </row>
    <row r="2800" spans="1:8" x14ac:dyDescent="0.2">
      <c r="A2800" t="s">
        <v>823</v>
      </c>
      <c r="B2800" t="s">
        <v>567</v>
      </c>
      <c r="C2800" t="str">
        <f>IFERROR(VLOOKUP(B2800,Players!$A$2:$E$251,2,FALSE),"")</f>
        <v>Praful Hinge</v>
      </c>
      <c r="D2800" t="str">
        <f>IFERROR(VLOOKUP(B2800,Players!$A$2:$E$251,3,FALSE),"")</f>
        <v>BWL</v>
      </c>
      <c r="E2800" t="str">
        <f>IFERROR(VLOOKUP(B2800,Players!$A$2:$E$251,4,FALSE),"")</f>
        <v>SRH</v>
      </c>
      <c r="F2800">
        <f>IFERROR(VLOOKUP(B2800,Players!$A$2:$E$251,5,FALSE),"")</f>
        <v>0</v>
      </c>
      <c r="H2800" t="s">
        <v>885</v>
      </c>
    </row>
    <row r="2801" spans="1:8" x14ac:dyDescent="0.2">
      <c r="A2801" t="s">
        <v>823</v>
      </c>
      <c r="B2801" t="s">
        <v>569</v>
      </c>
      <c r="C2801" t="str">
        <f>IFERROR(VLOOKUP(B2801,Players!$A$2:$E$251,2,FALSE),"")</f>
        <v>Shivam Mavi</v>
      </c>
      <c r="D2801" t="str">
        <f>IFERROR(VLOOKUP(B2801,Players!$A$2:$E$251,3,FALSE),"")</f>
        <v>BWL</v>
      </c>
      <c r="E2801" t="str">
        <f>IFERROR(VLOOKUP(B2801,Players!$A$2:$E$251,4,FALSE),"")</f>
        <v>SRH</v>
      </c>
      <c r="F2801">
        <f>IFERROR(VLOOKUP(B2801,Players!$A$2:$E$251,5,FALSE),"")</f>
        <v>0</v>
      </c>
      <c r="H2801" t="s">
        <v>885</v>
      </c>
    </row>
    <row r="2802" spans="1:8" x14ac:dyDescent="0.2">
      <c r="A2802" t="s">
        <v>827</v>
      </c>
      <c r="B2802" t="s">
        <v>467</v>
      </c>
      <c r="C2802" t="str">
        <f>IFERROR(VLOOKUP(B2802,Players!$A$2:$E$251,2,FALSE),"")</f>
        <v>Rajat Patidar</v>
      </c>
      <c r="D2802" t="str">
        <f>IFERROR(VLOOKUP(B2802,Players!$A$2:$E$251,3,FALSE),"")</f>
        <v>BAT</v>
      </c>
      <c r="E2802" t="str">
        <f>IFERROR(VLOOKUP(B2802,Players!$A$2:$E$251,4,FALSE),"")</f>
        <v>RCB</v>
      </c>
      <c r="F2802">
        <f>IFERROR(VLOOKUP(B2802,Players!$A$2:$E$251,5,FALSE),"")</f>
        <v>0</v>
      </c>
      <c r="H2802" t="s">
        <v>884</v>
      </c>
    </row>
    <row r="2803" spans="1:8" x14ac:dyDescent="0.2">
      <c r="A2803" t="s">
        <v>827</v>
      </c>
      <c r="B2803" t="s">
        <v>471</v>
      </c>
      <c r="C2803" t="str">
        <f>IFERROR(VLOOKUP(B2803,Players!$A$2:$E$251,2,FALSE),"")</f>
        <v>Devdutt Padikkal</v>
      </c>
      <c r="D2803" t="str">
        <f>IFERROR(VLOOKUP(B2803,Players!$A$2:$E$251,3,FALSE),"")</f>
        <v>BAT</v>
      </c>
      <c r="E2803" t="str">
        <f>IFERROR(VLOOKUP(B2803,Players!$A$2:$E$251,4,FALSE),"")</f>
        <v>RCB</v>
      </c>
      <c r="F2803">
        <f>IFERROR(VLOOKUP(B2803,Players!$A$2:$E$251,5,FALSE),"")</f>
        <v>0</v>
      </c>
      <c r="H2803" t="s">
        <v>884</v>
      </c>
    </row>
    <row r="2804" spans="1:8" x14ac:dyDescent="0.2">
      <c r="A2804" t="s">
        <v>827</v>
      </c>
      <c r="B2804" t="s">
        <v>473</v>
      </c>
      <c r="C2804" t="str">
        <f>IFERROR(VLOOKUP(B2804,Players!$A$2:$E$251,2,FALSE),"")</f>
        <v>Virat Kohli</v>
      </c>
      <c r="D2804" t="str">
        <f>IFERROR(VLOOKUP(B2804,Players!$A$2:$E$251,3,FALSE),"")</f>
        <v>BAT</v>
      </c>
      <c r="E2804" t="str">
        <f>IFERROR(VLOOKUP(B2804,Players!$A$2:$E$251,4,FALSE),"")</f>
        <v>RCB</v>
      </c>
      <c r="F2804">
        <f>IFERROR(VLOOKUP(B2804,Players!$A$2:$E$251,5,FALSE),"")</f>
        <v>0</v>
      </c>
      <c r="H2804" t="s">
        <v>884</v>
      </c>
    </row>
    <row r="2805" spans="1:8" x14ac:dyDescent="0.2">
      <c r="A2805" t="s">
        <v>827</v>
      </c>
      <c r="B2805" t="s">
        <v>475</v>
      </c>
      <c r="C2805" t="str">
        <f>IFERROR(VLOOKUP(B2805,Players!$A$2:$E$251,2,FALSE),"")</f>
        <v>Phil Salt</v>
      </c>
      <c r="D2805" t="str">
        <f>IFERROR(VLOOKUP(B2805,Players!$A$2:$E$251,3,FALSE),"")</f>
        <v>WK</v>
      </c>
      <c r="E2805" t="str">
        <f>IFERROR(VLOOKUP(B2805,Players!$A$2:$E$251,4,FALSE),"")</f>
        <v>RCB</v>
      </c>
      <c r="F2805">
        <f>IFERROR(VLOOKUP(B2805,Players!$A$2:$E$251,5,FALSE),"")</f>
        <v>0</v>
      </c>
      <c r="H2805" t="s">
        <v>884</v>
      </c>
    </row>
    <row r="2806" spans="1:8" x14ac:dyDescent="0.2">
      <c r="A2806" t="s">
        <v>827</v>
      </c>
      <c r="B2806" t="s">
        <v>477</v>
      </c>
      <c r="C2806" t="str">
        <f>IFERROR(VLOOKUP(B2806,Players!$A$2:$E$251,2,FALSE),"")</f>
        <v>Jitesh Sharma</v>
      </c>
      <c r="D2806" t="str">
        <f>IFERROR(VLOOKUP(B2806,Players!$A$2:$E$251,3,FALSE),"")</f>
        <v>WK</v>
      </c>
      <c r="E2806" t="str">
        <f>IFERROR(VLOOKUP(B2806,Players!$A$2:$E$251,4,FALSE),"")</f>
        <v>RCB</v>
      </c>
      <c r="F2806">
        <f>IFERROR(VLOOKUP(B2806,Players!$A$2:$E$251,5,FALSE),"")</f>
        <v>0</v>
      </c>
      <c r="H2806" t="s">
        <v>884</v>
      </c>
    </row>
    <row r="2807" spans="1:8" x14ac:dyDescent="0.2">
      <c r="A2807" t="s">
        <v>827</v>
      </c>
      <c r="B2807" t="s">
        <v>479</v>
      </c>
      <c r="C2807" t="str">
        <f>IFERROR(VLOOKUP(B2807,Players!$A$2:$E$251,2,FALSE),"")</f>
        <v>Jordan Cox</v>
      </c>
      <c r="D2807" t="str">
        <f>IFERROR(VLOOKUP(B2807,Players!$A$2:$E$251,3,FALSE),"")</f>
        <v>WK</v>
      </c>
      <c r="E2807" t="str">
        <f>IFERROR(VLOOKUP(B2807,Players!$A$2:$E$251,4,FALSE),"")</f>
        <v>RCB</v>
      </c>
      <c r="F2807">
        <f>IFERROR(VLOOKUP(B2807,Players!$A$2:$E$251,5,FALSE),"")</f>
        <v>0</v>
      </c>
      <c r="H2807" t="s">
        <v>884</v>
      </c>
    </row>
    <row r="2808" spans="1:8" x14ac:dyDescent="0.2">
      <c r="A2808" t="s">
        <v>827</v>
      </c>
      <c r="B2808" t="s">
        <v>481</v>
      </c>
      <c r="C2808" t="str">
        <f>IFERROR(VLOOKUP(B2808,Players!$A$2:$E$251,2,FALSE),"")</f>
        <v>Krunal Pandya</v>
      </c>
      <c r="D2808" t="str">
        <f>IFERROR(VLOOKUP(B2808,Players!$A$2:$E$251,3,FALSE),"")</f>
        <v>AR</v>
      </c>
      <c r="E2808" t="str">
        <f>IFERROR(VLOOKUP(B2808,Players!$A$2:$E$251,4,FALSE),"")</f>
        <v>RCB</v>
      </c>
      <c r="F2808">
        <f>IFERROR(VLOOKUP(B2808,Players!$A$2:$E$251,5,FALSE),"")</f>
        <v>0</v>
      </c>
      <c r="H2808" t="s">
        <v>884</v>
      </c>
    </row>
    <row r="2809" spans="1:8" x14ac:dyDescent="0.2">
      <c r="A2809" t="s">
        <v>827</v>
      </c>
      <c r="B2809" t="s">
        <v>483</v>
      </c>
      <c r="C2809" t="str">
        <f>IFERROR(VLOOKUP(B2809,Players!$A$2:$E$251,2,FALSE),"")</f>
        <v>Swapnil Singh</v>
      </c>
      <c r="D2809" t="str">
        <f>IFERROR(VLOOKUP(B2809,Players!$A$2:$E$251,3,FALSE),"")</f>
        <v>AR</v>
      </c>
      <c r="E2809" t="str">
        <f>IFERROR(VLOOKUP(B2809,Players!$A$2:$E$251,4,FALSE),"")</f>
        <v>RCB</v>
      </c>
      <c r="F2809">
        <f>IFERROR(VLOOKUP(B2809,Players!$A$2:$E$251,5,FALSE),"")</f>
        <v>0</v>
      </c>
      <c r="H2809" t="s">
        <v>884</v>
      </c>
    </row>
    <row r="2810" spans="1:8" x14ac:dyDescent="0.2">
      <c r="A2810" t="s">
        <v>827</v>
      </c>
      <c r="B2810" t="s">
        <v>485</v>
      </c>
      <c r="C2810" t="str">
        <f>IFERROR(VLOOKUP(B2810,Players!$A$2:$E$251,2,FALSE),"")</f>
        <v>Tim David</v>
      </c>
      <c r="D2810" t="str">
        <f>IFERROR(VLOOKUP(B2810,Players!$A$2:$E$251,3,FALSE),"")</f>
        <v>AR</v>
      </c>
      <c r="E2810" t="str">
        <f>IFERROR(VLOOKUP(B2810,Players!$A$2:$E$251,4,FALSE),"")</f>
        <v>RCB</v>
      </c>
      <c r="F2810">
        <f>IFERROR(VLOOKUP(B2810,Players!$A$2:$E$251,5,FALSE),"")</f>
        <v>0</v>
      </c>
      <c r="H2810" t="s">
        <v>884</v>
      </c>
    </row>
    <row r="2811" spans="1:8" x14ac:dyDescent="0.2">
      <c r="A2811" t="s">
        <v>827</v>
      </c>
      <c r="B2811" t="s">
        <v>487</v>
      </c>
      <c r="C2811" t="str">
        <f>IFERROR(VLOOKUP(B2811,Players!$A$2:$E$251,2,FALSE),"")</f>
        <v>Romario Shepherd</v>
      </c>
      <c r="D2811" t="str">
        <f>IFERROR(VLOOKUP(B2811,Players!$A$2:$E$251,3,FALSE),"")</f>
        <v>AR</v>
      </c>
      <c r="E2811" t="str">
        <f>IFERROR(VLOOKUP(B2811,Players!$A$2:$E$251,4,FALSE),"")</f>
        <v>RCB</v>
      </c>
      <c r="F2811">
        <f>IFERROR(VLOOKUP(B2811,Players!$A$2:$E$251,5,FALSE),"")</f>
        <v>0</v>
      </c>
      <c r="H2811" t="s">
        <v>884</v>
      </c>
    </row>
    <row r="2812" spans="1:8" x14ac:dyDescent="0.2">
      <c r="A2812" t="s">
        <v>827</v>
      </c>
      <c r="B2812" t="s">
        <v>489</v>
      </c>
      <c r="C2812" t="str">
        <f>IFERROR(VLOOKUP(B2812,Players!$A$2:$E$251,2,FALSE),"")</f>
        <v>Jacob Bethell</v>
      </c>
      <c r="D2812" t="str">
        <f>IFERROR(VLOOKUP(B2812,Players!$A$2:$E$251,3,FALSE),"")</f>
        <v>AR</v>
      </c>
      <c r="E2812" t="str">
        <f>IFERROR(VLOOKUP(B2812,Players!$A$2:$E$251,4,FALSE),"")</f>
        <v>RCB</v>
      </c>
      <c r="F2812">
        <f>IFERROR(VLOOKUP(B2812,Players!$A$2:$E$251,5,FALSE),"")</f>
        <v>0</v>
      </c>
      <c r="H2812" t="s">
        <v>884</v>
      </c>
    </row>
    <row r="2813" spans="1:8" x14ac:dyDescent="0.2">
      <c r="A2813" t="s">
        <v>827</v>
      </c>
      <c r="B2813" t="s">
        <v>491</v>
      </c>
      <c r="C2813" t="str">
        <f>IFERROR(VLOOKUP(B2813,Players!$A$2:$E$251,2,FALSE),"")</f>
        <v>Venkatesh Iyer</v>
      </c>
      <c r="D2813" t="str">
        <f>IFERROR(VLOOKUP(B2813,Players!$A$2:$E$251,3,FALSE),"")</f>
        <v>AR</v>
      </c>
      <c r="E2813" t="str">
        <f>IFERROR(VLOOKUP(B2813,Players!$A$2:$E$251,4,FALSE),"")</f>
        <v>RCB</v>
      </c>
      <c r="F2813">
        <f>IFERROR(VLOOKUP(B2813,Players!$A$2:$E$251,5,FALSE),"")</f>
        <v>0</v>
      </c>
      <c r="H2813" t="s">
        <v>884</v>
      </c>
    </row>
    <row r="2814" spans="1:8" x14ac:dyDescent="0.2">
      <c r="A2814" t="s">
        <v>827</v>
      </c>
      <c r="B2814" t="s">
        <v>493</v>
      </c>
      <c r="C2814" t="str">
        <f>IFERROR(VLOOKUP(B2814,Players!$A$2:$E$251,2,FALSE),"")</f>
        <v>Satvik Deswal</v>
      </c>
      <c r="D2814" t="str">
        <f>IFERROR(VLOOKUP(B2814,Players!$A$2:$E$251,3,FALSE),"")</f>
        <v>AR</v>
      </c>
      <c r="E2814" t="str">
        <f>IFERROR(VLOOKUP(B2814,Players!$A$2:$E$251,4,FALSE),"")</f>
        <v>RCB</v>
      </c>
      <c r="F2814">
        <f>IFERROR(VLOOKUP(B2814,Players!$A$2:$E$251,5,FALSE),"")</f>
        <v>0</v>
      </c>
      <c r="H2814" t="s">
        <v>884</v>
      </c>
    </row>
    <row r="2815" spans="1:8" x14ac:dyDescent="0.2">
      <c r="A2815" t="s">
        <v>827</v>
      </c>
      <c r="B2815" t="s">
        <v>495</v>
      </c>
      <c r="C2815" t="str">
        <f>IFERROR(VLOOKUP(B2815,Players!$A$2:$E$251,2,FALSE),"")</f>
        <v>Mangesh Yadav</v>
      </c>
      <c r="D2815" t="str">
        <f>IFERROR(VLOOKUP(B2815,Players!$A$2:$E$251,3,FALSE),"")</f>
        <v>AR</v>
      </c>
      <c r="E2815" t="str">
        <f>IFERROR(VLOOKUP(B2815,Players!$A$2:$E$251,4,FALSE),"")</f>
        <v>RCB</v>
      </c>
      <c r="F2815">
        <f>IFERROR(VLOOKUP(B2815,Players!$A$2:$E$251,5,FALSE),"")</f>
        <v>0</v>
      </c>
      <c r="H2815" t="s">
        <v>884</v>
      </c>
    </row>
    <row r="2816" spans="1:8" x14ac:dyDescent="0.2">
      <c r="A2816" t="s">
        <v>827</v>
      </c>
      <c r="B2816" t="s">
        <v>497</v>
      </c>
      <c r="C2816" t="str">
        <f>IFERROR(VLOOKUP(B2816,Players!$A$2:$E$251,2,FALSE),"")</f>
        <v>Vicky Ostwal</v>
      </c>
      <c r="D2816" t="str">
        <f>IFERROR(VLOOKUP(B2816,Players!$A$2:$E$251,3,FALSE),"")</f>
        <v>AR</v>
      </c>
      <c r="E2816" t="str">
        <f>IFERROR(VLOOKUP(B2816,Players!$A$2:$E$251,4,FALSE),"")</f>
        <v>RCB</v>
      </c>
      <c r="F2816">
        <f>IFERROR(VLOOKUP(B2816,Players!$A$2:$E$251,5,FALSE),"")</f>
        <v>0</v>
      </c>
      <c r="H2816" t="s">
        <v>884</v>
      </c>
    </row>
    <row r="2817" spans="1:8" x14ac:dyDescent="0.2">
      <c r="A2817" t="s">
        <v>827</v>
      </c>
      <c r="B2817" t="s">
        <v>499</v>
      </c>
      <c r="C2817" t="str">
        <f>IFERROR(VLOOKUP(B2817,Players!$A$2:$E$251,2,FALSE),"")</f>
        <v>Vihaan Malhotra</v>
      </c>
      <c r="D2817" t="str">
        <f>IFERROR(VLOOKUP(B2817,Players!$A$2:$E$251,3,FALSE),"")</f>
        <v>AR</v>
      </c>
      <c r="E2817" t="str">
        <f>IFERROR(VLOOKUP(B2817,Players!$A$2:$E$251,4,FALSE),"")</f>
        <v>RCB</v>
      </c>
      <c r="F2817">
        <f>IFERROR(VLOOKUP(B2817,Players!$A$2:$E$251,5,FALSE),"")</f>
        <v>0</v>
      </c>
      <c r="H2817" t="s">
        <v>884</v>
      </c>
    </row>
    <row r="2818" spans="1:8" x14ac:dyDescent="0.2">
      <c r="A2818" t="s">
        <v>827</v>
      </c>
      <c r="B2818" t="s">
        <v>501</v>
      </c>
      <c r="C2818" t="str">
        <f>IFERROR(VLOOKUP(B2818,Players!$A$2:$E$251,2,FALSE),"")</f>
        <v>Kanishk Chouhan</v>
      </c>
      <c r="D2818" t="str">
        <f>IFERROR(VLOOKUP(B2818,Players!$A$2:$E$251,3,FALSE),"")</f>
        <v>AR</v>
      </c>
      <c r="E2818" t="str">
        <f>IFERROR(VLOOKUP(B2818,Players!$A$2:$E$251,4,FALSE),"")</f>
        <v>RCB</v>
      </c>
      <c r="F2818">
        <f>IFERROR(VLOOKUP(B2818,Players!$A$2:$E$251,5,FALSE),"")</f>
        <v>0</v>
      </c>
      <c r="H2818" t="s">
        <v>884</v>
      </c>
    </row>
    <row r="2819" spans="1:8" x14ac:dyDescent="0.2">
      <c r="A2819" t="s">
        <v>827</v>
      </c>
      <c r="B2819" t="s">
        <v>503</v>
      </c>
      <c r="C2819" t="str">
        <f>IFERROR(VLOOKUP(B2819,Players!$A$2:$E$251,2,FALSE),"")</f>
        <v>Josh Hazlewood</v>
      </c>
      <c r="D2819" t="str">
        <f>IFERROR(VLOOKUP(B2819,Players!$A$2:$E$251,3,FALSE),"")</f>
        <v>BWL</v>
      </c>
      <c r="E2819" t="str">
        <f>IFERROR(VLOOKUP(B2819,Players!$A$2:$E$251,4,FALSE),"")</f>
        <v>RCB</v>
      </c>
      <c r="F2819">
        <f>IFERROR(VLOOKUP(B2819,Players!$A$2:$E$251,5,FALSE),"")</f>
        <v>0</v>
      </c>
      <c r="H2819" t="s">
        <v>884</v>
      </c>
    </row>
    <row r="2820" spans="1:8" x14ac:dyDescent="0.2">
      <c r="A2820" t="s">
        <v>827</v>
      </c>
      <c r="B2820" t="s">
        <v>505</v>
      </c>
      <c r="C2820" t="str">
        <f>IFERROR(VLOOKUP(B2820,Players!$A$2:$E$251,2,FALSE),"")</f>
        <v>Rasikh Dar</v>
      </c>
      <c r="D2820" t="str">
        <f>IFERROR(VLOOKUP(B2820,Players!$A$2:$E$251,3,FALSE),"")</f>
        <v>BWL</v>
      </c>
      <c r="E2820" t="str">
        <f>IFERROR(VLOOKUP(B2820,Players!$A$2:$E$251,4,FALSE),"")</f>
        <v>RCB</v>
      </c>
      <c r="F2820">
        <f>IFERROR(VLOOKUP(B2820,Players!$A$2:$E$251,5,FALSE),"")</f>
        <v>0</v>
      </c>
      <c r="H2820" t="s">
        <v>884</v>
      </c>
    </row>
    <row r="2821" spans="1:8" x14ac:dyDescent="0.2">
      <c r="A2821" t="s">
        <v>827</v>
      </c>
      <c r="B2821" t="s">
        <v>507</v>
      </c>
      <c r="C2821" t="str">
        <f>IFERROR(VLOOKUP(B2821,Players!$A$2:$E$251,2,FALSE),"")</f>
        <v>Suyash Sharma</v>
      </c>
      <c r="D2821" t="str">
        <f>IFERROR(VLOOKUP(B2821,Players!$A$2:$E$251,3,FALSE),"")</f>
        <v>BWL</v>
      </c>
      <c r="E2821" t="str">
        <f>IFERROR(VLOOKUP(B2821,Players!$A$2:$E$251,4,FALSE),"")</f>
        <v>RCB</v>
      </c>
      <c r="F2821">
        <f>IFERROR(VLOOKUP(B2821,Players!$A$2:$E$251,5,FALSE),"")</f>
        <v>0</v>
      </c>
      <c r="H2821" t="s">
        <v>884</v>
      </c>
    </row>
    <row r="2822" spans="1:8" x14ac:dyDescent="0.2">
      <c r="A2822" t="s">
        <v>827</v>
      </c>
      <c r="B2822" t="s">
        <v>509</v>
      </c>
      <c r="C2822" t="str">
        <f>IFERROR(VLOOKUP(B2822,Players!$A$2:$E$251,2,FALSE),"")</f>
        <v>Bhuvneshwar Kumar</v>
      </c>
      <c r="D2822" t="str">
        <f>IFERROR(VLOOKUP(B2822,Players!$A$2:$E$251,3,FALSE),"")</f>
        <v>BWL</v>
      </c>
      <c r="E2822" t="str">
        <f>IFERROR(VLOOKUP(B2822,Players!$A$2:$E$251,4,FALSE),"")</f>
        <v>RCB</v>
      </c>
      <c r="F2822">
        <f>IFERROR(VLOOKUP(B2822,Players!$A$2:$E$251,5,FALSE),"")</f>
        <v>0</v>
      </c>
      <c r="H2822" t="s">
        <v>884</v>
      </c>
    </row>
    <row r="2823" spans="1:8" x14ac:dyDescent="0.2">
      <c r="A2823" t="s">
        <v>827</v>
      </c>
      <c r="B2823" t="s">
        <v>511</v>
      </c>
      <c r="C2823" t="str">
        <f>IFERROR(VLOOKUP(B2823,Players!$A$2:$E$251,2,FALSE),"")</f>
        <v>Nuwan Thushara</v>
      </c>
      <c r="D2823" t="str">
        <f>IFERROR(VLOOKUP(B2823,Players!$A$2:$E$251,3,FALSE),"")</f>
        <v>BWL</v>
      </c>
      <c r="E2823" t="str">
        <f>IFERROR(VLOOKUP(B2823,Players!$A$2:$E$251,4,FALSE),"")</f>
        <v>RCB</v>
      </c>
      <c r="F2823">
        <f>IFERROR(VLOOKUP(B2823,Players!$A$2:$E$251,5,FALSE),"")</f>
        <v>0</v>
      </c>
      <c r="H2823" t="s">
        <v>884</v>
      </c>
    </row>
    <row r="2824" spans="1:8" x14ac:dyDescent="0.2">
      <c r="A2824" t="s">
        <v>827</v>
      </c>
      <c r="B2824" t="s">
        <v>513</v>
      </c>
      <c r="C2824" t="str">
        <f>IFERROR(VLOOKUP(B2824,Players!$A$2:$E$251,2,FALSE),"")</f>
        <v>Abhinandan Singh</v>
      </c>
      <c r="D2824" t="str">
        <f>IFERROR(VLOOKUP(B2824,Players!$A$2:$E$251,3,FALSE),"")</f>
        <v>BWL</v>
      </c>
      <c r="E2824" t="str">
        <f>IFERROR(VLOOKUP(B2824,Players!$A$2:$E$251,4,FALSE),"")</f>
        <v>RCB</v>
      </c>
      <c r="F2824">
        <f>IFERROR(VLOOKUP(B2824,Players!$A$2:$E$251,5,FALSE),"")</f>
        <v>0</v>
      </c>
      <c r="H2824" t="s">
        <v>884</v>
      </c>
    </row>
    <row r="2825" spans="1:8" x14ac:dyDescent="0.2">
      <c r="A2825" t="s">
        <v>827</v>
      </c>
      <c r="B2825" t="s">
        <v>515</v>
      </c>
      <c r="C2825" t="str">
        <f>IFERROR(VLOOKUP(B2825,Players!$A$2:$E$251,2,FALSE),"")</f>
        <v>Jacob Duffy</v>
      </c>
      <c r="D2825" t="str">
        <f>IFERROR(VLOOKUP(B2825,Players!$A$2:$E$251,3,FALSE),"")</f>
        <v>BWL</v>
      </c>
      <c r="E2825" t="str">
        <f>IFERROR(VLOOKUP(B2825,Players!$A$2:$E$251,4,FALSE),"")</f>
        <v>RCB</v>
      </c>
      <c r="F2825">
        <f>IFERROR(VLOOKUP(B2825,Players!$A$2:$E$251,5,FALSE),"")</f>
        <v>0</v>
      </c>
      <c r="H2825" t="s">
        <v>884</v>
      </c>
    </row>
    <row r="2826" spans="1:8" x14ac:dyDescent="0.2">
      <c r="A2826" t="s">
        <v>827</v>
      </c>
      <c r="B2826" t="s">
        <v>517</v>
      </c>
      <c r="C2826" t="str">
        <f>IFERROR(VLOOKUP(B2826,Players!$A$2:$E$251,2,FALSE),"")</f>
        <v>Yash Dayal</v>
      </c>
      <c r="D2826" t="str">
        <f>IFERROR(VLOOKUP(B2826,Players!$A$2:$E$251,3,FALSE),"")</f>
        <v>BWL</v>
      </c>
      <c r="E2826" t="str">
        <f>IFERROR(VLOOKUP(B2826,Players!$A$2:$E$251,4,FALSE),"")</f>
        <v>RCB</v>
      </c>
      <c r="F2826">
        <f>IFERROR(VLOOKUP(B2826,Players!$A$2:$E$251,5,FALSE),"")</f>
        <v>0</v>
      </c>
      <c r="H2826" t="s">
        <v>884</v>
      </c>
    </row>
    <row r="2827" spans="1:8" x14ac:dyDescent="0.2">
      <c r="A2827" t="s">
        <v>827</v>
      </c>
      <c r="B2827" t="s">
        <v>207</v>
      </c>
      <c r="C2827" t="str">
        <f>IFERROR(VLOOKUP(B2827,Players!$A$2:$E$251,2,FALSE),"")</f>
        <v>Ajinkya Rahane</v>
      </c>
      <c r="D2827" t="str">
        <f>IFERROR(VLOOKUP(B2827,Players!$A$2:$E$251,3,FALSE),"")</f>
        <v>BAT</v>
      </c>
      <c r="E2827" t="str">
        <f>IFERROR(VLOOKUP(B2827,Players!$A$2:$E$251,4,FALSE),"")</f>
        <v>KKR</v>
      </c>
      <c r="F2827">
        <f>IFERROR(VLOOKUP(B2827,Players!$A$2:$E$251,5,FALSE),"")</f>
        <v>0</v>
      </c>
      <c r="H2827" t="s">
        <v>887</v>
      </c>
    </row>
    <row r="2828" spans="1:8" x14ac:dyDescent="0.2">
      <c r="A2828" t="s">
        <v>827</v>
      </c>
      <c r="B2828" t="s">
        <v>211</v>
      </c>
      <c r="C2828" t="str">
        <f>IFERROR(VLOOKUP(B2828,Players!$A$2:$E$251,2,FALSE),"")</f>
        <v>Rinku Singh</v>
      </c>
      <c r="D2828" t="str">
        <f>IFERROR(VLOOKUP(B2828,Players!$A$2:$E$251,3,FALSE),"")</f>
        <v>BAT</v>
      </c>
      <c r="E2828" t="str">
        <f>IFERROR(VLOOKUP(B2828,Players!$A$2:$E$251,4,FALSE),"")</f>
        <v>KKR</v>
      </c>
      <c r="F2828">
        <f>IFERROR(VLOOKUP(B2828,Players!$A$2:$E$251,5,FALSE),"")</f>
        <v>0</v>
      </c>
      <c r="H2828" t="s">
        <v>887</v>
      </c>
    </row>
    <row r="2829" spans="1:8" x14ac:dyDescent="0.2">
      <c r="A2829" t="s">
        <v>827</v>
      </c>
      <c r="B2829" t="s">
        <v>213</v>
      </c>
      <c r="C2829" t="str">
        <f>IFERROR(VLOOKUP(B2829,Players!$A$2:$E$251,2,FALSE),"")</f>
        <v>Angkrish Raghuvanshi</v>
      </c>
      <c r="D2829" t="str">
        <f>IFERROR(VLOOKUP(B2829,Players!$A$2:$E$251,3,FALSE),"")</f>
        <v>BAT</v>
      </c>
      <c r="E2829" t="str">
        <f>IFERROR(VLOOKUP(B2829,Players!$A$2:$E$251,4,FALSE),"")</f>
        <v>KKR</v>
      </c>
      <c r="F2829">
        <f>IFERROR(VLOOKUP(B2829,Players!$A$2:$E$251,5,FALSE),"")</f>
        <v>0</v>
      </c>
      <c r="H2829" t="s">
        <v>887</v>
      </c>
    </row>
    <row r="2830" spans="1:8" x14ac:dyDescent="0.2">
      <c r="A2830" t="s">
        <v>827</v>
      </c>
      <c r="B2830" t="s">
        <v>215</v>
      </c>
      <c r="C2830" t="str">
        <f>IFERROR(VLOOKUP(B2830,Players!$A$2:$E$251,2,FALSE),"")</f>
        <v>Manish Pandey</v>
      </c>
      <c r="D2830" t="str">
        <f>IFERROR(VLOOKUP(B2830,Players!$A$2:$E$251,3,FALSE),"")</f>
        <v>BAT</v>
      </c>
      <c r="E2830" t="str">
        <f>IFERROR(VLOOKUP(B2830,Players!$A$2:$E$251,4,FALSE),"")</f>
        <v>KKR</v>
      </c>
      <c r="F2830">
        <f>IFERROR(VLOOKUP(B2830,Players!$A$2:$E$251,5,FALSE),"")</f>
        <v>0</v>
      </c>
      <c r="H2830" t="s">
        <v>887</v>
      </c>
    </row>
    <row r="2831" spans="1:8" x14ac:dyDescent="0.2">
      <c r="A2831" t="s">
        <v>827</v>
      </c>
      <c r="B2831" t="s">
        <v>217</v>
      </c>
      <c r="C2831" t="str">
        <f>IFERROR(VLOOKUP(B2831,Players!$A$2:$E$251,2,FALSE),"")</f>
        <v>Finn Allen</v>
      </c>
      <c r="D2831" t="str">
        <f>IFERROR(VLOOKUP(B2831,Players!$A$2:$E$251,3,FALSE),"")</f>
        <v>WK</v>
      </c>
      <c r="E2831" t="str">
        <f>IFERROR(VLOOKUP(B2831,Players!$A$2:$E$251,4,FALSE),"")</f>
        <v>KKR</v>
      </c>
      <c r="F2831">
        <f>IFERROR(VLOOKUP(B2831,Players!$A$2:$E$251,5,FALSE),"")</f>
        <v>0</v>
      </c>
      <c r="H2831" t="s">
        <v>887</v>
      </c>
    </row>
    <row r="2832" spans="1:8" x14ac:dyDescent="0.2">
      <c r="A2832" t="s">
        <v>827</v>
      </c>
      <c r="B2832" t="s">
        <v>219</v>
      </c>
      <c r="C2832" t="str">
        <f>IFERROR(VLOOKUP(B2832,Players!$A$2:$E$251,2,FALSE),"")</f>
        <v>Tejasvi Singh</v>
      </c>
      <c r="D2832" t="str">
        <f>IFERROR(VLOOKUP(B2832,Players!$A$2:$E$251,3,FALSE),"")</f>
        <v>WK</v>
      </c>
      <c r="E2832" t="str">
        <f>IFERROR(VLOOKUP(B2832,Players!$A$2:$E$251,4,FALSE),"")</f>
        <v>KKR</v>
      </c>
      <c r="F2832">
        <f>IFERROR(VLOOKUP(B2832,Players!$A$2:$E$251,5,FALSE),"")</f>
        <v>0</v>
      </c>
      <c r="H2832" t="s">
        <v>887</v>
      </c>
    </row>
    <row r="2833" spans="1:8" x14ac:dyDescent="0.2">
      <c r="A2833" t="s">
        <v>827</v>
      </c>
      <c r="B2833" t="s">
        <v>221</v>
      </c>
      <c r="C2833" t="str">
        <f>IFERROR(VLOOKUP(B2833,Players!$A$2:$E$251,2,FALSE),"")</f>
        <v>Rahul Tripathi</v>
      </c>
      <c r="D2833" t="str">
        <f>IFERROR(VLOOKUP(B2833,Players!$A$2:$E$251,3,FALSE),"")</f>
        <v>BAT</v>
      </c>
      <c r="E2833" t="str">
        <f>IFERROR(VLOOKUP(B2833,Players!$A$2:$E$251,4,FALSE),"")</f>
        <v>KKR</v>
      </c>
      <c r="F2833">
        <f>IFERROR(VLOOKUP(B2833,Players!$A$2:$E$251,5,FALSE),"")</f>
        <v>0</v>
      </c>
      <c r="H2833" t="s">
        <v>887</v>
      </c>
    </row>
    <row r="2834" spans="1:8" x14ac:dyDescent="0.2">
      <c r="A2834" t="s">
        <v>827</v>
      </c>
      <c r="B2834" t="s">
        <v>223</v>
      </c>
      <c r="C2834" t="str">
        <f>IFERROR(VLOOKUP(B2834,Players!$A$2:$E$251,2,FALSE),"")</f>
        <v>Tim Seifert</v>
      </c>
      <c r="D2834" t="str">
        <f>IFERROR(VLOOKUP(B2834,Players!$A$2:$E$251,3,FALSE),"")</f>
        <v>WK</v>
      </c>
      <c r="E2834" t="str">
        <f>IFERROR(VLOOKUP(B2834,Players!$A$2:$E$251,4,FALSE),"")</f>
        <v>KKR</v>
      </c>
      <c r="F2834">
        <f>IFERROR(VLOOKUP(B2834,Players!$A$2:$E$251,5,FALSE),"")</f>
        <v>0</v>
      </c>
      <c r="H2834" t="s">
        <v>887</v>
      </c>
    </row>
    <row r="2835" spans="1:8" x14ac:dyDescent="0.2">
      <c r="A2835" t="s">
        <v>827</v>
      </c>
      <c r="B2835" t="s">
        <v>225</v>
      </c>
      <c r="C2835" t="str">
        <f>IFERROR(VLOOKUP(B2835,Players!$A$2:$E$251,2,FALSE),"")</f>
        <v>Rovman Powell</v>
      </c>
      <c r="D2835" t="str">
        <f>IFERROR(VLOOKUP(B2835,Players!$A$2:$E$251,3,FALSE),"")</f>
        <v>BAT</v>
      </c>
      <c r="E2835" t="str">
        <f>IFERROR(VLOOKUP(B2835,Players!$A$2:$E$251,4,FALSE),"")</f>
        <v>KKR</v>
      </c>
      <c r="F2835">
        <f>IFERROR(VLOOKUP(B2835,Players!$A$2:$E$251,5,FALSE),"")</f>
        <v>0</v>
      </c>
      <c r="H2835" t="s">
        <v>887</v>
      </c>
    </row>
    <row r="2836" spans="1:8" x14ac:dyDescent="0.2">
      <c r="A2836" t="s">
        <v>827</v>
      </c>
      <c r="B2836" t="s">
        <v>227</v>
      </c>
      <c r="C2836" t="str">
        <f>IFERROR(VLOOKUP(B2836,Players!$A$2:$E$251,2,FALSE),"")</f>
        <v>Anukul Roy</v>
      </c>
      <c r="D2836" t="str">
        <f>IFERROR(VLOOKUP(B2836,Players!$A$2:$E$251,3,FALSE),"")</f>
        <v>AR</v>
      </c>
      <c r="E2836" t="str">
        <f>IFERROR(VLOOKUP(B2836,Players!$A$2:$E$251,4,FALSE),"")</f>
        <v>KKR</v>
      </c>
      <c r="F2836">
        <f>IFERROR(VLOOKUP(B2836,Players!$A$2:$E$251,5,FALSE),"")</f>
        <v>0</v>
      </c>
      <c r="H2836" t="s">
        <v>887</v>
      </c>
    </row>
    <row r="2837" spans="1:8" x14ac:dyDescent="0.2">
      <c r="A2837" t="s">
        <v>827</v>
      </c>
      <c r="B2837" t="s">
        <v>229</v>
      </c>
      <c r="C2837" t="str">
        <f>IFERROR(VLOOKUP(B2837,Players!$A$2:$E$251,2,FALSE),"")</f>
        <v>Cameron Green</v>
      </c>
      <c r="D2837" t="str">
        <f>IFERROR(VLOOKUP(B2837,Players!$A$2:$E$251,3,FALSE),"")</f>
        <v>AR</v>
      </c>
      <c r="E2837" t="str">
        <f>IFERROR(VLOOKUP(B2837,Players!$A$2:$E$251,4,FALSE),"")</f>
        <v>KKR</v>
      </c>
      <c r="F2837">
        <f>IFERROR(VLOOKUP(B2837,Players!$A$2:$E$251,5,FALSE),"")</f>
        <v>0</v>
      </c>
      <c r="H2837" t="s">
        <v>887</v>
      </c>
    </row>
    <row r="2838" spans="1:8" x14ac:dyDescent="0.2">
      <c r="A2838" t="s">
        <v>827</v>
      </c>
      <c r="B2838" t="s">
        <v>231</v>
      </c>
      <c r="C2838" t="str">
        <f>IFERROR(VLOOKUP(B2838,Players!$A$2:$E$251,2,FALSE),"")</f>
        <v>Sarthak Ranjan</v>
      </c>
      <c r="D2838" t="str">
        <f>IFERROR(VLOOKUP(B2838,Players!$A$2:$E$251,3,FALSE),"")</f>
        <v>AR</v>
      </c>
      <c r="E2838" t="str">
        <f>IFERROR(VLOOKUP(B2838,Players!$A$2:$E$251,4,FALSE),"")</f>
        <v>KKR</v>
      </c>
      <c r="F2838">
        <f>IFERROR(VLOOKUP(B2838,Players!$A$2:$E$251,5,FALSE),"")</f>
        <v>0</v>
      </c>
      <c r="H2838" t="s">
        <v>887</v>
      </c>
    </row>
    <row r="2839" spans="1:8" x14ac:dyDescent="0.2">
      <c r="A2839" t="s">
        <v>827</v>
      </c>
      <c r="B2839" t="s">
        <v>233</v>
      </c>
      <c r="C2839" t="str">
        <f>IFERROR(VLOOKUP(B2839,Players!$A$2:$E$251,2,FALSE),"")</f>
        <v>Daksh Kamra</v>
      </c>
      <c r="D2839" t="str">
        <f>IFERROR(VLOOKUP(B2839,Players!$A$2:$E$251,3,FALSE),"")</f>
        <v>AR</v>
      </c>
      <c r="E2839" t="str">
        <f>IFERROR(VLOOKUP(B2839,Players!$A$2:$E$251,4,FALSE),"")</f>
        <v>KKR</v>
      </c>
      <c r="F2839">
        <f>IFERROR(VLOOKUP(B2839,Players!$A$2:$E$251,5,FALSE),"")</f>
        <v>0</v>
      </c>
      <c r="H2839" t="s">
        <v>887</v>
      </c>
    </row>
    <row r="2840" spans="1:8" x14ac:dyDescent="0.2">
      <c r="A2840" t="s">
        <v>827</v>
      </c>
      <c r="B2840" t="s">
        <v>235</v>
      </c>
      <c r="C2840" t="str">
        <f>IFERROR(VLOOKUP(B2840,Players!$A$2:$E$251,2,FALSE),"")</f>
        <v>Rachin Ravindra</v>
      </c>
      <c r="D2840" t="str">
        <f>IFERROR(VLOOKUP(B2840,Players!$A$2:$E$251,3,FALSE),"")</f>
        <v>AR</v>
      </c>
      <c r="E2840" t="str">
        <f>IFERROR(VLOOKUP(B2840,Players!$A$2:$E$251,4,FALSE),"")</f>
        <v>KKR</v>
      </c>
      <c r="F2840">
        <f>IFERROR(VLOOKUP(B2840,Players!$A$2:$E$251,5,FALSE),"")</f>
        <v>0</v>
      </c>
      <c r="H2840" t="s">
        <v>887</v>
      </c>
    </row>
    <row r="2841" spans="1:8" x14ac:dyDescent="0.2">
      <c r="A2841" t="s">
        <v>827</v>
      </c>
      <c r="B2841" t="s">
        <v>237</v>
      </c>
      <c r="C2841" t="str">
        <f>IFERROR(VLOOKUP(B2841,Players!$A$2:$E$251,2,FALSE),"")</f>
        <v>Ramandeep Singh</v>
      </c>
      <c r="D2841" t="str">
        <f>IFERROR(VLOOKUP(B2841,Players!$A$2:$E$251,3,FALSE),"")</f>
        <v>AR</v>
      </c>
      <c r="E2841" t="str">
        <f>IFERROR(VLOOKUP(B2841,Players!$A$2:$E$251,4,FALSE),"")</f>
        <v>KKR</v>
      </c>
      <c r="F2841">
        <f>IFERROR(VLOOKUP(B2841,Players!$A$2:$E$251,5,FALSE),"")</f>
        <v>0</v>
      </c>
      <c r="H2841" t="s">
        <v>887</v>
      </c>
    </row>
    <row r="2842" spans="1:8" x14ac:dyDescent="0.2">
      <c r="A2842" t="s">
        <v>827</v>
      </c>
      <c r="B2842" t="s">
        <v>239</v>
      </c>
      <c r="C2842" t="str">
        <f>IFERROR(VLOOKUP(B2842,Players!$A$2:$E$251,2,FALSE),"")</f>
        <v>Sunil Narine</v>
      </c>
      <c r="D2842" t="str">
        <f>IFERROR(VLOOKUP(B2842,Players!$A$2:$E$251,3,FALSE),"")</f>
        <v>AR</v>
      </c>
      <c r="E2842" t="str">
        <f>IFERROR(VLOOKUP(B2842,Players!$A$2:$E$251,4,FALSE),"")</f>
        <v>KKR</v>
      </c>
      <c r="F2842">
        <f>IFERROR(VLOOKUP(B2842,Players!$A$2:$E$251,5,FALSE),"")</f>
        <v>0</v>
      </c>
      <c r="H2842" t="s">
        <v>887</v>
      </c>
    </row>
    <row r="2843" spans="1:8" x14ac:dyDescent="0.2">
      <c r="A2843" t="s">
        <v>827</v>
      </c>
      <c r="B2843" t="s">
        <v>241</v>
      </c>
      <c r="C2843" t="str">
        <f>IFERROR(VLOOKUP(B2843,Players!$A$2:$E$251,2,FALSE),"")</f>
        <v>Blessing Muzarabani</v>
      </c>
      <c r="D2843" t="str">
        <f>IFERROR(VLOOKUP(B2843,Players!$A$2:$E$251,3,FALSE),"")</f>
        <v>BWL</v>
      </c>
      <c r="E2843" t="str">
        <f>IFERROR(VLOOKUP(B2843,Players!$A$2:$E$251,4,FALSE),"")</f>
        <v>KKR</v>
      </c>
      <c r="F2843">
        <f>IFERROR(VLOOKUP(B2843,Players!$A$2:$E$251,5,FALSE),"")</f>
        <v>0</v>
      </c>
      <c r="H2843" t="s">
        <v>887</v>
      </c>
    </row>
    <row r="2844" spans="1:8" x14ac:dyDescent="0.2">
      <c r="A2844" t="s">
        <v>827</v>
      </c>
      <c r="B2844" t="s">
        <v>243</v>
      </c>
      <c r="C2844" t="str">
        <f>IFERROR(VLOOKUP(B2844,Players!$A$2:$E$251,2,FALSE),"")</f>
        <v>Vaibhav Arora</v>
      </c>
      <c r="D2844" t="str">
        <f>IFERROR(VLOOKUP(B2844,Players!$A$2:$E$251,3,FALSE),"")</f>
        <v>BWL</v>
      </c>
      <c r="E2844" t="str">
        <f>IFERROR(VLOOKUP(B2844,Players!$A$2:$E$251,4,FALSE),"")</f>
        <v>KKR</v>
      </c>
      <c r="F2844">
        <f>IFERROR(VLOOKUP(B2844,Players!$A$2:$E$251,5,FALSE),"")</f>
        <v>0</v>
      </c>
      <c r="H2844" t="s">
        <v>887</v>
      </c>
    </row>
    <row r="2845" spans="1:8" x14ac:dyDescent="0.2">
      <c r="A2845" t="s">
        <v>827</v>
      </c>
      <c r="B2845" t="s">
        <v>245</v>
      </c>
      <c r="C2845" t="str">
        <f>IFERROR(VLOOKUP(B2845,Players!$A$2:$E$251,2,FALSE),"")</f>
        <v>Matheesha Pathirana</v>
      </c>
      <c r="D2845" t="str">
        <f>IFERROR(VLOOKUP(B2845,Players!$A$2:$E$251,3,FALSE),"")</f>
        <v>BWL</v>
      </c>
      <c r="E2845" t="str">
        <f>IFERROR(VLOOKUP(B2845,Players!$A$2:$E$251,4,FALSE),"")</f>
        <v>KKR</v>
      </c>
      <c r="F2845">
        <f>IFERROR(VLOOKUP(B2845,Players!$A$2:$E$251,5,FALSE),"")</f>
        <v>0</v>
      </c>
      <c r="H2845" t="s">
        <v>887</v>
      </c>
    </row>
    <row r="2846" spans="1:8" x14ac:dyDescent="0.2">
      <c r="A2846" t="s">
        <v>827</v>
      </c>
      <c r="B2846" t="s">
        <v>247</v>
      </c>
      <c r="C2846" t="str">
        <f>IFERROR(VLOOKUP(B2846,Players!$A$2:$E$251,2,FALSE),"")</f>
        <v>Kartik Tyagi</v>
      </c>
      <c r="D2846" t="str">
        <f>IFERROR(VLOOKUP(B2846,Players!$A$2:$E$251,3,FALSE),"")</f>
        <v>BWL</v>
      </c>
      <c r="E2846" t="str">
        <f>IFERROR(VLOOKUP(B2846,Players!$A$2:$E$251,4,FALSE),"")</f>
        <v>KKR</v>
      </c>
      <c r="F2846">
        <f>IFERROR(VLOOKUP(B2846,Players!$A$2:$E$251,5,FALSE),"")</f>
        <v>0</v>
      </c>
      <c r="H2846" t="s">
        <v>887</v>
      </c>
    </row>
    <row r="2847" spans="1:8" x14ac:dyDescent="0.2">
      <c r="A2847" t="s">
        <v>827</v>
      </c>
      <c r="B2847" t="s">
        <v>249</v>
      </c>
      <c r="C2847" t="str">
        <f>IFERROR(VLOOKUP(B2847,Players!$A$2:$E$251,2,FALSE),"")</f>
        <v>Prashant Solanki</v>
      </c>
      <c r="D2847" t="str">
        <f>IFERROR(VLOOKUP(B2847,Players!$A$2:$E$251,3,FALSE),"")</f>
        <v>BWL</v>
      </c>
      <c r="E2847" t="str">
        <f>IFERROR(VLOOKUP(B2847,Players!$A$2:$E$251,4,FALSE),"")</f>
        <v>KKR</v>
      </c>
      <c r="F2847">
        <f>IFERROR(VLOOKUP(B2847,Players!$A$2:$E$251,5,FALSE),"")</f>
        <v>0</v>
      </c>
      <c r="H2847" t="s">
        <v>887</v>
      </c>
    </row>
    <row r="2848" spans="1:8" x14ac:dyDescent="0.2">
      <c r="A2848" t="s">
        <v>827</v>
      </c>
      <c r="B2848" t="s">
        <v>251</v>
      </c>
      <c r="C2848" t="str">
        <f>IFERROR(VLOOKUP(B2848,Players!$A$2:$E$251,2,FALSE),"")</f>
        <v>Saurabh Dubey</v>
      </c>
      <c r="D2848" t="str">
        <f>IFERROR(VLOOKUP(B2848,Players!$A$2:$E$251,3,FALSE),"")</f>
        <v>BWL</v>
      </c>
      <c r="E2848" t="str">
        <f>IFERROR(VLOOKUP(B2848,Players!$A$2:$E$251,4,FALSE),"")</f>
        <v>KKR</v>
      </c>
      <c r="F2848">
        <f>IFERROR(VLOOKUP(B2848,Players!$A$2:$E$251,5,FALSE),"")</f>
        <v>0</v>
      </c>
      <c r="H2848" t="s">
        <v>887</v>
      </c>
    </row>
    <row r="2849" spans="1:8" x14ac:dyDescent="0.2">
      <c r="A2849" t="s">
        <v>827</v>
      </c>
      <c r="B2849" t="s">
        <v>253</v>
      </c>
      <c r="C2849" t="str">
        <f>IFERROR(VLOOKUP(B2849,Players!$A$2:$E$251,2,FALSE),"")</f>
        <v>Navdeep Saini</v>
      </c>
      <c r="D2849" t="str">
        <f>IFERROR(VLOOKUP(B2849,Players!$A$2:$E$251,3,FALSE),"")</f>
        <v>BWL</v>
      </c>
      <c r="E2849" t="str">
        <f>IFERROR(VLOOKUP(B2849,Players!$A$2:$E$251,4,FALSE),"")</f>
        <v>KKR</v>
      </c>
      <c r="F2849">
        <f>IFERROR(VLOOKUP(B2849,Players!$A$2:$E$251,5,FALSE),"")</f>
        <v>0</v>
      </c>
      <c r="H2849" t="s">
        <v>887</v>
      </c>
    </row>
    <row r="2850" spans="1:8" x14ac:dyDescent="0.2">
      <c r="A2850" t="s">
        <v>827</v>
      </c>
      <c r="B2850" t="s">
        <v>255</v>
      </c>
      <c r="C2850" t="str">
        <f>IFERROR(VLOOKUP(B2850,Players!$A$2:$E$251,2,FALSE),"")</f>
        <v>Umran Malik</v>
      </c>
      <c r="D2850" t="str">
        <f>IFERROR(VLOOKUP(B2850,Players!$A$2:$E$251,3,FALSE),"")</f>
        <v>BWL</v>
      </c>
      <c r="E2850" t="str">
        <f>IFERROR(VLOOKUP(B2850,Players!$A$2:$E$251,4,FALSE),"")</f>
        <v>KKR</v>
      </c>
      <c r="F2850">
        <f>IFERROR(VLOOKUP(B2850,Players!$A$2:$E$251,5,FALSE),"")</f>
        <v>0</v>
      </c>
      <c r="H2850" t="s">
        <v>887</v>
      </c>
    </row>
    <row r="2851" spans="1:8" x14ac:dyDescent="0.2">
      <c r="A2851" t="s">
        <v>827</v>
      </c>
      <c r="B2851" t="s">
        <v>257</v>
      </c>
      <c r="C2851" t="str">
        <f>IFERROR(VLOOKUP(B2851,Players!$A$2:$E$251,2,FALSE),"")</f>
        <v>Varun Chakaravarthy</v>
      </c>
      <c r="D2851" t="str">
        <f>IFERROR(VLOOKUP(B2851,Players!$A$2:$E$251,3,FALSE),"")</f>
        <v>BWL</v>
      </c>
      <c r="E2851" t="str">
        <f>IFERROR(VLOOKUP(B2851,Players!$A$2:$E$251,4,FALSE),"")</f>
        <v>KKR</v>
      </c>
      <c r="F2851">
        <f>IFERROR(VLOOKUP(B2851,Players!$A$2:$E$251,5,FALSE),"")</f>
        <v>0</v>
      </c>
      <c r="H2851" t="s">
        <v>887</v>
      </c>
    </row>
    <row r="2852" spans="1:8" x14ac:dyDescent="0.2">
      <c r="A2852" t="s">
        <v>831</v>
      </c>
      <c r="B2852" t="s">
        <v>363</v>
      </c>
      <c r="C2852" t="str">
        <f>IFERROR(VLOOKUP(B2852,Players!$A$2:$E$251,2,FALSE),"")</f>
        <v>Shreyas Iyer</v>
      </c>
      <c r="D2852" t="str">
        <f>IFERROR(VLOOKUP(B2852,Players!$A$2:$E$251,3,FALSE),"")</f>
        <v>BAT</v>
      </c>
      <c r="E2852" t="str">
        <f>IFERROR(VLOOKUP(B2852,Players!$A$2:$E$251,4,FALSE),"")</f>
        <v>PBKS</v>
      </c>
      <c r="F2852">
        <f>IFERROR(VLOOKUP(B2852,Players!$A$2:$E$251,5,FALSE),"")</f>
        <v>0</v>
      </c>
      <c r="H2852" t="s">
        <v>890</v>
      </c>
    </row>
    <row r="2853" spans="1:8" x14ac:dyDescent="0.2">
      <c r="A2853" t="s">
        <v>831</v>
      </c>
      <c r="B2853" t="s">
        <v>367</v>
      </c>
      <c r="C2853" t="str">
        <f>IFERROR(VLOOKUP(B2853,Players!$A$2:$E$251,2,FALSE),"")</f>
        <v>Nehal Wadhera</v>
      </c>
      <c r="D2853" t="str">
        <f>IFERROR(VLOOKUP(B2853,Players!$A$2:$E$251,3,FALSE),"")</f>
        <v>BAT</v>
      </c>
      <c r="E2853" t="str">
        <f>IFERROR(VLOOKUP(B2853,Players!$A$2:$E$251,4,FALSE),"")</f>
        <v>PBKS</v>
      </c>
      <c r="F2853">
        <f>IFERROR(VLOOKUP(B2853,Players!$A$2:$E$251,5,FALSE),"")</f>
        <v>0</v>
      </c>
      <c r="H2853" t="s">
        <v>890</v>
      </c>
    </row>
    <row r="2854" spans="1:8" x14ac:dyDescent="0.2">
      <c r="A2854" t="s">
        <v>831</v>
      </c>
      <c r="B2854" t="s">
        <v>369</v>
      </c>
      <c r="C2854" t="str">
        <f>IFERROR(VLOOKUP(B2854,Players!$A$2:$E$251,2,FALSE),"")</f>
        <v>Vishnu Vinod</v>
      </c>
      <c r="D2854" t="str">
        <f>IFERROR(VLOOKUP(B2854,Players!$A$2:$E$251,3,FALSE),"")</f>
        <v>WK</v>
      </c>
      <c r="E2854" t="str">
        <f>IFERROR(VLOOKUP(B2854,Players!$A$2:$E$251,4,FALSE),"")</f>
        <v>PBKS</v>
      </c>
      <c r="F2854">
        <f>IFERROR(VLOOKUP(B2854,Players!$A$2:$E$251,5,FALSE),"")</f>
        <v>0</v>
      </c>
      <c r="H2854" t="s">
        <v>890</v>
      </c>
    </row>
    <row r="2855" spans="1:8" x14ac:dyDescent="0.2">
      <c r="A2855" t="s">
        <v>831</v>
      </c>
      <c r="B2855" t="s">
        <v>371</v>
      </c>
      <c r="C2855" t="str">
        <f>IFERROR(VLOOKUP(B2855,Players!$A$2:$E$251,2,FALSE),"")</f>
        <v>Harnoor Pannu</v>
      </c>
      <c r="D2855" t="str">
        <f>IFERROR(VLOOKUP(B2855,Players!$A$2:$E$251,3,FALSE),"")</f>
        <v>BAT</v>
      </c>
      <c r="E2855" t="str">
        <f>IFERROR(VLOOKUP(B2855,Players!$A$2:$E$251,4,FALSE),"")</f>
        <v>PBKS</v>
      </c>
      <c r="F2855">
        <f>IFERROR(VLOOKUP(B2855,Players!$A$2:$E$251,5,FALSE),"")</f>
        <v>0</v>
      </c>
      <c r="H2855" t="s">
        <v>890</v>
      </c>
    </row>
    <row r="2856" spans="1:8" x14ac:dyDescent="0.2">
      <c r="A2856" t="s">
        <v>831</v>
      </c>
      <c r="B2856" t="s">
        <v>373</v>
      </c>
      <c r="C2856" t="str">
        <f>IFERROR(VLOOKUP(B2856,Players!$A$2:$E$251,2,FALSE),"")</f>
        <v>Pyla Avinash</v>
      </c>
      <c r="D2856" t="str">
        <f>IFERROR(VLOOKUP(B2856,Players!$A$2:$E$251,3,FALSE),"")</f>
        <v>BAT</v>
      </c>
      <c r="E2856" t="str">
        <f>IFERROR(VLOOKUP(B2856,Players!$A$2:$E$251,4,FALSE),"")</f>
        <v>PBKS</v>
      </c>
      <c r="F2856">
        <f>IFERROR(VLOOKUP(B2856,Players!$A$2:$E$251,5,FALSE),"")</f>
        <v>0</v>
      </c>
      <c r="H2856" t="s">
        <v>890</v>
      </c>
    </row>
    <row r="2857" spans="1:8" x14ac:dyDescent="0.2">
      <c r="A2857" t="s">
        <v>831</v>
      </c>
      <c r="B2857" t="s">
        <v>375</v>
      </c>
      <c r="C2857" t="str">
        <f>IFERROR(VLOOKUP(B2857,Players!$A$2:$E$251,2,FALSE),"")</f>
        <v>Prabhsimran Singh</v>
      </c>
      <c r="D2857" t="str">
        <f>IFERROR(VLOOKUP(B2857,Players!$A$2:$E$251,3,FALSE),"")</f>
        <v>WK</v>
      </c>
      <c r="E2857" t="str">
        <f>IFERROR(VLOOKUP(B2857,Players!$A$2:$E$251,4,FALSE),"")</f>
        <v>PBKS</v>
      </c>
      <c r="F2857">
        <f>IFERROR(VLOOKUP(B2857,Players!$A$2:$E$251,5,FALSE),"")</f>
        <v>0</v>
      </c>
      <c r="H2857" t="s">
        <v>890</v>
      </c>
    </row>
    <row r="2858" spans="1:8" x14ac:dyDescent="0.2">
      <c r="A2858" t="s">
        <v>831</v>
      </c>
      <c r="B2858" t="s">
        <v>377</v>
      </c>
      <c r="C2858" t="str">
        <f>IFERROR(VLOOKUP(B2858,Players!$A$2:$E$251,2,FALSE),"")</f>
        <v>Shashank Singh</v>
      </c>
      <c r="D2858" t="str">
        <f>IFERROR(VLOOKUP(B2858,Players!$A$2:$E$251,3,FALSE),"")</f>
        <v>BAT</v>
      </c>
      <c r="E2858" t="str">
        <f>IFERROR(VLOOKUP(B2858,Players!$A$2:$E$251,4,FALSE),"")</f>
        <v>PBKS</v>
      </c>
      <c r="F2858">
        <f>IFERROR(VLOOKUP(B2858,Players!$A$2:$E$251,5,FALSE),"")</f>
        <v>0</v>
      </c>
      <c r="H2858" t="s">
        <v>890</v>
      </c>
    </row>
    <row r="2859" spans="1:8" x14ac:dyDescent="0.2">
      <c r="A2859" t="s">
        <v>831</v>
      </c>
      <c r="B2859" t="s">
        <v>379</v>
      </c>
      <c r="C2859" t="str">
        <f>IFERROR(VLOOKUP(B2859,Players!$A$2:$E$251,2,FALSE),"")</f>
        <v>Marcus Stoinis</v>
      </c>
      <c r="D2859" t="str">
        <f>IFERROR(VLOOKUP(B2859,Players!$A$2:$E$251,3,FALSE),"")</f>
        <v>AR</v>
      </c>
      <c r="E2859" t="str">
        <f>IFERROR(VLOOKUP(B2859,Players!$A$2:$E$251,4,FALSE),"")</f>
        <v>PBKS</v>
      </c>
      <c r="F2859">
        <f>IFERROR(VLOOKUP(B2859,Players!$A$2:$E$251,5,FALSE),"")</f>
        <v>0</v>
      </c>
      <c r="H2859" t="s">
        <v>890</v>
      </c>
    </row>
    <row r="2860" spans="1:8" x14ac:dyDescent="0.2">
      <c r="A2860" t="s">
        <v>831</v>
      </c>
      <c r="B2860" t="s">
        <v>381</v>
      </c>
      <c r="C2860" t="str">
        <f>IFERROR(VLOOKUP(B2860,Players!$A$2:$E$251,2,FALSE),"")</f>
        <v>Harpreet Brar</v>
      </c>
      <c r="D2860" t="str">
        <f>IFERROR(VLOOKUP(B2860,Players!$A$2:$E$251,3,FALSE),"")</f>
        <v>AR</v>
      </c>
      <c r="E2860" t="str">
        <f>IFERROR(VLOOKUP(B2860,Players!$A$2:$E$251,4,FALSE),"")</f>
        <v>PBKS</v>
      </c>
      <c r="F2860">
        <f>IFERROR(VLOOKUP(B2860,Players!$A$2:$E$251,5,FALSE),"")</f>
        <v>0</v>
      </c>
      <c r="H2860" t="s">
        <v>890</v>
      </c>
    </row>
    <row r="2861" spans="1:8" x14ac:dyDescent="0.2">
      <c r="A2861" t="s">
        <v>831</v>
      </c>
      <c r="B2861" t="s">
        <v>383</v>
      </c>
      <c r="C2861" t="str">
        <f>IFERROR(VLOOKUP(B2861,Players!$A$2:$E$251,2,FALSE),"")</f>
        <v>Marco Jansen</v>
      </c>
      <c r="D2861" t="str">
        <f>IFERROR(VLOOKUP(B2861,Players!$A$2:$E$251,3,FALSE),"")</f>
        <v>AR</v>
      </c>
      <c r="E2861" t="str">
        <f>IFERROR(VLOOKUP(B2861,Players!$A$2:$E$251,4,FALSE),"")</f>
        <v>PBKS</v>
      </c>
      <c r="F2861">
        <f>IFERROR(VLOOKUP(B2861,Players!$A$2:$E$251,5,FALSE),"")</f>
        <v>0</v>
      </c>
      <c r="H2861" t="s">
        <v>890</v>
      </c>
    </row>
    <row r="2862" spans="1:8" x14ac:dyDescent="0.2">
      <c r="A2862" t="s">
        <v>831</v>
      </c>
      <c r="B2862" t="s">
        <v>385</v>
      </c>
      <c r="C2862" t="str">
        <f>IFERROR(VLOOKUP(B2862,Players!$A$2:$E$251,2,FALSE),"")</f>
        <v>Azmatullah Omarzai</v>
      </c>
      <c r="D2862" t="str">
        <f>IFERROR(VLOOKUP(B2862,Players!$A$2:$E$251,3,FALSE),"")</f>
        <v>AR</v>
      </c>
      <c r="E2862" t="str">
        <f>IFERROR(VLOOKUP(B2862,Players!$A$2:$E$251,4,FALSE),"")</f>
        <v>PBKS</v>
      </c>
      <c r="F2862">
        <f>IFERROR(VLOOKUP(B2862,Players!$A$2:$E$251,5,FALSE),"")</f>
        <v>0</v>
      </c>
      <c r="H2862" t="s">
        <v>890</v>
      </c>
    </row>
    <row r="2863" spans="1:8" x14ac:dyDescent="0.2">
      <c r="A2863" t="s">
        <v>831</v>
      </c>
      <c r="B2863" t="s">
        <v>387</v>
      </c>
      <c r="C2863" t="str">
        <f>IFERROR(VLOOKUP(B2863,Players!$A$2:$E$251,2,FALSE),"")</f>
        <v>Priyansh Arya</v>
      </c>
      <c r="D2863" t="str">
        <f>IFERROR(VLOOKUP(B2863,Players!$A$2:$E$251,3,FALSE),"")</f>
        <v>AR</v>
      </c>
      <c r="E2863" t="str">
        <f>IFERROR(VLOOKUP(B2863,Players!$A$2:$E$251,4,FALSE),"")</f>
        <v>PBKS</v>
      </c>
      <c r="F2863">
        <f>IFERROR(VLOOKUP(B2863,Players!$A$2:$E$251,5,FALSE),"")</f>
        <v>0</v>
      </c>
      <c r="H2863" t="s">
        <v>890</v>
      </c>
    </row>
    <row r="2864" spans="1:8" x14ac:dyDescent="0.2">
      <c r="A2864" t="s">
        <v>831</v>
      </c>
      <c r="B2864" t="s">
        <v>389</v>
      </c>
      <c r="C2864" t="str">
        <f>IFERROR(VLOOKUP(B2864,Players!$A$2:$E$251,2,FALSE),"")</f>
        <v>Musheer Khan</v>
      </c>
      <c r="D2864" t="str">
        <f>IFERROR(VLOOKUP(B2864,Players!$A$2:$E$251,3,FALSE),"")</f>
        <v>AR</v>
      </c>
      <c r="E2864" t="str">
        <f>IFERROR(VLOOKUP(B2864,Players!$A$2:$E$251,4,FALSE),"")</f>
        <v>PBKS</v>
      </c>
      <c r="F2864">
        <f>IFERROR(VLOOKUP(B2864,Players!$A$2:$E$251,5,FALSE),"")</f>
        <v>0</v>
      </c>
      <c r="H2864" t="s">
        <v>890</v>
      </c>
    </row>
    <row r="2865" spans="1:8" x14ac:dyDescent="0.2">
      <c r="A2865" t="s">
        <v>831</v>
      </c>
      <c r="B2865" t="s">
        <v>391</v>
      </c>
      <c r="C2865" t="str">
        <f>IFERROR(VLOOKUP(B2865,Players!$A$2:$E$251,2,FALSE),"")</f>
        <v>Suryansh Shedge</v>
      </c>
      <c r="D2865" t="str">
        <f>IFERROR(VLOOKUP(B2865,Players!$A$2:$E$251,3,FALSE),"")</f>
        <v>AR</v>
      </c>
      <c r="E2865" t="str">
        <f>IFERROR(VLOOKUP(B2865,Players!$A$2:$E$251,4,FALSE),"")</f>
        <v>PBKS</v>
      </c>
      <c r="F2865">
        <f>IFERROR(VLOOKUP(B2865,Players!$A$2:$E$251,5,FALSE),"")</f>
        <v>0</v>
      </c>
      <c r="H2865" t="s">
        <v>890</v>
      </c>
    </row>
    <row r="2866" spans="1:8" x14ac:dyDescent="0.2">
      <c r="A2866" t="s">
        <v>831</v>
      </c>
      <c r="B2866" t="s">
        <v>393</v>
      </c>
      <c r="C2866" t="str">
        <f>IFERROR(VLOOKUP(B2866,Players!$A$2:$E$251,2,FALSE),"")</f>
        <v>Mitch Owen</v>
      </c>
      <c r="D2866" t="str">
        <f>IFERROR(VLOOKUP(B2866,Players!$A$2:$E$251,3,FALSE),"")</f>
        <v>AR</v>
      </c>
      <c r="E2866" t="str">
        <f>IFERROR(VLOOKUP(B2866,Players!$A$2:$E$251,4,FALSE),"")</f>
        <v>PBKS</v>
      </c>
      <c r="F2866">
        <f>IFERROR(VLOOKUP(B2866,Players!$A$2:$E$251,5,FALSE),"")</f>
        <v>0</v>
      </c>
      <c r="H2866" t="s">
        <v>890</v>
      </c>
    </row>
    <row r="2867" spans="1:8" x14ac:dyDescent="0.2">
      <c r="A2867" t="s">
        <v>831</v>
      </c>
      <c r="B2867" t="s">
        <v>395</v>
      </c>
      <c r="C2867" t="str">
        <f>IFERROR(VLOOKUP(B2867,Players!$A$2:$E$251,2,FALSE),"")</f>
        <v>Cooper Connolly</v>
      </c>
      <c r="D2867" t="str">
        <f>IFERROR(VLOOKUP(B2867,Players!$A$2:$E$251,3,FALSE),"")</f>
        <v>AR</v>
      </c>
      <c r="E2867" t="str">
        <f>IFERROR(VLOOKUP(B2867,Players!$A$2:$E$251,4,FALSE),"")</f>
        <v>PBKS</v>
      </c>
      <c r="F2867">
        <f>IFERROR(VLOOKUP(B2867,Players!$A$2:$E$251,5,FALSE),"")</f>
        <v>0</v>
      </c>
      <c r="H2867" t="s">
        <v>890</v>
      </c>
    </row>
    <row r="2868" spans="1:8" x14ac:dyDescent="0.2">
      <c r="A2868" t="s">
        <v>831</v>
      </c>
      <c r="B2868" t="s">
        <v>397</v>
      </c>
      <c r="C2868" t="str">
        <f>IFERROR(VLOOKUP(B2868,Players!$A$2:$E$251,2,FALSE),"")</f>
        <v>Ben Dwarshuis</v>
      </c>
      <c r="D2868" t="str">
        <f>IFERROR(VLOOKUP(B2868,Players!$A$2:$E$251,3,FALSE),"")</f>
        <v>AR</v>
      </c>
      <c r="E2868" t="str">
        <f>IFERROR(VLOOKUP(B2868,Players!$A$2:$E$251,4,FALSE),"")</f>
        <v>PBKS</v>
      </c>
      <c r="F2868">
        <f>IFERROR(VLOOKUP(B2868,Players!$A$2:$E$251,5,FALSE),"")</f>
        <v>0</v>
      </c>
      <c r="H2868" t="s">
        <v>890</v>
      </c>
    </row>
    <row r="2869" spans="1:8" x14ac:dyDescent="0.2">
      <c r="A2869" t="s">
        <v>831</v>
      </c>
      <c r="B2869" t="s">
        <v>399</v>
      </c>
      <c r="C2869" t="str">
        <f>IFERROR(VLOOKUP(B2869,Players!$A$2:$E$251,2,FALSE),"")</f>
        <v>Arshdeep Singh</v>
      </c>
      <c r="D2869" t="str">
        <f>IFERROR(VLOOKUP(B2869,Players!$A$2:$E$251,3,FALSE),"")</f>
        <v>BWL</v>
      </c>
      <c r="E2869" t="str">
        <f>IFERROR(VLOOKUP(B2869,Players!$A$2:$E$251,4,FALSE),"")</f>
        <v>PBKS</v>
      </c>
      <c r="F2869">
        <f>IFERROR(VLOOKUP(B2869,Players!$A$2:$E$251,5,FALSE),"")</f>
        <v>0</v>
      </c>
      <c r="H2869" t="s">
        <v>890</v>
      </c>
    </row>
    <row r="2870" spans="1:8" x14ac:dyDescent="0.2">
      <c r="A2870" t="s">
        <v>831</v>
      </c>
      <c r="B2870" t="s">
        <v>401</v>
      </c>
      <c r="C2870" t="str">
        <f>IFERROR(VLOOKUP(B2870,Players!$A$2:$E$251,2,FALSE),"")</f>
        <v>Yuzvendra Chahal</v>
      </c>
      <c r="D2870" t="str">
        <f>IFERROR(VLOOKUP(B2870,Players!$A$2:$E$251,3,FALSE),"")</f>
        <v>BWL</v>
      </c>
      <c r="E2870" t="str">
        <f>IFERROR(VLOOKUP(B2870,Players!$A$2:$E$251,4,FALSE),"")</f>
        <v>PBKS</v>
      </c>
      <c r="F2870">
        <f>IFERROR(VLOOKUP(B2870,Players!$A$2:$E$251,5,FALSE),"")</f>
        <v>0</v>
      </c>
      <c r="H2870" t="s">
        <v>890</v>
      </c>
    </row>
    <row r="2871" spans="1:8" x14ac:dyDescent="0.2">
      <c r="A2871" t="s">
        <v>831</v>
      </c>
      <c r="B2871" t="s">
        <v>403</v>
      </c>
      <c r="C2871" t="str">
        <f>IFERROR(VLOOKUP(B2871,Players!$A$2:$E$251,2,FALSE),"")</f>
        <v>Vyshak Vijaykumar</v>
      </c>
      <c r="D2871" t="str">
        <f>IFERROR(VLOOKUP(B2871,Players!$A$2:$E$251,3,FALSE),"")</f>
        <v>BWL</v>
      </c>
      <c r="E2871" t="str">
        <f>IFERROR(VLOOKUP(B2871,Players!$A$2:$E$251,4,FALSE),"")</f>
        <v>PBKS</v>
      </c>
      <c r="F2871">
        <f>IFERROR(VLOOKUP(B2871,Players!$A$2:$E$251,5,FALSE),"")</f>
        <v>0</v>
      </c>
      <c r="H2871" t="s">
        <v>890</v>
      </c>
    </row>
    <row r="2872" spans="1:8" x14ac:dyDescent="0.2">
      <c r="A2872" t="s">
        <v>831</v>
      </c>
      <c r="B2872" t="s">
        <v>405</v>
      </c>
      <c r="C2872" t="str">
        <f>IFERROR(VLOOKUP(B2872,Players!$A$2:$E$251,2,FALSE),"")</f>
        <v>Yash Thakur</v>
      </c>
      <c r="D2872" t="str">
        <f>IFERROR(VLOOKUP(B2872,Players!$A$2:$E$251,3,FALSE),"")</f>
        <v>BWL</v>
      </c>
      <c r="E2872" t="str">
        <f>IFERROR(VLOOKUP(B2872,Players!$A$2:$E$251,4,FALSE),"")</f>
        <v>PBKS</v>
      </c>
      <c r="F2872">
        <f>IFERROR(VLOOKUP(B2872,Players!$A$2:$E$251,5,FALSE),"")</f>
        <v>0</v>
      </c>
      <c r="H2872" t="s">
        <v>890</v>
      </c>
    </row>
    <row r="2873" spans="1:8" x14ac:dyDescent="0.2">
      <c r="A2873" t="s">
        <v>831</v>
      </c>
      <c r="B2873" t="s">
        <v>407</v>
      </c>
      <c r="C2873" t="str">
        <f>IFERROR(VLOOKUP(B2873,Players!$A$2:$E$251,2,FALSE),"")</f>
        <v>Xavier Bartlett</v>
      </c>
      <c r="D2873" t="str">
        <f>IFERROR(VLOOKUP(B2873,Players!$A$2:$E$251,3,FALSE),"")</f>
        <v>BWL</v>
      </c>
      <c r="E2873" t="str">
        <f>IFERROR(VLOOKUP(B2873,Players!$A$2:$E$251,4,FALSE),"")</f>
        <v>PBKS</v>
      </c>
      <c r="F2873">
        <f>IFERROR(VLOOKUP(B2873,Players!$A$2:$E$251,5,FALSE),"")</f>
        <v>0</v>
      </c>
      <c r="H2873" t="s">
        <v>890</v>
      </c>
    </row>
    <row r="2874" spans="1:8" x14ac:dyDescent="0.2">
      <c r="A2874" t="s">
        <v>831</v>
      </c>
      <c r="B2874" t="s">
        <v>409</v>
      </c>
      <c r="C2874" t="str">
        <f>IFERROR(VLOOKUP(B2874,Players!$A$2:$E$251,2,FALSE),"")</f>
        <v>Pravin Dubey</v>
      </c>
      <c r="D2874" t="str">
        <f>IFERROR(VLOOKUP(B2874,Players!$A$2:$E$251,3,FALSE),"")</f>
        <v>BWL</v>
      </c>
      <c r="E2874" t="str">
        <f>IFERROR(VLOOKUP(B2874,Players!$A$2:$E$251,4,FALSE),"")</f>
        <v>PBKS</v>
      </c>
      <c r="F2874">
        <f>IFERROR(VLOOKUP(B2874,Players!$A$2:$E$251,5,FALSE),"")</f>
        <v>0</v>
      </c>
      <c r="H2874" t="s">
        <v>890</v>
      </c>
    </row>
    <row r="2875" spans="1:8" x14ac:dyDescent="0.2">
      <c r="A2875" t="s">
        <v>831</v>
      </c>
      <c r="B2875" t="s">
        <v>411</v>
      </c>
      <c r="C2875" t="str">
        <f>IFERROR(VLOOKUP(B2875,Players!$A$2:$E$251,2,FALSE),"")</f>
        <v>Vishal Nishad</v>
      </c>
      <c r="D2875" t="str">
        <f>IFERROR(VLOOKUP(B2875,Players!$A$2:$E$251,3,FALSE),"")</f>
        <v>BWL</v>
      </c>
      <c r="E2875" t="str">
        <f>IFERROR(VLOOKUP(B2875,Players!$A$2:$E$251,4,FALSE),"")</f>
        <v>PBKS</v>
      </c>
      <c r="F2875">
        <f>IFERROR(VLOOKUP(B2875,Players!$A$2:$E$251,5,FALSE),"")</f>
        <v>0</v>
      </c>
      <c r="H2875" t="s">
        <v>890</v>
      </c>
    </row>
    <row r="2876" spans="1:8" x14ac:dyDescent="0.2">
      <c r="A2876" t="s">
        <v>831</v>
      </c>
      <c r="B2876" t="s">
        <v>413</v>
      </c>
      <c r="C2876" t="str">
        <f>IFERROR(VLOOKUP(B2876,Players!$A$2:$E$251,2,FALSE),"")</f>
        <v>Lockie Ferguson</v>
      </c>
      <c r="D2876" t="str">
        <f>IFERROR(VLOOKUP(B2876,Players!$A$2:$E$251,3,FALSE),"")</f>
        <v>BWL</v>
      </c>
      <c r="E2876" t="str">
        <f>IFERROR(VLOOKUP(B2876,Players!$A$2:$E$251,4,FALSE),"")</f>
        <v>PBKS</v>
      </c>
      <c r="F2876">
        <f>IFERROR(VLOOKUP(B2876,Players!$A$2:$E$251,5,FALSE),"")</f>
        <v>0</v>
      </c>
      <c r="H2876" t="s">
        <v>890</v>
      </c>
    </row>
    <row r="2877" spans="1:8" x14ac:dyDescent="0.2">
      <c r="A2877" t="s">
        <v>831</v>
      </c>
      <c r="B2877" t="s">
        <v>311</v>
      </c>
      <c r="C2877" t="str">
        <f>IFERROR(VLOOKUP(B2877,Players!$A$2:$E$251,2,FALSE),"")</f>
        <v>Rohit Sharma</v>
      </c>
      <c r="D2877" t="str">
        <f>IFERROR(VLOOKUP(B2877,Players!$A$2:$E$251,3,FALSE),"")</f>
        <v>BAT</v>
      </c>
      <c r="E2877" t="str">
        <f>IFERROR(VLOOKUP(B2877,Players!$A$2:$E$251,4,FALSE),"")</f>
        <v>MI</v>
      </c>
      <c r="F2877">
        <f>IFERROR(VLOOKUP(B2877,Players!$A$2:$E$251,5,FALSE),"")</f>
        <v>0</v>
      </c>
      <c r="H2877" t="s">
        <v>886</v>
      </c>
    </row>
    <row r="2878" spans="1:8" x14ac:dyDescent="0.2">
      <c r="A2878" t="s">
        <v>831</v>
      </c>
      <c r="B2878" t="s">
        <v>315</v>
      </c>
      <c r="C2878" t="str">
        <f>IFERROR(VLOOKUP(B2878,Players!$A$2:$E$251,2,FALSE),"")</f>
        <v>Surya Kumar Yadav</v>
      </c>
      <c r="D2878" t="str">
        <f>IFERROR(VLOOKUP(B2878,Players!$A$2:$E$251,3,FALSE),"")</f>
        <v>BAT</v>
      </c>
      <c r="E2878" t="str">
        <f>IFERROR(VLOOKUP(B2878,Players!$A$2:$E$251,4,FALSE),"")</f>
        <v>MI</v>
      </c>
      <c r="F2878">
        <f>IFERROR(VLOOKUP(B2878,Players!$A$2:$E$251,5,FALSE),"")</f>
        <v>0</v>
      </c>
      <c r="H2878" t="s">
        <v>886</v>
      </c>
    </row>
    <row r="2879" spans="1:8" x14ac:dyDescent="0.2">
      <c r="A2879" t="s">
        <v>831</v>
      </c>
      <c r="B2879" t="s">
        <v>317</v>
      </c>
      <c r="C2879" t="str">
        <f>IFERROR(VLOOKUP(B2879,Players!$A$2:$E$251,2,FALSE),"")</f>
        <v>Robin Minz</v>
      </c>
      <c r="D2879" t="str">
        <f>IFERROR(VLOOKUP(B2879,Players!$A$2:$E$251,3,FALSE),"")</f>
        <v>WK</v>
      </c>
      <c r="E2879" t="str">
        <f>IFERROR(VLOOKUP(B2879,Players!$A$2:$E$251,4,FALSE),"")</f>
        <v>MI</v>
      </c>
      <c r="F2879">
        <f>IFERROR(VLOOKUP(B2879,Players!$A$2:$E$251,5,FALSE),"")</f>
        <v>0</v>
      </c>
      <c r="H2879" t="s">
        <v>886</v>
      </c>
    </row>
    <row r="2880" spans="1:8" x14ac:dyDescent="0.2">
      <c r="A2880" t="s">
        <v>831</v>
      </c>
      <c r="B2880" t="s">
        <v>319</v>
      </c>
      <c r="C2880" t="str">
        <f>IFERROR(VLOOKUP(B2880,Players!$A$2:$E$251,2,FALSE),"")</f>
        <v>Sherfane Rutherford</v>
      </c>
      <c r="D2880" t="str">
        <f>IFERROR(VLOOKUP(B2880,Players!$A$2:$E$251,3,FALSE),"")</f>
        <v>BAT</v>
      </c>
      <c r="E2880" t="str">
        <f>IFERROR(VLOOKUP(B2880,Players!$A$2:$E$251,4,FALSE),"")</f>
        <v>MI</v>
      </c>
      <c r="F2880">
        <f>IFERROR(VLOOKUP(B2880,Players!$A$2:$E$251,5,FALSE),"")</f>
        <v>0</v>
      </c>
      <c r="H2880" t="s">
        <v>886</v>
      </c>
    </row>
    <row r="2881" spans="1:8" x14ac:dyDescent="0.2">
      <c r="A2881" t="s">
        <v>831</v>
      </c>
      <c r="B2881" t="s">
        <v>321</v>
      </c>
      <c r="C2881" t="str">
        <f>IFERROR(VLOOKUP(B2881,Players!$A$2:$E$251,2,FALSE),"")</f>
        <v>Ryan Rickelton</v>
      </c>
      <c r="D2881" t="str">
        <f>IFERROR(VLOOKUP(B2881,Players!$A$2:$E$251,3,FALSE),"")</f>
        <v>WK</v>
      </c>
      <c r="E2881" t="str">
        <f>IFERROR(VLOOKUP(B2881,Players!$A$2:$E$251,4,FALSE),"")</f>
        <v>MI</v>
      </c>
      <c r="F2881">
        <f>IFERROR(VLOOKUP(B2881,Players!$A$2:$E$251,5,FALSE),"")</f>
        <v>0</v>
      </c>
      <c r="H2881" t="s">
        <v>886</v>
      </c>
    </row>
    <row r="2882" spans="1:8" x14ac:dyDescent="0.2">
      <c r="A2882" t="s">
        <v>831</v>
      </c>
      <c r="B2882" t="s">
        <v>323</v>
      </c>
      <c r="C2882" t="str">
        <f>IFERROR(VLOOKUP(B2882,Players!$A$2:$E$251,2,FALSE),"")</f>
        <v>Quinton de Kock</v>
      </c>
      <c r="D2882" t="str">
        <f>IFERROR(VLOOKUP(B2882,Players!$A$2:$E$251,3,FALSE),"")</f>
        <v>WK</v>
      </c>
      <c r="E2882" t="str">
        <f>IFERROR(VLOOKUP(B2882,Players!$A$2:$E$251,4,FALSE),"")</f>
        <v>MI</v>
      </c>
      <c r="F2882">
        <f>IFERROR(VLOOKUP(B2882,Players!$A$2:$E$251,5,FALSE),"")</f>
        <v>0</v>
      </c>
      <c r="H2882" t="s">
        <v>886</v>
      </c>
    </row>
    <row r="2883" spans="1:8" x14ac:dyDescent="0.2">
      <c r="A2883" t="s">
        <v>831</v>
      </c>
      <c r="B2883" t="s">
        <v>325</v>
      </c>
      <c r="C2883" t="str">
        <f>IFERROR(VLOOKUP(B2883,Players!$A$2:$E$251,2,FALSE),"")</f>
        <v>Danish Malewar</v>
      </c>
      <c r="D2883" t="str">
        <f>IFERROR(VLOOKUP(B2883,Players!$A$2:$E$251,3,FALSE),"")</f>
        <v>BAT</v>
      </c>
      <c r="E2883" t="str">
        <f>IFERROR(VLOOKUP(B2883,Players!$A$2:$E$251,4,FALSE),"")</f>
        <v>MI</v>
      </c>
      <c r="F2883">
        <f>IFERROR(VLOOKUP(B2883,Players!$A$2:$E$251,5,FALSE),"")</f>
        <v>0</v>
      </c>
      <c r="H2883" t="s">
        <v>886</v>
      </c>
    </row>
    <row r="2884" spans="1:8" x14ac:dyDescent="0.2">
      <c r="A2884" t="s">
        <v>831</v>
      </c>
      <c r="B2884" t="s">
        <v>327</v>
      </c>
      <c r="C2884" t="str">
        <f>IFERROR(VLOOKUP(B2884,Players!$A$2:$E$251,2,FALSE),"")</f>
        <v>N. Tilak Varma</v>
      </c>
      <c r="D2884" t="str">
        <f>IFERROR(VLOOKUP(B2884,Players!$A$2:$E$251,3,FALSE),"")</f>
        <v>BAT</v>
      </c>
      <c r="E2884" t="str">
        <f>IFERROR(VLOOKUP(B2884,Players!$A$2:$E$251,4,FALSE),"")</f>
        <v>MI</v>
      </c>
      <c r="F2884">
        <f>IFERROR(VLOOKUP(B2884,Players!$A$2:$E$251,5,FALSE),"")</f>
        <v>0</v>
      </c>
      <c r="H2884" t="s">
        <v>886</v>
      </c>
    </row>
    <row r="2885" spans="1:8" x14ac:dyDescent="0.2">
      <c r="A2885" t="s">
        <v>831</v>
      </c>
      <c r="B2885" t="s">
        <v>329</v>
      </c>
      <c r="C2885" t="str">
        <f>IFERROR(VLOOKUP(B2885,Players!$A$2:$E$251,2,FALSE),"")</f>
        <v>Hardik Pandya</v>
      </c>
      <c r="D2885" t="str">
        <f>IFERROR(VLOOKUP(B2885,Players!$A$2:$E$251,3,FALSE),"")</f>
        <v>AR</v>
      </c>
      <c r="E2885" t="str">
        <f>IFERROR(VLOOKUP(B2885,Players!$A$2:$E$251,4,FALSE),"")</f>
        <v>MI</v>
      </c>
      <c r="F2885">
        <f>IFERROR(VLOOKUP(B2885,Players!$A$2:$E$251,5,FALSE),"")</f>
        <v>0</v>
      </c>
      <c r="H2885" t="s">
        <v>886</v>
      </c>
    </row>
    <row r="2886" spans="1:8" x14ac:dyDescent="0.2">
      <c r="A2886" t="s">
        <v>831</v>
      </c>
      <c r="B2886" t="s">
        <v>331</v>
      </c>
      <c r="C2886" t="str">
        <f>IFERROR(VLOOKUP(B2886,Players!$A$2:$E$251,2,FALSE),"")</f>
        <v>Naman Dhir</v>
      </c>
      <c r="D2886" t="str">
        <f>IFERROR(VLOOKUP(B2886,Players!$A$2:$E$251,3,FALSE),"")</f>
        <v>AR</v>
      </c>
      <c r="E2886" t="str">
        <f>IFERROR(VLOOKUP(B2886,Players!$A$2:$E$251,4,FALSE),"")</f>
        <v>MI</v>
      </c>
      <c r="F2886">
        <f>IFERROR(VLOOKUP(B2886,Players!$A$2:$E$251,5,FALSE),"")</f>
        <v>0</v>
      </c>
      <c r="H2886" t="s">
        <v>886</v>
      </c>
    </row>
    <row r="2887" spans="1:8" x14ac:dyDescent="0.2">
      <c r="A2887" t="s">
        <v>831</v>
      </c>
      <c r="B2887" t="s">
        <v>333</v>
      </c>
      <c r="C2887" t="str">
        <f>IFERROR(VLOOKUP(B2887,Players!$A$2:$E$251,2,FALSE),"")</f>
        <v>Mitchell Santner</v>
      </c>
      <c r="D2887" t="str">
        <f>IFERROR(VLOOKUP(B2887,Players!$A$2:$E$251,3,FALSE),"")</f>
        <v>AR</v>
      </c>
      <c r="E2887" t="str">
        <f>IFERROR(VLOOKUP(B2887,Players!$A$2:$E$251,4,FALSE),"")</f>
        <v>MI</v>
      </c>
      <c r="F2887">
        <f>IFERROR(VLOOKUP(B2887,Players!$A$2:$E$251,5,FALSE),"")</f>
        <v>0</v>
      </c>
      <c r="H2887" t="s">
        <v>886</v>
      </c>
    </row>
    <row r="2888" spans="1:8" x14ac:dyDescent="0.2">
      <c r="A2888" t="s">
        <v>831</v>
      </c>
      <c r="B2888" t="s">
        <v>335</v>
      </c>
      <c r="C2888" t="str">
        <f>IFERROR(VLOOKUP(B2888,Players!$A$2:$E$251,2,FALSE),"")</f>
        <v>Raj Angad Bawa</v>
      </c>
      <c r="D2888" t="str">
        <f>IFERROR(VLOOKUP(B2888,Players!$A$2:$E$251,3,FALSE),"")</f>
        <v>AR</v>
      </c>
      <c r="E2888" t="str">
        <f>IFERROR(VLOOKUP(B2888,Players!$A$2:$E$251,4,FALSE),"")</f>
        <v>MI</v>
      </c>
      <c r="F2888">
        <f>IFERROR(VLOOKUP(B2888,Players!$A$2:$E$251,5,FALSE),"")</f>
        <v>0</v>
      </c>
      <c r="H2888" t="s">
        <v>886</v>
      </c>
    </row>
    <row r="2889" spans="1:8" x14ac:dyDescent="0.2">
      <c r="A2889" t="s">
        <v>831</v>
      </c>
      <c r="B2889" t="s">
        <v>337</v>
      </c>
      <c r="C2889" t="str">
        <f>IFERROR(VLOOKUP(B2889,Players!$A$2:$E$251,2,FALSE),"")</f>
        <v>Atharva Ankolekar</v>
      </c>
      <c r="D2889" t="str">
        <f>IFERROR(VLOOKUP(B2889,Players!$A$2:$E$251,3,FALSE),"")</f>
        <v>AR</v>
      </c>
      <c r="E2889" t="str">
        <f>IFERROR(VLOOKUP(B2889,Players!$A$2:$E$251,4,FALSE),"")</f>
        <v>MI</v>
      </c>
      <c r="F2889">
        <f>IFERROR(VLOOKUP(B2889,Players!$A$2:$E$251,5,FALSE),"")</f>
        <v>0</v>
      </c>
      <c r="H2889" t="s">
        <v>886</v>
      </c>
    </row>
    <row r="2890" spans="1:8" x14ac:dyDescent="0.2">
      <c r="A2890" t="s">
        <v>831</v>
      </c>
      <c r="B2890" t="s">
        <v>339</v>
      </c>
      <c r="C2890" t="str">
        <f>IFERROR(VLOOKUP(B2890,Players!$A$2:$E$251,2,FALSE),"")</f>
        <v>Mayank Rawat</v>
      </c>
      <c r="D2890" t="str">
        <f>IFERROR(VLOOKUP(B2890,Players!$A$2:$E$251,3,FALSE),"")</f>
        <v>AR</v>
      </c>
      <c r="E2890" t="str">
        <f>IFERROR(VLOOKUP(B2890,Players!$A$2:$E$251,4,FALSE),"")</f>
        <v>MI</v>
      </c>
      <c r="F2890">
        <f>IFERROR(VLOOKUP(B2890,Players!$A$2:$E$251,5,FALSE),"")</f>
        <v>0</v>
      </c>
      <c r="H2890" t="s">
        <v>886</v>
      </c>
    </row>
    <row r="2891" spans="1:8" x14ac:dyDescent="0.2">
      <c r="A2891" t="s">
        <v>831</v>
      </c>
      <c r="B2891" t="s">
        <v>341</v>
      </c>
      <c r="C2891" t="str">
        <f>IFERROR(VLOOKUP(B2891,Players!$A$2:$E$251,2,FALSE),"")</f>
        <v>Corbin Bosch</v>
      </c>
      <c r="D2891" t="str">
        <f>IFERROR(VLOOKUP(B2891,Players!$A$2:$E$251,3,FALSE),"")</f>
        <v>AR</v>
      </c>
      <c r="E2891" t="str">
        <f>IFERROR(VLOOKUP(B2891,Players!$A$2:$E$251,4,FALSE),"")</f>
        <v>MI</v>
      </c>
      <c r="F2891">
        <f>IFERROR(VLOOKUP(B2891,Players!$A$2:$E$251,5,FALSE),"")</f>
        <v>0</v>
      </c>
      <c r="H2891" t="s">
        <v>886</v>
      </c>
    </row>
    <row r="2892" spans="1:8" x14ac:dyDescent="0.2">
      <c r="A2892" t="s">
        <v>831</v>
      </c>
      <c r="B2892" t="s">
        <v>343</v>
      </c>
      <c r="C2892" t="str">
        <f>IFERROR(VLOOKUP(B2892,Players!$A$2:$E$251,2,FALSE),"")</f>
        <v>Will Jacks</v>
      </c>
      <c r="D2892" t="str">
        <f>IFERROR(VLOOKUP(B2892,Players!$A$2:$E$251,3,FALSE),"")</f>
        <v>AR</v>
      </c>
      <c r="E2892" t="str">
        <f>IFERROR(VLOOKUP(B2892,Players!$A$2:$E$251,4,FALSE),"")</f>
        <v>MI</v>
      </c>
      <c r="F2892">
        <f>IFERROR(VLOOKUP(B2892,Players!$A$2:$E$251,5,FALSE),"")</f>
        <v>0</v>
      </c>
      <c r="H2892" t="s">
        <v>886</v>
      </c>
    </row>
    <row r="2893" spans="1:8" x14ac:dyDescent="0.2">
      <c r="A2893" t="s">
        <v>831</v>
      </c>
      <c r="B2893" t="s">
        <v>345</v>
      </c>
      <c r="C2893" t="str">
        <f>IFERROR(VLOOKUP(B2893,Players!$A$2:$E$251,2,FALSE),"")</f>
        <v>Shardul Thakur</v>
      </c>
      <c r="D2893" t="str">
        <f>IFERROR(VLOOKUP(B2893,Players!$A$2:$E$251,3,FALSE),"")</f>
        <v>AR</v>
      </c>
      <c r="E2893" t="str">
        <f>IFERROR(VLOOKUP(B2893,Players!$A$2:$E$251,4,FALSE),"")</f>
        <v>MI</v>
      </c>
      <c r="F2893">
        <f>IFERROR(VLOOKUP(B2893,Players!$A$2:$E$251,5,FALSE),"")</f>
        <v>0</v>
      </c>
      <c r="H2893" t="s">
        <v>886</v>
      </c>
    </row>
    <row r="2894" spans="1:8" x14ac:dyDescent="0.2">
      <c r="A2894" t="s">
        <v>831</v>
      </c>
      <c r="B2894" t="s">
        <v>347</v>
      </c>
      <c r="C2894" t="str">
        <f>IFERROR(VLOOKUP(B2894,Players!$A$2:$E$251,2,FALSE),"")</f>
        <v>Trent Boult</v>
      </c>
      <c r="D2894" t="str">
        <f>IFERROR(VLOOKUP(B2894,Players!$A$2:$E$251,3,FALSE),"")</f>
        <v>BWL</v>
      </c>
      <c r="E2894" t="str">
        <f>IFERROR(VLOOKUP(B2894,Players!$A$2:$E$251,4,FALSE),"")</f>
        <v>MI</v>
      </c>
      <c r="F2894">
        <f>IFERROR(VLOOKUP(B2894,Players!$A$2:$E$251,5,FALSE),"")</f>
        <v>0</v>
      </c>
      <c r="H2894" t="s">
        <v>886</v>
      </c>
    </row>
    <row r="2895" spans="1:8" x14ac:dyDescent="0.2">
      <c r="A2895" t="s">
        <v>831</v>
      </c>
      <c r="B2895" t="s">
        <v>349</v>
      </c>
      <c r="C2895" t="str">
        <f>IFERROR(VLOOKUP(B2895,Players!$A$2:$E$251,2,FALSE),"")</f>
        <v>Mayank Markande</v>
      </c>
      <c r="D2895" t="str">
        <f>IFERROR(VLOOKUP(B2895,Players!$A$2:$E$251,3,FALSE),"")</f>
        <v>BWL</v>
      </c>
      <c r="E2895" t="str">
        <f>IFERROR(VLOOKUP(B2895,Players!$A$2:$E$251,4,FALSE),"")</f>
        <v>MI</v>
      </c>
      <c r="F2895">
        <f>IFERROR(VLOOKUP(B2895,Players!$A$2:$E$251,5,FALSE),"")</f>
        <v>0</v>
      </c>
      <c r="H2895" t="s">
        <v>886</v>
      </c>
    </row>
    <row r="2896" spans="1:8" x14ac:dyDescent="0.2">
      <c r="A2896" t="s">
        <v>831</v>
      </c>
      <c r="B2896" t="s">
        <v>351</v>
      </c>
      <c r="C2896" t="str">
        <f>IFERROR(VLOOKUP(B2896,Players!$A$2:$E$251,2,FALSE),"")</f>
        <v>Deepak Chahar</v>
      </c>
      <c r="D2896" t="str">
        <f>IFERROR(VLOOKUP(B2896,Players!$A$2:$E$251,3,FALSE),"")</f>
        <v>BWL</v>
      </c>
      <c r="E2896" t="str">
        <f>IFERROR(VLOOKUP(B2896,Players!$A$2:$E$251,4,FALSE),"")</f>
        <v>MI</v>
      </c>
      <c r="F2896">
        <f>IFERROR(VLOOKUP(B2896,Players!$A$2:$E$251,5,FALSE),"")</f>
        <v>0</v>
      </c>
      <c r="H2896" t="s">
        <v>886</v>
      </c>
    </row>
    <row r="2897" spans="1:8" x14ac:dyDescent="0.2">
      <c r="A2897" t="s">
        <v>831</v>
      </c>
      <c r="B2897" t="s">
        <v>353</v>
      </c>
      <c r="C2897" t="str">
        <f>IFERROR(VLOOKUP(B2897,Players!$A$2:$E$251,2,FALSE),"")</f>
        <v>Ashwani Kumar</v>
      </c>
      <c r="D2897" t="str">
        <f>IFERROR(VLOOKUP(B2897,Players!$A$2:$E$251,3,FALSE),"")</f>
        <v>BWL</v>
      </c>
      <c r="E2897" t="str">
        <f>IFERROR(VLOOKUP(B2897,Players!$A$2:$E$251,4,FALSE),"")</f>
        <v>MI</v>
      </c>
      <c r="F2897">
        <f>IFERROR(VLOOKUP(B2897,Players!$A$2:$E$251,5,FALSE),"")</f>
        <v>0</v>
      </c>
      <c r="H2897" t="s">
        <v>886</v>
      </c>
    </row>
    <row r="2898" spans="1:8" x14ac:dyDescent="0.2">
      <c r="A2898" t="s">
        <v>831</v>
      </c>
      <c r="B2898" t="s">
        <v>355</v>
      </c>
      <c r="C2898" t="str">
        <f>IFERROR(VLOOKUP(B2898,Players!$A$2:$E$251,2,FALSE),"")</f>
        <v>Raghu Sharma</v>
      </c>
      <c r="D2898" t="str">
        <f>IFERROR(VLOOKUP(B2898,Players!$A$2:$E$251,3,FALSE),"")</f>
        <v>BWL</v>
      </c>
      <c r="E2898" t="str">
        <f>IFERROR(VLOOKUP(B2898,Players!$A$2:$E$251,4,FALSE),"")</f>
        <v>MI</v>
      </c>
      <c r="F2898">
        <f>IFERROR(VLOOKUP(B2898,Players!$A$2:$E$251,5,FALSE),"")</f>
        <v>0</v>
      </c>
      <c r="H2898" t="s">
        <v>886</v>
      </c>
    </row>
    <row r="2899" spans="1:8" x14ac:dyDescent="0.2">
      <c r="A2899" t="s">
        <v>831</v>
      </c>
      <c r="B2899" t="s">
        <v>357</v>
      </c>
      <c r="C2899" t="str">
        <f>IFERROR(VLOOKUP(B2899,Players!$A$2:$E$251,2,FALSE),"")</f>
        <v>Mohammad Izhar</v>
      </c>
      <c r="D2899" t="str">
        <f>IFERROR(VLOOKUP(B2899,Players!$A$2:$E$251,3,FALSE),"")</f>
        <v>BWL</v>
      </c>
      <c r="E2899" t="str">
        <f>IFERROR(VLOOKUP(B2899,Players!$A$2:$E$251,4,FALSE),"")</f>
        <v>MI</v>
      </c>
      <c r="F2899">
        <f>IFERROR(VLOOKUP(B2899,Players!$A$2:$E$251,5,FALSE),"")</f>
        <v>0</v>
      </c>
      <c r="H2899" t="s">
        <v>886</v>
      </c>
    </row>
    <row r="2900" spans="1:8" x14ac:dyDescent="0.2">
      <c r="A2900" t="s">
        <v>831</v>
      </c>
      <c r="B2900" t="s">
        <v>359</v>
      </c>
      <c r="C2900" t="str">
        <f>IFERROR(VLOOKUP(B2900,Players!$A$2:$E$251,2,FALSE),"")</f>
        <v>Allah Ghazanfar</v>
      </c>
      <c r="D2900" t="str">
        <f>IFERROR(VLOOKUP(B2900,Players!$A$2:$E$251,3,FALSE),"")</f>
        <v>BWL</v>
      </c>
      <c r="E2900" t="str">
        <f>IFERROR(VLOOKUP(B2900,Players!$A$2:$E$251,4,FALSE),"")</f>
        <v>MI</v>
      </c>
      <c r="F2900">
        <f>IFERROR(VLOOKUP(B2900,Players!$A$2:$E$251,5,FALSE),"")</f>
        <v>0</v>
      </c>
      <c r="H2900" t="s">
        <v>886</v>
      </c>
    </row>
    <row r="2901" spans="1:8" x14ac:dyDescent="0.2">
      <c r="A2901" t="s">
        <v>831</v>
      </c>
      <c r="B2901" t="s">
        <v>361</v>
      </c>
      <c r="C2901" t="str">
        <f>IFERROR(VLOOKUP(B2901,Players!$A$2:$E$251,2,FALSE),"")</f>
        <v>Jasprit Bumrah</v>
      </c>
      <c r="D2901" t="str">
        <f>IFERROR(VLOOKUP(B2901,Players!$A$2:$E$251,3,FALSE),"")</f>
        <v>BWL</v>
      </c>
      <c r="E2901" t="str">
        <f>IFERROR(VLOOKUP(B2901,Players!$A$2:$E$251,4,FALSE),"")</f>
        <v>MI</v>
      </c>
      <c r="F2901">
        <f>IFERROR(VLOOKUP(B2901,Players!$A$2:$E$251,5,FALSE),"")</f>
        <v>0</v>
      </c>
      <c r="H2901" t="s">
        <v>886</v>
      </c>
    </row>
    <row r="2902" spans="1:8" x14ac:dyDescent="0.2">
      <c r="A2902" t="s">
        <v>835</v>
      </c>
      <c r="B2902" t="s">
        <v>259</v>
      </c>
      <c r="C2902" t="str">
        <f>IFERROR(VLOOKUP(B2902,Players!$A$2:$E$251,2,FALSE),"")</f>
        <v>Rishabh Pant</v>
      </c>
      <c r="D2902" t="str">
        <f>IFERROR(VLOOKUP(B2902,Players!$A$2:$E$251,3,FALSE),"")</f>
        <v>WK</v>
      </c>
      <c r="E2902" t="str">
        <f>IFERROR(VLOOKUP(B2902,Players!$A$2:$E$251,4,FALSE),"")</f>
        <v>LSG</v>
      </c>
      <c r="F2902">
        <f>IFERROR(VLOOKUP(B2902,Players!$A$2:$E$251,5,FALSE),"")</f>
        <v>0</v>
      </c>
      <c r="H2902" t="s">
        <v>892</v>
      </c>
    </row>
    <row r="2903" spans="1:8" x14ac:dyDescent="0.2">
      <c r="A2903" t="s">
        <v>835</v>
      </c>
      <c r="B2903" t="s">
        <v>263</v>
      </c>
      <c r="C2903" t="str">
        <f>IFERROR(VLOOKUP(B2903,Players!$A$2:$E$251,2,FALSE),"")</f>
        <v>Aiden Markram</v>
      </c>
      <c r="D2903" t="str">
        <f>IFERROR(VLOOKUP(B2903,Players!$A$2:$E$251,3,FALSE),"")</f>
        <v>BAT</v>
      </c>
      <c r="E2903" t="str">
        <f>IFERROR(VLOOKUP(B2903,Players!$A$2:$E$251,4,FALSE),"")</f>
        <v>LSG</v>
      </c>
      <c r="F2903">
        <f>IFERROR(VLOOKUP(B2903,Players!$A$2:$E$251,5,FALSE),"")</f>
        <v>0</v>
      </c>
      <c r="H2903" t="s">
        <v>892</v>
      </c>
    </row>
    <row r="2904" spans="1:8" x14ac:dyDescent="0.2">
      <c r="A2904" t="s">
        <v>835</v>
      </c>
      <c r="B2904" t="s">
        <v>265</v>
      </c>
      <c r="C2904" t="str">
        <f>IFERROR(VLOOKUP(B2904,Players!$A$2:$E$251,2,FALSE),"")</f>
        <v>Himmat Singh</v>
      </c>
      <c r="D2904" t="str">
        <f>IFERROR(VLOOKUP(B2904,Players!$A$2:$E$251,3,FALSE),"")</f>
        <v>BAT</v>
      </c>
      <c r="E2904" t="str">
        <f>IFERROR(VLOOKUP(B2904,Players!$A$2:$E$251,4,FALSE),"")</f>
        <v>LSG</v>
      </c>
      <c r="F2904">
        <f>IFERROR(VLOOKUP(B2904,Players!$A$2:$E$251,5,FALSE),"")</f>
        <v>0</v>
      </c>
      <c r="H2904" t="s">
        <v>892</v>
      </c>
    </row>
    <row r="2905" spans="1:8" x14ac:dyDescent="0.2">
      <c r="A2905" t="s">
        <v>835</v>
      </c>
      <c r="B2905" t="s">
        <v>267</v>
      </c>
      <c r="C2905" t="str">
        <f>IFERROR(VLOOKUP(B2905,Players!$A$2:$E$251,2,FALSE),"")</f>
        <v>Matthew Breetzke</v>
      </c>
      <c r="D2905" t="str">
        <f>IFERROR(VLOOKUP(B2905,Players!$A$2:$E$251,3,FALSE),"")</f>
        <v>BAT</v>
      </c>
      <c r="E2905" t="str">
        <f>IFERROR(VLOOKUP(B2905,Players!$A$2:$E$251,4,FALSE),"")</f>
        <v>LSG</v>
      </c>
      <c r="F2905">
        <f>IFERROR(VLOOKUP(B2905,Players!$A$2:$E$251,5,FALSE),"")</f>
        <v>0</v>
      </c>
      <c r="H2905" t="s">
        <v>892</v>
      </c>
    </row>
    <row r="2906" spans="1:8" x14ac:dyDescent="0.2">
      <c r="A2906" t="s">
        <v>835</v>
      </c>
      <c r="B2906" t="s">
        <v>269</v>
      </c>
      <c r="C2906" t="str">
        <f>IFERROR(VLOOKUP(B2906,Players!$A$2:$E$251,2,FALSE),"")</f>
        <v>Mukul Choudhary</v>
      </c>
      <c r="D2906" t="str">
        <f>IFERROR(VLOOKUP(B2906,Players!$A$2:$E$251,3,FALSE),"")</f>
        <v>WK</v>
      </c>
      <c r="E2906" t="str">
        <f>IFERROR(VLOOKUP(B2906,Players!$A$2:$E$251,4,FALSE),"")</f>
        <v>LSG</v>
      </c>
      <c r="F2906">
        <f>IFERROR(VLOOKUP(B2906,Players!$A$2:$E$251,5,FALSE),"")</f>
        <v>0</v>
      </c>
      <c r="H2906" t="s">
        <v>892</v>
      </c>
    </row>
    <row r="2907" spans="1:8" x14ac:dyDescent="0.2">
      <c r="A2907" t="s">
        <v>835</v>
      </c>
      <c r="B2907" t="s">
        <v>271</v>
      </c>
      <c r="C2907" t="str">
        <f>IFERROR(VLOOKUP(B2907,Players!$A$2:$E$251,2,FALSE),"")</f>
        <v>Akshat Raghuwanshi</v>
      </c>
      <c r="D2907" t="str">
        <f>IFERROR(VLOOKUP(B2907,Players!$A$2:$E$251,3,FALSE),"")</f>
        <v>BAT</v>
      </c>
      <c r="E2907" t="str">
        <f>IFERROR(VLOOKUP(B2907,Players!$A$2:$E$251,4,FALSE),"")</f>
        <v>LSG</v>
      </c>
      <c r="F2907">
        <f>IFERROR(VLOOKUP(B2907,Players!$A$2:$E$251,5,FALSE),"")</f>
        <v>0</v>
      </c>
      <c r="H2907" t="s">
        <v>892</v>
      </c>
    </row>
    <row r="2908" spans="1:8" x14ac:dyDescent="0.2">
      <c r="A2908" t="s">
        <v>835</v>
      </c>
      <c r="B2908" t="s">
        <v>273</v>
      </c>
      <c r="C2908" t="str">
        <f>IFERROR(VLOOKUP(B2908,Players!$A$2:$E$251,2,FALSE),"")</f>
        <v>Josh Inglis</v>
      </c>
      <c r="D2908" t="str">
        <f>IFERROR(VLOOKUP(B2908,Players!$A$2:$E$251,3,FALSE),"")</f>
        <v>WK</v>
      </c>
      <c r="E2908" t="str">
        <f>IFERROR(VLOOKUP(B2908,Players!$A$2:$E$251,4,FALSE),"")</f>
        <v>LSG</v>
      </c>
      <c r="F2908">
        <f>IFERROR(VLOOKUP(B2908,Players!$A$2:$E$251,5,FALSE),"")</f>
        <v>0</v>
      </c>
      <c r="H2908" t="s">
        <v>892</v>
      </c>
    </row>
    <row r="2909" spans="1:8" x14ac:dyDescent="0.2">
      <c r="A2909" t="s">
        <v>835</v>
      </c>
      <c r="B2909" t="s">
        <v>275</v>
      </c>
      <c r="C2909" t="str">
        <f>IFERROR(VLOOKUP(B2909,Players!$A$2:$E$251,2,FALSE),"")</f>
        <v>Nicholas Pooran</v>
      </c>
      <c r="D2909" t="str">
        <f>IFERROR(VLOOKUP(B2909,Players!$A$2:$E$251,3,FALSE),"")</f>
        <v>WK</v>
      </c>
      <c r="E2909" t="str">
        <f>IFERROR(VLOOKUP(B2909,Players!$A$2:$E$251,4,FALSE),"")</f>
        <v>LSG</v>
      </c>
      <c r="F2909">
        <f>IFERROR(VLOOKUP(B2909,Players!$A$2:$E$251,5,FALSE),"")</f>
        <v>0</v>
      </c>
      <c r="H2909" t="s">
        <v>892</v>
      </c>
    </row>
    <row r="2910" spans="1:8" x14ac:dyDescent="0.2">
      <c r="A2910" t="s">
        <v>835</v>
      </c>
      <c r="B2910" t="s">
        <v>277</v>
      </c>
      <c r="C2910" t="str">
        <f>IFERROR(VLOOKUP(B2910,Players!$A$2:$E$251,2,FALSE),"")</f>
        <v>Mitchell Marsh</v>
      </c>
      <c r="D2910" t="str">
        <f>IFERROR(VLOOKUP(B2910,Players!$A$2:$E$251,3,FALSE),"")</f>
        <v>AR</v>
      </c>
      <c r="E2910" t="str">
        <f>IFERROR(VLOOKUP(B2910,Players!$A$2:$E$251,4,FALSE),"")</f>
        <v>LSG</v>
      </c>
      <c r="F2910">
        <f>IFERROR(VLOOKUP(B2910,Players!$A$2:$E$251,5,FALSE),"")</f>
        <v>0</v>
      </c>
      <c r="H2910" t="s">
        <v>892</v>
      </c>
    </row>
    <row r="2911" spans="1:8" x14ac:dyDescent="0.2">
      <c r="A2911" t="s">
        <v>835</v>
      </c>
      <c r="B2911" t="s">
        <v>279</v>
      </c>
      <c r="C2911" t="str">
        <f>IFERROR(VLOOKUP(B2911,Players!$A$2:$E$251,2,FALSE),"")</f>
        <v>Abdul Samad</v>
      </c>
      <c r="D2911" t="str">
        <f>IFERROR(VLOOKUP(B2911,Players!$A$2:$E$251,3,FALSE),"")</f>
        <v>AR</v>
      </c>
      <c r="E2911" t="str">
        <f>IFERROR(VLOOKUP(B2911,Players!$A$2:$E$251,4,FALSE),"")</f>
        <v>LSG</v>
      </c>
      <c r="F2911">
        <f>IFERROR(VLOOKUP(B2911,Players!$A$2:$E$251,5,FALSE),"")</f>
        <v>0</v>
      </c>
      <c r="H2911" t="s">
        <v>892</v>
      </c>
    </row>
    <row r="2912" spans="1:8" x14ac:dyDescent="0.2">
      <c r="A2912" t="s">
        <v>835</v>
      </c>
      <c r="B2912" t="s">
        <v>281</v>
      </c>
      <c r="C2912" t="str">
        <f>IFERROR(VLOOKUP(B2912,Players!$A$2:$E$251,2,FALSE),"")</f>
        <v>Shahbaz Ahamad</v>
      </c>
      <c r="D2912" t="str">
        <f>IFERROR(VLOOKUP(B2912,Players!$A$2:$E$251,3,FALSE),"")</f>
        <v>AR</v>
      </c>
      <c r="E2912" t="str">
        <f>IFERROR(VLOOKUP(B2912,Players!$A$2:$E$251,4,FALSE),"")</f>
        <v>LSG</v>
      </c>
      <c r="F2912">
        <f>IFERROR(VLOOKUP(B2912,Players!$A$2:$E$251,5,FALSE),"")</f>
        <v>0</v>
      </c>
      <c r="H2912" t="s">
        <v>892</v>
      </c>
    </row>
    <row r="2913" spans="1:8" x14ac:dyDescent="0.2">
      <c r="A2913" t="s">
        <v>835</v>
      </c>
      <c r="B2913" t="s">
        <v>283</v>
      </c>
      <c r="C2913" t="str">
        <f>IFERROR(VLOOKUP(B2913,Players!$A$2:$E$251,2,FALSE),"")</f>
        <v>Arshin Kulkarni</v>
      </c>
      <c r="D2913" t="str">
        <f>IFERROR(VLOOKUP(B2913,Players!$A$2:$E$251,3,FALSE),"")</f>
        <v>AR</v>
      </c>
      <c r="E2913" t="str">
        <f>IFERROR(VLOOKUP(B2913,Players!$A$2:$E$251,4,FALSE),"")</f>
        <v>LSG</v>
      </c>
      <c r="F2913">
        <f>IFERROR(VLOOKUP(B2913,Players!$A$2:$E$251,5,FALSE),"")</f>
        <v>0</v>
      </c>
      <c r="H2913" t="s">
        <v>892</v>
      </c>
    </row>
    <row r="2914" spans="1:8" x14ac:dyDescent="0.2">
      <c r="A2914" t="s">
        <v>835</v>
      </c>
      <c r="B2914" t="s">
        <v>285</v>
      </c>
      <c r="C2914" t="str">
        <f>IFERROR(VLOOKUP(B2914,Players!$A$2:$E$251,2,FALSE),"")</f>
        <v>Wanindu Hasaranga</v>
      </c>
      <c r="D2914" t="str">
        <f>IFERROR(VLOOKUP(B2914,Players!$A$2:$E$251,3,FALSE),"")</f>
        <v>AR</v>
      </c>
      <c r="E2914" t="str">
        <f>IFERROR(VLOOKUP(B2914,Players!$A$2:$E$251,4,FALSE),"")</f>
        <v>LSG</v>
      </c>
      <c r="F2914">
        <f>IFERROR(VLOOKUP(B2914,Players!$A$2:$E$251,5,FALSE),"")</f>
        <v>0</v>
      </c>
      <c r="H2914" t="s">
        <v>892</v>
      </c>
    </row>
    <row r="2915" spans="1:8" x14ac:dyDescent="0.2">
      <c r="A2915" t="s">
        <v>835</v>
      </c>
      <c r="B2915" t="s">
        <v>287</v>
      </c>
      <c r="C2915" t="str">
        <f>IFERROR(VLOOKUP(B2915,Players!$A$2:$E$251,2,FALSE),"")</f>
        <v>Ayush Badoni</v>
      </c>
      <c r="D2915" t="str">
        <f>IFERROR(VLOOKUP(B2915,Players!$A$2:$E$251,3,FALSE),"")</f>
        <v>AR</v>
      </c>
      <c r="E2915" t="str">
        <f>IFERROR(VLOOKUP(B2915,Players!$A$2:$E$251,4,FALSE),"")</f>
        <v>LSG</v>
      </c>
      <c r="F2915">
        <f>IFERROR(VLOOKUP(B2915,Players!$A$2:$E$251,5,FALSE),"")</f>
        <v>0</v>
      </c>
      <c r="H2915" t="s">
        <v>892</v>
      </c>
    </row>
    <row r="2916" spans="1:8" x14ac:dyDescent="0.2">
      <c r="A2916" t="s">
        <v>835</v>
      </c>
      <c r="B2916" t="s">
        <v>289</v>
      </c>
      <c r="C2916" t="str">
        <f>IFERROR(VLOOKUP(B2916,Players!$A$2:$E$251,2,FALSE),"")</f>
        <v>Mohammad Shami</v>
      </c>
      <c r="D2916" t="str">
        <f>IFERROR(VLOOKUP(B2916,Players!$A$2:$E$251,3,FALSE),"")</f>
        <v>BWL</v>
      </c>
      <c r="E2916" t="str">
        <f>IFERROR(VLOOKUP(B2916,Players!$A$2:$E$251,4,FALSE),"")</f>
        <v>LSG</v>
      </c>
      <c r="F2916">
        <f>IFERROR(VLOOKUP(B2916,Players!$A$2:$E$251,5,FALSE),"")</f>
        <v>0</v>
      </c>
      <c r="H2916" t="s">
        <v>892</v>
      </c>
    </row>
    <row r="2917" spans="1:8" x14ac:dyDescent="0.2">
      <c r="A2917" t="s">
        <v>835</v>
      </c>
      <c r="B2917" t="s">
        <v>291</v>
      </c>
      <c r="C2917" t="str">
        <f>IFERROR(VLOOKUP(B2917,Players!$A$2:$E$251,2,FALSE),"")</f>
        <v>Avesh Khan</v>
      </c>
      <c r="D2917" t="str">
        <f>IFERROR(VLOOKUP(B2917,Players!$A$2:$E$251,3,FALSE),"")</f>
        <v>BWL</v>
      </c>
      <c r="E2917" t="str">
        <f>IFERROR(VLOOKUP(B2917,Players!$A$2:$E$251,4,FALSE),"")</f>
        <v>LSG</v>
      </c>
      <c r="F2917">
        <f>IFERROR(VLOOKUP(B2917,Players!$A$2:$E$251,5,FALSE),"")</f>
        <v>0</v>
      </c>
      <c r="H2917" t="s">
        <v>892</v>
      </c>
    </row>
    <row r="2918" spans="1:8" x14ac:dyDescent="0.2">
      <c r="A2918" t="s">
        <v>835</v>
      </c>
      <c r="B2918" t="s">
        <v>293</v>
      </c>
      <c r="C2918" t="str">
        <f>IFERROR(VLOOKUP(B2918,Players!$A$2:$E$251,2,FALSE),"")</f>
        <v>M. Siddharth</v>
      </c>
      <c r="D2918" t="str">
        <f>IFERROR(VLOOKUP(B2918,Players!$A$2:$E$251,3,FALSE),"")</f>
        <v>BWL</v>
      </c>
      <c r="E2918" t="str">
        <f>IFERROR(VLOOKUP(B2918,Players!$A$2:$E$251,4,FALSE),"")</f>
        <v>LSG</v>
      </c>
      <c r="F2918">
        <f>IFERROR(VLOOKUP(B2918,Players!$A$2:$E$251,5,FALSE),"")</f>
        <v>0</v>
      </c>
      <c r="H2918" t="s">
        <v>892</v>
      </c>
    </row>
    <row r="2919" spans="1:8" x14ac:dyDescent="0.2">
      <c r="A2919" t="s">
        <v>835</v>
      </c>
      <c r="B2919" t="s">
        <v>295</v>
      </c>
      <c r="C2919" t="str">
        <f>IFERROR(VLOOKUP(B2919,Players!$A$2:$E$251,2,FALSE),"")</f>
        <v>Digvesh Singh</v>
      </c>
      <c r="D2919" t="str">
        <f>IFERROR(VLOOKUP(B2919,Players!$A$2:$E$251,3,FALSE),"")</f>
        <v>BWL</v>
      </c>
      <c r="E2919" t="str">
        <f>IFERROR(VLOOKUP(B2919,Players!$A$2:$E$251,4,FALSE),"")</f>
        <v>LSG</v>
      </c>
      <c r="F2919">
        <f>IFERROR(VLOOKUP(B2919,Players!$A$2:$E$251,5,FALSE),"")</f>
        <v>0</v>
      </c>
      <c r="H2919" t="s">
        <v>892</v>
      </c>
    </row>
    <row r="2920" spans="1:8" x14ac:dyDescent="0.2">
      <c r="A2920" t="s">
        <v>835</v>
      </c>
      <c r="B2920" t="s">
        <v>297</v>
      </c>
      <c r="C2920" t="str">
        <f>IFERROR(VLOOKUP(B2920,Players!$A$2:$E$251,2,FALSE),"")</f>
        <v>Akash Singh</v>
      </c>
      <c r="D2920" t="str">
        <f>IFERROR(VLOOKUP(B2920,Players!$A$2:$E$251,3,FALSE),"")</f>
        <v>BWL</v>
      </c>
      <c r="E2920" t="str">
        <f>IFERROR(VLOOKUP(B2920,Players!$A$2:$E$251,4,FALSE),"")</f>
        <v>LSG</v>
      </c>
      <c r="F2920">
        <f>IFERROR(VLOOKUP(B2920,Players!$A$2:$E$251,5,FALSE),"")</f>
        <v>0</v>
      </c>
      <c r="H2920" t="s">
        <v>892</v>
      </c>
    </row>
    <row r="2921" spans="1:8" x14ac:dyDescent="0.2">
      <c r="A2921" t="s">
        <v>835</v>
      </c>
      <c r="B2921" t="s">
        <v>299</v>
      </c>
      <c r="C2921" t="str">
        <f>IFERROR(VLOOKUP(B2921,Players!$A$2:$E$251,2,FALSE),"")</f>
        <v>Prince Yadav</v>
      </c>
      <c r="D2921" t="str">
        <f>IFERROR(VLOOKUP(B2921,Players!$A$2:$E$251,3,FALSE),"")</f>
        <v>BWL</v>
      </c>
      <c r="E2921" t="str">
        <f>IFERROR(VLOOKUP(B2921,Players!$A$2:$E$251,4,FALSE),"")</f>
        <v>LSG</v>
      </c>
      <c r="F2921">
        <f>IFERROR(VLOOKUP(B2921,Players!$A$2:$E$251,5,FALSE),"")</f>
        <v>0</v>
      </c>
      <c r="H2921" t="s">
        <v>892</v>
      </c>
    </row>
    <row r="2922" spans="1:8" x14ac:dyDescent="0.2">
      <c r="A2922" t="s">
        <v>835</v>
      </c>
      <c r="B2922" t="s">
        <v>301</v>
      </c>
      <c r="C2922" t="str">
        <f>IFERROR(VLOOKUP(B2922,Players!$A$2:$E$251,2,FALSE),"")</f>
        <v>Arjun Tendulkar</v>
      </c>
      <c r="D2922" t="str">
        <f>IFERROR(VLOOKUP(B2922,Players!$A$2:$E$251,3,FALSE),"")</f>
        <v>BWL</v>
      </c>
      <c r="E2922" t="str">
        <f>IFERROR(VLOOKUP(B2922,Players!$A$2:$E$251,4,FALSE),"")</f>
        <v>LSG</v>
      </c>
      <c r="F2922">
        <f>IFERROR(VLOOKUP(B2922,Players!$A$2:$E$251,5,FALSE),"")</f>
        <v>0</v>
      </c>
      <c r="H2922" t="s">
        <v>892</v>
      </c>
    </row>
    <row r="2923" spans="1:8" x14ac:dyDescent="0.2">
      <c r="A2923" t="s">
        <v>835</v>
      </c>
      <c r="B2923" t="s">
        <v>303</v>
      </c>
      <c r="C2923" t="str">
        <f>IFERROR(VLOOKUP(B2923,Players!$A$2:$E$251,2,FALSE),"")</f>
        <v>Anrich Nortje</v>
      </c>
      <c r="D2923" t="str">
        <f>IFERROR(VLOOKUP(B2923,Players!$A$2:$E$251,3,FALSE),"")</f>
        <v>BWL</v>
      </c>
      <c r="E2923" t="str">
        <f>IFERROR(VLOOKUP(B2923,Players!$A$2:$E$251,4,FALSE),"")</f>
        <v>LSG</v>
      </c>
      <c r="F2923">
        <f>IFERROR(VLOOKUP(B2923,Players!$A$2:$E$251,5,FALSE),"")</f>
        <v>0</v>
      </c>
      <c r="H2923" t="s">
        <v>892</v>
      </c>
    </row>
    <row r="2924" spans="1:8" x14ac:dyDescent="0.2">
      <c r="A2924" t="s">
        <v>835</v>
      </c>
      <c r="B2924" t="s">
        <v>305</v>
      </c>
      <c r="C2924" t="str">
        <f>IFERROR(VLOOKUP(B2924,Players!$A$2:$E$251,2,FALSE),"")</f>
        <v>Naman Tiwari</v>
      </c>
      <c r="D2924" t="str">
        <f>IFERROR(VLOOKUP(B2924,Players!$A$2:$E$251,3,FALSE),"")</f>
        <v>BWL</v>
      </c>
      <c r="E2924" t="str">
        <f>IFERROR(VLOOKUP(B2924,Players!$A$2:$E$251,4,FALSE),"")</f>
        <v>LSG</v>
      </c>
      <c r="F2924">
        <f>IFERROR(VLOOKUP(B2924,Players!$A$2:$E$251,5,FALSE),"")</f>
        <v>0</v>
      </c>
      <c r="H2924" t="s">
        <v>892</v>
      </c>
    </row>
    <row r="2925" spans="1:8" x14ac:dyDescent="0.2">
      <c r="A2925" t="s">
        <v>835</v>
      </c>
      <c r="B2925" t="s">
        <v>307</v>
      </c>
      <c r="C2925" t="str">
        <f>IFERROR(VLOOKUP(B2925,Players!$A$2:$E$251,2,FALSE),"")</f>
        <v>Mayank Yadav</v>
      </c>
      <c r="D2925" t="str">
        <f>IFERROR(VLOOKUP(B2925,Players!$A$2:$E$251,3,FALSE),"")</f>
        <v>BWL</v>
      </c>
      <c r="E2925" t="str">
        <f>IFERROR(VLOOKUP(B2925,Players!$A$2:$E$251,4,FALSE),"")</f>
        <v>LSG</v>
      </c>
      <c r="F2925">
        <f>IFERROR(VLOOKUP(B2925,Players!$A$2:$E$251,5,FALSE),"")</f>
        <v>0</v>
      </c>
      <c r="H2925" t="s">
        <v>892</v>
      </c>
    </row>
    <row r="2926" spans="1:8" x14ac:dyDescent="0.2">
      <c r="A2926" t="s">
        <v>835</v>
      </c>
      <c r="B2926" t="s">
        <v>309</v>
      </c>
      <c r="C2926" t="str">
        <f>IFERROR(VLOOKUP(B2926,Players!$A$2:$E$251,2,FALSE),"")</f>
        <v>Mohsin Khan</v>
      </c>
      <c r="D2926" t="str">
        <f>IFERROR(VLOOKUP(B2926,Players!$A$2:$E$251,3,FALSE),"")</f>
        <v>BWL</v>
      </c>
      <c r="E2926" t="str">
        <f>IFERROR(VLOOKUP(B2926,Players!$A$2:$E$251,4,FALSE),"")</f>
        <v>LSG</v>
      </c>
      <c r="F2926">
        <f>IFERROR(VLOOKUP(B2926,Players!$A$2:$E$251,5,FALSE),"")</f>
        <v>0</v>
      </c>
      <c r="H2926" t="s">
        <v>892</v>
      </c>
    </row>
    <row r="2927" spans="1:8" x14ac:dyDescent="0.2">
      <c r="A2927" t="s">
        <v>835</v>
      </c>
      <c r="B2927" t="s">
        <v>47</v>
      </c>
      <c r="C2927" t="str">
        <f>IFERROR(VLOOKUP(B2927,Players!$A$2:$E$251,2,FALSE),"")</f>
        <v>Ruturaj Gaikwad</v>
      </c>
      <c r="D2927" t="str">
        <f>IFERROR(VLOOKUP(B2927,Players!$A$2:$E$251,3,FALSE),"")</f>
        <v>BAT</v>
      </c>
      <c r="E2927" t="str">
        <f>IFERROR(VLOOKUP(B2927,Players!$A$2:$E$251,4,FALSE),"")</f>
        <v>CSK</v>
      </c>
      <c r="F2927">
        <f>IFERROR(VLOOKUP(B2927,Players!$A$2:$E$251,5,FALSE),"")</f>
        <v>0</v>
      </c>
      <c r="H2927" t="s">
        <v>889</v>
      </c>
    </row>
    <row r="2928" spans="1:8" x14ac:dyDescent="0.2">
      <c r="A2928" t="s">
        <v>835</v>
      </c>
      <c r="B2928" t="s">
        <v>52</v>
      </c>
      <c r="C2928" t="str">
        <f>IFERROR(VLOOKUP(B2928,Players!$A$2:$E$251,2,FALSE),"")</f>
        <v>MS Dhoni</v>
      </c>
      <c r="D2928" t="str">
        <f>IFERROR(VLOOKUP(B2928,Players!$A$2:$E$251,3,FALSE),"")</f>
        <v>WK</v>
      </c>
      <c r="E2928" t="str">
        <f>IFERROR(VLOOKUP(B2928,Players!$A$2:$E$251,4,FALSE),"")</f>
        <v>CSK</v>
      </c>
      <c r="F2928">
        <f>IFERROR(VLOOKUP(B2928,Players!$A$2:$E$251,5,FALSE),"")</f>
        <v>0</v>
      </c>
      <c r="H2928" t="s">
        <v>889</v>
      </c>
    </row>
    <row r="2929" spans="1:8" x14ac:dyDescent="0.2">
      <c r="A2929" t="s">
        <v>835</v>
      </c>
      <c r="B2929" t="s">
        <v>55</v>
      </c>
      <c r="C2929" t="str">
        <f>IFERROR(VLOOKUP(B2929,Players!$A$2:$E$251,2,FALSE),"")</f>
        <v>Sanju Samson</v>
      </c>
      <c r="D2929" t="str">
        <f>IFERROR(VLOOKUP(B2929,Players!$A$2:$E$251,3,FALSE),"")</f>
        <v>WK</v>
      </c>
      <c r="E2929" t="str">
        <f>IFERROR(VLOOKUP(B2929,Players!$A$2:$E$251,4,FALSE),"")</f>
        <v>CSK</v>
      </c>
      <c r="F2929">
        <f>IFERROR(VLOOKUP(B2929,Players!$A$2:$E$251,5,FALSE),"")</f>
        <v>0</v>
      </c>
      <c r="H2929" t="s">
        <v>889</v>
      </c>
    </row>
    <row r="2930" spans="1:8" x14ac:dyDescent="0.2">
      <c r="A2930" t="s">
        <v>835</v>
      </c>
      <c r="B2930" t="s">
        <v>57</v>
      </c>
      <c r="C2930" t="str">
        <f>IFERROR(VLOOKUP(B2930,Players!$A$2:$E$251,2,FALSE),"")</f>
        <v>Dewald Brevis</v>
      </c>
      <c r="D2930" t="str">
        <f>IFERROR(VLOOKUP(B2930,Players!$A$2:$E$251,3,FALSE),"")</f>
        <v>BAT</v>
      </c>
      <c r="E2930" t="str">
        <f>IFERROR(VLOOKUP(B2930,Players!$A$2:$E$251,4,FALSE),"")</f>
        <v>CSK</v>
      </c>
      <c r="F2930">
        <f>IFERROR(VLOOKUP(B2930,Players!$A$2:$E$251,5,FALSE),"")</f>
        <v>0</v>
      </c>
      <c r="H2930" t="s">
        <v>889</v>
      </c>
    </row>
    <row r="2931" spans="1:8" x14ac:dyDescent="0.2">
      <c r="A2931" t="s">
        <v>835</v>
      </c>
      <c r="B2931" t="s">
        <v>59</v>
      </c>
      <c r="C2931" t="str">
        <f>IFERROR(VLOOKUP(B2931,Players!$A$2:$E$251,2,FALSE),"")</f>
        <v>Ayush Mhatre</v>
      </c>
      <c r="D2931" t="str">
        <f>IFERROR(VLOOKUP(B2931,Players!$A$2:$E$251,3,FALSE),"")</f>
        <v>BAT</v>
      </c>
      <c r="E2931" t="str">
        <f>IFERROR(VLOOKUP(B2931,Players!$A$2:$E$251,4,FALSE),"")</f>
        <v>CSK</v>
      </c>
      <c r="F2931">
        <f>IFERROR(VLOOKUP(B2931,Players!$A$2:$E$251,5,FALSE),"")</f>
        <v>0</v>
      </c>
      <c r="H2931" t="s">
        <v>889</v>
      </c>
    </row>
    <row r="2932" spans="1:8" x14ac:dyDescent="0.2">
      <c r="A2932" t="s">
        <v>835</v>
      </c>
      <c r="B2932" t="s">
        <v>61</v>
      </c>
      <c r="C2932" t="str">
        <f>IFERROR(VLOOKUP(B2932,Players!$A$2:$E$251,2,FALSE),"")</f>
        <v>Kartik Sharma</v>
      </c>
      <c r="D2932" t="str">
        <f>IFERROR(VLOOKUP(B2932,Players!$A$2:$E$251,3,FALSE),"")</f>
        <v>WK</v>
      </c>
      <c r="E2932" t="str">
        <f>IFERROR(VLOOKUP(B2932,Players!$A$2:$E$251,4,FALSE),"")</f>
        <v>CSK</v>
      </c>
      <c r="F2932">
        <f>IFERROR(VLOOKUP(B2932,Players!$A$2:$E$251,5,FALSE),"")</f>
        <v>0</v>
      </c>
      <c r="H2932" t="s">
        <v>889</v>
      </c>
    </row>
    <row r="2933" spans="1:8" x14ac:dyDescent="0.2">
      <c r="A2933" t="s">
        <v>835</v>
      </c>
      <c r="B2933" t="s">
        <v>63</v>
      </c>
      <c r="C2933" t="str">
        <f>IFERROR(VLOOKUP(B2933,Players!$A$2:$E$251,2,FALSE),"")</f>
        <v>Sarfaraz Khan</v>
      </c>
      <c r="D2933" t="str">
        <f>IFERROR(VLOOKUP(B2933,Players!$A$2:$E$251,3,FALSE),"")</f>
        <v>BAT</v>
      </c>
      <c r="E2933" t="str">
        <f>IFERROR(VLOOKUP(B2933,Players!$A$2:$E$251,4,FALSE),"")</f>
        <v>CSK</v>
      </c>
      <c r="F2933">
        <f>IFERROR(VLOOKUP(B2933,Players!$A$2:$E$251,5,FALSE),"")</f>
        <v>0</v>
      </c>
      <c r="H2933" t="s">
        <v>889</v>
      </c>
    </row>
    <row r="2934" spans="1:8" x14ac:dyDescent="0.2">
      <c r="A2934" t="s">
        <v>835</v>
      </c>
      <c r="B2934" t="s">
        <v>65</v>
      </c>
      <c r="C2934" t="str">
        <f>IFERROR(VLOOKUP(B2934,Players!$A$2:$E$251,2,FALSE),"")</f>
        <v>Urvil Patel</v>
      </c>
      <c r="D2934" t="str">
        <f>IFERROR(VLOOKUP(B2934,Players!$A$2:$E$251,3,FALSE),"")</f>
        <v>WK</v>
      </c>
      <c r="E2934" t="str">
        <f>IFERROR(VLOOKUP(B2934,Players!$A$2:$E$251,4,FALSE),"")</f>
        <v>CSK</v>
      </c>
      <c r="F2934">
        <f>IFERROR(VLOOKUP(B2934,Players!$A$2:$E$251,5,FALSE),"")</f>
        <v>0</v>
      </c>
      <c r="H2934" t="s">
        <v>889</v>
      </c>
    </row>
    <row r="2935" spans="1:8" x14ac:dyDescent="0.2">
      <c r="A2935" t="s">
        <v>835</v>
      </c>
      <c r="B2935" t="s">
        <v>67</v>
      </c>
      <c r="C2935" t="str">
        <f>IFERROR(VLOOKUP(B2935,Players!$A$2:$E$251,2,FALSE),"")</f>
        <v>Jamie Overton</v>
      </c>
      <c r="D2935" t="str">
        <f>IFERROR(VLOOKUP(B2935,Players!$A$2:$E$251,3,FALSE),"")</f>
        <v>AR</v>
      </c>
      <c r="E2935" t="str">
        <f>IFERROR(VLOOKUP(B2935,Players!$A$2:$E$251,4,FALSE),"")</f>
        <v>CSK</v>
      </c>
      <c r="F2935">
        <f>IFERROR(VLOOKUP(B2935,Players!$A$2:$E$251,5,FALSE),"")</f>
        <v>0</v>
      </c>
      <c r="H2935" t="s">
        <v>889</v>
      </c>
    </row>
    <row r="2936" spans="1:8" x14ac:dyDescent="0.2">
      <c r="A2936" t="s">
        <v>835</v>
      </c>
      <c r="B2936" t="s">
        <v>70</v>
      </c>
      <c r="C2936" t="str">
        <f>IFERROR(VLOOKUP(B2936,Players!$A$2:$E$251,2,FALSE),"")</f>
        <v>Ramakrishna Ghosh</v>
      </c>
      <c r="D2936" t="str">
        <f>IFERROR(VLOOKUP(B2936,Players!$A$2:$E$251,3,FALSE),"")</f>
        <v>AR</v>
      </c>
      <c r="E2936" t="str">
        <f>IFERROR(VLOOKUP(B2936,Players!$A$2:$E$251,4,FALSE),"")</f>
        <v>CSK</v>
      </c>
      <c r="F2936">
        <f>IFERROR(VLOOKUP(B2936,Players!$A$2:$E$251,5,FALSE),"")</f>
        <v>0</v>
      </c>
      <c r="H2936" t="s">
        <v>889</v>
      </c>
    </row>
    <row r="2937" spans="1:8" x14ac:dyDescent="0.2">
      <c r="A2937" t="s">
        <v>835</v>
      </c>
      <c r="B2937" t="s">
        <v>72</v>
      </c>
      <c r="C2937" t="str">
        <f>IFERROR(VLOOKUP(B2937,Players!$A$2:$E$251,2,FALSE),"")</f>
        <v>Prashant Veer</v>
      </c>
      <c r="D2937" t="str">
        <f>IFERROR(VLOOKUP(B2937,Players!$A$2:$E$251,3,FALSE),"")</f>
        <v>AR</v>
      </c>
      <c r="E2937" t="str">
        <f>IFERROR(VLOOKUP(B2937,Players!$A$2:$E$251,4,FALSE),"")</f>
        <v>CSK</v>
      </c>
      <c r="F2937">
        <f>IFERROR(VLOOKUP(B2937,Players!$A$2:$E$251,5,FALSE),"")</f>
        <v>0</v>
      </c>
      <c r="H2937" t="s">
        <v>889</v>
      </c>
    </row>
    <row r="2938" spans="1:8" x14ac:dyDescent="0.2">
      <c r="A2938" t="s">
        <v>835</v>
      </c>
      <c r="B2938" t="s">
        <v>74</v>
      </c>
      <c r="C2938" t="str">
        <f>IFERROR(VLOOKUP(B2938,Players!$A$2:$E$251,2,FALSE),"")</f>
        <v>Matthew William Short</v>
      </c>
      <c r="D2938" t="str">
        <f>IFERROR(VLOOKUP(B2938,Players!$A$2:$E$251,3,FALSE),"")</f>
        <v>AR</v>
      </c>
      <c r="E2938" t="str">
        <f>IFERROR(VLOOKUP(B2938,Players!$A$2:$E$251,4,FALSE),"")</f>
        <v>CSK</v>
      </c>
      <c r="F2938">
        <f>IFERROR(VLOOKUP(B2938,Players!$A$2:$E$251,5,FALSE),"")</f>
        <v>0</v>
      </c>
      <c r="H2938" t="s">
        <v>889</v>
      </c>
    </row>
    <row r="2939" spans="1:8" x14ac:dyDescent="0.2">
      <c r="A2939" t="s">
        <v>835</v>
      </c>
      <c r="B2939" t="s">
        <v>76</v>
      </c>
      <c r="C2939" t="str">
        <f>IFERROR(VLOOKUP(B2939,Players!$A$2:$E$251,2,FALSE),"")</f>
        <v>Aman Khan</v>
      </c>
      <c r="D2939" t="str">
        <f>IFERROR(VLOOKUP(B2939,Players!$A$2:$E$251,3,FALSE),"")</f>
        <v>AR</v>
      </c>
      <c r="E2939" t="str">
        <f>IFERROR(VLOOKUP(B2939,Players!$A$2:$E$251,4,FALSE),"")</f>
        <v>CSK</v>
      </c>
      <c r="F2939">
        <f>IFERROR(VLOOKUP(B2939,Players!$A$2:$E$251,5,FALSE),"")</f>
        <v>0</v>
      </c>
      <c r="H2939" t="s">
        <v>889</v>
      </c>
    </row>
    <row r="2940" spans="1:8" x14ac:dyDescent="0.2">
      <c r="A2940" t="s">
        <v>835</v>
      </c>
      <c r="B2940" t="s">
        <v>78</v>
      </c>
      <c r="C2940" t="str">
        <f>IFERROR(VLOOKUP(B2940,Players!$A$2:$E$251,2,FALSE),"")</f>
        <v>Zak Foulkes</v>
      </c>
      <c r="D2940" t="str">
        <f>IFERROR(VLOOKUP(B2940,Players!$A$2:$E$251,3,FALSE),"")</f>
        <v>AR</v>
      </c>
      <c r="E2940" t="str">
        <f>IFERROR(VLOOKUP(B2940,Players!$A$2:$E$251,4,FALSE),"")</f>
        <v>CSK</v>
      </c>
      <c r="F2940">
        <f>IFERROR(VLOOKUP(B2940,Players!$A$2:$E$251,5,FALSE),"")</f>
        <v>0</v>
      </c>
      <c r="H2940" t="s">
        <v>889</v>
      </c>
    </row>
    <row r="2941" spans="1:8" x14ac:dyDescent="0.2">
      <c r="A2941" t="s">
        <v>835</v>
      </c>
      <c r="B2941" t="s">
        <v>80</v>
      </c>
      <c r="C2941" t="str">
        <f>IFERROR(VLOOKUP(B2941,Players!$A$2:$E$251,2,FALSE),"")</f>
        <v>Shivam Dube</v>
      </c>
      <c r="D2941" t="str">
        <f>IFERROR(VLOOKUP(B2941,Players!$A$2:$E$251,3,FALSE),"")</f>
        <v>AR</v>
      </c>
      <c r="E2941" t="str">
        <f>IFERROR(VLOOKUP(B2941,Players!$A$2:$E$251,4,FALSE),"")</f>
        <v>CSK</v>
      </c>
      <c r="F2941">
        <f>IFERROR(VLOOKUP(B2941,Players!$A$2:$E$251,5,FALSE),"")</f>
        <v>0</v>
      </c>
      <c r="H2941" t="s">
        <v>889</v>
      </c>
    </row>
    <row r="2942" spans="1:8" x14ac:dyDescent="0.2">
      <c r="A2942" t="s">
        <v>835</v>
      </c>
      <c r="B2942" t="s">
        <v>82</v>
      </c>
      <c r="C2942" t="str">
        <f>IFERROR(VLOOKUP(B2942,Players!$A$2:$E$251,2,FALSE),"")</f>
        <v>Khaleel Ahmed</v>
      </c>
      <c r="D2942" t="str">
        <f>IFERROR(VLOOKUP(B2942,Players!$A$2:$E$251,3,FALSE),"")</f>
        <v>BWL</v>
      </c>
      <c r="E2942" t="str">
        <f>IFERROR(VLOOKUP(B2942,Players!$A$2:$E$251,4,FALSE),"")</f>
        <v>CSK</v>
      </c>
      <c r="F2942">
        <f>IFERROR(VLOOKUP(B2942,Players!$A$2:$E$251,5,FALSE),"")</f>
        <v>0</v>
      </c>
      <c r="H2942" t="s">
        <v>889</v>
      </c>
    </row>
    <row r="2943" spans="1:8" x14ac:dyDescent="0.2">
      <c r="A2943" t="s">
        <v>835</v>
      </c>
      <c r="B2943" t="s">
        <v>85</v>
      </c>
      <c r="C2943" t="str">
        <f>IFERROR(VLOOKUP(B2943,Players!$A$2:$E$251,2,FALSE),"")</f>
        <v>Noor Ahmad</v>
      </c>
      <c r="D2943" t="str">
        <f>IFERROR(VLOOKUP(B2943,Players!$A$2:$E$251,3,FALSE),"")</f>
        <v>BWL</v>
      </c>
      <c r="E2943" t="str">
        <f>IFERROR(VLOOKUP(B2943,Players!$A$2:$E$251,4,FALSE),"")</f>
        <v>CSK</v>
      </c>
      <c r="F2943">
        <f>IFERROR(VLOOKUP(B2943,Players!$A$2:$E$251,5,FALSE),"")</f>
        <v>0</v>
      </c>
      <c r="H2943" t="s">
        <v>889</v>
      </c>
    </row>
    <row r="2944" spans="1:8" x14ac:dyDescent="0.2">
      <c r="A2944" t="s">
        <v>835</v>
      </c>
      <c r="B2944" t="s">
        <v>87</v>
      </c>
      <c r="C2944" t="str">
        <f>IFERROR(VLOOKUP(B2944,Players!$A$2:$E$251,2,FALSE),"")</f>
        <v>Anshul Kamboj</v>
      </c>
      <c r="D2944" t="str">
        <f>IFERROR(VLOOKUP(B2944,Players!$A$2:$E$251,3,FALSE),"")</f>
        <v>BWL</v>
      </c>
      <c r="E2944" t="str">
        <f>IFERROR(VLOOKUP(B2944,Players!$A$2:$E$251,4,FALSE),"")</f>
        <v>CSK</v>
      </c>
      <c r="F2944">
        <f>IFERROR(VLOOKUP(B2944,Players!$A$2:$E$251,5,FALSE),"")</f>
        <v>0</v>
      </c>
      <c r="H2944" t="s">
        <v>889</v>
      </c>
    </row>
    <row r="2945" spans="1:8" x14ac:dyDescent="0.2">
      <c r="A2945" t="s">
        <v>835</v>
      </c>
      <c r="B2945" t="s">
        <v>89</v>
      </c>
      <c r="C2945" t="str">
        <f>IFERROR(VLOOKUP(B2945,Players!$A$2:$E$251,2,FALSE),"")</f>
        <v>Mukesh Choudhary</v>
      </c>
      <c r="D2945" t="str">
        <f>IFERROR(VLOOKUP(B2945,Players!$A$2:$E$251,3,FALSE),"")</f>
        <v>BWL</v>
      </c>
      <c r="E2945" t="str">
        <f>IFERROR(VLOOKUP(B2945,Players!$A$2:$E$251,4,FALSE),"")</f>
        <v>CSK</v>
      </c>
      <c r="F2945">
        <f>IFERROR(VLOOKUP(B2945,Players!$A$2:$E$251,5,FALSE),"")</f>
        <v>0</v>
      </c>
      <c r="H2945" t="s">
        <v>889</v>
      </c>
    </row>
    <row r="2946" spans="1:8" x14ac:dyDescent="0.2">
      <c r="A2946" t="s">
        <v>835</v>
      </c>
      <c r="B2946" t="s">
        <v>91</v>
      </c>
      <c r="C2946" t="str">
        <f>IFERROR(VLOOKUP(B2946,Players!$A$2:$E$251,2,FALSE),"")</f>
        <v>Shreyas Gopal</v>
      </c>
      <c r="D2946" t="str">
        <f>IFERROR(VLOOKUP(B2946,Players!$A$2:$E$251,3,FALSE),"")</f>
        <v>BWL</v>
      </c>
      <c r="E2946" t="str">
        <f>IFERROR(VLOOKUP(B2946,Players!$A$2:$E$251,4,FALSE),"")</f>
        <v>CSK</v>
      </c>
      <c r="F2946">
        <f>IFERROR(VLOOKUP(B2946,Players!$A$2:$E$251,5,FALSE),"")</f>
        <v>0</v>
      </c>
      <c r="H2946" t="s">
        <v>889</v>
      </c>
    </row>
    <row r="2947" spans="1:8" x14ac:dyDescent="0.2">
      <c r="A2947" t="s">
        <v>835</v>
      </c>
      <c r="B2947" t="s">
        <v>93</v>
      </c>
      <c r="C2947" t="str">
        <f>IFERROR(VLOOKUP(B2947,Players!$A$2:$E$251,2,FALSE),"")</f>
        <v>Gurjapneet Singh</v>
      </c>
      <c r="D2947" t="str">
        <f>IFERROR(VLOOKUP(B2947,Players!$A$2:$E$251,3,FALSE),"")</f>
        <v>BWL</v>
      </c>
      <c r="E2947" t="str">
        <f>IFERROR(VLOOKUP(B2947,Players!$A$2:$E$251,4,FALSE),"")</f>
        <v>CSK</v>
      </c>
      <c r="F2947">
        <f>IFERROR(VLOOKUP(B2947,Players!$A$2:$E$251,5,FALSE),"")</f>
        <v>0</v>
      </c>
      <c r="H2947" t="s">
        <v>889</v>
      </c>
    </row>
    <row r="2948" spans="1:8" x14ac:dyDescent="0.2">
      <c r="A2948" t="s">
        <v>835</v>
      </c>
      <c r="B2948" t="s">
        <v>95</v>
      </c>
      <c r="C2948" t="str">
        <f>IFERROR(VLOOKUP(B2948,Players!$A$2:$E$251,2,FALSE),"")</f>
        <v>Akeal Hosein</v>
      </c>
      <c r="D2948" t="str">
        <f>IFERROR(VLOOKUP(B2948,Players!$A$2:$E$251,3,FALSE),"")</f>
        <v>BWL</v>
      </c>
      <c r="E2948" t="str">
        <f>IFERROR(VLOOKUP(B2948,Players!$A$2:$E$251,4,FALSE),"")</f>
        <v>CSK</v>
      </c>
      <c r="F2948">
        <f>IFERROR(VLOOKUP(B2948,Players!$A$2:$E$251,5,FALSE),"")</f>
        <v>0</v>
      </c>
      <c r="H2948" t="s">
        <v>889</v>
      </c>
    </row>
    <row r="2949" spans="1:8" x14ac:dyDescent="0.2">
      <c r="A2949" t="s">
        <v>835</v>
      </c>
      <c r="B2949" t="s">
        <v>97</v>
      </c>
      <c r="C2949" t="str">
        <f>IFERROR(VLOOKUP(B2949,Players!$A$2:$E$251,2,FALSE),"")</f>
        <v>Matt Henry</v>
      </c>
      <c r="D2949" t="str">
        <f>IFERROR(VLOOKUP(B2949,Players!$A$2:$E$251,3,FALSE),"")</f>
        <v>BWL</v>
      </c>
      <c r="E2949" t="str">
        <f>IFERROR(VLOOKUP(B2949,Players!$A$2:$E$251,4,FALSE),"")</f>
        <v>CSK</v>
      </c>
      <c r="F2949">
        <f>IFERROR(VLOOKUP(B2949,Players!$A$2:$E$251,5,FALSE),"")</f>
        <v>0</v>
      </c>
      <c r="H2949" t="s">
        <v>889</v>
      </c>
    </row>
    <row r="2950" spans="1:8" x14ac:dyDescent="0.2">
      <c r="A2950" t="s">
        <v>835</v>
      </c>
      <c r="B2950" t="s">
        <v>99</v>
      </c>
      <c r="C2950" t="str">
        <f>IFERROR(VLOOKUP(B2950,Players!$A$2:$E$251,2,FALSE),"")</f>
        <v>Rahul Chahar</v>
      </c>
      <c r="D2950" t="str">
        <f>IFERROR(VLOOKUP(B2950,Players!$A$2:$E$251,3,FALSE),"")</f>
        <v>BWL</v>
      </c>
      <c r="E2950" t="str">
        <f>IFERROR(VLOOKUP(B2950,Players!$A$2:$E$251,4,FALSE),"")</f>
        <v>CSK</v>
      </c>
      <c r="F2950">
        <f>IFERROR(VLOOKUP(B2950,Players!$A$2:$E$251,5,FALSE),"")</f>
        <v>0</v>
      </c>
      <c r="H2950" t="s">
        <v>889</v>
      </c>
    </row>
    <row r="2951" spans="1:8" x14ac:dyDescent="0.2">
      <c r="A2951" t="s">
        <v>835</v>
      </c>
      <c r="B2951" t="s">
        <v>101</v>
      </c>
      <c r="C2951" t="str">
        <f>IFERROR(VLOOKUP(B2951,Players!$A$2:$E$251,2,FALSE),"")</f>
        <v>Spencer Johnson</v>
      </c>
      <c r="D2951" t="str">
        <f>IFERROR(VLOOKUP(B2951,Players!$A$2:$E$251,3,FALSE),"")</f>
        <v>BWL</v>
      </c>
      <c r="E2951" t="str">
        <f>IFERROR(VLOOKUP(B2951,Players!$A$2:$E$251,4,FALSE),"")</f>
        <v>CSK</v>
      </c>
      <c r="F2951">
        <f>IFERROR(VLOOKUP(B2951,Players!$A$2:$E$251,5,FALSE),"")</f>
        <v>0</v>
      </c>
      <c r="H2951" t="s">
        <v>889</v>
      </c>
    </row>
    <row r="2952" spans="1:8" x14ac:dyDescent="0.2">
      <c r="A2952" t="s">
        <v>839</v>
      </c>
      <c r="B2952" t="s">
        <v>207</v>
      </c>
      <c r="C2952" t="str">
        <f>IFERROR(VLOOKUP(B2952,Players!$A$2:$E$251,2,FALSE),"")</f>
        <v>Ajinkya Rahane</v>
      </c>
      <c r="D2952" t="str">
        <f>IFERROR(VLOOKUP(B2952,Players!$A$2:$E$251,3,FALSE),"")</f>
        <v>BAT</v>
      </c>
      <c r="E2952" t="str">
        <f>IFERROR(VLOOKUP(B2952,Players!$A$2:$E$251,4,FALSE),"")</f>
        <v>KKR</v>
      </c>
      <c r="F2952">
        <f>IFERROR(VLOOKUP(B2952,Players!$A$2:$E$251,5,FALSE),"")</f>
        <v>0</v>
      </c>
      <c r="H2952" t="s">
        <v>887</v>
      </c>
    </row>
    <row r="2953" spans="1:8" x14ac:dyDescent="0.2">
      <c r="A2953" t="s">
        <v>839</v>
      </c>
      <c r="B2953" t="s">
        <v>211</v>
      </c>
      <c r="C2953" t="str">
        <f>IFERROR(VLOOKUP(B2953,Players!$A$2:$E$251,2,FALSE),"")</f>
        <v>Rinku Singh</v>
      </c>
      <c r="D2953" t="str">
        <f>IFERROR(VLOOKUP(B2953,Players!$A$2:$E$251,3,FALSE),"")</f>
        <v>BAT</v>
      </c>
      <c r="E2953" t="str">
        <f>IFERROR(VLOOKUP(B2953,Players!$A$2:$E$251,4,FALSE),"")</f>
        <v>KKR</v>
      </c>
      <c r="F2953">
        <f>IFERROR(VLOOKUP(B2953,Players!$A$2:$E$251,5,FALSE),"")</f>
        <v>0</v>
      </c>
      <c r="H2953" t="s">
        <v>887</v>
      </c>
    </row>
    <row r="2954" spans="1:8" x14ac:dyDescent="0.2">
      <c r="A2954" t="s">
        <v>839</v>
      </c>
      <c r="B2954" t="s">
        <v>213</v>
      </c>
      <c r="C2954" t="str">
        <f>IFERROR(VLOOKUP(B2954,Players!$A$2:$E$251,2,FALSE),"")</f>
        <v>Angkrish Raghuvanshi</v>
      </c>
      <c r="D2954" t="str">
        <f>IFERROR(VLOOKUP(B2954,Players!$A$2:$E$251,3,FALSE),"")</f>
        <v>BAT</v>
      </c>
      <c r="E2954" t="str">
        <f>IFERROR(VLOOKUP(B2954,Players!$A$2:$E$251,4,FALSE),"")</f>
        <v>KKR</v>
      </c>
      <c r="F2954">
        <f>IFERROR(VLOOKUP(B2954,Players!$A$2:$E$251,5,FALSE),"")</f>
        <v>0</v>
      </c>
      <c r="H2954" t="s">
        <v>887</v>
      </c>
    </row>
    <row r="2955" spans="1:8" x14ac:dyDescent="0.2">
      <c r="A2955" t="s">
        <v>839</v>
      </c>
      <c r="B2955" t="s">
        <v>215</v>
      </c>
      <c r="C2955" t="str">
        <f>IFERROR(VLOOKUP(B2955,Players!$A$2:$E$251,2,FALSE),"")</f>
        <v>Manish Pandey</v>
      </c>
      <c r="D2955" t="str">
        <f>IFERROR(VLOOKUP(B2955,Players!$A$2:$E$251,3,FALSE),"")</f>
        <v>BAT</v>
      </c>
      <c r="E2955" t="str">
        <f>IFERROR(VLOOKUP(B2955,Players!$A$2:$E$251,4,FALSE),"")</f>
        <v>KKR</v>
      </c>
      <c r="F2955">
        <f>IFERROR(VLOOKUP(B2955,Players!$A$2:$E$251,5,FALSE),"")</f>
        <v>0</v>
      </c>
      <c r="H2955" t="s">
        <v>887</v>
      </c>
    </row>
    <row r="2956" spans="1:8" x14ac:dyDescent="0.2">
      <c r="A2956" t="s">
        <v>839</v>
      </c>
      <c r="B2956" t="s">
        <v>217</v>
      </c>
      <c r="C2956" t="str">
        <f>IFERROR(VLOOKUP(B2956,Players!$A$2:$E$251,2,FALSE),"")</f>
        <v>Finn Allen</v>
      </c>
      <c r="D2956" t="str">
        <f>IFERROR(VLOOKUP(B2956,Players!$A$2:$E$251,3,FALSE),"")</f>
        <v>WK</v>
      </c>
      <c r="E2956" t="str">
        <f>IFERROR(VLOOKUP(B2956,Players!$A$2:$E$251,4,FALSE),"")</f>
        <v>KKR</v>
      </c>
      <c r="F2956">
        <f>IFERROR(VLOOKUP(B2956,Players!$A$2:$E$251,5,FALSE),"")</f>
        <v>0</v>
      </c>
      <c r="H2956" t="s">
        <v>887</v>
      </c>
    </row>
    <row r="2957" spans="1:8" x14ac:dyDescent="0.2">
      <c r="A2957" t="s">
        <v>839</v>
      </c>
      <c r="B2957" t="s">
        <v>219</v>
      </c>
      <c r="C2957" t="str">
        <f>IFERROR(VLOOKUP(B2957,Players!$A$2:$E$251,2,FALSE),"")</f>
        <v>Tejasvi Singh</v>
      </c>
      <c r="D2957" t="str">
        <f>IFERROR(VLOOKUP(B2957,Players!$A$2:$E$251,3,FALSE),"")</f>
        <v>WK</v>
      </c>
      <c r="E2957" t="str">
        <f>IFERROR(VLOOKUP(B2957,Players!$A$2:$E$251,4,FALSE),"")</f>
        <v>KKR</v>
      </c>
      <c r="F2957">
        <f>IFERROR(VLOOKUP(B2957,Players!$A$2:$E$251,5,FALSE),"")</f>
        <v>0</v>
      </c>
      <c r="H2957" t="s">
        <v>887</v>
      </c>
    </row>
    <row r="2958" spans="1:8" x14ac:dyDescent="0.2">
      <c r="A2958" t="s">
        <v>839</v>
      </c>
      <c r="B2958" t="s">
        <v>221</v>
      </c>
      <c r="C2958" t="str">
        <f>IFERROR(VLOOKUP(B2958,Players!$A$2:$E$251,2,FALSE),"")</f>
        <v>Rahul Tripathi</v>
      </c>
      <c r="D2958" t="str">
        <f>IFERROR(VLOOKUP(B2958,Players!$A$2:$E$251,3,FALSE),"")</f>
        <v>BAT</v>
      </c>
      <c r="E2958" t="str">
        <f>IFERROR(VLOOKUP(B2958,Players!$A$2:$E$251,4,FALSE),"")</f>
        <v>KKR</v>
      </c>
      <c r="F2958">
        <f>IFERROR(VLOOKUP(B2958,Players!$A$2:$E$251,5,FALSE),"")</f>
        <v>0</v>
      </c>
      <c r="H2958" t="s">
        <v>887</v>
      </c>
    </row>
    <row r="2959" spans="1:8" x14ac:dyDescent="0.2">
      <c r="A2959" t="s">
        <v>839</v>
      </c>
      <c r="B2959" t="s">
        <v>223</v>
      </c>
      <c r="C2959" t="str">
        <f>IFERROR(VLOOKUP(B2959,Players!$A$2:$E$251,2,FALSE),"")</f>
        <v>Tim Seifert</v>
      </c>
      <c r="D2959" t="str">
        <f>IFERROR(VLOOKUP(B2959,Players!$A$2:$E$251,3,FALSE),"")</f>
        <v>WK</v>
      </c>
      <c r="E2959" t="str">
        <f>IFERROR(VLOOKUP(B2959,Players!$A$2:$E$251,4,FALSE),"")</f>
        <v>KKR</v>
      </c>
      <c r="F2959">
        <f>IFERROR(VLOOKUP(B2959,Players!$A$2:$E$251,5,FALSE),"")</f>
        <v>0</v>
      </c>
      <c r="H2959" t="s">
        <v>887</v>
      </c>
    </row>
    <row r="2960" spans="1:8" x14ac:dyDescent="0.2">
      <c r="A2960" t="s">
        <v>839</v>
      </c>
      <c r="B2960" t="s">
        <v>225</v>
      </c>
      <c r="C2960" t="str">
        <f>IFERROR(VLOOKUP(B2960,Players!$A$2:$E$251,2,FALSE),"")</f>
        <v>Rovman Powell</v>
      </c>
      <c r="D2960" t="str">
        <f>IFERROR(VLOOKUP(B2960,Players!$A$2:$E$251,3,FALSE),"")</f>
        <v>BAT</v>
      </c>
      <c r="E2960" t="str">
        <f>IFERROR(VLOOKUP(B2960,Players!$A$2:$E$251,4,FALSE),"")</f>
        <v>KKR</v>
      </c>
      <c r="F2960">
        <f>IFERROR(VLOOKUP(B2960,Players!$A$2:$E$251,5,FALSE),"")</f>
        <v>0</v>
      </c>
      <c r="H2960" t="s">
        <v>887</v>
      </c>
    </row>
    <row r="2961" spans="1:8" x14ac:dyDescent="0.2">
      <c r="A2961" t="s">
        <v>839</v>
      </c>
      <c r="B2961" t="s">
        <v>227</v>
      </c>
      <c r="C2961" t="str">
        <f>IFERROR(VLOOKUP(B2961,Players!$A$2:$E$251,2,FALSE),"")</f>
        <v>Anukul Roy</v>
      </c>
      <c r="D2961" t="str">
        <f>IFERROR(VLOOKUP(B2961,Players!$A$2:$E$251,3,FALSE),"")</f>
        <v>AR</v>
      </c>
      <c r="E2961" t="str">
        <f>IFERROR(VLOOKUP(B2961,Players!$A$2:$E$251,4,FALSE),"")</f>
        <v>KKR</v>
      </c>
      <c r="F2961">
        <f>IFERROR(VLOOKUP(B2961,Players!$A$2:$E$251,5,FALSE),"")</f>
        <v>0</v>
      </c>
      <c r="H2961" t="s">
        <v>887</v>
      </c>
    </row>
    <row r="2962" spans="1:8" x14ac:dyDescent="0.2">
      <c r="A2962" t="s">
        <v>839</v>
      </c>
      <c r="B2962" t="s">
        <v>229</v>
      </c>
      <c r="C2962" t="str">
        <f>IFERROR(VLOOKUP(B2962,Players!$A$2:$E$251,2,FALSE),"")</f>
        <v>Cameron Green</v>
      </c>
      <c r="D2962" t="str">
        <f>IFERROR(VLOOKUP(B2962,Players!$A$2:$E$251,3,FALSE),"")</f>
        <v>AR</v>
      </c>
      <c r="E2962" t="str">
        <f>IFERROR(VLOOKUP(B2962,Players!$A$2:$E$251,4,FALSE),"")</f>
        <v>KKR</v>
      </c>
      <c r="F2962">
        <f>IFERROR(VLOOKUP(B2962,Players!$A$2:$E$251,5,FALSE),"")</f>
        <v>0</v>
      </c>
      <c r="H2962" t="s">
        <v>887</v>
      </c>
    </row>
    <row r="2963" spans="1:8" x14ac:dyDescent="0.2">
      <c r="A2963" t="s">
        <v>839</v>
      </c>
      <c r="B2963" t="s">
        <v>231</v>
      </c>
      <c r="C2963" t="str">
        <f>IFERROR(VLOOKUP(B2963,Players!$A$2:$E$251,2,FALSE),"")</f>
        <v>Sarthak Ranjan</v>
      </c>
      <c r="D2963" t="str">
        <f>IFERROR(VLOOKUP(B2963,Players!$A$2:$E$251,3,FALSE),"")</f>
        <v>AR</v>
      </c>
      <c r="E2963" t="str">
        <f>IFERROR(VLOOKUP(B2963,Players!$A$2:$E$251,4,FALSE),"")</f>
        <v>KKR</v>
      </c>
      <c r="F2963">
        <f>IFERROR(VLOOKUP(B2963,Players!$A$2:$E$251,5,FALSE),"")</f>
        <v>0</v>
      </c>
      <c r="H2963" t="s">
        <v>887</v>
      </c>
    </row>
    <row r="2964" spans="1:8" x14ac:dyDescent="0.2">
      <c r="A2964" t="s">
        <v>839</v>
      </c>
      <c r="B2964" t="s">
        <v>233</v>
      </c>
      <c r="C2964" t="str">
        <f>IFERROR(VLOOKUP(B2964,Players!$A$2:$E$251,2,FALSE),"")</f>
        <v>Daksh Kamra</v>
      </c>
      <c r="D2964" t="str">
        <f>IFERROR(VLOOKUP(B2964,Players!$A$2:$E$251,3,FALSE),"")</f>
        <v>AR</v>
      </c>
      <c r="E2964" t="str">
        <f>IFERROR(VLOOKUP(B2964,Players!$A$2:$E$251,4,FALSE),"")</f>
        <v>KKR</v>
      </c>
      <c r="F2964">
        <f>IFERROR(VLOOKUP(B2964,Players!$A$2:$E$251,5,FALSE),"")</f>
        <v>0</v>
      </c>
      <c r="H2964" t="s">
        <v>887</v>
      </c>
    </row>
    <row r="2965" spans="1:8" x14ac:dyDescent="0.2">
      <c r="A2965" t="s">
        <v>839</v>
      </c>
      <c r="B2965" t="s">
        <v>235</v>
      </c>
      <c r="C2965" t="str">
        <f>IFERROR(VLOOKUP(B2965,Players!$A$2:$E$251,2,FALSE),"")</f>
        <v>Rachin Ravindra</v>
      </c>
      <c r="D2965" t="str">
        <f>IFERROR(VLOOKUP(B2965,Players!$A$2:$E$251,3,FALSE),"")</f>
        <v>AR</v>
      </c>
      <c r="E2965" t="str">
        <f>IFERROR(VLOOKUP(B2965,Players!$A$2:$E$251,4,FALSE),"")</f>
        <v>KKR</v>
      </c>
      <c r="F2965">
        <f>IFERROR(VLOOKUP(B2965,Players!$A$2:$E$251,5,FALSE),"")</f>
        <v>0</v>
      </c>
      <c r="H2965" t="s">
        <v>887</v>
      </c>
    </row>
    <row r="2966" spans="1:8" x14ac:dyDescent="0.2">
      <c r="A2966" t="s">
        <v>839</v>
      </c>
      <c r="B2966" t="s">
        <v>237</v>
      </c>
      <c r="C2966" t="str">
        <f>IFERROR(VLOOKUP(B2966,Players!$A$2:$E$251,2,FALSE),"")</f>
        <v>Ramandeep Singh</v>
      </c>
      <c r="D2966" t="str">
        <f>IFERROR(VLOOKUP(B2966,Players!$A$2:$E$251,3,FALSE),"")</f>
        <v>AR</v>
      </c>
      <c r="E2966" t="str">
        <f>IFERROR(VLOOKUP(B2966,Players!$A$2:$E$251,4,FALSE),"")</f>
        <v>KKR</v>
      </c>
      <c r="F2966">
        <f>IFERROR(VLOOKUP(B2966,Players!$A$2:$E$251,5,FALSE),"")</f>
        <v>0</v>
      </c>
      <c r="H2966" t="s">
        <v>887</v>
      </c>
    </row>
    <row r="2967" spans="1:8" x14ac:dyDescent="0.2">
      <c r="A2967" t="s">
        <v>839</v>
      </c>
      <c r="B2967" t="s">
        <v>239</v>
      </c>
      <c r="C2967" t="str">
        <f>IFERROR(VLOOKUP(B2967,Players!$A$2:$E$251,2,FALSE),"")</f>
        <v>Sunil Narine</v>
      </c>
      <c r="D2967" t="str">
        <f>IFERROR(VLOOKUP(B2967,Players!$A$2:$E$251,3,FALSE),"")</f>
        <v>AR</v>
      </c>
      <c r="E2967" t="str">
        <f>IFERROR(VLOOKUP(B2967,Players!$A$2:$E$251,4,FALSE),"")</f>
        <v>KKR</v>
      </c>
      <c r="F2967">
        <f>IFERROR(VLOOKUP(B2967,Players!$A$2:$E$251,5,FALSE),"")</f>
        <v>0</v>
      </c>
      <c r="H2967" t="s">
        <v>887</v>
      </c>
    </row>
    <row r="2968" spans="1:8" x14ac:dyDescent="0.2">
      <c r="A2968" t="s">
        <v>839</v>
      </c>
      <c r="B2968" t="s">
        <v>241</v>
      </c>
      <c r="C2968" t="str">
        <f>IFERROR(VLOOKUP(B2968,Players!$A$2:$E$251,2,FALSE),"")</f>
        <v>Blessing Muzarabani</v>
      </c>
      <c r="D2968" t="str">
        <f>IFERROR(VLOOKUP(B2968,Players!$A$2:$E$251,3,FALSE),"")</f>
        <v>BWL</v>
      </c>
      <c r="E2968" t="str">
        <f>IFERROR(VLOOKUP(B2968,Players!$A$2:$E$251,4,FALSE),"")</f>
        <v>KKR</v>
      </c>
      <c r="F2968">
        <f>IFERROR(VLOOKUP(B2968,Players!$A$2:$E$251,5,FALSE),"")</f>
        <v>0</v>
      </c>
      <c r="H2968" t="s">
        <v>887</v>
      </c>
    </row>
    <row r="2969" spans="1:8" x14ac:dyDescent="0.2">
      <c r="A2969" t="s">
        <v>839</v>
      </c>
      <c r="B2969" t="s">
        <v>243</v>
      </c>
      <c r="C2969" t="str">
        <f>IFERROR(VLOOKUP(B2969,Players!$A$2:$E$251,2,FALSE),"")</f>
        <v>Vaibhav Arora</v>
      </c>
      <c r="D2969" t="str">
        <f>IFERROR(VLOOKUP(B2969,Players!$A$2:$E$251,3,FALSE),"")</f>
        <v>BWL</v>
      </c>
      <c r="E2969" t="str">
        <f>IFERROR(VLOOKUP(B2969,Players!$A$2:$E$251,4,FALSE),"")</f>
        <v>KKR</v>
      </c>
      <c r="F2969">
        <f>IFERROR(VLOOKUP(B2969,Players!$A$2:$E$251,5,FALSE),"")</f>
        <v>0</v>
      </c>
      <c r="H2969" t="s">
        <v>887</v>
      </c>
    </row>
    <row r="2970" spans="1:8" x14ac:dyDescent="0.2">
      <c r="A2970" t="s">
        <v>839</v>
      </c>
      <c r="B2970" t="s">
        <v>245</v>
      </c>
      <c r="C2970" t="str">
        <f>IFERROR(VLOOKUP(B2970,Players!$A$2:$E$251,2,FALSE),"")</f>
        <v>Matheesha Pathirana</v>
      </c>
      <c r="D2970" t="str">
        <f>IFERROR(VLOOKUP(B2970,Players!$A$2:$E$251,3,FALSE),"")</f>
        <v>BWL</v>
      </c>
      <c r="E2970" t="str">
        <f>IFERROR(VLOOKUP(B2970,Players!$A$2:$E$251,4,FALSE),"")</f>
        <v>KKR</v>
      </c>
      <c r="F2970">
        <f>IFERROR(VLOOKUP(B2970,Players!$A$2:$E$251,5,FALSE),"")</f>
        <v>0</v>
      </c>
      <c r="H2970" t="s">
        <v>887</v>
      </c>
    </row>
    <row r="2971" spans="1:8" x14ac:dyDescent="0.2">
      <c r="A2971" t="s">
        <v>839</v>
      </c>
      <c r="B2971" t="s">
        <v>247</v>
      </c>
      <c r="C2971" t="str">
        <f>IFERROR(VLOOKUP(B2971,Players!$A$2:$E$251,2,FALSE),"")</f>
        <v>Kartik Tyagi</v>
      </c>
      <c r="D2971" t="str">
        <f>IFERROR(VLOOKUP(B2971,Players!$A$2:$E$251,3,FALSE),"")</f>
        <v>BWL</v>
      </c>
      <c r="E2971" t="str">
        <f>IFERROR(VLOOKUP(B2971,Players!$A$2:$E$251,4,FALSE),"")</f>
        <v>KKR</v>
      </c>
      <c r="F2971">
        <f>IFERROR(VLOOKUP(B2971,Players!$A$2:$E$251,5,FALSE),"")</f>
        <v>0</v>
      </c>
      <c r="H2971" t="s">
        <v>887</v>
      </c>
    </row>
    <row r="2972" spans="1:8" x14ac:dyDescent="0.2">
      <c r="A2972" t="s">
        <v>839</v>
      </c>
      <c r="B2972" t="s">
        <v>249</v>
      </c>
      <c r="C2972" t="str">
        <f>IFERROR(VLOOKUP(B2972,Players!$A$2:$E$251,2,FALSE),"")</f>
        <v>Prashant Solanki</v>
      </c>
      <c r="D2972" t="str">
        <f>IFERROR(VLOOKUP(B2972,Players!$A$2:$E$251,3,FALSE),"")</f>
        <v>BWL</v>
      </c>
      <c r="E2972" t="str">
        <f>IFERROR(VLOOKUP(B2972,Players!$A$2:$E$251,4,FALSE),"")</f>
        <v>KKR</v>
      </c>
      <c r="F2972">
        <f>IFERROR(VLOOKUP(B2972,Players!$A$2:$E$251,5,FALSE),"")</f>
        <v>0</v>
      </c>
      <c r="H2972" t="s">
        <v>887</v>
      </c>
    </row>
    <row r="2973" spans="1:8" x14ac:dyDescent="0.2">
      <c r="A2973" t="s">
        <v>839</v>
      </c>
      <c r="B2973" t="s">
        <v>251</v>
      </c>
      <c r="C2973" t="str">
        <f>IFERROR(VLOOKUP(B2973,Players!$A$2:$E$251,2,FALSE),"")</f>
        <v>Saurabh Dubey</v>
      </c>
      <c r="D2973" t="str">
        <f>IFERROR(VLOOKUP(B2973,Players!$A$2:$E$251,3,FALSE),"")</f>
        <v>BWL</v>
      </c>
      <c r="E2973" t="str">
        <f>IFERROR(VLOOKUP(B2973,Players!$A$2:$E$251,4,FALSE),"")</f>
        <v>KKR</v>
      </c>
      <c r="F2973">
        <f>IFERROR(VLOOKUP(B2973,Players!$A$2:$E$251,5,FALSE),"")</f>
        <v>0</v>
      </c>
      <c r="H2973" t="s">
        <v>887</v>
      </c>
    </row>
    <row r="2974" spans="1:8" x14ac:dyDescent="0.2">
      <c r="A2974" t="s">
        <v>839</v>
      </c>
      <c r="B2974" t="s">
        <v>253</v>
      </c>
      <c r="C2974" t="str">
        <f>IFERROR(VLOOKUP(B2974,Players!$A$2:$E$251,2,FALSE),"")</f>
        <v>Navdeep Saini</v>
      </c>
      <c r="D2974" t="str">
        <f>IFERROR(VLOOKUP(B2974,Players!$A$2:$E$251,3,FALSE),"")</f>
        <v>BWL</v>
      </c>
      <c r="E2974" t="str">
        <f>IFERROR(VLOOKUP(B2974,Players!$A$2:$E$251,4,FALSE),"")</f>
        <v>KKR</v>
      </c>
      <c r="F2974">
        <f>IFERROR(VLOOKUP(B2974,Players!$A$2:$E$251,5,FALSE),"")</f>
        <v>0</v>
      </c>
      <c r="H2974" t="s">
        <v>887</v>
      </c>
    </row>
    <row r="2975" spans="1:8" x14ac:dyDescent="0.2">
      <c r="A2975" t="s">
        <v>839</v>
      </c>
      <c r="B2975" t="s">
        <v>255</v>
      </c>
      <c r="C2975" t="str">
        <f>IFERROR(VLOOKUP(B2975,Players!$A$2:$E$251,2,FALSE),"")</f>
        <v>Umran Malik</v>
      </c>
      <c r="D2975" t="str">
        <f>IFERROR(VLOOKUP(B2975,Players!$A$2:$E$251,3,FALSE),"")</f>
        <v>BWL</v>
      </c>
      <c r="E2975" t="str">
        <f>IFERROR(VLOOKUP(B2975,Players!$A$2:$E$251,4,FALSE),"")</f>
        <v>KKR</v>
      </c>
      <c r="F2975">
        <f>IFERROR(VLOOKUP(B2975,Players!$A$2:$E$251,5,FALSE),"")</f>
        <v>0</v>
      </c>
      <c r="H2975" t="s">
        <v>887</v>
      </c>
    </row>
    <row r="2976" spans="1:8" x14ac:dyDescent="0.2">
      <c r="A2976" t="s">
        <v>839</v>
      </c>
      <c r="B2976" t="s">
        <v>257</v>
      </c>
      <c r="C2976" t="str">
        <f>IFERROR(VLOOKUP(B2976,Players!$A$2:$E$251,2,FALSE),"")</f>
        <v>Varun Chakaravarthy</v>
      </c>
      <c r="D2976" t="str">
        <f>IFERROR(VLOOKUP(B2976,Players!$A$2:$E$251,3,FALSE),"")</f>
        <v>BWL</v>
      </c>
      <c r="E2976" t="str">
        <f>IFERROR(VLOOKUP(B2976,Players!$A$2:$E$251,4,FALSE),"")</f>
        <v>KKR</v>
      </c>
      <c r="F2976">
        <f>IFERROR(VLOOKUP(B2976,Players!$A$2:$E$251,5,FALSE),"")</f>
        <v>0</v>
      </c>
      <c r="H2976" t="s">
        <v>887</v>
      </c>
    </row>
    <row r="2977" spans="1:8" x14ac:dyDescent="0.2">
      <c r="A2977" t="s">
        <v>839</v>
      </c>
      <c r="B2977" t="s">
        <v>155</v>
      </c>
      <c r="C2977" t="str">
        <f>IFERROR(VLOOKUP(B2977,Players!$A$2:$E$251,2,FALSE),"")</f>
        <v>Shubman Gill</v>
      </c>
      <c r="D2977" t="str">
        <f>IFERROR(VLOOKUP(B2977,Players!$A$2:$E$251,3,FALSE),"")</f>
        <v>BAT</v>
      </c>
      <c r="E2977" t="str">
        <f>IFERROR(VLOOKUP(B2977,Players!$A$2:$E$251,4,FALSE),"")</f>
        <v>GT</v>
      </c>
      <c r="F2977">
        <f>IFERROR(VLOOKUP(B2977,Players!$A$2:$E$251,5,FALSE),"")</f>
        <v>0</v>
      </c>
      <c r="H2977" t="s">
        <v>891</v>
      </c>
    </row>
    <row r="2978" spans="1:8" x14ac:dyDescent="0.2">
      <c r="A2978" t="s">
        <v>839</v>
      </c>
      <c r="B2978" t="s">
        <v>159</v>
      </c>
      <c r="C2978" t="str">
        <f>IFERROR(VLOOKUP(B2978,Players!$A$2:$E$251,2,FALSE),"")</f>
        <v>Jos Buttler</v>
      </c>
      <c r="D2978" t="str">
        <f>IFERROR(VLOOKUP(B2978,Players!$A$2:$E$251,3,FALSE),"")</f>
        <v>WK</v>
      </c>
      <c r="E2978" t="str">
        <f>IFERROR(VLOOKUP(B2978,Players!$A$2:$E$251,4,FALSE),"")</f>
        <v>GT</v>
      </c>
      <c r="F2978">
        <f>IFERROR(VLOOKUP(B2978,Players!$A$2:$E$251,5,FALSE),"")</f>
        <v>0</v>
      </c>
      <c r="H2978" t="s">
        <v>891</v>
      </c>
    </row>
    <row r="2979" spans="1:8" x14ac:dyDescent="0.2">
      <c r="A2979" t="s">
        <v>839</v>
      </c>
      <c r="B2979" t="s">
        <v>161</v>
      </c>
      <c r="C2979" t="str">
        <f>IFERROR(VLOOKUP(B2979,Players!$A$2:$E$251,2,FALSE),"")</f>
        <v>Kumar Kushagra</v>
      </c>
      <c r="D2979" t="str">
        <f>IFERROR(VLOOKUP(B2979,Players!$A$2:$E$251,3,FALSE),"")</f>
        <v>WK</v>
      </c>
      <c r="E2979" t="str">
        <f>IFERROR(VLOOKUP(B2979,Players!$A$2:$E$251,4,FALSE),"")</f>
        <v>GT</v>
      </c>
      <c r="F2979">
        <f>IFERROR(VLOOKUP(B2979,Players!$A$2:$E$251,5,FALSE),"")</f>
        <v>0</v>
      </c>
      <c r="H2979" t="s">
        <v>891</v>
      </c>
    </row>
    <row r="2980" spans="1:8" x14ac:dyDescent="0.2">
      <c r="A2980" t="s">
        <v>839</v>
      </c>
      <c r="B2980" t="s">
        <v>163</v>
      </c>
      <c r="C2980" t="str">
        <f>IFERROR(VLOOKUP(B2980,Players!$A$2:$E$251,2,FALSE),"")</f>
        <v>Anuj Rawat</v>
      </c>
      <c r="D2980" t="str">
        <f>IFERROR(VLOOKUP(B2980,Players!$A$2:$E$251,3,FALSE),"")</f>
        <v>WK</v>
      </c>
      <c r="E2980" t="str">
        <f>IFERROR(VLOOKUP(B2980,Players!$A$2:$E$251,4,FALSE),"")</f>
        <v>GT</v>
      </c>
      <c r="F2980">
        <f>IFERROR(VLOOKUP(B2980,Players!$A$2:$E$251,5,FALSE),"")</f>
        <v>0</v>
      </c>
      <c r="H2980" t="s">
        <v>891</v>
      </c>
    </row>
    <row r="2981" spans="1:8" x14ac:dyDescent="0.2">
      <c r="A2981" t="s">
        <v>839</v>
      </c>
      <c r="B2981" t="s">
        <v>165</v>
      </c>
      <c r="C2981" t="str">
        <f>IFERROR(VLOOKUP(B2981,Players!$A$2:$E$251,2,FALSE),"")</f>
        <v>Tom Banton</v>
      </c>
      <c r="D2981" t="str">
        <f>IFERROR(VLOOKUP(B2981,Players!$A$2:$E$251,3,FALSE),"")</f>
        <v>WK</v>
      </c>
      <c r="E2981" t="str">
        <f>IFERROR(VLOOKUP(B2981,Players!$A$2:$E$251,4,FALSE),"")</f>
        <v>GT</v>
      </c>
      <c r="F2981">
        <f>IFERROR(VLOOKUP(B2981,Players!$A$2:$E$251,5,FALSE),"")</f>
        <v>0</v>
      </c>
      <c r="H2981" t="s">
        <v>891</v>
      </c>
    </row>
    <row r="2982" spans="1:8" x14ac:dyDescent="0.2">
      <c r="A2982" t="s">
        <v>839</v>
      </c>
      <c r="B2982" t="s">
        <v>167</v>
      </c>
      <c r="C2982" t="str">
        <f>IFERROR(VLOOKUP(B2982,Players!$A$2:$E$251,2,FALSE),"")</f>
        <v>Glenn Phillips</v>
      </c>
      <c r="D2982" t="str">
        <f>IFERROR(VLOOKUP(B2982,Players!$A$2:$E$251,3,FALSE),"")</f>
        <v>BAT</v>
      </c>
      <c r="E2982" t="str">
        <f>IFERROR(VLOOKUP(B2982,Players!$A$2:$E$251,4,FALSE),"")</f>
        <v>GT</v>
      </c>
      <c r="F2982">
        <f>IFERROR(VLOOKUP(B2982,Players!$A$2:$E$251,5,FALSE),"")</f>
        <v>0</v>
      </c>
      <c r="H2982" t="s">
        <v>891</v>
      </c>
    </row>
    <row r="2983" spans="1:8" x14ac:dyDescent="0.2">
      <c r="A2983" t="s">
        <v>839</v>
      </c>
      <c r="B2983" t="s">
        <v>169</v>
      </c>
      <c r="C2983" t="str">
        <f>IFERROR(VLOOKUP(B2983,Players!$A$2:$E$251,2,FALSE),"")</f>
        <v>Sai Sudharsan</v>
      </c>
      <c r="D2983" t="str">
        <f>IFERROR(VLOOKUP(B2983,Players!$A$2:$E$251,3,FALSE),"")</f>
        <v>BAT</v>
      </c>
      <c r="E2983" t="str">
        <f>IFERROR(VLOOKUP(B2983,Players!$A$2:$E$251,4,FALSE),"")</f>
        <v>GT</v>
      </c>
      <c r="F2983">
        <f>IFERROR(VLOOKUP(B2983,Players!$A$2:$E$251,5,FALSE),"")</f>
        <v>0</v>
      </c>
      <c r="H2983" t="s">
        <v>891</v>
      </c>
    </row>
    <row r="2984" spans="1:8" x14ac:dyDescent="0.2">
      <c r="A2984" t="s">
        <v>839</v>
      </c>
      <c r="B2984" t="s">
        <v>171</v>
      </c>
      <c r="C2984" t="str">
        <f>IFERROR(VLOOKUP(B2984,Players!$A$2:$E$251,2,FALSE),"")</f>
        <v>Nishant Sindhu</v>
      </c>
      <c r="D2984" t="str">
        <f>IFERROR(VLOOKUP(B2984,Players!$A$2:$E$251,3,FALSE),"")</f>
        <v>AR</v>
      </c>
      <c r="E2984" t="str">
        <f>IFERROR(VLOOKUP(B2984,Players!$A$2:$E$251,4,FALSE),"")</f>
        <v>GT</v>
      </c>
      <c r="F2984">
        <f>IFERROR(VLOOKUP(B2984,Players!$A$2:$E$251,5,FALSE),"")</f>
        <v>0</v>
      </c>
      <c r="H2984" t="s">
        <v>891</v>
      </c>
    </row>
    <row r="2985" spans="1:8" x14ac:dyDescent="0.2">
      <c r="A2985" t="s">
        <v>839</v>
      </c>
      <c r="B2985" t="s">
        <v>173</v>
      </c>
      <c r="C2985" t="str">
        <f>IFERROR(VLOOKUP(B2985,Players!$A$2:$E$251,2,FALSE),"")</f>
        <v>Washington Sundar</v>
      </c>
      <c r="D2985" t="str">
        <f>IFERROR(VLOOKUP(B2985,Players!$A$2:$E$251,3,FALSE),"")</f>
        <v>AR</v>
      </c>
      <c r="E2985" t="str">
        <f>IFERROR(VLOOKUP(B2985,Players!$A$2:$E$251,4,FALSE),"")</f>
        <v>GT</v>
      </c>
      <c r="F2985">
        <f>IFERROR(VLOOKUP(B2985,Players!$A$2:$E$251,5,FALSE),"")</f>
        <v>0</v>
      </c>
      <c r="H2985" t="s">
        <v>891</v>
      </c>
    </row>
    <row r="2986" spans="1:8" x14ac:dyDescent="0.2">
      <c r="A2986" t="s">
        <v>839</v>
      </c>
      <c r="B2986" t="s">
        <v>175</v>
      </c>
      <c r="C2986" t="str">
        <f>IFERROR(VLOOKUP(B2986,Players!$A$2:$E$251,2,FALSE),"")</f>
        <v>Mohd. Arshad Khan</v>
      </c>
      <c r="D2986" t="str">
        <f>IFERROR(VLOOKUP(B2986,Players!$A$2:$E$251,3,FALSE),"")</f>
        <v>AR</v>
      </c>
      <c r="E2986" t="str">
        <f>IFERROR(VLOOKUP(B2986,Players!$A$2:$E$251,4,FALSE),"")</f>
        <v>GT</v>
      </c>
      <c r="F2986">
        <f>IFERROR(VLOOKUP(B2986,Players!$A$2:$E$251,5,FALSE),"")</f>
        <v>0</v>
      </c>
      <c r="H2986" t="s">
        <v>891</v>
      </c>
    </row>
    <row r="2987" spans="1:8" x14ac:dyDescent="0.2">
      <c r="A2987" t="s">
        <v>839</v>
      </c>
      <c r="B2987" t="s">
        <v>177</v>
      </c>
      <c r="C2987" t="str">
        <f>IFERROR(VLOOKUP(B2987,Players!$A$2:$E$251,2,FALSE),"")</f>
        <v>Sai Kishore</v>
      </c>
      <c r="D2987" t="str">
        <f>IFERROR(VLOOKUP(B2987,Players!$A$2:$E$251,3,FALSE),"")</f>
        <v>AR</v>
      </c>
      <c r="E2987" t="str">
        <f>IFERROR(VLOOKUP(B2987,Players!$A$2:$E$251,4,FALSE),"")</f>
        <v>GT</v>
      </c>
      <c r="F2987">
        <f>IFERROR(VLOOKUP(B2987,Players!$A$2:$E$251,5,FALSE),"")</f>
        <v>0</v>
      </c>
      <c r="H2987" t="s">
        <v>891</v>
      </c>
    </row>
    <row r="2988" spans="1:8" x14ac:dyDescent="0.2">
      <c r="A2988" t="s">
        <v>839</v>
      </c>
      <c r="B2988" t="s">
        <v>179</v>
      </c>
      <c r="C2988" t="str">
        <f>IFERROR(VLOOKUP(B2988,Players!$A$2:$E$251,2,FALSE),"")</f>
        <v>Jayant Yadav</v>
      </c>
      <c r="D2988" t="str">
        <f>IFERROR(VLOOKUP(B2988,Players!$A$2:$E$251,3,FALSE),"")</f>
        <v>AR</v>
      </c>
      <c r="E2988" t="str">
        <f>IFERROR(VLOOKUP(B2988,Players!$A$2:$E$251,4,FALSE),"")</f>
        <v>GT</v>
      </c>
      <c r="F2988">
        <f>IFERROR(VLOOKUP(B2988,Players!$A$2:$E$251,5,FALSE),"")</f>
        <v>0</v>
      </c>
      <c r="H2988" t="s">
        <v>891</v>
      </c>
    </row>
    <row r="2989" spans="1:8" x14ac:dyDescent="0.2">
      <c r="A2989" t="s">
        <v>839</v>
      </c>
      <c r="B2989" t="s">
        <v>181</v>
      </c>
      <c r="C2989" t="str">
        <f>IFERROR(VLOOKUP(B2989,Players!$A$2:$E$251,2,FALSE),"")</f>
        <v>Jason Holder</v>
      </c>
      <c r="D2989" t="str">
        <f>IFERROR(VLOOKUP(B2989,Players!$A$2:$E$251,3,FALSE),"")</f>
        <v>AR</v>
      </c>
      <c r="E2989" t="str">
        <f>IFERROR(VLOOKUP(B2989,Players!$A$2:$E$251,4,FALSE),"")</f>
        <v>GT</v>
      </c>
      <c r="F2989">
        <f>IFERROR(VLOOKUP(B2989,Players!$A$2:$E$251,5,FALSE),"")</f>
        <v>0</v>
      </c>
      <c r="H2989" t="s">
        <v>891</v>
      </c>
    </row>
    <row r="2990" spans="1:8" x14ac:dyDescent="0.2">
      <c r="A2990" t="s">
        <v>839</v>
      </c>
      <c r="B2990" t="s">
        <v>183</v>
      </c>
      <c r="C2990" t="str">
        <f>IFERROR(VLOOKUP(B2990,Players!$A$2:$E$251,2,FALSE),"")</f>
        <v>Rahul Tewatia</v>
      </c>
      <c r="D2990" t="str">
        <f>IFERROR(VLOOKUP(B2990,Players!$A$2:$E$251,3,FALSE),"")</f>
        <v>AR</v>
      </c>
      <c r="E2990" t="str">
        <f>IFERROR(VLOOKUP(B2990,Players!$A$2:$E$251,4,FALSE),"")</f>
        <v>GT</v>
      </c>
      <c r="F2990">
        <f>IFERROR(VLOOKUP(B2990,Players!$A$2:$E$251,5,FALSE),"")</f>
        <v>0</v>
      </c>
      <c r="H2990" t="s">
        <v>891</v>
      </c>
    </row>
    <row r="2991" spans="1:8" x14ac:dyDescent="0.2">
      <c r="A2991" t="s">
        <v>839</v>
      </c>
      <c r="B2991" t="s">
        <v>185</v>
      </c>
      <c r="C2991" t="str">
        <f>IFERROR(VLOOKUP(B2991,Players!$A$2:$E$251,2,FALSE),"")</f>
        <v>Shahrukh Khan</v>
      </c>
      <c r="D2991" t="str">
        <f>IFERROR(VLOOKUP(B2991,Players!$A$2:$E$251,3,FALSE),"")</f>
        <v>AR</v>
      </c>
      <c r="E2991" t="str">
        <f>IFERROR(VLOOKUP(B2991,Players!$A$2:$E$251,4,FALSE),"")</f>
        <v>GT</v>
      </c>
      <c r="F2991">
        <f>IFERROR(VLOOKUP(B2991,Players!$A$2:$E$251,5,FALSE),"")</f>
        <v>0</v>
      </c>
      <c r="H2991" t="s">
        <v>891</v>
      </c>
    </row>
    <row r="2992" spans="1:8" x14ac:dyDescent="0.2">
      <c r="A2992" t="s">
        <v>839</v>
      </c>
      <c r="B2992" t="s">
        <v>187</v>
      </c>
      <c r="C2992" t="str">
        <f>IFERROR(VLOOKUP(B2992,Players!$A$2:$E$251,2,FALSE),"")</f>
        <v>Kagiso Rabada</v>
      </c>
      <c r="D2992" t="str">
        <f>IFERROR(VLOOKUP(B2992,Players!$A$2:$E$251,3,FALSE),"")</f>
        <v>BWL</v>
      </c>
      <c r="E2992" t="str">
        <f>IFERROR(VLOOKUP(B2992,Players!$A$2:$E$251,4,FALSE),"")</f>
        <v>GT</v>
      </c>
      <c r="F2992">
        <f>IFERROR(VLOOKUP(B2992,Players!$A$2:$E$251,5,FALSE),"")</f>
        <v>0</v>
      </c>
      <c r="H2992" t="s">
        <v>891</v>
      </c>
    </row>
    <row r="2993" spans="1:8" x14ac:dyDescent="0.2">
      <c r="A2993" t="s">
        <v>839</v>
      </c>
      <c r="B2993" t="s">
        <v>189</v>
      </c>
      <c r="C2993" t="str">
        <f>IFERROR(VLOOKUP(B2993,Players!$A$2:$E$251,2,FALSE),"")</f>
        <v>Mohammed Siraj</v>
      </c>
      <c r="D2993" t="str">
        <f>IFERROR(VLOOKUP(B2993,Players!$A$2:$E$251,3,FALSE),"")</f>
        <v>BWL</v>
      </c>
      <c r="E2993" t="str">
        <f>IFERROR(VLOOKUP(B2993,Players!$A$2:$E$251,4,FALSE),"")</f>
        <v>GT</v>
      </c>
      <c r="F2993">
        <f>IFERROR(VLOOKUP(B2993,Players!$A$2:$E$251,5,FALSE),"")</f>
        <v>0</v>
      </c>
      <c r="H2993" t="s">
        <v>891</v>
      </c>
    </row>
    <row r="2994" spans="1:8" x14ac:dyDescent="0.2">
      <c r="A2994" t="s">
        <v>839</v>
      </c>
      <c r="B2994" t="s">
        <v>191</v>
      </c>
      <c r="C2994" t="str">
        <f>IFERROR(VLOOKUP(B2994,Players!$A$2:$E$251,2,FALSE),"")</f>
        <v>Prasidh Krishna</v>
      </c>
      <c r="D2994" t="str">
        <f>IFERROR(VLOOKUP(B2994,Players!$A$2:$E$251,3,FALSE),"")</f>
        <v>BWL</v>
      </c>
      <c r="E2994" t="str">
        <f>IFERROR(VLOOKUP(B2994,Players!$A$2:$E$251,4,FALSE),"")</f>
        <v>GT</v>
      </c>
      <c r="F2994">
        <f>IFERROR(VLOOKUP(B2994,Players!$A$2:$E$251,5,FALSE),"")</f>
        <v>0</v>
      </c>
      <c r="H2994" t="s">
        <v>891</v>
      </c>
    </row>
    <row r="2995" spans="1:8" x14ac:dyDescent="0.2">
      <c r="A2995" t="s">
        <v>839</v>
      </c>
      <c r="B2995" t="s">
        <v>193</v>
      </c>
      <c r="C2995" t="str">
        <f>IFERROR(VLOOKUP(B2995,Players!$A$2:$E$251,2,FALSE),"")</f>
        <v>Manav Suthar</v>
      </c>
      <c r="D2995" t="str">
        <f>IFERROR(VLOOKUP(B2995,Players!$A$2:$E$251,3,FALSE),"")</f>
        <v>BWL</v>
      </c>
      <c r="E2995" t="str">
        <f>IFERROR(VLOOKUP(B2995,Players!$A$2:$E$251,4,FALSE),"")</f>
        <v>GT</v>
      </c>
      <c r="F2995">
        <f>IFERROR(VLOOKUP(B2995,Players!$A$2:$E$251,5,FALSE),"")</f>
        <v>0</v>
      </c>
      <c r="H2995" t="s">
        <v>891</v>
      </c>
    </row>
    <row r="2996" spans="1:8" x14ac:dyDescent="0.2">
      <c r="A2996" t="s">
        <v>839</v>
      </c>
      <c r="B2996" t="s">
        <v>195</v>
      </c>
      <c r="C2996" t="str">
        <f>IFERROR(VLOOKUP(B2996,Players!$A$2:$E$251,2,FALSE),"")</f>
        <v>Gurnoor Singh Brar</v>
      </c>
      <c r="D2996" t="str">
        <f>IFERROR(VLOOKUP(B2996,Players!$A$2:$E$251,3,FALSE),"")</f>
        <v>BWL</v>
      </c>
      <c r="E2996" t="str">
        <f>IFERROR(VLOOKUP(B2996,Players!$A$2:$E$251,4,FALSE),"")</f>
        <v>GT</v>
      </c>
      <c r="F2996">
        <f>IFERROR(VLOOKUP(B2996,Players!$A$2:$E$251,5,FALSE),"")</f>
        <v>0</v>
      </c>
      <c r="H2996" t="s">
        <v>891</v>
      </c>
    </row>
    <row r="2997" spans="1:8" x14ac:dyDescent="0.2">
      <c r="A2997" t="s">
        <v>839</v>
      </c>
      <c r="B2997" t="s">
        <v>197</v>
      </c>
      <c r="C2997" t="str">
        <f>IFERROR(VLOOKUP(B2997,Players!$A$2:$E$251,2,FALSE),"")</f>
        <v>Ishant Sharma</v>
      </c>
      <c r="D2997" t="str">
        <f>IFERROR(VLOOKUP(B2997,Players!$A$2:$E$251,3,FALSE),"")</f>
        <v>BWL</v>
      </c>
      <c r="E2997" t="str">
        <f>IFERROR(VLOOKUP(B2997,Players!$A$2:$E$251,4,FALSE),"")</f>
        <v>GT</v>
      </c>
      <c r="F2997">
        <f>IFERROR(VLOOKUP(B2997,Players!$A$2:$E$251,5,FALSE),"")</f>
        <v>0</v>
      </c>
      <c r="H2997" t="s">
        <v>891</v>
      </c>
    </row>
    <row r="2998" spans="1:8" x14ac:dyDescent="0.2">
      <c r="A2998" t="s">
        <v>839</v>
      </c>
      <c r="B2998" t="s">
        <v>199</v>
      </c>
      <c r="C2998" t="str">
        <f>IFERROR(VLOOKUP(B2998,Players!$A$2:$E$251,2,FALSE),"")</f>
        <v>Ashok Sharma</v>
      </c>
      <c r="D2998" t="str">
        <f>IFERROR(VLOOKUP(B2998,Players!$A$2:$E$251,3,FALSE),"")</f>
        <v>BWL</v>
      </c>
      <c r="E2998" t="str">
        <f>IFERROR(VLOOKUP(B2998,Players!$A$2:$E$251,4,FALSE),"")</f>
        <v>GT</v>
      </c>
      <c r="F2998">
        <f>IFERROR(VLOOKUP(B2998,Players!$A$2:$E$251,5,FALSE),"")</f>
        <v>0</v>
      </c>
      <c r="H2998" t="s">
        <v>891</v>
      </c>
    </row>
    <row r="2999" spans="1:8" x14ac:dyDescent="0.2">
      <c r="A2999" t="s">
        <v>839</v>
      </c>
      <c r="B2999" t="s">
        <v>201</v>
      </c>
      <c r="C2999" t="str">
        <f>IFERROR(VLOOKUP(B2999,Players!$A$2:$E$251,2,FALSE),"")</f>
        <v>Luke Wood</v>
      </c>
      <c r="D2999" t="str">
        <f>IFERROR(VLOOKUP(B2999,Players!$A$2:$E$251,3,FALSE),"")</f>
        <v>BWL</v>
      </c>
      <c r="E2999" t="str">
        <f>IFERROR(VLOOKUP(B2999,Players!$A$2:$E$251,4,FALSE),"")</f>
        <v>GT</v>
      </c>
      <c r="F2999">
        <f>IFERROR(VLOOKUP(B2999,Players!$A$2:$E$251,5,FALSE),"")</f>
        <v>0</v>
      </c>
      <c r="H2999" t="s">
        <v>891</v>
      </c>
    </row>
    <row r="3000" spans="1:8" x14ac:dyDescent="0.2">
      <c r="A3000" t="s">
        <v>839</v>
      </c>
      <c r="B3000" t="s">
        <v>203</v>
      </c>
      <c r="C3000" t="str">
        <f>IFERROR(VLOOKUP(B3000,Players!$A$2:$E$251,2,FALSE),"")</f>
        <v>Kulwant Khejroliya</v>
      </c>
      <c r="D3000" t="str">
        <f>IFERROR(VLOOKUP(B3000,Players!$A$2:$E$251,3,FALSE),"")</f>
        <v>BWL</v>
      </c>
      <c r="E3000" t="str">
        <f>IFERROR(VLOOKUP(B3000,Players!$A$2:$E$251,4,FALSE),"")</f>
        <v>GT</v>
      </c>
      <c r="F3000">
        <f>IFERROR(VLOOKUP(B3000,Players!$A$2:$E$251,5,FALSE),"")</f>
        <v>0</v>
      </c>
      <c r="H3000" t="s">
        <v>891</v>
      </c>
    </row>
    <row r="3001" spans="1:8" x14ac:dyDescent="0.2">
      <c r="A3001" t="s">
        <v>839</v>
      </c>
      <c r="B3001" t="s">
        <v>205</v>
      </c>
      <c r="C3001" t="str">
        <f>IFERROR(VLOOKUP(B3001,Players!$A$2:$E$251,2,FALSE),"")</f>
        <v>Rashid Khan</v>
      </c>
      <c r="D3001" t="str">
        <f>IFERROR(VLOOKUP(B3001,Players!$A$2:$E$251,3,FALSE),"")</f>
        <v>BWL</v>
      </c>
      <c r="E3001" t="str">
        <f>IFERROR(VLOOKUP(B3001,Players!$A$2:$E$251,4,FALSE),"")</f>
        <v>GT</v>
      </c>
      <c r="F3001">
        <f>IFERROR(VLOOKUP(B3001,Players!$A$2:$E$251,5,FALSE),"")</f>
        <v>0</v>
      </c>
      <c r="H3001" t="s">
        <v>891</v>
      </c>
    </row>
    <row r="3002" spans="1:8" x14ac:dyDescent="0.2">
      <c r="A3002" t="s">
        <v>843</v>
      </c>
      <c r="B3002" t="s">
        <v>363</v>
      </c>
      <c r="C3002" t="str">
        <f>IFERROR(VLOOKUP(B3002,Players!$A$2:$E$251,2,FALSE),"")</f>
        <v>Shreyas Iyer</v>
      </c>
      <c r="D3002" t="str">
        <f>IFERROR(VLOOKUP(B3002,Players!$A$2:$E$251,3,FALSE),"")</f>
        <v>BAT</v>
      </c>
      <c r="E3002" t="str">
        <f>IFERROR(VLOOKUP(B3002,Players!$A$2:$E$251,4,FALSE),"")</f>
        <v>PBKS</v>
      </c>
      <c r="F3002">
        <f>IFERROR(VLOOKUP(B3002,Players!$A$2:$E$251,5,FALSE),"")</f>
        <v>0</v>
      </c>
      <c r="H3002" t="s">
        <v>890</v>
      </c>
    </row>
    <row r="3003" spans="1:8" x14ac:dyDescent="0.2">
      <c r="A3003" t="s">
        <v>843</v>
      </c>
      <c r="B3003" t="s">
        <v>367</v>
      </c>
      <c r="C3003" t="str">
        <f>IFERROR(VLOOKUP(B3003,Players!$A$2:$E$251,2,FALSE),"")</f>
        <v>Nehal Wadhera</v>
      </c>
      <c r="D3003" t="str">
        <f>IFERROR(VLOOKUP(B3003,Players!$A$2:$E$251,3,FALSE),"")</f>
        <v>BAT</v>
      </c>
      <c r="E3003" t="str">
        <f>IFERROR(VLOOKUP(B3003,Players!$A$2:$E$251,4,FALSE),"")</f>
        <v>PBKS</v>
      </c>
      <c r="F3003">
        <f>IFERROR(VLOOKUP(B3003,Players!$A$2:$E$251,5,FALSE),"")</f>
        <v>0</v>
      </c>
      <c r="H3003" t="s">
        <v>890</v>
      </c>
    </row>
    <row r="3004" spans="1:8" x14ac:dyDescent="0.2">
      <c r="A3004" t="s">
        <v>843</v>
      </c>
      <c r="B3004" t="s">
        <v>369</v>
      </c>
      <c r="C3004" t="str">
        <f>IFERROR(VLOOKUP(B3004,Players!$A$2:$E$251,2,FALSE),"")</f>
        <v>Vishnu Vinod</v>
      </c>
      <c r="D3004" t="str">
        <f>IFERROR(VLOOKUP(B3004,Players!$A$2:$E$251,3,FALSE),"")</f>
        <v>WK</v>
      </c>
      <c r="E3004" t="str">
        <f>IFERROR(VLOOKUP(B3004,Players!$A$2:$E$251,4,FALSE),"")</f>
        <v>PBKS</v>
      </c>
      <c r="F3004">
        <f>IFERROR(VLOOKUP(B3004,Players!$A$2:$E$251,5,FALSE),"")</f>
        <v>0</v>
      </c>
      <c r="H3004" t="s">
        <v>890</v>
      </c>
    </row>
    <row r="3005" spans="1:8" x14ac:dyDescent="0.2">
      <c r="A3005" t="s">
        <v>843</v>
      </c>
      <c r="B3005" t="s">
        <v>371</v>
      </c>
      <c r="C3005" t="str">
        <f>IFERROR(VLOOKUP(B3005,Players!$A$2:$E$251,2,FALSE),"")</f>
        <v>Harnoor Pannu</v>
      </c>
      <c r="D3005" t="str">
        <f>IFERROR(VLOOKUP(B3005,Players!$A$2:$E$251,3,FALSE),"")</f>
        <v>BAT</v>
      </c>
      <c r="E3005" t="str">
        <f>IFERROR(VLOOKUP(B3005,Players!$A$2:$E$251,4,FALSE),"")</f>
        <v>PBKS</v>
      </c>
      <c r="F3005">
        <f>IFERROR(VLOOKUP(B3005,Players!$A$2:$E$251,5,FALSE),"")</f>
        <v>0</v>
      </c>
      <c r="H3005" t="s">
        <v>890</v>
      </c>
    </row>
    <row r="3006" spans="1:8" x14ac:dyDescent="0.2">
      <c r="A3006" t="s">
        <v>843</v>
      </c>
      <c r="B3006" t="s">
        <v>373</v>
      </c>
      <c r="C3006" t="str">
        <f>IFERROR(VLOOKUP(B3006,Players!$A$2:$E$251,2,FALSE),"")</f>
        <v>Pyla Avinash</v>
      </c>
      <c r="D3006" t="str">
        <f>IFERROR(VLOOKUP(B3006,Players!$A$2:$E$251,3,FALSE),"")</f>
        <v>BAT</v>
      </c>
      <c r="E3006" t="str">
        <f>IFERROR(VLOOKUP(B3006,Players!$A$2:$E$251,4,FALSE),"")</f>
        <v>PBKS</v>
      </c>
      <c r="F3006">
        <f>IFERROR(VLOOKUP(B3006,Players!$A$2:$E$251,5,FALSE),"")</f>
        <v>0</v>
      </c>
      <c r="H3006" t="s">
        <v>890</v>
      </c>
    </row>
    <row r="3007" spans="1:8" x14ac:dyDescent="0.2">
      <c r="A3007" t="s">
        <v>843</v>
      </c>
      <c r="B3007" t="s">
        <v>375</v>
      </c>
      <c r="C3007" t="str">
        <f>IFERROR(VLOOKUP(B3007,Players!$A$2:$E$251,2,FALSE),"")</f>
        <v>Prabhsimran Singh</v>
      </c>
      <c r="D3007" t="str">
        <f>IFERROR(VLOOKUP(B3007,Players!$A$2:$E$251,3,FALSE),"")</f>
        <v>WK</v>
      </c>
      <c r="E3007" t="str">
        <f>IFERROR(VLOOKUP(B3007,Players!$A$2:$E$251,4,FALSE),"")</f>
        <v>PBKS</v>
      </c>
      <c r="F3007">
        <f>IFERROR(VLOOKUP(B3007,Players!$A$2:$E$251,5,FALSE),"")</f>
        <v>0</v>
      </c>
      <c r="H3007" t="s">
        <v>890</v>
      </c>
    </row>
    <row r="3008" spans="1:8" x14ac:dyDescent="0.2">
      <c r="A3008" t="s">
        <v>843</v>
      </c>
      <c r="B3008" t="s">
        <v>377</v>
      </c>
      <c r="C3008" t="str">
        <f>IFERROR(VLOOKUP(B3008,Players!$A$2:$E$251,2,FALSE),"")</f>
        <v>Shashank Singh</v>
      </c>
      <c r="D3008" t="str">
        <f>IFERROR(VLOOKUP(B3008,Players!$A$2:$E$251,3,FALSE),"")</f>
        <v>BAT</v>
      </c>
      <c r="E3008" t="str">
        <f>IFERROR(VLOOKUP(B3008,Players!$A$2:$E$251,4,FALSE),"")</f>
        <v>PBKS</v>
      </c>
      <c r="F3008">
        <f>IFERROR(VLOOKUP(B3008,Players!$A$2:$E$251,5,FALSE),"")</f>
        <v>0</v>
      </c>
      <c r="H3008" t="s">
        <v>890</v>
      </c>
    </row>
    <row r="3009" spans="1:8" x14ac:dyDescent="0.2">
      <c r="A3009" t="s">
        <v>843</v>
      </c>
      <c r="B3009" t="s">
        <v>379</v>
      </c>
      <c r="C3009" t="str">
        <f>IFERROR(VLOOKUP(B3009,Players!$A$2:$E$251,2,FALSE),"")</f>
        <v>Marcus Stoinis</v>
      </c>
      <c r="D3009" t="str">
        <f>IFERROR(VLOOKUP(B3009,Players!$A$2:$E$251,3,FALSE),"")</f>
        <v>AR</v>
      </c>
      <c r="E3009" t="str">
        <f>IFERROR(VLOOKUP(B3009,Players!$A$2:$E$251,4,FALSE),"")</f>
        <v>PBKS</v>
      </c>
      <c r="F3009">
        <f>IFERROR(VLOOKUP(B3009,Players!$A$2:$E$251,5,FALSE),"")</f>
        <v>0</v>
      </c>
      <c r="H3009" t="s">
        <v>890</v>
      </c>
    </row>
    <row r="3010" spans="1:8" x14ac:dyDescent="0.2">
      <c r="A3010" t="s">
        <v>843</v>
      </c>
      <c r="B3010" t="s">
        <v>381</v>
      </c>
      <c r="C3010" t="str">
        <f>IFERROR(VLOOKUP(B3010,Players!$A$2:$E$251,2,FALSE),"")</f>
        <v>Harpreet Brar</v>
      </c>
      <c r="D3010" t="str">
        <f>IFERROR(VLOOKUP(B3010,Players!$A$2:$E$251,3,FALSE),"")</f>
        <v>AR</v>
      </c>
      <c r="E3010" t="str">
        <f>IFERROR(VLOOKUP(B3010,Players!$A$2:$E$251,4,FALSE),"")</f>
        <v>PBKS</v>
      </c>
      <c r="F3010">
        <f>IFERROR(VLOOKUP(B3010,Players!$A$2:$E$251,5,FALSE),"")</f>
        <v>0</v>
      </c>
      <c r="H3010" t="s">
        <v>890</v>
      </c>
    </row>
    <row r="3011" spans="1:8" x14ac:dyDescent="0.2">
      <c r="A3011" t="s">
        <v>843</v>
      </c>
      <c r="B3011" t="s">
        <v>383</v>
      </c>
      <c r="C3011" t="str">
        <f>IFERROR(VLOOKUP(B3011,Players!$A$2:$E$251,2,FALSE),"")</f>
        <v>Marco Jansen</v>
      </c>
      <c r="D3011" t="str">
        <f>IFERROR(VLOOKUP(B3011,Players!$A$2:$E$251,3,FALSE),"")</f>
        <v>AR</v>
      </c>
      <c r="E3011" t="str">
        <f>IFERROR(VLOOKUP(B3011,Players!$A$2:$E$251,4,FALSE),"")</f>
        <v>PBKS</v>
      </c>
      <c r="F3011">
        <f>IFERROR(VLOOKUP(B3011,Players!$A$2:$E$251,5,FALSE),"")</f>
        <v>0</v>
      </c>
      <c r="H3011" t="s">
        <v>890</v>
      </c>
    </row>
    <row r="3012" spans="1:8" x14ac:dyDescent="0.2">
      <c r="A3012" t="s">
        <v>843</v>
      </c>
      <c r="B3012" t="s">
        <v>385</v>
      </c>
      <c r="C3012" t="str">
        <f>IFERROR(VLOOKUP(B3012,Players!$A$2:$E$251,2,FALSE),"")</f>
        <v>Azmatullah Omarzai</v>
      </c>
      <c r="D3012" t="str">
        <f>IFERROR(VLOOKUP(B3012,Players!$A$2:$E$251,3,FALSE),"")</f>
        <v>AR</v>
      </c>
      <c r="E3012" t="str">
        <f>IFERROR(VLOOKUP(B3012,Players!$A$2:$E$251,4,FALSE),"")</f>
        <v>PBKS</v>
      </c>
      <c r="F3012">
        <f>IFERROR(VLOOKUP(B3012,Players!$A$2:$E$251,5,FALSE),"")</f>
        <v>0</v>
      </c>
      <c r="H3012" t="s">
        <v>890</v>
      </c>
    </row>
    <row r="3013" spans="1:8" x14ac:dyDescent="0.2">
      <c r="A3013" t="s">
        <v>843</v>
      </c>
      <c r="B3013" t="s">
        <v>387</v>
      </c>
      <c r="C3013" t="str">
        <f>IFERROR(VLOOKUP(B3013,Players!$A$2:$E$251,2,FALSE),"")</f>
        <v>Priyansh Arya</v>
      </c>
      <c r="D3013" t="str">
        <f>IFERROR(VLOOKUP(B3013,Players!$A$2:$E$251,3,FALSE),"")</f>
        <v>AR</v>
      </c>
      <c r="E3013" t="str">
        <f>IFERROR(VLOOKUP(B3013,Players!$A$2:$E$251,4,FALSE),"")</f>
        <v>PBKS</v>
      </c>
      <c r="F3013">
        <f>IFERROR(VLOOKUP(B3013,Players!$A$2:$E$251,5,FALSE),"")</f>
        <v>0</v>
      </c>
      <c r="H3013" t="s">
        <v>890</v>
      </c>
    </row>
    <row r="3014" spans="1:8" x14ac:dyDescent="0.2">
      <c r="A3014" t="s">
        <v>843</v>
      </c>
      <c r="B3014" t="s">
        <v>389</v>
      </c>
      <c r="C3014" t="str">
        <f>IFERROR(VLOOKUP(B3014,Players!$A$2:$E$251,2,FALSE),"")</f>
        <v>Musheer Khan</v>
      </c>
      <c r="D3014" t="str">
        <f>IFERROR(VLOOKUP(B3014,Players!$A$2:$E$251,3,FALSE),"")</f>
        <v>AR</v>
      </c>
      <c r="E3014" t="str">
        <f>IFERROR(VLOOKUP(B3014,Players!$A$2:$E$251,4,FALSE),"")</f>
        <v>PBKS</v>
      </c>
      <c r="F3014">
        <f>IFERROR(VLOOKUP(B3014,Players!$A$2:$E$251,5,FALSE),"")</f>
        <v>0</v>
      </c>
      <c r="H3014" t="s">
        <v>890</v>
      </c>
    </row>
    <row r="3015" spans="1:8" x14ac:dyDescent="0.2">
      <c r="A3015" t="s">
        <v>843</v>
      </c>
      <c r="B3015" t="s">
        <v>391</v>
      </c>
      <c r="C3015" t="str">
        <f>IFERROR(VLOOKUP(B3015,Players!$A$2:$E$251,2,FALSE),"")</f>
        <v>Suryansh Shedge</v>
      </c>
      <c r="D3015" t="str">
        <f>IFERROR(VLOOKUP(B3015,Players!$A$2:$E$251,3,FALSE),"")</f>
        <v>AR</v>
      </c>
      <c r="E3015" t="str">
        <f>IFERROR(VLOOKUP(B3015,Players!$A$2:$E$251,4,FALSE),"")</f>
        <v>PBKS</v>
      </c>
      <c r="F3015">
        <f>IFERROR(VLOOKUP(B3015,Players!$A$2:$E$251,5,FALSE),"")</f>
        <v>0</v>
      </c>
      <c r="H3015" t="s">
        <v>890</v>
      </c>
    </row>
    <row r="3016" spans="1:8" x14ac:dyDescent="0.2">
      <c r="A3016" t="s">
        <v>843</v>
      </c>
      <c r="B3016" t="s">
        <v>393</v>
      </c>
      <c r="C3016" t="str">
        <f>IFERROR(VLOOKUP(B3016,Players!$A$2:$E$251,2,FALSE),"")</f>
        <v>Mitch Owen</v>
      </c>
      <c r="D3016" t="str">
        <f>IFERROR(VLOOKUP(B3016,Players!$A$2:$E$251,3,FALSE),"")</f>
        <v>AR</v>
      </c>
      <c r="E3016" t="str">
        <f>IFERROR(VLOOKUP(B3016,Players!$A$2:$E$251,4,FALSE),"")</f>
        <v>PBKS</v>
      </c>
      <c r="F3016">
        <f>IFERROR(VLOOKUP(B3016,Players!$A$2:$E$251,5,FALSE),"")</f>
        <v>0</v>
      </c>
      <c r="H3016" t="s">
        <v>890</v>
      </c>
    </row>
    <row r="3017" spans="1:8" x14ac:dyDescent="0.2">
      <c r="A3017" t="s">
        <v>843</v>
      </c>
      <c r="B3017" t="s">
        <v>395</v>
      </c>
      <c r="C3017" t="str">
        <f>IFERROR(VLOOKUP(B3017,Players!$A$2:$E$251,2,FALSE),"")</f>
        <v>Cooper Connolly</v>
      </c>
      <c r="D3017" t="str">
        <f>IFERROR(VLOOKUP(B3017,Players!$A$2:$E$251,3,FALSE),"")</f>
        <v>AR</v>
      </c>
      <c r="E3017" t="str">
        <f>IFERROR(VLOOKUP(B3017,Players!$A$2:$E$251,4,FALSE),"")</f>
        <v>PBKS</v>
      </c>
      <c r="F3017">
        <f>IFERROR(VLOOKUP(B3017,Players!$A$2:$E$251,5,FALSE),"")</f>
        <v>0</v>
      </c>
      <c r="H3017" t="s">
        <v>890</v>
      </c>
    </row>
    <row r="3018" spans="1:8" x14ac:dyDescent="0.2">
      <c r="A3018" t="s">
        <v>843</v>
      </c>
      <c r="B3018" t="s">
        <v>397</v>
      </c>
      <c r="C3018" t="str">
        <f>IFERROR(VLOOKUP(B3018,Players!$A$2:$E$251,2,FALSE),"")</f>
        <v>Ben Dwarshuis</v>
      </c>
      <c r="D3018" t="str">
        <f>IFERROR(VLOOKUP(B3018,Players!$A$2:$E$251,3,FALSE),"")</f>
        <v>AR</v>
      </c>
      <c r="E3018" t="str">
        <f>IFERROR(VLOOKUP(B3018,Players!$A$2:$E$251,4,FALSE),"")</f>
        <v>PBKS</v>
      </c>
      <c r="F3018">
        <f>IFERROR(VLOOKUP(B3018,Players!$A$2:$E$251,5,FALSE),"")</f>
        <v>0</v>
      </c>
      <c r="H3018" t="s">
        <v>890</v>
      </c>
    </row>
    <row r="3019" spans="1:8" x14ac:dyDescent="0.2">
      <c r="A3019" t="s">
        <v>843</v>
      </c>
      <c r="B3019" t="s">
        <v>399</v>
      </c>
      <c r="C3019" t="str">
        <f>IFERROR(VLOOKUP(B3019,Players!$A$2:$E$251,2,FALSE),"")</f>
        <v>Arshdeep Singh</v>
      </c>
      <c r="D3019" t="str">
        <f>IFERROR(VLOOKUP(B3019,Players!$A$2:$E$251,3,FALSE),"")</f>
        <v>BWL</v>
      </c>
      <c r="E3019" t="str">
        <f>IFERROR(VLOOKUP(B3019,Players!$A$2:$E$251,4,FALSE),"")</f>
        <v>PBKS</v>
      </c>
      <c r="F3019">
        <f>IFERROR(VLOOKUP(B3019,Players!$A$2:$E$251,5,FALSE),"")</f>
        <v>0</v>
      </c>
      <c r="H3019" t="s">
        <v>890</v>
      </c>
    </row>
    <row r="3020" spans="1:8" x14ac:dyDescent="0.2">
      <c r="A3020" t="s">
        <v>843</v>
      </c>
      <c r="B3020" t="s">
        <v>401</v>
      </c>
      <c r="C3020" t="str">
        <f>IFERROR(VLOOKUP(B3020,Players!$A$2:$E$251,2,FALSE),"")</f>
        <v>Yuzvendra Chahal</v>
      </c>
      <c r="D3020" t="str">
        <f>IFERROR(VLOOKUP(B3020,Players!$A$2:$E$251,3,FALSE),"")</f>
        <v>BWL</v>
      </c>
      <c r="E3020" t="str">
        <f>IFERROR(VLOOKUP(B3020,Players!$A$2:$E$251,4,FALSE),"")</f>
        <v>PBKS</v>
      </c>
      <c r="F3020">
        <f>IFERROR(VLOOKUP(B3020,Players!$A$2:$E$251,5,FALSE),"")</f>
        <v>0</v>
      </c>
      <c r="H3020" t="s">
        <v>890</v>
      </c>
    </row>
    <row r="3021" spans="1:8" x14ac:dyDescent="0.2">
      <c r="A3021" t="s">
        <v>843</v>
      </c>
      <c r="B3021" t="s">
        <v>403</v>
      </c>
      <c r="C3021" t="str">
        <f>IFERROR(VLOOKUP(B3021,Players!$A$2:$E$251,2,FALSE),"")</f>
        <v>Vyshak Vijaykumar</v>
      </c>
      <c r="D3021" t="str">
        <f>IFERROR(VLOOKUP(B3021,Players!$A$2:$E$251,3,FALSE),"")</f>
        <v>BWL</v>
      </c>
      <c r="E3021" t="str">
        <f>IFERROR(VLOOKUP(B3021,Players!$A$2:$E$251,4,FALSE),"")</f>
        <v>PBKS</v>
      </c>
      <c r="F3021">
        <f>IFERROR(VLOOKUP(B3021,Players!$A$2:$E$251,5,FALSE),"")</f>
        <v>0</v>
      </c>
      <c r="H3021" t="s">
        <v>890</v>
      </c>
    </row>
    <row r="3022" spans="1:8" x14ac:dyDescent="0.2">
      <c r="A3022" t="s">
        <v>843</v>
      </c>
      <c r="B3022" t="s">
        <v>405</v>
      </c>
      <c r="C3022" t="str">
        <f>IFERROR(VLOOKUP(B3022,Players!$A$2:$E$251,2,FALSE),"")</f>
        <v>Yash Thakur</v>
      </c>
      <c r="D3022" t="str">
        <f>IFERROR(VLOOKUP(B3022,Players!$A$2:$E$251,3,FALSE),"")</f>
        <v>BWL</v>
      </c>
      <c r="E3022" t="str">
        <f>IFERROR(VLOOKUP(B3022,Players!$A$2:$E$251,4,FALSE),"")</f>
        <v>PBKS</v>
      </c>
      <c r="F3022">
        <f>IFERROR(VLOOKUP(B3022,Players!$A$2:$E$251,5,FALSE),"")</f>
        <v>0</v>
      </c>
      <c r="H3022" t="s">
        <v>890</v>
      </c>
    </row>
    <row r="3023" spans="1:8" x14ac:dyDescent="0.2">
      <c r="A3023" t="s">
        <v>843</v>
      </c>
      <c r="B3023" t="s">
        <v>407</v>
      </c>
      <c r="C3023" t="str">
        <f>IFERROR(VLOOKUP(B3023,Players!$A$2:$E$251,2,FALSE),"")</f>
        <v>Xavier Bartlett</v>
      </c>
      <c r="D3023" t="str">
        <f>IFERROR(VLOOKUP(B3023,Players!$A$2:$E$251,3,FALSE),"")</f>
        <v>BWL</v>
      </c>
      <c r="E3023" t="str">
        <f>IFERROR(VLOOKUP(B3023,Players!$A$2:$E$251,4,FALSE),"")</f>
        <v>PBKS</v>
      </c>
      <c r="F3023">
        <f>IFERROR(VLOOKUP(B3023,Players!$A$2:$E$251,5,FALSE),"")</f>
        <v>0</v>
      </c>
      <c r="H3023" t="s">
        <v>890</v>
      </c>
    </row>
    <row r="3024" spans="1:8" x14ac:dyDescent="0.2">
      <c r="A3024" t="s">
        <v>843</v>
      </c>
      <c r="B3024" t="s">
        <v>409</v>
      </c>
      <c r="C3024" t="str">
        <f>IFERROR(VLOOKUP(B3024,Players!$A$2:$E$251,2,FALSE),"")</f>
        <v>Pravin Dubey</v>
      </c>
      <c r="D3024" t="str">
        <f>IFERROR(VLOOKUP(B3024,Players!$A$2:$E$251,3,FALSE),"")</f>
        <v>BWL</v>
      </c>
      <c r="E3024" t="str">
        <f>IFERROR(VLOOKUP(B3024,Players!$A$2:$E$251,4,FALSE),"")</f>
        <v>PBKS</v>
      </c>
      <c r="F3024">
        <f>IFERROR(VLOOKUP(B3024,Players!$A$2:$E$251,5,FALSE),"")</f>
        <v>0</v>
      </c>
      <c r="H3024" t="s">
        <v>890</v>
      </c>
    </row>
    <row r="3025" spans="1:8" x14ac:dyDescent="0.2">
      <c r="A3025" t="s">
        <v>843</v>
      </c>
      <c r="B3025" t="s">
        <v>411</v>
      </c>
      <c r="C3025" t="str">
        <f>IFERROR(VLOOKUP(B3025,Players!$A$2:$E$251,2,FALSE),"")</f>
        <v>Vishal Nishad</v>
      </c>
      <c r="D3025" t="str">
        <f>IFERROR(VLOOKUP(B3025,Players!$A$2:$E$251,3,FALSE),"")</f>
        <v>BWL</v>
      </c>
      <c r="E3025" t="str">
        <f>IFERROR(VLOOKUP(B3025,Players!$A$2:$E$251,4,FALSE),"")</f>
        <v>PBKS</v>
      </c>
      <c r="F3025">
        <f>IFERROR(VLOOKUP(B3025,Players!$A$2:$E$251,5,FALSE),"")</f>
        <v>0</v>
      </c>
      <c r="H3025" t="s">
        <v>890</v>
      </c>
    </row>
    <row r="3026" spans="1:8" x14ac:dyDescent="0.2">
      <c r="A3026" t="s">
        <v>843</v>
      </c>
      <c r="B3026" t="s">
        <v>413</v>
      </c>
      <c r="C3026" t="str">
        <f>IFERROR(VLOOKUP(B3026,Players!$A$2:$E$251,2,FALSE),"")</f>
        <v>Lockie Ferguson</v>
      </c>
      <c r="D3026" t="str">
        <f>IFERROR(VLOOKUP(B3026,Players!$A$2:$E$251,3,FALSE),"")</f>
        <v>BWL</v>
      </c>
      <c r="E3026" t="str">
        <f>IFERROR(VLOOKUP(B3026,Players!$A$2:$E$251,4,FALSE),"")</f>
        <v>PBKS</v>
      </c>
      <c r="F3026">
        <f>IFERROR(VLOOKUP(B3026,Players!$A$2:$E$251,5,FALSE),"")</f>
        <v>0</v>
      </c>
      <c r="H3026" t="s">
        <v>890</v>
      </c>
    </row>
    <row r="3027" spans="1:8" x14ac:dyDescent="0.2">
      <c r="A3027" t="s">
        <v>843</v>
      </c>
      <c r="B3027" t="s">
        <v>467</v>
      </c>
      <c r="C3027" t="str">
        <f>IFERROR(VLOOKUP(B3027,Players!$A$2:$E$251,2,FALSE),"")</f>
        <v>Rajat Patidar</v>
      </c>
      <c r="D3027" t="str">
        <f>IFERROR(VLOOKUP(B3027,Players!$A$2:$E$251,3,FALSE),"")</f>
        <v>BAT</v>
      </c>
      <c r="E3027" t="str">
        <f>IFERROR(VLOOKUP(B3027,Players!$A$2:$E$251,4,FALSE),"")</f>
        <v>RCB</v>
      </c>
      <c r="F3027">
        <f>IFERROR(VLOOKUP(B3027,Players!$A$2:$E$251,5,FALSE),"")</f>
        <v>0</v>
      </c>
      <c r="H3027" t="s">
        <v>884</v>
      </c>
    </row>
    <row r="3028" spans="1:8" x14ac:dyDescent="0.2">
      <c r="A3028" t="s">
        <v>843</v>
      </c>
      <c r="B3028" t="s">
        <v>471</v>
      </c>
      <c r="C3028" t="str">
        <f>IFERROR(VLOOKUP(B3028,Players!$A$2:$E$251,2,FALSE),"")</f>
        <v>Devdutt Padikkal</v>
      </c>
      <c r="D3028" t="str">
        <f>IFERROR(VLOOKUP(B3028,Players!$A$2:$E$251,3,FALSE),"")</f>
        <v>BAT</v>
      </c>
      <c r="E3028" t="str">
        <f>IFERROR(VLOOKUP(B3028,Players!$A$2:$E$251,4,FALSE),"")</f>
        <v>RCB</v>
      </c>
      <c r="F3028">
        <f>IFERROR(VLOOKUP(B3028,Players!$A$2:$E$251,5,FALSE),"")</f>
        <v>0</v>
      </c>
      <c r="H3028" t="s">
        <v>884</v>
      </c>
    </row>
    <row r="3029" spans="1:8" x14ac:dyDescent="0.2">
      <c r="A3029" t="s">
        <v>843</v>
      </c>
      <c r="B3029" t="s">
        <v>473</v>
      </c>
      <c r="C3029" t="str">
        <f>IFERROR(VLOOKUP(B3029,Players!$A$2:$E$251,2,FALSE),"")</f>
        <v>Virat Kohli</v>
      </c>
      <c r="D3029" t="str">
        <f>IFERROR(VLOOKUP(B3029,Players!$A$2:$E$251,3,FALSE),"")</f>
        <v>BAT</v>
      </c>
      <c r="E3029" t="str">
        <f>IFERROR(VLOOKUP(B3029,Players!$A$2:$E$251,4,FALSE),"")</f>
        <v>RCB</v>
      </c>
      <c r="F3029">
        <f>IFERROR(VLOOKUP(B3029,Players!$A$2:$E$251,5,FALSE),"")</f>
        <v>0</v>
      </c>
      <c r="H3029" t="s">
        <v>884</v>
      </c>
    </row>
    <row r="3030" spans="1:8" x14ac:dyDescent="0.2">
      <c r="A3030" t="s">
        <v>843</v>
      </c>
      <c r="B3030" t="s">
        <v>475</v>
      </c>
      <c r="C3030" t="str">
        <f>IFERROR(VLOOKUP(B3030,Players!$A$2:$E$251,2,FALSE),"")</f>
        <v>Phil Salt</v>
      </c>
      <c r="D3030" t="str">
        <f>IFERROR(VLOOKUP(B3030,Players!$A$2:$E$251,3,FALSE),"")</f>
        <v>WK</v>
      </c>
      <c r="E3030" t="str">
        <f>IFERROR(VLOOKUP(B3030,Players!$A$2:$E$251,4,FALSE),"")</f>
        <v>RCB</v>
      </c>
      <c r="F3030">
        <f>IFERROR(VLOOKUP(B3030,Players!$A$2:$E$251,5,FALSE),"")</f>
        <v>0</v>
      </c>
      <c r="H3030" t="s">
        <v>884</v>
      </c>
    </row>
    <row r="3031" spans="1:8" x14ac:dyDescent="0.2">
      <c r="A3031" t="s">
        <v>843</v>
      </c>
      <c r="B3031" t="s">
        <v>477</v>
      </c>
      <c r="C3031" t="str">
        <f>IFERROR(VLOOKUP(B3031,Players!$A$2:$E$251,2,FALSE),"")</f>
        <v>Jitesh Sharma</v>
      </c>
      <c r="D3031" t="str">
        <f>IFERROR(VLOOKUP(B3031,Players!$A$2:$E$251,3,FALSE),"")</f>
        <v>WK</v>
      </c>
      <c r="E3031" t="str">
        <f>IFERROR(VLOOKUP(B3031,Players!$A$2:$E$251,4,FALSE),"")</f>
        <v>RCB</v>
      </c>
      <c r="F3031">
        <f>IFERROR(VLOOKUP(B3031,Players!$A$2:$E$251,5,FALSE),"")</f>
        <v>0</v>
      </c>
      <c r="H3031" t="s">
        <v>884</v>
      </c>
    </row>
    <row r="3032" spans="1:8" x14ac:dyDescent="0.2">
      <c r="A3032" t="s">
        <v>843</v>
      </c>
      <c r="B3032" t="s">
        <v>479</v>
      </c>
      <c r="C3032" t="str">
        <f>IFERROR(VLOOKUP(B3032,Players!$A$2:$E$251,2,FALSE),"")</f>
        <v>Jordan Cox</v>
      </c>
      <c r="D3032" t="str">
        <f>IFERROR(VLOOKUP(B3032,Players!$A$2:$E$251,3,FALSE),"")</f>
        <v>WK</v>
      </c>
      <c r="E3032" t="str">
        <f>IFERROR(VLOOKUP(B3032,Players!$A$2:$E$251,4,FALSE),"")</f>
        <v>RCB</v>
      </c>
      <c r="F3032">
        <f>IFERROR(VLOOKUP(B3032,Players!$A$2:$E$251,5,FALSE),"")</f>
        <v>0</v>
      </c>
      <c r="H3032" t="s">
        <v>884</v>
      </c>
    </row>
    <row r="3033" spans="1:8" x14ac:dyDescent="0.2">
      <c r="A3033" t="s">
        <v>843</v>
      </c>
      <c r="B3033" t="s">
        <v>481</v>
      </c>
      <c r="C3033" t="str">
        <f>IFERROR(VLOOKUP(B3033,Players!$A$2:$E$251,2,FALSE),"")</f>
        <v>Krunal Pandya</v>
      </c>
      <c r="D3033" t="str">
        <f>IFERROR(VLOOKUP(B3033,Players!$A$2:$E$251,3,FALSE),"")</f>
        <v>AR</v>
      </c>
      <c r="E3033" t="str">
        <f>IFERROR(VLOOKUP(B3033,Players!$A$2:$E$251,4,FALSE),"")</f>
        <v>RCB</v>
      </c>
      <c r="F3033">
        <f>IFERROR(VLOOKUP(B3033,Players!$A$2:$E$251,5,FALSE),"")</f>
        <v>0</v>
      </c>
      <c r="H3033" t="s">
        <v>884</v>
      </c>
    </row>
    <row r="3034" spans="1:8" x14ac:dyDescent="0.2">
      <c r="A3034" t="s">
        <v>843</v>
      </c>
      <c r="B3034" t="s">
        <v>483</v>
      </c>
      <c r="C3034" t="str">
        <f>IFERROR(VLOOKUP(B3034,Players!$A$2:$E$251,2,FALSE),"")</f>
        <v>Swapnil Singh</v>
      </c>
      <c r="D3034" t="str">
        <f>IFERROR(VLOOKUP(B3034,Players!$A$2:$E$251,3,FALSE),"")</f>
        <v>AR</v>
      </c>
      <c r="E3034" t="str">
        <f>IFERROR(VLOOKUP(B3034,Players!$A$2:$E$251,4,FALSE),"")</f>
        <v>RCB</v>
      </c>
      <c r="F3034">
        <f>IFERROR(VLOOKUP(B3034,Players!$A$2:$E$251,5,FALSE),"")</f>
        <v>0</v>
      </c>
      <c r="H3034" t="s">
        <v>884</v>
      </c>
    </row>
    <row r="3035" spans="1:8" x14ac:dyDescent="0.2">
      <c r="A3035" t="s">
        <v>843</v>
      </c>
      <c r="B3035" t="s">
        <v>485</v>
      </c>
      <c r="C3035" t="str">
        <f>IFERROR(VLOOKUP(B3035,Players!$A$2:$E$251,2,FALSE),"")</f>
        <v>Tim David</v>
      </c>
      <c r="D3035" t="str">
        <f>IFERROR(VLOOKUP(B3035,Players!$A$2:$E$251,3,FALSE),"")</f>
        <v>AR</v>
      </c>
      <c r="E3035" t="str">
        <f>IFERROR(VLOOKUP(B3035,Players!$A$2:$E$251,4,FALSE),"")</f>
        <v>RCB</v>
      </c>
      <c r="F3035">
        <f>IFERROR(VLOOKUP(B3035,Players!$A$2:$E$251,5,FALSE),"")</f>
        <v>0</v>
      </c>
      <c r="H3035" t="s">
        <v>884</v>
      </c>
    </row>
    <row r="3036" spans="1:8" x14ac:dyDescent="0.2">
      <c r="A3036" t="s">
        <v>843</v>
      </c>
      <c r="B3036" t="s">
        <v>487</v>
      </c>
      <c r="C3036" t="str">
        <f>IFERROR(VLOOKUP(B3036,Players!$A$2:$E$251,2,FALSE),"")</f>
        <v>Romario Shepherd</v>
      </c>
      <c r="D3036" t="str">
        <f>IFERROR(VLOOKUP(B3036,Players!$A$2:$E$251,3,FALSE),"")</f>
        <v>AR</v>
      </c>
      <c r="E3036" t="str">
        <f>IFERROR(VLOOKUP(B3036,Players!$A$2:$E$251,4,FALSE),"")</f>
        <v>RCB</v>
      </c>
      <c r="F3036">
        <f>IFERROR(VLOOKUP(B3036,Players!$A$2:$E$251,5,FALSE),"")</f>
        <v>0</v>
      </c>
      <c r="H3036" t="s">
        <v>884</v>
      </c>
    </row>
    <row r="3037" spans="1:8" x14ac:dyDescent="0.2">
      <c r="A3037" t="s">
        <v>843</v>
      </c>
      <c r="B3037" t="s">
        <v>489</v>
      </c>
      <c r="C3037" t="str">
        <f>IFERROR(VLOOKUP(B3037,Players!$A$2:$E$251,2,FALSE),"")</f>
        <v>Jacob Bethell</v>
      </c>
      <c r="D3037" t="str">
        <f>IFERROR(VLOOKUP(B3037,Players!$A$2:$E$251,3,FALSE),"")</f>
        <v>AR</v>
      </c>
      <c r="E3037" t="str">
        <f>IFERROR(VLOOKUP(B3037,Players!$A$2:$E$251,4,FALSE),"")</f>
        <v>RCB</v>
      </c>
      <c r="F3037">
        <f>IFERROR(VLOOKUP(B3037,Players!$A$2:$E$251,5,FALSE),"")</f>
        <v>0</v>
      </c>
      <c r="H3037" t="s">
        <v>884</v>
      </c>
    </row>
    <row r="3038" spans="1:8" x14ac:dyDescent="0.2">
      <c r="A3038" t="s">
        <v>843</v>
      </c>
      <c r="B3038" t="s">
        <v>491</v>
      </c>
      <c r="C3038" t="str">
        <f>IFERROR(VLOOKUP(B3038,Players!$A$2:$E$251,2,FALSE),"")</f>
        <v>Venkatesh Iyer</v>
      </c>
      <c r="D3038" t="str">
        <f>IFERROR(VLOOKUP(B3038,Players!$A$2:$E$251,3,FALSE),"")</f>
        <v>AR</v>
      </c>
      <c r="E3038" t="str">
        <f>IFERROR(VLOOKUP(B3038,Players!$A$2:$E$251,4,FALSE),"")</f>
        <v>RCB</v>
      </c>
      <c r="F3038">
        <f>IFERROR(VLOOKUP(B3038,Players!$A$2:$E$251,5,FALSE),"")</f>
        <v>0</v>
      </c>
      <c r="H3038" t="s">
        <v>884</v>
      </c>
    </row>
    <row r="3039" spans="1:8" x14ac:dyDescent="0.2">
      <c r="A3039" t="s">
        <v>843</v>
      </c>
      <c r="B3039" t="s">
        <v>493</v>
      </c>
      <c r="C3039" t="str">
        <f>IFERROR(VLOOKUP(B3039,Players!$A$2:$E$251,2,FALSE),"")</f>
        <v>Satvik Deswal</v>
      </c>
      <c r="D3039" t="str">
        <f>IFERROR(VLOOKUP(B3039,Players!$A$2:$E$251,3,FALSE),"")</f>
        <v>AR</v>
      </c>
      <c r="E3039" t="str">
        <f>IFERROR(VLOOKUP(B3039,Players!$A$2:$E$251,4,FALSE),"")</f>
        <v>RCB</v>
      </c>
      <c r="F3039">
        <f>IFERROR(VLOOKUP(B3039,Players!$A$2:$E$251,5,FALSE),"")</f>
        <v>0</v>
      </c>
      <c r="H3039" t="s">
        <v>884</v>
      </c>
    </row>
    <row r="3040" spans="1:8" x14ac:dyDescent="0.2">
      <c r="A3040" t="s">
        <v>843</v>
      </c>
      <c r="B3040" t="s">
        <v>495</v>
      </c>
      <c r="C3040" t="str">
        <f>IFERROR(VLOOKUP(B3040,Players!$A$2:$E$251,2,FALSE),"")</f>
        <v>Mangesh Yadav</v>
      </c>
      <c r="D3040" t="str">
        <f>IFERROR(VLOOKUP(B3040,Players!$A$2:$E$251,3,FALSE),"")</f>
        <v>AR</v>
      </c>
      <c r="E3040" t="str">
        <f>IFERROR(VLOOKUP(B3040,Players!$A$2:$E$251,4,FALSE),"")</f>
        <v>RCB</v>
      </c>
      <c r="F3040">
        <f>IFERROR(VLOOKUP(B3040,Players!$A$2:$E$251,5,FALSE),"")</f>
        <v>0</v>
      </c>
      <c r="H3040" t="s">
        <v>884</v>
      </c>
    </row>
    <row r="3041" spans="1:8" x14ac:dyDescent="0.2">
      <c r="A3041" t="s">
        <v>843</v>
      </c>
      <c r="B3041" t="s">
        <v>497</v>
      </c>
      <c r="C3041" t="str">
        <f>IFERROR(VLOOKUP(B3041,Players!$A$2:$E$251,2,FALSE),"")</f>
        <v>Vicky Ostwal</v>
      </c>
      <c r="D3041" t="str">
        <f>IFERROR(VLOOKUP(B3041,Players!$A$2:$E$251,3,FALSE),"")</f>
        <v>AR</v>
      </c>
      <c r="E3041" t="str">
        <f>IFERROR(VLOOKUP(B3041,Players!$A$2:$E$251,4,FALSE),"")</f>
        <v>RCB</v>
      </c>
      <c r="F3041">
        <f>IFERROR(VLOOKUP(B3041,Players!$A$2:$E$251,5,FALSE),"")</f>
        <v>0</v>
      </c>
      <c r="H3041" t="s">
        <v>884</v>
      </c>
    </row>
    <row r="3042" spans="1:8" x14ac:dyDescent="0.2">
      <c r="A3042" t="s">
        <v>843</v>
      </c>
      <c r="B3042" t="s">
        <v>499</v>
      </c>
      <c r="C3042" t="str">
        <f>IFERROR(VLOOKUP(B3042,Players!$A$2:$E$251,2,FALSE),"")</f>
        <v>Vihaan Malhotra</v>
      </c>
      <c r="D3042" t="str">
        <f>IFERROR(VLOOKUP(B3042,Players!$A$2:$E$251,3,FALSE),"")</f>
        <v>AR</v>
      </c>
      <c r="E3042" t="str">
        <f>IFERROR(VLOOKUP(B3042,Players!$A$2:$E$251,4,FALSE),"")</f>
        <v>RCB</v>
      </c>
      <c r="F3042">
        <f>IFERROR(VLOOKUP(B3042,Players!$A$2:$E$251,5,FALSE),"")</f>
        <v>0</v>
      </c>
      <c r="H3042" t="s">
        <v>884</v>
      </c>
    </row>
    <row r="3043" spans="1:8" x14ac:dyDescent="0.2">
      <c r="A3043" t="s">
        <v>843</v>
      </c>
      <c r="B3043" t="s">
        <v>501</v>
      </c>
      <c r="C3043" t="str">
        <f>IFERROR(VLOOKUP(B3043,Players!$A$2:$E$251,2,FALSE),"")</f>
        <v>Kanishk Chouhan</v>
      </c>
      <c r="D3043" t="str">
        <f>IFERROR(VLOOKUP(B3043,Players!$A$2:$E$251,3,FALSE),"")</f>
        <v>AR</v>
      </c>
      <c r="E3043" t="str">
        <f>IFERROR(VLOOKUP(B3043,Players!$A$2:$E$251,4,FALSE),"")</f>
        <v>RCB</v>
      </c>
      <c r="F3043">
        <f>IFERROR(VLOOKUP(B3043,Players!$A$2:$E$251,5,FALSE),"")</f>
        <v>0</v>
      </c>
      <c r="H3043" t="s">
        <v>884</v>
      </c>
    </row>
    <row r="3044" spans="1:8" x14ac:dyDescent="0.2">
      <c r="A3044" t="s">
        <v>843</v>
      </c>
      <c r="B3044" t="s">
        <v>503</v>
      </c>
      <c r="C3044" t="str">
        <f>IFERROR(VLOOKUP(B3044,Players!$A$2:$E$251,2,FALSE),"")</f>
        <v>Josh Hazlewood</v>
      </c>
      <c r="D3044" t="str">
        <f>IFERROR(VLOOKUP(B3044,Players!$A$2:$E$251,3,FALSE),"")</f>
        <v>BWL</v>
      </c>
      <c r="E3044" t="str">
        <f>IFERROR(VLOOKUP(B3044,Players!$A$2:$E$251,4,FALSE),"")</f>
        <v>RCB</v>
      </c>
      <c r="F3044">
        <f>IFERROR(VLOOKUP(B3044,Players!$A$2:$E$251,5,FALSE),"")</f>
        <v>0</v>
      </c>
      <c r="H3044" t="s">
        <v>884</v>
      </c>
    </row>
    <row r="3045" spans="1:8" x14ac:dyDescent="0.2">
      <c r="A3045" t="s">
        <v>843</v>
      </c>
      <c r="B3045" t="s">
        <v>505</v>
      </c>
      <c r="C3045" t="str">
        <f>IFERROR(VLOOKUP(B3045,Players!$A$2:$E$251,2,FALSE),"")</f>
        <v>Rasikh Dar</v>
      </c>
      <c r="D3045" t="str">
        <f>IFERROR(VLOOKUP(B3045,Players!$A$2:$E$251,3,FALSE),"")</f>
        <v>BWL</v>
      </c>
      <c r="E3045" t="str">
        <f>IFERROR(VLOOKUP(B3045,Players!$A$2:$E$251,4,FALSE),"")</f>
        <v>RCB</v>
      </c>
      <c r="F3045">
        <f>IFERROR(VLOOKUP(B3045,Players!$A$2:$E$251,5,FALSE),"")</f>
        <v>0</v>
      </c>
      <c r="H3045" t="s">
        <v>884</v>
      </c>
    </row>
    <row r="3046" spans="1:8" x14ac:dyDescent="0.2">
      <c r="A3046" t="s">
        <v>843</v>
      </c>
      <c r="B3046" t="s">
        <v>507</v>
      </c>
      <c r="C3046" t="str">
        <f>IFERROR(VLOOKUP(B3046,Players!$A$2:$E$251,2,FALSE),"")</f>
        <v>Suyash Sharma</v>
      </c>
      <c r="D3046" t="str">
        <f>IFERROR(VLOOKUP(B3046,Players!$A$2:$E$251,3,FALSE),"")</f>
        <v>BWL</v>
      </c>
      <c r="E3046" t="str">
        <f>IFERROR(VLOOKUP(B3046,Players!$A$2:$E$251,4,FALSE),"")</f>
        <v>RCB</v>
      </c>
      <c r="F3046">
        <f>IFERROR(VLOOKUP(B3046,Players!$A$2:$E$251,5,FALSE),"")</f>
        <v>0</v>
      </c>
      <c r="H3046" t="s">
        <v>884</v>
      </c>
    </row>
    <row r="3047" spans="1:8" x14ac:dyDescent="0.2">
      <c r="A3047" t="s">
        <v>843</v>
      </c>
      <c r="B3047" t="s">
        <v>509</v>
      </c>
      <c r="C3047" t="str">
        <f>IFERROR(VLOOKUP(B3047,Players!$A$2:$E$251,2,FALSE),"")</f>
        <v>Bhuvneshwar Kumar</v>
      </c>
      <c r="D3047" t="str">
        <f>IFERROR(VLOOKUP(B3047,Players!$A$2:$E$251,3,FALSE),"")</f>
        <v>BWL</v>
      </c>
      <c r="E3047" t="str">
        <f>IFERROR(VLOOKUP(B3047,Players!$A$2:$E$251,4,FALSE),"")</f>
        <v>RCB</v>
      </c>
      <c r="F3047">
        <f>IFERROR(VLOOKUP(B3047,Players!$A$2:$E$251,5,FALSE),"")</f>
        <v>0</v>
      </c>
      <c r="H3047" t="s">
        <v>884</v>
      </c>
    </row>
    <row r="3048" spans="1:8" x14ac:dyDescent="0.2">
      <c r="A3048" t="s">
        <v>843</v>
      </c>
      <c r="B3048" t="s">
        <v>511</v>
      </c>
      <c r="C3048" t="str">
        <f>IFERROR(VLOOKUP(B3048,Players!$A$2:$E$251,2,FALSE),"")</f>
        <v>Nuwan Thushara</v>
      </c>
      <c r="D3048" t="str">
        <f>IFERROR(VLOOKUP(B3048,Players!$A$2:$E$251,3,FALSE),"")</f>
        <v>BWL</v>
      </c>
      <c r="E3048" t="str">
        <f>IFERROR(VLOOKUP(B3048,Players!$A$2:$E$251,4,FALSE),"")</f>
        <v>RCB</v>
      </c>
      <c r="F3048">
        <f>IFERROR(VLOOKUP(B3048,Players!$A$2:$E$251,5,FALSE),"")</f>
        <v>0</v>
      </c>
      <c r="H3048" t="s">
        <v>884</v>
      </c>
    </row>
    <row r="3049" spans="1:8" x14ac:dyDescent="0.2">
      <c r="A3049" t="s">
        <v>843</v>
      </c>
      <c r="B3049" t="s">
        <v>513</v>
      </c>
      <c r="C3049" t="str">
        <f>IFERROR(VLOOKUP(B3049,Players!$A$2:$E$251,2,FALSE),"")</f>
        <v>Abhinandan Singh</v>
      </c>
      <c r="D3049" t="str">
        <f>IFERROR(VLOOKUP(B3049,Players!$A$2:$E$251,3,FALSE),"")</f>
        <v>BWL</v>
      </c>
      <c r="E3049" t="str">
        <f>IFERROR(VLOOKUP(B3049,Players!$A$2:$E$251,4,FALSE),"")</f>
        <v>RCB</v>
      </c>
      <c r="F3049">
        <f>IFERROR(VLOOKUP(B3049,Players!$A$2:$E$251,5,FALSE),"")</f>
        <v>0</v>
      </c>
      <c r="H3049" t="s">
        <v>884</v>
      </c>
    </row>
    <row r="3050" spans="1:8" x14ac:dyDescent="0.2">
      <c r="A3050" t="s">
        <v>843</v>
      </c>
      <c r="B3050" t="s">
        <v>515</v>
      </c>
      <c r="C3050" t="str">
        <f>IFERROR(VLOOKUP(B3050,Players!$A$2:$E$251,2,FALSE),"")</f>
        <v>Jacob Duffy</v>
      </c>
      <c r="D3050" t="str">
        <f>IFERROR(VLOOKUP(B3050,Players!$A$2:$E$251,3,FALSE),"")</f>
        <v>BWL</v>
      </c>
      <c r="E3050" t="str">
        <f>IFERROR(VLOOKUP(B3050,Players!$A$2:$E$251,4,FALSE),"")</f>
        <v>RCB</v>
      </c>
      <c r="F3050">
        <f>IFERROR(VLOOKUP(B3050,Players!$A$2:$E$251,5,FALSE),"")</f>
        <v>0</v>
      </c>
      <c r="H3050" t="s">
        <v>884</v>
      </c>
    </row>
    <row r="3051" spans="1:8" x14ac:dyDescent="0.2">
      <c r="A3051" t="s">
        <v>843</v>
      </c>
      <c r="B3051" t="s">
        <v>517</v>
      </c>
      <c r="C3051" t="str">
        <f>IFERROR(VLOOKUP(B3051,Players!$A$2:$E$251,2,FALSE),"")</f>
        <v>Yash Dayal</v>
      </c>
      <c r="D3051" t="str">
        <f>IFERROR(VLOOKUP(B3051,Players!$A$2:$E$251,3,FALSE),"")</f>
        <v>BWL</v>
      </c>
      <c r="E3051" t="str">
        <f>IFERROR(VLOOKUP(B3051,Players!$A$2:$E$251,4,FALSE),"")</f>
        <v>RCB</v>
      </c>
      <c r="F3051">
        <f>IFERROR(VLOOKUP(B3051,Players!$A$2:$E$251,5,FALSE),"")</f>
        <v>0</v>
      </c>
      <c r="H3051" t="s">
        <v>884</v>
      </c>
    </row>
    <row r="3052" spans="1:8" x14ac:dyDescent="0.2">
      <c r="A3052" t="s">
        <v>847</v>
      </c>
      <c r="B3052" t="s">
        <v>103</v>
      </c>
      <c r="C3052" t="str">
        <f>IFERROR(VLOOKUP(B3052,Players!$A$2:$E$251,2,FALSE),"")</f>
        <v>KL Rahul</v>
      </c>
      <c r="D3052" t="str">
        <f>IFERROR(VLOOKUP(B3052,Players!$A$2:$E$251,3,FALSE),"")</f>
        <v>WK</v>
      </c>
      <c r="E3052" t="str">
        <f>IFERROR(VLOOKUP(B3052,Players!$A$2:$E$251,4,FALSE),"")</f>
        <v>DC</v>
      </c>
      <c r="F3052">
        <f>IFERROR(VLOOKUP(B3052,Players!$A$2:$E$251,5,FALSE),"")</f>
        <v>0</v>
      </c>
      <c r="H3052" t="s">
        <v>893</v>
      </c>
    </row>
    <row r="3053" spans="1:8" x14ac:dyDescent="0.2">
      <c r="A3053" t="s">
        <v>847</v>
      </c>
      <c r="B3053" t="s">
        <v>107</v>
      </c>
      <c r="C3053" t="str">
        <f>IFERROR(VLOOKUP(B3053,Players!$A$2:$E$251,2,FALSE),"")</f>
        <v>Karun Nair</v>
      </c>
      <c r="D3053" t="str">
        <f>IFERROR(VLOOKUP(B3053,Players!$A$2:$E$251,3,FALSE),"")</f>
        <v>BAT</v>
      </c>
      <c r="E3053" t="str">
        <f>IFERROR(VLOOKUP(B3053,Players!$A$2:$E$251,4,FALSE),"")</f>
        <v>DC</v>
      </c>
      <c r="F3053">
        <f>IFERROR(VLOOKUP(B3053,Players!$A$2:$E$251,5,FALSE),"")</f>
        <v>0</v>
      </c>
      <c r="H3053" t="s">
        <v>893</v>
      </c>
    </row>
    <row r="3054" spans="1:8" x14ac:dyDescent="0.2">
      <c r="A3054" t="s">
        <v>847</v>
      </c>
      <c r="B3054" t="s">
        <v>109</v>
      </c>
      <c r="C3054" t="str">
        <f>IFERROR(VLOOKUP(B3054,Players!$A$2:$E$251,2,FALSE),"")</f>
        <v>David Miller</v>
      </c>
      <c r="D3054" t="str">
        <f>IFERROR(VLOOKUP(B3054,Players!$A$2:$E$251,3,FALSE),"")</f>
        <v>BAT</v>
      </c>
      <c r="E3054" t="str">
        <f>IFERROR(VLOOKUP(B3054,Players!$A$2:$E$251,4,FALSE),"")</f>
        <v>DC</v>
      </c>
      <c r="F3054">
        <f>IFERROR(VLOOKUP(B3054,Players!$A$2:$E$251,5,FALSE),"")</f>
        <v>0</v>
      </c>
      <c r="H3054" t="s">
        <v>893</v>
      </c>
    </row>
    <row r="3055" spans="1:8" x14ac:dyDescent="0.2">
      <c r="A3055" t="s">
        <v>847</v>
      </c>
      <c r="B3055" t="s">
        <v>111</v>
      </c>
      <c r="C3055" t="str">
        <f>IFERROR(VLOOKUP(B3055,Players!$A$2:$E$251,2,FALSE),"")</f>
        <v>Ben Duckett</v>
      </c>
      <c r="D3055" t="str">
        <f>IFERROR(VLOOKUP(B3055,Players!$A$2:$E$251,3,FALSE),"")</f>
        <v>WK</v>
      </c>
      <c r="E3055" t="str">
        <f>IFERROR(VLOOKUP(B3055,Players!$A$2:$E$251,4,FALSE),"")</f>
        <v>DC</v>
      </c>
      <c r="F3055">
        <f>IFERROR(VLOOKUP(B3055,Players!$A$2:$E$251,5,FALSE),"")</f>
        <v>0</v>
      </c>
      <c r="H3055" t="s">
        <v>893</v>
      </c>
    </row>
    <row r="3056" spans="1:8" x14ac:dyDescent="0.2">
      <c r="A3056" t="s">
        <v>847</v>
      </c>
      <c r="B3056" t="s">
        <v>113</v>
      </c>
      <c r="C3056" t="str">
        <f>IFERROR(VLOOKUP(B3056,Players!$A$2:$E$251,2,FALSE),"")</f>
        <v>Pathum Nissanka</v>
      </c>
      <c r="D3056" t="str">
        <f>IFERROR(VLOOKUP(B3056,Players!$A$2:$E$251,3,FALSE),"")</f>
        <v>BAT</v>
      </c>
      <c r="E3056" t="str">
        <f>IFERROR(VLOOKUP(B3056,Players!$A$2:$E$251,4,FALSE),"")</f>
        <v>DC</v>
      </c>
      <c r="F3056">
        <f>IFERROR(VLOOKUP(B3056,Players!$A$2:$E$251,5,FALSE),"")</f>
        <v>0</v>
      </c>
      <c r="H3056" t="s">
        <v>893</v>
      </c>
    </row>
    <row r="3057" spans="1:8" x14ac:dyDescent="0.2">
      <c r="A3057" t="s">
        <v>847</v>
      </c>
      <c r="B3057" t="s">
        <v>115</v>
      </c>
      <c r="C3057" t="str">
        <f>IFERROR(VLOOKUP(B3057,Players!$A$2:$E$251,2,FALSE),"")</f>
        <v>Sahil Parakh</v>
      </c>
      <c r="D3057" t="str">
        <f>IFERROR(VLOOKUP(B3057,Players!$A$2:$E$251,3,FALSE),"")</f>
        <v>BAT</v>
      </c>
      <c r="E3057" t="str">
        <f>IFERROR(VLOOKUP(B3057,Players!$A$2:$E$251,4,FALSE),"")</f>
        <v>DC</v>
      </c>
      <c r="F3057">
        <f>IFERROR(VLOOKUP(B3057,Players!$A$2:$E$251,5,FALSE),"")</f>
        <v>0</v>
      </c>
      <c r="H3057" t="s">
        <v>893</v>
      </c>
    </row>
    <row r="3058" spans="1:8" x14ac:dyDescent="0.2">
      <c r="A3058" t="s">
        <v>847</v>
      </c>
      <c r="B3058" t="s">
        <v>117</v>
      </c>
      <c r="C3058" t="str">
        <f>IFERROR(VLOOKUP(B3058,Players!$A$2:$E$251,2,FALSE),"")</f>
        <v>Prithvi Shaw</v>
      </c>
      <c r="D3058" t="str">
        <f>IFERROR(VLOOKUP(B3058,Players!$A$2:$E$251,3,FALSE),"")</f>
        <v>BAT</v>
      </c>
      <c r="E3058" t="str">
        <f>IFERROR(VLOOKUP(B3058,Players!$A$2:$E$251,4,FALSE),"")</f>
        <v>DC</v>
      </c>
      <c r="F3058">
        <f>IFERROR(VLOOKUP(B3058,Players!$A$2:$E$251,5,FALSE),"")</f>
        <v>0</v>
      </c>
      <c r="H3058" t="s">
        <v>893</v>
      </c>
    </row>
    <row r="3059" spans="1:8" x14ac:dyDescent="0.2">
      <c r="A3059" t="s">
        <v>847</v>
      </c>
      <c r="B3059" t="s">
        <v>119</v>
      </c>
      <c r="C3059" t="str">
        <f>IFERROR(VLOOKUP(B3059,Players!$A$2:$E$251,2,FALSE),"")</f>
        <v>Abishek Porel</v>
      </c>
      <c r="D3059" t="str">
        <f>IFERROR(VLOOKUP(B3059,Players!$A$2:$E$251,3,FALSE),"")</f>
        <v>WK</v>
      </c>
      <c r="E3059" t="str">
        <f>IFERROR(VLOOKUP(B3059,Players!$A$2:$E$251,4,FALSE),"")</f>
        <v>DC</v>
      </c>
      <c r="F3059">
        <f>IFERROR(VLOOKUP(B3059,Players!$A$2:$E$251,5,FALSE),"")</f>
        <v>0</v>
      </c>
      <c r="H3059" t="s">
        <v>893</v>
      </c>
    </row>
    <row r="3060" spans="1:8" x14ac:dyDescent="0.2">
      <c r="A3060" t="s">
        <v>847</v>
      </c>
      <c r="B3060" t="s">
        <v>121</v>
      </c>
      <c r="C3060" t="str">
        <f>IFERROR(VLOOKUP(B3060,Players!$A$2:$E$251,2,FALSE),"")</f>
        <v>Tristan Stubbs</v>
      </c>
      <c r="D3060" t="str">
        <f>IFERROR(VLOOKUP(B3060,Players!$A$2:$E$251,3,FALSE),"")</f>
        <v>WK</v>
      </c>
      <c r="E3060" t="str">
        <f>IFERROR(VLOOKUP(B3060,Players!$A$2:$E$251,4,FALSE),"")</f>
        <v>DC</v>
      </c>
      <c r="F3060">
        <f>IFERROR(VLOOKUP(B3060,Players!$A$2:$E$251,5,FALSE),"")</f>
        <v>0</v>
      </c>
      <c r="H3060" t="s">
        <v>893</v>
      </c>
    </row>
    <row r="3061" spans="1:8" x14ac:dyDescent="0.2">
      <c r="A3061" t="s">
        <v>847</v>
      </c>
      <c r="B3061" t="s">
        <v>123</v>
      </c>
      <c r="C3061" t="str">
        <f>IFERROR(VLOOKUP(B3061,Players!$A$2:$E$251,2,FALSE),"")</f>
        <v>Axar Patel</v>
      </c>
      <c r="D3061" t="str">
        <f>IFERROR(VLOOKUP(B3061,Players!$A$2:$E$251,3,FALSE),"")</f>
        <v>AR</v>
      </c>
      <c r="E3061" t="str">
        <f>IFERROR(VLOOKUP(B3061,Players!$A$2:$E$251,4,FALSE),"")</f>
        <v>DC</v>
      </c>
      <c r="F3061">
        <f>IFERROR(VLOOKUP(B3061,Players!$A$2:$E$251,5,FALSE),"")</f>
        <v>0</v>
      </c>
      <c r="H3061" t="s">
        <v>893</v>
      </c>
    </row>
    <row r="3062" spans="1:8" x14ac:dyDescent="0.2">
      <c r="A3062" t="s">
        <v>847</v>
      </c>
      <c r="B3062" t="s">
        <v>125</v>
      </c>
      <c r="C3062" t="str">
        <f>IFERROR(VLOOKUP(B3062,Players!$A$2:$E$251,2,FALSE),"")</f>
        <v>Sameer Rizvi</v>
      </c>
      <c r="D3062" t="str">
        <f>IFERROR(VLOOKUP(B3062,Players!$A$2:$E$251,3,FALSE),"")</f>
        <v>AR</v>
      </c>
      <c r="E3062" t="str">
        <f>IFERROR(VLOOKUP(B3062,Players!$A$2:$E$251,4,FALSE),"")</f>
        <v>DC</v>
      </c>
      <c r="F3062">
        <f>IFERROR(VLOOKUP(B3062,Players!$A$2:$E$251,5,FALSE),"")</f>
        <v>0</v>
      </c>
      <c r="H3062" t="s">
        <v>893</v>
      </c>
    </row>
    <row r="3063" spans="1:8" x14ac:dyDescent="0.2">
      <c r="A3063" t="s">
        <v>847</v>
      </c>
      <c r="B3063" t="s">
        <v>127</v>
      </c>
      <c r="C3063" t="str">
        <f>IFERROR(VLOOKUP(B3063,Players!$A$2:$E$251,2,FALSE),"")</f>
        <v>Ashutosh Sharma</v>
      </c>
      <c r="D3063" t="str">
        <f>IFERROR(VLOOKUP(B3063,Players!$A$2:$E$251,3,FALSE),"")</f>
        <v>AR</v>
      </c>
      <c r="E3063" t="str">
        <f>IFERROR(VLOOKUP(B3063,Players!$A$2:$E$251,4,FALSE),"")</f>
        <v>DC</v>
      </c>
      <c r="F3063">
        <f>IFERROR(VLOOKUP(B3063,Players!$A$2:$E$251,5,FALSE),"")</f>
        <v>0</v>
      </c>
      <c r="H3063" t="s">
        <v>893</v>
      </c>
    </row>
    <row r="3064" spans="1:8" x14ac:dyDescent="0.2">
      <c r="A3064" t="s">
        <v>847</v>
      </c>
      <c r="B3064" t="s">
        <v>129</v>
      </c>
      <c r="C3064" t="str">
        <f>IFERROR(VLOOKUP(B3064,Players!$A$2:$E$251,2,FALSE),"")</f>
        <v>Vipraj Nigam</v>
      </c>
      <c r="D3064" t="str">
        <f>IFERROR(VLOOKUP(B3064,Players!$A$2:$E$251,3,FALSE),"")</f>
        <v>AR</v>
      </c>
      <c r="E3064" t="str">
        <f>IFERROR(VLOOKUP(B3064,Players!$A$2:$E$251,4,FALSE),"")</f>
        <v>DC</v>
      </c>
      <c r="F3064">
        <f>IFERROR(VLOOKUP(B3064,Players!$A$2:$E$251,5,FALSE),"")</f>
        <v>0</v>
      </c>
      <c r="H3064" t="s">
        <v>893</v>
      </c>
    </row>
    <row r="3065" spans="1:8" x14ac:dyDescent="0.2">
      <c r="A3065" t="s">
        <v>847</v>
      </c>
      <c r="B3065" t="s">
        <v>131</v>
      </c>
      <c r="C3065" t="str">
        <f>IFERROR(VLOOKUP(B3065,Players!$A$2:$E$251,2,FALSE),"")</f>
        <v>Ajay Mandal</v>
      </c>
      <c r="D3065" t="str">
        <f>IFERROR(VLOOKUP(B3065,Players!$A$2:$E$251,3,FALSE),"")</f>
        <v>AR</v>
      </c>
      <c r="E3065" t="str">
        <f>IFERROR(VLOOKUP(B3065,Players!$A$2:$E$251,4,FALSE),"")</f>
        <v>DC</v>
      </c>
      <c r="F3065">
        <f>IFERROR(VLOOKUP(B3065,Players!$A$2:$E$251,5,FALSE),"")</f>
        <v>0</v>
      </c>
      <c r="H3065" t="s">
        <v>893</v>
      </c>
    </row>
    <row r="3066" spans="1:8" x14ac:dyDescent="0.2">
      <c r="A3066" t="s">
        <v>847</v>
      </c>
      <c r="B3066" t="s">
        <v>133</v>
      </c>
      <c r="C3066" t="str">
        <f>IFERROR(VLOOKUP(B3066,Players!$A$2:$E$251,2,FALSE),"")</f>
        <v>Tripurana Vijay</v>
      </c>
      <c r="D3066" t="str">
        <f>IFERROR(VLOOKUP(B3066,Players!$A$2:$E$251,3,FALSE),"")</f>
        <v>AR</v>
      </c>
      <c r="E3066" t="str">
        <f>IFERROR(VLOOKUP(B3066,Players!$A$2:$E$251,4,FALSE),"")</f>
        <v>DC</v>
      </c>
      <c r="F3066">
        <f>IFERROR(VLOOKUP(B3066,Players!$A$2:$E$251,5,FALSE),"")</f>
        <v>0</v>
      </c>
      <c r="H3066" t="s">
        <v>893</v>
      </c>
    </row>
    <row r="3067" spans="1:8" x14ac:dyDescent="0.2">
      <c r="A3067" t="s">
        <v>847</v>
      </c>
      <c r="B3067" t="s">
        <v>135</v>
      </c>
      <c r="C3067" t="str">
        <f>IFERROR(VLOOKUP(B3067,Players!$A$2:$E$251,2,FALSE),"")</f>
        <v>Madhav Tiwari</v>
      </c>
      <c r="D3067" t="str">
        <f>IFERROR(VLOOKUP(B3067,Players!$A$2:$E$251,3,FALSE),"")</f>
        <v>AR</v>
      </c>
      <c r="E3067" t="str">
        <f>IFERROR(VLOOKUP(B3067,Players!$A$2:$E$251,4,FALSE),"")</f>
        <v>DC</v>
      </c>
      <c r="F3067">
        <f>IFERROR(VLOOKUP(B3067,Players!$A$2:$E$251,5,FALSE),"")</f>
        <v>0</v>
      </c>
      <c r="H3067" t="s">
        <v>893</v>
      </c>
    </row>
    <row r="3068" spans="1:8" x14ac:dyDescent="0.2">
      <c r="A3068" t="s">
        <v>847</v>
      </c>
      <c r="B3068" t="s">
        <v>137</v>
      </c>
      <c r="C3068" t="str">
        <f>IFERROR(VLOOKUP(B3068,Players!$A$2:$E$251,2,FALSE),"")</f>
        <v>Nitish Rana</v>
      </c>
      <c r="D3068" t="str">
        <f>IFERROR(VLOOKUP(B3068,Players!$A$2:$E$251,3,FALSE),"")</f>
        <v>AR</v>
      </c>
      <c r="E3068" t="str">
        <f>IFERROR(VLOOKUP(B3068,Players!$A$2:$E$251,4,FALSE),"")</f>
        <v>DC</v>
      </c>
      <c r="F3068">
        <f>IFERROR(VLOOKUP(B3068,Players!$A$2:$E$251,5,FALSE),"")</f>
        <v>0</v>
      </c>
      <c r="H3068" t="s">
        <v>893</v>
      </c>
    </row>
    <row r="3069" spans="1:8" x14ac:dyDescent="0.2">
      <c r="A3069" t="s">
        <v>847</v>
      </c>
      <c r="B3069" t="s">
        <v>139</v>
      </c>
      <c r="C3069" t="str">
        <f>IFERROR(VLOOKUP(B3069,Players!$A$2:$E$251,2,FALSE),"")</f>
        <v>Mitchell Starc</v>
      </c>
      <c r="D3069" t="str">
        <f>IFERROR(VLOOKUP(B3069,Players!$A$2:$E$251,3,FALSE),"")</f>
        <v>BWL</v>
      </c>
      <c r="E3069" t="str">
        <f>IFERROR(VLOOKUP(B3069,Players!$A$2:$E$251,4,FALSE),"")</f>
        <v>DC</v>
      </c>
      <c r="F3069">
        <f>IFERROR(VLOOKUP(B3069,Players!$A$2:$E$251,5,FALSE),"")</f>
        <v>0</v>
      </c>
      <c r="H3069" t="s">
        <v>893</v>
      </c>
    </row>
    <row r="3070" spans="1:8" x14ac:dyDescent="0.2">
      <c r="A3070" t="s">
        <v>847</v>
      </c>
      <c r="B3070" t="s">
        <v>141</v>
      </c>
      <c r="C3070" t="str">
        <f>IFERROR(VLOOKUP(B3070,Players!$A$2:$E$251,2,FALSE),"")</f>
        <v>T. Natarajan</v>
      </c>
      <c r="D3070" t="str">
        <f>IFERROR(VLOOKUP(B3070,Players!$A$2:$E$251,3,FALSE),"")</f>
        <v>BWL</v>
      </c>
      <c r="E3070" t="str">
        <f>IFERROR(VLOOKUP(B3070,Players!$A$2:$E$251,4,FALSE),"")</f>
        <v>DC</v>
      </c>
      <c r="F3070">
        <f>IFERROR(VLOOKUP(B3070,Players!$A$2:$E$251,5,FALSE),"")</f>
        <v>0</v>
      </c>
      <c r="H3070" t="s">
        <v>893</v>
      </c>
    </row>
    <row r="3071" spans="1:8" x14ac:dyDescent="0.2">
      <c r="A3071" t="s">
        <v>847</v>
      </c>
      <c r="B3071" t="s">
        <v>143</v>
      </c>
      <c r="C3071" t="str">
        <f>IFERROR(VLOOKUP(B3071,Players!$A$2:$E$251,2,FALSE),"")</f>
        <v>Mukesh Kumar</v>
      </c>
      <c r="D3071" t="str">
        <f>IFERROR(VLOOKUP(B3071,Players!$A$2:$E$251,3,FALSE),"")</f>
        <v>BWL</v>
      </c>
      <c r="E3071" t="str">
        <f>IFERROR(VLOOKUP(B3071,Players!$A$2:$E$251,4,FALSE),"")</f>
        <v>DC</v>
      </c>
      <c r="F3071">
        <f>IFERROR(VLOOKUP(B3071,Players!$A$2:$E$251,5,FALSE),"")</f>
        <v>0</v>
      </c>
      <c r="H3071" t="s">
        <v>893</v>
      </c>
    </row>
    <row r="3072" spans="1:8" x14ac:dyDescent="0.2">
      <c r="A3072" t="s">
        <v>847</v>
      </c>
      <c r="B3072" t="s">
        <v>145</v>
      </c>
      <c r="C3072" t="str">
        <f>IFERROR(VLOOKUP(B3072,Players!$A$2:$E$251,2,FALSE),"")</f>
        <v>Dushmantha Chameera</v>
      </c>
      <c r="D3072" t="str">
        <f>IFERROR(VLOOKUP(B3072,Players!$A$2:$E$251,3,FALSE),"")</f>
        <v>BWL</v>
      </c>
      <c r="E3072" t="str">
        <f>IFERROR(VLOOKUP(B3072,Players!$A$2:$E$251,4,FALSE),"")</f>
        <v>DC</v>
      </c>
      <c r="F3072">
        <f>IFERROR(VLOOKUP(B3072,Players!$A$2:$E$251,5,FALSE),"")</f>
        <v>0</v>
      </c>
      <c r="H3072" t="s">
        <v>893</v>
      </c>
    </row>
    <row r="3073" spans="1:8" x14ac:dyDescent="0.2">
      <c r="A3073" t="s">
        <v>847</v>
      </c>
      <c r="B3073" t="s">
        <v>147</v>
      </c>
      <c r="C3073" t="str">
        <f>IFERROR(VLOOKUP(B3073,Players!$A$2:$E$251,2,FALSE),"")</f>
        <v>Auqib Nabi</v>
      </c>
      <c r="D3073" t="str">
        <f>IFERROR(VLOOKUP(B3073,Players!$A$2:$E$251,3,FALSE),"")</f>
        <v>BWL</v>
      </c>
      <c r="E3073" t="str">
        <f>IFERROR(VLOOKUP(B3073,Players!$A$2:$E$251,4,FALSE),"")</f>
        <v>DC</v>
      </c>
      <c r="F3073">
        <f>IFERROR(VLOOKUP(B3073,Players!$A$2:$E$251,5,FALSE),"")</f>
        <v>0</v>
      </c>
      <c r="H3073" t="s">
        <v>893</v>
      </c>
    </row>
    <row r="3074" spans="1:8" x14ac:dyDescent="0.2">
      <c r="A3074" t="s">
        <v>847</v>
      </c>
      <c r="B3074" t="s">
        <v>149</v>
      </c>
      <c r="C3074" t="str">
        <f>IFERROR(VLOOKUP(B3074,Players!$A$2:$E$251,2,FALSE),"")</f>
        <v>Lungisani Ngidi</v>
      </c>
      <c r="D3074" t="str">
        <f>IFERROR(VLOOKUP(B3074,Players!$A$2:$E$251,3,FALSE),"")</f>
        <v>BWL</v>
      </c>
      <c r="E3074" t="str">
        <f>IFERROR(VLOOKUP(B3074,Players!$A$2:$E$251,4,FALSE),"")</f>
        <v>DC</v>
      </c>
      <c r="F3074">
        <f>IFERROR(VLOOKUP(B3074,Players!$A$2:$E$251,5,FALSE),"")</f>
        <v>0</v>
      </c>
      <c r="H3074" t="s">
        <v>893</v>
      </c>
    </row>
    <row r="3075" spans="1:8" x14ac:dyDescent="0.2">
      <c r="A3075" t="s">
        <v>847</v>
      </c>
      <c r="B3075" t="s">
        <v>151</v>
      </c>
      <c r="C3075" t="str">
        <f>IFERROR(VLOOKUP(B3075,Players!$A$2:$E$251,2,FALSE),"")</f>
        <v>Kyle Jamieson</v>
      </c>
      <c r="D3075" t="str">
        <f>IFERROR(VLOOKUP(B3075,Players!$A$2:$E$251,3,FALSE),"")</f>
        <v>BWL</v>
      </c>
      <c r="E3075" t="str">
        <f>IFERROR(VLOOKUP(B3075,Players!$A$2:$E$251,4,FALSE),"")</f>
        <v>DC</v>
      </c>
      <c r="F3075">
        <f>IFERROR(VLOOKUP(B3075,Players!$A$2:$E$251,5,FALSE),"")</f>
        <v>0</v>
      </c>
      <c r="H3075" t="s">
        <v>893</v>
      </c>
    </row>
    <row r="3076" spans="1:8" x14ac:dyDescent="0.2">
      <c r="A3076" t="s">
        <v>847</v>
      </c>
      <c r="B3076" t="s">
        <v>153</v>
      </c>
      <c r="C3076" t="str">
        <f>IFERROR(VLOOKUP(B3076,Players!$A$2:$E$251,2,FALSE),"")</f>
        <v>Kuldeep Yadav</v>
      </c>
      <c r="D3076" t="str">
        <f>IFERROR(VLOOKUP(B3076,Players!$A$2:$E$251,3,FALSE),"")</f>
        <v>BWL</v>
      </c>
      <c r="E3076" t="str">
        <f>IFERROR(VLOOKUP(B3076,Players!$A$2:$E$251,4,FALSE),"")</f>
        <v>DC</v>
      </c>
      <c r="F3076">
        <f>IFERROR(VLOOKUP(B3076,Players!$A$2:$E$251,5,FALSE),"")</f>
        <v>0</v>
      </c>
      <c r="H3076" t="s">
        <v>893</v>
      </c>
    </row>
    <row r="3077" spans="1:8" x14ac:dyDescent="0.2">
      <c r="A3077" t="s">
        <v>847</v>
      </c>
      <c r="B3077" t="s">
        <v>415</v>
      </c>
      <c r="C3077" t="str">
        <f>IFERROR(VLOOKUP(B3077,Players!$A$2:$E$251,2,FALSE),"")</f>
        <v>Shubham Dubey</v>
      </c>
      <c r="D3077" t="str">
        <f>IFERROR(VLOOKUP(B3077,Players!$A$2:$E$251,3,FALSE),"")</f>
        <v>BAT</v>
      </c>
      <c r="E3077" t="str">
        <f>IFERROR(VLOOKUP(B3077,Players!$A$2:$E$251,4,FALSE),"")</f>
        <v>RR</v>
      </c>
      <c r="F3077">
        <f>IFERROR(VLOOKUP(B3077,Players!$A$2:$E$251,5,FALSE),"")</f>
        <v>0</v>
      </c>
      <c r="H3077" t="s">
        <v>888</v>
      </c>
    </row>
    <row r="3078" spans="1:8" x14ac:dyDescent="0.2">
      <c r="A3078" t="s">
        <v>847</v>
      </c>
      <c r="B3078" t="s">
        <v>419</v>
      </c>
      <c r="C3078" t="str">
        <f>IFERROR(VLOOKUP(B3078,Players!$A$2:$E$251,2,FALSE),"")</f>
        <v>Vaibhav Sooryavanshi</v>
      </c>
      <c r="D3078" t="str">
        <f>IFERROR(VLOOKUP(B3078,Players!$A$2:$E$251,3,FALSE),"")</f>
        <v>BAT</v>
      </c>
      <c r="E3078" t="str">
        <f>IFERROR(VLOOKUP(B3078,Players!$A$2:$E$251,4,FALSE),"")</f>
        <v>RR</v>
      </c>
      <c r="F3078">
        <f>IFERROR(VLOOKUP(B3078,Players!$A$2:$E$251,5,FALSE),"")</f>
        <v>0</v>
      </c>
      <c r="H3078" t="s">
        <v>888</v>
      </c>
    </row>
    <row r="3079" spans="1:8" x14ac:dyDescent="0.2">
      <c r="A3079" t="s">
        <v>847</v>
      </c>
      <c r="B3079" t="s">
        <v>421</v>
      </c>
      <c r="C3079" t="str">
        <f>IFERROR(VLOOKUP(B3079,Players!$A$2:$E$251,2,FALSE),"")</f>
        <v>Donovan Ferreira</v>
      </c>
      <c r="D3079" t="str">
        <f>IFERROR(VLOOKUP(B3079,Players!$A$2:$E$251,3,FALSE),"")</f>
        <v>WK</v>
      </c>
      <c r="E3079" t="str">
        <f>IFERROR(VLOOKUP(B3079,Players!$A$2:$E$251,4,FALSE),"")</f>
        <v>RR</v>
      </c>
      <c r="F3079">
        <f>IFERROR(VLOOKUP(B3079,Players!$A$2:$E$251,5,FALSE),"")</f>
        <v>0</v>
      </c>
      <c r="H3079" t="s">
        <v>888</v>
      </c>
    </row>
    <row r="3080" spans="1:8" x14ac:dyDescent="0.2">
      <c r="A3080" t="s">
        <v>847</v>
      </c>
      <c r="B3080" t="s">
        <v>423</v>
      </c>
      <c r="C3080" t="str">
        <f>IFERROR(VLOOKUP(B3080,Players!$A$2:$E$251,2,FALSE),"")</f>
        <v>Lhuan-dre Pretorious</v>
      </c>
      <c r="D3080" t="str">
        <f>IFERROR(VLOOKUP(B3080,Players!$A$2:$E$251,3,FALSE),"")</f>
        <v>WK</v>
      </c>
      <c r="E3080" t="str">
        <f>IFERROR(VLOOKUP(B3080,Players!$A$2:$E$251,4,FALSE),"")</f>
        <v>RR</v>
      </c>
      <c r="F3080">
        <f>IFERROR(VLOOKUP(B3080,Players!$A$2:$E$251,5,FALSE),"")</f>
        <v>0</v>
      </c>
      <c r="H3080" t="s">
        <v>888</v>
      </c>
    </row>
    <row r="3081" spans="1:8" x14ac:dyDescent="0.2">
      <c r="A3081" t="s">
        <v>847</v>
      </c>
      <c r="B3081" t="s">
        <v>425</v>
      </c>
      <c r="C3081" t="str">
        <f>IFERROR(VLOOKUP(B3081,Players!$A$2:$E$251,2,FALSE),"")</f>
        <v>Ravi Singh</v>
      </c>
      <c r="D3081" t="str">
        <f>IFERROR(VLOOKUP(B3081,Players!$A$2:$E$251,3,FALSE),"")</f>
        <v>WK</v>
      </c>
      <c r="E3081" t="str">
        <f>IFERROR(VLOOKUP(B3081,Players!$A$2:$E$251,4,FALSE),"")</f>
        <v>RR</v>
      </c>
      <c r="F3081">
        <f>IFERROR(VLOOKUP(B3081,Players!$A$2:$E$251,5,FALSE),"")</f>
        <v>0</v>
      </c>
      <c r="H3081" t="s">
        <v>888</v>
      </c>
    </row>
    <row r="3082" spans="1:8" x14ac:dyDescent="0.2">
      <c r="A3082" t="s">
        <v>847</v>
      </c>
      <c r="B3082" t="s">
        <v>427</v>
      </c>
      <c r="C3082" t="str">
        <f>IFERROR(VLOOKUP(B3082,Players!$A$2:$E$251,2,FALSE),"")</f>
        <v>Aman Rao Perala</v>
      </c>
      <c r="D3082" t="str">
        <f>IFERROR(VLOOKUP(B3082,Players!$A$2:$E$251,3,FALSE),"")</f>
        <v>BAT</v>
      </c>
      <c r="E3082" t="str">
        <f>IFERROR(VLOOKUP(B3082,Players!$A$2:$E$251,4,FALSE),"")</f>
        <v>RR</v>
      </c>
      <c r="F3082">
        <f>IFERROR(VLOOKUP(B3082,Players!$A$2:$E$251,5,FALSE),"")</f>
        <v>0</v>
      </c>
      <c r="H3082" t="s">
        <v>888</v>
      </c>
    </row>
    <row r="3083" spans="1:8" x14ac:dyDescent="0.2">
      <c r="A3083" t="s">
        <v>847</v>
      </c>
      <c r="B3083" t="s">
        <v>429</v>
      </c>
      <c r="C3083" t="str">
        <f>IFERROR(VLOOKUP(B3083,Players!$A$2:$E$251,2,FALSE),"")</f>
        <v>Shimron Hetmyer</v>
      </c>
      <c r="D3083" t="str">
        <f>IFERROR(VLOOKUP(B3083,Players!$A$2:$E$251,3,FALSE),"")</f>
        <v>BAT</v>
      </c>
      <c r="E3083" t="str">
        <f>IFERROR(VLOOKUP(B3083,Players!$A$2:$E$251,4,FALSE),"")</f>
        <v>RR</v>
      </c>
      <c r="F3083">
        <f>IFERROR(VLOOKUP(B3083,Players!$A$2:$E$251,5,FALSE),"")</f>
        <v>0</v>
      </c>
      <c r="H3083" t="s">
        <v>888</v>
      </c>
    </row>
    <row r="3084" spans="1:8" x14ac:dyDescent="0.2">
      <c r="A3084" t="s">
        <v>847</v>
      </c>
      <c r="B3084" t="s">
        <v>431</v>
      </c>
      <c r="C3084" t="str">
        <f>IFERROR(VLOOKUP(B3084,Players!$A$2:$E$251,2,FALSE),"")</f>
        <v>Yashasvi Jaiswal</v>
      </c>
      <c r="D3084" t="str">
        <f>IFERROR(VLOOKUP(B3084,Players!$A$2:$E$251,3,FALSE),"")</f>
        <v>BAT</v>
      </c>
      <c r="E3084" t="str">
        <f>IFERROR(VLOOKUP(B3084,Players!$A$2:$E$251,4,FALSE),"")</f>
        <v>RR</v>
      </c>
      <c r="F3084">
        <f>IFERROR(VLOOKUP(B3084,Players!$A$2:$E$251,5,FALSE),"")</f>
        <v>0</v>
      </c>
      <c r="H3084" t="s">
        <v>888</v>
      </c>
    </row>
    <row r="3085" spans="1:8" x14ac:dyDescent="0.2">
      <c r="A3085" t="s">
        <v>847</v>
      </c>
      <c r="B3085" t="s">
        <v>433</v>
      </c>
      <c r="C3085" t="str">
        <f>IFERROR(VLOOKUP(B3085,Players!$A$2:$E$251,2,FALSE),"")</f>
        <v>Dhruv Jurel</v>
      </c>
      <c r="D3085" t="str">
        <f>IFERROR(VLOOKUP(B3085,Players!$A$2:$E$251,3,FALSE),"")</f>
        <v>WK</v>
      </c>
      <c r="E3085" t="str">
        <f>IFERROR(VLOOKUP(B3085,Players!$A$2:$E$251,4,FALSE),"")</f>
        <v>RR</v>
      </c>
      <c r="F3085">
        <f>IFERROR(VLOOKUP(B3085,Players!$A$2:$E$251,5,FALSE),"")</f>
        <v>0</v>
      </c>
      <c r="H3085" t="s">
        <v>888</v>
      </c>
    </row>
    <row r="3086" spans="1:8" x14ac:dyDescent="0.2">
      <c r="A3086" t="s">
        <v>847</v>
      </c>
      <c r="B3086" t="s">
        <v>435</v>
      </c>
      <c r="C3086" t="str">
        <f>IFERROR(VLOOKUP(B3086,Players!$A$2:$E$251,2,FALSE),"")</f>
        <v>Riyan Parag</v>
      </c>
      <c r="D3086" t="str">
        <f>IFERROR(VLOOKUP(B3086,Players!$A$2:$E$251,3,FALSE),"")</f>
        <v>AR</v>
      </c>
      <c r="E3086" t="str">
        <f>IFERROR(VLOOKUP(B3086,Players!$A$2:$E$251,4,FALSE),"")</f>
        <v>RR</v>
      </c>
      <c r="F3086">
        <f>IFERROR(VLOOKUP(B3086,Players!$A$2:$E$251,5,FALSE),"")</f>
        <v>0</v>
      </c>
      <c r="H3086" t="s">
        <v>888</v>
      </c>
    </row>
    <row r="3087" spans="1:8" x14ac:dyDescent="0.2">
      <c r="A3087" t="s">
        <v>847</v>
      </c>
      <c r="B3087" t="s">
        <v>437</v>
      </c>
      <c r="C3087" t="str">
        <f>IFERROR(VLOOKUP(B3087,Players!$A$2:$E$251,2,FALSE),"")</f>
        <v>Yudhvir Singh Charak</v>
      </c>
      <c r="D3087" t="str">
        <f>IFERROR(VLOOKUP(B3087,Players!$A$2:$E$251,3,FALSE),"")</f>
        <v>AR</v>
      </c>
      <c r="E3087" t="str">
        <f>IFERROR(VLOOKUP(B3087,Players!$A$2:$E$251,4,FALSE),"")</f>
        <v>RR</v>
      </c>
      <c r="F3087">
        <f>IFERROR(VLOOKUP(B3087,Players!$A$2:$E$251,5,FALSE),"")</f>
        <v>0</v>
      </c>
      <c r="H3087" t="s">
        <v>888</v>
      </c>
    </row>
    <row r="3088" spans="1:8" x14ac:dyDescent="0.2">
      <c r="A3088" t="s">
        <v>847</v>
      </c>
      <c r="B3088" t="s">
        <v>439</v>
      </c>
      <c r="C3088" t="str">
        <f>IFERROR(VLOOKUP(B3088,Players!$A$2:$E$251,2,FALSE),"")</f>
        <v>Ravindra Jadeja</v>
      </c>
      <c r="D3088" t="str">
        <f>IFERROR(VLOOKUP(B3088,Players!$A$2:$E$251,3,FALSE),"")</f>
        <v>AR</v>
      </c>
      <c r="E3088" t="str">
        <f>IFERROR(VLOOKUP(B3088,Players!$A$2:$E$251,4,FALSE),"")</f>
        <v>RR</v>
      </c>
      <c r="F3088">
        <f>IFERROR(VLOOKUP(B3088,Players!$A$2:$E$251,5,FALSE),"")</f>
        <v>0</v>
      </c>
      <c r="H3088" t="s">
        <v>888</v>
      </c>
    </row>
    <row r="3089" spans="1:8" x14ac:dyDescent="0.2">
      <c r="A3089" t="s">
        <v>847</v>
      </c>
      <c r="B3089" t="s">
        <v>441</v>
      </c>
      <c r="C3089" t="str">
        <f>IFERROR(VLOOKUP(B3089,Players!$A$2:$E$251,2,FALSE),"")</f>
        <v>Dasun Shanaka</v>
      </c>
      <c r="D3089" t="str">
        <f>IFERROR(VLOOKUP(B3089,Players!$A$2:$E$251,3,FALSE),"")</f>
        <v>AR</v>
      </c>
      <c r="E3089" t="str">
        <f>IFERROR(VLOOKUP(B3089,Players!$A$2:$E$251,4,FALSE),"")</f>
        <v>RR</v>
      </c>
      <c r="F3089">
        <f>IFERROR(VLOOKUP(B3089,Players!$A$2:$E$251,5,FALSE),"")</f>
        <v>0</v>
      </c>
      <c r="H3089" t="s">
        <v>888</v>
      </c>
    </row>
    <row r="3090" spans="1:8" x14ac:dyDescent="0.2">
      <c r="A3090" t="s">
        <v>847</v>
      </c>
      <c r="B3090" t="s">
        <v>443</v>
      </c>
      <c r="C3090" t="str">
        <f>IFERROR(VLOOKUP(B3090,Players!$A$2:$E$251,2,FALSE),"")</f>
        <v>Jofra Archer</v>
      </c>
      <c r="D3090" t="str">
        <f>IFERROR(VLOOKUP(B3090,Players!$A$2:$E$251,3,FALSE),"")</f>
        <v>BWL</v>
      </c>
      <c r="E3090" t="str">
        <f>IFERROR(VLOOKUP(B3090,Players!$A$2:$E$251,4,FALSE),"")</f>
        <v>RR</v>
      </c>
      <c r="F3090">
        <f>IFERROR(VLOOKUP(B3090,Players!$A$2:$E$251,5,FALSE),"")</f>
        <v>0</v>
      </c>
      <c r="H3090" t="s">
        <v>888</v>
      </c>
    </row>
    <row r="3091" spans="1:8" x14ac:dyDescent="0.2">
      <c r="A3091" t="s">
        <v>847</v>
      </c>
      <c r="B3091" t="s">
        <v>445</v>
      </c>
      <c r="C3091" t="str">
        <f>IFERROR(VLOOKUP(B3091,Players!$A$2:$E$251,2,FALSE),"")</f>
        <v>Tushar Deshpande</v>
      </c>
      <c r="D3091" t="str">
        <f>IFERROR(VLOOKUP(B3091,Players!$A$2:$E$251,3,FALSE),"")</f>
        <v>BWL</v>
      </c>
      <c r="E3091" t="str">
        <f>IFERROR(VLOOKUP(B3091,Players!$A$2:$E$251,4,FALSE),"")</f>
        <v>RR</v>
      </c>
      <c r="F3091">
        <f>IFERROR(VLOOKUP(B3091,Players!$A$2:$E$251,5,FALSE),"")</f>
        <v>0</v>
      </c>
      <c r="H3091" t="s">
        <v>888</v>
      </c>
    </row>
    <row r="3092" spans="1:8" x14ac:dyDescent="0.2">
      <c r="A3092" t="s">
        <v>847</v>
      </c>
      <c r="B3092" t="s">
        <v>447</v>
      </c>
      <c r="C3092" t="str">
        <f>IFERROR(VLOOKUP(B3092,Players!$A$2:$E$251,2,FALSE),"")</f>
        <v>Kwena Maphaka</v>
      </c>
      <c r="D3092" t="str">
        <f>IFERROR(VLOOKUP(B3092,Players!$A$2:$E$251,3,FALSE),"")</f>
        <v>BWL</v>
      </c>
      <c r="E3092" t="str">
        <f>IFERROR(VLOOKUP(B3092,Players!$A$2:$E$251,4,FALSE),"")</f>
        <v>RR</v>
      </c>
      <c r="F3092">
        <f>IFERROR(VLOOKUP(B3092,Players!$A$2:$E$251,5,FALSE),"")</f>
        <v>0</v>
      </c>
      <c r="H3092" t="s">
        <v>888</v>
      </c>
    </row>
    <row r="3093" spans="1:8" x14ac:dyDescent="0.2">
      <c r="A3093" t="s">
        <v>847</v>
      </c>
      <c r="B3093" t="s">
        <v>449</v>
      </c>
      <c r="C3093" t="str">
        <f>IFERROR(VLOOKUP(B3093,Players!$A$2:$E$251,2,FALSE),"")</f>
        <v>Ravi Bishnoi</v>
      </c>
      <c r="D3093" t="str">
        <f>IFERROR(VLOOKUP(B3093,Players!$A$2:$E$251,3,FALSE),"")</f>
        <v>BWL</v>
      </c>
      <c r="E3093" t="str">
        <f>IFERROR(VLOOKUP(B3093,Players!$A$2:$E$251,4,FALSE),"")</f>
        <v>RR</v>
      </c>
      <c r="F3093">
        <f>IFERROR(VLOOKUP(B3093,Players!$A$2:$E$251,5,FALSE),"")</f>
        <v>0</v>
      </c>
      <c r="H3093" t="s">
        <v>888</v>
      </c>
    </row>
    <row r="3094" spans="1:8" x14ac:dyDescent="0.2">
      <c r="A3094" t="s">
        <v>847</v>
      </c>
      <c r="B3094" t="s">
        <v>451</v>
      </c>
      <c r="C3094" t="str">
        <f>IFERROR(VLOOKUP(B3094,Players!$A$2:$E$251,2,FALSE),"")</f>
        <v>Sushant Mishra</v>
      </c>
      <c r="D3094" t="str">
        <f>IFERROR(VLOOKUP(B3094,Players!$A$2:$E$251,3,FALSE),"")</f>
        <v>BWL</v>
      </c>
      <c r="E3094" t="str">
        <f>IFERROR(VLOOKUP(B3094,Players!$A$2:$E$251,4,FALSE),"")</f>
        <v>RR</v>
      </c>
      <c r="F3094">
        <f>IFERROR(VLOOKUP(B3094,Players!$A$2:$E$251,5,FALSE),"")</f>
        <v>0</v>
      </c>
      <c r="H3094" t="s">
        <v>888</v>
      </c>
    </row>
    <row r="3095" spans="1:8" x14ac:dyDescent="0.2">
      <c r="A3095" t="s">
        <v>847</v>
      </c>
      <c r="B3095" t="s">
        <v>453</v>
      </c>
      <c r="C3095" t="str">
        <f>IFERROR(VLOOKUP(B3095,Players!$A$2:$E$251,2,FALSE),"")</f>
        <v>Yash Raj Punja</v>
      </c>
      <c r="D3095" t="str">
        <f>IFERROR(VLOOKUP(B3095,Players!$A$2:$E$251,3,FALSE),"")</f>
        <v>BWL</v>
      </c>
      <c r="E3095" t="str">
        <f>IFERROR(VLOOKUP(B3095,Players!$A$2:$E$251,4,FALSE),"")</f>
        <v>RR</v>
      </c>
      <c r="F3095">
        <f>IFERROR(VLOOKUP(B3095,Players!$A$2:$E$251,5,FALSE),"")</f>
        <v>0</v>
      </c>
      <c r="H3095" t="s">
        <v>888</v>
      </c>
    </row>
    <row r="3096" spans="1:8" x14ac:dyDescent="0.2">
      <c r="A3096" t="s">
        <v>847</v>
      </c>
      <c r="B3096" t="s">
        <v>455</v>
      </c>
      <c r="C3096" t="str">
        <f>IFERROR(VLOOKUP(B3096,Players!$A$2:$E$251,2,FALSE),"")</f>
        <v>Vignesh Puthur</v>
      </c>
      <c r="D3096" t="str">
        <f>IFERROR(VLOOKUP(B3096,Players!$A$2:$E$251,3,FALSE),"")</f>
        <v>BWL</v>
      </c>
      <c r="E3096" t="str">
        <f>IFERROR(VLOOKUP(B3096,Players!$A$2:$E$251,4,FALSE),"")</f>
        <v>RR</v>
      </c>
      <c r="F3096">
        <f>IFERROR(VLOOKUP(B3096,Players!$A$2:$E$251,5,FALSE),"")</f>
        <v>0</v>
      </c>
      <c r="H3096" t="s">
        <v>888</v>
      </c>
    </row>
    <row r="3097" spans="1:8" x14ac:dyDescent="0.2">
      <c r="A3097" t="s">
        <v>847</v>
      </c>
      <c r="B3097" t="s">
        <v>457</v>
      </c>
      <c r="C3097" t="str">
        <f>IFERROR(VLOOKUP(B3097,Players!$A$2:$E$251,2,FALSE),"")</f>
        <v>Brijesh Sharma</v>
      </c>
      <c r="D3097" t="str">
        <f>IFERROR(VLOOKUP(B3097,Players!$A$2:$E$251,3,FALSE),"")</f>
        <v>BWL</v>
      </c>
      <c r="E3097" t="str">
        <f>IFERROR(VLOOKUP(B3097,Players!$A$2:$E$251,4,FALSE),"")</f>
        <v>RR</v>
      </c>
      <c r="F3097">
        <f>IFERROR(VLOOKUP(B3097,Players!$A$2:$E$251,5,FALSE),"")</f>
        <v>0</v>
      </c>
      <c r="H3097" t="s">
        <v>888</v>
      </c>
    </row>
    <row r="3098" spans="1:8" x14ac:dyDescent="0.2">
      <c r="A3098" t="s">
        <v>847</v>
      </c>
      <c r="B3098" t="s">
        <v>459</v>
      </c>
      <c r="C3098" t="str">
        <f>IFERROR(VLOOKUP(B3098,Players!$A$2:$E$251,2,FALSE),"")</f>
        <v>Adam Milne</v>
      </c>
      <c r="D3098" t="str">
        <f>IFERROR(VLOOKUP(B3098,Players!$A$2:$E$251,3,FALSE),"")</f>
        <v>BWL</v>
      </c>
      <c r="E3098" t="str">
        <f>IFERROR(VLOOKUP(B3098,Players!$A$2:$E$251,4,FALSE),"")</f>
        <v>RR</v>
      </c>
      <c r="F3098">
        <f>IFERROR(VLOOKUP(B3098,Players!$A$2:$E$251,5,FALSE),"")</f>
        <v>0</v>
      </c>
      <c r="H3098" t="s">
        <v>888</v>
      </c>
    </row>
    <row r="3099" spans="1:8" x14ac:dyDescent="0.2">
      <c r="A3099" t="s">
        <v>847</v>
      </c>
      <c r="B3099" t="s">
        <v>461</v>
      </c>
      <c r="C3099" t="str">
        <f>IFERROR(VLOOKUP(B3099,Players!$A$2:$E$251,2,FALSE),"")</f>
        <v>Kuldeep Sen</v>
      </c>
      <c r="D3099" t="str">
        <f>IFERROR(VLOOKUP(B3099,Players!$A$2:$E$251,3,FALSE),"")</f>
        <v>BWL</v>
      </c>
      <c r="E3099" t="str">
        <f>IFERROR(VLOOKUP(B3099,Players!$A$2:$E$251,4,FALSE),"")</f>
        <v>RR</v>
      </c>
      <c r="F3099">
        <f>IFERROR(VLOOKUP(B3099,Players!$A$2:$E$251,5,FALSE),"")</f>
        <v>0</v>
      </c>
      <c r="H3099" t="s">
        <v>888</v>
      </c>
    </row>
    <row r="3100" spans="1:8" x14ac:dyDescent="0.2">
      <c r="A3100" t="s">
        <v>847</v>
      </c>
      <c r="B3100" t="s">
        <v>463</v>
      </c>
      <c r="C3100" t="str">
        <f>IFERROR(VLOOKUP(B3100,Players!$A$2:$E$251,2,FALSE),"")</f>
        <v>Sandeep Sharma</v>
      </c>
      <c r="D3100" t="str">
        <f>IFERROR(VLOOKUP(B3100,Players!$A$2:$E$251,3,FALSE),"")</f>
        <v>BWL</v>
      </c>
      <c r="E3100" t="str">
        <f>IFERROR(VLOOKUP(B3100,Players!$A$2:$E$251,4,FALSE),"")</f>
        <v>RR</v>
      </c>
      <c r="F3100">
        <f>IFERROR(VLOOKUP(B3100,Players!$A$2:$E$251,5,FALSE),"")</f>
        <v>0</v>
      </c>
      <c r="H3100" t="s">
        <v>888</v>
      </c>
    </row>
    <row r="3101" spans="1:8" x14ac:dyDescent="0.2">
      <c r="A3101" t="s">
        <v>847</v>
      </c>
      <c r="B3101" t="s">
        <v>465</v>
      </c>
      <c r="C3101" t="str">
        <f>IFERROR(VLOOKUP(B3101,Players!$A$2:$E$251,2,FALSE),"")</f>
        <v>Nandre Burger</v>
      </c>
      <c r="D3101" t="str">
        <f>IFERROR(VLOOKUP(B3101,Players!$A$2:$E$251,3,FALSE),"")</f>
        <v>BWL</v>
      </c>
      <c r="E3101" t="str">
        <f>IFERROR(VLOOKUP(B3101,Players!$A$2:$E$251,4,FALSE),"")</f>
        <v>RR</v>
      </c>
      <c r="F3101">
        <f>IFERROR(VLOOKUP(B3101,Players!$A$2:$E$251,5,FALSE),"")</f>
        <v>0</v>
      </c>
      <c r="H3101" t="s">
        <v>888</v>
      </c>
    </row>
    <row r="3102" spans="1:8" x14ac:dyDescent="0.2">
      <c r="A3102" t="s">
        <v>851</v>
      </c>
      <c r="B3102" t="s">
        <v>47</v>
      </c>
      <c r="C3102" t="str">
        <f>IFERROR(VLOOKUP(B3102,Players!$A$2:$E$251,2,FALSE),"")</f>
        <v>Ruturaj Gaikwad</v>
      </c>
      <c r="D3102" t="str">
        <f>IFERROR(VLOOKUP(B3102,Players!$A$2:$E$251,3,FALSE),"")</f>
        <v>BAT</v>
      </c>
      <c r="E3102" t="str">
        <f>IFERROR(VLOOKUP(B3102,Players!$A$2:$E$251,4,FALSE),"")</f>
        <v>CSK</v>
      </c>
      <c r="F3102">
        <f>IFERROR(VLOOKUP(B3102,Players!$A$2:$E$251,5,FALSE),"")</f>
        <v>0</v>
      </c>
      <c r="H3102" t="s">
        <v>889</v>
      </c>
    </row>
    <row r="3103" spans="1:8" x14ac:dyDescent="0.2">
      <c r="A3103" t="s">
        <v>851</v>
      </c>
      <c r="B3103" t="s">
        <v>52</v>
      </c>
      <c r="C3103" t="str">
        <f>IFERROR(VLOOKUP(B3103,Players!$A$2:$E$251,2,FALSE),"")</f>
        <v>MS Dhoni</v>
      </c>
      <c r="D3103" t="str">
        <f>IFERROR(VLOOKUP(B3103,Players!$A$2:$E$251,3,FALSE),"")</f>
        <v>WK</v>
      </c>
      <c r="E3103" t="str">
        <f>IFERROR(VLOOKUP(B3103,Players!$A$2:$E$251,4,FALSE),"")</f>
        <v>CSK</v>
      </c>
      <c r="F3103">
        <f>IFERROR(VLOOKUP(B3103,Players!$A$2:$E$251,5,FALSE),"")</f>
        <v>0</v>
      </c>
      <c r="H3103" t="s">
        <v>889</v>
      </c>
    </row>
    <row r="3104" spans="1:8" x14ac:dyDescent="0.2">
      <c r="A3104" t="s">
        <v>851</v>
      </c>
      <c r="B3104" t="s">
        <v>55</v>
      </c>
      <c r="C3104" t="str">
        <f>IFERROR(VLOOKUP(B3104,Players!$A$2:$E$251,2,FALSE),"")</f>
        <v>Sanju Samson</v>
      </c>
      <c r="D3104" t="str">
        <f>IFERROR(VLOOKUP(B3104,Players!$A$2:$E$251,3,FALSE),"")</f>
        <v>WK</v>
      </c>
      <c r="E3104" t="str">
        <f>IFERROR(VLOOKUP(B3104,Players!$A$2:$E$251,4,FALSE),"")</f>
        <v>CSK</v>
      </c>
      <c r="F3104">
        <f>IFERROR(VLOOKUP(B3104,Players!$A$2:$E$251,5,FALSE),"")</f>
        <v>0</v>
      </c>
      <c r="H3104" t="s">
        <v>889</v>
      </c>
    </row>
    <row r="3105" spans="1:8" x14ac:dyDescent="0.2">
      <c r="A3105" t="s">
        <v>851</v>
      </c>
      <c r="B3105" t="s">
        <v>57</v>
      </c>
      <c r="C3105" t="str">
        <f>IFERROR(VLOOKUP(B3105,Players!$A$2:$E$251,2,FALSE),"")</f>
        <v>Dewald Brevis</v>
      </c>
      <c r="D3105" t="str">
        <f>IFERROR(VLOOKUP(B3105,Players!$A$2:$E$251,3,FALSE),"")</f>
        <v>BAT</v>
      </c>
      <c r="E3105" t="str">
        <f>IFERROR(VLOOKUP(B3105,Players!$A$2:$E$251,4,FALSE),"")</f>
        <v>CSK</v>
      </c>
      <c r="F3105">
        <f>IFERROR(VLOOKUP(B3105,Players!$A$2:$E$251,5,FALSE),"")</f>
        <v>0</v>
      </c>
      <c r="H3105" t="s">
        <v>889</v>
      </c>
    </row>
    <row r="3106" spans="1:8" x14ac:dyDescent="0.2">
      <c r="A3106" t="s">
        <v>851</v>
      </c>
      <c r="B3106" t="s">
        <v>59</v>
      </c>
      <c r="C3106" t="str">
        <f>IFERROR(VLOOKUP(B3106,Players!$A$2:$E$251,2,FALSE),"")</f>
        <v>Ayush Mhatre</v>
      </c>
      <c r="D3106" t="str">
        <f>IFERROR(VLOOKUP(B3106,Players!$A$2:$E$251,3,FALSE),"")</f>
        <v>BAT</v>
      </c>
      <c r="E3106" t="str">
        <f>IFERROR(VLOOKUP(B3106,Players!$A$2:$E$251,4,FALSE),"")</f>
        <v>CSK</v>
      </c>
      <c r="F3106">
        <f>IFERROR(VLOOKUP(B3106,Players!$A$2:$E$251,5,FALSE),"")</f>
        <v>0</v>
      </c>
      <c r="H3106" t="s">
        <v>889</v>
      </c>
    </row>
    <row r="3107" spans="1:8" x14ac:dyDescent="0.2">
      <c r="A3107" t="s">
        <v>851</v>
      </c>
      <c r="B3107" t="s">
        <v>61</v>
      </c>
      <c r="C3107" t="str">
        <f>IFERROR(VLOOKUP(B3107,Players!$A$2:$E$251,2,FALSE),"")</f>
        <v>Kartik Sharma</v>
      </c>
      <c r="D3107" t="str">
        <f>IFERROR(VLOOKUP(B3107,Players!$A$2:$E$251,3,FALSE),"")</f>
        <v>WK</v>
      </c>
      <c r="E3107" t="str">
        <f>IFERROR(VLOOKUP(B3107,Players!$A$2:$E$251,4,FALSE),"")</f>
        <v>CSK</v>
      </c>
      <c r="F3107">
        <f>IFERROR(VLOOKUP(B3107,Players!$A$2:$E$251,5,FALSE),"")</f>
        <v>0</v>
      </c>
      <c r="H3107" t="s">
        <v>889</v>
      </c>
    </row>
    <row r="3108" spans="1:8" x14ac:dyDescent="0.2">
      <c r="A3108" t="s">
        <v>851</v>
      </c>
      <c r="B3108" t="s">
        <v>63</v>
      </c>
      <c r="C3108" t="str">
        <f>IFERROR(VLOOKUP(B3108,Players!$A$2:$E$251,2,FALSE),"")</f>
        <v>Sarfaraz Khan</v>
      </c>
      <c r="D3108" t="str">
        <f>IFERROR(VLOOKUP(B3108,Players!$A$2:$E$251,3,FALSE),"")</f>
        <v>BAT</v>
      </c>
      <c r="E3108" t="str">
        <f>IFERROR(VLOOKUP(B3108,Players!$A$2:$E$251,4,FALSE),"")</f>
        <v>CSK</v>
      </c>
      <c r="F3108">
        <f>IFERROR(VLOOKUP(B3108,Players!$A$2:$E$251,5,FALSE),"")</f>
        <v>0</v>
      </c>
      <c r="H3108" t="s">
        <v>889</v>
      </c>
    </row>
    <row r="3109" spans="1:8" x14ac:dyDescent="0.2">
      <c r="A3109" t="s">
        <v>851</v>
      </c>
      <c r="B3109" t="s">
        <v>65</v>
      </c>
      <c r="C3109" t="str">
        <f>IFERROR(VLOOKUP(B3109,Players!$A$2:$E$251,2,FALSE),"")</f>
        <v>Urvil Patel</v>
      </c>
      <c r="D3109" t="str">
        <f>IFERROR(VLOOKUP(B3109,Players!$A$2:$E$251,3,FALSE),"")</f>
        <v>WK</v>
      </c>
      <c r="E3109" t="str">
        <f>IFERROR(VLOOKUP(B3109,Players!$A$2:$E$251,4,FALSE),"")</f>
        <v>CSK</v>
      </c>
      <c r="F3109">
        <f>IFERROR(VLOOKUP(B3109,Players!$A$2:$E$251,5,FALSE),"")</f>
        <v>0</v>
      </c>
      <c r="H3109" t="s">
        <v>889</v>
      </c>
    </row>
    <row r="3110" spans="1:8" x14ac:dyDescent="0.2">
      <c r="A3110" t="s">
        <v>851</v>
      </c>
      <c r="B3110" t="s">
        <v>67</v>
      </c>
      <c r="C3110" t="str">
        <f>IFERROR(VLOOKUP(B3110,Players!$A$2:$E$251,2,FALSE),"")</f>
        <v>Jamie Overton</v>
      </c>
      <c r="D3110" t="str">
        <f>IFERROR(VLOOKUP(B3110,Players!$A$2:$E$251,3,FALSE),"")</f>
        <v>AR</v>
      </c>
      <c r="E3110" t="str">
        <f>IFERROR(VLOOKUP(B3110,Players!$A$2:$E$251,4,FALSE),"")</f>
        <v>CSK</v>
      </c>
      <c r="F3110">
        <f>IFERROR(VLOOKUP(B3110,Players!$A$2:$E$251,5,FALSE),"")</f>
        <v>0</v>
      </c>
      <c r="H3110" t="s">
        <v>889</v>
      </c>
    </row>
    <row r="3111" spans="1:8" x14ac:dyDescent="0.2">
      <c r="A3111" t="s">
        <v>851</v>
      </c>
      <c r="B3111" t="s">
        <v>70</v>
      </c>
      <c r="C3111" t="str">
        <f>IFERROR(VLOOKUP(B3111,Players!$A$2:$E$251,2,FALSE),"")</f>
        <v>Ramakrishna Ghosh</v>
      </c>
      <c r="D3111" t="str">
        <f>IFERROR(VLOOKUP(B3111,Players!$A$2:$E$251,3,FALSE),"")</f>
        <v>AR</v>
      </c>
      <c r="E3111" t="str">
        <f>IFERROR(VLOOKUP(B3111,Players!$A$2:$E$251,4,FALSE),"")</f>
        <v>CSK</v>
      </c>
      <c r="F3111">
        <f>IFERROR(VLOOKUP(B3111,Players!$A$2:$E$251,5,FALSE),"")</f>
        <v>0</v>
      </c>
      <c r="H3111" t="s">
        <v>889</v>
      </c>
    </row>
    <row r="3112" spans="1:8" x14ac:dyDescent="0.2">
      <c r="A3112" t="s">
        <v>851</v>
      </c>
      <c r="B3112" t="s">
        <v>72</v>
      </c>
      <c r="C3112" t="str">
        <f>IFERROR(VLOOKUP(B3112,Players!$A$2:$E$251,2,FALSE),"")</f>
        <v>Prashant Veer</v>
      </c>
      <c r="D3112" t="str">
        <f>IFERROR(VLOOKUP(B3112,Players!$A$2:$E$251,3,FALSE),"")</f>
        <v>AR</v>
      </c>
      <c r="E3112" t="str">
        <f>IFERROR(VLOOKUP(B3112,Players!$A$2:$E$251,4,FALSE),"")</f>
        <v>CSK</v>
      </c>
      <c r="F3112">
        <f>IFERROR(VLOOKUP(B3112,Players!$A$2:$E$251,5,FALSE),"")</f>
        <v>0</v>
      </c>
      <c r="H3112" t="s">
        <v>889</v>
      </c>
    </row>
    <row r="3113" spans="1:8" x14ac:dyDescent="0.2">
      <c r="A3113" t="s">
        <v>851</v>
      </c>
      <c r="B3113" t="s">
        <v>74</v>
      </c>
      <c r="C3113" t="str">
        <f>IFERROR(VLOOKUP(B3113,Players!$A$2:$E$251,2,FALSE),"")</f>
        <v>Matthew William Short</v>
      </c>
      <c r="D3113" t="str">
        <f>IFERROR(VLOOKUP(B3113,Players!$A$2:$E$251,3,FALSE),"")</f>
        <v>AR</v>
      </c>
      <c r="E3113" t="str">
        <f>IFERROR(VLOOKUP(B3113,Players!$A$2:$E$251,4,FALSE),"")</f>
        <v>CSK</v>
      </c>
      <c r="F3113">
        <f>IFERROR(VLOOKUP(B3113,Players!$A$2:$E$251,5,FALSE),"")</f>
        <v>0</v>
      </c>
      <c r="H3113" t="s">
        <v>889</v>
      </c>
    </row>
    <row r="3114" spans="1:8" x14ac:dyDescent="0.2">
      <c r="A3114" t="s">
        <v>851</v>
      </c>
      <c r="B3114" t="s">
        <v>76</v>
      </c>
      <c r="C3114" t="str">
        <f>IFERROR(VLOOKUP(B3114,Players!$A$2:$E$251,2,FALSE),"")</f>
        <v>Aman Khan</v>
      </c>
      <c r="D3114" t="str">
        <f>IFERROR(VLOOKUP(B3114,Players!$A$2:$E$251,3,FALSE),"")</f>
        <v>AR</v>
      </c>
      <c r="E3114" t="str">
        <f>IFERROR(VLOOKUP(B3114,Players!$A$2:$E$251,4,FALSE),"")</f>
        <v>CSK</v>
      </c>
      <c r="F3114">
        <f>IFERROR(VLOOKUP(B3114,Players!$A$2:$E$251,5,FALSE),"")</f>
        <v>0</v>
      </c>
      <c r="H3114" t="s">
        <v>889</v>
      </c>
    </row>
    <row r="3115" spans="1:8" x14ac:dyDescent="0.2">
      <c r="A3115" t="s">
        <v>851</v>
      </c>
      <c r="B3115" t="s">
        <v>78</v>
      </c>
      <c r="C3115" t="str">
        <f>IFERROR(VLOOKUP(B3115,Players!$A$2:$E$251,2,FALSE),"")</f>
        <v>Zak Foulkes</v>
      </c>
      <c r="D3115" t="str">
        <f>IFERROR(VLOOKUP(B3115,Players!$A$2:$E$251,3,FALSE),"")</f>
        <v>AR</v>
      </c>
      <c r="E3115" t="str">
        <f>IFERROR(VLOOKUP(B3115,Players!$A$2:$E$251,4,FALSE),"")</f>
        <v>CSK</v>
      </c>
      <c r="F3115">
        <f>IFERROR(VLOOKUP(B3115,Players!$A$2:$E$251,5,FALSE),"")</f>
        <v>0</v>
      </c>
      <c r="H3115" t="s">
        <v>889</v>
      </c>
    </row>
    <row r="3116" spans="1:8" x14ac:dyDescent="0.2">
      <c r="A3116" t="s">
        <v>851</v>
      </c>
      <c r="B3116" t="s">
        <v>80</v>
      </c>
      <c r="C3116" t="str">
        <f>IFERROR(VLOOKUP(B3116,Players!$A$2:$E$251,2,FALSE),"")</f>
        <v>Shivam Dube</v>
      </c>
      <c r="D3116" t="str">
        <f>IFERROR(VLOOKUP(B3116,Players!$A$2:$E$251,3,FALSE),"")</f>
        <v>AR</v>
      </c>
      <c r="E3116" t="str">
        <f>IFERROR(VLOOKUP(B3116,Players!$A$2:$E$251,4,FALSE),"")</f>
        <v>CSK</v>
      </c>
      <c r="F3116">
        <f>IFERROR(VLOOKUP(B3116,Players!$A$2:$E$251,5,FALSE),"")</f>
        <v>0</v>
      </c>
      <c r="H3116" t="s">
        <v>889</v>
      </c>
    </row>
    <row r="3117" spans="1:8" x14ac:dyDescent="0.2">
      <c r="A3117" t="s">
        <v>851</v>
      </c>
      <c r="B3117" t="s">
        <v>82</v>
      </c>
      <c r="C3117" t="str">
        <f>IFERROR(VLOOKUP(B3117,Players!$A$2:$E$251,2,FALSE),"")</f>
        <v>Khaleel Ahmed</v>
      </c>
      <c r="D3117" t="str">
        <f>IFERROR(VLOOKUP(B3117,Players!$A$2:$E$251,3,FALSE),"")</f>
        <v>BWL</v>
      </c>
      <c r="E3117" t="str">
        <f>IFERROR(VLOOKUP(B3117,Players!$A$2:$E$251,4,FALSE),"")</f>
        <v>CSK</v>
      </c>
      <c r="F3117">
        <f>IFERROR(VLOOKUP(B3117,Players!$A$2:$E$251,5,FALSE),"")</f>
        <v>0</v>
      </c>
      <c r="H3117" t="s">
        <v>889</v>
      </c>
    </row>
    <row r="3118" spans="1:8" x14ac:dyDescent="0.2">
      <c r="A3118" t="s">
        <v>851</v>
      </c>
      <c r="B3118" t="s">
        <v>85</v>
      </c>
      <c r="C3118" t="str">
        <f>IFERROR(VLOOKUP(B3118,Players!$A$2:$E$251,2,FALSE),"")</f>
        <v>Noor Ahmad</v>
      </c>
      <c r="D3118" t="str">
        <f>IFERROR(VLOOKUP(B3118,Players!$A$2:$E$251,3,FALSE),"")</f>
        <v>BWL</v>
      </c>
      <c r="E3118" t="str">
        <f>IFERROR(VLOOKUP(B3118,Players!$A$2:$E$251,4,FALSE),"")</f>
        <v>CSK</v>
      </c>
      <c r="F3118">
        <f>IFERROR(VLOOKUP(B3118,Players!$A$2:$E$251,5,FALSE),"")</f>
        <v>0</v>
      </c>
      <c r="H3118" t="s">
        <v>889</v>
      </c>
    </row>
    <row r="3119" spans="1:8" x14ac:dyDescent="0.2">
      <c r="A3119" t="s">
        <v>851</v>
      </c>
      <c r="B3119" t="s">
        <v>87</v>
      </c>
      <c r="C3119" t="str">
        <f>IFERROR(VLOOKUP(B3119,Players!$A$2:$E$251,2,FALSE),"")</f>
        <v>Anshul Kamboj</v>
      </c>
      <c r="D3119" t="str">
        <f>IFERROR(VLOOKUP(B3119,Players!$A$2:$E$251,3,FALSE),"")</f>
        <v>BWL</v>
      </c>
      <c r="E3119" t="str">
        <f>IFERROR(VLOOKUP(B3119,Players!$A$2:$E$251,4,FALSE),"")</f>
        <v>CSK</v>
      </c>
      <c r="F3119">
        <f>IFERROR(VLOOKUP(B3119,Players!$A$2:$E$251,5,FALSE),"")</f>
        <v>0</v>
      </c>
      <c r="H3119" t="s">
        <v>889</v>
      </c>
    </row>
    <row r="3120" spans="1:8" x14ac:dyDescent="0.2">
      <c r="A3120" t="s">
        <v>851</v>
      </c>
      <c r="B3120" t="s">
        <v>89</v>
      </c>
      <c r="C3120" t="str">
        <f>IFERROR(VLOOKUP(B3120,Players!$A$2:$E$251,2,FALSE),"")</f>
        <v>Mukesh Choudhary</v>
      </c>
      <c r="D3120" t="str">
        <f>IFERROR(VLOOKUP(B3120,Players!$A$2:$E$251,3,FALSE),"")</f>
        <v>BWL</v>
      </c>
      <c r="E3120" t="str">
        <f>IFERROR(VLOOKUP(B3120,Players!$A$2:$E$251,4,FALSE),"")</f>
        <v>CSK</v>
      </c>
      <c r="F3120">
        <f>IFERROR(VLOOKUP(B3120,Players!$A$2:$E$251,5,FALSE),"")</f>
        <v>0</v>
      </c>
      <c r="H3120" t="s">
        <v>889</v>
      </c>
    </row>
    <row r="3121" spans="1:8" x14ac:dyDescent="0.2">
      <c r="A3121" t="s">
        <v>851</v>
      </c>
      <c r="B3121" t="s">
        <v>91</v>
      </c>
      <c r="C3121" t="str">
        <f>IFERROR(VLOOKUP(B3121,Players!$A$2:$E$251,2,FALSE),"")</f>
        <v>Shreyas Gopal</v>
      </c>
      <c r="D3121" t="str">
        <f>IFERROR(VLOOKUP(B3121,Players!$A$2:$E$251,3,FALSE),"")</f>
        <v>BWL</v>
      </c>
      <c r="E3121" t="str">
        <f>IFERROR(VLOOKUP(B3121,Players!$A$2:$E$251,4,FALSE),"")</f>
        <v>CSK</v>
      </c>
      <c r="F3121">
        <f>IFERROR(VLOOKUP(B3121,Players!$A$2:$E$251,5,FALSE),"")</f>
        <v>0</v>
      </c>
      <c r="H3121" t="s">
        <v>889</v>
      </c>
    </row>
    <row r="3122" spans="1:8" x14ac:dyDescent="0.2">
      <c r="A3122" t="s">
        <v>851</v>
      </c>
      <c r="B3122" t="s">
        <v>93</v>
      </c>
      <c r="C3122" t="str">
        <f>IFERROR(VLOOKUP(B3122,Players!$A$2:$E$251,2,FALSE),"")</f>
        <v>Gurjapneet Singh</v>
      </c>
      <c r="D3122" t="str">
        <f>IFERROR(VLOOKUP(B3122,Players!$A$2:$E$251,3,FALSE),"")</f>
        <v>BWL</v>
      </c>
      <c r="E3122" t="str">
        <f>IFERROR(VLOOKUP(B3122,Players!$A$2:$E$251,4,FALSE),"")</f>
        <v>CSK</v>
      </c>
      <c r="F3122">
        <f>IFERROR(VLOOKUP(B3122,Players!$A$2:$E$251,5,FALSE),"")</f>
        <v>0</v>
      </c>
      <c r="H3122" t="s">
        <v>889</v>
      </c>
    </row>
    <row r="3123" spans="1:8" x14ac:dyDescent="0.2">
      <c r="A3123" t="s">
        <v>851</v>
      </c>
      <c r="B3123" t="s">
        <v>95</v>
      </c>
      <c r="C3123" t="str">
        <f>IFERROR(VLOOKUP(B3123,Players!$A$2:$E$251,2,FALSE),"")</f>
        <v>Akeal Hosein</v>
      </c>
      <c r="D3123" t="str">
        <f>IFERROR(VLOOKUP(B3123,Players!$A$2:$E$251,3,FALSE),"")</f>
        <v>BWL</v>
      </c>
      <c r="E3123" t="str">
        <f>IFERROR(VLOOKUP(B3123,Players!$A$2:$E$251,4,FALSE),"")</f>
        <v>CSK</v>
      </c>
      <c r="F3123">
        <f>IFERROR(VLOOKUP(B3123,Players!$A$2:$E$251,5,FALSE),"")</f>
        <v>0</v>
      </c>
      <c r="H3123" t="s">
        <v>889</v>
      </c>
    </row>
    <row r="3124" spans="1:8" x14ac:dyDescent="0.2">
      <c r="A3124" t="s">
        <v>851</v>
      </c>
      <c r="B3124" t="s">
        <v>97</v>
      </c>
      <c r="C3124" t="str">
        <f>IFERROR(VLOOKUP(B3124,Players!$A$2:$E$251,2,FALSE),"")</f>
        <v>Matt Henry</v>
      </c>
      <c r="D3124" t="str">
        <f>IFERROR(VLOOKUP(B3124,Players!$A$2:$E$251,3,FALSE),"")</f>
        <v>BWL</v>
      </c>
      <c r="E3124" t="str">
        <f>IFERROR(VLOOKUP(B3124,Players!$A$2:$E$251,4,FALSE),"")</f>
        <v>CSK</v>
      </c>
      <c r="F3124">
        <f>IFERROR(VLOOKUP(B3124,Players!$A$2:$E$251,5,FALSE),"")</f>
        <v>0</v>
      </c>
      <c r="H3124" t="s">
        <v>889</v>
      </c>
    </row>
    <row r="3125" spans="1:8" x14ac:dyDescent="0.2">
      <c r="A3125" t="s">
        <v>851</v>
      </c>
      <c r="B3125" t="s">
        <v>99</v>
      </c>
      <c r="C3125" t="str">
        <f>IFERROR(VLOOKUP(B3125,Players!$A$2:$E$251,2,FALSE),"")</f>
        <v>Rahul Chahar</v>
      </c>
      <c r="D3125" t="str">
        <f>IFERROR(VLOOKUP(B3125,Players!$A$2:$E$251,3,FALSE),"")</f>
        <v>BWL</v>
      </c>
      <c r="E3125" t="str">
        <f>IFERROR(VLOOKUP(B3125,Players!$A$2:$E$251,4,FALSE),"")</f>
        <v>CSK</v>
      </c>
      <c r="F3125">
        <f>IFERROR(VLOOKUP(B3125,Players!$A$2:$E$251,5,FALSE),"")</f>
        <v>0</v>
      </c>
      <c r="H3125" t="s">
        <v>889</v>
      </c>
    </row>
    <row r="3126" spans="1:8" x14ac:dyDescent="0.2">
      <c r="A3126" t="s">
        <v>851</v>
      </c>
      <c r="B3126" t="s">
        <v>101</v>
      </c>
      <c r="C3126" t="str">
        <f>IFERROR(VLOOKUP(B3126,Players!$A$2:$E$251,2,FALSE),"")</f>
        <v>Spencer Johnson</v>
      </c>
      <c r="D3126" t="str">
        <f>IFERROR(VLOOKUP(B3126,Players!$A$2:$E$251,3,FALSE),"")</f>
        <v>BWL</v>
      </c>
      <c r="E3126" t="str">
        <f>IFERROR(VLOOKUP(B3126,Players!$A$2:$E$251,4,FALSE),"")</f>
        <v>CSK</v>
      </c>
      <c r="F3126">
        <f>IFERROR(VLOOKUP(B3126,Players!$A$2:$E$251,5,FALSE),"")</f>
        <v>0</v>
      </c>
      <c r="H3126" t="s">
        <v>889</v>
      </c>
    </row>
    <row r="3127" spans="1:8" x14ac:dyDescent="0.2">
      <c r="A3127" t="s">
        <v>851</v>
      </c>
      <c r="B3127" t="s">
        <v>519</v>
      </c>
      <c r="C3127" t="str">
        <f>IFERROR(VLOOKUP(B3127,Players!$A$2:$E$251,2,FALSE),"")</f>
        <v>Ishan Kishan</v>
      </c>
      <c r="D3127" t="str">
        <f>IFERROR(VLOOKUP(B3127,Players!$A$2:$E$251,3,FALSE),"")</f>
        <v>WK</v>
      </c>
      <c r="E3127" t="str">
        <f>IFERROR(VLOOKUP(B3127,Players!$A$2:$E$251,4,FALSE),"")</f>
        <v>SRH</v>
      </c>
      <c r="F3127">
        <f>IFERROR(VLOOKUP(B3127,Players!$A$2:$E$251,5,FALSE),"")</f>
        <v>0</v>
      </c>
      <c r="H3127" t="s">
        <v>885</v>
      </c>
    </row>
    <row r="3128" spans="1:8" x14ac:dyDescent="0.2">
      <c r="A3128" t="s">
        <v>851</v>
      </c>
      <c r="B3128" t="s">
        <v>523</v>
      </c>
      <c r="C3128" t="str">
        <f>IFERROR(VLOOKUP(B3128,Players!$A$2:$E$251,2,FALSE),"")</f>
        <v>Aniket Verma</v>
      </c>
      <c r="D3128" t="str">
        <f>IFERROR(VLOOKUP(B3128,Players!$A$2:$E$251,3,FALSE),"")</f>
        <v>BAT</v>
      </c>
      <c r="E3128" t="str">
        <f>IFERROR(VLOOKUP(B3128,Players!$A$2:$E$251,4,FALSE),"")</f>
        <v>SRH</v>
      </c>
      <c r="F3128">
        <f>IFERROR(VLOOKUP(B3128,Players!$A$2:$E$251,5,FALSE),"")</f>
        <v>0</v>
      </c>
      <c r="H3128" t="s">
        <v>885</v>
      </c>
    </row>
    <row r="3129" spans="1:8" x14ac:dyDescent="0.2">
      <c r="A3129" t="s">
        <v>851</v>
      </c>
      <c r="B3129" t="s">
        <v>525</v>
      </c>
      <c r="C3129" t="str">
        <f>IFERROR(VLOOKUP(B3129,Players!$A$2:$E$251,2,FALSE),"")</f>
        <v>Smaran Ravichandran</v>
      </c>
      <c r="D3129" t="str">
        <f>IFERROR(VLOOKUP(B3129,Players!$A$2:$E$251,3,FALSE),"")</f>
        <v>BAT</v>
      </c>
      <c r="E3129" t="str">
        <f>IFERROR(VLOOKUP(B3129,Players!$A$2:$E$251,4,FALSE),"")</f>
        <v>SRH</v>
      </c>
      <c r="F3129">
        <f>IFERROR(VLOOKUP(B3129,Players!$A$2:$E$251,5,FALSE),"")</f>
        <v>0</v>
      </c>
      <c r="H3129" t="s">
        <v>885</v>
      </c>
    </row>
    <row r="3130" spans="1:8" x14ac:dyDescent="0.2">
      <c r="A3130" t="s">
        <v>851</v>
      </c>
      <c r="B3130" t="s">
        <v>527</v>
      </c>
      <c r="C3130" t="str">
        <f>IFERROR(VLOOKUP(B3130,Players!$A$2:$E$251,2,FALSE),"")</f>
        <v>Salil Arora</v>
      </c>
      <c r="D3130" t="str">
        <f>IFERROR(VLOOKUP(B3130,Players!$A$2:$E$251,3,FALSE),"")</f>
        <v>WK</v>
      </c>
      <c r="E3130" t="str">
        <f>IFERROR(VLOOKUP(B3130,Players!$A$2:$E$251,4,FALSE),"")</f>
        <v>SRH</v>
      </c>
      <c r="F3130">
        <f>IFERROR(VLOOKUP(B3130,Players!$A$2:$E$251,5,FALSE),"")</f>
        <v>0</v>
      </c>
      <c r="H3130" t="s">
        <v>885</v>
      </c>
    </row>
    <row r="3131" spans="1:8" x14ac:dyDescent="0.2">
      <c r="A3131" t="s">
        <v>851</v>
      </c>
      <c r="B3131" t="s">
        <v>529</v>
      </c>
      <c r="C3131" t="str">
        <f>IFERROR(VLOOKUP(B3131,Players!$A$2:$E$251,2,FALSE),"")</f>
        <v>Heinrich Klaasen</v>
      </c>
      <c r="D3131" t="str">
        <f>IFERROR(VLOOKUP(B3131,Players!$A$2:$E$251,3,FALSE),"")</f>
        <v>WK</v>
      </c>
      <c r="E3131" t="str">
        <f>IFERROR(VLOOKUP(B3131,Players!$A$2:$E$251,4,FALSE),"")</f>
        <v>SRH</v>
      </c>
      <c r="F3131">
        <f>IFERROR(VLOOKUP(B3131,Players!$A$2:$E$251,5,FALSE),"")</f>
        <v>0</v>
      </c>
      <c r="H3131" t="s">
        <v>885</v>
      </c>
    </row>
    <row r="3132" spans="1:8" x14ac:dyDescent="0.2">
      <c r="A3132" t="s">
        <v>851</v>
      </c>
      <c r="B3132" t="s">
        <v>531</v>
      </c>
      <c r="C3132" t="str">
        <f>IFERROR(VLOOKUP(B3132,Players!$A$2:$E$251,2,FALSE),"")</f>
        <v>Travis Head</v>
      </c>
      <c r="D3132" t="str">
        <f>IFERROR(VLOOKUP(B3132,Players!$A$2:$E$251,3,FALSE),"")</f>
        <v>BAT</v>
      </c>
      <c r="E3132" t="str">
        <f>IFERROR(VLOOKUP(B3132,Players!$A$2:$E$251,4,FALSE),"")</f>
        <v>SRH</v>
      </c>
      <c r="F3132">
        <f>IFERROR(VLOOKUP(B3132,Players!$A$2:$E$251,5,FALSE),"")</f>
        <v>0</v>
      </c>
      <c r="H3132" t="s">
        <v>885</v>
      </c>
    </row>
    <row r="3133" spans="1:8" x14ac:dyDescent="0.2">
      <c r="A3133" t="s">
        <v>851</v>
      </c>
      <c r="B3133" t="s">
        <v>533</v>
      </c>
      <c r="C3133" t="str">
        <f>IFERROR(VLOOKUP(B3133,Players!$A$2:$E$251,2,FALSE),"")</f>
        <v>Harshal Patel</v>
      </c>
      <c r="D3133" t="str">
        <f>IFERROR(VLOOKUP(B3133,Players!$A$2:$E$251,3,FALSE),"")</f>
        <v>AR</v>
      </c>
      <c r="E3133" t="str">
        <f>IFERROR(VLOOKUP(B3133,Players!$A$2:$E$251,4,FALSE),"")</f>
        <v>SRH</v>
      </c>
      <c r="F3133">
        <f>IFERROR(VLOOKUP(B3133,Players!$A$2:$E$251,5,FALSE),"")</f>
        <v>0</v>
      </c>
      <c r="H3133" t="s">
        <v>885</v>
      </c>
    </row>
    <row r="3134" spans="1:8" x14ac:dyDescent="0.2">
      <c r="A3134" t="s">
        <v>851</v>
      </c>
      <c r="B3134" t="s">
        <v>535</v>
      </c>
      <c r="C3134" t="str">
        <f>IFERROR(VLOOKUP(B3134,Players!$A$2:$E$251,2,FALSE),"")</f>
        <v>Kamindu Mendis</v>
      </c>
      <c r="D3134" t="str">
        <f>IFERROR(VLOOKUP(B3134,Players!$A$2:$E$251,3,FALSE),"")</f>
        <v>AR</v>
      </c>
      <c r="E3134" t="str">
        <f>IFERROR(VLOOKUP(B3134,Players!$A$2:$E$251,4,FALSE),"")</f>
        <v>SRH</v>
      </c>
      <c r="F3134">
        <f>IFERROR(VLOOKUP(B3134,Players!$A$2:$E$251,5,FALSE),"")</f>
        <v>0</v>
      </c>
      <c r="H3134" t="s">
        <v>885</v>
      </c>
    </row>
    <row r="3135" spans="1:8" x14ac:dyDescent="0.2">
      <c r="A3135" t="s">
        <v>851</v>
      </c>
      <c r="B3135" t="s">
        <v>537</v>
      </c>
      <c r="C3135" t="str">
        <f>IFERROR(VLOOKUP(B3135,Players!$A$2:$E$251,2,FALSE),"")</f>
        <v>Harsh Dubey</v>
      </c>
      <c r="D3135" t="str">
        <f>IFERROR(VLOOKUP(B3135,Players!$A$2:$E$251,3,FALSE),"")</f>
        <v>AR</v>
      </c>
      <c r="E3135" t="str">
        <f>IFERROR(VLOOKUP(B3135,Players!$A$2:$E$251,4,FALSE),"")</f>
        <v>SRH</v>
      </c>
      <c r="F3135">
        <f>IFERROR(VLOOKUP(B3135,Players!$A$2:$E$251,5,FALSE),"")</f>
        <v>0</v>
      </c>
      <c r="H3135" t="s">
        <v>885</v>
      </c>
    </row>
    <row r="3136" spans="1:8" x14ac:dyDescent="0.2">
      <c r="A3136" t="s">
        <v>851</v>
      </c>
      <c r="B3136" t="s">
        <v>539</v>
      </c>
      <c r="C3136" t="str">
        <f>IFERROR(VLOOKUP(B3136,Players!$A$2:$E$251,2,FALSE),"")</f>
        <v>Brydon Carse</v>
      </c>
      <c r="D3136" t="str">
        <f>IFERROR(VLOOKUP(B3136,Players!$A$2:$E$251,3,FALSE),"")</f>
        <v>AR</v>
      </c>
      <c r="E3136" t="str">
        <f>IFERROR(VLOOKUP(B3136,Players!$A$2:$E$251,4,FALSE),"")</f>
        <v>SRH</v>
      </c>
      <c r="F3136">
        <f>IFERROR(VLOOKUP(B3136,Players!$A$2:$E$251,5,FALSE),"")</f>
        <v>0</v>
      </c>
      <c r="H3136" t="s">
        <v>885</v>
      </c>
    </row>
    <row r="3137" spans="1:8" x14ac:dyDescent="0.2">
      <c r="A3137" t="s">
        <v>851</v>
      </c>
      <c r="B3137" t="s">
        <v>541</v>
      </c>
      <c r="C3137" t="str">
        <f>IFERROR(VLOOKUP(B3137,Players!$A$2:$E$251,2,FALSE),"")</f>
        <v>Shivang Kumar</v>
      </c>
      <c r="D3137" t="str">
        <f>IFERROR(VLOOKUP(B3137,Players!$A$2:$E$251,3,FALSE),"")</f>
        <v>AR</v>
      </c>
      <c r="E3137" t="str">
        <f>IFERROR(VLOOKUP(B3137,Players!$A$2:$E$251,4,FALSE),"")</f>
        <v>SRH</v>
      </c>
      <c r="F3137">
        <f>IFERROR(VLOOKUP(B3137,Players!$A$2:$E$251,5,FALSE),"")</f>
        <v>0</v>
      </c>
      <c r="H3137" t="s">
        <v>885</v>
      </c>
    </row>
    <row r="3138" spans="1:8" x14ac:dyDescent="0.2">
      <c r="A3138" t="s">
        <v>851</v>
      </c>
      <c r="B3138" t="s">
        <v>543</v>
      </c>
      <c r="C3138" t="str">
        <f>IFERROR(VLOOKUP(B3138,Players!$A$2:$E$251,2,FALSE),"")</f>
        <v>Krains Fuletra</v>
      </c>
      <c r="D3138" t="str">
        <f>IFERROR(VLOOKUP(B3138,Players!$A$2:$E$251,3,FALSE),"")</f>
        <v>AR</v>
      </c>
      <c r="E3138" t="str">
        <f>IFERROR(VLOOKUP(B3138,Players!$A$2:$E$251,4,FALSE),"")</f>
        <v>SRH</v>
      </c>
      <c r="F3138">
        <f>IFERROR(VLOOKUP(B3138,Players!$A$2:$E$251,5,FALSE),"")</f>
        <v>0</v>
      </c>
      <c r="H3138" t="s">
        <v>885</v>
      </c>
    </row>
    <row r="3139" spans="1:8" x14ac:dyDescent="0.2">
      <c r="A3139" t="s">
        <v>851</v>
      </c>
      <c r="B3139" t="s">
        <v>545</v>
      </c>
      <c r="C3139" t="str">
        <f>IFERROR(VLOOKUP(B3139,Players!$A$2:$E$251,2,FALSE),"")</f>
        <v>Liam Livingstone</v>
      </c>
      <c r="D3139" t="str">
        <f>IFERROR(VLOOKUP(B3139,Players!$A$2:$E$251,3,FALSE),"")</f>
        <v>AR</v>
      </c>
      <c r="E3139" t="str">
        <f>IFERROR(VLOOKUP(B3139,Players!$A$2:$E$251,4,FALSE),"")</f>
        <v>SRH</v>
      </c>
      <c r="F3139">
        <f>IFERROR(VLOOKUP(B3139,Players!$A$2:$E$251,5,FALSE),"")</f>
        <v>0</v>
      </c>
      <c r="H3139" t="s">
        <v>885</v>
      </c>
    </row>
    <row r="3140" spans="1:8" x14ac:dyDescent="0.2">
      <c r="A3140" t="s">
        <v>851</v>
      </c>
      <c r="B3140" t="s">
        <v>547</v>
      </c>
      <c r="C3140" t="str">
        <f>IFERROR(VLOOKUP(B3140,Players!$A$2:$E$251,2,FALSE),"")</f>
        <v>David Payne</v>
      </c>
      <c r="D3140" t="str">
        <f>IFERROR(VLOOKUP(B3140,Players!$A$2:$E$251,3,FALSE),"")</f>
        <v>AR</v>
      </c>
      <c r="E3140" t="str">
        <f>IFERROR(VLOOKUP(B3140,Players!$A$2:$E$251,4,FALSE),"")</f>
        <v>SRH</v>
      </c>
      <c r="F3140">
        <f>IFERROR(VLOOKUP(B3140,Players!$A$2:$E$251,5,FALSE),"")</f>
        <v>0</v>
      </c>
      <c r="H3140" t="s">
        <v>885</v>
      </c>
    </row>
    <row r="3141" spans="1:8" x14ac:dyDescent="0.2">
      <c r="A3141" t="s">
        <v>851</v>
      </c>
      <c r="B3141" t="s">
        <v>549</v>
      </c>
      <c r="C3141" t="str">
        <f>IFERROR(VLOOKUP(B3141,Players!$A$2:$E$251,2,FALSE),"")</f>
        <v>Abhishek Sharma</v>
      </c>
      <c r="D3141" t="str">
        <f>IFERROR(VLOOKUP(B3141,Players!$A$2:$E$251,3,FALSE),"")</f>
        <v>AR</v>
      </c>
      <c r="E3141" t="str">
        <f>IFERROR(VLOOKUP(B3141,Players!$A$2:$E$251,4,FALSE),"")</f>
        <v>SRH</v>
      </c>
      <c r="F3141">
        <f>IFERROR(VLOOKUP(B3141,Players!$A$2:$E$251,5,FALSE),"")</f>
        <v>0</v>
      </c>
      <c r="H3141" t="s">
        <v>885</v>
      </c>
    </row>
    <row r="3142" spans="1:8" x14ac:dyDescent="0.2">
      <c r="A3142" t="s">
        <v>851</v>
      </c>
      <c r="B3142" t="s">
        <v>551</v>
      </c>
      <c r="C3142" t="str">
        <f>IFERROR(VLOOKUP(B3142,Players!$A$2:$E$251,2,FALSE),"")</f>
        <v>Nitish Kumar Reddy</v>
      </c>
      <c r="D3142" t="str">
        <f>IFERROR(VLOOKUP(B3142,Players!$A$2:$E$251,3,FALSE),"")</f>
        <v>AR</v>
      </c>
      <c r="E3142" t="str">
        <f>IFERROR(VLOOKUP(B3142,Players!$A$2:$E$251,4,FALSE),"")</f>
        <v>SRH</v>
      </c>
      <c r="F3142">
        <f>IFERROR(VLOOKUP(B3142,Players!$A$2:$E$251,5,FALSE),"")</f>
        <v>0</v>
      </c>
      <c r="H3142" t="s">
        <v>885</v>
      </c>
    </row>
    <row r="3143" spans="1:8" x14ac:dyDescent="0.2">
      <c r="A3143" t="s">
        <v>851</v>
      </c>
      <c r="B3143" t="s">
        <v>553</v>
      </c>
      <c r="C3143" t="str">
        <f>IFERROR(VLOOKUP(B3143,Players!$A$2:$E$251,2,FALSE),"")</f>
        <v>Pat Cummins</v>
      </c>
      <c r="D3143" t="str">
        <f>IFERROR(VLOOKUP(B3143,Players!$A$2:$E$251,3,FALSE),"")</f>
        <v>BWL</v>
      </c>
      <c r="E3143" t="str">
        <f>IFERROR(VLOOKUP(B3143,Players!$A$2:$E$251,4,FALSE),"")</f>
        <v>SRH</v>
      </c>
      <c r="F3143">
        <f>IFERROR(VLOOKUP(B3143,Players!$A$2:$E$251,5,FALSE),"")</f>
        <v>0</v>
      </c>
      <c r="H3143" t="s">
        <v>885</v>
      </c>
    </row>
    <row r="3144" spans="1:8" x14ac:dyDescent="0.2">
      <c r="A3144" t="s">
        <v>851</v>
      </c>
      <c r="B3144" t="s">
        <v>555</v>
      </c>
      <c r="C3144" t="str">
        <f>IFERROR(VLOOKUP(B3144,Players!$A$2:$E$251,2,FALSE),"")</f>
        <v>Zeeshan Ansari</v>
      </c>
      <c r="D3144" t="str">
        <f>IFERROR(VLOOKUP(B3144,Players!$A$2:$E$251,3,FALSE),"")</f>
        <v>BWL</v>
      </c>
      <c r="E3144" t="str">
        <f>IFERROR(VLOOKUP(B3144,Players!$A$2:$E$251,4,FALSE),"")</f>
        <v>SRH</v>
      </c>
      <c r="F3144">
        <f>IFERROR(VLOOKUP(B3144,Players!$A$2:$E$251,5,FALSE),"")</f>
        <v>0</v>
      </c>
      <c r="H3144" t="s">
        <v>885</v>
      </c>
    </row>
    <row r="3145" spans="1:8" x14ac:dyDescent="0.2">
      <c r="A3145" t="s">
        <v>851</v>
      </c>
      <c r="B3145" t="s">
        <v>557</v>
      </c>
      <c r="C3145" t="str">
        <f>IFERROR(VLOOKUP(B3145,Players!$A$2:$E$251,2,FALSE),"")</f>
        <v>Jaydev Unadkat</v>
      </c>
      <c r="D3145" t="str">
        <f>IFERROR(VLOOKUP(B3145,Players!$A$2:$E$251,3,FALSE),"")</f>
        <v>BWL</v>
      </c>
      <c r="E3145" t="str">
        <f>IFERROR(VLOOKUP(B3145,Players!$A$2:$E$251,4,FALSE),"")</f>
        <v>SRH</v>
      </c>
      <c r="F3145">
        <f>IFERROR(VLOOKUP(B3145,Players!$A$2:$E$251,5,FALSE),"")</f>
        <v>0</v>
      </c>
      <c r="H3145" t="s">
        <v>885</v>
      </c>
    </row>
    <row r="3146" spans="1:8" x14ac:dyDescent="0.2">
      <c r="A3146" t="s">
        <v>851</v>
      </c>
      <c r="B3146" t="s">
        <v>559</v>
      </c>
      <c r="C3146" t="str">
        <f>IFERROR(VLOOKUP(B3146,Players!$A$2:$E$251,2,FALSE),"")</f>
        <v>Eshan Malinga</v>
      </c>
      <c r="D3146" t="str">
        <f>IFERROR(VLOOKUP(B3146,Players!$A$2:$E$251,3,FALSE),"")</f>
        <v>BWL</v>
      </c>
      <c r="E3146" t="str">
        <f>IFERROR(VLOOKUP(B3146,Players!$A$2:$E$251,4,FALSE),"")</f>
        <v>SRH</v>
      </c>
      <c r="F3146">
        <f>IFERROR(VLOOKUP(B3146,Players!$A$2:$E$251,5,FALSE),"")</f>
        <v>0</v>
      </c>
      <c r="H3146" t="s">
        <v>885</v>
      </c>
    </row>
    <row r="3147" spans="1:8" x14ac:dyDescent="0.2">
      <c r="A3147" t="s">
        <v>851</v>
      </c>
      <c r="B3147" t="s">
        <v>561</v>
      </c>
      <c r="C3147" t="str">
        <f>IFERROR(VLOOKUP(B3147,Players!$A$2:$E$251,2,FALSE),"")</f>
        <v>Sakib Hussain</v>
      </c>
      <c r="D3147" t="str">
        <f>IFERROR(VLOOKUP(B3147,Players!$A$2:$E$251,3,FALSE),"")</f>
        <v>BWL</v>
      </c>
      <c r="E3147" t="str">
        <f>IFERROR(VLOOKUP(B3147,Players!$A$2:$E$251,4,FALSE),"")</f>
        <v>SRH</v>
      </c>
      <c r="F3147">
        <f>IFERROR(VLOOKUP(B3147,Players!$A$2:$E$251,5,FALSE),"")</f>
        <v>0</v>
      </c>
      <c r="H3147" t="s">
        <v>885</v>
      </c>
    </row>
    <row r="3148" spans="1:8" x14ac:dyDescent="0.2">
      <c r="A3148" t="s">
        <v>851</v>
      </c>
      <c r="B3148" t="s">
        <v>563</v>
      </c>
      <c r="C3148" t="str">
        <f>IFERROR(VLOOKUP(B3148,Players!$A$2:$E$251,2,FALSE),"")</f>
        <v>Onkar Tarmale</v>
      </c>
      <c r="D3148" t="str">
        <f>IFERROR(VLOOKUP(B3148,Players!$A$2:$E$251,3,FALSE),"")</f>
        <v>BWL</v>
      </c>
      <c r="E3148" t="str">
        <f>IFERROR(VLOOKUP(B3148,Players!$A$2:$E$251,4,FALSE),"")</f>
        <v>SRH</v>
      </c>
      <c r="F3148">
        <f>IFERROR(VLOOKUP(B3148,Players!$A$2:$E$251,5,FALSE),"")</f>
        <v>0</v>
      </c>
      <c r="H3148" t="s">
        <v>885</v>
      </c>
    </row>
    <row r="3149" spans="1:8" x14ac:dyDescent="0.2">
      <c r="A3149" t="s">
        <v>851</v>
      </c>
      <c r="B3149" t="s">
        <v>565</v>
      </c>
      <c r="C3149" t="str">
        <f>IFERROR(VLOOKUP(B3149,Players!$A$2:$E$251,2,FALSE),"")</f>
        <v>Amit Kumar</v>
      </c>
      <c r="D3149" t="str">
        <f>IFERROR(VLOOKUP(B3149,Players!$A$2:$E$251,3,FALSE),"")</f>
        <v>BWL</v>
      </c>
      <c r="E3149" t="str">
        <f>IFERROR(VLOOKUP(B3149,Players!$A$2:$E$251,4,FALSE),"")</f>
        <v>SRH</v>
      </c>
      <c r="F3149">
        <f>IFERROR(VLOOKUP(B3149,Players!$A$2:$E$251,5,FALSE),"")</f>
        <v>0</v>
      </c>
      <c r="H3149" t="s">
        <v>885</v>
      </c>
    </row>
    <row r="3150" spans="1:8" x14ac:dyDescent="0.2">
      <c r="A3150" t="s">
        <v>851</v>
      </c>
      <c r="B3150" t="s">
        <v>567</v>
      </c>
      <c r="C3150" t="str">
        <f>IFERROR(VLOOKUP(B3150,Players!$A$2:$E$251,2,FALSE),"")</f>
        <v>Praful Hinge</v>
      </c>
      <c r="D3150" t="str">
        <f>IFERROR(VLOOKUP(B3150,Players!$A$2:$E$251,3,FALSE),"")</f>
        <v>BWL</v>
      </c>
      <c r="E3150" t="str">
        <f>IFERROR(VLOOKUP(B3150,Players!$A$2:$E$251,4,FALSE),"")</f>
        <v>SRH</v>
      </c>
      <c r="F3150">
        <f>IFERROR(VLOOKUP(B3150,Players!$A$2:$E$251,5,FALSE),"")</f>
        <v>0</v>
      </c>
      <c r="H3150" t="s">
        <v>885</v>
      </c>
    </row>
    <row r="3151" spans="1:8" x14ac:dyDescent="0.2">
      <c r="A3151" t="s">
        <v>851</v>
      </c>
      <c r="B3151" t="s">
        <v>569</v>
      </c>
      <c r="C3151" t="str">
        <f>IFERROR(VLOOKUP(B3151,Players!$A$2:$E$251,2,FALSE),"")</f>
        <v>Shivam Mavi</v>
      </c>
      <c r="D3151" t="str">
        <f>IFERROR(VLOOKUP(B3151,Players!$A$2:$E$251,3,FALSE),"")</f>
        <v>BWL</v>
      </c>
      <c r="E3151" t="str">
        <f>IFERROR(VLOOKUP(B3151,Players!$A$2:$E$251,4,FALSE),"")</f>
        <v>SRH</v>
      </c>
      <c r="F3151">
        <f>IFERROR(VLOOKUP(B3151,Players!$A$2:$E$251,5,FALSE),"")</f>
        <v>0</v>
      </c>
      <c r="H3151" t="s">
        <v>885</v>
      </c>
    </row>
    <row r="3152" spans="1:8" x14ac:dyDescent="0.2">
      <c r="A3152" t="s">
        <v>855</v>
      </c>
      <c r="B3152" t="s">
        <v>415</v>
      </c>
      <c r="C3152" t="str">
        <f>IFERROR(VLOOKUP(B3152,Players!$A$2:$E$251,2,FALSE),"")</f>
        <v>Shubham Dubey</v>
      </c>
      <c r="D3152" t="str">
        <f>IFERROR(VLOOKUP(B3152,Players!$A$2:$E$251,3,FALSE),"")</f>
        <v>BAT</v>
      </c>
      <c r="E3152" t="str">
        <f>IFERROR(VLOOKUP(B3152,Players!$A$2:$E$251,4,FALSE),"")</f>
        <v>RR</v>
      </c>
      <c r="F3152">
        <f>IFERROR(VLOOKUP(B3152,Players!$A$2:$E$251,5,FALSE),"")</f>
        <v>0</v>
      </c>
      <c r="H3152" t="s">
        <v>888</v>
      </c>
    </row>
    <row r="3153" spans="1:8" x14ac:dyDescent="0.2">
      <c r="A3153" t="s">
        <v>855</v>
      </c>
      <c r="B3153" t="s">
        <v>419</v>
      </c>
      <c r="C3153" t="str">
        <f>IFERROR(VLOOKUP(B3153,Players!$A$2:$E$251,2,FALSE),"")</f>
        <v>Vaibhav Sooryavanshi</v>
      </c>
      <c r="D3153" t="str">
        <f>IFERROR(VLOOKUP(B3153,Players!$A$2:$E$251,3,FALSE),"")</f>
        <v>BAT</v>
      </c>
      <c r="E3153" t="str">
        <f>IFERROR(VLOOKUP(B3153,Players!$A$2:$E$251,4,FALSE),"")</f>
        <v>RR</v>
      </c>
      <c r="F3153">
        <f>IFERROR(VLOOKUP(B3153,Players!$A$2:$E$251,5,FALSE),"")</f>
        <v>0</v>
      </c>
      <c r="H3153" t="s">
        <v>888</v>
      </c>
    </row>
    <row r="3154" spans="1:8" x14ac:dyDescent="0.2">
      <c r="A3154" t="s">
        <v>855</v>
      </c>
      <c r="B3154" t="s">
        <v>421</v>
      </c>
      <c r="C3154" t="str">
        <f>IFERROR(VLOOKUP(B3154,Players!$A$2:$E$251,2,FALSE),"")</f>
        <v>Donovan Ferreira</v>
      </c>
      <c r="D3154" t="str">
        <f>IFERROR(VLOOKUP(B3154,Players!$A$2:$E$251,3,FALSE),"")</f>
        <v>WK</v>
      </c>
      <c r="E3154" t="str">
        <f>IFERROR(VLOOKUP(B3154,Players!$A$2:$E$251,4,FALSE),"")</f>
        <v>RR</v>
      </c>
      <c r="F3154">
        <f>IFERROR(VLOOKUP(B3154,Players!$A$2:$E$251,5,FALSE),"")</f>
        <v>0</v>
      </c>
      <c r="H3154" t="s">
        <v>888</v>
      </c>
    </row>
    <row r="3155" spans="1:8" x14ac:dyDescent="0.2">
      <c r="A3155" t="s">
        <v>855</v>
      </c>
      <c r="B3155" t="s">
        <v>423</v>
      </c>
      <c r="C3155" t="str">
        <f>IFERROR(VLOOKUP(B3155,Players!$A$2:$E$251,2,FALSE),"")</f>
        <v>Lhuan-dre Pretorious</v>
      </c>
      <c r="D3155" t="str">
        <f>IFERROR(VLOOKUP(B3155,Players!$A$2:$E$251,3,FALSE),"")</f>
        <v>WK</v>
      </c>
      <c r="E3155" t="str">
        <f>IFERROR(VLOOKUP(B3155,Players!$A$2:$E$251,4,FALSE),"")</f>
        <v>RR</v>
      </c>
      <c r="F3155">
        <f>IFERROR(VLOOKUP(B3155,Players!$A$2:$E$251,5,FALSE),"")</f>
        <v>0</v>
      </c>
      <c r="H3155" t="s">
        <v>888</v>
      </c>
    </row>
    <row r="3156" spans="1:8" x14ac:dyDescent="0.2">
      <c r="A3156" t="s">
        <v>855</v>
      </c>
      <c r="B3156" t="s">
        <v>425</v>
      </c>
      <c r="C3156" t="str">
        <f>IFERROR(VLOOKUP(B3156,Players!$A$2:$E$251,2,FALSE),"")</f>
        <v>Ravi Singh</v>
      </c>
      <c r="D3156" t="str">
        <f>IFERROR(VLOOKUP(B3156,Players!$A$2:$E$251,3,FALSE),"")</f>
        <v>WK</v>
      </c>
      <c r="E3156" t="str">
        <f>IFERROR(VLOOKUP(B3156,Players!$A$2:$E$251,4,FALSE),"")</f>
        <v>RR</v>
      </c>
      <c r="F3156">
        <f>IFERROR(VLOOKUP(B3156,Players!$A$2:$E$251,5,FALSE),"")</f>
        <v>0</v>
      </c>
      <c r="H3156" t="s">
        <v>888</v>
      </c>
    </row>
    <row r="3157" spans="1:8" x14ac:dyDescent="0.2">
      <c r="A3157" t="s">
        <v>855</v>
      </c>
      <c r="B3157" t="s">
        <v>427</v>
      </c>
      <c r="C3157" t="str">
        <f>IFERROR(VLOOKUP(B3157,Players!$A$2:$E$251,2,FALSE),"")</f>
        <v>Aman Rao Perala</v>
      </c>
      <c r="D3157" t="str">
        <f>IFERROR(VLOOKUP(B3157,Players!$A$2:$E$251,3,FALSE),"")</f>
        <v>BAT</v>
      </c>
      <c r="E3157" t="str">
        <f>IFERROR(VLOOKUP(B3157,Players!$A$2:$E$251,4,FALSE),"")</f>
        <v>RR</v>
      </c>
      <c r="F3157">
        <f>IFERROR(VLOOKUP(B3157,Players!$A$2:$E$251,5,FALSE),"")</f>
        <v>0</v>
      </c>
      <c r="H3157" t="s">
        <v>888</v>
      </c>
    </row>
    <row r="3158" spans="1:8" x14ac:dyDescent="0.2">
      <c r="A3158" t="s">
        <v>855</v>
      </c>
      <c r="B3158" t="s">
        <v>429</v>
      </c>
      <c r="C3158" t="str">
        <f>IFERROR(VLOOKUP(B3158,Players!$A$2:$E$251,2,FALSE),"")</f>
        <v>Shimron Hetmyer</v>
      </c>
      <c r="D3158" t="str">
        <f>IFERROR(VLOOKUP(B3158,Players!$A$2:$E$251,3,FALSE),"")</f>
        <v>BAT</v>
      </c>
      <c r="E3158" t="str">
        <f>IFERROR(VLOOKUP(B3158,Players!$A$2:$E$251,4,FALSE),"")</f>
        <v>RR</v>
      </c>
      <c r="F3158">
        <f>IFERROR(VLOOKUP(B3158,Players!$A$2:$E$251,5,FALSE),"")</f>
        <v>0</v>
      </c>
      <c r="H3158" t="s">
        <v>888</v>
      </c>
    </row>
    <row r="3159" spans="1:8" x14ac:dyDescent="0.2">
      <c r="A3159" t="s">
        <v>855</v>
      </c>
      <c r="B3159" t="s">
        <v>431</v>
      </c>
      <c r="C3159" t="str">
        <f>IFERROR(VLOOKUP(B3159,Players!$A$2:$E$251,2,FALSE),"")</f>
        <v>Yashasvi Jaiswal</v>
      </c>
      <c r="D3159" t="str">
        <f>IFERROR(VLOOKUP(B3159,Players!$A$2:$E$251,3,FALSE),"")</f>
        <v>BAT</v>
      </c>
      <c r="E3159" t="str">
        <f>IFERROR(VLOOKUP(B3159,Players!$A$2:$E$251,4,FALSE),"")</f>
        <v>RR</v>
      </c>
      <c r="F3159">
        <f>IFERROR(VLOOKUP(B3159,Players!$A$2:$E$251,5,FALSE),"")</f>
        <v>0</v>
      </c>
      <c r="H3159" t="s">
        <v>888</v>
      </c>
    </row>
    <row r="3160" spans="1:8" x14ac:dyDescent="0.2">
      <c r="A3160" t="s">
        <v>855</v>
      </c>
      <c r="B3160" t="s">
        <v>433</v>
      </c>
      <c r="C3160" t="str">
        <f>IFERROR(VLOOKUP(B3160,Players!$A$2:$E$251,2,FALSE),"")</f>
        <v>Dhruv Jurel</v>
      </c>
      <c r="D3160" t="str">
        <f>IFERROR(VLOOKUP(B3160,Players!$A$2:$E$251,3,FALSE),"")</f>
        <v>WK</v>
      </c>
      <c r="E3160" t="str">
        <f>IFERROR(VLOOKUP(B3160,Players!$A$2:$E$251,4,FALSE),"")</f>
        <v>RR</v>
      </c>
      <c r="F3160">
        <f>IFERROR(VLOOKUP(B3160,Players!$A$2:$E$251,5,FALSE),"")</f>
        <v>0</v>
      </c>
      <c r="H3160" t="s">
        <v>888</v>
      </c>
    </row>
    <row r="3161" spans="1:8" x14ac:dyDescent="0.2">
      <c r="A3161" t="s">
        <v>855</v>
      </c>
      <c r="B3161" t="s">
        <v>435</v>
      </c>
      <c r="C3161" t="str">
        <f>IFERROR(VLOOKUP(B3161,Players!$A$2:$E$251,2,FALSE),"")</f>
        <v>Riyan Parag</v>
      </c>
      <c r="D3161" t="str">
        <f>IFERROR(VLOOKUP(B3161,Players!$A$2:$E$251,3,FALSE),"")</f>
        <v>AR</v>
      </c>
      <c r="E3161" t="str">
        <f>IFERROR(VLOOKUP(B3161,Players!$A$2:$E$251,4,FALSE),"")</f>
        <v>RR</v>
      </c>
      <c r="F3161">
        <f>IFERROR(VLOOKUP(B3161,Players!$A$2:$E$251,5,FALSE),"")</f>
        <v>0</v>
      </c>
      <c r="H3161" t="s">
        <v>888</v>
      </c>
    </row>
    <row r="3162" spans="1:8" x14ac:dyDescent="0.2">
      <c r="A3162" t="s">
        <v>855</v>
      </c>
      <c r="B3162" t="s">
        <v>437</v>
      </c>
      <c r="C3162" t="str">
        <f>IFERROR(VLOOKUP(B3162,Players!$A$2:$E$251,2,FALSE),"")</f>
        <v>Yudhvir Singh Charak</v>
      </c>
      <c r="D3162" t="str">
        <f>IFERROR(VLOOKUP(B3162,Players!$A$2:$E$251,3,FALSE),"")</f>
        <v>AR</v>
      </c>
      <c r="E3162" t="str">
        <f>IFERROR(VLOOKUP(B3162,Players!$A$2:$E$251,4,FALSE),"")</f>
        <v>RR</v>
      </c>
      <c r="F3162">
        <f>IFERROR(VLOOKUP(B3162,Players!$A$2:$E$251,5,FALSE),"")</f>
        <v>0</v>
      </c>
      <c r="H3162" t="s">
        <v>888</v>
      </c>
    </row>
    <row r="3163" spans="1:8" x14ac:dyDescent="0.2">
      <c r="A3163" t="s">
        <v>855</v>
      </c>
      <c r="B3163" t="s">
        <v>439</v>
      </c>
      <c r="C3163" t="str">
        <f>IFERROR(VLOOKUP(B3163,Players!$A$2:$E$251,2,FALSE),"")</f>
        <v>Ravindra Jadeja</v>
      </c>
      <c r="D3163" t="str">
        <f>IFERROR(VLOOKUP(B3163,Players!$A$2:$E$251,3,FALSE),"")</f>
        <v>AR</v>
      </c>
      <c r="E3163" t="str">
        <f>IFERROR(VLOOKUP(B3163,Players!$A$2:$E$251,4,FALSE),"")</f>
        <v>RR</v>
      </c>
      <c r="F3163">
        <f>IFERROR(VLOOKUP(B3163,Players!$A$2:$E$251,5,FALSE),"")</f>
        <v>0</v>
      </c>
      <c r="H3163" t="s">
        <v>888</v>
      </c>
    </row>
    <row r="3164" spans="1:8" x14ac:dyDescent="0.2">
      <c r="A3164" t="s">
        <v>855</v>
      </c>
      <c r="B3164" t="s">
        <v>441</v>
      </c>
      <c r="C3164" t="str">
        <f>IFERROR(VLOOKUP(B3164,Players!$A$2:$E$251,2,FALSE),"")</f>
        <v>Dasun Shanaka</v>
      </c>
      <c r="D3164" t="str">
        <f>IFERROR(VLOOKUP(B3164,Players!$A$2:$E$251,3,FALSE),"")</f>
        <v>AR</v>
      </c>
      <c r="E3164" t="str">
        <f>IFERROR(VLOOKUP(B3164,Players!$A$2:$E$251,4,FALSE),"")</f>
        <v>RR</v>
      </c>
      <c r="F3164">
        <f>IFERROR(VLOOKUP(B3164,Players!$A$2:$E$251,5,FALSE),"")</f>
        <v>0</v>
      </c>
      <c r="H3164" t="s">
        <v>888</v>
      </c>
    </row>
    <row r="3165" spans="1:8" x14ac:dyDescent="0.2">
      <c r="A3165" t="s">
        <v>855</v>
      </c>
      <c r="B3165" t="s">
        <v>443</v>
      </c>
      <c r="C3165" t="str">
        <f>IFERROR(VLOOKUP(B3165,Players!$A$2:$E$251,2,FALSE),"")</f>
        <v>Jofra Archer</v>
      </c>
      <c r="D3165" t="str">
        <f>IFERROR(VLOOKUP(B3165,Players!$A$2:$E$251,3,FALSE),"")</f>
        <v>BWL</v>
      </c>
      <c r="E3165" t="str">
        <f>IFERROR(VLOOKUP(B3165,Players!$A$2:$E$251,4,FALSE),"")</f>
        <v>RR</v>
      </c>
      <c r="F3165">
        <f>IFERROR(VLOOKUP(B3165,Players!$A$2:$E$251,5,FALSE),"")</f>
        <v>0</v>
      </c>
      <c r="H3165" t="s">
        <v>888</v>
      </c>
    </row>
    <row r="3166" spans="1:8" x14ac:dyDescent="0.2">
      <c r="A3166" t="s">
        <v>855</v>
      </c>
      <c r="B3166" t="s">
        <v>445</v>
      </c>
      <c r="C3166" t="str">
        <f>IFERROR(VLOOKUP(B3166,Players!$A$2:$E$251,2,FALSE),"")</f>
        <v>Tushar Deshpande</v>
      </c>
      <c r="D3166" t="str">
        <f>IFERROR(VLOOKUP(B3166,Players!$A$2:$E$251,3,FALSE),"")</f>
        <v>BWL</v>
      </c>
      <c r="E3166" t="str">
        <f>IFERROR(VLOOKUP(B3166,Players!$A$2:$E$251,4,FALSE),"")</f>
        <v>RR</v>
      </c>
      <c r="F3166">
        <f>IFERROR(VLOOKUP(B3166,Players!$A$2:$E$251,5,FALSE),"")</f>
        <v>0</v>
      </c>
      <c r="H3166" t="s">
        <v>888</v>
      </c>
    </row>
    <row r="3167" spans="1:8" x14ac:dyDescent="0.2">
      <c r="A3167" t="s">
        <v>855</v>
      </c>
      <c r="B3167" t="s">
        <v>447</v>
      </c>
      <c r="C3167" t="str">
        <f>IFERROR(VLOOKUP(B3167,Players!$A$2:$E$251,2,FALSE),"")</f>
        <v>Kwena Maphaka</v>
      </c>
      <c r="D3167" t="str">
        <f>IFERROR(VLOOKUP(B3167,Players!$A$2:$E$251,3,FALSE),"")</f>
        <v>BWL</v>
      </c>
      <c r="E3167" t="str">
        <f>IFERROR(VLOOKUP(B3167,Players!$A$2:$E$251,4,FALSE),"")</f>
        <v>RR</v>
      </c>
      <c r="F3167">
        <f>IFERROR(VLOOKUP(B3167,Players!$A$2:$E$251,5,FALSE),"")</f>
        <v>0</v>
      </c>
      <c r="H3167" t="s">
        <v>888</v>
      </c>
    </row>
    <row r="3168" spans="1:8" x14ac:dyDescent="0.2">
      <c r="A3168" t="s">
        <v>855</v>
      </c>
      <c r="B3168" t="s">
        <v>449</v>
      </c>
      <c r="C3168" t="str">
        <f>IFERROR(VLOOKUP(B3168,Players!$A$2:$E$251,2,FALSE),"")</f>
        <v>Ravi Bishnoi</v>
      </c>
      <c r="D3168" t="str">
        <f>IFERROR(VLOOKUP(B3168,Players!$A$2:$E$251,3,FALSE),"")</f>
        <v>BWL</v>
      </c>
      <c r="E3168" t="str">
        <f>IFERROR(VLOOKUP(B3168,Players!$A$2:$E$251,4,FALSE),"")</f>
        <v>RR</v>
      </c>
      <c r="F3168">
        <f>IFERROR(VLOOKUP(B3168,Players!$A$2:$E$251,5,FALSE),"")</f>
        <v>0</v>
      </c>
      <c r="H3168" t="s">
        <v>888</v>
      </c>
    </row>
    <row r="3169" spans="1:8" x14ac:dyDescent="0.2">
      <c r="A3169" t="s">
        <v>855</v>
      </c>
      <c r="B3169" t="s">
        <v>451</v>
      </c>
      <c r="C3169" t="str">
        <f>IFERROR(VLOOKUP(B3169,Players!$A$2:$E$251,2,FALSE),"")</f>
        <v>Sushant Mishra</v>
      </c>
      <c r="D3169" t="str">
        <f>IFERROR(VLOOKUP(B3169,Players!$A$2:$E$251,3,FALSE),"")</f>
        <v>BWL</v>
      </c>
      <c r="E3169" t="str">
        <f>IFERROR(VLOOKUP(B3169,Players!$A$2:$E$251,4,FALSE),"")</f>
        <v>RR</v>
      </c>
      <c r="F3169">
        <f>IFERROR(VLOOKUP(B3169,Players!$A$2:$E$251,5,FALSE),"")</f>
        <v>0</v>
      </c>
      <c r="H3169" t="s">
        <v>888</v>
      </c>
    </row>
    <row r="3170" spans="1:8" x14ac:dyDescent="0.2">
      <c r="A3170" t="s">
        <v>855</v>
      </c>
      <c r="B3170" t="s">
        <v>453</v>
      </c>
      <c r="C3170" t="str">
        <f>IFERROR(VLOOKUP(B3170,Players!$A$2:$E$251,2,FALSE),"")</f>
        <v>Yash Raj Punja</v>
      </c>
      <c r="D3170" t="str">
        <f>IFERROR(VLOOKUP(B3170,Players!$A$2:$E$251,3,FALSE),"")</f>
        <v>BWL</v>
      </c>
      <c r="E3170" t="str">
        <f>IFERROR(VLOOKUP(B3170,Players!$A$2:$E$251,4,FALSE),"")</f>
        <v>RR</v>
      </c>
      <c r="F3170">
        <f>IFERROR(VLOOKUP(B3170,Players!$A$2:$E$251,5,FALSE),"")</f>
        <v>0</v>
      </c>
      <c r="H3170" t="s">
        <v>888</v>
      </c>
    </row>
    <row r="3171" spans="1:8" x14ac:dyDescent="0.2">
      <c r="A3171" t="s">
        <v>855</v>
      </c>
      <c r="B3171" t="s">
        <v>455</v>
      </c>
      <c r="C3171" t="str">
        <f>IFERROR(VLOOKUP(B3171,Players!$A$2:$E$251,2,FALSE),"")</f>
        <v>Vignesh Puthur</v>
      </c>
      <c r="D3171" t="str">
        <f>IFERROR(VLOOKUP(B3171,Players!$A$2:$E$251,3,FALSE),"")</f>
        <v>BWL</v>
      </c>
      <c r="E3171" t="str">
        <f>IFERROR(VLOOKUP(B3171,Players!$A$2:$E$251,4,FALSE),"")</f>
        <v>RR</v>
      </c>
      <c r="F3171">
        <f>IFERROR(VLOOKUP(B3171,Players!$A$2:$E$251,5,FALSE),"")</f>
        <v>0</v>
      </c>
      <c r="H3171" t="s">
        <v>888</v>
      </c>
    </row>
    <row r="3172" spans="1:8" x14ac:dyDescent="0.2">
      <c r="A3172" t="s">
        <v>855</v>
      </c>
      <c r="B3172" t="s">
        <v>457</v>
      </c>
      <c r="C3172" t="str">
        <f>IFERROR(VLOOKUP(B3172,Players!$A$2:$E$251,2,FALSE),"")</f>
        <v>Brijesh Sharma</v>
      </c>
      <c r="D3172" t="str">
        <f>IFERROR(VLOOKUP(B3172,Players!$A$2:$E$251,3,FALSE),"")</f>
        <v>BWL</v>
      </c>
      <c r="E3172" t="str">
        <f>IFERROR(VLOOKUP(B3172,Players!$A$2:$E$251,4,FALSE),"")</f>
        <v>RR</v>
      </c>
      <c r="F3172">
        <f>IFERROR(VLOOKUP(B3172,Players!$A$2:$E$251,5,FALSE),"")</f>
        <v>0</v>
      </c>
      <c r="H3172" t="s">
        <v>888</v>
      </c>
    </row>
    <row r="3173" spans="1:8" x14ac:dyDescent="0.2">
      <c r="A3173" t="s">
        <v>855</v>
      </c>
      <c r="B3173" t="s">
        <v>459</v>
      </c>
      <c r="C3173" t="str">
        <f>IFERROR(VLOOKUP(B3173,Players!$A$2:$E$251,2,FALSE),"")</f>
        <v>Adam Milne</v>
      </c>
      <c r="D3173" t="str">
        <f>IFERROR(VLOOKUP(B3173,Players!$A$2:$E$251,3,FALSE),"")</f>
        <v>BWL</v>
      </c>
      <c r="E3173" t="str">
        <f>IFERROR(VLOOKUP(B3173,Players!$A$2:$E$251,4,FALSE),"")</f>
        <v>RR</v>
      </c>
      <c r="F3173">
        <f>IFERROR(VLOOKUP(B3173,Players!$A$2:$E$251,5,FALSE),"")</f>
        <v>0</v>
      </c>
      <c r="H3173" t="s">
        <v>888</v>
      </c>
    </row>
    <row r="3174" spans="1:8" x14ac:dyDescent="0.2">
      <c r="A3174" t="s">
        <v>855</v>
      </c>
      <c r="B3174" t="s">
        <v>461</v>
      </c>
      <c r="C3174" t="str">
        <f>IFERROR(VLOOKUP(B3174,Players!$A$2:$E$251,2,FALSE),"")</f>
        <v>Kuldeep Sen</v>
      </c>
      <c r="D3174" t="str">
        <f>IFERROR(VLOOKUP(B3174,Players!$A$2:$E$251,3,FALSE),"")</f>
        <v>BWL</v>
      </c>
      <c r="E3174" t="str">
        <f>IFERROR(VLOOKUP(B3174,Players!$A$2:$E$251,4,FALSE),"")</f>
        <v>RR</v>
      </c>
      <c r="F3174">
        <f>IFERROR(VLOOKUP(B3174,Players!$A$2:$E$251,5,FALSE),"")</f>
        <v>0</v>
      </c>
      <c r="H3174" t="s">
        <v>888</v>
      </c>
    </row>
    <row r="3175" spans="1:8" x14ac:dyDescent="0.2">
      <c r="A3175" t="s">
        <v>855</v>
      </c>
      <c r="B3175" t="s">
        <v>463</v>
      </c>
      <c r="C3175" t="str">
        <f>IFERROR(VLOOKUP(B3175,Players!$A$2:$E$251,2,FALSE),"")</f>
        <v>Sandeep Sharma</v>
      </c>
      <c r="D3175" t="str">
        <f>IFERROR(VLOOKUP(B3175,Players!$A$2:$E$251,3,FALSE),"")</f>
        <v>BWL</v>
      </c>
      <c r="E3175" t="str">
        <f>IFERROR(VLOOKUP(B3175,Players!$A$2:$E$251,4,FALSE),"")</f>
        <v>RR</v>
      </c>
      <c r="F3175">
        <f>IFERROR(VLOOKUP(B3175,Players!$A$2:$E$251,5,FALSE),"")</f>
        <v>0</v>
      </c>
      <c r="H3175" t="s">
        <v>888</v>
      </c>
    </row>
    <row r="3176" spans="1:8" x14ac:dyDescent="0.2">
      <c r="A3176" t="s">
        <v>855</v>
      </c>
      <c r="B3176" t="s">
        <v>465</v>
      </c>
      <c r="C3176" t="str">
        <f>IFERROR(VLOOKUP(B3176,Players!$A$2:$E$251,2,FALSE),"")</f>
        <v>Nandre Burger</v>
      </c>
      <c r="D3176" t="str">
        <f>IFERROR(VLOOKUP(B3176,Players!$A$2:$E$251,3,FALSE),"")</f>
        <v>BWL</v>
      </c>
      <c r="E3176" t="str">
        <f>IFERROR(VLOOKUP(B3176,Players!$A$2:$E$251,4,FALSE),"")</f>
        <v>RR</v>
      </c>
      <c r="F3176">
        <f>IFERROR(VLOOKUP(B3176,Players!$A$2:$E$251,5,FALSE),"")</f>
        <v>0</v>
      </c>
      <c r="H3176" t="s">
        <v>888</v>
      </c>
    </row>
    <row r="3177" spans="1:8" x14ac:dyDescent="0.2">
      <c r="A3177" t="s">
        <v>855</v>
      </c>
      <c r="B3177" t="s">
        <v>259</v>
      </c>
      <c r="C3177" t="str">
        <f>IFERROR(VLOOKUP(B3177,Players!$A$2:$E$251,2,FALSE),"")</f>
        <v>Rishabh Pant</v>
      </c>
      <c r="D3177" t="str">
        <f>IFERROR(VLOOKUP(B3177,Players!$A$2:$E$251,3,FALSE),"")</f>
        <v>WK</v>
      </c>
      <c r="E3177" t="str">
        <f>IFERROR(VLOOKUP(B3177,Players!$A$2:$E$251,4,FALSE),"")</f>
        <v>LSG</v>
      </c>
      <c r="F3177">
        <f>IFERROR(VLOOKUP(B3177,Players!$A$2:$E$251,5,FALSE),"")</f>
        <v>0</v>
      </c>
      <c r="H3177" t="s">
        <v>892</v>
      </c>
    </row>
    <row r="3178" spans="1:8" x14ac:dyDescent="0.2">
      <c r="A3178" t="s">
        <v>855</v>
      </c>
      <c r="B3178" t="s">
        <v>263</v>
      </c>
      <c r="C3178" t="str">
        <f>IFERROR(VLOOKUP(B3178,Players!$A$2:$E$251,2,FALSE),"")</f>
        <v>Aiden Markram</v>
      </c>
      <c r="D3178" t="str">
        <f>IFERROR(VLOOKUP(B3178,Players!$A$2:$E$251,3,FALSE),"")</f>
        <v>BAT</v>
      </c>
      <c r="E3178" t="str">
        <f>IFERROR(VLOOKUP(B3178,Players!$A$2:$E$251,4,FALSE),"")</f>
        <v>LSG</v>
      </c>
      <c r="F3178">
        <f>IFERROR(VLOOKUP(B3178,Players!$A$2:$E$251,5,FALSE),"")</f>
        <v>0</v>
      </c>
      <c r="H3178" t="s">
        <v>892</v>
      </c>
    </row>
    <row r="3179" spans="1:8" x14ac:dyDescent="0.2">
      <c r="A3179" t="s">
        <v>855</v>
      </c>
      <c r="B3179" t="s">
        <v>265</v>
      </c>
      <c r="C3179" t="str">
        <f>IFERROR(VLOOKUP(B3179,Players!$A$2:$E$251,2,FALSE),"")</f>
        <v>Himmat Singh</v>
      </c>
      <c r="D3179" t="str">
        <f>IFERROR(VLOOKUP(B3179,Players!$A$2:$E$251,3,FALSE),"")</f>
        <v>BAT</v>
      </c>
      <c r="E3179" t="str">
        <f>IFERROR(VLOOKUP(B3179,Players!$A$2:$E$251,4,FALSE),"")</f>
        <v>LSG</v>
      </c>
      <c r="F3179">
        <f>IFERROR(VLOOKUP(B3179,Players!$A$2:$E$251,5,FALSE),"")</f>
        <v>0</v>
      </c>
      <c r="H3179" t="s">
        <v>892</v>
      </c>
    </row>
    <row r="3180" spans="1:8" x14ac:dyDescent="0.2">
      <c r="A3180" t="s">
        <v>855</v>
      </c>
      <c r="B3180" t="s">
        <v>267</v>
      </c>
      <c r="C3180" t="str">
        <f>IFERROR(VLOOKUP(B3180,Players!$A$2:$E$251,2,FALSE),"")</f>
        <v>Matthew Breetzke</v>
      </c>
      <c r="D3180" t="str">
        <f>IFERROR(VLOOKUP(B3180,Players!$A$2:$E$251,3,FALSE),"")</f>
        <v>BAT</v>
      </c>
      <c r="E3180" t="str">
        <f>IFERROR(VLOOKUP(B3180,Players!$A$2:$E$251,4,FALSE),"")</f>
        <v>LSG</v>
      </c>
      <c r="F3180">
        <f>IFERROR(VLOOKUP(B3180,Players!$A$2:$E$251,5,FALSE),"")</f>
        <v>0</v>
      </c>
      <c r="H3180" t="s">
        <v>892</v>
      </c>
    </row>
    <row r="3181" spans="1:8" x14ac:dyDescent="0.2">
      <c r="A3181" t="s">
        <v>855</v>
      </c>
      <c r="B3181" t="s">
        <v>269</v>
      </c>
      <c r="C3181" t="str">
        <f>IFERROR(VLOOKUP(B3181,Players!$A$2:$E$251,2,FALSE),"")</f>
        <v>Mukul Choudhary</v>
      </c>
      <c r="D3181" t="str">
        <f>IFERROR(VLOOKUP(B3181,Players!$A$2:$E$251,3,FALSE),"")</f>
        <v>WK</v>
      </c>
      <c r="E3181" t="str">
        <f>IFERROR(VLOOKUP(B3181,Players!$A$2:$E$251,4,FALSE),"")</f>
        <v>LSG</v>
      </c>
      <c r="F3181">
        <f>IFERROR(VLOOKUP(B3181,Players!$A$2:$E$251,5,FALSE),"")</f>
        <v>0</v>
      </c>
      <c r="H3181" t="s">
        <v>892</v>
      </c>
    </row>
    <row r="3182" spans="1:8" x14ac:dyDescent="0.2">
      <c r="A3182" t="s">
        <v>855</v>
      </c>
      <c r="B3182" t="s">
        <v>271</v>
      </c>
      <c r="C3182" t="str">
        <f>IFERROR(VLOOKUP(B3182,Players!$A$2:$E$251,2,FALSE),"")</f>
        <v>Akshat Raghuwanshi</v>
      </c>
      <c r="D3182" t="str">
        <f>IFERROR(VLOOKUP(B3182,Players!$A$2:$E$251,3,FALSE),"")</f>
        <v>BAT</v>
      </c>
      <c r="E3182" t="str">
        <f>IFERROR(VLOOKUP(B3182,Players!$A$2:$E$251,4,FALSE),"")</f>
        <v>LSG</v>
      </c>
      <c r="F3182">
        <f>IFERROR(VLOOKUP(B3182,Players!$A$2:$E$251,5,FALSE),"")</f>
        <v>0</v>
      </c>
      <c r="H3182" t="s">
        <v>892</v>
      </c>
    </row>
    <row r="3183" spans="1:8" x14ac:dyDescent="0.2">
      <c r="A3183" t="s">
        <v>855</v>
      </c>
      <c r="B3183" t="s">
        <v>273</v>
      </c>
      <c r="C3183" t="str">
        <f>IFERROR(VLOOKUP(B3183,Players!$A$2:$E$251,2,FALSE),"")</f>
        <v>Josh Inglis</v>
      </c>
      <c r="D3183" t="str">
        <f>IFERROR(VLOOKUP(B3183,Players!$A$2:$E$251,3,FALSE),"")</f>
        <v>WK</v>
      </c>
      <c r="E3183" t="str">
        <f>IFERROR(VLOOKUP(B3183,Players!$A$2:$E$251,4,FALSE),"")</f>
        <v>LSG</v>
      </c>
      <c r="F3183">
        <f>IFERROR(VLOOKUP(B3183,Players!$A$2:$E$251,5,FALSE),"")</f>
        <v>0</v>
      </c>
      <c r="H3183" t="s">
        <v>892</v>
      </c>
    </row>
    <row r="3184" spans="1:8" x14ac:dyDescent="0.2">
      <c r="A3184" t="s">
        <v>855</v>
      </c>
      <c r="B3184" t="s">
        <v>275</v>
      </c>
      <c r="C3184" t="str">
        <f>IFERROR(VLOOKUP(B3184,Players!$A$2:$E$251,2,FALSE),"")</f>
        <v>Nicholas Pooran</v>
      </c>
      <c r="D3184" t="str">
        <f>IFERROR(VLOOKUP(B3184,Players!$A$2:$E$251,3,FALSE),"")</f>
        <v>WK</v>
      </c>
      <c r="E3184" t="str">
        <f>IFERROR(VLOOKUP(B3184,Players!$A$2:$E$251,4,FALSE),"")</f>
        <v>LSG</v>
      </c>
      <c r="F3184">
        <f>IFERROR(VLOOKUP(B3184,Players!$A$2:$E$251,5,FALSE),"")</f>
        <v>0</v>
      </c>
      <c r="H3184" t="s">
        <v>892</v>
      </c>
    </row>
    <row r="3185" spans="1:8" x14ac:dyDescent="0.2">
      <c r="A3185" t="s">
        <v>855</v>
      </c>
      <c r="B3185" t="s">
        <v>277</v>
      </c>
      <c r="C3185" t="str">
        <f>IFERROR(VLOOKUP(B3185,Players!$A$2:$E$251,2,FALSE),"")</f>
        <v>Mitchell Marsh</v>
      </c>
      <c r="D3185" t="str">
        <f>IFERROR(VLOOKUP(B3185,Players!$A$2:$E$251,3,FALSE),"")</f>
        <v>AR</v>
      </c>
      <c r="E3185" t="str">
        <f>IFERROR(VLOOKUP(B3185,Players!$A$2:$E$251,4,FALSE),"")</f>
        <v>LSG</v>
      </c>
      <c r="F3185">
        <f>IFERROR(VLOOKUP(B3185,Players!$A$2:$E$251,5,FALSE),"")</f>
        <v>0</v>
      </c>
      <c r="H3185" t="s">
        <v>892</v>
      </c>
    </row>
    <row r="3186" spans="1:8" x14ac:dyDescent="0.2">
      <c r="A3186" t="s">
        <v>855</v>
      </c>
      <c r="B3186" t="s">
        <v>279</v>
      </c>
      <c r="C3186" t="str">
        <f>IFERROR(VLOOKUP(B3186,Players!$A$2:$E$251,2,FALSE),"")</f>
        <v>Abdul Samad</v>
      </c>
      <c r="D3186" t="str">
        <f>IFERROR(VLOOKUP(B3186,Players!$A$2:$E$251,3,FALSE),"")</f>
        <v>AR</v>
      </c>
      <c r="E3186" t="str">
        <f>IFERROR(VLOOKUP(B3186,Players!$A$2:$E$251,4,FALSE),"")</f>
        <v>LSG</v>
      </c>
      <c r="F3186">
        <f>IFERROR(VLOOKUP(B3186,Players!$A$2:$E$251,5,FALSE),"")</f>
        <v>0</v>
      </c>
      <c r="H3186" t="s">
        <v>892</v>
      </c>
    </row>
    <row r="3187" spans="1:8" x14ac:dyDescent="0.2">
      <c r="A3187" t="s">
        <v>855</v>
      </c>
      <c r="B3187" t="s">
        <v>281</v>
      </c>
      <c r="C3187" t="str">
        <f>IFERROR(VLOOKUP(B3187,Players!$A$2:$E$251,2,FALSE),"")</f>
        <v>Shahbaz Ahamad</v>
      </c>
      <c r="D3187" t="str">
        <f>IFERROR(VLOOKUP(B3187,Players!$A$2:$E$251,3,FALSE),"")</f>
        <v>AR</v>
      </c>
      <c r="E3187" t="str">
        <f>IFERROR(VLOOKUP(B3187,Players!$A$2:$E$251,4,FALSE),"")</f>
        <v>LSG</v>
      </c>
      <c r="F3187">
        <f>IFERROR(VLOOKUP(B3187,Players!$A$2:$E$251,5,FALSE),"")</f>
        <v>0</v>
      </c>
      <c r="H3187" t="s">
        <v>892</v>
      </c>
    </row>
    <row r="3188" spans="1:8" x14ac:dyDescent="0.2">
      <c r="A3188" t="s">
        <v>855</v>
      </c>
      <c r="B3188" t="s">
        <v>283</v>
      </c>
      <c r="C3188" t="str">
        <f>IFERROR(VLOOKUP(B3188,Players!$A$2:$E$251,2,FALSE),"")</f>
        <v>Arshin Kulkarni</v>
      </c>
      <c r="D3188" t="str">
        <f>IFERROR(VLOOKUP(B3188,Players!$A$2:$E$251,3,FALSE),"")</f>
        <v>AR</v>
      </c>
      <c r="E3188" t="str">
        <f>IFERROR(VLOOKUP(B3188,Players!$A$2:$E$251,4,FALSE),"")</f>
        <v>LSG</v>
      </c>
      <c r="F3188">
        <f>IFERROR(VLOOKUP(B3188,Players!$A$2:$E$251,5,FALSE),"")</f>
        <v>0</v>
      </c>
      <c r="H3188" t="s">
        <v>892</v>
      </c>
    </row>
    <row r="3189" spans="1:8" x14ac:dyDescent="0.2">
      <c r="A3189" t="s">
        <v>855</v>
      </c>
      <c r="B3189" t="s">
        <v>285</v>
      </c>
      <c r="C3189" t="str">
        <f>IFERROR(VLOOKUP(B3189,Players!$A$2:$E$251,2,FALSE),"")</f>
        <v>Wanindu Hasaranga</v>
      </c>
      <c r="D3189" t="str">
        <f>IFERROR(VLOOKUP(B3189,Players!$A$2:$E$251,3,FALSE),"")</f>
        <v>AR</v>
      </c>
      <c r="E3189" t="str">
        <f>IFERROR(VLOOKUP(B3189,Players!$A$2:$E$251,4,FALSE),"")</f>
        <v>LSG</v>
      </c>
      <c r="F3189">
        <f>IFERROR(VLOOKUP(B3189,Players!$A$2:$E$251,5,FALSE),"")</f>
        <v>0</v>
      </c>
      <c r="H3189" t="s">
        <v>892</v>
      </c>
    </row>
    <row r="3190" spans="1:8" x14ac:dyDescent="0.2">
      <c r="A3190" t="s">
        <v>855</v>
      </c>
      <c r="B3190" t="s">
        <v>287</v>
      </c>
      <c r="C3190" t="str">
        <f>IFERROR(VLOOKUP(B3190,Players!$A$2:$E$251,2,FALSE),"")</f>
        <v>Ayush Badoni</v>
      </c>
      <c r="D3190" t="str">
        <f>IFERROR(VLOOKUP(B3190,Players!$A$2:$E$251,3,FALSE),"")</f>
        <v>AR</v>
      </c>
      <c r="E3190" t="str">
        <f>IFERROR(VLOOKUP(B3190,Players!$A$2:$E$251,4,FALSE),"")</f>
        <v>LSG</v>
      </c>
      <c r="F3190">
        <f>IFERROR(VLOOKUP(B3190,Players!$A$2:$E$251,5,FALSE),"")</f>
        <v>0</v>
      </c>
      <c r="H3190" t="s">
        <v>892</v>
      </c>
    </row>
    <row r="3191" spans="1:8" x14ac:dyDescent="0.2">
      <c r="A3191" t="s">
        <v>855</v>
      </c>
      <c r="B3191" t="s">
        <v>289</v>
      </c>
      <c r="C3191" t="str">
        <f>IFERROR(VLOOKUP(B3191,Players!$A$2:$E$251,2,FALSE),"")</f>
        <v>Mohammad Shami</v>
      </c>
      <c r="D3191" t="str">
        <f>IFERROR(VLOOKUP(B3191,Players!$A$2:$E$251,3,FALSE),"")</f>
        <v>BWL</v>
      </c>
      <c r="E3191" t="str">
        <f>IFERROR(VLOOKUP(B3191,Players!$A$2:$E$251,4,FALSE),"")</f>
        <v>LSG</v>
      </c>
      <c r="F3191">
        <f>IFERROR(VLOOKUP(B3191,Players!$A$2:$E$251,5,FALSE),"")</f>
        <v>0</v>
      </c>
      <c r="H3191" t="s">
        <v>892</v>
      </c>
    </row>
    <row r="3192" spans="1:8" x14ac:dyDescent="0.2">
      <c r="A3192" t="s">
        <v>855</v>
      </c>
      <c r="B3192" t="s">
        <v>291</v>
      </c>
      <c r="C3192" t="str">
        <f>IFERROR(VLOOKUP(B3192,Players!$A$2:$E$251,2,FALSE),"")</f>
        <v>Avesh Khan</v>
      </c>
      <c r="D3192" t="str">
        <f>IFERROR(VLOOKUP(B3192,Players!$A$2:$E$251,3,FALSE),"")</f>
        <v>BWL</v>
      </c>
      <c r="E3192" t="str">
        <f>IFERROR(VLOOKUP(B3192,Players!$A$2:$E$251,4,FALSE),"")</f>
        <v>LSG</v>
      </c>
      <c r="F3192">
        <f>IFERROR(VLOOKUP(B3192,Players!$A$2:$E$251,5,FALSE),"")</f>
        <v>0</v>
      </c>
      <c r="H3192" t="s">
        <v>892</v>
      </c>
    </row>
    <row r="3193" spans="1:8" x14ac:dyDescent="0.2">
      <c r="A3193" t="s">
        <v>855</v>
      </c>
      <c r="B3193" t="s">
        <v>293</v>
      </c>
      <c r="C3193" t="str">
        <f>IFERROR(VLOOKUP(B3193,Players!$A$2:$E$251,2,FALSE),"")</f>
        <v>M. Siddharth</v>
      </c>
      <c r="D3193" t="str">
        <f>IFERROR(VLOOKUP(B3193,Players!$A$2:$E$251,3,FALSE),"")</f>
        <v>BWL</v>
      </c>
      <c r="E3193" t="str">
        <f>IFERROR(VLOOKUP(B3193,Players!$A$2:$E$251,4,FALSE),"")</f>
        <v>LSG</v>
      </c>
      <c r="F3193">
        <f>IFERROR(VLOOKUP(B3193,Players!$A$2:$E$251,5,FALSE),"")</f>
        <v>0</v>
      </c>
      <c r="H3193" t="s">
        <v>892</v>
      </c>
    </row>
    <row r="3194" spans="1:8" x14ac:dyDescent="0.2">
      <c r="A3194" t="s">
        <v>855</v>
      </c>
      <c r="B3194" t="s">
        <v>295</v>
      </c>
      <c r="C3194" t="str">
        <f>IFERROR(VLOOKUP(B3194,Players!$A$2:$E$251,2,FALSE),"")</f>
        <v>Digvesh Singh</v>
      </c>
      <c r="D3194" t="str">
        <f>IFERROR(VLOOKUP(B3194,Players!$A$2:$E$251,3,FALSE),"")</f>
        <v>BWL</v>
      </c>
      <c r="E3194" t="str">
        <f>IFERROR(VLOOKUP(B3194,Players!$A$2:$E$251,4,FALSE),"")</f>
        <v>LSG</v>
      </c>
      <c r="F3194">
        <f>IFERROR(VLOOKUP(B3194,Players!$A$2:$E$251,5,FALSE),"")</f>
        <v>0</v>
      </c>
      <c r="H3194" t="s">
        <v>892</v>
      </c>
    </row>
    <row r="3195" spans="1:8" x14ac:dyDescent="0.2">
      <c r="A3195" t="s">
        <v>855</v>
      </c>
      <c r="B3195" t="s">
        <v>297</v>
      </c>
      <c r="C3195" t="str">
        <f>IFERROR(VLOOKUP(B3195,Players!$A$2:$E$251,2,FALSE),"")</f>
        <v>Akash Singh</v>
      </c>
      <c r="D3195" t="str">
        <f>IFERROR(VLOOKUP(B3195,Players!$A$2:$E$251,3,FALSE),"")</f>
        <v>BWL</v>
      </c>
      <c r="E3195" t="str">
        <f>IFERROR(VLOOKUP(B3195,Players!$A$2:$E$251,4,FALSE),"")</f>
        <v>LSG</v>
      </c>
      <c r="F3195">
        <f>IFERROR(VLOOKUP(B3195,Players!$A$2:$E$251,5,FALSE),"")</f>
        <v>0</v>
      </c>
      <c r="H3195" t="s">
        <v>892</v>
      </c>
    </row>
    <row r="3196" spans="1:8" x14ac:dyDescent="0.2">
      <c r="A3196" t="s">
        <v>855</v>
      </c>
      <c r="B3196" t="s">
        <v>299</v>
      </c>
      <c r="C3196" t="str">
        <f>IFERROR(VLOOKUP(B3196,Players!$A$2:$E$251,2,FALSE),"")</f>
        <v>Prince Yadav</v>
      </c>
      <c r="D3196" t="str">
        <f>IFERROR(VLOOKUP(B3196,Players!$A$2:$E$251,3,FALSE),"")</f>
        <v>BWL</v>
      </c>
      <c r="E3196" t="str">
        <f>IFERROR(VLOOKUP(B3196,Players!$A$2:$E$251,4,FALSE),"")</f>
        <v>LSG</v>
      </c>
      <c r="F3196">
        <f>IFERROR(VLOOKUP(B3196,Players!$A$2:$E$251,5,FALSE),"")</f>
        <v>0</v>
      </c>
      <c r="H3196" t="s">
        <v>892</v>
      </c>
    </row>
    <row r="3197" spans="1:8" x14ac:dyDescent="0.2">
      <c r="A3197" t="s">
        <v>855</v>
      </c>
      <c r="B3197" t="s">
        <v>301</v>
      </c>
      <c r="C3197" t="str">
        <f>IFERROR(VLOOKUP(B3197,Players!$A$2:$E$251,2,FALSE),"")</f>
        <v>Arjun Tendulkar</v>
      </c>
      <c r="D3197" t="str">
        <f>IFERROR(VLOOKUP(B3197,Players!$A$2:$E$251,3,FALSE),"")</f>
        <v>BWL</v>
      </c>
      <c r="E3197" t="str">
        <f>IFERROR(VLOOKUP(B3197,Players!$A$2:$E$251,4,FALSE),"")</f>
        <v>LSG</v>
      </c>
      <c r="F3197">
        <f>IFERROR(VLOOKUP(B3197,Players!$A$2:$E$251,5,FALSE),"")</f>
        <v>0</v>
      </c>
      <c r="H3197" t="s">
        <v>892</v>
      </c>
    </row>
    <row r="3198" spans="1:8" x14ac:dyDescent="0.2">
      <c r="A3198" t="s">
        <v>855</v>
      </c>
      <c r="B3198" t="s">
        <v>303</v>
      </c>
      <c r="C3198" t="str">
        <f>IFERROR(VLOOKUP(B3198,Players!$A$2:$E$251,2,FALSE),"")</f>
        <v>Anrich Nortje</v>
      </c>
      <c r="D3198" t="str">
        <f>IFERROR(VLOOKUP(B3198,Players!$A$2:$E$251,3,FALSE),"")</f>
        <v>BWL</v>
      </c>
      <c r="E3198" t="str">
        <f>IFERROR(VLOOKUP(B3198,Players!$A$2:$E$251,4,FALSE),"")</f>
        <v>LSG</v>
      </c>
      <c r="F3198">
        <f>IFERROR(VLOOKUP(B3198,Players!$A$2:$E$251,5,FALSE),"")</f>
        <v>0</v>
      </c>
      <c r="H3198" t="s">
        <v>892</v>
      </c>
    </row>
    <row r="3199" spans="1:8" x14ac:dyDescent="0.2">
      <c r="A3199" t="s">
        <v>855</v>
      </c>
      <c r="B3199" t="s">
        <v>305</v>
      </c>
      <c r="C3199" t="str">
        <f>IFERROR(VLOOKUP(B3199,Players!$A$2:$E$251,2,FALSE),"")</f>
        <v>Naman Tiwari</v>
      </c>
      <c r="D3199" t="str">
        <f>IFERROR(VLOOKUP(B3199,Players!$A$2:$E$251,3,FALSE),"")</f>
        <v>BWL</v>
      </c>
      <c r="E3199" t="str">
        <f>IFERROR(VLOOKUP(B3199,Players!$A$2:$E$251,4,FALSE),"")</f>
        <v>LSG</v>
      </c>
      <c r="F3199">
        <f>IFERROR(VLOOKUP(B3199,Players!$A$2:$E$251,5,FALSE),"")</f>
        <v>0</v>
      </c>
      <c r="H3199" t="s">
        <v>892</v>
      </c>
    </row>
    <row r="3200" spans="1:8" x14ac:dyDescent="0.2">
      <c r="A3200" t="s">
        <v>855</v>
      </c>
      <c r="B3200" t="s">
        <v>307</v>
      </c>
      <c r="C3200" t="str">
        <f>IFERROR(VLOOKUP(B3200,Players!$A$2:$E$251,2,FALSE),"")</f>
        <v>Mayank Yadav</v>
      </c>
      <c r="D3200" t="str">
        <f>IFERROR(VLOOKUP(B3200,Players!$A$2:$E$251,3,FALSE),"")</f>
        <v>BWL</v>
      </c>
      <c r="E3200" t="str">
        <f>IFERROR(VLOOKUP(B3200,Players!$A$2:$E$251,4,FALSE),"")</f>
        <v>LSG</v>
      </c>
      <c r="F3200">
        <f>IFERROR(VLOOKUP(B3200,Players!$A$2:$E$251,5,FALSE),"")</f>
        <v>0</v>
      </c>
      <c r="H3200" t="s">
        <v>892</v>
      </c>
    </row>
    <row r="3201" spans="1:8" x14ac:dyDescent="0.2">
      <c r="A3201" t="s">
        <v>855</v>
      </c>
      <c r="B3201" t="s">
        <v>309</v>
      </c>
      <c r="C3201" t="str">
        <f>IFERROR(VLOOKUP(B3201,Players!$A$2:$E$251,2,FALSE),"")</f>
        <v>Mohsin Khan</v>
      </c>
      <c r="D3201" t="str">
        <f>IFERROR(VLOOKUP(B3201,Players!$A$2:$E$251,3,FALSE),"")</f>
        <v>BWL</v>
      </c>
      <c r="E3201" t="str">
        <f>IFERROR(VLOOKUP(B3201,Players!$A$2:$E$251,4,FALSE),"")</f>
        <v>LSG</v>
      </c>
      <c r="F3201">
        <f>IFERROR(VLOOKUP(B3201,Players!$A$2:$E$251,5,FALSE),"")</f>
        <v>0</v>
      </c>
      <c r="H3201" t="s">
        <v>892</v>
      </c>
    </row>
    <row r="3202" spans="1:8" x14ac:dyDescent="0.2">
      <c r="A3202" t="s">
        <v>859</v>
      </c>
      <c r="B3202" t="s">
        <v>207</v>
      </c>
      <c r="C3202" t="str">
        <f>IFERROR(VLOOKUP(B3202,Players!$A$2:$E$251,2,FALSE),"")</f>
        <v>Ajinkya Rahane</v>
      </c>
      <c r="D3202" t="str">
        <f>IFERROR(VLOOKUP(B3202,Players!$A$2:$E$251,3,FALSE),"")</f>
        <v>BAT</v>
      </c>
      <c r="E3202" t="str">
        <f>IFERROR(VLOOKUP(B3202,Players!$A$2:$E$251,4,FALSE),"")</f>
        <v>KKR</v>
      </c>
      <c r="F3202">
        <f>IFERROR(VLOOKUP(B3202,Players!$A$2:$E$251,5,FALSE),"")</f>
        <v>0</v>
      </c>
      <c r="H3202" t="s">
        <v>887</v>
      </c>
    </row>
    <row r="3203" spans="1:8" x14ac:dyDescent="0.2">
      <c r="A3203" t="s">
        <v>859</v>
      </c>
      <c r="B3203" t="s">
        <v>211</v>
      </c>
      <c r="C3203" t="str">
        <f>IFERROR(VLOOKUP(B3203,Players!$A$2:$E$251,2,FALSE),"")</f>
        <v>Rinku Singh</v>
      </c>
      <c r="D3203" t="str">
        <f>IFERROR(VLOOKUP(B3203,Players!$A$2:$E$251,3,FALSE),"")</f>
        <v>BAT</v>
      </c>
      <c r="E3203" t="str">
        <f>IFERROR(VLOOKUP(B3203,Players!$A$2:$E$251,4,FALSE),"")</f>
        <v>KKR</v>
      </c>
      <c r="F3203">
        <f>IFERROR(VLOOKUP(B3203,Players!$A$2:$E$251,5,FALSE),"")</f>
        <v>0</v>
      </c>
      <c r="H3203" t="s">
        <v>887</v>
      </c>
    </row>
    <row r="3204" spans="1:8" x14ac:dyDescent="0.2">
      <c r="A3204" t="s">
        <v>859</v>
      </c>
      <c r="B3204" t="s">
        <v>213</v>
      </c>
      <c r="C3204" t="str">
        <f>IFERROR(VLOOKUP(B3204,Players!$A$2:$E$251,2,FALSE),"")</f>
        <v>Angkrish Raghuvanshi</v>
      </c>
      <c r="D3204" t="str">
        <f>IFERROR(VLOOKUP(B3204,Players!$A$2:$E$251,3,FALSE),"")</f>
        <v>BAT</v>
      </c>
      <c r="E3204" t="str">
        <f>IFERROR(VLOOKUP(B3204,Players!$A$2:$E$251,4,FALSE),"")</f>
        <v>KKR</v>
      </c>
      <c r="F3204">
        <f>IFERROR(VLOOKUP(B3204,Players!$A$2:$E$251,5,FALSE),"")</f>
        <v>0</v>
      </c>
      <c r="H3204" t="s">
        <v>887</v>
      </c>
    </row>
    <row r="3205" spans="1:8" x14ac:dyDescent="0.2">
      <c r="A3205" t="s">
        <v>859</v>
      </c>
      <c r="B3205" t="s">
        <v>215</v>
      </c>
      <c r="C3205" t="str">
        <f>IFERROR(VLOOKUP(B3205,Players!$A$2:$E$251,2,FALSE),"")</f>
        <v>Manish Pandey</v>
      </c>
      <c r="D3205" t="str">
        <f>IFERROR(VLOOKUP(B3205,Players!$A$2:$E$251,3,FALSE),"")</f>
        <v>BAT</v>
      </c>
      <c r="E3205" t="str">
        <f>IFERROR(VLOOKUP(B3205,Players!$A$2:$E$251,4,FALSE),"")</f>
        <v>KKR</v>
      </c>
      <c r="F3205">
        <f>IFERROR(VLOOKUP(B3205,Players!$A$2:$E$251,5,FALSE),"")</f>
        <v>0</v>
      </c>
      <c r="H3205" t="s">
        <v>887</v>
      </c>
    </row>
    <row r="3206" spans="1:8" x14ac:dyDescent="0.2">
      <c r="A3206" t="s">
        <v>859</v>
      </c>
      <c r="B3206" t="s">
        <v>217</v>
      </c>
      <c r="C3206" t="str">
        <f>IFERROR(VLOOKUP(B3206,Players!$A$2:$E$251,2,FALSE),"")</f>
        <v>Finn Allen</v>
      </c>
      <c r="D3206" t="str">
        <f>IFERROR(VLOOKUP(B3206,Players!$A$2:$E$251,3,FALSE),"")</f>
        <v>WK</v>
      </c>
      <c r="E3206" t="str">
        <f>IFERROR(VLOOKUP(B3206,Players!$A$2:$E$251,4,FALSE),"")</f>
        <v>KKR</v>
      </c>
      <c r="F3206">
        <f>IFERROR(VLOOKUP(B3206,Players!$A$2:$E$251,5,FALSE),"")</f>
        <v>0</v>
      </c>
      <c r="H3206" t="s">
        <v>887</v>
      </c>
    </row>
    <row r="3207" spans="1:8" x14ac:dyDescent="0.2">
      <c r="A3207" t="s">
        <v>859</v>
      </c>
      <c r="B3207" t="s">
        <v>219</v>
      </c>
      <c r="C3207" t="str">
        <f>IFERROR(VLOOKUP(B3207,Players!$A$2:$E$251,2,FALSE),"")</f>
        <v>Tejasvi Singh</v>
      </c>
      <c r="D3207" t="str">
        <f>IFERROR(VLOOKUP(B3207,Players!$A$2:$E$251,3,FALSE),"")</f>
        <v>WK</v>
      </c>
      <c r="E3207" t="str">
        <f>IFERROR(VLOOKUP(B3207,Players!$A$2:$E$251,4,FALSE),"")</f>
        <v>KKR</v>
      </c>
      <c r="F3207">
        <f>IFERROR(VLOOKUP(B3207,Players!$A$2:$E$251,5,FALSE),"")</f>
        <v>0</v>
      </c>
      <c r="H3207" t="s">
        <v>887</v>
      </c>
    </row>
    <row r="3208" spans="1:8" x14ac:dyDescent="0.2">
      <c r="A3208" t="s">
        <v>859</v>
      </c>
      <c r="B3208" t="s">
        <v>221</v>
      </c>
      <c r="C3208" t="str">
        <f>IFERROR(VLOOKUP(B3208,Players!$A$2:$E$251,2,FALSE),"")</f>
        <v>Rahul Tripathi</v>
      </c>
      <c r="D3208" t="str">
        <f>IFERROR(VLOOKUP(B3208,Players!$A$2:$E$251,3,FALSE),"")</f>
        <v>BAT</v>
      </c>
      <c r="E3208" t="str">
        <f>IFERROR(VLOOKUP(B3208,Players!$A$2:$E$251,4,FALSE),"")</f>
        <v>KKR</v>
      </c>
      <c r="F3208">
        <f>IFERROR(VLOOKUP(B3208,Players!$A$2:$E$251,5,FALSE),"")</f>
        <v>0</v>
      </c>
      <c r="H3208" t="s">
        <v>887</v>
      </c>
    </row>
    <row r="3209" spans="1:8" x14ac:dyDescent="0.2">
      <c r="A3209" t="s">
        <v>859</v>
      </c>
      <c r="B3209" t="s">
        <v>223</v>
      </c>
      <c r="C3209" t="str">
        <f>IFERROR(VLOOKUP(B3209,Players!$A$2:$E$251,2,FALSE),"")</f>
        <v>Tim Seifert</v>
      </c>
      <c r="D3209" t="str">
        <f>IFERROR(VLOOKUP(B3209,Players!$A$2:$E$251,3,FALSE),"")</f>
        <v>WK</v>
      </c>
      <c r="E3209" t="str">
        <f>IFERROR(VLOOKUP(B3209,Players!$A$2:$E$251,4,FALSE),"")</f>
        <v>KKR</v>
      </c>
      <c r="F3209">
        <f>IFERROR(VLOOKUP(B3209,Players!$A$2:$E$251,5,FALSE),"")</f>
        <v>0</v>
      </c>
      <c r="H3209" t="s">
        <v>887</v>
      </c>
    </row>
    <row r="3210" spans="1:8" x14ac:dyDescent="0.2">
      <c r="A3210" t="s">
        <v>859</v>
      </c>
      <c r="B3210" t="s">
        <v>225</v>
      </c>
      <c r="C3210" t="str">
        <f>IFERROR(VLOOKUP(B3210,Players!$A$2:$E$251,2,FALSE),"")</f>
        <v>Rovman Powell</v>
      </c>
      <c r="D3210" t="str">
        <f>IFERROR(VLOOKUP(B3210,Players!$A$2:$E$251,3,FALSE),"")</f>
        <v>BAT</v>
      </c>
      <c r="E3210" t="str">
        <f>IFERROR(VLOOKUP(B3210,Players!$A$2:$E$251,4,FALSE),"")</f>
        <v>KKR</v>
      </c>
      <c r="F3210">
        <f>IFERROR(VLOOKUP(B3210,Players!$A$2:$E$251,5,FALSE),"")</f>
        <v>0</v>
      </c>
      <c r="H3210" t="s">
        <v>887</v>
      </c>
    </row>
    <row r="3211" spans="1:8" x14ac:dyDescent="0.2">
      <c r="A3211" t="s">
        <v>859</v>
      </c>
      <c r="B3211" t="s">
        <v>227</v>
      </c>
      <c r="C3211" t="str">
        <f>IFERROR(VLOOKUP(B3211,Players!$A$2:$E$251,2,FALSE),"")</f>
        <v>Anukul Roy</v>
      </c>
      <c r="D3211" t="str">
        <f>IFERROR(VLOOKUP(B3211,Players!$A$2:$E$251,3,FALSE),"")</f>
        <v>AR</v>
      </c>
      <c r="E3211" t="str">
        <f>IFERROR(VLOOKUP(B3211,Players!$A$2:$E$251,4,FALSE),"")</f>
        <v>KKR</v>
      </c>
      <c r="F3211">
        <f>IFERROR(VLOOKUP(B3211,Players!$A$2:$E$251,5,FALSE),"")</f>
        <v>0</v>
      </c>
      <c r="H3211" t="s">
        <v>887</v>
      </c>
    </row>
    <row r="3212" spans="1:8" x14ac:dyDescent="0.2">
      <c r="A3212" t="s">
        <v>859</v>
      </c>
      <c r="B3212" t="s">
        <v>229</v>
      </c>
      <c r="C3212" t="str">
        <f>IFERROR(VLOOKUP(B3212,Players!$A$2:$E$251,2,FALSE),"")</f>
        <v>Cameron Green</v>
      </c>
      <c r="D3212" t="str">
        <f>IFERROR(VLOOKUP(B3212,Players!$A$2:$E$251,3,FALSE),"")</f>
        <v>AR</v>
      </c>
      <c r="E3212" t="str">
        <f>IFERROR(VLOOKUP(B3212,Players!$A$2:$E$251,4,FALSE),"")</f>
        <v>KKR</v>
      </c>
      <c r="F3212">
        <f>IFERROR(VLOOKUP(B3212,Players!$A$2:$E$251,5,FALSE),"")</f>
        <v>0</v>
      </c>
      <c r="H3212" t="s">
        <v>887</v>
      </c>
    </row>
    <row r="3213" spans="1:8" x14ac:dyDescent="0.2">
      <c r="A3213" t="s">
        <v>859</v>
      </c>
      <c r="B3213" t="s">
        <v>231</v>
      </c>
      <c r="C3213" t="str">
        <f>IFERROR(VLOOKUP(B3213,Players!$A$2:$E$251,2,FALSE),"")</f>
        <v>Sarthak Ranjan</v>
      </c>
      <c r="D3213" t="str">
        <f>IFERROR(VLOOKUP(B3213,Players!$A$2:$E$251,3,FALSE),"")</f>
        <v>AR</v>
      </c>
      <c r="E3213" t="str">
        <f>IFERROR(VLOOKUP(B3213,Players!$A$2:$E$251,4,FALSE),"")</f>
        <v>KKR</v>
      </c>
      <c r="F3213">
        <f>IFERROR(VLOOKUP(B3213,Players!$A$2:$E$251,5,FALSE),"")</f>
        <v>0</v>
      </c>
      <c r="H3213" t="s">
        <v>887</v>
      </c>
    </row>
    <row r="3214" spans="1:8" x14ac:dyDescent="0.2">
      <c r="A3214" t="s">
        <v>859</v>
      </c>
      <c r="B3214" t="s">
        <v>233</v>
      </c>
      <c r="C3214" t="str">
        <f>IFERROR(VLOOKUP(B3214,Players!$A$2:$E$251,2,FALSE),"")</f>
        <v>Daksh Kamra</v>
      </c>
      <c r="D3214" t="str">
        <f>IFERROR(VLOOKUP(B3214,Players!$A$2:$E$251,3,FALSE),"")</f>
        <v>AR</v>
      </c>
      <c r="E3214" t="str">
        <f>IFERROR(VLOOKUP(B3214,Players!$A$2:$E$251,4,FALSE),"")</f>
        <v>KKR</v>
      </c>
      <c r="F3214">
        <f>IFERROR(VLOOKUP(B3214,Players!$A$2:$E$251,5,FALSE),"")</f>
        <v>0</v>
      </c>
      <c r="H3214" t="s">
        <v>887</v>
      </c>
    </row>
    <row r="3215" spans="1:8" x14ac:dyDescent="0.2">
      <c r="A3215" t="s">
        <v>859</v>
      </c>
      <c r="B3215" t="s">
        <v>235</v>
      </c>
      <c r="C3215" t="str">
        <f>IFERROR(VLOOKUP(B3215,Players!$A$2:$E$251,2,FALSE),"")</f>
        <v>Rachin Ravindra</v>
      </c>
      <c r="D3215" t="str">
        <f>IFERROR(VLOOKUP(B3215,Players!$A$2:$E$251,3,FALSE),"")</f>
        <v>AR</v>
      </c>
      <c r="E3215" t="str">
        <f>IFERROR(VLOOKUP(B3215,Players!$A$2:$E$251,4,FALSE),"")</f>
        <v>KKR</v>
      </c>
      <c r="F3215">
        <f>IFERROR(VLOOKUP(B3215,Players!$A$2:$E$251,5,FALSE),"")</f>
        <v>0</v>
      </c>
      <c r="H3215" t="s">
        <v>887</v>
      </c>
    </row>
    <row r="3216" spans="1:8" x14ac:dyDescent="0.2">
      <c r="A3216" t="s">
        <v>859</v>
      </c>
      <c r="B3216" t="s">
        <v>237</v>
      </c>
      <c r="C3216" t="str">
        <f>IFERROR(VLOOKUP(B3216,Players!$A$2:$E$251,2,FALSE),"")</f>
        <v>Ramandeep Singh</v>
      </c>
      <c r="D3216" t="str">
        <f>IFERROR(VLOOKUP(B3216,Players!$A$2:$E$251,3,FALSE),"")</f>
        <v>AR</v>
      </c>
      <c r="E3216" t="str">
        <f>IFERROR(VLOOKUP(B3216,Players!$A$2:$E$251,4,FALSE),"")</f>
        <v>KKR</v>
      </c>
      <c r="F3216">
        <f>IFERROR(VLOOKUP(B3216,Players!$A$2:$E$251,5,FALSE),"")</f>
        <v>0</v>
      </c>
      <c r="H3216" t="s">
        <v>887</v>
      </c>
    </row>
    <row r="3217" spans="1:8" x14ac:dyDescent="0.2">
      <c r="A3217" t="s">
        <v>859</v>
      </c>
      <c r="B3217" t="s">
        <v>239</v>
      </c>
      <c r="C3217" t="str">
        <f>IFERROR(VLOOKUP(B3217,Players!$A$2:$E$251,2,FALSE),"")</f>
        <v>Sunil Narine</v>
      </c>
      <c r="D3217" t="str">
        <f>IFERROR(VLOOKUP(B3217,Players!$A$2:$E$251,3,FALSE),"")</f>
        <v>AR</v>
      </c>
      <c r="E3217" t="str">
        <f>IFERROR(VLOOKUP(B3217,Players!$A$2:$E$251,4,FALSE),"")</f>
        <v>KKR</v>
      </c>
      <c r="F3217">
        <f>IFERROR(VLOOKUP(B3217,Players!$A$2:$E$251,5,FALSE),"")</f>
        <v>0</v>
      </c>
      <c r="H3217" t="s">
        <v>887</v>
      </c>
    </row>
    <row r="3218" spans="1:8" x14ac:dyDescent="0.2">
      <c r="A3218" t="s">
        <v>859</v>
      </c>
      <c r="B3218" t="s">
        <v>241</v>
      </c>
      <c r="C3218" t="str">
        <f>IFERROR(VLOOKUP(B3218,Players!$A$2:$E$251,2,FALSE),"")</f>
        <v>Blessing Muzarabani</v>
      </c>
      <c r="D3218" t="str">
        <f>IFERROR(VLOOKUP(B3218,Players!$A$2:$E$251,3,FALSE),"")</f>
        <v>BWL</v>
      </c>
      <c r="E3218" t="str">
        <f>IFERROR(VLOOKUP(B3218,Players!$A$2:$E$251,4,FALSE),"")</f>
        <v>KKR</v>
      </c>
      <c r="F3218">
        <f>IFERROR(VLOOKUP(B3218,Players!$A$2:$E$251,5,FALSE),"")</f>
        <v>0</v>
      </c>
      <c r="H3218" t="s">
        <v>887</v>
      </c>
    </row>
    <row r="3219" spans="1:8" x14ac:dyDescent="0.2">
      <c r="A3219" t="s">
        <v>859</v>
      </c>
      <c r="B3219" t="s">
        <v>243</v>
      </c>
      <c r="C3219" t="str">
        <f>IFERROR(VLOOKUP(B3219,Players!$A$2:$E$251,2,FALSE),"")</f>
        <v>Vaibhav Arora</v>
      </c>
      <c r="D3219" t="str">
        <f>IFERROR(VLOOKUP(B3219,Players!$A$2:$E$251,3,FALSE),"")</f>
        <v>BWL</v>
      </c>
      <c r="E3219" t="str">
        <f>IFERROR(VLOOKUP(B3219,Players!$A$2:$E$251,4,FALSE),"")</f>
        <v>KKR</v>
      </c>
      <c r="F3219">
        <f>IFERROR(VLOOKUP(B3219,Players!$A$2:$E$251,5,FALSE),"")</f>
        <v>0</v>
      </c>
      <c r="H3219" t="s">
        <v>887</v>
      </c>
    </row>
    <row r="3220" spans="1:8" x14ac:dyDescent="0.2">
      <c r="A3220" t="s">
        <v>859</v>
      </c>
      <c r="B3220" t="s">
        <v>245</v>
      </c>
      <c r="C3220" t="str">
        <f>IFERROR(VLOOKUP(B3220,Players!$A$2:$E$251,2,FALSE),"")</f>
        <v>Matheesha Pathirana</v>
      </c>
      <c r="D3220" t="str">
        <f>IFERROR(VLOOKUP(B3220,Players!$A$2:$E$251,3,FALSE),"")</f>
        <v>BWL</v>
      </c>
      <c r="E3220" t="str">
        <f>IFERROR(VLOOKUP(B3220,Players!$A$2:$E$251,4,FALSE),"")</f>
        <v>KKR</v>
      </c>
      <c r="F3220">
        <f>IFERROR(VLOOKUP(B3220,Players!$A$2:$E$251,5,FALSE),"")</f>
        <v>0</v>
      </c>
      <c r="H3220" t="s">
        <v>887</v>
      </c>
    </row>
    <row r="3221" spans="1:8" x14ac:dyDescent="0.2">
      <c r="A3221" t="s">
        <v>859</v>
      </c>
      <c r="B3221" t="s">
        <v>247</v>
      </c>
      <c r="C3221" t="str">
        <f>IFERROR(VLOOKUP(B3221,Players!$A$2:$E$251,2,FALSE),"")</f>
        <v>Kartik Tyagi</v>
      </c>
      <c r="D3221" t="str">
        <f>IFERROR(VLOOKUP(B3221,Players!$A$2:$E$251,3,FALSE),"")</f>
        <v>BWL</v>
      </c>
      <c r="E3221" t="str">
        <f>IFERROR(VLOOKUP(B3221,Players!$A$2:$E$251,4,FALSE),"")</f>
        <v>KKR</v>
      </c>
      <c r="F3221">
        <f>IFERROR(VLOOKUP(B3221,Players!$A$2:$E$251,5,FALSE),"")</f>
        <v>0</v>
      </c>
      <c r="H3221" t="s">
        <v>887</v>
      </c>
    </row>
    <row r="3222" spans="1:8" x14ac:dyDescent="0.2">
      <c r="A3222" t="s">
        <v>859</v>
      </c>
      <c r="B3222" t="s">
        <v>249</v>
      </c>
      <c r="C3222" t="str">
        <f>IFERROR(VLOOKUP(B3222,Players!$A$2:$E$251,2,FALSE),"")</f>
        <v>Prashant Solanki</v>
      </c>
      <c r="D3222" t="str">
        <f>IFERROR(VLOOKUP(B3222,Players!$A$2:$E$251,3,FALSE),"")</f>
        <v>BWL</v>
      </c>
      <c r="E3222" t="str">
        <f>IFERROR(VLOOKUP(B3222,Players!$A$2:$E$251,4,FALSE),"")</f>
        <v>KKR</v>
      </c>
      <c r="F3222">
        <f>IFERROR(VLOOKUP(B3222,Players!$A$2:$E$251,5,FALSE),"")</f>
        <v>0</v>
      </c>
      <c r="H3222" t="s">
        <v>887</v>
      </c>
    </row>
    <row r="3223" spans="1:8" x14ac:dyDescent="0.2">
      <c r="A3223" t="s">
        <v>859</v>
      </c>
      <c r="B3223" t="s">
        <v>251</v>
      </c>
      <c r="C3223" t="str">
        <f>IFERROR(VLOOKUP(B3223,Players!$A$2:$E$251,2,FALSE),"")</f>
        <v>Saurabh Dubey</v>
      </c>
      <c r="D3223" t="str">
        <f>IFERROR(VLOOKUP(B3223,Players!$A$2:$E$251,3,FALSE),"")</f>
        <v>BWL</v>
      </c>
      <c r="E3223" t="str">
        <f>IFERROR(VLOOKUP(B3223,Players!$A$2:$E$251,4,FALSE),"")</f>
        <v>KKR</v>
      </c>
      <c r="F3223">
        <f>IFERROR(VLOOKUP(B3223,Players!$A$2:$E$251,5,FALSE),"")</f>
        <v>0</v>
      </c>
      <c r="H3223" t="s">
        <v>887</v>
      </c>
    </row>
    <row r="3224" spans="1:8" x14ac:dyDescent="0.2">
      <c r="A3224" t="s">
        <v>859</v>
      </c>
      <c r="B3224" t="s">
        <v>253</v>
      </c>
      <c r="C3224" t="str">
        <f>IFERROR(VLOOKUP(B3224,Players!$A$2:$E$251,2,FALSE),"")</f>
        <v>Navdeep Saini</v>
      </c>
      <c r="D3224" t="str">
        <f>IFERROR(VLOOKUP(B3224,Players!$A$2:$E$251,3,FALSE),"")</f>
        <v>BWL</v>
      </c>
      <c r="E3224" t="str">
        <f>IFERROR(VLOOKUP(B3224,Players!$A$2:$E$251,4,FALSE),"")</f>
        <v>KKR</v>
      </c>
      <c r="F3224">
        <f>IFERROR(VLOOKUP(B3224,Players!$A$2:$E$251,5,FALSE),"")</f>
        <v>0</v>
      </c>
      <c r="H3224" t="s">
        <v>887</v>
      </c>
    </row>
    <row r="3225" spans="1:8" x14ac:dyDescent="0.2">
      <c r="A3225" t="s">
        <v>859</v>
      </c>
      <c r="B3225" t="s">
        <v>255</v>
      </c>
      <c r="C3225" t="str">
        <f>IFERROR(VLOOKUP(B3225,Players!$A$2:$E$251,2,FALSE),"")</f>
        <v>Umran Malik</v>
      </c>
      <c r="D3225" t="str">
        <f>IFERROR(VLOOKUP(B3225,Players!$A$2:$E$251,3,FALSE),"")</f>
        <v>BWL</v>
      </c>
      <c r="E3225" t="str">
        <f>IFERROR(VLOOKUP(B3225,Players!$A$2:$E$251,4,FALSE),"")</f>
        <v>KKR</v>
      </c>
      <c r="F3225">
        <f>IFERROR(VLOOKUP(B3225,Players!$A$2:$E$251,5,FALSE),"")</f>
        <v>0</v>
      </c>
      <c r="H3225" t="s">
        <v>887</v>
      </c>
    </row>
    <row r="3226" spans="1:8" x14ac:dyDescent="0.2">
      <c r="A3226" t="s">
        <v>859</v>
      </c>
      <c r="B3226" t="s">
        <v>257</v>
      </c>
      <c r="C3226" t="str">
        <f>IFERROR(VLOOKUP(B3226,Players!$A$2:$E$251,2,FALSE),"")</f>
        <v>Varun Chakaravarthy</v>
      </c>
      <c r="D3226" t="str">
        <f>IFERROR(VLOOKUP(B3226,Players!$A$2:$E$251,3,FALSE),"")</f>
        <v>BWL</v>
      </c>
      <c r="E3226" t="str">
        <f>IFERROR(VLOOKUP(B3226,Players!$A$2:$E$251,4,FALSE),"")</f>
        <v>KKR</v>
      </c>
      <c r="F3226">
        <f>IFERROR(VLOOKUP(B3226,Players!$A$2:$E$251,5,FALSE),"")</f>
        <v>0</v>
      </c>
      <c r="H3226" t="s">
        <v>887</v>
      </c>
    </row>
    <row r="3227" spans="1:8" x14ac:dyDescent="0.2">
      <c r="A3227" t="s">
        <v>859</v>
      </c>
      <c r="B3227" t="s">
        <v>311</v>
      </c>
      <c r="C3227" t="str">
        <f>IFERROR(VLOOKUP(B3227,Players!$A$2:$E$251,2,FALSE),"")</f>
        <v>Rohit Sharma</v>
      </c>
      <c r="D3227" t="str">
        <f>IFERROR(VLOOKUP(B3227,Players!$A$2:$E$251,3,FALSE),"")</f>
        <v>BAT</v>
      </c>
      <c r="E3227" t="str">
        <f>IFERROR(VLOOKUP(B3227,Players!$A$2:$E$251,4,FALSE),"")</f>
        <v>MI</v>
      </c>
      <c r="F3227">
        <f>IFERROR(VLOOKUP(B3227,Players!$A$2:$E$251,5,FALSE),"")</f>
        <v>0</v>
      </c>
      <c r="H3227" t="s">
        <v>886</v>
      </c>
    </row>
    <row r="3228" spans="1:8" x14ac:dyDescent="0.2">
      <c r="A3228" t="s">
        <v>859</v>
      </c>
      <c r="B3228" t="s">
        <v>315</v>
      </c>
      <c r="C3228" t="str">
        <f>IFERROR(VLOOKUP(B3228,Players!$A$2:$E$251,2,FALSE),"")</f>
        <v>Surya Kumar Yadav</v>
      </c>
      <c r="D3228" t="str">
        <f>IFERROR(VLOOKUP(B3228,Players!$A$2:$E$251,3,FALSE),"")</f>
        <v>BAT</v>
      </c>
      <c r="E3228" t="str">
        <f>IFERROR(VLOOKUP(B3228,Players!$A$2:$E$251,4,FALSE),"")</f>
        <v>MI</v>
      </c>
      <c r="F3228">
        <f>IFERROR(VLOOKUP(B3228,Players!$A$2:$E$251,5,FALSE),"")</f>
        <v>0</v>
      </c>
      <c r="H3228" t="s">
        <v>886</v>
      </c>
    </row>
    <row r="3229" spans="1:8" x14ac:dyDescent="0.2">
      <c r="A3229" t="s">
        <v>859</v>
      </c>
      <c r="B3229" t="s">
        <v>317</v>
      </c>
      <c r="C3229" t="str">
        <f>IFERROR(VLOOKUP(B3229,Players!$A$2:$E$251,2,FALSE),"")</f>
        <v>Robin Minz</v>
      </c>
      <c r="D3229" t="str">
        <f>IFERROR(VLOOKUP(B3229,Players!$A$2:$E$251,3,FALSE),"")</f>
        <v>WK</v>
      </c>
      <c r="E3229" t="str">
        <f>IFERROR(VLOOKUP(B3229,Players!$A$2:$E$251,4,FALSE),"")</f>
        <v>MI</v>
      </c>
      <c r="F3229">
        <f>IFERROR(VLOOKUP(B3229,Players!$A$2:$E$251,5,FALSE),"")</f>
        <v>0</v>
      </c>
      <c r="H3229" t="s">
        <v>886</v>
      </c>
    </row>
    <row r="3230" spans="1:8" x14ac:dyDescent="0.2">
      <c r="A3230" t="s">
        <v>859</v>
      </c>
      <c r="B3230" t="s">
        <v>319</v>
      </c>
      <c r="C3230" t="str">
        <f>IFERROR(VLOOKUP(B3230,Players!$A$2:$E$251,2,FALSE),"")</f>
        <v>Sherfane Rutherford</v>
      </c>
      <c r="D3230" t="str">
        <f>IFERROR(VLOOKUP(B3230,Players!$A$2:$E$251,3,FALSE),"")</f>
        <v>BAT</v>
      </c>
      <c r="E3230" t="str">
        <f>IFERROR(VLOOKUP(B3230,Players!$A$2:$E$251,4,FALSE),"")</f>
        <v>MI</v>
      </c>
      <c r="F3230">
        <f>IFERROR(VLOOKUP(B3230,Players!$A$2:$E$251,5,FALSE),"")</f>
        <v>0</v>
      </c>
      <c r="H3230" t="s">
        <v>886</v>
      </c>
    </row>
    <row r="3231" spans="1:8" x14ac:dyDescent="0.2">
      <c r="A3231" t="s">
        <v>859</v>
      </c>
      <c r="B3231" t="s">
        <v>321</v>
      </c>
      <c r="C3231" t="str">
        <f>IFERROR(VLOOKUP(B3231,Players!$A$2:$E$251,2,FALSE),"")</f>
        <v>Ryan Rickelton</v>
      </c>
      <c r="D3231" t="str">
        <f>IFERROR(VLOOKUP(B3231,Players!$A$2:$E$251,3,FALSE),"")</f>
        <v>WK</v>
      </c>
      <c r="E3231" t="str">
        <f>IFERROR(VLOOKUP(B3231,Players!$A$2:$E$251,4,FALSE),"")</f>
        <v>MI</v>
      </c>
      <c r="F3231">
        <f>IFERROR(VLOOKUP(B3231,Players!$A$2:$E$251,5,FALSE),"")</f>
        <v>0</v>
      </c>
      <c r="H3231" t="s">
        <v>886</v>
      </c>
    </row>
    <row r="3232" spans="1:8" x14ac:dyDescent="0.2">
      <c r="A3232" t="s">
        <v>859</v>
      </c>
      <c r="B3232" t="s">
        <v>323</v>
      </c>
      <c r="C3232" t="str">
        <f>IFERROR(VLOOKUP(B3232,Players!$A$2:$E$251,2,FALSE),"")</f>
        <v>Quinton de Kock</v>
      </c>
      <c r="D3232" t="str">
        <f>IFERROR(VLOOKUP(B3232,Players!$A$2:$E$251,3,FALSE),"")</f>
        <v>WK</v>
      </c>
      <c r="E3232" t="str">
        <f>IFERROR(VLOOKUP(B3232,Players!$A$2:$E$251,4,FALSE),"")</f>
        <v>MI</v>
      </c>
      <c r="F3232">
        <f>IFERROR(VLOOKUP(B3232,Players!$A$2:$E$251,5,FALSE),"")</f>
        <v>0</v>
      </c>
      <c r="H3232" t="s">
        <v>886</v>
      </c>
    </row>
    <row r="3233" spans="1:8" x14ac:dyDescent="0.2">
      <c r="A3233" t="s">
        <v>859</v>
      </c>
      <c r="B3233" t="s">
        <v>325</v>
      </c>
      <c r="C3233" t="str">
        <f>IFERROR(VLOOKUP(B3233,Players!$A$2:$E$251,2,FALSE),"")</f>
        <v>Danish Malewar</v>
      </c>
      <c r="D3233" t="str">
        <f>IFERROR(VLOOKUP(B3233,Players!$A$2:$E$251,3,FALSE),"")</f>
        <v>BAT</v>
      </c>
      <c r="E3233" t="str">
        <f>IFERROR(VLOOKUP(B3233,Players!$A$2:$E$251,4,FALSE),"")</f>
        <v>MI</v>
      </c>
      <c r="F3233">
        <f>IFERROR(VLOOKUP(B3233,Players!$A$2:$E$251,5,FALSE),"")</f>
        <v>0</v>
      </c>
      <c r="H3233" t="s">
        <v>886</v>
      </c>
    </row>
    <row r="3234" spans="1:8" x14ac:dyDescent="0.2">
      <c r="A3234" t="s">
        <v>859</v>
      </c>
      <c r="B3234" t="s">
        <v>327</v>
      </c>
      <c r="C3234" t="str">
        <f>IFERROR(VLOOKUP(B3234,Players!$A$2:$E$251,2,FALSE),"")</f>
        <v>N. Tilak Varma</v>
      </c>
      <c r="D3234" t="str">
        <f>IFERROR(VLOOKUP(B3234,Players!$A$2:$E$251,3,FALSE),"")</f>
        <v>BAT</v>
      </c>
      <c r="E3234" t="str">
        <f>IFERROR(VLOOKUP(B3234,Players!$A$2:$E$251,4,FALSE),"")</f>
        <v>MI</v>
      </c>
      <c r="F3234">
        <f>IFERROR(VLOOKUP(B3234,Players!$A$2:$E$251,5,FALSE),"")</f>
        <v>0</v>
      </c>
      <c r="H3234" t="s">
        <v>886</v>
      </c>
    </row>
    <row r="3235" spans="1:8" x14ac:dyDescent="0.2">
      <c r="A3235" t="s">
        <v>859</v>
      </c>
      <c r="B3235" t="s">
        <v>329</v>
      </c>
      <c r="C3235" t="str">
        <f>IFERROR(VLOOKUP(B3235,Players!$A$2:$E$251,2,FALSE),"")</f>
        <v>Hardik Pandya</v>
      </c>
      <c r="D3235" t="str">
        <f>IFERROR(VLOOKUP(B3235,Players!$A$2:$E$251,3,FALSE),"")</f>
        <v>AR</v>
      </c>
      <c r="E3235" t="str">
        <f>IFERROR(VLOOKUP(B3235,Players!$A$2:$E$251,4,FALSE),"")</f>
        <v>MI</v>
      </c>
      <c r="F3235">
        <f>IFERROR(VLOOKUP(B3235,Players!$A$2:$E$251,5,FALSE),"")</f>
        <v>0</v>
      </c>
      <c r="H3235" t="s">
        <v>886</v>
      </c>
    </row>
    <row r="3236" spans="1:8" x14ac:dyDescent="0.2">
      <c r="A3236" t="s">
        <v>859</v>
      </c>
      <c r="B3236" t="s">
        <v>331</v>
      </c>
      <c r="C3236" t="str">
        <f>IFERROR(VLOOKUP(B3236,Players!$A$2:$E$251,2,FALSE),"")</f>
        <v>Naman Dhir</v>
      </c>
      <c r="D3236" t="str">
        <f>IFERROR(VLOOKUP(B3236,Players!$A$2:$E$251,3,FALSE),"")</f>
        <v>AR</v>
      </c>
      <c r="E3236" t="str">
        <f>IFERROR(VLOOKUP(B3236,Players!$A$2:$E$251,4,FALSE),"")</f>
        <v>MI</v>
      </c>
      <c r="F3236">
        <f>IFERROR(VLOOKUP(B3236,Players!$A$2:$E$251,5,FALSE),"")</f>
        <v>0</v>
      </c>
      <c r="H3236" t="s">
        <v>886</v>
      </c>
    </row>
    <row r="3237" spans="1:8" x14ac:dyDescent="0.2">
      <c r="A3237" t="s">
        <v>859</v>
      </c>
      <c r="B3237" t="s">
        <v>333</v>
      </c>
      <c r="C3237" t="str">
        <f>IFERROR(VLOOKUP(B3237,Players!$A$2:$E$251,2,FALSE),"")</f>
        <v>Mitchell Santner</v>
      </c>
      <c r="D3237" t="str">
        <f>IFERROR(VLOOKUP(B3237,Players!$A$2:$E$251,3,FALSE),"")</f>
        <v>AR</v>
      </c>
      <c r="E3237" t="str">
        <f>IFERROR(VLOOKUP(B3237,Players!$A$2:$E$251,4,FALSE),"")</f>
        <v>MI</v>
      </c>
      <c r="F3237">
        <f>IFERROR(VLOOKUP(B3237,Players!$A$2:$E$251,5,FALSE),"")</f>
        <v>0</v>
      </c>
      <c r="H3237" t="s">
        <v>886</v>
      </c>
    </row>
    <row r="3238" spans="1:8" x14ac:dyDescent="0.2">
      <c r="A3238" t="s">
        <v>859</v>
      </c>
      <c r="B3238" t="s">
        <v>335</v>
      </c>
      <c r="C3238" t="str">
        <f>IFERROR(VLOOKUP(B3238,Players!$A$2:$E$251,2,FALSE),"")</f>
        <v>Raj Angad Bawa</v>
      </c>
      <c r="D3238" t="str">
        <f>IFERROR(VLOOKUP(B3238,Players!$A$2:$E$251,3,FALSE),"")</f>
        <v>AR</v>
      </c>
      <c r="E3238" t="str">
        <f>IFERROR(VLOOKUP(B3238,Players!$A$2:$E$251,4,FALSE),"")</f>
        <v>MI</v>
      </c>
      <c r="F3238">
        <f>IFERROR(VLOOKUP(B3238,Players!$A$2:$E$251,5,FALSE),"")</f>
        <v>0</v>
      </c>
      <c r="H3238" t="s">
        <v>886</v>
      </c>
    </row>
    <row r="3239" spans="1:8" x14ac:dyDescent="0.2">
      <c r="A3239" t="s">
        <v>859</v>
      </c>
      <c r="B3239" t="s">
        <v>337</v>
      </c>
      <c r="C3239" t="str">
        <f>IFERROR(VLOOKUP(B3239,Players!$A$2:$E$251,2,FALSE),"")</f>
        <v>Atharva Ankolekar</v>
      </c>
      <c r="D3239" t="str">
        <f>IFERROR(VLOOKUP(B3239,Players!$A$2:$E$251,3,FALSE),"")</f>
        <v>AR</v>
      </c>
      <c r="E3239" t="str">
        <f>IFERROR(VLOOKUP(B3239,Players!$A$2:$E$251,4,FALSE),"")</f>
        <v>MI</v>
      </c>
      <c r="F3239">
        <f>IFERROR(VLOOKUP(B3239,Players!$A$2:$E$251,5,FALSE),"")</f>
        <v>0</v>
      </c>
      <c r="H3239" t="s">
        <v>886</v>
      </c>
    </row>
    <row r="3240" spans="1:8" x14ac:dyDescent="0.2">
      <c r="A3240" t="s">
        <v>859</v>
      </c>
      <c r="B3240" t="s">
        <v>339</v>
      </c>
      <c r="C3240" t="str">
        <f>IFERROR(VLOOKUP(B3240,Players!$A$2:$E$251,2,FALSE),"")</f>
        <v>Mayank Rawat</v>
      </c>
      <c r="D3240" t="str">
        <f>IFERROR(VLOOKUP(B3240,Players!$A$2:$E$251,3,FALSE),"")</f>
        <v>AR</v>
      </c>
      <c r="E3240" t="str">
        <f>IFERROR(VLOOKUP(B3240,Players!$A$2:$E$251,4,FALSE),"")</f>
        <v>MI</v>
      </c>
      <c r="F3240">
        <f>IFERROR(VLOOKUP(B3240,Players!$A$2:$E$251,5,FALSE),"")</f>
        <v>0</v>
      </c>
      <c r="H3240" t="s">
        <v>886</v>
      </c>
    </row>
    <row r="3241" spans="1:8" x14ac:dyDescent="0.2">
      <c r="A3241" t="s">
        <v>859</v>
      </c>
      <c r="B3241" t="s">
        <v>341</v>
      </c>
      <c r="C3241" t="str">
        <f>IFERROR(VLOOKUP(B3241,Players!$A$2:$E$251,2,FALSE),"")</f>
        <v>Corbin Bosch</v>
      </c>
      <c r="D3241" t="str">
        <f>IFERROR(VLOOKUP(B3241,Players!$A$2:$E$251,3,FALSE),"")</f>
        <v>AR</v>
      </c>
      <c r="E3241" t="str">
        <f>IFERROR(VLOOKUP(B3241,Players!$A$2:$E$251,4,FALSE),"")</f>
        <v>MI</v>
      </c>
      <c r="F3241">
        <f>IFERROR(VLOOKUP(B3241,Players!$A$2:$E$251,5,FALSE),"")</f>
        <v>0</v>
      </c>
      <c r="H3241" t="s">
        <v>886</v>
      </c>
    </row>
    <row r="3242" spans="1:8" x14ac:dyDescent="0.2">
      <c r="A3242" t="s">
        <v>859</v>
      </c>
      <c r="B3242" t="s">
        <v>343</v>
      </c>
      <c r="C3242" t="str">
        <f>IFERROR(VLOOKUP(B3242,Players!$A$2:$E$251,2,FALSE),"")</f>
        <v>Will Jacks</v>
      </c>
      <c r="D3242" t="str">
        <f>IFERROR(VLOOKUP(B3242,Players!$A$2:$E$251,3,FALSE),"")</f>
        <v>AR</v>
      </c>
      <c r="E3242" t="str">
        <f>IFERROR(VLOOKUP(B3242,Players!$A$2:$E$251,4,FALSE),"")</f>
        <v>MI</v>
      </c>
      <c r="F3242">
        <f>IFERROR(VLOOKUP(B3242,Players!$A$2:$E$251,5,FALSE),"")</f>
        <v>0</v>
      </c>
      <c r="H3242" t="s">
        <v>886</v>
      </c>
    </row>
    <row r="3243" spans="1:8" x14ac:dyDescent="0.2">
      <c r="A3243" t="s">
        <v>859</v>
      </c>
      <c r="B3243" t="s">
        <v>345</v>
      </c>
      <c r="C3243" t="str">
        <f>IFERROR(VLOOKUP(B3243,Players!$A$2:$E$251,2,FALSE),"")</f>
        <v>Shardul Thakur</v>
      </c>
      <c r="D3243" t="str">
        <f>IFERROR(VLOOKUP(B3243,Players!$A$2:$E$251,3,FALSE),"")</f>
        <v>AR</v>
      </c>
      <c r="E3243" t="str">
        <f>IFERROR(VLOOKUP(B3243,Players!$A$2:$E$251,4,FALSE),"")</f>
        <v>MI</v>
      </c>
      <c r="F3243">
        <f>IFERROR(VLOOKUP(B3243,Players!$A$2:$E$251,5,FALSE),"")</f>
        <v>0</v>
      </c>
      <c r="H3243" t="s">
        <v>886</v>
      </c>
    </row>
    <row r="3244" spans="1:8" x14ac:dyDescent="0.2">
      <c r="A3244" t="s">
        <v>859</v>
      </c>
      <c r="B3244" t="s">
        <v>347</v>
      </c>
      <c r="C3244" t="str">
        <f>IFERROR(VLOOKUP(B3244,Players!$A$2:$E$251,2,FALSE),"")</f>
        <v>Trent Boult</v>
      </c>
      <c r="D3244" t="str">
        <f>IFERROR(VLOOKUP(B3244,Players!$A$2:$E$251,3,FALSE),"")</f>
        <v>BWL</v>
      </c>
      <c r="E3244" t="str">
        <f>IFERROR(VLOOKUP(B3244,Players!$A$2:$E$251,4,FALSE),"")</f>
        <v>MI</v>
      </c>
      <c r="F3244">
        <f>IFERROR(VLOOKUP(B3244,Players!$A$2:$E$251,5,FALSE),"")</f>
        <v>0</v>
      </c>
      <c r="H3244" t="s">
        <v>886</v>
      </c>
    </row>
    <row r="3245" spans="1:8" x14ac:dyDescent="0.2">
      <c r="A3245" t="s">
        <v>859</v>
      </c>
      <c r="B3245" t="s">
        <v>349</v>
      </c>
      <c r="C3245" t="str">
        <f>IFERROR(VLOOKUP(B3245,Players!$A$2:$E$251,2,FALSE),"")</f>
        <v>Mayank Markande</v>
      </c>
      <c r="D3245" t="str">
        <f>IFERROR(VLOOKUP(B3245,Players!$A$2:$E$251,3,FALSE),"")</f>
        <v>BWL</v>
      </c>
      <c r="E3245" t="str">
        <f>IFERROR(VLOOKUP(B3245,Players!$A$2:$E$251,4,FALSE),"")</f>
        <v>MI</v>
      </c>
      <c r="F3245">
        <f>IFERROR(VLOOKUP(B3245,Players!$A$2:$E$251,5,FALSE),"")</f>
        <v>0</v>
      </c>
      <c r="H3245" t="s">
        <v>886</v>
      </c>
    </row>
    <row r="3246" spans="1:8" x14ac:dyDescent="0.2">
      <c r="A3246" t="s">
        <v>859</v>
      </c>
      <c r="B3246" t="s">
        <v>351</v>
      </c>
      <c r="C3246" t="str">
        <f>IFERROR(VLOOKUP(B3246,Players!$A$2:$E$251,2,FALSE),"")</f>
        <v>Deepak Chahar</v>
      </c>
      <c r="D3246" t="str">
        <f>IFERROR(VLOOKUP(B3246,Players!$A$2:$E$251,3,FALSE),"")</f>
        <v>BWL</v>
      </c>
      <c r="E3246" t="str">
        <f>IFERROR(VLOOKUP(B3246,Players!$A$2:$E$251,4,FALSE),"")</f>
        <v>MI</v>
      </c>
      <c r="F3246">
        <f>IFERROR(VLOOKUP(B3246,Players!$A$2:$E$251,5,FALSE),"")</f>
        <v>0</v>
      </c>
      <c r="H3246" t="s">
        <v>886</v>
      </c>
    </row>
    <row r="3247" spans="1:8" x14ac:dyDescent="0.2">
      <c r="A3247" t="s">
        <v>859</v>
      </c>
      <c r="B3247" t="s">
        <v>353</v>
      </c>
      <c r="C3247" t="str">
        <f>IFERROR(VLOOKUP(B3247,Players!$A$2:$E$251,2,FALSE),"")</f>
        <v>Ashwani Kumar</v>
      </c>
      <c r="D3247" t="str">
        <f>IFERROR(VLOOKUP(B3247,Players!$A$2:$E$251,3,FALSE),"")</f>
        <v>BWL</v>
      </c>
      <c r="E3247" t="str">
        <f>IFERROR(VLOOKUP(B3247,Players!$A$2:$E$251,4,FALSE),"")</f>
        <v>MI</v>
      </c>
      <c r="F3247">
        <f>IFERROR(VLOOKUP(B3247,Players!$A$2:$E$251,5,FALSE),"")</f>
        <v>0</v>
      </c>
      <c r="H3247" t="s">
        <v>886</v>
      </c>
    </row>
    <row r="3248" spans="1:8" x14ac:dyDescent="0.2">
      <c r="A3248" t="s">
        <v>859</v>
      </c>
      <c r="B3248" t="s">
        <v>355</v>
      </c>
      <c r="C3248" t="str">
        <f>IFERROR(VLOOKUP(B3248,Players!$A$2:$E$251,2,FALSE),"")</f>
        <v>Raghu Sharma</v>
      </c>
      <c r="D3248" t="str">
        <f>IFERROR(VLOOKUP(B3248,Players!$A$2:$E$251,3,FALSE),"")</f>
        <v>BWL</v>
      </c>
      <c r="E3248" t="str">
        <f>IFERROR(VLOOKUP(B3248,Players!$A$2:$E$251,4,FALSE),"")</f>
        <v>MI</v>
      </c>
      <c r="F3248">
        <f>IFERROR(VLOOKUP(B3248,Players!$A$2:$E$251,5,FALSE),"")</f>
        <v>0</v>
      </c>
      <c r="H3248" t="s">
        <v>886</v>
      </c>
    </row>
    <row r="3249" spans="1:8" x14ac:dyDescent="0.2">
      <c r="A3249" t="s">
        <v>859</v>
      </c>
      <c r="B3249" t="s">
        <v>357</v>
      </c>
      <c r="C3249" t="str">
        <f>IFERROR(VLOOKUP(B3249,Players!$A$2:$E$251,2,FALSE),"")</f>
        <v>Mohammad Izhar</v>
      </c>
      <c r="D3249" t="str">
        <f>IFERROR(VLOOKUP(B3249,Players!$A$2:$E$251,3,FALSE),"")</f>
        <v>BWL</v>
      </c>
      <c r="E3249" t="str">
        <f>IFERROR(VLOOKUP(B3249,Players!$A$2:$E$251,4,FALSE),"")</f>
        <v>MI</v>
      </c>
      <c r="F3249">
        <f>IFERROR(VLOOKUP(B3249,Players!$A$2:$E$251,5,FALSE),"")</f>
        <v>0</v>
      </c>
      <c r="H3249" t="s">
        <v>886</v>
      </c>
    </row>
    <row r="3250" spans="1:8" x14ac:dyDescent="0.2">
      <c r="A3250" t="s">
        <v>859</v>
      </c>
      <c r="B3250" t="s">
        <v>359</v>
      </c>
      <c r="C3250" t="str">
        <f>IFERROR(VLOOKUP(B3250,Players!$A$2:$E$251,2,FALSE),"")</f>
        <v>Allah Ghazanfar</v>
      </c>
      <c r="D3250" t="str">
        <f>IFERROR(VLOOKUP(B3250,Players!$A$2:$E$251,3,FALSE),"")</f>
        <v>BWL</v>
      </c>
      <c r="E3250" t="str">
        <f>IFERROR(VLOOKUP(B3250,Players!$A$2:$E$251,4,FALSE),"")</f>
        <v>MI</v>
      </c>
      <c r="F3250">
        <f>IFERROR(VLOOKUP(B3250,Players!$A$2:$E$251,5,FALSE),"")</f>
        <v>0</v>
      </c>
      <c r="H3250" t="s">
        <v>886</v>
      </c>
    </row>
    <row r="3251" spans="1:8" x14ac:dyDescent="0.2">
      <c r="A3251" t="s">
        <v>859</v>
      </c>
      <c r="B3251" t="s">
        <v>361</v>
      </c>
      <c r="C3251" t="str">
        <f>IFERROR(VLOOKUP(B3251,Players!$A$2:$E$251,2,FALSE),"")</f>
        <v>Jasprit Bumrah</v>
      </c>
      <c r="D3251" t="str">
        <f>IFERROR(VLOOKUP(B3251,Players!$A$2:$E$251,3,FALSE),"")</f>
        <v>BWL</v>
      </c>
      <c r="E3251" t="str">
        <f>IFERROR(VLOOKUP(B3251,Players!$A$2:$E$251,4,FALSE),"")</f>
        <v>MI</v>
      </c>
      <c r="F3251">
        <f>IFERROR(VLOOKUP(B3251,Players!$A$2:$E$251,5,FALSE),"")</f>
        <v>0</v>
      </c>
      <c r="H3251" t="s">
        <v>886</v>
      </c>
    </row>
    <row r="3252" spans="1:8" x14ac:dyDescent="0.2">
      <c r="A3252" t="s">
        <v>863</v>
      </c>
      <c r="B3252" t="s">
        <v>47</v>
      </c>
      <c r="C3252" t="str">
        <f>IFERROR(VLOOKUP(B3252,Players!$A$2:$E$251,2,FALSE),"")</f>
        <v>Ruturaj Gaikwad</v>
      </c>
      <c r="D3252" t="str">
        <f>IFERROR(VLOOKUP(B3252,Players!$A$2:$E$251,3,FALSE),"")</f>
        <v>BAT</v>
      </c>
      <c r="E3252" t="str">
        <f>IFERROR(VLOOKUP(B3252,Players!$A$2:$E$251,4,FALSE),"")</f>
        <v>CSK</v>
      </c>
      <c r="F3252">
        <f>IFERROR(VLOOKUP(B3252,Players!$A$2:$E$251,5,FALSE),"")</f>
        <v>0</v>
      </c>
      <c r="H3252" t="s">
        <v>889</v>
      </c>
    </row>
    <row r="3253" spans="1:8" x14ac:dyDescent="0.2">
      <c r="A3253" t="s">
        <v>863</v>
      </c>
      <c r="B3253" t="s">
        <v>52</v>
      </c>
      <c r="C3253" t="str">
        <f>IFERROR(VLOOKUP(B3253,Players!$A$2:$E$251,2,FALSE),"")</f>
        <v>MS Dhoni</v>
      </c>
      <c r="D3253" t="str">
        <f>IFERROR(VLOOKUP(B3253,Players!$A$2:$E$251,3,FALSE),"")</f>
        <v>WK</v>
      </c>
      <c r="E3253" t="str">
        <f>IFERROR(VLOOKUP(B3253,Players!$A$2:$E$251,4,FALSE),"")</f>
        <v>CSK</v>
      </c>
      <c r="F3253">
        <f>IFERROR(VLOOKUP(B3253,Players!$A$2:$E$251,5,FALSE),"")</f>
        <v>0</v>
      </c>
      <c r="H3253" t="s">
        <v>889</v>
      </c>
    </row>
    <row r="3254" spans="1:8" x14ac:dyDescent="0.2">
      <c r="A3254" t="s">
        <v>863</v>
      </c>
      <c r="B3254" t="s">
        <v>55</v>
      </c>
      <c r="C3254" t="str">
        <f>IFERROR(VLOOKUP(B3254,Players!$A$2:$E$251,2,FALSE),"")</f>
        <v>Sanju Samson</v>
      </c>
      <c r="D3254" t="str">
        <f>IFERROR(VLOOKUP(B3254,Players!$A$2:$E$251,3,FALSE),"")</f>
        <v>WK</v>
      </c>
      <c r="E3254" t="str">
        <f>IFERROR(VLOOKUP(B3254,Players!$A$2:$E$251,4,FALSE),"")</f>
        <v>CSK</v>
      </c>
      <c r="F3254">
        <f>IFERROR(VLOOKUP(B3254,Players!$A$2:$E$251,5,FALSE),"")</f>
        <v>0</v>
      </c>
      <c r="H3254" t="s">
        <v>889</v>
      </c>
    </row>
    <row r="3255" spans="1:8" x14ac:dyDescent="0.2">
      <c r="A3255" t="s">
        <v>863</v>
      </c>
      <c r="B3255" t="s">
        <v>57</v>
      </c>
      <c r="C3255" t="str">
        <f>IFERROR(VLOOKUP(B3255,Players!$A$2:$E$251,2,FALSE),"")</f>
        <v>Dewald Brevis</v>
      </c>
      <c r="D3255" t="str">
        <f>IFERROR(VLOOKUP(B3255,Players!$A$2:$E$251,3,FALSE),"")</f>
        <v>BAT</v>
      </c>
      <c r="E3255" t="str">
        <f>IFERROR(VLOOKUP(B3255,Players!$A$2:$E$251,4,FALSE),"")</f>
        <v>CSK</v>
      </c>
      <c r="F3255">
        <f>IFERROR(VLOOKUP(B3255,Players!$A$2:$E$251,5,FALSE),"")</f>
        <v>0</v>
      </c>
      <c r="H3255" t="s">
        <v>889</v>
      </c>
    </row>
    <row r="3256" spans="1:8" x14ac:dyDescent="0.2">
      <c r="A3256" t="s">
        <v>863</v>
      </c>
      <c r="B3256" t="s">
        <v>59</v>
      </c>
      <c r="C3256" t="str">
        <f>IFERROR(VLOOKUP(B3256,Players!$A$2:$E$251,2,FALSE),"")</f>
        <v>Ayush Mhatre</v>
      </c>
      <c r="D3256" t="str">
        <f>IFERROR(VLOOKUP(B3256,Players!$A$2:$E$251,3,FALSE),"")</f>
        <v>BAT</v>
      </c>
      <c r="E3256" t="str">
        <f>IFERROR(VLOOKUP(B3256,Players!$A$2:$E$251,4,FALSE),"")</f>
        <v>CSK</v>
      </c>
      <c r="F3256">
        <f>IFERROR(VLOOKUP(B3256,Players!$A$2:$E$251,5,FALSE),"")</f>
        <v>0</v>
      </c>
      <c r="H3256" t="s">
        <v>889</v>
      </c>
    </row>
    <row r="3257" spans="1:8" x14ac:dyDescent="0.2">
      <c r="A3257" t="s">
        <v>863</v>
      </c>
      <c r="B3257" t="s">
        <v>61</v>
      </c>
      <c r="C3257" t="str">
        <f>IFERROR(VLOOKUP(B3257,Players!$A$2:$E$251,2,FALSE),"")</f>
        <v>Kartik Sharma</v>
      </c>
      <c r="D3257" t="str">
        <f>IFERROR(VLOOKUP(B3257,Players!$A$2:$E$251,3,FALSE),"")</f>
        <v>WK</v>
      </c>
      <c r="E3257" t="str">
        <f>IFERROR(VLOOKUP(B3257,Players!$A$2:$E$251,4,FALSE),"")</f>
        <v>CSK</v>
      </c>
      <c r="F3257">
        <f>IFERROR(VLOOKUP(B3257,Players!$A$2:$E$251,5,FALSE),"")</f>
        <v>0</v>
      </c>
      <c r="H3257" t="s">
        <v>889</v>
      </c>
    </row>
    <row r="3258" spans="1:8" x14ac:dyDescent="0.2">
      <c r="A3258" t="s">
        <v>863</v>
      </c>
      <c r="B3258" t="s">
        <v>63</v>
      </c>
      <c r="C3258" t="str">
        <f>IFERROR(VLOOKUP(B3258,Players!$A$2:$E$251,2,FALSE),"")</f>
        <v>Sarfaraz Khan</v>
      </c>
      <c r="D3258" t="str">
        <f>IFERROR(VLOOKUP(B3258,Players!$A$2:$E$251,3,FALSE),"")</f>
        <v>BAT</v>
      </c>
      <c r="E3258" t="str">
        <f>IFERROR(VLOOKUP(B3258,Players!$A$2:$E$251,4,FALSE),"")</f>
        <v>CSK</v>
      </c>
      <c r="F3258">
        <f>IFERROR(VLOOKUP(B3258,Players!$A$2:$E$251,5,FALSE),"")</f>
        <v>0</v>
      </c>
      <c r="H3258" t="s">
        <v>889</v>
      </c>
    </row>
    <row r="3259" spans="1:8" x14ac:dyDescent="0.2">
      <c r="A3259" t="s">
        <v>863</v>
      </c>
      <c r="B3259" t="s">
        <v>65</v>
      </c>
      <c r="C3259" t="str">
        <f>IFERROR(VLOOKUP(B3259,Players!$A$2:$E$251,2,FALSE),"")</f>
        <v>Urvil Patel</v>
      </c>
      <c r="D3259" t="str">
        <f>IFERROR(VLOOKUP(B3259,Players!$A$2:$E$251,3,FALSE),"")</f>
        <v>WK</v>
      </c>
      <c r="E3259" t="str">
        <f>IFERROR(VLOOKUP(B3259,Players!$A$2:$E$251,4,FALSE),"")</f>
        <v>CSK</v>
      </c>
      <c r="F3259">
        <f>IFERROR(VLOOKUP(B3259,Players!$A$2:$E$251,5,FALSE),"")</f>
        <v>0</v>
      </c>
      <c r="H3259" t="s">
        <v>889</v>
      </c>
    </row>
    <row r="3260" spans="1:8" x14ac:dyDescent="0.2">
      <c r="A3260" t="s">
        <v>863</v>
      </c>
      <c r="B3260" t="s">
        <v>67</v>
      </c>
      <c r="C3260" t="str">
        <f>IFERROR(VLOOKUP(B3260,Players!$A$2:$E$251,2,FALSE),"")</f>
        <v>Jamie Overton</v>
      </c>
      <c r="D3260" t="str">
        <f>IFERROR(VLOOKUP(B3260,Players!$A$2:$E$251,3,FALSE),"")</f>
        <v>AR</v>
      </c>
      <c r="E3260" t="str">
        <f>IFERROR(VLOOKUP(B3260,Players!$A$2:$E$251,4,FALSE),"")</f>
        <v>CSK</v>
      </c>
      <c r="F3260">
        <f>IFERROR(VLOOKUP(B3260,Players!$A$2:$E$251,5,FALSE),"")</f>
        <v>0</v>
      </c>
      <c r="H3260" t="s">
        <v>889</v>
      </c>
    </row>
    <row r="3261" spans="1:8" x14ac:dyDescent="0.2">
      <c r="A3261" t="s">
        <v>863</v>
      </c>
      <c r="B3261" t="s">
        <v>70</v>
      </c>
      <c r="C3261" t="str">
        <f>IFERROR(VLOOKUP(B3261,Players!$A$2:$E$251,2,FALSE),"")</f>
        <v>Ramakrishna Ghosh</v>
      </c>
      <c r="D3261" t="str">
        <f>IFERROR(VLOOKUP(B3261,Players!$A$2:$E$251,3,FALSE),"")</f>
        <v>AR</v>
      </c>
      <c r="E3261" t="str">
        <f>IFERROR(VLOOKUP(B3261,Players!$A$2:$E$251,4,FALSE),"")</f>
        <v>CSK</v>
      </c>
      <c r="F3261">
        <f>IFERROR(VLOOKUP(B3261,Players!$A$2:$E$251,5,FALSE),"")</f>
        <v>0</v>
      </c>
      <c r="H3261" t="s">
        <v>889</v>
      </c>
    </row>
    <row r="3262" spans="1:8" x14ac:dyDescent="0.2">
      <c r="A3262" t="s">
        <v>863</v>
      </c>
      <c r="B3262" t="s">
        <v>72</v>
      </c>
      <c r="C3262" t="str">
        <f>IFERROR(VLOOKUP(B3262,Players!$A$2:$E$251,2,FALSE),"")</f>
        <v>Prashant Veer</v>
      </c>
      <c r="D3262" t="str">
        <f>IFERROR(VLOOKUP(B3262,Players!$A$2:$E$251,3,FALSE),"")</f>
        <v>AR</v>
      </c>
      <c r="E3262" t="str">
        <f>IFERROR(VLOOKUP(B3262,Players!$A$2:$E$251,4,FALSE),"")</f>
        <v>CSK</v>
      </c>
      <c r="F3262">
        <f>IFERROR(VLOOKUP(B3262,Players!$A$2:$E$251,5,FALSE),"")</f>
        <v>0</v>
      </c>
      <c r="H3262" t="s">
        <v>889</v>
      </c>
    </row>
    <row r="3263" spans="1:8" x14ac:dyDescent="0.2">
      <c r="A3263" t="s">
        <v>863</v>
      </c>
      <c r="B3263" t="s">
        <v>74</v>
      </c>
      <c r="C3263" t="str">
        <f>IFERROR(VLOOKUP(B3263,Players!$A$2:$E$251,2,FALSE),"")</f>
        <v>Matthew William Short</v>
      </c>
      <c r="D3263" t="str">
        <f>IFERROR(VLOOKUP(B3263,Players!$A$2:$E$251,3,FALSE),"")</f>
        <v>AR</v>
      </c>
      <c r="E3263" t="str">
        <f>IFERROR(VLOOKUP(B3263,Players!$A$2:$E$251,4,FALSE),"")</f>
        <v>CSK</v>
      </c>
      <c r="F3263">
        <f>IFERROR(VLOOKUP(B3263,Players!$A$2:$E$251,5,FALSE),"")</f>
        <v>0</v>
      </c>
      <c r="H3263" t="s">
        <v>889</v>
      </c>
    </row>
    <row r="3264" spans="1:8" x14ac:dyDescent="0.2">
      <c r="A3264" t="s">
        <v>863</v>
      </c>
      <c r="B3264" t="s">
        <v>76</v>
      </c>
      <c r="C3264" t="str">
        <f>IFERROR(VLOOKUP(B3264,Players!$A$2:$E$251,2,FALSE),"")</f>
        <v>Aman Khan</v>
      </c>
      <c r="D3264" t="str">
        <f>IFERROR(VLOOKUP(B3264,Players!$A$2:$E$251,3,FALSE),"")</f>
        <v>AR</v>
      </c>
      <c r="E3264" t="str">
        <f>IFERROR(VLOOKUP(B3264,Players!$A$2:$E$251,4,FALSE),"")</f>
        <v>CSK</v>
      </c>
      <c r="F3264">
        <f>IFERROR(VLOOKUP(B3264,Players!$A$2:$E$251,5,FALSE),"")</f>
        <v>0</v>
      </c>
      <c r="H3264" t="s">
        <v>889</v>
      </c>
    </row>
    <row r="3265" spans="1:8" x14ac:dyDescent="0.2">
      <c r="A3265" t="s">
        <v>863</v>
      </c>
      <c r="B3265" t="s">
        <v>78</v>
      </c>
      <c r="C3265" t="str">
        <f>IFERROR(VLOOKUP(B3265,Players!$A$2:$E$251,2,FALSE),"")</f>
        <v>Zak Foulkes</v>
      </c>
      <c r="D3265" t="str">
        <f>IFERROR(VLOOKUP(B3265,Players!$A$2:$E$251,3,FALSE),"")</f>
        <v>AR</v>
      </c>
      <c r="E3265" t="str">
        <f>IFERROR(VLOOKUP(B3265,Players!$A$2:$E$251,4,FALSE),"")</f>
        <v>CSK</v>
      </c>
      <c r="F3265">
        <f>IFERROR(VLOOKUP(B3265,Players!$A$2:$E$251,5,FALSE),"")</f>
        <v>0</v>
      </c>
      <c r="H3265" t="s">
        <v>889</v>
      </c>
    </row>
    <row r="3266" spans="1:8" x14ac:dyDescent="0.2">
      <c r="A3266" t="s">
        <v>863</v>
      </c>
      <c r="B3266" t="s">
        <v>80</v>
      </c>
      <c r="C3266" t="str">
        <f>IFERROR(VLOOKUP(B3266,Players!$A$2:$E$251,2,FALSE),"")</f>
        <v>Shivam Dube</v>
      </c>
      <c r="D3266" t="str">
        <f>IFERROR(VLOOKUP(B3266,Players!$A$2:$E$251,3,FALSE),"")</f>
        <v>AR</v>
      </c>
      <c r="E3266" t="str">
        <f>IFERROR(VLOOKUP(B3266,Players!$A$2:$E$251,4,FALSE),"")</f>
        <v>CSK</v>
      </c>
      <c r="F3266">
        <f>IFERROR(VLOOKUP(B3266,Players!$A$2:$E$251,5,FALSE),"")</f>
        <v>0</v>
      </c>
      <c r="H3266" t="s">
        <v>889</v>
      </c>
    </row>
    <row r="3267" spans="1:8" x14ac:dyDescent="0.2">
      <c r="A3267" t="s">
        <v>863</v>
      </c>
      <c r="B3267" t="s">
        <v>82</v>
      </c>
      <c r="C3267" t="str">
        <f>IFERROR(VLOOKUP(B3267,Players!$A$2:$E$251,2,FALSE),"")</f>
        <v>Khaleel Ahmed</v>
      </c>
      <c r="D3267" t="str">
        <f>IFERROR(VLOOKUP(B3267,Players!$A$2:$E$251,3,FALSE),"")</f>
        <v>BWL</v>
      </c>
      <c r="E3267" t="str">
        <f>IFERROR(VLOOKUP(B3267,Players!$A$2:$E$251,4,FALSE),"")</f>
        <v>CSK</v>
      </c>
      <c r="F3267">
        <f>IFERROR(VLOOKUP(B3267,Players!$A$2:$E$251,5,FALSE),"")</f>
        <v>0</v>
      </c>
      <c r="H3267" t="s">
        <v>889</v>
      </c>
    </row>
    <row r="3268" spans="1:8" x14ac:dyDescent="0.2">
      <c r="A3268" t="s">
        <v>863</v>
      </c>
      <c r="B3268" t="s">
        <v>85</v>
      </c>
      <c r="C3268" t="str">
        <f>IFERROR(VLOOKUP(B3268,Players!$A$2:$E$251,2,FALSE),"")</f>
        <v>Noor Ahmad</v>
      </c>
      <c r="D3268" t="str">
        <f>IFERROR(VLOOKUP(B3268,Players!$A$2:$E$251,3,FALSE),"")</f>
        <v>BWL</v>
      </c>
      <c r="E3268" t="str">
        <f>IFERROR(VLOOKUP(B3268,Players!$A$2:$E$251,4,FALSE),"")</f>
        <v>CSK</v>
      </c>
      <c r="F3268">
        <f>IFERROR(VLOOKUP(B3268,Players!$A$2:$E$251,5,FALSE),"")</f>
        <v>0</v>
      </c>
      <c r="H3268" t="s">
        <v>889</v>
      </c>
    </row>
    <row r="3269" spans="1:8" x14ac:dyDescent="0.2">
      <c r="A3269" t="s">
        <v>863</v>
      </c>
      <c r="B3269" t="s">
        <v>87</v>
      </c>
      <c r="C3269" t="str">
        <f>IFERROR(VLOOKUP(B3269,Players!$A$2:$E$251,2,FALSE),"")</f>
        <v>Anshul Kamboj</v>
      </c>
      <c r="D3269" t="str">
        <f>IFERROR(VLOOKUP(B3269,Players!$A$2:$E$251,3,FALSE),"")</f>
        <v>BWL</v>
      </c>
      <c r="E3269" t="str">
        <f>IFERROR(VLOOKUP(B3269,Players!$A$2:$E$251,4,FALSE),"")</f>
        <v>CSK</v>
      </c>
      <c r="F3269">
        <f>IFERROR(VLOOKUP(B3269,Players!$A$2:$E$251,5,FALSE),"")</f>
        <v>0</v>
      </c>
      <c r="H3269" t="s">
        <v>889</v>
      </c>
    </row>
    <row r="3270" spans="1:8" x14ac:dyDescent="0.2">
      <c r="A3270" t="s">
        <v>863</v>
      </c>
      <c r="B3270" t="s">
        <v>89</v>
      </c>
      <c r="C3270" t="str">
        <f>IFERROR(VLOOKUP(B3270,Players!$A$2:$E$251,2,FALSE),"")</f>
        <v>Mukesh Choudhary</v>
      </c>
      <c r="D3270" t="str">
        <f>IFERROR(VLOOKUP(B3270,Players!$A$2:$E$251,3,FALSE),"")</f>
        <v>BWL</v>
      </c>
      <c r="E3270" t="str">
        <f>IFERROR(VLOOKUP(B3270,Players!$A$2:$E$251,4,FALSE),"")</f>
        <v>CSK</v>
      </c>
      <c r="F3270">
        <f>IFERROR(VLOOKUP(B3270,Players!$A$2:$E$251,5,FALSE),"")</f>
        <v>0</v>
      </c>
      <c r="H3270" t="s">
        <v>889</v>
      </c>
    </row>
    <row r="3271" spans="1:8" x14ac:dyDescent="0.2">
      <c r="A3271" t="s">
        <v>863</v>
      </c>
      <c r="B3271" t="s">
        <v>91</v>
      </c>
      <c r="C3271" t="str">
        <f>IFERROR(VLOOKUP(B3271,Players!$A$2:$E$251,2,FALSE),"")</f>
        <v>Shreyas Gopal</v>
      </c>
      <c r="D3271" t="str">
        <f>IFERROR(VLOOKUP(B3271,Players!$A$2:$E$251,3,FALSE),"")</f>
        <v>BWL</v>
      </c>
      <c r="E3271" t="str">
        <f>IFERROR(VLOOKUP(B3271,Players!$A$2:$E$251,4,FALSE),"")</f>
        <v>CSK</v>
      </c>
      <c r="F3271">
        <f>IFERROR(VLOOKUP(B3271,Players!$A$2:$E$251,5,FALSE),"")</f>
        <v>0</v>
      </c>
      <c r="H3271" t="s">
        <v>889</v>
      </c>
    </row>
    <row r="3272" spans="1:8" x14ac:dyDescent="0.2">
      <c r="A3272" t="s">
        <v>863</v>
      </c>
      <c r="B3272" t="s">
        <v>93</v>
      </c>
      <c r="C3272" t="str">
        <f>IFERROR(VLOOKUP(B3272,Players!$A$2:$E$251,2,FALSE),"")</f>
        <v>Gurjapneet Singh</v>
      </c>
      <c r="D3272" t="str">
        <f>IFERROR(VLOOKUP(B3272,Players!$A$2:$E$251,3,FALSE),"")</f>
        <v>BWL</v>
      </c>
      <c r="E3272" t="str">
        <f>IFERROR(VLOOKUP(B3272,Players!$A$2:$E$251,4,FALSE),"")</f>
        <v>CSK</v>
      </c>
      <c r="F3272">
        <f>IFERROR(VLOOKUP(B3272,Players!$A$2:$E$251,5,FALSE),"")</f>
        <v>0</v>
      </c>
      <c r="H3272" t="s">
        <v>889</v>
      </c>
    </row>
    <row r="3273" spans="1:8" x14ac:dyDescent="0.2">
      <c r="A3273" t="s">
        <v>863</v>
      </c>
      <c r="B3273" t="s">
        <v>95</v>
      </c>
      <c r="C3273" t="str">
        <f>IFERROR(VLOOKUP(B3273,Players!$A$2:$E$251,2,FALSE),"")</f>
        <v>Akeal Hosein</v>
      </c>
      <c r="D3273" t="str">
        <f>IFERROR(VLOOKUP(B3273,Players!$A$2:$E$251,3,FALSE),"")</f>
        <v>BWL</v>
      </c>
      <c r="E3273" t="str">
        <f>IFERROR(VLOOKUP(B3273,Players!$A$2:$E$251,4,FALSE),"")</f>
        <v>CSK</v>
      </c>
      <c r="F3273">
        <f>IFERROR(VLOOKUP(B3273,Players!$A$2:$E$251,5,FALSE),"")</f>
        <v>0</v>
      </c>
      <c r="H3273" t="s">
        <v>889</v>
      </c>
    </row>
    <row r="3274" spans="1:8" x14ac:dyDescent="0.2">
      <c r="A3274" t="s">
        <v>863</v>
      </c>
      <c r="B3274" t="s">
        <v>97</v>
      </c>
      <c r="C3274" t="str">
        <f>IFERROR(VLOOKUP(B3274,Players!$A$2:$E$251,2,FALSE),"")</f>
        <v>Matt Henry</v>
      </c>
      <c r="D3274" t="str">
        <f>IFERROR(VLOOKUP(B3274,Players!$A$2:$E$251,3,FALSE),"")</f>
        <v>BWL</v>
      </c>
      <c r="E3274" t="str">
        <f>IFERROR(VLOOKUP(B3274,Players!$A$2:$E$251,4,FALSE),"")</f>
        <v>CSK</v>
      </c>
      <c r="F3274">
        <f>IFERROR(VLOOKUP(B3274,Players!$A$2:$E$251,5,FALSE),"")</f>
        <v>0</v>
      </c>
      <c r="H3274" t="s">
        <v>889</v>
      </c>
    </row>
    <row r="3275" spans="1:8" x14ac:dyDescent="0.2">
      <c r="A3275" t="s">
        <v>863</v>
      </c>
      <c r="B3275" t="s">
        <v>99</v>
      </c>
      <c r="C3275" t="str">
        <f>IFERROR(VLOOKUP(B3275,Players!$A$2:$E$251,2,FALSE),"")</f>
        <v>Rahul Chahar</v>
      </c>
      <c r="D3275" t="str">
        <f>IFERROR(VLOOKUP(B3275,Players!$A$2:$E$251,3,FALSE),"")</f>
        <v>BWL</v>
      </c>
      <c r="E3275" t="str">
        <f>IFERROR(VLOOKUP(B3275,Players!$A$2:$E$251,4,FALSE),"")</f>
        <v>CSK</v>
      </c>
      <c r="F3275">
        <f>IFERROR(VLOOKUP(B3275,Players!$A$2:$E$251,5,FALSE),"")</f>
        <v>0</v>
      </c>
      <c r="H3275" t="s">
        <v>889</v>
      </c>
    </row>
    <row r="3276" spans="1:8" x14ac:dyDescent="0.2">
      <c r="A3276" t="s">
        <v>863</v>
      </c>
      <c r="B3276" t="s">
        <v>101</v>
      </c>
      <c r="C3276" t="str">
        <f>IFERROR(VLOOKUP(B3276,Players!$A$2:$E$251,2,FALSE),"")</f>
        <v>Spencer Johnson</v>
      </c>
      <c r="D3276" t="str">
        <f>IFERROR(VLOOKUP(B3276,Players!$A$2:$E$251,3,FALSE),"")</f>
        <v>BWL</v>
      </c>
      <c r="E3276" t="str">
        <f>IFERROR(VLOOKUP(B3276,Players!$A$2:$E$251,4,FALSE),"")</f>
        <v>CSK</v>
      </c>
      <c r="F3276">
        <f>IFERROR(VLOOKUP(B3276,Players!$A$2:$E$251,5,FALSE),"")</f>
        <v>0</v>
      </c>
      <c r="H3276" t="s">
        <v>889</v>
      </c>
    </row>
    <row r="3277" spans="1:8" x14ac:dyDescent="0.2">
      <c r="A3277" t="s">
        <v>863</v>
      </c>
      <c r="B3277" t="s">
        <v>155</v>
      </c>
      <c r="C3277" t="str">
        <f>IFERROR(VLOOKUP(B3277,Players!$A$2:$E$251,2,FALSE),"")</f>
        <v>Shubman Gill</v>
      </c>
      <c r="D3277" t="str">
        <f>IFERROR(VLOOKUP(B3277,Players!$A$2:$E$251,3,FALSE),"")</f>
        <v>BAT</v>
      </c>
      <c r="E3277" t="str">
        <f>IFERROR(VLOOKUP(B3277,Players!$A$2:$E$251,4,FALSE),"")</f>
        <v>GT</v>
      </c>
      <c r="F3277">
        <f>IFERROR(VLOOKUP(B3277,Players!$A$2:$E$251,5,FALSE),"")</f>
        <v>0</v>
      </c>
      <c r="H3277" t="s">
        <v>891</v>
      </c>
    </row>
    <row r="3278" spans="1:8" x14ac:dyDescent="0.2">
      <c r="A3278" t="s">
        <v>863</v>
      </c>
      <c r="B3278" t="s">
        <v>159</v>
      </c>
      <c r="C3278" t="str">
        <f>IFERROR(VLOOKUP(B3278,Players!$A$2:$E$251,2,FALSE),"")</f>
        <v>Jos Buttler</v>
      </c>
      <c r="D3278" t="str">
        <f>IFERROR(VLOOKUP(B3278,Players!$A$2:$E$251,3,FALSE),"")</f>
        <v>WK</v>
      </c>
      <c r="E3278" t="str">
        <f>IFERROR(VLOOKUP(B3278,Players!$A$2:$E$251,4,FALSE),"")</f>
        <v>GT</v>
      </c>
      <c r="F3278">
        <f>IFERROR(VLOOKUP(B3278,Players!$A$2:$E$251,5,FALSE),"")</f>
        <v>0</v>
      </c>
      <c r="H3278" t="s">
        <v>891</v>
      </c>
    </row>
    <row r="3279" spans="1:8" x14ac:dyDescent="0.2">
      <c r="A3279" t="s">
        <v>863</v>
      </c>
      <c r="B3279" t="s">
        <v>161</v>
      </c>
      <c r="C3279" t="str">
        <f>IFERROR(VLOOKUP(B3279,Players!$A$2:$E$251,2,FALSE),"")</f>
        <v>Kumar Kushagra</v>
      </c>
      <c r="D3279" t="str">
        <f>IFERROR(VLOOKUP(B3279,Players!$A$2:$E$251,3,FALSE),"")</f>
        <v>WK</v>
      </c>
      <c r="E3279" t="str">
        <f>IFERROR(VLOOKUP(B3279,Players!$A$2:$E$251,4,FALSE),"")</f>
        <v>GT</v>
      </c>
      <c r="F3279">
        <f>IFERROR(VLOOKUP(B3279,Players!$A$2:$E$251,5,FALSE),"")</f>
        <v>0</v>
      </c>
      <c r="H3279" t="s">
        <v>891</v>
      </c>
    </row>
    <row r="3280" spans="1:8" x14ac:dyDescent="0.2">
      <c r="A3280" t="s">
        <v>863</v>
      </c>
      <c r="B3280" t="s">
        <v>163</v>
      </c>
      <c r="C3280" t="str">
        <f>IFERROR(VLOOKUP(B3280,Players!$A$2:$E$251,2,FALSE),"")</f>
        <v>Anuj Rawat</v>
      </c>
      <c r="D3280" t="str">
        <f>IFERROR(VLOOKUP(B3280,Players!$A$2:$E$251,3,FALSE),"")</f>
        <v>WK</v>
      </c>
      <c r="E3280" t="str">
        <f>IFERROR(VLOOKUP(B3280,Players!$A$2:$E$251,4,FALSE),"")</f>
        <v>GT</v>
      </c>
      <c r="F3280">
        <f>IFERROR(VLOOKUP(B3280,Players!$A$2:$E$251,5,FALSE),"")</f>
        <v>0</v>
      </c>
      <c r="H3280" t="s">
        <v>891</v>
      </c>
    </row>
    <row r="3281" spans="1:8" x14ac:dyDescent="0.2">
      <c r="A3281" t="s">
        <v>863</v>
      </c>
      <c r="B3281" t="s">
        <v>165</v>
      </c>
      <c r="C3281" t="str">
        <f>IFERROR(VLOOKUP(B3281,Players!$A$2:$E$251,2,FALSE),"")</f>
        <v>Tom Banton</v>
      </c>
      <c r="D3281" t="str">
        <f>IFERROR(VLOOKUP(B3281,Players!$A$2:$E$251,3,FALSE),"")</f>
        <v>WK</v>
      </c>
      <c r="E3281" t="str">
        <f>IFERROR(VLOOKUP(B3281,Players!$A$2:$E$251,4,FALSE),"")</f>
        <v>GT</v>
      </c>
      <c r="F3281">
        <f>IFERROR(VLOOKUP(B3281,Players!$A$2:$E$251,5,FALSE),"")</f>
        <v>0</v>
      </c>
      <c r="H3281" t="s">
        <v>891</v>
      </c>
    </row>
    <row r="3282" spans="1:8" x14ac:dyDescent="0.2">
      <c r="A3282" t="s">
        <v>863</v>
      </c>
      <c r="B3282" t="s">
        <v>167</v>
      </c>
      <c r="C3282" t="str">
        <f>IFERROR(VLOOKUP(B3282,Players!$A$2:$E$251,2,FALSE),"")</f>
        <v>Glenn Phillips</v>
      </c>
      <c r="D3282" t="str">
        <f>IFERROR(VLOOKUP(B3282,Players!$A$2:$E$251,3,FALSE),"")</f>
        <v>BAT</v>
      </c>
      <c r="E3282" t="str">
        <f>IFERROR(VLOOKUP(B3282,Players!$A$2:$E$251,4,FALSE),"")</f>
        <v>GT</v>
      </c>
      <c r="F3282">
        <f>IFERROR(VLOOKUP(B3282,Players!$A$2:$E$251,5,FALSE),"")</f>
        <v>0</v>
      </c>
      <c r="H3282" t="s">
        <v>891</v>
      </c>
    </row>
    <row r="3283" spans="1:8" x14ac:dyDescent="0.2">
      <c r="A3283" t="s">
        <v>863</v>
      </c>
      <c r="B3283" t="s">
        <v>169</v>
      </c>
      <c r="C3283" t="str">
        <f>IFERROR(VLOOKUP(B3283,Players!$A$2:$E$251,2,FALSE),"")</f>
        <v>Sai Sudharsan</v>
      </c>
      <c r="D3283" t="str">
        <f>IFERROR(VLOOKUP(B3283,Players!$A$2:$E$251,3,FALSE),"")</f>
        <v>BAT</v>
      </c>
      <c r="E3283" t="str">
        <f>IFERROR(VLOOKUP(B3283,Players!$A$2:$E$251,4,FALSE),"")</f>
        <v>GT</v>
      </c>
      <c r="F3283">
        <f>IFERROR(VLOOKUP(B3283,Players!$A$2:$E$251,5,FALSE),"")</f>
        <v>0</v>
      </c>
      <c r="H3283" t="s">
        <v>891</v>
      </c>
    </row>
    <row r="3284" spans="1:8" x14ac:dyDescent="0.2">
      <c r="A3284" t="s">
        <v>863</v>
      </c>
      <c r="B3284" t="s">
        <v>171</v>
      </c>
      <c r="C3284" t="str">
        <f>IFERROR(VLOOKUP(B3284,Players!$A$2:$E$251,2,FALSE),"")</f>
        <v>Nishant Sindhu</v>
      </c>
      <c r="D3284" t="str">
        <f>IFERROR(VLOOKUP(B3284,Players!$A$2:$E$251,3,FALSE),"")</f>
        <v>AR</v>
      </c>
      <c r="E3284" t="str">
        <f>IFERROR(VLOOKUP(B3284,Players!$A$2:$E$251,4,FALSE),"")</f>
        <v>GT</v>
      </c>
      <c r="F3284">
        <f>IFERROR(VLOOKUP(B3284,Players!$A$2:$E$251,5,FALSE),"")</f>
        <v>0</v>
      </c>
      <c r="H3284" t="s">
        <v>891</v>
      </c>
    </row>
    <row r="3285" spans="1:8" x14ac:dyDescent="0.2">
      <c r="A3285" t="s">
        <v>863</v>
      </c>
      <c r="B3285" t="s">
        <v>173</v>
      </c>
      <c r="C3285" t="str">
        <f>IFERROR(VLOOKUP(B3285,Players!$A$2:$E$251,2,FALSE),"")</f>
        <v>Washington Sundar</v>
      </c>
      <c r="D3285" t="str">
        <f>IFERROR(VLOOKUP(B3285,Players!$A$2:$E$251,3,FALSE),"")</f>
        <v>AR</v>
      </c>
      <c r="E3285" t="str">
        <f>IFERROR(VLOOKUP(B3285,Players!$A$2:$E$251,4,FALSE),"")</f>
        <v>GT</v>
      </c>
      <c r="F3285">
        <f>IFERROR(VLOOKUP(B3285,Players!$A$2:$E$251,5,FALSE),"")</f>
        <v>0</v>
      </c>
      <c r="H3285" t="s">
        <v>891</v>
      </c>
    </row>
    <row r="3286" spans="1:8" x14ac:dyDescent="0.2">
      <c r="A3286" t="s">
        <v>863</v>
      </c>
      <c r="B3286" t="s">
        <v>175</v>
      </c>
      <c r="C3286" t="str">
        <f>IFERROR(VLOOKUP(B3286,Players!$A$2:$E$251,2,FALSE),"")</f>
        <v>Mohd. Arshad Khan</v>
      </c>
      <c r="D3286" t="str">
        <f>IFERROR(VLOOKUP(B3286,Players!$A$2:$E$251,3,FALSE),"")</f>
        <v>AR</v>
      </c>
      <c r="E3286" t="str">
        <f>IFERROR(VLOOKUP(B3286,Players!$A$2:$E$251,4,FALSE),"")</f>
        <v>GT</v>
      </c>
      <c r="F3286">
        <f>IFERROR(VLOOKUP(B3286,Players!$A$2:$E$251,5,FALSE),"")</f>
        <v>0</v>
      </c>
      <c r="H3286" t="s">
        <v>891</v>
      </c>
    </row>
    <row r="3287" spans="1:8" x14ac:dyDescent="0.2">
      <c r="A3287" t="s">
        <v>863</v>
      </c>
      <c r="B3287" t="s">
        <v>177</v>
      </c>
      <c r="C3287" t="str">
        <f>IFERROR(VLOOKUP(B3287,Players!$A$2:$E$251,2,FALSE),"")</f>
        <v>Sai Kishore</v>
      </c>
      <c r="D3287" t="str">
        <f>IFERROR(VLOOKUP(B3287,Players!$A$2:$E$251,3,FALSE),"")</f>
        <v>AR</v>
      </c>
      <c r="E3287" t="str">
        <f>IFERROR(VLOOKUP(B3287,Players!$A$2:$E$251,4,FALSE),"")</f>
        <v>GT</v>
      </c>
      <c r="F3287">
        <f>IFERROR(VLOOKUP(B3287,Players!$A$2:$E$251,5,FALSE),"")</f>
        <v>0</v>
      </c>
      <c r="H3287" t="s">
        <v>891</v>
      </c>
    </row>
    <row r="3288" spans="1:8" x14ac:dyDescent="0.2">
      <c r="A3288" t="s">
        <v>863</v>
      </c>
      <c r="B3288" t="s">
        <v>179</v>
      </c>
      <c r="C3288" t="str">
        <f>IFERROR(VLOOKUP(B3288,Players!$A$2:$E$251,2,FALSE),"")</f>
        <v>Jayant Yadav</v>
      </c>
      <c r="D3288" t="str">
        <f>IFERROR(VLOOKUP(B3288,Players!$A$2:$E$251,3,FALSE),"")</f>
        <v>AR</v>
      </c>
      <c r="E3288" t="str">
        <f>IFERROR(VLOOKUP(B3288,Players!$A$2:$E$251,4,FALSE),"")</f>
        <v>GT</v>
      </c>
      <c r="F3288">
        <f>IFERROR(VLOOKUP(B3288,Players!$A$2:$E$251,5,FALSE),"")</f>
        <v>0</v>
      </c>
      <c r="H3288" t="s">
        <v>891</v>
      </c>
    </row>
    <row r="3289" spans="1:8" x14ac:dyDescent="0.2">
      <c r="A3289" t="s">
        <v>863</v>
      </c>
      <c r="B3289" t="s">
        <v>181</v>
      </c>
      <c r="C3289" t="str">
        <f>IFERROR(VLOOKUP(B3289,Players!$A$2:$E$251,2,FALSE),"")</f>
        <v>Jason Holder</v>
      </c>
      <c r="D3289" t="str">
        <f>IFERROR(VLOOKUP(B3289,Players!$A$2:$E$251,3,FALSE),"")</f>
        <v>AR</v>
      </c>
      <c r="E3289" t="str">
        <f>IFERROR(VLOOKUP(B3289,Players!$A$2:$E$251,4,FALSE),"")</f>
        <v>GT</v>
      </c>
      <c r="F3289">
        <f>IFERROR(VLOOKUP(B3289,Players!$A$2:$E$251,5,FALSE),"")</f>
        <v>0</v>
      </c>
      <c r="H3289" t="s">
        <v>891</v>
      </c>
    </row>
    <row r="3290" spans="1:8" x14ac:dyDescent="0.2">
      <c r="A3290" t="s">
        <v>863</v>
      </c>
      <c r="B3290" t="s">
        <v>183</v>
      </c>
      <c r="C3290" t="str">
        <f>IFERROR(VLOOKUP(B3290,Players!$A$2:$E$251,2,FALSE),"")</f>
        <v>Rahul Tewatia</v>
      </c>
      <c r="D3290" t="str">
        <f>IFERROR(VLOOKUP(B3290,Players!$A$2:$E$251,3,FALSE),"")</f>
        <v>AR</v>
      </c>
      <c r="E3290" t="str">
        <f>IFERROR(VLOOKUP(B3290,Players!$A$2:$E$251,4,FALSE),"")</f>
        <v>GT</v>
      </c>
      <c r="F3290">
        <f>IFERROR(VLOOKUP(B3290,Players!$A$2:$E$251,5,FALSE),"")</f>
        <v>0</v>
      </c>
      <c r="H3290" t="s">
        <v>891</v>
      </c>
    </row>
    <row r="3291" spans="1:8" x14ac:dyDescent="0.2">
      <c r="A3291" t="s">
        <v>863</v>
      </c>
      <c r="B3291" t="s">
        <v>185</v>
      </c>
      <c r="C3291" t="str">
        <f>IFERROR(VLOOKUP(B3291,Players!$A$2:$E$251,2,FALSE),"")</f>
        <v>Shahrukh Khan</v>
      </c>
      <c r="D3291" t="str">
        <f>IFERROR(VLOOKUP(B3291,Players!$A$2:$E$251,3,FALSE),"")</f>
        <v>AR</v>
      </c>
      <c r="E3291" t="str">
        <f>IFERROR(VLOOKUP(B3291,Players!$A$2:$E$251,4,FALSE),"")</f>
        <v>GT</v>
      </c>
      <c r="F3291">
        <f>IFERROR(VLOOKUP(B3291,Players!$A$2:$E$251,5,FALSE),"")</f>
        <v>0</v>
      </c>
      <c r="H3291" t="s">
        <v>891</v>
      </c>
    </row>
    <row r="3292" spans="1:8" x14ac:dyDescent="0.2">
      <c r="A3292" t="s">
        <v>863</v>
      </c>
      <c r="B3292" t="s">
        <v>187</v>
      </c>
      <c r="C3292" t="str">
        <f>IFERROR(VLOOKUP(B3292,Players!$A$2:$E$251,2,FALSE),"")</f>
        <v>Kagiso Rabada</v>
      </c>
      <c r="D3292" t="str">
        <f>IFERROR(VLOOKUP(B3292,Players!$A$2:$E$251,3,FALSE),"")</f>
        <v>BWL</v>
      </c>
      <c r="E3292" t="str">
        <f>IFERROR(VLOOKUP(B3292,Players!$A$2:$E$251,4,FALSE),"")</f>
        <v>GT</v>
      </c>
      <c r="F3292">
        <f>IFERROR(VLOOKUP(B3292,Players!$A$2:$E$251,5,FALSE),"")</f>
        <v>0</v>
      </c>
      <c r="H3292" t="s">
        <v>891</v>
      </c>
    </row>
    <row r="3293" spans="1:8" x14ac:dyDescent="0.2">
      <c r="A3293" t="s">
        <v>863</v>
      </c>
      <c r="B3293" t="s">
        <v>189</v>
      </c>
      <c r="C3293" t="str">
        <f>IFERROR(VLOOKUP(B3293,Players!$A$2:$E$251,2,FALSE),"")</f>
        <v>Mohammed Siraj</v>
      </c>
      <c r="D3293" t="str">
        <f>IFERROR(VLOOKUP(B3293,Players!$A$2:$E$251,3,FALSE),"")</f>
        <v>BWL</v>
      </c>
      <c r="E3293" t="str">
        <f>IFERROR(VLOOKUP(B3293,Players!$A$2:$E$251,4,FALSE),"")</f>
        <v>GT</v>
      </c>
      <c r="F3293">
        <f>IFERROR(VLOOKUP(B3293,Players!$A$2:$E$251,5,FALSE),"")</f>
        <v>0</v>
      </c>
      <c r="H3293" t="s">
        <v>891</v>
      </c>
    </row>
    <row r="3294" spans="1:8" x14ac:dyDescent="0.2">
      <c r="A3294" t="s">
        <v>863</v>
      </c>
      <c r="B3294" t="s">
        <v>191</v>
      </c>
      <c r="C3294" t="str">
        <f>IFERROR(VLOOKUP(B3294,Players!$A$2:$E$251,2,FALSE),"")</f>
        <v>Prasidh Krishna</v>
      </c>
      <c r="D3294" t="str">
        <f>IFERROR(VLOOKUP(B3294,Players!$A$2:$E$251,3,FALSE),"")</f>
        <v>BWL</v>
      </c>
      <c r="E3294" t="str">
        <f>IFERROR(VLOOKUP(B3294,Players!$A$2:$E$251,4,FALSE),"")</f>
        <v>GT</v>
      </c>
      <c r="F3294">
        <f>IFERROR(VLOOKUP(B3294,Players!$A$2:$E$251,5,FALSE),"")</f>
        <v>0</v>
      </c>
      <c r="H3294" t="s">
        <v>891</v>
      </c>
    </row>
    <row r="3295" spans="1:8" x14ac:dyDescent="0.2">
      <c r="A3295" t="s">
        <v>863</v>
      </c>
      <c r="B3295" t="s">
        <v>193</v>
      </c>
      <c r="C3295" t="str">
        <f>IFERROR(VLOOKUP(B3295,Players!$A$2:$E$251,2,FALSE),"")</f>
        <v>Manav Suthar</v>
      </c>
      <c r="D3295" t="str">
        <f>IFERROR(VLOOKUP(B3295,Players!$A$2:$E$251,3,FALSE),"")</f>
        <v>BWL</v>
      </c>
      <c r="E3295" t="str">
        <f>IFERROR(VLOOKUP(B3295,Players!$A$2:$E$251,4,FALSE),"")</f>
        <v>GT</v>
      </c>
      <c r="F3295">
        <f>IFERROR(VLOOKUP(B3295,Players!$A$2:$E$251,5,FALSE),"")</f>
        <v>0</v>
      </c>
      <c r="H3295" t="s">
        <v>891</v>
      </c>
    </row>
    <row r="3296" spans="1:8" x14ac:dyDescent="0.2">
      <c r="A3296" t="s">
        <v>863</v>
      </c>
      <c r="B3296" t="s">
        <v>195</v>
      </c>
      <c r="C3296" t="str">
        <f>IFERROR(VLOOKUP(B3296,Players!$A$2:$E$251,2,FALSE),"")</f>
        <v>Gurnoor Singh Brar</v>
      </c>
      <c r="D3296" t="str">
        <f>IFERROR(VLOOKUP(B3296,Players!$A$2:$E$251,3,FALSE),"")</f>
        <v>BWL</v>
      </c>
      <c r="E3296" t="str">
        <f>IFERROR(VLOOKUP(B3296,Players!$A$2:$E$251,4,FALSE),"")</f>
        <v>GT</v>
      </c>
      <c r="F3296">
        <f>IFERROR(VLOOKUP(B3296,Players!$A$2:$E$251,5,FALSE),"")</f>
        <v>0</v>
      </c>
      <c r="H3296" t="s">
        <v>891</v>
      </c>
    </row>
    <row r="3297" spans="1:8" x14ac:dyDescent="0.2">
      <c r="A3297" t="s">
        <v>863</v>
      </c>
      <c r="B3297" t="s">
        <v>197</v>
      </c>
      <c r="C3297" t="str">
        <f>IFERROR(VLOOKUP(B3297,Players!$A$2:$E$251,2,FALSE),"")</f>
        <v>Ishant Sharma</v>
      </c>
      <c r="D3297" t="str">
        <f>IFERROR(VLOOKUP(B3297,Players!$A$2:$E$251,3,FALSE),"")</f>
        <v>BWL</v>
      </c>
      <c r="E3297" t="str">
        <f>IFERROR(VLOOKUP(B3297,Players!$A$2:$E$251,4,FALSE),"")</f>
        <v>GT</v>
      </c>
      <c r="F3297">
        <f>IFERROR(VLOOKUP(B3297,Players!$A$2:$E$251,5,FALSE),"")</f>
        <v>0</v>
      </c>
      <c r="H3297" t="s">
        <v>891</v>
      </c>
    </row>
    <row r="3298" spans="1:8" x14ac:dyDescent="0.2">
      <c r="A3298" t="s">
        <v>863</v>
      </c>
      <c r="B3298" t="s">
        <v>199</v>
      </c>
      <c r="C3298" t="str">
        <f>IFERROR(VLOOKUP(B3298,Players!$A$2:$E$251,2,FALSE),"")</f>
        <v>Ashok Sharma</v>
      </c>
      <c r="D3298" t="str">
        <f>IFERROR(VLOOKUP(B3298,Players!$A$2:$E$251,3,FALSE),"")</f>
        <v>BWL</v>
      </c>
      <c r="E3298" t="str">
        <f>IFERROR(VLOOKUP(B3298,Players!$A$2:$E$251,4,FALSE),"")</f>
        <v>GT</v>
      </c>
      <c r="F3298">
        <f>IFERROR(VLOOKUP(B3298,Players!$A$2:$E$251,5,FALSE),"")</f>
        <v>0</v>
      </c>
      <c r="H3298" t="s">
        <v>891</v>
      </c>
    </row>
    <row r="3299" spans="1:8" x14ac:dyDescent="0.2">
      <c r="A3299" t="s">
        <v>863</v>
      </c>
      <c r="B3299" t="s">
        <v>201</v>
      </c>
      <c r="C3299" t="str">
        <f>IFERROR(VLOOKUP(B3299,Players!$A$2:$E$251,2,FALSE),"")</f>
        <v>Luke Wood</v>
      </c>
      <c r="D3299" t="str">
        <f>IFERROR(VLOOKUP(B3299,Players!$A$2:$E$251,3,FALSE),"")</f>
        <v>BWL</v>
      </c>
      <c r="E3299" t="str">
        <f>IFERROR(VLOOKUP(B3299,Players!$A$2:$E$251,4,FALSE),"")</f>
        <v>GT</v>
      </c>
      <c r="F3299">
        <f>IFERROR(VLOOKUP(B3299,Players!$A$2:$E$251,5,FALSE),"")</f>
        <v>0</v>
      </c>
      <c r="H3299" t="s">
        <v>891</v>
      </c>
    </row>
    <row r="3300" spans="1:8" x14ac:dyDescent="0.2">
      <c r="A3300" t="s">
        <v>863</v>
      </c>
      <c r="B3300" t="s">
        <v>203</v>
      </c>
      <c r="C3300" t="str">
        <f>IFERROR(VLOOKUP(B3300,Players!$A$2:$E$251,2,FALSE),"")</f>
        <v>Kulwant Khejroliya</v>
      </c>
      <c r="D3300" t="str">
        <f>IFERROR(VLOOKUP(B3300,Players!$A$2:$E$251,3,FALSE),"")</f>
        <v>BWL</v>
      </c>
      <c r="E3300" t="str">
        <f>IFERROR(VLOOKUP(B3300,Players!$A$2:$E$251,4,FALSE),"")</f>
        <v>GT</v>
      </c>
      <c r="F3300">
        <f>IFERROR(VLOOKUP(B3300,Players!$A$2:$E$251,5,FALSE),"")</f>
        <v>0</v>
      </c>
      <c r="H3300" t="s">
        <v>891</v>
      </c>
    </row>
    <row r="3301" spans="1:8" x14ac:dyDescent="0.2">
      <c r="A3301" t="s">
        <v>863</v>
      </c>
      <c r="B3301" t="s">
        <v>205</v>
      </c>
      <c r="C3301" t="str">
        <f>IFERROR(VLOOKUP(B3301,Players!$A$2:$E$251,2,FALSE),"")</f>
        <v>Rashid Khan</v>
      </c>
      <c r="D3301" t="str">
        <f>IFERROR(VLOOKUP(B3301,Players!$A$2:$E$251,3,FALSE),"")</f>
        <v>BWL</v>
      </c>
      <c r="E3301" t="str">
        <f>IFERROR(VLOOKUP(B3301,Players!$A$2:$E$251,4,FALSE),"")</f>
        <v>GT</v>
      </c>
      <c r="F3301">
        <f>IFERROR(VLOOKUP(B3301,Players!$A$2:$E$251,5,FALSE),"")</f>
        <v>0</v>
      </c>
      <c r="H3301" t="s">
        <v>891</v>
      </c>
    </row>
    <row r="3302" spans="1:8" x14ac:dyDescent="0.2">
      <c r="A3302" t="s">
        <v>867</v>
      </c>
      <c r="B3302" t="s">
        <v>519</v>
      </c>
      <c r="C3302" t="str">
        <f>IFERROR(VLOOKUP(B3302,Players!$A$2:$E$251,2,FALSE),"")</f>
        <v>Ishan Kishan</v>
      </c>
      <c r="D3302" t="str">
        <f>IFERROR(VLOOKUP(B3302,Players!$A$2:$E$251,3,FALSE),"")</f>
        <v>WK</v>
      </c>
      <c r="E3302" t="str">
        <f>IFERROR(VLOOKUP(B3302,Players!$A$2:$E$251,4,FALSE),"")</f>
        <v>SRH</v>
      </c>
      <c r="F3302">
        <f>IFERROR(VLOOKUP(B3302,Players!$A$2:$E$251,5,FALSE),"")</f>
        <v>0</v>
      </c>
      <c r="H3302" t="s">
        <v>885</v>
      </c>
    </row>
    <row r="3303" spans="1:8" x14ac:dyDescent="0.2">
      <c r="A3303" t="s">
        <v>867</v>
      </c>
      <c r="B3303" t="s">
        <v>523</v>
      </c>
      <c r="C3303" t="str">
        <f>IFERROR(VLOOKUP(B3303,Players!$A$2:$E$251,2,FALSE),"")</f>
        <v>Aniket Verma</v>
      </c>
      <c r="D3303" t="str">
        <f>IFERROR(VLOOKUP(B3303,Players!$A$2:$E$251,3,FALSE),"")</f>
        <v>BAT</v>
      </c>
      <c r="E3303" t="str">
        <f>IFERROR(VLOOKUP(B3303,Players!$A$2:$E$251,4,FALSE),"")</f>
        <v>SRH</v>
      </c>
      <c r="F3303">
        <f>IFERROR(VLOOKUP(B3303,Players!$A$2:$E$251,5,FALSE),"")</f>
        <v>0</v>
      </c>
      <c r="H3303" t="s">
        <v>885</v>
      </c>
    </row>
    <row r="3304" spans="1:8" x14ac:dyDescent="0.2">
      <c r="A3304" t="s">
        <v>867</v>
      </c>
      <c r="B3304" t="s">
        <v>525</v>
      </c>
      <c r="C3304" t="str">
        <f>IFERROR(VLOOKUP(B3304,Players!$A$2:$E$251,2,FALSE),"")</f>
        <v>Smaran Ravichandran</v>
      </c>
      <c r="D3304" t="str">
        <f>IFERROR(VLOOKUP(B3304,Players!$A$2:$E$251,3,FALSE),"")</f>
        <v>BAT</v>
      </c>
      <c r="E3304" t="str">
        <f>IFERROR(VLOOKUP(B3304,Players!$A$2:$E$251,4,FALSE),"")</f>
        <v>SRH</v>
      </c>
      <c r="F3304">
        <f>IFERROR(VLOOKUP(B3304,Players!$A$2:$E$251,5,FALSE),"")</f>
        <v>0</v>
      </c>
      <c r="H3304" t="s">
        <v>885</v>
      </c>
    </row>
    <row r="3305" spans="1:8" x14ac:dyDescent="0.2">
      <c r="A3305" t="s">
        <v>867</v>
      </c>
      <c r="B3305" t="s">
        <v>527</v>
      </c>
      <c r="C3305" t="str">
        <f>IFERROR(VLOOKUP(B3305,Players!$A$2:$E$251,2,FALSE),"")</f>
        <v>Salil Arora</v>
      </c>
      <c r="D3305" t="str">
        <f>IFERROR(VLOOKUP(B3305,Players!$A$2:$E$251,3,FALSE),"")</f>
        <v>WK</v>
      </c>
      <c r="E3305" t="str">
        <f>IFERROR(VLOOKUP(B3305,Players!$A$2:$E$251,4,FALSE),"")</f>
        <v>SRH</v>
      </c>
      <c r="F3305">
        <f>IFERROR(VLOOKUP(B3305,Players!$A$2:$E$251,5,FALSE),"")</f>
        <v>0</v>
      </c>
      <c r="H3305" t="s">
        <v>885</v>
      </c>
    </row>
    <row r="3306" spans="1:8" x14ac:dyDescent="0.2">
      <c r="A3306" t="s">
        <v>867</v>
      </c>
      <c r="B3306" t="s">
        <v>529</v>
      </c>
      <c r="C3306" t="str">
        <f>IFERROR(VLOOKUP(B3306,Players!$A$2:$E$251,2,FALSE),"")</f>
        <v>Heinrich Klaasen</v>
      </c>
      <c r="D3306" t="str">
        <f>IFERROR(VLOOKUP(B3306,Players!$A$2:$E$251,3,FALSE),"")</f>
        <v>WK</v>
      </c>
      <c r="E3306" t="str">
        <f>IFERROR(VLOOKUP(B3306,Players!$A$2:$E$251,4,FALSE),"")</f>
        <v>SRH</v>
      </c>
      <c r="F3306">
        <f>IFERROR(VLOOKUP(B3306,Players!$A$2:$E$251,5,FALSE),"")</f>
        <v>0</v>
      </c>
      <c r="H3306" t="s">
        <v>885</v>
      </c>
    </row>
    <row r="3307" spans="1:8" x14ac:dyDescent="0.2">
      <c r="A3307" t="s">
        <v>867</v>
      </c>
      <c r="B3307" t="s">
        <v>531</v>
      </c>
      <c r="C3307" t="str">
        <f>IFERROR(VLOOKUP(B3307,Players!$A$2:$E$251,2,FALSE),"")</f>
        <v>Travis Head</v>
      </c>
      <c r="D3307" t="str">
        <f>IFERROR(VLOOKUP(B3307,Players!$A$2:$E$251,3,FALSE),"")</f>
        <v>BAT</v>
      </c>
      <c r="E3307" t="str">
        <f>IFERROR(VLOOKUP(B3307,Players!$A$2:$E$251,4,FALSE),"")</f>
        <v>SRH</v>
      </c>
      <c r="F3307">
        <f>IFERROR(VLOOKUP(B3307,Players!$A$2:$E$251,5,FALSE),"")</f>
        <v>0</v>
      </c>
      <c r="H3307" t="s">
        <v>885</v>
      </c>
    </row>
    <row r="3308" spans="1:8" x14ac:dyDescent="0.2">
      <c r="A3308" t="s">
        <v>867</v>
      </c>
      <c r="B3308" t="s">
        <v>533</v>
      </c>
      <c r="C3308" t="str">
        <f>IFERROR(VLOOKUP(B3308,Players!$A$2:$E$251,2,FALSE),"")</f>
        <v>Harshal Patel</v>
      </c>
      <c r="D3308" t="str">
        <f>IFERROR(VLOOKUP(B3308,Players!$A$2:$E$251,3,FALSE),"")</f>
        <v>AR</v>
      </c>
      <c r="E3308" t="str">
        <f>IFERROR(VLOOKUP(B3308,Players!$A$2:$E$251,4,FALSE),"")</f>
        <v>SRH</v>
      </c>
      <c r="F3308">
        <f>IFERROR(VLOOKUP(B3308,Players!$A$2:$E$251,5,FALSE),"")</f>
        <v>0</v>
      </c>
      <c r="H3308" t="s">
        <v>885</v>
      </c>
    </row>
    <row r="3309" spans="1:8" x14ac:dyDescent="0.2">
      <c r="A3309" t="s">
        <v>867</v>
      </c>
      <c r="B3309" t="s">
        <v>535</v>
      </c>
      <c r="C3309" t="str">
        <f>IFERROR(VLOOKUP(B3309,Players!$A$2:$E$251,2,FALSE),"")</f>
        <v>Kamindu Mendis</v>
      </c>
      <c r="D3309" t="str">
        <f>IFERROR(VLOOKUP(B3309,Players!$A$2:$E$251,3,FALSE),"")</f>
        <v>AR</v>
      </c>
      <c r="E3309" t="str">
        <f>IFERROR(VLOOKUP(B3309,Players!$A$2:$E$251,4,FALSE),"")</f>
        <v>SRH</v>
      </c>
      <c r="F3309">
        <f>IFERROR(VLOOKUP(B3309,Players!$A$2:$E$251,5,FALSE),"")</f>
        <v>0</v>
      </c>
      <c r="H3309" t="s">
        <v>885</v>
      </c>
    </row>
    <row r="3310" spans="1:8" x14ac:dyDescent="0.2">
      <c r="A3310" t="s">
        <v>867</v>
      </c>
      <c r="B3310" t="s">
        <v>537</v>
      </c>
      <c r="C3310" t="str">
        <f>IFERROR(VLOOKUP(B3310,Players!$A$2:$E$251,2,FALSE),"")</f>
        <v>Harsh Dubey</v>
      </c>
      <c r="D3310" t="str">
        <f>IFERROR(VLOOKUP(B3310,Players!$A$2:$E$251,3,FALSE),"")</f>
        <v>AR</v>
      </c>
      <c r="E3310" t="str">
        <f>IFERROR(VLOOKUP(B3310,Players!$A$2:$E$251,4,FALSE),"")</f>
        <v>SRH</v>
      </c>
      <c r="F3310">
        <f>IFERROR(VLOOKUP(B3310,Players!$A$2:$E$251,5,FALSE),"")</f>
        <v>0</v>
      </c>
      <c r="H3310" t="s">
        <v>885</v>
      </c>
    </row>
    <row r="3311" spans="1:8" x14ac:dyDescent="0.2">
      <c r="A3311" t="s">
        <v>867</v>
      </c>
      <c r="B3311" t="s">
        <v>539</v>
      </c>
      <c r="C3311" t="str">
        <f>IFERROR(VLOOKUP(B3311,Players!$A$2:$E$251,2,FALSE),"")</f>
        <v>Brydon Carse</v>
      </c>
      <c r="D3311" t="str">
        <f>IFERROR(VLOOKUP(B3311,Players!$A$2:$E$251,3,FALSE),"")</f>
        <v>AR</v>
      </c>
      <c r="E3311" t="str">
        <f>IFERROR(VLOOKUP(B3311,Players!$A$2:$E$251,4,FALSE),"")</f>
        <v>SRH</v>
      </c>
      <c r="F3311">
        <f>IFERROR(VLOOKUP(B3311,Players!$A$2:$E$251,5,FALSE),"")</f>
        <v>0</v>
      </c>
      <c r="H3311" t="s">
        <v>885</v>
      </c>
    </row>
    <row r="3312" spans="1:8" x14ac:dyDescent="0.2">
      <c r="A3312" t="s">
        <v>867</v>
      </c>
      <c r="B3312" t="s">
        <v>541</v>
      </c>
      <c r="C3312" t="str">
        <f>IFERROR(VLOOKUP(B3312,Players!$A$2:$E$251,2,FALSE),"")</f>
        <v>Shivang Kumar</v>
      </c>
      <c r="D3312" t="str">
        <f>IFERROR(VLOOKUP(B3312,Players!$A$2:$E$251,3,FALSE),"")</f>
        <v>AR</v>
      </c>
      <c r="E3312" t="str">
        <f>IFERROR(VLOOKUP(B3312,Players!$A$2:$E$251,4,FALSE),"")</f>
        <v>SRH</v>
      </c>
      <c r="F3312">
        <f>IFERROR(VLOOKUP(B3312,Players!$A$2:$E$251,5,FALSE),"")</f>
        <v>0</v>
      </c>
      <c r="H3312" t="s">
        <v>885</v>
      </c>
    </row>
    <row r="3313" spans="1:8" x14ac:dyDescent="0.2">
      <c r="A3313" t="s">
        <v>867</v>
      </c>
      <c r="B3313" t="s">
        <v>543</v>
      </c>
      <c r="C3313" t="str">
        <f>IFERROR(VLOOKUP(B3313,Players!$A$2:$E$251,2,FALSE),"")</f>
        <v>Krains Fuletra</v>
      </c>
      <c r="D3313" t="str">
        <f>IFERROR(VLOOKUP(B3313,Players!$A$2:$E$251,3,FALSE),"")</f>
        <v>AR</v>
      </c>
      <c r="E3313" t="str">
        <f>IFERROR(VLOOKUP(B3313,Players!$A$2:$E$251,4,FALSE),"")</f>
        <v>SRH</v>
      </c>
      <c r="F3313">
        <f>IFERROR(VLOOKUP(B3313,Players!$A$2:$E$251,5,FALSE),"")</f>
        <v>0</v>
      </c>
      <c r="H3313" t="s">
        <v>885</v>
      </c>
    </row>
    <row r="3314" spans="1:8" x14ac:dyDescent="0.2">
      <c r="A3314" t="s">
        <v>867</v>
      </c>
      <c r="B3314" t="s">
        <v>545</v>
      </c>
      <c r="C3314" t="str">
        <f>IFERROR(VLOOKUP(B3314,Players!$A$2:$E$251,2,FALSE),"")</f>
        <v>Liam Livingstone</v>
      </c>
      <c r="D3314" t="str">
        <f>IFERROR(VLOOKUP(B3314,Players!$A$2:$E$251,3,FALSE),"")</f>
        <v>AR</v>
      </c>
      <c r="E3314" t="str">
        <f>IFERROR(VLOOKUP(B3314,Players!$A$2:$E$251,4,FALSE),"")</f>
        <v>SRH</v>
      </c>
      <c r="F3314">
        <f>IFERROR(VLOOKUP(B3314,Players!$A$2:$E$251,5,FALSE),"")</f>
        <v>0</v>
      </c>
      <c r="H3314" t="s">
        <v>885</v>
      </c>
    </row>
    <row r="3315" spans="1:8" x14ac:dyDescent="0.2">
      <c r="A3315" t="s">
        <v>867</v>
      </c>
      <c r="B3315" t="s">
        <v>547</v>
      </c>
      <c r="C3315" t="str">
        <f>IFERROR(VLOOKUP(B3315,Players!$A$2:$E$251,2,FALSE),"")</f>
        <v>David Payne</v>
      </c>
      <c r="D3315" t="str">
        <f>IFERROR(VLOOKUP(B3315,Players!$A$2:$E$251,3,FALSE),"")</f>
        <v>AR</v>
      </c>
      <c r="E3315" t="str">
        <f>IFERROR(VLOOKUP(B3315,Players!$A$2:$E$251,4,FALSE),"")</f>
        <v>SRH</v>
      </c>
      <c r="F3315">
        <f>IFERROR(VLOOKUP(B3315,Players!$A$2:$E$251,5,FALSE),"")</f>
        <v>0</v>
      </c>
      <c r="H3315" t="s">
        <v>885</v>
      </c>
    </row>
    <row r="3316" spans="1:8" x14ac:dyDescent="0.2">
      <c r="A3316" t="s">
        <v>867</v>
      </c>
      <c r="B3316" t="s">
        <v>549</v>
      </c>
      <c r="C3316" t="str">
        <f>IFERROR(VLOOKUP(B3316,Players!$A$2:$E$251,2,FALSE),"")</f>
        <v>Abhishek Sharma</v>
      </c>
      <c r="D3316" t="str">
        <f>IFERROR(VLOOKUP(B3316,Players!$A$2:$E$251,3,FALSE),"")</f>
        <v>AR</v>
      </c>
      <c r="E3316" t="str">
        <f>IFERROR(VLOOKUP(B3316,Players!$A$2:$E$251,4,FALSE),"")</f>
        <v>SRH</v>
      </c>
      <c r="F3316">
        <f>IFERROR(VLOOKUP(B3316,Players!$A$2:$E$251,5,FALSE),"")</f>
        <v>0</v>
      </c>
      <c r="H3316" t="s">
        <v>885</v>
      </c>
    </row>
    <row r="3317" spans="1:8" x14ac:dyDescent="0.2">
      <c r="A3317" t="s">
        <v>867</v>
      </c>
      <c r="B3317" t="s">
        <v>551</v>
      </c>
      <c r="C3317" t="str">
        <f>IFERROR(VLOOKUP(B3317,Players!$A$2:$E$251,2,FALSE),"")</f>
        <v>Nitish Kumar Reddy</v>
      </c>
      <c r="D3317" t="str">
        <f>IFERROR(VLOOKUP(B3317,Players!$A$2:$E$251,3,FALSE),"")</f>
        <v>AR</v>
      </c>
      <c r="E3317" t="str">
        <f>IFERROR(VLOOKUP(B3317,Players!$A$2:$E$251,4,FALSE),"")</f>
        <v>SRH</v>
      </c>
      <c r="F3317">
        <f>IFERROR(VLOOKUP(B3317,Players!$A$2:$E$251,5,FALSE),"")</f>
        <v>0</v>
      </c>
      <c r="H3317" t="s">
        <v>885</v>
      </c>
    </row>
    <row r="3318" spans="1:8" x14ac:dyDescent="0.2">
      <c r="A3318" t="s">
        <v>867</v>
      </c>
      <c r="B3318" t="s">
        <v>553</v>
      </c>
      <c r="C3318" t="str">
        <f>IFERROR(VLOOKUP(B3318,Players!$A$2:$E$251,2,FALSE),"")</f>
        <v>Pat Cummins</v>
      </c>
      <c r="D3318" t="str">
        <f>IFERROR(VLOOKUP(B3318,Players!$A$2:$E$251,3,FALSE),"")</f>
        <v>BWL</v>
      </c>
      <c r="E3318" t="str">
        <f>IFERROR(VLOOKUP(B3318,Players!$A$2:$E$251,4,FALSE),"")</f>
        <v>SRH</v>
      </c>
      <c r="F3318">
        <f>IFERROR(VLOOKUP(B3318,Players!$A$2:$E$251,5,FALSE),"")</f>
        <v>0</v>
      </c>
      <c r="H3318" t="s">
        <v>885</v>
      </c>
    </row>
    <row r="3319" spans="1:8" x14ac:dyDescent="0.2">
      <c r="A3319" t="s">
        <v>867</v>
      </c>
      <c r="B3319" t="s">
        <v>555</v>
      </c>
      <c r="C3319" t="str">
        <f>IFERROR(VLOOKUP(B3319,Players!$A$2:$E$251,2,FALSE),"")</f>
        <v>Zeeshan Ansari</v>
      </c>
      <c r="D3319" t="str">
        <f>IFERROR(VLOOKUP(B3319,Players!$A$2:$E$251,3,FALSE),"")</f>
        <v>BWL</v>
      </c>
      <c r="E3319" t="str">
        <f>IFERROR(VLOOKUP(B3319,Players!$A$2:$E$251,4,FALSE),"")</f>
        <v>SRH</v>
      </c>
      <c r="F3319">
        <f>IFERROR(VLOOKUP(B3319,Players!$A$2:$E$251,5,FALSE),"")</f>
        <v>0</v>
      </c>
      <c r="H3319" t="s">
        <v>885</v>
      </c>
    </row>
    <row r="3320" spans="1:8" x14ac:dyDescent="0.2">
      <c r="A3320" t="s">
        <v>867</v>
      </c>
      <c r="B3320" t="s">
        <v>557</v>
      </c>
      <c r="C3320" t="str">
        <f>IFERROR(VLOOKUP(B3320,Players!$A$2:$E$251,2,FALSE),"")</f>
        <v>Jaydev Unadkat</v>
      </c>
      <c r="D3320" t="str">
        <f>IFERROR(VLOOKUP(B3320,Players!$A$2:$E$251,3,FALSE),"")</f>
        <v>BWL</v>
      </c>
      <c r="E3320" t="str">
        <f>IFERROR(VLOOKUP(B3320,Players!$A$2:$E$251,4,FALSE),"")</f>
        <v>SRH</v>
      </c>
      <c r="F3320">
        <f>IFERROR(VLOOKUP(B3320,Players!$A$2:$E$251,5,FALSE),"")</f>
        <v>0</v>
      </c>
      <c r="H3320" t="s">
        <v>885</v>
      </c>
    </row>
    <row r="3321" spans="1:8" x14ac:dyDescent="0.2">
      <c r="A3321" t="s">
        <v>867</v>
      </c>
      <c r="B3321" t="s">
        <v>559</v>
      </c>
      <c r="C3321" t="str">
        <f>IFERROR(VLOOKUP(B3321,Players!$A$2:$E$251,2,FALSE),"")</f>
        <v>Eshan Malinga</v>
      </c>
      <c r="D3321" t="str">
        <f>IFERROR(VLOOKUP(B3321,Players!$A$2:$E$251,3,FALSE),"")</f>
        <v>BWL</v>
      </c>
      <c r="E3321" t="str">
        <f>IFERROR(VLOOKUP(B3321,Players!$A$2:$E$251,4,FALSE),"")</f>
        <v>SRH</v>
      </c>
      <c r="F3321">
        <f>IFERROR(VLOOKUP(B3321,Players!$A$2:$E$251,5,FALSE),"")</f>
        <v>0</v>
      </c>
      <c r="H3321" t="s">
        <v>885</v>
      </c>
    </row>
    <row r="3322" spans="1:8" x14ac:dyDescent="0.2">
      <c r="A3322" t="s">
        <v>867</v>
      </c>
      <c r="B3322" t="s">
        <v>561</v>
      </c>
      <c r="C3322" t="str">
        <f>IFERROR(VLOOKUP(B3322,Players!$A$2:$E$251,2,FALSE),"")</f>
        <v>Sakib Hussain</v>
      </c>
      <c r="D3322" t="str">
        <f>IFERROR(VLOOKUP(B3322,Players!$A$2:$E$251,3,FALSE),"")</f>
        <v>BWL</v>
      </c>
      <c r="E3322" t="str">
        <f>IFERROR(VLOOKUP(B3322,Players!$A$2:$E$251,4,FALSE),"")</f>
        <v>SRH</v>
      </c>
      <c r="F3322">
        <f>IFERROR(VLOOKUP(B3322,Players!$A$2:$E$251,5,FALSE),"")</f>
        <v>0</v>
      </c>
      <c r="H3322" t="s">
        <v>885</v>
      </c>
    </row>
    <row r="3323" spans="1:8" x14ac:dyDescent="0.2">
      <c r="A3323" t="s">
        <v>867</v>
      </c>
      <c r="B3323" t="s">
        <v>563</v>
      </c>
      <c r="C3323" t="str">
        <f>IFERROR(VLOOKUP(B3323,Players!$A$2:$E$251,2,FALSE),"")</f>
        <v>Onkar Tarmale</v>
      </c>
      <c r="D3323" t="str">
        <f>IFERROR(VLOOKUP(B3323,Players!$A$2:$E$251,3,FALSE),"")</f>
        <v>BWL</v>
      </c>
      <c r="E3323" t="str">
        <f>IFERROR(VLOOKUP(B3323,Players!$A$2:$E$251,4,FALSE),"")</f>
        <v>SRH</v>
      </c>
      <c r="F3323">
        <f>IFERROR(VLOOKUP(B3323,Players!$A$2:$E$251,5,FALSE),"")</f>
        <v>0</v>
      </c>
      <c r="H3323" t="s">
        <v>885</v>
      </c>
    </row>
    <row r="3324" spans="1:8" x14ac:dyDescent="0.2">
      <c r="A3324" t="s">
        <v>867</v>
      </c>
      <c r="B3324" t="s">
        <v>565</v>
      </c>
      <c r="C3324" t="str">
        <f>IFERROR(VLOOKUP(B3324,Players!$A$2:$E$251,2,FALSE),"")</f>
        <v>Amit Kumar</v>
      </c>
      <c r="D3324" t="str">
        <f>IFERROR(VLOOKUP(B3324,Players!$A$2:$E$251,3,FALSE),"")</f>
        <v>BWL</v>
      </c>
      <c r="E3324" t="str">
        <f>IFERROR(VLOOKUP(B3324,Players!$A$2:$E$251,4,FALSE),"")</f>
        <v>SRH</v>
      </c>
      <c r="F3324">
        <f>IFERROR(VLOOKUP(B3324,Players!$A$2:$E$251,5,FALSE),"")</f>
        <v>0</v>
      </c>
      <c r="H3324" t="s">
        <v>885</v>
      </c>
    </row>
    <row r="3325" spans="1:8" x14ac:dyDescent="0.2">
      <c r="A3325" t="s">
        <v>867</v>
      </c>
      <c r="B3325" t="s">
        <v>567</v>
      </c>
      <c r="C3325" t="str">
        <f>IFERROR(VLOOKUP(B3325,Players!$A$2:$E$251,2,FALSE),"")</f>
        <v>Praful Hinge</v>
      </c>
      <c r="D3325" t="str">
        <f>IFERROR(VLOOKUP(B3325,Players!$A$2:$E$251,3,FALSE),"")</f>
        <v>BWL</v>
      </c>
      <c r="E3325" t="str">
        <f>IFERROR(VLOOKUP(B3325,Players!$A$2:$E$251,4,FALSE),"")</f>
        <v>SRH</v>
      </c>
      <c r="F3325">
        <f>IFERROR(VLOOKUP(B3325,Players!$A$2:$E$251,5,FALSE),"")</f>
        <v>0</v>
      </c>
      <c r="H3325" t="s">
        <v>885</v>
      </c>
    </row>
    <row r="3326" spans="1:8" x14ac:dyDescent="0.2">
      <c r="A3326" t="s">
        <v>867</v>
      </c>
      <c r="B3326" t="s">
        <v>569</v>
      </c>
      <c r="C3326" t="str">
        <f>IFERROR(VLOOKUP(B3326,Players!$A$2:$E$251,2,FALSE),"")</f>
        <v>Shivam Mavi</v>
      </c>
      <c r="D3326" t="str">
        <f>IFERROR(VLOOKUP(B3326,Players!$A$2:$E$251,3,FALSE),"")</f>
        <v>BWL</v>
      </c>
      <c r="E3326" t="str">
        <f>IFERROR(VLOOKUP(B3326,Players!$A$2:$E$251,4,FALSE),"")</f>
        <v>SRH</v>
      </c>
      <c r="F3326">
        <f>IFERROR(VLOOKUP(B3326,Players!$A$2:$E$251,5,FALSE),"")</f>
        <v>0</v>
      </c>
      <c r="H3326" t="s">
        <v>885</v>
      </c>
    </row>
    <row r="3327" spans="1:8" x14ac:dyDescent="0.2">
      <c r="A3327" t="s">
        <v>867</v>
      </c>
      <c r="B3327" t="s">
        <v>467</v>
      </c>
      <c r="C3327" t="str">
        <f>IFERROR(VLOOKUP(B3327,Players!$A$2:$E$251,2,FALSE),"")</f>
        <v>Rajat Patidar</v>
      </c>
      <c r="D3327" t="str">
        <f>IFERROR(VLOOKUP(B3327,Players!$A$2:$E$251,3,FALSE),"")</f>
        <v>BAT</v>
      </c>
      <c r="E3327" t="str">
        <f>IFERROR(VLOOKUP(B3327,Players!$A$2:$E$251,4,FALSE),"")</f>
        <v>RCB</v>
      </c>
      <c r="F3327">
        <f>IFERROR(VLOOKUP(B3327,Players!$A$2:$E$251,5,FALSE),"")</f>
        <v>0</v>
      </c>
      <c r="H3327" t="s">
        <v>884</v>
      </c>
    </row>
    <row r="3328" spans="1:8" x14ac:dyDescent="0.2">
      <c r="A3328" t="s">
        <v>867</v>
      </c>
      <c r="B3328" t="s">
        <v>471</v>
      </c>
      <c r="C3328" t="str">
        <f>IFERROR(VLOOKUP(B3328,Players!$A$2:$E$251,2,FALSE),"")</f>
        <v>Devdutt Padikkal</v>
      </c>
      <c r="D3328" t="str">
        <f>IFERROR(VLOOKUP(B3328,Players!$A$2:$E$251,3,FALSE),"")</f>
        <v>BAT</v>
      </c>
      <c r="E3328" t="str">
        <f>IFERROR(VLOOKUP(B3328,Players!$A$2:$E$251,4,FALSE),"")</f>
        <v>RCB</v>
      </c>
      <c r="F3328">
        <f>IFERROR(VLOOKUP(B3328,Players!$A$2:$E$251,5,FALSE),"")</f>
        <v>0</v>
      </c>
      <c r="H3328" t="s">
        <v>884</v>
      </c>
    </row>
    <row r="3329" spans="1:8" x14ac:dyDescent="0.2">
      <c r="A3329" t="s">
        <v>867</v>
      </c>
      <c r="B3329" t="s">
        <v>473</v>
      </c>
      <c r="C3329" t="str">
        <f>IFERROR(VLOOKUP(B3329,Players!$A$2:$E$251,2,FALSE),"")</f>
        <v>Virat Kohli</v>
      </c>
      <c r="D3329" t="str">
        <f>IFERROR(VLOOKUP(B3329,Players!$A$2:$E$251,3,FALSE),"")</f>
        <v>BAT</v>
      </c>
      <c r="E3329" t="str">
        <f>IFERROR(VLOOKUP(B3329,Players!$A$2:$E$251,4,FALSE),"")</f>
        <v>RCB</v>
      </c>
      <c r="F3329">
        <f>IFERROR(VLOOKUP(B3329,Players!$A$2:$E$251,5,FALSE),"")</f>
        <v>0</v>
      </c>
      <c r="H3329" t="s">
        <v>884</v>
      </c>
    </row>
    <row r="3330" spans="1:8" x14ac:dyDescent="0.2">
      <c r="A3330" t="s">
        <v>867</v>
      </c>
      <c r="B3330" t="s">
        <v>475</v>
      </c>
      <c r="C3330" t="str">
        <f>IFERROR(VLOOKUP(B3330,Players!$A$2:$E$251,2,FALSE),"")</f>
        <v>Phil Salt</v>
      </c>
      <c r="D3330" t="str">
        <f>IFERROR(VLOOKUP(B3330,Players!$A$2:$E$251,3,FALSE),"")</f>
        <v>WK</v>
      </c>
      <c r="E3330" t="str">
        <f>IFERROR(VLOOKUP(B3330,Players!$A$2:$E$251,4,FALSE),"")</f>
        <v>RCB</v>
      </c>
      <c r="F3330">
        <f>IFERROR(VLOOKUP(B3330,Players!$A$2:$E$251,5,FALSE),"")</f>
        <v>0</v>
      </c>
      <c r="H3330" t="s">
        <v>884</v>
      </c>
    </row>
    <row r="3331" spans="1:8" x14ac:dyDescent="0.2">
      <c r="A3331" t="s">
        <v>867</v>
      </c>
      <c r="B3331" t="s">
        <v>477</v>
      </c>
      <c r="C3331" t="str">
        <f>IFERROR(VLOOKUP(B3331,Players!$A$2:$E$251,2,FALSE),"")</f>
        <v>Jitesh Sharma</v>
      </c>
      <c r="D3331" t="str">
        <f>IFERROR(VLOOKUP(B3331,Players!$A$2:$E$251,3,FALSE),"")</f>
        <v>WK</v>
      </c>
      <c r="E3331" t="str">
        <f>IFERROR(VLOOKUP(B3331,Players!$A$2:$E$251,4,FALSE),"")</f>
        <v>RCB</v>
      </c>
      <c r="F3331">
        <f>IFERROR(VLOOKUP(B3331,Players!$A$2:$E$251,5,FALSE),"")</f>
        <v>0</v>
      </c>
      <c r="H3331" t="s">
        <v>884</v>
      </c>
    </row>
    <row r="3332" spans="1:8" x14ac:dyDescent="0.2">
      <c r="A3332" t="s">
        <v>867</v>
      </c>
      <c r="B3332" t="s">
        <v>479</v>
      </c>
      <c r="C3332" t="str">
        <f>IFERROR(VLOOKUP(B3332,Players!$A$2:$E$251,2,FALSE),"")</f>
        <v>Jordan Cox</v>
      </c>
      <c r="D3332" t="str">
        <f>IFERROR(VLOOKUP(B3332,Players!$A$2:$E$251,3,FALSE),"")</f>
        <v>WK</v>
      </c>
      <c r="E3332" t="str">
        <f>IFERROR(VLOOKUP(B3332,Players!$A$2:$E$251,4,FALSE),"")</f>
        <v>RCB</v>
      </c>
      <c r="F3332">
        <f>IFERROR(VLOOKUP(B3332,Players!$A$2:$E$251,5,FALSE),"")</f>
        <v>0</v>
      </c>
      <c r="H3332" t="s">
        <v>884</v>
      </c>
    </row>
    <row r="3333" spans="1:8" x14ac:dyDescent="0.2">
      <c r="A3333" t="s">
        <v>867</v>
      </c>
      <c r="B3333" t="s">
        <v>481</v>
      </c>
      <c r="C3333" t="str">
        <f>IFERROR(VLOOKUP(B3333,Players!$A$2:$E$251,2,FALSE),"")</f>
        <v>Krunal Pandya</v>
      </c>
      <c r="D3333" t="str">
        <f>IFERROR(VLOOKUP(B3333,Players!$A$2:$E$251,3,FALSE),"")</f>
        <v>AR</v>
      </c>
      <c r="E3333" t="str">
        <f>IFERROR(VLOOKUP(B3333,Players!$A$2:$E$251,4,FALSE),"")</f>
        <v>RCB</v>
      </c>
      <c r="F3333">
        <f>IFERROR(VLOOKUP(B3333,Players!$A$2:$E$251,5,FALSE),"")</f>
        <v>0</v>
      </c>
      <c r="H3333" t="s">
        <v>884</v>
      </c>
    </row>
    <row r="3334" spans="1:8" x14ac:dyDescent="0.2">
      <c r="A3334" t="s">
        <v>867</v>
      </c>
      <c r="B3334" t="s">
        <v>483</v>
      </c>
      <c r="C3334" t="str">
        <f>IFERROR(VLOOKUP(B3334,Players!$A$2:$E$251,2,FALSE),"")</f>
        <v>Swapnil Singh</v>
      </c>
      <c r="D3334" t="str">
        <f>IFERROR(VLOOKUP(B3334,Players!$A$2:$E$251,3,FALSE),"")</f>
        <v>AR</v>
      </c>
      <c r="E3334" t="str">
        <f>IFERROR(VLOOKUP(B3334,Players!$A$2:$E$251,4,FALSE),"")</f>
        <v>RCB</v>
      </c>
      <c r="F3334">
        <f>IFERROR(VLOOKUP(B3334,Players!$A$2:$E$251,5,FALSE),"")</f>
        <v>0</v>
      </c>
      <c r="H3334" t="s">
        <v>884</v>
      </c>
    </row>
    <row r="3335" spans="1:8" x14ac:dyDescent="0.2">
      <c r="A3335" t="s">
        <v>867</v>
      </c>
      <c r="B3335" t="s">
        <v>485</v>
      </c>
      <c r="C3335" t="str">
        <f>IFERROR(VLOOKUP(B3335,Players!$A$2:$E$251,2,FALSE),"")</f>
        <v>Tim David</v>
      </c>
      <c r="D3335" t="str">
        <f>IFERROR(VLOOKUP(B3335,Players!$A$2:$E$251,3,FALSE),"")</f>
        <v>AR</v>
      </c>
      <c r="E3335" t="str">
        <f>IFERROR(VLOOKUP(B3335,Players!$A$2:$E$251,4,FALSE),"")</f>
        <v>RCB</v>
      </c>
      <c r="F3335">
        <f>IFERROR(VLOOKUP(B3335,Players!$A$2:$E$251,5,FALSE),"")</f>
        <v>0</v>
      </c>
      <c r="H3335" t="s">
        <v>884</v>
      </c>
    </row>
    <row r="3336" spans="1:8" x14ac:dyDescent="0.2">
      <c r="A3336" t="s">
        <v>867</v>
      </c>
      <c r="B3336" t="s">
        <v>487</v>
      </c>
      <c r="C3336" t="str">
        <f>IFERROR(VLOOKUP(B3336,Players!$A$2:$E$251,2,FALSE),"")</f>
        <v>Romario Shepherd</v>
      </c>
      <c r="D3336" t="str">
        <f>IFERROR(VLOOKUP(B3336,Players!$A$2:$E$251,3,FALSE),"")</f>
        <v>AR</v>
      </c>
      <c r="E3336" t="str">
        <f>IFERROR(VLOOKUP(B3336,Players!$A$2:$E$251,4,FALSE),"")</f>
        <v>RCB</v>
      </c>
      <c r="F3336">
        <f>IFERROR(VLOOKUP(B3336,Players!$A$2:$E$251,5,FALSE),"")</f>
        <v>0</v>
      </c>
      <c r="H3336" t="s">
        <v>884</v>
      </c>
    </row>
    <row r="3337" spans="1:8" x14ac:dyDescent="0.2">
      <c r="A3337" t="s">
        <v>867</v>
      </c>
      <c r="B3337" t="s">
        <v>489</v>
      </c>
      <c r="C3337" t="str">
        <f>IFERROR(VLOOKUP(B3337,Players!$A$2:$E$251,2,FALSE),"")</f>
        <v>Jacob Bethell</v>
      </c>
      <c r="D3337" t="str">
        <f>IFERROR(VLOOKUP(B3337,Players!$A$2:$E$251,3,FALSE),"")</f>
        <v>AR</v>
      </c>
      <c r="E3337" t="str">
        <f>IFERROR(VLOOKUP(B3337,Players!$A$2:$E$251,4,FALSE),"")</f>
        <v>RCB</v>
      </c>
      <c r="F3337">
        <f>IFERROR(VLOOKUP(B3337,Players!$A$2:$E$251,5,FALSE),"")</f>
        <v>0</v>
      </c>
      <c r="H3337" t="s">
        <v>884</v>
      </c>
    </row>
    <row r="3338" spans="1:8" x14ac:dyDescent="0.2">
      <c r="A3338" t="s">
        <v>867</v>
      </c>
      <c r="B3338" t="s">
        <v>491</v>
      </c>
      <c r="C3338" t="str">
        <f>IFERROR(VLOOKUP(B3338,Players!$A$2:$E$251,2,FALSE),"")</f>
        <v>Venkatesh Iyer</v>
      </c>
      <c r="D3338" t="str">
        <f>IFERROR(VLOOKUP(B3338,Players!$A$2:$E$251,3,FALSE),"")</f>
        <v>AR</v>
      </c>
      <c r="E3338" t="str">
        <f>IFERROR(VLOOKUP(B3338,Players!$A$2:$E$251,4,FALSE),"")</f>
        <v>RCB</v>
      </c>
      <c r="F3338">
        <f>IFERROR(VLOOKUP(B3338,Players!$A$2:$E$251,5,FALSE),"")</f>
        <v>0</v>
      </c>
      <c r="H3338" t="s">
        <v>884</v>
      </c>
    </row>
    <row r="3339" spans="1:8" x14ac:dyDescent="0.2">
      <c r="A3339" t="s">
        <v>867</v>
      </c>
      <c r="B3339" t="s">
        <v>493</v>
      </c>
      <c r="C3339" t="str">
        <f>IFERROR(VLOOKUP(B3339,Players!$A$2:$E$251,2,FALSE),"")</f>
        <v>Satvik Deswal</v>
      </c>
      <c r="D3339" t="str">
        <f>IFERROR(VLOOKUP(B3339,Players!$A$2:$E$251,3,FALSE),"")</f>
        <v>AR</v>
      </c>
      <c r="E3339" t="str">
        <f>IFERROR(VLOOKUP(B3339,Players!$A$2:$E$251,4,FALSE),"")</f>
        <v>RCB</v>
      </c>
      <c r="F3339">
        <f>IFERROR(VLOOKUP(B3339,Players!$A$2:$E$251,5,FALSE),"")</f>
        <v>0</v>
      </c>
      <c r="H3339" t="s">
        <v>884</v>
      </c>
    </row>
    <row r="3340" spans="1:8" x14ac:dyDescent="0.2">
      <c r="A3340" t="s">
        <v>867</v>
      </c>
      <c r="B3340" t="s">
        <v>495</v>
      </c>
      <c r="C3340" t="str">
        <f>IFERROR(VLOOKUP(B3340,Players!$A$2:$E$251,2,FALSE),"")</f>
        <v>Mangesh Yadav</v>
      </c>
      <c r="D3340" t="str">
        <f>IFERROR(VLOOKUP(B3340,Players!$A$2:$E$251,3,FALSE),"")</f>
        <v>AR</v>
      </c>
      <c r="E3340" t="str">
        <f>IFERROR(VLOOKUP(B3340,Players!$A$2:$E$251,4,FALSE),"")</f>
        <v>RCB</v>
      </c>
      <c r="F3340">
        <f>IFERROR(VLOOKUP(B3340,Players!$A$2:$E$251,5,FALSE),"")</f>
        <v>0</v>
      </c>
      <c r="H3340" t="s">
        <v>884</v>
      </c>
    </row>
    <row r="3341" spans="1:8" x14ac:dyDescent="0.2">
      <c r="A3341" t="s">
        <v>867</v>
      </c>
      <c r="B3341" t="s">
        <v>497</v>
      </c>
      <c r="C3341" t="str">
        <f>IFERROR(VLOOKUP(B3341,Players!$A$2:$E$251,2,FALSE),"")</f>
        <v>Vicky Ostwal</v>
      </c>
      <c r="D3341" t="str">
        <f>IFERROR(VLOOKUP(B3341,Players!$A$2:$E$251,3,FALSE),"")</f>
        <v>AR</v>
      </c>
      <c r="E3341" t="str">
        <f>IFERROR(VLOOKUP(B3341,Players!$A$2:$E$251,4,FALSE),"")</f>
        <v>RCB</v>
      </c>
      <c r="F3341">
        <f>IFERROR(VLOOKUP(B3341,Players!$A$2:$E$251,5,FALSE),"")</f>
        <v>0</v>
      </c>
      <c r="H3341" t="s">
        <v>884</v>
      </c>
    </row>
    <row r="3342" spans="1:8" x14ac:dyDescent="0.2">
      <c r="A3342" t="s">
        <v>867</v>
      </c>
      <c r="B3342" t="s">
        <v>499</v>
      </c>
      <c r="C3342" t="str">
        <f>IFERROR(VLOOKUP(B3342,Players!$A$2:$E$251,2,FALSE),"")</f>
        <v>Vihaan Malhotra</v>
      </c>
      <c r="D3342" t="str">
        <f>IFERROR(VLOOKUP(B3342,Players!$A$2:$E$251,3,FALSE),"")</f>
        <v>AR</v>
      </c>
      <c r="E3342" t="str">
        <f>IFERROR(VLOOKUP(B3342,Players!$A$2:$E$251,4,FALSE),"")</f>
        <v>RCB</v>
      </c>
      <c r="F3342">
        <f>IFERROR(VLOOKUP(B3342,Players!$A$2:$E$251,5,FALSE),"")</f>
        <v>0</v>
      </c>
      <c r="H3342" t="s">
        <v>884</v>
      </c>
    </row>
    <row r="3343" spans="1:8" x14ac:dyDescent="0.2">
      <c r="A3343" t="s">
        <v>867</v>
      </c>
      <c r="B3343" t="s">
        <v>501</v>
      </c>
      <c r="C3343" t="str">
        <f>IFERROR(VLOOKUP(B3343,Players!$A$2:$E$251,2,FALSE),"")</f>
        <v>Kanishk Chouhan</v>
      </c>
      <c r="D3343" t="str">
        <f>IFERROR(VLOOKUP(B3343,Players!$A$2:$E$251,3,FALSE),"")</f>
        <v>AR</v>
      </c>
      <c r="E3343" t="str">
        <f>IFERROR(VLOOKUP(B3343,Players!$A$2:$E$251,4,FALSE),"")</f>
        <v>RCB</v>
      </c>
      <c r="F3343">
        <f>IFERROR(VLOOKUP(B3343,Players!$A$2:$E$251,5,FALSE),"")</f>
        <v>0</v>
      </c>
      <c r="H3343" t="s">
        <v>884</v>
      </c>
    </row>
    <row r="3344" spans="1:8" x14ac:dyDescent="0.2">
      <c r="A3344" t="s">
        <v>867</v>
      </c>
      <c r="B3344" t="s">
        <v>503</v>
      </c>
      <c r="C3344" t="str">
        <f>IFERROR(VLOOKUP(B3344,Players!$A$2:$E$251,2,FALSE),"")</f>
        <v>Josh Hazlewood</v>
      </c>
      <c r="D3344" t="str">
        <f>IFERROR(VLOOKUP(B3344,Players!$A$2:$E$251,3,FALSE),"")</f>
        <v>BWL</v>
      </c>
      <c r="E3344" t="str">
        <f>IFERROR(VLOOKUP(B3344,Players!$A$2:$E$251,4,FALSE),"")</f>
        <v>RCB</v>
      </c>
      <c r="F3344">
        <f>IFERROR(VLOOKUP(B3344,Players!$A$2:$E$251,5,FALSE),"")</f>
        <v>0</v>
      </c>
      <c r="H3344" t="s">
        <v>884</v>
      </c>
    </row>
    <row r="3345" spans="1:8" x14ac:dyDescent="0.2">
      <c r="A3345" t="s">
        <v>867</v>
      </c>
      <c r="B3345" t="s">
        <v>505</v>
      </c>
      <c r="C3345" t="str">
        <f>IFERROR(VLOOKUP(B3345,Players!$A$2:$E$251,2,FALSE),"")</f>
        <v>Rasikh Dar</v>
      </c>
      <c r="D3345" t="str">
        <f>IFERROR(VLOOKUP(B3345,Players!$A$2:$E$251,3,FALSE),"")</f>
        <v>BWL</v>
      </c>
      <c r="E3345" t="str">
        <f>IFERROR(VLOOKUP(B3345,Players!$A$2:$E$251,4,FALSE),"")</f>
        <v>RCB</v>
      </c>
      <c r="F3345">
        <f>IFERROR(VLOOKUP(B3345,Players!$A$2:$E$251,5,FALSE),"")</f>
        <v>0</v>
      </c>
      <c r="H3345" t="s">
        <v>884</v>
      </c>
    </row>
    <row r="3346" spans="1:8" x14ac:dyDescent="0.2">
      <c r="A3346" t="s">
        <v>867</v>
      </c>
      <c r="B3346" t="s">
        <v>507</v>
      </c>
      <c r="C3346" t="str">
        <f>IFERROR(VLOOKUP(B3346,Players!$A$2:$E$251,2,FALSE),"")</f>
        <v>Suyash Sharma</v>
      </c>
      <c r="D3346" t="str">
        <f>IFERROR(VLOOKUP(B3346,Players!$A$2:$E$251,3,FALSE),"")</f>
        <v>BWL</v>
      </c>
      <c r="E3346" t="str">
        <f>IFERROR(VLOOKUP(B3346,Players!$A$2:$E$251,4,FALSE),"")</f>
        <v>RCB</v>
      </c>
      <c r="F3346">
        <f>IFERROR(VLOOKUP(B3346,Players!$A$2:$E$251,5,FALSE),"")</f>
        <v>0</v>
      </c>
      <c r="H3346" t="s">
        <v>884</v>
      </c>
    </row>
    <row r="3347" spans="1:8" x14ac:dyDescent="0.2">
      <c r="A3347" t="s">
        <v>867</v>
      </c>
      <c r="B3347" t="s">
        <v>509</v>
      </c>
      <c r="C3347" t="str">
        <f>IFERROR(VLOOKUP(B3347,Players!$A$2:$E$251,2,FALSE),"")</f>
        <v>Bhuvneshwar Kumar</v>
      </c>
      <c r="D3347" t="str">
        <f>IFERROR(VLOOKUP(B3347,Players!$A$2:$E$251,3,FALSE),"")</f>
        <v>BWL</v>
      </c>
      <c r="E3347" t="str">
        <f>IFERROR(VLOOKUP(B3347,Players!$A$2:$E$251,4,FALSE),"")</f>
        <v>RCB</v>
      </c>
      <c r="F3347">
        <f>IFERROR(VLOOKUP(B3347,Players!$A$2:$E$251,5,FALSE),"")</f>
        <v>0</v>
      </c>
      <c r="H3347" t="s">
        <v>884</v>
      </c>
    </row>
    <row r="3348" spans="1:8" x14ac:dyDescent="0.2">
      <c r="A3348" t="s">
        <v>867</v>
      </c>
      <c r="B3348" t="s">
        <v>511</v>
      </c>
      <c r="C3348" t="str">
        <f>IFERROR(VLOOKUP(B3348,Players!$A$2:$E$251,2,FALSE),"")</f>
        <v>Nuwan Thushara</v>
      </c>
      <c r="D3348" t="str">
        <f>IFERROR(VLOOKUP(B3348,Players!$A$2:$E$251,3,FALSE),"")</f>
        <v>BWL</v>
      </c>
      <c r="E3348" t="str">
        <f>IFERROR(VLOOKUP(B3348,Players!$A$2:$E$251,4,FALSE),"")</f>
        <v>RCB</v>
      </c>
      <c r="F3348">
        <f>IFERROR(VLOOKUP(B3348,Players!$A$2:$E$251,5,FALSE),"")</f>
        <v>0</v>
      </c>
      <c r="H3348" t="s">
        <v>884</v>
      </c>
    </row>
    <row r="3349" spans="1:8" x14ac:dyDescent="0.2">
      <c r="A3349" t="s">
        <v>867</v>
      </c>
      <c r="B3349" t="s">
        <v>513</v>
      </c>
      <c r="C3349" t="str">
        <f>IFERROR(VLOOKUP(B3349,Players!$A$2:$E$251,2,FALSE),"")</f>
        <v>Abhinandan Singh</v>
      </c>
      <c r="D3349" t="str">
        <f>IFERROR(VLOOKUP(B3349,Players!$A$2:$E$251,3,FALSE),"")</f>
        <v>BWL</v>
      </c>
      <c r="E3349" t="str">
        <f>IFERROR(VLOOKUP(B3349,Players!$A$2:$E$251,4,FALSE),"")</f>
        <v>RCB</v>
      </c>
      <c r="F3349">
        <f>IFERROR(VLOOKUP(B3349,Players!$A$2:$E$251,5,FALSE),"")</f>
        <v>0</v>
      </c>
      <c r="H3349" t="s">
        <v>884</v>
      </c>
    </row>
    <row r="3350" spans="1:8" x14ac:dyDescent="0.2">
      <c r="A3350" t="s">
        <v>867</v>
      </c>
      <c r="B3350" t="s">
        <v>515</v>
      </c>
      <c r="C3350" t="str">
        <f>IFERROR(VLOOKUP(B3350,Players!$A$2:$E$251,2,FALSE),"")</f>
        <v>Jacob Duffy</v>
      </c>
      <c r="D3350" t="str">
        <f>IFERROR(VLOOKUP(B3350,Players!$A$2:$E$251,3,FALSE),"")</f>
        <v>BWL</v>
      </c>
      <c r="E3350" t="str">
        <f>IFERROR(VLOOKUP(B3350,Players!$A$2:$E$251,4,FALSE),"")</f>
        <v>RCB</v>
      </c>
      <c r="F3350">
        <f>IFERROR(VLOOKUP(B3350,Players!$A$2:$E$251,5,FALSE),"")</f>
        <v>0</v>
      </c>
      <c r="H3350" t="s">
        <v>884</v>
      </c>
    </row>
    <row r="3351" spans="1:8" x14ac:dyDescent="0.2">
      <c r="A3351" t="s">
        <v>867</v>
      </c>
      <c r="B3351" t="s">
        <v>517</v>
      </c>
      <c r="C3351" t="str">
        <f>IFERROR(VLOOKUP(B3351,Players!$A$2:$E$251,2,FALSE),"")</f>
        <v>Yash Dayal</v>
      </c>
      <c r="D3351" t="str">
        <f>IFERROR(VLOOKUP(B3351,Players!$A$2:$E$251,3,FALSE),"")</f>
        <v>BWL</v>
      </c>
      <c r="E3351" t="str">
        <f>IFERROR(VLOOKUP(B3351,Players!$A$2:$E$251,4,FALSE),"")</f>
        <v>RCB</v>
      </c>
      <c r="F3351">
        <f>IFERROR(VLOOKUP(B3351,Players!$A$2:$E$251,5,FALSE),"")</f>
        <v>0</v>
      </c>
      <c r="H3351" t="s">
        <v>884</v>
      </c>
    </row>
    <row r="3352" spans="1:8" x14ac:dyDescent="0.2">
      <c r="A3352" t="s">
        <v>871</v>
      </c>
      <c r="B3352" t="s">
        <v>259</v>
      </c>
      <c r="C3352" t="str">
        <f>IFERROR(VLOOKUP(B3352,Players!$A$2:$E$251,2,FALSE),"")</f>
        <v>Rishabh Pant</v>
      </c>
      <c r="D3352" t="str">
        <f>IFERROR(VLOOKUP(B3352,Players!$A$2:$E$251,3,FALSE),"")</f>
        <v>WK</v>
      </c>
      <c r="E3352" t="str">
        <f>IFERROR(VLOOKUP(B3352,Players!$A$2:$E$251,4,FALSE),"")</f>
        <v>LSG</v>
      </c>
      <c r="F3352">
        <f>IFERROR(VLOOKUP(B3352,Players!$A$2:$E$251,5,FALSE),"")</f>
        <v>0</v>
      </c>
      <c r="H3352" t="s">
        <v>892</v>
      </c>
    </row>
    <row r="3353" spans="1:8" x14ac:dyDescent="0.2">
      <c r="A3353" t="s">
        <v>871</v>
      </c>
      <c r="B3353" t="s">
        <v>263</v>
      </c>
      <c r="C3353" t="str">
        <f>IFERROR(VLOOKUP(B3353,Players!$A$2:$E$251,2,FALSE),"")</f>
        <v>Aiden Markram</v>
      </c>
      <c r="D3353" t="str">
        <f>IFERROR(VLOOKUP(B3353,Players!$A$2:$E$251,3,FALSE),"")</f>
        <v>BAT</v>
      </c>
      <c r="E3353" t="str">
        <f>IFERROR(VLOOKUP(B3353,Players!$A$2:$E$251,4,FALSE),"")</f>
        <v>LSG</v>
      </c>
      <c r="F3353">
        <f>IFERROR(VLOOKUP(B3353,Players!$A$2:$E$251,5,FALSE),"")</f>
        <v>0</v>
      </c>
      <c r="H3353" t="s">
        <v>892</v>
      </c>
    </row>
    <row r="3354" spans="1:8" x14ac:dyDescent="0.2">
      <c r="A3354" t="s">
        <v>871</v>
      </c>
      <c r="B3354" t="s">
        <v>265</v>
      </c>
      <c r="C3354" t="str">
        <f>IFERROR(VLOOKUP(B3354,Players!$A$2:$E$251,2,FALSE),"")</f>
        <v>Himmat Singh</v>
      </c>
      <c r="D3354" t="str">
        <f>IFERROR(VLOOKUP(B3354,Players!$A$2:$E$251,3,FALSE),"")</f>
        <v>BAT</v>
      </c>
      <c r="E3354" t="str">
        <f>IFERROR(VLOOKUP(B3354,Players!$A$2:$E$251,4,FALSE),"")</f>
        <v>LSG</v>
      </c>
      <c r="F3354">
        <f>IFERROR(VLOOKUP(B3354,Players!$A$2:$E$251,5,FALSE),"")</f>
        <v>0</v>
      </c>
      <c r="H3354" t="s">
        <v>892</v>
      </c>
    </row>
    <row r="3355" spans="1:8" x14ac:dyDescent="0.2">
      <c r="A3355" t="s">
        <v>871</v>
      </c>
      <c r="B3355" t="s">
        <v>267</v>
      </c>
      <c r="C3355" t="str">
        <f>IFERROR(VLOOKUP(B3355,Players!$A$2:$E$251,2,FALSE),"")</f>
        <v>Matthew Breetzke</v>
      </c>
      <c r="D3355" t="str">
        <f>IFERROR(VLOOKUP(B3355,Players!$A$2:$E$251,3,FALSE),"")</f>
        <v>BAT</v>
      </c>
      <c r="E3355" t="str">
        <f>IFERROR(VLOOKUP(B3355,Players!$A$2:$E$251,4,FALSE),"")</f>
        <v>LSG</v>
      </c>
      <c r="F3355">
        <f>IFERROR(VLOOKUP(B3355,Players!$A$2:$E$251,5,FALSE),"")</f>
        <v>0</v>
      </c>
      <c r="H3355" t="s">
        <v>892</v>
      </c>
    </row>
    <row r="3356" spans="1:8" x14ac:dyDescent="0.2">
      <c r="A3356" t="s">
        <v>871</v>
      </c>
      <c r="B3356" t="s">
        <v>269</v>
      </c>
      <c r="C3356" t="str">
        <f>IFERROR(VLOOKUP(B3356,Players!$A$2:$E$251,2,FALSE),"")</f>
        <v>Mukul Choudhary</v>
      </c>
      <c r="D3356" t="str">
        <f>IFERROR(VLOOKUP(B3356,Players!$A$2:$E$251,3,FALSE),"")</f>
        <v>WK</v>
      </c>
      <c r="E3356" t="str">
        <f>IFERROR(VLOOKUP(B3356,Players!$A$2:$E$251,4,FALSE),"")</f>
        <v>LSG</v>
      </c>
      <c r="F3356">
        <f>IFERROR(VLOOKUP(B3356,Players!$A$2:$E$251,5,FALSE),"")</f>
        <v>0</v>
      </c>
      <c r="H3356" t="s">
        <v>892</v>
      </c>
    </row>
    <row r="3357" spans="1:8" x14ac:dyDescent="0.2">
      <c r="A3357" t="s">
        <v>871</v>
      </c>
      <c r="B3357" t="s">
        <v>271</v>
      </c>
      <c r="C3357" t="str">
        <f>IFERROR(VLOOKUP(B3357,Players!$A$2:$E$251,2,FALSE),"")</f>
        <v>Akshat Raghuwanshi</v>
      </c>
      <c r="D3357" t="str">
        <f>IFERROR(VLOOKUP(B3357,Players!$A$2:$E$251,3,FALSE),"")</f>
        <v>BAT</v>
      </c>
      <c r="E3357" t="str">
        <f>IFERROR(VLOOKUP(B3357,Players!$A$2:$E$251,4,FALSE),"")</f>
        <v>LSG</v>
      </c>
      <c r="F3357">
        <f>IFERROR(VLOOKUP(B3357,Players!$A$2:$E$251,5,FALSE),"")</f>
        <v>0</v>
      </c>
      <c r="H3357" t="s">
        <v>892</v>
      </c>
    </row>
    <row r="3358" spans="1:8" x14ac:dyDescent="0.2">
      <c r="A3358" t="s">
        <v>871</v>
      </c>
      <c r="B3358" t="s">
        <v>273</v>
      </c>
      <c r="C3358" t="str">
        <f>IFERROR(VLOOKUP(B3358,Players!$A$2:$E$251,2,FALSE),"")</f>
        <v>Josh Inglis</v>
      </c>
      <c r="D3358" t="str">
        <f>IFERROR(VLOOKUP(B3358,Players!$A$2:$E$251,3,FALSE),"")</f>
        <v>WK</v>
      </c>
      <c r="E3358" t="str">
        <f>IFERROR(VLOOKUP(B3358,Players!$A$2:$E$251,4,FALSE),"")</f>
        <v>LSG</v>
      </c>
      <c r="F3358">
        <f>IFERROR(VLOOKUP(B3358,Players!$A$2:$E$251,5,FALSE),"")</f>
        <v>0</v>
      </c>
      <c r="H3358" t="s">
        <v>892</v>
      </c>
    </row>
    <row r="3359" spans="1:8" x14ac:dyDescent="0.2">
      <c r="A3359" t="s">
        <v>871</v>
      </c>
      <c r="B3359" t="s">
        <v>275</v>
      </c>
      <c r="C3359" t="str">
        <f>IFERROR(VLOOKUP(B3359,Players!$A$2:$E$251,2,FALSE),"")</f>
        <v>Nicholas Pooran</v>
      </c>
      <c r="D3359" t="str">
        <f>IFERROR(VLOOKUP(B3359,Players!$A$2:$E$251,3,FALSE),"")</f>
        <v>WK</v>
      </c>
      <c r="E3359" t="str">
        <f>IFERROR(VLOOKUP(B3359,Players!$A$2:$E$251,4,FALSE),"")</f>
        <v>LSG</v>
      </c>
      <c r="F3359">
        <f>IFERROR(VLOOKUP(B3359,Players!$A$2:$E$251,5,FALSE),"")</f>
        <v>0</v>
      </c>
      <c r="H3359" t="s">
        <v>892</v>
      </c>
    </row>
    <row r="3360" spans="1:8" x14ac:dyDescent="0.2">
      <c r="A3360" t="s">
        <v>871</v>
      </c>
      <c r="B3360" t="s">
        <v>277</v>
      </c>
      <c r="C3360" t="str">
        <f>IFERROR(VLOOKUP(B3360,Players!$A$2:$E$251,2,FALSE),"")</f>
        <v>Mitchell Marsh</v>
      </c>
      <c r="D3360" t="str">
        <f>IFERROR(VLOOKUP(B3360,Players!$A$2:$E$251,3,FALSE),"")</f>
        <v>AR</v>
      </c>
      <c r="E3360" t="str">
        <f>IFERROR(VLOOKUP(B3360,Players!$A$2:$E$251,4,FALSE),"")</f>
        <v>LSG</v>
      </c>
      <c r="F3360">
        <f>IFERROR(VLOOKUP(B3360,Players!$A$2:$E$251,5,FALSE),"")</f>
        <v>0</v>
      </c>
      <c r="H3360" t="s">
        <v>892</v>
      </c>
    </row>
    <row r="3361" spans="1:8" x14ac:dyDescent="0.2">
      <c r="A3361" t="s">
        <v>871</v>
      </c>
      <c r="B3361" t="s">
        <v>279</v>
      </c>
      <c r="C3361" t="str">
        <f>IFERROR(VLOOKUP(B3361,Players!$A$2:$E$251,2,FALSE),"")</f>
        <v>Abdul Samad</v>
      </c>
      <c r="D3361" t="str">
        <f>IFERROR(VLOOKUP(B3361,Players!$A$2:$E$251,3,FALSE),"")</f>
        <v>AR</v>
      </c>
      <c r="E3361" t="str">
        <f>IFERROR(VLOOKUP(B3361,Players!$A$2:$E$251,4,FALSE),"")</f>
        <v>LSG</v>
      </c>
      <c r="F3361">
        <f>IFERROR(VLOOKUP(B3361,Players!$A$2:$E$251,5,FALSE),"")</f>
        <v>0</v>
      </c>
      <c r="H3361" t="s">
        <v>892</v>
      </c>
    </row>
    <row r="3362" spans="1:8" x14ac:dyDescent="0.2">
      <c r="A3362" t="s">
        <v>871</v>
      </c>
      <c r="B3362" t="s">
        <v>281</v>
      </c>
      <c r="C3362" t="str">
        <f>IFERROR(VLOOKUP(B3362,Players!$A$2:$E$251,2,FALSE),"")</f>
        <v>Shahbaz Ahamad</v>
      </c>
      <c r="D3362" t="str">
        <f>IFERROR(VLOOKUP(B3362,Players!$A$2:$E$251,3,FALSE),"")</f>
        <v>AR</v>
      </c>
      <c r="E3362" t="str">
        <f>IFERROR(VLOOKUP(B3362,Players!$A$2:$E$251,4,FALSE),"")</f>
        <v>LSG</v>
      </c>
      <c r="F3362">
        <f>IFERROR(VLOOKUP(B3362,Players!$A$2:$E$251,5,FALSE),"")</f>
        <v>0</v>
      </c>
      <c r="H3362" t="s">
        <v>892</v>
      </c>
    </row>
    <row r="3363" spans="1:8" x14ac:dyDescent="0.2">
      <c r="A3363" t="s">
        <v>871</v>
      </c>
      <c r="B3363" t="s">
        <v>283</v>
      </c>
      <c r="C3363" t="str">
        <f>IFERROR(VLOOKUP(B3363,Players!$A$2:$E$251,2,FALSE),"")</f>
        <v>Arshin Kulkarni</v>
      </c>
      <c r="D3363" t="str">
        <f>IFERROR(VLOOKUP(B3363,Players!$A$2:$E$251,3,FALSE),"")</f>
        <v>AR</v>
      </c>
      <c r="E3363" t="str">
        <f>IFERROR(VLOOKUP(B3363,Players!$A$2:$E$251,4,FALSE),"")</f>
        <v>LSG</v>
      </c>
      <c r="F3363">
        <f>IFERROR(VLOOKUP(B3363,Players!$A$2:$E$251,5,FALSE),"")</f>
        <v>0</v>
      </c>
      <c r="H3363" t="s">
        <v>892</v>
      </c>
    </row>
    <row r="3364" spans="1:8" x14ac:dyDescent="0.2">
      <c r="A3364" t="s">
        <v>871</v>
      </c>
      <c r="B3364" t="s">
        <v>285</v>
      </c>
      <c r="C3364" t="str">
        <f>IFERROR(VLOOKUP(B3364,Players!$A$2:$E$251,2,FALSE),"")</f>
        <v>Wanindu Hasaranga</v>
      </c>
      <c r="D3364" t="str">
        <f>IFERROR(VLOOKUP(B3364,Players!$A$2:$E$251,3,FALSE),"")</f>
        <v>AR</v>
      </c>
      <c r="E3364" t="str">
        <f>IFERROR(VLOOKUP(B3364,Players!$A$2:$E$251,4,FALSE),"")</f>
        <v>LSG</v>
      </c>
      <c r="F3364">
        <f>IFERROR(VLOOKUP(B3364,Players!$A$2:$E$251,5,FALSE),"")</f>
        <v>0</v>
      </c>
      <c r="H3364" t="s">
        <v>892</v>
      </c>
    </row>
    <row r="3365" spans="1:8" x14ac:dyDescent="0.2">
      <c r="A3365" t="s">
        <v>871</v>
      </c>
      <c r="B3365" t="s">
        <v>287</v>
      </c>
      <c r="C3365" t="str">
        <f>IFERROR(VLOOKUP(B3365,Players!$A$2:$E$251,2,FALSE),"")</f>
        <v>Ayush Badoni</v>
      </c>
      <c r="D3365" t="str">
        <f>IFERROR(VLOOKUP(B3365,Players!$A$2:$E$251,3,FALSE),"")</f>
        <v>AR</v>
      </c>
      <c r="E3365" t="str">
        <f>IFERROR(VLOOKUP(B3365,Players!$A$2:$E$251,4,FALSE),"")</f>
        <v>LSG</v>
      </c>
      <c r="F3365">
        <f>IFERROR(VLOOKUP(B3365,Players!$A$2:$E$251,5,FALSE),"")</f>
        <v>0</v>
      </c>
      <c r="H3365" t="s">
        <v>892</v>
      </c>
    </row>
    <row r="3366" spans="1:8" x14ac:dyDescent="0.2">
      <c r="A3366" t="s">
        <v>871</v>
      </c>
      <c r="B3366" t="s">
        <v>289</v>
      </c>
      <c r="C3366" t="str">
        <f>IFERROR(VLOOKUP(B3366,Players!$A$2:$E$251,2,FALSE),"")</f>
        <v>Mohammad Shami</v>
      </c>
      <c r="D3366" t="str">
        <f>IFERROR(VLOOKUP(B3366,Players!$A$2:$E$251,3,FALSE),"")</f>
        <v>BWL</v>
      </c>
      <c r="E3366" t="str">
        <f>IFERROR(VLOOKUP(B3366,Players!$A$2:$E$251,4,FALSE),"")</f>
        <v>LSG</v>
      </c>
      <c r="F3366">
        <f>IFERROR(VLOOKUP(B3366,Players!$A$2:$E$251,5,FALSE),"")</f>
        <v>0</v>
      </c>
      <c r="H3366" t="s">
        <v>892</v>
      </c>
    </row>
    <row r="3367" spans="1:8" x14ac:dyDescent="0.2">
      <c r="A3367" t="s">
        <v>871</v>
      </c>
      <c r="B3367" t="s">
        <v>291</v>
      </c>
      <c r="C3367" t="str">
        <f>IFERROR(VLOOKUP(B3367,Players!$A$2:$E$251,2,FALSE),"")</f>
        <v>Avesh Khan</v>
      </c>
      <c r="D3367" t="str">
        <f>IFERROR(VLOOKUP(B3367,Players!$A$2:$E$251,3,FALSE),"")</f>
        <v>BWL</v>
      </c>
      <c r="E3367" t="str">
        <f>IFERROR(VLOOKUP(B3367,Players!$A$2:$E$251,4,FALSE),"")</f>
        <v>LSG</v>
      </c>
      <c r="F3367">
        <f>IFERROR(VLOOKUP(B3367,Players!$A$2:$E$251,5,FALSE),"")</f>
        <v>0</v>
      </c>
      <c r="H3367" t="s">
        <v>892</v>
      </c>
    </row>
    <row r="3368" spans="1:8" x14ac:dyDescent="0.2">
      <c r="A3368" t="s">
        <v>871</v>
      </c>
      <c r="B3368" t="s">
        <v>293</v>
      </c>
      <c r="C3368" t="str">
        <f>IFERROR(VLOOKUP(B3368,Players!$A$2:$E$251,2,FALSE),"")</f>
        <v>M. Siddharth</v>
      </c>
      <c r="D3368" t="str">
        <f>IFERROR(VLOOKUP(B3368,Players!$A$2:$E$251,3,FALSE),"")</f>
        <v>BWL</v>
      </c>
      <c r="E3368" t="str">
        <f>IFERROR(VLOOKUP(B3368,Players!$A$2:$E$251,4,FALSE),"")</f>
        <v>LSG</v>
      </c>
      <c r="F3368">
        <f>IFERROR(VLOOKUP(B3368,Players!$A$2:$E$251,5,FALSE),"")</f>
        <v>0</v>
      </c>
      <c r="H3368" t="s">
        <v>892</v>
      </c>
    </row>
    <row r="3369" spans="1:8" x14ac:dyDescent="0.2">
      <c r="A3369" t="s">
        <v>871</v>
      </c>
      <c r="B3369" t="s">
        <v>295</v>
      </c>
      <c r="C3369" t="str">
        <f>IFERROR(VLOOKUP(B3369,Players!$A$2:$E$251,2,FALSE),"")</f>
        <v>Digvesh Singh</v>
      </c>
      <c r="D3369" t="str">
        <f>IFERROR(VLOOKUP(B3369,Players!$A$2:$E$251,3,FALSE),"")</f>
        <v>BWL</v>
      </c>
      <c r="E3369" t="str">
        <f>IFERROR(VLOOKUP(B3369,Players!$A$2:$E$251,4,FALSE),"")</f>
        <v>LSG</v>
      </c>
      <c r="F3369">
        <f>IFERROR(VLOOKUP(B3369,Players!$A$2:$E$251,5,FALSE),"")</f>
        <v>0</v>
      </c>
      <c r="H3369" t="s">
        <v>892</v>
      </c>
    </row>
    <row r="3370" spans="1:8" x14ac:dyDescent="0.2">
      <c r="A3370" t="s">
        <v>871</v>
      </c>
      <c r="B3370" t="s">
        <v>297</v>
      </c>
      <c r="C3370" t="str">
        <f>IFERROR(VLOOKUP(B3370,Players!$A$2:$E$251,2,FALSE),"")</f>
        <v>Akash Singh</v>
      </c>
      <c r="D3370" t="str">
        <f>IFERROR(VLOOKUP(B3370,Players!$A$2:$E$251,3,FALSE),"")</f>
        <v>BWL</v>
      </c>
      <c r="E3370" t="str">
        <f>IFERROR(VLOOKUP(B3370,Players!$A$2:$E$251,4,FALSE),"")</f>
        <v>LSG</v>
      </c>
      <c r="F3370">
        <f>IFERROR(VLOOKUP(B3370,Players!$A$2:$E$251,5,FALSE),"")</f>
        <v>0</v>
      </c>
      <c r="H3370" t="s">
        <v>892</v>
      </c>
    </row>
    <row r="3371" spans="1:8" x14ac:dyDescent="0.2">
      <c r="A3371" t="s">
        <v>871</v>
      </c>
      <c r="B3371" t="s">
        <v>299</v>
      </c>
      <c r="C3371" t="str">
        <f>IFERROR(VLOOKUP(B3371,Players!$A$2:$E$251,2,FALSE),"")</f>
        <v>Prince Yadav</v>
      </c>
      <c r="D3371" t="str">
        <f>IFERROR(VLOOKUP(B3371,Players!$A$2:$E$251,3,FALSE),"")</f>
        <v>BWL</v>
      </c>
      <c r="E3371" t="str">
        <f>IFERROR(VLOOKUP(B3371,Players!$A$2:$E$251,4,FALSE),"")</f>
        <v>LSG</v>
      </c>
      <c r="F3371">
        <f>IFERROR(VLOOKUP(B3371,Players!$A$2:$E$251,5,FALSE),"")</f>
        <v>0</v>
      </c>
      <c r="H3371" t="s">
        <v>892</v>
      </c>
    </row>
    <row r="3372" spans="1:8" x14ac:dyDescent="0.2">
      <c r="A3372" t="s">
        <v>871</v>
      </c>
      <c r="B3372" t="s">
        <v>301</v>
      </c>
      <c r="C3372" t="str">
        <f>IFERROR(VLOOKUP(B3372,Players!$A$2:$E$251,2,FALSE),"")</f>
        <v>Arjun Tendulkar</v>
      </c>
      <c r="D3372" t="str">
        <f>IFERROR(VLOOKUP(B3372,Players!$A$2:$E$251,3,FALSE),"")</f>
        <v>BWL</v>
      </c>
      <c r="E3372" t="str">
        <f>IFERROR(VLOOKUP(B3372,Players!$A$2:$E$251,4,FALSE),"")</f>
        <v>LSG</v>
      </c>
      <c r="F3372">
        <f>IFERROR(VLOOKUP(B3372,Players!$A$2:$E$251,5,FALSE),"")</f>
        <v>0</v>
      </c>
      <c r="H3372" t="s">
        <v>892</v>
      </c>
    </row>
    <row r="3373" spans="1:8" x14ac:dyDescent="0.2">
      <c r="A3373" t="s">
        <v>871</v>
      </c>
      <c r="B3373" t="s">
        <v>303</v>
      </c>
      <c r="C3373" t="str">
        <f>IFERROR(VLOOKUP(B3373,Players!$A$2:$E$251,2,FALSE),"")</f>
        <v>Anrich Nortje</v>
      </c>
      <c r="D3373" t="str">
        <f>IFERROR(VLOOKUP(B3373,Players!$A$2:$E$251,3,FALSE),"")</f>
        <v>BWL</v>
      </c>
      <c r="E3373" t="str">
        <f>IFERROR(VLOOKUP(B3373,Players!$A$2:$E$251,4,FALSE),"")</f>
        <v>LSG</v>
      </c>
      <c r="F3373">
        <f>IFERROR(VLOOKUP(B3373,Players!$A$2:$E$251,5,FALSE),"")</f>
        <v>0</v>
      </c>
      <c r="H3373" t="s">
        <v>892</v>
      </c>
    </row>
    <row r="3374" spans="1:8" x14ac:dyDescent="0.2">
      <c r="A3374" t="s">
        <v>871</v>
      </c>
      <c r="B3374" t="s">
        <v>305</v>
      </c>
      <c r="C3374" t="str">
        <f>IFERROR(VLOOKUP(B3374,Players!$A$2:$E$251,2,FALSE),"")</f>
        <v>Naman Tiwari</v>
      </c>
      <c r="D3374" t="str">
        <f>IFERROR(VLOOKUP(B3374,Players!$A$2:$E$251,3,FALSE),"")</f>
        <v>BWL</v>
      </c>
      <c r="E3374" t="str">
        <f>IFERROR(VLOOKUP(B3374,Players!$A$2:$E$251,4,FALSE),"")</f>
        <v>LSG</v>
      </c>
      <c r="F3374">
        <f>IFERROR(VLOOKUP(B3374,Players!$A$2:$E$251,5,FALSE),"")</f>
        <v>0</v>
      </c>
      <c r="H3374" t="s">
        <v>892</v>
      </c>
    </row>
    <row r="3375" spans="1:8" x14ac:dyDescent="0.2">
      <c r="A3375" t="s">
        <v>871</v>
      </c>
      <c r="B3375" t="s">
        <v>307</v>
      </c>
      <c r="C3375" t="str">
        <f>IFERROR(VLOOKUP(B3375,Players!$A$2:$E$251,2,FALSE),"")</f>
        <v>Mayank Yadav</v>
      </c>
      <c r="D3375" t="str">
        <f>IFERROR(VLOOKUP(B3375,Players!$A$2:$E$251,3,FALSE),"")</f>
        <v>BWL</v>
      </c>
      <c r="E3375" t="str">
        <f>IFERROR(VLOOKUP(B3375,Players!$A$2:$E$251,4,FALSE),"")</f>
        <v>LSG</v>
      </c>
      <c r="F3375">
        <f>IFERROR(VLOOKUP(B3375,Players!$A$2:$E$251,5,FALSE),"")</f>
        <v>0</v>
      </c>
      <c r="H3375" t="s">
        <v>892</v>
      </c>
    </row>
    <row r="3376" spans="1:8" x14ac:dyDescent="0.2">
      <c r="A3376" t="s">
        <v>871</v>
      </c>
      <c r="B3376" t="s">
        <v>309</v>
      </c>
      <c r="C3376" t="str">
        <f>IFERROR(VLOOKUP(B3376,Players!$A$2:$E$251,2,FALSE),"")</f>
        <v>Mohsin Khan</v>
      </c>
      <c r="D3376" t="str">
        <f>IFERROR(VLOOKUP(B3376,Players!$A$2:$E$251,3,FALSE),"")</f>
        <v>BWL</v>
      </c>
      <c r="E3376" t="str">
        <f>IFERROR(VLOOKUP(B3376,Players!$A$2:$E$251,4,FALSE),"")</f>
        <v>LSG</v>
      </c>
      <c r="F3376">
        <f>IFERROR(VLOOKUP(B3376,Players!$A$2:$E$251,5,FALSE),"")</f>
        <v>0</v>
      </c>
      <c r="H3376" t="s">
        <v>892</v>
      </c>
    </row>
    <row r="3377" spans="1:8" x14ac:dyDescent="0.2">
      <c r="A3377" t="s">
        <v>871</v>
      </c>
      <c r="B3377" t="s">
        <v>363</v>
      </c>
      <c r="C3377" t="str">
        <f>IFERROR(VLOOKUP(B3377,Players!$A$2:$E$251,2,FALSE),"")</f>
        <v>Shreyas Iyer</v>
      </c>
      <c r="D3377" t="str">
        <f>IFERROR(VLOOKUP(B3377,Players!$A$2:$E$251,3,FALSE),"")</f>
        <v>BAT</v>
      </c>
      <c r="E3377" t="str">
        <f>IFERROR(VLOOKUP(B3377,Players!$A$2:$E$251,4,FALSE),"")</f>
        <v>PBKS</v>
      </c>
      <c r="F3377">
        <f>IFERROR(VLOOKUP(B3377,Players!$A$2:$E$251,5,FALSE),"")</f>
        <v>0</v>
      </c>
      <c r="H3377" t="s">
        <v>890</v>
      </c>
    </row>
    <row r="3378" spans="1:8" x14ac:dyDescent="0.2">
      <c r="A3378" t="s">
        <v>871</v>
      </c>
      <c r="B3378" t="s">
        <v>367</v>
      </c>
      <c r="C3378" t="str">
        <f>IFERROR(VLOOKUP(B3378,Players!$A$2:$E$251,2,FALSE),"")</f>
        <v>Nehal Wadhera</v>
      </c>
      <c r="D3378" t="str">
        <f>IFERROR(VLOOKUP(B3378,Players!$A$2:$E$251,3,FALSE),"")</f>
        <v>BAT</v>
      </c>
      <c r="E3378" t="str">
        <f>IFERROR(VLOOKUP(B3378,Players!$A$2:$E$251,4,FALSE),"")</f>
        <v>PBKS</v>
      </c>
      <c r="F3378">
        <f>IFERROR(VLOOKUP(B3378,Players!$A$2:$E$251,5,FALSE),"")</f>
        <v>0</v>
      </c>
      <c r="H3378" t="s">
        <v>890</v>
      </c>
    </row>
    <row r="3379" spans="1:8" x14ac:dyDescent="0.2">
      <c r="A3379" t="s">
        <v>871</v>
      </c>
      <c r="B3379" t="s">
        <v>369</v>
      </c>
      <c r="C3379" t="str">
        <f>IFERROR(VLOOKUP(B3379,Players!$A$2:$E$251,2,FALSE),"")</f>
        <v>Vishnu Vinod</v>
      </c>
      <c r="D3379" t="str">
        <f>IFERROR(VLOOKUP(B3379,Players!$A$2:$E$251,3,FALSE),"")</f>
        <v>WK</v>
      </c>
      <c r="E3379" t="str">
        <f>IFERROR(VLOOKUP(B3379,Players!$A$2:$E$251,4,FALSE),"")</f>
        <v>PBKS</v>
      </c>
      <c r="F3379">
        <f>IFERROR(VLOOKUP(B3379,Players!$A$2:$E$251,5,FALSE),"")</f>
        <v>0</v>
      </c>
      <c r="H3379" t="s">
        <v>890</v>
      </c>
    </row>
    <row r="3380" spans="1:8" x14ac:dyDescent="0.2">
      <c r="A3380" t="s">
        <v>871</v>
      </c>
      <c r="B3380" t="s">
        <v>371</v>
      </c>
      <c r="C3380" t="str">
        <f>IFERROR(VLOOKUP(B3380,Players!$A$2:$E$251,2,FALSE),"")</f>
        <v>Harnoor Pannu</v>
      </c>
      <c r="D3380" t="str">
        <f>IFERROR(VLOOKUP(B3380,Players!$A$2:$E$251,3,FALSE),"")</f>
        <v>BAT</v>
      </c>
      <c r="E3380" t="str">
        <f>IFERROR(VLOOKUP(B3380,Players!$A$2:$E$251,4,FALSE),"")</f>
        <v>PBKS</v>
      </c>
      <c r="F3380">
        <f>IFERROR(VLOOKUP(B3380,Players!$A$2:$E$251,5,FALSE),"")</f>
        <v>0</v>
      </c>
      <c r="H3380" t="s">
        <v>890</v>
      </c>
    </row>
    <row r="3381" spans="1:8" x14ac:dyDescent="0.2">
      <c r="A3381" t="s">
        <v>871</v>
      </c>
      <c r="B3381" t="s">
        <v>373</v>
      </c>
      <c r="C3381" t="str">
        <f>IFERROR(VLOOKUP(B3381,Players!$A$2:$E$251,2,FALSE),"")</f>
        <v>Pyla Avinash</v>
      </c>
      <c r="D3381" t="str">
        <f>IFERROR(VLOOKUP(B3381,Players!$A$2:$E$251,3,FALSE),"")</f>
        <v>BAT</v>
      </c>
      <c r="E3381" t="str">
        <f>IFERROR(VLOOKUP(B3381,Players!$A$2:$E$251,4,FALSE),"")</f>
        <v>PBKS</v>
      </c>
      <c r="F3381">
        <f>IFERROR(VLOOKUP(B3381,Players!$A$2:$E$251,5,FALSE),"")</f>
        <v>0</v>
      </c>
      <c r="H3381" t="s">
        <v>890</v>
      </c>
    </row>
    <row r="3382" spans="1:8" x14ac:dyDescent="0.2">
      <c r="A3382" t="s">
        <v>871</v>
      </c>
      <c r="B3382" t="s">
        <v>375</v>
      </c>
      <c r="C3382" t="str">
        <f>IFERROR(VLOOKUP(B3382,Players!$A$2:$E$251,2,FALSE),"")</f>
        <v>Prabhsimran Singh</v>
      </c>
      <c r="D3382" t="str">
        <f>IFERROR(VLOOKUP(B3382,Players!$A$2:$E$251,3,FALSE),"")</f>
        <v>WK</v>
      </c>
      <c r="E3382" t="str">
        <f>IFERROR(VLOOKUP(B3382,Players!$A$2:$E$251,4,FALSE),"")</f>
        <v>PBKS</v>
      </c>
      <c r="F3382">
        <f>IFERROR(VLOOKUP(B3382,Players!$A$2:$E$251,5,FALSE),"")</f>
        <v>0</v>
      </c>
      <c r="H3382" t="s">
        <v>890</v>
      </c>
    </row>
    <row r="3383" spans="1:8" x14ac:dyDescent="0.2">
      <c r="A3383" t="s">
        <v>871</v>
      </c>
      <c r="B3383" t="s">
        <v>377</v>
      </c>
      <c r="C3383" t="str">
        <f>IFERROR(VLOOKUP(B3383,Players!$A$2:$E$251,2,FALSE),"")</f>
        <v>Shashank Singh</v>
      </c>
      <c r="D3383" t="str">
        <f>IFERROR(VLOOKUP(B3383,Players!$A$2:$E$251,3,FALSE),"")</f>
        <v>BAT</v>
      </c>
      <c r="E3383" t="str">
        <f>IFERROR(VLOOKUP(B3383,Players!$A$2:$E$251,4,FALSE),"")</f>
        <v>PBKS</v>
      </c>
      <c r="F3383">
        <f>IFERROR(VLOOKUP(B3383,Players!$A$2:$E$251,5,FALSE),"")</f>
        <v>0</v>
      </c>
      <c r="H3383" t="s">
        <v>890</v>
      </c>
    </row>
    <row r="3384" spans="1:8" x14ac:dyDescent="0.2">
      <c r="A3384" t="s">
        <v>871</v>
      </c>
      <c r="B3384" t="s">
        <v>379</v>
      </c>
      <c r="C3384" t="str">
        <f>IFERROR(VLOOKUP(B3384,Players!$A$2:$E$251,2,FALSE),"")</f>
        <v>Marcus Stoinis</v>
      </c>
      <c r="D3384" t="str">
        <f>IFERROR(VLOOKUP(B3384,Players!$A$2:$E$251,3,FALSE),"")</f>
        <v>AR</v>
      </c>
      <c r="E3384" t="str">
        <f>IFERROR(VLOOKUP(B3384,Players!$A$2:$E$251,4,FALSE),"")</f>
        <v>PBKS</v>
      </c>
      <c r="F3384">
        <f>IFERROR(VLOOKUP(B3384,Players!$A$2:$E$251,5,FALSE),"")</f>
        <v>0</v>
      </c>
      <c r="H3384" t="s">
        <v>890</v>
      </c>
    </row>
    <row r="3385" spans="1:8" x14ac:dyDescent="0.2">
      <c r="A3385" t="s">
        <v>871</v>
      </c>
      <c r="B3385" t="s">
        <v>381</v>
      </c>
      <c r="C3385" t="str">
        <f>IFERROR(VLOOKUP(B3385,Players!$A$2:$E$251,2,FALSE),"")</f>
        <v>Harpreet Brar</v>
      </c>
      <c r="D3385" t="str">
        <f>IFERROR(VLOOKUP(B3385,Players!$A$2:$E$251,3,FALSE),"")</f>
        <v>AR</v>
      </c>
      <c r="E3385" t="str">
        <f>IFERROR(VLOOKUP(B3385,Players!$A$2:$E$251,4,FALSE),"")</f>
        <v>PBKS</v>
      </c>
      <c r="F3385">
        <f>IFERROR(VLOOKUP(B3385,Players!$A$2:$E$251,5,FALSE),"")</f>
        <v>0</v>
      </c>
      <c r="H3385" t="s">
        <v>890</v>
      </c>
    </row>
    <row r="3386" spans="1:8" x14ac:dyDescent="0.2">
      <c r="A3386" t="s">
        <v>871</v>
      </c>
      <c r="B3386" t="s">
        <v>383</v>
      </c>
      <c r="C3386" t="str">
        <f>IFERROR(VLOOKUP(B3386,Players!$A$2:$E$251,2,FALSE),"")</f>
        <v>Marco Jansen</v>
      </c>
      <c r="D3386" t="str">
        <f>IFERROR(VLOOKUP(B3386,Players!$A$2:$E$251,3,FALSE),"")</f>
        <v>AR</v>
      </c>
      <c r="E3386" t="str">
        <f>IFERROR(VLOOKUP(B3386,Players!$A$2:$E$251,4,FALSE),"")</f>
        <v>PBKS</v>
      </c>
      <c r="F3386">
        <f>IFERROR(VLOOKUP(B3386,Players!$A$2:$E$251,5,FALSE),"")</f>
        <v>0</v>
      </c>
      <c r="H3386" t="s">
        <v>890</v>
      </c>
    </row>
    <row r="3387" spans="1:8" x14ac:dyDescent="0.2">
      <c r="A3387" t="s">
        <v>871</v>
      </c>
      <c r="B3387" t="s">
        <v>385</v>
      </c>
      <c r="C3387" t="str">
        <f>IFERROR(VLOOKUP(B3387,Players!$A$2:$E$251,2,FALSE),"")</f>
        <v>Azmatullah Omarzai</v>
      </c>
      <c r="D3387" t="str">
        <f>IFERROR(VLOOKUP(B3387,Players!$A$2:$E$251,3,FALSE),"")</f>
        <v>AR</v>
      </c>
      <c r="E3387" t="str">
        <f>IFERROR(VLOOKUP(B3387,Players!$A$2:$E$251,4,FALSE),"")</f>
        <v>PBKS</v>
      </c>
      <c r="F3387">
        <f>IFERROR(VLOOKUP(B3387,Players!$A$2:$E$251,5,FALSE),"")</f>
        <v>0</v>
      </c>
      <c r="H3387" t="s">
        <v>890</v>
      </c>
    </row>
    <row r="3388" spans="1:8" x14ac:dyDescent="0.2">
      <c r="A3388" t="s">
        <v>871</v>
      </c>
      <c r="B3388" t="s">
        <v>387</v>
      </c>
      <c r="C3388" t="str">
        <f>IFERROR(VLOOKUP(B3388,Players!$A$2:$E$251,2,FALSE),"")</f>
        <v>Priyansh Arya</v>
      </c>
      <c r="D3388" t="str">
        <f>IFERROR(VLOOKUP(B3388,Players!$A$2:$E$251,3,FALSE),"")</f>
        <v>AR</v>
      </c>
      <c r="E3388" t="str">
        <f>IFERROR(VLOOKUP(B3388,Players!$A$2:$E$251,4,FALSE),"")</f>
        <v>PBKS</v>
      </c>
      <c r="F3388">
        <f>IFERROR(VLOOKUP(B3388,Players!$A$2:$E$251,5,FALSE),"")</f>
        <v>0</v>
      </c>
      <c r="H3388" t="s">
        <v>890</v>
      </c>
    </row>
    <row r="3389" spans="1:8" x14ac:dyDescent="0.2">
      <c r="A3389" t="s">
        <v>871</v>
      </c>
      <c r="B3389" t="s">
        <v>389</v>
      </c>
      <c r="C3389" t="str">
        <f>IFERROR(VLOOKUP(B3389,Players!$A$2:$E$251,2,FALSE),"")</f>
        <v>Musheer Khan</v>
      </c>
      <c r="D3389" t="str">
        <f>IFERROR(VLOOKUP(B3389,Players!$A$2:$E$251,3,FALSE),"")</f>
        <v>AR</v>
      </c>
      <c r="E3389" t="str">
        <f>IFERROR(VLOOKUP(B3389,Players!$A$2:$E$251,4,FALSE),"")</f>
        <v>PBKS</v>
      </c>
      <c r="F3389">
        <f>IFERROR(VLOOKUP(B3389,Players!$A$2:$E$251,5,FALSE),"")</f>
        <v>0</v>
      </c>
      <c r="H3389" t="s">
        <v>890</v>
      </c>
    </row>
    <row r="3390" spans="1:8" x14ac:dyDescent="0.2">
      <c r="A3390" t="s">
        <v>871</v>
      </c>
      <c r="B3390" t="s">
        <v>391</v>
      </c>
      <c r="C3390" t="str">
        <f>IFERROR(VLOOKUP(B3390,Players!$A$2:$E$251,2,FALSE),"")</f>
        <v>Suryansh Shedge</v>
      </c>
      <c r="D3390" t="str">
        <f>IFERROR(VLOOKUP(B3390,Players!$A$2:$E$251,3,FALSE),"")</f>
        <v>AR</v>
      </c>
      <c r="E3390" t="str">
        <f>IFERROR(VLOOKUP(B3390,Players!$A$2:$E$251,4,FALSE),"")</f>
        <v>PBKS</v>
      </c>
      <c r="F3390">
        <f>IFERROR(VLOOKUP(B3390,Players!$A$2:$E$251,5,FALSE),"")</f>
        <v>0</v>
      </c>
      <c r="H3390" t="s">
        <v>890</v>
      </c>
    </row>
    <row r="3391" spans="1:8" x14ac:dyDescent="0.2">
      <c r="A3391" t="s">
        <v>871</v>
      </c>
      <c r="B3391" t="s">
        <v>393</v>
      </c>
      <c r="C3391" t="str">
        <f>IFERROR(VLOOKUP(B3391,Players!$A$2:$E$251,2,FALSE),"")</f>
        <v>Mitch Owen</v>
      </c>
      <c r="D3391" t="str">
        <f>IFERROR(VLOOKUP(B3391,Players!$A$2:$E$251,3,FALSE),"")</f>
        <v>AR</v>
      </c>
      <c r="E3391" t="str">
        <f>IFERROR(VLOOKUP(B3391,Players!$A$2:$E$251,4,FALSE),"")</f>
        <v>PBKS</v>
      </c>
      <c r="F3391">
        <f>IFERROR(VLOOKUP(B3391,Players!$A$2:$E$251,5,FALSE),"")</f>
        <v>0</v>
      </c>
      <c r="H3391" t="s">
        <v>890</v>
      </c>
    </row>
    <row r="3392" spans="1:8" x14ac:dyDescent="0.2">
      <c r="A3392" t="s">
        <v>871</v>
      </c>
      <c r="B3392" t="s">
        <v>395</v>
      </c>
      <c r="C3392" t="str">
        <f>IFERROR(VLOOKUP(B3392,Players!$A$2:$E$251,2,FALSE),"")</f>
        <v>Cooper Connolly</v>
      </c>
      <c r="D3392" t="str">
        <f>IFERROR(VLOOKUP(B3392,Players!$A$2:$E$251,3,FALSE),"")</f>
        <v>AR</v>
      </c>
      <c r="E3392" t="str">
        <f>IFERROR(VLOOKUP(B3392,Players!$A$2:$E$251,4,FALSE),"")</f>
        <v>PBKS</v>
      </c>
      <c r="F3392">
        <f>IFERROR(VLOOKUP(B3392,Players!$A$2:$E$251,5,FALSE),"")</f>
        <v>0</v>
      </c>
      <c r="H3392" t="s">
        <v>890</v>
      </c>
    </row>
    <row r="3393" spans="1:8" x14ac:dyDescent="0.2">
      <c r="A3393" t="s">
        <v>871</v>
      </c>
      <c r="B3393" t="s">
        <v>397</v>
      </c>
      <c r="C3393" t="str">
        <f>IFERROR(VLOOKUP(B3393,Players!$A$2:$E$251,2,FALSE),"")</f>
        <v>Ben Dwarshuis</v>
      </c>
      <c r="D3393" t="str">
        <f>IFERROR(VLOOKUP(B3393,Players!$A$2:$E$251,3,FALSE),"")</f>
        <v>AR</v>
      </c>
      <c r="E3393" t="str">
        <f>IFERROR(VLOOKUP(B3393,Players!$A$2:$E$251,4,FALSE),"")</f>
        <v>PBKS</v>
      </c>
      <c r="F3393">
        <f>IFERROR(VLOOKUP(B3393,Players!$A$2:$E$251,5,FALSE),"")</f>
        <v>0</v>
      </c>
      <c r="H3393" t="s">
        <v>890</v>
      </c>
    </row>
    <row r="3394" spans="1:8" x14ac:dyDescent="0.2">
      <c r="A3394" t="s">
        <v>871</v>
      </c>
      <c r="B3394" t="s">
        <v>399</v>
      </c>
      <c r="C3394" t="str">
        <f>IFERROR(VLOOKUP(B3394,Players!$A$2:$E$251,2,FALSE),"")</f>
        <v>Arshdeep Singh</v>
      </c>
      <c r="D3394" t="str">
        <f>IFERROR(VLOOKUP(B3394,Players!$A$2:$E$251,3,FALSE),"")</f>
        <v>BWL</v>
      </c>
      <c r="E3394" t="str">
        <f>IFERROR(VLOOKUP(B3394,Players!$A$2:$E$251,4,FALSE),"")</f>
        <v>PBKS</v>
      </c>
      <c r="F3394">
        <f>IFERROR(VLOOKUP(B3394,Players!$A$2:$E$251,5,FALSE),"")</f>
        <v>0</v>
      </c>
      <c r="H3394" t="s">
        <v>890</v>
      </c>
    </row>
    <row r="3395" spans="1:8" x14ac:dyDescent="0.2">
      <c r="A3395" t="s">
        <v>871</v>
      </c>
      <c r="B3395" t="s">
        <v>401</v>
      </c>
      <c r="C3395" t="str">
        <f>IFERROR(VLOOKUP(B3395,Players!$A$2:$E$251,2,FALSE),"")</f>
        <v>Yuzvendra Chahal</v>
      </c>
      <c r="D3395" t="str">
        <f>IFERROR(VLOOKUP(B3395,Players!$A$2:$E$251,3,FALSE),"")</f>
        <v>BWL</v>
      </c>
      <c r="E3395" t="str">
        <f>IFERROR(VLOOKUP(B3395,Players!$A$2:$E$251,4,FALSE),"")</f>
        <v>PBKS</v>
      </c>
      <c r="F3395">
        <f>IFERROR(VLOOKUP(B3395,Players!$A$2:$E$251,5,FALSE),"")</f>
        <v>0</v>
      </c>
      <c r="H3395" t="s">
        <v>890</v>
      </c>
    </row>
    <row r="3396" spans="1:8" x14ac:dyDescent="0.2">
      <c r="A3396" t="s">
        <v>871</v>
      </c>
      <c r="B3396" t="s">
        <v>403</v>
      </c>
      <c r="C3396" t="str">
        <f>IFERROR(VLOOKUP(B3396,Players!$A$2:$E$251,2,FALSE),"")</f>
        <v>Vyshak Vijaykumar</v>
      </c>
      <c r="D3396" t="str">
        <f>IFERROR(VLOOKUP(B3396,Players!$A$2:$E$251,3,FALSE),"")</f>
        <v>BWL</v>
      </c>
      <c r="E3396" t="str">
        <f>IFERROR(VLOOKUP(B3396,Players!$A$2:$E$251,4,FALSE),"")</f>
        <v>PBKS</v>
      </c>
      <c r="F3396">
        <f>IFERROR(VLOOKUP(B3396,Players!$A$2:$E$251,5,FALSE),"")</f>
        <v>0</v>
      </c>
      <c r="H3396" t="s">
        <v>890</v>
      </c>
    </row>
    <row r="3397" spans="1:8" x14ac:dyDescent="0.2">
      <c r="A3397" t="s">
        <v>871</v>
      </c>
      <c r="B3397" t="s">
        <v>405</v>
      </c>
      <c r="C3397" t="str">
        <f>IFERROR(VLOOKUP(B3397,Players!$A$2:$E$251,2,FALSE),"")</f>
        <v>Yash Thakur</v>
      </c>
      <c r="D3397" t="str">
        <f>IFERROR(VLOOKUP(B3397,Players!$A$2:$E$251,3,FALSE),"")</f>
        <v>BWL</v>
      </c>
      <c r="E3397" t="str">
        <f>IFERROR(VLOOKUP(B3397,Players!$A$2:$E$251,4,FALSE),"")</f>
        <v>PBKS</v>
      </c>
      <c r="F3397">
        <f>IFERROR(VLOOKUP(B3397,Players!$A$2:$E$251,5,FALSE),"")</f>
        <v>0</v>
      </c>
      <c r="H3397" t="s">
        <v>890</v>
      </c>
    </row>
    <row r="3398" spans="1:8" x14ac:dyDescent="0.2">
      <c r="A3398" t="s">
        <v>871</v>
      </c>
      <c r="B3398" t="s">
        <v>407</v>
      </c>
      <c r="C3398" t="str">
        <f>IFERROR(VLOOKUP(B3398,Players!$A$2:$E$251,2,FALSE),"")</f>
        <v>Xavier Bartlett</v>
      </c>
      <c r="D3398" t="str">
        <f>IFERROR(VLOOKUP(B3398,Players!$A$2:$E$251,3,FALSE),"")</f>
        <v>BWL</v>
      </c>
      <c r="E3398" t="str">
        <f>IFERROR(VLOOKUP(B3398,Players!$A$2:$E$251,4,FALSE),"")</f>
        <v>PBKS</v>
      </c>
      <c r="F3398">
        <f>IFERROR(VLOOKUP(B3398,Players!$A$2:$E$251,5,FALSE),"")</f>
        <v>0</v>
      </c>
      <c r="H3398" t="s">
        <v>890</v>
      </c>
    </row>
    <row r="3399" spans="1:8" x14ac:dyDescent="0.2">
      <c r="A3399" t="s">
        <v>871</v>
      </c>
      <c r="B3399" t="s">
        <v>409</v>
      </c>
      <c r="C3399" t="str">
        <f>IFERROR(VLOOKUP(B3399,Players!$A$2:$E$251,2,FALSE),"")</f>
        <v>Pravin Dubey</v>
      </c>
      <c r="D3399" t="str">
        <f>IFERROR(VLOOKUP(B3399,Players!$A$2:$E$251,3,FALSE),"")</f>
        <v>BWL</v>
      </c>
      <c r="E3399" t="str">
        <f>IFERROR(VLOOKUP(B3399,Players!$A$2:$E$251,4,FALSE),"")</f>
        <v>PBKS</v>
      </c>
      <c r="F3399">
        <f>IFERROR(VLOOKUP(B3399,Players!$A$2:$E$251,5,FALSE),"")</f>
        <v>0</v>
      </c>
      <c r="H3399" t="s">
        <v>890</v>
      </c>
    </row>
    <row r="3400" spans="1:8" x14ac:dyDescent="0.2">
      <c r="A3400" t="s">
        <v>871</v>
      </c>
      <c r="B3400" t="s">
        <v>411</v>
      </c>
      <c r="C3400" t="str">
        <f>IFERROR(VLOOKUP(B3400,Players!$A$2:$E$251,2,FALSE),"")</f>
        <v>Vishal Nishad</v>
      </c>
      <c r="D3400" t="str">
        <f>IFERROR(VLOOKUP(B3400,Players!$A$2:$E$251,3,FALSE),"")</f>
        <v>BWL</v>
      </c>
      <c r="E3400" t="str">
        <f>IFERROR(VLOOKUP(B3400,Players!$A$2:$E$251,4,FALSE),"")</f>
        <v>PBKS</v>
      </c>
      <c r="F3400">
        <f>IFERROR(VLOOKUP(B3400,Players!$A$2:$E$251,5,FALSE),"")</f>
        <v>0</v>
      </c>
      <c r="H3400" t="s">
        <v>890</v>
      </c>
    </row>
    <row r="3401" spans="1:8" x14ac:dyDescent="0.2">
      <c r="A3401" t="s">
        <v>871</v>
      </c>
      <c r="B3401" t="s">
        <v>413</v>
      </c>
      <c r="C3401" t="str">
        <f>IFERROR(VLOOKUP(B3401,Players!$A$2:$E$251,2,FALSE),"")</f>
        <v>Lockie Ferguson</v>
      </c>
      <c r="D3401" t="str">
        <f>IFERROR(VLOOKUP(B3401,Players!$A$2:$E$251,3,FALSE),"")</f>
        <v>BWL</v>
      </c>
      <c r="E3401" t="str">
        <f>IFERROR(VLOOKUP(B3401,Players!$A$2:$E$251,4,FALSE),"")</f>
        <v>PBKS</v>
      </c>
      <c r="F3401">
        <f>IFERROR(VLOOKUP(B3401,Players!$A$2:$E$251,5,FALSE),"")</f>
        <v>0</v>
      </c>
      <c r="H3401" t="s">
        <v>890</v>
      </c>
    </row>
    <row r="3402" spans="1:8" x14ac:dyDescent="0.2">
      <c r="A3402" t="s">
        <v>875</v>
      </c>
      <c r="B3402" t="s">
        <v>311</v>
      </c>
      <c r="C3402" t="str">
        <f>IFERROR(VLOOKUP(B3402,Players!$A$2:$E$251,2,FALSE),"")</f>
        <v>Rohit Sharma</v>
      </c>
      <c r="D3402" t="str">
        <f>IFERROR(VLOOKUP(B3402,Players!$A$2:$E$251,3,FALSE),"")</f>
        <v>BAT</v>
      </c>
      <c r="E3402" t="str">
        <f>IFERROR(VLOOKUP(B3402,Players!$A$2:$E$251,4,FALSE),"")</f>
        <v>MI</v>
      </c>
      <c r="F3402">
        <f>IFERROR(VLOOKUP(B3402,Players!$A$2:$E$251,5,FALSE),"")</f>
        <v>0</v>
      </c>
      <c r="H3402" t="s">
        <v>886</v>
      </c>
    </row>
    <row r="3403" spans="1:8" x14ac:dyDescent="0.2">
      <c r="A3403" t="s">
        <v>875</v>
      </c>
      <c r="B3403" t="s">
        <v>315</v>
      </c>
      <c r="C3403" t="str">
        <f>IFERROR(VLOOKUP(B3403,Players!$A$2:$E$251,2,FALSE),"")</f>
        <v>Surya Kumar Yadav</v>
      </c>
      <c r="D3403" t="str">
        <f>IFERROR(VLOOKUP(B3403,Players!$A$2:$E$251,3,FALSE),"")</f>
        <v>BAT</v>
      </c>
      <c r="E3403" t="str">
        <f>IFERROR(VLOOKUP(B3403,Players!$A$2:$E$251,4,FALSE),"")</f>
        <v>MI</v>
      </c>
      <c r="F3403">
        <f>IFERROR(VLOOKUP(B3403,Players!$A$2:$E$251,5,FALSE),"")</f>
        <v>0</v>
      </c>
      <c r="H3403" t="s">
        <v>886</v>
      </c>
    </row>
    <row r="3404" spans="1:8" x14ac:dyDescent="0.2">
      <c r="A3404" t="s">
        <v>875</v>
      </c>
      <c r="B3404" t="s">
        <v>317</v>
      </c>
      <c r="C3404" t="str">
        <f>IFERROR(VLOOKUP(B3404,Players!$A$2:$E$251,2,FALSE),"")</f>
        <v>Robin Minz</v>
      </c>
      <c r="D3404" t="str">
        <f>IFERROR(VLOOKUP(B3404,Players!$A$2:$E$251,3,FALSE),"")</f>
        <v>WK</v>
      </c>
      <c r="E3404" t="str">
        <f>IFERROR(VLOOKUP(B3404,Players!$A$2:$E$251,4,FALSE),"")</f>
        <v>MI</v>
      </c>
      <c r="F3404">
        <f>IFERROR(VLOOKUP(B3404,Players!$A$2:$E$251,5,FALSE),"")</f>
        <v>0</v>
      </c>
      <c r="H3404" t="s">
        <v>886</v>
      </c>
    </row>
    <row r="3405" spans="1:8" x14ac:dyDescent="0.2">
      <c r="A3405" t="s">
        <v>875</v>
      </c>
      <c r="B3405" t="s">
        <v>319</v>
      </c>
      <c r="C3405" t="str">
        <f>IFERROR(VLOOKUP(B3405,Players!$A$2:$E$251,2,FALSE),"")</f>
        <v>Sherfane Rutherford</v>
      </c>
      <c r="D3405" t="str">
        <f>IFERROR(VLOOKUP(B3405,Players!$A$2:$E$251,3,FALSE),"")</f>
        <v>BAT</v>
      </c>
      <c r="E3405" t="str">
        <f>IFERROR(VLOOKUP(B3405,Players!$A$2:$E$251,4,FALSE),"")</f>
        <v>MI</v>
      </c>
      <c r="F3405">
        <f>IFERROR(VLOOKUP(B3405,Players!$A$2:$E$251,5,FALSE),"")</f>
        <v>0</v>
      </c>
      <c r="H3405" t="s">
        <v>886</v>
      </c>
    </row>
    <row r="3406" spans="1:8" x14ac:dyDescent="0.2">
      <c r="A3406" t="s">
        <v>875</v>
      </c>
      <c r="B3406" t="s">
        <v>321</v>
      </c>
      <c r="C3406" t="str">
        <f>IFERROR(VLOOKUP(B3406,Players!$A$2:$E$251,2,FALSE),"")</f>
        <v>Ryan Rickelton</v>
      </c>
      <c r="D3406" t="str">
        <f>IFERROR(VLOOKUP(B3406,Players!$A$2:$E$251,3,FALSE),"")</f>
        <v>WK</v>
      </c>
      <c r="E3406" t="str">
        <f>IFERROR(VLOOKUP(B3406,Players!$A$2:$E$251,4,FALSE),"")</f>
        <v>MI</v>
      </c>
      <c r="F3406">
        <f>IFERROR(VLOOKUP(B3406,Players!$A$2:$E$251,5,FALSE),"")</f>
        <v>0</v>
      </c>
      <c r="H3406" t="s">
        <v>886</v>
      </c>
    </row>
    <row r="3407" spans="1:8" x14ac:dyDescent="0.2">
      <c r="A3407" t="s">
        <v>875</v>
      </c>
      <c r="B3407" t="s">
        <v>323</v>
      </c>
      <c r="C3407" t="str">
        <f>IFERROR(VLOOKUP(B3407,Players!$A$2:$E$251,2,FALSE),"")</f>
        <v>Quinton de Kock</v>
      </c>
      <c r="D3407" t="str">
        <f>IFERROR(VLOOKUP(B3407,Players!$A$2:$E$251,3,FALSE),"")</f>
        <v>WK</v>
      </c>
      <c r="E3407" t="str">
        <f>IFERROR(VLOOKUP(B3407,Players!$A$2:$E$251,4,FALSE),"")</f>
        <v>MI</v>
      </c>
      <c r="F3407">
        <f>IFERROR(VLOOKUP(B3407,Players!$A$2:$E$251,5,FALSE),"")</f>
        <v>0</v>
      </c>
      <c r="H3407" t="s">
        <v>886</v>
      </c>
    </row>
    <row r="3408" spans="1:8" x14ac:dyDescent="0.2">
      <c r="A3408" t="s">
        <v>875</v>
      </c>
      <c r="B3408" t="s">
        <v>325</v>
      </c>
      <c r="C3408" t="str">
        <f>IFERROR(VLOOKUP(B3408,Players!$A$2:$E$251,2,FALSE),"")</f>
        <v>Danish Malewar</v>
      </c>
      <c r="D3408" t="str">
        <f>IFERROR(VLOOKUP(B3408,Players!$A$2:$E$251,3,FALSE),"")</f>
        <v>BAT</v>
      </c>
      <c r="E3408" t="str">
        <f>IFERROR(VLOOKUP(B3408,Players!$A$2:$E$251,4,FALSE),"")</f>
        <v>MI</v>
      </c>
      <c r="F3408">
        <f>IFERROR(VLOOKUP(B3408,Players!$A$2:$E$251,5,FALSE),"")</f>
        <v>0</v>
      </c>
      <c r="H3408" t="s">
        <v>886</v>
      </c>
    </row>
    <row r="3409" spans="1:8" x14ac:dyDescent="0.2">
      <c r="A3409" t="s">
        <v>875</v>
      </c>
      <c r="B3409" t="s">
        <v>327</v>
      </c>
      <c r="C3409" t="str">
        <f>IFERROR(VLOOKUP(B3409,Players!$A$2:$E$251,2,FALSE),"")</f>
        <v>N. Tilak Varma</v>
      </c>
      <c r="D3409" t="str">
        <f>IFERROR(VLOOKUP(B3409,Players!$A$2:$E$251,3,FALSE),"")</f>
        <v>BAT</v>
      </c>
      <c r="E3409" t="str">
        <f>IFERROR(VLOOKUP(B3409,Players!$A$2:$E$251,4,FALSE),"")</f>
        <v>MI</v>
      </c>
      <c r="F3409">
        <f>IFERROR(VLOOKUP(B3409,Players!$A$2:$E$251,5,FALSE),"")</f>
        <v>0</v>
      </c>
      <c r="H3409" t="s">
        <v>886</v>
      </c>
    </row>
    <row r="3410" spans="1:8" x14ac:dyDescent="0.2">
      <c r="A3410" t="s">
        <v>875</v>
      </c>
      <c r="B3410" t="s">
        <v>329</v>
      </c>
      <c r="C3410" t="str">
        <f>IFERROR(VLOOKUP(B3410,Players!$A$2:$E$251,2,FALSE),"")</f>
        <v>Hardik Pandya</v>
      </c>
      <c r="D3410" t="str">
        <f>IFERROR(VLOOKUP(B3410,Players!$A$2:$E$251,3,FALSE),"")</f>
        <v>AR</v>
      </c>
      <c r="E3410" t="str">
        <f>IFERROR(VLOOKUP(B3410,Players!$A$2:$E$251,4,FALSE),"")</f>
        <v>MI</v>
      </c>
      <c r="F3410">
        <f>IFERROR(VLOOKUP(B3410,Players!$A$2:$E$251,5,FALSE),"")</f>
        <v>0</v>
      </c>
      <c r="H3410" t="s">
        <v>886</v>
      </c>
    </row>
    <row r="3411" spans="1:8" x14ac:dyDescent="0.2">
      <c r="A3411" t="s">
        <v>875</v>
      </c>
      <c r="B3411" t="s">
        <v>331</v>
      </c>
      <c r="C3411" t="str">
        <f>IFERROR(VLOOKUP(B3411,Players!$A$2:$E$251,2,FALSE),"")</f>
        <v>Naman Dhir</v>
      </c>
      <c r="D3411" t="str">
        <f>IFERROR(VLOOKUP(B3411,Players!$A$2:$E$251,3,FALSE),"")</f>
        <v>AR</v>
      </c>
      <c r="E3411" t="str">
        <f>IFERROR(VLOOKUP(B3411,Players!$A$2:$E$251,4,FALSE),"")</f>
        <v>MI</v>
      </c>
      <c r="F3411">
        <f>IFERROR(VLOOKUP(B3411,Players!$A$2:$E$251,5,FALSE),"")</f>
        <v>0</v>
      </c>
      <c r="H3411" t="s">
        <v>886</v>
      </c>
    </row>
    <row r="3412" spans="1:8" x14ac:dyDescent="0.2">
      <c r="A3412" t="s">
        <v>875</v>
      </c>
      <c r="B3412" t="s">
        <v>333</v>
      </c>
      <c r="C3412" t="str">
        <f>IFERROR(VLOOKUP(B3412,Players!$A$2:$E$251,2,FALSE),"")</f>
        <v>Mitchell Santner</v>
      </c>
      <c r="D3412" t="str">
        <f>IFERROR(VLOOKUP(B3412,Players!$A$2:$E$251,3,FALSE),"")</f>
        <v>AR</v>
      </c>
      <c r="E3412" t="str">
        <f>IFERROR(VLOOKUP(B3412,Players!$A$2:$E$251,4,FALSE),"")</f>
        <v>MI</v>
      </c>
      <c r="F3412">
        <f>IFERROR(VLOOKUP(B3412,Players!$A$2:$E$251,5,FALSE),"")</f>
        <v>0</v>
      </c>
      <c r="H3412" t="s">
        <v>886</v>
      </c>
    </row>
    <row r="3413" spans="1:8" x14ac:dyDescent="0.2">
      <c r="A3413" t="s">
        <v>875</v>
      </c>
      <c r="B3413" t="s">
        <v>335</v>
      </c>
      <c r="C3413" t="str">
        <f>IFERROR(VLOOKUP(B3413,Players!$A$2:$E$251,2,FALSE),"")</f>
        <v>Raj Angad Bawa</v>
      </c>
      <c r="D3413" t="str">
        <f>IFERROR(VLOOKUP(B3413,Players!$A$2:$E$251,3,FALSE),"")</f>
        <v>AR</v>
      </c>
      <c r="E3413" t="str">
        <f>IFERROR(VLOOKUP(B3413,Players!$A$2:$E$251,4,FALSE),"")</f>
        <v>MI</v>
      </c>
      <c r="F3413">
        <f>IFERROR(VLOOKUP(B3413,Players!$A$2:$E$251,5,FALSE),"")</f>
        <v>0</v>
      </c>
      <c r="H3413" t="s">
        <v>886</v>
      </c>
    </row>
    <row r="3414" spans="1:8" x14ac:dyDescent="0.2">
      <c r="A3414" t="s">
        <v>875</v>
      </c>
      <c r="B3414" t="s">
        <v>337</v>
      </c>
      <c r="C3414" t="str">
        <f>IFERROR(VLOOKUP(B3414,Players!$A$2:$E$251,2,FALSE),"")</f>
        <v>Atharva Ankolekar</v>
      </c>
      <c r="D3414" t="str">
        <f>IFERROR(VLOOKUP(B3414,Players!$A$2:$E$251,3,FALSE),"")</f>
        <v>AR</v>
      </c>
      <c r="E3414" t="str">
        <f>IFERROR(VLOOKUP(B3414,Players!$A$2:$E$251,4,FALSE),"")</f>
        <v>MI</v>
      </c>
      <c r="F3414">
        <f>IFERROR(VLOOKUP(B3414,Players!$A$2:$E$251,5,FALSE),"")</f>
        <v>0</v>
      </c>
      <c r="H3414" t="s">
        <v>886</v>
      </c>
    </row>
    <row r="3415" spans="1:8" x14ac:dyDescent="0.2">
      <c r="A3415" t="s">
        <v>875</v>
      </c>
      <c r="B3415" t="s">
        <v>339</v>
      </c>
      <c r="C3415" t="str">
        <f>IFERROR(VLOOKUP(B3415,Players!$A$2:$E$251,2,FALSE),"")</f>
        <v>Mayank Rawat</v>
      </c>
      <c r="D3415" t="str">
        <f>IFERROR(VLOOKUP(B3415,Players!$A$2:$E$251,3,FALSE),"")</f>
        <v>AR</v>
      </c>
      <c r="E3415" t="str">
        <f>IFERROR(VLOOKUP(B3415,Players!$A$2:$E$251,4,FALSE),"")</f>
        <v>MI</v>
      </c>
      <c r="F3415">
        <f>IFERROR(VLOOKUP(B3415,Players!$A$2:$E$251,5,FALSE),"")</f>
        <v>0</v>
      </c>
      <c r="H3415" t="s">
        <v>886</v>
      </c>
    </row>
    <row r="3416" spans="1:8" x14ac:dyDescent="0.2">
      <c r="A3416" t="s">
        <v>875</v>
      </c>
      <c r="B3416" t="s">
        <v>341</v>
      </c>
      <c r="C3416" t="str">
        <f>IFERROR(VLOOKUP(B3416,Players!$A$2:$E$251,2,FALSE),"")</f>
        <v>Corbin Bosch</v>
      </c>
      <c r="D3416" t="str">
        <f>IFERROR(VLOOKUP(B3416,Players!$A$2:$E$251,3,FALSE),"")</f>
        <v>AR</v>
      </c>
      <c r="E3416" t="str">
        <f>IFERROR(VLOOKUP(B3416,Players!$A$2:$E$251,4,FALSE),"")</f>
        <v>MI</v>
      </c>
      <c r="F3416">
        <f>IFERROR(VLOOKUP(B3416,Players!$A$2:$E$251,5,FALSE),"")</f>
        <v>0</v>
      </c>
      <c r="H3416" t="s">
        <v>886</v>
      </c>
    </row>
    <row r="3417" spans="1:8" x14ac:dyDescent="0.2">
      <c r="A3417" t="s">
        <v>875</v>
      </c>
      <c r="B3417" t="s">
        <v>343</v>
      </c>
      <c r="C3417" t="str">
        <f>IFERROR(VLOOKUP(B3417,Players!$A$2:$E$251,2,FALSE),"")</f>
        <v>Will Jacks</v>
      </c>
      <c r="D3417" t="str">
        <f>IFERROR(VLOOKUP(B3417,Players!$A$2:$E$251,3,FALSE),"")</f>
        <v>AR</v>
      </c>
      <c r="E3417" t="str">
        <f>IFERROR(VLOOKUP(B3417,Players!$A$2:$E$251,4,FALSE),"")</f>
        <v>MI</v>
      </c>
      <c r="F3417">
        <f>IFERROR(VLOOKUP(B3417,Players!$A$2:$E$251,5,FALSE),"")</f>
        <v>0</v>
      </c>
      <c r="H3417" t="s">
        <v>886</v>
      </c>
    </row>
    <row r="3418" spans="1:8" x14ac:dyDescent="0.2">
      <c r="A3418" t="s">
        <v>875</v>
      </c>
      <c r="B3418" t="s">
        <v>345</v>
      </c>
      <c r="C3418" t="str">
        <f>IFERROR(VLOOKUP(B3418,Players!$A$2:$E$251,2,FALSE),"")</f>
        <v>Shardul Thakur</v>
      </c>
      <c r="D3418" t="str">
        <f>IFERROR(VLOOKUP(B3418,Players!$A$2:$E$251,3,FALSE),"")</f>
        <v>AR</v>
      </c>
      <c r="E3418" t="str">
        <f>IFERROR(VLOOKUP(B3418,Players!$A$2:$E$251,4,FALSE),"")</f>
        <v>MI</v>
      </c>
      <c r="F3418">
        <f>IFERROR(VLOOKUP(B3418,Players!$A$2:$E$251,5,FALSE),"")</f>
        <v>0</v>
      </c>
      <c r="H3418" t="s">
        <v>886</v>
      </c>
    </row>
    <row r="3419" spans="1:8" x14ac:dyDescent="0.2">
      <c r="A3419" t="s">
        <v>875</v>
      </c>
      <c r="B3419" t="s">
        <v>347</v>
      </c>
      <c r="C3419" t="str">
        <f>IFERROR(VLOOKUP(B3419,Players!$A$2:$E$251,2,FALSE),"")</f>
        <v>Trent Boult</v>
      </c>
      <c r="D3419" t="str">
        <f>IFERROR(VLOOKUP(B3419,Players!$A$2:$E$251,3,FALSE),"")</f>
        <v>BWL</v>
      </c>
      <c r="E3419" t="str">
        <f>IFERROR(VLOOKUP(B3419,Players!$A$2:$E$251,4,FALSE),"")</f>
        <v>MI</v>
      </c>
      <c r="F3419">
        <f>IFERROR(VLOOKUP(B3419,Players!$A$2:$E$251,5,FALSE),"")</f>
        <v>0</v>
      </c>
      <c r="H3419" t="s">
        <v>886</v>
      </c>
    </row>
    <row r="3420" spans="1:8" x14ac:dyDescent="0.2">
      <c r="A3420" t="s">
        <v>875</v>
      </c>
      <c r="B3420" t="s">
        <v>349</v>
      </c>
      <c r="C3420" t="str">
        <f>IFERROR(VLOOKUP(B3420,Players!$A$2:$E$251,2,FALSE),"")</f>
        <v>Mayank Markande</v>
      </c>
      <c r="D3420" t="str">
        <f>IFERROR(VLOOKUP(B3420,Players!$A$2:$E$251,3,FALSE),"")</f>
        <v>BWL</v>
      </c>
      <c r="E3420" t="str">
        <f>IFERROR(VLOOKUP(B3420,Players!$A$2:$E$251,4,FALSE),"")</f>
        <v>MI</v>
      </c>
      <c r="F3420">
        <f>IFERROR(VLOOKUP(B3420,Players!$A$2:$E$251,5,FALSE),"")</f>
        <v>0</v>
      </c>
      <c r="H3420" t="s">
        <v>886</v>
      </c>
    </row>
    <row r="3421" spans="1:8" x14ac:dyDescent="0.2">
      <c r="A3421" t="s">
        <v>875</v>
      </c>
      <c r="B3421" t="s">
        <v>351</v>
      </c>
      <c r="C3421" t="str">
        <f>IFERROR(VLOOKUP(B3421,Players!$A$2:$E$251,2,FALSE),"")</f>
        <v>Deepak Chahar</v>
      </c>
      <c r="D3421" t="str">
        <f>IFERROR(VLOOKUP(B3421,Players!$A$2:$E$251,3,FALSE),"")</f>
        <v>BWL</v>
      </c>
      <c r="E3421" t="str">
        <f>IFERROR(VLOOKUP(B3421,Players!$A$2:$E$251,4,FALSE),"")</f>
        <v>MI</v>
      </c>
      <c r="F3421">
        <f>IFERROR(VLOOKUP(B3421,Players!$A$2:$E$251,5,FALSE),"")</f>
        <v>0</v>
      </c>
      <c r="H3421" t="s">
        <v>886</v>
      </c>
    </row>
    <row r="3422" spans="1:8" x14ac:dyDescent="0.2">
      <c r="A3422" t="s">
        <v>875</v>
      </c>
      <c r="B3422" t="s">
        <v>353</v>
      </c>
      <c r="C3422" t="str">
        <f>IFERROR(VLOOKUP(B3422,Players!$A$2:$E$251,2,FALSE),"")</f>
        <v>Ashwani Kumar</v>
      </c>
      <c r="D3422" t="str">
        <f>IFERROR(VLOOKUP(B3422,Players!$A$2:$E$251,3,FALSE),"")</f>
        <v>BWL</v>
      </c>
      <c r="E3422" t="str">
        <f>IFERROR(VLOOKUP(B3422,Players!$A$2:$E$251,4,FALSE),"")</f>
        <v>MI</v>
      </c>
      <c r="F3422">
        <f>IFERROR(VLOOKUP(B3422,Players!$A$2:$E$251,5,FALSE),"")</f>
        <v>0</v>
      </c>
      <c r="H3422" t="s">
        <v>886</v>
      </c>
    </row>
    <row r="3423" spans="1:8" x14ac:dyDescent="0.2">
      <c r="A3423" t="s">
        <v>875</v>
      </c>
      <c r="B3423" t="s">
        <v>355</v>
      </c>
      <c r="C3423" t="str">
        <f>IFERROR(VLOOKUP(B3423,Players!$A$2:$E$251,2,FALSE),"")</f>
        <v>Raghu Sharma</v>
      </c>
      <c r="D3423" t="str">
        <f>IFERROR(VLOOKUP(B3423,Players!$A$2:$E$251,3,FALSE),"")</f>
        <v>BWL</v>
      </c>
      <c r="E3423" t="str">
        <f>IFERROR(VLOOKUP(B3423,Players!$A$2:$E$251,4,FALSE),"")</f>
        <v>MI</v>
      </c>
      <c r="F3423">
        <f>IFERROR(VLOOKUP(B3423,Players!$A$2:$E$251,5,FALSE),"")</f>
        <v>0</v>
      </c>
      <c r="H3423" t="s">
        <v>886</v>
      </c>
    </row>
    <row r="3424" spans="1:8" x14ac:dyDescent="0.2">
      <c r="A3424" t="s">
        <v>875</v>
      </c>
      <c r="B3424" t="s">
        <v>357</v>
      </c>
      <c r="C3424" t="str">
        <f>IFERROR(VLOOKUP(B3424,Players!$A$2:$E$251,2,FALSE),"")</f>
        <v>Mohammad Izhar</v>
      </c>
      <c r="D3424" t="str">
        <f>IFERROR(VLOOKUP(B3424,Players!$A$2:$E$251,3,FALSE),"")</f>
        <v>BWL</v>
      </c>
      <c r="E3424" t="str">
        <f>IFERROR(VLOOKUP(B3424,Players!$A$2:$E$251,4,FALSE),"")</f>
        <v>MI</v>
      </c>
      <c r="F3424">
        <f>IFERROR(VLOOKUP(B3424,Players!$A$2:$E$251,5,FALSE),"")</f>
        <v>0</v>
      </c>
      <c r="H3424" t="s">
        <v>886</v>
      </c>
    </row>
    <row r="3425" spans="1:8" x14ac:dyDescent="0.2">
      <c r="A3425" t="s">
        <v>875</v>
      </c>
      <c r="B3425" t="s">
        <v>359</v>
      </c>
      <c r="C3425" t="str">
        <f>IFERROR(VLOOKUP(B3425,Players!$A$2:$E$251,2,FALSE),"")</f>
        <v>Allah Ghazanfar</v>
      </c>
      <c r="D3425" t="str">
        <f>IFERROR(VLOOKUP(B3425,Players!$A$2:$E$251,3,FALSE),"")</f>
        <v>BWL</v>
      </c>
      <c r="E3425" t="str">
        <f>IFERROR(VLOOKUP(B3425,Players!$A$2:$E$251,4,FALSE),"")</f>
        <v>MI</v>
      </c>
      <c r="F3425">
        <f>IFERROR(VLOOKUP(B3425,Players!$A$2:$E$251,5,FALSE),"")</f>
        <v>0</v>
      </c>
      <c r="H3425" t="s">
        <v>886</v>
      </c>
    </row>
    <row r="3426" spans="1:8" x14ac:dyDescent="0.2">
      <c r="A3426" t="s">
        <v>875</v>
      </c>
      <c r="B3426" t="s">
        <v>361</v>
      </c>
      <c r="C3426" t="str">
        <f>IFERROR(VLOOKUP(B3426,Players!$A$2:$E$251,2,FALSE),"")</f>
        <v>Jasprit Bumrah</v>
      </c>
      <c r="D3426" t="str">
        <f>IFERROR(VLOOKUP(B3426,Players!$A$2:$E$251,3,FALSE),"")</f>
        <v>BWL</v>
      </c>
      <c r="E3426" t="str">
        <f>IFERROR(VLOOKUP(B3426,Players!$A$2:$E$251,4,FALSE),"")</f>
        <v>MI</v>
      </c>
      <c r="F3426">
        <f>IFERROR(VLOOKUP(B3426,Players!$A$2:$E$251,5,FALSE),"")</f>
        <v>0</v>
      </c>
      <c r="H3426" t="s">
        <v>886</v>
      </c>
    </row>
    <row r="3427" spans="1:8" x14ac:dyDescent="0.2">
      <c r="A3427" t="s">
        <v>875</v>
      </c>
      <c r="B3427" t="s">
        <v>415</v>
      </c>
      <c r="C3427" t="str">
        <f>IFERROR(VLOOKUP(B3427,Players!$A$2:$E$251,2,FALSE),"")</f>
        <v>Shubham Dubey</v>
      </c>
      <c r="D3427" t="str">
        <f>IFERROR(VLOOKUP(B3427,Players!$A$2:$E$251,3,FALSE),"")</f>
        <v>BAT</v>
      </c>
      <c r="E3427" t="str">
        <f>IFERROR(VLOOKUP(B3427,Players!$A$2:$E$251,4,FALSE),"")</f>
        <v>RR</v>
      </c>
      <c r="F3427">
        <f>IFERROR(VLOOKUP(B3427,Players!$A$2:$E$251,5,FALSE),"")</f>
        <v>0</v>
      </c>
      <c r="H3427" t="s">
        <v>888</v>
      </c>
    </row>
    <row r="3428" spans="1:8" x14ac:dyDescent="0.2">
      <c r="A3428" t="s">
        <v>875</v>
      </c>
      <c r="B3428" t="s">
        <v>419</v>
      </c>
      <c r="C3428" t="str">
        <f>IFERROR(VLOOKUP(B3428,Players!$A$2:$E$251,2,FALSE),"")</f>
        <v>Vaibhav Sooryavanshi</v>
      </c>
      <c r="D3428" t="str">
        <f>IFERROR(VLOOKUP(B3428,Players!$A$2:$E$251,3,FALSE),"")</f>
        <v>BAT</v>
      </c>
      <c r="E3428" t="str">
        <f>IFERROR(VLOOKUP(B3428,Players!$A$2:$E$251,4,FALSE),"")</f>
        <v>RR</v>
      </c>
      <c r="F3428">
        <f>IFERROR(VLOOKUP(B3428,Players!$A$2:$E$251,5,FALSE),"")</f>
        <v>0</v>
      </c>
      <c r="H3428" t="s">
        <v>888</v>
      </c>
    </row>
    <row r="3429" spans="1:8" x14ac:dyDescent="0.2">
      <c r="A3429" t="s">
        <v>875</v>
      </c>
      <c r="B3429" t="s">
        <v>421</v>
      </c>
      <c r="C3429" t="str">
        <f>IFERROR(VLOOKUP(B3429,Players!$A$2:$E$251,2,FALSE),"")</f>
        <v>Donovan Ferreira</v>
      </c>
      <c r="D3429" t="str">
        <f>IFERROR(VLOOKUP(B3429,Players!$A$2:$E$251,3,FALSE),"")</f>
        <v>WK</v>
      </c>
      <c r="E3429" t="str">
        <f>IFERROR(VLOOKUP(B3429,Players!$A$2:$E$251,4,FALSE),"")</f>
        <v>RR</v>
      </c>
      <c r="F3429">
        <f>IFERROR(VLOOKUP(B3429,Players!$A$2:$E$251,5,FALSE),"")</f>
        <v>0</v>
      </c>
      <c r="H3429" t="s">
        <v>888</v>
      </c>
    </row>
    <row r="3430" spans="1:8" x14ac:dyDescent="0.2">
      <c r="A3430" t="s">
        <v>875</v>
      </c>
      <c r="B3430" t="s">
        <v>423</v>
      </c>
      <c r="C3430" t="str">
        <f>IFERROR(VLOOKUP(B3430,Players!$A$2:$E$251,2,FALSE),"")</f>
        <v>Lhuan-dre Pretorious</v>
      </c>
      <c r="D3430" t="str">
        <f>IFERROR(VLOOKUP(B3430,Players!$A$2:$E$251,3,FALSE),"")</f>
        <v>WK</v>
      </c>
      <c r="E3430" t="str">
        <f>IFERROR(VLOOKUP(B3430,Players!$A$2:$E$251,4,FALSE),"")</f>
        <v>RR</v>
      </c>
      <c r="F3430">
        <f>IFERROR(VLOOKUP(B3430,Players!$A$2:$E$251,5,FALSE),"")</f>
        <v>0</v>
      </c>
      <c r="H3430" t="s">
        <v>888</v>
      </c>
    </row>
    <row r="3431" spans="1:8" x14ac:dyDescent="0.2">
      <c r="A3431" t="s">
        <v>875</v>
      </c>
      <c r="B3431" t="s">
        <v>425</v>
      </c>
      <c r="C3431" t="str">
        <f>IFERROR(VLOOKUP(B3431,Players!$A$2:$E$251,2,FALSE),"")</f>
        <v>Ravi Singh</v>
      </c>
      <c r="D3431" t="str">
        <f>IFERROR(VLOOKUP(B3431,Players!$A$2:$E$251,3,FALSE),"")</f>
        <v>WK</v>
      </c>
      <c r="E3431" t="str">
        <f>IFERROR(VLOOKUP(B3431,Players!$A$2:$E$251,4,FALSE),"")</f>
        <v>RR</v>
      </c>
      <c r="F3431">
        <f>IFERROR(VLOOKUP(B3431,Players!$A$2:$E$251,5,FALSE),"")</f>
        <v>0</v>
      </c>
      <c r="H3431" t="s">
        <v>888</v>
      </c>
    </row>
    <row r="3432" spans="1:8" x14ac:dyDescent="0.2">
      <c r="A3432" t="s">
        <v>875</v>
      </c>
      <c r="B3432" t="s">
        <v>427</v>
      </c>
      <c r="C3432" t="str">
        <f>IFERROR(VLOOKUP(B3432,Players!$A$2:$E$251,2,FALSE),"")</f>
        <v>Aman Rao Perala</v>
      </c>
      <c r="D3432" t="str">
        <f>IFERROR(VLOOKUP(B3432,Players!$A$2:$E$251,3,FALSE),"")</f>
        <v>BAT</v>
      </c>
      <c r="E3432" t="str">
        <f>IFERROR(VLOOKUP(B3432,Players!$A$2:$E$251,4,FALSE),"")</f>
        <v>RR</v>
      </c>
      <c r="F3432">
        <f>IFERROR(VLOOKUP(B3432,Players!$A$2:$E$251,5,FALSE),"")</f>
        <v>0</v>
      </c>
      <c r="H3432" t="s">
        <v>888</v>
      </c>
    </row>
    <row r="3433" spans="1:8" x14ac:dyDescent="0.2">
      <c r="A3433" t="s">
        <v>875</v>
      </c>
      <c r="B3433" t="s">
        <v>429</v>
      </c>
      <c r="C3433" t="str">
        <f>IFERROR(VLOOKUP(B3433,Players!$A$2:$E$251,2,FALSE),"")</f>
        <v>Shimron Hetmyer</v>
      </c>
      <c r="D3433" t="str">
        <f>IFERROR(VLOOKUP(B3433,Players!$A$2:$E$251,3,FALSE),"")</f>
        <v>BAT</v>
      </c>
      <c r="E3433" t="str">
        <f>IFERROR(VLOOKUP(B3433,Players!$A$2:$E$251,4,FALSE),"")</f>
        <v>RR</v>
      </c>
      <c r="F3433">
        <f>IFERROR(VLOOKUP(B3433,Players!$A$2:$E$251,5,FALSE),"")</f>
        <v>0</v>
      </c>
      <c r="H3433" t="s">
        <v>888</v>
      </c>
    </row>
    <row r="3434" spans="1:8" x14ac:dyDescent="0.2">
      <c r="A3434" t="s">
        <v>875</v>
      </c>
      <c r="B3434" t="s">
        <v>431</v>
      </c>
      <c r="C3434" t="str">
        <f>IFERROR(VLOOKUP(B3434,Players!$A$2:$E$251,2,FALSE),"")</f>
        <v>Yashasvi Jaiswal</v>
      </c>
      <c r="D3434" t="str">
        <f>IFERROR(VLOOKUP(B3434,Players!$A$2:$E$251,3,FALSE),"")</f>
        <v>BAT</v>
      </c>
      <c r="E3434" t="str">
        <f>IFERROR(VLOOKUP(B3434,Players!$A$2:$E$251,4,FALSE),"")</f>
        <v>RR</v>
      </c>
      <c r="F3434">
        <f>IFERROR(VLOOKUP(B3434,Players!$A$2:$E$251,5,FALSE),"")</f>
        <v>0</v>
      </c>
      <c r="H3434" t="s">
        <v>888</v>
      </c>
    </row>
    <row r="3435" spans="1:8" x14ac:dyDescent="0.2">
      <c r="A3435" t="s">
        <v>875</v>
      </c>
      <c r="B3435" t="s">
        <v>433</v>
      </c>
      <c r="C3435" t="str">
        <f>IFERROR(VLOOKUP(B3435,Players!$A$2:$E$251,2,FALSE),"")</f>
        <v>Dhruv Jurel</v>
      </c>
      <c r="D3435" t="str">
        <f>IFERROR(VLOOKUP(B3435,Players!$A$2:$E$251,3,FALSE),"")</f>
        <v>WK</v>
      </c>
      <c r="E3435" t="str">
        <f>IFERROR(VLOOKUP(B3435,Players!$A$2:$E$251,4,FALSE),"")</f>
        <v>RR</v>
      </c>
      <c r="F3435">
        <f>IFERROR(VLOOKUP(B3435,Players!$A$2:$E$251,5,FALSE),"")</f>
        <v>0</v>
      </c>
      <c r="H3435" t="s">
        <v>888</v>
      </c>
    </row>
    <row r="3436" spans="1:8" x14ac:dyDescent="0.2">
      <c r="A3436" t="s">
        <v>875</v>
      </c>
      <c r="B3436" t="s">
        <v>435</v>
      </c>
      <c r="C3436" t="str">
        <f>IFERROR(VLOOKUP(B3436,Players!$A$2:$E$251,2,FALSE),"")</f>
        <v>Riyan Parag</v>
      </c>
      <c r="D3436" t="str">
        <f>IFERROR(VLOOKUP(B3436,Players!$A$2:$E$251,3,FALSE),"")</f>
        <v>AR</v>
      </c>
      <c r="E3436" t="str">
        <f>IFERROR(VLOOKUP(B3436,Players!$A$2:$E$251,4,FALSE),"")</f>
        <v>RR</v>
      </c>
      <c r="F3436">
        <f>IFERROR(VLOOKUP(B3436,Players!$A$2:$E$251,5,FALSE),"")</f>
        <v>0</v>
      </c>
      <c r="H3436" t="s">
        <v>888</v>
      </c>
    </row>
    <row r="3437" spans="1:8" x14ac:dyDescent="0.2">
      <c r="A3437" t="s">
        <v>875</v>
      </c>
      <c r="B3437" t="s">
        <v>437</v>
      </c>
      <c r="C3437" t="str">
        <f>IFERROR(VLOOKUP(B3437,Players!$A$2:$E$251,2,FALSE),"")</f>
        <v>Yudhvir Singh Charak</v>
      </c>
      <c r="D3437" t="str">
        <f>IFERROR(VLOOKUP(B3437,Players!$A$2:$E$251,3,FALSE),"")</f>
        <v>AR</v>
      </c>
      <c r="E3437" t="str">
        <f>IFERROR(VLOOKUP(B3437,Players!$A$2:$E$251,4,FALSE),"")</f>
        <v>RR</v>
      </c>
      <c r="F3437">
        <f>IFERROR(VLOOKUP(B3437,Players!$A$2:$E$251,5,FALSE),"")</f>
        <v>0</v>
      </c>
      <c r="H3437" t="s">
        <v>888</v>
      </c>
    </row>
    <row r="3438" spans="1:8" x14ac:dyDescent="0.2">
      <c r="A3438" t="s">
        <v>875</v>
      </c>
      <c r="B3438" t="s">
        <v>439</v>
      </c>
      <c r="C3438" t="str">
        <f>IFERROR(VLOOKUP(B3438,Players!$A$2:$E$251,2,FALSE),"")</f>
        <v>Ravindra Jadeja</v>
      </c>
      <c r="D3438" t="str">
        <f>IFERROR(VLOOKUP(B3438,Players!$A$2:$E$251,3,FALSE),"")</f>
        <v>AR</v>
      </c>
      <c r="E3438" t="str">
        <f>IFERROR(VLOOKUP(B3438,Players!$A$2:$E$251,4,FALSE),"")</f>
        <v>RR</v>
      </c>
      <c r="F3438">
        <f>IFERROR(VLOOKUP(B3438,Players!$A$2:$E$251,5,FALSE),"")</f>
        <v>0</v>
      </c>
      <c r="H3438" t="s">
        <v>888</v>
      </c>
    </row>
    <row r="3439" spans="1:8" x14ac:dyDescent="0.2">
      <c r="A3439" t="s">
        <v>875</v>
      </c>
      <c r="B3439" t="s">
        <v>441</v>
      </c>
      <c r="C3439" t="str">
        <f>IFERROR(VLOOKUP(B3439,Players!$A$2:$E$251,2,FALSE),"")</f>
        <v>Dasun Shanaka</v>
      </c>
      <c r="D3439" t="str">
        <f>IFERROR(VLOOKUP(B3439,Players!$A$2:$E$251,3,FALSE),"")</f>
        <v>AR</v>
      </c>
      <c r="E3439" t="str">
        <f>IFERROR(VLOOKUP(B3439,Players!$A$2:$E$251,4,FALSE),"")</f>
        <v>RR</v>
      </c>
      <c r="F3439">
        <f>IFERROR(VLOOKUP(B3439,Players!$A$2:$E$251,5,FALSE),"")</f>
        <v>0</v>
      </c>
      <c r="H3439" t="s">
        <v>888</v>
      </c>
    </row>
    <row r="3440" spans="1:8" x14ac:dyDescent="0.2">
      <c r="A3440" t="s">
        <v>875</v>
      </c>
      <c r="B3440" t="s">
        <v>443</v>
      </c>
      <c r="C3440" t="str">
        <f>IFERROR(VLOOKUP(B3440,Players!$A$2:$E$251,2,FALSE),"")</f>
        <v>Jofra Archer</v>
      </c>
      <c r="D3440" t="str">
        <f>IFERROR(VLOOKUP(B3440,Players!$A$2:$E$251,3,FALSE),"")</f>
        <v>BWL</v>
      </c>
      <c r="E3440" t="str">
        <f>IFERROR(VLOOKUP(B3440,Players!$A$2:$E$251,4,FALSE),"")</f>
        <v>RR</v>
      </c>
      <c r="F3440">
        <f>IFERROR(VLOOKUP(B3440,Players!$A$2:$E$251,5,FALSE),"")</f>
        <v>0</v>
      </c>
      <c r="H3440" t="s">
        <v>888</v>
      </c>
    </row>
    <row r="3441" spans="1:8" x14ac:dyDescent="0.2">
      <c r="A3441" t="s">
        <v>875</v>
      </c>
      <c r="B3441" t="s">
        <v>445</v>
      </c>
      <c r="C3441" t="str">
        <f>IFERROR(VLOOKUP(B3441,Players!$A$2:$E$251,2,FALSE),"")</f>
        <v>Tushar Deshpande</v>
      </c>
      <c r="D3441" t="str">
        <f>IFERROR(VLOOKUP(B3441,Players!$A$2:$E$251,3,FALSE),"")</f>
        <v>BWL</v>
      </c>
      <c r="E3441" t="str">
        <f>IFERROR(VLOOKUP(B3441,Players!$A$2:$E$251,4,FALSE),"")</f>
        <v>RR</v>
      </c>
      <c r="F3441">
        <f>IFERROR(VLOOKUP(B3441,Players!$A$2:$E$251,5,FALSE),"")</f>
        <v>0</v>
      </c>
      <c r="H3441" t="s">
        <v>888</v>
      </c>
    </row>
    <row r="3442" spans="1:8" x14ac:dyDescent="0.2">
      <c r="A3442" t="s">
        <v>875</v>
      </c>
      <c r="B3442" t="s">
        <v>447</v>
      </c>
      <c r="C3442" t="str">
        <f>IFERROR(VLOOKUP(B3442,Players!$A$2:$E$251,2,FALSE),"")</f>
        <v>Kwena Maphaka</v>
      </c>
      <c r="D3442" t="str">
        <f>IFERROR(VLOOKUP(B3442,Players!$A$2:$E$251,3,FALSE),"")</f>
        <v>BWL</v>
      </c>
      <c r="E3442" t="str">
        <f>IFERROR(VLOOKUP(B3442,Players!$A$2:$E$251,4,FALSE),"")</f>
        <v>RR</v>
      </c>
      <c r="F3442">
        <f>IFERROR(VLOOKUP(B3442,Players!$A$2:$E$251,5,FALSE),"")</f>
        <v>0</v>
      </c>
      <c r="H3442" t="s">
        <v>888</v>
      </c>
    </row>
    <row r="3443" spans="1:8" x14ac:dyDescent="0.2">
      <c r="A3443" t="s">
        <v>875</v>
      </c>
      <c r="B3443" t="s">
        <v>449</v>
      </c>
      <c r="C3443" t="str">
        <f>IFERROR(VLOOKUP(B3443,Players!$A$2:$E$251,2,FALSE),"")</f>
        <v>Ravi Bishnoi</v>
      </c>
      <c r="D3443" t="str">
        <f>IFERROR(VLOOKUP(B3443,Players!$A$2:$E$251,3,FALSE),"")</f>
        <v>BWL</v>
      </c>
      <c r="E3443" t="str">
        <f>IFERROR(VLOOKUP(B3443,Players!$A$2:$E$251,4,FALSE),"")</f>
        <v>RR</v>
      </c>
      <c r="F3443">
        <f>IFERROR(VLOOKUP(B3443,Players!$A$2:$E$251,5,FALSE),"")</f>
        <v>0</v>
      </c>
      <c r="H3443" t="s">
        <v>888</v>
      </c>
    </row>
    <row r="3444" spans="1:8" x14ac:dyDescent="0.2">
      <c r="A3444" t="s">
        <v>875</v>
      </c>
      <c r="B3444" t="s">
        <v>451</v>
      </c>
      <c r="C3444" t="str">
        <f>IFERROR(VLOOKUP(B3444,Players!$A$2:$E$251,2,FALSE),"")</f>
        <v>Sushant Mishra</v>
      </c>
      <c r="D3444" t="str">
        <f>IFERROR(VLOOKUP(B3444,Players!$A$2:$E$251,3,FALSE),"")</f>
        <v>BWL</v>
      </c>
      <c r="E3444" t="str">
        <f>IFERROR(VLOOKUP(B3444,Players!$A$2:$E$251,4,FALSE),"")</f>
        <v>RR</v>
      </c>
      <c r="F3444">
        <f>IFERROR(VLOOKUP(B3444,Players!$A$2:$E$251,5,FALSE),"")</f>
        <v>0</v>
      </c>
      <c r="H3444" t="s">
        <v>888</v>
      </c>
    </row>
    <row r="3445" spans="1:8" x14ac:dyDescent="0.2">
      <c r="A3445" t="s">
        <v>875</v>
      </c>
      <c r="B3445" t="s">
        <v>453</v>
      </c>
      <c r="C3445" t="str">
        <f>IFERROR(VLOOKUP(B3445,Players!$A$2:$E$251,2,FALSE),"")</f>
        <v>Yash Raj Punja</v>
      </c>
      <c r="D3445" t="str">
        <f>IFERROR(VLOOKUP(B3445,Players!$A$2:$E$251,3,FALSE),"")</f>
        <v>BWL</v>
      </c>
      <c r="E3445" t="str">
        <f>IFERROR(VLOOKUP(B3445,Players!$A$2:$E$251,4,FALSE),"")</f>
        <v>RR</v>
      </c>
      <c r="F3445">
        <f>IFERROR(VLOOKUP(B3445,Players!$A$2:$E$251,5,FALSE),"")</f>
        <v>0</v>
      </c>
      <c r="H3445" t="s">
        <v>888</v>
      </c>
    </row>
    <row r="3446" spans="1:8" x14ac:dyDescent="0.2">
      <c r="A3446" t="s">
        <v>875</v>
      </c>
      <c r="B3446" t="s">
        <v>455</v>
      </c>
      <c r="C3446" t="str">
        <f>IFERROR(VLOOKUP(B3446,Players!$A$2:$E$251,2,FALSE),"")</f>
        <v>Vignesh Puthur</v>
      </c>
      <c r="D3446" t="str">
        <f>IFERROR(VLOOKUP(B3446,Players!$A$2:$E$251,3,FALSE),"")</f>
        <v>BWL</v>
      </c>
      <c r="E3446" t="str">
        <f>IFERROR(VLOOKUP(B3446,Players!$A$2:$E$251,4,FALSE),"")</f>
        <v>RR</v>
      </c>
      <c r="F3446">
        <f>IFERROR(VLOOKUP(B3446,Players!$A$2:$E$251,5,FALSE),"")</f>
        <v>0</v>
      </c>
      <c r="H3446" t="s">
        <v>888</v>
      </c>
    </row>
    <row r="3447" spans="1:8" x14ac:dyDescent="0.2">
      <c r="A3447" t="s">
        <v>875</v>
      </c>
      <c r="B3447" t="s">
        <v>457</v>
      </c>
      <c r="C3447" t="str">
        <f>IFERROR(VLOOKUP(B3447,Players!$A$2:$E$251,2,FALSE),"")</f>
        <v>Brijesh Sharma</v>
      </c>
      <c r="D3447" t="str">
        <f>IFERROR(VLOOKUP(B3447,Players!$A$2:$E$251,3,FALSE),"")</f>
        <v>BWL</v>
      </c>
      <c r="E3447" t="str">
        <f>IFERROR(VLOOKUP(B3447,Players!$A$2:$E$251,4,FALSE),"")</f>
        <v>RR</v>
      </c>
      <c r="F3447">
        <f>IFERROR(VLOOKUP(B3447,Players!$A$2:$E$251,5,FALSE),"")</f>
        <v>0</v>
      </c>
      <c r="H3447" t="s">
        <v>888</v>
      </c>
    </row>
    <row r="3448" spans="1:8" x14ac:dyDescent="0.2">
      <c r="A3448" t="s">
        <v>875</v>
      </c>
      <c r="B3448" t="s">
        <v>459</v>
      </c>
      <c r="C3448" t="str">
        <f>IFERROR(VLOOKUP(B3448,Players!$A$2:$E$251,2,FALSE),"")</f>
        <v>Adam Milne</v>
      </c>
      <c r="D3448" t="str">
        <f>IFERROR(VLOOKUP(B3448,Players!$A$2:$E$251,3,FALSE),"")</f>
        <v>BWL</v>
      </c>
      <c r="E3448" t="str">
        <f>IFERROR(VLOOKUP(B3448,Players!$A$2:$E$251,4,FALSE),"")</f>
        <v>RR</v>
      </c>
      <c r="F3448">
        <f>IFERROR(VLOOKUP(B3448,Players!$A$2:$E$251,5,FALSE),"")</f>
        <v>0</v>
      </c>
      <c r="H3448" t="s">
        <v>888</v>
      </c>
    </row>
    <row r="3449" spans="1:8" x14ac:dyDescent="0.2">
      <c r="A3449" t="s">
        <v>875</v>
      </c>
      <c r="B3449" t="s">
        <v>461</v>
      </c>
      <c r="C3449" t="str">
        <f>IFERROR(VLOOKUP(B3449,Players!$A$2:$E$251,2,FALSE),"")</f>
        <v>Kuldeep Sen</v>
      </c>
      <c r="D3449" t="str">
        <f>IFERROR(VLOOKUP(B3449,Players!$A$2:$E$251,3,FALSE),"")</f>
        <v>BWL</v>
      </c>
      <c r="E3449" t="str">
        <f>IFERROR(VLOOKUP(B3449,Players!$A$2:$E$251,4,FALSE),"")</f>
        <v>RR</v>
      </c>
      <c r="F3449">
        <f>IFERROR(VLOOKUP(B3449,Players!$A$2:$E$251,5,FALSE),"")</f>
        <v>0</v>
      </c>
      <c r="H3449" t="s">
        <v>888</v>
      </c>
    </row>
    <row r="3450" spans="1:8" x14ac:dyDescent="0.2">
      <c r="A3450" t="s">
        <v>875</v>
      </c>
      <c r="B3450" t="s">
        <v>463</v>
      </c>
      <c r="C3450" t="str">
        <f>IFERROR(VLOOKUP(B3450,Players!$A$2:$E$251,2,FALSE),"")</f>
        <v>Sandeep Sharma</v>
      </c>
      <c r="D3450" t="str">
        <f>IFERROR(VLOOKUP(B3450,Players!$A$2:$E$251,3,FALSE),"")</f>
        <v>BWL</v>
      </c>
      <c r="E3450" t="str">
        <f>IFERROR(VLOOKUP(B3450,Players!$A$2:$E$251,4,FALSE),"")</f>
        <v>RR</v>
      </c>
      <c r="F3450">
        <f>IFERROR(VLOOKUP(B3450,Players!$A$2:$E$251,5,FALSE),"")</f>
        <v>0</v>
      </c>
      <c r="H3450" t="s">
        <v>888</v>
      </c>
    </row>
    <row r="3451" spans="1:8" x14ac:dyDescent="0.2">
      <c r="A3451" t="s">
        <v>875</v>
      </c>
      <c r="B3451" t="s">
        <v>465</v>
      </c>
      <c r="C3451" t="str">
        <f>IFERROR(VLOOKUP(B3451,Players!$A$2:$E$251,2,FALSE),"")</f>
        <v>Nandre Burger</v>
      </c>
      <c r="D3451" t="str">
        <f>IFERROR(VLOOKUP(B3451,Players!$A$2:$E$251,3,FALSE),"")</f>
        <v>BWL</v>
      </c>
      <c r="E3451" t="str">
        <f>IFERROR(VLOOKUP(B3451,Players!$A$2:$E$251,4,FALSE),"")</f>
        <v>RR</v>
      </c>
      <c r="F3451">
        <f>IFERROR(VLOOKUP(B3451,Players!$A$2:$E$251,5,FALSE),"")</f>
        <v>0</v>
      </c>
      <c r="H3451" t="s">
        <v>888</v>
      </c>
    </row>
    <row r="3452" spans="1:8" x14ac:dyDescent="0.2">
      <c r="A3452" t="s">
        <v>879</v>
      </c>
      <c r="B3452" t="s">
        <v>207</v>
      </c>
      <c r="C3452" t="str">
        <f>IFERROR(VLOOKUP(B3452,Players!$A$2:$E$251,2,FALSE),"")</f>
        <v>Ajinkya Rahane</v>
      </c>
      <c r="D3452" t="str">
        <f>IFERROR(VLOOKUP(B3452,Players!$A$2:$E$251,3,FALSE),"")</f>
        <v>BAT</v>
      </c>
      <c r="E3452" t="str">
        <f>IFERROR(VLOOKUP(B3452,Players!$A$2:$E$251,4,FALSE),"")</f>
        <v>KKR</v>
      </c>
      <c r="F3452">
        <f>IFERROR(VLOOKUP(B3452,Players!$A$2:$E$251,5,FALSE),"")</f>
        <v>0</v>
      </c>
      <c r="H3452" t="s">
        <v>887</v>
      </c>
    </row>
    <row r="3453" spans="1:8" x14ac:dyDescent="0.2">
      <c r="A3453" t="s">
        <v>879</v>
      </c>
      <c r="B3453" t="s">
        <v>211</v>
      </c>
      <c r="C3453" t="str">
        <f>IFERROR(VLOOKUP(B3453,Players!$A$2:$E$251,2,FALSE),"")</f>
        <v>Rinku Singh</v>
      </c>
      <c r="D3453" t="str">
        <f>IFERROR(VLOOKUP(B3453,Players!$A$2:$E$251,3,FALSE),"")</f>
        <v>BAT</v>
      </c>
      <c r="E3453" t="str">
        <f>IFERROR(VLOOKUP(B3453,Players!$A$2:$E$251,4,FALSE),"")</f>
        <v>KKR</v>
      </c>
      <c r="F3453">
        <f>IFERROR(VLOOKUP(B3453,Players!$A$2:$E$251,5,FALSE),"")</f>
        <v>0</v>
      </c>
      <c r="H3453" t="s">
        <v>887</v>
      </c>
    </row>
    <row r="3454" spans="1:8" x14ac:dyDescent="0.2">
      <c r="A3454" t="s">
        <v>879</v>
      </c>
      <c r="B3454" t="s">
        <v>213</v>
      </c>
      <c r="C3454" t="str">
        <f>IFERROR(VLOOKUP(B3454,Players!$A$2:$E$251,2,FALSE),"")</f>
        <v>Angkrish Raghuvanshi</v>
      </c>
      <c r="D3454" t="str">
        <f>IFERROR(VLOOKUP(B3454,Players!$A$2:$E$251,3,FALSE),"")</f>
        <v>BAT</v>
      </c>
      <c r="E3454" t="str">
        <f>IFERROR(VLOOKUP(B3454,Players!$A$2:$E$251,4,FALSE),"")</f>
        <v>KKR</v>
      </c>
      <c r="F3454">
        <f>IFERROR(VLOOKUP(B3454,Players!$A$2:$E$251,5,FALSE),"")</f>
        <v>0</v>
      </c>
      <c r="H3454" t="s">
        <v>887</v>
      </c>
    </row>
    <row r="3455" spans="1:8" x14ac:dyDescent="0.2">
      <c r="A3455" t="s">
        <v>879</v>
      </c>
      <c r="B3455" t="s">
        <v>215</v>
      </c>
      <c r="C3455" t="str">
        <f>IFERROR(VLOOKUP(B3455,Players!$A$2:$E$251,2,FALSE),"")</f>
        <v>Manish Pandey</v>
      </c>
      <c r="D3455" t="str">
        <f>IFERROR(VLOOKUP(B3455,Players!$A$2:$E$251,3,FALSE),"")</f>
        <v>BAT</v>
      </c>
      <c r="E3455" t="str">
        <f>IFERROR(VLOOKUP(B3455,Players!$A$2:$E$251,4,FALSE),"")</f>
        <v>KKR</v>
      </c>
      <c r="F3455">
        <f>IFERROR(VLOOKUP(B3455,Players!$A$2:$E$251,5,FALSE),"")</f>
        <v>0</v>
      </c>
      <c r="H3455" t="s">
        <v>887</v>
      </c>
    </row>
    <row r="3456" spans="1:8" x14ac:dyDescent="0.2">
      <c r="A3456" t="s">
        <v>879</v>
      </c>
      <c r="B3456" t="s">
        <v>217</v>
      </c>
      <c r="C3456" t="str">
        <f>IFERROR(VLOOKUP(B3456,Players!$A$2:$E$251,2,FALSE),"")</f>
        <v>Finn Allen</v>
      </c>
      <c r="D3456" t="str">
        <f>IFERROR(VLOOKUP(B3456,Players!$A$2:$E$251,3,FALSE),"")</f>
        <v>WK</v>
      </c>
      <c r="E3456" t="str">
        <f>IFERROR(VLOOKUP(B3456,Players!$A$2:$E$251,4,FALSE),"")</f>
        <v>KKR</v>
      </c>
      <c r="F3456">
        <f>IFERROR(VLOOKUP(B3456,Players!$A$2:$E$251,5,FALSE),"")</f>
        <v>0</v>
      </c>
      <c r="H3456" t="s">
        <v>887</v>
      </c>
    </row>
    <row r="3457" spans="1:8" x14ac:dyDescent="0.2">
      <c r="A3457" t="s">
        <v>879</v>
      </c>
      <c r="B3457" t="s">
        <v>219</v>
      </c>
      <c r="C3457" t="str">
        <f>IFERROR(VLOOKUP(B3457,Players!$A$2:$E$251,2,FALSE),"")</f>
        <v>Tejasvi Singh</v>
      </c>
      <c r="D3457" t="str">
        <f>IFERROR(VLOOKUP(B3457,Players!$A$2:$E$251,3,FALSE),"")</f>
        <v>WK</v>
      </c>
      <c r="E3457" t="str">
        <f>IFERROR(VLOOKUP(B3457,Players!$A$2:$E$251,4,FALSE),"")</f>
        <v>KKR</v>
      </c>
      <c r="F3457">
        <f>IFERROR(VLOOKUP(B3457,Players!$A$2:$E$251,5,FALSE),"")</f>
        <v>0</v>
      </c>
      <c r="H3457" t="s">
        <v>887</v>
      </c>
    </row>
    <row r="3458" spans="1:8" x14ac:dyDescent="0.2">
      <c r="A3458" t="s">
        <v>879</v>
      </c>
      <c r="B3458" t="s">
        <v>221</v>
      </c>
      <c r="C3458" t="str">
        <f>IFERROR(VLOOKUP(B3458,Players!$A$2:$E$251,2,FALSE),"")</f>
        <v>Rahul Tripathi</v>
      </c>
      <c r="D3458" t="str">
        <f>IFERROR(VLOOKUP(B3458,Players!$A$2:$E$251,3,FALSE),"")</f>
        <v>BAT</v>
      </c>
      <c r="E3458" t="str">
        <f>IFERROR(VLOOKUP(B3458,Players!$A$2:$E$251,4,FALSE),"")</f>
        <v>KKR</v>
      </c>
      <c r="F3458">
        <f>IFERROR(VLOOKUP(B3458,Players!$A$2:$E$251,5,FALSE),"")</f>
        <v>0</v>
      </c>
      <c r="H3458" t="s">
        <v>887</v>
      </c>
    </row>
    <row r="3459" spans="1:8" x14ac:dyDescent="0.2">
      <c r="A3459" t="s">
        <v>879</v>
      </c>
      <c r="B3459" t="s">
        <v>223</v>
      </c>
      <c r="C3459" t="str">
        <f>IFERROR(VLOOKUP(B3459,Players!$A$2:$E$251,2,FALSE),"")</f>
        <v>Tim Seifert</v>
      </c>
      <c r="D3459" t="str">
        <f>IFERROR(VLOOKUP(B3459,Players!$A$2:$E$251,3,FALSE),"")</f>
        <v>WK</v>
      </c>
      <c r="E3459" t="str">
        <f>IFERROR(VLOOKUP(B3459,Players!$A$2:$E$251,4,FALSE),"")</f>
        <v>KKR</v>
      </c>
      <c r="F3459">
        <f>IFERROR(VLOOKUP(B3459,Players!$A$2:$E$251,5,FALSE),"")</f>
        <v>0</v>
      </c>
      <c r="H3459" t="s">
        <v>887</v>
      </c>
    </row>
    <row r="3460" spans="1:8" x14ac:dyDescent="0.2">
      <c r="A3460" t="s">
        <v>879</v>
      </c>
      <c r="B3460" t="s">
        <v>225</v>
      </c>
      <c r="C3460" t="str">
        <f>IFERROR(VLOOKUP(B3460,Players!$A$2:$E$251,2,FALSE),"")</f>
        <v>Rovman Powell</v>
      </c>
      <c r="D3460" t="str">
        <f>IFERROR(VLOOKUP(B3460,Players!$A$2:$E$251,3,FALSE),"")</f>
        <v>BAT</v>
      </c>
      <c r="E3460" t="str">
        <f>IFERROR(VLOOKUP(B3460,Players!$A$2:$E$251,4,FALSE),"")</f>
        <v>KKR</v>
      </c>
      <c r="F3460">
        <f>IFERROR(VLOOKUP(B3460,Players!$A$2:$E$251,5,FALSE),"")</f>
        <v>0</v>
      </c>
      <c r="H3460" t="s">
        <v>887</v>
      </c>
    </row>
    <row r="3461" spans="1:8" x14ac:dyDescent="0.2">
      <c r="A3461" t="s">
        <v>879</v>
      </c>
      <c r="B3461" t="s">
        <v>227</v>
      </c>
      <c r="C3461" t="str">
        <f>IFERROR(VLOOKUP(B3461,Players!$A$2:$E$251,2,FALSE),"")</f>
        <v>Anukul Roy</v>
      </c>
      <c r="D3461" t="str">
        <f>IFERROR(VLOOKUP(B3461,Players!$A$2:$E$251,3,FALSE),"")</f>
        <v>AR</v>
      </c>
      <c r="E3461" t="str">
        <f>IFERROR(VLOOKUP(B3461,Players!$A$2:$E$251,4,FALSE),"")</f>
        <v>KKR</v>
      </c>
      <c r="F3461">
        <f>IFERROR(VLOOKUP(B3461,Players!$A$2:$E$251,5,FALSE),"")</f>
        <v>0</v>
      </c>
      <c r="H3461" t="s">
        <v>887</v>
      </c>
    </row>
    <row r="3462" spans="1:8" x14ac:dyDescent="0.2">
      <c r="A3462" t="s">
        <v>879</v>
      </c>
      <c r="B3462" t="s">
        <v>229</v>
      </c>
      <c r="C3462" t="str">
        <f>IFERROR(VLOOKUP(B3462,Players!$A$2:$E$251,2,FALSE),"")</f>
        <v>Cameron Green</v>
      </c>
      <c r="D3462" t="str">
        <f>IFERROR(VLOOKUP(B3462,Players!$A$2:$E$251,3,FALSE),"")</f>
        <v>AR</v>
      </c>
      <c r="E3462" t="str">
        <f>IFERROR(VLOOKUP(B3462,Players!$A$2:$E$251,4,FALSE),"")</f>
        <v>KKR</v>
      </c>
      <c r="F3462">
        <f>IFERROR(VLOOKUP(B3462,Players!$A$2:$E$251,5,FALSE),"")</f>
        <v>0</v>
      </c>
      <c r="H3462" t="s">
        <v>887</v>
      </c>
    </row>
    <row r="3463" spans="1:8" x14ac:dyDescent="0.2">
      <c r="A3463" t="s">
        <v>879</v>
      </c>
      <c r="B3463" t="s">
        <v>231</v>
      </c>
      <c r="C3463" t="str">
        <f>IFERROR(VLOOKUP(B3463,Players!$A$2:$E$251,2,FALSE),"")</f>
        <v>Sarthak Ranjan</v>
      </c>
      <c r="D3463" t="str">
        <f>IFERROR(VLOOKUP(B3463,Players!$A$2:$E$251,3,FALSE),"")</f>
        <v>AR</v>
      </c>
      <c r="E3463" t="str">
        <f>IFERROR(VLOOKUP(B3463,Players!$A$2:$E$251,4,FALSE),"")</f>
        <v>KKR</v>
      </c>
      <c r="F3463">
        <f>IFERROR(VLOOKUP(B3463,Players!$A$2:$E$251,5,FALSE),"")</f>
        <v>0</v>
      </c>
      <c r="H3463" t="s">
        <v>887</v>
      </c>
    </row>
    <row r="3464" spans="1:8" x14ac:dyDescent="0.2">
      <c r="A3464" t="s">
        <v>879</v>
      </c>
      <c r="B3464" t="s">
        <v>233</v>
      </c>
      <c r="C3464" t="str">
        <f>IFERROR(VLOOKUP(B3464,Players!$A$2:$E$251,2,FALSE),"")</f>
        <v>Daksh Kamra</v>
      </c>
      <c r="D3464" t="str">
        <f>IFERROR(VLOOKUP(B3464,Players!$A$2:$E$251,3,FALSE),"")</f>
        <v>AR</v>
      </c>
      <c r="E3464" t="str">
        <f>IFERROR(VLOOKUP(B3464,Players!$A$2:$E$251,4,FALSE),"")</f>
        <v>KKR</v>
      </c>
      <c r="F3464">
        <f>IFERROR(VLOOKUP(B3464,Players!$A$2:$E$251,5,FALSE),"")</f>
        <v>0</v>
      </c>
      <c r="H3464" t="s">
        <v>887</v>
      </c>
    </row>
    <row r="3465" spans="1:8" x14ac:dyDescent="0.2">
      <c r="A3465" t="s">
        <v>879</v>
      </c>
      <c r="B3465" t="s">
        <v>235</v>
      </c>
      <c r="C3465" t="str">
        <f>IFERROR(VLOOKUP(B3465,Players!$A$2:$E$251,2,FALSE),"")</f>
        <v>Rachin Ravindra</v>
      </c>
      <c r="D3465" t="str">
        <f>IFERROR(VLOOKUP(B3465,Players!$A$2:$E$251,3,FALSE),"")</f>
        <v>AR</v>
      </c>
      <c r="E3465" t="str">
        <f>IFERROR(VLOOKUP(B3465,Players!$A$2:$E$251,4,FALSE),"")</f>
        <v>KKR</v>
      </c>
      <c r="F3465">
        <f>IFERROR(VLOOKUP(B3465,Players!$A$2:$E$251,5,FALSE),"")</f>
        <v>0</v>
      </c>
      <c r="H3465" t="s">
        <v>887</v>
      </c>
    </row>
    <row r="3466" spans="1:8" x14ac:dyDescent="0.2">
      <c r="A3466" t="s">
        <v>879</v>
      </c>
      <c r="B3466" t="s">
        <v>237</v>
      </c>
      <c r="C3466" t="str">
        <f>IFERROR(VLOOKUP(B3466,Players!$A$2:$E$251,2,FALSE),"")</f>
        <v>Ramandeep Singh</v>
      </c>
      <c r="D3466" t="str">
        <f>IFERROR(VLOOKUP(B3466,Players!$A$2:$E$251,3,FALSE),"")</f>
        <v>AR</v>
      </c>
      <c r="E3466" t="str">
        <f>IFERROR(VLOOKUP(B3466,Players!$A$2:$E$251,4,FALSE),"")</f>
        <v>KKR</v>
      </c>
      <c r="F3466">
        <f>IFERROR(VLOOKUP(B3466,Players!$A$2:$E$251,5,FALSE),"")</f>
        <v>0</v>
      </c>
      <c r="H3466" t="s">
        <v>887</v>
      </c>
    </row>
    <row r="3467" spans="1:8" x14ac:dyDescent="0.2">
      <c r="A3467" t="s">
        <v>879</v>
      </c>
      <c r="B3467" t="s">
        <v>239</v>
      </c>
      <c r="C3467" t="str">
        <f>IFERROR(VLOOKUP(B3467,Players!$A$2:$E$251,2,FALSE),"")</f>
        <v>Sunil Narine</v>
      </c>
      <c r="D3467" t="str">
        <f>IFERROR(VLOOKUP(B3467,Players!$A$2:$E$251,3,FALSE),"")</f>
        <v>AR</v>
      </c>
      <c r="E3467" t="str">
        <f>IFERROR(VLOOKUP(B3467,Players!$A$2:$E$251,4,FALSE),"")</f>
        <v>KKR</v>
      </c>
      <c r="F3467">
        <f>IFERROR(VLOOKUP(B3467,Players!$A$2:$E$251,5,FALSE),"")</f>
        <v>0</v>
      </c>
      <c r="H3467" t="s">
        <v>887</v>
      </c>
    </row>
    <row r="3468" spans="1:8" x14ac:dyDescent="0.2">
      <c r="A3468" t="s">
        <v>879</v>
      </c>
      <c r="B3468" t="s">
        <v>241</v>
      </c>
      <c r="C3468" t="str">
        <f>IFERROR(VLOOKUP(B3468,Players!$A$2:$E$251,2,FALSE),"")</f>
        <v>Blessing Muzarabani</v>
      </c>
      <c r="D3468" t="str">
        <f>IFERROR(VLOOKUP(B3468,Players!$A$2:$E$251,3,FALSE),"")</f>
        <v>BWL</v>
      </c>
      <c r="E3468" t="str">
        <f>IFERROR(VLOOKUP(B3468,Players!$A$2:$E$251,4,FALSE),"")</f>
        <v>KKR</v>
      </c>
      <c r="F3468">
        <f>IFERROR(VLOOKUP(B3468,Players!$A$2:$E$251,5,FALSE),"")</f>
        <v>0</v>
      </c>
      <c r="H3468" t="s">
        <v>887</v>
      </c>
    </row>
    <row r="3469" spans="1:8" x14ac:dyDescent="0.2">
      <c r="A3469" t="s">
        <v>879</v>
      </c>
      <c r="B3469" t="s">
        <v>243</v>
      </c>
      <c r="C3469" t="str">
        <f>IFERROR(VLOOKUP(B3469,Players!$A$2:$E$251,2,FALSE),"")</f>
        <v>Vaibhav Arora</v>
      </c>
      <c r="D3469" t="str">
        <f>IFERROR(VLOOKUP(B3469,Players!$A$2:$E$251,3,FALSE),"")</f>
        <v>BWL</v>
      </c>
      <c r="E3469" t="str">
        <f>IFERROR(VLOOKUP(B3469,Players!$A$2:$E$251,4,FALSE),"")</f>
        <v>KKR</v>
      </c>
      <c r="F3469">
        <f>IFERROR(VLOOKUP(B3469,Players!$A$2:$E$251,5,FALSE),"")</f>
        <v>0</v>
      </c>
      <c r="H3469" t="s">
        <v>887</v>
      </c>
    </row>
    <row r="3470" spans="1:8" x14ac:dyDescent="0.2">
      <c r="A3470" t="s">
        <v>879</v>
      </c>
      <c r="B3470" t="s">
        <v>245</v>
      </c>
      <c r="C3470" t="str">
        <f>IFERROR(VLOOKUP(B3470,Players!$A$2:$E$251,2,FALSE),"")</f>
        <v>Matheesha Pathirana</v>
      </c>
      <c r="D3470" t="str">
        <f>IFERROR(VLOOKUP(B3470,Players!$A$2:$E$251,3,FALSE),"")</f>
        <v>BWL</v>
      </c>
      <c r="E3470" t="str">
        <f>IFERROR(VLOOKUP(B3470,Players!$A$2:$E$251,4,FALSE),"")</f>
        <v>KKR</v>
      </c>
      <c r="F3470">
        <f>IFERROR(VLOOKUP(B3470,Players!$A$2:$E$251,5,FALSE),"")</f>
        <v>0</v>
      </c>
      <c r="H3470" t="s">
        <v>887</v>
      </c>
    </row>
    <row r="3471" spans="1:8" x14ac:dyDescent="0.2">
      <c r="A3471" t="s">
        <v>879</v>
      </c>
      <c r="B3471" t="s">
        <v>247</v>
      </c>
      <c r="C3471" t="str">
        <f>IFERROR(VLOOKUP(B3471,Players!$A$2:$E$251,2,FALSE),"")</f>
        <v>Kartik Tyagi</v>
      </c>
      <c r="D3471" t="str">
        <f>IFERROR(VLOOKUP(B3471,Players!$A$2:$E$251,3,FALSE),"")</f>
        <v>BWL</v>
      </c>
      <c r="E3471" t="str">
        <f>IFERROR(VLOOKUP(B3471,Players!$A$2:$E$251,4,FALSE),"")</f>
        <v>KKR</v>
      </c>
      <c r="F3471">
        <f>IFERROR(VLOOKUP(B3471,Players!$A$2:$E$251,5,FALSE),"")</f>
        <v>0</v>
      </c>
      <c r="H3471" t="s">
        <v>887</v>
      </c>
    </row>
    <row r="3472" spans="1:8" x14ac:dyDescent="0.2">
      <c r="A3472" t="s">
        <v>879</v>
      </c>
      <c r="B3472" t="s">
        <v>249</v>
      </c>
      <c r="C3472" t="str">
        <f>IFERROR(VLOOKUP(B3472,Players!$A$2:$E$251,2,FALSE),"")</f>
        <v>Prashant Solanki</v>
      </c>
      <c r="D3472" t="str">
        <f>IFERROR(VLOOKUP(B3472,Players!$A$2:$E$251,3,FALSE),"")</f>
        <v>BWL</v>
      </c>
      <c r="E3472" t="str">
        <f>IFERROR(VLOOKUP(B3472,Players!$A$2:$E$251,4,FALSE),"")</f>
        <v>KKR</v>
      </c>
      <c r="F3472">
        <f>IFERROR(VLOOKUP(B3472,Players!$A$2:$E$251,5,FALSE),"")</f>
        <v>0</v>
      </c>
      <c r="H3472" t="s">
        <v>887</v>
      </c>
    </row>
    <row r="3473" spans="1:8" x14ac:dyDescent="0.2">
      <c r="A3473" t="s">
        <v>879</v>
      </c>
      <c r="B3473" t="s">
        <v>251</v>
      </c>
      <c r="C3473" t="str">
        <f>IFERROR(VLOOKUP(B3473,Players!$A$2:$E$251,2,FALSE),"")</f>
        <v>Saurabh Dubey</v>
      </c>
      <c r="D3473" t="str">
        <f>IFERROR(VLOOKUP(B3473,Players!$A$2:$E$251,3,FALSE),"")</f>
        <v>BWL</v>
      </c>
      <c r="E3473" t="str">
        <f>IFERROR(VLOOKUP(B3473,Players!$A$2:$E$251,4,FALSE),"")</f>
        <v>KKR</v>
      </c>
      <c r="F3473">
        <f>IFERROR(VLOOKUP(B3473,Players!$A$2:$E$251,5,FALSE),"")</f>
        <v>0</v>
      </c>
      <c r="H3473" t="s">
        <v>887</v>
      </c>
    </row>
    <row r="3474" spans="1:8" x14ac:dyDescent="0.2">
      <c r="A3474" t="s">
        <v>879</v>
      </c>
      <c r="B3474" t="s">
        <v>253</v>
      </c>
      <c r="C3474" t="str">
        <f>IFERROR(VLOOKUP(B3474,Players!$A$2:$E$251,2,FALSE),"")</f>
        <v>Navdeep Saini</v>
      </c>
      <c r="D3474" t="str">
        <f>IFERROR(VLOOKUP(B3474,Players!$A$2:$E$251,3,FALSE),"")</f>
        <v>BWL</v>
      </c>
      <c r="E3474" t="str">
        <f>IFERROR(VLOOKUP(B3474,Players!$A$2:$E$251,4,FALSE),"")</f>
        <v>KKR</v>
      </c>
      <c r="F3474">
        <f>IFERROR(VLOOKUP(B3474,Players!$A$2:$E$251,5,FALSE),"")</f>
        <v>0</v>
      </c>
      <c r="H3474" t="s">
        <v>887</v>
      </c>
    </row>
    <row r="3475" spans="1:8" x14ac:dyDescent="0.2">
      <c r="A3475" t="s">
        <v>879</v>
      </c>
      <c r="B3475" t="s">
        <v>255</v>
      </c>
      <c r="C3475" t="str">
        <f>IFERROR(VLOOKUP(B3475,Players!$A$2:$E$251,2,FALSE),"")</f>
        <v>Umran Malik</v>
      </c>
      <c r="D3475" t="str">
        <f>IFERROR(VLOOKUP(B3475,Players!$A$2:$E$251,3,FALSE),"")</f>
        <v>BWL</v>
      </c>
      <c r="E3475" t="str">
        <f>IFERROR(VLOOKUP(B3475,Players!$A$2:$E$251,4,FALSE),"")</f>
        <v>KKR</v>
      </c>
      <c r="F3475">
        <f>IFERROR(VLOOKUP(B3475,Players!$A$2:$E$251,5,FALSE),"")</f>
        <v>0</v>
      </c>
      <c r="H3475" t="s">
        <v>887</v>
      </c>
    </row>
    <row r="3476" spans="1:8" x14ac:dyDescent="0.2">
      <c r="A3476" t="s">
        <v>879</v>
      </c>
      <c r="B3476" t="s">
        <v>257</v>
      </c>
      <c r="C3476" t="str">
        <f>IFERROR(VLOOKUP(B3476,Players!$A$2:$E$251,2,FALSE),"")</f>
        <v>Varun Chakaravarthy</v>
      </c>
      <c r="D3476" t="str">
        <f>IFERROR(VLOOKUP(B3476,Players!$A$2:$E$251,3,FALSE),"")</f>
        <v>BWL</v>
      </c>
      <c r="E3476" t="str">
        <f>IFERROR(VLOOKUP(B3476,Players!$A$2:$E$251,4,FALSE),"")</f>
        <v>KKR</v>
      </c>
      <c r="F3476">
        <f>IFERROR(VLOOKUP(B3476,Players!$A$2:$E$251,5,FALSE),"")</f>
        <v>0</v>
      </c>
      <c r="H3476" t="s">
        <v>887</v>
      </c>
    </row>
    <row r="3477" spans="1:8" x14ac:dyDescent="0.2">
      <c r="A3477" t="s">
        <v>879</v>
      </c>
      <c r="B3477" t="s">
        <v>103</v>
      </c>
      <c r="C3477" t="str">
        <f>IFERROR(VLOOKUP(B3477,Players!$A$2:$E$251,2,FALSE),"")</f>
        <v>KL Rahul</v>
      </c>
      <c r="D3477" t="str">
        <f>IFERROR(VLOOKUP(B3477,Players!$A$2:$E$251,3,FALSE),"")</f>
        <v>WK</v>
      </c>
      <c r="E3477" t="str">
        <f>IFERROR(VLOOKUP(B3477,Players!$A$2:$E$251,4,FALSE),"")</f>
        <v>DC</v>
      </c>
      <c r="F3477">
        <f>IFERROR(VLOOKUP(B3477,Players!$A$2:$E$251,5,FALSE),"")</f>
        <v>0</v>
      </c>
      <c r="H3477" t="s">
        <v>893</v>
      </c>
    </row>
    <row r="3478" spans="1:8" x14ac:dyDescent="0.2">
      <c r="A3478" t="s">
        <v>879</v>
      </c>
      <c r="B3478" t="s">
        <v>107</v>
      </c>
      <c r="C3478" t="str">
        <f>IFERROR(VLOOKUP(B3478,Players!$A$2:$E$251,2,FALSE),"")</f>
        <v>Karun Nair</v>
      </c>
      <c r="D3478" t="str">
        <f>IFERROR(VLOOKUP(B3478,Players!$A$2:$E$251,3,FALSE),"")</f>
        <v>BAT</v>
      </c>
      <c r="E3478" t="str">
        <f>IFERROR(VLOOKUP(B3478,Players!$A$2:$E$251,4,FALSE),"")</f>
        <v>DC</v>
      </c>
      <c r="F3478">
        <f>IFERROR(VLOOKUP(B3478,Players!$A$2:$E$251,5,FALSE),"")</f>
        <v>0</v>
      </c>
      <c r="H3478" t="s">
        <v>893</v>
      </c>
    </row>
    <row r="3479" spans="1:8" x14ac:dyDescent="0.2">
      <c r="A3479" t="s">
        <v>879</v>
      </c>
      <c r="B3479" t="s">
        <v>109</v>
      </c>
      <c r="C3479" t="str">
        <f>IFERROR(VLOOKUP(B3479,Players!$A$2:$E$251,2,FALSE),"")</f>
        <v>David Miller</v>
      </c>
      <c r="D3479" t="str">
        <f>IFERROR(VLOOKUP(B3479,Players!$A$2:$E$251,3,FALSE),"")</f>
        <v>BAT</v>
      </c>
      <c r="E3479" t="str">
        <f>IFERROR(VLOOKUP(B3479,Players!$A$2:$E$251,4,FALSE),"")</f>
        <v>DC</v>
      </c>
      <c r="F3479">
        <f>IFERROR(VLOOKUP(B3479,Players!$A$2:$E$251,5,FALSE),"")</f>
        <v>0</v>
      </c>
      <c r="H3479" t="s">
        <v>893</v>
      </c>
    </row>
    <row r="3480" spans="1:8" x14ac:dyDescent="0.2">
      <c r="A3480" t="s">
        <v>879</v>
      </c>
      <c r="B3480" t="s">
        <v>111</v>
      </c>
      <c r="C3480" t="str">
        <f>IFERROR(VLOOKUP(B3480,Players!$A$2:$E$251,2,FALSE),"")</f>
        <v>Ben Duckett</v>
      </c>
      <c r="D3480" t="str">
        <f>IFERROR(VLOOKUP(B3480,Players!$A$2:$E$251,3,FALSE),"")</f>
        <v>WK</v>
      </c>
      <c r="E3480" t="str">
        <f>IFERROR(VLOOKUP(B3480,Players!$A$2:$E$251,4,FALSE),"")</f>
        <v>DC</v>
      </c>
      <c r="F3480">
        <f>IFERROR(VLOOKUP(B3480,Players!$A$2:$E$251,5,FALSE),"")</f>
        <v>0</v>
      </c>
      <c r="H3480" t="s">
        <v>893</v>
      </c>
    </row>
    <row r="3481" spans="1:8" x14ac:dyDescent="0.2">
      <c r="A3481" t="s">
        <v>879</v>
      </c>
      <c r="B3481" t="s">
        <v>113</v>
      </c>
      <c r="C3481" t="str">
        <f>IFERROR(VLOOKUP(B3481,Players!$A$2:$E$251,2,FALSE),"")</f>
        <v>Pathum Nissanka</v>
      </c>
      <c r="D3481" t="str">
        <f>IFERROR(VLOOKUP(B3481,Players!$A$2:$E$251,3,FALSE),"")</f>
        <v>BAT</v>
      </c>
      <c r="E3481" t="str">
        <f>IFERROR(VLOOKUP(B3481,Players!$A$2:$E$251,4,FALSE),"")</f>
        <v>DC</v>
      </c>
      <c r="F3481">
        <f>IFERROR(VLOOKUP(B3481,Players!$A$2:$E$251,5,FALSE),"")</f>
        <v>0</v>
      </c>
      <c r="H3481" t="s">
        <v>893</v>
      </c>
    </row>
    <row r="3482" spans="1:8" x14ac:dyDescent="0.2">
      <c r="A3482" t="s">
        <v>879</v>
      </c>
      <c r="B3482" t="s">
        <v>115</v>
      </c>
      <c r="C3482" t="str">
        <f>IFERROR(VLOOKUP(B3482,Players!$A$2:$E$251,2,FALSE),"")</f>
        <v>Sahil Parakh</v>
      </c>
      <c r="D3482" t="str">
        <f>IFERROR(VLOOKUP(B3482,Players!$A$2:$E$251,3,FALSE),"")</f>
        <v>BAT</v>
      </c>
      <c r="E3482" t="str">
        <f>IFERROR(VLOOKUP(B3482,Players!$A$2:$E$251,4,FALSE),"")</f>
        <v>DC</v>
      </c>
      <c r="F3482">
        <f>IFERROR(VLOOKUP(B3482,Players!$A$2:$E$251,5,FALSE),"")</f>
        <v>0</v>
      </c>
      <c r="H3482" t="s">
        <v>893</v>
      </c>
    </row>
    <row r="3483" spans="1:8" x14ac:dyDescent="0.2">
      <c r="A3483" t="s">
        <v>879</v>
      </c>
      <c r="B3483" t="s">
        <v>117</v>
      </c>
      <c r="C3483" t="str">
        <f>IFERROR(VLOOKUP(B3483,Players!$A$2:$E$251,2,FALSE),"")</f>
        <v>Prithvi Shaw</v>
      </c>
      <c r="D3483" t="str">
        <f>IFERROR(VLOOKUP(B3483,Players!$A$2:$E$251,3,FALSE),"")</f>
        <v>BAT</v>
      </c>
      <c r="E3483" t="str">
        <f>IFERROR(VLOOKUP(B3483,Players!$A$2:$E$251,4,FALSE),"")</f>
        <v>DC</v>
      </c>
      <c r="F3483">
        <f>IFERROR(VLOOKUP(B3483,Players!$A$2:$E$251,5,FALSE),"")</f>
        <v>0</v>
      </c>
      <c r="H3483" t="s">
        <v>893</v>
      </c>
    </row>
    <row r="3484" spans="1:8" x14ac:dyDescent="0.2">
      <c r="A3484" t="s">
        <v>879</v>
      </c>
      <c r="B3484" t="s">
        <v>119</v>
      </c>
      <c r="C3484" t="str">
        <f>IFERROR(VLOOKUP(B3484,Players!$A$2:$E$251,2,FALSE),"")</f>
        <v>Abishek Porel</v>
      </c>
      <c r="D3484" t="str">
        <f>IFERROR(VLOOKUP(B3484,Players!$A$2:$E$251,3,FALSE),"")</f>
        <v>WK</v>
      </c>
      <c r="E3484" t="str">
        <f>IFERROR(VLOOKUP(B3484,Players!$A$2:$E$251,4,FALSE),"")</f>
        <v>DC</v>
      </c>
      <c r="F3484">
        <f>IFERROR(VLOOKUP(B3484,Players!$A$2:$E$251,5,FALSE),"")</f>
        <v>0</v>
      </c>
      <c r="H3484" t="s">
        <v>893</v>
      </c>
    </row>
    <row r="3485" spans="1:8" x14ac:dyDescent="0.2">
      <c r="A3485" t="s">
        <v>879</v>
      </c>
      <c r="B3485" t="s">
        <v>121</v>
      </c>
      <c r="C3485" t="str">
        <f>IFERROR(VLOOKUP(B3485,Players!$A$2:$E$251,2,FALSE),"")</f>
        <v>Tristan Stubbs</v>
      </c>
      <c r="D3485" t="str">
        <f>IFERROR(VLOOKUP(B3485,Players!$A$2:$E$251,3,FALSE),"")</f>
        <v>WK</v>
      </c>
      <c r="E3485" t="str">
        <f>IFERROR(VLOOKUP(B3485,Players!$A$2:$E$251,4,FALSE),"")</f>
        <v>DC</v>
      </c>
      <c r="F3485">
        <f>IFERROR(VLOOKUP(B3485,Players!$A$2:$E$251,5,FALSE),"")</f>
        <v>0</v>
      </c>
      <c r="H3485" t="s">
        <v>893</v>
      </c>
    </row>
    <row r="3486" spans="1:8" x14ac:dyDescent="0.2">
      <c r="A3486" t="s">
        <v>879</v>
      </c>
      <c r="B3486" t="s">
        <v>123</v>
      </c>
      <c r="C3486" t="str">
        <f>IFERROR(VLOOKUP(B3486,Players!$A$2:$E$251,2,FALSE),"")</f>
        <v>Axar Patel</v>
      </c>
      <c r="D3486" t="str">
        <f>IFERROR(VLOOKUP(B3486,Players!$A$2:$E$251,3,FALSE),"")</f>
        <v>AR</v>
      </c>
      <c r="E3486" t="str">
        <f>IFERROR(VLOOKUP(B3486,Players!$A$2:$E$251,4,FALSE),"")</f>
        <v>DC</v>
      </c>
      <c r="F3486">
        <f>IFERROR(VLOOKUP(B3486,Players!$A$2:$E$251,5,FALSE),"")</f>
        <v>0</v>
      </c>
      <c r="H3486" t="s">
        <v>893</v>
      </c>
    </row>
    <row r="3487" spans="1:8" x14ac:dyDescent="0.2">
      <c r="A3487" t="s">
        <v>879</v>
      </c>
      <c r="B3487" t="s">
        <v>125</v>
      </c>
      <c r="C3487" t="str">
        <f>IFERROR(VLOOKUP(B3487,Players!$A$2:$E$251,2,FALSE),"")</f>
        <v>Sameer Rizvi</v>
      </c>
      <c r="D3487" t="str">
        <f>IFERROR(VLOOKUP(B3487,Players!$A$2:$E$251,3,FALSE),"")</f>
        <v>AR</v>
      </c>
      <c r="E3487" t="str">
        <f>IFERROR(VLOOKUP(B3487,Players!$A$2:$E$251,4,FALSE),"")</f>
        <v>DC</v>
      </c>
      <c r="F3487">
        <f>IFERROR(VLOOKUP(B3487,Players!$A$2:$E$251,5,FALSE),"")</f>
        <v>0</v>
      </c>
      <c r="H3487" t="s">
        <v>893</v>
      </c>
    </row>
    <row r="3488" spans="1:8" x14ac:dyDescent="0.2">
      <c r="A3488" t="s">
        <v>879</v>
      </c>
      <c r="B3488" t="s">
        <v>127</v>
      </c>
      <c r="C3488" t="str">
        <f>IFERROR(VLOOKUP(B3488,Players!$A$2:$E$251,2,FALSE),"")</f>
        <v>Ashutosh Sharma</v>
      </c>
      <c r="D3488" t="str">
        <f>IFERROR(VLOOKUP(B3488,Players!$A$2:$E$251,3,FALSE),"")</f>
        <v>AR</v>
      </c>
      <c r="E3488" t="str">
        <f>IFERROR(VLOOKUP(B3488,Players!$A$2:$E$251,4,FALSE),"")</f>
        <v>DC</v>
      </c>
      <c r="F3488">
        <f>IFERROR(VLOOKUP(B3488,Players!$A$2:$E$251,5,FALSE),"")</f>
        <v>0</v>
      </c>
      <c r="H3488" t="s">
        <v>893</v>
      </c>
    </row>
    <row r="3489" spans="1:8" x14ac:dyDescent="0.2">
      <c r="A3489" t="s">
        <v>879</v>
      </c>
      <c r="B3489" t="s">
        <v>129</v>
      </c>
      <c r="C3489" t="str">
        <f>IFERROR(VLOOKUP(B3489,Players!$A$2:$E$251,2,FALSE),"")</f>
        <v>Vipraj Nigam</v>
      </c>
      <c r="D3489" t="str">
        <f>IFERROR(VLOOKUP(B3489,Players!$A$2:$E$251,3,FALSE),"")</f>
        <v>AR</v>
      </c>
      <c r="E3489" t="str">
        <f>IFERROR(VLOOKUP(B3489,Players!$A$2:$E$251,4,FALSE),"")</f>
        <v>DC</v>
      </c>
      <c r="F3489">
        <f>IFERROR(VLOOKUP(B3489,Players!$A$2:$E$251,5,FALSE),"")</f>
        <v>0</v>
      </c>
      <c r="H3489" t="s">
        <v>893</v>
      </c>
    </row>
    <row r="3490" spans="1:8" x14ac:dyDescent="0.2">
      <c r="A3490" t="s">
        <v>879</v>
      </c>
      <c r="B3490" t="s">
        <v>131</v>
      </c>
      <c r="C3490" t="str">
        <f>IFERROR(VLOOKUP(B3490,Players!$A$2:$E$251,2,FALSE),"")</f>
        <v>Ajay Mandal</v>
      </c>
      <c r="D3490" t="str">
        <f>IFERROR(VLOOKUP(B3490,Players!$A$2:$E$251,3,FALSE),"")</f>
        <v>AR</v>
      </c>
      <c r="E3490" t="str">
        <f>IFERROR(VLOOKUP(B3490,Players!$A$2:$E$251,4,FALSE),"")</f>
        <v>DC</v>
      </c>
      <c r="F3490">
        <f>IFERROR(VLOOKUP(B3490,Players!$A$2:$E$251,5,FALSE),"")</f>
        <v>0</v>
      </c>
      <c r="H3490" t="s">
        <v>893</v>
      </c>
    </row>
    <row r="3491" spans="1:8" x14ac:dyDescent="0.2">
      <c r="A3491" t="s">
        <v>879</v>
      </c>
      <c r="B3491" t="s">
        <v>133</v>
      </c>
      <c r="C3491" t="str">
        <f>IFERROR(VLOOKUP(B3491,Players!$A$2:$E$251,2,FALSE),"")</f>
        <v>Tripurana Vijay</v>
      </c>
      <c r="D3491" t="str">
        <f>IFERROR(VLOOKUP(B3491,Players!$A$2:$E$251,3,FALSE),"")</f>
        <v>AR</v>
      </c>
      <c r="E3491" t="str">
        <f>IFERROR(VLOOKUP(B3491,Players!$A$2:$E$251,4,FALSE),"")</f>
        <v>DC</v>
      </c>
      <c r="F3491">
        <f>IFERROR(VLOOKUP(B3491,Players!$A$2:$E$251,5,FALSE),"")</f>
        <v>0</v>
      </c>
      <c r="H3491" t="s">
        <v>893</v>
      </c>
    </row>
    <row r="3492" spans="1:8" x14ac:dyDescent="0.2">
      <c r="A3492" t="s">
        <v>879</v>
      </c>
      <c r="B3492" t="s">
        <v>135</v>
      </c>
      <c r="C3492" t="str">
        <f>IFERROR(VLOOKUP(B3492,Players!$A$2:$E$251,2,FALSE),"")</f>
        <v>Madhav Tiwari</v>
      </c>
      <c r="D3492" t="str">
        <f>IFERROR(VLOOKUP(B3492,Players!$A$2:$E$251,3,FALSE),"")</f>
        <v>AR</v>
      </c>
      <c r="E3492" t="str">
        <f>IFERROR(VLOOKUP(B3492,Players!$A$2:$E$251,4,FALSE),"")</f>
        <v>DC</v>
      </c>
      <c r="F3492">
        <f>IFERROR(VLOOKUP(B3492,Players!$A$2:$E$251,5,FALSE),"")</f>
        <v>0</v>
      </c>
      <c r="H3492" t="s">
        <v>893</v>
      </c>
    </row>
    <row r="3493" spans="1:8" x14ac:dyDescent="0.2">
      <c r="A3493" t="s">
        <v>879</v>
      </c>
      <c r="B3493" t="s">
        <v>137</v>
      </c>
      <c r="C3493" t="str">
        <f>IFERROR(VLOOKUP(B3493,Players!$A$2:$E$251,2,FALSE),"")</f>
        <v>Nitish Rana</v>
      </c>
      <c r="D3493" t="str">
        <f>IFERROR(VLOOKUP(B3493,Players!$A$2:$E$251,3,FALSE),"")</f>
        <v>AR</v>
      </c>
      <c r="E3493" t="str">
        <f>IFERROR(VLOOKUP(B3493,Players!$A$2:$E$251,4,FALSE),"")</f>
        <v>DC</v>
      </c>
      <c r="F3493">
        <f>IFERROR(VLOOKUP(B3493,Players!$A$2:$E$251,5,FALSE),"")</f>
        <v>0</v>
      </c>
      <c r="H3493" t="s">
        <v>893</v>
      </c>
    </row>
    <row r="3494" spans="1:8" x14ac:dyDescent="0.2">
      <c r="A3494" t="s">
        <v>879</v>
      </c>
      <c r="B3494" t="s">
        <v>139</v>
      </c>
      <c r="C3494" t="str">
        <f>IFERROR(VLOOKUP(B3494,Players!$A$2:$E$251,2,FALSE),"")</f>
        <v>Mitchell Starc</v>
      </c>
      <c r="D3494" t="str">
        <f>IFERROR(VLOOKUP(B3494,Players!$A$2:$E$251,3,FALSE),"")</f>
        <v>BWL</v>
      </c>
      <c r="E3494" t="str">
        <f>IFERROR(VLOOKUP(B3494,Players!$A$2:$E$251,4,FALSE),"")</f>
        <v>DC</v>
      </c>
      <c r="F3494">
        <f>IFERROR(VLOOKUP(B3494,Players!$A$2:$E$251,5,FALSE),"")</f>
        <v>0</v>
      </c>
      <c r="H3494" t="s">
        <v>893</v>
      </c>
    </row>
    <row r="3495" spans="1:8" x14ac:dyDescent="0.2">
      <c r="A3495" t="s">
        <v>879</v>
      </c>
      <c r="B3495" t="s">
        <v>141</v>
      </c>
      <c r="C3495" t="str">
        <f>IFERROR(VLOOKUP(B3495,Players!$A$2:$E$251,2,FALSE),"")</f>
        <v>T. Natarajan</v>
      </c>
      <c r="D3495" t="str">
        <f>IFERROR(VLOOKUP(B3495,Players!$A$2:$E$251,3,FALSE),"")</f>
        <v>BWL</v>
      </c>
      <c r="E3495" t="str">
        <f>IFERROR(VLOOKUP(B3495,Players!$A$2:$E$251,4,FALSE),"")</f>
        <v>DC</v>
      </c>
      <c r="F3495">
        <f>IFERROR(VLOOKUP(B3495,Players!$A$2:$E$251,5,FALSE),"")</f>
        <v>0</v>
      </c>
      <c r="H3495" t="s">
        <v>893</v>
      </c>
    </row>
    <row r="3496" spans="1:8" x14ac:dyDescent="0.2">
      <c r="A3496" t="s">
        <v>879</v>
      </c>
      <c r="B3496" t="s">
        <v>143</v>
      </c>
      <c r="C3496" t="str">
        <f>IFERROR(VLOOKUP(B3496,Players!$A$2:$E$251,2,FALSE),"")</f>
        <v>Mukesh Kumar</v>
      </c>
      <c r="D3496" t="str">
        <f>IFERROR(VLOOKUP(B3496,Players!$A$2:$E$251,3,FALSE),"")</f>
        <v>BWL</v>
      </c>
      <c r="E3496" t="str">
        <f>IFERROR(VLOOKUP(B3496,Players!$A$2:$E$251,4,FALSE),"")</f>
        <v>DC</v>
      </c>
      <c r="F3496">
        <f>IFERROR(VLOOKUP(B3496,Players!$A$2:$E$251,5,FALSE),"")</f>
        <v>0</v>
      </c>
      <c r="H3496" t="s">
        <v>893</v>
      </c>
    </row>
    <row r="3497" spans="1:8" x14ac:dyDescent="0.2">
      <c r="A3497" t="s">
        <v>879</v>
      </c>
      <c r="B3497" t="s">
        <v>145</v>
      </c>
      <c r="C3497" t="str">
        <f>IFERROR(VLOOKUP(B3497,Players!$A$2:$E$251,2,FALSE),"")</f>
        <v>Dushmantha Chameera</v>
      </c>
      <c r="D3497" t="str">
        <f>IFERROR(VLOOKUP(B3497,Players!$A$2:$E$251,3,FALSE),"")</f>
        <v>BWL</v>
      </c>
      <c r="E3497" t="str">
        <f>IFERROR(VLOOKUP(B3497,Players!$A$2:$E$251,4,FALSE),"")</f>
        <v>DC</v>
      </c>
      <c r="F3497">
        <f>IFERROR(VLOOKUP(B3497,Players!$A$2:$E$251,5,FALSE),"")</f>
        <v>0</v>
      </c>
      <c r="H3497" t="s">
        <v>893</v>
      </c>
    </row>
    <row r="3498" spans="1:8" x14ac:dyDescent="0.2">
      <c r="A3498" t="s">
        <v>879</v>
      </c>
      <c r="B3498" t="s">
        <v>147</v>
      </c>
      <c r="C3498" t="str">
        <f>IFERROR(VLOOKUP(B3498,Players!$A$2:$E$251,2,FALSE),"")</f>
        <v>Auqib Nabi</v>
      </c>
      <c r="D3498" t="str">
        <f>IFERROR(VLOOKUP(B3498,Players!$A$2:$E$251,3,FALSE),"")</f>
        <v>BWL</v>
      </c>
      <c r="E3498" t="str">
        <f>IFERROR(VLOOKUP(B3498,Players!$A$2:$E$251,4,FALSE),"")</f>
        <v>DC</v>
      </c>
      <c r="F3498">
        <f>IFERROR(VLOOKUP(B3498,Players!$A$2:$E$251,5,FALSE),"")</f>
        <v>0</v>
      </c>
      <c r="H3498" t="s">
        <v>893</v>
      </c>
    </row>
    <row r="3499" spans="1:8" x14ac:dyDescent="0.2">
      <c r="A3499" t="s">
        <v>879</v>
      </c>
      <c r="B3499" t="s">
        <v>149</v>
      </c>
      <c r="C3499" t="str">
        <f>IFERROR(VLOOKUP(B3499,Players!$A$2:$E$251,2,FALSE),"")</f>
        <v>Lungisani Ngidi</v>
      </c>
      <c r="D3499" t="str">
        <f>IFERROR(VLOOKUP(B3499,Players!$A$2:$E$251,3,FALSE),"")</f>
        <v>BWL</v>
      </c>
      <c r="E3499" t="str">
        <f>IFERROR(VLOOKUP(B3499,Players!$A$2:$E$251,4,FALSE),"")</f>
        <v>DC</v>
      </c>
      <c r="F3499">
        <f>IFERROR(VLOOKUP(B3499,Players!$A$2:$E$251,5,FALSE),"")</f>
        <v>0</v>
      </c>
      <c r="H3499" t="s">
        <v>893</v>
      </c>
    </row>
    <row r="3500" spans="1:8" x14ac:dyDescent="0.2">
      <c r="A3500" t="s">
        <v>879</v>
      </c>
      <c r="B3500" t="s">
        <v>151</v>
      </c>
      <c r="C3500" t="str">
        <f>IFERROR(VLOOKUP(B3500,Players!$A$2:$E$251,2,FALSE),"")</f>
        <v>Kyle Jamieson</v>
      </c>
      <c r="D3500" t="str">
        <f>IFERROR(VLOOKUP(B3500,Players!$A$2:$E$251,3,FALSE),"")</f>
        <v>BWL</v>
      </c>
      <c r="E3500" t="str">
        <f>IFERROR(VLOOKUP(B3500,Players!$A$2:$E$251,4,FALSE),"")</f>
        <v>DC</v>
      </c>
      <c r="F3500">
        <f>IFERROR(VLOOKUP(B3500,Players!$A$2:$E$251,5,FALSE),"")</f>
        <v>0</v>
      </c>
      <c r="H3500" t="s">
        <v>893</v>
      </c>
    </row>
    <row r="3501" spans="1:8" x14ac:dyDescent="0.2">
      <c r="A3501" t="s">
        <v>879</v>
      </c>
      <c r="B3501" t="s">
        <v>153</v>
      </c>
      <c r="C3501" t="str">
        <f>IFERROR(VLOOKUP(B3501,Players!$A$2:$E$251,2,FALSE),"")</f>
        <v>Kuldeep Yadav</v>
      </c>
      <c r="D3501" t="str">
        <f>IFERROR(VLOOKUP(B3501,Players!$A$2:$E$251,3,FALSE),"")</f>
        <v>BWL</v>
      </c>
      <c r="E3501" t="str">
        <f>IFERROR(VLOOKUP(B3501,Players!$A$2:$E$251,4,FALSE),"")</f>
        <v>DC</v>
      </c>
      <c r="F3501">
        <f>IFERROR(VLOOKUP(B3501,Players!$A$2:$E$251,5,FALSE),"")</f>
        <v>0</v>
      </c>
      <c r="H3501" t="s">
        <v>893</v>
      </c>
    </row>
  </sheetData>
  <dataValidations count="1">
    <dataValidation type="whole" allowBlank="1" sqref="G2:G3501" xr:uid="{00000000-0002-0000-0400-000000000000}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showGridLines="0"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18" customWidth="1"/>
    <col min="5" max="5" width="24" customWidth="1"/>
  </cols>
  <sheetData>
    <row r="1" spans="1:5" ht="22" customHeight="1" x14ac:dyDescent="0.2">
      <c r="A1" s="9" t="s">
        <v>894</v>
      </c>
      <c r="B1" s="9" t="s">
        <v>571</v>
      </c>
      <c r="C1" s="9" t="s">
        <v>895</v>
      </c>
      <c r="D1" s="9" t="s">
        <v>897</v>
      </c>
      <c r="E1" s="9" t="s">
        <v>9</v>
      </c>
    </row>
    <row r="2" spans="1:5" x14ac:dyDescent="0.2">
      <c r="A2" s="7"/>
      <c r="B2" s="7"/>
      <c r="C2" s="7"/>
      <c r="D2" s="7"/>
      <c r="E2" s="12"/>
    </row>
    <row r="3" spans="1:5" x14ac:dyDescent="0.2">
      <c r="A3" s="7"/>
      <c r="B3" s="7"/>
      <c r="C3" s="7"/>
      <c r="D3" s="7"/>
      <c r="E3" s="12"/>
    </row>
    <row r="4" spans="1:5" x14ac:dyDescent="0.2">
      <c r="A4" s="7"/>
      <c r="B4" s="7"/>
      <c r="C4" s="7"/>
      <c r="D4" s="7"/>
      <c r="E4" s="12"/>
    </row>
    <row r="5" spans="1:5" x14ac:dyDescent="0.2">
      <c r="A5" s="7"/>
      <c r="B5" s="7"/>
      <c r="C5" s="7"/>
      <c r="D5" s="7"/>
      <c r="E5" s="12"/>
    </row>
    <row r="6" spans="1:5" x14ac:dyDescent="0.2">
      <c r="A6" s="7"/>
      <c r="B6" s="7"/>
      <c r="C6" s="7"/>
      <c r="D6" s="7"/>
      <c r="E6" s="12"/>
    </row>
    <row r="7" spans="1:5" x14ac:dyDescent="0.2">
      <c r="A7" s="10"/>
      <c r="B7" s="10"/>
      <c r="C7" s="10"/>
      <c r="D7" s="10"/>
      <c r="E7" s="14"/>
    </row>
    <row r="8" spans="1:5" x14ac:dyDescent="0.2">
      <c r="A8" s="10"/>
      <c r="B8" s="10"/>
      <c r="C8" s="10"/>
      <c r="D8" s="10"/>
      <c r="E8" s="14"/>
    </row>
    <row r="9" spans="1:5" x14ac:dyDescent="0.2">
      <c r="A9" s="10"/>
      <c r="B9" s="10"/>
      <c r="C9" s="10"/>
      <c r="D9" s="10"/>
      <c r="E9" s="14"/>
    </row>
    <row r="10" spans="1:5" x14ac:dyDescent="0.2">
      <c r="A10" s="10"/>
      <c r="B10" s="10"/>
      <c r="C10" s="10"/>
      <c r="D10" s="10"/>
      <c r="E10" s="14"/>
    </row>
    <row r="11" spans="1:5" x14ac:dyDescent="0.2">
      <c r="A11" s="10"/>
      <c r="B11" s="10"/>
      <c r="C11" s="10"/>
      <c r="D11" s="10"/>
      <c r="E11" s="14"/>
    </row>
    <row r="12" spans="1:5" x14ac:dyDescent="0.2">
      <c r="A12" s="10"/>
      <c r="B12" s="10"/>
      <c r="C12" s="10"/>
      <c r="D12" s="10"/>
      <c r="E12" s="14"/>
    </row>
    <row r="13" spans="1:5" x14ac:dyDescent="0.2">
      <c r="A13" s="10"/>
      <c r="B13" s="10"/>
      <c r="C13" s="10"/>
      <c r="D13" s="10"/>
      <c r="E13" s="14"/>
    </row>
    <row r="14" spans="1:5" x14ac:dyDescent="0.2">
      <c r="A14" s="10"/>
      <c r="B14" s="10"/>
      <c r="C14" s="10"/>
      <c r="D14" s="10"/>
      <c r="E14" s="14"/>
    </row>
    <row r="15" spans="1:5" x14ac:dyDescent="0.2">
      <c r="A15" s="10"/>
      <c r="B15" s="10"/>
      <c r="C15" s="10"/>
      <c r="D15" s="10"/>
      <c r="E15" s="14"/>
    </row>
    <row r="16" spans="1:5" x14ac:dyDescent="0.2">
      <c r="A16" s="10"/>
      <c r="B16" s="10"/>
      <c r="C16" s="10"/>
      <c r="D16" s="10"/>
      <c r="E16" s="14"/>
    </row>
    <row r="17" spans="1:5" x14ac:dyDescent="0.2">
      <c r="A17" s="10"/>
      <c r="B17" s="10"/>
      <c r="C17" s="10"/>
      <c r="D17" s="10"/>
      <c r="E17" s="14"/>
    </row>
    <row r="18" spans="1:5" x14ac:dyDescent="0.2">
      <c r="A18" s="10"/>
      <c r="B18" s="10"/>
      <c r="C18" s="10"/>
      <c r="D18" s="10"/>
      <c r="E18" s="14"/>
    </row>
    <row r="19" spans="1:5" x14ac:dyDescent="0.2">
      <c r="A19" s="10"/>
      <c r="B19" s="10"/>
      <c r="C19" s="10"/>
      <c r="D19" s="10"/>
      <c r="E19" s="14"/>
    </row>
    <row r="20" spans="1:5" x14ac:dyDescent="0.2">
      <c r="A20" s="10"/>
      <c r="B20" s="10"/>
      <c r="C20" s="10"/>
      <c r="D20" s="10"/>
      <c r="E20" s="14"/>
    </row>
    <row r="21" spans="1:5" x14ac:dyDescent="0.2">
      <c r="A21" s="10"/>
      <c r="B21" s="10"/>
      <c r="C21" s="10"/>
      <c r="D21" s="10"/>
      <c r="E21" s="14"/>
    </row>
    <row r="22" spans="1:5" x14ac:dyDescent="0.2">
      <c r="A22" s="10"/>
      <c r="B22" s="10"/>
      <c r="C22" s="10"/>
      <c r="D22" s="10"/>
      <c r="E22" s="14"/>
    </row>
    <row r="23" spans="1:5" x14ac:dyDescent="0.2">
      <c r="A23" s="10"/>
      <c r="B23" s="10"/>
      <c r="C23" s="10"/>
      <c r="D23" s="10"/>
      <c r="E23" s="14"/>
    </row>
    <row r="24" spans="1:5" x14ac:dyDescent="0.2">
      <c r="A24" s="10"/>
      <c r="B24" s="10"/>
      <c r="C24" s="10"/>
      <c r="D24" s="10"/>
      <c r="E24" s="14"/>
    </row>
    <row r="25" spans="1:5" x14ac:dyDescent="0.2">
      <c r="A25" s="10"/>
      <c r="B25" s="10"/>
      <c r="C25" s="10"/>
      <c r="D25" s="10"/>
      <c r="E25" s="14"/>
    </row>
    <row r="26" spans="1:5" x14ac:dyDescent="0.2">
      <c r="A26" s="10"/>
      <c r="B26" s="10"/>
      <c r="C26" s="10"/>
      <c r="D26" s="10"/>
      <c r="E26" s="14"/>
    </row>
    <row r="27" spans="1:5" x14ac:dyDescent="0.2">
      <c r="A27" s="10"/>
      <c r="B27" s="10"/>
      <c r="C27" s="10"/>
      <c r="D27" s="10"/>
      <c r="E27" s="14"/>
    </row>
    <row r="28" spans="1:5" x14ac:dyDescent="0.2">
      <c r="A28" s="10"/>
      <c r="B28" s="10"/>
      <c r="C28" s="10"/>
      <c r="D28" s="10"/>
      <c r="E28" s="14"/>
    </row>
    <row r="29" spans="1:5" x14ac:dyDescent="0.2">
      <c r="A29" s="10"/>
      <c r="B29" s="10"/>
      <c r="C29" s="10"/>
      <c r="D29" s="10"/>
      <c r="E29" s="14"/>
    </row>
    <row r="30" spans="1:5" x14ac:dyDescent="0.2">
      <c r="A30" s="10"/>
      <c r="B30" s="10"/>
      <c r="C30" s="10"/>
      <c r="D30" s="10"/>
      <c r="E30" s="14"/>
    </row>
    <row r="31" spans="1:5" x14ac:dyDescent="0.2">
      <c r="A31" s="10"/>
      <c r="B31" s="10"/>
      <c r="C31" s="10"/>
      <c r="D31" s="10"/>
      <c r="E31" s="1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1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1" max="2" width="12" customWidth="1"/>
    <col min="3" max="3" width="18" customWidth="1"/>
    <col min="4" max="4" width="9" customWidth="1"/>
    <col min="5" max="5" width="12" customWidth="1"/>
    <col min="6" max="6" width="22" customWidth="1"/>
    <col min="7" max="7" width="10" customWidth="1"/>
    <col min="8" max="8" width="16" customWidth="1"/>
    <col min="9" max="9" width="10" customWidth="1"/>
    <col min="10" max="10" width="14" customWidth="1"/>
    <col min="11" max="11" width="18" customWidth="1"/>
    <col min="12" max="12" width="16" customWidth="1"/>
    <col min="13" max="13" width="12" customWidth="1"/>
    <col min="14" max="14" width="10" customWidth="1"/>
    <col min="15" max="16" width="12" customWidth="1"/>
  </cols>
  <sheetData>
    <row r="1" spans="1:16" ht="22" customHeight="1" x14ac:dyDescent="0.2">
      <c r="A1" s="9" t="s">
        <v>894</v>
      </c>
      <c r="B1" s="9" t="s">
        <v>571</v>
      </c>
      <c r="C1" s="9" t="s">
        <v>895</v>
      </c>
      <c r="D1" s="9" t="s">
        <v>898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899</v>
      </c>
      <c r="K1" s="9" t="s">
        <v>900</v>
      </c>
      <c r="L1" s="9" t="s">
        <v>901</v>
      </c>
      <c r="M1" s="9" t="s">
        <v>902</v>
      </c>
      <c r="N1" s="9" t="s">
        <v>903</v>
      </c>
      <c r="O1" s="9" t="s">
        <v>904</v>
      </c>
      <c r="P1" s="9" t="s">
        <v>905</v>
      </c>
    </row>
    <row r="2" spans="1:16" x14ac:dyDescent="0.2">
      <c r="A2" s="7"/>
      <c r="B2" s="11" t="str">
        <f>IFERROR(VLOOKUP(A2,Entries!$A$2:$C$31,2,FALSE),"")</f>
        <v/>
      </c>
      <c r="C2" s="11" t="str">
        <f>IFERROR(VLOOKUP(A2,Entries!$A$2:$C$31,3,FALSE),"")</f>
        <v/>
      </c>
      <c r="D2" s="7"/>
      <c r="E2" s="7"/>
      <c r="F2" s="11" t="str">
        <f>IFERROR(VLOOKUP(E2,Players!$A$2:$E$251,2,FALSE),"")</f>
        <v/>
      </c>
      <c r="G2" s="11" t="str">
        <f>IFERROR(VLOOKUP(E2,Players!$A$2:$E$251,3,FALSE),"")</f>
        <v/>
      </c>
      <c r="H2" s="11" t="str">
        <f>IFERROR(VLOOKUP(E2,Players!$A$2:$E$251,4,FALSE),"")</f>
        <v/>
      </c>
      <c r="I2" s="11">
        <f>IFERROR(VLOOKUP(E2,Players!$A$2:$E$251,5,FALSE),0)</f>
        <v>0</v>
      </c>
      <c r="J2" s="7"/>
      <c r="K2" s="7"/>
      <c r="L2" s="15" t="str">
        <f>IF(A2="","",IF(COUNTIFS(MatchSquad!$A$2:$A$3501,B2,MatchSquad!$B$2:$B$3501,E2)&gt;0,1,0))</f>
        <v/>
      </c>
      <c r="M2" s="15" t="str">
        <f>IF(A2="","",SUMIFS(PlayerPoints!$U$2:$U$3501,PlayerPoints!$A$2:$A$3501,B2,PlayerPoints!$B$2:$B$3501,E2))</f>
        <v/>
      </c>
      <c r="N2" s="15">
        <f>IF(J2=1,Rules!$B$9,IF(K2=1,Rules!$B$10,1))</f>
        <v>1</v>
      </c>
      <c r="O2" s="15" t="str">
        <f>IF(A2="","",M2*N2)</f>
        <v/>
      </c>
      <c r="P2" s="15">
        <f>IF(AND(A2&lt;&gt;"",E2&lt;&gt;""),IF(COUNTIFS($A$2:A2,A2,$E$2:E2,E2)=1,1,0),0)</f>
        <v>0</v>
      </c>
    </row>
    <row r="3" spans="1:16" x14ac:dyDescent="0.2">
      <c r="A3" s="7"/>
      <c r="B3" s="11" t="str">
        <f>IFERROR(VLOOKUP(A3,Entries!$A$2:$C$31,2,FALSE),"")</f>
        <v/>
      </c>
      <c r="C3" s="11" t="str">
        <f>IFERROR(VLOOKUP(A3,Entries!$A$2:$C$31,3,FALSE),"")</f>
        <v/>
      </c>
      <c r="D3" s="7"/>
      <c r="E3" s="7"/>
      <c r="F3" s="11" t="str">
        <f>IFERROR(VLOOKUP(E3,Players!$A$2:$E$251,2,FALSE),"")</f>
        <v/>
      </c>
      <c r="G3" s="11" t="str">
        <f>IFERROR(VLOOKUP(E3,Players!$A$2:$E$251,3,FALSE),"")</f>
        <v/>
      </c>
      <c r="H3" s="11" t="str">
        <f>IFERROR(VLOOKUP(E3,Players!$A$2:$E$251,4,FALSE),"")</f>
        <v/>
      </c>
      <c r="I3" s="11">
        <f>IFERROR(VLOOKUP(E3,Players!$A$2:$E$251,5,FALSE),0)</f>
        <v>0</v>
      </c>
      <c r="J3" s="7"/>
      <c r="K3" s="7"/>
      <c r="L3" s="15" t="str">
        <f>IF(A3="","",IF(COUNTIFS(MatchSquad!$A$2:$A$3501,B3,MatchSquad!$B$2:$B$3501,E3)&gt;0,1,0))</f>
        <v/>
      </c>
      <c r="M3" s="15" t="str">
        <f>IF(A3="","",SUMIFS(PlayerPoints!$U$2:$U$3501,PlayerPoints!$A$2:$A$3501,B3,PlayerPoints!$B$2:$B$3501,E3))</f>
        <v/>
      </c>
      <c r="N3" s="15">
        <f>IF(J3=1,Rules!$B$9,IF(K3=1,Rules!$B$10,1))</f>
        <v>1</v>
      </c>
      <c r="O3" s="15" t="str">
        <f>IF(A3="","",M3*N3)</f>
        <v/>
      </c>
      <c r="P3" s="15">
        <f>IF(AND(A3&lt;&gt;"",E3&lt;&gt;""),IF(COUNTIFS($A$2:A3,A3,$E$2:E3,E3)=1,1,0),0)</f>
        <v>0</v>
      </c>
    </row>
    <row r="4" spans="1:16" x14ac:dyDescent="0.2">
      <c r="A4" s="7"/>
      <c r="B4" s="11" t="str">
        <f>IFERROR(VLOOKUP(A4,Entries!$A$2:$C$31,2,FALSE),"")</f>
        <v/>
      </c>
      <c r="C4" s="11" t="str">
        <f>IFERROR(VLOOKUP(A4,Entries!$A$2:$C$31,3,FALSE),"")</f>
        <v/>
      </c>
      <c r="D4" s="7"/>
      <c r="E4" s="7"/>
      <c r="F4" s="11" t="str">
        <f>IFERROR(VLOOKUP(E4,Players!$A$2:$E$251,2,FALSE),"")</f>
        <v/>
      </c>
      <c r="G4" s="11" t="str">
        <f>IFERROR(VLOOKUP(E4,Players!$A$2:$E$251,3,FALSE),"")</f>
        <v/>
      </c>
      <c r="H4" s="11" t="str">
        <f>IFERROR(VLOOKUP(E4,Players!$A$2:$E$251,4,FALSE),"")</f>
        <v/>
      </c>
      <c r="I4" s="11">
        <f>IFERROR(VLOOKUP(E4,Players!$A$2:$E$251,5,FALSE),0)</f>
        <v>0</v>
      </c>
      <c r="J4" s="7"/>
      <c r="K4" s="7"/>
      <c r="L4" s="15" t="str">
        <f>IF(A4="","",IF(COUNTIFS(MatchSquad!$A$2:$A$3501,B4,MatchSquad!$B$2:$B$3501,E4)&gt;0,1,0))</f>
        <v/>
      </c>
      <c r="M4" s="15" t="str">
        <f>IF(A4="","",SUMIFS(PlayerPoints!$U$2:$U$3501,PlayerPoints!$A$2:$A$3501,B4,PlayerPoints!$B$2:$B$3501,E4))</f>
        <v/>
      </c>
      <c r="N4" s="15">
        <f>IF(J4=1,Rules!$B$9,IF(K4=1,Rules!$B$10,1))</f>
        <v>1</v>
      </c>
      <c r="O4" s="15" t="str">
        <f>IF(A4="","",M4*N4)</f>
        <v/>
      </c>
      <c r="P4" s="15">
        <f>IF(AND(A4&lt;&gt;"",E4&lt;&gt;""),IF(COUNTIFS($A$2:A4,A4,$E$2:E4,E4)=1,1,0),0)</f>
        <v>0</v>
      </c>
    </row>
    <row r="5" spans="1:16" x14ac:dyDescent="0.2">
      <c r="A5" s="7"/>
      <c r="B5" s="11" t="str">
        <f>IFERROR(VLOOKUP(A5,Entries!$A$2:$C$31,2,FALSE),"")</f>
        <v/>
      </c>
      <c r="C5" s="11" t="str">
        <f>IFERROR(VLOOKUP(A5,Entries!$A$2:$C$31,3,FALSE),"")</f>
        <v/>
      </c>
      <c r="D5" s="7"/>
      <c r="E5" s="7"/>
      <c r="F5" s="11" t="str">
        <f>IFERROR(VLOOKUP(E5,Players!$A$2:$E$251,2,FALSE),"")</f>
        <v/>
      </c>
      <c r="G5" s="11" t="str">
        <f>IFERROR(VLOOKUP(E5,Players!$A$2:$E$251,3,FALSE),"")</f>
        <v/>
      </c>
      <c r="H5" s="11" t="str">
        <f>IFERROR(VLOOKUP(E5,Players!$A$2:$E$251,4,FALSE),"")</f>
        <v/>
      </c>
      <c r="I5" s="11">
        <f>IFERROR(VLOOKUP(E5,Players!$A$2:$E$251,5,FALSE),0)</f>
        <v>0</v>
      </c>
      <c r="J5" s="7"/>
      <c r="K5" s="7"/>
      <c r="L5" s="15" t="str">
        <f>IF(A5="","",IF(COUNTIFS(MatchSquad!$A$2:$A$3501,B5,MatchSquad!$B$2:$B$3501,E5)&gt;0,1,0))</f>
        <v/>
      </c>
      <c r="M5" s="15" t="str">
        <f>IF(A5="","",SUMIFS(PlayerPoints!$U$2:$U$3501,PlayerPoints!$A$2:$A$3501,B5,PlayerPoints!$B$2:$B$3501,E5))</f>
        <v/>
      </c>
      <c r="N5" s="15">
        <f>IF(J5=1,Rules!$B$9,IF(K5=1,Rules!$B$10,1))</f>
        <v>1</v>
      </c>
      <c r="O5" s="15" t="str">
        <f>IF(A5="","",M5*N5)</f>
        <v/>
      </c>
      <c r="P5" s="15">
        <f>IF(AND(A5&lt;&gt;"",E5&lt;&gt;""),IF(COUNTIFS($A$2:A5,A5,$E$2:E5,E5)=1,1,0),0)</f>
        <v>0</v>
      </c>
    </row>
    <row r="6" spans="1:16" x14ac:dyDescent="0.2">
      <c r="A6" s="7"/>
      <c r="B6" s="11" t="str">
        <f>IFERROR(VLOOKUP(A6,Entries!$A$2:$C$31,2,FALSE),"")</f>
        <v/>
      </c>
      <c r="C6" s="11" t="str">
        <f>IFERROR(VLOOKUP(A6,Entries!$A$2:$C$31,3,FALSE),"")</f>
        <v/>
      </c>
      <c r="D6" s="7"/>
      <c r="E6" s="7"/>
      <c r="F6" s="11" t="str">
        <f>IFERROR(VLOOKUP(E6,Players!$A$2:$E$251,2,FALSE),"")</f>
        <v/>
      </c>
      <c r="G6" s="11" t="str">
        <f>IFERROR(VLOOKUP(E6,Players!$A$2:$E$251,3,FALSE),"")</f>
        <v/>
      </c>
      <c r="H6" s="11" t="str">
        <f>IFERROR(VLOOKUP(E6,Players!$A$2:$E$251,4,FALSE),"")</f>
        <v/>
      </c>
      <c r="I6" s="11">
        <f>IFERROR(VLOOKUP(E6,Players!$A$2:$E$251,5,FALSE),0)</f>
        <v>0</v>
      </c>
      <c r="J6" s="7"/>
      <c r="K6" s="7"/>
      <c r="L6" s="15" t="str">
        <f>IF(A6="","",IF(COUNTIFS(MatchSquad!$A$2:$A$3501,B6,MatchSquad!$B$2:$B$3501,E6)&gt;0,1,0))</f>
        <v/>
      </c>
      <c r="M6" s="15" t="str">
        <f>IF(A6="","",SUMIFS(PlayerPoints!$U$2:$U$3501,PlayerPoints!$A$2:$A$3501,B6,PlayerPoints!$B$2:$B$3501,E6))</f>
        <v/>
      </c>
      <c r="N6" s="15">
        <f>IF(J6=1,Rules!$B$9,IF(K6=1,Rules!$B$10,1))</f>
        <v>1</v>
      </c>
      <c r="O6" s="15" t="str">
        <f>IF(A6="","",M6*N6)</f>
        <v/>
      </c>
      <c r="P6" s="15">
        <f>IF(AND(A6&lt;&gt;"",E6&lt;&gt;""),IF(COUNTIFS($A$2:A6,A6,$E$2:E6,E6)=1,1,0),0)</f>
        <v>0</v>
      </c>
    </row>
    <row r="7" spans="1:16" x14ac:dyDescent="0.2">
      <c r="A7" s="7"/>
      <c r="B7" s="11" t="str">
        <f>IFERROR(VLOOKUP(A7,Entries!$A$2:$C$31,2,FALSE),"")</f>
        <v/>
      </c>
      <c r="C7" s="11" t="str">
        <f>IFERROR(VLOOKUP(A7,Entries!$A$2:$C$31,3,FALSE),"")</f>
        <v/>
      </c>
      <c r="D7" s="7"/>
      <c r="E7" s="7"/>
      <c r="F7" s="11" t="str">
        <f>IFERROR(VLOOKUP(E7,Players!$A$2:$E$251,2,FALSE),"")</f>
        <v/>
      </c>
      <c r="G7" s="11" t="str">
        <f>IFERROR(VLOOKUP(E7,Players!$A$2:$E$251,3,FALSE),"")</f>
        <v/>
      </c>
      <c r="H7" s="11" t="str">
        <f>IFERROR(VLOOKUP(E7,Players!$A$2:$E$251,4,FALSE),"")</f>
        <v/>
      </c>
      <c r="I7" s="11">
        <f>IFERROR(VLOOKUP(E7,Players!$A$2:$E$251,5,FALSE),0)</f>
        <v>0</v>
      </c>
      <c r="J7" s="7"/>
      <c r="K7" s="7"/>
      <c r="L7" s="15" t="str">
        <f>IF(A7="","",IF(COUNTIFS(MatchSquad!$A$2:$A$3501,B7,MatchSquad!$B$2:$B$3501,E7)&gt;0,1,0))</f>
        <v/>
      </c>
      <c r="M7" s="15" t="str">
        <f>IF(A7="","",SUMIFS(PlayerPoints!$U$2:$U$3501,PlayerPoints!$A$2:$A$3501,B7,PlayerPoints!$B$2:$B$3501,E7))</f>
        <v/>
      </c>
      <c r="N7" s="15">
        <f>IF(J7=1,Rules!$B$9,IF(K7=1,Rules!$B$10,1))</f>
        <v>1</v>
      </c>
      <c r="O7" s="15" t="str">
        <f>IF(A7="","",M7*N7)</f>
        <v/>
      </c>
      <c r="P7" s="15">
        <f>IF(AND(A7&lt;&gt;"",E7&lt;&gt;""),IF(COUNTIFS($A$2:A7,A7,$E$2:E7,E7)=1,1,0),0)</f>
        <v>0</v>
      </c>
    </row>
    <row r="8" spans="1:16" x14ac:dyDescent="0.2">
      <c r="A8" s="7"/>
      <c r="B8" s="11" t="str">
        <f>IFERROR(VLOOKUP(A8,Entries!$A$2:$C$31,2,FALSE),"")</f>
        <v/>
      </c>
      <c r="C8" s="11" t="str">
        <f>IFERROR(VLOOKUP(A8,Entries!$A$2:$C$31,3,FALSE),"")</f>
        <v/>
      </c>
      <c r="D8" s="7"/>
      <c r="E8" s="7"/>
      <c r="F8" s="11" t="str">
        <f>IFERROR(VLOOKUP(E8,Players!$A$2:$E$251,2,FALSE),"")</f>
        <v/>
      </c>
      <c r="G8" s="11" t="str">
        <f>IFERROR(VLOOKUP(E8,Players!$A$2:$E$251,3,FALSE),"")</f>
        <v/>
      </c>
      <c r="H8" s="11" t="str">
        <f>IFERROR(VLOOKUP(E8,Players!$A$2:$E$251,4,FALSE),"")</f>
        <v/>
      </c>
      <c r="I8" s="11">
        <f>IFERROR(VLOOKUP(E8,Players!$A$2:$E$251,5,FALSE),0)</f>
        <v>0</v>
      </c>
      <c r="J8" s="7"/>
      <c r="K8" s="7"/>
      <c r="L8" s="15" t="str">
        <f>IF(A8="","",IF(COUNTIFS(MatchSquad!$A$2:$A$3501,B8,MatchSquad!$B$2:$B$3501,E8)&gt;0,1,0))</f>
        <v/>
      </c>
      <c r="M8" s="15" t="str">
        <f>IF(A8="","",SUMIFS(PlayerPoints!$U$2:$U$3501,PlayerPoints!$A$2:$A$3501,B8,PlayerPoints!$B$2:$B$3501,E8))</f>
        <v/>
      </c>
      <c r="N8" s="15">
        <f>IF(J8=1,Rules!$B$9,IF(K8=1,Rules!$B$10,1))</f>
        <v>1</v>
      </c>
      <c r="O8" s="15" t="str">
        <f>IF(A8="","",M8*N8)</f>
        <v/>
      </c>
      <c r="P8" s="15">
        <f>IF(AND(A8&lt;&gt;"",E8&lt;&gt;""),IF(COUNTIFS($A$2:A8,A8,$E$2:E8,E8)=1,1,0),0)</f>
        <v>0</v>
      </c>
    </row>
    <row r="9" spans="1:16" x14ac:dyDescent="0.2">
      <c r="A9" s="10"/>
      <c r="B9" s="13" t="str">
        <f>IFERROR(VLOOKUP(A9,Entries!$A$2:$C$31,2,FALSE),"")</f>
        <v/>
      </c>
      <c r="C9" s="13" t="str">
        <f>IFERROR(VLOOKUP(A9,Entries!$A$2:$C$31,3,FALSE),"")</f>
        <v/>
      </c>
      <c r="D9" s="10"/>
      <c r="E9" s="10"/>
      <c r="F9" s="13" t="str">
        <f>IFERROR(VLOOKUP(E9,Players!$A$2:$E$251,2,FALSE),"")</f>
        <v/>
      </c>
      <c r="G9" s="13" t="str">
        <f>IFERROR(VLOOKUP(E9,Players!$A$2:$E$251,3,FALSE),"")</f>
        <v/>
      </c>
      <c r="H9" s="13" t="str">
        <f>IFERROR(VLOOKUP(E9,Players!$A$2:$E$251,4,FALSE),"")</f>
        <v/>
      </c>
      <c r="I9" s="13">
        <f>IFERROR(VLOOKUP(E9,Players!$A$2:$E$251,5,FALSE),0)</f>
        <v>0</v>
      </c>
      <c r="J9" s="10"/>
      <c r="K9" s="10"/>
      <c r="L9" s="16" t="str">
        <f>IF(A9="","",IF(COUNTIFS(MatchSquad!$A$2:$A$3501,B9,MatchSquad!$B$2:$B$3501,E9)&gt;0,1,0))</f>
        <v/>
      </c>
      <c r="M9" s="16" t="str">
        <f>IF(A9="","",SUMIFS(PlayerPoints!$U$2:$U$3501,PlayerPoints!$A$2:$A$3501,B9,PlayerPoints!$B$2:$B$3501,E9))</f>
        <v/>
      </c>
      <c r="N9" s="16">
        <f>IF(J9=1,Rules!$B$9,IF(K9=1,Rules!$B$10,1))</f>
        <v>1</v>
      </c>
      <c r="O9" s="16" t="str">
        <f>IF(A9="","",M9*N9)</f>
        <v/>
      </c>
      <c r="P9" s="16">
        <f>IF(AND(A9&lt;&gt;"",E9&lt;&gt;""),IF(COUNTIFS($A$2:A9,A9,$E$2:E9,E9)=1,1,0),0)</f>
        <v>0</v>
      </c>
    </row>
    <row r="10" spans="1:16" x14ac:dyDescent="0.2">
      <c r="A10" s="10"/>
      <c r="B10" s="13" t="str">
        <f>IFERROR(VLOOKUP(A10,Entries!$A$2:$C$31,2,FALSE),"")</f>
        <v/>
      </c>
      <c r="C10" s="13" t="str">
        <f>IFERROR(VLOOKUP(A10,Entries!$A$2:$C$31,3,FALSE),"")</f>
        <v/>
      </c>
      <c r="D10" s="10"/>
      <c r="E10" s="10"/>
      <c r="F10" s="13" t="str">
        <f>IFERROR(VLOOKUP(E10,Players!$A$2:$E$251,2,FALSE),"")</f>
        <v/>
      </c>
      <c r="G10" s="13" t="str">
        <f>IFERROR(VLOOKUP(E10,Players!$A$2:$E$251,3,FALSE),"")</f>
        <v/>
      </c>
      <c r="H10" s="13" t="str">
        <f>IFERROR(VLOOKUP(E10,Players!$A$2:$E$251,4,FALSE),"")</f>
        <v/>
      </c>
      <c r="I10" s="13">
        <f>IFERROR(VLOOKUP(E10,Players!$A$2:$E$251,5,FALSE),0)</f>
        <v>0</v>
      </c>
      <c r="J10" s="10"/>
      <c r="K10" s="10"/>
      <c r="L10" s="16" t="str">
        <f>IF(A10="","",IF(COUNTIFS(MatchSquad!$A$2:$A$3501,B10,MatchSquad!$B$2:$B$3501,E10)&gt;0,1,0))</f>
        <v/>
      </c>
      <c r="M10" s="16" t="str">
        <f>IF(A10="","",SUMIFS(PlayerPoints!$U$2:$U$3501,PlayerPoints!$A$2:$A$3501,B10,PlayerPoints!$B$2:$B$3501,E10))</f>
        <v/>
      </c>
      <c r="N10" s="16">
        <f>IF(J10=1,Rules!$B$9,IF(K10=1,Rules!$B$10,1))</f>
        <v>1</v>
      </c>
      <c r="O10" s="16" t="str">
        <f>IF(A10="","",M10*N10)</f>
        <v/>
      </c>
      <c r="P10" s="16">
        <f>IF(AND(A10&lt;&gt;"",E10&lt;&gt;""),IF(COUNTIFS($A$2:A10,A10,$E$2:E10,E10)=1,1,0),0)</f>
        <v>0</v>
      </c>
    </row>
    <row r="11" spans="1:16" x14ac:dyDescent="0.2">
      <c r="A11" s="10"/>
      <c r="B11" s="13" t="str">
        <f>IFERROR(VLOOKUP(A11,Entries!$A$2:$C$31,2,FALSE),"")</f>
        <v/>
      </c>
      <c r="C11" s="13" t="str">
        <f>IFERROR(VLOOKUP(A11,Entries!$A$2:$C$31,3,FALSE),"")</f>
        <v/>
      </c>
      <c r="D11" s="10"/>
      <c r="E11" s="10"/>
      <c r="F11" s="13" t="str">
        <f>IFERROR(VLOOKUP(E11,Players!$A$2:$E$251,2,FALSE),"")</f>
        <v/>
      </c>
      <c r="G11" s="13" t="str">
        <f>IFERROR(VLOOKUP(E11,Players!$A$2:$E$251,3,FALSE),"")</f>
        <v/>
      </c>
      <c r="H11" s="13" t="str">
        <f>IFERROR(VLOOKUP(E11,Players!$A$2:$E$251,4,FALSE),"")</f>
        <v/>
      </c>
      <c r="I11" s="13">
        <f>IFERROR(VLOOKUP(E11,Players!$A$2:$E$251,5,FALSE),0)</f>
        <v>0</v>
      </c>
      <c r="J11" s="10"/>
      <c r="K11" s="10"/>
      <c r="L11" s="16" t="str">
        <f>IF(A11="","",IF(COUNTIFS(MatchSquad!$A$2:$A$3501,B11,MatchSquad!$B$2:$B$3501,E11)&gt;0,1,0))</f>
        <v/>
      </c>
      <c r="M11" s="16" t="str">
        <f>IF(A11="","",SUMIFS(PlayerPoints!$U$2:$U$3501,PlayerPoints!$A$2:$A$3501,B11,PlayerPoints!$B$2:$B$3501,E11))</f>
        <v/>
      </c>
      <c r="N11" s="16">
        <f>IF(J11=1,Rules!$B$9,IF(K11=1,Rules!$B$10,1))</f>
        <v>1</v>
      </c>
      <c r="O11" s="16" t="str">
        <f>IF(A11="","",M11*N11)</f>
        <v/>
      </c>
      <c r="P11" s="16">
        <f>IF(AND(A11&lt;&gt;"",E11&lt;&gt;""),IF(COUNTIFS($A$2:A11,A11,$E$2:E11,E11)=1,1,0),0)</f>
        <v>0</v>
      </c>
    </row>
    <row r="12" spans="1:16" x14ac:dyDescent="0.2">
      <c r="A12" s="10"/>
      <c r="B12" s="13" t="str">
        <f>IFERROR(VLOOKUP(A12,Entries!$A$2:$C$31,2,FALSE),"")</f>
        <v/>
      </c>
      <c r="C12" s="13" t="str">
        <f>IFERROR(VLOOKUP(A12,Entries!$A$2:$C$31,3,FALSE),"")</f>
        <v/>
      </c>
      <c r="D12" s="10"/>
      <c r="E12" s="10"/>
      <c r="F12" s="13" t="str">
        <f>IFERROR(VLOOKUP(E12,Players!$A$2:$E$251,2,FALSE),"")</f>
        <v/>
      </c>
      <c r="G12" s="13" t="str">
        <f>IFERROR(VLOOKUP(E12,Players!$A$2:$E$251,3,FALSE),"")</f>
        <v/>
      </c>
      <c r="H12" s="13" t="str">
        <f>IFERROR(VLOOKUP(E12,Players!$A$2:$E$251,4,FALSE),"")</f>
        <v/>
      </c>
      <c r="I12" s="13">
        <f>IFERROR(VLOOKUP(E12,Players!$A$2:$E$251,5,FALSE),0)</f>
        <v>0</v>
      </c>
      <c r="J12" s="10"/>
      <c r="K12" s="10"/>
      <c r="L12" s="16" t="str">
        <f>IF(A12="","",IF(COUNTIFS(MatchSquad!$A$2:$A$3501,B12,MatchSquad!$B$2:$B$3501,E12)&gt;0,1,0))</f>
        <v/>
      </c>
      <c r="M12" s="16" t="str">
        <f>IF(A12="","",SUMIFS(PlayerPoints!$U$2:$U$3501,PlayerPoints!$A$2:$A$3501,B12,PlayerPoints!$B$2:$B$3501,E12))</f>
        <v/>
      </c>
      <c r="N12" s="16">
        <f>IF(J12=1,Rules!$B$9,IF(K12=1,Rules!$B$10,1))</f>
        <v>1</v>
      </c>
      <c r="O12" s="16" t="str">
        <f>IF(A12="","",M12*N12)</f>
        <v/>
      </c>
      <c r="P12" s="16">
        <f>IF(AND(A12&lt;&gt;"",E12&lt;&gt;""),IF(COUNTIFS($A$2:A12,A12,$E$2:E12,E12)=1,1,0),0)</f>
        <v>0</v>
      </c>
    </row>
    <row r="13" spans="1:16" x14ac:dyDescent="0.2">
      <c r="A13" s="10"/>
      <c r="B13" s="13" t="str">
        <f>IFERROR(VLOOKUP(A13,Entries!$A$2:$C$31,2,FALSE),"")</f>
        <v/>
      </c>
      <c r="C13" s="13" t="str">
        <f>IFERROR(VLOOKUP(A13,Entries!$A$2:$C$31,3,FALSE),"")</f>
        <v/>
      </c>
      <c r="D13" s="10"/>
      <c r="E13" s="10"/>
      <c r="F13" s="13" t="str">
        <f>IFERROR(VLOOKUP(E13,Players!$A$2:$E$251,2,FALSE),"")</f>
        <v/>
      </c>
      <c r="G13" s="13" t="str">
        <f>IFERROR(VLOOKUP(E13,Players!$A$2:$E$251,3,FALSE),"")</f>
        <v/>
      </c>
      <c r="H13" s="13" t="str">
        <f>IFERROR(VLOOKUP(E13,Players!$A$2:$E$251,4,FALSE),"")</f>
        <v/>
      </c>
      <c r="I13" s="13">
        <f>IFERROR(VLOOKUP(E13,Players!$A$2:$E$251,5,FALSE),0)</f>
        <v>0</v>
      </c>
      <c r="J13" s="10"/>
      <c r="K13" s="10"/>
      <c r="L13" s="16" t="str">
        <f>IF(A13="","",IF(COUNTIFS(MatchSquad!$A$2:$A$3501,B13,MatchSquad!$B$2:$B$3501,E13)&gt;0,1,0))</f>
        <v/>
      </c>
      <c r="M13" s="16" t="str">
        <f>IF(A13="","",SUMIFS(PlayerPoints!$U$2:$U$3501,PlayerPoints!$A$2:$A$3501,B13,PlayerPoints!$B$2:$B$3501,E13))</f>
        <v/>
      </c>
      <c r="N13" s="16">
        <f>IF(J13=1,Rules!$B$9,IF(K13=1,Rules!$B$10,1))</f>
        <v>1</v>
      </c>
      <c r="O13" s="16" t="str">
        <f>IF(A13="","",M13*N13)</f>
        <v/>
      </c>
      <c r="P13" s="16">
        <f>IF(AND(A13&lt;&gt;"",E13&lt;&gt;""),IF(COUNTIFS($A$2:A13,A13,$E$2:E13,E13)=1,1,0),0)</f>
        <v>0</v>
      </c>
    </row>
    <row r="14" spans="1:16" x14ac:dyDescent="0.2">
      <c r="A14" s="10"/>
      <c r="B14" s="13" t="str">
        <f>IFERROR(VLOOKUP(A14,Entries!$A$2:$C$31,2,FALSE),"")</f>
        <v/>
      </c>
      <c r="C14" s="13" t="str">
        <f>IFERROR(VLOOKUP(A14,Entries!$A$2:$C$31,3,FALSE),"")</f>
        <v/>
      </c>
      <c r="D14" s="10"/>
      <c r="E14" s="10"/>
      <c r="F14" s="13" t="str">
        <f>IFERROR(VLOOKUP(E14,Players!$A$2:$E$251,2,FALSE),"")</f>
        <v/>
      </c>
      <c r="G14" s="13" t="str">
        <f>IFERROR(VLOOKUP(E14,Players!$A$2:$E$251,3,FALSE),"")</f>
        <v/>
      </c>
      <c r="H14" s="13" t="str">
        <f>IFERROR(VLOOKUP(E14,Players!$A$2:$E$251,4,FALSE),"")</f>
        <v/>
      </c>
      <c r="I14" s="13">
        <f>IFERROR(VLOOKUP(E14,Players!$A$2:$E$251,5,FALSE),0)</f>
        <v>0</v>
      </c>
      <c r="J14" s="10"/>
      <c r="K14" s="10"/>
      <c r="L14" s="16" t="str">
        <f>IF(A14="","",IF(COUNTIFS(MatchSquad!$A$2:$A$3501,B14,MatchSquad!$B$2:$B$3501,E14)&gt;0,1,0))</f>
        <v/>
      </c>
      <c r="M14" s="16" t="str">
        <f>IF(A14="","",SUMIFS(PlayerPoints!$U$2:$U$3501,PlayerPoints!$A$2:$A$3501,B14,PlayerPoints!$B$2:$B$3501,E14))</f>
        <v/>
      </c>
      <c r="N14" s="16">
        <f>IF(J14=1,Rules!$B$9,IF(K14=1,Rules!$B$10,1))</f>
        <v>1</v>
      </c>
      <c r="O14" s="16" t="str">
        <f>IF(A14="","",M14*N14)</f>
        <v/>
      </c>
      <c r="P14" s="16">
        <f>IF(AND(A14&lt;&gt;"",E14&lt;&gt;""),IF(COUNTIFS($A$2:A14,A14,$E$2:E14,E14)=1,1,0),0)</f>
        <v>0</v>
      </c>
    </row>
    <row r="15" spans="1:16" x14ac:dyDescent="0.2">
      <c r="A15" s="10"/>
      <c r="B15" s="13" t="str">
        <f>IFERROR(VLOOKUP(A15,Entries!$A$2:$C$31,2,FALSE),"")</f>
        <v/>
      </c>
      <c r="C15" s="13" t="str">
        <f>IFERROR(VLOOKUP(A15,Entries!$A$2:$C$31,3,FALSE),"")</f>
        <v/>
      </c>
      <c r="D15" s="10"/>
      <c r="E15" s="10"/>
      <c r="F15" s="13" t="str">
        <f>IFERROR(VLOOKUP(E15,Players!$A$2:$E$251,2,FALSE),"")</f>
        <v/>
      </c>
      <c r="G15" s="13" t="str">
        <f>IFERROR(VLOOKUP(E15,Players!$A$2:$E$251,3,FALSE),"")</f>
        <v/>
      </c>
      <c r="H15" s="13" t="str">
        <f>IFERROR(VLOOKUP(E15,Players!$A$2:$E$251,4,FALSE),"")</f>
        <v/>
      </c>
      <c r="I15" s="13">
        <f>IFERROR(VLOOKUP(E15,Players!$A$2:$E$251,5,FALSE),0)</f>
        <v>0</v>
      </c>
      <c r="J15" s="10"/>
      <c r="K15" s="10"/>
      <c r="L15" s="16" t="str">
        <f>IF(A15="","",IF(COUNTIFS(MatchSquad!$A$2:$A$3501,B15,MatchSquad!$B$2:$B$3501,E15)&gt;0,1,0))</f>
        <v/>
      </c>
      <c r="M15" s="16" t="str">
        <f>IF(A15="","",SUMIFS(PlayerPoints!$U$2:$U$3501,PlayerPoints!$A$2:$A$3501,B15,PlayerPoints!$B$2:$B$3501,E15))</f>
        <v/>
      </c>
      <c r="N15" s="16">
        <f>IF(J15=1,Rules!$B$9,IF(K15=1,Rules!$B$10,1))</f>
        <v>1</v>
      </c>
      <c r="O15" s="16" t="str">
        <f>IF(A15="","",M15*N15)</f>
        <v/>
      </c>
      <c r="P15" s="16">
        <f>IF(AND(A15&lt;&gt;"",E15&lt;&gt;""),IF(COUNTIFS($A$2:A15,A15,$E$2:E15,E15)=1,1,0),0)</f>
        <v>0</v>
      </c>
    </row>
    <row r="16" spans="1:16" x14ac:dyDescent="0.2">
      <c r="A16" s="10"/>
      <c r="B16" s="13" t="str">
        <f>IFERROR(VLOOKUP(A16,Entries!$A$2:$C$31,2,FALSE),"")</f>
        <v/>
      </c>
      <c r="C16" s="13" t="str">
        <f>IFERROR(VLOOKUP(A16,Entries!$A$2:$C$31,3,FALSE),"")</f>
        <v/>
      </c>
      <c r="D16" s="10"/>
      <c r="E16" s="10"/>
      <c r="F16" s="13" t="str">
        <f>IFERROR(VLOOKUP(E16,Players!$A$2:$E$251,2,FALSE),"")</f>
        <v/>
      </c>
      <c r="G16" s="13" t="str">
        <f>IFERROR(VLOOKUP(E16,Players!$A$2:$E$251,3,FALSE),"")</f>
        <v/>
      </c>
      <c r="H16" s="13" t="str">
        <f>IFERROR(VLOOKUP(E16,Players!$A$2:$E$251,4,FALSE),"")</f>
        <v/>
      </c>
      <c r="I16" s="13">
        <f>IFERROR(VLOOKUP(E16,Players!$A$2:$E$251,5,FALSE),0)</f>
        <v>0</v>
      </c>
      <c r="J16" s="10"/>
      <c r="K16" s="10"/>
      <c r="L16" s="16" t="str">
        <f>IF(A16="","",IF(COUNTIFS(MatchSquad!$A$2:$A$3501,B16,MatchSquad!$B$2:$B$3501,E16)&gt;0,1,0))</f>
        <v/>
      </c>
      <c r="M16" s="16" t="str">
        <f>IF(A16="","",SUMIFS(PlayerPoints!$U$2:$U$3501,PlayerPoints!$A$2:$A$3501,B16,PlayerPoints!$B$2:$B$3501,E16))</f>
        <v/>
      </c>
      <c r="N16" s="16">
        <f>IF(J16=1,Rules!$B$9,IF(K16=1,Rules!$B$10,1))</f>
        <v>1</v>
      </c>
      <c r="O16" s="16" t="str">
        <f>IF(A16="","",M16*N16)</f>
        <v/>
      </c>
      <c r="P16" s="16">
        <f>IF(AND(A16&lt;&gt;"",E16&lt;&gt;""),IF(COUNTIFS($A$2:A16,A16,$E$2:E16,E16)=1,1,0),0)</f>
        <v>0</v>
      </c>
    </row>
    <row r="17" spans="1:16" x14ac:dyDescent="0.2">
      <c r="A17" s="10"/>
      <c r="B17" s="13" t="str">
        <f>IFERROR(VLOOKUP(A17,Entries!$A$2:$C$31,2,FALSE),"")</f>
        <v/>
      </c>
      <c r="C17" s="13" t="str">
        <f>IFERROR(VLOOKUP(A17,Entries!$A$2:$C$31,3,FALSE),"")</f>
        <v/>
      </c>
      <c r="D17" s="10"/>
      <c r="E17" s="10"/>
      <c r="F17" s="13" t="str">
        <f>IFERROR(VLOOKUP(E17,Players!$A$2:$E$251,2,FALSE),"")</f>
        <v/>
      </c>
      <c r="G17" s="13" t="str">
        <f>IFERROR(VLOOKUP(E17,Players!$A$2:$E$251,3,FALSE),"")</f>
        <v/>
      </c>
      <c r="H17" s="13" t="str">
        <f>IFERROR(VLOOKUP(E17,Players!$A$2:$E$251,4,FALSE),"")</f>
        <v/>
      </c>
      <c r="I17" s="13">
        <f>IFERROR(VLOOKUP(E17,Players!$A$2:$E$251,5,FALSE),0)</f>
        <v>0</v>
      </c>
      <c r="J17" s="10"/>
      <c r="K17" s="10"/>
      <c r="L17" s="16" t="str">
        <f>IF(A17="","",IF(COUNTIFS(MatchSquad!$A$2:$A$3501,B17,MatchSquad!$B$2:$B$3501,E17)&gt;0,1,0))</f>
        <v/>
      </c>
      <c r="M17" s="16" t="str">
        <f>IF(A17="","",SUMIFS(PlayerPoints!$U$2:$U$3501,PlayerPoints!$A$2:$A$3501,B17,PlayerPoints!$B$2:$B$3501,E17))</f>
        <v/>
      </c>
      <c r="N17" s="16">
        <f>IF(J17=1,Rules!$B$9,IF(K17=1,Rules!$B$10,1))</f>
        <v>1</v>
      </c>
      <c r="O17" s="16" t="str">
        <f>IF(A17="","",M17*N17)</f>
        <v/>
      </c>
      <c r="P17" s="16">
        <f>IF(AND(A17&lt;&gt;"",E17&lt;&gt;""),IF(COUNTIFS($A$2:A17,A17,$E$2:E17,E17)=1,1,0),0)</f>
        <v>0</v>
      </c>
    </row>
    <row r="18" spans="1:16" x14ac:dyDescent="0.2">
      <c r="A18" s="10"/>
      <c r="B18" s="13" t="str">
        <f>IFERROR(VLOOKUP(A18,Entries!$A$2:$C$31,2,FALSE),"")</f>
        <v/>
      </c>
      <c r="C18" s="13" t="str">
        <f>IFERROR(VLOOKUP(A18,Entries!$A$2:$C$31,3,FALSE),"")</f>
        <v/>
      </c>
      <c r="D18" s="10"/>
      <c r="E18" s="10"/>
      <c r="F18" s="13" t="str">
        <f>IFERROR(VLOOKUP(E18,Players!$A$2:$E$251,2,FALSE),"")</f>
        <v/>
      </c>
      <c r="G18" s="13" t="str">
        <f>IFERROR(VLOOKUP(E18,Players!$A$2:$E$251,3,FALSE),"")</f>
        <v/>
      </c>
      <c r="H18" s="13" t="str">
        <f>IFERROR(VLOOKUP(E18,Players!$A$2:$E$251,4,FALSE),"")</f>
        <v/>
      </c>
      <c r="I18" s="13">
        <f>IFERROR(VLOOKUP(E18,Players!$A$2:$E$251,5,FALSE),0)</f>
        <v>0</v>
      </c>
      <c r="J18" s="10"/>
      <c r="K18" s="10"/>
      <c r="L18" s="16" t="str">
        <f>IF(A18="","",IF(COUNTIFS(MatchSquad!$A$2:$A$3501,B18,MatchSquad!$B$2:$B$3501,E18)&gt;0,1,0))</f>
        <v/>
      </c>
      <c r="M18" s="16" t="str">
        <f>IF(A18="","",SUMIFS(PlayerPoints!$U$2:$U$3501,PlayerPoints!$A$2:$A$3501,B18,PlayerPoints!$B$2:$B$3501,E18))</f>
        <v/>
      </c>
      <c r="N18" s="16">
        <f>IF(J18=1,Rules!$B$9,IF(K18=1,Rules!$B$10,1))</f>
        <v>1</v>
      </c>
      <c r="O18" s="16" t="str">
        <f>IF(A18="","",M18*N18)</f>
        <v/>
      </c>
      <c r="P18" s="16">
        <f>IF(AND(A18&lt;&gt;"",E18&lt;&gt;""),IF(COUNTIFS($A$2:A18,A18,$E$2:E18,E18)=1,1,0),0)</f>
        <v>0</v>
      </c>
    </row>
    <row r="19" spans="1:16" x14ac:dyDescent="0.2">
      <c r="A19" s="10"/>
      <c r="B19" s="13" t="str">
        <f>IFERROR(VLOOKUP(A19,Entries!$A$2:$C$31,2,FALSE),"")</f>
        <v/>
      </c>
      <c r="C19" s="13" t="str">
        <f>IFERROR(VLOOKUP(A19,Entries!$A$2:$C$31,3,FALSE),"")</f>
        <v/>
      </c>
      <c r="D19" s="10"/>
      <c r="E19" s="10"/>
      <c r="F19" s="13" t="str">
        <f>IFERROR(VLOOKUP(E19,Players!$A$2:$E$251,2,FALSE),"")</f>
        <v/>
      </c>
      <c r="G19" s="13" t="str">
        <f>IFERROR(VLOOKUP(E19,Players!$A$2:$E$251,3,FALSE),"")</f>
        <v/>
      </c>
      <c r="H19" s="13" t="str">
        <f>IFERROR(VLOOKUP(E19,Players!$A$2:$E$251,4,FALSE),"")</f>
        <v/>
      </c>
      <c r="I19" s="13">
        <f>IFERROR(VLOOKUP(E19,Players!$A$2:$E$251,5,FALSE),0)</f>
        <v>0</v>
      </c>
      <c r="J19" s="10"/>
      <c r="K19" s="10"/>
      <c r="L19" s="16" t="str">
        <f>IF(A19="","",IF(COUNTIFS(MatchSquad!$A$2:$A$3501,B19,MatchSquad!$B$2:$B$3501,E19)&gt;0,1,0))</f>
        <v/>
      </c>
      <c r="M19" s="16" t="str">
        <f>IF(A19="","",SUMIFS(PlayerPoints!$U$2:$U$3501,PlayerPoints!$A$2:$A$3501,B19,PlayerPoints!$B$2:$B$3501,E19))</f>
        <v/>
      </c>
      <c r="N19" s="16">
        <f>IF(J19=1,Rules!$B$9,IF(K19=1,Rules!$B$10,1))</f>
        <v>1</v>
      </c>
      <c r="O19" s="16" t="str">
        <f>IF(A19="","",M19*N19)</f>
        <v/>
      </c>
      <c r="P19" s="16">
        <f>IF(AND(A19&lt;&gt;"",E19&lt;&gt;""),IF(COUNTIFS($A$2:A19,A19,$E$2:E19,E19)=1,1,0),0)</f>
        <v>0</v>
      </c>
    </row>
    <row r="20" spans="1:16" x14ac:dyDescent="0.2">
      <c r="A20" s="10"/>
      <c r="B20" s="13" t="str">
        <f>IFERROR(VLOOKUP(A20,Entries!$A$2:$C$31,2,FALSE),"")</f>
        <v/>
      </c>
      <c r="C20" s="13" t="str">
        <f>IFERROR(VLOOKUP(A20,Entries!$A$2:$C$31,3,FALSE),"")</f>
        <v/>
      </c>
      <c r="D20" s="10"/>
      <c r="E20" s="10"/>
      <c r="F20" s="13" t="str">
        <f>IFERROR(VLOOKUP(E20,Players!$A$2:$E$251,2,FALSE),"")</f>
        <v/>
      </c>
      <c r="G20" s="13" t="str">
        <f>IFERROR(VLOOKUP(E20,Players!$A$2:$E$251,3,FALSE),"")</f>
        <v/>
      </c>
      <c r="H20" s="13" t="str">
        <f>IFERROR(VLOOKUP(E20,Players!$A$2:$E$251,4,FALSE),"")</f>
        <v/>
      </c>
      <c r="I20" s="13">
        <f>IFERROR(VLOOKUP(E20,Players!$A$2:$E$251,5,FALSE),0)</f>
        <v>0</v>
      </c>
      <c r="J20" s="10"/>
      <c r="K20" s="10"/>
      <c r="L20" s="16" t="str">
        <f>IF(A20="","",IF(COUNTIFS(MatchSquad!$A$2:$A$3501,B20,MatchSquad!$B$2:$B$3501,E20)&gt;0,1,0))</f>
        <v/>
      </c>
      <c r="M20" s="16" t="str">
        <f>IF(A20="","",SUMIFS(PlayerPoints!$U$2:$U$3501,PlayerPoints!$A$2:$A$3501,B20,PlayerPoints!$B$2:$B$3501,E20))</f>
        <v/>
      </c>
      <c r="N20" s="16">
        <f>IF(J20=1,Rules!$B$9,IF(K20=1,Rules!$B$10,1))</f>
        <v>1</v>
      </c>
      <c r="O20" s="16" t="str">
        <f>IF(A20="","",M20*N20)</f>
        <v/>
      </c>
      <c r="P20" s="16">
        <f>IF(AND(A20&lt;&gt;"",E20&lt;&gt;""),IF(COUNTIFS($A$2:A20,A20,$E$2:E20,E20)=1,1,0),0)</f>
        <v>0</v>
      </c>
    </row>
    <row r="21" spans="1:16" x14ac:dyDescent="0.2">
      <c r="A21" s="10"/>
      <c r="B21" s="13" t="str">
        <f>IFERROR(VLOOKUP(A21,Entries!$A$2:$C$31,2,FALSE),"")</f>
        <v/>
      </c>
      <c r="C21" s="13" t="str">
        <f>IFERROR(VLOOKUP(A21,Entries!$A$2:$C$31,3,FALSE),"")</f>
        <v/>
      </c>
      <c r="D21" s="10"/>
      <c r="E21" s="10"/>
      <c r="F21" s="13" t="str">
        <f>IFERROR(VLOOKUP(E21,Players!$A$2:$E$251,2,FALSE),"")</f>
        <v/>
      </c>
      <c r="G21" s="13" t="str">
        <f>IFERROR(VLOOKUP(E21,Players!$A$2:$E$251,3,FALSE),"")</f>
        <v/>
      </c>
      <c r="H21" s="13" t="str">
        <f>IFERROR(VLOOKUP(E21,Players!$A$2:$E$251,4,FALSE),"")</f>
        <v/>
      </c>
      <c r="I21" s="13">
        <f>IFERROR(VLOOKUP(E21,Players!$A$2:$E$251,5,FALSE),0)</f>
        <v>0</v>
      </c>
      <c r="J21" s="10"/>
      <c r="K21" s="10"/>
      <c r="L21" s="16" t="str">
        <f>IF(A21="","",IF(COUNTIFS(MatchSquad!$A$2:$A$3501,B21,MatchSquad!$B$2:$B$3501,E21)&gt;0,1,0))</f>
        <v/>
      </c>
      <c r="M21" s="16" t="str">
        <f>IF(A21="","",SUMIFS(PlayerPoints!$U$2:$U$3501,PlayerPoints!$A$2:$A$3501,B21,PlayerPoints!$B$2:$B$3501,E21))</f>
        <v/>
      </c>
      <c r="N21" s="16">
        <f>IF(J21=1,Rules!$B$9,IF(K21=1,Rules!$B$10,1))</f>
        <v>1</v>
      </c>
      <c r="O21" s="16" t="str">
        <f>IF(A21="","",M21*N21)</f>
        <v/>
      </c>
      <c r="P21" s="16">
        <f>IF(AND(A21&lt;&gt;"",E21&lt;&gt;""),IF(COUNTIFS($A$2:A21,A21,$E$2:E21,E21)=1,1,0),0)</f>
        <v>0</v>
      </c>
    </row>
    <row r="22" spans="1:16" x14ac:dyDescent="0.2">
      <c r="A22" s="10"/>
      <c r="B22" s="13" t="str">
        <f>IFERROR(VLOOKUP(A22,Entries!$A$2:$C$31,2,FALSE),"")</f>
        <v/>
      </c>
      <c r="C22" s="13" t="str">
        <f>IFERROR(VLOOKUP(A22,Entries!$A$2:$C$31,3,FALSE),"")</f>
        <v/>
      </c>
      <c r="D22" s="10"/>
      <c r="E22" s="10"/>
      <c r="F22" s="13" t="str">
        <f>IFERROR(VLOOKUP(E22,Players!$A$2:$E$251,2,FALSE),"")</f>
        <v/>
      </c>
      <c r="G22" s="13" t="str">
        <f>IFERROR(VLOOKUP(E22,Players!$A$2:$E$251,3,FALSE),"")</f>
        <v/>
      </c>
      <c r="H22" s="13" t="str">
        <f>IFERROR(VLOOKUP(E22,Players!$A$2:$E$251,4,FALSE),"")</f>
        <v/>
      </c>
      <c r="I22" s="13">
        <f>IFERROR(VLOOKUP(E22,Players!$A$2:$E$251,5,FALSE),0)</f>
        <v>0</v>
      </c>
      <c r="J22" s="10"/>
      <c r="K22" s="10"/>
      <c r="L22" s="16" t="str">
        <f>IF(A22="","",IF(COUNTIFS(MatchSquad!$A$2:$A$3501,B22,MatchSquad!$B$2:$B$3501,E22)&gt;0,1,0))</f>
        <v/>
      </c>
      <c r="M22" s="16" t="str">
        <f>IF(A22="","",SUMIFS(PlayerPoints!$U$2:$U$3501,PlayerPoints!$A$2:$A$3501,B22,PlayerPoints!$B$2:$B$3501,E22))</f>
        <v/>
      </c>
      <c r="N22" s="16">
        <f>IF(J22=1,Rules!$B$9,IF(K22=1,Rules!$B$10,1))</f>
        <v>1</v>
      </c>
      <c r="O22" s="16" t="str">
        <f>IF(A22="","",M22*N22)</f>
        <v/>
      </c>
      <c r="P22" s="16">
        <f>IF(AND(A22&lt;&gt;"",E22&lt;&gt;""),IF(COUNTIFS($A$2:A22,A22,$E$2:E22,E22)=1,1,0),0)</f>
        <v>0</v>
      </c>
    </row>
    <row r="23" spans="1:16" x14ac:dyDescent="0.2">
      <c r="A23" s="10"/>
      <c r="B23" s="13" t="str">
        <f>IFERROR(VLOOKUP(A23,Entries!$A$2:$C$31,2,FALSE),"")</f>
        <v/>
      </c>
      <c r="C23" s="13" t="str">
        <f>IFERROR(VLOOKUP(A23,Entries!$A$2:$C$31,3,FALSE),"")</f>
        <v/>
      </c>
      <c r="D23" s="10"/>
      <c r="E23" s="10"/>
      <c r="F23" s="13" t="str">
        <f>IFERROR(VLOOKUP(E23,Players!$A$2:$E$251,2,FALSE),"")</f>
        <v/>
      </c>
      <c r="G23" s="13" t="str">
        <f>IFERROR(VLOOKUP(E23,Players!$A$2:$E$251,3,FALSE),"")</f>
        <v/>
      </c>
      <c r="H23" s="13" t="str">
        <f>IFERROR(VLOOKUP(E23,Players!$A$2:$E$251,4,FALSE),"")</f>
        <v/>
      </c>
      <c r="I23" s="13">
        <f>IFERROR(VLOOKUP(E23,Players!$A$2:$E$251,5,FALSE),0)</f>
        <v>0</v>
      </c>
      <c r="J23" s="10"/>
      <c r="K23" s="10"/>
      <c r="L23" s="16" t="str">
        <f>IF(A23="","",IF(COUNTIFS(MatchSquad!$A$2:$A$3501,B23,MatchSquad!$B$2:$B$3501,E23)&gt;0,1,0))</f>
        <v/>
      </c>
      <c r="M23" s="16" t="str">
        <f>IF(A23="","",SUMIFS(PlayerPoints!$U$2:$U$3501,PlayerPoints!$A$2:$A$3501,B23,PlayerPoints!$B$2:$B$3501,E23))</f>
        <v/>
      </c>
      <c r="N23" s="16">
        <f>IF(J23=1,Rules!$B$9,IF(K23=1,Rules!$B$10,1))</f>
        <v>1</v>
      </c>
      <c r="O23" s="16" t="str">
        <f>IF(A23="","",M23*N23)</f>
        <v/>
      </c>
      <c r="P23" s="16">
        <f>IF(AND(A23&lt;&gt;"",E23&lt;&gt;""),IF(COUNTIFS($A$2:A23,A23,$E$2:E23,E23)=1,1,0),0)</f>
        <v>0</v>
      </c>
    </row>
    <row r="24" spans="1:16" x14ac:dyDescent="0.2">
      <c r="A24" s="10"/>
      <c r="B24" s="13" t="str">
        <f>IFERROR(VLOOKUP(A24,Entries!$A$2:$C$31,2,FALSE),"")</f>
        <v/>
      </c>
      <c r="C24" s="13" t="str">
        <f>IFERROR(VLOOKUP(A24,Entries!$A$2:$C$31,3,FALSE),"")</f>
        <v/>
      </c>
      <c r="D24" s="10"/>
      <c r="E24" s="10"/>
      <c r="F24" s="13" t="str">
        <f>IFERROR(VLOOKUP(E24,Players!$A$2:$E$251,2,FALSE),"")</f>
        <v/>
      </c>
      <c r="G24" s="13" t="str">
        <f>IFERROR(VLOOKUP(E24,Players!$A$2:$E$251,3,FALSE),"")</f>
        <v/>
      </c>
      <c r="H24" s="13" t="str">
        <f>IFERROR(VLOOKUP(E24,Players!$A$2:$E$251,4,FALSE),"")</f>
        <v/>
      </c>
      <c r="I24" s="13">
        <f>IFERROR(VLOOKUP(E24,Players!$A$2:$E$251,5,FALSE),0)</f>
        <v>0</v>
      </c>
      <c r="J24" s="10"/>
      <c r="K24" s="10"/>
      <c r="L24" s="16" t="str">
        <f>IF(A24="","",IF(COUNTIFS(MatchSquad!$A$2:$A$3501,B24,MatchSquad!$B$2:$B$3501,E24)&gt;0,1,0))</f>
        <v/>
      </c>
      <c r="M24" s="16" t="str">
        <f>IF(A24="","",SUMIFS(PlayerPoints!$U$2:$U$3501,PlayerPoints!$A$2:$A$3501,B24,PlayerPoints!$B$2:$B$3501,E24))</f>
        <v/>
      </c>
      <c r="N24" s="16">
        <f>IF(J24=1,Rules!$B$9,IF(K24=1,Rules!$B$10,1))</f>
        <v>1</v>
      </c>
      <c r="O24" s="16" t="str">
        <f>IF(A24="","",M24*N24)</f>
        <v/>
      </c>
      <c r="P24" s="16">
        <f>IF(AND(A24&lt;&gt;"",E24&lt;&gt;""),IF(COUNTIFS($A$2:A24,A24,$E$2:E24,E24)=1,1,0),0)</f>
        <v>0</v>
      </c>
    </row>
    <row r="25" spans="1:16" x14ac:dyDescent="0.2">
      <c r="A25" s="10"/>
      <c r="B25" s="13" t="str">
        <f>IFERROR(VLOOKUP(A25,Entries!$A$2:$C$31,2,FALSE),"")</f>
        <v/>
      </c>
      <c r="C25" s="13" t="str">
        <f>IFERROR(VLOOKUP(A25,Entries!$A$2:$C$31,3,FALSE),"")</f>
        <v/>
      </c>
      <c r="D25" s="10"/>
      <c r="E25" s="10"/>
      <c r="F25" s="13" t="str">
        <f>IFERROR(VLOOKUP(E25,Players!$A$2:$E$251,2,FALSE),"")</f>
        <v/>
      </c>
      <c r="G25" s="13" t="str">
        <f>IFERROR(VLOOKUP(E25,Players!$A$2:$E$251,3,FALSE),"")</f>
        <v/>
      </c>
      <c r="H25" s="13" t="str">
        <f>IFERROR(VLOOKUP(E25,Players!$A$2:$E$251,4,FALSE),"")</f>
        <v/>
      </c>
      <c r="I25" s="13">
        <f>IFERROR(VLOOKUP(E25,Players!$A$2:$E$251,5,FALSE),0)</f>
        <v>0</v>
      </c>
      <c r="J25" s="10"/>
      <c r="K25" s="10"/>
      <c r="L25" s="16" t="str">
        <f>IF(A25="","",IF(COUNTIFS(MatchSquad!$A$2:$A$3501,B25,MatchSquad!$B$2:$B$3501,E25)&gt;0,1,0))</f>
        <v/>
      </c>
      <c r="M25" s="16" t="str">
        <f>IF(A25="","",SUMIFS(PlayerPoints!$U$2:$U$3501,PlayerPoints!$A$2:$A$3501,B25,PlayerPoints!$B$2:$B$3501,E25))</f>
        <v/>
      </c>
      <c r="N25" s="16">
        <f>IF(J25=1,Rules!$B$9,IF(K25=1,Rules!$B$10,1))</f>
        <v>1</v>
      </c>
      <c r="O25" s="16" t="str">
        <f>IF(A25="","",M25*N25)</f>
        <v/>
      </c>
      <c r="P25" s="16">
        <f>IF(AND(A25&lt;&gt;"",E25&lt;&gt;""),IF(COUNTIFS($A$2:A25,A25,$E$2:E25,E25)=1,1,0),0)</f>
        <v>0</v>
      </c>
    </row>
    <row r="26" spans="1:16" x14ac:dyDescent="0.2">
      <c r="A26" s="10"/>
      <c r="B26" s="13" t="str">
        <f>IFERROR(VLOOKUP(A26,Entries!$A$2:$C$31,2,FALSE),"")</f>
        <v/>
      </c>
      <c r="C26" s="13" t="str">
        <f>IFERROR(VLOOKUP(A26,Entries!$A$2:$C$31,3,FALSE),"")</f>
        <v/>
      </c>
      <c r="D26" s="10"/>
      <c r="E26" s="10"/>
      <c r="F26" s="13" t="str">
        <f>IFERROR(VLOOKUP(E26,Players!$A$2:$E$251,2,FALSE),"")</f>
        <v/>
      </c>
      <c r="G26" s="13" t="str">
        <f>IFERROR(VLOOKUP(E26,Players!$A$2:$E$251,3,FALSE),"")</f>
        <v/>
      </c>
      <c r="H26" s="13" t="str">
        <f>IFERROR(VLOOKUP(E26,Players!$A$2:$E$251,4,FALSE),"")</f>
        <v/>
      </c>
      <c r="I26" s="13">
        <f>IFERROR(VLOOKUP(E26,Players!$A$2:$E$251,5,FALSE),0)</f>
        <v>0</v>
      </c>
      <c r="J26" s="10"/>
      <c r="K26" s="10"/>
      <c r="L26" s="16" t="str">
        <f>IF(A26="","",IF(COUNTIFS(MatchSquad!$A$2:$A$3501,B26,MatchSquad!$B$2:$B$3501,E26)&gt;0,1,0))</f>
        <v/>
      </c>
      <c r="M26" s="16" t="str">
        <f>IF(A26="","",SUMIFS(PlayerPoints!$U$2:$U$3501,PlayerPoints!$A$2:$A$3501,B26,PlayerPoints!$B$2:$B$3501,E26))</f>
        <v/>
      </c>
      <c r="N26" s="16">
        <f>IF(J26=1,Rules!$B$9,IF(K26=1,Rules!$B$10,1))</f>
        <v>1</v>
      </c>
      <c r="O26" s="16" t="str">
        <f>IF(A26="","",M26*N26)</f>
        <v/>
      </c>
      <c r="P26" s="16">
        <f>IF(AND(A26&lt;&gt;"",E26&lt;&gt;""),IF(COUNTIFS($A$2:A26,A26,$E$2:E26,E26)=1,1,0),0)</f>
        <v>0</v>
      </c>
    </row>
    <row r="27" spans="1:16" x14ac:dyDescent="0.2">
      <c r="A27" s="10"/>
      <c r="B27" s="13" t="str">
        <f>IFERROR(VLOOKUP(A27,Entries!$A$2:$C$31,2,FALSE),"")</f>
        <v/>
      </c>
      <c r="C27" s="13" t="str">
        <f>IFERROR(VLOOKUP(A27,Entries!$A$2:$C$31,3,FALSE),"")</f>
        <v/>
      </c>
      <c r="D27" s="10"/>
      <c r="E27" s="10"/>
      <c r="F27" s="13" t="str">
        <f>IFERROR(VLOOKUP(E27,Players!$A$2:$E$251,2,FALSE),"")</f>
        <v/>
      </c>
      <c r="G27" s="13" t="str">
        <f>IFERROR(VLOOKUP(E27,Players!$A$2:$E$251,3,FALSE),"")</f>
        <v/>
      </c>
      <c r="H27" s="13" t="str">
        <f>IFERROR(VLOOKUP(E27,Players!$A$2:$E$251,4,FALSE),"")</f>
        <v/>
      </c>
      <c r="I27" s="13">
        <f>IFERROR(VLOOKUP(E27,Players!$A$2:$E$251,5,FALSE),0)</f>
        <v>0</v>
      </c>
      <c r="J27" s="10"/>
      <c r="K27" s="10"/>
      <c r="L27" s="16" t="str">
        <f>IF(A27="","",IF(COUNTIFS(MatchSquad!$A$2:$A$3501,B27,MatchSquad!$B$2:$B$3501,E27)&gt;0,1,0))</f>
        <v/>
      </c>
      <c r="M27" s="16" t="str">
        <f>IF(A27="","",SUMIFS(PlayerPoints!$U$2:$U$3501,PlayerPoints!$A$2:$A$3501,B27,PlayerPoints!$B$2:$B$3501,E27))</f>
        <v/>
      </c>
      <c r="N27" s="16">
        <f>IF(J27=1,Rules!$B$9,IF(K27=1,Rules!$B$10,1))</f>
        <v>1</v>
      </c>
      <c r="O27" s="16" t="str">
        <f>IF(A27="","",M27*N27)</f>
        <v/>
      </c>
      <c r="P27" s="16">
        <f>IF(AND(A27&lt;&gt;"",E27&lt;&gt;""),IF(COUNTIFS($A$2:A27,A27,$E$2:E27,E27)=1,1,0),0)</f>
        <v>0</v>
      </c>
    </row>
    <row r="28" spans="1:16" x14ac:dyDescent="0.2">
      <c r="A28" s="10"/>
      <c r="B28" s="13" t="str">
        <f>IFERROR(VLOOKUP(A28,Entries!$A$2:$C$31,2,FALSE),"")</f>
        <v/>
      </c>
      <c r="C28" s="13" t="str">
        <f>IFERROR(VLOOKUP(A28,Entries!$A$2:$C$31,3,FALSE),"")</f>
        <v/>
      </c>
      <c r="D28" s="10"/>
      <c r="E28" s="10"/>
      <c r="F28" s="13" t="str">
        <f>IFERROR(VLOOKUP(E28,Players!$A$2:$E$251,2,FALSE),"")</f>
        <v/>
      </c>
      <c r="G28" s="13" t="str">
        <f>IFERROR(VLOOKUP(E28,Players!$A$2:$E$251,3,FALSE),"")</f>
        <v/>
      </c>
      <c r="H28" s="13" t="str">
        <f>IFERROR(VLOOKUP(E28,Players!$A$2:$E$251,4,FALSE),"")</f>
        <v/>
      </c>
      <c r="I28" s="13">
        <f>IFERROR(VLOOKUP(E28,Players!$A$2:$E$251,5,FALSE),0)</f>
        <v>0</v>
      </c>
      <c r="J28" s="10"/>
      <c r="K28" s="10"/>
      <c r="L28" s="16" t="str">
        <f>IF(A28="","",IF(COUNTIFS(MatchSquad!$A$2:$A$3501,B28,MatchSquad!$B$2:$B$3501,E28)&gt;0,1,0))</f>
        <v/>
      </c>
      <c r="M28" s="16" t="str">
        <f>IF(A28="","",SUMIFS(PlayerPoints!$U$2:$U$3501,PlayerPoints!$A$2:$A$3501,B28,PlayerPoints!$B$2:$B$3501,E28))</f>
        <v/>
      </c>
      <c r="N28" s="16">
        <f>IF(J28=1,Rules!$B$9,IF(K28=1,Rules!$B$10,1))</f>
        <v>1</v>
      </c>
      <c r="O28" s="16" t="str">
        <f>IF(A28="","",M28*N28)</f>
        <v/>
      </c>
      <c r="P28" s="16">
        <f>IF(AND(A28&lt;&gt;"",E28&lt;&gt;""),IF(COUNTIFS($A$2:A28,A28,$E$2:E28,E28)=1,1,0),0)</f>
        <v>0</v>
      </c>
    </row>
    <row r="29" spans="1:16" x14ac:dyDescent="0.2">
      <c r="A29" s="10"/>
      <c r="B29" s="13" t="str">
        <f>IFERROR(VLOOKUP(A29,Entries!$A$2:$C$31,2,FALSE),"")</f>
        <v/>
      </c>
      <c r="C29" s="13" t="str">
        <f>IFERROR(VLOOKUP(A29,Entries!$A$2:$C$31,3,FALSE),"")</f>
        <v/>
      </c>
      <c r="D29" s="10"/>
      <c r="E29" s="10"/>
      <c r="F29" s="13" t="str">
        <f>IFERROR(VLOOKUP(E29,Players!$A$2:$E$251,2,FALSE),"")</f>
        <v/>
      </c>
      <c r="G29" s="13" t="str">
        <f>IFERROR(VLOOKUP(E29,Players!$A$2:$E$251,3,FALSE),"")</f>
        <v/>
      </c>
      <c r="H29" s="13" t="str">
        <f>IFERROR(VLOOKUP(E29,Players!$A$2:$E$251,4,FALSE),"")</f>
        <v/>
      </c>
      <c r="I29" s="13">
        <f>IFERROR(VLOOKUP(E29,Players!$A$2:$E$251,5,FALSE),0)</f>
        <v>0</v>
      </c>
      <c r="J29" s="10"/>
      <c r="K29" s="10"/>
      <c r="L29" s="16" t="str">
        <f>IF(A29="","",IF(COUNTIFS(MatchSquad!$A$2:$A$3501,B29,MatchSquad!$B$2:$B$3501,E29)&gt;0,1,0))</f>
        <v/>
      </c>
      <c r="M29" s="16" t="str">
        <f>IF(A29="","",SUMIFS(PlayerPoints!$U$2:$U$3501,PlayerPoints!$A$2:$A$3501,B29,PlayerPoints!$B$2:$B$3501,E29))</f>
        <v/>
      </c>
      <c r="N29" s="16">
        <f>IF(J29=1,Rules!$B$9,IF(K29=1,Rules!$B$10,1))</f>
        <v>1</v>
      </c>
      <c r="O29" s="16" t="str">
        <f>IF(A29="","",M29*N29)</f>
        <v/>
      </c>
      <c r="P29" s="16">
        <f>IF(AND(A29&lt;&gt;"",E29&lt;&gt;""),IF(COUNTIFS($A$2:A29,A29,$E$2:E29,E29)=1,1,0),0)</f>
        <v>0</v>
      </c>
    </row>
    <row r="30" spans="1:16" x14ac:dyDescent="0.2">
      <c r="A30" s="10"/>
      <c r="B30" s="13" t="str">
        <f>IFERROR(VLOOKUP(A30,Entries!$A$2:$C$31,2,FALSE),"")</f>
        <v/>
      </c>
      <c r="C30" s="13" t="str">
        <f>IFERROR(VLOOKUP(A30,Entries!$A$2:$C$31,3,FALSE),"")</f>
        <v/>
      </c>
      <c r="D30" s="10"/>
      <c r="E30" s="10"/>
      <c r="F30" s="13" t="str">
        <f>IFERROR(VLOOKUP(E30,Players!$A$2:$E$251,2,FALSE),"")</f>
        <v/>
      </c>
      <c r="G30" s="13" t="str">
        <f>IFERROR(VLOOKUP(E30,Players!$A$2:$E$251,3,FALSE),"")</f>
        <v/>
      </c>
      <c r="H30" s="13" t="str">
        <f>IFERROR(VLOOKUP(E30,Players!$A$2:$E$251,4,FALSE),"")</f>
        <v/>
      </c>
      <c r="I30" s="13">
        <f>IFERROR(VLOOKUP(E30,Players!$A$2:$E$251,5,FALSE),0)</f>
        <v>0</v>
      </c>
      <c r="J30" s="10"/>
      <c r="K30" s="10"/>
      <c r="L30" s="16" t="str">
        <f>IF(A30="","",IF(COUNTIFS(MatchSquad!$A$2:$A$3501,B30,MatchSquad!$B$2:$B$3501,E30)&gt;0,1,0))</f>
        <v/>
      </c>
      <c r="M30" s="16" t="str">
        <f>IF(A30="","",SUMIFS(PlayerPoints!$U$2:$U$3501,PlayerPoints!$A$2:$A$3501,B30,PlayerPoints!$B$2:$B$3501,E30))</f>
        <v/>
      </c>
      <c r="N30" s="16">
        <f>IF(J30=1,Rules!$B$9,IF(K30=1,Rules!$B$10,1))</f>
        <v>1</v>
      </c>
      <c r="O30" s="16" t="str">
        <f>IF(A30="","",M30*N30)</f>
        <v/>
      </c>
      <c r="P30" s="16">
        <f>IF(AND(A30&lt;&gt;"",E30&lt;&gt;""),IF(COUNTIFS($A$2:A30,A30,$E$2:E30,E30)=1,1,0),0)</f>
        <v>0</v>
      </c>
    </row>
    <row r="31" spans="1:16" x14ac:dyDescent="0.2">
      <c r="A31" s="10"/>
      <c r="B31" s="13" t="str">
        <f>IFERROR(VLOOKUP(A31,Entries!$A$2:$C$31,2,FALSE),"")</f>
        <v/>
      </c>
      <c r="C31" s="13" t="str">
        <f>IFERROR(VLOOKUP(A31,Entries!$A$2:$C$31,3,FALSE),"")</f>
        <v/>
      </c>
      <c r="D31" s="10"/>
      <c r="E31" s="10"/>
      <c r="F31" s="13" t="str">
        <f>IFERROR(VLOOKUP(E31,Players!$A$2:$E$251,2,FALSE),"")</f>
        <v/>
      </c>
      <c r="G31" s="13" t="str">
        <f>IFERROR(VLOOKUP(E31,Players!$A$2:$E$251,3,FALSE),"")</f>
        <v/>
      </c>
      <c r="H31" s="13" t="str">
        <f>IFERROR(VLOOKUP(E31,Players!$A$2:$E$251,4,FALSE),"")</f>
        <v/>
      </c>
      <c r="I31" s="13">
        <f>IFERROR(VLOOKUP(E31,Players!$A$2:$E$251,5,FALSE),0)</f>
        <v>0</v>
      </c>
      <c r="J31" s="10"/>
      <c r="K31" s="10"/>
      <c r="L31" s="16" t="str">
        <f>IF(A31="","",IF(COUNTIFS(MatchSquad!$A$2:$A$3501,B31,MatchSquad!$B$2:$B$3501,E31)&gt;0,1,0))</f>
        <v/>
      </c>
      <c r="M31" s="16" t="str">
        <f>IF(A31="","",SUMIFS(PlayerPoints!$U$2:$U$3501,PlayerPoints!$A$2:$A$3501,B31,PlayerPoints!$B$2:$B$3501,E31))</f>
        <v/>
      </c>
      <c r="N31" s="16">
        <f>IF(J31=1,Rules!$B$9,IF(K31=1,Rules!$B$10,1))</f>
        <v>1</v>
      </c>
      <c r="O31" s="16" t="str">
        <f>IF(A31="","",M31*N31)</f>
        <v/>
      </c>
      <c r="P31" s="16">
        <f>IF(AND(A31&lt;&gt;"",E31&lt;&gt;""),IF(COUNTIFS($A$2:A31,A31,$E$2:E31,E31)=1,1,0),0)</f>
        <v>0</v>
      </c>
    </row>
    <row r="32" spans="1:16" x14ac:dyDescent="0.2">
      <c r="A32" s="10"/>
      <c r="B32" s="13" t="str">
        <f>IFERROR(VLOOKUP(A32,Entries!$A$2:$C$31,2,FALSE),"")</f>
        <v/>
      </c>
      <c r="C32" s="13" t="str">
        <f>IFERROR(VLOOKUP(A32,Entries!$A$2:$C$31,3,FALSE),"")</f>
        <v/>
      </c>
      <c r="D32" s="10"/>
      <c r="E32" s="10"/>
      <c r="F32" s="13" t="str">
        <f>IFERROR(VLOOKUP(E32,Players!$A$2:$E$251,2,FALSE),"")</f>
        <v/>
      </c>
      <c r="G32" s="13" t="str">
        <f>IFERROR(VLOOKUP(E32,Players!$A$2:$E$251,3,FALSE),"")</f>
        <v/>
      </c>
      <c r="H32" s="13" t="str">
        <f>IFERROR(VLOOKUP(E32,Players!$A$2:$E$251,4,FALSE),"")</f>
        <v/>
      </c>
      <c r="I32" s="13">
        <f>IFERROR(VLOOKUP(E32,Players!$A$2:$E$251,5,FALSE),0)</f>
        <v>0</v>
      </c>
      <c r="J32" s="10"/>
      <c r="K32" s="10"/>
      <c r="L32" s="16" t="str">
        <f>IF(A32="","",IF(COUNTIFS(MatchSquad!$A$2:$A$3501,B32,MatchSquad!$B$2:$B$3501,E32)&gt;0,1,0))</f>
        <v/>
      </c>
      <c r="M32" s="16" t="str">
        <f>IF(A32="","",SUMIFS(PlayerPoints!$U$2:$U$3501,PlayerPoints!$A$2:$A$3501,B32,PlayerPoints!$B$2:$B$3501,E32))</f>
        <v/>
      </c>
      <c r="N32" s="16">
        <f>IF(J32=1,Rules!$B$9,IF(K32=1,Rules!$B$10,1))</f>
        <v>1</v>
      </c>
      <c r="O32" s="16" t="str">
        <f>IF(A32="","",M32*N32)</f>
        <v/>
      </c>
      <c r="P32" s="16">
        <f>IF(AND(A32&lt;&gt;"",E32&lt;&gt;""),IF(COUNTIFS($A$2:A32,A32,$E$2:E32,E32)=1,1,0),0)</f>
        <v>0</v>
      </c>
    </row>
    <row r="33" spans="1:16" x14ac:dyDescent="0.2">
      <c r="A33" s="10"/>
      <c r="B33" s="13" t="str">
        <f>IFERROR(VLOOKUP(A33,Entries!$A$2:$C$31,2,FALSE),"")</f>
        <v/>
      </c>
      <c r="C33" s="13" t="str">
        <f>IFERROR(VLOOKUP(A33,Entries!$A$2:$C$31,3,FALSE),"")</f>
        <v/>
      </c>
      <c r="D33" s="10"/>
      <c r="E33" s="10"/>
      <c r="F33" s="13" t="str">
        <f>IFERROR(VLOOKUP(E33,Players!$A$2:$E$251,2,FALSE),"")</f>
        <v/>
      </c>
      <c r="G33" s="13" t="str">
        <f>IFERROR(VLOOKUP(E33,Players!$A$2:$E$251,3,FALSE),"")</f>
        <v/>
      </c>
      <c r="H33" s="13" t="str">
        <f>IFERROR(VLOOKUP(E33,Players!$A$2:$E$251,4,FALSE),"")</f>
        <v/>
      </c>
      <c r="I33" s="13">
        <f>IFERROR(VLOOKUP(E33,Players!$A$2:$E$251,5,FALSE),0)</f>
        <v>0</v>
      </c>
      <c r="J33" s="10"/>
      <c r="K33" s="10"/>
      <c r="L33" s="16" t="str">
        <f>IF(A33="","",IF(COUNTIFS(MatchSquad!$A$2:$A$3501,B33,MatchSquad!$B$2:$B$3501,E33)&gt;0,1,0))</f>
        <v/>
      </c>
      <c r="M33" s="16" t="str">
        <f>IF(A33="","",SUMIFS(PlayerPoints!$U$2:$U$3501,PlayerPoints!$A$2:$A$3501,B33,PlayerPoints!$B$2:$B$3501,E33))</f>
        <v/>
      </c>
      <c r="N33" s="16">
        <f>IF(J33=1,Rules!$B$9,IF(K33=1,Rules!$B$10,1))</f>
        <v>1</v>
      </c>
      <c r="O33" s="16" t="str">
        <f>IF(A33="","",M33*N33)</f>
        <v/>
      </c>
      <c r="P33" s="16">
        <f>IF(AND(A33&lt;&gt;"",E33&lt;&gt;""),IF(COUNTIFS($A$2:A33,A33,$E$2:E33,E33)=1,1,0),0)</f>
        <v>0</v>
      </c>
    </row>
    <row r="34" spans="1:16" x14ac:dyDescent="0.2">
      <c r="A34" s="10"/>
      <c r="B34" s="13" t="str">
        <f>IFERROR(VLOOKUP(A34,Entries!$A$2:$C$31,2,FALSE),"")</f>
        <v/>
      </c>
      <c r="C34" s="13" t="str">
        <f>IFERROR(VLOOKUP(A34,Entries!$A$2:$C$31,3,FALSE),"")</f>
        <v/>
      </c>
      <c r="D34" s="10"/>
      <c r="E34" s="10"/>
      <c r="F34" s="13" t="str">
        <f>IFERROR(VLOOKUP(E34,Players!$A$2:$E$251,2,FALSE),"")</f>
        <v/>
      </c>
      <c r="G34" s="13" t="str">
        <f>IFERROR(VLOOKUP(E34,Players!$A$2:$E$251,3,FALSE),"")</f>
        <v/>
      </c>
      <c r="H34" s="13" t="str">
        <f>IFERROR(VLOOKUP(E34,Players!$A$2:$E$251,4,FALSE),"")</f>
        <v/>
      </c>
      <c r="I34" s="13">
        <f>IFERROR(VLOOKUP(E34,Players!$A$2:$E$251,5,FALSE),0)</f>
        <v>0</v>
      </c>
      <c r="J34" s="10"/>
      <c r="K34" s="10"/>
      <c r="L34" s="16" t="str">
        <f>IF(A34="","",IF(COUNTIFS(MatchSquad!$A$2:$A$3501,B34,MatchSquad!$B$2:$B$3501,E34)&gt;0,1,0))</f>
        <v/>
      </c>
      <c r="M34" s="16" t="str">
        <f>IF(A34="","",SUMIFS(PlayerPoints!$U$2:$U$3501,PlayerPoints!$A$2:$A$3501,B34,PlayerPoints!$B$2:$B$3501,E34))</f>
        <v/>
      </c>
      <c r="N34" s="16">
        <f>IF(J34=1,Rules!$B$9,IF(K34=1,Rules!$B$10,1))</f>
        <v>1</v>
      </c>
      <c r="O34" s="16" t="str">
        <f>IF(A34="","",M34*N34)</f>
        <v/>
      </c>
      <c r="P34" s="16">
        <f>IF(AND(A34&lt;&gt;"",E34&lt;&gt;""),IF(COUNTIFS($A$2:A34,A34,$E$2:E34,E34)=1,1,0),0)</f>
        <v>0</v>
      </c>
    </row>
    <row r="35" spans="1:16" x14ac:dyDescent="0.2">
      <c r="A35" s="10"/>
      <c r="B35" s="13" t="str">
        <f>IFERROR(VLOOKUP(A35,Entries!$A$2:$C$31,2,FALSE),"")</f>
        <v/>
      </c>
      <c r="C35" s="13" t="str">
        <f>IFERROR(VLOOKUP(A35,Entries!$A$2:$C$31,3,FALSE),"")</f>
        <v/>
      </c>
      <c r="D35" s="10"/>
      <c r="E35" s="10"/>
      <c r="F35" s="13" t="str">
        <f>IFERROR(VLOOKUP(E35,Players!$A$2:$E$251,2,FALSE),"")</f>
        <v/>
      </c>
      <c r="G35" s="13" t="str">
        <f>IFERROR(VLOOKUP(E35,Players!$A$2:$E$251,3,FALSE),"")</f>
        <v/>
      </c>
      <c r="H35" s="13" t="str">
        <f>IFERROR(VLOOKUP(E35,Players!$A$2:$E$251,4,FALSE),"")</f>
        <v/>
      </c>
      <c r="I35" s="13">
        <f>IFERROR(VLOOKUP(E35,Players!$A$2:$E$251,5,FALSE),0)</f>
        <v>0</v>
      </c>
      <c r="J35" s="10"/>
      <c r="K35" s="10"/>
      <c r="L35" s="16" t="str">
        <f>IF(A35="","",IF(COUNTIFS(MatchSquad!$A$2:$A$3501,B35,MatchSquad!$B$2:$B$3501,E35)&gt;0,1,0))</f>
        <v/>
      </c>
      <c r="M35" s="16" t="str">
        <f>IF(A35="","",SUMIFS(PlayerPoints!$U$2:$U$3501,PlayerPoints!$A$2:$A$3501,B35,PlayerPoints!$B$2:$B$3501,E35))</f>
        <v/>
      </c>
      <c r="N35" s="16">
        <f>IF(J35=1,Rules!$B$9,IF(K35=1,Rules!$B$10,1))</f>
        <v>1</v>
      </c>
      <c r="O35" s="16" t="str">
        <f>IF(A35="","",M35*N35)</f>
        <v/>
      </c>
      <c r="P35" s="16">
        <f>IF(AND(A35&lt;&gt;"",E35&lt;&gt;""),IF(COUNTIFS($A$2:A35,A35,$E$2:E35,E35)=1,1,0),0)</f>
        <v>0</v>
      </c>
    </row>
    <row r="36" spans="1:16" x14ac:dyDescent="0.2">
      <c r="A36" s="10"/>
      <c r="B36" s="13" t="str">
        <f>IFERROR(VLOOKUP(A36,Entries!$A$2:$C$31,2,FALSE),"")</f>
        <v/>
      </c>
      <c r="C36" s="13" t="str">
        <f>IFERROR(VLOOKUP(A36,Entries!$A$2:$C$31,3,FALSE),"")</f>
        <v/>
      </c>
      <c r="D36" s="10"/>
      <c r="E36" s="10"/>
      <c r="F36" s="13" t="str">
        <f>IFERROR(VLOOKUP(E36,Players!$A$2:$E$251,2,FALSE),"")</f>
        <v/>
      </c>
      <c r="G36" s="13" t="str">
        <f>IFERROR(VLOOKUP(E36,Players!$A$2:$E$251,3,FALSE),"")</f>
        <v/>
      </c>
      <c r="H36" s="13" t="str">
        <f>IFERROR(VLOOKUP(E36,Players!$A$2:$E$251,4,FALSE),"")</f>
        <v/>
      </c>
      <c r="I36" s="13">
        <f>IFERROR(VLOOKUP(E36,Players!$A$2:$E$251,5,FALSE),0)</f>
        <v>0</v>
      </c>
      <c r="J36" s="10"/>
      <c r="K36" s="10"/>
      <c r="L36" s="16" t="str">
        <f>IF(A36="","",IF(COUNTIFS(MatchSquad!$A$2:$A$3501,B36,MatchSquad!$B$2:$B$3501,E36)&gt;0,1,0))</f>
        <v/>
      </c>
      <c r="M36" s="16" t="str">
        <f>IF(A36="","",SUMIFS(PlayerPoints!$U$2:$U$3501,PlayerPoints!$A$2:$A$3501,B36,PlayerPoints!$B$2:$B$3501,E36))</f>
        <v/>
      </c>
      <c r="N36" s="16">
        <f>IF(J36=1,Rules!$B$9,IF(K36=1,Rules!$B$10,1))</f>
        <v>1</v>
      </c>
      <c r="O36" s="16" t="str">
        <f>IF(A36="","",M36*N36)</f>
        <v/>
      </c>
      <c r="P36" s="16">
        <f>IF(AND(A36&lt;&gt;"",E36&lt;&gt;""),IF(COUNTIFS($A$2:A36,A36,$E$2:E36,E36)=1,1,0),0)</f>
        <v>0</v>
      </c>
    </row>
    <row r="37" spans="1:16" x14ac:dyDescent="0.2">
      <c r="A37" s="10"/>
      <c r="B37" s="13" t="str">
        <f>IFERROR(VLOOKUP(A37,Entries!$A$2:$C$31,2,FALSE),"")</f>
        <v/>
      </c>
      <c r="C37" s="13" t="str">
        <f>IFERROR(VLOOKUP(A37,Entries!$A$2:$C$31,3,FALSE),"")</f>
        <v/>
      </c>
      <c r="D37" s="10"/>
      <c r="E37" s="10"/>
      <c r="F37" s="13" t="str">
        <f>IFERROR(VLOOKUP(E37,Players!$A$2:$E$251,2,FALSE),"")</f>
        <v/>
      </c>
      <c r="G37" s="13" t="str">
        <f>IFERROR(VLOOKUP(E37,Players!$A$2:$E$251,3,FALSE),"")</f>
        <v/>
      </c>
      <c r="H37" s="13" t="str">
        <f>IFERROR(VLOOKUP(E37,Players!$A$2:$E$251,4,FALSE),"")</f>
        <v/>
      </c>
      <c r="I37" s="13">
        <f>IFERROR(VLOOKUP(E37,Players!$A$2:$E$251,5,FALSE),0)</f>
        <v>0</v>
      </c>
      <c r="J37" s="10"/>
      <c r="K37" s="10"/>
      <c r="L37" s="16" t="str">
        <f>IF(A37="","",IF(COUNTIFS(MatchSquad!$A$2:$A$3501,B37,MatchSquad!$B$2:$B$3501,E37)&gt;0,1,0))</f>
        <v/>
      </c>
      <c r="M37" s="16" t="str">
        <f>IF(A37="","",SUMIFS(PlayerPoints!$U$2:$U$3501,PlayerPoints!$A$2:$A$3501,B37,PlayerPoints!$B$2:$B$3501,E37))</f>
        <v/>
      </c>
      <c r="N37" s="16">
        <f>IF(J37=1,Rules!$B$9,IF(K37=1,Rules!$B$10,1))</f>
        <v>1</v>
      </c>
      <c r="O37" s="16" t="str">
        <f>IF(A37="","",M37*N37)</f>
        <v/>
      </c>
      <c r="P37" s="16">
        <f>IF(AND(A37&lt;&gt;"",E37&lt;&gt;""),IF(COUNTIFS($A$2:A37,A37,$E$2:E37,E37)=1,1,0),0)</f>
        <v>0</v>
      </c>
    </row>
    <row r="38" spans="1:16" x14ac:dyDescent="0.2">
      <c r="A38" s="10"/>
      <c r="B38" s="13" t="str">
        <f>IFERROR(VLOOKUP(A38,Entries!$A$2:$C$31,2,FALSE),"")</f>
        <v/>
      </c>
      <c r="C38" s="13" t="str">
        <f>IFERROR(VLOOKUP(A38,Entries!$A$2:$C$31,3,FALSE),"")</f>
        <v/>
      </c>
      <c r="D38" s="10"/>
      <c r="E38" s="10"/>
      <c r="F38" s="13" t="str">
        <f>IFERROR(VLOOKUP(E38,Players!$A$2:$E$251,2,FALSE),"")</f>
        <v/>
      </c>
      <c r="G38" s="13" t="str">
        <f>IFERROR(VLOOKUP(E38,Players!$A$2:$E$251,3,FALSE),"")</f>
        <v/>
      </c>
      <c r="H38" s="13" t="str">
        <f>IFERROR(VLOOKUP(E38,Players!$A$2:$E$251,4,FALSE),"")</f>
        <v/>
      </c>
      <c r="I38" s="13">
        <f>IFERROR(VLOOKUP(E38,Players!$A$2:$E$251,5,FALSE),0)</f>
        <v>0</v>
      </c>
      <c r="J38" s="10"/>
      <c r="K38" s="10"/>
      <c r="L38" s="16" t="str">
        <f>IF(A38="","",IF(COUNTIFS(MatchSquad!$A$2:$A$3501,B38,MatchSquad!$B$2:$B$3501,E38)&gt;0,1,0))</f>
        <v/>
      </c>
      <c r="M38" s="16" t="str">
        <f>IF(A38="","",SUMIFS(PlayerPoints!$U$2:$U$3501,PlayerPoints!$A$2:$A$3501,B38,PlayerPoints!$B$2:$B$3501,E38))</f>
        <v/>
      </c>
      <c r="N38" s="16">
        <f>IF(J38=1,Rules!$B$9,IF(K38=1,Rules!$B$10,1))</f>
        <v>1</v>
      </c>
      <c r="O38" s="16" t="str">
        <f>IF(A38="","",M38*N38)</f>
        <v/>
      </c>
      <c r="P38" s="16">
        <f>IF(AND(A38&lt;&gt;"",E38&lt;&gt;""),IF(COUNTIFS($A$2:A38,A38,$E$2:E38,E38)=1,1,0),0)</f>
        <v>0</v>
      </c>
    </row>
    <row r="39" spans="1:16" x14ac:dyDescent="0.2">
      <c r="A39" s="10"/>
      <c r="B39" s="13" t="str">
        <f>IFERROR(VLOOKUP(A39,Entries!$A$2:$C$31,2,FALSE),"")</f>
        <v/>
      </c>
      <c r="C39" s="13" t="str">
        <f>IFERROR(VLOOKUP(A39,Entries!$A$2:$C$31,3,FALSE),"")</f>
        <v/>
      </c>
      <c r="D39" s="10"/>
      <c r="E39" s="10"/>
      <c r="F39" s="13" t="str">
        <f>IFERROR(VLOOKUP(E39,Players!$A$2:$E$251,2,FALSE),"")</f>
        <v/>
      </c>
      <c r="G39" s="13" t="str">
        <f>IFERROR(VLOOKUP(E39,Players!$A$2:$E$251,3,FALSE),"")</f>
        <v/>
      </c>
      <c r="H39" s="13" t="str">
        <f>IFERROR(VLOOKUP(E39,Players!$A$2:$E$251,4,FALSE),"")</f>
        <v/>
      </c>
      <c r="I39" s="13">
        <f>IFERROR(VLOOKUP(E39,Players!$A$2:$E$251,5,FALSE),0)</f>
        <v>0</v>
      </c>
      <c r="J39" s="10"/>
      <c r="K39" s="10"/>
      <c r="L39" s="16" t="str">
        <f>IF(A39="","",IF(COUNTIFS(MatchSquad!$A$2:$A$3501,B39,MatchSquad!$B$2:$B$3501,E39)&gt;0,1,0))</f>
        <v/>
      </c>
      <c r="M39" s="16" t="str">
        <f>IF(A39="","",SUMIFS(PlayerPoints!$U$2:$U$3501,PlayerPoints!$A$2:$A$3501,B39,PlayerPoints!$B$2:$B$3501,E39))</f>
        <v/>
      </c>
      <c r="N39" s="16">
        <f>IF(J39=1,Rules!$B$9,IF(K39=1,Rules!$B$10,1))</f>
        <v>1</v>
      </c>
      <c r="O39" s="16" t="str">
        <f>IF(A39="","",M39*N39)</f>
        <v/>
      </c>
      <c r="P39" s="16">
        <f>IF(AND(A39&lt;&gt;"",E39&lt;&gt;""),IF(COUNTIFS($A$2:A39,A39,$E$2:E39,E39)=1,1,0),0)</f>
        <v>0</v>
      </c>
    </row>
    <row r="40" spans="1:16" x14ac:dyDescent="0.2">
      <c r="A40" s="10"/>
      <c r="B40" s="13" t="str">
        <f>IFERROR(VLOOKUP(A40,Entries!$A$2:$C$31,2,FALSE),"")</f>
        <v/>
      </c>
      <c r="C40" s="13" t="str">
        <f>IFERROR(VLOOKUP(A40,Entries!$A$2:$C$31,3,FALSE),"")</f>
        <v/>
      </c>
      <c r="D40" s="10"/>
      <c r="E40" s="10"/>
      <c r="F40" s="13" t="str">
        <f>IFERROR(VLOOKUP(E40,Players!$A$2:$E$251,2,FALSE),"")</f>
        <v/>
      </c>
      <c r="G40" s="13" t="str">
        <f>IFERROR(VLOOKUP(E40,Players!$A$2:$E$251,3,FALSE),"")</f>
        <v/>
      </c>
      <c r="H40" s="13" t="str">
        <f>IFERROR(VLOOKUP(E40,Players!$A$2:$E$251,4,FALSE),"")</f>
        <v/>
      </c>
      <c r="I40" s="13">
        <f>IFERROR(VLOOKUP(E40,Players!$A$2:$E$251,5,FALSE),0)</f>
        <v>0</v>
      </c>
      <c r="J40" s="10"/>
      <c r="K40" s="10"/>
      <c r="L40" s="16" t="str">
        <f>IF(A40="","",IF(COUNTIFS(MatchSquad!$A$2:$A$3501,B40,MatchSquad!$B$2:$B$3501,E40)&gt;0,1,0))</f>
        <v/>
      </c>
      <c r="M40" s="16" t="str">
        <f>IF(A40="","",SUMIFS(PlayerPoints!$U$2:$U$3501,PlayerPoints!$A$2:$A$3501,B40,PlayerPoints!$B$2:$B$3501,E40))</f>
        <v/>
      </c>
      <c r="N40" s="16">
        <f>IF(J40=1,Rules!$B$9,IF(K40=1,Rules!$B$10,1))</f>
        <v>1</v>
      </c>
      <c r="O40" s="16" t="str">
        <f>IF(A40="","",M40*N40)</f>
        <v/>
      </c>
      <c r="P40" s="16">
        <f>IF(AND(A40&lt;&gt;"",E40&lt;&gt;""),IF(COUNTIFS($A$2:A40,A40,$E$2:E40,E40)=1,1,0),0)</f>
        <v>0</v>
      </c>
    </row>
    <row r="41" spans="1:16" x14ac:dyDescent="0.2">
      <c r="A41" s="10"/>
      <c r="B41" s="13" t="str">
        <f>IFERROR(VLOOKUP(A41,Entries!$A$2:$C$31,2,FALSE),"")</f>
        <v/>
      </c>
      <c r="C41" s="13" t="str">
        <f>IFERROR(VLOOKUP(A41,Entries!$A$2:$C$31,3,FALSE),"")</f>
        <v/>
      </c>
      <c r="D41" s="10"/>
      <c r="E41" s="10"/>
      <c r="F41" s="13" t="str">
        <f>IFERROR(VLOOKUP(E41,Players!$A$2:$E$251,2,FALSE),"")</f>
        <v/>
      </c>
      <c r="G41" s="13" t="str">
        <f>IFERROR(VLOOKUP(E41,Players!$A$2:$E$251,3,FALSE),"")</f>
        <v/>
      </c>
      <c r="H41" s="13" t="str">
        <f>IFERROR(VLOOKUP(E41,Players!$A$2:$E$251,4,FALSE),"")</f>
        <v/>
      </c>
      <c r="I41" s="13">
        <f>IFERROR(VLOOKUP(E41,Players!$A$2:$E$251,5,FALSE),0)</f>
        <v>0</v>
      </c>
      <c r="J41" s="10"/>
      <c r="K41" s="10"/>
      <c r="L41" s="16" t="str">
        <f>IF(A41="","",IF(COUNTIFS(MatchSquad!$A$2:$A$3501,B41,MatchSquad!$B$2:$B$3501,E41)&gt;0,1,0))</f>
        <v/>
      </c>
      <c r="M41" s="16" t="str">
        <f>IF(A41="","",SUMIFS(PlayerPoints!$U$2:$U$3501,PlayerPoints!$A$2:$A$3501,B41,PlayerPoints!$B$2:$B$3501,E41))</f>
        <v/>
      </c>
      <c r="N41" s="16">
        <f>IF(J41=1,Rules!$B$9,IF(K41=1,Rules!$B$10,1))</f>
        <v>1</v>
      </c>
      <c r="O41" s="16" t="str">
        <f>IF(A41="","",M41*N41)</f>
        <v/>
      </c>
      <c r="P41" s="16">
        <f>IF(AND(A41&lt;&gt;"",E41&lt;&gt;""),IF(COUNTIFS($A$2:A41,A41,$E$2:E41,E41)=1,1,0),0)</f>
        <v>0</v>
      </c>
    </row>
    <row r="42" spans="1:16" x14ac:dyDescent="0.2">
      <c r="A42" s="10"/>
      <c r="B42" s="13" t="str">
        <f>IFERROR(VLOOKUP(A42,Entries!$A$2:$C$31,2,FALSE),"")</f>
        <v/>
      </c>
      <c r="C42" s="13" t="str">
        <f>IFERROR(VLOOKUP(A42,Entries!$A$2:$C$31,3,FALSE),"")</f>
        <v/>
      </c>
      <c r="D42" s="10"/>
      <c r="E42" s="10"/>
      <c r="F42" s="13" t="str">
        <f>IFERROR(VLOOKUP(E42,Players!$A$2:$E$251,2,FALSE),"")</f>
        <v/>
      </c>
      <c r="G42" s="13" t="str">
        <f>IFERROR(VLOOKUP(E42,Players!$A$2:$E$251,3,FALSE),"")</f>
        <v/>
      </c>
      <c r="H42" s="13" t="str">
        <f>IFERROR(VLOOKUP(E42,Players!$A$2:$E$251,4,FALSE),"")</f>
        <v/>
      </c>
      <c r="I42" s="13">
        <f>IFERROR(VLOOKUP(E42,Players!$A$2:$E$251,5,FALSE),0)</f>
        <v>0</v>
      </c>
      <c r="J42" s="10"/>
      <c r="K42" s="10"/>
      <c r="L42" s="16" t="str">
        <f>IF(A42="","",IF(COUNTIFS(MatchSquad!$A$2:$A$3501,B42,MatchSquad!$B$2:$B$3501,E42)&gt;0,1,0))</f>
        <v/>
      </c>
      <c r="M42" s="16" t="str">
        <f>IF(A42="","",SUMIFS(PlayerPoints!$U$2:$U$3501,PlayerPoints!$A$2:$A$3501,B42,PlayerPoints!$B$2:$B$3501,E42))</f>
        <v/>
      </c>
      <c r="N42" s="16">
        <f>IF(J42=1,Rules!$B$9,IF(K42=1,Rules!$B$10,1))</f>
        <v>1</v>
      </c>
      <c r="O42" s="16" t="str">
        <f>IF(A42="","",M42*N42)</f>
        <v/>
      </c>
      <c r="P42" s="16">
        <f>IF(AND(A42&lt;&gt;"",E42&lt;&gt;""),IF(COUNTIFS($A$2:A42,A42,$E$2:E42,E42)=1,1,0),0)</f>
        <v>0</v>
      </c>
    </row>
    <row r="43" spans="1:16" x14ac:dyDescent="0.2">
      <c r="A43" s="10"/>
      <c r="B43" s="13" t="str">
        <f>IFERROR(VLOOKUP(A43,Entries!$A$2:$C$31,2,FALSE),"")</f>
        <v/>
      </c>
      <c r="C43" s="13" t="str">
        <f>IFERROR(VLOOKUP(A43,Entries!$A$2:$C$31,3,FALSE),"")</f>
        <v/>
      </c>
      <c r="D43" s="10"/>
      <c r="E43" s="10"/>
      <c r="F43" s="13" t="str">
        <f>IFERROR(VLOOKUP(E43,Players!$A$2:$E$251,2,FALSE),"")</f>
        <v/>
      </c>
      <c r="G43" s="13" t="str">
        <f>IFERROR(VLOOKUP(E43,Players!$A$2:$E$251,3,FALSE),"")</f>
        <v/>
      </c>
      <c r="H43" s="13" t="str">
        <f>IFERROR(VLOOKUP(E43,Players!$A$2:$E$251,4,FALSE),"")</f>
        <v/>
      </c>
      <c r="I43" s="13">
        <f>IFERROR(VLOOKUP(E43,Players!$A$2:$E$251,5,FALSE),0)</f>
        <v>0</v>
      </c>
      <c r="J43" s="10"/>
      <c r="K43" s="10"/>
      <c r="L43" s="16" t="str">
        <f>IF(A43="","",IF(COUNTIFS(MatchSquad!$A$2:$A$3501,B43,MatchSquad!$B$2:$B$3501,E43)&gt;0,1,0))</f>
        <v/>
      </c>
      <c r="M43" s="16" t="str">
        <f>IF(A43="","",SUMIFS(PlayerPoints!$U$2:$U$3501,PlayerPoints!$A$2:$A$3501,B43,PlayerPoints!$B$2:$B$3501,E43))</f>
        <v/>
      </c>
      <c r="N43" s="16">
        <f>IF(J43=1,Rules!$B$9,IF(K43=1,Rules!$B$10,1))</f>
        <v>1</v>
      </c>
      <c r="O43" s="16" t="str">
        <f>IF(A43="","",M43*N43)</f>
        <v/>
      </c>
      <c r="P43" s="16">
        <f>IF(AND(A43&lt;&gt;"",E43&lt;&gt;""),IF(COUNTIFS($A$2:A43,A43,$E$2:E43,E43)=1,1,0),0)</f>
        <v>0</v>
      </c>
    </row>
    <row r="44" spans="1:16" x14ac:dyDescent="0.2">
      <c r="A44" s="10"/>
      <c r="B44" s="13" t="str">
        <f>IFERROR(VLOOKUP(A44,Entries!$A$2:$C$31,2,FALSE),"")</f>
        <v/>
      </c>
      <c r="C44" s="13" t="str">
        <f>IFERROR(VLOOKUP(A44,Entries!$A$2:$C$31,3,FALSE),"")</f>
        <v/>
      </c>
      <c r="D44" s="10"/>
      <c r="E44" s="10"/>
      <c r="F44" s="13" t="str">
        <f>IFERROR(VLOOKUP(E44,Players!$A$2:$E$251,2,FALSE),"")</f>
        <v/>
      </c>
      <c r="G44" s="13" t="str">
        <f>IFERROR(VLOOKUP(E44,Players!$A$2:$E$251,3,FALSE),"")</f>
        <v/>
      </c>
      <c r="H44" s="13" t="str">
        <f>IFERROR(VLOOKUP(E44,Players!$A$2:$E$251,4,FALSE),"")</f>
        <v/>
      </c>
      <c r="I44" s="13">
        <f>IFERROR(VLOOKUP(E44,Players!$A$2:$E$251,5,FALSE),0)</f>
        <v>0</v>
      </c>
      <c r="J44" s="10"/>
      <c r="K44" s="10"/>
      <c r="L44" s="16" t="str">
        <f>IF(A44="","",IF(COUNTIFS(MatchSquad!$A$2:$A$3501,B44,MatchSquad!$B$2:$B$3501,E44)&gt;0,1,0))</f>
        <v/>
      </c>
      <c r="M44" s="16" t="str">
        <f>IF(A44="","",SUMIFS(PlayerPoints!$U$2:$U$3501,PlayerPoints!$A$2:$A$3501,B44,PlayerPoints!$B$2:$B$3501,E44))</f>
        <v/>
      </c>
      <c r="N44" s="16">
        <f>IF(J44=1,Rules!$B$9,IF(K44=1,Rules!$B$10,1))</f>
        <v>1</v>
      </c>
      <c r="O44" s="16" t="str">
        <f>IF(A44="","",M44*N44)</f>
        <v/>
      </c>
      <c r="P44" s="16">
        <f>IF(AND(A44&lt;&gt;"",E44&lt;&gt;""),IF(COUNTIFS($A$2:A44,A44,$E$2:E44,E44)=1,1,0),0)</f>
        <v>0</v>
      </c>
    </row>
    <row r="45" spans="1:16" x14ac:dyDescent="0.2">
      <c r="A45" s="10"/>
      <c r="B45" s="13" t="str">
        <f>IFERROR(VLOOKUP(A45,Entries!$A$2:$C$31,2,FALSE),"")</f>
        <v/>
      </c>
      <c r="C45" s="13" t="str">
        <f>IFERROR(VLOOKUP(A45,Entries!$A$2:$C$31,3,FALSE),"")</f>
        <v/>
      </c>
      <c r="D45" s="10"/>
      <c r="E45" s="10"/>
      <c r="F45" s="13" t="str">
        <f>IFERROR(VLOOKUP(E45,Players!$A$2:$E$251,2,FALSE),"")</f>
        <v/>
      </c>
      <c r="G45" s="13" t="str">
        <f>IFERROR(VLOOKUP(E45,Players!$A$2:$E$251,3,FALSE),"")</f>
        <v/>
      </c>
      <c r="H45" s="13" t="str">
        <f>IFERROR(VLOOKUP(E45,Players!$A$2:$E$251,4,FALSE),"")</f>
        <v/>
      </c>
      <c r="I45" s="13">
        <f>IFERROR(VLOOKUP(E45,Players!$A$2:$E$251,5,FALSE),0)</f>
        <v>0</v>
      </c>
      <c r="J45" s="10"/>
      <c r="K45" s="10"/>
      <c r="L45" s="16" t="str">
        <f>IF(A45="","",IF(COUNTIFS(MatchSquad!$A$2:$A$3501,B45,MatchSquad!$B$2:$B$3501,E45)&gt;0,1,0))</f>
        <v/>
      </c>
      <c r="M45" s="16" t="str">
        <f>IF(A45="","",SUMIFS(PlayerPoints!$U$2:$U$3501,PlayerPoints!$A$2:$A$3501,B45,PlayerPoints!$B$2:$B$3501,E45))</f>
        <v/>
      </c>
      <c r="N45" s="16">
        <f>IF(J45=1,Rules!$B$9,IF(K45=1,Rules!$B$10,1))</f>
        <v>1</v>
      </c>
      <c r="O45" s="16" t="str">
        <f>IF(A45="","",M45*N45)</f>
        <v/>
      </c>
      <c r="P45" s="16">
        <f>IF(AND(A45&lt;&gt;"",E45&lt;&gt;""),IF(COUNTIFS($A$2:A45,A45,$E$2:E45,E45)=1,1,0),0)</f>
        <v>0</v>
      </c>
    </row>
    <row r="46" spans="1:16" x14ac:dyDescent="0.2">
      <c r="A46" s="10"/>
      <c r="B46" s="13" t="str">
        <f>IFERROR(VLOOKUP(A46,Entries!$A$2:$C$31,2,FALSE),"")</f>
        <v/>
      </c>
      <c r="C46" s="13" t="str">
        <f>IFERROR(VLOOKUP(A46,Entries!$A$2:$C$31,3,FALSE),"")</f>
        <v/>
      </c>
      <c r="D46" s="10"/>
      <c r="E46" s="10"/>
      <c r="F46" s="13" t="str">
        <f>IFERROR(VLOOKUP(E46,Players!$A$2:$E$251,2,FALSE),"")</f>
        <v/>
      </c>
      <c r="G46" s="13" t="str">
        <f>IFERROR(VLOOKUP(E46,Players!$A$2:$E$251,3,FALSE),"")</f>
        <v/>
      </c>
      <c r="H46" s="13" t="str">
        <f>IFERROR(VLOOKUP(E46,Players!$A$2:$E$251,4,FALSE),"")</f>
        <v/>
      </c>
      <c r="I46" s="13">
        <f>IFERROR(VLOOKUP(E46,Players!$A$2:$E$251,5,FALSE),0)</f>
        <v>0</v>
      </c>
      <c r="J46" s="10"/>
      <c r="K46" s="10"/>
      <c r="L46" s="16" t="str">
        <f>IF(A46="","",IF(COUNTIFS(MatchSquad!$A$2:$A$3501,B46,MatchSquad!$B$2:$B$3501,E46)&gt;0,1,0))</f>
        <v/>
      </c>
      <c r="M46" s="16" t="str">
        <f>IF(A46="","",SUMIFS(PlayerPoints!$U$2:$U$3501,PlayerPoints!$A$2:$A$3501,B46,PlayerPoints!$B$2:$B$3501,E46))</f>
        <v/>
      </c>
      <c r="N46" s="16">
        <f>IF(J46=1,Rules!$B$9,IF(K46=1,Rules!$B$10,1))</f>
        <v>1</v>
      </c>
      <c r="O46" s="16" t="str">
        <f>IF(A46="","",M46*N46)</f>
        <v/>
      </c>
      <c r="P46" s="16">
        <f>IF(AND(A46&lt;&gt;"",E46&lt;&gt;""),IF(COUNTIFS($A$2:A46,A46,$E$2:E46,E46)=1,1,0),0)</f>
        <v>0</v>
      </c>
    </row>
    <row r="47" spans="1:16" x14ac:dyDescent="0.2">
      <c r="A47" s="10"/>
      <c r="B47" s="13" t="str">
        <f>IFERROR(VLOOKUP(A47,Entries!$A$2:$C$31,2,FALSE),"")</f>
        <v/>
      </c>
      <c r="C47" s="13" t="str">
        <f>IFERROR(VLOOKUP(A47,Entries!$A$2:$C$31,3,FALSE),"")</f>
        <v/>
      </c>
      <c r="D47" s="10"/>
      <c r="E47" s="10"/>
      <c r="F47" s="13" t="str">
        <f>IFERROR(VLOOKUP(E47,Players!$A$2:$E$251,2,FALSE),"")</f>
        <v/>
      </c>
      <c r="G47" s="13" t="str">
        <f>IFERROR(VLOOKUP(E47,Players!$A$2:$E$251,3,FALSE),"")</f>
        <v/>
      </c>
      <c r="H47" s="13" t="str">
        <f>IFERROR(VLOOKUP(E47,Players!$A$2:$E$251,4,FALSE),"")</f>
        <v/>
      </c>
      <c r="I47" s="13">
        <f>IFERROR(VLOOKUP(E47,Players!$A$2:$E$251,5,FALSE),0)</f>
        <v>0</v>
      </c>
      <c r="J47" s="10"/>
      <c r="K47" s="10"/>
      <c r="L47" s="16" t="str">
        <f>IF(A47="","",IF(COUNTIFS(MatchSquad!$A$2:$A$3501,B47,MatchSquad!$B$2:$B$3501,E47)&gt;0,1,0))</f>
        <v/>
      </c>
      <c r="M47" s="16" t="str">
        <f>IF(A47="","",SUMIFS(PlayerPoints!$U$2:$U$3501,PlayerPoints!$A$2:$A$3501,B47,PlayerPoints!$B$2:$B$3501,E47))</f>
        <v/>
      </c>
      <c r="N47" s="16">
        <f>IF(J47=1,Rules!$B$9,IF(K47=1,Rules!$B$10,1))</f>
        <v>1</v>
      </c>
      <c r="O47" s="16" t="str">
        <f>IF(A47="","",M47*N47)</f>
        <v/>
      </c>
      <c r="P47" s="16">
        <f>IF(AND(A47&lt;&gt;"",E47&lt;&gt;""),IF(COUNTIFS($A$2:A47,A47,$E$2:E47,E47)=1,1,0),0)</f>
        <v>0</v>
      </c>
    </row>
    <row r="48" spans="1:16" x14ac:dyDescent="0.2">
      <c r="A48" s="10"/>
      <c r="B48" s="13" t="str">
        <f>IFERROR(VLOOKUP(A48,Entries!$A$2:$C$31,2,FALSE),"")</f>
        <v/>
      </c>
      <c r="C48" s="13" t="str">
        <f>IFERROR(VLOOKUP(A48,Entries!$A$2:$C$31,3,FALSE),"")</f>
        <v/>
      </c>
      <c r="D48" s="10"/>
      <c r="E48" s="10"/>
      <c r="F48" s="13" t="str">
        <f>IFERROR(VLOOKUP(E48,Players!$A$2:$E$251,2,FALSE),"")</f>
        <v/>
      </c>
      <c r="G48" s="13" t="str">
        <f>IFERROR(VLOOKUP(E48,Players!$A$2:$E$251,3,FALSE),"")</f>
        <v/>
      </c>
      <c r="H48" s="13" t="str">
        <f>IFERROR(VLOOKUP(E48,Players!$A$2:$E$251,4,FALSE),"")</f>
        <v/>
      </c>
      <c r="I48" s="13">
        <f>IFERROR(VLOOKUP(E48,Players!$A$2:$E$251,5,FALSE),0)</f>
        <v>0</v>
      </c>
      <c r="J48" s="10"/>
      <c r="K48" s="10"/>
      <c r="L48" s="16" t="str">
        <f>IF(A48="","",IF(COUNTIFS(MatchSquad!$A$2:$A$3501,B48,MatchSquad!$B$2:$B$3501,E48)&gt;0,1,0))</f>
        <v/>
      </c>
      <c r="M48" s="16" t="str">
        <f>IF(A48="","",SUMIFS(PlayerPoints!$U$2:$U$3501,PlayerPoints!$A$2:$A$3501,B48,PlayerPoints!$B$2:$B$3501,E48))</f>
        <v/>
      </c>
      <c r="N48" s="16">
        <f>IF(J48=1,Rules!$B$9,IF(K48=1,Rules!$B$10,1))</f>
        <v>1</v>
      </c>
      <c r="O48" s="16" t="str">
        <f>IF(A48="","",M48*N48)</f>
        <v/>
      </c>
      <c r="P48" s="16">
        <f>IF(AND(A48&lt;&gt;"",E48&lt;&gt;""),IF(COUNTIFS($A$2:A48,A48,$E$2:E48,E48)=1,1,0),0)</f>
        <v>0</v>
      </c>
    </row>
    <row r="49" spans="1:16" x14ac:dyDescent="0.2">
      <c r="A49" s="10"/>
      <c r="B49" s="13" t="str">
        <f>IFERROR(VLOOKUP(A49,Entries!$A$2:$C$31,2,FALSE),"")</f>
        <v/>
      </c>
      <c r="C49" s="13" t="str">
        <f>IFERROR(VLOOKUP(A49,Entries!$A$2:$C$31,3,FALSE),"")</f>
        <v/>
      </c>
      <c r="D49" s="10"/>
      <c r="E49" s="10"/>
      <c r="F49" s="13" t="str">
        <f>IFERROR(VLOOKUP(E49,Players!$A$2:$E$251,2,FALSE),"")</f>
        <v/>
      </c>
      <c r="G49" s="13" t="str">
        <f>IFERROR(VLOOKUP(E49,Players!$A$2:$E$251,3,FALSE),"")</f>
        <v/>
      </c>
      <c r="H49" s="13" t="str">
        <f>IFERROR(VLOOKUP(E49,Players!$A$2:$E$251,4,FALSE),"")</f>
        <v/>
      </c>
      <c r="I49" s="13">
        <f>IFERROR(VLOOKUP(E49,Players!$A$2:$E$251,5,FALSE),0)</f>
        <v>0</v>
      </c>
      <c r="J49" s="10"/>
      <c r="K49" s="10"/>
      <c r="L49" s="16" t="str">
        <f>IF(A49="","",IF(COUNTIFS(MatchSquad!$A$2:$A$3501,B49,MatchSquad!$B$2:$B$3501,E49)&gt;0,1,0))</f>
        <v/>
      </c>
      <c r="M49" s="16" t="str">
        <f>IF(A49="","",SUMIFS(PlayerPoints!$U$2:$U$3501,PlayerPoints!$A$2:$A$3501,B49,PlayerPoints!$B$2:$B$3501,E49))</f>
        <v/>
      </c>
      <c r="N49" s="16">
        <f>IF(J49=1,Rules!$B$9,IF(K49=1,Rules!$B$10,1))</f>
        <v>1</v>
      </c>
      <c r="O49" s="16" t="str">
        <f>IF(A49="","",M49*N49)</f>
        <v/>
      </c>
      <c r="P49" s="16">
        <f>IF(AND(A49&lt;&gt;"",E49&lt;&gt;""),IF(COUNTIFS($A$2:A49,A49,$E$2:E49,E49)=1,1,0),0)</f>
        <v>0</v>
      </c>
    </row>
    <row r="50" spans="1:16" x14ac:dyDescent="0.2">
      <c r="A50" s="10"/>
      <c r="B50" s="13" t="str">
        <f>IFERROR(VLOOKUP(A50,Entries!$A$2:$C$31,2,FALSE),"")</f>
        <v/>
      </c>
      <c r="C50" s="13" t="str">
        <f>IFERROR(VLOOKUP(A50,Entries!$A$2:$C$31,3,FALSE),"")</f>
        <v/>
      </c>
      <c r="D50" s="10"/>
      <c r="E50" s="10"/>
      <c r="F50" s="13" t="str">
        <f>IFERROR(VLOOKUP(E50,Players!$A$2:$E$251,2,FALSE),"")</f>
        <v/>
      </c>
      <c r="G50" s="13" t="str">
        <f>IFERROR(VLOOKUP(E50,Players!$A$2:$E$251,3,FALSE),"")</f>
        <v/>
      </c>
      <c r="H50" s="13" t="str">
        <f>IFERROR(VLOOKUP(E50,Players!$A$2:$E$251,4,FALSE),"")</f>
        <v/>
      </c>
      <c r="I50" s="13">
        <f>IFERROR(VLOOKUP(E50,Players!$A$2:$E$251,5,FALSE),0)</f>
        <v>0</v>
      </c>
      <c r="J50" s="10"/>
      <c r="K50" s="10"/>
      <c r="L50" s="16" t="str">
        <f>IF(A50="","",IF(COUNTIFS(MatchSquad!$A$2:$A$3501,B50,MatchSquad!$B$2:$B$3501,E50)&gt;0,1,0))</f>
        <v/>
      </c>
      <c r="M50" s="16" t="str">
        <f>IF(A50="","",SUMIFS(PlayerPoints!$U$2:$U$3501,PlayerPoints!$A$2:$A$3501,B50,PlayerPoints!$B$2:$B$3501,E50))</f>
        <v/>
      </c>
      <c r="N50" s="16">
        <f>IF(J50=1,Rules!$B$9,IF(K50=1,Rules!$B$10,1))</f>
        <v>1</v>
      </c>
      <c r="O50" s="16" t="str">
        <f>IF(A50="","",M50*N50)</f>
        <v/>
      </c>
      <c r="P50" s="16">
        <f>IF(AND(A50&lt;&gt;"",E50&lt;&gt;""),IF(COUNTIFS($A$2:A50,A50,$E$2:E50,E50)=1,1,0),0)</f>
        <v>0</v>
      </c>
    </row>
    <row r="51" spans="1:16" x14ac:dyDescent="0.2">
      <c r="A51" s="10"/>
      <c r="B51" s="13" t="str">
        <f>IFERROR(VLOOKUP(A51,Entries!$A$2:$C$31,2,FALSE),"")</f>
        <v/>
      </c>
      <c r="C51" s="13" t="str">
        <f>IFERROR(VLOOKUP(A51,Entries!$A$2:$C$31,3,FALSE),"")</f>
        <v/>
      </c>
      <c r="D51" s="10"/>
      <c r="E51" s="10"/>
      <c r="F51" s="13" t="str">
        <f>IFERROR(VLOOKUP(E51,Players!$A$2:$E$251,2,FALSE),"")</f>
        <v/>
      </c>
      <c r="G51" s="13" t="str">
        <f>IFERROR(VLOOKUP(E51,Players!$A$2:$E$251,3,FALSE),"")</f>
        <v/>
      </c>
      <c r="H51" s="13" t="str">
        <f>IFERROR(VLOOKUP(E51,Players!$A$2:$E$251,4,FALSE),"")</f>
        <v/>
      </c>
      <c r="I51" s="13">
        <f>IFERROR(VLOOKUP(E51,Players!$A$2:$E$251,5,FALSE),0)</f>
        <v>0</v>
      </c>
      <c r="J51" s="10"/>
      <c r="K51" s="10"/>
      <c r="L51" s="16" t="str">
        <f>IF(A51="","",IF(COUNTIFS(MatchSquad!$A$2:$A$3501,B51,MatchSquad!$B$2:$B$3501,E51)&gt;0,1,0))</f>
        <v/>
      </c>
      <c r="M51" s="16" t="str">
        <f>IF(A51="","",SUMIFS(PlayerPoints!$U$2:$U$3501,PlayerPoints!$A$2:$A$3501,B51,PlayerPoints!$B$2:$B$3501,E51))</f>
        <v/>
      </c>
      <c r="N51" s="16">
        <f>IF(J51=1,Rules!$B$9,IF(K51=1,Rules!$B$10,1))</f>
        <v>1</v>
      </c>
      <c r="O51" s="16" t="str">
        <f>IF(A51="","",M51*N51)</f>
        <v/>
      </c>
      <c r="P51" s="16">
        <f>IF(AND(A51&lt;&gt;"",E51&lt;&gt;""),IF(COUNTIFS($A$2:A51,A51,$E$2:E51,E51)=1,1,0),0)</f>
        <v>0</v>
      </c>
    </row>
    <row r="52" spans="1:16" x14ac:dyDescent="0.2">
      <c r="A52" s="10"/>
      <c r="B52" s="13" t="str">
        <f>IFERROR(VLOOKUP(A52,Entries!$A$2:$C$31,2,FALSE),"")</f>
        <v/>
      </c>
      <c r="C52" s="13" t="str">
        <f>IFERROR(VLOOKUP(A52,Entries!$A$2:$C$31,3,FALSE),"")</f>
        <v/>
      </c>
      <c r="D52" s="10"/>
      <c r="E52" s="10"/>
      <c r="F52" s="13" t="str">
        <f>IFERROR(VLOOKUP(E52,Players!$A$2:$E$251,2,FALSE),"")</f>
        <v/>
      </c>
      <c r="G52" s="13" t="str">
        <f>IFERROR(VLOOKUP(E52,Players!$A$2:$E$251,3,FALSE),"")</f>
        <v/>
      </c>
      <c r="H52" s="13" t="str">
        <f>IFERROR(VLOOKUP(E52,Players!$A$2:$E$251,4,FALSE),"")</f>
        <v/>
      </c>
      <c r="I52" s="13">
        <f>IFERROR(VLOOKUP(E52,Players!$A$2:$E$251,5,FALSE),0)</f>
        <v>0</v>
      </c>
      <c r="J52" s="10"/>
      <c r="K52" s="10"/>
      <c r="L52" s="16" t="str">
        <f>IF(A52="","",IF(COUNTIFS(MatchSquad!$A$2:$A$3501,B52,MatchSquad!$B$2:$B$3501,E52)&gt;0,1,0))</f>
        <v/>
      </c>
      <c r="M52" s="16" t="str">
        <f>IF(A52="","",SUMIFS(PlayerPoints!$U$2:$U$3501,PlayerPoints!$A$2:$A$3501,B52,PlayerPoints!$B$2:$B$3501,E52))</f>
        <v/>
      </c>
      <c r="N52" s="16">
        <f>IF(J52=1,Rules!$B$9,IF(K52=1,Rules!$B$10,1))</f>
        <v>1</v>
      </c>
      <c r="O52" s="16" t="str">
        <f>IF(A52="","",M52*N52)</f>
        <v/>
      </c>
      <c r="P52" s="16">
        <f>IF(AND(A52&lt;&gt;"",E52&lt;&gt;""),IF(COUNTIFS($A$2:A52,A52,$E$2:E52,E52)=1,1,0),0)</f>
        <v>0</v>
      </c>
    </row>
    <row r="53" spans="1:16" x14ac:dyDescent="0.2">
      <c r="A53" s="10"/>
      <c r="B53" s="13" t="str">
        <f>IFERROR(VLOOKUP(A53,Entries!$A$2:$C$31,2,FALSE),"")</f>
        <v/>
      </c>
      <c r="C53" s="13" t="str">
        <f>IFERROR(VLOOKUP(A53,Entries!$A$2:$C$31,3,FALSE),"")</f>
        <v/>
      </c>
      <c r="D53" s="10"/>
      <c r="E53" s="10"/>
      <c r="F53" s="13" t="str">
        <f>IFERROR(VLOOKUP(E53,Players!$A$2:$E$251,2,FALSE),"")</f>
        <v/>
      </c>
      <c r="G53" s="13" t="str">
        <f>IFERROR(VLOOKUP(E53,Players!$A$2:$E$251,3,FALSE),"")</f>
        <v/>
      </c>
      <c r="H53" s="13" t="str">
        <f>IFERROR(VLOOKUP(E53,Players!$A$2:$E$251,4,FALSE),"")</f>
        <v/>
      </c>
      <c r="I53" s="13">
        <f>IFERROR(VLOOKUP(E53,Players!$A$2:$E$251,5,FALSE),0)</f>
        <v>0</v>
      </c>
      <c r="J53" s="10"/>
      <c r="K53" s="10"/>
      <c r="L53" s="16" t="str">
        <f>IF(A53="","",IF(COUNTIFS(MatchSquad!$A$2:$A$3501,B53,MatchSquad!$B$2:$B$3501,E53)&gt;0,1,0))</f>
        <v/>
      </c>
      <c r="M53" s="16" t="str">
        <f>IF(A53="","",SUMIFS(PlayerPoints!$U$2:$U$3501,PlayerPoints!$A$2:$A$3501,B53,PlayerPoints!$B$2:$B$3501,E53))</f>
        <v/>
      </c>
      <c r="N53" s="16">
        <f>IF(J53=1,Rules!$B$9,IF(K53=1,Rules!$B$10,1))</f>
        <v>1</v>
      </c>
      <c r="O53" s="16" t="str">
        <f>IF(A53="","",M53*N53)</f>
        <v/>
      </c>
      <c r="P53" s="16">
        <f>IF(AND(A53&lt;&gt;"",E53&lt;&gt;""),IF(COUNTIFS($A$2:A53,A53,$E$2:E53,E53)=1,1,0),0)</f>
        <v>0</v>
      </c>
    </row>
    <row r="54" spans="1:16" x14ac:dyDescent="0.2">
      <c r="A54" s="10"/>
      <c r="B54" s="13" t="str">
        <f>IFERROR(VLOOKUP(A54,Entries!$A$2:$C$31,2,FALSE),"")</f>
        <v/>
      </c>
      <c r="C54" s="13" t="str">
        <f>IFERROR(VLOOKUP(A54,Entries!$A$2:$C$31,3,FALSE),"")</f>
        <v/>
      </c>
      <c r="D54" s="10"/>
      <c r="E54" s="10"/>
      <c r="F54" s="13" t="str">
        <f>IFERROR(VLOOKUP(E54,Players!$A$2:$E$251,2,FALSE),"")</f>
        <v/>
      </c>
      <c r="G54" s="13" t="str">
        <f>IFERROR(VLOOKUP(E54,Players!$A$2:$E$251,3,FALSE),"")</f>
        <v/>
      </c>
      <c r="H54" s="13" t="str">
        <f>IFERROR(VLOOKUP(E54,Players!$A$2:$E$251,4,FALSE),"")</f>
        <v/>
      </c>
      <c r="I54" s="13">
        <f>IFERROR(VLOOKUP(E54,Players!$A$2:$E$251,5,FALSE),0)</f>
        <v>0</v>
      </c>
      <c r="J54" s="10"/>
      <c r="K54" s="10"/>
      <c r="L54" s="16" t="str">
        <f>IF(A54="","",IF(COUNTIFS(MatchSquad!$A$2:$A$3501,B54,MatchSquad!$B$2:$B$3501,E54)&gt;0,1,0))</f>
        <v/>
      </c>
      <c r="M54" s="16" t="str">
        <f>IF(A54="","",SUMIFS(PlayerPoints!$U$2:$U$3501,PlayerPoints!$A$2:$A$3501,B54,PlayerPoints!$B$2:$B$3501,E54))</f>
        <v/>
      </c>
      <c r="N54" s="16">
        <f>IF(J54=1,Rules!$B$9,IF(K54=1,Rules!$B$10,1))</f>
        <v>1</v>
      </c>
      <c r="O54" s="16" t="str">
        <f>IF(A54="","",M54*N54)</f>
        <v/>
      </c>
      <c r="P54" s="16">
        <f>IF(AND(A54&lt;&gt;"",E54&lt;&gt;""),IF(COUNTIFS($A$2:A54,A54,$E$2:E54,E54)=1,1,0),0)</f>
        <v>0</v>
      </c>
    </row>
    <row r="55" spans="1:16" x14ac:dyDescent="0.2">
      <c r="A55" s="10"/>
      <c r="B55" s="13" t="str">
        <f>IFERROR(VLOOKUP(A55,Entries!$A$2:$C$31,2,FALSE),"")</f>
        <v/>
      </c>
      <c r="C55" s="13" t="str">
        <f>IFERROR(VLOOKUP(A55,Entries!$A$2:$C$31,3,FALSE),"")</f>
        <v/>
      </c>
      <c r="D55" s="10"/>
      <c r="E55" s="10"/>
      <c r="F55" s="13" t="str">
        <f>IFERROR(VLOOKUP(E55,Players!$A$2:$E$251,2,FALSE),"")</f>
        <v/>
      </c>
      <c r="G55" s="13" t="str">
        <f>IFERROR(VLOOKUP(E55,Players!$A$2:$E$251,3,FALSE),"")</f>
        <v/>
      </c>
      <c r="H55" s="13" t="str">
        <f>IFERROR(VLOOKUP(E55,Players!$A$2:$E$251,4,FALSE),"")</f>
        <v/>
      </c>
      <c r="I55" s="13">
        <f>IFERROR(VLOOKUP(E55,Players!$A$2:$E$251,5,FALSE),0)</f>
        <v>0</v>
      </c>
      <c r="J55" s="10"/>
      <c r="K55" s="10"/>
      <c r="L55" s="16" t="str">
        <f>IF(A55="","",IF(COUNTIFS(MatchSquad!$A$2:$A$3501,B55,MatchSquad!$B$2:$B$3501,E55)&gt;0,1,0))</f>
        <v/>
      </c>
      <c r="M55" s="16" t="str">
        <f>IF(A55="","",SUMIFS(PlayerPoints!$U$2:$U$3501,PlayerPoints!$A$2:$A$3501,B55,PlayerPoints!$B$2:$B$3501,E55))</f>
        <v/>
      </c>
      <c r="N55" s="16">
        <f>IF(J55=1,Rules!$B$9,IF(K55=1,Rules!$B$10,1))</f>
        <v>1</v>
      </c>
      <c r="O55" s="16" t="str">
        <f>IF(A55="","",M55*N55)</f>
        <v/>
      </c>
      <c r="P55" s="16">
        <f>IF(AND(A55&lt;&gt;"",E55&lt;&gt;""),IF(COUNTIFS($A$2:A55,A55,$E$2:E55,E55)=1,1,0),0)</f>
        <v>0</v>
      </c>
    </row>
    <row r="56" spans="1:16" x14ac:dyDescent="0.2">
      <c r="A56" s="10"/>
      <c r="B56" s="13" t="str">
        <f>IFERROR(VLOOKUP(A56,Entries!$A$2:$C$31,2,FALSE),"")</f>
        <v/>
      </c>
      <c r="C56" s="13" t="str">
        <f>IFERROR(VLOOKUP(A56,Entries!$A$2:$C$31,3,FALSE),"")</f>
        <v/>
      </c>
      <c r="D56" s="10"/>
      <c r="E56" s="10"/>
      <c r="F56" s="13" t="str">
        <f>IFERROR(VLOOKUP(E56,Players!$A$2:$E$251,2,FALSE),"")</f>
        <v/>
      </c>
      <c r="G56" s="13" t="str">
        <f>IFERROR(VLOOKUP(E56,Players!$A$2:$E$251,3,FALSE),"")</f>
        <v/>
      </c>
      <c r="H56" s="13" t="str">
        <f>IFERROR(VLOOKUP(E56,Players!$A$2:$E$251,4,FALSE),"")</f>
        <v/>
      </c>
      <c r="I56" s="13">
        <f>IFERROR(VLOOKUP(E56,Players!$A$2:$E$251,5,FALSE),0)</f>
        <v>0</v>
      </c>
      <c r="J56" s="10"/>
      <c r="K56" s="10"/>
      <c r="L56" s="16" t="str">
        <f>IF(A56="","",IF(COUNTIFS(MatchSquad!$A$2:$A$3501,B56,MatchSquad!$B$2:$B$3501,E56)&gt;0,1,0))</f>
        <v/>
      </c>
      <c r="M56" s="16" t="str">
        <f>IF(A56="","",SUMIFS(PlayerPoints!$U$2:$U$3501,PlayerPoints!$A$2:$A$3501,B56,PlayerPoints!$B$2:$B$3501,E56))</f>
        <v/>
      </c>
      <c r="N56" s="16">
        <f>IF(J56=1,Rules!$B$9,IF(K56=1,Rules!$B$10,1))</f>
        <v>1</v>
      </c>
      <c r="O56" s="16" t="str">
        <f>IF(A56="","",M56*N56)</f>
        <v/>
      </c>
      <c r="P56" s="16">
        <f>IF(AND(A56&lt;&gt;"",E56&lt;&gt;""),IF(COUNTIFS($A$2:A56,A56,$E$2:E56,E56)=1,1,0),0)</f>
        <v>0</v>
      </c>
    </row>
    <row r="57" spans="1:16" x14ac:dyDescent="0.2">
      <c r="A57" s="10"/>
      <c r="B57" s="13" t="str">
        <f>IFERROR(VLOOKUP(A57,Entries!$A$2:$C$31,2,FALSE),"")</f>
        <v/>
      </c>
      <c r="C57" s="13" t="str">
        <f>IFERROR(VLOOKUP(A57,Entries!$A$2:$C$31,3,FALSE),"")</f>
        <v/>
      </c>
      <c r="D57" s="10"/>
      <c r="E57" s="10"/>
      <c r="F57" s="13" t="str">
        <f>IFERROR(VLOOKUP(E57,Players!$A$2:$E$251,2,FALSE),"")</f>
        <v/>
      </c>
      <c r="G57" s="13" t="str">
        <f>IFERROR(VLOOKUP(E57,Players!$A$2:$E$251,3,FALSE),"")</f>
        <v/>
      </c>
      <c r="H57" s="13" t="str">
        <f>IFERROR(VLOOKUP(E57,Players!$A$2:$E$251,4,FALSE),"")</f>
        <v/>
      </c>
      <c r="I57" s="13">
        <f>IFERROR(VLOOKUP(E57,Players!$A$2:$E$251,5,FALSE),0)</f>
        <v>0</v>
      </c>
      <c r="J57" s="10"/>
      <c r="K57" s="10"/>
      <c r="L57" s="16" t="str">
        <f>IF(A57="","",IF(COUNTIFS(MatchSquad!$A$2:$A$3501,B57,MatchSquad!$B$2:$B$3501,E57)&gt;0,1,0))</f>
        <v/>
      </c>
      <c r="M57" s="16" t="str">
        <f>IF(A57="","",SUMIFS(PlayerPoints!$U$2:$U$3501,PlayerPoints!$A$2:$A$3501,B57,PlayerPoints!$B$2:$B$3501,E57))</f>
        <v/>
      </c>
      <c r="N57" s="16">
        <f>IF(J57=1,Rules!$B$9,IF(K57=1,Rules!$B$10,1))</f>
        <v>1</v>
      </c>
      <c r="O57" s="16" t="str">
        <f>IF(A57="","",M57*N57)</f>
        <v/>
      </c>
      <c r="P57" s="16">
        <f>IF(AND(A57&lt;&gt;"",E57&lt;&gt;""),IF(COUNTIFS($A$2:A57,A57,$E$2:E57,E57)=1,1,0),0)</f>
        <v>0</v>
      </c>
    </row>
    <row r="58" spans="1:16" x14ac:dyDescent="0.2">
      <c r="A58" s="10"/>
      <c r="B58" s="13" t="str">
        <f>IFERROR(VLOOKUP(A58,Entries!$A$2:$C$31,2,FALSE),"")</f>
        <v/>
      </c>
      <c r="C58" s="13" t="str">
        <f>IFERROR(VLOOKUP(A58,Entries!$A$2:$C$31,3,FALSE),"")</f>
        <v/>
      </c>
      <c r="D58" s="10"/>
      <c r="E58" s="10"/>
      <c r="F58" s="13" t="str">
        <f>IFERROR(VLOOKUP(E58,Players!$A$2:$E$251,2,FALSE),"")</f>
        <v/>
      </c>
      <c r="G58" s="13" t="str">
        <f>IFERROR(VLOOKUP(E58,Players!$A$2:$E$251,3,FALSE),"")</f>
        <v/>
      </c>
      <c r="H58" s="13" t="str">
        <f>IFERROR(VLOOKUP(E58,Players!$A$2:$E$251,4,FALSE),"")</f>
        <v/>
      </c>
      <c r="I58" s="13">
        <f>IFERROR(VLOOKUP(E58,Players!$A$2:$E$251,5,FALSE),0)</f>
        <v>0</v>
      </c>
      <c r="J58" s="10"/>
      <c r="K58" s="10"/>
      <c r="L58" s="16" t="str">
        <f>IF(A58="","",IF(COUNTIFS(MatchSquad!$A$2:$A$3501,B58,MatchSquad!$B$2:$B$3501,E58)&gt;0,1,0))</f>
        <v/>
      </c>
      <c r="M58" s="16" t="str">
        <f>IF(A58="","",SUMIFS(PlayerPoints!$U$2:$U$3501,PlayerPoints!$A$2:$A$3501,B58,PlayerPoints!$B$2:$B$3501,E58))</f>
        <v/>
      </c>
      <c r="N58" s="16">
        <f>IF(J58=1,Rules!$B$9,IF(K58=1,Rules!$B$10,1))</f>
        <v>1</v>
      </c>
      <c r="O58" s="16" t="str">
        <f>IF(A58="","",M58*N58)</f>
        <v/>
      </c>
      <c r="P58" s="16">
        <f>IF(AND(A58&lt;&gt;"",E58&lt;&gt;""),IF(COUNTIFS($A$2:A58,A58,$E$2:E58,E58)=1,1,0),0)</f>
        <v>0</v>
      </c>
    </row>
    <row r="59" spans="1:16" x14ac:dyDescent="0.2">
      <c r="A59" s="10"/>
      <c r="B59" s="13" t="str">
        <f>IFERROR(VLOOKUP(A59,Entries!$A$2:$C$31,2,FALSE),"")</f>
        <v/>
      </c>
      <c r="C59" s="13" t="str">
        <f>IFERROR(VLOOKUP(A59,Entries!$A$2:$C$31,3,FALSE),"")</f>
        <v/>
      </c>
      <c r="D59" s="10"/>
      <c r="E59" s="10"/>
      <c r="F59" s="13" t="str">
        <f>IFERROR(VLOOKUP(E59,Players!$A$2:$E$251,2,FALSE),"")</f>
        <v/>
      </c>
      <c r="G59" s="13" t="str">
        <f>IFERROR(VLOOKUP(E59,Players!$A$2:$E$251,3,FALSE),"")</f>
        <v/>
      </c>
      <c r="H59" s="13" t="str">
        <f>IFERROR(VLOOKUP(E59,Players!$A$2:$E$251,4,FALSE),"")</f>
        <v/>
      </c>
      <c r="I59" s="13">
        <f>IFERROR(VLOOKUP(E59,Players!$A$2:$E$251,5,FALSE),0)</f>
        <v>0</v>
      </c>
      <c r="J59" s="10"/>
      <c r="K59" s="10"/>
      <c r="L59" s="16" t="str">
        <f>IF(A59="","",IF(COUNTIFS(MatchSquad!$A$2:$A$3501,B59,MatchSquad!$B$2:$B$3501,E59)&gt;0,1,0))</f>
        <v/>
      </c>
      <c r="M59" s="16" t="str">
        <f>IF(A59="","",SUMIFS(PlayerPoints!$U$2:$U$3501,PlayerPoints!$A$2:$A$3501,B59,PlayerPoints!$B$2:$B$3501,E59))</f>
        <v/>
      </c>
      <c r="N59" s="16">
        <f>IF(J59=1,Rules!$B$9,IF(K59=1,Rules!$B$10,1))</f>
        <v>1</v>
      </c>
      <c r="O59" s="16" t="str">
        <f>IF(A59="","",M59*N59)</f>
        <v/>
      </c>
      <c r="P59" s="16">
        <f>IF(AND(A59&lt;&gt;"",E59&lt;&gt;""),IF(COUNTIFS($A$2:A59,A59,$E$2:E59,E59)=1,1,0),0)</f>
        <v>0</v>
      </c>
    </row>
    <row r="60" spans="1:16" x14ac:dyDescent="0.2">
      <c r="A60" s="10"/>
      <c r="B60" s="13" t="str">
        <f>IFERROR(VLOOKUP(A60,Entries!$A$2:$C$31,2,FALSE),"")</f>
        <v/>
      </c>
      <c r="C60" s="13" t="str">
        <f>IFERROR(VLOOKUP(A60,Entries!$A$2:$C$31,3,FALSE),"")</f>
        <v/>
      </c>
      <c r="D60" s="10"/>
      <c r="E60" s="10"/>
      <c r="F60" s="13" t="str">
        <f>IFERROR(VLOOKUP(E60,Players!$A$2:$E$251,2,FALSE),"")</f>
        <v/>
      </c>
      <c r="G60" s="13" t="str">
        <f>IFERROR(VLOOKUP(E60,Players!$A$2:$E$251,3,FALSE),"")</f>
        <v/>
      </c>
      <c r="H60" s="13" t="str">
        <f>IFERROR(VLOOKUP(E60,Players!$A$2:$E$251,4,FALSE),"")</f>
        <v/>
      </c>
      <c r="I60" s="13">
        <f>IFERROR(VLOOKUP(E60,Players!$A$2:$E$251,5,FALSE),0)</f>
        <v>0</v>
      </c>
      <c r="J60" s="10"/>
      <c r="K60" s="10"/>
      <c r="L60" s="16" t="str">
        <f>IF(A60="","",IF(COUNTIFS(MatchSquad!$A$2:$A$3501,B60,MatchSquad!$B$2:$B$3501,E60)&gt;0,1,0))</f>
        <v/>
      </c>
      <c r="M60" s="16" t="str">
        <f>IF(A60="","",SUMIFS(PlayerPoints!$U$2:$U$3501,PlayerPoints!$A$2:$A$3501,B60,PlayerPoints!$B$2:$B$3501,E60))</f>
        <v/>
      </c>
      <c r="N60" s="16">
        <f>IF(J60=1,Rules!$B$9,IF(K60=1,Rules!$B$10,1))</f>
        <v>1</v>
      </c>
      <c r="O60" s="16" t="str">
        <f>IF(A60="","",M60*N60)</f>
        <v/>
      </c>
      <c r="P60" s="16">
        <f>IF(AND(A60&lt;&gt;"",E60&lt;&gt;""),IF(COUNTIFS($A$2:A60,A60,$E$2:E60,E60)=1,1,0),0)</f>
        <v>0</v>
      </c>
    </row>
    <row r="61" spans="1:16" x14ac:dyDescent="0.2">
      <c r="A61" s="10"/>
      <c r="B61" s="13" t="str">
        <f>IFERROR(VLOOKUP(A61,Entries!$A$2:$C$31,2,FALSE),"")</f>
        <v/>
      </c>
      <c r="C61" s="13" t="str">
        <f>IFERROR(VLOOKUP(A61,Entries!$A$2:$C$31,3,FALSE),"")</f>
        <v/>
      </c>
      <c r="D61" s="10"/>
      <c r="E61" s="10"/>
      <c r="F61" s="13" t="str">
        <f>IFERROR(VLOOKUP(E61,Players!$A$2:$E$251,2,FALSE),"")</f>
        <v/>
      </c>
      <c r="G61" s="13" t="str">
        <f>IFERROR(VLOOKUP(E61,Players!$A$2:$E$251,3,FALSE),"")</f>
        <v/>
      </c>
      <c r="H61" s="13" t="str">
        <f>IFERROR(VLOOKUP(E61,Players!$A$2:$E$251,4,FALSE),"")</f>
        <v/>
      </c>
      <c r="I61" s="13">
        <f>IFERROR(VLOOKUP(E61,Players!$A$2:$E$251,5,FALSE),0)</f>
        <v>0</v>
      </c>
      <c r="J61" s="10"/>
      <c r="K61" s="10"/>
      <c r="L61" s="16" t="str">
        <f>IF(A61="","",IF(COUNTIFS(MatchSquad!$A$2:$A$3501,B61,MatchSquad!$B$2:$B$3501,E61)&gt;0,1,0))</f>
        <v/>
      </c>
      <c r="M61" s="16" t="str">
        <f>IF(A61="","",SUMIFS(PlayerPoints!$U$2:$U$3501,PlayerPoints!$A$2:$A$3501,B61,PlayerPoints!$B$2:$B$3501,E61))</f>
        <v/>
      </c>
      <c r="N61" s="16">
        <f>IF(J61=1,Rules!$B$9,IF(K61=1,Rules!$B$10,1))</f>
        <v>1</v>
      </c>
      <c r="O61" s="16" t="str">
        <f>IF(A61="","",M61*N61)</f>
        <v/>
      </c>
      <c r="P61" s="16">
        <f>IF(AND(A61&lt;&gt;"",E61&lt;&gt;""),IF(COUNTIFS($A$2:A61,A61,$E$2:E61,E61)=1,1,0),0)</f>
        <v>0</v>
      </c>
    </row>
    <row r="62" spans="1:16" x14ac:dyDescent="0.2">
      <c r="A62" s="10"/>
      <c r="B62" s="13" t="str">
        <f>IFERROR(VLOOKUP(A62,Entries!$A$2:$C$31,2,FALSE),"")</f>
        <v/>
      </c>
      <c r="C62" s="13" t="str">
        <f>IFERROR(VLOOKUP(A62,Entries!$A$2:$C$31,3,FALSE),"")</f>
        <v/>
      </c>
      <c r="D62" s="10"/>
      <c r="E62" s="10"/>
      <c r="F62" s="13" t="str">
        <f>IFERROR(VLOOKUP(E62,Players!$A$2:$E$251,2,FALSE),"")</f>
        <v/>
      </c>
      <c r="G62" s="13" t="str">
        <f>IFERROR(VLOOKUP(E62,Players!$A$2:$E$251,3,FALSE),"")</f>
        <v/>
      </c>
      <c r="H62" s="13" t="str">
        <f>IFERROR(VLOOKUP(E62,Players!$A$2:$E$251,4,FALSE),"")</f>
        <v/>
      </c>
      <c r="I62" s="13">
        <f>IFERROR(VLOOKUP(E62,Players!$A$2:$E$251,5,FALSE),0)</f>
        <v>0</v>
      </c>
      <c r="J62" s="10"/>
      <c r="K62" s="10"/>
      <c r="L62" s="16" t="str">
        <f>IF(A62="","",IF(COUNTIFS(MatchSquad!$A$2:$A$3501,B62,MatchSquad!$B$2:$B$3501,E62)&gt;0,1,0))</f>
        <v/>
      </c>
      <c r="M62" s="16" t="str">
        <f>IF(A62="","",SUMIFS(PlayerPoints!$U$2:$U$3501,PlayerPoints!$A$2:$A$3501,B62,PlayerPoints!$B$2:$B$3501,E62))</f>
        <v/>
      </c>
      <c r="N62" s="16">
        <f>IF(J62=1,Rules!$B$9,IF(K62=1,Rules!$B$10,1))</f>
        <v>1</v>
      </c>
      <c r="O62" s="16" t="str">
        <f>IF(A62="","",M62*N62)</f>
        <v/>
      </c>
      <c r="P62" s="16">
        <f>IF(AND(A62&lt;&gt;"",E62&lt;&gt;""),IF(COUNTIFS($A$2:A62,A62,$E$2:E62,E62)=1,1,0),0)</f>
        <v>0</v>
      </c>
    </row>
    <row r="63" spans="1:16" x14ac:dyDescent="0.2">
      <c r="A63" s="10"/>
      <c r="B63" s="13" t="str">
        <f>IFERROR(VLOOKUP(A63,Entries!$A$2:$C$31,2,FALSE),"")</f>
        <v/>
      </c>
      <c r="C63" s="13" t="str">
        <f>IFERROR(VLOOKUP(A63,Entries!$A$2:$C$31,3,FALSE),"")</f>
        <v/>
      </c>
      <c r="D63" s="10"/>
      <c r="E63" s="10"/>
      <c r="F63" s="13" t="str">
        <f>IFERROR(VLOOKUP(E63,Players!$A$2:$E$251,2,FALSE),"")</f>
        <v/>
      </c>
      <c r="G63" s="13" t="str">
        <f>IFERROR(VLOOKUP(E63,Players!$A$2:$E$251,3,FALSE),"")</f>
        <v/>
      </c>
      <c r="H63" s="13" t="str">
        <f>IFERROR(VLOOKUP(E63,Players!$A$2:$E$251,4,FALSE),"")</f>
        <v/>
      </c>
      <c r="I63" s="13">
        <f>IFERROR(VLOOKUP(E63,Players!$A$2:$E$251,5,FALSE),0)</f>
        <v>0</v>
      </c>
      <c r="J63" s="10"/>
      <c r="K63" s="10"/>
      <c r="L63" s="16" t="str">
        <f>IF(A63="","",IF(COUNTIFS(MatchSquad!$A$2:$A$3501,B63,MatchSquad!$B$2:$B$3501,E63)&gt;0,1,0))</f>
        <v/>
      </c>
      <c r="M63" s="16" t="str">
        <f>IF(A63="","",SUMIFS(PlayerPoints!$U$2:$U$3501,PlayerPoints!$A$2:$A$3501,B63,PlayerPoints!$B$2:$B$3501,E63))</f>
        <v/>
      </c>
      <c r="N63" s="16">
        <f>IF(J63=1,Rules!$B$9,IF(K63=1,Rules!$B$10,1))</f>
        <v>1</v>
      </c>
      <c r="O63" s="16" t="str">
        <f>IF(A63="","",M63*N63)</f>
        <v/>
      </c>
      <c r="P63" s="16">
        <f>IF(AND(A63&lt;&gt;"",E63&lt;&gt;""),IF(COUNTIFS($A$2:A63,A63,$E$2:E63,E63)=1,1,0),0)</f>
        <v>0</v>
      </c>
    </row>
    <row r="64" spans="1:16" x14ac:dyDescent="0.2">
      <c r="A64" s="10"/>
      <c r="B64" s="13" t="str">
        <f>IFERROR(VLOOKUP(A64,Entries!$A$2:$C$31,2,FALSE),"")</f>
        <v/>
      </c>
      <c r="C64" s="13" t="str">
        <f>IFERROR(VLOOKUP(A64,Entries!$A$2:$C$31,3,FALSE),"")</f>
        <v/>
      </c>
      <c r="D64" s="10"/>
      <c r="E64" s="10"/>
      <c r="F64" s="13" t="str">
        <f>IFERROR(VLOOKUP(E64,Players!$A$2:$E$251,2,FALSE),"")</f>
        <v/>
      </c>
      <c r="G64" s="13" t="str">
        <f>IFERROR(VLOOKUP(E64,Players!$A$2:$E$251,3,FALSE),"")</f>
        <v/>
      </c>
      <c r="H64" s="13" t="str">
        <f>IFERROR(VLOOKUP(E64,Players!$A$2:$E$251,4,FALSE),"")</f>
        <v/>
      </c>
      <c r="I64" s="13">
        <f>IFERROR(VLOOKUP(E64,Players!$A$2:$E$251,5,FALSE),0)</f>
        <v>0</v>
      </c>
      <c r="J64" s="10"/>
      <c r="K64" s="10"/>
      <c r="L64" s="16" t="str">
        <f>IF(A64="","",IF(COUNTIFS(MatchSquad!$A$2:$A$3501,B64,MatchSquad!$B$2:$B$3501,E64)&gt;0,1,0))</f>
        <v/>
      </c>
      <c r="M64" s="16" t="str">
        <f>IF(A64="","",SUMIFS(PlayerPoints!$U$2:$U$3501,PlayerPoints!$A$2:$A$3501,B64,PlayerPoints!$B$2:$B$3501,E64))</f>
        <v/>
      </c>
      <c r="N64" s="16">
        <f>IF(J64=1,Rules!$B$9,IF(K64=1,Rules!$B$10,1))</f>
        <v>1</v>
      </c>
      <c r="O64" s="16" t="str">
        <f>IF(A64="","",M64*N64)</f>
        <v/>
      </c>
      <c r="P64" s="16">
        <f>IF(AND(A64&lt;&gt;"",E64&lt;&gt;""),IF(COUNTIFS($A$2:A64,A64,$E$2:E64,E64)=1,1,0),0)</f>
        <v>0</v>
      </c>
    </row>
    <row r="65" spans="1:16" x14ac:dyDescent="0.2">
      <c r="A65" s="10"/>
      <c r="B65" s="13" t="str">
        <f>IFERROR(VLOOKUP(A65,Entries!$A$2:$C$31,2,FALSE),"")</f>
        <v/>
      </c>
      <c r="C65" s="13" t="str">
        <f>IFERROR(VLOOKUP(A65,Entries!$A$2:$C$31,3,FALSE),"")</f>
        <v/>
      </c>
      <c r="D65" s="10"/>
      <c r="E65" s="10"/>
      <c r="F65" s="13" t="str">
        <f>IFERROR(VLOOKUP(E65,Players!$A$2:$E$251,2,FALSE),"")</f>
        <v/>
      </c>
      <c r="G65" s="13" t="str">
        <f>IFERROR(VLOOKUP(E65,Players!$A$2:$E$251,3,FALSE),"")</f>
        <v/>
      </c>
      <c r="H65" s="13" t="str">
        <f>IFERROR(VLOOKUP(E65,Players!$A$2:$E$251,4,FALSE),"")</f>
        <v/>
      </c>
      <c r="I65" s="13">
        <f>IFERROR(VLOOKUP(E65,Players!$A$2:$E$251,5,FALSE),0)</f>
        <v>0</v>
      </c>
      <c r="J65" s="10"/>
      <c r="K65" s="10"/>
      <c r="L65" s="16" t="str">
        <f>IF(A65="","",IF(COUNTIFS(MatchSquad!$A$2:$A$3501,B65,MatchSquad!$B$2:$B$3501,E65)&gt;0,1,0))</f>
        <v/>
      </c>
      <c r="M65" s="16" t="str">
        <f>IF(A65="","",SUMIFS(PlayerPoints!$U$2:$U$3501,PlayerPoints!$A$2:$A$3501,B65,PlayerPoints!$B$2:$B$3501,E65))</f>
        <v/>
      </c>
      <c r="N65" s="16">
        <f>IF(J65=1,Rules!$B$9,IF(K65=1,Rules!$B$10,1))</f>
        <v>1</v>
      </c>
      <c r="O65" s="16" t="str">
        <f>IF(A65="","",M65*N65)</f>
        <v/>
      </c>
      <c r="P65" s="16">
        <f>IF(AND(A65&lt;&gt;"",E65&lt;&gt;""),IF(COUNTIFS($A$2:A65,A65,$E$2:E65,E65)=1,1,0),0)</f>
        <v>0</v>
      </c>
    </row>
    <row r="66" spans="1:16" x14ac:dyDescent="0.2">
      <c r="A66" s="10"/>
      <c r="B66" s="13" t="str">
        <f>IFERROR(VLOOKUP(A66,Entries!$A$2:$C$31,2,FALSE),"")</f>
        <v/>
      </c>
      <c r="C66" s="13" t="str">
        <f>IFERROR(VLOOKUP(A66,Entries!$A$2:$C$31,3,FALSE),"")</f>
        <v/>
      </c>
      <c r="D66" s="10"/>
      <c r="E66" s="10"/>
      <c r="F66" s="13" t="str">
        <f>IFERROR(VLOOKUP(E66,Players!$A$2:$E$251,2,FALSE),"")</f>
        <v/>
      </c>
      <c r="G66" s="13" t="str">
        <f>IFERROR(VLOOKUP(E66,Players!$A$2:$E$251,3,FALSE),"")</f>
        <v/>
      </c>
      <c r="H66" s="13" t="str">
        <f>IFERROR(VLOOKUP(E66,Players!$A$2:$E$251,4,FALSE),"")</f>
        <v/>
      </c>
      <c r="I66" s="13">
        <f>IFERROR(VLOOKUP(E66,Players!$A$2:$E$251,5,FALSE),0)</f>
        <v>0</v>
      </c>
      <c r="J66" s="10"/>
      <c r="K66" s="10"/>
      <c r="L66" s="16" t="str">
        <f>IF(A66="","",IF(COUNTIFS(MatchSquad!$A$2:$A$3501,B66,MatchSquad!$B$2:$B$3501,E66)&gt;0,1,0))</f>
        <v/>
      </c>
      <c r="M66" s="16" t="str">
        <f>IF(A66="","",SUMIFS(PlayerPoints!$U$2:$U$3501,PlayerPoints!$A$2:$A$3501,B66,PlayerPoints!$B$2:$B$3501,E66))</f>
        <v/>
      </c>
      <c r="N66" s="16">
        <f>IF(J66=1,Rules!$B$9,IF(K66=1,Rules!$B$10,1))</f>
        <v>1</v>
      </c>
      <c r="O66" s="16" t="str">
        <f>IF(A66="","",M66*N66)</f>
        <v/>
      </c>
      <c r="P66" s="16">
        <f>IF(AND(A66&lt;&gt;"",E66&lt;&gt;""),IF(COUNTIFS($A$2:A66,A66,$E$2:E66,E66)=1,1,0),0)</f>
        <v>0</v>
      </c>
    </row>
    <row r="67" spans="1:16" x14ac:dyDescent="0.2">
      <c r="A67" s="10"/>
      <c r="B67" s="13" t="str">
        <f>IFERROR(VLOOKUP(A67,Entries!$A$2:$C$31,2,FALSE),"")</f>
        <v/>
      </c>
      <c r="C67" s="13" t="str">
        <f>IFERROR(VLOOKUP(A67,Entries!$A$2:$C$31,3,FALSE),"")</f>
        <v/>
      </c>
      <c r="D67" s="10"/>
      <c r="E67" s="10"/>
      <c r="F67" s="13" t="str">
        <f>IFERROR(VLOOKUP(E67,Players!$A$2:$E$251,2,FALSE),"")</f>
        <v/>
      </c>
      <c r="G67" s="13" t="str">
        <f>IFERROR(VLOOKUP(E67,Players!$A$2:$E$251,3,FALSE),"")</f>
        <v/>
      </c>
      <c r="H67" s="13" t="str">
        <f>IFERROR(VLOOKUP(E67,Players!$A$2:$E$251,4,FALSE),"")</f>
        <v/>
      </c>
      <c r="I67" s="13">
        <f>IFERROR(VLOOKUP(E67,Players!$A$2:$E$251,5,FALSE),0)</f>
        <v>0</v>
      </c>
      <c r="J67" s="10"/>
      <c r="K67" s="10"/>
      <c r="L67" s="16" t="str">
        <f>IF(A67="","",IF(COUNTIFS(MatchSquad!$A$2:$A$3501,B67,MatchSquad!$B$2:$B$3501,E67)&gt;0,1,0))</f>
        <v/>
      </c>
      <c r="M67" s="16" t="str">
        <f>IF(A67="","",SUMIFS(PlayerPoints!$U$2:$U$3501,PlayerPoints!$A$2:$A$3501,B67,PlayerPoints!$B$2:$B$3501,E67))</f>
        <v/>
      </c>
      <c r="N67" s="16">
        <f>IF(J67=1,Rules!$B$9,IF(K67=1,Rules!$B$10,1))</f>
        <v>1</v>
      </c>
      <c r="O67" s="16" t="str">
        <f>IF(A67="","",M67*N67)</f>
        <v/>
      </c>
      <c r="P67" s="16">
        <f>IF(AND(A67&lt;&gt;"",E67&lt;&gt;""),IF(COUNTIFS($A$2:A67,A67,$E$2:E67,E67)=1,1,0),0)</f>
        <v>0</v>
      </c>
    </row>
    <row r="68" spans="1:16" x14ac:dyDescent="0.2">
      <c r="A68" s="10"/>
      <c r="B68" s="13" t="str">
        <f>IFERROR(VLOOKUP(A68,Entries!$A$2:$C$31,2,FALSE),"")</f>
        <v/>
      </c>
      <c r="C68" s="13" t="str">
        <f>IFERROR(VLOOKUP(A68,Entries!$A$2:$C$31,3,FALSE),"")</f>
        <v/>
      </c>
      <c r="D68" s="10"/>
      <c r="E68" s="10"/>
      <c r="F68" s="13" t="str">
        <f>IFERROR(VLOOKUP(E68,Players!$A$2:$E$251,2,FALSE),"")</f>
        <v/>
      </c>
      <c r="G68" s="13" t="str">
        <f>IFERROR(VLOOKUP(E68,Players!$A$2:$E$251,3,FALSE),"")</f>
        <v/>
      </c>
      <c r="H68" s="13" t="str">
        <f>IFERROR(VLOOKUP(E68,Players!$A$2:$E$251,4,FALSE),"")</f>
        <v/>
      </c>
      <c r="I68" s="13">
        <f>IFERROR(VLOOKUP(E68,Players!$A$2:$E$251,5,FALSE),0)</f>
        <v>0</v>
      </c>
      <c r="J68" s="10"/>
      <c r="K68" s="10"/>
      <c r="L68" s="16" t="str">
        <f>IF(A68="","",IF(COUNTIFS(MatchSquad!$A$2:$A$3501,B68,MatchSquad!$B$2:$B$3501,E68)&gt;0,1,0))</f>
        <v/>
      </c>
      <c r="M68" s="16" t="str">
        <f>IF(A68="","",SUMIFS(PlayerPoints!$U$2:$U$3501,PlayerPoints!$A$2:$A$3501,B68,PlayerPoints!$B$2:$B$3501,E68))</f>
        <v/>
      </c>
      <c r="N68" s="16">
        <f>IF(J68=1,Rules!$B$9,IF(K68=1,Rules!$B$10,1))</f>
        <v>1</v>
      </c>
      <c r="O68" s="16" t="str">
        <f>IF(A68="","",M68*N68)</f>
        <v/>
      </c>
      <c r="P68" s="16">
        <f>IF(AND(A68&lt;&gt;"",E68&lt;&gt;""),IF(COUNTIFS($A$2:A68,A68,$E$2:E68,E68)=1,1,0),0)</f>
        <v>0</v>
      </c>
    </row>
    <row r="69" spans="1:16" x14ac:dyDescent="0.2">
      <c r="A69" s="10"/>
      <c r="B69" s="13" t="str">
        <f>IFERROR(VLOOKUP(A69,Entries!$A$2:$C$31,2,FALSE),"")</f>
        <v/>
      </c>
      <c r="C69" s="13" t="str">
        <f>IFERROR(VLOOKUP(A69,Entries!$A$2:$C$31,3,FALSE),"")</f>
        <v/>
      </c>
      <c r="D69" s="10"/>
      <c r="E69" s="10"/>
      <c r="F69" s="13" t="str">
        <f>IFERROR(VLOOKUP(E69,Players!$A$2:$E$251,2,FALSE),"")</f>
        <v/>
      </c>
      <c r="G69" s="13" t="str">
        <f>IFERROR(VLOOKUP(E69,Players!$A$2:$E$251,3,FALSE),"")</f>
        <v/>
      </c>
      <c r="H69" s="13" t="str">
        <f>IFERROR(VLOOKUP(E69,Players!$A$2:$E$251,4,FALSE),"")</f>
        <v/>
      </c>
      <c r="I69" s="13">
        <f>IFERROR(VLOOKUP(E69,Players!$A$2:$E$251,5,FALSE),0)</f>
        <v>0</v>
      </c>
      <c r="J69" s="10"/>
      <c r="K69" s="10"/>
      <c r="L69" s="16" t="str">
        <f>IF(A69="","",IF(COUNTIFS(MatchSquad!$A$2:$A$3501,B69,MatchSquad!$B$2:$B$3501,E69)&gt;0,1,0))</f>
        <v/>
      </c>
      <c r="M69" s="16" t="str">
        <f>IF(A69="","",SUMIFS(PlayerPoints!$U$2:$U$3501,PlayerPoints!$A$2:$A$3501,B69,PlayerPoints!$B$2:$B$3501,E69))</f>
        <v/>
      </c>
      <c r="N69" s="16">
        <f>IF(J69=1,Rules!$B$9,IF(K69=1,Rules!$B$10,1))</f>
        <v>1</v>
      </c>
      <c r="O69" s="16" t="str">
        <f>IF(A69="","",M69*N69)</f>
        <v/>
      </c>
      <c r="P69" s="16">
        <f>IF(AND(A69&lt;&gt;"",E69&lt;&gt;""),IF(COUNTIFS($A$2:A69,A69,$E$2:E69,E69)=1,1,0),0)</f>
        <v>0</v>
      </c>
    </row>
    <row r="70" spans="1:16" x14ac:dyDescent="0.2">
      <c r="A70" s="10"/>
      <c r="B70" s="13" t="str">
        <f>IFERROR(VLOOKUP(A70,Entries!$A$2:$C$31,2,FALSE),"")</f>
        <v/>
      </c>
      <c r="C70" s="13" t="str">
        <f>IFERROR(VLOOKUP(A70,Entries!$A$2:$C$31,3,FALSE),"")</f>
        <v/>
      </c>
      <c r="D70" s="10"/>
      <c r="E70" s="10"/>
      <c r="F70" s="13" t="str">
        <f>IFERROR(VLOOKUP(E70,Players!$A$2:$E$251,2,FALSE),"")</f>
        <v/>
      </c>
      <c r="G70" s="13" t="str">
        <f>IFERROR(VLOOKUP(E70,Players!$A$2:$E$251,3,FALSE),"")</f>
        <v/>
      </c>
      <c r="H70" s="13" t="str">
        <f>IFERROR(VLOOKUP(E70,Players!$A$2:$E$251,4,FALSE),"")</f>
        <v/>
      </c>
      <c r="I70" s="13">
        <f>IFERROR(VLOOKUP(E70,Players!$A$2:$E$251,5,FALSE),0)</f>
        <v>0</v>
      </c>
      <c r="J70" s="10"/>
      <c r="K70" s="10"/>
      <c r="L70" s="16" t="str">
        <f>IF(A70="","",IF(COUNTIFS(MatchSquad!$A$2:$A$3501,B70,MatchSquad!$B$2:$B$3501,E70)&gt;0,1,0))</f>
        <v/>
      </c>
      <c r="M70" s="16" t="str">
        <f>IF(A70="","",SUMIFS(PlayerPoints!$U$2:$U$3501,PlayerPoints!$A$2:$A$3501,B70,PlayerPoints!$B$2:$B$3501,E70))</f>
        <v/>
      </c>
      <c r="N70" s="16">
        <f>IF(J70=1,Rules!$B$9,IF(K70=1,Rules!$B$10,1))</f>
        <v>1</v>
      </c>
      <c r="O70" s="16" t="str">
        <f>IF(A70="","",M70*N70)</f>
        <v/>
      </c>
      <c r="P70" s="16">
        <f>IF(AND(A70&lt;&gt;"",E70&lt;&gt;""),IF(COUNTIFS($A$2:A70,A70,$E$2:E70,E70)=1,1,0),0)</f>
        <v>0</v>
      </c>
    </row>
    <row r="71" spans="1:16" x14ac:dyDescent="0.2">
      <c r="A71" s="10"/>
      <c r="B71" s="13" t="str">
        <f>IFERROR(VLOOKUP(A71,Entries!$A$2:$C$31,2,FALSE),"")</f>
        <v/>
      </c>
      <c r="C71" s="13" t="str">
        <f>IFERROR(VLOOKUP(A71,Entries!$A$2:$C$31,3,FALSE),"")</f>
        <v/>
      </c>
      <c r="D71" s="10"/>
      <c r="E71" s="10"/>
      <c r="F71" s="13" t="str">
        <f>IFERROR(VLOOKUP(E71,Players!$A$2:$E$251,2,FALSE),"")</f>
        <v/>
      </c>
      <c r="G71" s="13" t="str">
        <f>IFERROR(VLOOKUP(E71,Players!$A$2:$E$251,3,FALSE),"")</f>
        <v/>
      </c>
      <c r="H71" s="13" t="str">
        <f>IFERROR(VLOOKUP(E71,Players!$A$2:$E$251,4,FALSE),"")</f>
        <v/>
      </c>
      <c r="I71" s="13">
        <f>IFERROR(VLOOKUP(E71,Players!$A$2:$E$251,5,FALSE),0)</f>
        <v>0</v>
      </c>
      <c r="J71" s="10"/>
      <c r="K71" s="10"/>
      <c r="L71" s="16" t="str">
        <f>IF(A71="","",IF(COUNTIFS(MatchSquad!$A$2:$A$3501,B71,MatchSquad!$B$2:$B$3501,E71)&gt;0,1,0))</f>
        <v/>
      </c>
      <c r="M71" s="16" t="str">
        <f>IF(A71="","",SUMIFS(PlayerPoints!$U$2:$U$3501,PlayerPoints!$A$2:$A$3501,B71,PlayerPoints!$B$2:$B$3501,E71))</f>
        <v/>
      </c>
      <c r="N71" s="16">
        <f>IF(J71=1,Rules!$B$9,IF(K71=1,Rules!$B$10,1))</f>
        <v>1</v>
      </c>
      <c r="O71" s="16" t="str">
        <f>IF(A71="","",M71*N71)</f>
        <v/>
      </c>
      <c r="P71" s="16">
        <f>IF(AND(A71&lt;&gt;"",E71&lt;&gt;""),IF(COUNTIFS($A$2:A71,A71,$E$2:E71,E71)=1,1,0),0)</f>
        <v>0</v>
      </c>
    </row>
    <row r="72" spans="1:16" x14ac:dyDescent="0.2">
      <c r="A72" s="10"/>
      <c r="B72" s="13" t="str">
        <f>IFERROR(VLOOKUP(A72,Entries!$A$2:$C$31,2,FALSE),"")</f>
        <v/>
      </c>
      <c r="C72" s="13" t="str">
        <f>IFERROR(VLOOKUP(A72,Entries!$A$2:$C$31,3,FALSE),"")</f>
        <v/>
      </c>
      <c r="D72" s="10"/>
      <c r="E72" s="10"/>
      <c r="F72" s="13" t="str">
        <f>IFERROR(VLOOKUP(E72,Players!$A$2:$E$251,2,FALSE),"")</f>
        <v/>
      </c>
      <c r="G72" s="13" t="str">
        <f>IFERROR(VLOOKUP(E72,Players!$A$2:$E$251,3,FALSE),"")</f>
        <v/>
      </c>
      <c r="H72" s="13" t="str">
        <f>IFERROR(VLOOKUP(E72,Players!$A$2:$E$251,4,FALSE),"")</f>
        <v/>
      </c>
      <c r="I72" s="13">
        <f>IFERROR(VLOOKUP(E72,Players!$A$2:$E$251,5,FALSE),0)</f>
        <v>0</v>
      </c>
      <c r="J72" s="10"/>
      <c r="K72" s="10"/>
      <c r="L72" s="16" t="str">
        <f>IF(A72="","",IF(COUNTIFS(MatchSquad!$A$2:$A$3501,B72,MatchSquad!$B$2:$B$3501,E72)&gt;0,1,0))</f>
        <v/>
      </c>
      <c r="M72" s="16" t="str">
        <f>IF(A72="","",SUMIFS(PlayerPoints!$U$2:$U$3501,PlayerPoints!$A$2:$A$3501,B72,PlayerPoints!$B$2:$B$3501,E72))</f>
        <v/>
      </c>
      <c r="N72" s="16">
        <f>IF(J72=1,Rules!$B$9,IF(K72=1,Rules!$B$10,1))</f>
        <v>1</v>
      </c>
      <c r="O72" s="16" t="str">
        <f>IF(A72="","",M72*N72)</f>
        <v/>
      </c>
      <c r="P72" s="16">
        <f>IF(AND(A72&lt;&gt;"",E72&lt;&gt;""),IF(COUNTIFS($A$2:A72,A72,$E$2:E72,E72)=1,1,0),0)</f>
        <v>0</v>
      </c>
    </row>
    <row r="73" spans="1:16" x14ac:dyDescent="0.2">
      <c r="A73" s="10"/>
      <c r="B73" s="13" t="str">
        <f>IFERROR(VLOOKUP(A73,Entries!$A$2:$C$31,2,FALSE),"")</f>
        <v/>
      </c>
      <c r="C73" s="13" t="str">
        <f>IFERROR(VLOOKUP(A73,Entries!$A$2:$C$31,3,FALSE),"")</f>
        <v/>
      </c>
      <c r="D73" s="10"/>
      <c r="E73" s="10"/>
      <c r="F73" s="13" t="str">
        <f>IFERROR(VLOOKUP(E73,Players!$A$2:$E$251,2,FALSE),"")</f>
        <v/>
      </c>
      <c r="G73" s="13" t="str">
        <f>IFERROR(VLOOKUP(E73,Players!$A$2:$E$251,3,FALSE),"")</f>
        <v/>
      </c>
      <c r="H73" s="13" t="str">
        <f>IFERROR(VLOOKUP(E73,Players!$A$2:$E$251,4,FALSE),"")</f>
        <v/>
      </c>
      <c r="I73" s="13">
        <f>IFERROR(VLOOKUP(E73,Players!$A$2:$E$251,5,FALSE),0)</f>
        <v>0</v>
      </c>
      <c r="J73" s="10"/>
      <c r="K73" s="10"/>
      <c r="L73" s="16" t="str">
        <f>IF(A73="","",IF(COUNTIFS(MatchSquad!$A$2:$A$3501,B73,MatchSquad!$B$2:$B$3501,E73)&gt;0,1,0))</f>
        <v/>
      </c>
      <c r="M73" s="16" t="str">
        <f>IF(A73="","",SUMIFS(PlayerPoints!$U$2:$U$3501,PlayerPoints!$A$2:$A$3501,B73,PlayerPoints!$B$2:$B$3501,E73))</f>
        <v/>
      </c>
      <c r="N73" s="16">
        <f>IF(J73=1,Rules!$B$9,IF(K73=1,Rules!$B$10,1))</f>
        <v>1</v>
      </c>
      <c r="O73" s="16" t="str">
        <f>IF(A73="","",M73*N73)</f>
        <v/>
      </c>
      <c r="P73" s="16">
        <f>IF(AND(A73&lt;&gt;"",E73&lt;&gt;""),IF(COUNTIFS($A$2:A73,A73,$E$2:E73,E73)=1,1,0),0)</f>
        <v>0</v>
      </c>
    </row>
    <row r="74" spans="1:16" x14ac:dyDescent="0.2">
      <c r="A74" s="10"/>
      <c r="B74" s="13" t="str">
        <f>IFERROR(VLOOKUP(A74,Entries!$A$2:$C$31,2,FALSE),"")</f>
        <v/>
      </c>
      <c r="C74" s="13" t="str">
        <f>IFERROR(VLOOKUP(A74,Entries!$A$2:$C$31,3,FALSE),"")</f>
        <v/>
      </c>
      <c r="D74" s="10"/>
      <c r="E74" s="10"/>
      <c r="F74" s="13" t="str">
        <f>IFERROR(VLOOKUP(E74,Players!$A$2:$E$251,2,FALSE),"")</f>
        <v/>
      </c>
      <c r="G74" s="13" t="str">
        <f>IFERROR(VLOOKUP(E74,Players!$A$2:$E$251,3,FALSE),"")</f>
        <v/>
      </c>
      <c r="H74" s="13" t="str">
        <f>IFERROR(VLOOKUP(E74,Players!$A$2:$E$251,4,FALSE),"")</f>
        <v/>
      </c>
      <c r="I74" s="13">
        <f>IFERROR(VLOOKUP(E74,Players!$A$2:$E$251,5,FALSE),0)</f>
        <v>0</v>
      </c>
      <c r="J74" s="10"/>
      <c r="K74" s="10"/>
      <c r="L74" s="16" t="str">
        <f>IF(A74="","",IF(COUNTIFS(MatchSquad!$A$2:$A$3501,B74,MatchSquad!$B$2:$B$3501,E74)&gt;0,1,0))</f>
        <v/>
      </c>
      <c r="M74" s="16" t="str">
        <f>IF(A74="","",SUMIFS(PlayerPoints!$U$2:$U$3501,PlayerPoints!$A$2:$A$3501,B74,PlayerPoints!$B$2:$B$3501,E74))</f>
        <v/>
      </c>
      <c r="N74" s="16">
        <f>IF(J74=1,Rules!$B$9,IF(K74=1,Rules!$B$10,1))</f>
        <v>1</v>
      </c>
      <c r="O74" s="16" t="str">
        <f>IF(A74="","",M74*N74)</f>
        <v/>
      </c>
      <c r="P74" s="16">
        <f>IF(AND(A74&lt;&gt;"",E74&lt;&gt;""),IF(COUNTIFS($A$2:A74,A74,$E$2:E74,E74)=1,1,0),0)</f>
        <v>0</v>
      </c>
    </row>
    <row r="75" spans="1:16" x14ac:dyDescent="0.2">
      <c r="A75" s="10"/>
      <c r="B75" s="13" t="str">
        <f>IFERROR(VLOOKUP(A75,Entries!$A$2:$C$31,2,FALSE),"")</f>
        <v/>
      </c>
      <c r="C75" s="13" t="str">
        <f>IFERROR(VLOOKUP(A75,Entries!$A$2:$C$31,3,FALSE),"")</f>
        <v/>
      </c>
      <c r="D75" s="10"/>
      <c r="E75" s="10"/>
      <c r="F75" s="13" t="str">
        <f>IFERROR(VLOOKUP(E75,Players!$A$2:$E$251,2,FALSE),"")</f>
        <v/>
      </c>
      <c r="G75" s="13" t="str">
        <f>IFERROR(VLOOKUP(E75,Players!$A$2:$E$251,3,FALSE),"")</f>
        <v/>
      </c>
      <c r="H75" s="13" t="str">
        <f>IFERROR(VLOOKUP(E75,Players!$A$2:$E$251,4,FALSE),"")</f>
        <v/>
      </c>
      <c r="I75" s="13">
        <f>IFERROR(VLOOKUP(E75,Players!$A$2:$E$251,5,FALSE),0)</f>
        <v>0</v>
      </c>
      <c r="J75" s="10"/>
      <c r="K75" s="10"/>
      <c r="L75" s="16" t="str">
        <f>IF(A75="","",IF(COUNTIFS(MatchSquad!$A$2:$A$3501,B75,MatchSquad!$B$2:$B$3501,E75)&gt;0,1,0))</f>
        <v/>
      </c>
      <c r="M75" s="16" t="str">
        <f>IF(A75="","",SUMIFS(PlayerPoints!$U$2:$U$3501,PlayerPoints!$A$2:$A$3501,B75,PlayerPoints!$B$2:$B$3501,E75))</f>
        <v/>
      </c>
      <c r="N75" s="16">
        <f>IF(J75=1,Rules!$B$9,IF(K75=1,Rules!$B$10,1))</f>
        <v>1</v>
      </c>
      <c r="O75" s="16" t="str">
        <f>IF(A75="","",M75*N75)</f>
        <v/>
      </c>
      <c r="P75" s="16">
        <f>IF(AND(A75&lt;&gt;"",E75&lt;&gt;""),IF(COUNTIFS($A$2:A75,A75,$E$2:E75,E75)=1,1,0),0)</f>
        <v>0</v>
      </c>
    </row>
    <row r="76" spans="1:16" x14ac:dyDescent="0.2">
      <c r="A76" s="10"/>
      <c r="B76" s="13" t="str">
        <f>IFERROR(VLOOKUP(A76,Entries!$A$2:$C$31,2,FALSE),"")</f>
        <v/>
      </c>
      <c r="C76" s="13" t="str">
        <f>IFERROR(VLOOKUP(A76,Entries!$A$2:$C$31,3,FALSE),"")</f>
        <v/>
      </c>
      <c r="D76" s="10"/>
      <c r="E76" s="10"/>
      <c r="F76" s="13" t="str">
        <f>IFERROR(VLOOKUP(E76,Players!$A$2:$E$251,2,FALSE),"")</f>
        <v/>
      </c>
      <c r="G76" s="13" t="str">
        <f>IFERROR(VLOOKUP(E76,Players!$A$2:$E$251,3,FALSE),"")</f>
        <v/>
      </c>
      <c r="H76" s="13" t="str">
        <f>IFERROR(VLOOKUP(E76,Players!$A$2:$E$251,4,FALSE),"")</f>
        <v/>
      </c>
      <c r="I76" s="13">
        <f>IFERROR(VLOOKUP(E76,Players!$A$2:$E$251,5,FALSE),0)</f>
        <v>0</v>
      </c>
      <c r="J76" s="10"/>
      <c r="K76" s="10"/>
      <c r="L76" s="16" t="str">
        <f>IF(A76="","",IF(COUNTIFS(MatchSquad!$A$2:$A$3501,B76,MatchSquad!$B$2:$B$3501,E76)&gt;0,1,0))</f>
        <v/>
      </c>
      <c r="M76" s="16" t="str">
        <f>IF(A76="","",SUMIFS(PlayerPoints!$U$2:$U$3501,PlayerPoints!$A$2:$A$3501,B76,PlayerPoints!$B$2:$B$3501,E76))</f>
        <v/>
      </c>
      <c r="N76" s="16">
        <f>IF(J76=1,Rules!$B$9,IF(K76=1,Rules!$B$10,1))</f>
        <v>1</v>
      </c>
      <c r="O76" s="16" t="str">
        <f>IF(A76="","",M76*N76)</f>
        <v/>
      </c>
      <c r="P76" s="16">
        <f>IF(AND(A76&lt;&gt;"",E76&lt;&gt;""),IF(COUNTIFS($A$2:A76,A76,$E$2:E76,E76)=1,1,0),0)</f>
        <v>0</v>
      </c>
    </row>
    <row r="77" spans="1:16" x14ac:dyDescent="0.2">
      <c r="A77" s="10"/>
      <c r="B77" s="13" t="str">
        <f>IFERROR(VLOOKUP(A77,Entries!$A$2:$C$31,2,FALSE),"")</f>
        <v/>
      </c>
      <c r="C77" s="13" t="str">
        <f>IFERROR(VLOOKUP(A77,Entries!$A$2:$C$31,3,FALSE),"")</f>
        <v/>
      </c>
      <c r="D77" s="10"/>
      <c r="E77" s="10"/>
      <c r="F77" s="13" t="str">
        <f>IFERROR(VLOOKUP(E77,Players!$A$2:$E$251,2,FALSE),"")</f>
        <v/>
      </c>
      <c r="G77" s="13" t="str">
        <f>IFERROR(VLOOKUP(E77,Players!$A$2:$E$251,3,FALSE),"")</f>
        <v/>
      </c>
      <c r="H77" s="13" t="str">
        <f>IFERROR(VLOOKUP(E77,Players!$A$2:$E$251,4,FALSE),"")</f>
        <v/>
      </c>
      <c r="I77" s="13">
        <f>IFERROR(VLOOKUP(E77,Players!$A$2:$E$251,5,FALSE),0)</f>
        <v>0</v>
      </c>
      <c r="J77" s="10"/>
      <c r="K77" s="10"/>
      <c r="L77" s="16" t="str">
        <f>IF(A77="","",IF(COUNTIFS(MatchSquad!$A$2:$A$3501,B77,MatchSquad!$B$2:$B$3501,E77)&gt;0,1,0))</f>
        <v/>
      </c>
      <c r="M77" s="16" t="str">
        <f>IF(A77="","",SUMIFS(PlayerPoints!$U$2:$U$3501,PlayerPoints!$A$2:$A$3501,B77,PlayerPoints!$B$2:$B$3501,E77))</f>
        <v/>
      </c>
      <c r="N77" s="16">
        <f>IF(J77=1,Rules!$B$9,IF(K77=1,Rules!$B$10,1))</f>
        <v>1</v>
      </c>
      <c r="O77" s="16" t="str">
        <f>IF(A77="","",M77*N77)</f>
        <v/>
      </c>
      <c r="P77" s="16">
        <f>IF(AND(A77&lt;&gt;"",E77&lt;&gt;""),IF(COUNTIFS($A$2:A77,A77,$E$2:E77,E77)=1,1,0),0)</f>
        <v>0</v>
      </c>
    </row>
    <row r="78" spans="1:16" x14ac:dyDescent="0.2">
      <c r="A78" s="10"/>
      <c r="B78" s="13" t="str">
        <f>IFERROR(VLOOKUP(A78,Entries!$A$2:$C$31,2,FALSE),"")</f>
        <v/>
      </c>
      <c r="C78" s="13" t="str">
        <f>IFERROR(VLOOKUP(A78,Entries!$A$2:$C$31,3,FALSE),"")</f>
        <v/>
      </c>
      <c r="D78" s="10"/>
      <c r="E78" s="10"/>
      <c r="F78" s="13" t="str">
        <f>IFERROR(VLOOKUP(E78,Players!$A$2:$E$251,2,FALSE),"")</f>
        <v/>
      </c>
      <c r="G78" s="13" t="str">
        <f>IFERROR(VLOOKUP(E78,Players!$A$2:$E$251,3,FALSE),"")</f>
        <v/>
      </c>
      <c r="H78" s="13" t="str">
        <f>IFERROR(VLOOKUP(E78,Players!$A$2:$E$251,4,FALSE),"")</f>
        <v/>
      </c>
      <c r="I78" s="13">
        <f>IFERROR(VLOOKUP(E78,Players!$A$2:$E$251,5,FALSE),0)</f>
        <v>0</v>
      </c>
      <c r="J78" s="10"/>
      <c r="K78" s="10"/>
      <c r="L78" s="16" t="str">
        <f>IF(A78="","",IF(COUNTIFS(MatchSquad!$A$2:$A$3501,B78,MatchSquad!$B$2:$B$3501,E78)&gt;0,1,0))</f>
        <v/>
      </c>
      <c r="M78" s="16" t="str">
        <f>IF(A78="","",SUMIFS(PlayerPoints!$U$2:$U$3501,PlayerPoints!$A$2:$A$3501,B78,PlayerPoints!$B$2:$B$3501,E78))</f>
        <v/>
      </c>
      <c r="N78" s="16">
        <f>IF(J78=1,Rules!$B$9,IF(K78=1,Rules!$B$10,1))</f>
        <v>1</v>
      </c>
      <c r="O78" s="16" t="str">
        <f>IF(A78="","",M78*N78)</f>
        <v/>
      </c>
      <c r="P78" s="16">
        <f>IF(AND(A78&lt;&gt;"",E78&lt;&gt;""),IF(COUNTIFS($A$2:A78,A78,$E$2:E78,E78)=1,1,0),0)</f>
        <v>0</v>
      </c>
    </row>
    <row r="79" spans="1:16" x14ac:dyDescent="0.2">
      <c r="A79" s="10"/>
      <c r="B79" s="13" t="str">
        <f>IFERROR(VLOOKUP(A79,Entries!$A$2:$C$31,2,FALSE),"")</f>
        <v/>
      </c>
      <c r="C79" s="13" t="str">
        <f>IFERROR(VLOOKUP(A79,Entries!$A$2:$C$31,3,FALSE),"")</f>
        <v/>
      </c>
      <c r="D79" s="10"/>
      <c r="E79" s="10"/>
      <c r="F79" s="13" t="str">
        <f>IFERROR(VLOOKUP(E79,Players!$A$2:$E$251,2,FALSE),"")</f>
        <v/>
      </c>
      <c r="G79" s="13" t="str">
        <f>IFERROR(VLOOKUP(E79,Players!$A$2:$E$251,3,FALSE),"")</f>
        <v/>
      </c>
      <c r="H79" s="13" t="str">
        <f>IFERROR(VLOOKUP(E79,Players!$A$2:$E$251,4,FALSE),"")</f>
        <v/>
      </c>
      <c r="I79" s="13">
        <f>IFERROR(VLOOKUP(E79,Players!$A$2:$E$251,5,FALSE),0)</f>
        <v>0</v>
      </c>
      <c r="J79" s="10"/>
      <c r="K79" s="10"/>
      <c r="L79" s="16" t="str">
        <f>IF(A79="","",IF(COUNTIFS(MatchSquad!$A$2:$A$3501,B79,MatchSquad!$B$2:$B$3501,E79)&gt;0,1,0))</f>
        <v/>
      </c>
      <c r="M79" s="16" t="str">
        <f>IF(A79="","",SUMIFS(PlayerPoints!$U$2:$U$3501,PlayerPoints!$A$2:$A$3501,B79,PlayerPoints!$B$2:$B$3501,E79))</f>
        <v/>
      </c>
      <c r="N79" s="16">
        <f>IF(J79=1,Rules!$B$9,IF(K79=1,Rules!$B$10,1))</f>
        <v>1</v>
      </c>
      <c r="O79" s="16" t="str">
        <f>IF(A79="","",M79*N79)</f>
        <v/>
      </c>
      <c r="P79" s="16">
        <f>IF(AND(A79&lt;&gt;"",E79&lt;&gt;""),IF(COUNTIFS($A$2:A79,A79,$E$2:E79,E79)=1,1,0),0)</f>
        <v>0</v>
      </c>
    </row>
    <row r="80" spans="1:16" x14ac:dyDescent="0.2">
      <c r="A80" s="10"/>
      <c r="B80" s="13" t="str">
        <f>IFERROR(VLOOKUP(A80,Entries!$A$2:$C$31,2,FALSE),"")</f>
        <v/>
      </c>
      <c r="C80" s="13" t="str">
        <f>IFERROR(VLOOKUP(A80,Entries!$A$2:$C$31,3,FALSE),"")</f>
        <v/>
      </c>
      <c r="D80" s="10"/>
      <c r="E80" s="10"/>
      <c r="F80" s="13" t="str">
        <f>IFERROR(VLOOKUP(E80,Players!$A$2:$E$251,2,FALSE),"")</f>
        <v/>
      </c>
      <c r="G80" s="13" t="str">
        <f>IFERROR(VLOOKUP(E80,Players!$A$2:$E$251,3,FALSE),"")</f>
        <v/>
      </c>
      <c r="H80" s="13" t="str">
        <f>IFERROR(VLOOKUP(E80,Players!$A$2:$E$251,4,FALSE),"")</f>
        <v/>
      </c>
      <c r="I80" s="13">
        <f>IFERROR(VLOOKUP(E80,Players!$A$2:$E$251,5,FALSE),0)</f>
        <v>0</v>
      </c>
      <c r="J80" s="10"/>
      <c r="K80" s="10"/>
      <c r="L80" s="16" t="str">
        <f>IF(A80="","",IF(COUNTIFS(MatchSquad!$A$2:$A$3501,B80,MatchSquad!$B$2:$B$3501,E80)&gt;0,1,0))</f>
        <v/>
      </c>
      <c r="M80" s="16" t="str">
        <f>IF(A80="","",SUMIFS(PlayerPoints!$U$2:$U$3501,PlayerPoints!$A$2:$A$3501,B80,PlayerPoints!$B$2:$B$3501,E80))</f>
        <v/>
      </c>
      <c r="N80" s="16">
        <f>IF(J80=1,Rules!$B$9,IF(K80=1,Rules!$B$10,1))</f>
        <v>1</v>
      </c>
      <c r="O80" s="16" t="str">
        <f>IF(A80="","",M80*N80)</f>
        <v/>
      </c>
      <c r="P80" s="16">
        <f>IF(AND(A80&lt;&gt;"",E80&lt;&gt;""),IF(COUNTIFS($A$2:A80,A80,$E$2:E80,E80)=1,1,0),0)</f>
        <v>0</v>
      </c>
    </row>
    <row r="81" spans="1:16" x14ac:dyDescent="0.2">
      <c r="A81" s="10"/>
      <c r="B81" s="13" t="str">
        <f>IFERROR(VLOOKUP(A81,Entries!$A$2:$C$31,2,FALSE),"")</f>
        <v/>
      </c>
      <c r="C81" s="13" t="str">
        <f>IFERROR(VLOOKUP(A81,Entries!$A$2:$C$31,3,FALSE),"")</f>
        <v/>
      </c>
      <c r="D81" s="10"/>
      <c r="E81" s="10"/>
      <c r="F81" s="13" t="str">
        <f>IFERROR(VLOOKUP(E81,Players!$A$2:$E$251,2,FALSE),"")</f>
        <v/>
      </c>
      <c r="G81" s="13" t="str">
        <f>IFERROR(VLOOKUP(E81,Players!$A$2:$E$251,3,FALSE),"")</f>
        <v/>
      </c>
      <c r="H81" s="13" t="str">
        <f>IFERROR(VLOOKUP(E81,Players!$A$2:$E$251,4,FALSE),"")</f>
        <v/>
      </c>
      <c r="I81" s="13">
        <f>IFERROR(VLOOKUP(E81,Players!$A$2:$E$251,5,FALSE),0)</f>
        <v>0</v>
      </c>
      <c r="J81" s="10"/>
      <c r="K81" s="10"/>
      <c r="L81" s="16" t="str">
        <f>IF(A81="","",IF(COUNTIFS(MatchSquad!$A$2:$A$3501,B81,MatchSquad!$B$2:$B$3501,E81)&gt;0,1,0))</f>
        <v/>
      </c>
      <c r="M81" s="16" t="str">
        <f>IF(A81="","",SUMIFS(PlayerPoints!$U$2:$U$3501,PlayerPoints!$A$2:$A$3501,B81,PlayerPoints!$B$2:$B$3501,E81))</f>
        <v/>
      </c>
      <c r="N81" s="16">
        <f>IF(J81=1,Rules!$B$9,IF(K81=1,Rules!$B$10,1))</f>
        <v>1</v>
      </c>
      <c r="O81" s="16" t="str">
        <f>IF(A81="","",M81*N81)</f>
        <v/>
      </c>
      <c r="P81" s="16">
        <f>IF(AND(A81&lt;&gt;"",E81&lt;&gt;""),IF(COUNTIFS($A$2:A81,A81,$E$2:E81,E81)=1,1,0),0)</f>
        <v>0</v>
      </c>
    </row>
    <row r="82" spans="1:16" x14ac:dyDescent="0.2">
      <c r="A82" s="10"/>
      <c r="B82" s="13" t="str">
        <f>IFERROR(VLOOKUP(A82,Entries!$A$2:$C$31,2,FALSE),"")</f>
        <v/>
      </c>
      <c r="C82" s="13" t="str">
        <f>IFERROR(VLOOKUP(A82,Entries!$A$2:$C$31,3,FALSE),"")</f>
        <v/>
      </c>
      <c r="D82" s="10"/>
      <c r="E82" s="10"/>
      <c r="F82" s="13" t="str">
        <f>IFERROR(VLOOKUP(E82,Players!$A$2:$E$251,2,FALSE),"")</f>
        <v/>
      </c>
      <c r="G82" s="13" t="str">
        <f>IFERROR(VLOOKUP(E82,Players!$A$2:$E$251,3,FALSE),"")</f>
        <v/>
      </c>
      <c r="H82" s="13" t="str">
        <f>IFERROR(VLOOKUP(E82,Players!$A$2:$E$251,4,FALSE),"")</f>
        <v/>
      </c>
      <c r="I82" s="13">
        <f>IFERROR(VLOOKUP(E82,Players!$A$2:$E$251,5,FALSE),0)</f>
        <v>0</v>
      </c>
      <c r="J82" s="10"/>
      <c r="K82" s="10"/>
      <c r="L82" s="16" t="str">
        <f>IF(A82="","",IF(COUNTIFS(MatchSquad!$A$2:$A$3501,B82,MatchSquad!$B$2:$B$3501,E82)&gt;0,1,0))</f>
        <v/>
      </c>
      <c r="M82" s="16" t="str">
        <f>IF(A82="","",SUMIFS(PlayerPoints!$U$2:$U$3501,PlayerPoints!$A$2:$A$3501,B82,PlayerPoints!$B$2:$B$3501,E82))</f>
        <v/>
      </c>
      <c r="N82" s="16">
        <f>IF(J82=1,Rules!$B$9,IF(K82=1,Rules!$B$10,1))</f>
        <v>1</v>
      </c>
      <c r="O82" s="16" t="str">
        <f>IF(A82="","",M82*N82)</f>
        <v/>
      </c>
      <c r="P82" s="16">
        <f>IF(AND(A82&lt;&gt;"",E82&lt;&gt;""),IF(COUNTIFS($A$2:A82,A82,$E$2:E82,E82)=1,1,0),0)</f>
        <v>0</v>
      </c>
    </row>
    <row r="83" spans="1:16" x14ac:dyDescent="0.2">
      <c r="A83" s="10"/>
      <c r="B83" s="13" t="str">
        <f>IFERROR(VLOOKUP(A83,Entries!$A$2:$C$31,2,FALSE),"")</f>
        <v/>
      </c>
      <c r="C83" s="13" t="str">
        <f>IFERROR(VLOOKUP(A83,Entries!$A$2:$C$31,3,FALSE),"")</f>
        <v/>
      </c>
      <c r="D83" s="10"/>
      <c r="E83" s="10"/>
      <c r="F83" s="13" t="str">
        <f>IFERROR(VLOOKUP(E83,Players!$A$2:$E$251,2,FALSE),"")</f>
        <v/>
      </c>
      <c r="G83" s="13" t="str">
        <f>IFERROR(VLOOKUP(E83,Players!$A$2:$E$251,3,FALSE),"")</f>
        <v/>
      </c>
      <c r="H83" s="13" t="str">
        <f>IFERROR(VLOOKUP(E83,Players!$A$2:$E$251,4,FALSE),"")</f>
        <v/>
      </c>
      <c r="I83" s="13">
        <f>IFERROR(VLOOKUP(E83,Players!$A$2:$E$251,5,FALSE),0)</f>
        <v>0</v>
      </c>
      <c r="J83" s="10"/>
      <c r="K83" s="10"/>
      <c r="L83" s="16" t="str">
        <f>IF(A83="","",IF(COUNTIFS(MatchSquad!$A$2:$A$3501,B83,MatchSquad!$B$2:$B$3501,E83)&gt;0,1,0))</f>
        <v/>
      </c>
      <c r="M83" s="16" t="str">
        <f>IF(A83="","",SUMIFS(PlayerPoints!$U$2:$U$3501,PlayerPoints!$A$2:$A$3501,B83,PlayerPoints!$B$2:$B$3501,E83))</f>
        <v/>
      </c>
      <c r="N83" s="16">
        <f>IF(J83=1,Rules!$B$9,IF(K83=1,Rules!$B$10,1))</f>
        <v>1</v>
      </c>
      <c r="O83" s="16" t="str">
        <f>IF(A83="","",M83*N83)</f>
        <v/>
      </c>
      <c r="P83" s="16">
        <f>IF(AND(A83&lt;&gt;"",E83&lt;&gt;""),IF(COUNTIFS($A$2:A83,A83,$E$2:E83,E83)=1,1,0),0)</f>
        <v>0</v>
      </c>
    </row>
    <row r="84" spans="1:16" x14ac:dyDescent="0.2">
      <c r="A84" s="10"/>
      <c r="B84" s="13" t="str">
        <f>IFERROR(VLOOKUP(A84,Entries!$A$2:$C$31,2,FALSE),"")</f>
        <v/>
      </c>
      <c r="C84" s="13" t="str">
        <f>IFERROR(VLOOKUP(A84,Entries!$A$2:$C$31,3,FALSE),"")</f>
        <v/>
      </c>
      <c r="D84" s="10"/>
      <c r="E84" s="10"/>
      <c r="F84" s="13" t="str">
        <f>IFERROR(VLOOKUP(E84,Players!$A$2:$E$251,2,FALSE),"")</f>
        <v/>
      </c>
      <c r="G84" s="13" t="str">
        <f>IFERROR(VLOOKUP(E84,Players!$A$2:$E$251,3,FALSE),"")</f>
        <v/>
      </c>
      <c r="H84" s="13" t="str">
        <f>IFERROR(VLOOKUP(E84,Players!$A$2:$E$251,4,FALSE),"")</f>
        <v/>
      </c>
      <c r="I84" s="13">
        <f>IFERROR(VLOOKUP(E84,Players!$A$2:$E$251,5,FALSE),0)</f>
        <v>0</v>
      </c>
      <c r="J84" s="10"/>
      <c r="K84" s="10"/>
      <c r="L84" s="16" t="str">
        <f>IF(A84="","",IF(COUNTIFS(MatchSquad!$A$2:$A$3501,B84,MatchSquad!$B$2:$B$3501,E84)&gt;0,1,0))</f>
        <v/>
      </c>
      <c r="M84" s="16" t="str">
        <f>IF(A84="","",SUMIFS(PlayerPoints!$U$2:$U$3501,PlayerPoints!$A$2:$A$3501,B84,PlayerPoints!$B$2:$B$3501,E84))</f>
        <v/>
      </c>
      <c r="N84" s="16">
        <f>IF(J84=1,Rules!$B$9,IF(K84=1,Rules!$B$10,1))</f>
        <v>1</v>
      </c>
      <c r="O84" s="16" t="str">
        <f>IF(A84="","",M84*N84)</f>
        <v/>
      </c>
      <c r="P84" s="16">
        <f>IF(AND(A84&lt;&gt;"",E84&lt;&gt;""),IF(COUNTIFS($A$2:A84,A84,$E$2:E84,E84)=1,1,0),0)</f>
        <v>0</v>
      </c>
    </row>
    <row r="85" spans="1:16" x14ac:dyDescent="0.2">
      <c r="A85" s="10"/>
      <c r="B85" s="13" t="str">
        <f>IFERROR(VLOOKUP(A85,Entries!$A$2:$C$31,2,FALSE),"")</f>
        <v/>
      </c>
      <c r="C85" s="13" t="str">
        <f>IFERROR(VLOOKUP(A85,Entries!$A$2:$C$31,3,FALSE),"")</f>
        <v/>
      </c>
      <c r="D85" s="10"/>
      <c r="E85" s="10"/>
      <c r="F85" s="13" t="str">
        <f>IFERROR(VLOOKUP(E85,Players!$A$2:$E$251,2,FALSE),"")</f>
        <v/>
      </c>
      <c r="G85" s="13" t="str">
        <f>IFERROR(VLOOKUP(E85,Players!$A$2:$E$251,3,FALSE),"")</f>
        <v/>
      </c>
      <c r="H85" s="13" t="str">
        <f>IFERROR(VLOOKUP(E85,Players!$A$2:$E$251,4,FALSE),"")</f>
        <v/>
      </c>
      <c r="I85" s="13">
        <f>IFERROR(VLOOKUP(E85,Players!$A$2:$E$251,5,FALSE),0)</f>
        <v>0</v>
      </c>
      <c r="J85" s="10"/>
      <c r="K85" s="10"/>
      <c r="L85" s="16" t="str">
        <f>IF(A85="","",IF(COUNTIFS(MatchSquad!$A$2:$A$3501,B85,MatchSquad!$B$2:$B$3501,E85)&gt;0,1,0))</f>
        <v/>
      </c>
      <c r="M85" s="16" t="str">
        <f>IF(A85="","",SUMIFS(PlayerPoints!$U$2:$U$3501,PlayerPoints!$A$2:$A$3501,B85,PlayerPoints!$B$2:$B$3501,E85))</f>
        <v/>
      </c>
      <c r="N85" s="16">
        <f>IF(J85=1,Rules!$B$9,IF(K85=1,Rules!$B$10,1))</f>
        <v>1</v>
      </c>
      <c r="O85" s="16" t="str">
        <f>IF(A85="","",M85*N85)</f>
        <v/>
      </c>
      <c r="P85" s="16">
        <f>IF(AND(A85&lt;&gt;"",E85&lt;&gt;""),IF(COUNTIFS($A$2:A85,A85,$E$2:E85,E85)=1,1,0),0)</f>
        <v>0</v>
      </c>
    </row>
    <row r="86" spans="1:16" x14ac:dyDescent="0.2">
      <c r="A86" s="10"/>
      <c r="B86" s="13" t="str">
        <f>IFERROR(VLOOKUP(A86,Entries!$A$2:$C$31,2,FALSE),"")</f>
        <v/>
      </c>
      <c r="C86" s="13" t="str">
        <f>IFERROR(VLOOKUP(A86,Entries!$A$2:$C$31,3,FALSE),"")</f>
        <v/>
      </c>
      <c r="D86" s="10"/>
      <c r="E86" s="10"/>
      <c r="F86" s="13" t="str">
        <f>IFERROR(VLOOKUP(E86,Players!$A$2:$E$251,2,FALSE),"")</f>
        <v/>
      </c>
      <c r="G86" s="13" t="str">
        <f>IFERROR(VLOOKUP(E86,Players!$A$2:$E$251,3,FALSE),"")</f>
        <v/>
      </c>
      <c r="H86" s="13" t="str">
        <f>IFERROR(VLOOKUP(E86,Players!$A$2:$E$251,4,FALSE),"")</f>
        <v/>
      </c>
      <c r="I86" s="13">
        <f>IFERROR(VLOOKUP(E86,Players!$A$2:$E$251,5,FALSE),0)</f>
        <v>0</v>
      </c>
      <c r="J86" s="10"/>
      <c r="K86" s="10"/>
      <c r="L86" s="16" t="str">
        <f>IF(A86="","",IF(COUNTIFS(MatchSquad!$A$2:$A$3501,B86,MatchSquad!$B$2:$B$3501,E86)&gt;0,1,0))</f>
        <v/>
      </c>
      <c r="M86" s="16" t="str">
        <f>IF(A86="","",SUMIFS(PlayerPoints!$U$2:$U$3501,PlayerPoints!$A$2:$A$3501,B86,PlayerPoints!$B$2:$B$3501,E86))</f>
        <v/>
      </c>
      <c r="N86" s="16">
        <f>IF(J86=1,Rules!$B$9,IF(K86=1,Rules!$B$10,1))</f>
        <v>1</v>
      </c>
      <c r="O86" s="16" t="str">
        <f>IF(A86="","",M86*N86)</f>
        <v/>
      </c>
      <c r="P86" s="16">
        <f>IF(AND(A86&lt;&gt;"",E86&lt;&gt;""),IF(COUNTIFS($A$2:A86,A86,$E$2:E86,E86)=1,1,0),0)</f>
        <v>0</v>
      </c>
    </row>
    <row r="87" spans="1:16" x14ac:dyDescent="0.2">
      <c r="A87" s="10"/>
      <c r="B87" s="13" t="str">
        <f>IFERROR(VLOOKUP(A87,Entries!$A$2:$C$31,2,FALSE),"")</f>
        <v/>
      </c>
      <c r="C87" s="13" t="str">
        <f>IFERROR(VLOOKUP(A87,Entries!$A$2:$C$31,3,FALSE),"")</f>
        <v/>
      </c>
      <c r="D87" s="10"/>
      <c r="E87" s="10"/>
      <c r="F87" s="13" t="str">
        <f>IFERROR(VLOOKUP(E87,Players!$A$2:$E$251,2,FALSE),"")</f>
        <v/>
      </c>
      <c r="G87" s="13" t="str">
        <f>IFERROR(VLOOKUP(E87,Players!$A$2:$E$251,3,FALSE),"")</f>
        <v/>
      </c>
      <c r="H87" s="13" t="str">
        <f>IFERROR(VLOOKUP(E87,Players!$A$2:$E$251,4,FALSE),"")</f>
        <v/>
      </c>
      <c r="I87" s="13">
        <f>IFERROR(VLOOKUP(E87,Players!$A$2:$E$251,5,FALSE),0)</f>
        <v>0</v>
      </c>
      <c r="J87" s="10"/>
      <c r="K87" s="10"/>
      <c r="L87" s="16" t="str">
        <f>IF(A87="","",IF(COUNTIFS(MatchSquad!$A$2:$A$3501,B87,MatchSquad!$B$2:$B$3501,E87)&gt;0,1,0))</f>
        <v/>
      </c>
      <c r="M87" s="16" t="str">
        <f>IF(A87="","",SUMIFS(PlayerPoints!$U$2:$U$3501,PlayerPoints!$A$2:$A$3501,B87,PlayerPoints!$B$2:$B$3501,E87))</f>
        <v/>
      </c>
      <c r="N87" s="16">
        <f>IF(J87=1,Rules!$B$9,IF(K87=1,Rules!$B$10,1))</f>
        <v>1</v>
      </c>
      <c r="O87" s="16" t="str">
        <f>IF(A87="","",M87*N87)</f>
        <v/>
      </c>
      <c r="P87" s="16">
        <f>IF(AND(A87&lt;&gt;"",E87&lt;&gt;""),IF(COUNTIFS($A$2:A87,A87,$E$2:E87,E87)=1,1,0),0)</f>
        <v>0</v>
      </c>
    </row>
    <row r="88" spans="1:16" x14ac:dyDescent="0.2">
      <c r="A88" s="10"/>
      <c r="B88" s="13" t="str">
        <f>IFERROR(VLOOKUP(A88,Entries!$A$2:$C$31,2,FALSE),"")</f>
        <v/>
      </c>
      <c r="C88" s="13" t="str">
        <f>IFERROR(VLOOKUP(A88,Entries!$A$2:$C$31,3,FALSE),"")</f>
        <v/>
      </c>
      <c r="D88" s="10"/>
      <c r="E88" s="10"/>
      <c r="F88" s="13" t="str">
        <f>IFERROR(VLOOKUP(E88,Players!$A$2:$E$251,2,FALSE),"")</f>
        <v/>
      </c>
      <c r="G88" s="13" t="str">
        <f>IFERROR(VLOOKUP(E88,Players!$A$2:$E$251,3,FALSE),"")</f>
        <v/>
      </c>
      <c r="H88" s="13" t="str">
        <f>IFERROR(VLOOKUP(E88,Players!$A$2:$E$251,4,FALSE),"")</f>
        <v/>
      </c>
      <c r="I88" s="13">
        <f>IFERROR(VLOOKUP(E88,Players!$A$2:$E$251,5,FALSE),0)</f>
        <v>0</v>
      </c>
      <c r="J88" s="10"/>
      <c r="K88" s="10"/>
      <c r="L88" s="16" t="str">
        <f>IF(A88="","",IF(COUNTIFS(MatchSquad!$A$2:$A$3501,B88,MatchSquad!$B$2:$B$3501,E88)&gt;0,1,0))</f>
        <v/>
      </c>
      <c r="M88" s="16" t="str">
        <f>IF(A88="","",SUMIFS(PlayerPoints!$U$2:$U$3501,PlayerPoints!$A$2:$A$3501,B88,PlayerPoints!$B$2:$B$3501,E88))</f>
        <v/>
      </c>
      <c r="N88" s="16">
        <f>IF(J88=1,Rules!$B$9,IF(K88=1,Rules!$B$10,1))</f>
        <v>1</v>
      </c>
      <c r="O88" s="16" t="str">
        <f>IF(A88="","",M88*N88)</f>
        <v/>
      </c>
      <c r="P88" s="16">
        <f>IF(AND(A88&lt;&gt;"",E88&lt;&gt;""),IF(COUNTIFS($A$2:A88,A88,$E$2:E88,E88)=1,1,0),0)</f>
        <v>0</v>
      </c>
    </row>
    <row r="89" spans="1:16" x14ac:dyDescent="0.2">
      <c r="A89" s="10"/>
      <c r="B89" s="13" t="str">
        <f>IFERROR(VLOOKUP(A89,Entries!$A$2:$C$31,2,FALSE),"")</f>
        <v/>
      </c>
      <c r="C89" s="13" t="str">
        <f>IFERROR(VLOOKUP(A89,Entries!$A$2:$C$31,3,FALSE),"")</f>
        <v/>
      </c>
      <c r="D89" s="10"/>
      <c r="E89" s="10"/>
      <c r="F89" s="13" t="str">
        <f>IFERROR(VLOOKUP(E89,Players!$A$2:$E$251,2,FALSE),"")</f>
        <v/>
      </c>
      <c r="G89" s="13" t="str">
        <f>IFERROR(VLOOKUP(E89,Players!$A$2:$E$251,3,FALSE),"")</f>
        <v/>
      </c>
      <c r="H89" s="13" t="str">
        <f>IFERROR(VLOOKUP(E89,Players!$A$2:$E$251,4,FALSE),"")</f>
        <v/>
      </c>
      <c r="I89" s="13">
        <f>IFERROR(VLOOKUP(E89,Players!$A$2:$E$251,5,FALSE),0)</f>
        <v>0</v>
      </c>
      <c r="J89" s="10"/>
      <c r="K89" s="10"/>
      <c r="L89" s="16" t="str">
        <f>IF(A89="","",IF(COUNTIFS(MatchSquad!$A$2:$A$3501,B89,MatchSquad!$B$2:$B$3501,E89)&gt;0,1,0))</f>
        <v/>
      </c>
      <c r="M89" s="16" t="str">
        <f>IF(A89="","",SUMIFS(PlayerPoints!$U$2:$U$3501,PlayerPoints!$A$2:$A$3501,B89,PlayerPoints!$B$2:$B$3501,E89))</f>
        <v/>
      </c>
      <c r="N89" s="16">
        <f>IF(J89=1,Rules!$B$9,IF(K89=1,Rules!$B$10,1))</f>
        <v>1</v>
      </c>
      <c r="O89" s="16" t="str">
        <f>IF(A89="","",M89*N89)</f>
        <v/>
      </c>
      <c r="P89" s="16">
        <f>IF(AND(A89&lt;&gt;"",E89&lt;&gt;""),IF(COUNTIFS($A$2:A89,A89,$E$2:E89,E89)=1,1,0),0)</f>
        <v>0</v>
      </c>
    </row>
    <row r="90" spans="1:16" x14ac:dyDescent="0.2">
      <c r="A90" s="10"/>
      <c r="B90" s="13" t="str">
        <f>IFERROR(VLOOKUP(A90,Entries!$A$2:$C$31,2,FALSE),"")</f>
        <v/>
      </c>
      <c r="C90" s="13" t="str">
        <f>IFERROR(VLOOKUP(A90,Entries!$A$2:$C$31,3,FALSE),"")</f>
        <v/>
      </c>
      <c r="D90" s="10"/>
      <c r="E90" s="10"/>
      <c r="F90" s="13" t="str">
        <f>IFERROR(VLOOKUP(E90,Players!$A$2:$E$251,2,FALSE),"")</f>
        <v/>
      </c>
      <c r="G90" s="13" t="str">
        <f>IFERROR(VLOOKUP(E90,Players!$A$2:$E$251,3,FALSE),"")</f>
        <v/>
      </c>
      <c r="H90" s="13" t="str">
        <f>IFERROR(VLOOKUP(E90,Players!$A$2:$E$251,4,FALSE),"")</f>
        <v/>
      </c>
      <c r="I90" s="13">
        <f>IFERROR(VLOOKUP(E90,Players!$A$2:$E$251,5,FALSE),0)</f>
        <v>0</v>
      </c>
      <c r="J90" s="10"/>
      <c r="K90" s="10"/>
      <c r="L90" s="16" t="str">
        <f>IF(A90="","",IF(COUNTIFS(MatchSquad!$A$2:$A$3501,B90,MatchSquad!$B$2:$B$3501,E90)&gt;0,1,0))</f>
        <v/>
      </c>
      <c r="M90" s="16" t="str">
        <f>IF(A90="","",SUMIFS(PlayerPoints!$U$2:$U$3501,PlayerPoints!$A$2:$A$3501,B90,PlayerPoints!$B$2:$B$3501,E90))</f>
        <v/>
      </c>
      <c r="N90" s="16">
        <f>IF(J90=1,Rules!$B$9,IF(K90=1,Rules!$B$10,1))</f>
        <v>1</v>
      </c>
      <c r="O90" s="16" t="str">
        <f>IF(A90="","",M90*N90)</f>
        <v/>
      </c>
      <c r="P90" s="16">
        <f>IF(AND(A90&lt;&gt;"",E90&lt;&gt;""),IF(COUNTIFS($A$2:A90,A90,$E$2:E90,E90)=1,1,0),0)</f>
        <v>0</v>
      </c>
    </row>
    <row r="91" spans="1:16" x14ac:dyDescent="0.2">
      <c r="A91" s="10"/>
      <c r="B91" s="13" t="str">
        <f>IFERROR(VLOOKUP(A91,Entries!$A$2:$C$31,2,FALSE),"")</f>
        <v/>
      </c>
      <c r="C91" s="13" t="str">
        <f>IFERROR(VLOOKUP(A91,Entries!$A$2:$C$31,3,FALSE),"")</f>
        <v/>
      </c>
      <c r="D91" s="10"/>
      <c r="E91" s="10"/>
      <c r="F91" s="13" t="str">
        <f>IFERROR(VLOOKUP(E91,Players!$A$2:$E$251,2,FALSE),"")</f>
        <v/>
      </c>
      <c r="G91" s="13" t="str">
        <f>IFERROR(VLOOKUP(E91,Players!$A$2:$E$251,3,FALSE),"")</f>
        <v/>
      </c>
      <c r="H91" s="13" t="str">
        <f>IFERROR(VLOOKUP(E91,Players!$A$2:$E$251,4,FALSE),"")</f>
        <v/>
      </c>
      <c r="I91" s="13">
        <f>IFERROR(VLOOKUP(E91,Players!$A$2:$E$251,5,FALSE),0)</f>
        <v>0</v>
      </c>
      <c r="J91" s="10"/>
      <c r="K91" s="10"/>
      <c r="L91" s="16" t="str">
        <f>IF(A91="","",IF(COUNTIFS(MatchSquad!$A$2:$A$3501,B91,MatchSquad!$B$2:$B$3501,E91)&gt;0,1,0))</f>
        <v/>
      </c>
      <c r="M91" s="16" t="str">
        <f>IF(A91="","",SUMIFS(PlayerPoints!$U$2:$U$3501,PlayerPoints!$A$2:$A$3501,B91,PlayerPoints!$B$2:$B$3501,E91))</f>
        <v/>
      </c>
      <c r="N91" s="16">
        <f>IF(J91=1,Rules!$B$9,IF(K91=1,Rules!$B$10,1))</f>
        <v>1</v>
      </c>
      <c r="O91" s="16" t="str">
        <f>IF(A91="","",M91*N91)</f>
        <v/>
      </c>
      <c r="P91" s="16">
        <f>IF(AND(A91&lt;&gt;"",E91&lt;&gt;""),IF(COUNTIFS($A$2:A91,A91,$E$2:E91,E91)=1,1,0),0)</f>
        <v>0</v>
      </c>
    </row>
    <row r="92" spans="1:16" x14ac:dyDescent="0.2">
      <c r="A92" s="10"/>
      <c r="B92" s="13" t="str">
        <f>IFERROR(VLOOKUP(A92,Entries!$A$2:$C$31,2,FALSE),"")</f>
        <v/>
      </c>
      <c r="C92" s="13" t="str">
        <f>IFERROR(VLOOKUP(A92,Entries!$A$2:$C$31,3,FALSE),"")</f>
        <v/>
      </c>
      <c r="D92" s="10"/>
      <c r="E92" s="10"/>
      <c r="F92" s="13" t="str">
        <f>IFERROR(VLOOKUP(E92,Players!$A$2:$E$251,2,FALSE),"")</f>
        <v/>
      </c>
      <c r="G92" s="13" t="str">
        <f>IFERROR(VLOOKUP(E92,Players!$A$2:$E$251,3,FALSE),"")</f>
        <v/>
      </c>
      <c r="H92" s="13" t="str">
        <f>IFERROR(VLOOKUP(E92,Players!$A$2:$E$251,4,FALSE),"")</f>
        <v/>
      </c>
      <c r="I92" s="13">
        <f>IFERROR(VLOOKUP(E92,Players!$A$2:$E$251,5,FALSE),0)</f>
        <v>0</v>
      </c>
      <c r="J92" s="10"/>
      <c r="K92" s="10"/>
      <c r="L92" s="16" t="str">
        <f>IF(A92="","",IF(COUNTIFS(MatchSquad!$A$2:$A$3501,B92,MatchSquad!$B$2:$B$3501,E92)&gt;0,1,0))</f>
        <v/>
      </c>
      <c r="M92" s="16" t="str">
        <f>IF(A92="","",SUMIFS(PlayerPoints!$U$2:$U$3501,PlayerPoints!$A$2:$A$3501,B92,PlayerPoints!$B$2:$B$3501,E92))</f>
        <v/>
      </c>
      <c r="N92" s="16">
        <f>IF(J92=1,Rules!$B$9,IF(K92=1,Rules!$B$10,1))</f>
        <v>1</v>
      </c>
      <c r="O92" s="16" t="str">
        <f>IF(A92="","",M92*N92)</f>
        <v/>
      </c>
      <c r="P92" s="16">
        <f>IF(AND(A92&lt;&gt;"",E92&lt;&gt;""),IF(COUNTIFS($A$2:A92,A92,$E$2:E92,E92)=1,1,0),0)</f>
        <v>0</v>
      </c>
    </row>
    <row r="93" spans="1:16" x14ac:dyDescent="0.2">
      <c r="A93" s="10"/>
      <c r="B93" s="13" t="str">
        <f>IFERROR(VLOOKUP(A93,Entries!$A$2:$C$31,2,FALSE),"")</f>
        <v/>
      </c>
      <c r="C93" s="13" t="str">
        <f>IFERROR(VLOOKUP(A93,Entries!$A$2:$C$31,3,FALSE),"")</f>
        <v/>
      </c>
      <c r="D93" s="10"/>
      <c r="E93" s="10"/>
      <c r="F93" s="13" t="str">
        <f>IFERROR(VLOOKUP(E93,Players!$A$2:$E$251,2,FALSE),"")</f>
        <v/>
      </c>
      <c r="G93" s="13" t="str">
        <f>IFERROR(VLOOKUP(E93,Players!$A$2:$E$251,3,FALSE),"")</f>
        <v/>
      </c>
      <c r="H93" s="13" t="str">
        <f>IFERROR(VLOOKUP(E93,Players!$A$2:$E$251,4,FALSE),"")</f>
        <v/>
      </c>
      <c r="I93" s="13">
        <f>IFERROR(VLOOKUP(E93,Players!$A$2:$E$251,5,FALSE),0)</f>
        <v>0</v>
      </c>
      <c r="J93" s="10"/>
      <c r="K93" s="10"/>
      <c r="L93" s="16" t="str">
        <f>IF(A93="","",IF(COUNTIFS(MatchSquad!$A$2:$A$3501,B93,MatchSquad!$B$2:$B$3501,E93)&gt;0,1,0))</f>
        <v/>
      </c>
      <c r="M93" s="16" t="str">
        <f>IF(A93="","",SUMIFS(PlayerPoints!$U$2:$U$3501,PlayerPoints!$A$2:$A$3501,B93,PlayerPoints!$B$2:$B$3501,E93))</f>
        <v/>
      </c>
      <c r="N93" s="16">
        <f>IF(J93=1,Rules!$B$9,IF(K93=1,Rules!$B$10,1))</f>
        <v>1</v>
      </c>
      <c r="O93" s="16" t="str">
        <f>IF(A93="","",M93*N93)</f>
        <v/>
      </c>
      <c r="P93" s="16">
        <f>IF(AND(A93&lt;&gt;"",E93&lt;&gt;""),IF(COUNTIFS($A$2:A93,A93,$E$2:E93,E93)=1,1,0),0)</f>
        <v>0</v>
      </c>
    </row>
    <row r="94" spans="1:16" x14ac:dyDescent="0.2">
      <c r="A94" s="10"/>
      <c r="B94" s="13" t="str">
        <f>IFERROR(VLOOKUP(A94,Entries!$A$2:$C$31,2,FALSE),"")</f>
        <v/>
      </c>
      <c r="C94" s="13" t="str">
        <f>IFERROR(VLOOKUP(A94,Entries!$A$2:$C$31,3,FALSE),"")</f>
        <v/>
      </c>
      <c r="D94" s="10"/>
      <c r="E94" s="10"/>
      <c r="F94" s="13" t="str">
        <f>IFERROR(VLOOKUP(E94,Players!$A$2:$E$251,2,FALSE),"")</f>
        <v/>
      </c>
      <c r="G94" s="13" t="str">
        <f>IFERROR(VLOOKUP(E94,Players!$A$2:$E$251,3,FALSE),"")</f>
        <v/>
      </c>
      <c r="H94" s="13" t="str">
        <f>IFERROR(VLOOKUP(E94,Players!$A$2:$E$251,4,FALSE),"")</f>
        <v/>
      </c>
      <c r="I94" s="13">
        <f>IFERROR(VLOOKUP(E94,Players!$A$2:$E$251,5,FALSE),0)</f>
        <v>0</v>
      </c>
      <c r="J94" s="10"/>
      <c r="K94" s="10"/>
      <c r="L94" s="16" t="str">
        <f>IF(A94="","",IF(COUNTIFS(MatchSquad!$A$2:$A$3501,B94,MatchSquad!$B$2:$B$3501,E94)&gt;0,1,0))</f>
        <v/>
      </c>
      <c r="M94" s="16" t="str">
        <f>IF(A94="","",SUMIFS(PlayerPoints!$U$2:$U$3501,PlayerPoints!$A$2:$A$3501,B94,PlayerPoints!$B$2:$B$3501,E94))</f>
        <v/>
      </c>
      <c r="N94" s="16">
        <f>IF(J94=1,Rules!$B$9,IF(K94=1,Rules!$B$10,1))</f>
        <v>1</v>
      </c>
      <c r="O94" s="16" t="str">
        <f>IF(A94="","",M94*N94)</f>
        <v/>
      </c>
      <c r="P94" s="16">
        <f>IF(AND(A94&lt;&gt;"",E94&lt;&gt;""),IF(COUNTIFS($A$2:A94,A94,$E$2:E94,E94)=1,1,0),0)</f>
        <v>0</v>
      </c>
    </row>
    <row r="95" spans="1:16" x14ac:dyDescent="0.2">
      <c r="A95" s="10"/>
      <c r="B95" s="13" t="str">
        <f>IFERROR(VLOOKUP(A95,Entries!$A$2:$C$31,2,FALSE),"")</f>
        <v/>
      </c>
      <c r="C95" s="13" t="str">
        <f>IFERROR(VLOOKUP(A95,Entries!$A$2:$C$31,3,FALSE),"")</f>
        <v/>
      </c>
      <c r="D95" s="10"/>
      <c r="E95" s="10"/>
      <c r="F95" s="13" t="str">
        <f>IFERROR(VLOOKUP(E95,Players!$A$2:$E$251,2,FALSE),"")</f>
        <v/>
      </c>
      <c r="G95" s="13" t="str">
        <f>IFERROR(VLOOKUP(E95,Players!$A$2:$E$251,3,FALSE),"")</f>
        <v/>
      </c>
      <c r="H95" s="13" t="str">
        <f>IFERROR(VLOOKUP(E95,Players!$A$2:$E$251,4,FALSE),"")</f>
        <v/>
      </c>
      <c r="I95" s="13">
        <f>IFERROR(VLOOKUP(E95,Players!$A$2:$E$251,5,FALSE),0)</f>
        <v>0</v>
      </c>
      <c r="J95" s="10"/>
      <c r="K95" s="10"/>
      <c r="L95" s="16" t="str">
        <f>IF(A95="","",IF(COUNTIFS(MatchSquad!$A$2:$A$3501,B95,MatchSquad!$B$2:$B$3501,E95)&gt;0,1,0))</f>
        <v/>
      </c>
      <c r="M95" s="16" t="str">
        <f>IF(A95="","",SUMIFS(PlayerPoints!$U$2:$U$3501,PlayerPoints!$A$2:$A$3501,B95,PlayerPoints!$B$2:$B$3501,E95))</f>
        <v/>
      </c>
      <c r="N95" s="16">
        <f>IF(J95=1,Rules!$B$9,IF(K95=1,Rules!$B$10,1))</f>
        <v>1</v>
      </c>
      <c r="O95" s="16" t="str">
        <f>IF(A95="","",M95*N95)</f>
        <v/>
      </c>
      <c r="P95" s="16">
        <f>IF(AND(A95&lt;&gt;"",E95&lt;&gt;""),IF(COUNTIFS($A$2:A95,A95,$E$2:E95,E95)=1,1,0),0)</f>
        <v>0</v>
      </c>
    </row>
    <row r="96" spans="1:16" x14ac:dyDescent="0.2">
      <c r="A96" s="10"/>
      <c r="B96" s="13" t="str">
        <f>IFERROR(VLOOKUP(A96,Entries!$A$2:$C$31,2,FALSE),"")</f>
        <v/>
      </c>
      <c r="C96" s="13" t="str">
        <f>IFERROR(VLOOKUP(A96,Entries!$A$2:$C$31,3,FALSE),"")</f>
        <v/>
      </c>
      <c r="D96" s="10"/>
      <c r="E96" s="10"/>
      <c r="F96" s="13" t="str">
        <f>IFERROR(VLOOKUP(E96,Players!$A$2:$E$251,2,FALSE),"")</f>
        <v/>
      </c>
      <c r="G96" s="13" t="str">
        <f>IFERROR(VLOOKUP(E96,Players!$A$2:$E$251,3,FALSE),"")</f>
        <v/>
      </c>
      <c r="H96" s="13" t="str">
        <f>IFERROR(VLOOKUP(E96,Players!$A$2:$E$251,4,FALSE),"")</f>
        <v/>
      </c>
      <c r="I96" s="13">
        <f>IFERROR(VLOOKUP(E96,Players!$A$2:$E$251,5,FALSE),0)</f>
        <v>0</v>
      </c>
      <c r="J96" s="10"/>
      <c r="K96" s="10"/>
      <c r="L96" s="16" t="str">
        <f>IF(A96="","",IF(COUNTIFS(MatchSquad!$A$2:$A$3501,B96,MatchSquad!$B$2:$B$3501,E96)&gt;0,1,0))</f>
        <v/>
      </c>
      <c r="M96" s="16" t="str">
        <f>IF(A96="","",SUMIFS(PlayerPoints!$U$2:$U$3501,PlayerPoints!$A$2:$A$3501,B96,PlayerPoints!$B$2:$B$3501,E96))</f>
        <v/>
      </c>
      <c r="N96" s="16">
        <f>IF(J96=1,Rules!$B$9,IF(K96=1,Rules!$B$10,1))</f>
        <v>1</v>
      </c>
      <c r="O96" s="16" t="str">
        <f>IF(A96="","",M96*N96)</f>
        <v/>
      </c>
      <c r="P96" s="16">
        <f>IF(AND(A96&lt;&gt;"",E96&lt;&gt;""),IF(COUNTIFS($A$2:A96,A96,$E$2:E96,E96)=1,1,0),0)</f>
        <v>0</v>
      </c>
    </row>
    <row r="97" spans="1:16" x14ac:dyDescent="0.2">
      <c r="A97" s="10"/>
      <c r="B97" s="13" t="str">
        <f>IFERROR(VLOOKUP(A97,Entries!$A$2:$C$31,2,FALSE),"")</f>
        <v/>
      </c>
      <c r="C97" s="13" t="str">
        <f>IFERROR(VLOOKUP(A97,Entries!$A$2:$C$31,3,FALSE),"")</f>
        <v/>
      </c>
      <c r="D97" s="10"/>
      <c r="E97" s="10"/>
      <c r="F97" s="13" t="str">
        <f>IFERROR(VLOOKUP(E97,Players!$A$2:$E$251,2,FALSE),"")</f>
        <v/>
      </c>
      <c r="G97" s="13" t="str">
        <f>IFERROR(VLOOKUP(E97,Players!$A$2:$E$251,3,FALSE),"")</f>
        <v/>
      </c>
      <c r="H97" s="13" t="str">
        <f>IFERROR(VLOOKUP(E97,Players!$A$2:$E$251,4,FALSE),"")</f>
        <v/>
      </c>
      <c r="I97" s="13">
        <f>IFERROR(VLOOKUP(E97,Players!$A$2:$E$251,5,FALSE),0)</f>
        <v>0</v>
      </c>
      <c r="J97" s="10"/>
      <c r="K97" s="10"/>
      <c r="L97" s="16" t="str">
        <f>IF(A97="","",IF(COUNTIFS(MatchSquad!$A$2:$A$3501,B97,MatchSquad!$B$2:$B$3501,E97)&gt;0,1,0))</f>
        <v/>
      </c>
      <c r="M97" s="16" t="str">
        <f>IF(A97="","",SUMIFS(PlayerPoints!$U$2:$U$3501,PlayerPoints!$A$2:$A$3501,B97,PlayerPoints!$B$2:$B$3501,E97))</f>
        <v/>
      </c>
      <c r="N97" s="16">
        <f>IF(J97=1,Rules!$B$9,IF(K97=1,Rules!$B$10,1))</f>
        <v>1</v>
      </c>
      <c r="O97" s="16" t="str">
        <f>IF(A97="","",M97*N97)</f>
        <v/>
      </c>
      <c r="P97" s="16">
        <f>IF(AND(A97&lt;&gt;"",E97&lt;&gt;""),IF(COUNTIFS($A$2:A97,A97,$E$2:E97,E97)=1,1,0),0)</f>
        <v>0</v>
      </c>
    </row>
    <row r="98" spans="1:16" x14ac:dyDescent="0.2">
      <c r="A98" s="10"/>
      <c r="B98" s="13" t="str">
        <f>IFERROR(VLOOKUP(A98,Entries!$A$2:$C$31,2,FALSE),"")</f>
        <v/>
      </c>
      <c r="C98" s="13" t="str">
        <f>IFERROR(VLOOKUP(A98,Entries!$A$2:$C$31,3,FALSE),"")</f>
        <v/>
      </c>
      <c r="D98" s="10"/>
      <c r="E98" s="10"/>
      <c r="F98" s="13" t="str">
        <f>IFERROR(VLOOKUP(E98,Players!$A$2:$E$251,2,FALSE),"")</f>
        <v/>
      </c>
      <c r="G98" s="13" t="str">
        <f>IFERROR(VLOOKUP(E98,Players!$A$2:$E$251,3,FALSE),"")</f>
        <v/>
      </c>
      <c r="H98" s="13" t="str">
        <f>IFERROR(VLOOKUP(E98,Players!$A$2:$E$251,4,FALSE),"")</f>
        <v/>
      </c>
      <c r="I98" s="13">
        <f>IFERROR(VLOOKUP(E98,Players!$A$2:$E$251,5,FALSE),0)</f>
        <v>0</v>
      </c>
      <c r="J98" s="10"/>
      <c r="K98" s="10"/>
      <c r="L98" s="16" t="str">
        <f>IF(A98="","",IF(COUNTIFS(MatchSquad!$A$2:$A$3501,B98,MatchSquad!$B$2:$B$3501,E98)&gt;0,1,0))</f>
        <v/>
      </c>
      <c r="M98" s="16" t="str">
        <f>IF(A98="","",SUMIFS(PlayerPoints!$U$2:$U$3501,PlayerPoints!$A$2:$A$3501,B98,PlayerPoints!$B$2:$B$3501,E98))</f>
        <v/>
      </c>
      <c r="N98" s="16">
        <f>IF(J98=1,Rules!$B$9,IF(K98=1,Rules!$B$10,1))</f>
        <v>1</v>
      </c>
      <c r="O98" s="16" t="str">
        <f>IF(A98="","",M98*N98)</f>
        <v/>
      </c>
      <c r="P98" s="16">
        <f>IF(AND(A98&lt;&gt;"",E98&lt;&gt;""),IF(COUNTIFS($A$2:A98,A98,$E$2:E98,E98)=1,1,0),0)</f>
        <v>0</v>
      </c>
    </row>
    <row r="99" spans="1:16" x14ac:dyDescent="0.2">
      <c r="A99" s="10"/>
      <c r="B99" s="13" t="str">
        <f>IFERROR(VLOOKUP(A99,Entries!$A$2:$C$31,2,FALSE),"")</f>
        <v/>
      </c>
      <c r="C99" s="13" t="str">
        <f>IFERROR(VLOOKUP(A99,Entries!$A$2:$C$31,3,FALSE),"")</f>
        <v/>
      </c>
      <c r="D99" s="10"/>
      <c r="E99" s="10"/>
      <c r="F99" s="13" t="str">
        <f>IFERROR(VLOOKUP(E99,Players!$A$2:$E$251,2,FALSE),"")</f>
        <v/>
      </c>
      <c r="G99" s="13" t="str">
        <f>IFERROR(VLOOKUP(E99,Players!$A$2:$E$251,3,FALSE),"")</f>
        <v/>
      </c>
      <c r="H99" s="13" t="str">
        <f>IFERROR(VLOOKUP(E99,Players!$A$2:$E$251,4,FALSE),"")</f>
        <v/>
      </c>
      <c r="I99" s="13">
        <f>IFERROR(VLOOKUP(E99,Players!$A$2:$E$251,5,FALSE),0)</f>
        <v>0</v>
      </c>
      <c r="J99" s="10"/>
      <c r="K99" s="10"/>
      <c r="L99" s="16" t="str">
        <f>IF(A99="","",IF(COUNTIFS(MatchSquad!$A$2:$A$3501,B99,MatchSquad!$B$2:$B$3501,E99)&gt;0,1,0))</f>
        <v/>
      </c>
      <c r="M99" s="16" t="str">
        <f>IF(A99="","",SUMIFS(PlayerPoints!$U$2:$U$3501,PlayerPoints!$A$2:$A$3501,B99,PlayerPoints!$B$2:$B$3501,E99))</f>
        <v/>
      </c>
      <c r="N99" s="16">
        <f>IF(J99=1,Rules!$B$9,IF(K99=1,Rules!$B$10,1))</f>
        <v>1</v>
      </c>
      <c r="O99" s="16" t="str">
        <f>IF(A99="","",M99*N99)</f>
        <v/>
      </c>
      <c r="P99" s="16">
        <f>IF(AND(A99&lt;&gt;"",E99&lt;&gt;""),IF(COUNTIFS($A$2:A99,A99,$E$2:E99,E99)=1,1,0),0)</f>
        <v>0</v>
      </c>
    </row>
    <row r="100" spans="1:16" x14ac:dyDescent="0.2">
      <c r="A100" s="10"/>
      <c r="B100" s="13" t="str">
        <f>IFERROR(VLOOKUP(A100,Entries!$A$2:$C$31,2,FALSE),"")</f>
        <v/>
      </c>
      <c r="C100" s="13" t="str">
        <f>IFERROR(VLOOKUP(A100,Entries!$A$2:$C$31,3,FALSE),"")</f>
        <v/>
      </c>
      <c r="D100" s="10"/>
      <c r="E100" s="10"/>
      <c r="F100" s="13" t="str">
        <f>IFERROR(VLOOKUP(E100,Players!$A$2:$E$251,2,FALSE),"")</f>
        <v/>
      </c>
      <c r="G100" s="13" t="str">
        <f>IFERROR(VLOOKUP(E100,Players!$A$2:$E$251,3,FALSE),"")</f>
        <v/>
      </c>
      <c r="H100" s="13" t="str">
        <f>IFERROR(VLOOKUP(E100,Players!$A$2:$E$251,4,FALSE),"")</f>
        <v/>
      </c>
      <c r="I100" s="13">
        <f>IFERROR(VLOOKUP(E100,Players!$A$2:$E$251,5,FALSE),0)</f>
        <v>0</v>
      </c>
      <c r="J100" s="10"/>
      <c r="K100" s="10"/>
      <c r="L100" s="16" t="str">
        <f>IF(A100="","",IF(COUNTIFS(MatchSquad!$A$2:$A$3501,B100,MatchSquad!$B$2:$B$3501,E100)&gt;0,1,0))</f>
        <v/>
      </c>
      <c r="M100" s="16" t="str">
        <f>IF(A100="","",SUMIFS(PlayerPoints!$U$2:$U$3501,PlayerPoints!$A$2:$A$3501,B100,PlayerPoints!$B$2:$B$3501,E100))</f>
        <v/>
      </c>
      <c r="N100" s="16">
        <f>IF(J100=1,Rules!$B$9,IF(K100=1,Rules!$B$10,1))</f>
        <v>1</v>
      </c>
      <c r="O100" s="16" t="str">
        <f>IF(A100="","",M100*N100)</f>
        <v/>
      </c>
      <c r="P100" s="16">
        <f>IF(AND(A100&lt;&gt;"",E100&lt;&gt;""),IF(COUNTIFS($A$2:A100,A100,$E$2:E100,E100)=1,1,0),0)</f>
        <v>0</v>
      </c>
    </row>
    <row r="101" spans="1:16" x14ac:dyDescent="0.2">
      <c r="A101" s="10"/>
      <c r="B101" s="13" t="str">
        <f>IFERROR(VLOOKUP(A101,Entries!$A$2:$C$31,2,FALSE),"")</f>
        <v/>
      </c>
      <c r="C101" s="13" t="str">
        <f>IFERROR(VLOOKUP(A101,Entries!$A$2:$C$31,3,FALSE),"")</f>
        <v/>
      </c>
      <c r="D101" s="10"/>
      <c r="E101" s="10"/>
      <c r="F101" s="13" t="str">
        <f>IFERROR(VLOOKUP(E101,Players!$A$2:$E$251,2,FALSE),"")</f>
        <v/>
      </c>
      <c r="G101" s="13" t="str">
        <f>IFERROR(VLOOKUP(E101,Players!$A$2:$E$251,3,FALSE),"")</f>
        <v/>
      </c>
      <c r="H101" s="13" t="str">
        <f>IFERROR(VLOOKUP(E101,Players!$A$2:$E$251,4,FALSE),"")</f>
        <v/>
      </c>
      <c r="I101" s="13">
        <f>IFERROR(VLOOKUP(E101,Players!$A$2:$E$251,5,FALSE),0)</f>
        <v>0</v>
      </c>
      <c r="J101" s="10"/>
      <c r="K101" s="10"/>
      <c r="L101" s="16" t="str">
        <f>IF(A101="","",IF(COUNTIFS(MatchSquad!$A$2:$A$3501,B101,MatchSquad!$B$2:$B$3501,E101)&gt;0,1,0))</f>
        <v/>
      </c>
      <c r="M101" s="16" t="str">
        <f>IF(A101="","",SUMIFS(PlayerPoints!$U$2:$U$3501,PlayerPoints!$A$2:$A$3501,B101,PlayerPoints!$B$2:$B$3501,E101))</f>
        <v/>
      </c>
      <c r="N101" s="16">
        <f>IF(J101=1,Rules!$B$9,IF(K101=1,Rules!$B$10,1))</f>
        <v>1</v>
      </c>
      <c r="O101" s="16" t="str">
        <f>IF(A101="","",M101*N101)</f>
        <v/>
      </c>
      <c r="P101" s="16">
        <f>IF(AND(A101&lt;&gt;"",E101&lt;&gt;""),IF(COUNTIFS($A$2:A101,A101,$E$2:E101,E101)=1,1,0),0)</f>
        <v>0</v>
      </c>
    </row>
    <row r="102" spans="1:16" x14ac:dyDescent="0.2">
      <c r="A102" s="10"/>
      <c r="B102" s="13" t="str">
        <f>IFERROR(VLOOKUP(A102,Entries!$A$2:$C$31,2,FALSE),"")</f>
        <v/>
      </c>
      <c r="C102" s="13" t="str">
        <f>IFERROR(VLOOKUP(A102,Entries!$A$2:$C$31,3,FALSE),"")</f>
        <v/>
      </c>
      <c r="D102" s="10"/>
      <c r="E102" s="10"/>
      <c r="F102" s="13" t="str">
        <f>IFERROR(VLOOKUP(E102,Players!$A$2:$E$251,2,FALSE),"")</f>
        <v/>
      </c>
      <c r="G102" s="13" t="str">
        <f>IFERROR(VLOOKUP(E102,Players!$A$2:$E$251,3,FALSE),"")</f>
        <v/>
      </c>
      <c r="H102" s="13" t="str">
        <f>IFERROR(VLOOKUP(E102,Players!$A$2:$E$251,4,FALSE),"")</f>
        <v/>
      </c>
      <c r="I102" s="13">
        <f>IFERROR(VLOOKUP(E102,Players!$A$2:$E$251,5,FALSE),0)</f>
        <v>0</v>
      </c>
      <c r="J102" s="10"/>
      <c r="K102" s="10"/>
      <c r="L102" s="16" t="str">
        <f>IF(A102="","",IF(COUNTIFS(MatchSquad!$A$2:$A$3501,B102,MatchSquad!$B$2:$B$3501,E102)&gt;0,1,0))</f>
        <v/>
      </c>
      <c r="M102" s="16" t="str">
        <f>IF(A102="","",SUMIFS(PlayerPoints!$U$2:$U$3501,PlayerPoints!$A$2:$A$3501,B102,PlayerPoints!$B$2:$B$3501,E102))</f>
        <v/>
      </c>
      <c r="N102" s="16">
        <f>IF(J102=1,Rules!$B$9,IF(K102=1,Rules!$B$10,1))</f>
        <v>1</v>
      </c>
      <c r="O102" s="16" t="str">
        <f>IF(A102="","",M102*N102)</f>
        <v/>
      </c>
      <c r="P102" s="16">
        <f>IF(AND(A102&lt;&gt;"",E102&lt;&gt;""),IF(COUNTIFS($A$2:A102,A102,$E$2:E102,E102)=1,1,0),0)</f>
        <v>0</v>
      </c>
    </row>
    <row r="103" spans="1:16" x14ac:dyDescent="0.2">
      <c r="A103" s="10"/>
      <c r="B103" s="13" t="str">
        <f>IFERROR(VLOOKUP(A103,Entries!$A$2:$C$31,2,FALSE),"")</f>
        <v/>
      </c>
      <c r="C103" s="13" t="str">
        <f>IFERROR(VLOOKUP(A103,Entries!$A$2:$C$31,3,FALSE),"")</f>
        <v/>
      </c>
      <c r="D103" s="10"/>
      <c r="E103" s="10"/>
      <c r="F103" s="13" t="str">
        <f>IFERROR(VLOOKUP(E103,Players!$A$2:$E$251,2,FALSE),"")</f>
        <v/>
      </c>
      <c r="G103" s="13" t="str">
        <f>IFERROR(VLOOKUP(E103,Players!$A$2:$E$251,3,FALSE),"")</f>
        <v/>
      </c>
      <c r="H103" s="13" t="str">
        <f>IFERROR(VLOOKUP(E103,Players!$A$2:$E$251,4,FALSE),"")</f>
        <v/>
      </c>
      <c r="I103" s="13">
        <f>IFERROR(VLOOKUP(E103,Players!$A$2:$E$251,5,FALSE),0)</f>
        <v>0</v>
      </c>
      <c r="J103" s="10"/>
      <c r="K103" s="10"/>
      <c r="L103" s="16" t="str">
        <f>IF(A103="","",IF(COUNTIFS(MatchSquad!$A$2:$A$3501,B103,MatchSquad!$B$2:$B$3501,E103)&gt;0,1,0))</f>
        <v/>
      </c>
      <c r="M103" s="16" t="str">
        <f>IF(A103="","",SUMIFS(PlayerPoints!$U$2:$U$3501,PlayerPoints!$A$2:$A$3501,B103,PlayerPoints!$B$2:$B$3501,E103))</f>
        <v/>
      </c>
      <c r="N103" s="16">
        <f>IF(J103=1,Rules!$B$9,IF(K103=1,Rules!$B$10,1))</f>
        <v>1</v>
      </c>
      <c r="O103" s="16" t="str">
        <f>IF(A103="","",M103*N103)</f>
        <v/>
      </c>
      <c r="P103" s="16">
        <f>IF(AND(A103&lt;&gt;"",E103&lt;&gt;""),IF(COUNTIFS($A$2:A103,A103,$E$2:E103,E103)=1,1,0),0)</f>
        <v>0</v>
      </c>
    </row>
    <row r="104" spans="1:16" x14ac:dyDescent="0.2">
      <c r="A104" s="10"/>
      <c r="B104" s="13" t="str">
        <f>IFERROR(VLOOKUP(A104,Entries!$A$2:$C$31,2,FALSE),"")</f>
        <v/>
      </c>
      <c r="C104" s="13" t="str">
        <f>IFERROR(VLOOKUP(A104,Entries!$A$2:$C$31,3,FALSE),"")</f>
        <v/>
      </c>
      <c r="D104" s="10"/>
      <c r="E104" s="10"/>
      <c r="F104" s="13" t="str">
        <f>IFERROR(VLOOKUP(E104,Players!$A$2:$E$251,2,FALSE),"")</f>
        <v/>
      </c>
      <c r="G104" s="13" t="str">
        <f>IFERROR(VLOOKUP(E104,Players!$A$2:$E$251,3,FALSE),"")</f>
        <v/>
      </c>
      <c r="H104" s="13" t="str">
        <f>IFERROR(VLOOKUP(E104,Players!$A$2:$E$251,4,FALSE),"")</f>
        <v/>
      </c>
      <c r="I104" s="13">
        <f>IFERROR(VLOOKUP(E104,Players!$A$2:$E$251,5,FALSE),0)</f>
        <v>0</v>
      </c>
      <c r="J104" s="10"/>
      <c r="K104" s="10"/>
      <c r="L104" s="16" t="str">
        <f>IF(A104="","",IF(COUNTIFS(MatchSquad!$A$2:$A$3501,B104,MatchSquad!$B$2:$B$3501,E104)&gt;0,1,0))</f>
        <v/>
      </c>
      <c r="M104" s="16" t="str">
        <f>IF(A104="","",SUMIFS(PlayerPoints!$U$2:$U$3501,PlayerPoints!$A$2:$A$3501,B104,PlayerPoints!$B$2:$B$3501,E104))</f>
        <v/>
      </c>
      <c r="N104" s="16">
        <f>IF(J104=1,Rules!$B$9,IF(K104=1,Rules!$B$10,1))</f>
        <v>1</v>
      </c>
      <c r="O104" s="16" t="str">
        <f>IF(A104="","",M104*N104)</f>
        <v/>
      </c>
      <c r="P104" s="16">
        <f>IF(AND(A104&lt;&gt;"",E104&lt;&gt;""),IF(COUNTIFS($A$2:A104,A104,$E$2:E104,E104)=1,1,0),0)</f>
        <v>0</v>
      </c>
    </row>
    <row r="105" spans="1:16" x14ac:dyDescent="0.2">
      <c r="A105" s="10"/>
      <c r="B105" s="13" t="str">
        <f>IFERROR(VLOOKUP(A105,Entries!$A$2:$C$31,2,FALSE),"")</f>
        <v/>
      </c>
      <c r="C105" s="13" t="str">
        <f>IFERROR(VLOOKUP(A105,Entries!$A$2:$C$31,3,FALSE),"")</f>
        <v/>
      </c>
      <c r="D105" s="10"/>
      <c r="E105" s="10"/>
      <c r="F105" s="13" t="str">
        <f>IFERROR(VLOOKUP(E105,Players!$A$2:$E$251,2,FALSE),"")</f>
        <v/>
      </c>
      <c r="G105" s="13" t="str">
        <f>IFERROR(VLOOKUP(E105,Players!$A$2:$E$251,3,FALSE),"")</f>
        <v/>
      </c>
      <c r="H105" s="13" t="str">
        <f>IFERROR(VLOOKUP(E105,Players!$A$2:$E$251,4,FALSE),"")</f>
        <v/>
      </c>
      <c r="I105" s="13">
        <f>IFERROR(VLOOKUP(E105,Players!$A$2:$E$251,5,FALSE),0)</f>
        <v>0</v>
      </c>
      <c r="J105" s="10"/>
      <c r="K105" s="10"/>
      <c r="L105" s="16" t="str">
        <f>IF(A105="","",IF(COUNTIFS(MatchSquad!$A$2:$A$3501,B105,MatchSquad!$B$2:$B$3501,E105)&gt;0,1,0))</f>
        <v/>
      </c>
      <c r="M105" s="16" t="str">
        <f>IF(A105="","",SUMIFS(PlayerPoints!$U$2:$U$3501,PlayerPoints!$A$2:$A$3501,B105,PlayerPoints!$B$2:$B$3501,E105))</f>
        <v/>
      </c>
      <c r="N105" s="16">
        <f>IF(J105=1,Rules!$B$9,IF(K105=1,Rules!$B$10,1))</f>
        <v>1</v>
      </c>
      <c r="O105" s="16" t="str">
        <f>IF(A105="","",M105*N105)</f>
        <v/>
      </c>
      <c r="P105" s="16">
        <f>IF(AND(A105&lt;&gt;"",E105&lt;&gt;""),IF(COUNTIFS($A$2:A105,A105,$E$2:E105,E105)=1,1,0),0)</f>
        <v>0</v>
      </c>
    </row>
    <row r="106" spans="1:16" x14ac:dyDescent="0.2">
      <c r="A106" s="10"/>
      <c r="B106" s="13" t="str">
        <f>IFERROR(VLOOKUP(A106,Entries!$A$2:$C$31,2,FALSE),"")</f>
        <v/>
      </c>
      <c r="C106" s="13" t="str">
        <f>IFERROR(VLOOKUP(A106,Entries!$A$2:$C$31,3,FALSE),"")</f>
        <v/>
      </c>
      <c r="D106" s="10"/>
      <c r="E106" s="10"/>
      <c r="F106" s="13" t="str">
        <f>IFERROR(VLOOKUP(E106,Players!$A$2:$E$251,2,FALSE),"")</f>
        <v/>
      </c>
      <c r="G106" s="13" t="str">
        <f>IFERROR(VLOOKUP(E106,Players!$A$2:$E$251,3,FALSE),"")</f>
        <v/>
      </c>
      <c r="H106" s="13" t="str">
        <f>IFERROR(VLOOKUP(E106,Players!$A$2:$E$251,4,FALSE),"")</f>
        <v/>
      </c>
      <c r="I106" s="13">
        <f>IFERROR(VLOOKUP(E106,Players!$A$2:$E$251,5,FALSE),0)</f>
        <v>0</v>
      </c>
      <c r="J106" s="10"/>
      <c r="K106" s="10"/>
      <c r="L106" s="16" t="str">
        <f>IF(A106="","",IF(COUNTIFS(MatchSquad!$A$2:$A$3501,B106,MatchSquad!$B$2:$B$3501,E106)&gt;0,1,0))</f>
        <v/>
      </c>
      <c r="M106" s="16" t="str">
        <f>IF(A106="","",SUMIFS(PlayerPoints!$U$2:$U$3501,PlayerPoints!$A$2:$A$3501,B106,PlayerPoints!$B$2:$B$3501,E106))</f>
        <v/>
      </c>
      <c r="N106" s="16">
        <f>IF(J106=1,Rules!$B$9,IF(K106=1,Rules!$B$10,1))</f>
        <v>1</v>
      </c>
      <c r="O106" s="16" t="str">
        <f>IF(A106="","",M106*N106)</f>
        <v/>
      </c>
      <c r="P106" s="16">
        <f>IF(AND(A106&lt;&gt;"",E106&lt;&gt;""),IF(COUNTIFS($A$2:A106,A106,$E$2:E106,E106)=1,1,0),0)</f>
        <v>0</v>
      </c>
    </row>
    <row r="107" spans="1:16" x14ac:dyDescent="0.2">
      <c r="A107" s="10"/>
      <c r="B107" s="13" t="str">
        <f>IFERROR(VLOOKUP(A107,Entries!$A$2:$C$31,2,FALSE),"")</f>
        <v/>
      </c>
      <c r="C107" s="13" t="str">
        <f>IFERROR(VLOOKUP(A107,Entries!$A$2:$C$31,3,FALSE),"")</f>
        <v/>
      </c>
      <c r="D107" s="10"/>
      <c r="E107" s="10"/>
      <c r="F107" s="13" t="str">
        <f>IFERROR(VLOOKUP(E107,Players!$A$2:$E$251,2,FALSE),"")</f>
        <v/>
      </c>
      <c r="G107" s="13" t="str">
        <f>IFERROR(VLOOKUP(E107,Players!$A$2:$E$251,3,FALSE),"")</f>
        <v/>
      </c>
      <c r="H107" s="13" t="str">
        <f>IFERROR(VLOOKUP(E107,Players!$A$2:$E$251,4,FALSE),"")</f>
        <v/>
      </c>
      <c r="I107" s="13">
        <f>IFERROR(VLOOKUP(E107,Players!$A$2:$E$251,5,FALSE),0)</f>
        <v>0</v>
      </c>
      <c r="J107" s="10"/>
      <c r="K107" s="10"/>
      <c r="L107" s="16" t="str">
        <f>IF(A107="","",IF(COUNTIFS(MatchSquad!$A$2:$A$3501,B107,MatchSquad!$B$2:$B$3501,E107)&gt;0,1,0))</f>
        <v/>
      </c>
      <c r="M107" s="16" t="str">
        <f>IF(A107="","",SUMIFS(PlayerPoints!$U$2:$U$3501,PlayerPoints!$A$2:$A$3501,B107,PlayerPoints!$B$2:$B$3501,E107))</f>
        <v/>
      </c>
      <c r="N107" s="16">
        <f>IF(J107=1,Rules!$B$9,IF(K107=1,Rules!$B$10,1))</f>
        <v>1</v>
      </c>
      <c r="O107" s="16" t="str">
        <f>IF(A107="","",M107*N107)</f>
        <v/>
      </c>
      <c r="P107" s="16">
        <f>IF(AND(A107&lt;&gt;"",E107&lt;&gt;""),IF(COUNTIFS($A$2:A107,A107,$E$2:E107,E107)=1,1,0),0)</f>
        <v>0</v>
      </c>
    </row>
    <row r="108" spans="1:16" x14ac:dyDescent="0.2">
      <c r="A108" s="10"/>
      <c r="B108" s="13" t="str">
        <f>IFERROR(VLOOKUP(A108,Entries!$A$2:$C$31,2,FALSE),"")</f>
        <v/>
      </c>
      <c r="C108" s="13" t="str">
        <f>IFERROR(VLOOKUP(A108,Entries!$A$2:$C$31,3,FALSE),"")</f>
        <v/>
      </c>
      <c r="D108" s="10"/>
      <c r="E108" s="10"/>
      <c r="F108" s="13" t="str">
        <f>IFERROR(VLOOKUP(E108,Players!$A$2:$E$251,2,FALSE),"")</f>
        <v/>
      </c>
      <c r="G108" s="13" t="str">
        <f>IFERROR(VLOOKUP(E108,Players!$A$2:$E$251,3,FALSE),"")</f>
        <v/>
      </c>
      <c r="H108" s="13" t="str">
        <f>IFERROR(VLOOKUP(E108,Players!$A$2:$E$251,4,FALSE),"")</f>
        <v/>
      </c>
      <c r="I108" s="13">
        <f>IFERROR(VLOOKUP(E108,Players!$A$2:$E$251,5,FALSE),0)</f>
        <v>0</v>
      </c>
      <c r="J108" s="10"/>
      <c r="K108" s="10"/>
      <c r="L108" s="16" t="str">
        <f>IF(A108="","",IF(COUNTIFS(MatchSquad!$A$2:$A$3501,B108,MatchSquad!$B$2:$B$3501,E108)&gt;0,1,0))</f>
        <v/>
      </c>
      <c r="M108" s="16" t="str">
        <f>IF(A108="","",SUMIFS(PlayerPoints!$U$2:$U$3501,PlayerPoints!$A$2:$A$3501,B108,PlayerPoints!$B$2:$B$3501,E108))</f>
        <v/>
      </c>
      <c r="N108" s="16">
        <f>IF(J108=1,Rules!$B$9,IF(K108=1,Rules!$B$10,1))</f>
        <v>1</v>
      </c>
      <c r="O108" s="16" t="str">
        <f>IF(A108="","",M108*N108)</f>
        <v/>
      </c>
      <c r="P108" s="16">
        <f>IF(AND(A108&lt;&gt;"",E108&lt;&gt;""),IF(COUNTIFS($A$2:A108,A108,$E$2:E108,E108)=1,1,0),0)</f>
        <v>0</v>
      </c>
    </row>
    <row r="109" spans="1:16" x14ac:dyDescent="0.2">
      <c r="A109" s="10"/>
      <c r="B109" s="13" t="str">
        <f>IFERROR(VLOOKUP(A109,Entries!$A$2:$C$31,2,FALSE),"")</f>
        <v/>
      </c>
      <c r="C109" s="13" t="str">
        <f>IFERROR(VLOOKUP(A109,Entries!$A$2:$C$31,3,FALSE),"")</f>
        <v/>
      </c>
      <c r="D109" s="10"/>
      <c r="E109" s="10"/>
      <c r="F109" s="13" t="str">
        <f>IFERROR(VLOOKUP(E109,Players!$A$2:$E$251,2,FALSE),"")</f>
        <v/>
      </c>
      <c r="G109" s="13" t="str">
        <f>IFERROR(VLOOKUP(E109,Players!$A$2:$E$251,3,FALSE),"")</f>
        <v/>
      </c>
      <c r="H109" s="13" t="str">
        <f>IFERROR(VLOOKUP(E109,Players!$A$2:$E$251,4,FALSE),"")</f>
        <v/>
      </c>
      <c r="I109" s="13">
        <f>IFERROR(VLOOKUP(E109,Players!$A$2:$E$251,5,FALSE),0)</f>
        <v>0</v>
      </c>
      <c r="J109" s="10"/>
      <c r="K109" s="10"/>
      <c r="L109" s="16" t="str">
        <f>IF(A109="","",IF(COUNTIFS(MatchSquad!$A$2:$A$3501,B109,MatchSquad!$B$2:$B$3501,E109)&gt;0,1,0))</f>
        <v/>
      </c>
      <c r="M109" s="16" t="str">
        <f>IF(A109="","",SUMIFS(PlayerPoints!$U$2:$U$3501,PlayerPoints!$A$2:$A$3501,B109,PlayerPoints!$B$2:$B$3501,E109))</f>
        <v/>
      </c>
      <c r="N109" s="16">
        <f>IF(J109=1,Rules!$B$9,IF(K109=1,Rules!$B$10,1))</f>
        <v>1</v>
      </c>
      <c r="O109" s="16" t="str">
        <f>IF(A109="","",M109*N109)</f>
        <v/>
      </c>
      <c r="P109" s="16">
        <f>IF(AND(A109&lt;&gt;"",E109&lt;&gt;""),IF(COUNTIFS($A$2:A109,A109,$E$2:E109,E109)=1,1,0),0)</f>
        <v>0</v>
      </c>
    </row>
    <row r="110" spans="1:16" x14ac:dyDescent="0.2">
      <c r="A110" s="10"/>
      <c r="B110" s="13" t="str">
        <f>IFERROR(VLOOKUP(A110,Entries!$A$2:$C$31,2,FALSE),"")</f>
        <v/>
      </c>
      <c r="C110" s="13" t="str">
        <f>IFERROR(VLOOKUP(A110,Entries!$A$2:$C$31,3,FALSE),"")</f>
        <v/>
      </c>
      <c r="D110" s="10"/>
      <c r="E110" s="10"/>
      <c r="F110" s="13" t="str">
        <f>IFERROR(VLOOKUP(E110,Players!$A$2:$E$251,2,FALSE),"")</f>
        <v/>
      </c>
      <c r="G110" s="13" t="str">
        <f>IFERROR(VLOOKUP(E110,Players!$A$2:$E$251,3,FALSE),"")</f>
        <v/>
      </c>
      <c r="H110" s="13" t="str">
        <f>IFERROR(VLOOKUP(E110,Players!$A$2:$E$251,4,FALSE),"")</f>
        <v/>
      </c>
      <c r="I110" s="13">
        <f>IFERROR(VLOOKUP(E110,Players!$A$2:$E$251,5,FALSE),0)</f>
        <v>0</v>
      </c>
      <c r="J110" s="10"/>
      <c r="K110" s="10"/>
      <c r="L110" s="16" t="str">
        <f>IF(A110="","",IF(COUNTIFS(MatchSquad!$A$2:$A$3501,B110,MatchSquad!$B$2:$B$3501,E110)&gt;0,1,0))</f>
        <v/>
      </c>
      <c r="M110" s="16" t="str">
        <f>IF(A110="","",SUMIFS(PlayerPoints!$U$2:$U$3501,PlayerPoints!$A$2:$A$3501,B110,PlayerPoints!$B$2:$B$3501,E110))</f>
        <v/>
      </c>
      <c r="N110" s="16">
        <f>IF(J110=1,Rules!$B$9,IF(K110=1,Rules!$B$10,1))</f>
        <v>1</v>
      </c>
      <c r="O110" s="16" t="str">
        <f>IF(A110="","",M110*N110)</f>
        <v/>
      </c>
      <c r="P110" s="16">
        <f>IF(AND(A110&lt;&gt;"",E110&lt;&gt;""),IF(COUNTIFS($A$2:A110,A110,$E$2:E110,E110)=1,1,0),0)</f>
        <v>0</v>
      </c>
    </row>
    <row r="111" spans="1:16" x14ac:dyDescent="0.2">
      <c r="A111" s="10"/>
      <c r="B111" s="13" t="str">
        <f>IFERROR(VLOOKUP(A111,Entries!$A$2:$C$31,2,FALSE),"")</f>
        <v/>
      </c>
      <c r="C111" s="13" t="str">
        <f>IFERROR(VLOOKUP(A111,Entries!$A$2:$C$31,3,FALSE),"")</f>
        <v/>
      </c>
      <c r="D111" s="10"/>
      <c r="E111" s="10"/>
      <c r="F111" s="13" t="str">
        <f>IFERROR(VLOOKUP(E111,Players!$A$2:$E$251,2,FALSE),"")</f>
        <v/>
      </c>
      <c r="G111" s="13" t="str">
        <f>IFERROR(VLOOKUP(E111,Players!$A$2:$E$251,3,FALSE),"")</f>
        <v/>
      </c>
      <c r="H111" s="13" t="str">
        <f>IFERROR(VLOOKUP(E111,Players!$A$2:$E$251,4,FALSE),"")</f>
        <v/>
      </c>
      <c r="I111" s="13">
        <f>IFERROR(VLOOKUP(E111,Players!$A$2:$E$251,5,FALSE),0)</f>
        <v>0</v>
      </c>
      <c r="J111" s="10"/>
      <c r="K111" s="10"/>
      <c r="L111" s="16" t="str">
        <f>IF(A111="","",IF(COUNTIFS(MatchSquad!$A$2:$A$3501,B111,MatchSquad!$B$2:$B$3501,E111)&gt;0,1,0))</f>
        <v/>
      </c>
      <c r="M111" s="16" t="str">
        <f>IF(A111="","",SUMIFS(PlayerPoints!$U$2:$U$3501,PlayerPoints!$A$2:$A$3501,B111,PlayerPoints!$B$2:$B$3501,E111))</f>
        <v/>
      </c>
      <c r="N111" s="16">
        <f>IF(J111=1,Rules!$B$9,IF(K111=1,Rules!$B$10,1))</f>
        <v>1</v>
      </c>
      <c r="O111" s="16" t="str">
        <f>IF(A111="","",M111*N111)</f>
        <v/>
      </c>
      <c r="P111" s="16">
        <f>IF(AND(A111&lt;&gt;"",E111&lt;&gt;""),IF(COUNTIFS($A$2:A111,A111,$E$2:E111,E111)=1,1,0),0)</f>
        <v>0</v>
      </c>
    </row>
    <row r="112" spans="1:16" x14ac:dyDescent="0.2">
      <c r="A112" s="10"/>
      <c r="B112" s="13" t="str">
        <f>IFERROR(VLOOKUP(A112,Entries!$A$2:$C$31,2,FALSE),"")</f>
        <v/>
      </c>
      <c r="C112" s="13" t="str">
        <f>IFERROR(VLOOKUP(A112,Entries!$A$2:$C$31,3,FALSE),"")</f>
        <v/>
      </c>
      <c r="D112" s="10"/>
      <c r="E112" s="10"/>
      <c r="F112" s="13" t="str">
        <f>IFERROR(VLOOKUP(E112,Players!$A$2:$E$251,2,FALSE),"")</f>
        <v/>
      </c>
      <c r="G112" s="13" t="str">
        <f>IFERROR(VLOOKUP(E112,Players!$A$2:$E$251,3,FALSE),"")</f>
        <v/>
      </c>
      <c r="H112" s="13" t="str">
        <f>IFERROR(VLOOKUP(E112,Players!$A$2:$E$251,4,FALSE),"")</f>
        <v/>
      </c>
      <c r="I112" s="13">
        <f>IFERROR(VLOOKUP(E112,Players!$A$2:$E$251,5,FALSE),0)</f>
        <v>0</v>
      </c>
      <c r="J112" s="10"/>
      <c r="K112" s="10"/>
      <c r="L112" s="16" t="str">
        <f>IF(A112="","",IF(COUNTIFS(MatchSquad!$A$2:$A$3501,B112,MatchSquad!$B$2:$B$3501,E112)&gt;0,1,0))</f>
        <v/>
      </c>
      <c r="M112" s="16" t="str">
        <f>IF(A112="","",SUMIFS(PlayerPoints!$U$2:$U$3501,PlayerPoints!$A$2:$A$3501,B112,PlayerPoints!$B$2:$B$3501,E112))</f>
        <v/>
      </c>
      <c r="N112" s="16">
        <f>IF(J112=1,Rules!$B$9,IF(K112=1,Rules!$B$10,1))</f>
        <v>1</v>
      </c>
      <c r="O112" s="16" t="str">
        <f>IF(A112="","",M112*N112)</f>
        <v/>
      </c>
      <c r="P112" s="16">
        <f>IF(AND(A112&lt;&gt;"",E112&lt;&gt;""),IF(COUNTIFS($A$2:A112,A112,$E$2:E112,E112)=1,1,0),0)</f>
        <v>0</v>
      </c>
    </row>
    <row r="113" spans="1:16" x14ac:dyDescent="0.2">
      <c r="A113" s="10"/>
      <c r="B113" s="13" t="str">
        <f>IFERROR(VLOOKUP(A113,Entries!$A$2:$C$31,2,FALSE),"")</f>
        <v/>
      </c>
      <c r="C113" s="13" t="str">
        <f>IFERROR(VLOOKUP(A113,Entries!$A$2:$C$31,3,FALSE),"")</f>
        <v/>
      </c>
      <c r="D113" s="10"/>
      <c r="E113" s="10"/>
      <c r="F113" s="13" t="str">
        <f>IFERROR(VLOOKUP(E113,Players!$A$2:$E$251,2,FALSE),"")</f>
        <v/>
      </c>
      <c r="G113" s="13" t="str">
        <f>IFERROR(VLOOKUP(E113,Players!$A$2:$E$251,3,FALSE),"")</f>
        <v/>
      </c>
      <c r="H113" s="13" t="str">
        <f>IFERROR(VLOOKUP(E113,Players!$A$2:$E$251,4,FALSE),"")</f>
        <v/>
      </c>
      <c r="I113" s="13">
        <f>IFERROR(VLOOKUP(E113,Players!$A$2:$E$251,5,FALSE),0)</f>
        <v>0</v>
      </c>
      <c r="J113" s="10"/>
      <c r="K113" s="10"/>
      <c r="L113" s="16" t="str">
        <f>IF(A113="","",IF(COUNTIFS(MatchSquad!$A$2:$A$3501,B113,MatchSquad!$B$2:$B$3501,E113)&gt;0,1,0))</f>
        <v/>
      </c>
      <c r="M113" s="16" t="str">
        <f>IF(A113="","",SUMIFS(PlayerPoints!$U$2:$U$3501,PlayerPoints!$A$2:$A$3501,B113,PlayerPoints!$B$2:$B$3501,E113))</f>
        <v/>
      </c>
      <c r="N113" s="16">
        <f>IF(J113=1,Rules!$B$9,IF(K113=1,Rules!$B$10,1))</f>
        <v>1</v>
      </c>
      <c r="O113" s="16" t="str">
        <f>IF(A113="","",M113*N113)</f>
        <v/>
      </c>
      <c r="P113" s="16">
        <f>IF(AND(A113&lt;&gt;"",E113&lt;&gt;""),IF(COUNTIFS($A$2:A113,A113,$E$2:E113,E113)=1,1,0),0)</f>
        <v>0</v>
      </c>
    </row>
    <row r="114" spans="1:16" x14ac:dyDescent="0.2">
      <c r="A114" s="10"/>
      <c r="B114" s="13" t="str">
        <f>IFERROR(VLOOKUP(A114,Entries!$A$2:$C$31,2,FALSE),"")</f>
        <v/>
      </c>
      <c r="C114" s="13" t="str">
        <f>IFERROR(VLOOKUP(A114,Entries!$A$2:$C$31,3,FALSE),"")</f>
        <v/>
      </c>
      <c r="D114" s="10"/>
      <c r="E114" s="10"/>
      <c r="F114" s="13" t="str">
        <f>IFERROR(VLOOKUP(E114,Players!$A$2:$E$251,2,FALSE),"")</f>
        <v/>
      </c>
      <c r="G114" s="13" t="str">
        <f>IFERROR(VLOOKUP(E114,Players!$A$2:$E$251,3,FALSE),"")</f>
        <v/>
      </c>
      <c r="H114" s="13" t="str">
        <f>IFERROR(VLOOKUP(E114,Players!$A$2:$E$251,4,FALSE),"")</f>
        <v/>
      </c>
      <c r="I114" s="13">
        <f>IFERROR(VLOOKUP(E114,Players!$A$2:$E$251,5,FALSE),0)</f>
        <v>0</v>
      </c>
      <c r="J114" s="10"/>
      <c r="K114" s="10"/>
      <c r="L114" s="16" t="str">
        <f>IF(A114="","",IF(COUNTIFS(MatchSquad!$A$2:$A$3501,B114,MatchSquad!$B$2:$B$3501,E114)&gt;0,1,0))</f>
        <v/>
      </c>
      <c r="M114" s="16" t="str">
        <f>IF(A114="","",SUMIFS(PlayerPoints!$U$2:$U$3501,PlayerPoints!$A$2:$A$3501,B114,PlayerPoints!$B$2:$B$3501,E114))</f>
        <v/>
      </c>
      <c r="N114" s="16">
        <f>IF(J114=1,Rules!$B$9,IF(K114=1,Rules!$B$10,1))</f>
        <v>1</v>
      </c>
      <c r="O114" s="16" t="str">
        <f>IF(A114="","",M114*N114)</f>
        <v/>
      </c>
      <c r="P114" s="16">
        <f>IF(AND(A114&lt;&gt;"",E114&lt;&gt;""),IF(COUNTIFS($A$2:A114,A114,$E$2:E114,E114)=1,1,0),0)</f>
        <v>0</v>
      </c>
    </row>
    <row r="115" spans="1:16" x14ac:dyDescent="0.2">
      <c r="A115" s="10"/>
      <c r="B115" s="13" t="str">
        <f>IFERROR(VLOOKUP(A115,Entries!$A$2:$C$31,2,FALSE),"")</f>
        <v/>
      </c>
      <c r="C115" s="13" t="str">
        <f>IFERROR(VLOOKUP(A115,Entries!$A$2:$C$31,3,FALSE),"")</f>
        <v/>
      </c>
      <c r="D115" s="10"/>
      <c r="E115" s="10"/>
      <c r="F115" s="13" t="str">
        <f>IFERROR(VLOOKUP(E115,Players!$A$2:$E$251,2,FALSE),"")</f>
        <v/>
      </c>
      <c r="G115" s="13" t="str">
        <f>IFERROR(VLOOKUP(E115,Players!$A$2:$E$251,3,FALSE),"")</f>
        <v/>
      </c>
      <c r="H115" s="13" t="str">
        <f>IFERROR(VLOOKUP(E115,Players!$A$2:$E$251,4,FALSE),"")</f>
        <v/>
      </c>
      <c r="I115" s="13">
        <f>IFERROR(VLOOKUP(E115,Players!$A$2:$E$251,5,FALSE),0)</f>
        <v>0</v>
      </c>
      <c r="J115" s="10"/>
      <c r="K115" s="10"/>
      <c r="L115" s="16" t="str">
        <f>IF(A115="","",IF(COUNTIFS(MatchSquad!$A$2:$A$3501,B115,MatchSquad!$B$2:$B$3501,E115)&gt;0,1,0))</f>
        <v/>
      </c>
      <c r="M115" s="16" t="str">
        <f>IF(A115="","",SUMIFS(PlayerPoints!$U$2:$U$3501,PlayerPoints!$A$2:$A$3501,B115,PlayerPoints!$B$2:$B$3501,E115))</f>
        <v/>
      </c>
      <c r="N115" s="16">
        <f>IF(J115=1,Rules!$B$9,IF(K115=1,Rules!$B$10,1))</f>
        <v>1</v>
      </c>
      <c r="O115" s="16" t="str">
        <f>IF(A115="","",M115*N115)</f>
        <v/>
      </c>
      <c r="P115" s="16">
        <f>IF(AND(A115&lt;&gt;"",E115&lt;&gt;""),IF(COUNTIFS($A$2:A115,A115,$E$2:E115,E115)=1,1,0),0)</f>
        <v>0</v>
      </c>
    </row>
    <row r="116" spans="1:16" x14ac:dyDescent="0.2">
      <c r="A116" s="10"/>
      <c r="B116" s="13" t="str">
        <f>IFERROR(VLOOKUP(A116,Entries!$A$2:$C$31,2,FALSE),"")</f>
        <v/>
      </c>
      <c r="C116" s="13" t="str">
        <f>IFERROR(VLOOKUP(A116,Entries!$A$2:$C$31,3,FALSE),"")</f>
        <v/>
      </c>
      <c r="D116" s="10"/>
      <c r="E116" s="10"/>
      <c r="F116" s="13" t="str">
        <f>IFERROR(VLOOKUP(E116,Players!$A$2:$E$251,2,FALSE),"")</f>
        <v/>
      </c>
      <c r="G116" s="13" t="str">
        <f>IFERROR(VLOOKUP(E116,Players!$A$2:$E$251,3,FALSE),"")</f>
        <v/>
      </c>
      <c r="H116" s="13" t="str">
        <f>IFERROR(VLOOKUP(E116,Players!$A$2:$E$251,4,FALSE),"")</f>
        <v/>
      </c>
      <c r="I116" s="13">
        <f>IFERROR(VLOOKUP(E116,Players!$A$2:$E$251,5,FALSE),0)</f>
        <v>0</v>
      </c>
      <c r="J116" s="10"/>
      <c r="K116" s="10"/>
      <c r="L116" s="16" t="str">
        <f>IF(A116="","",IF(COUNTIFS(MatchSquad!$A$2:$A$3501,B116,MatchSquad!$B$2:$B$3501,E116)&gt;0,1,0))</f>
        <v/>
      </c>
      <c r="M116" s="16" t="str">
        <f>IF(A116="","",SUMIFS(PlayerPoints!$U$2:$U$3501,PlayerPoints!$A$2:$A$3501,B116,PlayerPoints!$B$2:$B$3501,E116))</f>
        <v/>
      </c>
      <c r="N116" s="16">
        <f>IF(J116=1,Rules!$B$9,IF(K116=1,Rules!$B$10,1))</f>
        <v>1</v>
      </c>
      <c r="O116" s="16" t="str">
        <f>IF(A116="","",M116*N116)</f>
        <v/>
      </c>
      <c r="P116" s="16">
        <f>IF(AND(A116&lt;&gt;"",E116&lt;&gt;""),IF(COUNTIFS($A$2:A116,A116,$E$2:E116,E116)=1,1,0),0)</f>
        <v>0</v>
      </c>
    </row>
    <row r="117" spans="1:16" x14ac:dyDescent="0.2">
      <c r="A117" s="10"/>
      <c r="B117" s="13" t="str">
        <f>IFERROR(VLOOKUP(A117,Entries!$A$2:$C$31,2,FALSE),"")</f>
        <v/>
      </c>
      <c r="C117" s="13" t="str">
        <f>IFERROR(VLOOKUP(A117,Entries!$A$2:$C$31,3,FALSE),"")</f>
        <v/>
      </c>
      <c r="D117" s="10"/>
      <c r="E117" s="10"/>
      <c r="F117" s="13" t="str">
        <f>IFERROR(VLOOKUP(E117,Players!$A$2:$E$251,2,FALSE),"")</f>
        <v/>
      </c>
      <c r="G117" s="13" t="str">
        <f>IFERROR(VLOOKUP(E117,Players!$A$2:$E$251,3,FALSE),"")</f>
        <v/>
      </c>
      <c r="H117" s="13" t="str">
        <f>IFERROR(VLOOKUP(E117,Players!$A$2:$E$251,4,FALSE),"")</f>
        <v/>
      </c>
      <c r="I117" s="13">
        <f>IFERROR(VLOOKUP(E117,Players!$A$2:$E$251,5,FALSE),0)</f>
        <v>0</v>
      </c>
      <c r="J117" s="10"/>
      <c r="K117" s="10"/>
      <c r="L117" s="16" t="str">
        <f>IF(A117="","",IF(COUNTIFS(MatchSquad!$A$2:$A$3501,B117,MatchSquad!$B$2:$B$3501,E117)&gt;0,1,0))</f>
        <v/>
      </c>
      <c r="M117" s="16" t="str">
        <f>IF(A117="","",SUMIFS(PlayerPoints!$U$2:$U$3501,PlayerPoints!$A$2:$A$3501,B117,PlayerPoints!$B$2:$B$3501,E117))</f>
        <v/>
      </c>
      <c r="N117" s="16">
        <f>IF(J117=1,Rules!$B$9,IF(K117=1,Rules!$B$10,1))</f>
        <v>1</v>
      </c>
      <c r="O117" s="16" t="str">
        <f>IF(A117="","",M117*N117)</f>
        <v/>
      </c>
      <c r="P117" s="16">
        <f>IF(AND(A117&lt;&gt;"",E117&lt;&gt;""),IF(COUNTIFS($A$2:A117,A117,$E$2:E117,E117)=1,1,0),0)</f>
        <v>0</v>
      </c>
    </row>
    <row r="118" spans="1:16" x14ac:dyDescent="0.2">
      <c r="A118" s="10"/>
      <c r="B118" s="13" t="str">
        <f>IFERROR(VLOOKUP(A118,Entries!$A$2:$C$31,2,FALSE),"")</f>
        <v/>
      </c>
      <c r="C118" s="13" t="str">
        <f>IFERROR(VLOOKUP(A118,Entries!$A$2:$C$31,3,FALSE),"")</f>
        <v/>
      </c>
      <c r="D118" s="10"/>
      <c r="E118" s="10"/>
      <c r="F118" s="13" t="str">
        <f>IFERROR(VLOOKUP(E118,Players!$A$2:$E$251,2,FALSE),"")</f>
        <v/>
      </c>
      <c r="G118" s="13" t="str">
        <f>IFERROR(VLOOKUP(E118,Players!$A$2:$E$251,3,FALSE),"")</f>
        <v/>
      </c>
      <c r="H118" s="13" t="str">
        <f>IFERROR(VLOOKUP(E118,Players!$A$2:$E$251,4,FALSE),"")</f>
        <v/>
      </c>
      <c r="I118" s="13">
        <f>IFERROR(VLOOKUP(E118,Players!$A$2:$E$251,5,FALSE),0)</f>
        <v>0</v>
      </c>
      <c r="J118" s="10"/>
      <c r="K118" s="10"/>
      <c r="L118" s="16" t="str">
        <f>IF(A118="","",IF(COUNTIFS(MatchSquad!$A$2:$A$3501,B118,MatchSquad!$B$2:$B$3501,E118)&gt;0,1,0))</f>
        <v/>
      </c>
      <c r="M118" s="16" t="str">
        <f>IF(A118="","",SUMIFS(PlayerPoints!$U$2:$U$3501,PlayerPoints!$A$2:$A$3501,B118,PlayerPoints!$B$2:$B$3501,E118))</f>
        <v/>
      </c>
      <c r="N118" s="16">
        <f>IF(J118=1,Rules!$B$9,IF(K118=1,Rules!$B$10,1))</f>
        <v>1</v>
      </c>
      <c r="O118" s="16" t="str">
        <f>IF(A118="","",M118*N118)</f>
        <v/>
      </c>
      <c r="P118" s="16">
        <f>IF(AND(A118&lt;&gt;"",E118&lt;&gt;""),IF(COUNTIFS($A$2:A118,A118,$E$2:E118,E118)=1,1,0),0)</f>
        <v>0</v>
      </c>
    </row>
    <row r="119" spans="1:16" x14ac:dyDescent="0.2">
      <c r="A119" s="10"/>
      <c r="B119" s="13" t="str">
        <f>IFERROR(VLOOKUP(A119,Entries!$A$2:$C$31,2,FALSE),"")</f>
        <v/>
      </c>
      <c r="C119" s="13" t="str">
        <f>IFERROR(VLOOKUP(A119,Entries!$A$2:$C$31,3,FALSE),"")</f>
        <v/>
      </c>
      <c r="D119" s="10"/>
      <c r="E119" s="10"/>
      <c r="F119" s="13" t="str">
        <f>IFERROR(VLOOKUP(E119,Players!$A$2:$E$251,2,FALSE),"")</f>
        <v/>
      </c>
      <c r="G119" s="13" t="str">
        <f>IFERROR(VLOOKUP(E119,Players!$A$2:$E$251,3,FALSE),"")</f>
        <v/>
      </c>
      <c r="H119" s="13" t="str">
        <f>IFERROR(VLOOKUP(E119,Players!$A$2:$E$251,4,FALSE),"")</f>
        <v/>
      </c>
      <c r="I119" s="13">
        <f>IFERROR(VLOOKUP(E119,Players!$A$2:$E$251,5,FALSE),0)</f>
        <v>0</v>
      </c>
      <c r="J119" s="10"/>
      <c r="K119" s="10"/>
      <c r="L119" s="16" t="str">
        <f>IF(A119="","",IF(COUNTIFS(MatchSquad!$A$2:$A$3501,B119,MatchSquad!$B$2:$B$3501,E119)&gt;0,1,0))</f>
        <v/>
      </c>
      <c r="M119" s="16" t="str">
        <f>IF(A119="","",SUMIFS(PlayerPoints!$U$2:$U$3501,PlayerPoints!$A$2:$A$3501,B119,PlayerPoints!$B$2:$B$3501,E119))</f>
        <v/>
      </c>
      <c r="N119" s="16">
        <f>IF(J119=1,Rules!$B$9,IF(K119=1,Rules!$B$10,1))</f>
        <v>1</v>
      </c>
      <c r="O119" s="16" t="str">
        <f>IF(A119="","",M119*N119)</f>
        <v/>
      </c>
      <c r="P119" s="16">
        <f>IF(AND(A119&lt;&gt;"",E119&lt;&gt;""),IF(COUNTIFS($A$2:A119,A119,$E$2:E119,E119)=1,1,0),0)</f>
        <v>0</v>
      </c>
    </row>
    <row r="120" spans="1:16" x14ac:dyDescent="0.2">
      <c r="A120" s="10"/>
      <c r="B120" s="13" t="str">
        <f>IFERROR(VLOOKUP(A120,Entries!$A$2:$C$31,2,FALSE),"")</f>
        <v/>
      </c>
      <c r="C120" s="13" t="str">
        <f>IFERROR(VLOOKUP(A120,Entries!$A$2:$C$31,3,FALSE),"")</f>
        <v/>
      </c>
      <c r="D120" s="10"/>
      <c r="E120" s="10"/>
      <c r="F120" s="13" t="str">
        <f>IFERROR(VLOOKUP(E120,Players!$A$2:$E$251,2,FALSE),"")</f>
        <v/>
      </c>
      <c r="G120" s="13" t="str">
        <f>IFERROR(VLOOKUP(E120,Players!$A$2:$E$251,3,FALSE),"")</f>
        <v/>
      </c>
      <c r="H120" s="13" t="str">
        <f>IFERROR(VLOOKUP(E120,Players!$A$2:$E$251,4,FALSE),"")</f>
        <v/>
      </c>
      <c r="I120" s="13">
        <f>IFERROR(VLOOKUP(E120,Players!$A$2:$E$251,5,FALSE),0)</f>
        <v>0</v>
      </c>
      <c r="J120" s="10"/>
      <c r="K120" s="10"/>
      <c r="L120" s="16" t="str">
        <f>IF(A120="","",IF(COUNTIFS(MatchSquad!$A$2:$A$3501,B120,MatchSquad!$B$2:$B$3501,E120)&gt;0,1,0))</f>
        <v/>
      </c>
      <c r="M120" s="16" t="str">
        <f>IF(A120="","",SUMIFS(PlayerPoints!$U$2:$U$3501,PlayerPoints!$A$2:$A$3501,B120,PlayerPoints!$B$2:$B$3501,E120))</f>
        <v/>
      </c>
      <c r="N120" s="16">
        <f>IF(J120=1,Rules!$B$9,IF(K120=1,Rules!$B$10,1))</f>
        <v>1</v>
      </c>
      <c r="O120" s="16" t="str">
        <f>IF(A120="","",M120*N120)</f>
        <v/>
      </c>
      <c r="P120" s="16">
        <f>IF(AND(A120&lt;&gt;"",E120&lt;&gt;""),IF(COUNTIFS($A$2:A120,A120,$E$2:E120,E120)=1,1,0),0)</f>
        <v>0</v>
      </c>
    </row>
    <row r="121" spans="1:16" x14ac:dyDescent="0.2">
      <c r="A121" s="10"/>
      <c r="B121" s="13" t="str">
        <f>IFERROR(VLOOKUP(A121,Entries!$A$2:$C$31,2,FALSE),"")</f>
        <v/>
      </c>
      <c r="C121" s="13" t="str">
        <f>IFERROR(VLOOKUP(A121,Entries!$A$2:$C$31,3,FALSE),"")</f>
        <v/>
      </c>
      <c r="D121" s="10"/>
      <c r="E121" s="10"/>
      <c r="F121" s="13" t="str">
        <f>IFERROR(VLOOKUP(E121,Players!$A$2:$E$251,2,FALSE),"")</f>
        <v/>
      </c>
      <c r="G121" s="13" t="str">
        <f>IFERROR(VLOOKUP(E121,Players!$A$2:$E$251,3,FALSE),"")</f>
        <v/>
      </c>
      <c r="H121" s="13" t="str">
        <f>IFERROR(VLOOKUP(E121,Players!$A$2:$E$251,4,FALSE),"")</f>
        <v/>
      </c>
      <c r="I121" s="13">
        <f>IFERROR(VLOOKUP(E121,Players!$A$2:$E$251,5,FALSE),0)</f>
        <v>0</v>
      </c>
      <c r="J121" s="10"/>
      <c r="K121" s="10"/>
      <c r="L121" s="16" t="str">
        <f>IF(A121="","",IF(COUNTIFS(MatchSquad!$A$2:$A$3501,B121,MatchSquad!$B$2:$B$3501,E121)&gt;0,1,0))</f>
        <v/>
      </c>
      <c r="M121" s="16" t="str">
        <f>IF(A121="","",SUMIFS(PlayerPoints!$U$2:$U$3501,PlayerPoints!$A$2:$A$3501,B121,PlayerPoints!$B$2:$B$3501,E121))</f>
        <v/>
      </c>
      <c r="N121" s="16">
        <f>IF(J121=1,Rules!$B$9,IF(K121=1,Rules!$B$10,1))</f>
        <v>1</v>
      </c>
      <c r="O121" s="16" t="str">
        <f>IF(A121="","",M121*N121)</f>
        <v/>
      </c>
      <c r="P121" s="16">
        <f>IF(AND(A121&lt;&gt;"",E121&lt;&gt;""),IF(COUNTIFS($A$2:A121,A121,$E$2:E121,E121)=1,1,0),0)</f>
        <v>0</v>
      </c>
    </row>
    <row r="122" spans="1:16" x14ac:dyDescent="0.2">
      <c r="A122" s="10"/>
      <c r="B122" s="13" t="str">
        <f>IFERROR(VLOOKUP(A122,Entries!$A$2:$C$31,2,FALSE),"")</f>
        <v/>
      </c>
      <c r="C122" s="13" t="str">
        <f>IFERROR(VLOOKUP(A122,Entries!$A$2:$C$31,3,FALSE),"")</f>
        <v/>
      </c>
      <c r="D122" s="10"/>
      <c r="E122" s="10"/>
      <c r="F122" s="13" t="str">
        <f>IFERROR(VLOOKUP(E122,Players!$A$2:$E$251,2,FALSE),"")</f>
        <v/>
      </c>
      <c r="G122" s="13" t="str">
        <f>IFERROR(VLOOKUP(E122,Players!$A$2:$E$251,3,FALSE),"")</f>
        <v/>
      </c>
      <c r="H122" s="13" t="str">
        <f>IFERROR(VLOOKUP(E122,Players!$A$2:$E$251,4,FALSE),"")</f>
        <v/>
      </c>
      <c r="I122" s="13">
        <f>IFERROR(VLOOKUP(E122,Players!$A$2:$E$251,5,FALSE),0)</f>
        <v>0</v>
      </c>
      <c r="J122" s="10"/>
      <c r="K122" s="10"/>
      <c r="L122" s="16" t="str">
        <f>IF(A122="","",IF(COUNTIFS(MatchSquad!$A$2:$A$3501,B122,MatchSquad!$B$2:$B$3501,E122)&gt;0,1,0))</f>
        <v/>
      </c>
      <c r="M122" s="16" t="str">
        <f>IF(A122="","",SUMIFS(PlayerPoints!$U$2:$U$3501,PlayerPoints!$A$2:$A$3501,B122,PlayerPoints!$B$2:$B$3501,E122))</f>
        <v/>
      </c>
      <c r="N122" s="16">
        <f>IF(J122=1,Rules!$B$9,IF(K122=1,Rules!$B$10,1))</f>
        <v>1</v>
      </c>
      <c r="O122" s="16" t="str">
        <f>IF(A122="","",M122*N122)</f>
        <v/>
      </c>
      <c r="P122" s="16">
        <f>IF(AND(A122&lt;&gt;"",E122&lt;&gt;""),IF(COUNTIFS($A$2:A122,A122,$E$2:E122,E122)=1,1,0),0)</f>
        <v>0</v>
      </c>
    </row>
    <row r="123" spans="1:16" x14ac:dyDescent="0.2">
      <c r="A123" s="10"/>
      <c r="B123" s="13" t="str">
        <f>IFERROR(VLOOKUP(A123,Entries!$A$2:$C$31,2,FALSE),"")</f>
        <v/>
      </c>
      <c r="C123" s="13" t="str">
        <f>IFERROR(VLOOKUP(A123,Entries!$A$2:$C$31,3,FALSE),"")</f>
        <v/>
      </c>
      <c r="D123" s="10"/>
      <c r="E123" s="10"/>
      <c r="F123" s="13" t="str">
        <f>IFERROR(VLOOKUP(E123,Players!$A$2:$E$251,2,FALSE),"")</f>
        <v/>
      </c>
      <c r="G123" s="13" t="str">
        <f>IFERROR(VLOOKUP(E123,Players!$A$2:$E$251,3,FALSE),"")</f>
        <v/>
      </c>
      <c r="H123" s="13" t="str">
        <f>IFERROR(VLOOKUP(E123,Players!$A$2:$E$251,4,FALSE),"")</f>
        <v/>
      </c>
      <c r="I123" s="13">
        <f>IFERROR(VLOOKUP(E123,Players!$A$2:$E$251,5,FALSE),0)</f>
        <v>0</v>
      </c>
      <c r="J123" s="10"/>
      <c r="K123" s="10"/>
      <c r="L123" s="16" t="str">
        <f>IF(A123="","",IF(COUNTIFS(MatchSquad!$A$2:$A$3501,B123,MatchSquad!$B$2:$B$3501,E123)&gt;0,1,0))</f>
        <v/>
      </c>
      <c r="M123" s="16" t="str">
        <f>IF(A123="","",SUMIFS(PlayerPoints!$U$2:$U$3501,PlayerPoints!$A$2:$A$3501,B123,PlayerPoints!$B$2:$B$3501,E123))</f>
        <v/>
      </c>
      <c r="N123" s="16">
        <f>IF(J123=1,Rules!$B$9,IF(K123=1,Rules!$B$10,1))</f>
        <v>1</v>
      </c>
      <c r="O123" s="16" t="str">
        <f>IF(A123="","",M123*N123)</f>
        <v/>
      </c>
      <c r="P123" s="16">
        <f>IF(AND(A123&lt;&gt;"",E123&lt;&gt;""),IF(COUNTIFS($A$2:A123,A123,$E$2:E123,E123)=1,1,0),0)</f>
        <v>0</v>
      </c>
    </row>
    <row r="124" spans="1:16" x14ac:dyDescent="0.2">
      <c r="A124" s="10"/>
      <c r="B124" s="13" t="str">
        <f>IFERROR(VLOOKUP(A124,Entries!$A$2:$C$31,2,FALSE),"")</f>
        <v/>
      </c>
      <c r="C124" s="13" t="str">
        <f>IFERROR(VLOOKUP(A124,Entries!$A$2:$C$31,3,FALSE),"")</f>
        <v/>
      </c>
      <c r="D124" s="10"/>
      <c r="E124" s="10"/>
      <c r="F124" s="13" t="str">
        <f>IFERROR(VLOOKUP(E124,Players!$A$2:$E$251,2,FALSE),"")</f>
        <v/>
      </c>
      <c r="G124" s="13" t="str">
        <f>IFERROR(VLOOKUP(E124,Players!$A$2:$E$251,3,FALSE),"")</f>
        <v/>
      </c>
      <c r="H124" s="13" t="str">
        <f>IFERROR(VLOOKUP(E124,Players!$A$2:$E$251,4,FALSE),"")</f>
        <v/>
      </c>
      <c r="I124" s="13">
        <f>IFERROR(VLOOKUP(E124,Players!$A$2:$E$251,5,FALSE),0)</f>
        <v>0</v>
      </c>
      <c r="J124" s="10"/>
      <c r="K124" s="10"/>
      <c r="L124" s="16" t="str">
        <f>IF(A124="","",IF(COUNTIFS(MatchSquad!$A$2:$A$3501,B124,MatchSquad!$B$2:$B$3501,E124)&gt;0,1,0))</f>
        <v/>
      </c>
      <c r="M124" s="16" t="str">
        <f>IF(A124="","",SUMIFS(PlayerPoints!$U$2:$U$3501,PlayerPoints!$A$2:$A$3501,B124,PlayerPoints!$B$2:$B$3501,E124))</f>
        <v/>
      </c>
      <c r="N124" s="16">
        <f>IF(J124=1,Rules!$B$9,IF(K124=1,Rules!$B$10,1))</f>
        <v>1</v>
      </c>
      <c r="O124" s="16" t="str">
        <f>IF(A124="","",M124*N124)</f>
        <v/>
      </c>
      <c r="P124" s="16">
        <f>IF(AND(A124&lt;&gt;"",E124&lt;&gt;""),IF(COUNTIFS($A$2:A124,A124,$E$2:E124,E124)=1,1,0),0)</f>
        <v>0</v>
      </c>
    </row>
    <row r="125" spans="1:16" x14ac:dyDescent="0.2">
      <c r="A125" s="10"/>
      <c r="B125" s="13" t="str">
        <f>IFERROR(VLOOKUP(A125,Entries!$A$2:$C$31,2,FALSE),"")</f>
        <v/>
      </c>
      <c r="C125" s="13" t="str">
        <f>IFERROR(VLOOKUP(A125,Entries!$A$2:$C$31,3,FALSE),"")</f>
        <v/>
      </c>
      <c r="D125" s="10"/>
      <c r="E125" s="10"/>
      <c r="F125" s="13" t="str">
        <f>IFERROR(VLOOKUP(E125,Players!$A$2:$E$251,2,FALSE),"")</f>
        <v/>
      </c>
      <c r="G125" s="13" t="str">
        <f>IFERROR(VLOOKUP(E125,Players!$A$2:$E$251,3,FALSE),"")</f>
        <v/>
      </c>
      <c r="H125" s="13" t="str">
        <f>IFERROR(VLOOKUP(E125,Players!$A$2:$E$251,4,FALSE),"")</f>
        <v/>
      </c>
      <c r="I125" s="13">
        <f>IFERROR(VLOOKUP(E125,Players!$A$2:$E$251,5,FALSE),0)</f>
        <v>0</v>
      </c>
      <c r="J125" s="10"/>
      <c r="K125" s="10"/>
      <c r="L125" s="16" t="str">
        <f>IF(A125="","",IF(COUNTIFS(MatchSquad!$A$2:$A$3501,B125,MatchSquad!$B$2:$B$3501,E125)&gt;0,1,0))</f>
        <v/>
      </c>
      <c r="M125" s="16" t="str">
        <f>IF(A125="","",SUMIFS(PlayerPoints!$U$2:$U$3501,PlayerPoints!$A$2:$A$3501,B125,PlayerPoints!$B$2:$B$3501,E125))</f>
        <v/>
      </c>
      <c r="N125" s="16">
        <f>IF(J125=1,Rules!$B$9,IF(K125=1,Rules!$B$10,1))</f>
        <v>1</v>
      </c>
      <c r="O125" s="16" t="str">
        <f>IF(A125="","",M125*N125)</f>
        <v/>
      </c>
      <c r="P125" s="16">
        <f>IF(AND(A125&lt;&gt;"",E125&lt;&gt;""),IF(COUNTIFS($A$2:A125,A125,$E$2:E125,E125)=1,1,0),0)</f>
        <v>0</v>
      </c>
    </row>
    <row r="126" spans="1:16" x14ac:dyDescent="0.2">
      <c r="A126" s="10"/>
      <c r="B126" s="13" t="str">
        <f>IFERROR(VLOOKUP(A126,Entries!$A$2:$C$31,2,FALSE),"")</f>
        <v/>
      </c>
      <c r="C126" s="13" t="str">
        <f>IFERROR(VLOOKUP(A126,Entries!$A$2:$C$31,3,FALSE),"")</f>
        <v/>
      </c>
      <c r="D126" s="10"/>
      <c r="E126" s="10"/>
      <c r="F126" s="13" t="str">
        <f>IFERROR(VLOOKUP(E126,Players!$A$2:$E$251,2,FALSE),"")</f>
        <v/>
      </c>
      <c r="G126" s="13" t="str">
        <f>IFERROR(VLOOKUP(E126,Players!$A$2:$E$251,3,FALSE),"")</f>
        <v/>
      </c>
      <c r="H126" s="13" t="str">
        <f>IFERROR(VLOOKUP(E126,Players!$A$2:$E$251,4,FALSE),"")</f>
        <v/>
      </c>
      <c r="I126" s="13">
        <f>IFERROR(VLOOKUP(E126,Players!$A$2:$E$251,5,FALSE),0)</f>
        <v>0</v>
      </c>
      <c r="J126" s="10"/>
      <c r="K126" s="10"/>
      <c r="L126" s="16" t="str">
        <f>IF(A126="","",IF(COUNTIFS(MatchSquad!$A$2:$A$3501,B126,MatchSquad!$B$2:$B$3501,E126)&gt;0,1,0))</f>
        <v/>
      </c>
      <c r="M126" s="16" t="str">
        <f>IF(A126="","",SUMIFS(PlayerPoints!$U$2:$U$3501,PlayerPoints!$A$2:$A$3501,B126,PlayerPoints!$B$2:$B$3501,E126))</f>
        <v/>
      </c>
      <c r="N126" s="16">
        <f>IF(J126=1,Rules!$B$9,IF(K126=1,Rules!$B$10,1))</f>
        <v>1</v>
      </c>
      <c r="O126" s="16" t="str">
        <f>IF(A126="","",M126*N126)</f>
        <v/>
      </c>
      <c r="P126" s="16">
        <f>IF(AND(A126&lt;&gt;"",E126&lt;&gt;""),IF(COUNTIFS($A$2:A126,A126,$E$2:E126,E126)=1,1,0),0)</f>
        <v>0</v>
      </c>
    </row>
    <row r="127" spans="1:16" x14ac:dyDescent="0.2">
      <c r="A127" s="10"/>
      <c r="B127" s="13" t="str">
        <f>IFERROR(VLOOKUP(A127,Entries!$A$2:$C$31,2,FALSE),"")</f>
        <v/>
      </c>
      <c r="C127" s="13" t="str">
        <f>IFERROR(VLOOKUP(A127,Entries!$A$2:$C$31,3,FALSE),"")</f>
        <v/>
      </c>
      <c r="D127" s="10"/>
      <c r="E127" s="10"/>
      <c r="F127" s="13" t="str">
        <f>IFERROR(VLOOKUP(E127,Players!$A$2:$E$251,2,FALSE),"")</f>
        <v/>
      </c>
      <c r="G127" s="13" t="str">
        <f>IFERROR(VLOOKUP(E127,Players!$A$2:$E$251,3,FALSE),"")</f>
        <v/>
      </c>
      <c r="H127" s="13" t="str">
        <f>IFERROR(VLOOKUP(E127,Players!$A$2:$E$251,4,FALSE),"")</f>
        <v/>
      </c>
      <c r="I127" s="13">
        <f>IFERROR(VLOOKUP(E127,Players!$A$2:$E$251,5,FALSE),0)</f>
        <v>0</v>
      </c>
      <c r="J127" s="10"/>
      <c r="K127" s="10"/>
      <c r="L127" s="16" t="str">
        <f>IF(A127="","",IF(COUNTIFS(MatchSquad!$A$2:$A$3501,B127,MatchSquad!$B$2:$B$3501,E127)&gt;0,1,0))</f>
        <v/>
      </c>
      <c r="M127" s="16" t="str">
        <f>IF(A127="","",SUMIFS(PlayerPoints!$U$2:$U$3501,PlayerPoints!$A$2:$A$3501,B127,PlayerPoints!$B$2:$B$3501,E127))</f>
        <v/>
      </c>
      <c r="N127" s="16">
        <f>IF(J127=1,Rules!$B$9,IF(K127=1,Rules!$B$10,1))</f>
        <v>1</v>
      </c>
      <c r="O127" s="16" t="str">
        <f>IF(A127="","",M127*N127)</f>
        <v/>
      </c>
      <c r="P127" s="16">
        <f>IF(AND(A127&lt;&gt;"",E127&lt;&gt;""),IF(COUNTIFS($A$2:A127,A127,$E$2:E127,E127)=1,1,0),0)</f>
        <v>0</v>
      </c>
    </row>
    <row r="128" spans="1:16" x14ac:dyDescent="0.2">
      <c r="A128" s="10"/>
      <c r="B128" s="13" t="str">
        <f>IFERROR(VLOOKUP(A128,Entries!$A$2:$C$31,2,FALSE),"")</f>
        <v/>
      </c>
      <c r="C128" s="13" t="str">
        <f>IFERROR(VLOOKUP(A128,Entries!$A$2:$C$31,3,FALSE),"")</f>
        <v/>
      </c>
      <c r="D128" s="10"/>
      <c r="E128" s="10"/>
      <c r="F128" s="13" t="str">
        <f>IFERROR(VLOOKUP(E128,Players!$A$2:$E$251,2,FALSE),"")</f>
        <v/>
      </c>
      <c r="G128" s="13" t="str">
        <f>IFERROR(VLOOKUP(E128,Players!$A$2:$E$251,3,FALSE),"")</f>
        <v/>
      </c>
      <c r="H128" s="13" t="str">
        <f>IFERROR(VLOOKUP(E128,Players!$A$2:$E$251,4,FALSE),"")</f>
        <v/>
      </c>
      <c r="I128" s="13">
        <f>IFERROR(VLOOKUP(E128,Players!$A$2:$E$251,5,FALSE),0)</f>
        <v>0</v>
      </c>
      <c r="J128" s="10"/>
      <c r="K128" s="10"/>
      <c r="L128" s="16" t="str">
        <f>IF(A128="","",IF(COUNTIFS(MatchSquad!$A$2:$A$3501,B128,MatchSquad!$B$2:$B$3501,E128)&gt;0,1,0))</f>
        <v/>
      </c>
      <c r="M128" s="16" t="str">
        <f>IF(A128="","",SUMIFS(PlayerPoints!$U$2:$U$3501,PlayerPoints!$A$2:$A$3501,B128,PlayerPoints!$B$2:$B$3501,E128))</f>
        <v/>
      </c>
      <c r="N128" s="16">
        <f>IF(J128=1,Rules!$B$9,IF(K128=1,Rules!$B$10,1))</f>
        <v>1</v>
      </c>
      <c r="O128" s="16" t="str">
        <f>IF(A128="","",M128*N128)</f>
        <v/>
      </c>
      <c r="P128" s="16">
        <f>IF(AND(A128&lt;&gt;"",E128&lt;&gt;""),IF(COUNTIFS($A$2:A128,A128,$E$2:E128,E128)=1,1,0),0)</f>
        <v>0</v>
      </c>
    </row>
    <row r="129" spans="1:16" x14ac:dyDescent="0.2">
      <c r="A129" s="10"/>
      <c r="B129" s="13" t="str">
        <f>IFERROR(VLOOKUP(A129,Entries!$A$2:$C$31,2,FALSE),"")</f>
        <v/>
      </c>
      <c r="C129" s="13" t="str">
        <f>IFERROR(VLOOKUP(A129,Entries!$A$2:$C$31,3,FALSE),"")</f>
        <v/>
      </c>
      <c r="D129" s="10"/>
      <c r="E129" s="10"/>
      <c r="F129" s="13" t="str">
        <f>IFERROR(VLOOKUP(E129,Players!$A$2:$E$251,2,FALSE),"")</f>
        <v/>
      </c>
      <c r="G129" s="13" t="str">
        <f>IFERROR(VLOOKUP(E129,Players!$A$2:$E$251,3,FALSE),"")</f>
        <v/>
      </c>
      <c r="H129" s="13" t="str">
        <f>IFERROR(VLOOKUP(E129,Players!$A$2:$E$251,4,FALSE),"")</f>
        <v/>
      </c>
      <c r="I129" s="13">
        <f>IFERROR(VLOOKUP(E129,Players!$A$2:$E$251,5,FALSE),0)</f>
        <v>0</v>
      </c>
      <c r="J129" s="10"/>
      <c r="K129" s="10"/>
      <c r="L129" s="16" t="str">
        <f>IF(A129="","",IF(COUNTIFS(MatchSquad!$A$2:$A$3501,B129,MatchSquad!$B$2:$B$3501,E129)&gt;0,1,0))</f>
        <v/>
      </c>
      <c r="M129" s="16" t="str">
        <f>IF(A129="","",SUMIFS(PlayerPoints!$U$2:$U$3501,PlayerPoints!$A$2:$A$3501,B129,PlayerPoints!$B$2:$B$3501,E129))</f>
        <v/>
      </c>
      <c r="N129" s="16">
        <f>IF(J129=1,Rules!$B$9,IF(K129=1,Rules!$B$10,1))</f>
        <v>1</v>
      </c>
      <c r="O129" s="16" t="str">
        <f>IF(A129="","",M129*N129)</f>
        <v/>
      </c>
      <c r="P129" s="16">
        <f>IF(AND(A129&lt;&gt;"",E129&lt;&gt;""),IF(COUNTIFS($A$2:A129,A129,$E$2:E129,E129)=1,1,0),0)</f>
        <v>0</v>
      </c>
    </row>
    <row r="130" spans="1:16" x14ac:dyDescent="0.2">
      <c r="A130" s="10"/>
      <c r="B130" s="13" t="str">
        <f>IFERROR(VLOOKUP(A130,Entries!$A$2:$C$31,2,FALSE),"")</f>
        <v/>
      </c>
      <c r="C130" s="13" t="str">
        <f>IFERROR(VLOOKUP(A130,Entries!$A$2:$C$31,3,FALSE),"")</f>
        <v/>
      </c>
      <c r="D130" s="10"/>
      <c r="E130" s="10"/>
      <c r="F130" s="13" t="str">
        <f>IFERROR(VLOOKUP(E130,Players!$A$2:$E$251,2,FALSE),"")</f>
        <v/>
      </c>
      <c r="G130" s="13" t="str">
        <f>IFERROR(VLOOKUP(E130,Players!$A$2:$E$251,3,FALSE),"")</f>
        <v/>
      </c>
      <c r="H130" s="13" t="str">
        <f>IFERROR(VLOOKUP(E130,Players!$A$2:$E$251,4,FALSE),"")</f>
        <v/>
      </c>
      <c r="I130" s="13">
        <f>IFERROR(VLOOKUP(E130,Players!$A$2:$E$251,5,FALSE),0)</f>
        <v>0</v>
      </c>
      <c r="J130" s="10"/>
      <c r="K130" s="10"/>
      <c r="L130" s="16" t="str">
        <f>IF(A130="","",IF(COUNTIFS(MatchSquad!$A$2:$A$3501,B130,MatchSquad!$B$2:$B$3501,E130)&gt;0,1,0))</f>
        <v/>
      </c>
      <c r="M130" s="16" t="str">
        <f>IF(A130="","",SUMIFS(PlayerPoints!$U$2:$U$3501,PlayerPoints!$A$2:$A$3501,B130,PlayerPoints!$B$2:$B$3501,E130))</f>
        <v/>
      </c>
      <c r="N130" s="16">
        <f>IF(J130=1,Rules!$B$9,IF(K130=1,Rules!$B$10,1))</f>
        <v>1</v>
      </c>
      <c r="O130" s="16" t="str">
        <f>IF(A130="","",M130*N130)</f>
        <v/>
      </c>
      <c r="P130" s="16">
        <f>IF(AND(A130&lt;&gt;"",E130&lt;&gt;""),IF(COUNTIFS($A$2:A130,A130,$E$2:E130,E130)=1,1,0),0)</f>
        <v>0</v>
      </c>
    </row>
    <row r="131" spans="1:16" x14ac:dyDescent="0.2">
      <c r="A131" s="10"/>
      <c r="B131" s="13" t="str">
        <f>IFERROR(VLOOKUP(A131,Entries!$A$2:$C$31,2,FALSE),"")</f>
        <v/>
      </c>
      <c r="C131" s="13" t="str">
        <f>IFERROR(VLOOKUP(A131,Entries!$A$2:$C$31,3,FALSE),"")</f>
        <v/>
      </c>
      <c r="D131" s="10"/>
      <c r="E131" s="10"/>
      <c r="F131" s="13" t="str">
        <f>IFERROR(VLOOKUP(E131,Players!$A$2:$E$251,2,FALSE),"")</f>
        <v/>
      </c>
      <c r="G131" s="13" t="str">
        <f>IFERROR(VLOOKUP(E131,Players!$A$2:$E$251,3,FALSE),"")</f>
        <v/>
      </c>
      <c r="H131" s="13" t="str">
        <f>IFERROR(VLOOKUP(E131,Players!$A$2:$E$251,4,FALSE),"")</f>
        <v/>
      </c>
      <c r="I131" s="13">
        <f>IFERROR(VLOOKUP(E131,Players!$A$2:$E$251,5,FALSE),0)</f>
        <v>0</v>
      </c>
      <c r="J131" s="10"/>
      <c r="K131" s="10"/>
      <c r="L131" s="16" t="str">
        <f>IF(A131="","",IF(COUNTIFS(MatchSquad!$A$2:$A$3501,B131,MatchSquad!$B$2:$B$3501,E131)&gt;0,1,0))</f>
        <v/>
      </c>
      <c r="M131" s="16" t="str">
        <f>IF(A131="","",SUMIFS(PlayerPoints!$U$2:$U$3501,PlayerPoints!$A$2:$A$3501,B131,PlayerPoints!$B$2:$B$3501,E131))</f>
        <v/>
      </c>
      <c r="N131" s="16">
        <f>IF(J131=1,Rules!$B$9,IF(K131=1,Rules!$B$10,1))</f>
        <v>1</v>
      </c>
      <c r="O131" s="16" t="str">
        <f>IF(A131="","",M131*N131)</f>
        <v/>
      </c>
      <c r="P131" s="16">
        <f>IF(AND(A131&lt;&gt;"",E131&lt;&gt;""),IF(COUNTIFS($A$2:A131,A131,$E$2:E131,E131)=1,1,0),0)</f>
        <v>0</v>
      </c>
    </row>
    <row r="132" spans="1:16" x14ac:dyDescent="0.2">
      <c r="A132" s="10"/>
      <c r="B132" s="13" t="str">
        <f>IFERROR(VLOOKUP(A132,Entries!$A$2:$C$31,2,FALSE),"")</f>
        <v/>
      </c>
      <c r="C132" s="13" t="str">
        <f>IFERROR(VLOOKUP(A132,Entries!$A$2:$C$31,3,FALSE),"")</f>
        <v/>
      </c>
      <c r="D132" s="10"/>
      <c r="E132" s="10"/>
      <c r="F132" s="13" t="str">
        <f>IFERROR(VLOOKUP(E132,Players!$A$2:$E$251,2,FALSE),"")</f>
        <v/>
      </c>
      <c r="G132" s="13" t="str">
        <f>IFERROR(VLOOKUP(E132,Players!$A$2:$E$251,3,FALSE),"")</f>
        <v/>
      </c>
      <c r="H132" s="13" t="str">
        <f>IFERROR(VLOOKUP(E132,Players!$A$2:$E$251,4,FALSE),"")</f>
        <v/>
      </c>
      <c r="I132" s="13">
        <f>IFERROR(VLOOKUP(E132,Players!$A$2:$E$251,5,FALSE),0)</f>
        <v>0</v>
      </c>
      <c r="J132" s="10"/>
      <c r="K132" s="10"/>
      <c r="L132" s="16" t="str">
        <f>IF(A132="","",IF(COUNTIFS(MatchSquad!$A$2:$A$3501,B132,MatchSquad!$B$2:$B$3501,E132)&gt;0,1,0))</f>
        <v/>
      </c>
      <c r="M132" s="16" t="str">
        <f>IF(A132="","",SUMIFS(PlayerPoints!$U$2:$U$3501,PlayerPoints!$A$2:$A$3501,B132,PlayerPoints!$B$2:$B$3501,E132))</f>
        <v/>
      </c>
      <c r="N132" s="16">
        <f>IF(J132=1,Rules!$B$9,IF(K132=1,Rules!$B$10,1))</f>
        <v>1</v>
      </c>
      <c r="O132" s="16" t="str">
        <f>IF(A132="","",M132*N132)</f>
        <v/>
      </c>
      <c r="P132" s="16">
        <f>IF(AND(A132&lt;&gt;"",E132&lt;&gt;""),IF(COUNTIFS($A$2:A132,A132,$E$2:E132,E132)=1,1,0),0)</f>
        <v>0</v>
      </c>
    </row>
    <row r="133" spans="1:16" x14ac:dyDescent="0.2">
      <c r="A133" s="10"/>
      <c r="B133" s="13" t="str">
        <f>IFERROR(VLOOKUP(A133,Entries!$A$2:$C$31,2,FALSE),"")</f>
        <v/>
      </c>
      <c r="C133" s="13" t="str">
        <f>IFERROR(VLOOKUP(A133,Entries!$A$2:$C$31,3,FALSE),"")</f>
        <v/>
      </c>
      <c r="D133" s="10"/>
      <c r="E133" s="10"/>
      <c r="F133" s="13" t="str">
        <f>IFERROR(VLOOKUP(E133,Players!$A$2:$E$251,2,FALSE),"")</f>
        <v/>
      </c>
      <c r="G133" s="13" t="str">
        <f>IFERROR(VLOOKUP(E133,Players!$A$2:$E$251,3,FALSE),"")</f>
        <v/>
      </c>
      <c r="H133" s="13" t="str">
        <f>IFERROR(VLOOKUP(E133,Players!$A$2:$E$251,4,FALSE),"")</f>
        <v/>
      </c>
      <c r="I133" s="13">
        <f>IFERROR(VLOOKUP(E133,Players!$A$2:$E$251,5,FALSE),0)</f>
        <v>0</v>
      </c>
      <c r="J133" s="10"/>
      <c r="K133" s="10"/>
      <c r="L133" s="16" t="str">
        <f>IF(A133="","",IF(COUNTIFS(MatchSquad!$A$2:$A$3501,B133,MatchSquad!$B$2:$B$3501,E133)&gt;0,1,0))</f>
        <v/>
      </c>
      <c r="M133" s="16" t="str">
        <f>IF(A133="","",SUMIFS(PlayerPoints!$U$2:$U$3501,PlayerPoints!$A$2:$A$3501,B133,PlayerPoints!$B$2:$B$3501,E133))</f>
        <v/>
      </c>
      <c r="N133" s="16">
        <f>IF(J133=1,Rules!$B$9,IF(K133=1,Rules!$B$10,1))</f>
        <v>1</v>
      </c>
      <c r="O133" s="16" t="str">
        <f>IF(A133="","",M133*N133)</f>
        <v/>
      </c>
      <c r="P133" s="16">
        <f>IF(AND(A133&lt;&gt;"",E133&lt;&gt;""),IF(COUNTIFS($A$2:A133,A133,$E$2:E133,E133)=1,1,0),0)</f>
        <v>0</v>
      </c>
    </row>
    <row r="134" spans="1:16" x14ac:dyDescent="0.2">
      <c r="A134" s="10"/>
      <c r="B134" s="13" t="str">
        <f>IFERROR(VLOOKUP(A134,Entries!$A$2:$C$31,2,FALSE),"")</f>
        <v/>
      </c>
      <c r="C134" s="13" t="str">
        <f>IFERROR(VLOOKUP(A134,Entries!$A$2:$C$31,3,FALSE),"")</f>
        <v/>
      </c>
      <c r="D134" s="10"/>
      <c r="E134" s="10"/>
      <c r="F134" s="13" t="str">
        <f>IFERROR(VLOOKUP(E134,Players!$A$2:$E$251,2,FALSE),"")</f>
        <v/>
      </c>
      <c r="G134" s="13" t="str">
        <f>IFERROR(VLOOKUP(E134,Players!$A$2:$E$251,3,FALSE),"")</f>
        <v/>
      </c>
      <c r="H134" s="13" t="str">
        <f>IFERROR(VLOOKUP(E134,Players!$A$2:$E$251,4,FALSE),"")</f>
        <v/>
      </c>
      <c r="I134" s="13">
        <f>IFERROR(VLOOKUP(E134,Players!$A$2:$E$251,5,FALSE),0)</f>
        <v>0</v>
      </c>
      <c r="J134" s="10"/>
      <c r="K134" s="10"/>
      <c r="L134" s="16" t="str">
        <f>IF(A134="","",IF(COUNTIFS(MatchSquad!$A$2:$A$3501,B134,MatchSquad!$B$2:$B$3501,E134)&gt;0,1,0))</f>
        <v/>
      </c>
      <c r="M134" s="16" t="str">
        <f>IF(A134="","",SUMIFS(PlayerPoints!$U$2:$U$3501,PlayerPoints!$A$2:$A$3501,B134,PlayerPoints!$B$2:$B$3501,E134))</f>
        <v/>
      </c>
      <c r="N134" s="16">
        <f>IF(J134=1,Rules!$B$9,IF(K134=1,Rules!$B$10,1))</f>
        <v>1</v>
      </c>
      <c r="O134" s="16" t="str">
        <f>IF(A134="","",M134*N134)</f>
        <v/>
      </c>
      <c r="P134" s="16">
        <f>IF(AND(A134&lt;&gt;"",E134&lt;&gt;""),IF(COUNTIFS($A$2:A134,A134,$E$2:E134,E134)=1,1,0),0)</f>
        <v>0</v>
      </c>
    </row>
    <row r="135" spans="1:16" x14ac:dyDescent="0.2">
      <c r="A135" s="10"/>
      <c r="B135" s="13" t="str">
        <f>IFERROR(VLOOKUP(A135,Entries!$A$2:$C$31,2,FALSE),"")</f>
        <v/>
      </c>
      <c r="C135" s="13" t="str">
        <f>IFERROR(VLOOKUP(A135,Entries!$A$2:$C$31,3,FALSE),"")</f>
        <v/>
      </c>
      <c r="D135" s="10"/>
      <c r="E135" s="10"/>
      <c r="F135" s="13" t="str">
        <f>IFERROR(VLOOKUP(E135,Players!$A$2:$E$251,2,FALSE),"")</f>
        <v/>
      </c>
      <c r="G135" s="13" t="str">
        <f>IFERROR(VLOOKUP(E135,Players!$A$2:$E$251,3,FALSE),"")</f>
        <v/>
      </c>
      <c r="H135" s="13" t="str">
        <f>IFERROR(VLOOKUP(E135,Players!$A$2:$E$251,4,FALSE),"")</f>
        <v/>
      </c>
      <c r="I135" s="13">
        <f>IFERROR(VLOOKUP(E135,Players!$A$2:$E$251,5,FALSE),0)</f>
        <v>0</v>
      </c>
      <c r="J135" s="10"/>
      <c r="K135" s="10"/>
      <c r="L135" s="16" t="str">
        <f>IF(A135="","",IF(COUNTIFS(MatchSquad!$A$2:$A$3501,B135,MatchSquad!$B$2:$B$3501,E135)&gt;0,1,0))</f>
        <v/>
      </c>
      <c r="M135" s="16" t="str">
        <f>IF(A135="","",SUMIFS(PlayerPoints!$U$2:$U$3501,PlayerPoints!$A$2:$A$3501,B135,PlayerPoints!$B$2:$B$3501,E135))</f>
        <v/>
      </c>
      <c r="N135" s="16">
        <f>IF(J135=1,Rules!$B$9,IF(K135=1,Rules!$B$10,1))</f>
        <v>1</v>
      </c>
      <c r="O135" s="16" t="str">
        <f>IF(A135="","",M135*N135)</f>
        <v/>
      </c>
      <c r="P135" s="16">
        <f>IF(AND(A135&lt;&gt;"",E135&lt;&gt;""),IF(COUNTIFS($A$2:A135,A135,$E$2:E135,E135)=1,1,0),0)</f>
        <v>0</v>
      </c>
    </row>
    <row r="136" spans="1:16" x14ac:dyDescent="0.2">
      <c r="A136" s="10"/>
      <c r="B136" s="13" t="str">
        <f>IFERROR(VLOOKUP(A136,Entries!$A$2:$C$31,2,FALSE),"")</f>
        <v/>
      </c>
      <c r="C136" s="13" t="str">
        <f>IFERROR(VLOOKUP(A136,Entries!$A$2:$C$31,3,FALSE),"")</f>
        <v/>
      </c>
      <c r="D136" s="10"/>
      <c r="E136" s="10"/>
      <c r="F136" s="13" t="str">
        <f>IFERROR(VLOOKUP(E136,Players!$A$2:$E$251,2,FALSE),"")</f>
        <v/>
      </c>
      <c r="G136" s="13" t="str">
        <f>IFERROR(VLOOKUP(E136,Players!$A$2:$E$251,3,FALSE),"")</f>
        <v/>
      </c>
      <c r="H136" s="13" t="str">
        <f>IFERROR(VLOOKUP(E136,Players!$A$2:$E$251,4,FALSE),"")</f>
        <v/>
      </c>
      <c r="I136" s="13">
        <f>IFERROR(VLOOKUP(E136,Players!$A$2:$E$251,5,FALSE),0)</f>
        <v>0</v>
      </c>
      <c r="J136" s="10"/>
      <c r="K136" s="10"/>
      <c r="L136" s="16" t="str">
        <f>IF(A136="","",IF(COUNTIFS(MatchSquad!$A$2:$A$3501,B136,MatchSquad!$B$2:$B$3501,E136)&gt;0,1,0))</f>
        <v/>
      </c>
      <c r="M136" s="16" t="str">
        <f>IF(A136="","",SUMIFS(PlayerPoints!$U$2:$U$3501,PlayerPoints!$A$2:$A$3501,B136,PlayerPoints!$B$2:$B$3501,E136))</f>
        <v/>
      </c>
      <c r="N136" s="16">
        <f>IF(J136=1,Rules!$B$9,IF(K136=1,Rules!$B$10,1))</f>
        <v>1</v>
      </c>
      <c r="O136" s="16" t="str">
        <f>IF(A136="","",M136*N136)</f>
        <v/>
      </c>
      <c r="P136" s="16">
        <f>IF(AND(A136&lt;&gt;"",E136&lt;&gt;""),IF(COUNTIFS($A$2:A136,A136,$E$2:E136,E136)=1,1,0),0)</f>
        <v>0</v>
      </c>
    </row>
    <row r="137" spans="1:16" x14ac:dyDescent="0.2">
      <c r="A137" s="10"/>
      <c r="B137" s="13" t="str">
        <f>IFERROR(VLOOKUP(A137,Entries!$A$2:$C$31,2,FALSE),"")</f>
        <v/>
      </c>
      <c r="C137" s="13" t="str">
        <f>IFERROR(VLOOKUP(A137,Entries!$A$2:$C$31,3,FALSE),"")</f>
        <v/>
      </c>
      <c r="D137" s="10"/>
      <c r="E137" s="10"/>
      <c r="F137" s="13" t="str">
        <f>IFERROR(VLOOKUP(E137,Players!$A$2:$E$251,2,FALSE),"")</f>
        <v/>
      </c>
      <c r="G137" s="13" t="str">
        <f>IFERROR(VLOOKUP(E137,Players!$A$2:$E$251,3,FALSE),"")</f>
        <v/>
      </c>
      <c r="H137" s="13" t="str">
        <f>IFERROR(VLOOKUP(E137,Players!$A$2:$E$251,4,FALSE),"")</f>
        <v/>
      </c>
      <c r="I137" s="13">
        <f>IFERROR(VLOOKUP(E137,Players!$A$2:$E$251,5,FALSE),0)</f>
        <v>0</v>
      </c>
      <c r="J137" s="10"/>
      <c r="K137" s="10"/>
      <c r="L137" s="16" t="str">
        <f>IF(A137="","",IF(COUNTIFS(MatchSquad!$A$2:$A$3501,B137,MatchSquad!$B$2:$B$3501,E137)&gt;0,1,0))</f>
        <v/>
      </c>
      <c r="M137" s="16" t="str">
        <f>IF(A137="","",SUMIFS(PlayerPoints!$U$2:$U$3501,PlayerPoints!$A$2:$A$3501,B137,PlayerPoints!$B$2:$B$3501,E137))</f>
        <v/>
      </c>
      <c r="N137" s="16">
        <f>IF(J137=1,Rules!$B$9,IF(K137=1,Rules!$B$10,1))</f>
        <v>1</v>
      </c>
      <c r="O137" s="16" t="str">
        <f>IF(A137="","",M137*N137)</f>
        <v/>
      </c>
      <c r="P137" s="16">
        <f>IF(AND(A137&lt;&gt;"",E137&lt;&gt;""),IF(COUNTIFS($A$2:A137,A137,$E$2:E137,E137)=1,1,0),0)</f>
        <v>0</v>
      </c>
    </row>
    <row r="138" spans="1:16" x14ac:dyDescent="0.2">
      <c r="A138" s="10"/>
      <c r="B138" s="13" t="str">
        <f>IFERROR(VLOOKUP(A138,Entries!$A$2:$C$31,2,FALSE),"")</f>
        <v/>
      </c>
      <c r="C138" s="13" t="str">
        <f>IFERROR(VLOOKUP(A138,Entries!$A$2:$C$31,3,FALSE),"")</f>
        <v/>
      </c>
      <c r="D138" s="10"/>
      <c r="E138" s="10"/>
      <c r="F138" s="13" t="str">
        <f>IFERROR(VLOOKUP(E138,Players!$A$2:$E$251,2,FALSE),"")</f>
        <v/>
      </c>
      <c r="G138" s="13" t="str">
        <f>IFERROR(VLOOKUP(E138,Players!$A$2:$E$251,3,FALSE),"")</f>
        <v/>
      </c>
      <c r="H138" s="13" t="str">
        <f>IFERROR(VLOOKUP(E138,Players!$A$2:$E$251,4,FALSE),"")</f>
        <v/>
      </c>
      <c r="I138" s="13">
        <f>IFERROR(VLOOKUP(E138,Players!$A$2:$E$251,5,FALSE),0)</f>
        <v>0</v>
      </c>
      <c r="J138" s="10"/>
      <c r="K138" s="10"/>
      <c r="L138" s="16" t="str">
        <f>IF(A138="","",IF(COUNTIFS(MatchSquad!$A$2:$A$3501,B138,MatchSquad!$B$2:$B$3501,E138)&gt;0,1,0))</f>
        <v/>
      </c>
      <c r="M138" s="16" t="str">
        <f>IF(A138="","",SUMIFS(PlayerPoints!$U$2:$U$3501,PlayerPoints!$A$2:$A$3501,B138,PlayerPoints!$B$2:$B$3501,E138))</f>
        <v/>
      </c>
      <c r="N138" s="16">
        <f>IF(J138=1,Rules!$B$9,IF(K138=1,Rules!$B$10,1))</f>
        <v>1</v>
      </c>
      <c r="O138" s="16" t="str">
        <f>IF(A138="","",M138*N138)</f>
        <v/>
      </c>
      <c r="P138" s="16">
        <f>IF(AND(A138&lt;&gt;"",E138&lt;&gt;""),IF(COUNTIFS($A$2:A138,A138,$E$2:E138,E138)=1,1,0),0)</f>
        <v>0</v>
      </c>
    </row>
    <row r="139" spans="1:16" x14ac:dyDescent="0.2">
      <c r="A139" s="10"/>
      <c r="B139" s="13" t="str">
        <f>IFERROR(VLOOKUP(A139,Entries!$A$2:$C$31,2,FALSE),"")</f>
        <v/>
      </c>
      <c r="C139" s="13" t="str">
        <f>IFERROR(VLOOKUP(A139,Entries!$A$2:$C$31,3,FALSE),"")</f>
        <v/>
      </c>
      <c r="D139" s="10"/>
      <c r="E139" s="10"/>
      <c r="F139" s="13" t="str">
        <f>IFERROR(VLOOKUP(E139,Players!$A$2:$E$251,2,FALSE),"")</f>
        <v/>
      </c>
      <c r="G139" s="13" t="str">
        <f>IFERROR(VLOOKUP(E139,Players!$A$2:$E$251,3,FALSE),"")</f>
        <v/>
      </c>
      <c r="H139" s="13" t="str">
        <f>IFERROR(VLOOKUP(E139,Players!$A$2:$E$251,4,FALSE),"")</f>
        <v/>
      </c>
      <c r="I139" s="13">
        <f>IFERROR(VLOOKUP(E139,Players!$A$2:$E$251,5,FALSE),0)</f>
        <v>0</v>
      </c>
      <c r="J139" s="10"/>
      <c r="K139" s="10"/>
      <c r="L139" s="16" t="str">
        <f>IF(A139="","",IF(COUNTIFS(MatchSquad!$A$2:$A$3501,B139,MatchSquad!$B$2:$B$3501,E139)&gt;0,1,0))</f>
        <v/>
      </c>
      <c r="M139" s="16" t="str">
        <f>IF(A139="","",SUMIFS(PlayerPoints!$U$2:$U$3501,PlayerPoints!$A$2:$A$3501,B139,PlayerPoints!$B$2:$B$3501,E139))</f>
        <v/>
      </c>
      <c r="N139" s="16">
        <f>IF(J139=1,Rules!$B$9,IF(K139=1,Rules!$B$10,1))</f>
        <v>1</v>
      </c>
      <c r="O139" s="16" t="str">
        <f>IF(A139="","",M139*N139)</f>
        <v/>
      </c>
      <c r="P139" s="16">
        <f>IF(AND(A139&lt;&gt;"",E139&lt;&gt;""),IF(COUNTIFS($A$2:A139,A139,$E$2:E139,E139)=1,1,0),0)</f>
        <v>0</v>
      </c>
    </row>
    <row r="140" spans="1:16" x14ac:dyDescent="0.2">
      <c r="A140" s="10"/>
      <c r="B140" s="13" t="str">
        <f>IFERROR(VLOOKUP(A140,Entries!$A$2:$C$31,2,FALSE),"")</f>
        <v/>
      </c>
      <c r="C140" s="13" t="str">
        <f>IFERROR(VLOOKUP(A140,Entries!$A$2:$C$31,3,FALSE),"")</f>
        <v/>
      </c>
      <c r="D140" s="10"/>
      <c r="E140" s="10"/>
      <c r="F140" s="13" t="str">
        <f>IFERROR(VLOOKUP(E140,Players!$A$2:$E$251,2,FALSE),"")</f>
        <v/>
      </c>
      <c r="G140" s="13" t="str">
        <f>IFERROR(VLOOKUP(E140,Players!$A$2:$E$251,3,FALSE),"")</f>
        <v/>
      </c>
      <c r="H140" s="13" t="str">
        <f>IFERROR(VLOOKUP(E140,Players!$A$2:$E$251,4,FALSE),"")</f>
        <v/>
      </c>
      <c r="I140" s="13">
        <f>IFERROR(VLOOKUP(E140,Players!$A$2:$E$251,5,FALSE),0)</f>
        <v>0</v>
      </c>
      <c r="J140" s="10"/>
      <c r="K140" s="10"/>
      <c r="L140" s="16" t="str">
        <f>IF(A140="","",IF(COUNTIFS(MatchSquad!$A$2:$A$3501,B140,MatchSquad!$B$2:$B$3501,E140)&gt;0,1,0))</f>
        <v/>
      </c>
      <c r="M140" s="16" t="str">
        <f>IF(A140="","",SUMIFS(PlayerPoints!$U$2:$U$3501,PlayerPoints!$A$2:$A$3501,B140,PlayerPoints!$B$2:$B$3501,E140))</f>
        <v/>
      </c>
      <c r="N140" s="16">
        <f>IF(J140=1,Rules!$B$9,IF(K140=1,Rules!$B$10,1))</f>
        <v>1</v>
      </c>
      <c r="O140" s="16" t="str">
        <f>IF(A140="","",M140*N140)</f>
        <v/>
      </c>
      <c r="P140" s="16">
        <f>IF(AND(A140&lt;&gt;"",E140&lt;&gt;""),IF(COUNTIFS($A$2:A140,A140,$E$2:E140,E140)=1,1,0),0)</f>
        <v>0</v>
      </c>
    </row>
    <row r="141" spans="1:16" x14ac:dyDescent="0.2">
      <c r="A141" s="10"/>
      <c r="B141" s="13" t="str">
        <f>IFERROR(VLOOKUP(A141,Entries!$A$2:$C$31,2,FALSE),"")</f>
        <v/>
      </c>
      <c r="C141" s="13" t="str">
        <f>IFERROR(VLOOKUP(A141,Entries!$A$2:$C$31,3,FALSE),"")</f>
        <v/>
      </c>
      <c r="D141" s="10"/>
      <c r="E141" s="10"/>
      <c r="F141" s="13" t="str">
        <f>IFERROR(VLOOKUP(E141,Players!$A$2:$E$251,2,FALSE),"")</f>
        <v/>
      </c>
      <c r="G141" s="13" t="str">
        <f>IFERROR(VLOOKUP(E141,Players!$A$2:$E$251,3,FALSE),"")</f>
        <v/>
      </c>
      <c r="H141" s="13" t="str">
        <f>IFERROR(VLOOKUP(E141,Players!$A$2:$E$251,4,FALSE),"")</f>
        <v/>
      </c>
      <c r="I141" s="13">
        <f>IFERROR(VLOOKUP(E141,Players!$A$2:$E$251,5,FALSE),0)</f>
        <v>0</v>
      </c>
      <c r="J141" s="10"/>
      <c r="K141" s="10"/>
      <c r="L141" s="16" t="str">
        <f>IF(A141="","",IF(COUNTIFS(MatchSquad!$A$2:$A$3501,B141,MatchSquad!$B$2:$B$3501,E141)&gt;0,1,0))</f>
        <v/>
      </c>
      <c r="M141" s="16" t="str">
        <f>IF(A141="","",SUMIFS(PlayerPoints!$U$2:$U$3501,PlayerPoints!$A$2:$A$3501,B141,PlayerPoints!$B$2:$B$3501,E141))</f>
        <v/>
      </c>
      <c r="N141" s="16">
        <f>IF(J141=1,Rules!$B$9,IF(K141=1,Rules!$B$10,1))</f>
        <v>1</v>
      </c>
      <c r="O141" s="16" t="str">
        <f>IF(A141="","",M141*N141)</f>
        <v/>
      </c>
      <c r="P141" s="16">
        <f>IF(AND(A141&lt;&gt;"",E141&lt;&gt;""),IF(COUNTIFS($A$2:A141,A141,$E$2:E141,E141)=1,1,0),0)</f>
        <v>0</v>
      </c>
    </row>
    <row r="142" spans="1:16" x14ac:dyDescent="0.2">
      <c r="A142" s="10"/>
      <c r="B142" s="13" t="str">
        <f>IFERROR(VLOOKUP(A142,Entries!$A$2:$C$31,2,FALSE),"")</f>
        <v/>
      </c>
      <c r="C142" s="13" t="str">
        <f>IFERROR(VLOOKUP(A142,Entries!$A$2:$C$31,3,FALSE),"")</f>
        <v/>
      </c>
      <c r="D142" s="10"/>
      <c r="E142" s="10"/>
      <c r="F142" s="13" t="str">
        <f>IFERROR(VLOOKUP(E142,Players!$A$2:$E$251,2,FALSE),"")</f>
        <v/>
      </c>
      <c r="G142" s="13" t="str">
        <f>IFERROR(VLOOKUP(E142,Players!$A$2:$E$251,3,FALSE),"")</f>
        <v/>
      </c>
      <c r="H142" s="13" t="str">
        <f>IFERROR(VLOOKUP(E142,Players!$A$2:$E$251,4,FALSE),"")</f>
        <v/>
      </c>
      <c r="I142" s="13">
        <f>IFERROR(VLOOKUP(E142,Players!$A$2:$E$251,5,FALSE),0)</f>
        <v>0</v>
      </c>
      <c r="J142" s="10"/>
      <c r="K142" s="10"/>
      <c r="L142" s="16" t="str">
        <f>IF(A142="","",IF(COUNTIFS(MatchSquad!$A$2:$A$3501,B142,MatchSquad!$B$2:$B$3501,E142)&gt;0,1,0))</f>
        <v/>
      </c>
      <c r="M142" s="16" t="str">
        <f>IF(A142="","",SUMIFS(PlayerPoints!$U$2:$U$3501,PlayerPoints!$A$2:$A$3501,B142,PlayerPoints!$B$2:$B$3501,E142))</f>
        <v/>
      </c>
      <c r="N142" s="16">
        <f>IF(J142=1,Rules!$B$9,IF(K142=1,Rules!$B$10,1))</f>
        <v>1</v>
      </c>
      <c r="O142" s="16" t="str">
        <f>IF(A142="","",M142*N142)</f>
        <v/>
      </c>
      <c r="P142" s="16">
        <f>IF(AND(A142&lt;&gt;"",E142&lt;&gt;""),IF(COUNTIFS($A$2:A142,A142,$E$2:E142,E142)=1,1,0),0)</f>
        <v>0</v>
      </c>
    </row>
    <row r="143" spans="1:16" x14ac:dyDescent="0.2">
      <c r="A143" s="10"/>
      <c r="B143" s="13" t="str">
        <f>IFERROR(VLOOKUP(A143,Entries!$A$2:$C$31,2,FALSE),"")</f>
        <v/>
      </c>
      <c r="C143" s="13" t="str">
        <f>IFERROR(VLOOKUP(A143,Entries!$A$2:$C$31,3,FALSE),"")</f>
        <v/>
      </c>
      <c r="D143" s="10"/>
      <c r="E143" s="10"/>
      <c r="F143" s="13" t="str">
        <f>IFERROR(VLOOKUP(E143,Players!$A$2:$E$251,2,FALSE),"")</f>
        <v/>
      </c>
      <c r="G143" s="13" t="str">
        <f>IFERROR(VLOOKUP(E143,Players!$A$2:$E$251,3,FALSE),"")</f>
        <v/>
      </c>
      <c r="H143" s="13" t="str">
        <f>IFERROR(VLOOKUP(E143,Players!$A$2:$E$251,4,FALSE),"")</f>
        <v/>
      </c>
      <c r="I143" s="13">
        <f>IFERROR(VLOOKUP(E143,Players!$A$2:$E$251,5,FALSE),0)</f>
        <v>0</v>
      </c>
      <c r="J143" s="10"/>
      <c r="K143" s="10"/>
      <c r="L143" s="16" t="str">
        <f>IF(A143="","",IF(COUNTIFS(MatchSquad!$A$2:$A$3501,B143,MatchSquad!$B$2:$B$3501,E143)&gt;0,1,0))</f>
        <v/>
      </c>
      <c r="M143" s="16" t="str">
        <f>IF(A143="","",SUMIFS(PlayerPoints!$U$2:$U$3501,PlayerPoints!$A$2:$A$3501,B143,PlayerPoints!$B$2:$B$3501,E143))</f>
        <v/>
      </c>
      <c r="N143" s="16">
        <f>IF(J143=1,Rules!$B$9,IF(K143=1,Rules!$B$10,1))</f>
        <v>1</v>
      </c>
      <c r="O143" s="16" t="str">
        <f>IF(A143="","",M143*N143)</f>
        <v/>
      </c>
      <c r="P143" s="16">
        <f>IF(AND(A143&lt;&gt;"",E143&lt;&gt;""),IF(COUNTIFS($A$2:A143,A143,$E$2:E143,E143)=1,1,0),0)</f>
        <v>0</v>
      </c>
    </row>
    <row r="144" spans="1:16" x14ac:dyDescent="0.2">
      <c r="A144" s="10"/>
      <c r="B144" s="13" t="str">
        <f>IFERROR(VLOOKUP(A144,Entries!$A$2:$C$31,2,FALSE),"")</f>
        <v/>
      </c>
      <c r="C144" s="13" t="str">
        <f>IFERROR(VLOOKUP(A144,Entries!$A$2:$C$31,3,FALSE),"")</f>
        <v/>
      </c>
      <c r="D144" s="10"/>
      <c r="E144" s="10"/>
      <c r="F144" s="13" t="str">
        <f>IFERROR(VLOOKUP(E144,Players!$A$2:$E$251,2,FALSE),"")</f>
        <v/>
      </c>
      <c r="G144" s="13" t="str">
        <f>IFERROR(VLOOKUP(E144,Players!$A$2:$E$251,3,FALSE),"")</f>
        <v/>
      </c>
      <c r="H144" s="13" t="str">
        <f>IFERROR(VLOOKUP(E144,Players!$A$2:$E$251,4,FALSE),"")</f>
        <v/>
      </c>
      <c r="I144" s="13">
        <f>IFERROR(VLOOKUP(E144,Players!$A$2:$E$251,5,FALSE),0)</f>
        <v>0</v>
      </c>
      <c r="J144" s="10"/>
      <c r="K144" s="10"/>
      <c r="L144" s="16" t="str">
        <f>IF(A144="","",IF(COUNTIFS(MatchSquad!$A$2:$A$3501,B144,MatchSquad!$B$2:$B$3501,E144)&gt;0,1,0))</f>
        <v/>
      </c>
      <c r="M144" s="16" t="str">
        <f>IF(A144="","",SUMIFS(PlayerPoints!$U$2:$U$3501,PlayerPoints!$A$2:$A$3501,B144,PlayerPoints!$B$2:$B$3501,E144))</f>
        <v/>
      </c>
      <c r="N144" s="16">
        <f>IF(J144=1,Rules!$B$9,IF(K144=1,Rules!$B$10,1))</f>
        <v>1</v>
      </c>
      <c r="O144" s="16" t="str">
        <f>IF(A144="","",M144*N144)</f>
        <v/>
      </c>
      <c r="P144" s="16">
        <f>IF(AND(A144&lt;&gt;"",E144&lt;&gt;""),IF(COUNTIFS($A$2:A144,A144,$E$2:E144,E144)=1,1,0),0)</f>
        <v>0</v>
      </c>
    </row>
    <row r="145" spans="1:16" x14ac:dyDescent="0.2">
      <c r="A145" s="10"/>
      <c r="B145" s="13" t="str">
        <f>IFERROR(VLOOKUP(A145,Entries!$A$2:$C$31,2,FALSE),"")</f>
        <v/>
      </c>
      <c r="C145" s="13" t="str">
        <f>IFERROR(VLOOKUP(A145,Entries!$A$2:$C$31,3,FALSE),"")</f>
        <v/>
      </c>
      <c r="D145" s="10"/>
      <c r="E145" s="10"/>
      <c r="F145" s="13" t="str">
        <f>IFERROR(VLOOKUP(E145,Players!$A$2:$E$251,2,FALSE),"")</f>
        <v/>
      </c>
      <c r="G145" s="13" t="str">
        <f>IFERROR(VLOOKUP(E145,Players!$A$2:$E$251,3,FALSE),"")</f>
        <v/>
      </c>
      <c r="H145" s="13" t="str">
        <f>IFERROR(VLOOKUP(E145,Players!$A$2:$E$251,4,FALSE),"")</f>
        <v/>
      </c>
      <c r="I145" s="13">
        <f>IFERROR(VLOOKUP(E145,Players!$A$2:$E$251,5,FALSE),0)</f>
        <v>0</v>
      </c>
      <c r="J145" s="10"/>
      <c r="K145" s="10"/>
      <c r="L145" s="16" t="str">
        <f>IF(A145="","",IF(COUNTIFS(MatchSquad!$A$2:$A$3501,B145,MatchSquad!$B$2:$B$3501,E145)&gt;0,1,0))</f>
        <v/>
      </c>
      <c r="M145" s="16" t="str">
        <f>IF(A145="","",SUMIFS(PlayerPoints!$U$2:$U$3501,PlayerPoints!$A$2:$A$3501,B145,PlayerPoints!$B$2:$B$3501,E145))</f>
        <v/>
      </c>
      <c r="N145" s="16">
        <f>IF(J145=1,Rules!$B$9,IF(K145=1,Rules!$B$10,1))</f>
        <v>1</v>
      </c>
      <c r="O145" s="16" t="str">
        <f>IF(A145="","",M145*N145)</f>
        <v/>
      </c>
      <c r="P145" s="16">
        <f>IF(AND(A145&lt;&gt;"",E145&lt;&gt;""),IF(COUNTIFS($A$2:A145,A145,$E$2:E145,E145)=1,1,0),0)</f>
        <v>0</v>
      </c>
    </row>
    <row r="146" spans="1:16" x14ac:dyDescent="0.2">
      <c r="A146" s="10"/>
      <c r="B146" s="13" t="str">
        <f>IFERROR(VLOOKUP(A146,Entries!$A$2:$C$31,2,FALSE),"")</f>
        <v/>
      </c>
      <c r="C146" s="13" t="str">
        <f>IFERROR(VLOOKUP(A146,Entries!$A$2:$C$31,3,FALSE),"")</f>
        <v/>
      </c>
      <c r="D146" s="10"/>
      <c r="E146" s="10"/>
      <c r="F146" s="13" t="str">
        <f>IFERROR(VLOOKUP(E146,Players!$A$2:$E$251,2,FALSE),"")</f>
        <v/>
      </c>
      <c r="G146" s="13" t="str">
        <f>IFERROR(VLOOKUP(E146,Players!$A$2:$E$251,3,FALSE),"")</f>
        <v/>
      </c>
      <c r="H146" s="13" t="str">
        <f>IFERROR(VLOOKUP(E146,Players!$A$2:$E$251,4,FALSE),"")</f>
        <v/>
      </c>
      <c r="I146" s="13">
        <f>IFERROR(VLOOKUP(E146,Players!$A$2:$E$251,5,FALSE),0)</f>
        <v>0</v>
      </c>
      <c r="J146" s="10"/>
      <c r="K146" s="10"/>
      <c r="L146" s="16" t="str">
        <f>IF(A146="","",IF(COUNTIFS(MatchSquad!$A$2:$A$3501,B146,MatchSquad!$B$2:$B$3501,E146)&gt;0,1,0))</f>
        <v/>
      </c>
      <c r="M146" s="16" t="str">
        <f>IF(A146="","",SUMIFS(PlayerPoints!$U$2:$U$3501,PlayerPoints!$A$2:$A$3501,B146,PlayerPoints!$B$2:$B$3501,E146))</f>
        <v/>
      </c>
      <c r="N146" s="16">
        <f>IF(J146=1,Rules!$B$9,IF(K146=1,Rules!$B$10,1))</f>
        <v>1</v>
      </c>
      <c r="O146" s="16" t="str">
        <f>IF(A146="","",M146*N146)</f>
        <v/>
      </c>
      <c r="P146" s="16">
        <f>IF(AND(A146&lt;&gt;"",E146&lt;&gt;""),IF(COUNTIFS($A$2:A146,A146,$E$2:E146,E146)=1,1,0),0)</f>
        <v>0</v>
      </c>
    </row>
    <row r="147" spans="1:16" x14ac:dyDescent="0.2">
      <c r="A147" s="10"/>
      <c r="B147" s="13" t="str">
        <f>IFERROR(VLOOKUP(A147,Entries!$A$2:$C$31,2,FALSE),"")</f>
        <v/>
      </c>
      <c r="C147" s="13" t="str">
        <f>IFERROR(VLOOKUP(A147,Entries!$A$2:$C$31,3,FALSE),"")</f>
        <v/>
      </c>
      <c r="D147" s="10"/>
      <c r="E147" s="10"/>
      <c r="F147" s="13" t="str">
        <f>IFERROR(VLOOKUP(E147,Players!$A$2:$E$251,2,FALSE),"")</f>
        <v/>
      </c>
      <c r="G147" s="13" t="str">
        <f>IFERROR(VLOOKUP(E147,Players!$A$2:$E$251,3,FALSE),"")</f>
        <v/>
      </c>
      <c r="H147" s="13" t="str">
        <f>IFERROR(VLOOKUP(E147,Players!$A$2:$E$251,4,FALSE),"")</f>
        <v/>
      </c>
      <c r="I147" s="13">
        <f>IFERROR(VLOOKUP(E147,Players!$A$2:$E$251,5,FALSE),0)</f>
        <v>0</v>
      </c>
      <c r="J147" s="10"/>
      <c r="K147" s="10"/>
      <c r="L147" s="16" t="str">
        <f>IF(A147="","",IF(COUNTIFS(MatchSquad!$A$2:$A$3501,B147,MatchSquad!$B$2:$B$3501,E147)&gt;0,1,0))</f>
        <v/>
      </c>
      <c r="M147" s="16" t="str">
        <f>IF(A147="","",SUMIFS(PlayerPoints!$U$2:$U$3501,PlayerPoints!$A$2:$A$3501,B147,PlayerPoints!$B$2:$B$3501,E147))</f>
        <v/>
      </c>
      <c r="N147" s="16">
        <f>IF(J147=1,Rules!$B$9,IF(K147=1,Rules!$B$10,1))</f>
        <v>1</v>
      </c>
      <c r="O147" s="16" t="str">
        <f>IF(A147="","",M147*N147)</f>
        <v/>
      </c>
      <c r="P147" s="16">
        <f>IF(AND(A147&lt;&gt;"",E147&lt;&gt;""),IF(COUNTIFS($A$2:A147,A147,$E$2:E147,E147)=1,1,0),0)</f>
        <v>0</v>
      </c>
    </row>
    <row r="148" spans="1:16" x14ac:dyDescent="0.2">
      <c r="A148" s="10"/>
      <c r="B148" s="13" t="str">
        <f>IFERROR(VLOOKUP(A148,Entries!$A$2:$C$31,2,FALSE),"")</f>
        <v/>
      </c>
      <c r="C148" s="13" t="str">
        <f>IFERROR(VLOOKUP(A148,Entries!$A$2:$C$31,3,FALSE),"")</f>
        <v/>
      </c>
      <c r="D148" s="10"/>
      <c r="E148" s="10"/>
      <c r="F148" s="13" t="str">
        <f>IFERROR(VLOOKUP(E148,Players!$A$2:$E$251,2,FALSE),"")</f>
        <v/>
      </c>
      <c r="G148" s="13" t="str">
        <f>IFERROR(VLOOKUP(E148,Players!$A$2:$E$251,3,FALSE),"")</f>
        <v/>
      </c>
      <c r="H148" s="13" t="str">
        <f>IFERROR(VLOOKUP(E148,Players!$A$2:$E$251,4,FALSE),"")</f>
        <v/>
      </c>
      <c r="I148" s="13">
        <f>IFERROR(VLOOKUP(E148,Players!$A$2:$E$251,5,FALSE),0)</f>
        <v>0</v>
      </c>
      <c r="J148" s="10"/>
      <c r="K148" s="10"/>
      <c r="L148" s="16" t="str">
        <f>IF(A148="","",IF(COUNTIFS(MatchSquad!$A$2:$A$3501,B148,MatchSquad!$B$2:$B$3501,E148)&gt;0,1,0))</f>
        <v/>
      </c>
      <c r="M148" s="16" t="str">
        <f>IF(A148="","",SUMIFS(PlayerPoints!$U$2:$U$3501,PlayerPoints!$A$2:$A$3501,B148,PlayerPoints!$B$2:$B$3501,E148))</f>
        <v/>
      </c>
      <c r="N148" s="16">
        <f>IF(J148=1,Rules!$B$9,IF(K148=1,Rules!$B$10,1))</f>
        <v>1</v>
      </c>
      <c r="O148" s="16" t="str">
        <f>IF(A148="","",M148*N148)</f>
        <v/>
      </c>
      <c r="P148" s="16">
        <f>IF(AND(A148&lt;&gt;"",E148&lt;&gt;""),IF(COUNTIFS($A$2:A148,A148,$E$2:E148,E148)=1,1,0),0)</f>
        <v>0</v>
      </c>
    </row>
    <row r="149" spans="1:16" x14ac:dyDescent="0.2">
      <c r="A149" s="10"/>
      <c r="B149" s="13" t="str">
        <f>IFERROR(VLOOKUP(A149,Entries!$A$2:$C$31,2,FALSE),"")</f>
        <v/>
      </c>
      <c r="C149" s="13" t="str">
        <f>IFERROR(VLOOKUP(A149,Entries!$A$2:$C$31,3,FALSE),"")</f>
        <v/>
      </c>
      <c r="D149" s="10"/>
      <c r="E149" s="10"/>
      <c r="F149" s="13" t="str">
        <f>IFERROR(VLOOKUP(E149,Players!$A$2:$E$251,2,FALSE),"")</f>
        <v/>
      </c>
      <c r="G149" s="13" t="str">
        <f>IFERROR(VLOOKUP(E149,Players!$A$2:$E$251,3,FALSE),"")</f>
        <v/>
      </c>
      <c r="H149" s="13" t="str">
        <f>IFERROR(VLOOKUP(E149,Players!$A$2:$E$251,4,FALSE),"")</f>
        <v/>
      </c>
      <c r="I149" s="13">
        <f>IFERROR(VLOOKUP(E149,Players!$A$2:$E$251,5,FALSE),0)</f>
        <v>0</v>
      </c>
      <c r="J149" s="10"/>
      <c r="K149" s="10"/>
      <c r="L149" s="16" t="str">
        <f>IF(A149="","",IF(COUNTIFS(MatchSquad!$A$2:$A$3501,B149,MatchSquad!$B$2:$B$3501,E149)&gt;0,1,0))</f>
        <v/>
      </c>
      <c r="M149" s="16" t="str">
        <f>IF(A149="","",SUMIFS(PlayerPoints!$U$2:$U$3501,PlayerPoints!$A$2:$A$3501,B149,PlayerPoints!$B$2:$B$3501,E149))</f>
        <v/>
      </c>
      <c r="N149" s="16">
        <f>IF(J149=1,Rules!$B$9,IF(K149=1,Rules!$B$10,1))</f>
        <v>1</v>
      </c>
      <c r="O149" s="16" t="str">
        <f>IF(A149="","",M149*N149)</f>
        <v/>
      </c>
      <c r="P149" s="16">
        <f>IF(AND(A149&lt;&gt;"",E149&lt;&gt;""),IF(COUNTIFS($A$2:A149,A149,$E$2:E149,E149)=1,1,0),0)</f>
        <v>0</v>
      </c>
    </row>
    <row r="150" spans="1:16" x14ac:dyDescent="0.2">
      <c r="A150" s="10"/>
      <c r="B150" s="13" t="str">
        <f>IFERROR(VLOOKUP(A150,Entries!$A$2:$C$31,2,FALSE),"")</f>
        <v/>
      </c>
      <c r="C150" s="13" t="str">
        <f>IFERROR(VLOOKUP(A150,Entries!$A$2:$C$31,3,FALSE),"")</f>
        <v/>
      </c>
      <c r="D150" s="10"/>
      <c r="E150" s="10"/>
      <c r="F150" s="13" t="str">
        <f>IFERROR(VLOOKUP(E150,Players!$A$2:$E$251,2,FALSE),"")</f>
        <v/>
      </c>
      <c r="G150" s="13" t="str">
        <f>IFERROR(VLOOKUP(E150,Players!$A$2:$E$251,3,FALSE),"")</f>
        <v/>
      </c>
      <c r="H150" s="13" t="str">
        <f>IFERROR(VLOOKUP(E150,Players!$A$2:$E$251,4,FALSE),"")</f>
        <v/>
      </c>
      <c r="I150" s="13">
        <f>IFERROR(VLOOKUP(E150,Players!$A$2:$E$251,5,FALSE),0)</f>
        <v>0</v>
      </c>
      <c r="J150" s="10"/>
      <c r="K150" s="10"/>
      <c r="L150" s="16" t="str">
        <f>IF(A150="","",IF(COUNTIFS(MatchSquad!$A$2:$A$3501,B150,MatchSquad!$B$2:$B$3501,E150)&gt;0,1,0))</f>
        <v/>
      </c>
      <c r="M150" s="16" t="str">
        <f>IF(A150="","",SUMIFS(PlayerPoints!$U$2:$U$3501,PlayerPoints!$A$2:$A$3501,B150,PlayerPoints!$B$2:$B$3501,E150))</f>
        <v/>
      </c>
      <c r="N150" s="16">
        <f>IF(J150=1,Rules!$B$9,IF(K150=1,Rules!$B$10,1))</f>
        <v>1</v>
      </c>
      <c r="O150" s="16" t="str">
        <f>IF(A150="","",M150*N150)</f>
        <v/>
      </c>
      <c r="P150" s="16">
        <f>IF(AND(A150&lt;&gt;"",E150&lt;&gt;""),IF(COUNTIFS($A$2:A150,A150,$E$2:E150,E150)=1,1,0),0)</f>
        <v>0</v>
      </c>
    </row>
    <row r="151" spans="1:16" x14ac:dyDescent="0.2">
      <c r="A151" s="10"/>
      <c r="B151" s="13" t="str">
        <f>IFERROR(VLOOKUP(A151,Entries!$A$2:$C$31,2,FALSE),"")</f>
        <v/>
      </c>
      <c r="C151" s="13" t="str">
        <f>IFERROR(VLOOKUP(A151,Entries!$A$2:$C$31,3,FALSE),"")</f>
        <v/>
      </c>
      <c r="D151" s="10"/>
      <c r="E151" s="10"/>
      <c r="F151" s="13" t="str">
        <f>IFERROR(VLOOKUP(E151,Players!$A$2:$E$251,2,FALSE),"")</f>
        <v/>
      </c>
      <c r="G151" s="13" t="str">
        <f>IFERROR(VLOOKUP(E151,Players!$A$2:$E$251,3,FALSE),"")</f>
        <v/>
      </c>
      <c r="H151" s="13" t="str">
        <f>IFERROR(VLOOKUP(E151,Players!$A$2:$E$251,4,FALSE),"")</f>
        <v/>
      </c>
      <c r="I151" s="13">
        <f>IFERROR(VLOOKUP(E151,Players!$A$2:$E$251,5,FALSE),0)</f>
        <v>0</v>
      </c>
      <c r="J151" s="10"/>
      <c r="K151" s="10"/>
      <c r="L151" s="16" t="str">
        <f>IF(A151="","",IF(COUNTIFS(MatchSquad!$A$2:$A$3501,B151,MatchSquad!$B$2:$B$3501,E151)&gt;0,1,0))</f>
        <v/>
      </c>
      <c r="M151" s="16" t="str">
        <f>IF(A151="","",SUMIFS(PlayerPoints!$U$2:$U$3501,PlayerPoints!$A$2:$A$3501,B151,PlayerPoints!$B$2:$B$3501,E151))</f>
        <v/>
      </c>
      <c r="N151" s="16">
        <f>IF(J151=1,Rules!$B$9,IF(K151=1,Rules!$B$10,1))</f>
        <v>1</v>
      </c>
      <c r="O151" s="16" t="str">
        <f>IF(A151="","",M151*N151)</f>
        <v/>
      </c>
      <c r="P151" s="16">
        <f>IF(AND(A151&lt;&gt;"",E151&lt;&gt;""),IF(COUNTIFS($A$2:A151,A151,$E$2:E151,E151)=1,1,0),0)</f>
        <v>0</v>
      </c>
    </row>
    <row r="152" spans="1:16" x14ac:dyDescent="0.2">
      <c r="A152" s="10"/>
      <c r="B152" s="13" t="str">
        <f>IFERROR(VLOOKUP(A152,Entries!$A$2:$C$31,2,FALSE),"")</f>
        <v/>
      </c>
      <c r="C152" s="13" t="str">
        <f>IFERROR(VLOOKUP(A152,Entries!$A$2:$C$31,3,FALSE),"")</f>
        <v/>
      </c>
      <c r="D152" s="10"/>
      <c r="E152" s="10"/>
      <c r="F152" s="13" t="str">
        <f>IFERROR(VLOOKUP(E152,Players!$A$2:$E$251,2,FALSE),"")</f>
        <v/>
      </c>
      <c r="G152" s="13" t="str">
        <f>IFERROR(VLOOKUP(E152,Players!$A$2:$E$251,3,FALSE),"")</f>
        <v/>
      </c>
      <c r="H152" s="13" t="str">
        <f>IFERROR(VLOOKUP(E152,Players!$A$2:$E$251,4,FALSE),"")</f>
        <v/>
      </c>
      <c r="I152" s="13">
        <f>IFERROR(VLOOKUP(E152,Players!$A$2:$E$251,5,FALSE),0)</f>
        <v>0</v>
      </c>
      <c r="J152" s="10"/>
      <c r="K152" s="10"/>
      <c r="L152" s="16" t="str">
        <f>IF(A152="","",IF(COUNTIFS(MatchSquad!$A$2:$A$3501,B152,MatchSquad!$B$2:$B$3501,E152)&gt;0,1,0))</f>
        <v/>
      </c>
      <c r="M152" s="16" t="str">
        <f>IF(A152="","",SUMIFS(PlayerPoints!$U$2:$U$3501,PlayerPoints!$A$2:$A$3501,B152,PlayerPoints!$B$2:$B$3501,E152))</f>
        <v/>
      </c>
      <c r="N152" s="16">
        <f>IF(J152=1,Rules!$B$9,IF(K152=1,Rules!$B$10,1))</f>
        <v>1</v>
      </c>
      <c r="O152" s="16" t="str">
        <f>IF(A152="","",M152*N152)</f>
        <v/>
      </c>
      <c r="P152" s="16">
        <f>IF(AND(A152&lt;&gt;"",E152&lt;&gt;""),IF(COUNTIFS($A$2:A152,A152,$E$2:E152,E152)=1,1,0),0)</f>
        <v>0</v>
      </c>
    </row>
    <row r="153" spans="1:16" x14ac:dyDescent="0.2">
      <c r="A153" s="10"/>
      <c r="B153" s="13" t="str">
        <f>IFERROR(VLOOKUP(A153,Entries!$A$2:$C$31,2,FALSE),"")</f>
        <v/>
      </c>
      <c r="C153" s="13" t="str">
        <f>IFERROR(VLOOKUP(A153,Entries!$A$2:$C$31,3,FALSE),"")</f>
        <v/>
      </c>
      <c r="D153" s="10"/>
      <c r="E153" s="10"/>
      <c r="F153" s="13" t="str">
        <f>IFERROR(VLOOKUP(E153,Players!$A$2:$E$251,2,FALSE),"")</f>
        <v/>
      </c>
      <c r="G153" s="13" t="str">
        <f>IFERROR(VLOOKUP(E153,Players!$A$2:$E$251,3,FALSE),"")</f>
        <v/>
      </c>
      <c r="H153" s="13" t="str">
        <f>IFERROR(VLOOKUP(E153,Players!$A$2:$E$251,4,FALSE),"")</f>
        <v/>
      </c>
      <c r="I153" s="13">
        <f>IFERROR(VLOOKUP(E153,Players!$A$2:$E$251,5,FALSE),0)</f>
        <v>0</v>
      </c>
      <c r="J153" s="10"/>
      <c r="K153" s="10"/>
      <c r="L153" s="16" t="str">
        <f>IF(A153="","",IF(COUNTIFS(MatchSquad!$A$2:$A$3501,B153,MatchSquad!$B$2:$B$3501,E153)&gt;0,1,0))</f>
        <v/>
      </c>
      <c r="M153" s="16" t="str">
        <f>IF(A153="","",SUMIFS(PlayerPoints!$U$2:$U$3501,PlayerPoints!$A$2:$A$3501,B153,PlayerPoints!$B$2:$B$3501,E153))</f>
        <v/>
      </c>
      <c r="N153" s="16">
        <f>IF(J153=1,Rules!$B$9,IF(K153=1,Rules!$B$10,1))</f>
        <v>1</v>
      </c>
      <c r="O153" s="16" t="str">
        <f>IF(A153="","",M153*N153)</f>
        <v/>
      </c>
      <c r="P153" s="16">
        <f>IF(AND(A153&lt;&gt;"",E153&lt;&gt;""),IF(COUNTIFS($A$2:A153,A153,$E$2:E153,E153)=1,1,0),0)</f>
        <v>0</v>
      </c>
    </row>
    <row r="154" spans="1:16" x14ac:dyDescent="0.2">
      <c r="A154" s="10"/>
      <c r="B154" s="13" t="str">
        <f>IFERROR(VLOOKUP(A154,Entries!$A$2:$C$31,2,FALSE),"")</f>
        <v/>
      </c>
      <c r="C154" s="13" t="str">
        <f>IFERROR(VLOOKUP(A154,Entries!$A$2:$C$31,3,FALSE),"")</f>
        <v/>
      </c>
      <c r="D154" s="10"/>
      <c r="E154" s="10"/>
      <c r="F154" s="13" t="str">
        <f>IFERROR(VLOOKUP(E154,Players!$A$2:$E$251,2,FALSE),"")</f>
        <v/>
      </c>
      <c r="G154" s="13" t="str">
        <f>IFERROR(VLOOKUP(E154,Players!$A$2:$E$251,3,FALSE),"")</f>
        <v/>
      </c>
      <c r="H154" s="13" t="str">
        <f>IFERROR(VLOOKUP(E154,Players!$A$2:$E$251,4,FALSE),"")</f>
        <v/>
      </c>
      <c r="I154" s="13">
        <f>IFERROR(VLOOKUP(E154,Players!$A$2:$E$251,5,FALSE),0)</f>
        <v>0</v>
      </c>
      <c r="J154" s="10"/>
      <c r="K154" s="10"/>
      <c r="L154" s="16" t="str">
        <f>IF(A154="","",IF(COUNTIFS(MatchSquad!$A$2:$A$3501,B154,MatchSquad!$B$2:$B$3501,E154)&gt;0,1,0))</f>
        <v/>
      </c>
      <c r="M154" s="16" t="str">
        <f>IF(A154="","",SUMIFS(PlayerPoints!$U$2:$U$3501,PlayerPoints!$A$2:$A$3501,B154,PlayerPoints!$B$2:$B$3501,E154))</f>
        <v/>
      </c>
      <c r="N154" s="16">
        <f>IF(J154=1,Rules!$B$9,IF(K154=1,Rules!$B$10,1))</f>
        <v>1</v>
      </c>
      <c r="O154" s="16" t="str">
        <f>IF(A154="","",M154*N154)</f>
        <v/>
      </c>
      <c r="P154" s="16">
        <f>IF(AND(A154&lt;&gt;"",E154&lt;&gt;""),IF(COUNTIFS($A$2:A154,A154,$E$2:E154,E154)=1,1,0),0)</f>
        <v>0</v>
      </c>
    </row>
    <row r="155" spans="1:16" x14ac:dyDescent="0.2">
      <c r="A155" s="10"/>
      <c r="B155" s="13" t="str">
        <f>IFERROR(VLOOKUP(A155,Entries!$A$2:$C$31,2,FALSE),"")</f>
        <v/>
      </c>
      <c r="C155" s="13" t="str">
        <f>IFERROR(VLOOKUP(A155,Entries!$A$2:$C$31,3,FALSE),"")</f>
        <v/>
      </c>
      <c r="D155" s="10"/>
      <c r="E155" s="10"/>
      <c r="F155" s="13" t="str">
        <f>IFERROR(VLOOKUP(E155,Players!$A$2:$E$251,2,FALSE),"")</f>
        <v/>
      </c>
      <c r="G155" s="13" t="str">
        <f>IFERROR(VLOOKUP(E155,Players!$A$2:$E$251,3,FALSE),"")</f>
        <v/>
      </c>
      <c r="H155" s="13" t="str">
        <f>IFERROR(VLOOKUP(E155,Players!$A$2:$E$251,4,FALSE),"")</f>
        <v/>
      </c>
      <c r="I155" s="13">
        <f>IFERROR(VLOOKUP(E155,Players!$A$2:$E$251,5,FALSE),0)</f>
        <v>0</v>
      </c>
      <c r="J155" s="10"/>
      <c r="K155" s="10"/>
      <c r="L155" s="16" t="str">
        <f>IF(A155="","",IF(COUNTIFS(MatchSquad!$A$2:$A$3501,B155,MatchSquad!$B$2:$B$3501,E155)&gt;0,1,0))</f>
        <v/>
      </c>
      <c r="M155" s="16" t="str">
        <f>IF(A155="","",SUMIFS(PlayerPoints!$U$2:$U$3501,PlayerPoints!$A$2:$A$3501,B155,PlayerPoints!$B$2:$B$3501,E155))</f>
        <v/>
      </c>
      <c r="N155" s="16">
        <f>IF(J155=1,Rules!$B$9,IF(K155=1,Rules!$B$10,1))</f>
        <v>1</v>
      </c>
      <c r="O155" s="16" t="str">
        <f>IF(A155="","",M155*N155)</f>
        <v/>
      </c>
      <c r="P155" s="16">
        <f>IF(AND(A155&lt;&gt;"",E155&lt;&gt;""),IF(COUNTIFS($A$2:A155,A155,$E$2:E155,E155)=1,1,0),0)</f>
        <v>0</v>
      </c>
    </row>
    <row r="156" spans="1:16" x14ac:dyDescent="0.2">
      <c r="A156" s="10"/>
      <c r="B156" s="13" t="str">
        <f>IFERROR(VLOOKUP(A156,Entries!$A$2:$C$31,2,FALSE),"")</f>
        <v/>
      </c>
      <c r="C156" s="13" t="str">
        <f>IFERROR(VLOOKUP(A156,Entries!$A$2:$C$31,3,FALSE),"")</f>
        <v/>
      </c>
      <c r="D156" s="10"/>
      <c r="E156" s="10"/>
      <c r="F156" s="13" t="str">
        <f>IFERROR(VLOOKUP(E156,Players!$A$2:$E$251,2,FALSE),"")</f>
        <v/>
      </c>
      <c r="G156" s="13" t="str">
        <f>IFERROR(VLOOKUP(E156,Players!$A$2:$E$251,3,FALSE),"")</f>
        <v/>
      </c>
      <c r="H156" s="13" t="str">
        <f>IFERROR(VLOOKUP(E156,Players!$A$2:$E$251,4,FALSE),"")</f>
        <v/>
      </c>
      <c r="I156" s="13">
        <f>IFERROR(VLOOKUP(E156,Players!$A$2:$E$251,5,FALSE),0)</f>
        <v>0</v>
      </c>
      <c r="J156" s="10"/>
      <c r="K156" s="10"/>
      <c r="L156" s="16" t="str">
        <f>IF(A156="","",IF(COUNTIFS(MatchSquad!$A$2:$A$3501,B156,MatchSquad!$B$2:$B$3501,E156)&gt;0,1,0))</f>
        <v/>
      </c>
      <c r="M156" s="16" t="str">
        <f>IF(A156="","",SUMIFS(PlayerPoints!$U$2:$U$3501,PlayerPoints!$A$2:$A$3501,B156,PlayerPoints!$B$2:$B$3501,E156))</f>
        <v/>
      </c>
      <c r="N156" s="16">
        <f>IF(J156=1,Rules!$B$9,IF(K156=1,Rules!$B$10,1))</f>
        <v>1</v>
      </c>
      <c r="O156" s="16" t="str">
        <f>IF(A156="","",M156*N156)</f>
        <v/>
      </c>
      <c r="P156" s="16">
        <f>IF(AND(A156&lt;&gt;"",E156&lt;&gt;""),IF(COUNTIFS($A$2:A156,A156,$E$2:E156,E156)=1,1,0),0)</f>
        <v>0</v>
      </c>
    </row>
    <row r="157" spans="1:16" x14ac:dyDescent="0.2">
      <c r="A157" s="10"/>
      <c r="B157" s="13" t="str">
        <f>IFERROR(VLOOKUP(A157,Entries!$A$2:$C$31,2,FALSE),"")</f>
        <v/>
      </c>
      <c r="C157" s="13" t="str">
        <f>IFERROR(VLOOKUP(A157,Entries!$A$2:$C$31,3,FALSE),"")</f>
        <v/>
      </c>
      <c r="D157" s="10"/>
      <c r="E157" s="10"/>
      <c r="F157" s="13" t="str">
        <f>IFERROR(VLOOKUP(E157,Players!$A$2:$E$251,2,FALSE),"")</f>
        <v/>
      </c>
      <c r="G157" s="13" t="str">
        <f>IFERROR(VLOOKUP(E157,Players!$A$2:$E$251,3,FALSE),"")</f>
        <v/>
      </c>
      <c r="H157" s="13" t="str">
        <f>IFERROR(VLOOKUP(E157,Players!$A$2:$E$251,4,FALSE),"")</f>
        <v/>
      </c>
      <c r="I157" s="13">
        <f>IFERROR(VLOOKUP(E157,Players!$A$2:$E$251,5,FALSE),0)</f>
        <v>0</v>
      </c>
      <c r="J157" s="10"/>
      <c r="K157" s="10"/>
      <c r="L157" s="16" t="str">
        <f>IF(A157="","",IF(COUNTIFS(MatchSquad!$A$2:$A$3501,B157,MatchSquad!$B$2:$B$3501,E157)&gt;0,1,0))</f>
        <v/>
      </c>
      <c r="M157" s="16" t="str">
        <f>IF(A157="","",SUMIFS(PlayerPoints!$U$2:$U$3501,PlayerPoints!$A$2:$A$3501,B157,PlayerPoints!$B$2:$B$3501,E157))</f>
        <v/>
      </c>
      <c r="N157" s="16">
        <f>IF(J157=1,Rules!$B$9,IF(K157=1,Rules!$B$10,1))</f>
        <v>1</v>
      </c>
      <c r="O157" s="16" t="str">
        <f>IF(A157="","",M157*N157)</f>
        <v/>
      </c>
      <c r="P157" s="16">
        <f>IF(AND(A157&lt;&gt;"",E157&lt;&gt;""),IF(COUNTIFS($A$2:A157,A157,$E$2:E157,E157)=1,1,0),0)</f>
        <v>0</v>
      </c>
    </row>
    <row r="158" spans="1:16" x14ac:dyDescent="0.2">
      <c r="A158" s="10"/>
      <c r="B158" s="13" t="str">
        <f>IFERROR(VLOOKUP(A158,Entries!$A$2:$C$31,2,FALSE),"")</f>
        <v/>
      </c>
      <c r="C158" s="13" t="str">
        <f>IFERROR(VLOOKUP(A158,Entries!$A$2:$C$31,3,FALSE),"")</f>
        <v/>
      </c>
      <c r="D158" s="10"/>
      <c r="E158" s="10"/>
      <c r="F158" s="13" t="str">
        <f>IFERROR(VLOOKUP(E158,Players!$A$2:$E$251,2,FALSE),"")</f>
        <v/>
      </c>
      <c r="G158" s="13" t="str">
        <f>IFERROR(VLOOKUP(E158,Players!$A$2:$E$251,3,FALSE),"")</f>
        <v/>
      </c>
      <c r="H158" s="13" t="str">
        <f>IFERROR(VLOOKUP(E158,Players!$A$2:$E$251,4,FALSE),"")</f>
        <v/>
      </c>
      <c r="I158" s="13">
        <f>IFERROR(VLOOKUP(E158,Players!$A$2:$E$251,5,FALSE),0)</f>
        <v>0</v>
      </c>
      <c r="J158" s="10"/>
      <c r="K158" s="10"/>
      <c r="L158" s="16" t="str">
        <f>IF(A158="","",IF(COUNTIFS(MatchSquad!$A$2:$A$3501,B158,MatchSquad!$B$2:$B$3501,E158)&gt;0,1,0))</f>
        <v/>
      </c>
      <c r="M158" s="16" t="str">
        <f>IF(A158="","",SUMIFS(PlayerPoints!$U$2:$U$3501,PlayerPoints!$A$2:$A$3501,B158,PlayerPoints!$B$2:$B$3501,E158))</f>
        <v/>
      </c>
      <c r="N158" s="16">
        <f>IF(J158=1,Rules!$B$9,IF(K158=1,Rules!$B$10,1))</f>
        <v>1</v>
      </c>
      <c r="O158" s="16" t="str">
        <f>IF(A158="","",M158*N158)</f>
        <v/>
      </c>
      <c r="P158" s="16">
        <f>IF(AND(A158&lt;&gt;"",E158&lt;&gt;""),IF(COUNTIFS($A$2:A158,A158,$E$2:E158,E158)=1,1,0),0)</f>
        <v>0</v>
      </c>
    </row>
    <row r="159" spans="1:16" x14ac:dyDescent="0.2">
      <c r="A159" s="10"/>
      <c r="B159" s="13" t="str">
        <f>IFERROR(VLOOKUP(A159,Entries!$A$2:$C$31,2,FALSE),"")</f>
        <v/>
      </c>
      <c r="C159" s="13" t="str">
        <f>IFERROR(VLOOKUP(A159,Entries!$A$2:$C$31,3,FALSE),"")</f>
        <v/>
      </c>
      <c r="D159" s="10"/>
      <c r="E159" s="10"/>
      <c r="F159" s="13" t="str">
        <f>IFERROR(VLOOKUP(E159,Players!$A$2:$E$251,2,FALSE),"")</f>
        <v/>
      </c>
      <c r="G159" s="13" t="str">
        <f>IFERROR(VLOOKUP(E159,Players!$A$2:$E$251,3,FALSE),"")</f>
        <v/>
      </c>
      <c r="H159" s="13" t="str">
        <f>IFERROR(VLOOKUP(E159,Players!$A$2:$E$251,4,FALSE),"")</f>
        <v/>
      </c>
      <c r="I159" s="13">
        <f>IFERROR(VLOOKUP(E159,Players!$A$2:$E$251,5,FALSE),0)</f>
        <v>0</v>
      </c>
      <c r="J159" s="10"/>
      <c r="K159" s="10"/>
      <c r="L159" s="16" t="str">
        <f>IF(A159="","",IF(COUNTIFS(MatchSquad!$A$2:$A$3501,B159,MatchSquad!$B$2:$B$3501,E159)&gt;0,1,0))</f>
        <v/>
      </c>
      <c r="M159" s="16" t="str">
        <f>IF(A159="","",SUMIFS(PlayerPoints!$U$2:$U$3501,PlayerPoints!$A$2:$A$3501,B159,PlayerPoints!$B$2:$B$3501,E159))</f>
        <v/>
      </c>
      <c r="N159" s="16">
        <f>IF(J159=1,Rules!$B$9,IF(K159=1,Rules!$B$10,1))</f>
        <v>1</v>
      </c>
      <c r="O159" s="16" t="str">
        <f>IF(A159="","",M159*N159)</f>
        <v/>
      </c>
      <c r="P159" s="16">
        <f>IF(AND(A159&lt;&gt;"",E159&lt;&gt;""),IF(COUNTIFS($A$2:A159,A159,$E$2:E159,E159)=1,1,0),0)</f>
        <v>0</v>
      </c>
    </row>
    <row r="160" spans="1:16" x14ac:dyDescent="0.2">
      <c r="A160" s="10"/>
      <c r="B160" s="13" t="str">
        <f>IFERROR(VLOOKUP(A160,Entries!$A$2:$C$31,2,FALSE),"")</f>
        <v/>
      </c>
      <c r="C160" s="13" t="str">
        <f>IFERROR(VLOOKUP(A160,Entries!$A$2:$C$31,3,FALSE),"")</f>
        <v/>
      </c>
      <c r="D160" s="10"/>
      <c r="E160" s="10"/>
      <c r="F160" s="13" t="str">
        <f>IFERROR(VLOOKUP(E160,Players!$A$2:$E$251,2,FALSE),"")</f>
        <v/>
      </c>
      <c r="G160" s="13" t="str">
        <f>IFERROR(VLOOKUP(E160,Players!$A$2:$E$251,3,FALSE),"")</f>
        <v/>
      </c>
      <c r="H160" s="13" t="str">
        <f>IFERROR(VLOOKUP(E160,Players!$A$2:$E$251,4,FALSE),"")</f>
        <v/>
      </c>
      <c r="I160" s="13">
        <f>IFERROR(VLOOKUP(E160,Players!$A$2:$E$251,5,FALSE),0)</f>
        <v>0</v>
      </c>
      <c r="J160" s="10"/>
      <c r="K160" s="10"/>
      <c r="L160" s="16" t="str">
        <f>IF(A160="","",IF(COUNTIFS(MatchSquad!$A$2:$A$3501,B160,MatchSquad!$B$2:$B$3501,E160)&gt;0,1,0))</f>
        <v/>
      </c>
      <c r="M160" s="16" t="str">
        <f>IF(A160="","",SUMIFS(PlayerPoints!$U$2:$U$3501,PlayerPoints!$A$2:$A$3501,B160,PlayerPoints!$B$2:$B$3501,E160))</f>
        <v/>
      </c>
      <c r="N160" s="16">
        <f>IF(J160=1,Rules!$B$9,IF(K160=1,Rules!$B$10,1))</f>
        <v>1</v>
      </c>
      <c r="O160" s="16" t="str">
        <f>IF(A160="","",M160*N160)</f>
        <v/>
      </c>
      <c r="P160" s="16">
        <f>IF(AND(A160&lt;&gt;"",E160&lt;&gt;""),IF(COUNTIFS($A$2:A160,A160,$E$2:E160,E160)=1,1,0),0)</f>
        <v>0</v>
      </c>
    </row>
    <row r="161" spans="1:16" x14ac:dyDescent="0.2">
      <c r="A161" s="10"/>
      <c r="B161" s="13" t="str">
        <f>IFERROR(VLOOKUP(A161,Entries!$A$2:$C$31,2,FALSE),"")</f>
        <v/>
      </c>
      <c r="C161" s="13" t="str">
        <f>IFERROR(VLOOKUP(A161,Entries!$A$2:$C$31,3,FALSE),"")</f>
        <v/>
      </c>
      <c r="D161" s="10"/>
      <c r="E161" s="10"/>
      <c r="F161" s="13" t="str">
        <f>IFERROR(VLOOKUP(E161,Players!$A$2:$E$251,2,FALSE),"")</f>
        <v/>
      </c>
      <c r="G161" s="13" t="str">
        <f>IFERROR(VLOOKUP(E161,Players!$A$2:$E$251,3,FALSE),"")</f>
        <v/>
      </c>
      <c r="H161" s="13" t="str">
        <f>IFERROR(VLOOKUP(E161,Players!$A$2:$E$251,4,FALSE),"")</f>
        <v/>
      </c>
      <c r="I161" s="13">
        <f>IFERROR(VLOOKUP(E161,Players!$A$2:$E$251,5,FALSE),0)</f>
        <v>0</v>
      </c>
      <c r="J161" s="10"/>
      <c r="K161" s="10"/>
      <c r="L161" s="16" t="str">
        <f>IF(A161="","",IF(COUNTIFS(MatchSquad!$A$2:$A$3501,B161,MatchSquad!$B$2:$B$3501,E161)&gt;0,1,0))</f>
        <v/>
      </c>
      <c r="M161" s="16" t="str">
        <f>IF(A161="","",SUMIFS(PlayerPoints!$U$2:$U$3501,PlayerPoints!$A$2:$A$3501,B161,PlayerPoints!$B$2:$B$3501,E161))</f>
        <v/>
      </c>
      <c r="N161" s="16">
        <f>IF(J161=1,Rules!$B$9,IF(K161=1,Rules!$B$10,1))</f>
        <v>1</v>
      </c>
      <c r="O161" s="16" t="str">
        <f>IF(A161="","",M161*N161)</f>
        <v/>
      </c>
      <c r="P161" s="16">
        <f>IF(AND(A161&lt;&gt;"",E161&lt;&gt;""),IF(COUNTIFS($A$2:A161,A161,$E$2:E161,E161)=1,1,0),0)</f>
        <v>0</v>
      </c>
    </row>
    <row r="162" spans="1:16" x14ac:dyDescent="0.2">
      <c r="A162" s="10"/>
      <c r="B162" s="13" t="str">
        <f>IFERROR(VLOOKUP(A162,Entries!$A$2:$C$31,2,FALSE),"")</f>
        <v/>
      </c>
      <c r="C162" s="13" t="str">
        <f>IFERROR(VLOOKUP(A162,Entries!$A$2:$C$31,3,FALSE),"")</f>
        <v/>
      </c>
      <c r="D162" s="10"/>
      <c r="E162" s="10"/>
      <c r="F162" s="13" t="str">
        <f>IFERROR(VLOOKUP(E162,Players!$A$2:$E$251,2,FALSE),"")</f>
        <v/>
      </c>
      <c r="G162" s="13" t="str">
        <f>IFERROR(VLOOKUP(E162,Players!$A$2:$E$251,3,FALSE),"")</f>
        <v/>
      </c>
      <c r="H162" s="13" t="str">
        <f>IFERROR(VLOOKUP(E162,Players!$A$2:$E$251,4,FALSE),"")</f>
        <v/>
      </c>
      <c r="I162" s="13">
        <f>IFERROR(VLOOKUP(E162,Players!$A$2:$E$251,5,FALSE),0)</f>
        <v>0</v>
      </c>
      <c r="J162" s="10"/>
      <c r="K162" s="10"/>
      <c r="L162" s="16" t="str">
        <f>IF(A162="","",IF(COUNTIFS(MatchSquad!$A$2:$A$3501,B162,MatchSquad!$B$2:$B$3501,E162)&gt;0,1,0))</f>
        <v/>
      </c>
      <c r="M162" s="16" t="str">
        <f>IF(A162="","",SUMIFS(PlayerPoints!$U$2:$U$3501,PlayerPoints!$A$2:$A$3501,B162,PlayerPoints!$B$2:$B$3501,E162))</f>
        <v/>
      </c>
      <c r="N162" s="16">
        <f>IF(J162=1,Rules!$B$9,IF(K162=1,Rules!$B$10,1))</f>
        <v>1</v>
      </c>
      <c r="O162" s="16" t="str">
        <f>IF(A162="","",M162*N162)</f>
        <v/>
      </c>
      <c r="P162" s="16">
        <f>IF(AND(A162&lt;&gt;"",E162&lt;&gt;""),IF(COUNTIFS($A$2:A162,A162,$E$2:E162,E162)=1,1,0),0)</f>
        <v>0</v>
      </c>
    </row>
    <row r="163" spans="1:16" x14ac:dyDescent="0.2">
      <c r="A163" s="10"/>
      <c r="B163" s="13" t="str">
        <f>IFERROR(VLOOKUP(A163,Entries!$A$2:$C$31,2,FALSE),"")</f>
        <v/>
      </c>
      <c r="C163" s="13" t="str">
        <f>IFERROR(VLOOKUP(A163,Entries!$A$2:$C$31,3,FALSE),"")</f>
        <v/>
      </c>
      <c r="D163" s="10"/>
      <c r="E163" s="10"/>
      <c r="F163" s="13" t="str">
        <f>IFERROR(VLOOKUP(E163,Players!$A$2:$E$251,2,FALSE),"")</f>
        <v/>
      </c>
      <c r="G163" s="13" t="str">
        <f>IFERROR(VLOOKUP(E163,Players!$A$2:$E$251,3,FALSE),"")</f>
        <v/>
      </c>
      <c r="H163" s="13" t="str">
        <f>IFERROR(VLOOKUP(E163,Players!$A$2:$E$251,4,FALSE),"")</f>
        <v/>
      </c>
      <c r="I163" s="13">
        <f>IFERROR(VLOOKUP(E163,Players!$A$2:$E$251,5,FALSE),0)</f>
        <v>0</v>
      </c>
      <c r="J163" s="10"/>
      <c r="K163" s="10"/>
      <c r="L163" s="16" t="str">
        <f>IF(A163="","",IF(COUNTIFS(MatchSquad!$A$2:$A$3501,B163,MatchSquad!$B$2:$B$3501,E163)&gt;0,1,0))</f>
        <v/>
      </c>
      <c r="M163" s="16" t="str">
        <f>IF(A163="","",SUMIFS(PlayerPoints!$U$2:$U$3501,PlayerPoints!$A$2:$A$3501,B163,PlayerPoints!$B$2:$B$3501,E163))</f>
        <v/>
      </c>
      <c r="N163" s="16">
        <f>IF(J163=1,Rules!$B$9,IF(K163=1,Rules!$B$10,1))</f>
        <v>1</v>
      </c>
      <c r="O163" s="16" t="str">
        <f>IF(A163="","",M163*N163)</f>
        <v/>
      </c>
      <c r="P163" s="16">
        <f>IF(AND(A163&lt;&gt;"",E163&lt;&gt;""),IF(COUNTIFS($A$2:A163,A163,$E$2:E163,E163)=1,1,0),0)</f>
        <v>0</v>
      </c>
    </row>
    <row r="164" spans="1:16" x14ac:dyDescent="0.2">
      <c r="A164" s="10"/>
      <c r="B164" s="13" t="str">
        <f>IFERROR(VLOOKUP(A164,Entries!$A$2:$C$31,2,FALSE),"")</f>
        <v/>
      </c>
      <c r="C164" s="13" t="str">
        <f>IFERROR(VLOOKUP(A164,Entries!$A$2:$C$31,3,FALSE),"")</f>
        <v/>
      </c>
      <c r="D164" s="10"/>
      <c r="E164" s="10"/>
      <c r="F164" s="13" t="str">
        <f>IFERROR(VLOOKUP(E164,Players!$A$2:$E$251,2,FALSE),"")</f>
        <v/>
      </c>
      <c r="G164" s="13" t="str">
        <f>IFERROR(VLOOKUP(E164,Players!$A$2:$E$251,3,FALSE),"")</f>
        <v/>
      </c>
      <c r="H164" s="13" t="str">
        <f>IFERROR(VLOOKUP(E164,Players!$A$2:$E$251,4,FALSE),"")</f>
        <v/>
      </c>
      <c r="I164" s="13">
        <f>IFERROR(VLOOKUP(E164,Players!$A$2:$E$251,5,FALSE),0)</f>
        <v>0</v>
      </c>
      <c r="J164" s="10"/>
      <c r="K164" s="10"/>
      <c r="L164" s="16" t="str">
        <f>IF(A164="","",IF(COUNTIFS(MatchSquad!$A$2:$A$3501,B164,MatchSquad!$B$2:$B$3501,E164)&gt;0,1,0))</f>
        <v/>
      </c>
      <c r="M164" s="16" t="str">
        <f>IF(A164="","",SUMIFS(PlayerPoints!$U$2:$U$3501,PlayerPoints!$A$2:$A$3501,B164,PlayerPoints!$B$2:$B$3501,E164))</f>
        <v/>
      </c>
      <c r="N164" s="16">
        <f>IF(J164=1,Rules!$B$9,IF(K164=1,Rules!$B$10,1))</f>
        <v>1</v>
      </c>
      <c r="O164" s="16" t="str">
        <f>IF(A164="","",M164*N164)</f>
        <v/>
      </c>
      <c r="P164" s="16">
        <f>IF(AND(A164&lt;&gt;"",E164&lt;&gt;""),IF(COUNTIFS($A$2:A164,A164,$E$2:E164,E164)=1,1,0),0)</f>
        <v>0</v>
      </c>
    </row>
    <row r="165" spans="1:16" x14ac:dyDescent="0.2">
      <c r="A165" s="10"/>
      <c r="B165" s="13" t="str">
        <f>IFERROR(VLOOKUP(A165,Entries!$A$2:$C$31,2,FALSE),"")</f>
        <v/>
      </c>
      <c r="C165" s="13" t="str">
        <f>IFERROR(VLOOKUP(A165,Entries!$A$2:$C$31,3,FALSE),"")</f>
        <v/>
      </c>
      <c r="D165" s="10"/>
      <c r="E165" s="10"/>
      <c r="F165" s="13" t="str">
        <f>IFERROR(VLOOKUP(E165,Players!$A$2:$E$251,2,FALSE),"")</f>
        <v/>
      </c>
      <c r="G165" s="13" t="str">
        <f>IFERROR(VLOOKUP(E165,Players!$A$2:$E$251,3,FALSE),"")</f>
        <v/>
      </c>
      <c r="H165" s="13" t="str">
        <f>IFERROR(VLOOKUP(E165,Players!$A$2:$E$251,4,FALSE),"")</f>
        <v/>
      </c>
      <c r="I165" s="13">
        <f>IFERROR(VLOOKUP(E165,Players!$A$2:$E$251,5,FALSE),0)</f>
        <v>0</v>
      </c>
      <c r="J165" s="10"/>
      <c r="K165" s="10"/>
      <c r="L165" s="16" t="str">
        <f>IF(A165="","",IF(COUNTIFS(MatchSquad!$A$2:$A$3501,B165,MatchSquad!$B$2:$B$3501,E165)&gt;0,1,0))</f>
        <v/>
      </c>
      <c r="M165" s="16" t="str">
        <f>IF(A165="","",SUMIFS(PlayerPoints!$U$2:$U$3501,PlayerPoints!$A$2:$A$3501,B165,PlayerPoints!$B$2:$B$3501,E165))</f>
        <v/>
      </c>
      <c r="N165" s="16">
        <f>IF(J165=1,Rules!$B$9,IF(K165=1,Rules!$B$10,1))</f>
        <v>1</v>
      </c>
      <c r="O165" s="16" t="str">
        <f>IF(A165="","",M165*N165)</f>
        <v/>
      </c>
      <c r="P165" s="16">
        <f>IF(AND(A165&lt;&gt;"",E165&lt;&gt;""),IF(COUNTIFS($A$2:A165,A165,$E$2:E165,E165)=1,1,0),0)</f>
        <v>0</v>
      </c>
    </row>
    <row r="166" spans="1:16" x14ac:dyDescent="0.2">
      <c r="A166" s="10"/>
      <c r="B166" s="13" t="str">
        <f>IFERROR(VLOOKUP(A166,Entries!$A$2:$C$31,2,FALSE),"")</f>
        <v/>
      </c>
      <c r="C166" s="13" t="str">
        <f>IFERROR(VLOOKUP(A166,Entries!$A$2:$C$31,3,FALSE),"")</f>
        <v/>
      </c>
      <c r="D166" s="10"/>
      <c r="E166" s="10"/>
      <c r="F166" s="13" t="str">
        <f>IFERROR(VLOOKUP(E166,Players!$A$2:$E$251,2,FALSE),"")</f>
        <v/>
      </c>
      <c r="G166" s="13" t="str">
        <f>IFERROR(VLOOKUP(E166,Players!$A$2:$E$251,3,FALSE),"")</f>
        <v/>
      </c>
      <c r="H166" s="13" t="str">
        <f>IFERROR(VLOOKUP(E166,Players!$A$2:$E$251,4,FALSE),"")</f>
        <v/>
      </c>
      <c r="I166" s="13">
        <f>IFERROR(VLOOKUP(E166,Players!$A$2:$E$251,5,FALSE),0)</f>
        <v>0</v>
      </c>
      <c r="J166" s="10"/>
      <c r="K166" s="10"/>
      <c r="L166" s="16" t="str">
        <f>IF(A166="","",IF(COUNTIFS(MatchSquad!$A$2:$A$3501,B166,MatchSquad!$B$2:$B$3501,E166)&gt;0,1,0))</f>
        <v/>
      </c>
      <c r="M166" s="16" t="str">
        <f>IF(A166="","",SUMIFS(PlayerPoints!$U$2:$U$3501,PlayerPoints!$A$2:$A$3501,B166,PlayerPoints!$B$2:$B$3501,E166))</f>
        <v/>
      </c>
      <c r="N166" s="16">
        <f>IF(J166=1,Rules!$B$9,IF(K166=1,Rules!$B$10,1))</f>
        <v>1</v>
      </c>
      <c r="O166" s="16" t="str">
        <f>IF(A166="","",M166*N166)</f>
        <v/>
      </c>
      <c r="P166" s="16">
        <f>IF(AND(A166&lt;&gt;"",E166&lt;&gt;""),IF(COUNTIFS($A$2:A166,A166,$E$2:E166,E166)=1,1,0),0)</f>
        <v>0</v>
      </c>
    </row>
    <row r="167" spans="1:16" x14ac:dyDescent="0.2">
      <c r="A167" s="10"/>
      <c r="B167" s="13" t="str">
        <f>IFERROR(VLOOKUP(A167,Entries!$A$2:$C$31,2,FALSE),"")</f>
        <v/>
      </c>
      <c r="C167" s="13" t="str">
        <f>IFERROR(VLOOKUP(A167,Entries!$A$2:$C$31,3,FALSE),"")</f>
        <v/>
      </c>
      <c r="D167" s="10"/>
      <c r="E167" s="10"/>
      <c r="F167" s="13" t="str">
        <f>IFERROR(VLOOKUP(E167,Players!$A$2:$E$251,2,FALSE),"")</f>
        <v/>
      </c>
      <c r="G167" s="13" t="str">
        <f>IFERROR(VLOOKUP(E167,Players!$A$2:$E$251,3,FALSE),"")</f>
        <v/>
      </c>
      <c r="H167" s="13" t="str">
        <f>IFERROR(VLOOKUP(E167,Players!$A$2:$E$251,4,FALSE),"")</f>
        <v/>
      </c>
      <c r="I167" s="13">
        <f>IFERROR(VLOOKUP(E167,Players!$A$2:$E$251,5,FALSE),0)</f>
        <v>0</v>
      </c>
      <c r="J167" s="10"/>
      <c r="K167" s="10"/>
      <c r="L167" s="16" t="str">
        <f>IF(A167="","",IF(COUNTIFS(MatchSquad!$A$2:$A$3501,B167,MatchSquad!$B$2:$B$3501,E167)&gt;0,1,0))</f>
        <v/>
      </c>
      <c r="M167" s="16" t="str">
        <f>IF(A167="","",SUMIFS(PlayerPoints!$U$2:$U$3501,PlayerPoints!$A$2:$A$3501,B167,PlayerPoints!$B$2:$B$3501,E167))</f>
        <v/>
      </c>
      <c r="N167" s="16">
        <f>IF(J167=1,Rules!$B$9,IF(K167=1,Rules!$B$10,1))</f>
        <v>1</v>
      </c>
      <c r="O167" s="16" t="str">
        <f>IF(A167="","",M167*N167)</f>
        <v/>
      </c>
      <c r="P167" s="16">
        <f>IF(AND(A167&lt;&gt;"",E167&lt;&gt;""),IF(COUNTIFS($A$2:A167,A167,$E$2:E167,E167)=1,1,0),0)</f>
        <v>0</v>
      </c>
    </row>
    <row r="168" spans="1:16" x14ac:dyDescent="0.2">
      <c r="A168" s="10"/>
      <c r="B168" s="13" t="str">
        <f>IFERROR(VLOOKUP(A168,Entries!$A$2:$C$31,2,FALSE),"")</f>
        <v/>
      </c>
      <c r="C168" s="13" t="str">
        <f>IFERROR(VLOOKUP(A168,Entries!$A$2:$C$31,3,FALSE),"")</f>
        <v/>
      </c>
      <c r="D168" s="10"/>
      <c r="E168" s="10"/>
      <c r="F168" s="13" t="str">
        <f>IFERROR(VLOOKUP(E168,Players!$A$2:$E$251,2,FALSE),"")</f>
        <v/>
      </c>
      <c r="G168" s="13" t="str">
        <f>IFERROR(VLOOKUP(E168,Players!$A$2:$E$251,3,FALSE),"")</f>
        <v/>
      </c>
      <c r="H168" s="13" t="str">
        <f>IFERROR(VLOOKUP(E168,Players!$A$2:$E$251,4,FALSE),"")</f>
        <v/>
      </c>
      <c r="I168" s="13">
        <f>IFERROR(VLOOKUP(E168,Players!$A$2:$E$251,5,FALSE),0)</f>
        <v>0</v>
      </c>
      <c r="J168" s="10"/>
      <c r="K168" s="10"/>
      <c r="L168" s="16" t="str">
        <f>IF(A168="","",IF(COUNTIFS(MatchSquad!$A$2:$A$3501,B168,MatchSquad!$B$2:$B$3501,E168)&gt;0,1,0))</f>
        <v/>
      </c>
      <c r="M168" s="16" t="str">
        <f>IF(A168="","",SUMIFS(PlayerPoints!$U$2:$U$3501,PlayerPoints!$A$2:$A$3501,B168,PlayerPoints!$B$2:$B$3501,E168))</f>
        <v/>
      </c>
      <c r="N168" s="16">
        <f>IF(J168=1,Rules!$B$9,IF(K168=1,Rules!$B$10,1))</f>
        <v>1</v>
      </c>
      <c r="O168" s="16" t="str">
        <f>IF(A168="","",M168*N168)</f>
        <v/>
      </c>
      <c r="P168" s="16">
        <f>IF(AND(A168&lt;&gt;"",E168&lt;&gt;""),IF(COUNTIFS($A$2:A168,A168,$E$2:E168,E168)=1,1,0),0)</f>
        <v>0</v>
      </c>
    </row>
    <row r="169" spans="1:16" x14ac:dyDescent="0.2">
      <c r="A169" s="10"/>
      <c r="B169" s="13" t="str">
        <f>IFERROR(VLOOKUP(A169,Entries!$A$2:$C$31,2,FALSE),"")</f>
        <v/>
      </c>
      <c r="C169" s="13" t="str">
        <f>IFERROR(VLOOKUP(A169,Entries!$A$2:$C$31,3,FALSE),"")</f>
        <v/>
      </c>
      <c r="D169" s="10"/>
      <c r="E169" s="10"/>
      <c r="F169" s="13" t="str">
        <f>IFERROR(VLOOKUP(E169,Players!$A$2:$E$251,2,FALSE),"")</f>
        <v/>
      </c>
      <c r="G169" s="13" t="str">
        <f>IFERROR(VLOOKUP(E169,Players!$A$2:$E$251,3,FALSE),"")</f>
        <v/>
      </c>
      <c r="H169" s="13" t="str">
        <f>IFERROR(VLOOKUP(E169,Players!$A$2:$E$251,4,FALSE),"")</f>
        <v/>
      </c>
      <c r="I169" s="13">
        <f>IFERROR(VLOOKUP(E169,Players!$A$2:$E$251,5,FALSE),0)</f>
        <v>0</v>
      </c>
      <c r="J169" s="10"/>
      <c r="K169" s="10"/>
      <c r="L169" s="16" t="str">
        <f>IF(A169="","",IF(COUNTIFS(MatchSquad!$A$2:$A$3501,B169,MatchSquad!$B$2:$B$3501,E169)&gt;0,1,0))</f>
        <v/>
      </c>
      <c r="M169" s="16" t="str">
        <f>IF(A169="","",SUMIFS(PlayerPoints!$U$2:$U$3501,PlayerPoints!$A$2:$A$3501,B169,PlayerPoints!$B$2:$B$3501,E169))</f>
        <v/>
      </c>
      <c r="N169" s="16">
        <f>IF(J169=1,Rules!$B$9,IF(K169=1,Rules!$B$10,1))</f>
        <v>1</v>
      </c>
      <c r="O169" s="16" t="str">
        <f>IF(A169="","",M169*N169)</f>
        <v/>
      </c>
      <c r="P169" s="16">
        <f>IF(AND(A169&lt;&gt;"",E169&lt;&gt;""),IF(COUNTIFS($A$2:A169,A169,$E$2:E169,E169)=1,1,0),0)</f>
        <v>0</v>
      </c>
    </row>
    <row r="170" spans="1:16" x14ac:dyDescent="0.2">
      <c r="A170" s="10"/>
      <c r="B170" s="13" t="str">
        <f>IFERROR(VLOOKUP(A170,Entries!$A$2:$C$31,2,FALSE),"")</f>
        <v/>
      </c>
      <c r="C170" s="13" t="str">
        <f>IFERROR(VLOOKUP(A170,Entries!$A$2:$C$31,3,FALSE),"")</f>
        <v/>
      </c>
      <c r="D170" s="10"/>
      <c r="E170" s="10"/>
      <c r="F170" s="13" t="str">
        <f>IFERROR(VLOOKUP(E170,Players!$A$2:$E$251,2,FALSE),"")</f>
        <v/>
      </c>
      <c r="G170" s="13" t="str">
        <f>IFERROR(VLOOKUP(E170,Players!$A$2:$E$251,3,FALSE),"")</f>
        <v/>
      </c>
      <c r="H170" s="13" t="str">
        <f>IFERROR(VLOOKUP(E170,Players!$A$2:$E$251,4,FALSE),"")</f>
        <v/>
      </c>
      <c r="I170" s="13">
        <f>IFERROR(VLOOKUP(E170,Players!$A$2:$E$251,5,FALSE),0)</f>
        <v>0</v>
      </c>
      <c r="J170" s="10"/>
      <c r="K170" s="10"/>
      <c r="L170" s="16" t="str">
        <f>IF(A170="","",IF(COUNTIFS(MatchSquad!$A$2:$A$3501,B170,MatchSquad!$B$2:$B$3501,E170)&gt;0,1,0))</f>
        <v/>
      </c>
      <c r="M170" s="16" t="str">
        <f>IF(A170="","",SUMIFS(PlayerPoints!$U$2:$U$3501,PlayerPoints!$A$2:$A$3501,B170,PlayerPoints!$B$2:$B$3501,E170))</f>
        <v/>
      </c>
      <c r="N170" s="16">
        <f>IF(J170=1,Rules!$B$9,IF(K170=1,Rules!$B$10,1))</f>
        <v>1</v>
      </c>
      <c r="O170" s="16" t="str">
        <f>IF(A170="","",M170*N170)</f>
        <v/>
      </c>
      <c r="P170" s="16">
        <f>IF(AND(A170&lt;&gt;"",E170&lt;&gt;""),IF(COUNTIFS($A$2:A170,A170,$E$2:E170,E170)=1,1,0),0)</f>
        <v>0</v>
      </c>
    </row>
    <row r="171" spans="1:16" x14ac:dyDescent="0.2">
      <c r="A171" s="10"/>
      <c r="B171" s="13" t="str">
        <f>IFERROR(VLOOKUP(A171,Entries!$A$2:$C$31,2,FALSE),"")</f>
        <v/>
      </c>
      <c r="C171" s="13" t="str">
        <f>IFERROR(VLOOKUP(A171,Entries!$A$2:$C$31,3,FALSE),"")</f>
        <v/>
      </c>
      <c r="D171" s="10"/>
      <c r="E171" s="10"/>
      <c r="F171" s="13" t="str">
        <f>IFERROR(VLOOKUP(E171,Players!$A$2:$E$251,2,FALSE),"")</f>
        <v/>
      </c>
      <c r="G171" s="13" t="str">
        <f>IFERROR(VLOOKUP(E171,Players!$A$2:$E$251,3,FALSE),"")</f>
        <v/>
      </c>
      <c r="H171" s="13" t="str">
        <f>IFERROR(VLOOKUP(E171,Players!$A$2:$E$251,4,FALSE),"")</f>
        <v/>
      </c>
      <c r="I171" s="13">
        <f>IFERROR(VLOOKUP(E171,Players!$A$2:$E$251,5,FALSE),0)</f>
        <v>0</v>
      </c>
      <c r="J171" s="10"/>
      <c r="K171" s="10"/>
      <c r="L171" s="16" t="str">
        <f>IF(A171="","",IF(COUNTIFS(MatchSquad!$A$2:$A$3501,B171,MatchSquad!$B$2:$B$3501,E171)&gt;0,1,0))</f>
        <v/>
      </c>
      <c r="M171" s="16" t="str">
        <f>IF(A171="","",SUMIFS(PlayerPoints!$U$2:$U$3501,PlayerPoints!$A$2:$A$3501,B171,PlayerPoints!$B$2:$B$3501,E171))</f>
        <v/>
      </c>
      <c r="N171" s="16">
        <f>IF(J171=1,Rules!$B$9,IF(K171=1,Rules!$B$10,1))</f>
        <v>1</v>
      </c>
      <c r="O171" s="16" t="str">
        <f>IF(A171="","",M171*N171)</f>
        <v/>
      </c>
      <c r="P171" s="16">
        <f>IF(AND(A171&lt;&gt;"",E171&lt;&gt;""),IF(COUNTIFS($A$2:A171,A171,$E$2:E171,E171)=1,1,0),0)</f>
        <v>0</v>
      </c>
    </row>
    <row r="172" spans="1:16" x14ac:dyDescent="0.2">
      <c r="A172" s="10"/>
      <c r="B172" s="13" t="str">
        <f>IFERROR(VLOOKUP(A172,Entries!$A$2:$C$31,2,FALSE),"")</f>
        <v/>
      </c>
      <c r="C172" s="13" t="str">
        <f>IFERROR(VLOOKUP(A172,Entries!$A$2:$C$31,3,FALSE),"")</f>
        <v/>
      </c>
      <c r="D172" s="10"/>
      <c r="E172" s="10"/>
      <c r="F172" s="13" t="str">
        <f>IFERROR(VLOOKUP(E172,Players!$A$2:$E$251,2,FALSE),"")</f>
        <v/>
      </c>
      <c r="G172" s="13" t="str">
        <f>IFERROR(VLOOKUP(E172,Players!$A$2:$E$251,3,FALSE),"")</f>
        <v/>
      </c>
      <c r="H172" s="13" t="str">
        <f>IFERROR(VLOOKUP(E172,Players!$A$2:$E$251,4,FALSE),"")</f>
        <v/>
      </c>
      <c r="I172" s="13">
        <f>IFERROR(VLOOKUP(E172,Players!$A$2:$E$251,5,FALSE),0)</f>
        <v>0</v>
      </c>
      <c r="J172" s="10"/>
      <c r="K172" s="10"/>
      <c r="L172" s="16" t="str">
        <f>IF(A172="","",IF(COUNTIFS(MatchSquad!$A$2:$A$3501,B172,MatchSquad!$B$2:$B$3501,E172)&gt;0,1,0))</f>
        <v/>
      </c>
      <c r="M172" s="16" t="str">
        <f>IF(A172="","",SUMIFS(PlayerPoints!$U$2:$U$3501,PlayerPoints!$A$2:$A$3501,B172,PlayerPoints!$B$2:$B$3501,E172))</f>
        <v/>
      </c>
      <c r="N172" s="16">
        <f>IF(J172=1,Rules!$B$9,IF(K172=1,Rules!$B$10,1))</f>
        <v>1</v>
      </c>
      <c r="O172" s="16" t="str">
        <f>IF(A172="","",M172*N172)</f>
        <v/>
      </c>
      <c r="P172" s="16">
        <f>IF(AND(A172&lt;&gt;"",E172&lt;&gt;""),IF(COUNTIFS($A$2:A172,A172,$E$2:E172,E172)=1,1,0),0)</f>
        <v>0</v>
      </c>
    </row>
    <row r="173" spans="1:16" x14ac:dyDescent="0.2">
      <c r="A173" s="10"/>
      <c r="B173" s="13" t="str">
        <f>IFERROR(VLOOKUP(A173,Entries!$A$2:$C$31,2,FALSE),"")</f>
        <v/>
      </c>
      <c r="C173" s="13" t="str">
        <f>IFERROR(VLOOKUP(A173,Entries!$A$2:$C$31,3,FALSE),"")</f>
        <v/>
      </c>
      <c r="D173" s="10"/>
      <c r="E173" s="10"/>
      <c r="F173" s="13" t="str">
        <f>IFERROR(VLOOKUP(E173,Players!$A$2:$E$251,2,FALSE),"")</f>
        <v/>
      </c>
      <c r="G173" s="13" t="str">
        <f>IFERROR(VLOOKUP(E173,Players!$A$2:$E$251,3,FALSE),"")</f>
        <v/>
      </c>
      <c r="H173" s="13" t="str">
        <f>IFERROR(VLOOKUP(E173,Players!$A$2:$E$251,4,FALSE),"")</f>
        <v/>
      </c>
      <c r="I173" s="13">
        <f>IFERROR(VLOOKUP(E173,Players!$A$2:$E$251,5,FALSE),0)</f>
        <v>0</v>
      </c>
      <c r="J173" s="10"/>
      <c r="K173" s="10"/>
      <c r="L173" s="16" t="str">
        <f>IF(A173="","",IF(COUNTIFS(MatchSquad!$A$2:$A$3501,B173,MatchSquad!$B$2:$B$3501,E173)&gt;0,1,0))</f>
        <v/>
      </c>
      <c r="M173" s="16" t="str">
        <f>IF(A173="","",SUMIFS(PlayerPoints!$U$2:$U$3501,PlayerPoints!$A$2:$A$3501,B173,PlayerPoints!$B$2:$B$3501,E173))</f>
        <v/>
      </c>
      <c r="N173" s="16">
        <f>IF(J173=1,Rules!$B$9,IF(K173=1,Rules!$B$10,1))</f>
        <v>1</v>
      </c>
      <c r="O173" s="16" t="str">
        <f>IF(A173="","",M173*N173)</f>
        <v/>
      </c>
      <c r="P173" s="16">
        <f>IF(AND(A173&lt;&gt;"",E173&lt;&gt;""),IF(COUNTIFS($A$2:A173,A173,$E$2:E173,E173)=1,1,0),0)</f>
        <v>0</v>
      </c>
    </row>
    <row r="174" spans="1:16" x14ac:dyDescent="0.2">
      <c r="A174" s="10"/>
      <c r="B174" s="13" t="str">
        <f>IFERROR(VLOOKUP(A174,Entries!$A$2:$C$31,2,FALSE),"")</f>
        <v/>
      </c>
      <c r="C174" s="13" t="str">
        <f>IFERROR(VLOOKUP(A174,Entries!$A$2:$C$31,3,FALSE),"")</f>
        <v/>
      </c>
      <c r="D174" s="10"/>
      <c r="E174" s="10"/>
      <c r="F174" s="13" t="str">
        <f>IFERROR(VLOOKUP(E174,Players!$A$2:$E$251,2,FALSE),"")</f>
        <v/>
      </c>
      <c r="G174" s="13" t="str">
        <f>IFERROR(VLOOKUP(E174,Players!$A$2:$E$251,3,FALSE),"")</f>
        <v/>
      </c>
      <c r="H174" s="13" t="str">
        <f>IFERROR(VLOOKUP(E174,Players!$A$2:$E$251,4,FALSE),"")</f>
        <v/>
      </c>
      <c r="I174" s="13">
        <f>IFERROR(VLOOKUP(E174,Players!$A$2:$E$251,5,FALSE),0)</f>
        <v>0</v>
      </c>
      <c r="J174" s="10"/>
      <c r="K174" s="10"/>
      <c r="L174" s="16" t="str">
        <f>IF(A174="","",IF(COUNTIFS(MatchSquad!$A$2:$A$3501,B174,MatchSquad!$B$2:$B$3501,E174)&gt;0,1,0))</f>
        <v/>
      </c>
      <c r="M174" s="16" t="str">
        <f>IF(A174="","",SUMIFS(PlayerPoints!$U$2:$U$3501,PlayerPoints!$A$2:$A$3501,B174,PlayerPoints!$B$2:$B$3501,E174))</f>
        <v/>
      </c>
      <c r="N174" s="16">
        <f>IF(J174=1,Rules!$B$9,IF(K174=1,Rules!$B$10,1))</f>
        <v>1</v>
      </c>
      <c r="O174" s="16" t="str">
        <f>IF(A174="","",M174*N174)</f>
        <v/>
      </c>
      <c r="P174" s="16">
        <f>IF(AND(A174&lt;&gt;"",E174&lt;&gt;""),IF(COUNTIFS($A$2:A174,A174,$E$2:E174,E174)=1,1,0),0)</f>
        <v>0</v>
      </c>
    </row>
    <row r="175" spans="1:16" x14ac:dyDescent="0.2">
      <c r="A175" s="10"/>
      <c r="B175" s="13" t="str">
        <f>IFERROR(VLOOKUP(A175,Entries!$A$2:$C$31,2,FALSE),"")</f>
        <v/>
      </c>
      <c r="C175" s="13" t="str">
        <f>IFERROR(VLOOKUP(A175,Entries!$A$2:$C$31,3,FALSE),"")</f>
        <v/>
      </c>
      <c r="D175" s="10"/>
      <c r="E175" s="10"/>
      <c r="F175" s="13" t="str">
        <f>IFERROR(VLOOKUP(E175,Players!$A$2:$E$251,2,FALSE),"")</f>
        <v/>
      </c>
      <c r="G175" s="13" t="str">
        <f>IFERROR(VLOOKUP(E175,Players!$A$2:$E$251,3,FALSE),"")</f>
        <v/>
      </c>
      <c r="H175" s="13" t="str">
        <f>IFERROR(VLOOKUP(E175,Players!$A$2:$E$251,4,FALSE),"")</f>
        <v/>
      </c>
      <c r="I175" s="13">
        <f>IFERROR(VLOOKUP(E175,Players!$A$2:$E$251,5,FALSE),0)</f>
        <v>0</v>
      </c>
      <c r="J175" s="10"/>
      <c r="K175" s="10"/>
      <c r="L175" s="16" t="str">
        <f>IF(A175="","",IF(COUNTIFS(MatchSquad!$A$2:$A$3501,B175,MatchSquad!$B$2:$B$3501,E175)&gt;0,1,0))</f>
        <v/>
      </c>
      <c r="M175" s="16" t="str">
        <f>IF(A175="","",SUMIFS(PlayerPoints!$U$2:$U$3501,PlayerPoints!$A$2:$A$3501,B175,PlayerPoints!$B$2:$B$3501,E175))</f>
        <v/>
      </c>
      <c r="N175" s="16">
        <f>IF(J175=1,Rules!$B$9,IF(K175=1,Rules!$B$10,1))</f>
        <v>1</v>
      </c>
      <c r="O175" s="16" t="str">
        <f>IF(A175="","",M175*N175)</f>
        <v/>
      </c>
      <c r="P175" s="16">
        <f>IF(AND(A175&lt;&gt;"",E175&lt;&gt;""),IF(COUNTIFS($A$2:A175,A175,$E$2:E175,E175)=1,1,0),0)</f>
        <v>0</v>
      </c>
    </row>
    <row r="176" spans="1:16" x14ac:dyDescent="0.2">
      <c r="A176" s="10"/>
      <c r="B176" s="13" t="str">
        <f>IFERROR(VLOOKUP(A176,Entries!$A$2:$C$31,2,FALSE),"")</f>
        <v/>
      </c>
      <c r="C176" s="13" t="str">
        <f>IFERROR(VLOOKUP(A176,Entries!$A$2:$C$31,3,FALSE),"")</f>
        <v/>
      </c>
      <c r="D176" s="10"/>
      <c r="E176" s="10"/>
      <c r="F176" s="13" t="str">
        <f>IFERROR(VLOOKUP(E176,Players!$A$2:$E$251,2,FALSE),"")</f>
        <v/>
      </c>
      <c r="G176" s="13" t="str">
        <f>IFERROR(VLOOKUP(E176,Players!$A$2:$E$251,3,FALSE),"")</f>
        <v/>
      </c>
      <c r="H176" s="13" t="str">
        <f>IFERROR(VLOOKUP(E176,Players!$A$2:$E$251,4,FALSE),"")</f>
        <v/>
      </c>
      <c r="I176" s="13">
        <f>IFERROR(VLOOKUP(E176,Players!$A$2:$E$251,5,FALSE),0)</f>
        <v>0</v>
      </c>
      <c r="J176" s="10"/>
      <c r="K176" s="10"/>
      <c r="L176" s="16" t="str">
        <f>IF(A176="","",IF(COUNTIFS(MatchSquad!$A$2:$A$3501,B176,MatchSquad!$B$2:$B$3501,E176)&gt;0,1,0))</f>
        <v/>
      </c>
      <c r="M176" s="16" t="str">
        <f>IF(A176="","",SUMIFS(PlayerPoints!$U$2:$U$3501,PlayerPoints!$A$2:$A$3501,B176,PlayerPoints!$B$2:$B$3501,E176))</f>
        <v/>
      </c>
      <c r="N176" s="16">
        <f>IF(J176=1,Rules!$B$9,IF(K176=1,Rules!$B$10,1))</f>
        <v>1</v>
      </c>
      <c r="O176" s="16" t="str">
        <f>IF(A176="","",M176*N176)</f>
        <v/>
      </c>
      <c r="P176" s="16">
        <f>IF(AND(A176&lt;&gt;"",E176&lt;&gt;""),IF(COUNTIFS($A$2:A176,A176,$E$2:E176,E176)=1,1,0),0)</f>
        <v>0</v>
      </c>
    </row>
    <row r="177" spans="1:16" x14ac:dyDescent="0.2">
      <c r="A177" s="10"/>
      <c r="B177" s="13" t="str">
        <f>IFERROR(VLOOKUP(A177,Entries!$A$2:$C$31,2,FALSE),"")</f>
        <v/>
      </c>
      <c r="C177" s="13" t="str">
        <f>IFERROR(VLOOKUP(A177,Entries!$A$2:$C$31,3,FALSE),"")</f>
        <v/>
      </c>
      <c r="D177" s="10"/>
      <c r="E177" s="10"/>
      <c r="F177" s="13" t="str">
        <f>IFERROR(VLOOKUP(E177,Players!$A$2:$E$251,2,FALSE),"")</f>
        <v/>
      </c>
      <c r="G177" s="13" t="str">
        <f>IFERROR(VLOOKUP(E177,Players!$A$2:$E$251,3,FALSE),"")</f>
        <v/>
      </c>
      <c r="H177" s="13" t="str">
        <f>IFERROR(VLOOKUP(E177,Players!$A$2:$E$251,4,FALSE),"")</f>
        <v/>
      </c>
      <c r="I177" s="13">
        <f>IFERROR(VLOOKUP(E177,Players!$A$2:$E$251,5,FALSE),0)</f>
        <v>0</v>
      </c>
      <c r="J177" s="10"/>
      <c r="K177" s="10"/>
      <c r="L177" s="16" t="str">
        <f>IF(A177="","",IF(COUNTIFS(MatchSquad!$A$2:$A$3501,B177,MatchSquad!$B$2:$B$3501,E177)&gt;0,1,0))</f>
        <v/>
      </c>
      <c r="M177" s="16" t="str">
        <f>IF(A177="","",SUMIFS(PlayerPoints!$U$2:$U$3501,PlayerPoints!$A$2:$A$3501,B177,PlayerPoints!$B$2:$B$3501,E177))</f>
        <v/>
      </c>
      <c r="N177" s="16">
        <f>IF(J177=1,Rules!$B$9,IF(K177=1,Rules!$B$10,1))</f>
        <v>1</v>
      </c>
      <c r="O177" s="16" t="str">
        <f>IF(A177="","",M177*N177)</f>
        <v/>
      </c>
      <c r="P177" s="16">
        <f>IF(AND(A177&lt;&gt;"",E177&lt;&gt;""),IF(COUNTIFS($A$2:A177,A177,$E$2:E177,E177)=1,1,0),0)</f>
        <v>0</v>
      </c>
    </row>
    <row r="178" spans="1:16" x14ac:dyDescent="0.2">
      <c r="A178" s="10"/>
      <c r="B178" s="13" t="str">
        <f>IFERROR(VLOOKUP(A178,Entries!$A$2:$C$31,2,FALSE),"")</f>
        <v/>
      </c>
      <c r="C178" s="13" t="str">
        <f>IFERROR(VLOOKUP(A178,Entries!$A$2:$C$31,3,FALSE),"")</f>
        <v/>
      </c>
      <c r="D178" s="10"/>
      <c r="E178" s="10"/>
      <c r="F178" s="13" t="str">
        <f>IFERROR(VLOOKUP(E178,Players!$A$2:$E$251,2,FALSE),"")</f>
        <v/>
      </c>
      <c r="G178" s="13" t="str">
        <f>IFERROR(VLOOKUP(E178,Players!$A$2:$E$251,3,FALSE),"")</f>
        <v/>
      </c>
      <c r="H178" s="13" t="str">
        <f>IFERROR(VLOOKUP(E178,Players!$A$2:$E$251,4,FALSE),"")</f>
        <v/>
      </c>
      <c r="I178" s="13">
        <f>IFERROR(VLOOKUP(E178,Players!$A$2:$E$251,5,FALSE),0)</f>
        <v>0</v>
      </c>
      <c r="J178" s="10"/>
      <c r="K178" s="10"/>
      <c r="L178" s="16" t="str">
        <f>IF(A178="","",IF(COUNTIFS(MatchSquad!$A$2:$A$3501,B178,MatchSquad!$B$2:$B$3501,E178)&gt;0,1,0))</f>
        <v/>
      </c>
      <c r="M178" s="16" t="str">
        <f>IF(A178="","",SUMIFS(PlayerPoints!$U$2:$U$3501,PlayerPoints!$A$2:$A$3501,B178,PlayerPoints!$B$2:$B$3501,E178))</f>
        <v/>
      </c>
      <c r="N178" s="16">
        <f>IF(J178=1,Rules!$B$9,IF(K178=1,Rules!$B$10,1))</f>
        <v>1</v>
      </c>
      <c r="O178" s="16" t="str">
        <f>IF(A178="","",M178*N178)</f>
        <v/>
      </c>
      <c r="P178" s="16">
        <f>IF(AND(A178&lt;&gt;"",E178&lt;&gt;""),IF(COUNTIFS($A$2:A178,A178,$E$2:E178,E178)=1,1,0),0)</f>
        <v>0</v>
      </c>
    </row>
    <row r="179" spans="1:16" x14ac:dyDescent="0.2">
      <c r="A179" s="10"/>
      <c r="B179" s="13" t="str">
        <f>IFERROR(VLOOKUP(A179,Entries!$A$2:$C$31,2,FALSE),"")</f>
        <v/>
      </c>
      <c r="C179" s="13" t="str">
        <f>IFERROR(VLOOKUP(A179,Entries!$A$2:$C$31,3,FALSE),"")</f>
        <v/>
      </c>
      <c r="D179" s="10"/>
      <c r="E179" s="10"/>
      <c r="F179" s="13" t="str">
        <f>IFERROR(VLOOKUP(E179,Players!$A$2:$E$251,2,FALSE),"")</f>
        <v/>
      </c>
      <c r="G179" s="13" t="str">
        <f>IFERROR(VLOOKUP(E179,Players!$A$2:$E$251,3,FALSE),"")</f>
        <v/>
      </c>
      <c r="H179" s="13" t="str">
        <f>IFERROR(VLOOKUP(E179,Players!$A$2:$E$251,4,FALSE),"")</f>
        <v/>
      </c>
      <c r="I179" s="13">
        <f>IFERROR(VLOOKUP(E179,Players!$A$2:$E$251,5,FALSE),0)</f>
        <v>0</v>
      </c>
      <c r="J179" s="10"/>
      <c r="K179" s="10"/>
      <c r="L179" s="16" t="str">
        <f>IF(A179="","",IF(COUNTIFS(MatchSquad!$A$2:$A$3501,B179,MatchSquad!$B$2:$B$3501,E179)&gt;0,1,0))</f>
        <v/>
      </c>
      <c r="M179" s="16" t="str">
        <f>IF(A179="","",SUMIFS(PlayerPoints!$U$2:$U$3501,PlayerPoints!$A$2:$A$3501,B179,PlayerPoints!$B$2:$B$3501,E179))</f>
        <v/>
      </c>
      <c r="N179" s="16">
        <f>IF(J179=1,Rules!$B$9,IF(K179=1,Rules!$B$10,1))</f>
        <v>1</v>
      </c>
      <c r="O179" s="16" t="str">
        <f>IF(A179="","",M179*N179)</f>
        <v/>
      </c>
      <c r="P179" s="16">
        <f>IF(AND(A179&lt;&gt;"",E179&lt;&gt;""),IF(COUNTIFS($A$2:A179,A179,$E$2:E179,E179)=1,1,0),0)</f>
        <v>0</v>
      </c>
    </row>
    <row r="180" spans="1:16" x14ac:dyDescent="0.2">
      <c r="A180" s="10"/>
      <c r="B180" s="13" t="str">
        <f>IFERROR(VLOOKUP(A180,Entries!$A$2:$C$31,2,FALSE),"")</f>
        <v/>
      </c>
      <c r="C180" s="13" t="str">
        <f>IFERROR(VLOOKUP(A180,Entries!$A$2:$C$31,3,FALSE),"")</f>
        <v/>
      </c>
      <c r="D180" s="10"/>
      <c r="E180" s="10"/>
      <c r="F180" s="13" t="str">
        <f>IFERROR(VLOOKUP(E180,Players!$A$2:$E$251,2,FALSE),"")</f>
        <v/>
      </c>
      <c r="G180" s="13" t="str">
        <f>IFERROR(VLOOKUP(E180,Players!$A$2:$E$251,3,FALSE),"")</f>
        <v/>
      </c>
      <c r="H180" s="13" t="str">
        <f>IFERROR(VLOOKUP(E180,Players!$A$2:$E$251,4,FALSE),"")</f>
        <v/>
      </c>
      <c r="I180" s="13">
        <f>IFERROR(VLOOKUP(E180,Players!$A$2:$E$251,5,FALSE),0)</f>
        <v>0</v>
      </c>
      <c r="J180" s="10"/>
      <c r="K180" s="10"/>
      <c r="L180" s="16" t="str">
        <f>IF(A180="","",IF(COUNTIFS(MatchSquad!$A$2:$A$3501,B180,MatchSquad!$B$2:$B$3501,E180)&gt;0,1,0))</f>
        <v/>
      </c>
      <c r="M180" s="16" t="str">
        <f>IF(A180="","",SUMIFS(PlayerPoints!$U$2:$U$3501,PlayerPoints!$A$2:$A$3501,B180,PlayerPoints!$B$2:$B$3501,E180))</f>
        <v/>
      </c>
      <c r="N180" s="16">
        <f>IF(J180=1,Rules!$B$9,IF(K180=1,Rules!$B$10,1))</f>
        <v>1</v>
      </c>
      <c r="O180" s="16" t="str">
        <f>IF(A180="","",M180*N180)</f>
        <v/>
      </c>
      <c r="P180" s="16">
        <f>IF(AND(A180&lt;&gt;"",E180&lt;&gt;""),IF(COUNTIFS($A$2:A180,A180,$E$2:E180,E180)=1,1,0),0)</f>
        <v>0</v>
      </c>
    </row>
    <row r="181" spans="1:16" x14ac:dyDescent="0.2">
      <c r="A181" s="10"/>
      <c r="B181" s="13" t="str">
        <f>IFERROR(VLOOKUP(A181,Entries!$A$2:$C$31,2,FALSE),"")</f>
        <v/>
      </c>
      <c r="C181" s="13" t="str">
        <f>IFERROR(VLOOKUP(A181,Entries!$A$2:$C$31,3,FALSE),"")</f>
        <v/>
      </c>
      <c r="D181" s="10"/>
      <c r="E181" s="10"/>
      <c r="F181" s="13" t="str">
        <f>IFERROR(VLOOKUP(E181,Players!$A$2:$E$251,2,FALSE),"")</f>
        <v/>
      </c>
      <c r="G181" s="13" t="str">
        <f>IFERROR(VLOOKUP(E181,Players!$A$2:$E$251,3,FALSE),"")</f>
        <v/>
      </c>
      <c r="H181" s="13" t="str">
        <f>IFERROR(VLOOKUP(E181,Players!$A$2:$E$251,4,FALSE),"")</f>
        <v/>
      </c>
      <c r="I181" s="13">
        <f>IFERROR(VLOOKUP(E181,Players!$A$2:$E$251,5,FALSE),0)</f>
        <v>0</v>
      </c>
      <c r="J181" s="10"/>
      <c r="K181" s="10"/>
      <c r="L181" s="16" t="str">
        <f>IF(A181="","",IF(COUNTIFS(MatchSquad!$A$2:$A$3501,B181,MatchSquad!$B$2:$B$3501,E181)&gt;0,1,0))</f>
        <v/>
      </c>
      <c r="M181" s="16" t="str">
        <f>IF(A181="","",SUMIFS(PlayerPoints!$U$2:$U$3501,PlayerPoints!$A$2:$A$3501,B181,PlayerPoints!$B$2:$B$3501,E181))</f>
        <v/>
      </c>
      <c r="N181" s="16">
        <f>IF(J181=1,Rules!$B$9,IF(K181=1,Rules!$B$10,1))</f>
        <v>1</v>
      </c>
      <c r="O181" s="16" t="str">
        <f>IF(A181="","",M181*N181)</f>
        <v/>
      </c>
      <c r="P181" s="16">
        <f>IF(AND(A181&lt;&gt;"",E181&lt;&gt;""),IF(COUNTIFS($A$2:A181,A181,$E$2:E181,E181)=1,1,0),0)</f>
        <v>0</v>
      </c>
    </row>
    <row r="182" spans="1:16" x14ac:dyDescent="0.2">
      <c r="A182" s="10"/>
      <c r="B182" s="13" t="str">
        <f>IFERROR(VLOOKUP(A182,Entries!$A$2:$C$31,2,FALSE),"")</f>
        <v/>
      </c>
      <c r="C182" s="13" t="str">
        <f>IFERROR(VLOOKUP(A182,Entries!$A$2:$C$31,3,FALSE),"")</f>
        <v/>
      </c>
      <c r="D182" s="10"/>
      <c r="E182" s="10"/>
      <c r="F182" s="13" t="str">
        <f>IFERROR(VLOOKUP(E182,Players!$A$2:$E$251,2,FALSE),"")</f>
        <v/>
      </c>
      <c r="G182" s="13" t="str">
        <f>IFERROR(VLOOKUP(E182,Players!$A$2:$E$251,3,FALSE),"")</f>
        <v/>
      </c>
      <c r="H182" s="13" t="str">
        <f>IFERROR(VLOOKUP(E182,Players!$A$2:$E$251,4,FALSE),"")</f>
        <v/>
      </c>
      <c r="I182" s="13">
        <f>IFERROR(VLOOKUP(E182,Players!$A$2:$E$251,5,FALSE),0)</f>
        <v>0</v>
      </c>
      <c r="J182" s="10"/>
      <c r="K182" s="10"/>
      <c r="L182" s="16" t="str">
        <f>IF(A182="","",IF(COUNTIFS(MatchSquad!$A$2:$A$3501,B182,MatchSquad!$B$2:$B$3501,E182)&gt;0,1,0))</f>
        <v/>
      </c>
      <c r="M182" s="16" t="str">
        <f>IF(A182="","",SUMIFS(PlayerPoints!$U$2:$U$3501,PlayerPoints!$A$2:$A$3501,B182,PlayerPoints!$B$2:$B$3501,E182))</f>
        <v/>
      </c>
      <c r="N182" s="16">
        <f>IF(J182=1,Rules!$B$9,IF(K182=1,Rules!$B$10,1))</f>
        <v>1</v>
      </c>
      <c r="O182" s="16" t="str">
        <f>IF(A182="","",M182*N182)</f>
        <v/>
      </c>
      <c r="P182" s="16">
        <f>IF(AND(A182&lt;&gt;"",E182&lt;&gt;""),IF(COUNTIFS($A$2:A182,A182,$E$2:E182,E182)=1,1,0),0)</f>
        <v>0</v>
      </c>
    </row>
    <row r="183" spans="1:16" x14ac:dyDescent="0.2">
      <c r="A183" s="10"/>
      <c r="B183" s="13" t="str">
        <f>IFERROR(VLOOKUP(A183,Entries!$A$2:$C$31,2,FALSE),"")</f>
        <v/>
      </c>
      <c r="C183" s="13" t="str">
        <f>IFERROR(VLOOKUP(A183,Entries!$A$2:$C$31,3,FALSE),"")</f>
        <v/>
      </c>
      <c r="D183" s="10"/>
      <c r="E183" s="10"/>
      <c r="F183" s="13" t="str">
        <f>IFERROR(VLOOKUP(E183,Players!$A$2:$E$251,2,FALSE),"")</f>
        <v/>
      </c>
      <c r="G183" s="13" t="str">
        <f>IFERROR(VLOOKUP(E183,Players!$A$2:$E$251,3,FALSE),"")</f>
        <v/>
      </c>
      <c r="H183" s="13" t="str">
        <f>IFERROR(VLOOKUP(E183,Players!$A$2:$E$251,4,FALSE),"")</f>
        <v/>
      </c>
      <c r="I183" s="13">
        <f>IFERROR(VLOOKUP(E183,Players!$A$2:$E$251,5,FALSE),0)</f>
        <v>0</v>
      </c>
      <c r="J183" s="10"/>
      <c r="K183" s="10"/>
      <c r="L183" s="16" t="str">
        <f>IF(A183="","",IF(COUNTIFS(MatchSquad!$A$2:$A$3501,B183,MatchSquad!$B$2:$B$3501,E183)&gt;0,1,0))</f>
        <v/>
      </c>
      <c r="M183" s="16" t="str">
        <f>IF(A183="","",SUMIFS(PlayerPoints!$U$2:$U$3501,PlayerPoints!$A$2:$A$3501,B183,PlayerPoints!$B$2:$B$3501,E183))</f>
        <v/>
      </c>
      <c r="N183" s="16">
        <f>IF(J183=1,Rules!$B$9,IF(K183=1,Rules!$B$10,1))</f>
        <v>1</v>
      </c>
      <c r="O183" s="16" t="str">
        <f>IF(A183="","",M183*N183)</f>
        <v/>
      </c>
      <c r="P183" s="16">
        <f>IF(AND(A183&lt;&gt;"",E183&lt;&gt;""),IF(COUNTIFS($A$2:A183,A183,$E$2:E183,E183)=1,1,0),0)</f>
        <v>0</v>
      </c>
    </row>
    <row r="184" spans="1:16" x14ac:dyDescent="0.2">
      <c r="A184" s="10"/>
      <c r="B184" s="13" t="str">
        <f>IFERROR(VLOOKUP(A184,Entries!$A$2:$C$31,2,FALSE),"")</f>
        <v/>
      </c>
      <c r="C184" s="13" t="str">
        <f>IFERROR(VLOOKUP(A184,Entries!$A$2:$C$31,3,FALSE),"")</f>
        <v/>
      </c>
      <c r="D184" s="10"/>
      <c r="E184" s="10"/>
      <c r="F184" s="13" t="str">
        <f>IFERROR(VLOOKUP(E184,Players!$A$2:$E$251,2,FALSE),"")</f>
        <v/>
      </c>
      <c r="G184" s="13" t="str">
        <f>IFERROR(VLOOKUP(E184,Players!$A$2:$E$251,3,FALSE),"")</f>
        <v/>
      </c>
      <c r="H184" s="13" t="str">
        <f>IFERROR(VLOOKUP(E184,Players!$A$2:$E$251,4,FALSE),"")</f>
        <v/>
      </c>
      <c r="I184" s="13">
        <f>IFERROR(VLOOKUP(E184,Players!$A$2:$E$251,5,FALSE),0)</f>
        <v>0</v>
      </c>
      <c r="J184" s="10"/>
      <c r="K184" s="10"/>
      <c r="L184" s="16" t="str">
        <f>IF(A184="","",IF(COUNTIFS(MatchSquad!$A$2:$A$3501,B184,MatchSquad!$B$2:$B$3501,E184)&gt;0,1,0))</f>
        <v/>
      </c>
      <c r="M184" s="16" t="str">
        <f>IF(A184="","",SUMIFS(PlayerPoints!$U$2:$U$3501,PlayerPoints!$A$2:$A$3501,B184,PlayerPoints!$B$2:$B$3501,E184))</f>
        <v/>
      </c>
      <c r="N184" s="16">
        <f>IF(J184=1,Rules!$B$9,IF(K184=1,Rules!$B$10,1))</f>
        <v>1</v>
      </c>
      <c r="O184" s="16" t="str">
        <f>IF(A184="","",M184*N184)</f>
        <v/>
      </c>
      <c r="P184" s="16">
        <f>IF(AND(A184&lt;&gt;"",E184&lt;&gt;""),IF(COUNTIFS($A$2:A184,A184,$E$2:E184,E184)=1,1,0),0)</f>
        <v>0</v>
      </c>
    </row>
    <row r="185" spans="1:16" x14ac:dyDescent="0.2">
      <c r="A185" s="10"/>
      <c r="B185" s="13" t="str">
        <f>IFERROR(VLOOKUP(A185,Entries!$A$2:$C$31,2,FALSE),"")</f>
        <v/>
      </c>
      <c r="C185" s="13" t="str">
        <f>IFERROR(VLOOKUP(A185,Entries!$A$2:$C$31,3,FALSE),"")</f>
        <v/>
      </c>
      <c r="D185" s="10"/>
      <c r="E185" s="10"/>
      <c r="F185" s="13" t="str">
        <f>IFERROR(VLOOKUP(E185,Players!$A$2:$E$251,2,FALSE),"")</f>
        <v/>
      </c>
      <c r="G185" s="13" t="str">
        <f>IFERROR(VLOOKUP(E185,Players!$A$2:$E$251,3,FALSE),"")</f>
        <v/>
      </c>
      <c r="H185" s="13" t="str">
        <f>IFERROR(VLOOKUP(E185,Players!$A$2:$E$251,4,FALSE),"")</f>
        <v/>
      </c>
      <c r="I185" s="13">
        <f>IFERROR(VLOOKUP(E185,Players!$A$2:$E$251,5,FALSE),0)</f>
        <v>0</v>
      </c>
      <c r="J185" s="10"/>
      <c r="K185" s="10"/>
      <c r="L185" s="16" t="str">
        <f>IF(A185="","",IF(COUNTIFS(MatchSquad!$A$2:$A$3501,B185,MatchSquad!$B$2:$B$3501,E185)&gt;0,1,0))</f>
        <v/>
      </c>
      <c r="M185" s="16" t="str">
        <f>IF(A185="","",SUMIFS(PlayerPoints!$U$2:$U$3501,PlayerPoints!$A$2:$A$3501,B185,PlayerPoints!$B$2:$B$3501,E185))</f>
        <v/>
      </c>
      <c r="N185" s="16">
        <f>IF(J185=1,Rules!$B$9,IF(K185=1,Rules!$B$10,1))</f>
        <v>1</v>
      </c>
      <c r="O185" s="16" t="str">
        <f>IF(A185="","",M185*N185)</f>
        <v/>
      </c>
      <c r="P185" s="16">
        <f>IF(AND(A185&lt;&gt;"",E185&lt;&gt;""),IF(COUNTIFS($A$2:A185,A185,$E$2:E185,E185)=1,1,0),0)</f>
        <v>0</v>
      </c>
    </row>
    <row r="186" spans="1:16" x14ac:dyDescent="0.2">
      <c r="A186" s="10"/>
      <c r="B186" s="13" t="str">
        <f>IFERROR(VLOOKUP(A186,Entries!$A$2:$C$31,2,FALSE),"")</f>
        <v/>
      </c>
      <c r="C186" s="13" t="str">
        <f>IFERROR(VLOOKUP(A186,Entries!$A$2:$C$31,3,FALSE),"")</f>
        <v/>
      </c>
      <c r="D186" s="10"/>
      <c r="E186" s="10"/>
      <c r="F186" s="13" t="str">
        <f>IFERROR(VLOOKUP(E186,Players!$A$2:$E$251,2,FALSE),"")</f>
        <v/>
      </c>
      <c r="G186" s="13" t="str">
        <f>IFERROR(VLOOKUP(E186,Players!$A$2:$E$251,3,FALSE),"")</f>
        <v/>
      </c>
      <c r="H186" s="13" t="str">
        <f>IFERROR(VLOOKUP(E186,Players!$A$2:$E$251,4,FALSE),"")</f>
        <v/>
      </c>
      <c r="I186" s="13">
        <f>IFERROR(VLOOKUP(E186,Players!$A$2:$E$251,5,FALSE),0)</f>
        <v>0</v>
      </c>
      <c r="J186" s="10"/>
      <c r="K186" s="10"/>
      <c r="L186" s="16" t="str">
        <f>IF(A186="","",IF(COUNTIFS(MatchSquad!$A$2:$A$3501,B186,MatchSquad!$B$2:$B$3501,E186)&gt;0,1,0))</f>
        <v/>
      </c>
      <c r="M186" s="16" t="str">
        <f>IF(A186="","",SUMIFS(PlayerPoints!$U$2:$U$3501,PlayerPoints!$A$2:$A$3501,B186,PlayerPoints!$B$2:$B$3501,E186))</f>
        <v/>
      </c>
      <c r="N186" s="16">
        <f>IF(J186=1,Rules!$B$9,IF(K186=1,Rules!$B$10,1))</f>
        <v>1</v>
      </c>
      <c r="O186" s="16" t="str">
        <f>IF(A186="","",M186*N186)</f>
        <v/>
      </c>
      <c r="P186" s="16">
        <f>IF(AND(A186&lt;&gt;"",E186&lt;&gt;""),IF(COUNTIFS($A$2:A186,A186,$E$2:E186,E186)=1,1,0),0)</f>
        <v>0</v>
      </c>
    </row>
    <row r="187" spans="1:16" x14ac:dyDescent="0.2">
      <c r="A187" s="10"/>
      <c r="B187" s="13" t="str">
        <f>IFERROR(VLOOKUP(A187,Entries!$A$2:$C$31,2,FALSE),"")</f>
        <v/>
      </c>
      <c r="C187" s="13" t="str">
        <f>IFERROR(VLOOKUP(A187,Entries!$A$2:$C$31,3,FALSE),"")</f>
        <v/>
      </c>
      <c r="D187" s="10"/>
      <c r="E187" s="10"/>
      <c r="F187" s="13" t="str">
        <f>IFERROR(VLOOKUP(E187,Players!$A$2:$E$251,2,FALSE),"")</f>
        <v/>
      </c>
      <c r="G187" s="13" t="str">
        <f>IFERROR(VLOOKUP(E187,Players!$A$2:$E$251,3,FALSE),"")</f>
        <v/>
      </c>
      <c r="H187" s="13" t="str">
        <f>IFERROR(VLOOKUP(E187,Players!$A$2:$E$251,4,FALSE),"")</f>
        <v/>
      </c>
      <c r="I187" s="13">
        <f>IFERROR(VLOOKUP(E187,Players!$A$2:$E$251,5,FALSE),0)</f>
        <v>0</v>
      </c>
      <c r="J187" s="10"/>
      <c r="K187" s="10"/>
      <c r="L187" s="16" t="str">
        <f>IF(A187="","",IF(COUNTIFS(MatchSquad!$A$2:$A$3501,B187,MatchSquad!$B$2:$B$3501,E187)&gt;0,1,0))</f>
        <v/>
      </c>
      <c r="M187" s="16" t="str">
        <f>IF(A187="","",SUMIFS(PlayerPoints!$U$2:$U$3501,PlayerPoints!$A$2:$A$3501,B187,PlayerPoints!$B$2:$B$3501,E187))</f>
        <v/>
      </c>
      <c r="N187" s="16">
        <f>IF(J187=1,Rules!$B$9,IF(K187=1,Rules!$B$10,1))</f>
        <v>1</v>
      </c>
      <c r="O187" s="16" t="str">
        <f>IF(A187="","",M187*N187)</f>
        <v/>
      </c>
      <c r="P187" s="16">
        <f>IF(AND(A187&lt;&gt;"",E187&lt;&gt;""),IF(COUNTIFS($A$2:A187,A187,$E$2:E187,E187)=1,1,0),0)</f>
        <v>0</v>
      </c>
    </row>
    <row r="188" spans="1:16" x14ac:dyDescent="0.2">
      <c r="A188" s="10"/>
      <c r="B188" s="13" t="str">
        <f>IFERROR(VLOOKUP(A188,Entries!$A$2:$C$31,2,FALSE),"")</f>
        <v/>
      </c>
      <c r="C188" s="13" t="str">
        <f>IFERROR(VLOOKUP(A188,Entries!$A$2:$C$31,3,FALSE),"")</f>
        <v/>
      </c>
      <c r="D188" s="10"/>
      <c r="E188" s="10"/>
      <c r="F188" s="13" t="str">
        <f>IFERROR(VLOOKUP(E188,Players!$A$2:$E$251,2,FALSE),"")</f>
        <v/>
      </c>
      <c r="G188" s="13" t="str">
        <f>IFERROR(VLOOKUP(E188,Players!$A$2:$E$251,3,FALSE),"")</f>
        <v/>
      </c>
      <c r="H188" s="13" t="str">
        <f>IFERROR(VLOOKUP(E188,Players!$A$2:$E$251,4,FALSE),"")</f>
        <v/>
      </c>
      <c r="I188" s="13">
        <f>IFERROR(VLOOKUP(E188,Players!$A$2:$E$251,5,FALSE),0)</f>
        <v>0</v>
      </c>
      <c r="J188" s="10"/>
      <c r="K188" s="10"/>
      <c r="L188" s="16" t="str">
        <f>IF(A188="","",IF(COUNTIFS(MatchSquad!$A$2:$A$3501,B188,MatchSquad!$B$2:$B$3501,E188)&gt;0,1,0))</f>
        <v/>
      </c>
      <c r="M188" s="16" t="str">
        <f>IF(A188="","",SUMIFS(PlayerPoints!$U$2:$U$3501,PlayerPoints!$A$2:$A$3501,B188,PlayerPoints!$B$2:$B$3501,E188))</f>
        <v/>
      </c>
      <c r="N188" s="16">
        <f>IF(J188=1,Rules!$B$9,IF(K188=1,Rules!$B$10,1))</f>
        <v>1</v>
      </c>
      <c r="O188" s="16" t="str">
        <f>IF(A188="","",M188*N188)</f>
        <v/>
      </c>
      <c r="P188" s="16">
        <f>IF(AND(A188&lt;&gt;"",E188&lt;&gt;""),IF(COUNTIFS($A$2:A188,A188,$E$2:E188,E188)=1,1,0),0)</f>
        <v>0</v>
      </c>
    </row>
    <row r="189" spans="1:16" x14ac:dyDescent="0.2">
      <c r="A189" s="10"/>
      <c r="B189" s="13" t="str">
        <f>IFERROR(VLOOKUP(A189,Entries!$A$2:$C$31,2,FALSE),"")</f>
        <v/>
      </c>
      <c r="C189" s="13" t="str">
        <f>IFERROR(VLOOKUP(A189,Entries!$A$2:$C$31,3,FALSE),"")</f>
        <v/>
      </c>
      <c r="D189" s="10"/>
      <c r="E189" s="10"/>
      <c r="F189" s="13" t="str">
        <f>IFERROR(VLOOKUP(E189,Players!$A$2:$E$251,2,FALSE),"")</f>
        <v/>
      </c>
      <c r="G189" s="13" t="str">
        <f>IFERROR(VLOOKUP(E189,Players!$A$2:$E$251,3,FALSE),"")</f>
        <v/>
      </c>
      <c r="H189" s="13" t="str">
        <f>IFERROR(VLOOKUP(E189,Players!$A$2:$E$251,4,FALSE),"")</f>
        <v/>
      </c>
      <c r="I189" s="13">
        <f>IFERROR(VLOOKUP(E189,Players!$A$2:$E$251,5,FALSE),0)</f>
        <v>0</v>
      </c>
      <c r="J189" s="10"/>
      <c r="K189" s="10"/>
      <c r="L189" s="16" t="str">
        <f>IF(A189="","",IF(COUNTIFS(MatchSquad!$A$2:$A$3501,B189,MatchSquad!$B$2:$B$3501,E189)&gt;0,1,0))</f>
        <v/>
      </c>
      <c r="M189" s="16" t="str">
        <f>IF(A189="","",SUMIFS(PlayerPoints!$U$2:$U$3501,PlayerPoints!$A$2:$A$3501,B189,PlayerPoints!$B$2:$B$3501,E189))</f>
        <v/>
      </c>
      <c r="N189" s="16">
        <f>IF(J189=1,Rules!$B$9,IF(K189=1,Rules!$B$10,1))</f>
        <v>1</v>
      </c>
      <c r="O189" s="16" t="str">
        <f>IF(A189="","",M189*N189)</f>
        <v/>
      </c>
      <c r="P189" s="16">
        <f>IF(AND(A189&lt;&gt;"",E189&lt;&gt;""),IF(COUNTIFS($A$2:A189,A189,$E$2:E189,E189)=1,1,0),0)</f>
        <v>0</v>
      </c>
    </row>
    <row r="190" spans="1:16" x14ac:dyDescent="0.2">
      <c r="A190" s="10"/>
      <c r="B190" s="13" t="str">
        <f>IFERROR(VLOOKUP(A190,Entries!$A$2:$C$31,2,FALSE),"")</f>
        <v/>
      </c>
      <c r="C190" s="13" t="str">
        <f>IFERROR(VLOOKUP(A190,Entries!$A$2:$C$31,3,FALSE),"")</f>
        <v/>
      </c>
      <c r="D190" s="10"/>
      <c r="E190" s="10"/>
      <c r="F190" s="13" t="str">
        <f>IFERROR(VLOOKUP(E190,Players!$A$2:$E$251,2,FALSE),"")</f>
        <v/>
      </c>
      <c r="G190" s="13" t="str">
        <f>IFERROR(VLOOKUP(E190,Players!$A$2:$E$251,3,FALSE),"")</f>
        <v/>
      </c>
      <c r="H190" s="13" t="str">
        <f>IFERROR(VLOOKUP(E190,Players!$A$2:$E$251,4,FALSE),"")</f>
        <v/>
      </c>
      <c r="I190" s="13">
        <f>IFERROR(VLOOKUP(E190,Players!$A$2:$E$251,5,FALSE),0)</f>
        <v>0</v>
      </c>
      <c r="J190" s="10"/>
      <c r="K190" s="10"/>
      <c r="L190" s="16" t="str">
        <f>IF(A190="","",IF(COUNTIFS(MatchSquad!$A$2:$A$3501,B190,MatchSquad!$B$2:$B$3501,E190)&gt;0,1,0))</f>
        <v/>
      </c>
      <c r="M190" s="16" t="str">
        <f>IF(A190="","",SUMIFS(PlayerPoints!$U$2:$U$3501,PlayerPoints!$A$2:$A$3501,B190,PlayerPoints!$B$2:$B$3501,E190))</f>
        <v/>
      </c>
      <c r="N190" s="16">
        <f>IF(J190=1,Rules!$B$9,IF(K190=1,Rules!$B$10,1))</f>
        <v>1</v>
      </c>
      <c r="O190" s="16" t="str">
        <f>IF(A190="","",M190*N190)</f>
        <v/>
      </c>
      <c r="P190" s="16">
        <f>IF(AND(A190&lt;&gt;"",E190&lt;&gt;""),IF(COUNTIFS($A$2:A190,A190,$E$2:E190,E190)=1,1,0),0)</f>
        <v>0</v>
      </c>
    </row>
    <row r="191" spans="1:16" x14ac:dyDescent="0.2">
      <c r="A191" s="10"/>
      <c r="B191" s="13" t="str">
        <f>IFERROR(VLOOKUP(A191,Entries!$A$2:$C$31,2,FALSE),"")</f>
        <v/>
      </c>
      <c r="C191" s="13" t="str">
        <f>IFERROR(VLOOKUP(A191,Entries!$A$2:$C$31,3,FALSE),"")</f>
        <v/>
      </c>
      <c r="D191" s="10"/>
      <c r="E191" s="10"/>
      <c r="F191" s="13" t="str">
        <f>IFERROR(VLOOKUP(E191,Players!$A$2:$E$251,2,FALSE),"")</f>
        <v/>
      </c>
      <c r="G191" s="13" t="str">
        <f>IFERROR(VLOOKUP(E191,Players!$A$2:$E$251,3,FALSE),"")</f>
        <v/>
      </c>
      <c r="H191" s="13" t="str">
        <f>IFERROR(VLOOKUP(E191,Players!$A$2:$E$251,4,FALSE),"")</f>
        <v/>
      </c>
      <c r="I191" s="13">
        <f>IFERROR(VLOOKUP(E191,Players!$A$2:$E$251,5,FALSE),0)</f>
        <v>0</v>
      </c>
      <c r="J191" s="10"/>
      <c r="K191" s="10"/>
      <c r="L191" s="16" t="str">
        <f>IF(A191="","",IF(COUNTIFS(MatchSquad!$A$2:$A$3501,B191,MatchSquad!$B$2:$B$3501,E191)&gt;0,1,0))</f>
        <v/>
      </c>
      <c r="M191" s="16" t="str">
        <f>IF(A191="","",SUMIFS(PlayerPoints!$U$2:$U$3501,PlayerPoints!$A$2:$A$3501,B191,PlayerPoints!$B$2:$B$3501,E191))</f>
        <v/>
      </c>
      <c r="N191" s="16">
        <f>IF(J191=1,Rules!$B$9,IF(K191=1,Rules!$B$10,1))</f>
        <v>1</v>
      </c>
      <c r="O191" s="16" t="str">
        <f>IF(A191="","",M191*N191)</f>
        <v/>
      </c>
      <c r="P191" s="16">
        <f>IF(AND(A191&lt;&gt;"",E191&lt;&gt;""),IF(COUNTIFS($A$2:A191,A191,$E$2:E191,E191)=1,1,0),0)</f>
        <v>0</v>
      </c>
    </row>
    <row r="192" spans="1:16" x14ac:dyDescent="0.2">
      <c r="A192" s="10"/>
      <c r="B192" s="13" t="str">
        <f>IFERROR(VLOOKUP(A192,Entries!$A$2:$C$31,2,FALSE),"")</f>
        <v/>
      </c>
      <c r="C192" s="13" t="str">
        <f>IFERROR(VLOOKUP(A192,Entries!$A$2:$C$31,3,FALSE),"")</f>
        <v/>
      </c>
      <c r="D192" s="10"/>
      <c r="E192" s="10"/>
      <c r="F192" s="13" t="str">
        <f>IFERROR(VLOOKUP(E192,Players!$A$2:$E$251,2,FALSE),"")</f>
        <v/>
      </c>
      <c r="G192" s="13" t="str">
        <f>IFERROR(VLOOKUP(E192,Players!$A$2:$E$251,3,FALSE),"")</f>
        <v/>
      </c>
      <c r="H192" s="13" t="str">
        <f>IFERROR(VLOOKUP(E192,Players!$A$2:$E$251,4,FALSE),"")</f>
        <v/>
      </c>
      <c r="I192" s="13">
        <f>IFERROR(VLOOKUP(E192,Players!$A$2:$E$251,5,FALSE),0)</f>
        <v>0</v>
      </c>
      <c r="J192" s="10"/>
      <c r="K192" s="10"/>
      <c r="L192" s="16" t="str">
        <f>IF(A192="","",IF(COUNTIFS(MatchSquad!$A$2:$A$3501,B192,MatchSquad!$B$2:$B$3501,E192)&gt;0,1,0))</f>
        <v/>
      </c>
      <c r="M192" s="16" t="str">
        <f>IF(A192="","",SUMIFS(PlayerPoints!$U$2:$U$3501,PlayerPoints!$A$2:$A$3501,B192,PlayerPoints!$B$2:$B$3501,E192))</f>
        <v/>
      </c>
      <c r="N192" s="16">
        <f>IF(J192=1,Rules!$B$9,IF(K192=1,Rules!$B$10,1))</f>
        <v>1</v>
      </c>
      <c r="O192" s="16" t="str">
        <f>IF(A192="","",M192*N192)</f>
        <v/>
      </c>
      <c r="P192" s="16">
        <f>IF(AND(A192&lt;&gt;"",E192&lt;&gt;""),IF(COUNTIFS($A$2:A192,A192,$E$2:E192,E192)=1,1,0),0)</f>
        <v>0</v>
      </c>
    </row>
    <row r="193" spans="1:16" x14ac:dyDescent="0.2">
      <c r="A193" s="10"/>
      <c r="B193" s="13" t="str">
        <f>IFERROR(VLOOKUP(A193,Entries!$A$2:$C$31,2,FALSE),"")</f>
        <v/>
      </c>
      <c r="C193" s="13" t="str">
        <f>IFERROR(VLOOKUP(A193,Entries!$A$2:$C$31,3,FALSE),"")</f>
        <v/>
      </c>
      <c r="D193" s="10"/>
      <c r="E193" s="10"/>
      <c r="F193" s="13" t="str">
        <f>IFERROR(VLOOKUP(E193,Players!$A$2:$E$251,2,FALSE),"")</f>
        <v/>
      </c>
      <c r="G193" s="13" t="str">
        <f>IFERROR(VLOOKUP(E193,Players!$A$2:$E$251,3,FALSE),"")</f>
        <v/>
      </c>
      <c r="H193" s="13" t="str">
        <f>IFERROR(VLOOKUP(E193,Players!$A$2:$E$251,4,FALSE),"")</f>
        <v/>
      </c>
      <c r="I193" s="13">
        <f>IFERROR(VLOOKUP(E193,Players!$A$2:$E$251,5,FALSE),0)</f>
        <v>0</v>
      </c>
      <c r="J193" s="10"/>
      <c r="K193" s="10"/>
      <c r="L193" s="16" t="str">
        <f>IF(A193="","",IF(COUNTIFS(MatchSquad!$A$2:$A$3501,B193,MatchSquad!$B$2:$B$3501,E193)&gt;0,1,0))</f>
        <v/>
      </c>
      <c r="M193" s="16" t="str">
        <f>IF(A193="","",SUMIFS(PlayerPoints!$U$2:$U$3501,PlayerPoints!$A$2:$A$3501,B193,PlayerPoints!$B$2:$B$3501,E193))</f>
        <v/>
      </c>
      <c r="N193" s="16">
        <f>IF(J193=1,Rules!$B$9,IF(K193=1,Rules!$B$10,1))</f>
        <v>1</v>
      </c>
      <c r="O193" s="16" t="str">
        <f>IF(A193="","",M193*N193)</f>
        <v/>
      </c>
      <c r="P193" s="16">
        <f>IF(AND(A193&lt;&gt;"",E193&lt;&gt;""),IF(COUNTIFS($A$2:A193,A193,$E$2:E193,E193)=1,1,0),0)</f>
        <v>0</v>
      </c>
    </row>
    <row r="194" spans="1:16" x14ac:dyDescent="0.2">
      <c r="A194" s="10"/>
      <c r="B194" s="13" t="str">
        <f>IFERROR(VLOOKUP(A194,Entries!$A$2:$C$31,2,FALSE),"")</f>
        <v/>
      </c>
      <c r="C194" s="13" t="str">
        <f>IFERROR(VLOOKUP(A194,Entries!$A$2:$C$31,3,FALSE),"")</f>
        <v/>
      </c>
      <c r="D194" s="10"/>
      <c r="E194" s="10"/>
      <c r="F194" s="13" t="str">
        <f>IFERROR(VLOOKUP(E194,Players!$A$2:$E$251,2,FALSE),"")</f>
        <v/>
      </c>
      <c r="G194" s="13" t="str">
        <f>IFERROR(VLOOKUP(E194,Players!$A$2:$E$251,3,FALSE),"")</f>
        <v/>
      </c>
      <c r="H194" s="13" t="str">
        <f>IFERROR(VLOOKUP(E194,Players!$A$2:$E$251,4,FALSE),"")</f>
        <v/>
      </c>
      <c r="I194" s="13">
        <f>IFERROR(VLOOKUP(E194,Players!$A$2:$E$251,5,FALSE),0)</f>
        <v>0</v>
      </c>
      <c r="J194" s="10"/>
      <c r="K194" s="10"/>
      <c r="L194" s="16" t="str">
        <f>IF(A194="","",IF(COUNTIFS(MatchSquad!$A$2:$A$3501,B194,MatchSquad!$B$2:$B$3501,E194)&gt;0,1,0))</f>
        <v/>
      </c>
      <c r="M194" s="16" t="str">
        <f>IF(A194="","",SUMIFS(PlayerPoints!$U$2:$U$3501,PlayerPoints!$A$2:$A$3501,B194,PlayerPoints!$B$2:$B$3501,E194))</f>
        <v/>
      </c>
      <c r="N194" s="16">
        <f>IF(J194=1,Rules!$B$9,IF(K194=1,Rules!$B$10,1))</f>
        <v>1</v>
      </c>
      <c r="O194" s="16" t="str">
        <f>IF(A194="","",M194*N194)</f>
        <v/>
      </c>
      <c r="P194" s="16">
        <f>IF(AND(A194&lt;&gt;"",E194&lt;&gt;""),IF(COUNTIFS($A$2:A194,A194,$E$2:E194,E194)=1,1,0),0)</f>
        <v>0</v>
      </c>
    </row>
    <row r="195" spans="1:16" x14ac:dyDescent="0.2">
      <c r="A195" s="10"/>
      <c r="B195" s="13" t="str">
        <f>IFERROR(VLOOKUP(A195,Entries!$A$2:$C$31,2,FALSE),"")</f>
        <v/>
      </c>
      <c r="C195" s="13" t="str">
        <f>IFERROR(VLOOKUP(A195,Entries!$A$2:$C$31,3,FALSE),"")</f>
        <v/>
      </c>
      <c r="D195" s="10"/>
      <c r="E195" s="10"/>
      <c r="F195" s="13" t="str">
        <f>IFERROR(VLOOKUP(E195,Players!$A$2:$E$251,2,FALSE),"")</f>
        <v/>
      </c>
      <c r="G195" s="13" t="str">
        <f>IFERROR(VLOOKUP(E195,Players!$A$2:$E$251,3,FALSE),"")</f>
        <v/>
      </c>
      <c r="H195" s="13" t="str">
        <f>IFERROR(VLOOKUP(E195,Players!$A$2:$E$251,4,FALSE),"")</f>
        <v/>
      </c>
      <c r="I195" s="13">
        <f>IFERROR(VLOOKUP(E195,Players!$A$2:$E$251,5,FALSE),0)</f>
        <v>0</v>
      </c>
      <c r="J195" s="10"/>
      <c r="K195" s="10"/>
      <c r="L195" s="16" t="str">
        <f>IF(A195="","",IF(COUNTIFS(MatchSquad!$A$2:$A$3501,B195,MatchSquad!$B$2:$B$3501,E195)&gt;0,1,0))</f>
        <v/>
      </c>
      <c r="M195" s="16" t="str">
        <f>IF(A195="","",SUMIFS(PlayerPoints!$U$2:$U$3501,PlayerPoints!$A$2:$A$3501,B195,PlayerPoints!$B$2:$B$3501,E195))</f>
        <v/>
      </c>
      <c r="N195" s="16">
        <f>IF(J195=1,Rules!$B$9,IF(K195=1,Rules!$B$10,1))</f>
        <v>1</v>
      </c>
      <c r="O195" s="16" t="str">
        <f>IF(A195="","",M195*N195)</f>
        <v/>
      </c>
      <c r="P195" s="16">
        <f>IF(AND(A195&lt;&gt;"",E195&lt;&gt;""),IF(COUNTIFS($A$2:A195,A195,$E$2:E195,E195)=1,1,0),0)</f>
        <v>0</v>
      </c>
    </row>
    <row r="196" spans="1:16" x14ac:dyDescent="0.2">
      <c r="A196" s="10"/>
      <c r="B196" s="13" t="str">
        <f>IFERROR(VLOOKUP(A196,Entries!$A$2:$C$31,2,FALSE),"")</f>
        <v/>
      </c>
      <c r="C196" s="13" t="str">
        <f>IFERROR(VLOOKUP(A196,Entries!$A$2:$C$31,3,FALSE),"")</f>
        <v/>
      </c>
      <c r="D196" s="10"/>
      <c r="E196" s="10"/>
      <c r="F196" s="13" t="str">
        <f>IFERROR(VLOOKUP(E196,Players!$A$2:$E$251,2,FALSE),"")</f>
        <v/>
      </c>
      <c r="G196" s="13" t="str">
        <f>IFERROR(VLOOKUP(E196,Players!$A$2:$E$251,3,FALSE),"")</f>
        <v/>
      </c>
      <c r="H196" s="13" t="str">
        <f>IFERROR(VLOOKUP(E196,Players!$A$2:$E$251,4,FALSE),"")</f>
        <v/>
      </c>
      <c r="I196" s="13">
        <f>IFERROR(VLOOKUP(E196,Players!$A$2:$E$251,5,FALSE),0)</f>
        <v>0</v>
      </c>
      <c r="J196" s="10"/>
      <c r="K196" s="10"/>
      <c r="L196" s="16" t="str">
        <f>IF(A196="","",IF(COUNTIFS(MatchSquad!$A$2:$A$3501,B196,MatchSquad!$B$2:$B$3501,E196)&gt;0,1,0))</f>
        <v/>
      </c>
      <c r="M196" s="16" t="str">
        <f>IF(A196="","",SUMIFS(PlayerPoints!$U$2:$U$3501,PlayerPoints!$A$2:$A$3501,B196,PlayerPoints!$B$2:$B$3501,E196))</f>
        <v/>
      </c>
      <c r="N196" s="16">
        <f>IF(J196=1,Rules!$B$9,IF(K196=1,Rules!$B$10,1))</f>
        <v>1</v>
      </c>
      <c r="O196" s="16" t="str">
        <f>IF(A196="","",M196*N196)</f>
        <v/>
      </c>
      <c r="P196" s="16">
        <f>IF(AND(A196&lt;&gt;"",E196&lt;&gt;""),IF(COUNTIFS($A$2:A196,A196,$E$2:E196,E196)=1,1,0),0)</f>
        <v>0</v>
      </c>
    </row>
    <row r="197" spans="1:16" x14ac:dyDescent="0.2">
      <c r="A197" s="10"/>
      <c r="B197" s="13" t="str">
        <f>IFERROR(VLOOKUP(A197,Entries!$A$2:$C$31,2,FALSE),"")</f>
        <v/>
      </c>
      <c r="C197" s="13" t="str">
        <f>IFERROR(VLOOKUP(A197,Entries!$A$2:$C$31,3,FALSE),"")</f>
        <v/>
      </c>
      <c r="D197" s="10"/>
      <c r="E197" s="10"/>
      <c r="F197" s="13" t="str">
        <f>IFERROR(VLOOKUP(E197,Players!$A$2:$E$251,2,FALSE),"")</f>
        <v/>
      </c>
      <c r="G197" s="13" t="str">
        <f>IFERROR(VLOOKUP(E197,Players!$A$2:$E$251,3,FALSE),"")</f>
        <v/>
      </c>
      <c r="H197" s="13" t="str">
        <f>IFERROR(VLOOKUP(E197,Players!$A$2:$E$251,4,FALSE),"")</f>
        <v/>
      </c>
      <c r="I197" s="13">
        <f>IFERROR(VLOOKUP(E197,Players!$A$2:$E$251,5,FALSE),0)</f>
        <v>0</v>
      </c>
      <c r="J197" s="10"/>
      <c r="K197" s="10"/>
      <c r="L197" s="16" t="str">
        <f>IF(A197="","",IF(COUNTIFS(MatchSquad!$A$2:$A$3501,B197,MatchSquad!$B$2:$B$3501,E197)&gt;0,1,0))</f>
        <v/>
      </c>
      <c r="M197" s="16" t="str">
        <f>IF(A197="","",SUMIFS(PlayerPoints!$U$2:$U$3501,PlayerPoints!$A$2:$A$3501,B197,PlayerPoints!$B$2:$B$3501,E197))</f>
        <v/>
      </c>
      <c r="N197" s="16">
        <f>IF(J197=1,Rules!$B$9,IF(K197=1,Rules!$B$10,1))</f>
        <v>1</v>
      </c>
      <c r="O197" s="16" t="str">
        <f>IF(A197="","",M197*N197)</f>
        <v/>
      </c>
      <c r="P197" s="16">
        <f>IF(AND(A197&lt;&gt;"",E197&lt;&gt;""),IF(COUNTIFS($A$2:A197,A197,$E$2:E197,E197)=1,1,0),0)</f>
        <v>0</v>
      </c>
    </row>
    <row r="198" spans="1:16" x14ac:dyDescent="0.2">
      <c r="A198" s="10"/>
      <c r="B198" s="13" t="str">
        <f>IFERROR(VLOOKUP(A198,Entries!$A$2:$C$31,2,FALSE),"")</f>
        <v/>
      </c>
      <c r="C198" s="13" t="str">
        <f>IFERROR(VLOOKUP(A198,Entries!$A$2:$C$31,3,FALSE),"")</f>
        <v/>
      </c>
      <c r="D198" s="10"/>
      <c r="E198" s="10"/>
      <c r="F198" s="13" t="str">
        <f>IFERROR(VLOOKUP(E198,Players!$A$2:$E$251,2,FALSE),"")</f>
        <v/>
      </c>
      <c r="G198" s="13" t="str">
        <f>IFERROR(VLOOKUP(E198,Players!$A$2:$E$251,3,FALSE),"")</f>
        <v/>
      </c>
      <c r="H198" s="13" t="str">
        <f>IFERROR(VLOOKUP(E198,Players!$A$2:$E$251,4,FALSE),"")</f>
        <v/>
      </c>
      <c r="I198" s="13">
        <f>IFERROR(VLOOKUP(E198,Players!$A$2:$E$251,5,FALSE),0)</f>
        <v>0</v>
      </c>
      <c r="J198" s="10"/>
      <c r="K198" s="10"/>
      <c r="L198" s="16" t="str">
        <f>IF(A198="","",IF(COUNTIFS(MatchSquad!$A$2:$A$3501,B198,MatchSquad!$B$2:$B$3501,E198)&gt;0,1,0))</f>
        <v/>
      </c>
      <c r="M198" s="16" t="str">
        <f>IF(A198="","",SUMIFS(PlayerPoints!$U$2:$U$3501,PlayerPoints!$A$2:$A$3501,B198,PlayerPoints!$B$2:$B$3501,E198))</f>
        <v/>
      </c>
      <c r="N198" s="16">
        <f>IF(J198=1,Rules!$B$9,IF(K198=1,Rules!$B$10,1))</f>
        <v>1</v>
      </c>
      <c r="O198" s="16" t="str">
        <f>IF(A198="","",M198*N198)</f>
        <v/>
      </c>
      <c r="P198" s="16">
        <f>IF(AND(A198&lt;&gt;"",E198&lt;&gt;""),IF(COUNTIFS($A$2:A198,A198,$E$2:E198,E198)=1,1,0),0)</f>
        <v>0</v>
      </c>
    </row>
    <row r="199" spans="1:16" x14ac:dyDescent="0.2">
      <c r="A199" s="10"/>
      <c r="B199" s="13" t="str">
        <f>IFERROR(VLOOKUP(A199,Entries!$A$2:$C$31,2,FALSE),"")</f>
        <v/>
      </c>
      <c r="C199" s="13" t="str">
        <f>IFERROR(VLOOKUP(A199,Entries!$A$2:$C$31,3,FALSE),"")</f>
        <v/>
      </c>
      <c r="D199" s="10"/>
      <c r="E199" s="10"/>
      <c r="F199" s="13" t="str">
        <f>IFERROR(VLOOKUP(E199,Players!$A$2:$E$251,2,FALSE),"")</f>
        <v/>
      </c>
      <c r="G199" s="13" t="str">
        <f>IFERROR(VLOOKUP(E199,Players!$A$2:$E$251,3,FALSE),"")</f>
        <v/>
      </c>
      <c r="H199" s="13" t="str">
        <f>IFERROR(VLOOKUP(E199,Players!$A$2:$E$251,4,FALSE),"")</f>
        <v/>
      </c>
      <c r="I199" s="13">
        <f>IFERROR(VLOOKUP(E199,Players!$A$2:$E$251,5,FALSE),0)</f>
        <v>0</v>
      </c>
      <c r="J199" s="10"/>
      <c r="K199" s="10"/>
      <c r="L199" s="16" t="str">
        <f>IF(A199="","",IF(COUNTIFS(MatchSquad!$A$2:$A$3501,B199,MatchSquad!$B$2:$B$3501,E199)&gt;0,1,0))</f>
        <v/>
      </c>
      <c r="M199" s="16" t="str">
        <f>IF(A199="","",SUMIFS(PlayerPoints!$U$2:$U$3501,PlayerPoints!$A$2:$A$3501,B199,PlayerPoints!$B$2:$B$3501,E199))</f>
        <v/>
      </c>
      <c r="N199" s="16">
        <f>IF(J199=1,Rules!$B$9,IF(K199=1,Rules!$B$10,1))</f>
        <v>1</v>
      </c>
      <c r="O199" s="16" t="str">
        <f>IF(A199="","",M199*N199)</f>
        <v/>
      </c>
      <c r="P199" s="16">
        <f>IF(AND(A199&lt;&gt;"",E199&lt;&gt;""),IF(COUNTIFS($A$2:A199,A199,$E$2:E199,E199)=1,1,0),0)</f>
        <v>0</v>
      </c>
    </row>
    <row r="200" spans="1:16" x14ac:dyDescent="0.2">
      <c r="A200" s="10"/>
      <c r="B200" s="13" t="str">
        <f>IFERROR(VLOOKUP(A200,Entries!$A$2:$C$31,2,FALSE),"")</f>
        <v/>
      </c>
      <c r="C200" s="13" t="str">
        <f>IFERROR(VLOOKUP(A200,Entries!$A$2:$C$31,3,FALSE),"")</f>
        <v/>
      </c>
      <c r="D200" s="10"/>
      <c r="E200" s="10"/>
      <c r="F200" s="13" t="str">
        <f>IFERROR(VLOOKUP(E200,Players!$A$2:$E$251,2,FALSE),"")</f>
        <v/>
      </c>
      <c r="G200" s="13" t="str">
        <f>IFERROR(VLOOKUP(E200,Players!$A$2:$E$251,3,FALSE),"")</f>
        <v/>
      </c>
      <c r="H200" s="13" t="str">
        <f>IFERROR(VLOOKUP(E200,Players!$A$2:$E$251,4,FALSE),"")</f>
        <v/>
      </c>
      <c r="I200" s="13">
        <f>IFERROR(VLOOKUP(E200,Players!$A$2:$E$251,5,FALSE),0)</f>
        <v>0</v>
      </c>
      <c r="J200" s="10"/>
      <c r="K200" s="10"/>
      <c r="L200" s="16" t="str">
        <f>IF(A200="","",IF(COUNTIFS(MatchSquad!$A$2:$A$3501,B200,MatchSquad!$B$2:$B$3501,E200)&gt;0,1,0))</f>
        <v/>
      </c>
      <c r="M200" s="16" t="str">
        <f>IF(A200="","",SUMIFS(PlayerPoints!$U$2:$U$3501,PlayerPoints!$A$2:$A$3501,B200,PlayerPoints!$B$2:$B$3501,E200))</f>
        <v/>
      </c>
      <c r="N200" s="16">
        <f>IF(J200=1,Rules!$B$9,IF(K200=1,Rules!$B$10,1))</f>
        <v>1</v>
      </c>
      <c r="O200" s="16" t="str">
        <f>IF(A200="","",M200*N200)</f>
        <v/>
      </c>
      <c r="P200" s="16">
        <f>IF(AND(A200&lt;&gt;"",E200&lt;&gt;""),IF(COUNTIFS($A$2:A200,A200,$E$2:E200,E200)=1,1,0),0)</f>
        <v>0</v>
      </c>
    </row>
    <row r="201" spans="1:16" x14ac:dyDescent="0.2">
      <c r="A201" s="10"/>
      <c r="B201" s="13" t="str">
        <f>IFERROR(VLOOKUP(A201,Entries!$A$2:$C$31,2,FALSE),"")</f>
        <v/>
      </c>
      <c r="C201" s="13" t="str">
        <f>IFERROR(VLOOKUP(A201,Entries!$A$2:$C$31,3,FALSE),"")</f>
        <v/>
      </c>
      <c r="D201" s="10"/>
      <c r="E201" s="10"/>
      <c r="F201" s="13" t="str">
        <f>IFERROR(VLOOKUP(E201,Players!$A$2:$E$251,2,FALSE),"")</f>
        <v/>
      </c>
      <c r="G201" s="13" t="str">
        <f>IFERROR(VLOOKUP(E201,Players!$A$2:$E$251,3,FALSE),"")</f>
        <v/>
      </c>
      <c r="H201" s="13" t="str">
        <f>IFERROR(VLOOKUP(E201,Players!$A$2:$E$251,4,FALSE),"")</f>
        <v/>
      </c>
      <c r="I201" s="13">
        <f>IFERROR(VLOOKUP(E201,Players!$A$2:$E$251,5,FALSE),0)</f>
        <v>0</v>
      </c>
      <c r="J201" s="10"/>
      <c r="K201" s="10"/>
      <c r="L201" s="16" t="str">
        <f>IF(A201="","",IF(COUNTIFS(MatchSquad!$A$2:$A$3501,B201,MatchSquad!$B$2:$B$3501,E201)&gt;0,1,0))</f>
        <v/>
      </c>
      <c r="M201" s="16" t="str">
        <f>IF(A201="","",SUMIFS(PlayerPoints!$U$2:$U$3501,PlayerPoints!$A$2:$A$3501,B201,PlayerPoints!$B$2:$B$3501,E201))</f>
        <v/>
      </c>
      <c r="N201" s="16">
        <f>IF(J201=1,Rules!$B$9,IF(K201=1,Rules!$B$10,1))</f>
        <v>1</v>
      </c>
      <c r="O201" s="16" t="str">
        <f>IF(A201="","",M201*N201)</f>
        <v/>
      </c>
      <c r="P201" s="16">
        <f>IF(AND(A201&lt;&gt;"",E201&lt;&gt;""),IF(COUNTIFS($A$2:A201,A201,$E$2:E201,E201)=1,1,0),0)</f>
        <v>0</v>
      </c>
    </row>
    <row r="202" spans="1:16" x14ac:dyDescent="0.2">
      <c r="A202" s="10"/>
      <c r="B202" s="13" t="str">
        <f>IFERROR(VLOOKUP(A202,Entries!$A$2:$C$31,2,FALSE),"")</f>
        <v/>
      </c>
      <c r="C202" s="13" t="str">
        <f>IFERROR(VLOOKUP(A202,Entries!$A$2:$C$31,3,FALSE),"")</f>
        <v/>
      </c>
      <c r="D202" s="10"/>
      <c r="E202" s="10"/>
      <c r="F202" s="13" t="str">
        <f>IFERROR(VLOOKUP(E202,Players!$A$2:$E$251,2,FALSE),"")</f>
        <v/>
      </c>
      <c r="G202" s="13" t="str">
        <f>IFERROR(VLOOKUP(E202,Players!$A$2:$E$251,3,FALSE),"")</f>
        <v/>
      </c>
      <c r="H202" s="13" t="str">
        <f>IFERROR(VLOOKUP(E202,Players!$A$2:$E$251,4,FALSE),"")</f>
        <v/>
      </c>
      <c r="I202" s="13">
        <f>IFERROR(VLOOKUP(E202,Players!$A$2:$E$251,5,FALSE),0)</f>
        <v>0</v>
      </c>
      <c r="J202" s="10"/>
      <c r="K202" s="10"/>
      <c r="L202" s="16" t="str">
        <f>IF(A202="","",IF(COUNTIFS(MatchSquad!$A$2:$A$3501,B202,MatchSquad!$B$2:$B$3501,E202)&gt;0,1,0))</f>
        <v/>
      </c>
      <c r="M202" s="16" t="str">
        <f>IF(A202="","",SUMIFS(PlayerPoints!$U$2:$U$3501,PlayerPoints!$A$2:$A$3501,B202,PlayerPoints!$B$2:$B$3501,E202))</f>
        <v/>
      </c>
      <c r="N202" s="16">
        <f>IF(J202=1,Rules!$B$9,IF(K202=1,Rules!$B$10,1))</f>
        <v>1</v>
      </c>
      <c r="O202" s="16" t="str">
        <f>IF(A202="","",M202*N202)</f>
        <v/>
      </c>
      <c r="P202" s="16">
        <f>IF(AND(A202&lt;&gt;"",E202&lt;&gt;""),IF(COUNTIFS($A$2:A202,A202,$E$2:E202,E202)=1,1,0),0)</f>
        <v>0</v>
      </c>
    </row>
    <row r="203" spans="1:16" x14ac:dyDescent="0.2">
      <c r="A203" s="10"/>
      <c r="B203" s="13" t="str">
        <f>IFERROR(VLOOKUP(A203,Entries!$A$2:$C$31,2,FALSE),"")</f>
        <v/>
      </c>
      <c r="C203" s="13" t="str">
        <f>IFERROR(VLOOKUP(A203,Entries!$A$2:$C$31,3,FALSE),"")</f>
        <v/>
      </c>
      <c r="D203" s="10"/>
      <c r="E203" s="10"/>
      <c r="F203" s="13" t="str">
        <f>IFERROR(VLOOKUP(E203,Players!$A$2:$E$251,2,FALSE),"")</f>
        <v/>
      </c>
      <c r="G203" s="13" t="str">
        <f>IFERROR(VLOOKUP(E203,Players!$A$2:$E$251,3,FALSE),"")</f>
        <v/>
      </c>
      <c r="H203" s="13" t="str">
        <f>IFERROR(VLOOKUP(E203,Players!$A$2:$E$251,4,FALSE),"")</f>
        <v/>
      </c>
      <c r="I203" s="13">
        <f>IFERROR(VLOOKUP(E203,Players!$A$2:$E$251,5,FALSE),0)</f>
        <v>0</v>
      </c>
      <c r="J203" s="10"/>
      <c r="K203" s="10"/>
      <c r="L203" s="16" t="str">
        <f>IF(A203="","",IF(COUNTIFS(MatchSquad!$A$2:$A$3501,B203,MatchSquad!$B$2:$B$3501,E203)&gt;0,1,0))</f>
        <v/>
      </c>
      <c r="M203" s="16" t="str">
        <f>IF(A203="","",SUMIFS(PlayerPoints!$U$2:$U$3501,PlayerPoints!$A$2:$A$3501,B203,PlayerPoints!$B$2:$B$3501,E203))</f>
        <v/>
      </c>
      <c r="N203" s="16">
        <f>IF(J203=1,Rules!$B$9,IF(K203=1,Rules!$B$10,1))</f>
        <v>1</v>
      </c>
      <c r="O203" s="16" t="str">
        <f>IF(A203="","",M203*N203)</f>
        <v/>
      </c>
      <c r="P203" s="16">
        <f>IF(AND(A203&lt;&gt;"",E203&lt;&gt;""),IF(COUNTIFS($A$2:A203,A203,$E$2:E203,E203)=1,1,0),0)</f>
        <v>0</v>
      </c>
    </row>
    <row r="204" spans="1:16" x14ac:dyDescent="0.2">
      <c r="A204" s="10"/>
      <c r="B204" s="13" t="str">
        <f>IFERROR(VLOOKUP(A204,Entries!$A$2:$C$31,2,FALSE),"")</f>
        <v/>
      </c>
      <c r="C204" s="13" t="str">
        <f>IFERROR(VLOOKUP(A204,Entries!$A$2:$C$31,3,FALSE),"")</f>
        <v/>
      </c>
      <c r="D204" s="10"/>
      <c r="E204" s="10"/>
      <c r="F204" s="13" t="str">
        <f>IFERROR(VLOOKUP(E204,Players!$A$2:$E$251,2,FALSE),"")</f>
        <v/>
      </c>
      <c r="G204" s="13" t="str">
        <f>IFERROR(VLOOKUP(E204,Players!$A$2:$E$251,3,FALSE),"")</f>
        <v/>
      </c>
      <c r="H204" s="13" t="str">
        <f>IFERROR(VLOOKUP(E204,Players!$A$2:$E$251,4,FALSE),"")</f>
        <v/>
      </c>
      <c r="I204" s="13">
        <f>IFERROR(VLOOKUP(E204,Players!$A$2:$E$251,5,FALSE),0)</f>
        <v>0</v>
      </c>
      <c r="J204" s="10"/>
      <c r="K204" s="10"/>
      <c r="L204" s="16" t="str">
        <f>IF(A204="","",IF(COUNTIFS(MatchSquad!$A$2:$A$3501,B204,MatchSquad!$B$2:$B$3501,E204)&gt;0,1,0))</f>
        <v/>
      </c>
      <c r="M204" s="16" t="str">
        <f>IF(A204="","",SUMIFS(PlayerPoints!$U$2:$U$3501,PlayerPoints!$A$2:$A$3501,B204,PlayerPoints!$B$2:$B$3501,E204))</f>
        <v/>
      </c>
      <c r="N204" s="16">
        <f>IF(J204=1,Rules!$B$9,IF(K204=1,Rules!$B$10,1))</f>
        <v>1</v>
      </c>
      <c r="O204" s="16" t="str">
        <f>IF(A204="","",M204*N204)</f>
        <v/>
      </c>
      <c r="P204" s="16">
        <f>IF(AND(A204&lt;&gt;"",E204&lt;&gt;""),IF(COUNTIFS($A$2:A204,A204,$E$2:E204,E204)=1,1,0),0)</f>
        <v>0</v>
      </c>
    </row>
    <row r="205" spans="1:16" x14ac:dyDescent="0.2">
      <c r="A205" s="10"/>
      <c r="B205" s="13" t="str">
        <f>IFERROR(VLOOKUP(A205,Entries!$A$2:$C$31,2,FALSE),"")</f>
        <v/>
      </c>
      <c r="C205" s="13" t="str">
        <f>IFERROR(VLOOKUP(A205,Entries!$A$2:$C$31,3,FALSE),"")</f>
        <v/>
      </c>
      <c r="D205" s="10"/>
      <c r="E205" s="10"/>
      <c r="F205" s="13" t="str">
        <f>IFERROR(VLOOKUP(E205,Players!$A$2:$E$251,2,FALSE),"")</f>
        <v/>
      </c>
      <c r="G205" s="13" t="str">
        <f>IFERROR(VLOOKUP(E205,Players!$A$2:$E$251,3,FALSE),"")</f>
        <v/>
      </c>
      <c r="H205" s="13" t="str">
        <f>IFERROR(VLOOKUP(E205,Players!$A$2:$E$251,4,FALSE),"")</f>
        <v/>
      </c>
      <c r="I205" s="13">
        <f>IFERROR(VLOOKUP(E205,Players!$A$2:$E$251,5,FALSE),0)</f>
        <v>0</v>
      </c>
      <c r="J205" s="10"/>
      <c r="K205" s="10"/>
      <c r="L205" s="16" t="str">
        <f>IF(A205="","",IF(COUNTIFS(MatchSquad!$A$2:$A$3501,B205,MatchSquad!$B$2:$B$3501,E205)&gt;0,1,0))</f>
        <v/>
      </c>
      <c r="M205" s="16" t="str">
        <f>IF(A205="","",SUMIFS(PlayerPoints!$U$2:$U$3501,PlayerPoints!$A$2:$A$3501,B205,PlayerPoints!$B$2:$B$3501,E205))</f>
        <v/>
      </c>
      <c r="N205" s="16">
        <f>IF(J205=1,Rules!$B$9,IF(K205=1,Rules!$B$10,1))</f>
        <v>1</v>
      </c>
      <c r="O205" s="16" t="str">
        <f>IF(A205="","",M205*N205)</f>
        <v/>
      </c>
      <c r="P205" s="16">
        <f>IF(AND(A205&lt;&gt;"",E205&lt;&gt;""),IF(COUNTIFS($A$2:A205,A205,$E$2:E205,E205)=1,1,0),0)</f>
        <v>0</v>
      </c>
    </row>
    <row r="206" spans="1:16" x14ac:dyDescent="0.2">
      <c r="A206" s="10"/>
      <c r="B206" s="13" t="str">
        <f>IFERROR(VLOOKUP(A206,Entries!$A$2:$C$31,2,FALSE),"")</f>
        <v/>
      </c>
      <c r="C206" s="13" t="str">
        <f>IFERROR(VLOOKUP(A206,Entries!$A$2:$C$31,3,FALSE),"")</f>
        <v/>
      </c>
      <c r="D206" s="10"/>
      <c r="E206" s="10"/>
      <c r="F206" s="13" t="str">
        <f>IFERROR(VLOOKUP(E206,Players!$A$2:$E$251,2,FALSE),"")</f>
        <v/>
      </c>
      <c r="G206" s="13" t="str">
        <f>IFERROR(VLOOKUP(E206,Players!$A$2:$E$251,3,FALSE),"")</f>
        <v/>
      </c>
      <c r="H206" s="13" t="str">
        <f>IFERROR(VLOOKUP(E206,Players!$A$2:$E$251,4,FALSE),"")</f>
        <v/>
      </c>
      <c r="I206" s="13">
        <f>IFERROR(VLOOKUP(E206,Players!$A$2:$E$251,5,FALSE),0)</f>
        <v>0</v>
      </c>
      <c r="J206" s="10"/>
      <c r="K206" s="10"/>
      <c r="L206" s="16" t="str">
        <f>IF(A206="","",IF(COUNTIFS(MatchSquad!$A$2:$A$3501,B206,MatchSquad!$B$2:$B$3501,E206)&gt;0,1,0))</f>
        <v/>
      </c>
      <c r="M206" s="16" t="str">
        <f>IF(A206="","",SUMIFS(PlayerPoints!$U$2:$U$3501,PlayerPoints!$A$2:$A$3501,B206,PlayerPoints!$B$2:$B$3501,E206))</f>
        <v/>
      </c>
      <c r="N206" s="16">
        <f>IF(J206=1,Rules!$B$9,IF(K206=1,Rules!$B$10,1))</f>
        <v>1</v>
      </c>
      <c r="O206" s="16" t="str">
        <f>IF(A206="","",M206*N206)</f>
        <v/>
      </c>
      <c r="P206" s="16">
        <f>IF(AND(A206&lt;&gt;"",E206&lt;&gt;""),IF(COUNTIFS($A$2:A206,A206,$E$2:E206,E206)=1,1,0),0)</f>
        <v>0</v>
      </c>
    </row>
    <row r="207" spans="1:16" x14ac:dyDescent="0.2">
      <c r="A207" s="10"/>
      <c r="B207" s="13" t="str">
        <f>IFERROR(VLOOKUP(A207,Entries!$A$2:$C$31,2,FALSE),"")</f>
        <v/>
      </c>
      <c r="C207" s="13" t="str">
        <f>IFERROR(VLOOKUP(A207,Entries!$A$2:$C$31,3,FALSE),"")</f>
        <v/>
      </c>
      <c r="D207" s="10"/>
      <c r="E207" s="10"/>
      <c r="F207" s="13" t="str">
        <f>IFERROR(VLOOKUP(E207,Players!$A$2:$E$251,2,FALSE),"")</f>
        <v/>
      </c>
      <c r="G207" s="13" t="str">
        <f>IFERROR(VLOOKUP(E207,Players!$A$2:$E$251,3,FALSE),"")</f>
        <v/>
      </c>
      <c r="H207" s="13" t="str">
        <f>IFERROR(VLOOKUP(E207,Players!$A$2:$E$251,4,FALSE),"")</f>
        <v/>
      </c>
      <c r="I207" s="13">
        <f>IFERROR(VLOOKUP(E207,Players!$A$2:$E$251,5,FALSE),0)</f>
        <v>0</v>
      </c>
      <c r="J207" s="10"/>
      <c r="K207" s="10"/>
      <c r="L207" s="16" t="str">
        <f>IF(A207="","",IF(COUNTIFS(MatchSquad!$A$2:$A$3501,B207,MatchSquad!$B$2:$B$3501,E207)&gt;0,1,0))</f>
        <v/>
      </c>
      <c r="M207" s="16" t="str">
        <f>IF(A207="","",SUMIFS(PlayerPoints!$U$2:$U$3501,PlayerPoints!$A$2:$A$3501,B207,PlayerPoints!$B$2:$B$3501,E207))</f>
        <v/>
      </c>
      <c r="N207" s="16">
        <f>IF(J207=1,Rules!$B$9,IF(K207=1,Rules!$B$10,1))</f>
        <v>1</v>
      </c>
      <c r="O207" s="16" t="str">
        <f>IF(A207="","",M207*N207)</f>
        <v/>
      </c>
      <c r="P207" s="16">
        <f>IF(AND(A207&lt;&gt;"",E207&lt;&gt;""),IF(COUNTIFS($A$2:A207,A207,$E$2:E207,E207)=1,1,0),0)</f>
        <v>0</v>
      </c>
    </row>
    <row r="208" spans="1:16" x14ac:dyDescent="0.2">
      <c r="A208" s="10"/>
      <c r="B208" s="13" t="str">
        <f>IFERROR(VLOOKUP(A208,Entries!$A$2:$C$31,2,FALSE),"")</f>
        <v/>
      </c>
      <c r="C208" s="13" t="str">
        <f>IFERROR(VLOOKUP(A208,Entries!$A$2:$C$31,3,FALSE),"")</f>
        <v/>
      </c>
      <c r="D208" s="10"/>
      <c r="E208" s="10"/>
      <c r="F208" s="13" t="str">
        <f>IFERROR(VLOOKUP(E208,Players!$A$2:$E$251,2,FALSE),"")</f>
        <v/>
      </c>
      <c r="G208" s="13" t="str">
        <f>IFERROR(VLOOKUP(E208,Players!$A$2:$E$251,3,FALSE),"")</f>
        <v/>
      </c>
      <c r="H208" s="13" t="str">
        <f>IFERROR(VLOOKUP(E208,Players!$A$2:$E$251,4,FALSE),"")</f>
        <v/>
      </c>
      <c r="I208" s="13">
        <f>IFERROR(VLOOKUP(E208,Players!$A$2:$E$251,5,FALSE),0)</f>
        <v>0</v>
      </c>
      <c r="J208" s="10"/>
      <c r="K208" s="10"/>
      <c r="L208" s="16" t="str">
        <f>IF(A208="","",IF(COUNTIFS(MatchSquad!$A$2:$A$3501,B208,MatchSquad!$B$2:$B$3501,E208)&gt;0,1,0))</f>
        <v/>
      </c>
      <c r="M208" s="16" t="str">
        <f>IF(A208="","",SUMIFS(PlayerPoints!$U$2:$U$3501,PlayerPoints!$A$2:$A$3501,B208,PlayerPoints!$B$2:$B$3501,E208))</f>
        <v/>
      </c>
      <c r="N208" s="16">
        <f>IF(J208=1,Rules!$B$9,IF(K208=1,Rules!$B$10,1))</f>
        <v>1</v>
      </c>
      <c r="O208" s="16" t="str">
        <f>IF(A208="","",M208*N208)</f>
        <v/>
      </c>
      <c r="P208" s="16">
        <f>IF(AND(A208&lt;&gt;"",E208&lt;&gt;""),IF(COUNTIFS($A$2:A208,A208,$E$2:E208,E208)=1,1,0),0)</f>
        <v>0</v>
      </c>
    </row>
    <row r="209" spans="1:16" x14ac:dyDescent="0.2">
      <c r="A209" s="10"/>
      <c r="B209" s="13" t="str">
        <f>IFERROR(VLOOKUP(A209,Entries!$A$2:$C$31,2,FALSE),"")</f>
        <v/>
      </c>
      <c r="C209" s="13" t="str">
        <f>IFERROR(VLOOKUP(A209,Entries!$A$2:$C$31,3,FALSE),"")</f>
        <v/>
      </c>
      <c r="D209" s="10"/>
      <c r="E209" s="10"/>
      <c r="F209" s="13" t="str">
        <f>IFERROR(VLOOKUP(E209,Players!$A$2:$E$251,2,FALSE),"")</f>
        <v/>
      </c>
      <c r="G209" s="13" t="str">
        <f>IFERROR(VLOOKUP(E209,Players!$A$2:$E$251,3,FALSE),"")</f>
        <v/>
      </c>
      <c r="H209" s="13" t="str">
        <f>IFERROR(VLOOKUP(E209,Players!$A$2:$E$251,4,FALSE),"")</f>
        <v/>
      </c>
      <c r="I209" s="13">
        <f>IFERROR(VLOOKUP(E209,Players!$A$2:$E$251,5,FALSE),0)</f>
        <v>0</v>
      </c>
      <c r="J209" s="10"/>
      <c r="K209" s="10"/>
      <c r="L209" s="16" t="str">
        <f>IF(A209="","",IF(COUNTIFS(MatchSquad!$A$2:$A$3501,B209,MatchSquad!$B$2:$B$3501,E209)&gt;0,1,0))</f>
        <v/>
      </c>
      <c r="M209" s="16" t="str">
        <f>IF(A209="","",SUMIFS(PlayerPoints!$U$2:$U$3501,PlayerPoints!$A$2:$A$3501,B209,PlayerPoints!$B$2:$B$3501,E209))</f>
        <v/>
      </c>
      <c r="N209" s="16">
        <f>IF(J209=1,Rules!$B$9,IF(K209=1,Rules!$B$10,1))</f>
        <v>1</v>
      </c>
      <c r="O209" s="16" t="str">
        <f>IF(A209="","",M209*N209)</f>
        <v/>
      </c>
      <c r="P209" s="16">
        <f>IF(AND(A209&lt;&gt;"",E209&lt;&gt;""),IF(COUNTIFS($A$2:A209,A209,$E$2:E209,E209)=1,1,0),0)</f>
        <v>0</v>
      </c>
    </row>
    <row r="210" spans="1:16" x14ac:dyDescent="0.2">
      <c r="A210" s="10"/>
      <c r="B210" s="13" t="str">
        <f>IFERROR(VLOOKUP(A210,Entries!$A$2:$C$31,2,FALSE),"")</f>
        <v/>
      </c>
      <c r="C210" s="13" t="str">
        <f>IFERROR(VLOOKUP(A210,Entries!$A$2:$C$31,3,FALSE),"")</f>
        <v/>
      </c>
      <c r="D210" s="10"/>
      <c r="E210" s="10"/>
      <c r="F210" s="13" t="str">
        <f>IFERROR(VLOOKUP(E210,Players!$A$2:$E$251,2,FALSE),"")</f>
        <v/>
      </c>
      <c r="G210" s="13" t="str">
        <f>IFERROR(VLOOKUP(E210,Players!$A$2:$E$251,3,FALSE),"")</f>
        <v/>
      </c>
      <c r="H210" s="13" t="str">
        <f>IFERROR(VLOOKUP(E210,Players!$A$2:$E$251,4,FALSE),"")</f>
        <v/>
      </c>
      <c r="I210" s="13">
        <f>IFERROR(VLOOKUP(E210,Players!$A$2:$E$251,5,FALSE),0)</f>
        <v>0</v>
      </c>
      <c r="J210" s="10"/>
      <c r="K210" s="10"/>
      <c r="L210" s="16" t="str">
        <f>IF(A210="","",IF(COUNTIFS(MatchSquad!$A$2:$A$3501,B210,MatchSquad!$B$2:$B$3501,E210)&gt;0,1,0))</f>
        <v/>
      </c>
      <c r="M210" s="16" t="str">
        <f>IF(A210="","",SUMIFS(PlayerPoints!$U$2:$U$3501,PlayerPoints!$A$2:$A$3501,B210,PlayerPoints!$B$2:$B$3501,E210))</f>
        <v/>
      </c>
      <c r="N210" s="16">
        <f>IF(J210=1,Rules!$B$9,IF(K210=1,Rules!$B$10,1))</f>
        <v>1</v>
      </c>
      <c r="O210" s="16" t="str">
        <f>IF(A210="","",M210*N210)</f>
        <v/>
      </c>
      <c r="P210" s="16">
        <f>IF(AND(A210&lt;&gt;"",E210&lt;&gt;""),IF(COUNTIFS($A$2:A210,A210,$E$2:E210,E210)=1,1,0),0)</f>
        <v>0</v>
      </c>
    </row>
    <row r="211" spans="1:16" x14ac:dyDescent="0.2">
      <c r="A211" s="10"/>
      <c r="B211" s="13" t="str">
        <f>IFERROR(VLOOKUP(A211,Entries!$A$2:$C$31,2,FALSE),"")</f>
        <v/>
      </c>
      <c r="C211" s="13" t="str">
        <f>IFERROR(VLOOKUP(A211,Entries!$A$2:$C$31,3,FALSE),"")</f>
        <v/>
      </c>
      <c r="D211" s="10"/>
      <c r="E211" s="10"/>
      <c r="F211" s="13" t="str">
        <f>IFERROR(VLOOKUP(E211,Players!$A$2:$E$251,2,FALSE),"")</f>
        <v/>
      </c>
      <c r="G211" s="13" t="str">
        <f>IFERROR(VLOOKUP(E211,Players!$A$2:$E$251,3,FALSE),"")</f>
        <v/>
      </c>
      <c r="H211" s="13" t="str">
        <f>IFERROR(VLOOKUP(E211,Players!$A$2:$E$251,4,FALSE),"")</f>
        <v/>
      </c>
      <c r="I211" s="13">
        <f>IFERROR(VLOOKUP(E211,Players!$A$2:$E$251,5,FALSE),0)</f>
        <v>0</v>
      </c>
      <c r="J211" s="10"/>
      <c r="K211" s="10"/>
      <c r="L211" s="16" t="str">
        <f>IF(A211="","",IF(COUNTIFS(MatchSquad!$A$2:$A$3501,B211,MatchSquad!$B$2:$B$3501,E211)&gt;0,1,0))</f>
        <v/>
      </c>
      <c r="M211" s="16" t="str">
        <f>IF(A211="","",SUMIFS(PlayerPoints!$U$2:$U$3501,PlayerPoints!$A$2:$A$3501,B211,PlayerPoints!$B$2:$B$3501,E211))</f>
        <v/>
      </c>
      <c r="N211" s="16">
        <f>IF(J211=1,Rules!$B$9,IF(K211=1,Rules!$B$10,1))</f>
        <v>1</v>
      </c>
      <c r="O211" s="16" t="str">
        <f>IF(A211="","",M211*N211)</f>
        <v/>
      </c>
      <c r="P211" s="16">
        <f>IF(AND(A211&lt;&gt;"",E211&lt;&gt;""),IF(COUNTIFS($A$2:A211,A211,$E$2:E211,E211)=1,1,0),0)</f>
        <v>0</v>
      </c>
    </row>
    <row r="212" spans="1:16" x14ac:dyDescent="0.2">
      <c r="A212" s="10"/>
      <c r="B212" s="13" t="str">
        <f>IFERROR(VLOOKUP(A212,Entries!$A$2:$C$31,2,FALSE),"")</f>
        <v/>
      </c>
      <c r="C212" s="13" t="str">
        <f>IFERROR(VLOOKUP(A212,Entries!$A$2:$C$31,3,FALSE),"")</f>
        <v/>
      </c>
      <c r="D212" s="10"/>
      <c r="E212" s="10"/>
      <c r="F212" s="13" t="str">
        <f>IFERROR(VLOOKUP(E212,Players!$A$2:$E$251,2,FALSE),"")</f>
        <v/>
      </c>
      <c r="G212" s="13" t="str">
        <f>IFERROR(VLOOKUP(E212,Players!$A$2:$E$251,3,FALSE),"")</f>
        <v/>
      </c>
      <c r="H212" s="13" t="str">
        <f>IFERROR(VLOOKUP(E212,Players!$A$2:$E$251,4,FALSE),"")</f>
        <v/>
      </c>
      <c r="I212" s="13">
        <f>IFERROR(VLOOKUP(E212,Players!$A$2:$E$251,5,FALSE),0)</f>
        <v>0</v>
      </c>
      <c r="J212" s="10"/>
      <c r="K212" s="10"/>
      <c r="L212" s="16" t="str">
        <f>IF(A212="","",IF(COUNTIFS(MatchSquad!$A$2:$A$3501,B212,MatchSquad!$B$2:$B$3501,E212)&gt;0,1,0))</f>
        <v/>
      </c>
      <c r="M212" s="16" t="str">
        <f>IF(A212="","",SUMIFS(PlayerPoints!$U$2:$U$3501,PlayerPoints!$A$2:$A$3501,B212,PlayerPoints!$B$2:$B$3501,E212))</f>
        <v/>
      </c>
      <c r="N212" s="16">
        <f>IF(J212=1,Rules!$B$9,IF(K212=1,Rules!$B$10,1))</f>
        <v>1</v>
      </c>
      <c r="O212" s="16" t="str">
        <f>IF(A212="","",M212*N212)</f>
        <v/>
      </c>
      <c r="P212" s="16">
        <f>IF(AND(A212&lt;&gt;"",E212&lt;&gt;""),IF(COUNTIFS($A$2:A212,A212,$E$2:E212,E212)=1,1,0),0)</f>
        <v>0</v>
      </c>
    </row>
    <row r="213" spans="1:16" x14ac:dyDescent="0.2">
      <c r="A213" s="10"/>
      <c r="B213" s="13" t="str">
        <f>IFERROR(VLOOKUP(A213,Entries!$A$2:$C$31,2,FALSE),"")</f>
        <v/>
      </c>
      <c r="C213" s="13" t="str">
        <f>IFERROR(VLOOKUP(A213,Entries!$A$2:$C$31,3,FALSE),"")</f>
        <v/>
      </c>
      <c r="D213" s="10"/>
      <c r="E213" s="10"/>
      <c r="F213" s="13" t="str">
        <f>IFERROR(VLOOKUP(E213,Players!$A$2:$E$251,2,FALSE),"")</f>
        <v/>
      </c>
      <c r="G213" s="13" t="str">
        <f>IFERROR(VLOOKUP(E213,Players!$A$2:$E$251,3,FALSE),"")</f>
        <v/>
      </c>
      <c r="H213" s="13" t="str">
        <f>IFERROR(VLOOKUP(E213,Players!$A$2:$E$251,4,FALSE),"")</f>
        <v/>
      </c>
      <c r="I213" s="13">
        <f>IFERROR(VLOOKUP(E213,Players!$A$2:$E$251,5,FALSE),0)</f>
        <v>0</v>
      </c>
      <c r="J213" s="10"/>
      <c r="K213" s="10"/>
      <c r="L213" s="16" t="str">
        <f>IF(A213="","",IF(COUNTIFS(MatchSquad!$A$2:$A$3501,B213,MatchSquad!$B$2:$B$3501,E213)&gt;0,1,0))</f>
        <v/>
      </c>
      <c r="M213" s="16" t="str">
        <f>IF(A213="","",SUMIFS(PlayerPoints!$U$2:$U$3501,PlayerPoints!$A$2:$A$3501,B213,PlayerPoints!$B$2:$B$3501,E213))</f>
        <v/>
      </c>
      <c r="N213" s="16">
        <f>IF(J213=1,Rules!$B$9,IF(K213=1,Rules!$B$10,1))</f>
        <v>1</v>
      </c>
      <c r="O213" s="16" t="str">
        <f>IF(A213="","",M213*N213)</f>
        <v/>
      </c>
      <c r="P213" s="16">
        <f>IF(AND(A213&lt;&gt;"",E213&lt;&gt;""),IF(COUNTIFS($A$2:A213,A213,$E$2:E213,E213)=1,1,0),0)</f>
        <v>0</v>
      </c>
    </row>
    <row r="214" spans="1:16" x14ac:dyDescent="0.2">
      <c r="A214" s="10"/>
      <c r="B214" s="13" t="str">
        <f>IFERROR(VLOOKUP(A214,Entries!$A$2:$C$31,2,FALSE),"")</f>
        <v/>
      </c>
      <c r="C214" s="13" t="str">
        <f>IFERROR(VLOOKUP(A214,Entries!$A$2:$C$31,3,FALSE),"")</f>
        <v/>
      </c>
      <c r="D214" s="10"/>
      <c r="E214" s="10"/>
      <c r="F214" s="13" t="str">
        <f>IFERROR(VLOOKUP(E214,Players!$A$2:$E$251,2,FALSE),"")</f>
        <v/>
      </c>
      <c r="G214" s="13" t="str">
        <f>IFERROR(VLOOKUP(E214,Players!$A$2:$E$251,3,FALSE),"")</f>
        <v/>
      </c>
      <c r="H214" s="13" t="str">
        <f>IFERROR(VLOOKUP(E214,Players!$A$2:$E$251,4,FALSE),"")</f>
        <v/>
      </c>
      <c r="I214" s="13">
        <f>IFERROR(VLOOKUP(E214,Players!$A$2:$E$251,5,FALSE),0)</f>
        <v>0</v>
      </c>
      <c r="J214" s="10"/>
      <c r="K214" s="10"/>
      <c r="L214" s="16" t="str">
        <f>IF(A214="","",IF(COUNTIFS(MatchSquad!$A$2:$A$3501,B214,MatchSquad!$B$2:$B$3501,E214)&gt;0,1,0))</f>
        <v/>
      </c>
      <c r="M214" s="16" t="str">
        <f>IF(A214="","",SUMIFS(PlayerPoints!$U$2:$U$3501,PlayerPoints!$A$2:$A$3501,B214,PlayerPoints!$B$2:$B$3501,E214))</f>
        <v/>
      </c>
      <c r="N214" s="16">
        <f>IF(J214=1,Rules!$B$9,IF(K214=1,Rules!$B$10,1))</f>
        <v>1</v>
      </c>
      <c r="O214" s="16" t="str">
        <f>IF(A214="","",M214*N214)</f>
        <v/>
      </c>
      <c r="P214" s="16">
        <f>IF(AND(A214&lt;&gt;"",E214&lt;&gt;""),IF(COUNTIFS($A$2:A214,A214,$E$2:E214,E214)=1,1,0),0)</f>
        <v>0</v>
      </c>
    </row>
    <row r="215" spans="1:16" x14ac:dyDescent="0.2">
      <c r="A215" s="10"/>
      <c r="B215" s="13" t="str">
        <f>IFERROR(VLOOKUP(A215,Entries!$A$2:$C$31,2,FALSE),"")</f>
        <v/>
      </c>
      <c r="C215" s="13" t="str">
        <f>IFERROR(VLOOKUP(A215,Entries!$A$2:$C$31,3,FALSE),"")</f>
        <v/>
      </c>
      <c r="D215" s="10"/>
      <c r="E215" s="10"/>
      <c r="F215" s="13" t="str">
        <f>IFERROR(VLOOKUP(E215,Players!$A$2:$E$251,2,FALSE),"")</f>
        <v/>
      </c>
      <c r="G215" s="13" t="str">
        <f>IFERROR(VLOOKUP(E215,Players!$A$2:$E$251,3,FALSE),"")</f>
        <v/>
      </c>
      <c r="H215" s="13" t="str">
        <f>IFERROR(VLOOKUP(E215,Players!$A$2:$E$251,4,FALSE),"")</f>
        <v/>
      </c>
      <c r="I215" s="13">
        <f>IFERROR(VLOOKUP(E215,Players!$A$2:$E$251,5,FALSE),0)</f>
        <v>0</v>
      </c>
      <c r="J215" s="10"/>
      <c r="K215" s="10"/>
      <c r="L215" s="16" t="str">
        <f>IF(A215="","",IF(COUNTIFS(MatchSquad!$A$2:$A$3501,B215,MatchSquad!$B$2:$B$3501,E215)&gt;0,1,0))</f>
        <v/>
      </c>
      <c r="M215" s="16" t="str">
        <f>IF(A215="","",SUMIFS(PlayerPoints!$U$2:$U$3501,PlayerPoints!$A$2:$A$3501,B215,PlayerPoints!$B$2:$B$3501,E215))</f>
        <v/>
      </c>
      <c r="N215" s="16">
        <f>IF(J215=1,Rules!$B$9,IF(K215=1,Rules!$B$10,1))</f>
        <v>1</v>
      </c>
      <c r="O215" s="16" t="str">
        <f>IF(A215="","",M215*N215)</f>
        <v/>
      </c>
      <c r="P215" s="16">
        <f>IF(AND(A215&lt;&gt;"",E215&lt;&gt;""),IF(COUNTIFS($A$2:A215,A215,$E$2:E215,E215)=1,1,0),0)</f>
        <v>0</v>
      </c>
    </row>
    <row r="216" spans="1:16" x14ac:dyDescent="0.2">
      <c r="A216" s="10"/>
      <c r="B216" s="13" t="str">
        <f>IFERROR(VLOOKUP(A216,Entries!$A$2:$C$31,2,FALSE),"")</f>
        <v/>
      </c>
      <c r="C216" s="13" t="str">
        <f>IFERROR(VLOOKUP(A216,Entries!$A$2:$C$31,3,FALSE),"")</f>
        <v/>
      </c>
      <c r="D216" s="10"/>
      <c r="E216" s="10"/>
      <c r="F216" s="13" t="str">
        <f>IFERROR(VLOOKUP(E216,Players!$A$2:$E$251,2,FALSE),"")</f>
        <v/>
      </c>
      <c r="G216" s="13" t="str">
        <f>IFERROR(VLOOKUP(E216,Players!$A$2:$E$251,3,FALSE),"")</f>
        <v/>
      </c>
      <c r="H216" s="13" t="str">
        <f>IFERROR(VLOOKUP(E216,Players!$A$2:$E$251,4,FALSE),"")</f>
        <v/>
      </c>
      <c r="I216" s="13">
        <f>IFERROR(VLOOKUP(E216,Players!$A$2:$E$251,5,FALSE),0)</f>
        <v>0</v>
      </c>
      <c r="J216" s="10"/>
      <c r="K216" s="10"/>
      <c r="L216" s="16" t="str">
        <f>IF(A216="","",IF(COUNTIFS(MatchSquad!$A$2:$A$3501,B216,MatchSquad!$B$2:$B$3501,E216)&gt;0,1,0))</f>
        <v/>
      </c>
      <c r="M216" s="16" t="str">
        <f>IF(A216="","",SUMIFS(PlayerPoints!$U$2:$U$3501,PlayerPoints!$A$2:$A$3501,B216,PlayerPoints!$B$2:$B$3501,E216))</f>
        <v/>
      </c>
      <c r="N216" s="16">
        <f>IF(J216=1,Rules!$B$9,IF(K216=1,Rules!$B$10,1))</f>
        <v>1</v>
      </c>
      <c r="O216" s="16" t="str">
        <f>IF(A216="","",M216*N216)</f>
        <v/>
      </c>
      <c r="P216" s="16">
        <f>IF(AND(A216&lt;&gt;"",E216&lt;&gt;""),IF(COUNTIFS($A$2:A216,A216,$E$2:E216,E216)=1,1,0),0)</f>
        <v>0</v>
      </c>
    </row>
    <row r="217" spans="1:16" x14ac:dyDescent="0.2">
      <c r="A217" s="10"/>
      <c r="B217" s="13" t="str">
        <f>IFERROR(VLOOKUP(A217,Entries!$A$2:$C$31,2,FALSE),"")</f>
        <v/>
      </c>
      <c r="C217" s="13" t="str">
        <f>IFERROR(VLOOKUP(A217,Entries!$A$2:$C$31,3,FALSE),"")</f>
        <v/>
      </c>
      <c r="D217" s="10"/>
      <c r="E217" s="10"/>
      <c r="F217" s="13" t="str">
        <f>IFERROR(VLOOKUP(E217,Players!$A$2:$E$251,2,FALSE),"")</f>
        <v/>
      </c>
      <c r="G217" s="13" t="str">
        <f>IFERROR(VLOOKUP(E217,Players!$A$2:$E$251,3,FALSE),"")</f>
        <v/>
      </c>
      <c r="H217" s="13" t="str">
        <f>IFERROR(VLOOKUP(E217,Players!$A$2:$E$251,4,FALSE),"")</f>
        <v/>
      </c>
      <c r="I217" s="13">
        <f>IFERROR(VLOOKUP(E217,Players!$A$2:$E$251,5,FALSE),0)</f>
        <v>0</v>
      </c>
      <c r="J217" s="10"/>
      <c r="K217" s="10"/>
      <c r="L217" s="16" t="str">
        <f>IF(A217="","",IF(COUNTIFS(MatchSquad!$A$2:$A$3501,B217,MatchSquad!$B$2:$B$3501,E217)&gt;0,1,0))</f>
        <v/>
      </c>
      <c r="M217" s="16" t="str">
        <f>IF(A217="","",SUMIFS(PlayerPoints!$U$2:$U$3501,PlayerPoints!$A$2:$A$3501,B217,PlayerPoints!$B$2:$B$3501,E217))</f>
        <v/>
      </c>
      <c r="N217" s="16">
        <f>IF(J217=1,Rules!$B$9,IF(K217=1,Rules!$B$10,1))</f>
        <v>1</v>
      </c>
      <c r="O217" s="16" t="str">
        <f>IF(A217="","",M217*N217)</f>
        <v/>
      </c>
      <c r="P217" s="16">
        <f>IF(AND(A217&lt;&gt;"",E217&lt;&gt;""),IF(COUNTIFS($A$2:A217,A217,$E$2:E217,E217)=1,1,0),0)</f>
        <v>0</v>
      </c>
    </row>
    <row r="218" spans="1:16" x14ac:dyDescent="0.2">
      <c r="A218" s="10"/>
      <c r="B218" s="13" t="str">
        <f>IFERROR(VLOOKUP(A218,Entries!$A$2:$C$31,2,FALSE),"")</f>
        <v/>
      </c>
      <c r="C218" s="13" t="str">
        <f>IFERROR(VLOOKUP(A218,Entries!$A$2:$C$31,3,FALSE),"")</f>
        <v/>
      </c>
      <c r="D218" s="10"/>
      <c r="E218" s="10"/>
      <c r="F218" s="13" t="str">
        <f>IFERROR(VLOOKUP(E218,Players!$A$2:$E$251,2,FALSE),"")</f>
        <v/>
      </c>
      <c r="G218" s="13" t="str">
        <f>IFERROR(VLOOKUP(E218,Players!$A$2:$E$251,3,FALSE),"")</f>
        <v/>
      </c>
      <c r="H218" s="13" t="str">
        <f>IFERROR(VLOOKUP(E218,Players!$A$2:$E$251,4,FALSE),"")</f>
        <v/>
      </c>
      <c r="I218" s="13">
        <f>IFERROR(VLOOKUP(E218,Players!$A$2:$E$251,5,FALSE),0)</f>
        <v>0</v>
      </c>
      <c r="J218" s="10"/>
      <c r="K218" s="10"/>
      <c r="L218" s="16" t="str">
        <f>IF(A218="","",IF(COUNTIFS(MatchSquad!$A$2:$A$3501,B218,MatchSquad!$B$2:$B$3501,E218)&gt;0,1,0))</f>
        <v/>
      </c>
      <c r="M218" s="16" t="str">
        <f>IF(A218="","",SUMIFS(PlayerPoints!$U$2:$U$3501,PlayerPoints!$A$2:$A$3501,B218,PlayerPoints!$B$2:$B$3501,E218))</f>
        <v/>
      </c>
      <c r="N218" s="16">
        <f>IF(J218=1,Rules!$B$9,IF(K218=1,Rules!$B$10,1))</f>
        <v>1</v>
      </c>
      <c r="O218" s="16" t="str">
        <f>IF(A218="","",M218*N218)</f>
        <v/>
      </c>
      <c r="P218" s="16">
        <f>IF(AND(A218&lt;&gt;"",E218&lt;&gt;""),IF(COUNTIFS($A$2:A218,A218,$E$2:E218,E218)=1,1,0),0)</f>
        <v>0</v>
      </c>
    </row>
    <row r="219" spans="1:16" x14ac:dyDescent="0.2">
      <c r="A219" s="10"/>
      <c r="B219" s="13" t="str">
        <f>IFERROR(VLOOKUP(A219,Entries!$A$2:$C$31,2,FALSE),"")</f>
        <v/>
      </c>
      <c r="C219" s="13" t="str">
        <f>IFERROR(VLOOKUP(A219,Entries!$A$2:$C$31,3,FALSE),"")</f>
        <v/>
      </c>
      <c r="D219" s="10"/>
      <c r="E219" s="10"/>
      <c r="F219" s="13" t="str">
        <f>IFERROR(VLOOKUP(E219,Players!$A$2:$E$251,2,FALSE),"")</f>
        <v/>
      </c>
      <c r="G219" s="13" t="str">
        <f>IFERROR(VLOOKUP(E219,Players!$A$2:$E$251,3,FALSE),"")</f>
        <v/>
      </c>
      <c r="H219" s="13" t="str">
        <f>IFERROR(VLOOKUP(E219,Players!$A$2:$E$251,4,FALSE),"")</f>
        <v/>
      </c>
      <c r="I219" s="13">
        <f>IFERROR(VLOOKUP(E219,Players!$A$2:$E$251,5,FALSE),0)</f>
        <v>0</v>
      </c>
      <c r="J219" s="10"/>
      <c r="K219" s="10"/>
      <c r="L219" s="16" t="str">
        <f>IF(A219="","",IF(COUNTIFS(MatchSquad!$A$2:$A$3501,B219,MatchSquad!$B$2:$B$3501,E219)&gt;0,1,0))</f>
        <v/>
      </c>
      <c r="M219" s="16" t="str">
        <f>IF(A219="","",SUMIFS(PlayerPoints!$U$2:$U$3501,PlayerPoints!$A$2:$A$3501,B219,PlayerPoints!$B$2:$B$3501,E219))</f>
        <v/>
      </c>
      <c r="N219" s="16">
        <f>IF(J219=1,Rules!$B$9,IF(K219=1,Rules!$B$10,1))</f>
        <v>1</v>
      </c>
      <c r="O219" s="16" t="str">
        <f>IF(A219="","",M219*N219)</f>
        <v/>
      </c>
      <c r="P219" s="16">
        <f>IF(AND(A219&lt;&gt;"",E219&lt;&gt;""),IF(COUNTIFS($A$2:A219,A219,$E$2:E219,E219)=1,1,0),0)</f>
        <v>0</v>
      </c>
    </row>
    <row r="220" spans="1:16" x14ac:dyDescent="0.2">
      <c r="A220" s="10"/>
      <c r="B220" s="13" t="str">
        <f>IFERROR(VLOOKUP(A220,Entries!$A$2:$C$31,2,FALSE),"")</f>
        <v/>
      </c>
      <c r="C220" s="13" t="str">
        <f>IFERROR(VLOOKUP(A220,Entries!$A$2:$C$31,3,FALSE),"")</f>
        <v/>
      </c>
      <c r="D220" s="10"/>
      <c r="E220" s="10"/>
      <c r="F220" s="13" t="str">
        <f>IFERROR(VLOOKUP(E220,Players!$A$2:$E$251,2,FALSE),"")</f>
        <v/>
      </c>
      <c r="G220" s="13" t="str">
        <f>IFERROR(VLOOKUP(E220,Players!$A$2:$E$251,3,FALSE),"")</f>
        <v/>
      </c>
      <c r="H220" s="13" t="str">
        <f>IFERROR(VLOOKUP(E220,Players!$A$2:$E$251,4,FALSE),"")</f>
        <v/>
      </c>
      <c r="I220" s="13">
        <f>IFERROR(VLOOKUP(E220,Players!$A$2:$E$251,5,FALSE),0)</f>
        <v>0</v>
      </c>
      <c r="J220" s="10"/>
      <c r="K220" s="10"/>
      <c r="L220" s="16" t="str">
        <f>IF(A220="","",IF(COUNTIFS(MatchSquad!$A$2:$A$3501,B220,MatchSquad!$B$2:$B$3501,E220)&gt;0,1,0))</f>
        <v/>
      </c>
      <c r="M220" s="16" t="str">
        <f>IF(A220="","",SUMIFS(PlayerPoints!$U$2:$U$3501,PlayerPoints!$A$2:$A$3501,B220,PlayerPoints!$B$2:$B$3501,E220))</f>
        <v/>
      </c>
      <c r="N220" s="16">
        <f>IF(J220=1,Rules!$B$9,IF(K220=1,Rules!$B$10,1))</f>
        <v>1</v>
      </c>
      <c r="O220" s="16" t="str">
        <f>IF(A220="","",M220*N220)</f>
        <v/>
      </c>
      <c r="P220" s="16">
        <f>IF(AND(A220&lt;&gt;"",E220&lt;&gt;""),IF(COUNTIFS($A$2:A220,A220,$E$2:E220,E220)=1,1,0),0)</f>
        <v>0</v>
      </c>
    </row>
    <row r="221" spans="1:16" x14ac:dyDescent="0.2">
      <c r="A221" s="10"/>
      <c r="B221" s="13" t="str">
        <f>IFERROR(VLOOKUP(A221,Entries!$A$2:$C$31,2,FALSE),"")</f>
        <v/>
      </c>
      <c r="C221" s="13" t="str">
        <f>IFERROR(VLOOKUP(A221,Entries!$A$2:$C$31,3,FALSE),"")</f>
        <v/>
      </c>
      <c r="D221" s="10"/>
      <c r="E221" s="10"/>
      <c r="F221" s="13" t="str">
        <f>IFERROR(VLOOKUP(E221,Players!$A$2:$E$251,2,FALSE),"")</f>
        <v/>
      </c>
      <c r="G221" s="13" t="str">
        <f>IFERROR(VLOOKUP(E221,Players!$A$2:$E$251,3,FALSE),"")</f>
        <v/>
      </c>
      <c r="H221" s="13" t="str">
        <f>IFERROR(VLOOKUP(E221,Players!$A$2:$E$251,4,FALSE),"")</f>
        <v/>
      </c>
      <c r="I221" s="13">
        <f>IFERROR(VLOOKUP(E221,Players!$A$2:$E$251,5,FALSE),0)</f>
        <v>0</v>
      </c>
      <c r="J221" s="10"/>
      <c r="K221" s="10"/>
      <c r="L221" s="16" t="str">
        <f>IF(A221="","",IF(COUNTIFS(MatchSquad!$A$2:$A$3501,B221,MatchSquad!$B$2:$B$3501,E221)&gt;0,1,0))</f>
        <v/>
      </c>
      <c r="M221" s="16" t="str">
        <f>IF(A221="","",SUMIFS(PlayerPoints!$U$2:$U$3501,PlayerPoints!$A$2:$A$3501,B221,PlayerPoints!$B$2:$B$3501,E221))</f>
        <v/>
      </c>
      <c r="N221" s="16">
        <f>IF(J221=1,Rules!$B$9,IF(K221=1,Rules!$B$10,1))</f>
        <v>1</v>
      </c>
      <c r="O221" s="16" t="str">
        <f>IF(A221="","",M221*N221)</f>
        <v/>
      </c>
      <c r="P221" s="16">
        <f>IF(AND(A221&lt;&gt;"",E221&lt;&gt;""),IF(COUNTIFS($A$2:A221,A221,$E$2:E221,E221)=1,1,0),0)</f>
        <v>0</v>
      </c>
    </row>
    <row r="222" spans="1:16" x14ac:dyDescent="0.2">
      <c r="A222" s="10"/>
      <c r="B222" s="13" t="str">
        <f>IFERROR(VLOOKUP(A222,Entries!$A$2:$C$31,2,FALSE),"")</f>
        <v/>
      </c>
      <c r="C222" s="13" t="str">
        <f>IFERROR(VLOOKUP(A222,Entries!$A$2:$C$31,3,FALSE),"")</f>
        <v/>
      </c>
      <c r="D222" s="10"/>
      <c r="E222" s="10"/>
      <c r="F222" s="13" t="str">
        <f>IFERROR(VLOOKUP(E222,Players!$A$2:$E$251,2,FALSE),"")</f>
        <v/>
      </c>
      <c r="G222" s="13" t="str">
        <f>IFERROR(VLOOKUP(E222,Players!$A$2:$E$251,3,FALSE),"")</f>
        <v/>
      </c>
      <c r="H222" s="13" t="str">
        <f>IFERROR(VLOOKUP(E222,Players!$A$2:$E$251,4,FALSE),"")</f>
        <v/>
      </c>
      <c r="I222" s="13">
        <f>IFERROR(VLOOKUP(E222,Players!$A$2:$E$251,5,FALSE),0)</f>
        <v>0</v>
      </c>
      <c r="J222" s="10"/>
      <c r="K222" s="10"/>
      <c r="L222" s="16" t="str">
        <f>IF(A222="","",IF(COUNTIFS(MatchSquad!$A$2:$A$3501,B222,MatchSquad!$B$2:$B$3501,E222)&gt;0,1,0))</f>
        <v/>
      </c>
      <c r="M222" s="16" t="str">
        <f>IF(A222="","",SUMIFS(PlayerPoints!$U$2:$U$3501,PlayerPoints!$A$2:$A$3501,B222,PlayerPoints!$B$2:$B$3501,E222))</f>
        <v/>
      </c>
      <c r="N222" s="16">
        <f>IF(J222=1,Rules!$B$9,IF(K222=1,Rules!$B$10,1))</f>
        <v>1</v>
      </c>
      <c r="O222" s="16" t="str">
        <f>IF(A222="","",M222*N222)</f>
        <v/>
      </c>
      <c r="P222" s="16">
        <f>IF(AND(A222&lt;&gt;"",E222&lt;&gt;""),IF(COUNTIFS($A$2:A222,A222,$E$2:E222,E222)=1,1,0),0)</f>
        <v>0</v>
      </c>
    </row>
    <row r="223" spans="1:16" x14ac:dyDescent="0.2">
      <c r="A223" s="10"/>
      <c r="B223" s="13" t="str">
        <f>IFERROR(VLOOKUP(A223,Entries!$A$2:$C$31,2,FALSE),"")</f>
        <v/>
      </c>
      <c r="C223" s="13" t="str">
        <f>IFERROR(VLOOKUP(A223,Entries!$A$2:$C$31,3,FALSE),"")</f>
        <v/>
      </c>
      <c r="D223" s="10"/>
      <c r="E223" s="10"/>
      <c r="F223" s="13" t="str">
        <f>IFERROR(VLOOKUP(E223,Players!$A$2:$E$251,2,FALSE),"")</f>
        <v/>
      </c>
      <c r="G223" s="13" t="str">
        <f>IFERROR(VLOOKUP(E223,Players!$A$2:$E$251,3,FALSE),"")</f>
        <v/>
      </c>
      <c r="H223" s="13" t="str">
        <f>IFERROR(VLOOKUP(E223,Players!$A$2:$E$251,4,FALSE),"")</f>
        <v/>
      </c>
      <c r="I223" s="13">
        <f>IFERROR(VLOOKUP(E223,Players!$A$2:$E$251,5,FALSE),0)</f>
        <v>0</v>
      </c>
      <c r="J223" s="10"/>
      <c r="K223" s="10"/>
      <c r="L223" s="16" t="str">
        <f>IF(A223="","",IF(COUNTIFS(MatchSquad!$A$2:$A$3501,B223,MatchSquad!$B$2:$B$3501,E223)&gt;0,1,0))</f>
        <v/>
      </c>
      <c r="M223" s="16" t="str">
        <f>IF(A223="","",SUMIFS(PlayerPoints!$U$2:$U$3501,PlayerPoints!$A$2:$A$3501,B223,PlayerPoints!$B$2:$B$3501,E223))</f>
        <v/>
      </c>
      <c r="N223" s="16">
        <f>IF(J223=1,Rules!$B$9,IF(K223=1,Rules!$B$10,1))</f>
        <v>1</v>
      </c>
      <c r="O223" s="16" t="str">
        <f>IF(A223="","",M223*N223)</f>
        <v/>
      </c>
      <c r="P223" s="16">
        <f>IF(AND(A223&lt;&gt;"",E223&lt;&gt;""),IF(COUNTIFS($A$2:A223,A223,$E$2:E223,E223)=1,1,0),0)</f>
        <v>0</v>
      </c>
    </row>
    <row r="224" spans="1:16" x14ac:dyDescent="0.2">
      <c r="A224" s="10"/>
      <c r="B224" s="13" t="str">
        <f>IFERROR(VLOOKUP(A224,Entries!$A$2:$C$31,2,FALSE),"")</f>
        <v/>
      </c>
      <c r="C224" s="13" t="str">
        <f>IFERROR(VLOOKUP(A224,Entries!$A$2:$C$31,3,FALSE),"")</f>
        <v/>
      </c>
      <c r="D224" s="10"/>
      <c r="E224" s="10"/>
      <c r="F224" s="13" t="str">
        <f>IFERROR(VLOOKUP(E224,Players!$A$2:$E$251,2,FALSE),"")</f>
        <v/>
      </c>
      <c r="G224" s="13" t="str">
        <f>IFERROR(VLOOKUP(E224,Players!$A$2:$E$251,3,FALSE),"")</f>
        <v/>
      </c>
      <c r="H224" s="13" t="str">
        <f>IFERROR(VLOOKUP(E224,Players!$A$2:$E$251,4,FALSE),"")</f>
        <v/>
      </c>
      <c r="I224" s="13">
        <f>IFERROR(VLOOKUP(E224,Players!$A$2:$E$251,5,FALSE),0)</f>
        <v>0</v>
      </c>
      <c r="J224" s="10"/>
      <c r="K224" s="10"/>
      <c r="L224" s="16" t="str">
        <f>IF(A224="","",IF(COUNTIFS(MatchSquad!$A$2:$A$3501,B224,MatchSquad!$B$2:$B$3501,E224)&gt;0,1,0))</f>
        <v/>
      </c>
      <c r="M224" s="16" t="str">
        <f>IF(A224="","",SUMIFS(PlayerPoints!$U$2:$U$3501,PlayerPoints!$A$2:$A$3501,B224,PlayerPoints!$B$2:$B$3501,E224))</f>
        <v/>
      </c>
      <c r="N224" s="16">
        <f>IF(J224=1,Rules!$B$9,IF(K224=1,Rules!$B$10,1))</f>
        <v>1</v>
      </c>
      <c r="O224" s="16" t="str">
        <f>IF(A224="","",M224*N224)</f>
        <v/>
      </c>
      <c r="P224" s="16">
        <f>IF(AND(A224&lt;&gt;"",E224&lt;&gt;""),IF(COUNTIFS($A$2:A224,A224,$E$2:E224,E224)=1,1,0),0)</f>
        <v>0</v>
      </c>
    </row>
    <row r="225" spans="1:16" x14ac:dyDescent="0.2">
      <c r="A225" s="10"/>
      <c r="B225" s="13" t="str">
        <f>IFERROR(VLOOKUP(A225,Entries!$A$2:$C$31,2,FALSE),"")</f>
        <v/>
      </c>
      <c r="C225" s="13" t="str">
        <f>IFERROR(VLOOKUP(A225,Entries!$A$2:$C$31,3,FALSE),"")</f>
        <v/>
      </c>
      <c r="D225" s="10"/>
      <c r="E225" s="10"/>
      <c r="F225" s="13" t="str">
        <f>IFERROR(VLOOKUP(E225,Players!$A$2:$E$251,2,FALSE),"")</f>
        <v/>
      </c>
      <c r="G225" s="13" t="str">
        <f>IFERROR(VLOOKUP(E225,Players!$A$2:$E$251,3,FALSE),"")</f>
        <v/>
      </c>
      <c r="H225" s="13" t="str">
        <f>IFERROR(VLOOKUP(E225,Players!$A$2:$E$251,4,FALSE),"")</f>
        <v/>
      </c>
      <c r="I225" s="13">
        <f>IFERROR(VLOOKUP(E225,Players!$A$2:$E$251,5,FALSE),0)</f>
        <v>0</v>
      </c>
      <c r="J225" s="10"/>
      <c r="K225" s="10"/>
      <c r="L225" s="16" t="str">
        <f>IF(A225="","",IF(COUNTIFS(MatchSquad!$A$2:$A$3501,B225,MatchSquad!$B$2:$B$3501,E225)&gt;0,1,0))</f>
        <v/>
      </c>
      <c r="M225" s="16" t="str">
        <f>IF(A225="","",SUMIFS(PlayerPoints!$U$2:$U$3501,PlayerPoints!$A$2:$A$3501,B225,PlayerPoints!$B$2:$B$3501,E225))</f>
        <v/>
      </c>
      <c r="N225" s="16">
        <f>IF(J225=1,Rules!$B$9,IF(K225=1,Rules!$B$10,1))</f>
        <v>1</v>
      </c>
      <c r="O225" s="16" t="str">
        <f>IF(A225="","",M225*N225)</f>
        <v/>
      </c>
      <c r="P225" s="16">
        <f>IF(AND(A225&lt;&gt;"",E225&lt;&gt;""),IF(COUNTIFS($A$2:A225,A225,$E$2:E225,E225)=1,1,0),0)</f>
        <v>0</v>
      </c>
    </row>
    <row r="226" spans="1:16" x14ac:dyDescent="0.2">
      <c r="A226" s="10"/>
      <c r="B226" s="13" t="str">
        <f>IFERROR(VLOOKUP(A226,Entries!$A$2:$C$31,2,FALSE),"")</f>
        <v/>
      </c>
      <c r="C226" s="13" t="str">
        <f>IFERROR(VLOOKUP(A226,Entries!$A$2:$C$31,3,FALSE),"")</f>
        <v/>
      </c>
      <c r="D226" s="10"/>
      <c r="E226" s="10"/>
      <c r="F226" s="13" t="str">
        <f>IFERROR(VLOOKUP(E226,Players!$A$2:$E$251,2,FALSE),"")</f>
        <v/>
      </c>
      <c r="G226" s="13" t="str">
        <f>IFERROR(VLOOKUP(E226,Players!$A$2:$E$251,3,FALSE),"")</f>
        <v/>
      </c>
      <c r="H226" s="13" t="str">
        <f>IFERROR(VLOOKUP(E226,Players!$A$2:$E$251,4,FALSE),"")</f>
        <v/>
      </c>
      <c r="I226" s="13">
        <f>IFERROR(VLOOKUP(E226,Players!$A$2:$E$251,5,FALSE),0)</f>
        <v>0</v>
      </c>
      <c r="J226" s="10"/>
      <c r="K226" s="10"/>
      <c r="L226" s="16" t="str">
        <f>IF(A226="","",IF(COUNTIFS(MatchSquad!$A$2:$A$3501,B226,MatchSquad!$B$2:$B$3501,E226)&gt;0,1,0))</f>
        <v/>
      </c>
      <c r="M226" s="16" t="str">
        <f>IF(A226="","",SUMIFS(PlayerPoints!$U$2:$U$3501,PlayerPoints!$A$2:$A$3501,B226,PlayerPoints!$B$2:$B$3501,E226))</f>
        <v/>
      </c>
      <c r="N226" s="16">
        <f>IF(J226=1,Rules!$B$9,IF(K226=1,Rules!$B$10,1))</f>
        <v>1</v>
      </c>
      <c r="O226" s="16" t="str">
        <f>IF(A226="","",M226*N226)</f>
        <v/>
      </c>
      <c r="P226" s="16">
        <f>IF(AND(A226&lt;&gt;"",E226&lt;&gt;""),IF(COUNTIFS($A$2:A226,A226,$E$2:E226,E226)=1,1,0),0)</f>
        <v>0</v>
      </c>
    </row>
    <row r="227" spans="1:16" x14ac:dyDescent="0.2">
      <c r="A227" s="10"/>
      <c r="B227" s="13" t="str">
        <f>IFERROR(VLOOKUP(A227,Entries!$A$2:$C$31,2,FALSE),"")</f>
        <v/>
      </c>
      <c r="C227" s="13" t="str">
        <f>IFERROR(VLOOKUP(A227,Entries!$A$2:$C$31,3,FALSE),"")</f>
        <v/>
      </c>
      <c r="D227" s="10"/>
      <c r="E227" s="10"/>
      <c r="F227" s="13" t="str">
        <f>IFERROR(VLOOKUP(E227,Players!$A$2:$E$251,2,FALSE),"")</f>
        <v/>
      </c>
      <c r="G227" s="13" t="str">
        <f>IFERROR(VLOOKUP(E227,Players!$A$2:$E$251,3,FALSE),"")</f>
        <v/>
      </c>
      <c r="H227" s="13" t="str">
        <f>IFERROR(VLOOKUP(E227,Players!$A$2:$E$251,4,FALSE),"")</f>
        <v/>
      </c>
      <c r="I227" s="13">
        <f>IFERROR(VLOOKUP(E227,Players!$A$2:$E$251,5,FALSE),0)</f>
        <v>0</v>
      </c>
      <c r="J227" s="10"/>
      <c r="K227" s="10"/>
      <c r="L227" s="16" t="str">
        <f>IF(A227="","",IF(COUNTIFS(MatchSquad!$A$2:$A$3501,B227,MatchSquad!$B$2:$B$3501,E227)&gt;0,1,0))</f>
        <v/>
      </c>
      <c r="M227" s="16" t="str">
        <f>IF(A227="","",SUMIFS(PlayerPoints!$U$2:$U$3501,PlayerPoints!$A$2:$A$3501,B227,PlayerPoints!$B$2:$B$3501,E227))</f>
        <v/>
      </c>
      <c r="N227" s="16">
        <f>IF(J227=1,Rules!$B$9,IF(K227=1,Rules!$B$10,1))</f>
        <v>1</v>
      </c>
      <c r="O227" s="16" t="str">
        <f>IF(A227="","",M227*N227)</f>
        <v/>
      </c>
      <c r="P227" s="16">
        <f>IF(AND(A227&lt;&gt;"",E227&lt;&gt;""),IF(COUNTIFS($A$2:A227,A227,$E$2:E227,E227)=1,1,0),0)</f>
        <v>0</v>
      </c>
    </row>
    <row r="228" spans="1:16" x14ac:dyDescent="0.2">
      <c r="A228" s="10"/>
      <c r="B228" s="13" t="str">
        <f>IFERROR(VLOOKUP(A228,Entries!$A$2:$C$31,2,FALSE),"")</f>
        <v/>
      </c>
      <c r="C228" s="13" t="str">
        <f>IFERROR(VLOOKUP(A228,Entries!$A$2:$C$31,3,FALSE),"")</f>
        <v/>
      </c>
      <c r="D228" s="10"/>
      <c r="E228" s="10"/>
      <c r="F228" s="13" t="str">
        <f>IFERROR(VLOOKUP(E228,Players!$A$2:$E$251,2,FALSE),"")</f>
        <v/>
      </c>
      <c r="G228" s="13" t="str">
        <f>IFERROR(VLOOKUP(E228,Players!$A$2:$E$251,3,FALSE),"")</f>
        <v/>
      </c>
      <c r="H228" s="13" t="str">
        <f>IFERROR(VLOOKUP(E228,Players!$A$2:$E$251,4,FALSE),"")</f>
        <v/>
      </c>
      <c r="I228" s="13">
        <f>IFERROR(VLOOKUP(E228,Players!$A$2:$E$251,5,FALSE),0)</f>
        <v>0</v>
      </c>
      <c r="J228" s="10"/>
      <c r="K228" s="10"/>
      <c r="L228" s="16" t="str">
        <f>IF(A228="","",IF(COUNTIFS(MatchSquad!$A$2:$A$3501,B228,MatchSquad!$B$2:$B$3501,E228)&gt;0,1,0))</f>
        <v/>
      </c>
      <c r="M228" s="16" t="str">
        <f>IF(A228="","",SUMIFS(PlayerPoints!$U$2:$U$3501,PlayerPoints!$A$2:$A$3501,B228,PlayerPoints!$B$2:$B$3501,E228))</f>
        <v/>
      </c>
      <c r="N228" s="16">
        <f>IF(J228=1,Rules!$B$9,IF(K228=1,Rules!$B$10,1))</f>
        <v>1</v>
      </c>
      <c r="O228" s="16" t="str">
        <f>IF(A228="","",M228*N228)</f>
        <v/>
      </c>
      <c r="P228" s="16">
        <f>IF(AND(A228&lt;&gt;"",E228&lt;&gt;""),IF(COUNTIFS($A$2:A228,A228,$E$2:E228,E228)=1,1,0),0)</f>
        <v>0</v>
      </c>
    </row>
    <row r="229" spans="1:16" x14ac:dyDescent="0.2">
      <c r="A229" s="10"/>
      <c r="B229" s="13" t="str">
        <f>IFERROR(VLOOKUP(A229,Entries!$A$2:$C$31,2,FALSE),"")</f>
        <v/>
      </c>
      <c r="C229" s="13" t="str">
        <f>IFERROR(VLOOKUP(A229,Entries!$A$2:$C$31,3,FALSE),"")</f>
        <v/>
      </c>
      <c r="D229" s="10"/>
      <c r="E229" s="10"/>
      <c r="F229" s="13" t="str">
        <f>IFERROR(VLOOKUP(E229,Players!$A$2:$E$251,2,FALSE),"")</f>
        <v/>
      </c>
      <c r="G229" s="13" t="str">
        <f>IFERROR(VLOOKUP(E229,Players!$A$2:$E$251,3,FALSE),"")</f>
        <v/>
      </c>
      <c r="H229" s="13" t="str">
        <f>IFERROR(VLOOKUP(E229,Players!$A$2:$E$251,4,FALSE),"")</f>
        <v/>
      </c>
      <c r="I229" s="13">
        <f>IFERROR(VLOOKUP(E229,Players!$A$2:$E$251,5,FALSE),0)</f>
        <v>0</v>
      </c>
      <c r="J229" s="10"/>
      <c r="K229" s="10"/>
      <c r="L229" s="16" t="str">
        <f>IF(A229="","",IF(COUNTIFS(MatchSquad!$A$2:$A$3501,B229,MatchSquad!$B$2:$B$3501,E229)&gt;0,1,0))</f>
        <v/>
      </c>
      <c r="M229" s="16" t="str">
        <f>IF(A229="","",SUMIFS(PlayerPoints!$U$2:$U$3501,PlayerPoints!$A$2:$A$3501,B229,PlayerPoints!$B$2:$B$3501,E229))</f>
        <v/>
      </c>
      <c r="N229" s="16">
        <f>IF(J229=1,Rules!$B$9,IF(K229=1,Rules!$B$10,1))</f>
        <v>1</v>
      </c>
      <c r="O229" s="16" t="str">
        <f>IF(A229="","",M229*N229)</f>
        <v/>
      </c>
      <c r="P229" s="16">
        <f>IF(AND(A229&lt;&gt;"",E229&lt;&gt;""),IF(COUNTIFS($A$2:A229,A229,$E$2:E229,E229)=1,1,0),0)</f>
        <v>0</v>
      </c>
    </row>
    <row r="230" spans="1:16" x14ac:dyDescent="0.2">
      <c r="A230" s="10"/>
      <c r="B230" s="13" t="str">
        <f>IFERROR(VLOOKUP(A230,Entries!$A$2:$C$31,2,FALSE),"")</f>
        <v/>
      </c>
      <c r="C230" s="13" t="str">
        <f>IFERROR(VLOOKUP(A230,Entries!$A$2:$C$31,3,FALSE),"")</f>
        <v/>
      </c>
      <c r="D230" s="10"/>
      <c r="E230" s="10"/>
      <c r="F230" s="13" t="str">
        <f>IFERROR(VLOOKUP(E230,Players!$A$2:$E$251,2,FALSE),"")</f>
        <v/>
      </c>
      <c r="G230" s="13" t="str">
        <f>IFERROR(VLOOKUP(E230,Players!$A$2:$E$251,3,FALSE),"")</f>
        <v/>
      </c>
      <c r="H230" s="13" t="str">
        <f>IFERROR(VLOOKUP(E230,Players!$A$2:$E$251,4,FALSE),"")</f>
        <v/>
      </c>
      <c r="I230" s="13">
        <f>IFERROR(VLOOKUP(E230,Players!$A$2:$E$251,5,FALSE),0)</f>
        <v>0</v>
      </c>
      <c r="J230" s="10"/>
      <c r="K230" s="10"/>
      <c r="L230" s="16" t="str">
        <f>IF(A230="","",IF(COUNTIFS(MatchSquad!$A$2:$A$3501,B230,MatchSquad!$B$2:$B$3501,E230)&gt;0,1,0))</f>
        <v/>
      </c>
      <c r="M230" s="16" t="str">
        <f>IF(A230="","",SUMIFS(PlayerPoints!$U$2:$U$3501,PlayerPoints!$A$2:$A$3501,B230,PlayerPoints!$B$2:$B$3501,E230))</f>
        <v/>
      </c>
      <c r="N230" s="16">
        <f>IF(J230=1,Rules!$B$9,IF(K230=1,Rules!$B$10,1))</f>
        <v>1</v>
      </c>
      <c r="O230" s="16" t="str">
        <f>IF(A230="","",M230*N230)</f>
        <v/>
      </c>
      <c r="P230" s="16">
        <f>IF(AND(A230&lt;&gt;"",E230&lt;&gt;""),IF(COUNTIFS($A$2:A230,A230,$E$2:E230,E230)=1,1,0),0)</f>
        <v>0</v>
      </c>
    </row>
    <row r="231" spans="1:16" x14ac:dyDescent="0.2">
      <c r="A231" s="10"/>
      <c r="B231" s="13" t="str">
        <f>IFERROR(VLOOKUP(A231,Entries!$A$2:$C$31,2,FALSE),"")</f>
        <v/>
      </c>
      <c r="C231" s="13" t="str">
        <f>IFERROR(VLOOKUP(A231,Entries!$A$2:$C$31,3,FALSE),"")</f>
        <v/>
      </c>
      <c r="D231" s="10"/>
      <c r="E231" s="10"/>
      <c r="F231" s="13" t="str">
        <f>IFERROR(VLOOKUP(E231,Players!$A$2:$E$251,2,FALSE),"")</f>
        <v/>
      </c>
      <c r="G231" s="13" t="str">
        <f>IFERROR(VLOOKUP(E231,Players!$A$2:$E$251,3,FALSE),"")</f>
        <v/>
      </c>
      <c r="H231" s="13" t="str">
        <f>IFERROR(VLOOKUP(E231,Players!$A$2:$E$251,4,FALSE),"")</f>
        <v/>
      </c>
      <c r="I231" s="13">
        <f>IFERROR(VLOOKUP(E231,Players!$A$2:$E$251,5,FALSE),0)</f>
        <v>0</v>
      </c>
      <c r="J231" s="10"/>
      <c r="K231" s="10"/>
      <c r="L231" s="16" t="str">
        <f>IF(A231="","",IF(COUNTIFS(MatchSquad!$A$2:$A$3501,B231,MatchSquad!$B$2:$B$3501,E231)&gt;0,1,0))</f>
        <v/>
      </c>
      <c r="M231" s="16" t="str">
        <f>IF(A231="","",SUMIFS(PlayerPoints!$U$2:$U$3501,PlayerPoints!$A$2:$A$3501,B231,PlayerPoints!$B$2:$B$3501,E231))</f>
        <v/>
      </c>
      <c r="N231" s="16">
        <f>IF(J231=1,Rules!$B$9,IF(K231=1,Rules!$B$10,1))</f>
        <v>1</v>
      </c>
      <c r="O231" s="16" t="str">
        <f>IF(A231="","",M231*N231)</f>
        <v/>
      </c>
      <c r="P231" s="16">
        <f>IF(AND(A231&lt;&gt;"",E231&lt;&gt;""),IF(COUNTIFS($A$2:A231,A231,$E$2:E231,E231)=1,1,0),0)</f>
        <v>0</v>
      </c>
    </row>
    <row r="232" spans="1:16" x14ac:dyDescent="0.2">
      <c r="A232" s="10"/>
      <c r="B232" s="13" t="str">
        <f>IFERROR(VLOOKUP(A232,Entries!$A$2:$C$31,2,FALSE),"")</f>
        <v/>
      </c>
      <c r="C232" s="13" t="str">
        <f>IFERROR(VLOOKUP(A232,Entries!$A$2:$C$31,3,FALSE),"")</f>
        <v/>
      </c>
      <c r="D232" s="10"/>
      <c r="E232" s="10"/>
      <c r="F232" s="13" t="str">
        <f>IFERROR(VLOOKUP(E232,Players!$A$2:$E$251,2,FALSE),"")</f>
        <v/>
      </c>
      <c r="G232" s="13" t="str">
        <f>IFERROR(VLOOKUP(E232,Players!$A$2:$E$251,3,FALSE),"")</f>
        <v/>
      </c>
      <c r="H232" s="13" t="str">
        <f>IFERROR(VLOOKUP(E232,Players!$A$2:$E$251,4,FALSE),"")</f>
        <v/>
      </c>
      <c r="I232" s="13">
        <f>IFERROR(VLOOKUP(E232,Players!$A$2:$E$251,5,FALSE),0)</f>
        <v>0</v>
      </c>
      <c r="J232" s="10"/>
      <c r="K232" s="10"/>
      <c r="L232" s="16" t="str">
        <f>IF(A232="","",IF(COUNTIFS(MatchSquad!$A$2:$A$3501,B232,MatchSquad!$B$2:$B$3501,E232)&gt;0,1,0))</f>
        <v/>
      </c>
      <c r="M232" s="16" t="str">
        <f>IF(A232="","",SUMIFS(PlayerPoints!$U$2:$U$3501,PlayerPoints!$A$2:$A$3501,B232,PlayerPoints!$B$2:$B$3501,E232))</f>
        <v/>
      </c>
      <c r="N232" s="16">
        <f>IF(J232=1,Rules!$B$9,IF(K232=1,Rules!$B$10,1))</f>
        <v>1</v>
      </c>
      <c r="O232" s="16" t="str">
        <f>IF(A232="","",M232*N232)</f>
        <v/>
      </c>
      <c r="P232" s="16">
        <f>IF(AND(A232&lt;&gt;"",E232&lt;&gt;""),IF(COUNTIFS($A$2:A232,A232,$E$2:E232,E232)=1,1,0),0)</f>
        <v>0</v>
      </c>
    </row>
    <row r="233" spans="1:16" x14ac:dyDescent="0.2">
      <c r="A233" s="10"/>
      <c r="B233" s="13" t="str">
        <f>IFERROR(VLOOKUP(A233,Entries!$A$2:$C$31,2,FALSE),"")</f>
        <v/>
      </c>
      <c r="C233" s="13" t="str">
        <f>IFERROR(VLOOKUP(A233,Entries!$A$2:$C$31,3,FALSE),"")</f>
        <v/>
      </c>
      <c r="D233" s="10"/>
      <c r="E233" s="10"/>
      <c r="F233" s="13" t="str">
        <f>IFERROR(VLOOKUP(E233,Players!$A$2:$E$251,2,FALSE),"")</f>
        <v/>
      </c>
      <c r="G233" s="13" t="str">
        <f>IFERROR(VLOOKUP(E233,Players!$A$2:$E$251,3,FALSE),"")</f>
        <v/>
      </c>
      <c r="H233" s="13" t="str">
        <f>IFERROR(VLOOKUP(E233,Players!$A$2:$E$251,4,FALSE),"")</f>
        <v/>
      </c>
      <c r="I233" s="13">
        <f>IFERROR(VLOOKUP(E233,Players!$A$2:$E$251,5,FALSE),0)</f>
        <v>0</v>
      </c>
      <c r="J233" s="10"/>
      <c r="K233" s="10"/>
      <c r="L233" s="16" t="str">
        <f>IF(A233="","",IF(COUNTIFS(MatchSquad!$A$2:$A$3501,B233,MatchSquad!$B$2:$B$3501,E233)&gt;0,1,0))</f>
        <v/>
      </c>
      <c r="M233" s="16" t="str">
        <f>IF(A233="","",SUMIFS(PlayerPoints!$U$2:$U$3501,PlayerPoints!$A$2:$A$3501,B233,PlayerPoints!$B$2:$B$3501,E233))</f>
        <v/>
      </c>
      <c r="N233" s="16">
        <f>IF(J233=1,Rules!$B$9,IF(K233=1,Rules!$B$10,1))</f>
        <v>1</v>
      </c>
      <c r="O233" s="16" t="str">
        <f>IF(A233="","",M233*N233)</f>
        <v/>
      </c>
      <c r="P233" s="16">
        <f>IF(AND(A233&lt;&gt;"",E233&lt;&gt;""),IF(COUNTIFS($A$2:A233,A233,$E$2:E233,E233)=1,1,0),0)</f>
        <v>0</v>
      </c>
    </row>
    <row r="234" spans="1:16" x14ac:dyDescent="0.2">
      <c r="A234" s="10"/>
      <c r="B234" s="13" t="str">
        <f>IFERROR(VLOOKUP(A234,Entries!$A$2:$C$31,2,FALSE),"")</f>
        <v/>
      </c>
      <c r="C234" s="13" t="str">
        <f>IFERROR(VLOOKUP(A234,Entries!$A$2:$C$31,3,FALSE),"")</f>
        <v/>
      </c>
      <c r="D234" s="10"/>
      <c r="E234" s="10"/>
      <c r="F234" s="13" t="str">
        <f>IFERROR(VLOOKUP(E234,Players!$A$2:$E$251,2,FALSE),"")</f>
        <v/>
      </c>
      <c r="G234" s="13" t="str">
        <f>IFERROR(VLOOKUP(E234,Players!$A$2:$E$251,3,FALSE),"")</f>
        <v/>
      </c>
      <c r="H234" s="13" t="str">
        <f>IFERROR(VLOOKUP(E234,Players!$A$2:$E$251,4,FALSE),"")</f>
        <v/>
      </c>
      <c r="I234" s="13">
        <f>IFERROR(VLOOKUP(E234,Players!$A$2:$E$251,5,FALSE),0)</f>
        <v>0</v>
      </c>
      <c r="J234" s="10"/>
      <c r="K234" s="10"/>
      <c r="L234" s="16" t="str">
        <f>IF(A234="","",IF(COUNTIFS(MatchSquad!$A$2:$A$3501,B234,MatchSquad!$B$2:$B$3501,E234)&gt;0,1,0))</f>
        <v/>
      </c>
      <c r="M234" s="16" t="str">
        <f>IF(A234="","",SUMIFS(PlayerPoints!$U$2:$U$3501,PlayerPoints!$A$2:$A$3501,B234,PlayerPoints!$B$2:$B$3501,E234))</f>
        <v/>
      </c>
      <c r="N234" s="16">
        <f>IF(J234=1,Rules!$B$9,IF(K234=1,Rules!$B$10,1))</f>
        <v>1</v>
      </c>
      <c r="O234" s="16" t="str">
        <f>IF(A234="","",M234*N234)</f>
        <v/>
      </c>
      <c r="P234" s="16">
        <f>IF(AND(A234&lt;&gt;"",E234&lt;&gt;""),IF(COUNTIFS($A$2:A234,A234,$E$2:E234,E234)=1,1,0),0)</f>
        <v>0</v>
      </c>
    </row>
    <row r="235" spans="1:16" x14ac:dyDescent="0.2">
      <c r="A235" s="10"/>
      <c r="B235" s="13" t="str">
        <f>IFERROR(VLOOKUP(A235,Entries!$A$2:$C$31,2,FALSE),"")</f>
        <v/>
      </c>
      <c r="C235" s="13" t="str">
        <f>IFERROR(VLOOKUP(A235,Entries!$A$2:$C$31,3,FALSE),"")</f>
        <v/>
      </c>
      <c r="D235" s="10"/>
      <c r="E235" s="10"/>
      <c r="F235" s="13" t="str">
        <f>IFERROR(VLOOKUP(E235,Players!$A$2:$E$251,2,FALSE),"")</f>
        <v/>
      </c>
      <c r="G235" s="13" t="str">
        <f>IFERROR(VLOOKUP(E235,Players!$A$2:$E$251,3,FALSE),"")</f>
        <v/>
      </c>
      <c r="H235" s="13" t="str">
        <f>IFERROR(VLOOKUP(E235,Players!$A$2:$E$251,4,FALSE),"")</f>
        <v/>
      </c>
      <c r="I235" s="13">
        <f>IFERROR(VLOOKUP(E235,Players!$A$2:$E$251,5,FALSE),0)</f>
        <v>0</v>
      </c>
      <c r="J235" s="10"/>
      <c r="K235" s="10"/>
      <c r="L235" s="16" t="str">
        <f>IF(A235="","",IF(COUNTIFS(MatchSquad!$A$2:$A$3501,B235,MatchSquad!$B$2:$B$3501,E235)&gt;0,1,0))</f>
        <v/>
      </c>
      <c r="M235" s="16" t="str">
        <f>IF(A235="","",SUMIFS(PlayerPoints!$U$2:$U$3501,PlayerPoints!$A$2:$A$3501,B235,PlayerPoints!$B$2:$B$3501,E235))</f>
        <v/>
      </c>
      <c r="N235" s="16">
        <f>IF(J235=1,Rules!$B$9,IF(K235=1,Rules!$B$10,1))</f>
        <v>1</v>
      </c>
      <c r="O235" s="16" t="str">
        <f>IF(A235="","",M235*N235)</f>
        <v/>
      </c>
      <c r="P235" s="16">
        <f>IF(AND(A235&lt;&gt;"",E235&lt;&gt;""),IF(COUNTIFS($A$2:A235,A235,$E$2:E235,E235)=1,1,0),0)</f>
        <v>0</v>
      </c>
    </row>
    <row r="236" spans="1:16" x14ac:dyDescent="0.2">
      <c r="A236" s="10"/>
      <c r="B236" s="13" t="str">
        <f>IFERROR(VLOOKUP(A236,Entries!$A$2:$C$31,2,FALSE),"")</f>
        <v/>
      </c>
      <c r="C236" s="13" t="str">
        <f>IFERROR(VLOOKUP(A236,Entries!$A$2:$C$31,3,FALSE),"")</f>
        <v/>
      </c>
      <c r="D236" s="10"/>
      <c r="E236" s="10"/>
      <c r="F236" s="13" t="str">
        <f>IFERROR(VLOOKUP(E236,Players!$A$2:$E$251,2,FALSE),"")</f>
        <v/>
      </c>
      <c r="G236" s="13" t="str">
        <f>IFERROR(VLOOKUP(E236,Players!$A$2:$E$251,3,FALSE),"")</f>
        <v/>
      </c>
      <c r="H236" s="13" t="str">
        <f>IFERROR(VLOOKUP(E236,Players!$A$2:$E$251,4,FALSE),"")</f>
        <v/>
      </c>
      <c r="I236" s="13">
        <f>IFERROR(VLOOKUP(E236,Players!$A$2:$E$251,5,FALSE),0)</f>
        <v>0</v>
      </c>
      <c r="J236" s="10"/>
      <c r="K236" s="10"/>
      <c r="L236" s="16" t="str">
        <f>IF(A236="","",IF(COUNTIFS(MatchSquad!$A$2:$A$3501,B236,MatchSquad!$B$2:$B$3501,E236)&gt;0,1,0))</f>
        <v/>
      </c>
      <c r="M236" s="16" t="str">
        <f>IF(A236="","",SUMIFS(PlayerPoints!$U$2:$U$3501,PlayerPoints!$A$2:$A$3501,B236,PlayerPoints!$B$2:$B$3501,E236))</f>
        <v/>
      </c>
      <c r="N236" s="16">
        <f>IF(J236=1,Rules!$B$9,IF(K236=1,Rules!$B$10,1))</f>
        <v>1</v>
      </c>
      <c r="O236" s="16" t="str">
        <f>IF(A236="","",M236*N236)</f>
        <v/>
      </c>
      <c r="P236" s="16">
        <f>IF(AND(A236&lt;&gt;"",E236&lt;&gt;""),IF(COUNTIFS($A$2:A236,A236,$E$2:E236,E236)=1,1,0),0)</f>
        <v>0</v>
      </c>
    </row>
    <row r="237" spans="1:16" x14ac:dyDescent="0.2">
      <c r="A237" s="10"/>
      <c r="B237" s="13" t="str">
        <f>IFERROR(VLOOKUP(A237,Entries!$A$2:$C$31,2,FALSE),"")</f>
        <v/>
      </c>
      <c r="C237" s="13" t="str">
        <f>IFERROR(VLOOKUP(A237,Entries!$A$2:$C$31,3,FALSE),"")</f>
        <v/>
      </c>
      <c r="D237" s="10"/>
      <c r="E237" s="10"/>
      <c r="F237" s="13" t="str">
        <f>IFERROR(VLOOKUP(E237,Players!$A$2:$E$251,2,FALSE),"")</f>
        <v/>
      </c>
      <c r="G237" s="13" t="str">
        <f>IFERROR(VLOOKUP(E237,Players!$A$2:$E$251,3,FALSE),"")</f>
        <v/>
      </c>
      <c r="H237" s="13" t="str">
        <f>IFERROR(VLOOKUP(E237,Players!$A$2:$E$251,4,FALSE),"")</f>
        <v/>
      </c>
      <c r="I237" s="13">
        <f>IFERROR(VLOOKUP(E237,Players!$A$2:$E$251,5,FALSE),0)</f>
        <v>0</v>
      </c>
      <c r="J237" s="10"/>
      <c r="K237" s="10"/>
      <c r="L237" s="16" t="str">
        <f>IF(A237="","",IF(COUNTIFS(MatchSquad!$A$2:$A$3501,B237,MatchSquad!$B$2:$B$3501,E237)&gt;0,1,0))</f>
        <v/>
      </c>
      <c r="M237" s="16" t="str">
        <f>IF(A237="","",SUMIFS(PlayerPoints!$U$2:$U$3501,PlayerPoints!$A$2:$A$3501,B237,PlayerPoints!$B$2:$B$3501,E237))</f>
        <v/>
      </c>
      <c r="N237" s="16">
        <f>IF(J237=1,Rules!$B$9,IF(K237=1,Rules!$B$10,1))</f>
        <v>1</v>
      </c>
      <c r="O237" s="16" t="str">
        <f>IF(A237="","",M237*N237)</f>
        <v/>
      </c>
      <c r="P237" s="16">
        <f>IF(AND(A237&lt;&gt;"",E237&lt;&gt;""),IF(COUNTIFS($A$2:A237,A237,$E$2:E237,E237)=1,1,0),0)</f>
        <v>0</v>
      </c>
    </row>
    <row r="238" spans="1:16" x14ac:dyDescent="0.2">
      <c r="A238" s="10"/>
      <c r="B238" s="13" t="str">
        <f>IFERROR(VLOOKUP(A238,Entries!$A$2:$C$31,2,FALSE),"")</f>
        <v/>
      </c>
      <c r="C238" s="13" t="str">
        <f>IFERROR(VLOOKUP(A238,Entries!$A$2:$C$31,3,FALSE),"")</f>
        <v/>
      </c>
      <c r="D238" s="10"/>
      <c r="E238" s="10"/>
      <c r="F238" s="13" t="str">
        <f>IFERROR(VLOOKUP(E238,Players!$A$2:$E$251,2,FALSE),"")</f>
        <v/>
      </c>
      <c r="G238" s="13" t="str">
        <f>IFERROR(VLOOKUP(E238,Players!$A$2:$E$251,3,FALSE),"")</f>
        <v/>
      </c>
      <c r="H238" s="13" t="str">
        <f>IFERROR(VLOOKUP(E238,Players!$A$2:$E$251,4,FALSE),"")</f>
        <v/>
      </c>
      <c r="I238" s="13">
        <f>IFERROR(VLOOKUP(E238,Players!$A$2:$E$251,5,FALSE),0)</f>
        <v>0</v>
      </c>
      <c r="J238" s="10"/>
      <c r="K238" s="10"/>
      <c r="L238" s="16" t="str">
        <f>IF(A238="","",IF(COUNTIFS(MatchSquad!$A$2:$A$3501,B238,MatchSquad!$B$2:$B$3501,E238)&gt;0,1,0))</f>
        <v/>
      </c>
      <c r="M238" s="16" t="str">
        <f>IF(A238="","",SUMIFS(PlayerPoints!$U$2:$U$3501,PlayerPoints!$A$2:$A$3501,B238,PlayerPoints!$B$2:$B$3501,E238))</f>
        <v/>
      </c>
      <c r="N238" s="16">
        <f>IF(J238=1,Rules!$B$9,IF(K238=1,Rules!$B$10,1))</f>
        <v>1</v>
      </c>
      <c r="O238" s="16" t="str">
        <f>IF(A238="","",M238*N238)</f>
        <v/>
      </c>
      <c r="P238" s="16">
        <f>IF(AND(A238&lt;&gt;"",E238&lt;&gt;""),IF(COUNTIFS($A$2:A238,A238,$E$2:E238,E238)=1,1,0),0)</f>
        <v>0</v>
      </c>
    </row>
    <row r="239" spans="1:16" x14ac:dyDescent="0.2">
      <c r="A239" s="10"/>
      <c r="B239" s="13" t="str">
        <f>IFERROR(VLOOKUP(A239,Entries!$A$2:$C$31,2,FALSE),"")</f>
        <v/>
      </c>
      <c r="C239" s="13" t="str">
        <f>IFERROR(VLOOKUP(A239,Entries!$A$2:$C$31,3,FALSE),"")</f>
        <v/>
      </c>
      <c r="D239" s="10"/>
      <c r="E239" s="10"/>
      <c r="F239" s="13" t="str">
        <f>IFERROR(VLOOKUP(E239,Players!$A$2:$E$251,2,FALSE),"")</f>
        <v/>
      </c>
      <c r="G239" s="13" t="str">
        <f>IFERROR(VLOOKUP(E239,Players!$A$2:$E$251,3,FALSE),"")</f>
        <v/>
      </c>
      <c r="H239" s="13" t="str">
        <f>IFERROR(VLOOKUP(E239,Players!$A$2:$E$251,4,FALSE),"")</f>
        <v/>
      </c>
      <c r="I239" s="13">
        <f>IFERROR(VLOOKUP(E239,Players!$A$2:$E$251,5,FALSE),0)</f>
        <v>0</v>
      </c>
      <c r="J239" s="10"/>
      <c r="K239" s="10"/>
      <c r="L239" s="16" t="str">
        <f>IF(A239="","",IF(COUNTIFS(MatchSquad!$A$2:$A$3501,B239,MatchSquad!$B$2:$B$3501,E239)&gt;0,1,0))</f>
        <v/>
      </c>
      <c r="M239" s="16" t="str">
        <f>IF(A239="","",SUMIFS(PlayerPoints!$U$2:$U$3501,PlayerPoints!$A$2:$A$3501,B239,PlayerPoints!$B$2:$B$3501,E239))</f>
        <v/>
      </c>
      <c r="N239" s="16">
        <f>IF(J239=1,Rules!$B$9,IF(K239=1,Rules!$B$10,1))</f>
        <v>1</v>
      </c>
      <c r="O239" s="16" t="str">
        <f>IF(A239="","",M239*N239)</f>
        <v/>
      </c>
      <c r="P239" s="16">
        <f>IF(AND(A239&lt;&gt;"",E239&lt;&gt;""),IF(COUNTIFS($A$2:A239,A239,$E$2:E239,E239)=1,1,0),0)</f>
        <v>0</v>
      </c>
    </row>
    <row r="240" spans="1:16" x14ac:dyDescent="0.2">
      <c r="A240" s="10"/>
      <c r="B240" s="13" t="str">
        <f>IFERROR(VLOOKUP(A240,Entries!$A$2:$C$31,2,FALSE),"")</f>
        <v/>
      </c>
      <c r="C240" s="13" t="str">
        <f>IFERROR(VLOOKUP(A240,Entries!$A$2:$C$31,3,FALSE),"")</f>
        <v/>
      </c>
      <c r="D240" s="10"/>
      <c r="E240" s="10"/>
      <c r="F240" s="13" t="str">
        <f>IFERROR(VLOOKUP(E240,Players!$A$2:$E$251,2,FALSE),"")</f>
        <v/>
      </c>
      <c r="G240" s="13" t="str">
        <f>IFERROR(VLOOKUP(E240,Players!$A$2:$E$251,3,FALSE),"")</f>
        <v/>
      </c>
      <c r="H240" s="13" t="str">
        <f>IFERROR(VLOOKUP(E240,Players!$A$2:$E$251,4,FALSE),"")</f>
        <v/>
      </c>
      <c r="I240" s="13">
        <f>IFERROR(VLOOKUP(E240,Players!$A$2:$E$251,5,FALSE),0)</f>
        <v>0</v>
      </c>
      <c r="J240" s="10"/>
      <c r="K240" s="10"/>
      <c r="L240" s="16" t="str">
        <f>IF(A240="","",IF(COUNTIFS(MatchSquad!$A$2:$A$3501,B240,MatchSquad!$B$2:$B$3501,E240)&gt;0,1,0))</f>
        <v/>
      </c>
      <c r="M240" s="16" t="str">
        <f>IF(A240="","",SUMIFS(PlayerPoints!$U$2:$U$3501,PlayerPoints!$A$2:$A$3501,B240,PlayerPoints!$B$2:$B$3501,E240))</f>
        <v/>
      </c>
      <c r="N240" s="16">
        <f>IF(J240=1,Rules!$B$9,IF(K240=1,Rules!$B$10,1))</f>
        <v>1</v>
      </c>
      <c r="O240" s="16" t="str">
        <f>IF(A240="","",M240*N240)</f>
        <v/>
      </c>
      <c r="P240" s="16">
        <f>IF(AND(A240&lt;&gt;"",E240&lt;&gt;""),IF(COUNTIFS($A$2:A240,A240,$E$2:E240,E240)=1,1,0),0)</f>
        <v>0</v>
      </c>
    </row>
    <row r="241" spans="1:16" x14ac:dyDescent="0.2">
      <c r="A241" s="10"/>
      <c r="B241" s="13" t="str">
        <f>IFERROR(VLOOKUP(A241,Entries!$A$2:$C$31,2,FALSE),"")</f>
        <v/>
      </c>
      <c r="C241" s="13" t="str">
        <f>IFERROR(VLOOKUP(A241,Entries!$A$2:$C$31,3,FALSE),"")</f>
        <v/>
      </c>
      <c r="D241" s="10"/>
      <c r="E241" s="10"/>
      <c r="F241" s="13" t="str">
        <f>IFERROR(VLOOKUP(E241,Players!$A$2:$E$251,2,FALSE),"")</f>
        <v/>
      </c>
      <c r="G241" s="13" t="str">
        <f>IFERROR(VLOOKUP(E241,Players!$A$2:$E$251,3,FALSE),"")</f>
        <v/>
      </c>
      <c r="H241" s="13" t="str">
        <f>IFERROR(VLOOKUP(E241,Players!$A$2:$E$251,4,FALSE),"")</f>
        <v/>
      </c>
      <c r="I241" s="13">
        <f>IFERROR(VLOOKUP(E241,Players!$A$2:$E$251,5,FALSE),0)</f>
        <v>0</v>
      </c>
      <c r="J241" s="10"/>
      <c r="K241" s="10"/>
      <c r="L241" s="16" t="str">
        <f>IF(A241="","",IF(COUNTIFS(MatchSquad!$A$2:$A$3501,B241,MatchSquad!$B$2:$B$3501,E241)&gt;0,1,0))</f>
        <v/>
      </c>
      <c r="M241" s="16" t="str">
        <f>IF(A241="","",SUMIFS(PlayerPoints!$U$2:$U$3501,PlayerPoints!$A$2:$A$3501,B241,PlayerPoints!$B$2:$B$3501,E241))</f>
        <v/>
      </c>
      <c r="N241" s="16">
        <f>IF(J241=1,Rules!$B$9,IF(K241=1,Rules!$B$10,1))</f>
        <v>1</v>
      </c>
      <c r="O241" s="16" t="str">
        <f>IF(A241="","",M241*N241)</f>
        <v/>
      </c>
      <c r="P241" s="16">
        <f>IF(AND(A241&lt;&gt;"",E241&lt;&gt;""),IF(COUNTIFS($A$2:A241,A241,$E$2:E241,E241)=1,1,0),0)</f>
        <v>0</v>
      </c>
    </row>
    <row r="242" spans="1:16" x14ac:dyDescent="0.2">
      <c r="A242" s="10"/>
      <c r="B242" s="13" t="str">
        <f>IFERROR(VLOOKUP(A242,Entries!$A$2:$C$31,2,FALSE),"")</f>
        <v/>
      </c>
      <c r="C242" s="13" t="str">
        <f>IFERROR(VLOOKUP(A242,Entries!$A$2:$C$31,3,FALSE),"")</f>
        <v/>
      </c>
      <c r="D242" s="10"/>
      <c r="E242" s="10"/>
      <c r="F242" s="13" t="str">
        <f>IFERROR(VLOOKUP(E242,Players!$A$2:$E$251,2,FALSE),"")</f>
        <v/>
      </c>
      <c r="G242" s="13" t="str">
        <f>IFERROR(VLOOKUP(E242,Players!$A$2:$E$251,3,FALSE),"")</f>
        <v/>
      </c>
      <c r="H242" s="13" t="str">
        <f>IFERROR(VLOOKUP(E242,Players!$A$2:$E$251,4,FALSE),"")</f>
        <v/>
      </c>
      <c r="I242" s="13">
        <f>IFERROR(VLOOKUP(E242,Players!$A$2:$E$251,5,FALSE),0)</f>
        <v>0</v>
      </c>
      <c r="J242" s="10"/>
      <c r="K242" s="10"/>
      <c r="L242" s="16" t="str">
        <f>IF(A242="","",IF(COUNTIFS(MatchSquad!$A$2:$A$3501,B242,MatchSquad!$B$2:$B$3501,E242)&gt;0,1,0))</f>
        <v/>
      </c>
      <c r="M242" s="16" t="str">
        <f>IF(A242="","",SUMIFS(PlayerPoints!$U$2:$U$3501,PlayerPoints!$A$2:$A$3501,B242,PlayerPoints!$B$2:$B$3501,E242))</f>
        <v/>
      </c>
      <c r="N242" s="16">
        <f>IF(J242=1,Rules!$B$9,IF(K242=1,Rules!$B$10,1))</f>
        <v>1</v>
      </c>
      <c r="O242" s="16" t="str">
        <f>IF(A242="","",M242*N242)</f>
        <v/>
      </c>
      <c r="P242" s="16">
        <f>IF(AND(A242&lt;&gt;"",E242&lt;&gt;""),IF(COUNTIFS($A$2:A242,A242,$E$2:E242,E242)=1,1,0),0)</f>
        <v>0</v>
      </c>
    </row>
    <row r="243" spans="1:16" x14ac:dyDescent="0.2">
      <c r="A243" s="10"/>
      <c r="B243" s="13" t="str">
        <f>IFERROR(VLOOKUP(A243,Entries!$A$2:$C$31,2,FALSE),"")</f>
        <v/>
      </c>
      <c r="C243" s="13" t="str">
        <f>IFERROR(VLOOKUP(A243,Entries!$A$2:$C$31,3,FALSE),"")</f>
        <v/>
      </c>
      <c r="D243" s="10"/>
      <c r="E243" s="10"/>
      <c r="F243" s="13" t="str">
        <f>IFERROR(VLOOKUP(E243,Players!$A$2:$E$251,2,FALSE),"")</f>
        <v/>
      </c>
      <c r="G243" s="13" t="str">
        <f>IFERROR(VLOOKUP(E243,Players!$A$2:$E$251,3,FALSE),"")</f>
        <v/>
      </c>
      <c r="H243" s="13" t="str">
        <f>IFERROR(VLOOKUP(E243,Players!$A$2:$E$251,4,FALSE),"")</f>
        <v/>
      </c>
      <c r="I243" s="13">
        <f>IFERROR(VLOOKUP(E243,Players!$A$2:$E$251,5,FALSE),0)</f>
        <v>0</v>
      </c>
      <c r="J243" s="10"/>
      <c r="K243" s="10"/>
      <c r="L243" s="16" t="str">
        <f>IF(A243="","",IF(COUNTIFS(MatchSquad!$A$2:$A$3501,B243,MatchSquad!$B$2:$B$3501,E243)&gt;0,1,0))</f>
        <v/>
      </c>
      <c r="M243" s="16" t="str">
        <f>IF(A243="","",SUMIFS(PlayerPoints!$U$2:$U$3501,PlayerPoints!$A$2:$A$3501,B243,PlayerPoints!$B$2:$B$3501,E243))</f>
        <v/>
      </c>
      <c r="N243" s="16">
        <f>IF(J243=1,Rules!$B$9,IF(K243=1,Rules!$B$10,1))</f>
        <v>1</v>
      </c>
      <c r="O243" s="16" t="str">
        <f>IF(A243="","",M243*N243)</f>
        <v/>
      </c>
      <c r="P243" s="16">
        <f>IF(AND(A243&lt;&gt;"",E243&lt;&gt;""),IF(COUNTIFS($A$2:A243,A243,$E$2:E243,E243)=1,1,0),0)</f>
        <v>0</v>
      </c>
    </row>
    <row r="244" spans="1:16" x14ac:dyDescent="0.2">
      <c r="A244" s="10"/>
      <c r="B244" s="13" t="str">
        <f>IFERROR(VLOOKUP(A244,Entries!$A$2:$C$31,2,FALSE),"")</f>
        <v/>
      </c>
      <c r="C244" s="13" t="str">
        <f>IFERROR(VLOOKUP(A244,Entries!$A$2:$C$31,3,FALSE),"")</f>
        <v/>
      </c>
      <c r="D244" s="10"/>
      <c r="E244" s="10"/>
      <c r="F244" s="13" t="str">
        <f>IFERROR(VLOOKUP(E244,Players!$A$2:$E$251,2,FALSE),"")</f>
        <v/>
      </c>
      <c r="G244" s="13" t="str">
        <f>IFERROR(VLOOKUP(E244,Players!$A$2:$E$251,3,FALSE),"")</f>
        <v/>
      </c>
      <c r="H244" s="13" t="str">
        <f>IFERROR(VLOOKUP(E244,Players!$A$2:$E$251,4,FALSE),"")</f>
        <v/>
      </c>
      <c r="I244" s="13">
        <f>IFERROR(VLOOKUP(E244,Players!$A$2:$E$251,5,FALSE),0)</f>
        <v>0</v>
      </c>
      <c r="J244" s="10"/>
      <c r="K244" s="10"/>
      <c r="L244" s="16" t="str">
        <f>IF(A244="","",IF(COUNTIFS(MatchSquad!$A$2:$A$3501,B244,MatchSquad!$B$2:$B$3501,E244)&gt;0,1,0))</f>
        <v/>
      </c>
      <c r="M244" s="16" t="str">
        <f>IF(A244="","",SUMIFS(PlayerPoints!$U$2:$U$3501,PlayerPoints!$A$2:$A$3501,B244,PlayerPoints!$B$2:$B$3501,E244))</f>
        <v/>
      </c>
      <c r="N244" s="16">
        <f>IF(J244=1,Rules!$B$9,IF(K244=1,Rules!$B$10,1))</f>
        <v>1</v>
      </c>
      <c r="O244" s="16" t="str">
        <f>IF(A244="","",M244*N244)</f>
        <v/>
      </c>
      <c r="P244" s="16">
        <f>IF(AND(A244&lt;&gt;"",E244&lt;&gt;""),IF(COUNTIFS($A$2:A244,A244,$E$2:E244,E244)=1,1,0),0)</f>
        <v>0</v>
      </c>
    </row>
    <row r="245" spans="1:16" x14ac:dyDescent="0.2">
      <c r="A245" s="10"/>
      <c r="B245" s="13" t="str">
        <f>IFERROR(VLOOKUP(A245,Entries!$A$2:$C$31,2,FALSE),"")</f>
        <v/>
      </c>
      <c r="C245" s="13" t="str">
        <f>IFERROR(VLOOKUP(A245,Entries!$A$2:$C$31,3,FALSE),"")</f>
        <v/>
      </c>
      <c r="D245" s="10"/>
      <c r="E245" s="10"/>
      <c r="F245" s="13" t="str">
        <f>IFERROR(VLOOKUP(E245,Players!$A$2:$E$251,2,FALSE),"")</f>
        <v/>
      </c>
      <c r="G245" s="13" t="str">
        <f>IFERROR(VLOOKUP(E245,Players!$A$2:$E$251,3,FALSE),"")</f>
        <v/>
      </c>
      <c r="H245" s="13" t="str">
        <f>IFERROR(VLOOKUP(E245,Players!$A$2:$E$251,4,FALSE),"")</f>
        <v/>
      </c>
      <c r="I245" s="13">
        <f>IFERROR(VLOOKUP(E245,Players!$A$2:$E$251,5,FALSE),0)</f>
        <v>0</v>
      </c>
      <c r="J245" s="10"/>
      <c r="K245" s="10"/>
      <c r="L245" s="16" t="str">
        <f>IF(A245="","",IF(COUNTIFS(MatchSquad!$A$2:$A$3501,B245,MatchSquad!$B$2:$B$3501,E245)&gt;0,1,0))</f>
        <v/>
      </c>
      <c r="M245" s="16" t="str">
        <f>IF(A245="","",SUMIFS(PlayerPoints!$U$2:$U$3501,PlayerPoints!$A$2:$A$3501,B245,PlayerPoints!$B$2:$B$3501,E245))</f>
        <v/>
      </c>
      <c r="N245" s="16">
        <f>IF(J245=1,Rules!$B$9,IF(K245=1,Rules!$B$10,1))</f>
        <v>1</v>
      </c>
      <c r="O245" s="16" t="str">
        <f>IF(A245="","",M245*N245)</f>
        <v/>
      </c>
      <c r="P245" s="16">
        <f>IF(AND(A245&lt;&gt;"",E245&lt;&gt;""),IF(COUNTIFS($A$2:A245,A245,$E$2:E245,E245)=1,1,0),0)</f>
        <v>0</v>
      </c>
    </row>
    <row r="246" spans="1:16" x14ac:dyDescent="0.2">
      <c r="A246" s="10"/>
      <c r="B246" s="13" t="str">
        <f>IFERROR(VLOOKUP(A246,Entries!$A$2:$C$31,2,FALSE),"")</f>
        <v/>
      </c>
      <c r="C246" s="13" t="str">
        <f>IFERROR(VLOOKUP(A246,Entries!$A$2:$C$31,3,FALSE),"")</f>
        <v/>
      </c>
      <c r="D246" s="10"/>
      <c r="E246" s="10"/>
      <c r="F246" s="13" t="str">
        <f>IFERROR(VLOOKUP(E246,Players!$A$2:$E$251,2,FALSE),"")</f>
        <v/>
      </c>
      <c r="G246" s="13" t="str">
        <f>IFERROR(VLOOKUP(E246,Players!$A$2:$E$251,3,FALSE),"")</f>
        <v/>
      </c>
      <c r="H246" s="13" t="str">
        <f>IFERROR(VLOOKUP(E246,Players!$A$2:$E$251,4,FALSE),"")</f>
        <v/>
      </c>
      <c r="I246" s="13">
        <f>IFERROR(VLOOKUP(E246,Players!$A$2:$E$251,5,FALSE),0)</f>
        <v>0</v>
      </c>
      <c r="J246" s="10"/>
      <c r="K246" s="10"/>
      <c r="L246" s="16" t="str">
        <f>IF(A246="","",IF(COUNTIFS(MatchSquad!$A$2:$A$3501,B246,MatchSquad!$B$2:$B$3501,E246)&gt;0,1,0))</f>
        <v/>
      </c>
      <c r="M246" s="16" t="str">
        <f>IF(A246="","",SUMIFS(PlayerPoints!$U$2:$U$3501,PlayerPoints!$A$2:$A$3501,B246,PlayerPoints!$B$2:$B$3501,E246))</f>
        <v/>
      </c>
      <c r="N246" s="16">
        <f>IF(J246=1,Rules!$B$9,IF(K246=1,Rules!$B$10,1))</f>
        <v>1</v>
      </c>
      <c r="O246" s="16" t="str">
        <f>IF(A246="","",M246*N246)</f>
        <v/>
      </c>
      <c r="P246" s="16">
        <f>IF(AND(A246&lt;&gt;"",E246&lt;&gt;""),IF(COUNTIFS($A$2:A246,A246,$E$2:E246,E246)=1,1,0),0)</f>
        <v>0</v>
      </c>
    </row>
    <row r="247" spans="1:16" x14ac:dyDescent="0.2">
      <c r="A247" s="10"/>
      <c r="B247" s="13" t="str">
        <f>IFERROR(VLOOKUP(A247,Entries!$A$2:$C$31,2,FALSE),"")</f>
        <v/>
      </c>
      <c r="C247" s="13" t="str">
        <f>IFERROR(VLOOKUP(A247,Entries!$A$2:$C$31,3,FALSE),"")</f>
        <v/>
      </c>
      <c r="D247" s="10"/>
      <c r="E247" s="10"/>
      <c r="F247" s="13" t="str">
        <f>IFERROR(VLOOKUP(E247,Players!$A$2:$E$251,2,FALSE),"")</f>
        <v/>
      </c>
      <c r="G247" s="13" t="str">
        <f>IFERROR(VLOOKUP(E247,Players!$A$2:$E$251,3,FALSE),"")</f>
        <v/>
      </c>
      <c r="H247" s="13" t="str">
        <f>IFERROR(VLOOKUP(E247,Players!$A$2:$E$251,4,FALSE),"")</f>
        <v/>
      </c>
      <c r="I247" s="13">
        <f>IFERROR(VLOOKUP(E247,Players!$A$2:$E$251,5,FALSE),0)</f>
        <v>0</v>
      </c>
      <c r="J247" s="10"/>
      <c r="K247" s="10"/>
      <c r="L247" s="16" t="str">
        <f>IF(A247="","",IF(COUNTIFS(MatchSquad!$A$2:$A$3501,B247,MatchSquad!$B$2:$B$3501,E247)&gt;0,1,0))</f>
        <v/>
      </c>
      <c r="M247" s="16" t="str">
        <f>IF(A247="","",SUMIFS(PlayerPoints!$U$2:$U$3501,PlayerPoints!$A$2:$A$3501,B247,PlayerPoints!$B$2:$B$3501,E247))</f>
        <v/>
      </c>
      <c r="N247" s="16">
        <f>IF(J247=1,Rules!$B$9,IF(K247=1,Rules!$B$10,1))</f>
        <v>1</v>
      </c>
      <c r="O247" s="16" t="str">
        <f>IF(A247="","",M247*N247)</f>
        <v/>
      </c>
      <c r="P247" s="16">
        <f>IF(AND(A247&lt;&gt;"",E247&lt;&gt;""),IF(COUNTIFS($A$2:A247,A247,$E$2:E247,E247)=1,1,0),0)</f>
        <v>0</v>
      </c>
    </row>
    <row r="248" spans="1:16" x14ac:dyDescent="0.2">
      <c r="A248" s="10"/>
      <c r="B248" s="13" t="str">
        <f>IFERROR(VLOOKUP(A248,Entries!$A$2:$C$31,2,FALSE),"")</f>
        <v/>
      </c>
      <c r="C248" s="13" t="str">
        <f>IFERROR(VLOOKUP(A248,Entries!$A$2:$C$31,3,FALSE),"")</f>
        <v/>
      </c>
      <c r="D248" s="10"/>
      <c r="E248" s="10"/>
      <c r="F248" s="13" t="str">
        <f>IFERROR(VLOOKUP(E248,Players!$A$2:$E$251,2,FALSE),"")</f>
        <v/>
      </c>
      <c r="G248" s="13" t="str">
        <f>IFERROR(VLOOKUP(E248,Players!$A$2:$E$251,3,FALSE),"")</f>
        <v/>
      </c>
      <c r="H248" s="13" t="str">
        <f>IFERROR(VLOOKUP(E248,Players!$A$2:$E$251,4,FALSE),"")</f>
        <v/>
      </c>
      <c r="I248" s="13">
        <f>IFERROR(VLOOKUP(E248,Players!$A$2:$E$251,5,FALSE),0)</f>
        <v>0</v>
      </c>
      <c r="J248" s="10"/>
      <c r="K248" s="10"/>
      <c r="L248" s="16" t="str">
        <f>IF(A248="","",IF(COUNTIFS(MatchSquad!$A$2:$A$3501,B248,MatchSquad!$B$2:$B$3501,E248)&gt;0,1,0))</f>
        <v/>
      </c>
      <c r="M248" s="16" t="str">
        <f>IF(A248="","",SUMIFS(PlayerPoints!$U$2:$U$3501,PlayerPoints!$A$2:$A$3501,B248,PlayerPoints!$B$2:$B$3501,E248))</f>
        <v/>
      </c>
      <c r="N248" s="16">
        <f>IF(J248=1,Rules!$B$9,IF(K248=1,Rules!$B$10,1))</f>
        <v>1</v>
      </c>
      <c r="O248" s="16" t="str">
        <f>IF(A248="","",M248*N248)</f>
        <v/>
      </c>
      <c r="P248" s="16">
        <f>IF(AND(A248&lt;&gt;"",E248&lt;&gt;""),IF(COUNTIFS($A$2:A248,A248,$E$2:E248,E248)=1,1,0),0)</f>
        <v>0</v>
      </c>
    </row>
    <row r="249" spans="1:16" x14ac:dyDescent="0.2">
      <c r="A249" s="10"/>
      <c r="B249" s="13" t="str">
        <f>IFERROR(VLOOKUP(A249,Entries!$A$2:$C$31,2,FALSE),"")</f>
        <v/>
      </c>
      <c r="C249" s="13" t="str">
        <f>IFERROR(VLOOKUP(A249,Entries!$A$2:$C$31,3,FALSE),"")</f>
        <v/>
      </c>
      <c r="D249" s="10"/>
      <c r="E249" s="10"/>
      <c r="F249" s="13" t="str">
        <f>IFERROR(VLOOKUP(E249,Players!$A$2:$E$251,2,FALSE),"")</f>
        <v/>
      </c>
      <c r="G249" s="13" t="str">
        <f>IFERROR(VLOOKUP(E249,Players!$A$2:$E$251,3,FALSE),"")</f>
        <v/>
      </c>
      <c r="H249" s="13" t="str">
        <f>IFERROR(VLOOKUP(E249,Players!$A$2:$E$251,4,FALSE),"")</f>
        <v/>
      </c>
      <c r="I249" s="13">
        <f>IFERROR(VLOOKUP(E249,Players!$A$2:$E$251,5,FALSE),0)</f>
        <v>0</v>
      </c>
      <c r="J249" s="10"/>
      <c r="K249" s="10"/>
      <c r="L249" s="16" t="str">
        <f>IF(A249="","",IF(COUNTIFS(MatchSquad!$A$2:$A$3501,B249,MatchSquad!$B$2:$B$3501,E249)&gt;0,1,0))</f>
        <v/>
      </c>
      <c r="M249" s="16" t="str">
        <f>IF(A249="","",SUMIFS(PlayerPoints!$U$2:$U$3501,PlayerPoints!$A$2:$A$3501,B249,PlayerPoints!$B$2:$B$3501,E249))</f>
        <v/>
      </c>
      <c r="N249" s="16">
        <f>IF(J249=1,Rules!$B$9,IF(K249=1,Rules!$B$10,1))</f>
        <v>1</v>
      </c>
      <c r="O249" s="16" t="str">
        <f>IF(A249="","",M249*N249)</f>
        <v/>
      </c>
      <c r="P249" s="16">
        <f>IF(AND(A249&lt;&gt;"",E249&lt;&gt;""),IF(COUNTIFS($A$2:A249,A249,$E$2:E249,E249)=1,1,0),0)</f>
        <v>0</v>
      </c>
    </row>
    <row r="250" spans="1:16" x14ac:dyDescent="0.2">
      <c r="A250" s="10"/>
      <c r="B250" s="13" t="str">
        <f>IFERROR(VLOOKUP(A250,Entries!$A$2:$C$31,2,FALSE),"")</f>
        <v/>
      </c>
      <c r="C250" s="13" t="str">
        <f>IFERROR(VLOOKUP(A250,Entries!$A$2:$C$31,3,FALSE),"")</f>
        <v/>
      </c>
      <c r="D250" s="10"/>
      <c r="E250" s="10"/>
      <c r="F250" s="13" t="str">
        <f>IFERROR(VLOOKUP(E250,Players!$A$2:$E$251,2,FALSE),"")</f>
        <v/>
      </c>
      <c r="G250" s="13" t="str">
        <f>IFERROR(VLOOKUP(E250,Players!$A$2:$E$251,3,FALSE),"")</f>
        <v/>
      </c>
      <c r="H250" s="13" t="str">
        <f>IFERROR(VLOOKUP(E250,Players!$A$2:$E$251,4,FALSE),"")</f>
        <v/>
      </c>
      <c r="I250" s="13">
        <f>IFERROR(VLOOKUP(E250,Players!$A$2:$E$251,5,FALSE),0)</f>
        <v>0</v>
      </c>
      <c r="J250" s="10"/>
      <c r="K250" s="10"/>
      <c r="L250" s="16" t="str">
        <f>IF(A250="","",IF(COUNTIFS(MatchSquad!$A$2:$A$3501,B250,MatchSquad!$B$2:$B$3501,E250)&gt;0,1,0))</f>
        <v/>
      </c>
      <c r="M250" s="16" t="str">
        <f>IF(A250="","",SUMIFS(PlayerPoints!$U$2:$U$3501,PlayerPoints!$A$2:$A$3501,B250,PlayerPoints!$B$2:$B$3501,E250))</f>
        <v/>
      </c>
      <c r="N250" s="16">
        <f>IF(J250=1,Rules!$B$9,IF(K250=1,Rules!$B$10,1))</f>
        <v>1</v>
      </c>
      <c r="O250" s="16" t="str">
        <f>IF(A250="","",M250*N250)</f>
        <v/>
      </c>
      <c r="P250" s="16">
        <f>IF(AND(A250&lt;&gt;"",E250&lt;&gt;""),IF(COUNTIFS($A$2:A250,A250,$E$2:E250,E250)=1,1,0),0)</f>
        <v>0</v>
      </c>
    </row>
    <row r="251" spans="1:16" x14ac:dyDescent="0.2">
      <c r="A251" s="10"/>
      <c r="B251" s="13" t="str">
        <f>IFERROR(VLOOKUP(A251,Entries!$A$2:$C$31,2,FALSE),"")</f>
        <v/>
      </c>
      <c r="C251" s="13" t="str">
        <f>IFERROR(VLOOKUP(A251,Entries!$A$2:$C$31,3,FALSE),"")</f>
        <v/>
      </c>
      <c r="D251" s="10"/>
      <c r="E251" s="10"/>
      <c r="F251" s="13" t="str">
        <f>IFERROR(VLOOKUP(E251,Players!$A$2:$E$251,2,FALSE),"")</f>
        <v/>
      </c>
      <c r="G251" s="13" t="str">
        <f>IFERROR(VLOOKUP(E251,Players!$A$2:$E$251,3,FALSE),"")</f>
        <v/>
      </c>
      <c r="H251" s="13" t="str">
        <f>IFERROR(VLOOKUP(E251,Players!$A$2:$E$251,4,FALSE),"")</f>
        <v/>
      </c>
      <c r="I251" s="13">
        <f>IFERROR(VLOOKUP(E251,Players!$A$2:$E$251,5,FALSE),0)</f>
        <v>0</v>
      </c>
      <c r="J251" s="10"/>
      <c r="K251" s="10"/>
      <c r="L251" s="16" t="str">
        <f>IF(A251="","",IF(COUNTIFS(MatchSquad!$A$2:$A$3501,B251,MatchSquad!$B$2:$B$3501,E251)&gt;0,1,0))</f>
        <v/>
      </c>
      <c r="M251" s="16" t="str">
        <f>IF(A251="","",SUMIFS(PlayerPoints!$U$2:$U$3501,PlayerPoints!$A$2:$A$3501,B251,PlayerPoints!$B$2:$B$3501,E251))</f>
        <v/>
      </c>
      <c r="N251" s="16">
        <f>IF(J251=1,Rules!$B$9,IF(K251=1,Rules!$B$10,1))</f>
        <v>1</v>
      </c>
      <c r="O251" s="16" t="str">
        <f>IF(A251="","",M251*N251)</f>
        <v/>
      </c>
      <c r="P251" s="16">
        <f>IF(AND(A251&lt;&gt;"",E251&lt;&gt;""),IF(COUNTIFS($A$2:A251,A251,$E$2:E251,E251)=1,1,0),0)</f>
        <v>0</v>
      </c>
    </row>
    <row r="252" spans="1:16" x14ac:dyDescent="0.2">
      <c r="A252" s="10"/>
      <c r="B252" s="13" t="str">
        <f>IFERROR(VLOOKUP(A252,Entries!$A$2:$C$31,2,FALSE),"")</f>
        <v/>
      </c>
      <c r="C252" s="13" t="str">
        <f>IFERROR(VLOOKUP(A252,Entries!$A$2:$C$31,3,FALSE),"")</f>
        <v/>
      </c>
      <c r="D252" s="10"/>
      <c r="E252" s="10"/>
      <c r="F252" s="13" t="str">
        <f>IFERROR(VLOOKUP(E252,Players!$A$2:$E$251,2,FALSE),"")</f>
        <v/>
      </c>
      <c r="G252" s="13" t="str">
        <f>IFERROR(VLOOKUP(E252,Players!$A$2:$E$251,3,FALSE),"")</f>
        <v/>
      </c>
      <c r="H252" s="13" t="str">
        <f>IFERROR(VLOOKUP(E252,Players!$A$2:$E$251,4,FALSE),"")</f>
        <v/>
      </c>
      <c r="I252" s="13">
        <f>IFERROR(VLOOKUP(E252,Players!$A$2:$E$251,5,FALSE),0)</f>
        <v>0</v>
      </c>
      <c r="J252" s="10"/>
      <c r="K252" s="10"/>
      <c r="L252" s="16" t="str">
        <f>IF(A252="","",IF(COUNTIFS(MatchSquad!$A$2:$A$3501,B252,MatchSquad!$B$2:$B$3501,E252)&gt;0,1,0))</f>
        <v/>
      </c>
      <c r="M252" s="16" t="str">
        <f>IF(A252="","",SUMIFS(PlayerPoints!$U$2:$U$3501,PlayerPoints!$A$2:$A$3501,B252,PlayerPoints!$B$2:$B$3501,E252))</f>
        <v/>
      </c>
      <c r="N252" s="16">
        <f>IF(J252=1,Rules!$B$9,IF(K252=1,Rules!$B$10,1))</f>
        <v>1</v>
      </c>
      <c r="O252" s="16" t="str">
        <f>IF(A252="","",M252*N252)</f>
        <v/>
      </c>
      <c r="P252" s="16">
        <f>IF(AND(A252&lt;&gt;"",E252&lt;&gt;""),IF(COUNTIFS($A$2:A252,A252,$E$2:E252,E252)=1,1,0),0)</f>
        <v>0</v>
      </c>
    </row>
    <row r="253" spans="1:16" x14ac:dyDescent="0.2">
      <c r="A253" s="10"/>
      <c r="B253" s="13" t="str">
        <f>IFERROR(VLOOKUP(A253,Entries!$A$2:$C$31,2,FALSE),"")</f>
        <v/>
      </c>
      <c r="C253" s="13" t="str">
        <f>IFERROR(VLOOKUP(A253,Entries!$A$2:$C$31,3,FALSE),"")</f>
        <v/>
      </c>
      <c r="D253" s="10"/>
      <c r="E253" s="10"/>
      <c r="F253" s="13" t="str">
        <f>IFERROR(VLOOKUP(E253,Players!$A$2:$E$251,2,FALSE),"")</f>
        <v/>
      </c>
      <c r="G253" s="13" t="str">
        <f>IFERROR(VLOOKUP(E253,Players!$A$2:$E$251,3,FALSE),"")</f>
        <v/>
      </c>
      <c r="H253" s="13" t="str">
        <f>IFERROR(VLOOKUP(E253,Players!$A$2:$E$251,4,FALSE),"")</f>
        <v/>
      </c>
      <c r="I253" s="13">
        <f>IFERROR(VLOOKUP(E253,Players!$A$2:$E$251,5,FALSE),0)</f>
        <v>0</v>
      </c>
      <c r="J253" s="10"/>
      <c r="K253" s="10"/>
      <c r="L253" s="16" t="str">
        <f>IF(A253="","",IF(COUNTIFS(MatchSquad!$A$2:$A$3501,B253,MatchSquad!$B$2:$B$3501,E253)&gt;0,1,0))</f>
        <v/>
      </c>
      <c r="M253" s="16" t="str">
        <f>IF(A253="","",SUMIFS(PlayerPoints!$U$2:$U$3501,PlayerPoints!$A$2:$A$3501,B253,PlayerPoints!$B$2:$B$3501,E253))</f>
        <v/>
      </c>
      <c r="N253" s="16">
        <f>IF(J253=1,Rules!$B$9,IF(K253=1,Rules!$B$10,1))</f>
        <v>1</v>
      </c>
      <c r="O253" s="16" t="str">
        <f>IF(A253="","",M253*N253)</f>
        <v/>
      </c>
      <c r="P253" s="16">
        <f>IF(AND(A253&lt;&gt;"",E253&lt;&gt;""),IF(COUNTIFS($A$2:A253,A253,$E$2:E253,E253)=1,1,0),0)</f>
        <v>0</v>
      </c>
    </row>
    <row r="254" spans="1:16" x14ac:dyDescent="0.2">
      <c r="A254" s="10"/>
      <c r="B254" s="13" t="str">
        <f>IFERROR(VLOOKUP(A254,Entries!$A$2:$C$31,2,FALSE),"")</f>
        <v/>
      </c>
      <c r="C254" s="13" t="str">
        <f>IFERROR(VLOOKUP(A254,Entries!$A$2:$C$31,3,FALSE),"")</f>
        <v/>
      </c>
      <c r="D254" s="10"/>
      <c r="E254" s="10"/>
      <c r="F254" s="13" t="str">
        <f>IFERROR(VLOOKUP(E254,Players!$A$2:$E$251,2,FALSE),"")</f>
        <v/>
      </c>
      <c r="G254" s="13" t="str">
        <f>IFERROR(VLOOKUP(E254,Players!$A$2:$E$251,3,FALSE),"")</f>
        <v/>
      </c>
      <c r="H254" s="13" t="str">
        <f>IFERROR(VLOOKUP(E254,Players!$A$2:$E$251,4,FALSE),"")</f>
        <v/>
      </c>
      <c r="I254" s="13">
        <f>IFERROR(VLOOKUP(E254,Players!$A$2:$E$251,5,FALSE),0)</f>
        <v>0</v>
      </c>
      <c r="J254" s="10"/>
      <c r="K254" s="10"/>
      <c r="L254" s="16" t="str">
        <f>IF(A254="","",IF(COUNTIFS(MatchSquad!$A$2:$A$3501,B254,MatchSquad!$B$2:$B$3501,E254)&gt;0,1,0))</f>
        <v/>
      </c>
      <c r="M254" s="16" t="str">
        <f>IF(A254="","",SUMIFS(PlayerPoints!$U$2:$U$3501,PlayerPoints!$A$2:$A$3501,B254,PlayerPoints!$B$2:$B$3501,E254))</f>
        <v/>
      </c>
      <c r="N254" s="16">
        <f>IF(J254=1,Rules!$B$9,IF(K254=1,Rules!$B$10,1))</f>
        <v>1</v>
      </c>
      <c r="O254" s="16" t="str">
        <f>IF(A254="","",M254*N254)</f>
        <v/>
      </c>
      <c r="P254" s="16">
        <f>IF(AND(A254&lt;&gt;"",E254&lt;&gt;""),IF(COUNTIFS($A$2:A254,A254,$E$2:E254,E254)=1,1,0),0)</f>
        <v>0</v>
      </c>
    </row>
    <row r="255" spans="1:16" x14ac:dyDescent="0.2">
      <c r="A255" s="10"/>
      <c r="B255" s="13" t="str">
        <f>IFERROR(VLOOKUP(A255,Entries!$A$2:$C$31,2,FALSE),"")</f>
        <v/>
      </c>
      <c r="C255" s="13" t="str">
        <f>IFERROR(VLOOKUP(A255,Entries!$A$2:$C$31,3,FALSE),"")</f>
        <v/>
      </c>
      <c r="D255" s="10"/>
      <c r="E255" s="10"/>
      <c r="F255" s="13" t="str">
        <f>IFERROR(VLOOKUP(E255,Players!$A$2:$E$251,2,FALSE),"")</f>
        <v/>
      </c>
      <c r="G255" s="13" t="str">
        <f>IFERROR(VLOOKUP(E255,Players!$A$2:$E$251,3,FALSE),"")</f>
        <v/>
      </c>
      <c r="H255" s="13" t="str">
        <f>IFERROR(VLOOKUP(E255,Players!$A$2:$E$251,4,FALSE),"")</f>
        <v/>
      </c>
      <c r="I255" s="13">
        <f>IFERROR(VLOOKUP(E255,Players!$A$2:$E$251,5,FALSE),0)</f>
        <v>0</v>
      </c>
      <c r="J255" s="10"/>
      <c r="K255" s="10"/>
      <c r="L255" s="16" t="str">
        <f>IF(A255="","",IF(COUNTIFS(MatchSquad!$A$2:$A$3501,B255,MatchSquad!$B$2:$B$3501,E255)&gt;0,1,0))</f>
        <v/>
      </c>
      <c r="M255" s="16" t="str">
        <f>IF(A255="","",SUMIFS(PlayerPoints!$U$2:$U$3501,PlayerPoints!$A$2:$A$3501,B255,PlayerPoints!$B$2:$B$3501,E255))</f>
        <v/>
      </c>
      <c r="N255" s="16">
        <f>IF(J255=1,Rules!$B$9,IF(K255=1,Rules!$B$10,1))</f>
        <v>1</v>
      </c>
      <c r="O255" s="16" t="str">
        <f>IF(A255="","",M255*N255)</f>
        <v/>
      </c>
      <c r="P255" s="16">
        <f>IF(AND(A255&lt;&gt;"",E255&lt;&gt;""),IF(COUNTIFS($A$2:A255,A255,$E$2:E255,E255)=1,1,0),0)</f>
        <v>0</v>
      </c>
    </row>
    <row r="256" spans="1:16" x14ac:dyDescent="0.2">
      <c r="A256" s="10"/>
      <c r="B256" s="13" t="str">
        <f>IFERROR(VLOOKUP(A256,Entries!$A$2:$C$31,2,FALSE),"")</f>
        <v/>
      </c>
      <c r="C256" s="13" t="str">
        <f>IFERROR(VLOOKUP(A256,Entries!$A$2:$C$31,3,FALSE),"")</f>
        <v/>
      </c>
      <c r="D256" s="10"/>
      <c r="E256" s="10"/>
      <c r="F256" s="13" t="str">
        <f>IFERROR(VLOOKUP(E256,Players!$A$2:$E$251,2,FALSE),"")</f>
        <v/>
      </c>
      <c r="G256" s="13" t="str">
        <f>IFERROR(VLOOKUP(E256,Players!$A$2:$E$251,3,FALSE),"")</f>
        <v/>
      </c>
      <c r="H256" s="13" t="str">
        <f>IFERROR(VLOOKUP(E256,Players!$A$2:$E$251,4,FALSE),"")</f>
        <v/>
      </c>
      <c r="I256" s="13">
        <f>IFERROR(VLOOKUP(E256,Players!$A$2:$E$251,5,FALSE),0)</f>
        <v>0</v>
      </c>
      <c r="J256" s="10"/>
      <c r="K256" s="10"/>
      <c r="L256" s="16" t="str">
        <f>IF(A256="","",IF(COUNTIFS(MatchSquad!$A$2:$A$3501,B256,MatchSquad!$B$2:$B$3501,E256)&gt;0,1,0))</f>
        <v/>
      </c>
      <c r="M256" s="16" t="str">
        <f>IF(A256="","",SUMIFS(PlayerPoints!$U$2:$U$3501,PlayerPoints!$A$2:$A$3501,B256,PlayerPoints!$B$2:$B$3501,E256))</f>
        <v/>
      </c>
      <c r="N256" s="16">
        <f>IF(J256=1,Rules!$B$9,IF(K256=1,Rules!$B$10,1))</f>
        <v>1</v>
      </c>
      <c r="O256" s="16" t="str">
        <f>IF(A256="","",M256*N256)</f>
        <v/>
      </c>
      <c r="P256" s="16">
        <f>IF(AND(A256&lt;&gt;"",E256&lt;&gt;""),IF(COUNTIFS($A$2:A256,A256,$E$2:E256,E256)=1,1,0),0)</f>
        <v>0</v>
      </c>
    </row>
    <row r="257" spans="1:16" x14ac:dyDescent="0.2">
      <c r="A257" s="10"/>
      <c r="B257" s="13" t="str">
        <f>IFERROR(VLOOKUP(A257,Entries!$A$2:$C$31,2,FALSE),"")</f>
        <v/>
      </c>
      <c r="C257" s="13" t="str">
        <f>IFERROR(VLOOKUP(A257,Entries!$A$2:$C$31,3,FALSE),"")</f>
        <v/>
      </c>
      <c r="D257" s="10"/>
      <c r="E257" s="10"/>
      <c r="F257" s="13" t="str">
        <f>IFERROR(VLOOKUP(E257,Players!$A$2:$E$251,2,FALSE),"")</f>
        <v/>
      </c>
      <c r="G257" s="13" t="str">
        <f>IFERROR(VLOOKUP(E257,Players!$A$2:$E$251,3,FALSE),"")</f>
        <v/>
      </c>
      <c r="H257" s="13" t="str">
        <f>IFERROR(VLOOKUP(E257,Players!$A$2:$E$251,4,FALSE),"")</f>
        <v/>
      </c>
      <c r="I257" s="13">
        <f>IFERROR(VLOOKUP(E257,Players!$A$2:$E$251,5,FALSE),0)</f>
        <v>0</v>
      </c>
      <c r="J257" s="10"/>
      <c r="K257" s="10"/>
      <c r="L257" s="16" t="str">
        <f>IF(A257="","",IF(COUNTIFS(MatchSquad!$A$2:$A$3501,B257,MatchSquad!$B$2:$B$3501,E257)&gt;0,1,0))</f>
        <v/>
      </c>
      <c r="M257" s="16" t="str">
        <f>IF(A257="","",SUMIFS(PlayerPoints!$U$2:$U$3501,PlayerPoints!$A$2:$A$3501,B257,PlayerPoints!$B$2:$B$3501,E257))</f>
        <v/>
      </c>
      <c r="N257" s="16">
        <f>IF(J257=1,Rules!$B$9,IF(K257=1,Rules!$B$10,1))</f>
        <v>1</v>
      </c>
      <c r="O257" s="16" t="str">
        <f>IF(A257="","",M257*N257)</f>
        <v/>
      </c>
      <c r="P257" s="16">
        <f>IF(AND(A257&lt;&gt;"",E257&lt;&gt;""),IF(COUNTIFS($A$2:A257,A257,$E$2:E257,E257)=1,1,0),0)</f>
        <v>0</v>
      </c>
    </row>
    <row r="258" spans="1:16" x14ac:dyDescent="0.2">
      <c r="A258" s="10"/>
      <c r="B258" s="13" t="str">
        <f>IFERROR(VLOOKUP(A258,Entries!$A$2:$C$31,2,FALSE),"")</f>
        <v/>
      </c>
      <c r="C258" s="13" t="str">
        <f>IFERROR(VLOOKUP(A258,Entries!$A$2:$C$31,3,FALSE),"")</f>
        <v/>
      </c>
      <c r="D258" s="10"/>
      <c r="E258" s="10"/>
      <c r="F258" s="13" t="str">
        <f>IFERROR(VLOOKUP(E258,Players!$A$2:$E$251,2,FALSE),"")</f>
        <v/>
      </c>
      <c r="G258" s="13" t="str">
        <f>IFERROR(VLOOKUP(E258,Players!$A$2:$E$251,3,FALSE),"")</f>
        <v/>
      </c>
      <c r="H258" s="13" t="str">
        <f>IFERROR(VLOOKUP(E258,Players!$A$2:$E$251,4,FALSE),"")</f>
        <v/>
      </c>
      <c r="I258" s="13">
        <f>IFERROR(VLOOKUP(E258,Players!$A$2:$E$251,5,FALSE),0)</f>
        <v>0</v>
      </c>
      <c r="J258" s="10"/>
      <c r="K258" s="10"/>
      <c r="L258" s="16" t="str">
        <f>IF(A258="","",IF(COUNTIFS(MatchSquad!$A$2:$A$3501,B258,MatchSquad!$B$2:$B$3501,E258)&gt;0,1,0))</f>
        <v/>
      </c>
      <c r="M258" s="16" t="str">
        <f>IF(A258="","",SUMIFS(PlayerPoints!$U$2:$U$3501,PlayerPoints!$A$2:$A$3501,B258,PlayerPoints!$B$2:$B$3501,E258))</f>
        <v/>
      </c>
      <c r="N258" s="16">
        <f>IF(J258=1,Rules!$B$9,IF(K258=1,Rules!$B$10,1))</f>
        <v>1</v>
      </c>
      <c r="O258" s="16" t="str">
        <f>IF(A258="","",M258*N258)</f>
        <v/>
      </c>
      <c r="P258" s="16">
        <f>IF(AND(A258&lt;&gt;"",E258&lt;&gt;""),IF(COUNTIFS($A$2:A258,A258,$E$2:E258,E258)=1,1,0),0)</f>
        <v>0</v>
      </c>
    </row>
    <row r="259" spans="1:16" x14ac:dyDescent="0.2">
      <c r="A259" s="10"/>
      <c r="B259" s="13" t="str">
        <f>IFERROR(VLOOKUP(A259,Entries!$A$2:$C$31,2,FALSE),"")</f>
        <v/>
      </c>
      <c r="C259" s="13" t="str">
        <f>IFERROR(VLOOKUP(A259,Entries!$A$2:$C$31,3,FALSE),"")</f>
        <v/>
      </c>
      <c r="D259" s="10"/>
      <c r="E259" s="10"/>
      <c r="F259" s="13" t="str">
        <f>IFERROR(VLOOKUP(E259,Players!$A$2:$E$251,2,FALSE),"")</f>
        <v/>
      </c>
      <c r="G259" s="13" t="str">
        <f>IFERROR(VLOOKUP(E259,Players!$A$2:$E$251,3,FALSE),"")</f>
        <v/>
      </c>
      <c r="H259" s="13" t="str">
        <f>IFERROR(VLOOKUP(E259,Players!$A$2:$E$251,4,FALSE),"")</f>
        <v/>
      </c>
      <c r="I259" s="13">
        <f>IFERROR(VLOOKUP(E259,Players!$A$2:$E$251,5,FALSE),0)</f>
        <v>0</v>
      </c>
      <c r="J259" s="10"/>
      <c r="K259" s="10"/>
      <c r="L259" s="16" t="str">
        <f>IF(A259="","",IF(COUNTIFS(MatchSquad!$A$2:$A$3501,B259,MatchSquad!$B$2:$B$3501,E259)&gt;0,1,0))</f>
        <v/>
      </c>
      <c r="M259" s="16" t="str">
        <f>IF(A259="","",SUMIFS(PlayerPoints!$U$2:$U$3501,PlayerPoints!$A$2:$A$3501,B259,PlayerPoints!$B$2:$B$3501,E259))</f>
        <v/>
      </c>
      <c r="N259" s="16">
        <f>IF(J259=1,Rules!$B$9,IF(K259=1,Rules!$B$10,1))</f>
        <v>1</v>
      </c>
      <c r="O259" s="16" t="str">
        <f>IF(A259="","",M259*N259)</f>
        <v/>
      </c>
      <c r="P259" s="16">
        <f>IF(AND(A259&lt;&gt;"",E259&lt;&gt;""),IF(COUNTIFS($A$2:A259,A259,$E$2:E259,E259)=1,1,0),0)</f>
        <v>0</v>
      </c>
    </row>
    <row r="260" spans="1:16" x14ac:dyDescent="0.2">
      <c r="A260" s="10"/>
      <c r="B260" s="13" t="str">
        <f>IFERROR(VLOOKUP(A260,Entries!$A$2:$C$31,2,FALSE),"")</f>
        <v/>
      </c>
      <c r="C260" s="13" t="str">
        <f>IFERROR(VLOOKUP(A260,Entries!$A$2:$C$31,3,FALSE),"")</f>
        <v/>
      </c>
      <c r="D260" s="10"/>
      <c r="E260" s="10"/>
      <c r="F260" s="13" t="str">
        <f>IFERROR(VLOOKUP(E260,Players!$A$2:$E$251,2,FALSE),"")</f>
        <v/>
      </c>
      <c r="G260" s="13" t="str">
        <f>IFERROR(VLOOKUP(E260,Players!$A$2:$E$251,3,FALSE),"")</f>
        <v/>
      </c>
      <c r="H260" s="13" t="str">
        <f>IFERROR(VLOOKUP(E260,Players!$A$2:$E$251,4,FALSE),"")</f>
        <v/>
      </c>
      <c r="I260" s="13">
        <f>IFERROR(VLOOKUP(E260,Players!$A$2:$E$251,5,FALSE),0)</f>
        <v>0</v>
      </c>
      <c r="J260" s="10"/>
      <c r="K260" s="10"/>
      <c r="L260" s="16" t="str">
        <f>IF(A260="","",IF(COUNTIFS(MatchSquad!$A$2:$A$3501,B260,MatchSquad!$B$2:$B$3501,E260)&gt;0,1,0))</f>
        <v/>
      </c>
      <c r="M260" s="16" t="str">
        <f>IF(A260="","",SUMIFS(PlayerPoints!$U$2:$U$3501,PlayerPoints!$A$2:$A$3501,B260,PlayerPoints!$B$2:$B$3501,E260))</f>
        <v/>
      </c>
      <c r="N260" s="16">
        <f>IF(J260=1,Rules!$B$9,IF(K260=1,Rules!$B$10,1))</f>
        <v>1</v>
      </c>
      <c r="O260" s="16" t="str">
        <f>IF(A260="","",M260*N260)</f>
        <v/>
      </c>
      <c r="P260" s="16">
        <f>IF(AND(A260&lt;&gt;"",E260&lt;&gt;""),IF(COUNTIFS($A$2:A260,A260,$E$2:E260,E260)=1,1,0),0)</f>
        <v>0</v>
      </c>
    </row>
    <row r="261" spans="1:16" x14ac:dyDescent="0.2">
      <c r="A261" s="10"/>
      <c r="B261" s="13" t="str">
        <f>IFERROR(VLOOKUP(A261,Entries!$A$2:$C$31,2,FALSE),"")</f>
        <v/>
      </c>
      <c r="C261" s="13" t="str">
        <f>IFERROR(VLOOKUP(A261,Entries!$A$2:$C$31,3,FALSE),"")</f>
        <v/>
      </c>
      <c r="D261" s="10"/>
      <c r="E261" s="10"/>
      <c r="F261" s="13" t="str">
        <f>IFERROR(VLOOKUP(E261,Players!$A$2:$E$251,2,FALSE),"")</f>
        <v/>
      </c>
      <c r="G261" s="13" t="str">
        <f>IFERROR(VLOOKUP(E261,Players!$A$2:$E$251,3,FALSE),"")</f>
        <v/>
      </c>
      <c r="H261" s="13" t="str">
        <f>IFERROR(VLOOKUP(E261,Players!$A$2:$E$251,4,FALSE),"")</f>
        <v/>
      </c>
      <c r="I261" s="13">
        <f>IFERROR(VLOOKUP(E261,Players!$A$2:$E$251,5,FALSE),0)</f>
        <v>0</v>
      </c>
      <c r="J261" s="10"/>
      <c r="K261" s="10"/>
      <c r="L261" s="16" t="str">
        <f>IF(A261="","",IF(COUNTIFS(MatchSquad!$A$2:$A$3501,B261,MatchSquad!$B$2:$B$3501,E261)&gt;0,1,0))</f>
        <v/>
      </c>
      <c r="M261" s="16" t="str">
        <f>IF(A261="","",SUMIFS(PlayerPoints!$U$2:$U$3501,PlayerPoints!$A$2:$A$3501,B261,PlayerPoints!$B$2:$B$3501,E261))</f>
        <v/>
      </c>
      <c r="N261" s="16">
        <f>IF(J261=1,Rules!$B$9,IF(K261=1,Rules!$B$10,1))</f>
        <v>1</v>
      </c>
      <c r="O261" s="16" t="str">
        <f>IF(A261="","",M261*N261)</f>
        <v/>
      </c>
      <c r="P261" s="16">
        <f>IF(AND(A261&lt;&gt;"",E261&lt;&gt;""),IF(COUNTIFS($A$2:A261,A261,$E$2:E261,E261)=1,1,0),0)</f>
        <v>0</v>
      </c>
    </row>
    <row r="262" spans="1:16" x14ac:dyDescent="0.2">
      <c r="A262" s="10"/>
      <c r="B262" s="13" t="str">
        <f>IFERROR(VLOOKUP(A262,Entries!$A$2:$C$31,2,FALSE),"")</f>
        <v/>
      </c>
      <c r="C262" s="13" t="str">
        <f>IFERROR(VLOOKUP(A262,Entries!$A$2:$C$31,3,FALSE),"")</f>
        <v/>
      </c>
      <c r="D262" s="10"/>
      <c r="E262" s="10"/>
      <c r="F262" s="13" t="str">
        <f>IFERROR(VLOOKUP(E262,Players!$A$2:$E$251,2,FALSE),"")</f>
        <v/>
      </c>
      <c r="G262" s="13" t="str">
        <f>IFERROR(VLOOKUP(E262,Players!$A$2:$E$251,3,FALSE),"")</f>
        <v/>
      </c>
      <c r="H262" s="13" t="str">
        <f>IFERROR(VLOOKUP(E262,Players!$A$2:$E$251,4,FALSE),"")</f>
        <v/>
      </c>
      <c r="I262" s="13">
        <f>IFERROR(VLOOKUP(E262,Players!$A$2:$E$251,5,FALSE),0)</f>
        <v>0</v>
      </c>
      <c r="J262" s="10"/>
      <c r="K262" s="10"/>
      <c r="L262" s="16" t="str">
        <f>IF(A262="","",IF(COUNTIFS(MatchSquad!$A$2:$A$3501,B262,MatchSquad!$B$2:$B$3501,E262)&gt;0,1,0))</f>
        <v/>
      </c>
      <c r="M262" s="16" t="str">
        <f>IF(A262="","",SUMIFS(PlayerPoints!$U$2:$U$3501,PlayerPoints!$A$2:$A$3501,B262,PlayerPoints!$B$2:$B$3501,E262))</f>
        <v/>
      </c>
      <c r="N262" s="16">
        <f>IF(J262=1,Rules!$B$9,IF(K262=1,Rules!$B$10,1))</f>
        <v>1</v>
      </c>
      <c r="O262" s="16" t="str">
        <f>IF(A262="","",M262*N262)</f>
        <v/>
      </c>
      <c r="P262" s="16">
        <f>IF(AND(A262&lt;&gt;"",E262&lt;&gt;""),IF(COUNTIFS($A$2:A262,A262,$E$2:E262,E262)=1,1,0),0)</f>
        <v>0</v>
      </c>
    </row>
    <row r="263" spans="1:16" x14ac:dyDescent="0.2">
      <c r="A263" s="10"/>
      <c r="B263" s="13" t="str">
        <f>IFERROR(VLOOKUP(A263,Entries!$A$2:$C$31,2,FALSE),"")</f>
        <v/>
      </c>
      <c r="C263" s="13" t="str">
        <f>IFERROR(VLOOKUP(A263,Entries!$A$2:$C$31,3,FALSE),"")</f>
        <v/>
      </c>
      <c r="D263" s="10"/>
      <c r="E263" s="10"/>
      <c r="F263" s="13" t="str">
        <f>IFERROR(VLOOKUP(E263,Players!$A$2:$E$251,2,FALSE),"")</f>
        <v/>
      </c>
      <c r="G263" s="13" t="str">
        <f>IFERROR(VLOOKUP(E263,Players!$A$2:$E$251,3,FALSE),"")</f>
        <v/>
      </c>
      <c r="H263" s="13" t="str">
        <f>IFERROR(VLOOKUP(E263,Players!$A$2:$E$251,4,FALSE),"")</f>
        <v/>
      </c>
      <c r="I263" s="13">
        <f>IFERROR(VLOOKUP(E263,Players!$A$2:$E$251,5,FALSE),0)</f>
        <v>0</v>
      </c>
      <c r="J263" s="10"/>
      <c r="K263" s="10"/>
      <c r="L263" s="16" t="str">
        <f>IF(A263="","",IF(COUNTIFS(MatchSquad!$A$2:$A$3501,B263,MatchSquad!$B$2:$B$3501,E263)&gt;0,1,0))</f>
        <v/>
      </c>
      <c r="M263" s="16" t="str">
        <f>IF(A263="","",SUMIFS(PlayerPoints!$U$2:$U$3501,PlayerPoints!$A$2:$A$3501,B263,PlayerPoints!$B$2:$B$3501,E263))</f>
        <v/>
      </c>
      <c r="N263" s="16">
        <f>IF(J263=1,Rules!$B$9,IF(K263=1,Rules!$B$10,1))</f>
        <v>1</v>
      </c>
      <c r="O263" s="16" t="str">
        <f>IF(A263="","",M263*N263)</f>
        <v/>
      </c>
      <c r="P263" s="16">
        <f>IF(AND(A263&lt;&gt;"",E263&lt;&gt;""),IF(COUNTIFS($A$2:A263,A263,$E$2:E263,E263)=1,1,0),0)</f>
        <v>0</v>
      </c>
    </row>
    <row r="264" spans="1:16" x14ac:dyDescent="0.2">
      <c r="A264" s="10"/>
      <c r="B264" s="13" t="str">
        <f>IFERROR(VLOOKUP(A264,Entries!$A$2:$C$31,2,FALSE),"")</f>
        <v/>
      </c>
      <c r="C264" s="13" t="str">
        <f>IFERROR(VLOOKUP(A264,Entries!$A$2:$C$31,3,FALSE),"")</f>
        <v/>
      </c>
      <c r="D264" s="10"/>
      <c r="E264" s="10"/>
      <c r="F264" s="13" t="str">
        <f>IFERROR(VLOOKUP(E264,Players!$A$2:$E$251,2,FALSE),"")</f>
        <v/>
      </c>
      <c r="G264" s="13" t="str">
        <f>IFERROR(VLOOKUP(E264,Players!$A$2:$E$251,3,FALSE),"")</f>
        <v/>
      </c>
      <c r="H264" s="13" t="str">
        <f>IFERROR(VLOOKUP(E264,Players!$A$2:$E$251,4,FALSE),"")</f>
        <v/>
      </c>
      <c r="I264" s="13">
        <f>IFERROR(VLOOKUP(E264,Players!$A$2:$E$251,5,FALSE),0)</f>
        <v>0</v>
      </c>
      <c r="J264" s="10"/>
      <c r="K264" s="10"/>
      <c r="L264" s="16" t="str">
        <f>IF(A264="","",IF(COUNTIFS(MatchSquad!$A$2:$A$3501,B264,MatchSquad!$B$2:$B$3501,E264)&gt;0,1,0))</f>
        <v/>
      </c>
      <c r="M264" s="16" t="str">
        <f>IF(A264="","",SUMIFS(PlayerPoints!$U$2:$U$3501,PlayerPoints!$A$2:$A$3501,B264,PlayerPoints!$B$2:$B$3501,E264))</f>
        <v/>
      </c>
      <c r="N264" s="16">
        <f>IF(J264=1,Rules!$B$9,IF(K264=1,Rules!$B$10,1))</f>
        <v>1</v>
      </c>
      <c r="O264" s="16" t="str">
        <f>IF(A264="","",M264*N264)</f>
        <v/>
      </c>
      <c r="P264" s="16">
        <f>IF(AND(A264&lt;&gt;"",E264&lt;&gt;""),IF(COUNTIFS($A$2:A264,A264,$E$2:E264,E264)=1,1,0),0)</f>
        <v>0</v>
      </c>
    </row>
    <row r="265" spans="1:16" x14ac:dyDescent="0.2">
      <c r="A265" s="10"/>
      <c r="B265" s="13" t="str">
        <f>IFERROR(VLOOKUP(A265,Entries!$A$2:$C$31,2,FALSE),"")</f>
        <v/>
      </c>
      <c r="C265" s="13" t="str">
        <f>IFERROR(VLOOKUP(A265,Entries!$A$2:$C$31,3,FALSE),"")</f>
        <v/>
      </c>
      <c r="D265" s="10"/>
      <c r="E265" s="10"/>
      <c r="F265" s="13" t="str">
        <f>IFERROR(VLOOKUP(E265,Players!$A$2:$E$251,2,FALSE),"")</f>
        <v/>
      </c>
      <c r="G265" s="13" t="str">
        <f>IFERROR(VLOOKUP(E265,Players!$A$2:$E$251,3,FALSE),"")</f>
        <v/>
      </c>
      <c r="H265" s="13" t="str">
        <f>IFERROR(VLOOKUP(E265,Players!$A$2:$E$251,4,FALSE),"")</f>
        <v/>
      </c>
      <c r="I265" s="13">
        <f>IFERROR(VLOOKUP(E265,Players!$A$2:$E$251,5,FALSE),0)</f>
        <v>0</v>
      </c>
      <c r="J265" s="10"/>
      <c r="K265" s="10"/>
      <c r="L265" s="16" t="str">
        <f>IF(A265="","",IF(COUNTIFS(MatchSquad!$A$2:$A$3501,B265,MatchSquad!$B$2:$B$3501,E265)&gt;0,1,0))</f>
        <v/>
      </c>
      <c r="M265" s="16" t="str">
        <f>IF(A265="","",SUMIFS(PlayerPoints!$U$2:$U$3501,PlayerPoints!$A$2:$A$3501,B265,PlayerPoints!$B$2:$B$3501,E265))</f>
        <v/>
      </c>
      <c r="N265" s="16">
        <f>IF(J265=1,Rules!$B$9,IF(K265=1,Rules!$B$10,1))</f>
        <v>1</v>
      </c>
      <c r="O265" s="16" t="str">
        <f>IF(A265="","",M265*N265)</f>
        <v/>
      </c>
      <c r="P265" s="16">
        <f>IF(AND(A265&lt;&gt;"",E265&lt;&gt;""),IF(COUNTIFS($A$2:A265,A265,$E$2:E265,E265)=1,1,0),0)</f>
        <v>0</v>
      </c>
    </row>
    <row r="266" spans="1:16" x14ac:dyDescent="0.2">
      <c r="A266" s="10"/>
      <c r="B266" s="13" t="str">
        <f>IFERROR(VLOOKUP(A266,Entries!$A$2:$C$31,2,FALSE),"")</f>
        <v/>
      </c>
      <c r="C266" s="13" t="str">
        <f>IFERROR(VLOOKUP(A266,Entries!$A$2:$C$31,3,FALSE),"")</f>
        <v/>
      </c>
      <c r="D266" s="10"/>
      <c r="E266" s="10"/>
      <c r="F266" s="13" t="str">
        <f>IFERROR(VLOOKUP(E266,Players!$A$2:$E$251,2,FALSE),"")</f>
        <v/>
      </c>
      <c r="G266" s="13" t="str">
        <f>IFERROR(VLOOKUP(E266,Players!$A$2:$E$251,3,FALSE),"")</f>
        <v/>
      </c>
      <c r="H266" s="13" t="str">
        <f>IFERROR(VLOOKUP(E266,Players!$A$2:$E$251,4,FALSE),"")</f>
        <v/>
      </c>
      <c r="I266" s="13">
        <f>IFERROR(VLOOKUP(E266,Players!$A$2:$E$251,5,FALSE),0)</f>
        <v>0</v>
      </c>
      <c r="J266" s="10"/>
      <c r="K266" s="10"/>
      <c r="L266" s="16" t="str">
        <f>IF(A266="","",IF(COUNTIFS(MatchSquad!$A$2:$A$3501,B266,MatchSquad!$B$2:$B$3501,E266)&gt;0,1,0))</f>
        <v/>
      </c>
      <c r="M266" s="16" t="str">
        <f>IF(A266="","",SUMIFS(PlayerPoints!$U$2:$U$3501,PlayerPoints!$A$2:$A$3501,B266,PlayerPoints!$B$2:$B$3501,E266))</f>
        <v/>
      </c>
      <c r="N266" s="16">
        <f>IF(J266=1,Rules!$B$9,IF(K266=1,Rules!$B$10,1))</f>
        <v>1</v>
      </c>
      <c r="O266" s="16" t="str">
        <f>IF(A266="","",M266*N266)</f>
        <v/>
      </c>
      <c r="P266" s="16">
        <f>IF(AND(A266&lt;&gt;"",E266&lt;&gt;""),IF(COUNTIFS($A$2:A266,A266,$E$2:E266,E266)=1,1,0),0)</f>
        <v>0</v>
      </c>
    </row>
    <row r="267" spans="1:16" x14ac:dyDescent="0.2">
      <c r="A267" s="10"/>
      <c r="B267" s="13" t="str">
        <f>IFERROR(VLOOKUP(A267,Entries!$A$2:$C$31,2,FALSE),"")</f>
        <v/>
      </c>
      <c r="C267" s="13" t="str">
        <f>IFERROR(VLOOKUP(A267,Entries!$A$2:$C$31,3,FALSE),"")</f>
        <v/>
      </c>
      <c r="D267" s="10"/>
      <c r="E267" s="10"/>
      <c r="F267" s="13" t="str">
        <f>IFERROR(VLOOKUP(E267,Players!$A$2:$E$251,2,FALSE),"")</f>
        <v/>
      </c>
      <c r="G267" s="13" t="str">
        <f>IFERROR(VLOOKUP(E267,Players!$A$2:$E$251,3,FALSE),"")</f>
        <v/>
      </c>
      <c r="H267" s="13" t="str">
        <f>IFERROR(VLOOKUP(E267,Players!$A$2:$E$251,4,FALSE),"")</f>
        <v/>
      </c>
      <c r="I267" s="13">
        <f>IFERROR(VLOOKUP(E267,Players!$A$2:$E$251,5,FALSE),0)</f>
        <v>0</v>
      </c>
      <c r="J267" s="10"/>
      <c r="K267" s="10"/>
      <c r="L267" s="16" t="str">
        <f>IF(A267="","",IF(COUNTIFS(MatchSquad!$A$2:$A$3501,B267,MatchSquad!$B$2:$B$3501,E267)&gt;0,1,0))</f>
        <v/>
      </c>
      <c r="M267" s="16" t="str">
        <f>IF(A267="","",SUMIFS(PlayerPoints!$U$2:$U$3501,PlayerPoints!$A$2:$A$3501,B267,PlayerPoints!$B$2:$B$3501,E267))</f>
        <v/>
      </c>
      <c r="N267" s="16">
        <f>IF(J267=1,Rules!$B$9,IF(K267=1,Rules!$B$10,1))</f>
        <v>1</v>
      </c>
      <c r="O267" s="16" t="str">
        <f>IF(A267="","",M267*N267)</f>
        <v/>
      </c>
      <c r="P267" s="16">
        <f>IF(AND(A267&lt;&gt;"",E267&lt;&gt;""),IF(COUNTIFS($A$2:A267,A267,$E$2:E267,E267)=1,1,0),0)</f>
        <v>0</v>
      </c>
    </row>
    <row r="268" spans="1:16" x14ac:dyDescent="0.2">
      <c r="A268" s="10"/>
      <c r="B268" s="13" t="str">
        <f>IFERROR(VLOOKUP(A268,Entries!$A$2:$C$31,2,FALSE),"")</f>
        <v/>
      </c>
      <c r="C268" s="13" t="str">
        <f>IFERROR(VLOOKUP(A268,Entries!$A$2:$C$31,3,FALSE),"")</f>
        <v/>
      </c>
      <c r="D268" s="10"/>
      <c r="E268" s="10"/>
      <c r="F268" s="13" t="str">
        <f>IFERROR(VLOOKUP(E268,Players!$A$2:$E$251,2,FALSE),"")</f>
        <v/>
      </c>
      <c r="G268" s="13" t="str">
        <f>IFERROR(VLOOKUP(E268,Players!$A$2:$E$251,3,FALSE),"")</f>
        <v/>
      </c>
      <c r="H268" s="13" t="str">
        <f>IFERROR(VLOOKUP(E268,Players!$A$2:$E$251,4,FALSE),"")</f>
        <v/>
      </c>
      <c r="I268" s="13">
        <f>IFERROR(VLOOKUP(E268,Players!$A$2:$E$251,5,FALSE),0)</f>
        <v>0</v>
      </c>
      <c r="J268" s="10"/>
      <c r="K268" s="10"/>
      <c r="L268" s="16" t="str">
        <f>IF(A268="","",IF(COUNTIFS(MatchSquad!$A$2:$A$3501,B268,MatchSquad!$B$2:$B$3501,E268)&gt;0,1,0))</f>
        <v/>
      </c>
      <c r="M268" s="16" t="str">
        <f>IF(A268="","",SUMIFS(PlayerPoints!$U$2:$U$3501,PlayerPoints!$A$2:$A$3501,B268,PlayerPoints!$B$2:$B$3501,E268))</f>
        <v/>
      </c>
      <c r="N268" s="16">
        <f>IF(J268=1,Rules!$B$9,IF(K268=1,Rules!$B$10,1))</f>
        <v>1</v>
      </c>
      <c r="O268" s="16" t="str">
        <f>IF(A268="","",M268*N268)</f>
        <v/>
      </c>
      <c r="P268" s="16">
        <f>IF(AND(A268&lt;&gt;"",E268&lt;&gt;""),IF(COUNTIFS($A$2:A268,A268,$E$2:E268,E268)=1,1,0),0)</f>
        <v>0</v>
      </c>
    </row>
    <row r="269" spans="1:16" x14ac:dyDescent="0.2">
      <c r="A269" s="10"/>
      <c r="B269" s="13" t="str">
        <f>IFERROR(VLOOKUP(A269,Entries!$A$2:$C$31,2,FALSE),"")</f>
        <v/>
      </c>
      <c r="C269" s="13" t="str">
        <f>IFERROR(VLOOKUP(A269,Entries!$A$2:$C$31,3,FALSE),"")</f>
        <v/>
      </c>
      <c r="D269" s="10"/>
      <c r="E269" s="10"/>
      <c r="F269" s="13" t="str">
        <f>IFERROR(VLOOKUP(E269,Players!$A$2:$E$251,2,FALSE),"")</f>
        <v/>
      </c>
      <c r="G269" s="13" t="str">
        <f>IFERROR(VLOOKUP(E269,Players!$A$2:$E$251,3,FALSE),"")</f>
        <v/>
      </c>
      <c r="H269" s="13" t="str">
        <f>IFERROR(VLOOKUP(E269,Players!$A$2:$E$251,4,FALSE),"")</f>
        <v/>
      </c>
      <c r="I269" s="13">
        <f>IFERROR(VLOOKUP(E269,Players!$A$2:$E$251,5,FALSE),0)</f>
        <v>0</v>
      </c>
      <c r="J269" s="10"/>
      <c r="K269" s="10"/>
      <c r="L269" s="16" t="str">
        <f>IF(A269="","",IF(COUNTIFS(MatchSquad!$A$2:$A$3501,B269,MatchSquad!$B$2:$B$3501,E269)&gt;0,1,0))</f>
        <v/>
      </c>
      <c r="M269" s="16" t="str">
        <f>IF(A269="","",SUMIFS(PlayerPoints!$U$2:$U$3501,PlayerPoints!$A$2:$A$3501,B269,PlayerPoints!$B$2:$B$3501,E269))</f>
        <v/>
      </c>
      <c r="N269" s="16">
        <f>IF(J269=1,Rules!$B$9,IF(K269=1,Rules!$B$10,1))</f>
        <v>1</v>
      </c>
      <c r="O269" s="16" t="str">
        <f>IF(A269="","",M269*N269)</f>
        <v/>
      </c>
      <c r="P269" s="16">
        <f>IF(AND(A269&lt;&gt;"",E269&lt;&gt;""),IF(COUNTIFS($A$2:A269,A269,$E$2:E269,E269)=1,1,0),0)</f>
        <v>0</v>
      </c>
    </row>
    <row r="270" spans="1:16" x14ac:dyDescent="0.2">
      <c r="A270" s="10"/>
      <c r="B270" s="13" t="str">
        <f>IFERROR(VLOOKUP(A270,Entries!$A$2:$C$31,2,FALSE),"")</f>
        <v/>
      </c>
      <c r="C270" s="13" t="str">
        <f>IFERROR(VLOOKUP(A270,Entries!$A$2:$C$31,3,FALSE),"")</f>
        <v/>
      </c>
      <c r="D270" s="10"/>
      <c r="E270" s="10"/>
      <c r="F270" s="13" t="str">
        <f>IFERROR(VLOOKUP(E270,Players!$A$2:$E$251,2,FALSE),"")</f>
        <v/>
      </c>
      <c r="G270" s="13" t="str">
        <f>IFERROR(VLOOKUP(E270,Players!$A$2:$E$251,3,FALSE),"")</f>
        <v/>
      </c>
      <c r="H270" s="13" t="str">
        <f>IFERROR(VLOOKUP(E270,Players!$A$2:$E$251,4,FALSE),"")</f>
        <v/>
      </c>
      <c r="I270" s="13">
        <f>IFERROR(VLOOKUP(E270,Players!$A$2:$E$251,5,FALSE),0)</f>
        <v>0</v>
      </c>
      <c r="J270" s="10"/>
      <c r="K270" s="10"/>
      <c r="L270" s="16" t="str">
        <f>IF(A270="","",IF(COUNTIFS(MatchSquad!$A$2:$A$3501,B270,MatchSquad!$B$2:$B$3501,E270)&gt;0,1,0))</f>
        <v/>
      </c>
      <c r="M270" s="16" t="str">
        <f>IF(A270="","",SUMIFS(PlayerPoints!$U$2:$U$3501,PlayerPoints!$A$2:$A$3501,B270,PlayerPoints!$B$2:$B$3501,E270))</f>
        <v/>
      </c>
      <c r="N270" s="16">
        <f>IF(J270=1,Rules!$B$9,IF(K270=1,Rules!$B$10,1))</f>
        <v>1</v>
      </c>
      <c r="O270" s="16" t="str">
        <f>IF(A270="","",M270*N270)</f>
        <v/>
      </c>
      <c r="P270" s="16">
        <f>IF(AND(A270&lt;&gt;"",E270&lt;&gt;""),IF(COUNTIFS($A$2:A270,A270,$E$2:E270,E270)=1,1,0),0)</f>
        <v>0</v>
      </c>
    </row>
    <row r="271" spans="1:16" x14ac:dyDescent="0.2">
      <c r="A271" s="10"/>
      <c r="B271" s="13" t="str">
        <f>IFERROR(VLOOKUP(A271,Entries!$A$2:$C$31,2,FALSE),"")</f>
        <v/>
      </c>
      <c r="C271" s="13" t="str">
        <f>IFERROR(VLOOKUP(A271,Entries!$A$2:$C$31,3,FALSE),"")</f>
        <v/>
      </c>
      <c r="D271" s="10"/>
      <c r="E271" s="10"/>
      <c r="F271" s="13" t="str">
        <f>IFERROR(VLOOKUP(E271,Players!$A$2:$E$251,2,FALSE),"")</f>
        <v/>
      </c>
      <c r="G271" s="13" t="str">
        <f>IFERROR(VLOOKUP(E271,Players!$A$2:$E$251,3,FALSE),"")</f>
        <v/>
      </c>
      <c r="H271" s="13" t="str">
        <f>IFERROR(VLOOKUP(E271,Players!$A$2:$E$251,4,FALSE),"")</f>
        <v/>
      </c>
      <c r="I271" s="13">
        <f>IFERROR(VLOOKUP(E271,Players!$A$2:$E$251,5,FALSE),0)</f>
        <v>0</v>
      </c>
      <c r="J271" s="10"/>
      <c r="K271" s="10"/>
      <c r="L271" s="16" t="str">
        <f>IF(A271="","",IF(COUNTIFS(MatchSquad!$A$2:$A$3501,B271,MatchSquad!$B$2:$B$3501,E271)&gt;0,1,0))</f>
        <v/>
      </c>
      <c r="M271" s="16" t="str">
        <f>IF(A271="","",SUMIFS(PlayerPoints!$U$2:$U$3501,PlayerPoints!$A$2:$A$3501,B271,PlayerPoints!$B$2:$B$3501,E271))</f>
        <v/>
      </c>
      <c r="N271" s="16">
        <f>IF(J271=1,Rules!$B$9,IF(K271=1,Rules!$B$10,1))</f>
        <v>1</v>
      </c>
      <c r="O271" s="16" t="str">
        <f>IF(A271="","",M271*N271)</f>
        <v/>
      </c>
      <c r="P271" s="16">
        <f>IF(AND(A271&lt;&gt;"",E271&lt;&gt;""),IF(COUNTIFS($A$2:A271,A271,$E$2:E271,E271)=1,1,0),0)</f>
        <v>0</v>
      </c>
    </row>
    <row r="272" spans="1:16" x14ac:dyDescent="0.2">
      <c r="A272" s="10"/>
      <c r="B272" s="13" t="str">
        <f>IFERROR(VLOOKUP(A272,Entries!$A$2:$C$31,2,FALSE),"")</f>
        <v/>
      </c>
      <c r="C272" s="13" t="str">
        <f>IFERROR(VLOOKUP(A272,Entries!$A$2:$C$31,3,FALSE),"")</f>
        <v/>
      </c>
      <c r="D272" s="10"/>
      <c r="E272" s="10"/>
      <c r="F272" s="13" t="str">
        <f>IFERROR(VLOOKUP(E272,Players!$A$2:$E$251,2,FALSE),"")</f>
        <v/>
      </c>
      <c r="G272" s="13" t="str">
        <f>IFERROR(VLOOKUP(E272,Players!$A$2:$E$251,3,FALSE),"")</f>
        <v/>
      </c>
      <c r="H272" s="13" t="str">
        <f>IFERROR(VLOOKUP(E272,Players!$A$2:$E$251,4,FALSE),"")</f>
        <v/>
      </c>
      <c r="I272" s="13">
        <f>IFERROR(VLOOKUP(E272,Players!$A$2:$E$251,5,FALSE),0)</f>
        <v>0</v>
      </c>
      <c r="J272" s="10"/>
      <c r="K272" s="10"/>
      <c r="L272" s="16" t="str">
        <f>IF(A272="","",IF(COUNTIFS(MatchSquad!$A$2:$A$3501,B272,MatchSquad!$B$2:$B$3501,E272)&gt;0,1,0))</f>
        <v/>
      </c>
      <c r="M272" s="16" t="str">
        <f>IF(A272="","",SUMIFS(PlayerPoints!$U$2:$U$3501,PlayerPoints!$A$2:$A$3501,B272,PlayerPoints!$B$2:$B$3501,E272))</f>
        <v/>
      </c>
      <c r="N272" s="16">
        <f>IF(J272=1,Rules!$B$9,IF(K272=1,Rules!$B$10,1))</f>
        <v>1</v>
      </c>
      <c r="O272" s="16" t="str">
        <f>IF(A272="","",M272*N272)</f>
        <v/>
      </c>
      <c r="P272" s="16">
        <f>IF(AND(A272&lt;&gt;"",E272&lt;&gt;""),IF(COUNTIFS($A$2:A272,A272,$E$2:E272,E272)=1,1,0),0)</f>
        <v>0</v>
      </c>
    </row>
    <row r="273" spans="1:16" x14ac:dyDescent="0.2">
      <c r="A273" s="10"/>
      <c r="B273" s="13" t="str">
        <f>IFERROR(VLOOKUP(A273,Entries!$A$2:$C$31,2,FALSE),"")</f>
        <v/>
      </c>
      <c r="C273" s="13" t="str">
        <f>IFERROR(VLOOKUP(A273,Entries!$A$2:$C$31,3,FALSE),"")</f>
        <v/>
      </c>
      <c r="D273" s="10"/>
      <c r="E273" s="10"/>
      <c r="F273" s="13" t="str">
        <f>IFERROR(VLOOKUP(E273,Players!$A$2:$E$251,2,FALSE),"")</f>
        <v/>
      </c>
      <c r="G273" s="13" t="str">
        <f>IFERROR(VLOOKUP(E273,Players!$A$2:$E$251,3,FALSE),"")</f>
        <v/>
      </c>
      <c r="H273" s="13" t="str">
        <f>IFERROR(VLOOKUP(E273,Players!$A$2:$E$251,4,FALSE),"")</f>
        <v/>
      </c>
      <c r="I273" s="13">
        <f>IFERROR(VLOOKUP(E273,Players!$A$2:$E$251,5,FALSE),0)</f>
        <v>0</v>
      </c>
      <c r="J273" s="10"/>
      <c r="K273" s="10"/>
      <c r="L273" s="16" t="str">
        <f>IF(A273="","",IF(COUNTIFS(MatchSquad!$A$2:$A$3501,B273,MatchSquad!$B$2:$B$3501,E273)&gt;0,1,0))</f>
        <v/>
      </c>
      <c r="M273" s="16" t="str">
        <f>IF(A273="","",SUMIFS(PlayerPoints!$U$2:$U$3501,PlayerPoints!$A$2:$A$3501,B273,PlayerPoints!$B$2:$B$3501,E273))</f>
        <v/>
      </c>
      <c r="N273" s="16">
        <f>IF(J273=1,Rules!$B$9,IF(K273=1,Rules!$B$10,1))</f>
        <v>1</v>
      </c>
      <c r="O273" s="16" t="str">
        <f>IF(A273="","",M273*N273)</f>
        <v/>
      </c>
      <c r="P273" s="16">
        <f>IF(AND(A273&lt;&gt;"",E273&lt;&gt;""),IF(COUNTIFS($A$2:A273,A273,$E$2:E273,E273)=1,1,0),0)</f>
        <v>0</v>
      </c>
    </row>
    <row r="274" spans="1:16" x14ac:dyDescent="0.2">
      <c r="A274" s="10"/>
      <c r="B274" s="13" t="str">
        <f>IFERROR(VLOOKUP(A274,Entries!$A$2:$C$31,2,FALSE),"")</f>
        <v/>
      </c>
      <c r="C274" s="13" t="str">
        <f>IFERROR(VLOOKUP(A274,Entries!$A$2:$C$31,3,FALSE),"")</f>
        <v/>
      </c>
      <c r="D274" s="10"/>
      <c r="E274" s="10"/>
      <c r="F274" s="13" t="str">
        <f>IFERROR(VLOOKUP(E274,Players!$A$2:$E$251,2,FALSE),"")</f>
        <v/>
      </c>
      <c r="G274" s="13" t="str">
        <f>IFERROR(VLOOKUP(E274,Players!$A$2:$E$251,3,FALSE),"")</f>
        <v/>
      </c>
      <c r="H274" s="13" t="str">
        <f>IFERROR(VLOOKUP(E274,Players!$A$2:$E$251,4,FALSE),"")</f>
        <v/>
      </c>
      <c r="I274" s="13">
        <f>IFERROR(VLOOKUP(E274,Players!$A$2:$E$251,5,FALSE),0)</f>
        <v>0</v>
      </c>
      <c r="J274" s="10"/>
      <c r="K274" s="10"/>
      <c r="L274" s="16" t="str">
        <f>IF(A274="","",IF(COUNTIFS(MatchSquad!$A$2:$A$3501,B274,MatchSquad!$B$2:$B$3501,E274)&gt;0,1,0))</f>
        <v/>
      </c>
      <c r="M274" s="16" t="str">
        <f>IF(A274="","",SUMIFS(PlayerPoints!$U$2:$U$3501,PlayerPoints!$A$2:$A$3501,B274,PlayerPoints!$B$2:$B$3501,E274))</f>
        <v/>
      </c>
      <c r="N274" s="16">
        <f>IF(J274=1,Rules!$B$9,IF(K274=1,Rules!$B$10,1))</f>
        <v>1</v>
      </c>
      <c r="O274" s="16" t="str">
        <f>IF(A274="","",M274*N274)</f>
        <v/>
      </c>
      <c r="P274" s="16">
        <f>IF(AND(A274&lt;&gt;"",E274&lt;&gt;""),IF(COUNTIFS($A$2:A274,A274,$E$2:E274,E274)=1,1,0),0)</f>
        <v>0</v>
      </c>
    </row>
    <row r="275" spans="1:16" x14ac:dyDescent="0.2">
      <c r="A275" s="10"/>
      <c r="B275" s="13" t="str">
        <f>IFERROR(VLOOKUP(A275,Entries!$A$2:$C$31,2,FALSE),"")</f>
        <v/>
      </c>
      <c r="C275" s="13" t="str">
        <f>IFERROR(VLOOKUP(A275,Entries!$A$2:$C$31,3,FALSE),"")</f>
        <v/>
      </c>
      <c r="D275" s="10"/>
      <c r="E275" s="10"/>
      <c r="F275" s="13" t="str">
        <f>IFERROR(VLOOKUP(E275,Players!$A$2:$E$251,2,FALSE),"")</f>
        <v/>
      </c>
      <c r="G275" s="13" t="str">
        <f>IFERROR(VLOOKUP(E275,Players!$A$2:$E$251,3,FALSE),"")</f>
        <v/>
      </c>
      <c r="H275" s="13" t="str">
        <f>IFERROR(VLOOKUP(E275,Players!$A$2:$E$251,4,FALSE),"")</f>
        <v/>
      </c>
      <c r="I275" s="13">
        <f>IFERROR(VLOOKUP(E275,Players!$A$2:$E$251,5,FALSE),0)</f>
        <v>0</v>
      </c>
      <c r="J275" s="10"/>
      <c r="K275" s="10"/>
      <c r="L275" s="16" t="str">
        <f>IF(A275="","",IF(COUNTIFS(MatchSquad!$A$2:$A$3501,B275,MatchSquad!$B$2:$B$3501,E275)&gt;0,1,0))</f>
        <v/>
      </c>
      <c r="M275" s="16" t="str">
        <f>IF(A275="","",SUMIFS(PlayerPoints!$U$2:$U$3501,PlayerPoints!$A$2:$A$3501,B275,PlayerPoints!$B$2:$B$3501,E275))</f>
        <v/>
      </c>
      <c r="N275" s="16">
        <f>IF(J275=1,Rules!$B$9,IF(K275=1,Rules!$B$10,1))</f>
        <v>1</v>
      </c>
      <c r="O275" s="16" t="str">
        <f>IF(A275="","",M275*N275)</f>
        <v/>
      </c>
      <c r="P275" s="16">
        <f>IF(AND(A275&lt;&gt;"",E275&lt;&gt;""),IF(COUNTIFS($A$2:A275,A275,$E$2:E275,E275)=1,1,0),0)</f>
        <v>0</v>
      </c>
    </row>
    <row r="276" spans="1:16" x14ac:dyDescent="0.2">
      <c r="A276" s="10"/>
      <c r="B276" s="13" t="str">
        <f>IFERROR(VLOOKUP(A276,Entries!$A$2:$C$31,2,FALSE),"")</f>
        <v/>
      </c>
      <c r="C276" s="13" t="str">
        <f>IFERROR(VLOOKUP(A276,Entries!$A$2:$C$31,3,FALSE),"")</f>
        <v/>
      </c>
      <c r="D276" s="10"/>
      <c r="E276" s="10"/>
      <c r="F276" s="13" t="str">
        <f>IFERROR(VLOOKUP(E276,Players!$A$2:$E$251,2,FALSE),"")</f>
        <v/>
      </c>
      <c r="G276" s="13" t="str">
        <f>IFERROR(VLOOKUP(E276,Players!$A$2:$E$251,3,FALSE),"")</f>
        <v/>
      </c>
      <c r="H276" s="13" t="str">
        <f>IFERROR(VLOOKUP(E276,Players!$A$2:$E$251,4,FALSE),"")</f>
        <v/>
      </c>
      <c r="I276" s="13">
        <f>IFERROR(VLOOKUP(E276,Players!$A$2:$E$251,5,FALSE),0)</f>
        <v>0</v>
      </c>
      <c r="J276" s="10"/>
      <c r="K276" s="10"/>
      <c r="L276" s="16" t="str">
        <f>IF(A276="","",IF(COUNTIFS(MatchSquad!$A$2:$A$3501,B276,MatchSquad!$B$2:$B$3501,E276)&gt;0,1,0))</f>
        <v/>
      </c>
      <c r="M276" s="16" t="str">
        <f>IF(A276="","",SUMIFS(PlayerPoints!$U$2:$U$3501,PlayerPoints!$A$2:$A$3501,B276,PlayerPoints!$B$2:$B$3501,E276))</f>
        <v/>
      </c>
      <c r="N276" s="16">
        <f>IF(J276=1,Rules!$B$9,IF(K276=1,Rules!$B$10,1))</f>
        <v>1</v>
      </c>
      <c r="O276" s="16" t="str">
        <f>IF(A276="","",M276*N276)</f>
        <v/>
      </c>
      <c r="P276" s="16">
        <f>IF(AND(A276&lt;&gt;"",E276&lt;&gt;""),IF(COUNTIFS($A$2:A276,A276,$E$2:E276,E276)=1,1,0),0)</f>
        <v>0</v>
      </c>
    </row>
    <row r="277" spans="1:16" x14ac:dyDescent="0.2">
      <c r="A277" s="10"/>
      <c r="B277" s="13" t="str">
        <f>IFERROR(VLOOKUP(A277,Entries!$A$2:$C$31,2,FALSE),"")</f>
        <v/>
      </c>
      <c r="C277" s="13" t="str">
        <f>IFERROR(VLOOKUP(A277,Entries!$A$2:$C$31,3,FALSE),"")</f>
        <v/>
      </c>
      <c r="D277" s="10"/>
      <c r="E277" s="10"/>
      <c r="F277" s="13" t="str">
        <f>IFERROR(VLOOKUP(E277,Players!$A$2:$E$251,2,FALSE),"")</f>
        <v/>
      </c>
      <c r="G277" s="13" t="str">
        <f>IFERROR(VLOOKUP(E277,Players!$A$2:$E$251,3,FALSE),"")</f>
        <v/>
      </c>
      <c r="H277" s="13" t="str">
        <f>IFERROR(VLOOKUP(E277,Players!$A$2:$E$251,4,FALSE),"")</f>
        <v/>
      </c>
      <c r="I277" s="13">
        <f>IFERROR(VLOOKUP(E277,Players!$A$2:$E$251,5,FALSE),0)</f>
        <v>0</v>
      </c>
      <c r="J277" s="10"/>
      <c r="K277" s="10"/>
      <c r="L277" s="16" t="str">
        <f>IF(A277="","",IF(COUNTIFS(MatchSquad!$A$2:$A$3501,B277,MatchSquad!$B$2:$B$3501,E277)&gt;0,1,0))</f>
        <v/>
      </c>
      <c r="M277" s="16" t="str">
        <f>IF(A277="","",SUMIFS(PlayerPoints!$U$2:$U$3501,PlayerPoints!$A$2:$A$3501,B277,PlayerPoints!$B$2:$B$3501,E277))</f>
        <v/>
      </c>
      <c r="N277" s="16">
        <f>IF(J277=1,Rules!$B$9,IF(K277=1,Rules!$B$10,1))</f>
        <v>1</v>
      </c>
      <c r="O277" s="16" t="str">
        <f>IF(A277="","",M277*N277)</f>
        <v/>
      </c>
      <c r="P277" s="16">
        <f>IF(AND(A277&lt;&gt;"",E277&lt;&gt;""),IF(COUNTIFS($A$2:A277,A277,$E$2:E277,E277)=1,1,0),0)</f>
        <v>0</v>
      </c>
    </row>
    <row r="278" spans="1:16" x14ac:dyDescent="0.2">
      <c r="A278" s="10"/>
      <c r="B278" s="13" t="str">
        <f>IFERROR(VLOOKUP(A278,Entries!$A$2:$C$31,2,FALSE),"")</f>
        <v/>
      </c>
      <c r="C278" s="13" t="str">
        <f>IFERROR(VLOOKUP(A278,Entries!$A$2:$C$31,3,FALSE),"")</f>
        <v/>
      </c>
      <c r="D278" s="10"/>
      <c r="E278" s="10"/>
      <c r="F278" s="13" t="str">
        <f>IFERROR(VLOOKUP(E278,Players!$A$2:$E$251,2,FALSE),"")</f>
        <v/>
      </c>
      <c r="G278" s="13" t="str">
        <f>IFERROR(VLOOKUP(E278,Players!$A$2:$E$251,3,FALSE),"")</f>
        <v/>
      </c>
      <c r="H278" s="13" t="str">
        <f>IFERROR(VLOOKUP(E278,Players!$A$2:$E$251,4,FALSE),"")</f>
        <v/>
      </c>
      <c r="I278" s="13">
        <f>IFERROR(VLOOKUP(E278,Players!$A$2:$E$251,5,FALSE),0)</f>
        <v>0</v>
      </c>
      <c r="J278" s="10"/>
      <c r="K278" s="10"/>
      <c r="L278" s="16" t="str">
        <f>IF(A278="","",IF(COUNTIFS(MatchSquad!$A$2:$A$3501,B278,MatchSquad!$B$2:$B$3501,E278)&gt;0,1,0))</f>
        <v/>
      </c>
      <c r="M278" s="16" t="str">
        <f>IF(A278="","",SUMIFS(PlayerPoints!$U$2:$U$3501,PlayerPoints!$A$2:$A$3501,B278,PlayerPoints!$B$2:$B$3501,E278))</f>
        <v/>
      </c>
      <c r="N278" s="16">
        <f>IF(J278=1,Rules!$B$9,IF(K278=1,Rules!$B$10,1))</f>
        <v>1</v>
      </c>
      <c r="O278" s="16" t="str">
        <f>IF(A278="","",M278*N278)</f>
        <v/>
      </c>
      <c r="P278" s="16">
        <f>IF(AND(A278&lt;&gt;"",E278&lt;&gt;""),IF(COUNTIFS($A$2:A278,A278,$E$2:E278,E278)=1,1,0),0)</f>
        <v>0</v>
      </c>
    </row>
    <row r="279" spans="1:16" x14ac:dyDescent="0.2">
      <c r="A279" s="10"/>
      <c r="B279" s="13" t="str">
        <f>IFERROR(VLOOKUP(A279,Entries!$A$2:$C$31,2,FALSE),"")</f>
        <v/>
      </c>
      <c r="C279" s="13" t="str">
        <f>IFERROR(VLOOKUP(A279,Entries!$A$2:$C$31,3,FALSE),"")</f>
        <v/>
      </c>
      <c r="D279" s="10"/>
      <c r="E279" s="10"/>
      <c r="F279" s="13" t="str">
        <f>IFERROR(VLOOKUP(E279,Players!$A$2:$E$251,2,FALSE),"")</f>
        <v/>
      </c>
      <c r="G279" s="13" t="str">
        <f>IFERROR(VLOOKUP(E279,Players!$A$2:$E$251,3,FALSE),"")</f>
        <v/>
      </c>
      <c r="H279" s="13" t="str">
        <f>IFERROR(VLOOKUP(E279,Players!$A$2:$E$251,4,FALSE),"")</f>
        <v/>
      </c>
      <c r="I279" s="13">
        <f>IFERROR(VLOOKUP(E279,Players!$A$2:$E$251,5,FALSE),0)</f>
        <v>0</v>
      </c>
      <c r="J279" s="10"/>
      <c r="K279" s="10"/>
      <c r="L279" s="16" t="str">
        <f>IF(A279="","",IF(COUNTIFS(MatchSquad!$A$2:$A$3501,B279,MatchSquad!$B$2:$B$3501,E279)&gt;0,1,0))</f>
        <v/>
      </c>
      <c r="M279" s="16" t="str">
        <f>IF(A279="","",SUMIFS(PlayerPoints!$U$2:$U$3501,PlayerPoints!$A$2:$A$3501,B279,PlayerPoints!$B$2:$B$3501,E279))</f>
        <v/>
      </c>
      <c r="N279" s="16">
        <f>IF(J279=1,Rules!$B$9,IF(K279=1,Rules!$B$10,1))</f>
        <v>1</v>
      </c>
      <c r="O279" s="16" t="str">
        <f>IF(A279="","",M279*N279)</f>
        <v/>
      </c>
      <c r="P279" s="16">
        <f>IF(AND(A279&lt;&gt;"",E279&lt;&gt;""),IF(COUNTIFS($A$2:A279,A279,$E$2:E279,E279)=1,1,0),0)</f>
        <v>0</v>
      </c>
    </row>
    <row r="280" spans="1:16" x14ac:dyDescent="0.2">
      <c r="A280" s="10"/>
      <c r="B280" s="13" t="str">
        <f>IFERROR(VLOOKUP(A280,Entries!$A$2:$C$31,2,FALSE),"")</f>
        <v/>
      </c>
      <c r="C280" s="13" t="str">
        <f>IFERROR(VLOOKUP(A280,Entries!$A$2:$C$31,3,FALSE),"")</f>
        <v/>
      </c>
      <c r="D280" s="10"/>
      <c r="E280" s="10"/>
      <c r="F280" s="13" t="str">
        <f>IFERROR(VLOOKUP(E280,Players!$A$2:$E$251,2,FALSE),"")</f>
        <v/>
      </c>
      <c r="G280" s="13" t="str">
        <f>IFERROR(VLOOKUP(E280,Players!$A$2:$E$251,3,FALSE),"")</f>
        <v/>
      </c>
      <c r="H280" s="13" t="str">
        <f>IFERROR(VLOOKUP(E280,Players!$A$2:$E$251,4,FALSE),"")</f>
        <v/>
      </c>
      <c r="I280" s="13">
        <f>IFERROR(VLOOKUP(E280,Players!$A$2:$E$251,5,FALSE),0)</f>
        <v>0</v>
      </c>
      <c r="J280" s="10"/>
      <c r="K280" s="10"/>
      <c r="L280" s="16" t="str">
        <f>IF(A280="","",IF(COUNTIFS(MatchSquad!$A$2:$A$3501,B280,MatchSquad!$B$2:$B$3501,E280)&gt;0,1,0))</f>
        <v/>
      </c>
      <c r="M280" s="16" t="str">
        <f>IF(A280="","",SUMIFS(PlayerPoints!$U$2:$U$3501,PlayerPoints!$A$2:$A$3501,B280,PlayerPoints!$B$2:$B$3501,E280))</f>
        <v/>
      </c>
      <c r="N280" s="16">
        <f>IF(J280=1,Rules!$B$9,IF(K280=1,Rules!$B$10,1))</f>
        <v>1</v>
      </c>
      <c r="O280" s="16" t="str">
        <f>IF(A280="","",M280*N280)</f>
        <v/>
      </c>
      <c r="P280" s="16">
        <f>IF(AND(A280&lt;&gt;"",E280&lt;&gt;""),IF(COUNTIFS($A$2:A280,A280,$E$2:E280,E280)=1,1,0),0)</f>
        <v>0</v>
      </c>
    </row>
    <row r="281" spans="1:16" x14ac:dyDescent="0.2">
      <c r="A281" s="10"/>
      <c r="B281" s="13" t="str">
        <f>IFERROR(VLOOKUP(A281,Entries!$A$2:$C$31,2,FALSE),"")</f>
        <v/>
      </c>
      <c r="C281" s="13" t="str">
        <f>IFERROR(VLOOKUP(A281,Entries!$A$2:$C$31,3,FALSE),"")</f>
        <v/>
      </c>
      <c r="D281" s="10"/>
      <c r="E281" s="10"/>
      <c r="F281" s="13" t="str">
        <f>IFERROR(VLOOKUP(E281,Players!$A$2:$E$251,2,FALSE),"")</f>
        <v/>
      </c>
      <c r="G281" s="13" t="str">
        <f>IFERROR(VLOOKUP(E281,Players!$A$2:$E$251,3,FALSE),"")</f>
        <v/>
      </c>
      <c r="H281" s="13" t="str">
        <f>IFERROR(VLOOKUP(E281,Players!$A$2:$E$251,4,FALSE),"")</f>
        <v/>
      </c>
      <c r="I281" s="13">
        <f>IFERROR(VLOOKUP(E281,Players!$A$2:$E$251,5,FALSE),0)</f>
        <v>0</v>
      </c>
      <c r="J281" s="10"/>
      <c r="K281" s="10"/>
      <c r="L281" s="16" t="str">
        <f>IF(A281="","",IF(COUNTIFS(MatchSquad!$A$2:$A$3501,B281,MatchSquad!$B$2:$B$3501,E281)&gt;0,1,0))</f>
        <v/>
      </c>
      <c r="M281" s="16" t="str">
        <f>IF(A281="","",SUMIFS(PlayerPoints!$U$2:$U$3501,PlayerPoints!$A$2:$A$3501,B281,PlayerPoints!$B$2:$B$3501,E281))</f>
        <v/>
      </c>
      <c r="N281" s="16">
        <f>IF(J281=1,Rules!$B$9,IF(K281=1,Rules!$B$10,1))</f>
        <v>1</v>
      </c>
      <c r="O281" s="16" t="str">
        <f>IF(A281="","",M281*N281)</f>
        <v/>
      </c>
      <c r="P281" s="16">
        <f>IF(AND(A281&lt;&gt;"",E281&lt;&gt;""),IF(COUNTIFS($A$2:A281,A281,$E$2:E281,E281)=1,1,0),0)</f>
        <v>0</v>
      </c>
    </row>
    <row r="282" spans="1:16" x14ac:dyDescent="0.2">
      <c r="A282" s="10"/>
      <c r="B282" s="13" t="str">
        <f>IFERROR(VLOOKUP(A282,Entries!$A$2:$C$31,2,FALSE),"")</f>
        <v/>
      </c>
      <c r="C282" s="13" t="str">
        <f>IFERROR(VLOOKUP(A282,Entries!$A$2:$C$31,3,FALSE),"")</f>
        <v/>
      </c>
      <c r="D282" s="10"/>
      <c r="E282" s="10"/>
      <c r="F282" s="13" t="str">
        <f>IFERROR(VLOOKUP(E282,Players!$A$2:$E$251,2,FALSE),"")</f>
        <v/>
      </c>
      <c r="G282" s="13" t="str">
        <f>IFERROR(VLOOKUP(E282,Players!$A$2:$E$251,3,FALSE),"")</f>
        <v/>
      </c>
      <c r="H282" s="13" t="str">
        <f>IFERROR(VLOOKUP(E282,Players!$A$2:$E$251,4,FALSE),"")</f>
        <v/>
      </c>
      <c r="I282" s="13">
        <f>IFERROR(VLOOKUP(E282,Players!$A$2:$E$251,5,FALSE),0)</f>
        <v>0</v>
      </c>
      <c r="J282" s="10"/>
      <c r="K282" s="10"/>
      <c r="L282" s="16" t="str">
        <f>IF(A282="","",IF(COUNTIFS(MatchSquad!$A$2:$A$3501,B282,MatchSquad!$B$2:$B$3501,E282)&gt;0,1,0))</f>
        <v/>
      </c>
      <c r="M282" s="16" t="str">
        <f>IF(A282="","",SUMIFS(PlayerPoints!$U$2:$U$3501,PlayerPoints!$A$2:$A$3501,B282,PlayerPoints!$B$2:$B$3501,E282))</f>
        <v/>
      </c>
      <c r="N282" s="16">
        <f>IF(J282=1,Rules!$B$9,IF(K282=1,Rules!$B$10,1))</f>
        <v>1</v>
      </c>
      <c r="O282" s="16" t="str">
        <f>IF(A282="","",M282*N282)</f>
        <v/>
      </c>
      <c r="P282" s="16">
        <f>IF(AND(A282&lt;&gt;"",E282&lt;&gt;""),IF(COUNTIFS($A$2:A282,A282,$E$2:E282,E282)=1,1,0),0)</f>
        <v>0</v>
      </c>
    </row>
    <row r="283" spans="1:16" x14ac:dyDescent="0.2">
      <c r="A283" s="10"/>
      <c r="B283" s="13" t="str">
        <f>IFERROR(VLOOKUP(A283,Entries!$A$2:$C$31,2,FALSE),"")</f>
        <v/>
      </c>
      <c r="C283" s="13" t="str">
        <f>IFERROR(VLOOKUP(A283,Entries!$A$2:$C$31,3,FALSE),"")</f>
        <v/>
      </c>
      <c r="D283" s="10"/>
      <c r="E283" s="10"/>
      <c r="F283" s="13" t="str">
        <f>IFERROR(VLOOKUP(E283,Players!$A$2:$E$251,2,FALSE),"")</f>
        <v/>
      </c>
      <c r="G283" s="13" t="str">
        <f>IFERROR(VLOOKUP(E283,Players!$A$2:$E$251,3,FALSE),"")</f>
        <v/>
      </c>
      <c r="H283" s="13" t="str">
        <f>IFERROR(VLOOKUP(E283,Players!$A$2:$E$251,4,FALSE),"")</f>
        <v/>
      </c>
      <c r="I283" s="13">
        <f>IFERROR(VLOOKUP(E283,Players!$A$2:$E$251,5,FALSE),0)</f>
        <v>0</v>
      </c>
      <c r="J283" s="10"/>
      <c r="K283" s="10"/>
      <c r="L283" s="16" t="str">
        <f>IF(A283="","",IF(COUNTIFS(MatchSquad!$A$2:$A$3501,B283,MatchSquad!$B$2:$B$3501,E283)&gt;0,1,0))</f>
        <v/>
      </c>
      <c r="M283" s="16" t="str">
        <f>IF(A283="","",SUMIFS(PlayerPoints!$U$2:$U$3501,PlayerPoints!$A$2:$A$3501,B283,PlayerPoints!$B$2:$B$3501,E283))</f>
        <v/>
      </c>
      <c r="N283" s="16">
        <f>IF(J283=1,Rules!$B$9,IF(K283=1,Rules!$B$10,1))</f>
        <v>1</v>
      </c>
      <c r="O283" s="16" t="str">
        <f>IF(A283="","",M283*N283)</f>
        <v/>
      </c>
      <c r="P283" s="16">
        <f>IF(AND(A283&lt;&gt;"",E283&lt;&gt;""),IF(COUNTIFS($A$2:A283,A283,$E$2:E283,E283)=1,1,0),0)</f>
        <v>0</v>
      </c>
    </row>
    <row r="284" spans="1:16" x14ac:dyDescent="0.2">
      <c r="A284" s="10"/>
      <c r="B284" s="13" t="str">
        <f>IFERROR(VLOOKUP(A284,Entries!$A$2:$C$31,2,FALSE),"")</f>
        <v/>
      </c>
      <c r="C284" s="13" t="str">
        <f>IFERROR(VLOOKUP(A284,Entries!$A$2:$C$31,3,FALSE),"")</f>
        <v/>
      </c>
      <c r="D284" s="10"/>
      <c r="E284" s="10"/>
      <c r="F284" s="13" t="str">
        <f>IFERROR(VLOOKUP(E284,Players!$A$2:$E$251,2,FALSE),"")</f>
        <v/>
      </c>
      <c r="G284" s="13" t="str">
        <f>IFERROR(VLOOKUP(E284,Players!$A$2:$E$251,3,FALSE),"")</f>
        <v/>
      </c>
      <c r="H284" s="13" t="str">
        <f>IFERROR(VLOOKUP(E284,Players!$A$2:$E$251,4,FALSE),"")</f>
        <v/>
      </c>
      <c r="I284" s="13">
        <f>IFERROR(VLOOKUP(E284,Players!$A$2:$E$251,5,FALSE),0)</f>
        <v>0</v>
      </c>
      <c r="J284" s="10"/>
      <c r="K284" s="10"/>
      <c r="L284" s="16" t="str">
        <f>IF(A284="","",IF(COUNTIFS(MatchSquad!$A$2:$A$3501,B284,MatchSquad!$B$2:$B$3501,E284)&gt;0,1,0))</f>
        <v/>
      </c>
      <c r="M284" s="16" t="str">
        <f>IF(A284="","",SUMIFS(PlayerPoints!$U$2:$U$3501,PlayerPoints!$A$2:$A$3501,B284,PlayerPoints!$B$2:$B$3501,E284))</f>
        <v/>
      </c>
      <c r="N284" s="16">
        <f>IF(J284=1,Rules!$B$9,IF(K284=1,Rules!$B$10,1))</f>
        <v>1</v>
      </c>
      <c r="O284" s="16" t="str">
        <f>IF(A284="","",M284*N284)</f>
        <v/>
      </c>
      <c r="P284" s="16">
        <f>IF(AND(A284&lt;&gt;"",E284&lt;&gt;""),IF(COUNTIFS($A$2:A284,A284,$E$2:E284,E284)=1,1,0),0)</f>
        <v>0</v>
      </c>
    </row>
    <row r="285" spans="1:16" x14ac:dyDescent="0.2">
      <c r="A285" s="10"/>
      <c r="B285" s="13" t="str">
        <f>IFERROR(VLOOKUP(A285,Entries!$A$2:$C$31,2,FALSE),"")</f>
        <v/>
      </c>
      <c r="C285" s="13" t="str">
        <f>IFERROR(VLOOKUP(A285,Entries!$A$2:$C$31,3,FALSE),"")</f>
        <v/>
      </c>
      <c r="D285" s="10"/>
      <c r="E285" s="10"/>
      <c r="F285" s="13" t="str">
        <f>IFERROR(VLOOKUP(E285,Players!$A$2:$E$251,2,FALSE),"")</f>
        <v/>
      </c>
      <c r="G285" s="13" t="str">
        <f>IFERROR(VLOOKUP(E285,Players!$A$2:$E$251,3,FALSE),"")</f>
        <v/>
      </c>
      <c r="H285" s="13" t="str">
        <f>IFERROR(VLOOKUP(E285,Players!$A$2:$E$251,4,FALSE),"")</f>
        <v/>
      </c>
      <c r="I285" s="13">
        <f>IFERROR(VLOOKUP(E285,Players!$A$2:$E$251,5,FALSE),0)</f>
        <v>0</v>
      </c>
      <c r="J285" s="10"/>
      <c r="K285" s="10"/>
      <c r="L285" s="16" t="str">
        <f>IF(A285="","",IF(COUNTIFS(MatchSquad!$A$2:$A$3501,B285,MatchSquad!$B$2:$B$3501,E285)&gt;0,1,0))</f>
        <v/>
      </c>
      <c r="M285" s="16" t="str">
        <f>IF(A285="","",SUMIFS(PlayerPoints!$U$2:$U$3501,PlayerPoints!$A$2:$A$3501,B285,PlayerPoints!$B$2:$B$3501,E285))</f>
        <v/>
      </c>
      <c r="N285" s="16">
        <f>IF(J285=1,Rules!$B$9,IF(K285=1,Rules!$B$10,1))</f>
        <v>1</v>
      </c>
      <c r="O285" s="16" t="str">
        <f>IF(A285="","",M285*N285)</f>
        <v/>
      </c>
      <c r="P285" s="16">
        <f>IF(AND(A285&lt;&gt;"",E285&lt;&gt;""),IF(COUNTIFS($A$2:A285,A285,$E$2:E285,E285)=1,1,0),0)</f>
        <v>0</v>
      </c>
    </row>
    <row r="286" spans="1:16" x14ac:dyDescent="0.2">
      <c r="A286" s="10"/>
      <c r="B286" s="13" t="str">
        <f>IFERROR(VLOOKUP(A286,Entries!$A$2:$C$31,2,FALSE),"")</f>
        <v/>
      </c>
      <c r="C286" s="13" t="str">
        <f>IFERROR(VLOOKUP(A286,Entries!$A$2:$C$31,3,FALSE),"")</f>
        <v/>
      </c>
      <c r="D286" s="10"/>
      <c r="E286" s="10"/>
      <c r="F286" s="13" t="str">
        <f>IFERROR(VLOOKUP(E286,Players!$A$2:$E$251,2,FALSE),"")</f>
        <v/>
      </c>
      <c r="G286" s="13" t="str">
        <f>IFERROR(VLOOKUP(E286,Players!$A$2:$E$251,3,FALSE),"")</f>
        <v/>
      </c>
      <c r="H286" s="13" t="str">
        <f>IFERROR(VLOOKUP(E286,Players!$A$2:$E$251,4,FALSE),"")</f>
        <v/>
      </c>
      <c r="I286" s="13">
        <f>IFERROR(VLOOKUP(E286,Players!$A$2:$E$251,5,FALSE),0)</f>
        <v>0</v>
      </c>
      <c r="J286" s="10"/>
      <c r="K286" s="10"/>
      <c r="L286" s="16" t="str">
        <f>IF(A286="","",IF(COUNTIFS(MatchSquad!$A$2:$A$3501,B286,MatchSquad!$B$2:$B$3501,E286)&gt;0,1,0))</f>
        <v/>
      </c>
      <c r="M286" s="16" t="str">
        <f>IF(A286="","",SUMIFS(PlayerPoints!$U$2:$U$3501,PlayerPoints!$A$2:$A$3501,B286,PlayerPoints!$B$2:$B$3501,E286))</f>
        <v/>
      </c>
      <c r="N286" s="16">
        <f>IF(J286=1,Rules!$B$9,IF(K286=1,Rules!$B$10,1))</f>
        <v>1</v>
      </c>
      <c r="O286" s="16" t="str">
        <f>IF(A286="","",M286*N286)</f>
        <v/>
      </c>
      <c r="P286" s="16">
        <f>IF(AND(A286&lt;&gt;"",E286&lt;&gt;""),IF(COUNTIFS($A$2:A286,A286,$E$2:E286,E286)=1,1,0),0)</f>
        <v>0</v>
      </c>
    </row>
    <row r="287" spans="1:16" x14ac:dyDescent="0.2">
      <c r="A287" s="10"/>
      <c r="B287" s="13" t="str">
        <f>IFERROR(VLOOKUP(A287,Entries!$A$2:$C$31,2,FALSE),"")</f>
        <v/>
      </c>
      <c r="C287" s="13" t="str">
        <f>IFERROR(VLOOKUP(A287,Entries!$A$2:$C$31,3,FALSE),"")</f>
        <v/>
      </c>
      <c r="D287" s="10"/>
      <c r="E287" s="10"/>
      <c r="F287" s="13" t="str">
        <f>IFERROR(VLOOKUP(E287,Players!$A$2:$E$251,2,FALSE),"")</f>
        <v/>
      </c>
      <c r="G287" s="13" t="str">
        <f>IFERROR(VLOOKUP(E287,Players!$A$2:$E$251,3,FALSE),"")</f>
        <v/>
      </c>
      <c r="H287" s="13" t="str">
        <f>IFERROR(VLOOKUP(E287,Players!$A$2:$E$251,4,FALSE),"")</f>
        <v/>
      </c>
      <c r="I287" s="13">
        <f>IFERROR(VLOOKUP(E287,Players!$A$2:$E$251,5,FALSE),0)</f>
        <v>0</v>
      </c>
      <c r="J287" s="10"/>
      <c r="K287" s="10"/>
      <c r="L287" s="16" t="str">
        <f>IF(A287="","",IF(COUNTIFS(MatchSquad!$A$2:$A$3501,B287,MatchSquad!$B$2:$B$3501,E287)&gt;0,1,0))</f>
        <v/>
      </c>
      <c r="M287" s="16" t="str">
        <f>IF(A287="","",SUMIFS(PlayerPoints!$U$2:$U$3501,PlayerPoints!$A$2:$A$3501,B287,PlayerPoints!$B$2:$B$3501,E287))</f>
        <v/>
      </c>
      <c r="N287" s="16">
        <f>IF(J287=1,Rules!$B$9,IF(K287=1,Rules!$B$10,1))</f>
        <v>1</v>
      </c>
      <c r="O287" s="16" t="str">
        <f>IF(A287="","",M287*N287)</f>
        <v/>
      </c>
      <c r="P287" s="16">
        <f>IF(AND(A287&lt;&gt;"",E287&lt;&gt;""),IF(COUNTIFS($A$2:A287,A287,$E$2:E287,E287)=1,1,0),0)</f>
        <v>0</v>
      </c>
    </row>
    <row r="288" spans="1:16" x14ac:dyDescent="0.2">
      <c r="A288" s="10"/>
      <c r="B288" s="13" t="str">
        <f>IFERROR(VLOOKUP(A288,Entries!$A$2:$C$31,2,FALSE),"")</f>
        <v/>
      </c>
      <c r="C288" s="13" t="str">
        <f>IFERROR(VLOOKUP(A288,Entries!$A$2:$C$31,3,FALSE),"")</f>
        <v/>
      </c>
      <c r="D288" s="10"/>
      <c r="E288" s="10"/>
      <c r="F288" s="13" t="str">
        <f>IFERROR(VLOOKUP(E288,Players!$A$2:$E$251,2,FALSE),"")</f>
        <v/>
      </c>
      <c r="G288" s="13" t="str">
        <f>IFERROR(VLOOKUP(E288,Players!$A$2:$E$251,3,FALSE),"")</f>
        <v/>
      </c>
      <c r="H288" s="13" t="str">
        <f>IFERROR(VLOOKUP(E288,Players!$A$2:$E$251,4,FALSE),"")</f>
        <v/>
      </c>
      <c r="I288" s="13">
        <f>IFERROR(VLOOKUP(E288,Players!$A$2:$E$251,5,FALSE),0)</f>
        <v>0</v>
      </c>
      <c r="J288" s="10"/>
      <c r="K288" s="10"/>
      <c r="L288" s="16" t="str">
        <f>IF(A288="","",IF(COUNTIFS(MatchSquad!$A$2:$A$3501,B288,MatchSquad!$B$2:$B$3501,E288)&gt;0,1,0))</f>
        <v/>
      </c>
      <c r="M288" s="16" t="str">
        <f>IF(A288="","",SUMIFS(PlayerPoints!$U$2:$U$3501,PlayerPoints!$A$2:$A$3501,B288,PlayerPoints!$B$2:$B$3501,E288))</f>
        <v/>
      </c>
      <c r="N288" s="16">
        <f>IF(J288=1,Rules!$B$9,IF(K288=1,Rules!$B$10,1))</f>
        <v>1</v>
      </c>
      <c r="O288" s="16" t="str">
        <f>IF(A288="","",M288*N288)</f>
        <v/>
      </c>
      <c r="P288" s="16">
        <f>IF(AND(A288&lt;&gt;"",E288&lt;&gt;""),IF(COUNTIFS($A$2:A288,A288,$E$2:E288,E288)=1,1,0),0)</f>
        <v>0</v>
      </c>
    </row>
    <row r="289" spans="1:16" x14ac:dyDescent="0.2">
      <c r="A289" s="10"/>
      <c r="B289" s="13" t="str">
        <f>IFERROR(VLOOKUP(A289,Entries!$A$2:$C$31,2,FALSE),"")</f>
        <v/>
      </c>
      <c r="C289" s="13" t="str">
        <f>IFERROR(VLOOKUP(A289,Entries!$A$2:$C$31,3,FALSE),"")</f>
        <v/>
      </c>
      <c r="D289" s="10"/>
      <c r="E289" s="10"/>
      <c r="F289" s="13" t="str">
        <f>IFERROR(VLOOKUP(E289,Players!$A$2:$E$251,2,FALSE),"")</f>
        <v/>
      </c>
      <c r="G289" s="13" t="str">
        <f>IFERROR(VLOOKUP(E289,Players!$A$2:$E$251,3,FALSE),"")</f>
        <v/>
      </c>
      <c r="H289" s="13" t="str">
        <f>IFERROR(VLOOKUP(E289,Players!$A$2:$E$251,4,FALSE),"")</f>
        <v/>
      </c>
      <c r="I289" s="13">
        <f>IFERROR(VLOOKUP(E289,Players!$A$2:$E$251,5,FALSE),0)</f>
        <v>0</v>
      </c>
      <c r="J289" s="10"/>
      <c r="K289" s="10"/>
      <c r="L289" s="16" t="str">
        <f>IF(A289="","",IF(COUNTIFS(MatchSquad!$A$2:$A$3501,B289,MatchSquad!$B$2:$B$3501,E289)&gt;0,1,0))</f>
        <v/>
      </c>
      <c r="M289" s="16" t="str">
        <f>IF(A289="","",SUMIFS(PlayerPoints!$U$2:$U$3501,PlayerPoints!$A$2:$A$3501,B289,PlayerPoints!$B$2:$B$3501,E289))</f>
        <v/>
      </c>
      <c r="N289" s="16">
        <f>IF(J289=1,Rules!$B$9,IF(K289=1,Rules!$B$10,1))</f>
        <v>1</v>
      </c>
      <c r="O289" s="16" t="str">
        <f>IF(A289="","",M289*N289)</f>
        <v/>
      </c>
      <c r="P289" s="16">
        <f>IF(AND(A289&lt;&gt;"",E289&lt;&gt;""),IF(COUNTIFS($A$2:A289,A289,$E$2:E289,E289)=1,1,0),0)</f>
        <v>0</v>
      </c>
    </row>
    <row r="290" spans="1:16" x14ac:dyDescent="0.2">
      <c r="A290" s="10"/>
      <c r="B290" s="13" t="str">
        <f>IFERROR(VLOOKUP(A290,Entries!$A$2:$C$31,2,FALSE),"")</f>
        <v/>
      </c>
      <c r="C290" s="13" t="str">
        <f>IFERROR(VLOOKUP(A290,Entries!$A$2:$C$31,3,FALSE),"")</f>
        <v/>
      </c>
      <c r="D290" s="10"/>
      <c r="E290" s="10"/>
      <c r="F290" s="13" t="str">
        <f>IFERROR(VLOOKUP(E290,Players!$A$2:$E$251,2,FALSE),"")</f>
        <v/>
      </c>
      <c r="G290" s="13" t="str">
        <f>IFERROR(VLOOKUP(E290,Players!$A$2:$E$251,3,FALSE),"")</f>
        <v/>
      </c>
      <c r="H290" s="13" t="str">
        <f>IFERROR(VLOOKUP(E290,Players!$A$2:$E$251,4,FALSE),"")</f>
        <v/>
      </c>
      <c r="I290" s="13">
        <f>IFERROR(VLOOKUP(E290,Players!$A$2:$E$251,5,FALSE),0)</f>
        <v>0</v>
      </c>
      <c r="J290" s="10"/>
      <c r="K290" s="10"/>
      <c r="L290" s="16" t="str">
        <f>IF(A290="","",IF(COUNTIFS(MatchSquad!$A$2:$A$3501,B290,MatchSquad!$B$2:$B$3501,E290)&gt;0,1,0))</f>
        <v/>
      </c>
      <c r="M290" s="16" t="str">
        <f>IF(A290="","",SUMIFS(PlayerPoints!$U$2:$U$3501,PlayerPoints!$A$2:$A$3501,B290,PlayerPoints!$B$2:$B$3501,E290))</f>
        <v/>
      </c>
      <c r="N290" s="16">
        <f>IF(J290=1,Rules!$B$9,IF(K290=1,Rules!$B$10,1))</f>
        <v>1</v>
      </c>
      <c r="O290" s="16" t="str">
        <f>IF(A290="","",M290*N290)</f>
        <v/>
      </c>
      <c r="P290" s="16">
        <f>IF(AND(A290&lt;&gt;"",E290&lt;&gt;""),IF(COUNTIFS($A$2:A290,A290,$E$2:E290,E290)=1,1,0),0)</f>
        <v>0</v>
      </c>
    </row>
    <row r="291" spans="1:16" x14ac:dyDescent="0.2">
      <c r="A291" s="10"/>
      <c r="B291" s="13" t="str">
        <f>IFERROR(VLOOKUP(A291,Entries!$A$2:$C$31,2,FALSE),"")</f>
        <v/>
      </c>
      <c r="C291" s="13" t="str">
        <f>IFERROR(VLOOKUP(A291,Entries!$A$2:$C$31,3,FALSE),"")</f>
        <v/>
      </c>
      <c r="D291" s="10"/>
      <c r="E291" s="10"/>
      <c r="F291" s="13" t="str">
        <f>IFERROR(VLOOKUP(E291,Players!$A$2:$E$251,2,FALSE),"")</f>
        <v/>
      </c>
      <c r="G291" s="13" t="str">
        <f>IFERROR(VLOOKUP(E291,Players!$A$2:$E$251,3,FALSE),"")</f>
        <v/>
      </c>
      <c r="H291" s="13" t="str">
        <f>IFERROR(VLOOKUP(E291,Players!$A$2:$E$251,4,FALSE),"")</f>
        <v/>
      </c>
      <c r="I291" s="13">
        <f>IFERROR(VLOOKUP(E291,Players!$A$2:$E$251,5,FALSE),0)</f>
        <v>0</v>
      </c>
      <c r="J291" s="10"/>
      <c r="K291" s="10"/>
      <c r="L291" s="16" t="str">
        <f>IF(A291="","",IF(COUNTIFS(MatchSquad!$A$2:$A$3501,B291,MatchSquad!$B$2:$B$3501,E291)&gt;0,1,0))</f>
        <v/>
      </c>
      <c r="M291" s="16" t="str">
        <f>IF(A291="","",SUMIFS(PlayerPoints!$U$2:$U$3501,PlayerPoints!$A$2:$A$3501,B291,PlayerPoints!$B$2:$B$3501,E291))</f>
        <v/>
      </c>
      <c r="N291" s="16">
        <f>IF(J291=1,Rules!$B$9,IF(K291=1,Rules!$B$10,1))</f>
        <v>1</v>
      </c>
      <c r="O291" s="16" t="str">
        <f>IF(A291="","",M291*N291)</f>
        <v/>
      </c>
      <c r="P291" s="16">
        <f>IF(AND(A291&lt;&gt;"",E291&lt;&gt;""),IF(COUNTIFS($A$2:A291,A291,$E$2:E291,E291)=1,1,0),0)</f>
        <v>0</v>
      </c>
    </row>
    <row r="292" spans="1:16" x14ac:dyDescent="0.2">
      <c r="A292" s="10"/>
      <c r="B292" s="13" t="str">
        <f>IFERROR(VLOOKUP(A292,Entries!$A$2:$C$31,2,FALSE),"")</f>
        <v/>
      </c>
      <c r="C292" s="13" t="str">
        <f>IFERROR(VLOOKUP(A292,Entries!$A$2:$C$31,3,FALSE),"")</f>
        <v/>
      </c>
      <c r="D292" s="10"/>
      <c r="E292" s="10"/>
      <c r="F292" s="13" t="str">
        <f>IFERROR(VLOOKUP(E292,Players!$A$2:$E$251,2,FALSE),"")</f>
        <v/>
      </c>
      <c r="G292" s="13" t="str">
        <f>IFERROR(VLOOKUP(E292,Players!$A$2:$E$251,3,FALSE),"")</f>
        <v/>
      </c>
      <c r="H292" s="13" t="str">
        <f>IFERROR(VLOOKUP(E292,Players!$A$2:$E$251,4,FALSE),"")</f>
        <v/>
      </c>
      <c r="I292" s="13">
        <f>IFERROR(VLOOKUP(E292,Players!$A$2:$E$251,5,FALSE),0)</f>
        <v>0</v>
      </c>
      <c r="J292" s="10"/>
      <c r="K292" s="10"/>
      <c r="L292" s="16" t="str">
        <f>IF(A292="","",IF(COUNTIFS(MatchSquad!$A$2:$A$3501,B292,MatchSquad!$B$2:$B$3501,E292)&gt;0,1,0))</f>
        <v/>
      </c>
      <c r="M292" s="16" t="str">
        <f>IF(A292="","",SUMIFS(PlayerPoints!$U$2:$U$3501,PlayerPoints!$A$2:$A$3501,B292,PlayerPoints!$B$2:$B$3501,E292))</f>
        <v/>
      </c>
      <c r="N292" s="16">
        <f>IF(J292=1,Rules!$B$9,IF(K292=1,Rules!$B$10,1))</f>
        <v>1</v>
      </c>
      <c r="O292" s="16" t="str">
        <f>IF(A292="","",M292*N292)</f>
        <v/>
      </c>
      <c r="P292" s="16">
        <f>IF(AND(A292&lt;&gt;"",E292&lt;&gt;""),IF(COUNTIFS($A$2:A292,A292,$E$2:E292,E292)=1,1,0),0)</f>
        <v>0</v>
      </c>
    </row>
    <row r="293" spans="1:16" x14ac:dyDescent="0.2">
      <c r="A293" s="10"/>
      <c r="B293" s="13" t="str">
        <f>IFERROR(VLOOKUP(A293,Entries!$A$2:$C$31,2,FALSE),"")</f>
        <v/>
      </c>
      <c r="C293" s="13" t="str">
        <f>IFERROR(VLOOKUP(A293,Entries!$A$2:$C$31,3,FALSE),"")</f>
        <v/>
      </c>
      <c r="D293" s="10"/>
      <c r="E293" s="10"/>
      <c r="F293" s="13" t="str">
        <f>IFERROR(VLOOKUP(E293,Players!$A$2:$E$251,2,FALSE),"")</f>
        <v/>
      </c>
      <c r="G293" s="13" t="str">
        <f>IFERROR(VLOOKUP(E293,Players!$A$2:$E$251,3,FALSE),"")</f>
        <v/>
      </c>
      <c r="H293" s="13" t="str">
        <f>IFERROR(VLOOKUP(E293,Players!$A$2:$E$251,4,FALSE),"")</f>
        <v/>
      </c>
      <c r="I293" s="13">
        <f>IFERROR(VLOOKUP(E293,Players!$A$2:$E$251,5,FALSE),0)</f>
        <v>0</v>
      </c>
      <c r="J293" s="10"/>
      <c r="K293" s="10"/>
      <c r="L293" s="16" t="str">
        <f>IF(A293="","",IF(COUNTIFS(MatchSquad!$A$2:$A$3501,B293,MatchSquad!$B$2:$B$3501,E293)&gt;0,1,0))</f>
        <v/>
      </c>
      <c r="M293" s="16" t="str">
        <f>IF(A293="","",SUMIFS(PlayerPoints!$U$2:$U$3501,PlayerPoints!$A$2:$A$3501,B293,PlayerPoints!$B$2:$B$3501,E293))</f>
        <v/>
      </c>
      <c r="N293" s="16">
        <f>IF(J293=1,Rules!$B$9,IF(K293=1,Rules!$B$10,1))</f>
        <v>1</v>
      </c>
      <c r="O293" s="16" t="str">
        <f>IF(A293="","",M293*N293)</f>
        <v/>
      </c>
      <c r="P293" s="16">
        <f>IF(AND(A293&lt;&gt;"",E293&lt;&gt;""),IF(COUNTIFS($A$2:A293,A293,$E$2:E293,E293)=1,1,0),0)</f>
        <v>0</v>
      </c>
    </row>
    <row r="294" spans="1:16" x14ac:dyDescent="0.2">
      <c r="A294" s="10"/>
      <c r="B294" s="13" t="str">
        <f>IFERROR(VLOOKUP(A294,Entries!$A$2:$C$31,2,FALSE),"")</f>
        <v/>
      </c>
      <c r="C294" s="13" t="str">
        <f>IFERROR(VLOOKUP(A294,Entries!$A$2:$C$31,3,FALSE),"")</f>
        <v/>
      </c>
      <c r="D294" s="10"/>
      <c r="E294" s="10"/>
      <c r="F294" s="13" t="str">
        <f>IFERROR(VLOOKUP(E294,Players!$A$2:$E$251,2,FALSE),"")</f>
        <v/>
      </c>
      <c r="G294" s="13" t="str">
        <f>IFERROR(VLOOKUP(E294,Players!$A$2:$E$251,3,FALSE),"")</f>
        <v/>
      </c>
      <c r="H294" s="13" t="str">
        <f>IFERROR(VLOOKUP(E294,Players!$A$2:$E$251,4,FALSE),"")</f>
        <v/>
      </c>
      <c r="I294" s="13">
        <f>IFERROR(VLOOKUP(E294,Players!$A$2:$E$251,5,FALSE),0)</f>
        <v>0</v>
      </c>
      <c r="J294" s="10"/>
      <c r="K294" s="10"/>
      <c r="L294" s="16" t="str">
        <f>IF(A294="","",IF(COUNTIFS(MatchSquad!$A$2:$A$3501,B294,MatchSquad!$B$2:$B$3501,E294)&gt;0,1,0))</f>
        <v/>
      </c>
      <c r="M294" s="16" t="str">
        <f>IF(A294="","",SUMIFS(PlayerPoints!$U$2:$U$3501,PlayerPoints!$A$2:$A$3501,B294,PlayerPoints!$B$2:$B$3501,E294))</f>
        <v/>
      </c>
      <c r="N294" s="16">
        <f>IF(J294=1,Rules!$B$9,IF(K294=1,Rules!$B$10,1))</f>
        <v>1</v>
      </c>
      <c r="O294" s="16" t="str">
        <f>IF(A294="","",M294*N294)</f>
        <v/>
      </c>
      <c r="P294" s="16">
        <f>IF(AND(A294&lt;&gt;"",E294&lt;&gt;""),IF(COUNTIFS($A$2:A294,A294,$E$2:E294,E294)=1,1,0),0)</f>
        <v>0</v>
      </c>
    </row>
    <row r="295" spans="1:16" x14ac:dyDescent="0.2">
      <c r="A295" s="10"/>
      <c r="B295" s="13" t="str">
        <f>IFERROR(VLOOKUP(A295,Entries!$A$2:$C$31,2,FALSE),"")</f>
        <v/>
      </c>
      <c r="C295" s="13" t="str">
        <f>IFERROR(VLOOKUP(A295,Entries!$A$2:$C$31,3,FALSE),"")</f>
        <v/>
      </c>
      <c r="D295" s="10"/>
      <c r="E295" s="10"/>
      <c r="F295" s="13" t="str">
        <f>IFERROR(VLOOKUP(E295,Players!$A$2:$E$251,2,FALSE),"")</f>
        <v/>
      </c>
      <c r="G295" s="13" t="str">
        <f>IFERROR(VLOOKUP(E295,Players!$A$2:$E$251,3,FALSE),"")</f>
        <v/>
      </c>
      <c r="H295" s="13" t="str">
        <f>IFERROR(VLOOKUP(E295,Players!$A$2:$E$251,4,FALSE),"")</f>
        <v/>
      </c>
      <c r="I295" s="13">
        <f>IFERROR(VLOOKUP(E295,Players!$A$2:$E$251,5,FALSE),0)</f>
        <v>0</v>
      </c>
      <c r="J295" s="10"/>
      <c r="K295" s="10"/>
      <c r="L295" s="16" t="str">
        <f>IF(A295="","",IF(COUNTIFS(MatchSquad!$A$2:$A$3501,B295,MatchSquad!$B$2:$B$3501,E295)&gt;0,1,0))</f>
        <v/>
      </c>
      <c r="M295" s="16" t="str">
        <f>IF(A295="","",SUMIFS(PlayerPoints!$U$2:$U$3501,PlayerPoints!$A$2:$A$3501,B295,PlayerPoints!$B$2:$B$3501,E295))</f>
        <v/>
      </c>
      <c r="N295" s="16">
        <f>IF(J295=1,Rules!$B$9,IF(K295=1,Rules!$B$10,1))</f>
        <v>1</v>
      </c>
      <c r="O295" s="16" t="str">
        <f>IF(A295="","",M295*N295)</f>
        <v/>
      </c>
      <c r="P295" s="16">
        <f>IF(AND(A295&lt;&gt;"",E295&lt;&gt;""),IF(COUNTIFS($A$2:A295,A295,$E$2:E295,E295)=1,1,0),0)</f>
        <v>0</v>
      </c>
    </row>
    <row r="296" spans="1:16" x14ac:dyDescent="0.2">
      <c r="A296" s="10"/>
      <c r="B296" s="13" t="str">
        <f>IFERROR(VLOOKUP(A296,Entries!$A$2:$C$31,2,FALSE),"")</f>
        <v/>
      </c>
      <c r="C296" s="13" t="str">
        <f>IFERROR(VLOOKUP(A296,Entries!$A$2:$C$31,3,FALSE),"")</f>
        <v/>
      </c>
      <c r="D296" s="10"/>
      <c r="E296" s="10"/>
      <c r="F296" s="13" t="str">
        <f>IFERROR(VLOOKUP(E296,Players!$A$2:$E$251,2,FALSE),"")</f>
        <v/>
      </c>
      <c r="G296" s="13" t="str">
        <f>IFERROR(VLOOKUP(E296,Players!$A$2:$E$251,3,FALSE),"")</f>
        <v/>
      </c>
      <c r="H296" s="13" t="str">
        <f>IFERROR(VLOOKUP(E296,Players!$A$2:$E$251,4,FALSE),"")</f>
        <v/>
      </c>
      <c r="I296" s="13">
        <f>IFERROR(VLOOKUP(E296,Players!$A$2:$E$251,5,FALSE),0)</f>
        <v>0</v>
      </c>
      <c r="J296" s="10"/>
      <c r="K296" s="10"/>
      <c r="L296" s="16" t="str">
        <f>IF(A296="","",IF(COUNTIFS(MatchSquad!$A$2:$A$3501,B296,MatchSquad!$B$2:$B$3501,E296)&gt;0,1,0))</f>
        <v/>
      </c>
      <c r="M296" s="16" t="str">
        <f>IF(A296="","",SUMIFS(PlayerPoints!$U$2:$U$3501,PlayerPoints!$A$2:$A$3501,B296,PlayerPoints!$B$2:$B$3501,E296))</f>
        <v/>
      </c>
      <c r="N296" s="16">
        <f>IF(J296=1,Rules!$B$9,IF(K296=1,Rules!$B$10,1))</f>
        <v>1</v>
      </c>
      <c r="O296" s="16" t="str">
        <f>IF(A296="","",M296*N296)</f>
        <v/>
      </c>
      <c r="P296" s="16">
        <f>IF(AND(A296&lt;&gt;"",E296&lt;&gt;""),IF(COUNTIFS($A$2:A296,A296,$E$2:E296,E296)=1,1,0),0)</f>
        <v>0</v>
      </c>
    </row>
    <row r="297" spans="1:16" x14ac:dyDescent="0.2">
      <c r="A297" s="10"/>
      <c r="B297" s="13" t="str">
        <f>IFERROR(VLOOKUP(A297,Entries!$A$2:$C$31,2,FALSE),"")</f>
        <v/>
      </c>
      <c r="C297" s="13" t="str">
        <f>IFERROR(VLOOKUP(A297,Entries!$A$2:$C$31,3,FALSE),"")</f>
        <v/>
      </c>
      <c r="D297" s="10"/>
      <c r="E297" s="10"/>
      <c r="F297" s="13" t="str">
        <f>IFERROR(VLOOKUP(E297,Players!$A$2:$E$251,2,FALSE),"")</f>
        <v/>
      </c>
      <c r="G297" s="13" t="str">
        <f>IFERROR(VLOOKUP(E297,Players!$A$2:$E$251,3,FALSE),"")</f>
        <v/>
      </c>
      <c r="H297" s="13" t="str">
        <f>IFERROR(VLOOKUP(E297,Players!$A$2:$E$251,4,FALSE),"")</f>
        <v/>
      </c>
      <c r="I297" s="13">
        <f>IFERROR(VLOOKUP(E297,Players!$A$2:$E$251,5,FALSE),0)</f>
        <v>0</v>
      </c>
      <c r="J297" s="10"/>
      <c r="K297" s="10"/>
      <c r="L297" s="16" t="str">
        <f>IF(A297="","",IF(COUNTIFS(MatchSquad!$A$2:$A$3501,B297,MatchSquad!$B$2:$B$3501,E297)&gt;0,1,0))</f>
        <v/>
      </c>
      <c r="M297" s="16" t="str">
        <f>IF(A297="","",SUMIFS(PlayerPoints!$U$2:$U$3501,PlayerPoints!$A$2:$A$3501,B297,PlayerPoints!$B$2:$B$3501,E297))</f>
        <v/>
      </c>
      <c r="N297" s="16">
        <f>IF(J297=1,Rules!$B$9,IF(K297=1,Rules!$B$10,1))</f>
        <v>1</v>
      </c>
      <c r="O297" s="16" t="str">
        <f>IF(A297="","",M297*N297)</f>
        <v/>
      </c>
      <c r="P297" s="16">
        <f>IF(AND(A297&lt;&gt;"",E297&lt;&gt;""),IF(COUNTIFS($A$2:A297,A297,$E$2:E297,E297)=1,1,0),0)</f>
        <v>0</v>
      </c>
    </row>
    <row r="298" spans="1:16" x14ac:dyDescent="0.2">
      <c r="A298" s="10"/>
      <c r="B298" s="13" t="str">
        <f>IFERROR(VLOOKUP(A298,Entries!$A$2:$C$31,2,FALSE),"")</f>
        <v/>
      </c>
      <c r="C298" s="13" t="str">
        <f>IFERROR(VLOOKUP(A298,Entries!$A$2:$C$31,3,FALSE),"")</f>
        <v/>
      </c>
      <c r="D298" s="10"/>
      <c r="E298" s="10"/>
      <c r="F298" s="13" t="str">
        <f>IFERROR(VLOOKUP(E298,Players!$A$2:$E$251,2,FALSE),"")</f>
        <v/>
      </c>
      <c r="G298" s="13" t="str">
        <f>IFERROR(VLOOKUP(E298,Players!$A$2:$E$251,3,FALSE),"")</f>
        <v/>
      </c>
      <c r="H298" s="13" t="str">
        <f>IFERROR(VLOOKUP(E298,Players!$A$2:$E$251,4,FALSE),"")</f>
        <v/>
      </c>
      <c r="I298" s="13">
        <f>IFERROR(VLOOKUP(E298,Players!$A$2:$E$251,5,FALSE),0)</f>
        <v>0</v>
      </c>
      <c r="J298" s="10"/>
      <c r="K298" s="10"/>
      <c r="L298" s="16" t="str">
        <f>IF(A298="","",IF(COUNTIFS(MatchSquad!$A$2:$A$3501,B298,MatchSquad!$B$2:$B$3501,E298)&gt;0,1,0))</f>
        <v/>
      </c>
      <c r="M298" s="16" t="str">
        <f>IF(A298="","",SUMIFS(PlayerPoints!$U$2:$U$3501,PlayerPoints!$A$2:$A$3501,B298,PlayerPoints!$B$2:$B$3501,E298))</f>
        <v/>
      </c>
      <c r="N298" s="16">
        <f>IF(J298=1,Rules!$B$9,IF(K298=1,Rules!$B$10,1))</f>
        <v>1</v>
      </c>
      <c r="O298" s="16" t="str">
        <f>IF(A298="","",M298*N298)</f>
        <v/>
      </c>
      <c r="P298" s="16">
        <f>IF(AND(A298&lt;&gt;"",E298&lt;&gt;""),IF(COUNTIFS($A$2:A298,A298,$E$2:E298,E298)=1,1,0),0)</f>
        <v>0</v>
      </c>
    </row>
    <row r="299" spans="1:16" x14ac:dyDescent="0.2">
      <c r="A299" s="10"/>
      <c r="B299" s="13" t="str">
        <f>IFERROR(VLOOKUP(A299,Entries!$A$2:$C$31,2,FALSE),"")</f>
        <v/>
      </c>
      <c r="C299" s="13" t="str">
        <f>IFERROR(VLOOKUP(A299,Entries!$A$2:$C$31,3,FALSE),"")</f>
        <v/>
      </c>
      <c r="D299" s="10"/>
      <c r="E299" s="10"/>
      <c r="F299" s="13" t="str">
        <f>IFERROR(VLOOKUP(E299,Players!$A$2:$E$251,2,FALSE),"")</f>
        <v/>
      </c>
      <c r="G299" s="13" t="str">
        <f>IFERROR(VLOOKUP(E299,Players!$A$2:$E$251,3,FALSE),"")</f>
        <v/>
      </c>
      <c r="H299" s="13" t="str">
        <f>IFERROR(VLOOKUP(E299,Players!$A$2:$E$251,4,FALSE),"")</f>
        <v/>
      </c>
      <c r="I299" s="13">
        <f>IFERROR(VLOOKUP(E299,Players!$A$2:$E$251,5,FALSE),0)</f>
        <v>0</v>
      </c>
      <c r="J299" s="10"/>
      <c r="K299" s="10"/>
      <c r="L299" s="16" t="str">
        <f>IF(A299="","",IF(COUNTIFS(MatchSquad!$A$2:$A$3501,B299,MatchSquad!$B$2:$B$3501,E299)&gt;0,1,0))</f>
        <v/>
      </c>
      <c r="M299" s="16" t="str">
        <f>IF(A299="","",SUMIFS(PlayerPoints!$U$2:$U$3501,PlayerPoints!$A$2:$A$3501,B299,PlayerPoints!$B$2:$B$3501,E299))</f>
        <v/>
      </c>
      <c r="N299" s="16">
        <f>IF(J299=1,Rules!$B$9,IF(K299=1,Rules!$B$10,1))</f>
        <v>1</v>
      </c>
      <c r="O299" s="16" t="str">
        <f>IF(A299="","",M299*N299)</f>
        <v/>
      </c>
      <c r="P299" s="16">
        <f>IF(AND(A299&lt;&gt;"",E299&lt;&gt;""),IF(COUNTIFS($A$2:A299,A299,$E$2:E299,E299)=1,1,0),0)</f>
        <v>0</v>
      </c>
    </row>
    <row r="300" spans="1:16" x14ac:dyDescent="0.2">
      <c r="A300" s="10"/>
      <c r="B300" s="13" t="str">
        <f>IFERROR(VLOOKUP(A300,Entries!$A$2:$C$31,2,FALSE),"")</f>
        <v/>
      </c>
      <c r="C300" s="13" t="str">
        <f>IFERROR(VLOOKUP(A300,Entries!$A$2:$C$31,3,FALSE),"")</f>
        <v/>
      </c>
      <c r="D300" s="10"/>
      <c r="E300" s="10"/>
      <c r="F300" s="13" t="str">
        <f>IFERROR(VLOOKUP(E300,Players!$A$2:$E$251,2,FALSE),"")</f>
        <v/>
      </c>
      <c r="G300" s="13" t="str">
        <f>IFERROR(VLOOKUP(E300,Players!$A$2:$E$251,3,FALSE),"")</f>
        <v/>
      </c>
      <c r="H300" s="13" t="str">
        <f>IFERROR(VLOOKUP(E300,Players!$A$2:$E$251,4,FALSE),"")</f>
        <v/>
      </c>
      <c r="I300" s="13">
        <f>IFERROR(VLOOKUP(E300,Players!$A$2:$E$251,5,FALSE),0)</f>
        <v>0</v>
      </c>
      <c r="J300" s="10"/>
      <c r="K300" s="10"/>
      <c r="L300" s="16" t="str">
        <f>IF(A300="","",IF(COUNTIFS(MatchSquad!$A$2:$A$3501,B300,MatchSquad!$B$2:$B$3501,E300)&gt;0,1,0))</f>
        <v/>
      </c>
      <c r="M300" s="16" t="str">
        <f>IF(A300="","",SUMIFS(PlayerPoints!$U$2:$U$3501,PlayerPoints!$A$2:$A$3501,B300,PlayerPoints!$B$2:$B$3501,E300))</f>
        <v/>
      </c>
      <c r="N300" s="16">
        <f>IF(J300=1,Rules!$B$9,IF(K300=1,Rules!$B$10,1))</f>
        <v>1</v>
      </c>
      <c r="O300" s="16" t="str">
        <f>IF(A300="","",M300*N300)</f>
        <v/>
      </c>
      <c r="P300" s="16">
        <f>IF(AND(A300&lt;&gt;"",E300&lt;&gt;""),IF(COUNTIFS($A$2:A300,A300,$E$2:E300,E300)=1,1,0),0)</f>
        <v>0</v>
      </c>
    </row>
    <row r="301" spans="1:16" x14ac:dyDescent="0.2">
      <c r="A301" s="10"/>
      <c r="B301" s="13" t="str">
        <f>IFERROR(VLOOKUP(A301,Entries!$A$2:$C$31,2,FALSE),"")</f>
        <v/>
      </c>
      <c r="C301" s="13" t="str">
        <f>IFERROR(VLOOKUP(A301,Entries!$A$2:$C$31,3,FALSE),"")</f>
        <v/>
      </c>
      <c r="D301" s="10"/>
      <c r="E301" s="10"/>
      <c r="F301" s="13" t="str">
        <f>IFERROR(VLOOKUP(E301,Players!$A$2:$E$251,2,FALSE),"")</f>
        <v/>
      </c>
      <c r="G301" s="13" t="str">
        <f>IFERROR(VLOOKUP(E301,Players!$A$2:$E$251,3,FALSE),"")</f>
        <v/>
      </c>
      <c r="H301" s="13" t="str">
        <f>IFERROR(VLOOKUP(E301,Players!$A$2:$E$251,4,FALSE),"")</f>
        <v/>
      </c>
      <c r="I301" s="13">
        <f>IFERROR(VLOOKUP(E301,Players!$A$2:$E$251,5,FALSE),0)</f>
        <v>0</v>
      </c>
      <c r="J301" s="10"/>
      <c r="K301" s="10"/>
      <c r="L301" s="16" t="str">
        <f>IF(A301="","",IF(COUNTIFS(MatchSquad!$A$2:$A$3501,B301,MatchSquad!$B$2:$B$3501,E301)&gt;0,1,0))</f>
        <v/>
      </c>
      <c r="M301" s="16" t="str">
        <f>IF(A301="","",SUMIFS(PlayerPoints!$U$2:$U$3501,PlayerPoints!$A$2:$A$3501,B301,PlayerPoints!$B$2:$B$3501,E301))</f>
        <v/>
      </c>
      <c r="N301" s="16">
        <f>IF(J301=1,Rules!$B$9,IF(K301=1,Rules!$B$10,1))</f>
        <v>1</v>
      </c>
      <c r="O301" s="16" t="str">
        <f>IF(A301="","",M301*N301)</f>
        <v/>
      </c>
      <c r="P301" s="16">
        <f>IF(AND(A301&lt;&gt;"",E301&lt;&gt;""),IF(COUNTIFS($A$2:A301,A301,$E$2:E301,E301)=1,1,0),0)</f>
        <v>0</v>
      </c>
    </row>
    <row r="302" spans="1:16" x14ac:dyDescent="0.2">
      <c r="A302" s="10"/>
      <c r="B302" s="13" t="str">
        <f>IFERROR(VLOOKUP(A302,Entries!$A$2:$C$31,2,FALSE),"")</f>
        <v/>
      </c>
      <c r="C302" s="13" t="str">
        <f>IFERROR(VLOOKUP(A302,Entries!$A$2:$C$31,3,FALSE),"")</f>
        <v/>
      </c>
      <c r="D302" s="10"/>
      <c r="E302" s="10"/>
      <c r="F302" s="13" t="str">
        <f>IFERROR(VLOOKUP(E302,Players!$A$2:$E$251,2,FALSE),"")</f>
        <v/>
      </c>
      <c r="G302" s="13" t="str">
        <f>IFERROR(VLOOKUP(E302,Players!$A$2:$E$251,3,FALSE),"")</f>
        <v/>
      </c>
      <c r="H302" s="13" t="str">
        <f>IFERROR(VLOOKUP(E302,Players!$A$2:$E$251,4,FALSE),"")</f>
        <v/>
      </c>
      <c r="I302" s="13">
        <f>IFERROR(VLOOKUP(E302,Players!$A$2:$E$251,5,FALSE),0)</f>
        <v>0</v>
      </c>
      <c r="J302" s="10"/>
      <c r="K302" s="10"/>
      <c r="L302" s="16" t="str">
        <f>IF(A302="","",IF(COUNTIFS(MatchSquad!$A$2:$A$3501,B302,MatchSquad!$B$2:$B$3501,E302)&gt;0,1,0))</f>
        <v/>
      </c>
      <c r="M302" s="16" t="str">
        <f>IF(A302="","",SUMIFS(PlayerPoints!$U$2:$U$3501,PlayerPoints!$A$2:$A$3501,B302,PlayerPoints!$B$2:$B$3501,E302))</f>
        <v/>
      </c>
      <c r="N302" s="16">
        <f>IF(J302=1,Rules!$B$9,IF(K302=1,Rules!$B$10,1))</f>
        <v>1</v>
      </c>
      <c r="O302" s="16" t="str">
        <f>IF(A302="","",M302*N302)</f>
        <v/>
      </c>
      <c r="P302" s="16">
        <f>IF(AND(A302&lt;&gt;"",E302&lt;&gt;""),IF(COUNTIFS($A$2:A302,A302,$E$2:E302,E302)=1,1,0),0)</f>
        <v>0</v>
      </c>
    </row>
    <row r="303" spans="1:16" x14ac:dyDescent="0.2">
      <c r="A303" s="10"/>
      <c r="B303" s="13" t="str">
        <f>IFERROR(VLOOKUP(A303,Entries!$A$2:$C$31,2,FALSE),"")</f>
        <v/>
      </c>
      <c r="C303" s="13" t="str">
        <f>IFERROR(VLOOKUP(A303,Entries!$A$2:$C$31,3,FALSE),"")</f>
        <v/>
      </c>
      <c r="D303" s="10"/>
      <c r="E303" s="10"/>
      <c r="F303" s="13" t="str">
        <f>IFERROR(VLOOKUP(E303,Players!$A$2:$E$251,2,FALSE),"")</f>
        <v/>
      </c>
      <c r="G303" s="13" t="str">
        <f>IFERROR(VLOOKUP(E303,Players!$A$2:$E$251,3,FALSE),"")</f>
        <v/>
      </c>
      <c r="H303" s="13" t="str">
        <f>IFERROR(VLOOKUP(E303,Players!$A$2:$E$251,4,FALSE),"")</f>
        <v/>
      </c>
      <c r="I303" s="13">
        <f>IFERROR(VLOOKUP(E303,Players!$A$2:$E$251,5,FALSE),0)</f>
        <v>0</v>
      </c>
      <c r="J303" s="10"/>
      <c r="K303" s="10"/>
      <c r="L303" s="16" t="str">
        <f>IF(A303="","",IF(COUNTIFS(MatchSquad!$A$2:$A$3501,B303,MatchSquad!$B$2:$B$3501,E303)&gt;0,1,0))</f>
        <v/>
      </c>
      <c r="M303" s="16" t="str">
        <f>IF(A303="","",SUMIFS(PlayerPoints!$U$2:$U$3501,PlayerPoints!$A$2:$A$3501,B303,PlayerPoints!$B$2:$B$3501,E303))</f>
        <v/>
      </c>
      <c r="N303" s="16">
        <f>IF(J303=1,Rules!$B$9,IF(K303=1,Rules!$B$10,1))</f>
        <v>1</v>
      </c>
      <c r="O303" s="16" t="str">
        <f>IF(A303="","",M303*N303)</f>
        <v/>
      </c>
      <c r="P303" s="16">
        <f>IF(AND(A303&lt;&gt;"",E303&lt;&gt;""),IF(COUNTIFS($A$2:A303,A303,$E$2:E303,E303)=1,1,0),0)</f>
        <v>0</v>
      </c>
    </row>
    <row r="304" spans="1:16" x14ac:dyDescent="0.2">
      <c r="A304" s="10"/>
      <c r="B304" s="13" t="str">
        <f>IFERROR(VLOOKUP(A304,Entries!$A$2:$C$31,2,FALSE),"")</f>
        <v/>
      </c>
      <c r="C304" s="13" t="str">
        <f>IFERROR(VLOOKUP(A304,Entries!$A$2:$C$31,3,FALSE),"")</f>
        <v/>
      </c>
      <c r="D304" s="10"/>
      <c r="E304" s="10"/>
      <c r="F304" s="13" t="str">
        <f>IFERROR(VLOOKUP(E304,Players!$A$2:$E$251,2,FALSE),"")</f>
        <v/>
      </c>
      <c r="G304" s="13" t="str">
        <f>IFERROR(VLOOKUP(E304,Players!$A$2:$E$251,3,FALSE),"")</f>
        <v/>
      </c>
      <c r="H304" s="13" t="str">
        <f>IFERROR(VLOOKUP(E304,Players!$A$2:$E$251,4,FALSE),"")</f>
        <v/>
      </c>
      <c r="I304" s="13">
        <f>IFERROR(VLOOKUP(E304,Players!$A$2:$E$251,5,FALSE),0)</f>
        <v>0</v>
      </c>
      <c r="J304" s="10"/>
      <c r="K304" s="10"/>
      <c r="L304" s="16" t="str">
        <f>IF(A304="","",IF(COUNTIFS(MatchSquad!$A$2:$A$3501,B304,MatchSquad!$B$2:$B$3501,E304)&gt;0,1,0))</f>
        <v/>
      </c>
      <c r="M304" s="16" t="str">
        <f>IF(A304="","",SUMIFS(PlayerPoints!$U$2:$U$3501,PlayerPoints!$A$2:$A$3501,B304,PlayerPoints!$B$2:$B$3501,E304))</f>
        <v/>
      </c>
      <c r="N304" s="16">
        <f>IF(J304=1,Rules!$B$9,IF(K304=1,Rules!$B$10,1))</f>
        <v>1</v>
      </c>
      <c r="O304" s="16" t="str">
        <f>IF(A304="","",M304*N304)</f>
        <v/>
      </c>
      <c r="P304" s="16">
        <f>IF(AND(A304&lt;&gt;"",E304&lt;&gt;""),IF(COUNTIFS($A$2:A304,A304,$E$2:E304,E304)=1,1,0),0)</f>
        <v>0</v>
      </c>
    </row>
    <row r="305" spans="1:16" x14ac:dyDescent="0.2">
      <c r="A305" s="10"/>
      <c r="B305" s="13" t="str">
        <f>IFERROR(VLOOKUP(A305,Entries!$A$2:$C$31,2,FALSE),"")</f>
        <v/>
      </c>
      <c r="C305" s="13" t="str">
        <f>IFERROR(VLOOKUP(A305,Entries!$A$2:$C$31,3,FALSE),"")</f>
        <v/>
      </c>
      <c r="D305" s="10"/>
      <c r="E305" s="10"/>
      <c r="F305" s="13" t="str">
        <f>IFERROR(VLOOKUP(E305,Players!$A$2:$E$251,2,FALSE),"")</f>
        <v/>
      </c>
      <c r="G305" s="13" t="str">
        <f>IFERROR(VLOOKUP(E305,Players!$A$2:$E$251,3,FALSE),"")</f>
        <v/>
      </c>
      <c r="H305" s="13" t="str">
        <f>IFERROR(VLOOKUP(E305,Players!$A$2:$E$251,4,FALSE),"")</f>
        <v/>
      </c>
      <c r="I305" s="13">
        <f>IFERROR(VLOOKUP(E305,Players!$A$2:$E$251,5,FALSE),0)</f>
        <v>0</v>
      </c>
      <c r="J305" s="10"/>
      <c r="K305" s="10"/>
      <c r="L305" s="16" t="str">
        <f>IF(A305="","",IF(COUNTIFS(MatchSquad!$A$2:$A$3501,B305,MatchSquad!$B$2:$B$3501,E305)&gt;0,1,0))</f>
        <v/>
      </c>
      <c r="M305" s="16" t="str">
        <f>IF(A305="","",SUMIFS(PlayerPoints!$U$2:$U$3501,PlayerPoints!$A$2:$A$3501,B305,PlayerPoints!$B$2:$B$3501,E305))</f>
        <v/>
      </c>
      <c r="N305" s="16">
        <f>IF(J305=1,Rules!$B$9,IF(K305=1,Rules!$B$10,1))</f>
        <v>1</v>
      </c>
      <c r="O305" s="16" t="str">
        <f>IF(A305="","",M305*N305)</f>
        <v/>
      </c>
      <c r="P305" s="16">
        <f>IF(AND(A305&lt;&gt;"",E305&lt;&gt;""),IF(COUNTIFS($A$2:A305,A305,$E$2:E305,E305)=1,1,0),0)</f>
        <v>0</v>
      </c>
    </row>
    <row r="306" spans="1:16" x14ac:dyDescent="0.2">
      <c r="A306" s="10"/>
      <c r="B306" s="13" t="str">
        <f>IFERROR(VLOOKUP(A306,Entries!$A$2:$C$31,2,FALSE),"")</f>
        <v/>
      </c>
      <c r="C306" s="13" t="str">
        <f>IFERROR(VLOOKUP(A306,Entries!$A$2:$C$31,3,FALSE),"")</f>
        <v/>
      </c>
      <c r="D306" s="10"/>
      <c r="E306" s="10"/>
      <c r="F306" s="13" t="str">
        <f>IFERROR(VLOOKUP(E306,Players!$A$2:$E$251,2,FALSE),"")</f>
        <v/>
      </c>
      <c r="G306" s="13" t="str">
        <f>IFERROR(VLOOKUP(E306,Players!$A$2:$E$251,3,FALSE),"")</f>
        <v/>
      </c>
      <c r="H306" s="13" t="str">
        <f>IFERROR(VLOOKUP(E306,Players!$A$2:$E$251,4,FALSE),"")</f>
        <v/>
      </c>
      <c r="I306" s="13">
        <f>IFERROR(VLOOKUP(E306,Players!$A$2:$E$251,5,FALSE),0)</f>
        <v>0</v>
      </c>
      <c r="J306" s="10"/>
      <c r="K306" s="10"/>
      <c r="L306" s="16" t="str">
        <f>IF(A306="","",IF(COUNTIFS(MatchSquad!$A$2:$A$3501,B306,MatchSquad!$B$2:$B$3501,E306)&gt;0,1,0))</f>
        <v/>
      </c>
      <c r="M306" s="16" t="str">
        <f>IF(A306="","",SUMIFS(PlayerPoints!$U$2:$U$3501,PlayerPoints!$A$2:$A$3501,B306,PlayerPoints!$B$2:$B$3501,E306))</f>
        <v/>
      </c>
      <c r="N306" s="16">
        <f>IF(J306=1,Rules!$B$9,IF(K306=1,Rules!$B$10,1))</f>
        <v>1</v>
      </c>
      <c r="O306" s="16" t="str">
        <f>IF(A306="","",M306*N306)</f>
        <v/>
      </c>
      <c r="P306" s="16">
        <f>IF(AND(A306&lt;&gt;"",E306&lt;&gt;""),IF(COUNTIFS($A$2:A306,A306,$E$2:E306,E306)=1,1,0),0)</f>
        <v>0</v>
      </c>
    </row>
    <row r="307" spans="1:16" x14ac:dyDescent="0.2">
      <c r="A307" s="10"/>
      <c r="B307" s="13" t="str">
        <f>IFERROR(VLOOKUP(A307,Entries!$A$2:$C$31,2,FALSE),"")</f>
        <v/>
      </c>
      <c r="C307" s="13" t="str">
        <f>IFERROR(VLOOKUP(A307,Entries!$A$2:$C$31,3,FALSE),"")</f>
        <v/>
      </c>
      <c r="D307" s="10"/>
      <c r="E307" s="10"/>
      <c r="F307" s="13" t="str">
        <f>IFERROR(VLOOKUP(E307,Players!$A$2:$E$251,2,FALSE),"")</f>
        <v/>
      </c>
      <c r="G307" s="13" t="str">
        <f>IFERROR(VLOOKUP(E307,Players!$A$2:$E$251,3,FALSE),"")</f>
        <v/>
      </c>
      <c r="H307" s="13" t="str">
        <f>IFERROR(VLOOKUP(E307,Players!$A$2:$E$251,4,FALSE),"")</f>
        <v/>
      </c>
      <c r="I307" s="13">
        <f>IFERROR(VLOOKUP(E307,Players!$A$2:$E$251,5,FALSE),0)</f>
        <v>0</v>
      </c>
      <c r="J307" s="10"/>
      <c r="K307" s="10"/>
      <c r="L307" s="16" t="str">
        <f>IF(A307="","",IF(COUNTIFS(MatchSquad!$A$2:$A$3501,B307,MatchSquad!$B$2:$B$3501,E307)&gt;0,1,0))</f>
        <v/>
      </c>
      <c r="M307" s="16" t="str">
        <f>IF(A307="","",SUMIFS(PlayerPoints!$U$2:$U$3501,PlayerPoints!$A$2:$A$3501,B307,PlayerPoints!$B$2:$B$3501,E307))</f>
        <v/>
      </c>
      <c r="N307" s="16">
        <f>IF(J307=1,Rules!$B$9,IF(K307=1,Rules!$B$10,1))</f>
        <v>1</v>
      </c>
      <c r="O307" s="16" t="str">
        <f>IF(A307="","",M307*N307)</f>
        <v/>
      </c>
      <c r="P307" s="16">
        <f>IF(AND(A307&lt;&gt;"",E307&lt;&gt;""),IF(COUNTIFS($A$2:A307,A307,$E$2:E307,E307)=1,1,0),0)</f>
        <v>0</v>
      </c>
    </row>
    <row r="308" spans="1:16" x14ac:dyDescent="0.2">
      <c r="A308" s="10"/>
      <c r="B308" s="13" t="str">
        <f>IFERROR(VLOOKUP(A308,Entries!$A$2:$C$31,2,FALSE),"")</f>
        <v/>
      </c>
      <c r="C308" s="13" t="str">
        <f>IFERROR(VLOOKUP(A308,Entries!$A$2:$C$31,3,FALSE),"")</f>
        <v/>
      </c>
      <c r="D308" s="10"/>
      <c r="E308" s="10"/>
      <c r="F308" s="13" t="str">
        <f>IFERROR(VLOOKUP(E308,Players!$A$2:$E$251,2,FALSE),"")</f>
        <v/>
      </c>
      <c r="G308" s="13" t="str">
        <f>IFERROR(VLOOKUP(E308,Players!$A$2:$E$251,3,FALSE),"")</f>
        <v/>
      </c>
      <c r="H308" s="13" t="str">
        <f>IFERROR(VLOOKUP(E308,Players!$A$2:$E$251,4,FALSE),"")</f>
        <v/>
      </c>
      <c r="I308" s="13">
        <f>IFERROR(VLOOKUP(E308,Players!$A$2:$E$251,5,FALSE),0)</f>
        <v>0</v>
      </c>
      <c r="J308" s="10"/>
      <c r="K308" s="10"/>
      <c r="L308" s="16" t="str">
        <f>IF(A308="","",IF(COUNTIFS(MatchSquad!$A$2:$A$3501,B308,MatchSquad!$B$2:$B$3501,E308)&gt;0,1,0))</f>
        <v/>
      </c>
      <c r="M308" s="16" t="str">
        <f>IF(A308="","",SUMIFS(PlayerPoints!$U$2:$U$3501,PlayerPoints!$A$2:$A$3501,B308,PlayerPoints!$B$2:$B$3501,E308))</f>
        <v/>
      </c>
      <c r="N308" s="16">
        <f>IF(J308=1,Rules!$B$9,IF(K308=1,Rules!$B$10,1))</f>
        <v>1</v>
      </c>
      <c r="O308" s="16" t="str">
        <f>IF(A308="","",M308*N308)</f>
        <v/>
      </c>
      <c r="P308" s="16">
        <f>IF(AND(A308&lt;&gt;"",E308&lt;&gt;""),IF(COUNTIFS($A$2:A308,A308,$E$2:E308,E308)=1,1,0),0)</f>
        <v>0</v>
      </c>
    </row>
    <row r="309" spans="1:16" x14ac:dyDescent="0.2">
      <c r="A309" s="10"/>
      <c r="B309" s="13" t="str">
        <f>IFERROR(VLOOKUP(A309,Entries!$A$2:$C$31,2,FALSE),"")</f>
        <v/>
      </c>
      <c r="C309" s="13" t="str">
        <f>IFERROR(VLOOKUP(A309,Entries!$A$2:$C$31,3,FALSE),"")</f>
        <v/>
      </c>
      <c r="D309" s="10"/>
      <c r="E309" s="10"/>
      <c r="F309" s="13" t="str">
        <f>IFERROR(VLOOKUP(E309,Players!$A$2:$E$251,2,FALSE),"")</f>
        <v/>
      </c>
      <c r="G309" s="13" t="str">
        <f>IFERROR(VLOOKUP(E309,Players!$A$2:$E$251,3,FALSE),"")</f>
        <v/>
      </c>
      <c r="H309" s="13" t="str">
        <f>IFERROR(VLOOKUP(E309,Players!$A$2:$E$251,4,FALSE),"")</f>
        <v/>
      </c>
      <c r="I309" s="13">
        <f>IFERROR(VLOOKUP(E309,Players!$A$2:$E$251,5,FALSE),0)</f>
        <v>0</v>
      </c>
      <c r="J309" s="10"/>
      <c r="K309" s="10"/>
      <c r="L309" s="16" t="str">
        <f>IF(A309="","",IF(COUNTIFS(MatchSquad!$A$2:$A$3501,B309,MatchSquad!$B$2:$B$3501,E309)&gt;0,1,0))</f>
        <v/>
      </c>
      <c r="M309" s="16" t="str">
        <f>IF(A309="","",SUMIFS(PlayerPoints!$U$2:$U$3501,PlayerPoints!$A$2:$A$3501,B309,PlayerPoints!$B$2:$B$3501,E309))</f>
        <v/>
      </c>
      <c r="N309" s="16">
        <f>IF(J309=1,Rules!$B$9,IF(K309=1,Rules!$B$10,1))</f>
        <v>1</v>
      </c>
      <c r="O309" s="16" t="str">
        <f>IF(A309="","",M309*N309)</f>
        <v/>
      </c>
      <c r="P309" s="16">
        <f>IF(AND(A309&lt;&gt;"",E309&lt;&gt;""),IF(COUNTIFS($A$2:A309,A309,$E$2:E309,E309)=1,1,0),0)</f>
        <v>0</v>
      </c>
    </row>
    <row r="310" spans="1:16" x14ac:dyDescent="0.2">
      <c r="A310" s="10"/>
      <c r="B310" s="13" t="str">
        <f>IFERROR(VLOOKUP(A310,Entries!$A$2:$C$31,2,FALSE),"")</f>
        <v/>
      </c>
      <c r="C310" s="13" t="str">
        <f>IFERROR(VLOOKUP(A310,Entries!$A$2:$C$31,3,FALSE),"")</f>
        <v/>
      </c>
      <c r="D310" s="10"/>
      <c r="E310" s="10"/>
      <c r="F310" s="13" t="str">
        <f>IFERROR(VLOOKUP(E310,Players!$A$2:$E$251,2,FALSE),"")</f>
        <v/>
      </c>
      <c r="G310" s="13" t="str">
        <f>IFERROR(VLOOKUP(E310,Players!$A$2:$E$251,3,FALSE),"")</f>
        <v/>
      </c>
      <c r="H310" s="13" t="str">
        <f>IFERROR(VLOOKUP(E310,Players!$A$2:$E$251,4,FALSE),"")</f>
        <v/>
      </c>
      <c r="I310" s="13">
        <f>IFERROR(VLOOKUP(E310,Players!$A$2:$E$251,5,FALSE),0)</f>
        <v>0</v>
      </c>
      <c r="J310" s="10"/>
      <c r="K310" s="10"/>
      <c r="L310" s="16" t="str">
        <f>IF(A310="","",IF(COUNTIFS(MatchSquad!$A$2:$A$3501,B310,MatchSquad!$B$2:$B$3501,E310)&gt;0,1,0))</f>
        <v/>
      </c>
      <c r="M310" s="16" t="str">
        <f>IF(A310="","",SUMIFS(PlayerPoints!$U$2:$U$3501,PlayerPoints!$A$2:$A$3501,B310,PlayerPoints!$B$2:$B$3501,E310))</f>
        <v/>
      </c>
      <c r="N310" s="16">
        <f>IF(J310=1,Rules!$B$9,IF(K310=1,Rules!$B$10,1))</f>
        <v>1</v>
      </c>
      <c r="O310" s="16" t="str">
        <f>IF(A310="","",M310*N310)</f>
        <v/>
      </c>
      <c r="P310" s="16">
        <f>IF(AND(A310&lt;&gt;"",E310&lt;&gt;""),IF(COUNTIFS($A$2:A310,A310,$E$2:E310,E310)=1,1,0),0)</f>
        <v>0</v>
      </c>
    </row>
    <row r="311" spans="1:16" x14ac:dyDescent="0.2">
      <c r="A311" s="10"/>
      <c r="B311" s="13" t="str">
        <f>IFERROR(VLOOKUP(A311,Entries!$A$2:$C$31,2,FALSE),"")</f>
        <v/>
      </c>
      <c r="C311" s="13" t="str">
        <f>IFERROR(VLOOKUP(A311,Entries!$A$2:$C$31,3,FALSE),"")</f>
        <v/>
      </c>
      <c r="D311" s="10"/>
      <c r="E311" s="10"/>
      <c r="F311" s="13" t="str">
        <f>IFERROR(VLOOKUP(E311,Players!$A$2:$E$251,2,FALSE),"")</f>
        <v/>
      </c>
      <c r="G311" s="13" t="str">
        <f>IFERROR(VLOOKUP(E311,Players!$A$2:$E$251,3,FALSE),"")</f>
        <v/>
      </c>
      <c r="H311" s="13" t="str">
        <f>IFERROR(VLOOKUP(E311,Players!$A$2:$E$251,4,FALSE),"")</f>
        <v/>
      </c>
      <c r="I311" s="13">
        <f>IFERROR(VLOOKUP(E311,Players!$A$2:$E$251,5,FALSE),0)</f>
        <v>0</v>
      </c>
      <c r="J311" s="10"/>
      <c r="K311" s="10"/>
      <c r="L311" s="16" t="str">
        <f>IF(A311="","",IF(COUNTIFS(MatchSquad!$A$2:$A$3501,B311,MatchSquad!$B$2:$B$3501,E311)&gt;0,1,0))</f>
        <v/>
      </c>
      <c r="M311" s="16" t="str">
        <f>IF(A311="","",SUMIFS(PlayerPoints!$U$2:$U$3501,PlayerPoints!$A$2:$A$3501,B311,PlayerPoints!$B$2:$B$3501,E311))</f>
        <v/>
      </c>
      <c r="N311" s="16">
        <f>IF(J311=1,Rules!$B$9,IF(K311=1,Rules!$B$10,1))</f>
        <v>1</v>
      </c>
      <c r="O311" s="16" t="str">
        <f>IF(A311="","",M311*N311)</f>
        <v/>
      </c>
      <c r="P311" s="16">
        <f>IF(AND(A311&lt;&gt;"",E311&lt;&gt;""),IF(COUNTIFS($A$2:A311,A311,$E$2:E311,E311)=1,1,0),0)</f>
        <v>0</v>
      </c>
    </row>
    <row r="312" spans="1:16" x14ac:dyDescent="0.2">
      <c r="A312" s="10"/>
      <c r="B312" s="13" t="str">
        <f>IFERROR(VLOOKUP(A312,Entries!$A$2:$C$31,2,FALSE),"")</f>
        <v/>
      </c>
      <c r="C312" s="13" t="str">
        <f>IFERROR(VLOOKUP(A312,Entries!$A$2:$C$31,3,FALSE),"")</f>
        <v/>
      </c>
      <c r="D312" s="10"/>
      <c r="E312" s="10"/>
      <c r="F312" s="13" t="str">
        <f>IFERROR(VLOOKUP(E312,Players!$A$2:$E$251,2,FALSE),"")</f>
        <v/>
      </c>
      <c r="G312" s="13" t="str">
        <f>IFERROR(VLOOKUP(E312,Players!$A$2:$E$251,3,FALSE),"")</f>
        <v/>
      </c>
      <c r="H312" s="13" t="str">
        <f>IFERROR(VLOOKUP(E312,Players!$A$2:$E$251,4,FALSE),"")</f>
        <v/>
      </c>
      <c r="I312" s="13">
        <f>IFERROR(VLOOKUP(E312,Players!$A$2:$E$251,5,FALSE),0)</f>
        <v>0</v>
      </c>
      <c r="J312" s="10"/>
      <c r="K312" s="10"/>
      <c r="L312" s="16" t="str">
        <f>IF(A312="","",IF(COUNTIFS(MatchSquad!$A$2:$A$3501,B312,MatchSquad!$B$2:$B$3501,E312)&gt;0,1,0))</f>
        <v/>
      </c>
      <c r="M312" s="16" t="str">
        <f>IF(A312="","",SUMIFS(PlayerPoints!$U$2:$U$3501,PlayerPoints!$A$2:$A$3501,B312,PlayerPoints!$B$2:$B$3501,E312))</f>
        <v/>
      </c>
      <c r="N312" s="16">
        <f>IF(J312=1,Rules!$B$9,IF(K312=1,Rules!$B$10,1))</f>
        <v>1</v>
      </c>
      <c r="O312" s="16" t="str">
        <f>IF(A312="","",M312*N312)</f>
        <v/>
      </c>
      <c r="P312" s="16">
        <f>IF(AND(A312&lt;&gt;"",E312&lt;&gt;""),IF(COUNTIFS($A$2:A312,A312,$E$2:E312,E312)=1,1,0),0)</f>
        <v>0</v>
      </c>
    </row>
    <row r="313" spans="1:16" x14ac:dyDescent="0.2">
      <c r="A313" s="10"/>
      <c r="B313" s="13" t="str">
        <f>IFERROR(VLOOKUP(A313,Entries!$A$2:$C$31,2,FALSE),"")</f>
        <v/>
      </c>
      <c r="C313" s="13" t="str">
        <f>IFERROR(VLOOKUP(A313,Entries!$A$2:$C$31,3,FALSE),"")</f>
        <v/>
      </c>
      <c r="D313" s="10"/>
      <c r="E313" s="10"/>
      <c r="F313" s="13" t="str">
        <f>IFERROR(VLOOKUP(E313,Players!$A$2:$E$251,2,FALSE),"")</f>
        <v/>
      </c>
      <c r="G313" s="13" t="str">
        <f>IFERROR(VLOOKUP(E313,Players!$A$2:$E$251,3,FALSE),"")</f>
        <v/>
      </c>
      <c r="H313" s="13" t="str">
        <f>IFERROR(VLOOKUP(E313,Players!$A$2:$E$251,4,FALSE),"")</f>
        <v/>
      </c>
      <c r="I313" s="13">
        <f>IFERROR(VLOOKUP(E313,Players!$A$2:$E$251,5,FALSE),0)</f>
        <v>0</v>
      </c>
      <c r="J313" s="10"/>
      <c r="K313" s="10"/>
      <c r="L313" s="16" t="str">
        <f>IF(A313="","",IF(COUNTIFS(MatchSquad!$A$2:$A$3501,B313,MatchSquad!$B$2:$B$3501,E313)&gt;0,1,0))</f>
        <v/>
      </c>
      <c r="M313" s="16" t="str">
        <f>IF(A313="","",SUMIFS(PlayerPoints!$U$2:$U$3501,PlayerPoints!$A$2:$A$3501,B313,PlayerPoints!$B$2:$B$3501,E313))</f>
        <v/>
      </c>
      <c r="N313" s="16">
        <f>IF(J313=1,Rules!$B$9,IF(K313=1,Rules!$B$10,1))</f>
        <v>1</v>
      </c>
      <c r="O313" s="16" t="str">
        <f>IF(A313="","",M313*N313)</f>
        <v/>
      </c>
      <c r="P313" s="16">
        <f>IF(AND(A313&lt;&gt;"",E313&lt;&gt;""),IF(COUNTIFS($A$2:A313,A313,$E$2:E313,E313)=1,1,0),0)</f>
        <v>0</v>
      </c>
    </row>
    <row r="314" spans="1:16" x14ac:dyDescent="0.2">
      <c r="A314" s="10"/>
      <c r="B314" s="13" t="str">
        <f>IFERROR(VLOOKUP(A314,Entries!$A$2:$C$31,2,FALSE),"")</f>
        <v/>
      </c>
      <c r="C314" s="13" t="str">
        <f>IFERROR(VLOOKUP(A314,Entries!$A$2:$C$31,3,FALSE),"")</f>
        <v/>
      </c>
      <c r="D314" s="10"/>
      <c r="E314" s="10"/>
      <c r="F314" s="13" t="str">
        <f>IFERROR(VLOOKUP(E314,Players!$A$2:$E$251,2,FALSE),"")</f>
        <v/>
      </c>
      <c r="G314" s="13" t="str">
        <f>IFERROR(VLOOKUP(E314,Players!$A$2:$E$251,3,FALSE),"")</f>
        <v/>
      </c>
      <c r="H314" s="13" t="str">
        <f>IFERROR(VLOOKUP(E314,Players!$A$2:$E$251,4,FALSE),"")</f>
        <v/>
      </c>
      <c r="I314" s="13">
        <f>IFERROR(VLOOKUP(E314,Players!$A$2:$E$251,5,FALSE),0)</f>
        <v>0</v>
      </c>
      <c r="J314" s="10"/>
      <c r="K314" s="10"/>
      <c r="L314" s="16" t="str">
        <f>IF(A314="","",IF(COUNTIFS(MatchSquad!$A$2:$A$3501,B314,MatchSquad!$B$2:$B$3501,E314)&gt;0,1,0))</f>
        <v/>
      </c>
      <c r="M314" s="16" t="str">
        <f>IF(A314="","",SUMIFS(PlayerPoints!$U$2:$U$3501,PlayerPoints!$A$2:$A$3501,B314,PlayerPoints!$B$2:$B$3501,E314))</f>
        <v/>
      </c>
      <c r="N314" s="16">
        <f>IF(J314=1,Rules!$B$9,IF(K314=1,Rules!$B$10,1))</f>
        <v>1</v>
      </c>
      <c r="O314" s="16" t="str">
        <f>IF(A314="","",M314*N314)</f>
        <v/>
      </c>
      <c r="P314" s="16">
        <f>IF(AND(A314&lt;&gt;"",E314&lt;&gt;""),IF(COUNTIFS($A$2:A314,A314,$E$2:E314,E314)=1,1,0),0)</f>
        <v>0</v>
      </c>
    </row>
    <row r="315" spans="1:16" x14ac:dyDescent="0.2">
      <c r="A315" s="10"/>
      <c r="B315" s="13" t="str">
        <f>IFERROR(VLOOKUP(A315,Entries!$A$2:$C$31,2,FALSE),"")</f>
        <v/>
      </c>
      <c r="C315" s="13" t="str">
        <f>IFERROR(VLOOKUP(A315,Entries!$A$2:$C$31,3,FALSE),"")</f>
        <v/>
      </c>
      <c r="D315" s="10"/>
      <c r="E315" s="10"/>
      <c r="F315" s="13" t="str">
        <f>IFERROR(VLOOKUP(E315,Players!$A$2:$E$251,2,FALSE),"")</f>
        <v/>
      </c>
      <c r="G315" s="13" t="str">
        <f>IFERROR(VLOOKUP(E315,Players!$A$2:$E$251,3,FALSE),"")</f>
        <v/>
      </c>
      <c r="H315" s="13" t="str">
        <f>IFERROR(VLOOKUP(E315,Players!$A$2:$E$251,4,FALSE),"")</f>
        <v/>
      </c>
      <c r="I315" s="13">
        <f>IFERROR(VLOOKUP(E315,Players!$A$2:$E$251,5,FALSE),0)</f>
        <v>0</v>
      </c>
      <c r="J315" s="10"/>
      <c r="K315" s="10"/>
      <c r="L315" s="16" t="str">
        <f>IF(A315="","",IF(COUNTIFS(MatchSquad!$A$2:$A$3501,B315,MatchSquad!$B$2:$B$3501,E315)&gt;0,1,0))</f>
        <v/>
      </c>
      <c r="M315" s="16" t="str">
        <f>IF(A315="","",SUMIFS(PlayerPoints!$U$2:$U$3501,PlayerPoints!$A$2:$A$3501,B315,PlayerPoints!$B$2:$B$3501,E315))</f>
        <v/>
      </c>
      <c r="N315" s="16">
        <f>IF(J315=1,Rules!$B$9,IF(K315=1,Rules!$B$10,1))</f>
        <v>1</v>
      </c>
      <c r="O315" s="16" t="str">
        <f>IF(A315="","",M315*N315)</f>
        <v/>
      </c>
      <c r="P315" s="16">
        <f>IF(AND(A315&lt;&gt;"",E315&lt;&gt;""),IF(COUNTIFS($A$2:A315,A315,$E$2:E315,E315)=1,1,0),0)</f>
        <v>0</v>
      </c>
    </row>
    <row r="316" spans="1:16" x14ac:dyDescent="0.2">
      <c r="A316" s="10"/>
      <c r="B316" s="13" t="str">
        <f>IFERROR(VLOOKUP(A316,Entries!$A$2:$C$31,2,FALSE),"")</f>
        <v/>
      </c>
      <c r="C316" s="13" t="str">
        <f>IFERROR(VLOOKUP(A316,Entries!$A$2:$C$31,3,FALSE),"")</f>
        <v/>
      </c>
      <c r="D316" s="10"/>
      <c r="E316" s="10"/>
      <c r="F316" s="13" t="str">
        <f>IFERROR(VLOOKUP(E316,Players!$A$2:$E$251,2,FALSE),"")</f>
        <v/>
      </c>
      <c r="G316" s="13" t="str">
        <f>IFERROR(VLOOKUP(E316,Players!$A$2:$E$251,3,FALSE),"")</f>
        <v/>
      </c>
      <c r="H316" s="13" t="str">
        <f>IFERROR(VLOOKUP(E316,Players!$A$2:$E$251,4,FALSE),"")</f>
        <v/>
      </c>
      <c r="I316" s="13">
        <f>IFERROR(VLOOKUP(E316,Players!$A$2:$E$251,5,FALSE),0)</f>
        <v>0</v>
      </c>
      <c r="J316" s="10"/>
      <c r="K316" s="10"/>
      <c r="L316" s="16" t="str">
        <f>IF(A316="","",IF(COUNTIFS(MatchSquad!$A$2:$A$3501,B316,MatchSquad!$B$2:$B$3501,E316)&gt;0,1,0))</f>
        <v/>
      </c>
      <c r="M316" s="16" t="str">
        <f>IF(A316="","",SUMIFS(PlayerPoints!$U$2:$U$3501,PlayerPoints!$A$2:$A$3501,B316,PlayerPoints!$B$2:$B$3501,E316))</f>
        <v/>
      </c>
      <c r="N316" s="16">
        <f>IF(J316=1,Rules!$B$9,IF(K316=1,Rules!$B$10,1))</f>
        <v>1</v>
      </c>
      <c r="O316" s="16" t="str">
        <f>IF(A316="","",M316*N316)</f>
        <v/>
      </c>
      <c r="P316" s="16">
        <f>IF(AND(A316&lt;&gt;"",E316&lt;&gt;""),IF(COUNTIFS($A$2:A316,A316,$E$2:E316,E316)=1,1,0),0)</f>
        <v>0</v>
      </c>
    </row>
    <row r="317" spans="1:16" x14ac:dyDescent="0.2">
      <c r="A317" s="10"/>
      <c r="B317" s="13" t="str">
        <f>IFERROR(VLOOKUP(A317,Entries!$A$2:$C$31,2,FALSE),"")</f>
        <v/>
      </c>
      <c r="C317" s="13" t="str">
        <f>IFERROR(VLOOKUP(A317,Entries!$A$2:$C$31,3,FALSE),"")</f>
        <v/>
      </c>
      <c r="D317" s="10"/>
      <c r="E317" s="10"/>
      <c r="F317" s="13" t="str">
        <f>IFERROR(VLOOKUP(E317,Players!$A$2:$E$251,2,FALSE),"")</f>
        <v/>
      </c>
      <c r="G317" s="13" t="str">
        <f>IFERROR(VLOOKUP(E317,Players!$A$2:$E$251,3,FALSE),"")</f>
        <v/>
      </c>
      <c r="H317" s="13" t="str">
        <f>IFERROR(VLOOKUP(E317,Players!$A$2:$E$251,4,FALSE),"")</f>
        <v/>
      </c>
      <c r="I317" s="13">
        <f>IFERROR(VLOOKUP(E317,Players!$A$2:$E$251,5,FALSE),0)</f>
        <v>0</v>
      </c>
      <c r="J317" s="10"/>
      <c r="K317" s="10"/>
      <c r="L317" s="16" t="str">
        <f>IF(A317="","",IF(COUNTIFS(MatchSquad!$A$2:$A$3501,B317,MatchSquad!$B$2:$B$3501,E317)&gt;0,1,0))</f>
        <v/>
      </c>
      <c r="M317" s="16" t="str">
        <f>IF(A317="","",SUMIFS(PlayerPoints!$U$2:$U$3501,PlayerPoints!$A$2:$A$3501,B317,PlayerPoints!$B$2:$B$3501,E317))</f>
        <v/>
      </c>
      <c r="N317" s="16">
        <f>IF(J317=1,Rules!$B$9,IF(K317=1,Rules!$B$10,1))</f>
        <v>1</v>
      </c>
      <c r="O317" s="16" t="str">
        <f>IF(A317="","",M317*N317)</f>
        <v/>
      </c>
      <c r="P317" s="16">
        <f>IF(AND(A317&lt;&gt;"",E317&lt;&gt;""),IF(COUNTIFS($A$2:A317,A317,$E$2:E317,E317)=1,1,0),0)</f>
        <v>0</v>
      </c>
    </row>
    <row r="318" spans="1:16" x14ac:dyDescent="0.2">
      <c r="A318" s="10"/>
      <c r="B318" s="13" t="str">
        <f>IFERROR(VLOOKUP(A318,Entries!$A$2:$C$31,2,FALSE),"")</f>
        <v/>
      </c>
      <c r="C318" s="13" t="str">
        <f>IFERROR(VLOOKUP(A318,Entries!$A$2:$C$31,3,FALSE),"")</f>
        <v/>
      </c>
      <c r="D318" s="10"/>
      <c r="E318" s="10"/>
      <c r="F318" s="13" t="str">
        <f>IFERROR(VLOOKUP(E318,Players!$A$2:$E$251,2,FALSE),"")</f>
        <v/>
      </c>
      <c r="G318" s="13" t="str">
        <f>IFERROR(VLOOKUP(E318,Players!$A$2:$E$251,3,FALSE),"")</f>
        <v/>
      </c>
      <c r="H318" s="13" t="str">
        <f>IFERROR(VLOOKUP(E318,Players!$A$2:$E$251,4,FALSE),"")</f>
        <v/>
      </c>
      <c r="I318" s="13">
        <f>IFERROR(VLOOKUP(E318,Players!$A$2:$E$251,5,FALSE),0)</f>
        <v>0</v>
      </c>
      <c r="J318" s="10"/>
      <c r="K318" s="10"/>
      <c r="L318" s="16" t="str">
        <f>IF(A318="","",IF(COUNTIFS(MatchSquad!$A$2:$A$3501,B318,MatchSquad!$B$2:$B$3501,E318)&gt;0,1,0))</f>
        <v/>
      </c>
      <c r="M318" s="16" t="str">
        <f>IF(A318="","",SUMIFS(PlayerPoints!$U$2:$U$3501,PlayerPoints!$A$2:$A$3501,B318,PlayerPoints!$B$2:$B$3501,E318))</f>
        <v/>
      </c>
      <c r="N318" s="16">
        <f>IF(J318=1,Rules!$B$9,IF(K318=1,Rules!$B$10,1))</f>
        <v>1</v>
      </c>
      <c r="O318" s="16" t="str">
        <f>IF(A318="","",M318*N318)</f>
        <v/>
      </c>
      <c r="P318" s="16">
        <f>IF(AND(A318&lt;&gt;"",E318&lt;&gt;""),IF(COUNTIFS($A$2:A318,A318,$E$2:E318,E318)=1,1,0),0)</f>
        <v>0</v>
      </c>
    </row>
    <row r="319" spans="1:16" x14ac:dyDescent="0.2">
      <c r="A319" s="10"/>
      <c r="B319" s="13" t="str">
        <f>IFERROR(VLOOKUP(A319,Entries!$A$2:$C$31,2,FALSE),"")</f>
        <v/>
      </c>
      <c r="C319" s="13" t="str">
        <f>IFERROR(VLOOKUP(A319,Entries!$A$2:$C$31,3,FALSE),"")</f>
        <v/>
      </c>
      <c r="D319" s="10"/>
      <c r="E319" s="10"/>
      <c r="F319" s="13" t="str">
        <f>IFERROR(VLOOKUP(E319,Players!$A$2:$E$251,2,FALSE),"")</f>
        <v/>
      </c>
      <c r="G319" s="13" t="str">
        <f>IFERROR(VLOOKUP(E319,Players!$A$2:$E$251,3,FALSE),"")</f>
        <v/>
      </c>
      <c r="H319" s="13" t="str">
        <f>IFERROR(VLOOKUP(E319,Players!$A$2:$E$251,4,FALSE),"")</f>
        <v/>
      </c>
      <c r="I319" s="13">
        <f>IFERROR(VLOOKUP(E319,Players!$A$2:$E$251,5,FALSE),0)</f>
        <v>0</v>
      </c>
      <c r="J319" s="10"/>
      <c r="K319" s="10"/>
      <c r="L319" s="16" t="str">
        <f>IF(A319="","",IF(COUNTIFS(MatchSquad!$A$2:$A$3501,B319,MatchSquad!$B$2:$B$3501,E319)&gt;0,1,0))</f>
        <v/>
      </c>
      <c r="M319" s="16" t="str">
        <f>IF(A319="","",SUMIFS(PlayerPoints!$U$2:$U$3501,PlayerPoints!$A$2:$A$3501,B319,PlayerPoints!$B$2:$B$3501,E319))</f>
        <v/>
      </c>
      <c r="N319" s="16">
        <f>IF(J319=1,Rules!$B$9,IF(K319=1,Rules!$B$10,1))</f>
        <v>1</v>
      </c>
      <c r="O319" s="16" t="str">
        <f>IF(A319="","",M319*N319)</f>
        <v/>
      </c>
      <c r="P319" s="16">
        <f>IF(AND(A319&lt;&gt;"",E319&lt;&gt;""),IF(COUNTIFS($A$2:A319,A319,$E$2:E319,E319)=1,1,0),0)</f>
        <v>0</v>
      </c>
    </row>
    <row r="320" spans="1:16" x14ac:dyDescent="0.2">
      <c r="A320" s="10"/>
      <c r="B320" s="13" t="str">
        <f>IFERROR(VLOOKUP(A320,Entries!$A$2:$C$31,2,FALSE),"")</f>
        <v/>
      </c>
      <c r="C320" s="13" t="str">
        <f>IFERROR(VLOOKUP(A320,Entries!$A$2:$C$31,3,FALSE),"")</f>
        <v/>
      </c>
      <c r="D320" s="10"/>
      <c r="E320" s="10"/>
      <c r="F320" s="13" t="str">
        <f>IFERROR(VLOOKUP(E320,Players!$A$2:$E$251,2,FALSE),"")</f>
        <v/>
      </c>
      <c r="G320" s="13" t="str">
        <f>IFERROR(VLOOKUP(E320,Players!$A$2:$E$251,3,FALSE),"")</f>
        <v/>
      </c>
      <c r="H320" s="13" t="str">
        <f>IFERROR(VLOOKUP(E320,Players!$A$2:$E$251,4,FALSE),"")</f>
        <v/>
      </c>
      <c r="I320" s="13">
        <f>IFERROR(VLOOKUP(E320,Players!$A$2:$E$251,5,FALSE),0)</f>
        <v>0</v>
      </c>
      <c r="J320" s="10"/>
      <c r="K320" s="10"/>
      <c r="L320" s="16" t="str">
        <f>IF(A320="","",IF(COUNTIFS(MatchSquad!$A$2:$A$3501,B320,MatchSquad!$B$2:$B$3501,E320)&gt;0,1,0))</f>
        <v/>
      </c>
      <c r="M320" s="16" t="str">
        <f>IF(A320="","",SUMIFS(PlayerPoints!$U$2:$U$3501,PlayerPoints!$A$2:$A$3501,B320,PlayerPoints!$B$2:$B$3501,E320))</f>
        <v/>
      </c>
      <c r="N320" s="16">
        <f>IF(J320=1,Rules!$B$9,IF(K320=1,Rules!$B$10,1))</f>
        <v>1</v>
      </c>
      <c r="O320" s="16" t="str">
        <f>IF(A320="","",M320*N320)</f>
        <v/>
      </c>
      <c r="P320" s="16">
        <f>IF(AND(A320&lt;&gt;"",E320&lt;&gt;""),IF(COUNTIFS($A$2:A320,A320,$E$2:E320,E320)=1,1,0),0)</f>
        <v>0</v>
      </c>
    </row>
    <row r="321" spans="1:16" x14ac:dyDescent="0.2">
      <c r="A321" s="10"/>
      <c r="B321" s="13" t="str">
        <f>IFERROR(VLOOKUP(A321,Entries!$A$2:$C$31,2,FALSE),"")</f>
        <v/>
      </c>
      <c r="C321" s="13" t="str">
        <f>IFERROR(VLOOKUP(A321,Entries!$A$2:$C$31,3,FALSE),"")</f>
        <v/>
      </c>
      <c r="D321" s="10"/>
      <c r="E321" s="10"/>
      <c r="F321" s="13" t="str">
        <f>IFERROR(VLOOKUP(E321,Players!$A$2:$E$251,2,FALSE),"")</f>
        <v/>
      </c>
      <c r="G321" s="13" t="str">
        <f>IFERROR(VLOOKUP(E321,Players!$A$2:$E$251,3,FALSE),"")</f>
        <v/>
      </c>
      <c r="H321" s="13" t="str">
        <f>IFERROR(VLOOKUP(E321,Players!$A$2:$E$251,4,FALSE),"")</f>
        <v/>
      </c>
      <c r="I321" s="13">
        <f>IFERROR(VLOOKUP(E321,Players!$A$2:$E$251,5,FALSE),0)</f>
        <v>0</v>
      </c>
      <c r="J321" s="10"/>
      <c r="K321" s="10"/>
      <c r="L321" s="16" t="str">
        <f>IF(A321="","",IF(COUNTIFS(MatchSquad!$A$2:$A$3501,B321,MatchSquad!$B$2:$B$3501,E321)&gt;0,1,0))</f>
        <v/>
      </c>
      <c r="M321" s="16" t="str">
        <f>IF(A321="","",SUMIFS(PlayerPoints!$U$2:$U$3501,PlayerPoints!$A$2:$A$3501,B321,PlayerPoints!$B$2:$B$3501,E321))</f>
        <v/>
      </c>
      <c r="N321" s="16">
        <f>IF(J321=1,Rules!$B$9,IF(K321=1,Rules!$B$10,1))</f>
        <v>1</v>
      </c>
      <c r="O321" s="16" t="str">
        <f>IF(A321="","",M321*N321)</f>
        <v/>
      </c>
      <c r="P321" s="16">
        <f>IF(AND(A321&lt;&gt;"",E321&lt;&gt;""),IF(COUNTIFS($A$2:A321,A321,$E$2:E321,E321)=1,1,0),0)</f>
        <v>0</v>
      </c>
    </row>
    <row r="322" spans="1:16" x14ac:dyDescent="0.2">
      <c r="A322" s="10"/>
      <c r="B322" s="13" t="str">
        <f>IFERROR(VLOOKUP(A322,Entries!$A$2:$C$31,2,FALSE),"")</f>
        <v/>
      </c>
      <c r="C322" s="13" t="str">
        <f>IFERROR(VLOOKUP(A322,Entries!$A$2:$C$31,3,FALSE),"")</f>
        <v/>
      </c>
      <c r="D322" s="10"/>
      <c r="E322" s="10"/>
      <c r="F322" s="13" t="str">
        <f>IFERROR(VLOOKUP(E322,Players!$A$2:$E$251,2,FALSE),"")</f>
        <v/>
      </c>
      <c r="G322" s="13" t="str">
        <f>IFERROR(VLOOKUP(E322,Players!$A$2:$E$251,3,FALSE),"")</f>
        <v/>
      </c>
      <c r="H322" s="13" t="str">
        <f>IFERROR(VLOOKUP(E322,Players!$A$2:$E$251,4,FALSE),"")</f>
        <v/>
      </c>
      <c r="I322" s="13">
        <f>IFERROR(VLOOKUP(E322,Players!$A$2:$E$251,5,FALSE),0)</f>
        <v>0</v>
      </c>
      <c r="J322" s="10"/>
      <c r="K322" s="10"/>
      <c r="L322" s="16" t="str">
        <f>IF(A322="","",IF(COUNTIFS(MatchSquad!$A$2:$A$3501,B322,MatchSquad!$B$2:$B$3501,E322)&gt;0,1,0))</f>
        <v/>
      </c>
      <c r="M322" s="16" t="str">
        <f>IF(A322="","",SUMIFS(PlayerPoints!$U$2:$U$3501,PlayerPoints!$A$2:$A$3501,B322,PlayerPoints!$B$2:$B$3501,E322))</f>
        <v/>
      </c>
      <c r="N322" s="16">
        <f>IF(J322=1,Rules!$B$9,IF(K322=1,Rules!$B$10,1))</f>
        <v>1</v>
      </c>
      <c r="O322" s="16" t="str">
        <f>IF(A322="","",M322*N322)</f>
        <v/>
      </c>
      <c r="P322" s="16">
        <f>IF(AND(A322&lt;&gt;"",E322&lt;&gt;""),IF(COUNTIFS($A$2:A322,A322,$E$2:E322,E322)=1,1,0),0)</f>
        <v>0</v>
      </c>
    </row>
    <row r="323" spans="1:16" x14ac:dyDescent="0.2">
      <c r="A323" s="10"/>
      <c r="B323" s="13" t="str">
        <f>IFERROR(VLOOKUP(A323,Entries!$A$2:$C$31,2,FALSE),"")</f>
        <v/>
      </c>
      <c r="C323" s="13" t="str">
        <f>IFERROR(VLOOKUP(A323,Entries!$A$2:$C$31,3,FALSE),"")</f>
        <v/>
      </c>
      <c r="D323" s="10"/>
      <c r="E323" s="10"/>
      <c r="F323" s="13" t="str">
        <f>IFERROR(VLOOKUP(E323,Players!$A$2:$E$251,2,FALSE),"")</f>
        <v/>
      </c>
      <c r="G323" s="13" t="str">
        <f>IFERROR(VLOOKUP(E323,Players!$A$2:$E$251,3,FALSE),"")</f>
        <v/>
      </c>
      <c r="H323" s="13" t="str">
        <f>IFERROR(VLOOKUP(E323,Players!$A$2:$E$251,4,FALSE),"")</f>
        <v/>
      </c>
      <c r="I323" s="13">
        <f>IFERROR(VLOOKUP(E323,Players!$A$2:$E$251,5,FALSE),0)</f>
        <v>0</v>
      </c>
      <c r="J323" s="10"/>
      <c r="K323" s="10"/>
      <c r="L323" s="16" t="str">
        <f>IF(A323="","",IF(COUNTIFS(MatchSquad!$A$2:$A$3501,B323,MatchSquad!$B$2:$B$3501,E323)&gt;0,1,0))</f>
        <v/>
      </c>
      <c r="M323" s="16" t="str">
        <f>IF(A323="","",SUMIFS(PlayerPoints!$U$2:$U$3501,PlayerPoints!$A$2:$A$3501,B323,PlayerPoints!$B$2:$B$3501,E323))</f>
        <v/>
      </c>
      <c r="N323" s="16">
        <f>IF(J323=1,Rules!$B$9,IF(K323=1,Rules!$B$10,1))</f>
        <v>1</v>
      </c>
      <c r="O323" s="16" t="str">
        <f>IF(A323="","",M323*N323)</f>
        <v/>
      </c>
      <c r="P323" s="16">
        <f>IF(AND(A323&lt;&gt;"",E323&lt;&gt;""),IF(COUNTIFS($A$2:A323,A323,$E$2:E323,E323)=1,1,0),0)</f>
        <v>0</v>
      </c>
    </row>
    <row r="324" spans="1:16" x14ac:dyDescent="0.2">
      <c r="A324" s="10"/>
      <c r="B324" s="13" t="str">
        <f>IFERROR(VLOOKUP(A324,Entries!$A$2:$C$31,2,FALSE),"")</f>
        <v/>
      </c>
      <c r="C324" s="13" t="str">
        <f>IFERROR(VLOOKUP(A324,Entries!$A$2:$C$31,3,FALSE),"")</f>
        <v/>
      </c>
      <c r="D324" s="10"/>
      <c r="E324" s="10"/>
      <c r="F324" s="13" t="str">
        <f>IFERROR(VLOOKUP(E324,Players!$A$2:$E$251,2,FALSE),"")</f>
        <v/>
      </c>
      <c r="G324" s="13" t="str">
        <f>IFERROR(VLOOKUP(E324,Players!$A$2:$E$251,3,FALSE),"")</f>
        <v/>
      </c>
      <c r="H324" s="13" t="str">
        <f>IFERROR(VLOOKUP(E324,Players!$A$2:$E$251,4,FALSE),"")</f>
        <v/>
      </c>
      <c r="I324" s="13">
        <f>IFERROR(VLOOKUP(E324,Players!$A$2:$E$251,5,FALSE),0)</f>
        <v>0</v>
      </c>
      <c r="J324" s="10"/>
      <c r="K324" s="10"/>
      <c r="L324" s="16" t="str">
        <f>IF(A324="","",IF(COUNTIFS(MatchSquad!$A$2:$A$3501,B324,MatchSquad!$B$2:$B$3501,E324)&gt;0,1,0))</f>
        <v/>
      </c>
      <c r="M324" s="16" t="str">
        <f>IF(A324="","",SUMIFS(PlayerPoints!$U$2:$U$3501,PlayerPoints!$A$2:$A$3501,B324,PlayerPoints!$B$2:$B$3501,E324))</f>
        <v/>
      </c>
      <c r="N324" s="16">
        <f>IF(J324=1,Rules!$B$9,IF(K324=1,Rules!$B$10,1))</f>
        <v>1</v>
      </c>
      <c r="O324" s="16" t="str">
        <f>IF(A324="","",M324*N324)</f>
        <v/>
      </c>
      <c r="P324" s="16">
        <f>IF(AND(A324&lt;&gt;"",E324&lt;&gt;""),IF(COUNTIFS($A$2:A324,A324,$E$2:E324,E324)=1,1,0),0)</f>
        <v>0</v>
      </c>
    </row>
    <row r="325" spans="1:16" x14ac:dyDescent="0.2">
      <c r="A325" s="10"/>
      <c r="B325" s="13" t="str">
        <f>IFERROR(VLOOKUP(A325,Entries!$A$2:$C$31,2,FALSE),"")</f>
        <v/>
      </c>
      <c r="C325" s="13" t="str">
        <f>IFERROR(VLOOKUP(A325,Entries!$A$2:$C$31,3,FALSE),"")</f>
        <v/>
      </c>
      <c r="D325" s="10"/>
      <c r="E325" s="10"/>
      <c r="F325" s="13" t="str">
        <f>IFERROR(VLOOKUP(E325,Players!$A$2:$E$251,2,FALSE),"")</f>
        <v/>
      </c>
      <c r="G325" s="13" t="str">
        <f>IFERROR(VLOOKUP(E325,Players!$A$2:$E$251,3,FALSE),"")</f>
        <v/>
      </c>
      <c r="H325" s="13" t="str">
        <f>IFERROR(VLOOKUP(E325,Players!$A$2:$E$251,4,FALSE),"")</f>
        <v/>
      </c>
      <c r="I325" s="13">
        <f>IFERROR(VLOOKUP(E325,Players!$A$2:$E$251,5,FALSE),0)</f>
        <v>0</v>
      </c>
      <c r="J325" s="10"/>
      <c r="K325" s="10"/>
      <c r="L325" s="16" t="str">
        <f>IF(A325="","",IF(COUNTIFS(MatchSquad!$A$2:$A$3501,B325,MatchSquad!$B$2:$B$3501,E325)&gt;0,1,0))</f>
        <v/>
      </c>
      <c r="M325" s="16" t="str">
        <f>IF(A325="","",SUMIFS(PlayerPoints!$U$2:$U$3501,PlayerPoints!$A$2:$A$3501,B325,PlayerPoints!$B$2:$B$3501,E325))</f>
        <v/>
      </c>
      <c r="N325" s="16">
        <f>IF(J325=1,Rules!$B$9,IF(K325=1,Rules!$B$10,1))</f>
        <v>1</v>
      </c>
      <c r="O325" s="16" t="str">
        <f>IF(A325="","",M325*N325)</f>
        <v/>
      </c>
      <c r="P325" s="16">
        <f>IF(AND(A325&lt;&gt;"",E325&lt;&gt;""),IF(COUNTIFS($A$2:A325,A325,$E$2:E325,E325)=1,1,0),0)</f>
        <v>0</v>
      </c>
    </row>
    <row r="326" spans="1:16" x14ac:dyDescent="0.2">
      <c r="A326" s="10"/>
      <c r="B326" s="13" t="str">
        <f>IFERROR(VLOOKUP(A326,Entries!$A$2:$C$31,2,FALSE),"")</f>
        <v/>
      </c>
      <c r="C326" s="13" t="str">
        <f>IFERROR(VLOOKUP(A326,Entries!$A$2:$C$31,3,FALSE),"")</f>
        <v/>
      </c>
      <c r="D326" s="10"/>
      <c r="E326" s="10"/>
      <c r="F326" s="13" t="str">
        <f>IFERROR(VLOOKUP(E326,Players!$A$2:$E$251,2,FALSE),"")</f>
        <v/>
      </c>
      <c r="G326" s="13" t="str">
        <f>IFERROR(VLOOKUP(E326,Players!$A$2:$E$251,3,FALSE),"")</f>
        <v/>
      </c>
      <c r="H326" s="13" t="str">
        <f>IFERROR(VLOOKUP(E326,Players!$A$2:$E$251,4,FALSE),"")</f>
        <v/>
      </c>
      <c r="I326" s="13">
        <f>IFERROR(VLOOKUP(E326,Players!$A$2:$E$251,5,FALSE),0)</f>
        <v>0</v>
      </c>
      <c r="J326" s="10"/>
      <c r="K326" s="10"/>
      <c r="L326" s="16" t="str">
        <f>IF(A326="","",IF(COUNTIFS(MatchSquad!$A$2:$A$3501,B326,MatchSquad!$B$2:$B$3501,E326)&gt;0,1,0))</f>
        <v/>
      </c>
      <c r="M326" s="16" t="str">
        <f>IF(A326="","",SUMIFS(PlayerPoints!$U$2:$U$3501,PlayerPoints!$A$2:$A$3501,B326,PlayerPoints!$B$2:$B$3501,E326))</f>
        <v/>
      </c>
      <c r="N326" s="16">
        <f>IF(J326=1,Rules!$B$9,IF(K326=1,Rules!$B$10,1))</f>
        <v>1</v>
      </c>
      <c r="O326" s="16" t="str">
        <f>IF(A326="","",M326*N326)</f>
        <v/>
      </c>
      <c r="P326" s="16">
        <f>IF(AND(A326&lt;&gt;"",E326&lt;&gt;""),IF(COUNTIFS($A$2:A326,A326,$E$2:E326,E326)=1,1,0),0)</f>
        <v>0</v>
      </c>
    </row>
    <row r="327" spans="1:16" x14ac:dyDescent="0.2">
      <c r="A327" s="10"/>
      <c r="B327" s="13" t="str">
        <f>IFERROR(VLOOKUP(A327,Entries!$A$2:$C$31,2,FALSE),"")</f>
        <v/>
      </c>
      <c r="C327" s="13" t="str">
        <f>IFERROR(VLOOKUP(A327,Entries!$A$2:$C$31,3,FALSE),"")</f>
        <v/>
      </c>
      <c r="D327" s="10"/>
      <c r="E327" s="10"/>
      <c r="F327" s="13" t="str">
        <f>IFERROR(VLOOKUP(E327,Players!$A$2:$E$251,2,FALSE),"")</f>
        <v/>
      </c>
      <c r="G327" s="13" t="str">
        <f>IFERROR(VLOOKUP(E327,Players!$A$2:$E$251,3,FALSE),"")</f>
        <v/>
      </c>
      <c r="H327" s="13" t="str">
        <f>IFERROR(VLOOKUP(E327,Players!$A$2:$E$251,4,FALSE),"")</f>
        <v/>
      </c>
      <c r="I327" s="13">
        <f>IFERROR(VLOOKUP(E327,Players!$A$2:$E$251,5,FALSE),0)</f>
        <v>0</v>
      </c>
      <c r="J327" s="10"/>
      <c r="K327" s="10"/>
      <c r="L327" s="16" t="str">
        <f>IF(A327="","",IF(COUNTIFS(MatchSquad!$A$2:$A$3501,B327,MatchSquad!$B$2:$B$3501,E327)&gt;0,1,0))</f>
        <v/>
      </c>
      <c r="M327" s="16" t="str">
        <f>IF(A327="","",SUMIFS(PlayerPoints!$U$2:$U$3501,PlayerPoints!$A$2:$A$3501,B327,PlayerPoints!$B$2:$B$3501,E327))</f>
        <v/>
      </c>
      <c r="N327" s="16">
        <f>IF(J327=1,Rules!$B$9,IF(K327=1,Rules!$B$10,1))</f>
        <v>1</v>
      </c>
      <c r="O327" s="16" t="str">
        <f>IF(A327="","",M327*N327)</f>
        <v/>
      </c>
      <c r="P327" s="16">
        <f>IF(AND(A327&lt;&gt;"",E327&lt;&gt;""),IF(COUNTIFS($A$2:A327,A327,$E$2:E327,E327)=1,1,0),0)</f>
        <v>0</v>
      </c>
    </row>
    <row r="328" spans="1:16" x14ac:dyDescent="0.2">
      <c r="A328" s="10"/>
      <c r="B328" s="13" t="str">
        <f>IFERROR(VLOOKUP(A328,Entries!$A$2:$C$31,2,FALSE),"")</f>
        <v/>
      </c>
      <c r="C328" s="13" t="str">
        <f>IFERROR(VLOOKUP(A328,Entries!$A$2:$C$31,3,FALSE),"")</f>
        <v/>
      </c>
      <c r="D328" s="10"/>
      <c r="E328" s="10"/>
      <c r="F328" s="13" t="str">
        <f>IFERROR(VLOOKUP(E328,Players!$A$2:$E$251,2,FALSE),"")</f>
        <v/>
      </c>
      <c r="G328" s="13" t="str">
        <f>IFERROR(VLOOKUP(E328,Players!$A$2:$E$251,3,FALSE),"")</f>
        <v/>
      </c>
      <c r="H328" s="13" t="str">
        <f>IFERROR(VLOOKUP(E328,Players!$A$2:$E$251,4,FALSE),"")</f>
        <v/>
      </c>
      <c r="I328" s="13">
        <f>IFERROR(VLOOKUP(E328,Players!$A$2:$E$251,5,FALSE),0)</f>
        <v>0</v>
      </c>
      <c r="J328" s="10"/>
      <c r="K328" s="10"/>
      <c r="L328" s="16" t="str">
        <f>IF(A328="","",IF(COUNTIFS(MatchSquad!$A$2:$A$3501,B328,MatchSquad!$B$2:$B$3501,E328)&gt;0,1,0))</f>
        <v/>
      </c>
      <c r="M328" s="16" t="str">
        <f>IF(A328="","",SUMIFS(PlayerPoints!$U$2:$U$3501,PlayerPoints!$A$2:$A$3501,B328,PlayerPoints!$B$2:$B$3501,E328))</f>
        <v/>
      </c>
      <c r="N328" s="16">
        <f>IF(J328=1,Rules!$B$9,IF(K328=1,Rules!$B$10,1))</f>
        <v>1</v>
      </c>
      <c r="O328" s="16" t="str">
        <f>IF(A328="","",M328*N328)</f>
        <v/>
      </c>
      <c r="P328" s="16">
        <f>IF(AND(A328&lt;&gt;"",E328&lt;&gt;""),IF(COUNTIFS($A$2:A328,A328,$E$2:E328,E328)=1,1,0),0)</f>
        <v>0</v>
      </c>
    </row>
    <row r="329" spans="1:16" x14ac:dyDescent="0.2">
      <c r="A329" s="10"/>
      <c r="B329" s="13" t="str">
        <f>IFERROR(VLOOKUP(A329,Entries!$A$2:$C$31,2,FALSE),"")</f>
        <v/>
      </c>
      <c r="C329" s="13" t="str">
        <f>IFERROR(VLOOKUP(A329,Entries!$A$2:$C$31,3,FALSE),"")</f>
        <v/>
      </c>
      <c r="D329" s="10"/>
      <c r="E329" s="10"/>
      <c r="F329" s="13" t="str">
        <f>IFERROR(VLOOKUP(E329,Players!$A$2:$E$251,2,FALSE),"")</f>
        <v/>
      </c>
      <c r="G329" s="13" t="str">
        <f>IFERROR(VLOOKUP(E329,Players!$A$2:$E$251,3,FALSE),"")</f>
        <v/>
      </c>
      <c r="H329" s="13" t="str">
        <f>IFERROR(VLOOKUP(E329,Players!$A$2:$E$251,4,FALSE),"")</f>
        <v/>
      </c>
      <c r="I329" s="13">
        <f>IFERROR(VLOOKUP(E329,Players!$A$2:$E$251,5,FALSE),0)</f>
        <v>0</v>
      </c>
      <c r="J329" s="10"/>
      <c r="K329" s="10"/>
      <c r="L329" s="16" t="str">
        <f>IF(A329="","",IF(COUNTIFS(MatchSquad!$A$2:$A$3501,B329,MatchSquad!$B$2:$B$3501,E329)&gt;0,1,0))</f>
        <v/>
      </c>
      <c r="M329" s="16" t="str">
        <f>IF(A329="","",SUMIFS(PlayerPoints!$U$2:$U$3501,PlayerPoints!$A$2:$A$3501,B329,PlayerPoints!$B$2:$B$3501,E329))</f>
        <v/>
      </c>
      <c r="N329" s="16">
        <f>IF(J329=1,Rules!$B$9,IF(K329=1,Rules!$B$10,1))</f>
        <v>1</v>
      </c>
      <c r="O329" s="16" t="str">
        <f>IF(A329="","",M329*N329)</f>
        <v/>
      </c>
      <c r="P329" s="16">
        <f>IF(AND(A329&lt;&gt;"",E329&lt;&gt;""),IF(COUNTIFS($A$2:A329,A329,$E$2:E329,E329)=1,1,0),0)</f>
        <v>0</v>
      </c>
    </row>
    <row r="330" spans="1:16" x14ac:dyDescent="0.2">
      <c r="A330" s="10"/>
      <c r="B330" s="13" t="str">
        <f>IFERROR(VLOOKUP(A330,Entries!$A$2:$C$31,2,FALSE),"")</f>
        <v/>
      </c>
      <c r="C330" s="13" t="str">
        <f>IFERROR(VLOOKUP(A330,Entries!$A$2:$C$31,3,FALSE),"")</f>
        <v/>
      </c>
      <c r="D330" s="10"/>
      <c r="E330" s="10"/>
      <c r="F330" s="13" t="str">
        <f>IFERROR(VLOOKUP(E330,Players!$A$2:$E$251,2,FALSE),"")</f>
        <v/>
      </c>
      <c r="G330" s="13" t="str">
        <f>IFERROR(VLOOKUP(E330,Players!$A$2:$E$251,3,FALSE),"")</f>
        <v/>
      </c>
      <c r="H330" s="13" t="str">
        <f>IFERROR(VLOOKUP(E330,Players!$A$2:$E$251,4,FALSE),"")</f>
        <v/>
      </c>
      <c r="I330" s="13">
        <f>IFERROR(VLOOKUP(E330,Players!$A$2:$E$251,5,FALSE),0)</f>
        <v>0</v>
      </c>
      <c r="J330" s="10"/>
      <c r="K330" s="10"/>
      <c r="L330" s="16" t="str">
        <f>IF(A330="","",IF(COUNTIFS(MatchSquad!$A$2:$A$3501,B330,MatchSquad!$B$2:$B$3501,E330)&gt;0,1,0))</f>
        <v/>
      </c>
      <c r="M330" s="16" t="str">
        <f>IF(A330="","",SUMIFS(PlayerPoints!$U$2:$U$3501,PlayerPoints!$A$2:$A$3501,B330,PlayerPoints!$B$2:$B$3501,E330))</f>
        <v/>
      </c>
      <c r="N330" s="16">
        <f>IF(J330=1,Rules!$B$9,IF(K330=1,Rules!$B$10,1))</f>
        <v>1</v>
      </c>
      <c r="O330" s="16" t="str">
        <f>IF(A330="","",M330*N330)</f>
        <v/>
      </c>
      <c r="P330" s="16">
        <f>IF(AND(A330&lt;&gt;"",E330&lt;&gt;""),IF(COUNTIFS($A$2:A330,A330,$E$2:E330,E330)=1,1,0),0)</f>
        <v>0</v>
      </c>
    </row>
    <row r="331" spans="1:16" x14ac:dyDescent="0.2">
      <c r="A331" s="10"/>
      <c r="B331" s="13" t="str">
        <f>IFERROR(VLOOKUP(A331,Entries!$A$2:$C$31,2,FALSE),"")</f>
        <v/>
      </c>
      <c r="C331" s="13" t="str">
        <f>IFERROR(VLOOKUP(A331,Entries!$A$2:$C$31,3,FALSE),"")</f>
        <v/>
      </c>
      <c r="D331" s="10"/>
      <c r="E331" s="10"/>
      <c r="F331" s="13" t="str">
        <f>IFERROR(VLOOKUP(E331,Players!$A$2:$E$251,2,FALSE),"")</f>
        <v/>
      </c>
      <c r="G331" s="13" t="str">
        <f>IFERROR(VLOOKUP(E331,Players!$A$2:$E$251,3,FALSE),"")</f>
        <v/>
      </c>
      <c r="H331" s="13" t="str">
        <f>IFERROR(VLOOKUP(E331,Players!$A$2:$E$251,4,FALSE),"")</f>
        <v/>
      </c>
      <c r="I331" s="13">
        <f>IFERROR(VLOOKUP(E331,Players!$A$2:$E$251,5,FALSE),0)</f>
        <v>0</v>
      </c>
      <c r="J331" s="10"/>
      <c r="K331" s="10"/>
      <c r="L331" s="16" t="str">
        <f>IF(A331="","",IF(COUNTIFS(MatchSquad!$A$2:$A$3501,B331,MatchSquad!$B$2:$B$3501,E331)&gt;0,1,0))</f>
        <v/>
      </c>
      <c r="M331" s="16" t="str">
        <f>IF(A331="","",SUMIFS(PlayerPoints!$U$2:$U$3501,PlayerPoints!$A$2:$A$3501,B331,PlayerPoints!$B$2:$B$3501,E331))</f>
        <v/>
      </c>
      <c r="N331" s="16">
        <f>IF(J331=1,Rules!$B$9,IF(K331=1,Rules!$B$10,1))</f>
        <v>1</v>
      </c>
      <c r="O331" s="16" t="str">
        <f>IF(A331="","",M331*N331)</f>
        <v/>
      </c>
      <c r="P331" s="16">
        <f>IF(AND(A331&lt;&gt;"",E331&lt;&gt;""),IF(COUNTIFS($A$2:A331,A331,$E$2:E331,E331)=1,1,0),0)</f>
        <v>0</v>
      </c>
    </row>
  </sheetData>
  <dataValidations count="1">
    <dataValidation type="whole" allowBlank="1" sqref="E2:E201 F2:F101 J2:K331 K2:Q501" xr:uid="{00000000-0002-0000-0600-000000000000}">
      <formula1>0</formula1>
      <formula2>1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5" width="8" customWidth="1"/>
    <col min="6" max="8" width="12" customWidth="1"/>
    <col min="9" max="10" width="9" customWidth="1"/>
    <col min="11" max="11" width="14" customWidth="1"/>
    <col min="12" max="12" width="15" customWidth="1"/>
    <col min="13" max="13" width="16" customWidth="1"/>
    <col min="14" max="14" width="18" customWidth="1"/>
    <col min="15" max="18" width="12" customWidth="1"/>
    <col min="19" max="19" width="10" customWidth="1"/>
    <col min="20" max="20" width="14" customWidth="1"/>
    <col min="21" max="21" width="10" customWidth="1"/>
    <col min="22" max="22" width="12" customWidth="1"/>
    <col min="23" max="24" width="14" customWidth="1"/>
    <col min="25" max="25" width="10" customWidth="1"/>
    <col min="26" max="26" width="16" customWidth="1"/>
  </cols>
  <sheetData>
    <row r="1" spans="1:26" ht="22" customHeight="1" x14ac:dyDescent="0.2">
      <c r="A1" s="9" t="s">
        <v>906</v>
      </c>
      <c r="B1" s="9" t="s">
        <v>571</v>
      </c>
      <c r="C1" s="9" t="s">
        <v>907</v>
      </c>
      <c r="D1" s="9" t="s">
        <v>908</v>
      </c>
      <c r="E1" s="9" t="s">
        <v>909</v>
      </c>
      <c r="F1" s="9" t="s">
        <v>910</v>
      </c>
      <c r="G1" s="9" t="s">
        <v>911</v>
      </c>
      <c r="H1" s="9" t="s">
        <v>912</v>
      </c>
      <c r="I1" s="9" t="s">
        <v>913</v>
      </c>
      <c r="J1" s="9" t="s">
        <v>914</v>
      </c>
      <c r="K1" s="9" t="s">
        <v>915</v>
      </c>
      <c r="L1" s="9" t="s">
        <v>916</v>
      </c>
      <c r="M1" s="9" t="s">
        <v>917</v>
      </c>
      <c r="N1" s="9" t="s">
        <v>918</v>
      </c>
      <c r="O1" s="9" t="s">
        <v>919</v>
      </c>
      <c r="P1" s="9" t="s">
        <v>920</v>
      </c>
      <c r="Q1" s="9" t="s">
        <v>921</v>
      </c>
      <c r="R1" s="9" t="s">
        <v>922</v>
      </c>
      <c r="S1" s="9" t="s">
        <v>923</v>
      </c>
      <c r="T1" s="9" t="s">
        <v>924</v>
      </c>
      <c r="U1" s="9" t="s">
        <v>925</v>
      </c>
      <c r="V1" s="9" t="s">
        <v>926</v>
      </c>
      <c r="W1" s="9" t="s">
        <v>927</v>
      </c>
      <c r="X1" s="9" t="s">
        <v>928</v>
      </c>
      <c r="Y1" s="9" t="s">
        <v>929</v>
      </c>
      <c r="Z1" s="9" t="s">
        <v>930</v>
      </c>
    </row>
    <row r="2" spans="1:26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5" t="str">
        <f t="shared" ref="S2:S65" si="0">IF(A2="","",I2+J2)</f>
        <v/>
      </c>
      <c r="T2" s="15" t="str">
        <f t="shared" ref="T2:T65" si="1">IF(A2="","",IF(AND(M2=1,N2&lt;&gt;"run out direct",N2&lt;&gt;"run out assist",N2&lt;&gt;"retired hurt",N2&lt;&gt;"obstructing field"),1,0))</f>
        <v/>
      </c>
      <c r="U2" s="15" t="str">
        <f t="shared" ref="U2:U65" si="2">IF(A2="","",IF(AND(M2=1,N2="catch",P2&lt;&gt;""),1,0))</f>
        <v/>
      </c>
      <c r="V2" s="15" t="str">
        <f t="shared" ref="V2:V65" si="3">IF(A2="","",IF(AND(M2=1,N2="stumping",P2&lt;&gt;""),1,0))</f>
        <v/>
      </c>
      <c r="W2" s="15" t="str">
        <f t="shared" ref="W2:W65" si="4">IF(A2="","",IF(N2="run out direct",1,0))</f>
        <v/>
      </c>
      <c r="X2" s="15" t="str">
        <f t="shared" ref="X2:X65" si="5">IF(A2="","",IF(N2="run out assist",1,0))</f>
        <v/>
      </c>
      <c r="Y2" s="15" t="str">
        <f t="shared" ref="Y2:Y65" si="6">IF(A2="","",IF(AND(L2=1,S2=0),1,0))</f>
        <v/>
      </c>
      <c r="Z2" s="15" t="str">
        <f t="shared" ref="Z2:Z65" si="7">IF(A2="","",I2+IF(OR(K2="wide",K2="no ball"),J2,0))</f>
        <v/>
      </c>
    </row>
    <row r="3" spans="1:26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5" t="str">
        <f t="shared" si="0"/>
        <v/>
      </c>
      <c r="T3" s="15" t="str">
        <f t="shared" si="1"/>
        <v/>
      </c>
      <c r="U3" s="15" t="str">
        <f t="shared" si="2"/>
        <v/>
      </c>
      <c r="V3" s="15" t="str">
        <f t="shared" si="3"/>
        <v/>
      </c>
      <c r="W3" s="15" t="str">
        <f t="shared" si="4"/>
        <v/>
      </c>
      <c r="X3" s="15" t="str">
        <f t="shared" si="5"/>
        <v/>
      </c>
      <c r="Y3" s="15" t="str">
        <f t="shared" si="6"/>
        <v/>
      </c>
      <c r="Z3" s="15" t="str">
        <f t="shared" si="7"/>
        <v/>
      </c>
    </row>
    <row r="4" spans="1:2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5" t="str">
        <f t="shared" si="0"/>
        <v/>
      </c>
      <c r="T4" s="15" t="str">
        <f t="shared" si="1"/>
        <v/>
      </c>
      <c r="U4" s="15" t="str">
        <f t="shared" si="2"/>
        <v/>
      </c>
      <c r="V4" s="15" t="str">
        <f t="shared" si="3"/>
        <v/>
      </c>
      <c r="W4" s="15" t="str">
        <f t="shared" si="4"/>
        <v/>
      </c>
      <c r="X4" s="15" t="str">
        <f t="shared" si="5"/>
        <v/>
      </c>
      <c r="Y4" s="15" t="str">
        <f t="shared" si="6"/>
        <v/>
      </c>
      <c r="Z4" s="15" t="str">
        <f t="shared" si="7"/>
        <v/>
      </c>
    </row>
    <row r="5" spans="1:2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15" t="str">
        <f t="shared" si="0"/>
        <v/>
      </c>
      <c r="T5" s="15" t="str">
        <f t="shared" si="1"/>
        <v/>
      </c>
      <c r="U5" s="15" t="str">
        <f t="shared" si="2"/>
        <v/>
      </c>
      <c r="V5" s="15" t="str">
        <f t="shared" si="3"/>
        <v/>
      </c>
      <c r="W5" s="15" t="str">
        <f t="shared" si="4"/>
        <v/>
      </c>
      <c r="X5" s="15" t="str">
        <f t="shared" si="5"/>
        <v/>
      </c>
      <c r="Y5" s="15" t="str">
        <f t="shared" si="6"/>
        <v/>
      </c>
      <c r="Z5" s="15" t="str">
        <f t="shared" si="7"/>
        <v/>
      </c>
    </row>
    <row r="6" spans="1:2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5" t="str">
        <f t="shared" si="0"/>
        <v/>
      </c>
      <c r="T6" s="15" t="str">
        <f t="shared" si="1"/>
        <v/>
      </c>
      <c r="U6" s="15" t="str">
        <f t="shared" si="2"/>
        <v/>
      </c>
      <c r="V6" s="15" t="str">
        <f t="shared" si="3"/>
        <v/>
      </c>
      <c r="W6" s="15" t="str">
        <f t="shared" si="4"/>
        <v/>
      </c>
      <c r="X6" s="15" t="str">
        <f t="shared" si="5"/>
        <v/>
      </c>
      <c r="Y6" s="15" t="str">
        <f t="shared" si="6"/>
        <v/>
      </c>
      <c r="Z6" s="15" t="str">
        <f t="shared" si="7"/>
        <v/>
      </c>
    </row>
    <row r="7" spans="1:2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5" t="str">
        <f t="shared" si="0"/>
        <v/>
      </c>
      <c r="T7" s="15" t="str">
        <f t="shared" si="1"/>
        <v/>
      </c>
      <c r="U7" s="15" t="str">
        <f t="shared" si="2"/>
        <v/>
      </c>
      <c r="V7" s="15" t="str">
        <f t="shared" si="3"/>
        <v/>
      </c>
      <c r="W7" s="15" t="str">
        <f t="shared" si="4"/>
        <v/>
      </c>
      <c r="X7" s="15" t="str">
        <f t="shared" si="5"/>
        <v/>
      </c>
      <c r="Y7" s="15" t="str">
        <f t="shared" si="6"/>
        <v/>
      </c>
      <c r="Z7" s="15" t="str">
        <f t="shared" si="7"/>
        <v/>
      </c>
    </row>
    <row r="8" spans="1:2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5" t="str">
        <f t="shared" si="0"/>
        <v/>
      </c>
      <c r="T8" s="15" t="str">
        <f t="shared" si="1"/>
        <v/>
      </c>
      <c r="U8" s="15" t="str">
        <f t="shared" si="2"/>
        <v/>
      </c>
      <c r="V8" s="15" t="str">
        <f t="shared" si="3"/>
        <v/>
      </c>
      <c r="W8" s="15" t="str">
        <f t="shared" si="4"/>
        <v/>
      </c>
      <c r="X8" s="15" t="str">
        <f t="shared" si="5"/>
        <v/>
      </c>
      <c r="Y8" s="15" t="str">
        <f t="shared" si="6"/>
        <v/>
      </c>
      <c r="Z8" s="15" t="str">
        <f t="shared" si="7"/>
        <v/>
      </c>
    </row>
    <row r="9" spans="1:26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6" t="str">
        <f t="shared" si="0"/>
        <v/>
      </c>
      <c r="T9" s="16" t="str">
        <f t="shared" si="1"/>
        <v/>
      </c>
      <c r="U9" s="16" t="str">
        <f t="shared" si="2"/>
        <v/>
      </c>
      <c r="V9" s="16" t="str">
        <f t="shared" si="3"/>
        <v/>
      </c>
      <c r="W9" s="16" t="str">
        <f t="shared" si="4"/>
        <v/>
      </c>
      <c r="X9" s="16" t="str">
        <f t="shared" si="5"/>
        <v/>
      </c>
      <c r="Y9" s="16" t="str">
        <f t="shared" si="6"/>
        <v/>
      </c>
      <c r="Z9" s="16" t="str">
        <f t="shared" si="7"/>
        <v/>
      </c>
    </row>
    <row r="10" spans="1:26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6" t="str">
        <f t="shared" si="0"/>
        <v/>
      </c>
      <c r="T10" s="16" t="str">
        <f t="shared" si="1"/>
        <v/>
      </c>
      <c r="U10" s="16" t="str">
        <f t="shared" si="2"/>
        <v/>
      </c>
      <c r="V10" s="16" t="str">
        <f t="shared" si="3"/>
        <v/>
      </c>
      <c r="W10" s="16" t="str">
        <f t="shared" si="4"/>
        <v/>
      </c>
      <c r="X10" s="16" t="str">
        <f t="shared" si="5"/>
        <v/>
      </c>
      <c r="Y10" s="16" t="str">
        <f t="shared" si="6"/>
        <v/>
      </c>
      <c r="Z10" s="16" t="str">
        <f t="shared" si="7"/>
        <v/>
      </c>
    </row>
    <row r="11" spans="1:26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6" t="str">
        <f t="shared" si="0"/>
        <v/>
      </c>
      <c r="T11" s="16" t="str">
        <f t="shared" si="1"/>
        <v/>
      </c>
      <c r="U11" s="16" t="str">
        <f t="shared" si="2"/>
        <v/>
      </c>
      <c r="V11" s="16" t="str">
        <f t="shared" si="3"/>
        <v/>
      </c>
      <c r="W11" s="16" t="str">
        <f t="shared" si="4"/>
        <v/>
      </c>
      <c r="X11" s="16" t="str">
        <f t="shared" si="5"/>
        <v/>
      </c>
      <c r="Y11" s="16" t="str">
        <f t="shared" si="6"/>
        <v/>
      </c>
      <c r="Z11" s="16" t="str">
        <f t="shared" si="7"/>
        <v/>
      </c>
    </row>
    <row r="12" spans="1:26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6" t="str">
        <f t="shared" si="0"/>
        <v/>
      </c>
      <c r="T12" s="16" t="str">
        <f t="shared" si="1"/>
        <v/>
      </c>
      <c r="U12" s="16" t="str">
        <f t="shared" si="2"/>
        <v/>
      </c>
      <c r="V12" s="16" t="str">
        <f t="shared" si="3"/>
        <v/>
      </c>
      <c r="W12" s="16" t="str">
        <f t="shared" si="4"/>
        <v/>
      </c>
      <c r="X12" s="16" t="str">
        <f t="shared" si="5"/>
        <v/>
      </c>
      <c r="Y12" s="16" t="str">
        <f t="shared" si="6"/>
        <v/>
      </c>
      <c r="Z12" s="16" t="str">
        <f t="shared" si="7"/>
        <v/>
      </c>
    </row>
    <row r="13" spans="1:26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6" t="str">
        <f t="shared" si="0"/>
        <v/>
      </c>
      <c r="T13" s="16" t="str">
        <f t="shared" si="1"/>
        <v/>
      </c>
      <c r="U13" s="16" t="str">
        <f t="shared" si="2"/>
        <v/>
      </c>
      <c r="V13" s="16" t="str">
        <f t="shared" si="3"/>
        <v/>
      </c>
      <c r="W13" s="16" t="str">
        <f t="shared" si="4"/>
        <v/>
      </c>
      <c r="X13" s="16" t="str">
        <f t="shared" si="5"/>
        <v/>
      </c>
      <c r="Y13" s="16" t="str">
        <f t="shared" si="6"/>
        <v/>
      </c>
      <c r="Z13" s="16" t="str">
        <f t="shared" si="7"/>
        <v/>
      </c>
    </row>
    <row r="14" spans="1:26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6" t="str">
        <f t="shared" si="0"/>
        <v/>
      </c>
      <c r="T14" s="16" t="str">
        <f t="shared" si="1"/>
        <v/>
      </c>
      <c r="U14" s="16" t="str">
        <f t="shared" si="2"/>
        <v/>
      </c>
      <c r="V14" s="16" t="str">
        <f t="shared" si="3"/>
        <v/>
      </c>
      <c r="W14" s="16" t="str">
        <f t="shared" si="4"/>
        <v/>
      </c>
      <c r="X14" s="16" t="str">
        <f t="shared" si="5"/>
        <v/>
      </c>
      <c r="Y14" s="16" t="str">
        <f t="shared" si="6"/>
        <v/>
      </c>
      <c r="Z14" s="16" t="str">
        <f t="shared" si="7"/>
        <v/>
      </c>
    </row>
    <row r="15" spans="1:26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6" t="str">
        <f t="shared" si="0"/>
        <v/>
      </c>
      <c r="T15" s="16" t="str">
        <f t="shared" si="1"/>
        <v/>
      </c>
      <c r="U15" s="16" t="str">
        <f t="shared" si="2"/>
        <v/>
      </c>
      <c r="V15" s="16" t="str">
        <f t="shared" si="3"/>
        <v/>
      </c>
      <c r="W15" s="16" t="str">
        <f t="shared" si="4"/>
        <v/>
      </c>
      <c r="X15" s="16" t="str">
        <f t="shared" si="5"/>
        <v/>
      </c>
      <c r="Y15" s="16" t="str">
        <f t="shared" si="6"/>
        <v/>
      </c>
      <c r="Z15" s="16" t="str">
        <f t="shared" si="7"/>
        <v/>
      </c>
    </row>
    <row r="16" spans="1:26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6" t="str">
        <f t="shared" si="0"/>
        <v/>
      </c>
      <c r="T16" s="16" t="str">
        <f t="shared" si="1"/>
        <v/>
      </c>
      <c r="U16" s="16" t="str">
        <f t="shared" si="2"/>
        <v/>
      </c>
      <c r="V16" s="16" t="str">
        <f t="shared" si="3"/>
        <v/>
      </c>
      <c r="W16" s="16" t="str">
        <f t="shared" si="4"/>
        <v/>
      </c>
      <c r="X16" s="16" t="str">
        <f t="shared" si="5"/>
        <v/>
      </c>
      <c r="Y16" s="16" t="str">
        <f t="shared" si="6"/>
        <v/>
      </c>
      <c r="Z16" s="16" t="str">
        <f t="shared" si="7"/>
        <v/>
      </c>
    </row>
    <row r="17" spans="1:26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6" t="str">
        <f t="shared" si="0"/>
        <v/>
      </c>
      <c r="T17" s="16" t="str">
        <f t="shared" si="1"/>
        <v/>
      </c>
      <c r="U17" s="16" t="str">
        <f t="shared" si="2"/>
        <v/>
      </c>
      <c r="V17" s="16" t="str">
        <f t="shared" si="3"/>
        <v/>
      </c>
      <c r="W17" s="16" t="str">
        <f t="shared" si="4"/>
        <v/>
      </c>
      <c r="X17" s="16" t="str">
        <f t="shared" si="5"/>
        <v/>
      </c>
      <c r="Y17" s="16" t="str">
        <f t="shared" si="6"/>
        <v/>
      </c>
      <c r="Z17" s="16" t="str">
        <f t="shared" si="7"/>
        <v/>
      </c>
    </row>
    <row r="18" spans="1:26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6" t="str">
        <f t="shared" si="0"/>
        <v/>
      </c>
      <c r="T18" s="16" t="str">
        <f t="shared" si="1"/>
        <v/>
      </c>
      <c r="U18" s="16" t="str">
        <f t="shared" si="2"/>
        <v/>
      </c>
      <c r="V18" s="16" t="str">
        <f t="shared" si="3"/>
        <v/>
      </c>
      <c r="W18" s="16" t="str">
        <f t="shared" si="4"/>
        <v/>
      </c>
      <c r="X18" s="16" t="str">
        <f t="shared" si="5"/>
        <v/>
      </c>
      <c r="Y18" s="16" t="str">
        <f t="shared" si="6"/>
        <v/>
      </c>
      <c r="Z18" s="16" t="str">
        <f t="shared" si="7"/>
        <v/>
      </c>
    </row>
    <row r="19" spans="1:26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6" t="str">
        <f t="shared" si="0"/>
        <v/>
      </c>
      <c r="T19" s="16" t="str">
        <f t="shared" si="1"/>
        <v/>
      </c>
      <c r="U19" s="16" t="str">
        <f t="shared" si="2"/>
        <v/>
      </c>
      <c r="V19" s="16" t="str">
        <f t="shared" si="3"/>
        <v/>
      </c>
      <c r="W19" s="16" t="str">
        <f t="shared" si="4"/>
        <v/>
      </c>
      <c r="X19" s="16" t="str">
        <f t="shared" si="5"/>
        <v/>
      </c>
      <c r="Y19" s="16" t="str">
        <f t="shared" si="6"/>
        <v/>
      </c>
      <c r="Z19" s="16" t="str">
        <f t="shared" si="7"/>
        <v/>
      </c>
    </row>
    <row r="20" spans="1:26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6" t="str">
        <f t="shared" si="0"/>
        <v/>
      </c>
      <c r="T20" s="16" t="str">
        <f t="shared" si="1"/>
        <v/>
      </c>
      <c r="U20" s="16" t="str">
        <f t="shared" si="2"/>
        <v/>
      </c>
      <c r="V20" s="16" t="str">
        <f t="shared" si="3"/>
        <v/>
      </c>
      <c r="W20" s="16" t="str">
        <f t="shared" si="4"/>
        <v/>
      </c>
      <c r="X20" s="16" t="str">
        <f t="shared" si="5"/>
        <v/>
      </c>
      <c r="Y20" s="16" t="str">
        <f t="shared" si="6"/>
        <v/>
      </c>
      <c r="Z20" s="16" t="str">
        <f t="shared" si="7"/>
        <v/>
      </c>
    </row>
    <row r="21" spans="1:26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6" t="str">
        <f t="shared" si="0"/>
        <v/>
      </c>
      <c r="T21" s="16" t="str">
        <f t="shared" si="1"/>
        <v/>
      </c>
      <c r="U21" s="16" t="str">
        <f t="shared" si="2"/>
        <v/>
      </c>
      <c r="V21" s="16" t="str">
        <f t="shared" si="3"/>
        <v/>
      </c>
      <c r="W21" s="16" t="str">
        <f t="shared" si="4"/>
        <v/>
      </c>
      <c r="X21" s="16" t="str">
        <f t="shared" si="5"/>
        <v/>
      </c>
      <c r="Y21" s="16" t="str">
        <f t="shared" si="6"/>
        <v/>
      </c>
      <c r="Z21" s="16" t="str">
        <f t="shared" si="7"/>
        <v/>
      </c>
    </row>
    <row r="22" spans="1:26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6" t="str">
        <f t="shared" si="0"/>
        <v/>
      </c>
      <c r="T22" s="16" t="str">
        <f t="shared" si="1"/>
        <v/>
      </c>
      <c r="U22" s="16" t="str">
        <f t="shared" si="2"/>
        <v/>
      </c>
      <c r="V22" s="16" t="str">
        <f t="shared" si="3"/>
        <v/>
      </c>
      <c r="W22" s="16" t="str">
        <f t="shared" si="4"/>
        <v/>
      </c>
      <c r="X22" s="16" t="str">
        <f t="shared" si="5"/>
        <v/>
      </c>
      <c r="Y22" s="16" t="str">
        <f t="shared" si="6"/>
        <v/>
      </c>
      <c r="Z22" s="16" t="str">
        <f t="shared" si="7"/>
        <v/>
      </c>
    </row>
    <row r="23" spans="1:26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6" t="str">
        <f t="shared" si="0"/>
        <v/>
      </c>
      <c r="T23" s="16" t="str">
        <f t="shared" si="1"/>
        <v/>
      </c>
      <c r="U23" s="16" t="str">
        <f t="shared" si="2"/>
        <v/>
      </c>
      <c r="V23" s="16" t="str">
        <f t="shared" si="3"/>
        <v/>
      </c>
      <c r="W23" s="16" t="str">
        <f t="shared" si="4"/>
        <v/>
      </c>
      <c r="X23" s="16" t="str">
        <f t="shared" si="5"/>
        <v/>
      </c>
      <c r="Y23" s="16" t="str">
        <f t="shared" si="6"/>
        <v/>
      </c>
      <c r="Z23" s="16" t="str">
        <f t="shared" si="7"/>
        <v/>
      </c>
    </row>
    <row r="24" spans="1:26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6" t="str">
        <f t="shared" si="0"/>
        <v/>
      </c>
      <c r="T24" s="16" t="str">
        <f t="shared" si="1"/>
        <v/>
      </c>
      <c r="U24" s="16" t="str">
        <f t="shared" si="2"/>
        <v/>
      </c>
      <c r="V24" s="16" t="str">
        <f t="shared" si="3"/>
        <v/>
      </c>
      <c r="W24" s="16" t="str">
        <f t="shared" si="4"/>
        <v/>
      </c>
      <c r="X24" s="16" t="str">
        <f t="shared" si="5"/>
        <v/>
      </c>
      <c r="Y24" s="16" t="str">
        <f t="shared" si="6"/>
        <v/>
      </c>
      <c r="Z24" s="16" t="str">
        <f t="shared" si="7"/>
        <v/>
      </c>
    </row>
    <row r="25" spans="1:26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6" t="str">
        <f t="shared" si="0"/>
        <v/>
      </c>
      <c r="T25" s="16" t="str">
        <f t="shared" si="1"/>
        <v/>
      </c>
      <c r="U25" s="16" t="str">
        <f t="shared" si="2"/>
        <v/>
      </c>
      <c r="V25" s="16" t="str">
        <f t="shared" si="3"/>
        <v/>
      </c>
      <c r="W25" s="16" t="str">
        <f t="shared" si="4"/>
        <v/>
      </c>
      <c r="X25" s="16" t="str">
        <f t="shared" si="5"/>
        <v/>
      </c>
      <c r="Y25" s="16" t="str">
        <f t="shared" si="6"/>
        <v/>
      </c>
      <c r="Z25" s="16" t="str">
        <f t="shared" si="7"/>
        <v/>
      </c>
    </row>
    <row r="26" spans="1:26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6" t="str">
        <f t="shared" si="0"/>
        <v/>
      </c>
      <c r="T26" s="16" t="str">
        <f t="shared" si="1"/>
        <v/>
      </c>
      <c r="U26" s="16" t="str">
        <f t="shared" si="2"/>
        <v/>
      </c>
      <c r="V26" s="16" t="str">
        <f t="shared" si="3"/>
        <v/>
      </c>
      <c r="W26" s="16" t="str">
        <f t="shared" si="4"/>
        <v/>
      </c>
      <c r="X26" s="16" t="str">
        <f t="shared" si="5"/>
        <v/>
      </c>
      <c r="Y26" s="16" t="str">
        <f t="shared" si="6"/>
        <v/>
      </c>
      <c r="Z26" s="16" t="str">
        <f t="shared" si="7"/>
        <v/>
      </c>
    </row>
    <row r="27" spans="1:26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6" t="str">
        <f t="shared" si="0"/>
        <v/>
      </c>
      <c r="T27" s="16" t="str">
        <f t="shared" si="1"/>
        <v/>
      </c>
      <c r="U27" s="16" t="str">
        <f t="shared" si="2"/>
        <v/>
      </c>
      <c r="V27" s="16" t="str">
        <f t="shared" si="3"/>
        <v/>
      </c>
      <c r="W27" s="16" t="str">
        <f t="shared" si="4"/>
        <v/>
      </c>
      <c r="X27" s="16" t="str">
        <f t="shared" si="5"/>
        <v/>
      </c>
      <c r="Y27" s="16" t="str">
        <f t="shared" si="6"/>
        <v/>
      </c>
      <c r="Z27" s="16" t="str">
        <f t="shared" si="7"/>
        <v/>
      </c>
    </row>
    <row r="28" spans="1:26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6" t="str">
        <f t="shared" si="0"/>
        <v/>
      </c>
      <c r="T28" s="16" t="str">
        <f t="shared" si="1"/>
        <v/>
      </c>
      <c r="U28" s="16" t="str">
        <f t="shared" si="2"/>
        <v/>
      </c>
      <c r="V28" s="16" t="str">
        <f t="shared" si="3"/>
        <v/>
      </c>
      <c r="W28" s="16" t="str">
        <f t="shared" si="4"/>
        <v/>
      </c>
      <c r="X28" s="16" t="str">
        <f t="shared" si="5"/>
        <v/>
      </c>
      <c r="Y28" s="16" t="str">
        <f t="shared" si="6"/>
        <v/>
      </c>
      <c r="Z28" s="16" t="str">
        <f t="shared" si="7"/>
        <v/>
      </c>
    </row>
    <row r="29" spans="1:26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6" t="str">
        <f t="shared" si="0"/>
        <v/>
      </c>
      <c r="T29" s="16" t="str">
        <f t="shared" si="1"/>
        <v/>
      </c>
      <c r="U29" s="16" t="str">
        <f t="shared" si="2"/>
        <v/>
      </c>
      <c r="V29" s="16" t="str">
        <f t="shared" si="3"/>
        <v/>
      </c>
      <c r="W29" s="16" t="str">
        <f t="shared" si="4"/>
        <v/>
      </c>
      <c r="X29" s="16" t="str">
        <f t="shared" si="5"/>
        <v/>
      </c>
      <c r="Y29" s="16" t="str">
        <f t="shared" si="6"/>
        <v/>
      </c>
      <c r="Z29" s="16" t="str">
        <f t="shared" si="7"/>
        <v/>
      </c>
    </row>
    <row r="30" spans="1:26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6" t="str">
        <f t="shared" si="0"/>
        <v/>
      </c>
      <c r="T30" s="16" t="str">
        <f t="shared" si="1"/>
        <v/>
      </c>
      <c r="U30" s="16" t="str">
        <f t="shared" si="2"/>
        <v/>
      </c>
      <c r="V30" s="16" t="str">
        <f t="shared" si="3"/>
        <v/>
      </c>
      <c r="W30" s="16" t="str">
        <f t="shared" si="4"/>
        <v/>
      </c>
      <c r="X30" s="16" t="str">
        <f t="shared" si="5"/>
        <v/>
      </c>
      <c r="Y30" s="16" t="str">
        <f t="shared" si="6"/>
        <v/>
      </c>
      <c r="Z30" s="16" t="str">
        <f t="shared" si="7"/>
        <v/>
      </c>
    </row>
    <row r="31" spans="1:26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6" t="str">
        <f t="shared" si="0"/>
        <v/>
      </c>
      <c r="T31" s="16" t="str">
        <f t="shared" si="1"/>
        <v/>
      </c>
      <c r="U31" s="16" t="str">
        <f t="shared" si="2"/>
        <v/>
      </c>
      <c r="V31" s="16" t="str">
        <f t="shared" si="3"/>
        <v/>
      </c>
      <c r="W31" s="16" t="str">
        <f t="shared" si="4"/>
        <v/>
      </c>
      <c r="X31" s="16" t="str">
        <f t="shared" si="5"/>
        <v/>
      </c>
      <c r="Y31" s="16" t="str">
        <f t="shared" si="6"/>
        <v/>
      </c>
      <c r="Z31" s="16" t="str">
        <f t="shared" si="7"/>
        <v/>
      </c>
    </row>
    <row r="32" spans="1:26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6" t="str">
        <f t="shared" si="0"/>
        <v/>
      </c>
      <c r="T32" s="16" t="str">
        <f t="shared" si="1"/>
        <v/>
      </c>
      <c r="U32" s="16" t="str">
        <f t="shared" si="2"/>
        <v/>
      </c>
      <c r="V32" s="16" t="str">
        <f t="shared" si="3"/>
        <v/>
      </c>
      <c r="W32" s="16" t="str">
        <f t="shared" si="4"/>
        <v/>
      </c>
      <c r="X32" s="16" t="str">
        <f t="shared" si="5"/>
        <v/>
      </c>
      <c r="Y32" s="16" t="str">
        <f t="shared" si="6"/>
        <v/>
      </c>
      <c r="Z32" s="16" t="str">
        <f t="shared" si="7"/>
        <v/>
      </c>
    </row>
    <row r="33" spans="1:2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6" t="str">
        <f t="shared" si="0"/>
        <v/>
      </c>
      <c r="T33" s="16" t="str">
        <f t="shared" si="1"/>
        <v/>
      </c>
      <c r="U33" s="16" t="str">
        <f t="shared" si="2"/>
        <v/>
      </c>
      <c r="V33" s="16" t="str">
        <f t="shared" si="3"/>
        <v/>
      </c>
      <c r="W33" s="16" t="str">
        <f t="shared" si="4"/>
        <v/>
      </c>
      <c r="X33" s="16" t="str">
        <f t="shared" si="5"/>
        <v/>
      </c>
      <c r="Y33" s="16" t="str">
        <f t="shared" si="6"/>
        <v/>
      </c>
      <c r="Z33" s="16" t="str">
        <f t="shared" si="7"/>
        <v/>
      </c>
    </row>
    <row r="34" spans="1:2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6" t="str">
        <f t="shared" si="0"/>
        <v/>
      </c>
      <c r="T34" s="16" t="str">
        <f t="shared" si="1"/>
        <v/>
      </c>
      <c r="U34" s="16" t="str">
        <f t="shared" si="2"/>
        <v/>
      </c>
      <c r="V34" s="16" t="str">
        <f t="shared" si="3"/>
        <v/>
      </c>
      <c r="W34" s="16" t="str">
        <f t="shared" si="4"/>
        <v/>
      </c>
      <c r="X34" s="16" t="str">
        <f t="shared" si="5"/>
        <v/>
      </c>
      <c r="Y34" s="16" t="str">
        <f t="shared" si="6"/>
        <v/>
      </c>
      <c r="Z34" s="16" t="str">
        <f t="shared" si="7"/>
        <v/>
      </c>
    </row>
    <row r="35" spans="1:26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6" t="str">
        <f t="shared" si="0"/>
        <v/>
      </c>
      <c r="T35" s="16" t="str">
        <f t="shared" si="1"/>
        <v/>
      </c>
      <c r="U35" s="16" t="str">
        <f t="shared" si="2"/>
        <v/>
      </c>
      <c r="V35" s="16" t="str">
        <f t="shared" si="3"/>
        <v/>
      </c>
      <c r="W35" s="16" t="str">
        <f t="shared" si="4"/>
        <v/>
      </c>
      <c r="X35" s="16" t="str">
        <f t="shared" si="5"/>
        <v/>
      </c>
      <c r="Y35" s="16" t="str">
        <f t="shared" si="6"/>
        <v/>
      </c>
      <c r="Z35" s="16" t="str">
        <f t="shared" si="7"/>
        <v/>
      </c>
    </row>
    <row r="36" spans="1:26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6" t="str">
        <f t="shared" si="0"/>
        <v/>
      </c>
      <c r="T36" s="16" t="str">
        <f t="shared" si="1"/>
        <v/>
      </c>
      <c r="U36" s="16" t="str">
        <f t="shared" si="2"/>
        <v/>
      </c>
      <c r="V36" s="16" t="str">
        <f t="shared" si="3"/>
        <v/>
      </c>
      <c r="W36" s="16" t="str">
        <f t="shared" si="4"/>
        <v/>
      </c>
      <c r="X36" s="16" t="str">
        <f t="shared" si="5"/>
        <v/>
      </c>
      <c r="Y36" s="16" t="str">
        <f t="shared" si="6"/>
        <v/>
      </c>
      <c r="Z36" s="16" t="str">
        <f t="shared" si="7"/>
        <v/>
      </c>
    </row>
    <row r="37" spans="1:26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6" t="str">
        <f t="shared" si="0"/>
        <v/>
      </c>
      <c r="T37" s="16" t="str">
        <f t="shared" si="1"/>
        <v/>
      </c>
      <c r="U37" s="16" t="str">
        <f t="shared" si="2"/>
        <v/>
      </c>
      <c r="V37" s="16" t="str">
        <f t="shared" si="3"/>
        <v/>
      </c>
      <c r="W37" s="16" t="str">
        <f t="shared" si="4"/>
        <v/>
      </c>
      <c r="X37" s="16" t="str">
        <f t="shared" si="5"/>
        <v/>
      </c>
      <c r="Y37" s="16" t="str">
        <f t="shared" si="6"/>
        <v/>
      </c>
      <c r="Z37" s="16" t="str">
        <f t="shared" si="7"/>
        <v/>
      </c>
    </row>
    <row r="38" spans="1:26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6" t="str">
        <f t="shared" si="0"/>
        <v/>
      </c>
      <c r="T38" s="16" t="str">
        <f t="shared" si="1"/>
        <v/>
      </c>
      <c r="U38" s="16" t="str">
        <f t="shared" si="2"/>
        <v/>
      </c>
      <c r="V38" s="16" t="str">
        <f t="shared" si="3"/>
        <v/>
      </c>
      <c r="W38" s="16" t="str">
        <f t="shared" si="4"/>
        <v/>
      </c>
      <c r="X38" s="16" t="str">
        <f t="shared" si="5"/>
        <v/>
      </c>
      <c r="Y38" s="16" t="str">
        <f t="shared" si="6"/>
        <v/>
      </c>
      <c r="Z38" s="16" t="str">
        <f t="shared" si="7"/>
        <v/>
      </c>
    </row>
    <row r="39" spans="1:26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6" t="str">
        <f t="shared" si="0"/>
        <v/>
      </c>
      <c r="T39" s="16" t="str">
        <f t="shared" si="1"/>
        <v/>
      </c>
      <c r="U39" s="16" t="str">
        <f t="shared" si="2"/>
        <v/>
      </c>
      <c r="V39" s="16" t="str">
        <f t="shared" si="3"/>
        <v/>
      </c>
      <c r="W39" s="16" t="str">
        <f t="shared" si="4"/>
        <v/>
      </c>
      <c r="X39" s="16" t="str">
        <f t="shared" si="5"/>
        <v/>
      </c>
      <c r="Y39" s="16" t="str">
        <f t="shared" si="6"/>
        <v/>
      </c>
      <c r="Z39" s="16" t="str">
        <f t="shared" si="7"/>
        <v/>
      </c>
    </row>
    <row r="40" spans="1:26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6" t="str">
        <f t="shared" si="0"/>
        <v/>
      </c>
      <c r="T40" s="16" t="str">
        <f t="shared" si="1"/>
        <v/>
      </c>
      <c r="U40" s="16" t="str">
        <f t="shared" si="2"/>
        <v/>
      </c>
      <c r="V40" s="16" t="str">
        <f t="shared" si="3"/>
        <v/>
      </c>
      <c r="W40" s="16" t="str">
        <f t="shared" si="4"/>
        <v/>
      </c>
      <c r="X40" s="16" t="str">
        <f t="shared" si="5"/>
        <v/>
      </c>
      <c r="Y40" s="16" t="str">
        <f t="shared" si="6"/>
        <v/>
      </c>
      <c r="Z40" s="16" t="str">
        <f t="shared" si="7"/>
        <v/>
      </c>
    </row>
    <row r="41" spans="1:26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6" t="str">
        <f t="shared" si="0"/>
        <v/>
      </c>
      <c r="T41" s="16" t="str">
        <f t="shared" si="1"/>
        <v/>
      </c>
      <c r="U41" s="16" t="str">
        <f t="shared" si="2"/>
        <v/>
      </c>
      <c r="V41" s="16" t="str">
        <f t="shared" si="3"/>
        <v/>
      </c>
      <c r="W41" s="16" t="str">
        <f t="shared" si="4"/>
        <v/>
      </c>
      <c r="X41" s="16" t="str">
        <f t="shared" si="5"/>
        <v/>
      </c>
      <c r="Y41" s="16" t="str">
        <f t="shared" si="6"/>
        <v/>
      </c>
      <c r="Z41" s="16" t="str">
        <f t="shared" si="7"/>
        <v/>
      </c>
    </row>
    <row r="42" spans="1:26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6" t="str">
        <f t="shared" si="0"/>
        <v/>
      </c>
      <c r="T42" s="16" t="str">
        <f t="shared" si="1"/>
        <v/>
      </c>
      <c r="U42" s="16" t="str">
        <f t="shared" si="2"/>
        <v/>
      </c>
      <c r="V42" s="16" t="str">
        <f t="shared" si="3"/>
        <v/>
      </c>
      <c r="W42" s="16" t="str">
        <f t="shared" si="4"/>
        <v/>
      </c>
      <c r="X42" s="16" t="str">
        <f t="shared" si="5"/>
        <v/>
      </c>
      <c r="Y42" s="16" t="str">
        <f t="shared" si="6"/>
        <v/>
      </c>
      <c r="Z42" s="16" t="str">
        <f t="shared" si="7"/>
        <v/>
      </c>
    </row>
    <row r="43" spans="1:26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6" t="str">
        <f t="shared" si="0"/>
        <v/>
      </c>
      <c r="T43" s="16" t="str">
        <f t="shared" si="1"/>
        <v/>
      </c>
      <c r="U43" s="16" t="str">
        <f t="shared" si="2"/>
        <v/>
      </c>
      <c r="V43" s="16" t="str">
        <f t="shared" si="3"/>
        <v/>
      </c>
      <c r="W43" s="16" t="str">
        <f t="shared" si="4"/>
        <v/>
      </c>
      <c r="X43" s="16" t="str">
        <f t="shared" si="5"/>
        <v/>
      </c>
      <c r="Y43" s="16" t="str">
        <f t="shared" si="6"/>
        <v/>
      </c>
      <c r="Z43" s="16" t="str">
        <f t="shared" si="7"/>
        <v/>
      </c>
    </row>
    <row r="44" spans="1:26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6" t="str">
        <f t="shared" si="0"/>
        <v/>
      </c>
      <c r="T44" s="16" t="str">
        <f t="shared" si="1"/>
        <v/>
      </c>
      <c r="U44" s="16" t="str">
        <f t="shared" si="2"/>
        <v/>
      </c>
      <c r="V44" s="16" t="str">
        <f t="shared" si="3"/>
        <v/>
      </c>
      <c r="W44" s="16" t="str">
        <f t="shared" si="4"/>
        <v/>
      </c>
      <c r="X44" s="16" t="str">
        <f t="shared" si="5"/>
        <v/>
      </c>
      <c r="Y44" s="16" t="str">
        <f t="shared" si="6"/>
        <v/>
      </c>
      <c r="Z44" s="16" t="str">
        <f t="shared" si="7"/>
        <v/>
      </c>
    </row>
    <row r="45" spans="1:26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6" t="str">
        <f t="shared" si="0"/>
        <v/>
      </c>
      <c r="T45" s="16" t="str">
        <f t="shared" si="1"/>
        <v/>
      </c>
      <c r="U45" s="16" t="str">
        <f t="shared" si="2"/>
        <v/>
      </c>
      <c r="V45" s="16" t="str">
        <f t="shared" si="3"/>
        <v/>
      </c>
      <c r="W45" s="16" t="str">
        <f t="shared" si="4"/>
        <v/>
      </c>
      <c r="X45" s="16" t="str">
        <f t="shared" si="5"/>
        <v/>
      </c>
      <c r="Y45" s="16" t="str">
        <f t="shared" si="6"/>
        <v/>
      </c>
      <c r="Z45" s="16" t="str">
        <f t="shared" si="7"/>
        <v/>
      </c>
    </row>
    <row r="46" spans="1:26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6" t="str">
        <f t="shared" si="0"/>
        <v/>
      </c>
      <c r="T46" s="16" t="str">
        <f t="shared" si="1"/>
        <v/>
      </c>
      <c r="U46" s="16" t="str">
        <f t="shared" si="2"/>
        <v/>
      </c>
      <c r="V46" s="16" t="str">
        <f t="shared" si="3"/>
        <v/>
      </c>
      <c r="W46" s="16" t="str">
        <f t="shared" si="4"/>
        <v/>
      </c>
      <c r="X46" s="16" t="str">
        <f t="shared" si="5"/>
        <v/>
      </c>
      <c r="Y46" s="16" t="str">
        <f t="shared" si="6"/>
        <v/>
      </c>
      <c r="Z46" s="16" t="str">
        <f t="shared" si="7"/>
        <v/>
      </c>
    </row>
    <row r="47" spans="1:26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6" t="str">
        <f t="shared" si="0"/>
        <v/>
      </c>
      <c r="T47" s="16" t="str">
        <f t="shared" si="1"/>
        <v/>
      </c>
      <c r="U47" s="16" t="str">
        <f t="shared" si="2"/>
        <v/>
      </c>
      <c r="V47" s="16" t="str">
        <f t="shared" si="3"/>
        <v/>
      </c>
      <c r="W47" s="16" t="str">
        <f t="shared" si="4"/>
        <v/>
      </c>
      <c r="X47" s="16" t="str">
        <f t="shared" si="5"/>
        <v/>
      </c>
      <c r="Y47" s="16" t="str">
        <f t="shared" si="6"/>
        <v/>
      </c>
      <c r="Z47" s="16" t="str">
        <f t="shared" si="7"/>
        <v/>
      </c>
    </row>
    <row r="48" spans="1:26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6" t="str">
        <f t="shared" si="0"/>
        <v/>
      </c>
      <c r="T48" s="16" t="str">
        <f t="shared" si="1"/>
        <v/>
      </c>
      <c r="U48" s="16" t="str">
        <f t="shared" si="2"/>
        <v/>
      </c>
      <c r="V48" s="16" t="str">
        <f t="shared" si="3"/>
        <v/>
      </c>
      <c r="W48" s="16" t="str">
        <f t="shared" si="4"/>
        <v/>
      </c>
      <c r="X48" s="16" t="str">
        <f t="shared" si="5"/>
        <v/>
      </c>
      <c r="Y48" s="16" t="str">
        <f t="shared" si="6"/>
        <v/>
      </c>
      <c r="Z48" s="16" t="str">
        <f t="shared" si="7"/>
        <v/>
      </c>
    </row>
    <row r="49" spans="1:26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6" t="str">
        <f t="shared" si="0"/>
        <v/>
      </c>
      <c r="T49" s="16" t="str">
        <f t="shared" si="1"/>
        <v/>
      </c>
      <c r="U49" s="16" t="str">
        <f t="shared" si="2"/>
        <v/>
      </c>
      <c r="V49" s="16" t="str">
        <f t="shared" si="3"/>
        <v/>
      </c>
      <c r="W49" s="16" t="str">
        <f t="shared" si="4"/>
        <v/>
      </c>
      <c r="X49" s="16" t="str">
        <f t="shared" si="5"/>
        <v/>
      </c>
      <c r="Y49" s="16" t="str">
        <f t="shared" si="6"/>
        <v/>
      </c>
      <c r="Z49" s="16" t="str">
        <f t="shared" si="7"/>
        <v/>
      </c>
    </row>
    <row r="50" spans="1:26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6" t="str">
        <f t="shared" si="0"/>
        <v/>
      </c>
      <c r="T50" s="16" t="str">
        <f t="shared" si="1"/>
        <v/>
      </c>
      <c r="U50" s="16" t="str">
        <f t="shared" si="2"/>
        <v/>
      </c>
      <c r="V50" s="16" t="str">
        <f t="shared" si="3"/>
        <v/>
      </c>
      <c r="W50" s="16" t="str">
        <f t="shared" si="4"/>
        <v/>
      </c>
      <c r="X50" s="16" t="str">
        <f t="shared" si="5"/>
        <v/>
      </c>
      <c r="Y50" s="16" t="str">
        <f t="shared" si="6"/>
        <v/>
      </c>
      <c r="Z50" s="16" t="str">
        <f t="shared" si="7"/>
        <v/>
      </c>
    </row>
    <row r="51" spans="1:26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6" t="str">
        <f t="shared" si="0"/>
        <v/>
      </c>
      <c r="T51" s="16" t="str">
        <f t="shared" si="1"/>
        <v/>
      </c>
      <c r="U51" s="16" t="str">
        <f t="shared" si="2"/>
        <v/>
      </c>
      <c r="V51" s="16" t="str">
        <f t="shared" si="3"/>
        <v/>
      </c>
      <c r="W51" s="16" t="str">
        <f t="shared" si="4"/>
        <v/>
      </c>
      <c r="X51" s="16" t="str">
        <f t="shared" si="5"/>
        <v/>
      </c>
      <c r="Y51" s="16" t="str">
        <f t="shared" si="6"/>
        <v/>
      </c>
      <c r="Z51" s="16" t="str">
        <f t="shared" si="7"/>
        <v/>
      </c>
    </row>
    <row r="52" spans="1:26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6" t="str">
        <f t="shared" si="0"/>
        <v/>
      </c>
      <c r="T52" s="16" t="str">
        <f t="shared" si="1"/>
        <v/>
      </c>
      <c r="U52" s="16" t="str">
        <f t="shared" si="2"/>
        <v/>
      </c>
      <c r="V52" s="16" t="str">
        <f t="shared" si="3"/>
        <v/>
      </c>
      <c r="W52" s="16" t="str">
        <f t="shared" si="4"/>
        <v/>
      </c>
      <c r="X52" s="16" t="str">
        <f t="shared" si="5"/>
        <v/>
      </c>
      <c r="Y52" s="16" t="str">
        <f t="shared" si="6"/>
        <v/>
      </c>
      <c r="Z52" s="16" t="str">
        <f t="shared" si="7"/>
        <v/>
      </c>
    </row>
    <row r="53" spans="1:26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6" t="str">
        <f t="shared" si="0"/>
        <v/>
      </c>
      <c r="T53" s="16" t="str">
        <f t="shared" si="1"/>
        <v/>
      </c>
      <c r="U53" s="16" t="str">
        <f t="shared" si="2"/>
        <v/>
      </c>
      <c r="V53" s="16" t="str">
        <f t="shared" si="3"/>
        <v/>
      </c>
      <c r="W53" s="16" t="str">
        <f t="shared" si="4"/>
        <v/>
      </c>
      <c r="X53" s="16" t="str">
        <f t="shared" si="5"/>
        <v/>
      </c>
      <c r="Y53" s="16" t="str">
        <f t="shared" si="6"/>
        <v/>
      </c>
      <c r="Z53" s="16" t="str">
        <f t="shared" si="7"/>
        <v/>
      </c>
    </row>
    <row r="54" spans="1:26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6" t="str">
        <f t="shared" si="0"/>
        <v/>
      </c>
      <c r="T54" s="16" t="str">
        <f t="shared" si="1"/>
        <v/>
      </c>
      <c r="U54" s="16" t="str">
        <f t="shared" si="2"/>
        <v/>
      </c>
      <c r="V54" s="16" t="str">
        <f t="shared" si="3"/>
        <v/>
      </c>
      <c r="W54" s="16" t="str">
        <f t="shared" si="4"/>
        <v/>
      </c>
      <c r="X54" s="16" t="str">
        <f t="shared" si="5"/>
        <v/>
      </c>
      <c r="Y54" s="16" t="str">
        <f t="shared" si="6"/>
        <v/>
      </c>
      <c r="Z54" s="16" t="str">
        <f t="shared" si="7"/>
        <v/>
      </c>
    </row>
    <row r="55" spans="1:26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6" t="str">
        <f t="shared" si="0"/>
        <v/>
      </c>
      <c r="T55" s="16" t="str">
        <f t="shared" si="1"/>
        <v/>
      </c>
      <c r="U55" s="16" t="str">
        <f t="shared" si="2"/>
        <v/>
      </c>
      <c r="V55" s="16" t="str">
        <f t="shared" si="3"/>
        <v/>
      </c>
      <c r="W55" s="16" t="str">
        <f t="shared" si="4"/>
        <v/>
      </c>
      <c r="X55" s="16" t="str">
        <f t="shared" si="5"/>
        <v/>
      </c>
      <c r="Y55" s="16" t="str">
        <f t="shared" si="6"/>
        <v/>
      </c>
      <c r="Z55" s="16" t="str">
        <f t="shared" si="7"/>
        <v/>
      </c>
    </row>
    <row r="56" spans="1:26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6" t="str">
        <f t="shared" si="0"/>
        <v/>
      </c>
      <c r="T56" s="16" t="str">
        <f t="shared" si="1"/>
        <v/>
      </c>
      <c r="U56" s="16" t="str">
        <f t="shared" si="2"/>
        <v/>
      </c>
      <c r="V56" s="16" t="str">
        <f t="shared" si="3"/>
        <v/>
      </c>
      <c r="W56" s="16" t="str">
        <f t="shared" si="4"/>
        <v/>
      </c>
      <c r="X56" s="16" t="str">
        <f t="shared" si="5"/>
        <v/>
      </c>
      <c r="Y56" s="16" t="str">
        <f t="shared" si="6"/>
        <v/>
      </c>
      <c r="Z56" s="16" t="str">
        <f t="shared" si="7"/>
        <v/>
      </c>
    </row>
    <row r="57" spans="1:26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6" t="str">
        <f t="shared" si="0"/>
        <v/>
      </c>
      <c r="T57" s="16" t="str">
        <f t="shared" si="1"/>
        <v/>
      </c>
      <c r="U57" s="16" t="str">
        <f t="shared" si="2"/>
        <v/>
      </c>
      <c r="V57" s="16" t="str">
        <f t="shared" si="3"/>
        <v/>
      </c>
      <c r="W57" s="16" t="str">
        <f t="shared" si="4"/>
        <v/>
      </c>
      <c r="X57" s="16" t="str">
        <f t="shared" si="5"/>
        <v/>
      </c>
      <c r="Y57" s="16" t="str">
        <f t="shared" si="6"/>
        <v/>
      </c>
      <c r="Z57" s="16" t="str">
        <f t="shared" si="7"/>
        <v/>
      </c>
    </row>
    <row r="58" spans="1:26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6" t="str">
        <f t="shared" si="0"/>
        <v/>
      </c>
      <c r="T58" s="16" t="str">
        <f t="shared" si="1"/>
        <v/>
      </c>
      <c r="U58" s="16" t="str">
        <f t="shared" si="2"/>
        <v/>
      </c>
      <c r="V58" s="16" t="str">
        <f t="shared" si="3"/>
        <v/>
      </c>
      <c r="W58" s="16" t="str">
        <f t="shared" si="4"/>
        <v/>
      </c>
      <c r="X58" s="16" t="str">
        <f t="shared" si="5"/>
        <v/>
      </c>
      <c r="Y58" s="16" t="str">
        <f t="shared" si="6"/>
        <v/>
      </c>
      <c r="Z58" s="16" t="str">
        <f t="shared" si="7"/>
        <v/>
      </c>
    </row>
    <row r="59" spans="1:26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6" t="str">
        <f t="shared" si="0"/>
        <v/>
      </c>
      <c r="T59" s="16" t="str">
        <f t="shared" si="1"/>
        <v/>
      </c>
      <c r="U59" s="16" t="str">
        <f t="shared" si="2"/>
        <v/>
      </c>
      <c r="V59" s="16" t="str">
        <f t="shared" si="3"/>
        <v/>
      </c>
      <c r="W59" s="16" t="str">
        <f t="shared" si="4"/>
        <v/>
      </c>
      <c r="X59" s="16" t="str">
        <f t="shared" si="5"/>
        <v/>
      </c>
      <c r="Y59" s="16" t="str">
        <f t="shared" si="6"/>
        <v/>
      </c>
      <c r="Z59" s="16" t="str">
        <f t="shared" si="7"/>
        <v/>
      </c>
    </row>
    <row r="60" spans="1:26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6" t="str">
        <f t="shared" si="0"/>
        <v/>
      </c>
      <c r="T60" s="16" t="str">
        <f t="shared" si="1"/>
        <v/>
      </c>
      <c r="U60" s="16" t="str">
        <f t="shared" si="2"/>
        <v/>
      </c>
      <c r="V60" s="16" t="str">
        <f t="shared" si="3"/>
        <v/>
      </c>
      <c r="W60" s="16" t="str">
        <f t="shared" si="4"/>
        <v/>
      </c>
      <c r="X60" s="16" t="str">
        <f t="shared" si="5"/>
        <v/>
      </c>
      <c r="Y60" s="16" t="str">
        <f t="shared" si="6"/>
        <v/>
      </c>
      <c r="Z60" s="16" t="str">
        <f t="shared" si="7"/>
        <v/>
      </c>
    </row>
    <row r="61" spans="1:26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6" t="str">
        <f t="shared" si="0"/>
        <v/>
      </c>
      <c r="T61" s="16" t="str">
        <f t="shared" si="1"/>
        <v/>
      </c>
      <c r="U61" s="16" t="str">
        <f t="shared" si="2"/>
        <v/>
      </c>
      <c r="V61" s="16" t="str">
        <f t="shared" si="3"/>
        <v/>
      </c>
      <c r="W61" s="16" t="str">
        <f t="shared" si="4"/>
        <v/>
      </c>
      <c r="X61" s="16" t="str">
        <f t="shared" si="5"/>
        <v/>
      </c>
      <c r="Y61" s="16" t="str">
        <f t="shared" si="6"/>
        <v/>
      </c>
      <c r="Z61" s="16" t="str">
        <f t="shared" si="7"/>
        <v/>
      </c>
    </row>
    <row r="62" spans="1:26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6" t="str">
        <f t="shared" si="0"/>
        <v/>
      </c>
      <c r="T62" s="16" t="str">
        <f t="shared" si="1"/>
        <v/>
      </c>
      <c r="U62" s="16" t="str">
        <f t="shared" si="2"/>
        <v/>
      </c>
      <c r="V62" s="16" t="str">
        <f t="shared" si="3"/>
        <v/>
      </c>
      <c r="W62" s="16" t="str">
        <f t="shared" si="4"/>
        <v/>
      </c>
      <c r="X62" s="16" t="str">
        <f t="shared" si="5"/>
        <v/>
      </c>
      <c r="Y62" s="16" t="str">
        <f t="shared" si="6"/>
        <v/>
      </c>
      <c r="Z62" s="16" t="str">
        <f t="shared" si="7"/>
        <v/>
      </c>
    </row>
    <row r="63" spans="1:26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6" t="str">
        <f t="shared" si="0"/>
        <v/>
      </c>
      <c r="T63" s="16" t="str">
        <f t="shared" si="1"/>
        <v/>
      </c>
      <c r="U63" s="16" t="str">
        <f t="shared" si="2"/>
        <v/>
      </c>
      <c r="V63" s="16" t="str">
        <f t="shared" si="3"/>
        <v/>
      </c>
      <c r="W63" s="16" t="str">
        <f t="shared" si="4"/>
        <v/>
      </c>
      <c r="X63" s="16" t="str">
        <f t="shared" si="5"/>
        <v/>
      </c>
      <c r="Y63" s="16" t="str">
        <f t="shared" si="6"/>
        <v/>
      </c>
      <c r="Z63" s="16" t="str">
        <f t="shared" si="7"/>
        <v/>
      </c>
    </row>
    <row r="64" spans="1:26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6" t="str">
        <f t="shared" si="0"/>
        <v/>
      </c>
      <c r="T64" s="16" t="str">
        <f t="shared" si="1"/>
        <v/>
      </c>
      <c r="U64" s="16" t="str">
        <f t="shared" si="2"/>
        <v/>
      </c>
      <c r="V64" s="16" t="str">
        <f t="shared" si="3"/>
        <v/>
      </c>
      <c r="W64" s="16" t="str">
        <f t="shared" si="4"/>
        <v/>
      </c>
      <c r="X64" s="16" t="str">
        <f t="shared" si="5"/>
        <v/>
      </c>
      <c r="Y64" s="16" t="str">
        <f t="shared" si="6"/>
        <v/>
      </c>
      <c r="Z64" s="16" t="str">
        <f t="shared" si="7"/>
        <v/>
      </c>
    </row>
    <row r="65" spans="1:26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6" t="str">
        <f t="shared" si="0"/>
        <v/>
      </c>
      <c r="T65" s="16" t="str">
        <f t="shared" si="1"/>
        <v/>
      </c>
      <c r="U65" s="16" t="str">
        <f t="shared" si="2"/>
        <v/>
      </c>
      <c r="V65" s="16" t="str">
        <f t="shared" si="3"/>
        <v/>
      </c>
      <c r="W65" s="16" t="str">
        <f t="shared" si="4"/>
        <v/>
      </c>
      <c r="X65" s="16" t="str">
        <f t="shared" si="5"/>
        <v/>
      </c>
      <c r="Y65" s="16" t="str">
        <f t="shared" si="6"/>
        <v/>
      </c>
      <c r="Z65" s="16" t="str">
        <f t="shared" si="7"/>
        <v/>
      </c>
    </row>
    <row r="66" spans="1:26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6" t="str">
        <f t="shared" ref="S66:S129" si="8">IF(A66="","",I66+J66)</f>
        <v/>
      </c>
      <c r="T66" s="16" t="str">
        <f t="shared" ref="T66:T129" si="9">IF(A66="","",IF(AND(M66=1,N66&lt;&gt;"run out direct",N66&lt;&gt;"run out assist",N66&lt;&gt;"retired hurt",N66&lt;&gt;"obstructing field"),1,0))</f>
        <v/>
      </c>
      <c r="U66" s="16" t="str">
        <f t="shared" ref="U66:U129" si="10">IF(A66="","",IF(AND(M66=1,N66="catch",P66&lt;&gt;""),1,0))</f>
        <v/>
      </c>
      <c r="V66" s="16" t="str">
        <f t="shared" ref="V66:V129" si="11">IF(A66="","",IF(AND(M66=1,N66="stumping",P66&lt;&gt;""),1,0))</f>
        <v/>
      </c>
      <c r="W66" s="16" t="str">
        <f t="shared" ref="W66:W129" si="12">IF(A66="","",IF(N66="run out direct",1,0))</f>
        <v/>
      </c>
      <c r="X66" s="16" t="str">
        <f t="shared" ref="X66:X129" si="13">IF(A66="","",IF(N66="run out assist",1,0))</f>
        <v/>
      </c>
      <c r="Y66" s="16" t="str">
        <f t="shared" ref="Y66:Y129" si="14">IF(A66="","",IF(AND(L66=1,S66=0),1,0))</f>
        <v/>
      </c>
      <c r="Z66" s="16" t="str">
        <f t="shared" ref="Z66:Z129" si="15">IF(A66="","",I66+IF(OR(K66="wide",K66="no ball"),J66,0))</f>
        <v/>
      </c>
    </row>
    <row r="67" spans="1:26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6" t="str">
        <f t="shared" si="8"/>
        <v/>
      </c>
      <c r="T67" s="16" t="str">
        <f t="shared" si="9"/>
        <v/>
      </c>
      <c r="U67" s="16" t="str">
        <f t="shared" si="10"/>
        <v/>
      </c>
      <c r="V67" s="16" t="str">
        <f t="shared" si="11"/>
        <v/>
      </c>
      <c r="W67" s="16" t="str">
        <f t="shared" si="12"/>
        <v/>
      </c>
      <c r="X67" s="16" t="str">
        <f t="shared" si="13"/>
        <v/>
      </c>
      <c r="Y67" s="16" t="str">
        <f t="shared" si="14"/>
        <v/>
      </c>
      <c r="Z67" s="16" t="str">
        <f t="shared" si="15"/>
        <v/>
      </c>
    </row>
    <row r="68" spans="1:26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6" t="str">
        <f t="shared" si="8"/>
        <v/>
      </c>
      <c r="T68" s="16" t="str">
        <f t="shared" si="9"/>
        <v/>
      </c>
      <c r="U68" s="16" t="str">
        <f t="shared" si="10"/>
        <v/>
      </c>
      <c r="V68" s="16" t="str">
        <f t="shared" si="11"/>
        <v/>
      </c>
      <c r="W68" s="16" t="str">
        <f t="shared" si="12"/>
        <v/>
      </c>
      <c r="X68" s="16" t="str">
        <f t="shared" si="13"/>
        <v/>
      </c>
      <c r="Y68" s="16" t="str">
        <f t="shared" si="14"/>
        <v/>
      </c>
      <c r="Z68" s="16" t="str">
        <f t="shared" si="15"/>
        <v/>
      </c>
    </row>
    <row r="69" spans="1:26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6" t="str">
        <f t="shared" si="8"/>
        <v/>
      </c>
      <c r="T69" s="16" t="str">
        <f t="shared" si="9"/>
        <v/>
      </c>
      <c r="U69" s="16" t="str">
        <f t="shared" si="10"/>
        <v/>
      </c>
      <c r="V69" s="16" t="str">
        <f t="shared" si="11"/>
        <v/>
      </c>
      <c r="W69" s="16" t="str">
        <f t="shared" si="12"/>
        <v/>
      </c>
      <c r="X69" s="16" t="str">
        <f t="shared" si="13"/>
        <v/>
      </c>
      <c r="Y69" s="16" t="str">
        <f t="shared" si="14"/>
        <v/>
      </c>
      <c r="Z69" s="16" t="str">
        <f t="shared" si="15"/>
        <v/>
      </c>
    </row>
    <row r="70" spans="1:26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6" t="str">
        <f t="shared" si="8"/>
        <v/>
      </c>
      <c r="T70" s="16" t="str">
        <f t="shared" si="9"/>
        <v/>
      </c>
      <c r="U70" s="16" t="str">
        <f t="shared" si="10"/>
        <v/>
      </c>
      <c r="V70" s="16" t="str">
        <f t="shared" si="11"/>
        <v/>
      </c>
      <c r="W70" s="16" t="str">
        <f t="shared" si="12"/>
        <v/>
      </c>
      <c r="X70" s="16" t="str">
        <f t="shared" si="13"/>
        <v/>
      </c>
      <c r="Y70" s="16" t="str">
        <f t="shared" si="14"/>
        <v/>
      </c>
      <c r="Z70" s="16" t="str">
        <f t="shared" si="15"/>
        <v/>
      </c>
    </row>
    <row r="71" spans="1:26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6" t="str">
        <f t="shared" si="8"/>
        <v/>
      </c>
      <c r="T71" s="16" t="str">
        <f t="shared" si="9"/>
        <v/>
      </c>
      <c r="U71" s="16" t="str">
        <f t="shared" si="10"/>
        <v/>
      </c>
      <c r="V71" s="16" t="str">
        <f t="shared" si="11"/>
        <v/>
      </c>
      <c r="W71" s="16" t="str">
        <f t="shared" si="12"/>
        <v/>
      </c>
      <c r="X71" s="16" t="str">
        <f t="shared" si="13"/>
        <v/>
      </c>
      <c r="Y71" s="16" t="str">
        <f t="shared" si="14"/>
        <v/>
      </c>
      <c r="Z71" s="16" t="str">
        <f t="shared" si="15"/>
        <v/>
      </c>
    </row>
    <row r="72" spans="1:26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6" t="str">
        <f t="shared" si="8"/>
        <v/>
      </c>
      <c r="T72" s="16" t="str">
        <f t="shared" si="9"/>
        <v/>
      </c>
      <c r="U72" s="16" t="str">
        <f t="shared" si="10"/>
        <v/>
      </c>
      <c r="V72" s="16" t="str">
        <f t="shared" si="11"/>
        <v/>
      </c>
      <c r="W72" s="16" t="str">
        <f t="shared" si="12"/>
        <v/>
      </c>
      <c r="X72" s="16" t="str">
        <f t="shared" si="13"/>
        <v/>
      </c>
      <c r="Y72" s="16" t="str">
        <f t="shared" si="14"/>
        <v/>
      </c>
      <c r="Z72" s="16" t="str">
        <f t="shared" si="15"/>
        <v/>
      </c>
    </row>
    <row r="73" spans="1:26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6" t="str">
        <f t="shared" si="8"/>
        <v/>
      </c>
      <c r="T73" s="16" t="str">
        <f t="shared" si="9"/>
        <v/>
      </c>
      <c r="U73" s="16" t="str">
        <f t="shared" si="10"/>
        <v/>
      </c>
      <c r="V73" s="16" t="str">
        <f t="shared" si="11"/>
        <v/>
      </c>
      <c r="W73" s="16" t="str">
        <f t="shared" si="12"/>
        <v/>
      </c>
      <c r="X73" s="16" t="str">
        <f t="shared" si="13"/>
        <v/>
      </c>
      <c r="Y73" s="16" t="str">
        <f t="shared" si="14"/>
        <v/>
      </c>
      <c r="Z73" s="16" t="str">
        <f t="shared" si="15"/>
        <v/>
      </c>
    </row>
    <row r="74" spans="1:26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6" t="str">
        <f t="shared" si="8"/>
        <v/>
      </c>
      <c r="T74" s="16" t="str">
        <f t="shared" si="9"/>
        <v/>
      </c>
      <c r="U74" s="16" t="str">
        <f t="shared" si="10"/>
        <v/>
      </c>
      <c r="V74" s="16" t="str">
        <f t="shared" si="11"/>
        <v/>
      </c>
      <c r="W74" s="16" t="str">
        <f t="shared" si="12"/>
        <v/>
      </c>
      <c r="X74" s="16" t="str">
        <f t="shared" si="13"/>
        <v/>
      </c>
      <c r="Y74" s="16" t="str">
        <f t="shared" si="14"/>
        <v/>
      </c>
      <c r="Z74" s="16" t="str">
        <f t="shared" si="15"/>
        <v/>
      </c>
    </row>
    <row r="75" spans="1:26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6" t="str">
        <f t="shared" si="8"/>
        <v/>
      </c>
      <c r="T75" s="16" t="str">
        <f t="shared" si="9"/>
        <v/>
      </c>
      <c r="U75" s="16" t="str">
        <f t="shared" si="10"/>
        <v/>
      </c>
      <c r="V75" s="16" t="str">
        <f t="shared" si="11"/>
        <v/>
      </c>
      <c r="W75" s="16" t="str">
        <f t="shared" si="12"/>
        <v/>
      </c>
      <c r="X75" s="16" t="str">
        <f t="shared" si="13"/>
        <v/>
      </c>
      <c r="Y75" s="16" t="str">
        <f t="shared" si="14"/>
        <v/>
      </c>
      <c r="Z75" s="16" t="str">
        <f t="shared" si="15"/>
        <v/>
      </c>
    </row>
    <row r="76" spans="1:26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6" t="str">
        <f t="shared" si="8"/>
        <v/>
      </c>
      <c r="T76" s="16" t="str">
        <f t="shared" si="9"/>
        <v/>
      </c>
      <c r="U76" s="16" t="str">
        <f t="shared" si="10"/>
        <v/>
      </c>
      <c r="V76" s="16" t="str">
        <f t="shared" si="11"/>
        <v/>
      </c>
      <c r="W76" s="16" t="str">
        <f t="shared" si="12"/>
        <v/>
      </c>
      <c r="X76" s="16" t="str">
        <f t="shared" si="13"/>
        <v/>
      </c>
      <c r="Y76" s="16" t="str">
        <f t="shared" si="14"/>
        <v/>
      </c>
      <c r="Z76" s="16" t="str">
        <f t="shared" si="15"/>
        <v/>
      </c>
    </row>
    <row r="77" spans="1:26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6" t="str">
        <f t="shared" si="8"/>
        <v/>
      </c>
      <c r="T77" s="16" t="str">
        <f t="shared" si="9"/>
        <v/>
      </c>
      <c r="U77" s="16" t="str">
        <f t="shared" si="10"/>
        <v/>
      </c>
      <c r="V77" s="16" t="str">
        <f t="shared" si="11"/>
        <v/>
      </c>
      <c r="W77" s="16" t="str">
        <f t="shared" si="12"/>
        <v/>
      </c>
      <c r="X77" s="16" t="str">
        <f t="shared" si="13"/>
        <v/>
      </c>
      <c r="Y77" s="16" t="str">
        <f t="shared" si="14"/>
        <v/>
      </c>
      <c r="Z77" s="16" t="str">
        <f t="shared" si="15"/>
        <v/>
      </c>
    </row>
    <row r="78" spans="1:26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6" t="str">
        <f t="shared" si="8"/>
        <v/>
      </c>
      <c r="T78" s="16" t="str">
        <f t="shared" si="9"/>
        <v/>
      </c>
      <c r="U78" s="16" t="str">
        <f t="shared" si="10"/>
        <v/>
      </c>
      <c r="V78" s="16" t="str">
        <f t="shared" si="11"/>
        <v/>
      </c>
      <c r="W78" s="16" t="str">
        <f t="shared" si="12"/>
        <v/>
      </c>
      <c r="X78" s="16" t="str">
        <f t="shared" si="13"/>
        <v/>
      </c>
      <c r="Y78" s="16" t="str">
        <f t="shared" si="14"/>
        <v/>
      </c>
      <c r="Z78" s="16" t="str">
        <f t="shared" si="15"/>
        <v/>
      </c>
    </row>
    <row r="79" spans="1:26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6" t="str">
        <f t="shared" si="8"/>
        <v/>
      </c>
      <c r="T79" s="16" t="str">
        <f t="shared" si="9"/>
        <v/>
      </c>
      <c r="U79" s="16" t="str">
        <f t="shared" si="10"/>
        <v/>
      </c>
      <c r="V79" s="16" t="str">
        <f t="shared" si="11"/>
        <v/>
      </c>
      <c r="W79" s="16" t="str">
        <f t="shared" si="12"/>
        <v/>
      </c>
      <c r="X79" s="16" t="str">
        <f t="shared" si="13"/>
        <v/>
      </c>
      <c r="Y79" s="16" t="str">
        <f t="shared" si="14"/>
        <v/>
      </c>
      <c r="Z79" s="16" t="str">
        <f t="shared" si="15"/>
        <v/>
      </c>
    </row>
    <row r="80" spans="1:26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6" t="str">
        <f t="shared" si="8"/>
        <v/>
      </c>
      <c r="T80" s="16" t="str">
        <f t="shared" si="9"/>
        <v/>
      </c>
      <c r="U80" s="16" t="str">
        <f t="shared" si="10"/>
        <v/>
      </c>
      <c r="V80" s="16" t="str">
        <f t="shared" si="11"/>
        <v/>
      </c>
      <c r="W80" s="16" t="str">
        <f t="shared" si="12"/>
        <v/>
      </c>
      <c r="X80" s="16" t="str">
        <f t="shared" si="13"/>
        <v/>
      </c>
      <c r="Y80" s="16" t="str">
        <f t="shared" si="14"/>
        <v/>
      </c>
      <c r="Z80" s="16" t="str">
        <f t="shared" si="15"/>
        <v/>
      </c>
    </row>
    <row r="81" spans="1:26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6" t="str">
        <f t="shared" si="8"/>
        <v/>
      </c>
      <c r="T81" s="16" t="str">
        <f t="shared" si="9"/>
        <v/>
      </c>
      <c r="U81" s="16" t="str">
        <f t="shared" si="10"/>
        <v/>
      </c>
      <c r="V81" s="16" t="str">
        <f t="shared" si="11"/>
        <v/>
      </c>
      <c r="W81" s="16" t="str">
        <f t="shared" si="12"/>
        <v/>
      </c>
      <c r="X81" s="16" t="str">
        <f t="shared" si="13"/>
        <v/>
      </c>
      <c r="Y81" s="16" t="str">
        <f t="shared" si="14"/>
        <v/>
      </c>
      <c r="Z81" s="16" t="str">
        <f t="shared" si="15"/>
        <v/>
      </c>
    </row>
    <row r="82" spans="1:26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6" t="str">
        <f t="shared" si="8"/>
        <v/>
      </c>
      <c r="T82" s="16" t="str">
        <f t="shared" si="9"/>
        <v/>
      </c>
      <c r="U82" s="16" t="str">
        <f t="shared" si="10"/>
        <v/>
      </c>
      <c r="V82" s="16" t="str">
        <f t="shared" si="11"/>
        <v/>
      </c>
      <c r="W82" s="16" t="str">
        <f t="shared" si="12"/>
        <v/>
      </c>
      <c r="X82" s="16" t="str">
        <f t="shared" si="13"/>
        <v/>
      </c>
      <c r="Y82" s="16" t="str">
        <f t="shared" si="14"/>
        <v/>
      </c>
      <c r="Z82" s="16" t="str">
        <f t="shared" si="15"/>
        <v/>
      </c>
    </row>
    <row r="83" spans="1:26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6" t="str">
        <f t="shared" si="8"/>
        <v/>
      </c>
      <c r="T83" s="16" t="str">
        <f t="shared" si="9"/>
        <v/>
      </c>
      <c r="U83" s="16" t="str">
        <f t="shared" si="10"/>
        <v/>
      </c>
      <c r="V83" s="16" t="str">
        <f t="shared" si="11"/>
        <v/>
      </c>
      <c r="W83" s="16" t="str">
        <f t="shared" si="12"/>
        <v/>
      </c>
      <c r="X83" s="16" t="str">
        <f t="shared" si="13"/>
        <v/>
      </c>
      <c r="Y83" s="16" t="str">
        <f t="shared" si="14"/>
        <v/>
      </c>
      <c r="Z83" s="16" t="str">
        <f t="shared" si="15"/>
        <v/>
      </c>
    </row>
    <row r="84" spans="1:26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6" t="str">
        <f t="shared" si="8"/>
        <v/>
      </c>
      <c r="T84" s="16" t="str">
        <f t="shared" si="9"/>
        <v/>
      </c>
      <c r="U84" s="16" t="str">
        <f t="shared" si="10"/>
        <v/>
      </c>
      <c r="V84" s="16" t="str">
        <f t="shared" si="11"/>
        <v/>
      </c>
      <c r="W84" s="16" t="str">
        <f t="shared" si="12"/>
        <v/>
      </c>
      <c r="X84" s="16" t="str">
        <f t="shared" si="13"/>
        <v/>
      </c>
      <c r="Y84" s="16" t="str">
        <f t="shared" si="14"/>
        <v/>
      </c>
      <c r="Z84" s="16" t="str">
        <f t="shared" si="15"/>
        <v/>
      </c>
    </row>
    <row r="85" spans="1:26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6" t="str">
        <f t="shared" si="8"/>
        <v/>
      </c>
      <c r="T85" s="16" t="str">
        <f t="shared" si="9"/>
        <v/>
      </c>
      <c r="U85" s="16" t="str">
        <f t="shared" si="10"/>
        <v/>
      </c>
      <c r="V85" s="16" t="str">
        <f t="shared" si="11"/>
        <v/>
      </c>
      <c r="W85" s="16" t="str">
        <f t="shared" si="12"/>
        <v/>
      </c>
      <c r="X85" s="16" t="str">
        <f t="shared" si="13"/>
        <v/>
      </c>
      <c r="Y85" s="16" t="str">
        <f t="shared" si="14"/>
        <v/>
      </c>
      <c r="Z85" s="16" t="str">
        <f t="shared" si="15"/>
        <v/>
      </c>
    </row>
    <row r="86" spans="1:26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6" t="str">
        <f t="shared" si="8"/>
        <v/>
      </c>
      <c r="T86" s="16" t="str">
        <f t="shared" si="9"/>
        <v/>
      </c>
      <c r="U86" s="16" t="str">
        <f t="shared" si="10"/>
        <v/>
      </c>
      <c r="V86" s="16" t="str">
        <f t="shared" si="11"/>
        <v/>
      </c>
      <c r="W86" s="16" t="str">
        <f t="shared" si="12"/>
        <v/>
      </c>
      <c r="X86" s="16" t="str">
        <f t="shared" si="13"/>
        <v/>
      </c>
      <c r="Y86" s="16" t="str">
        <f t="shared" si="14"/>
        <v/>
      </c>
      <c r="Z86" s="16" t="str">
        <f t="shared" si="15"/>
        <v/>
      </c>
    </row>
    <row r="87" spans="1:26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6" t="str">
        <f t="shared" si="8"/>
        <v/>
      </c>
      <c r="T87" s="16" t="str">
        <f t="shared" si="9"/>
        <v/>
      </c>
      <c r="U87" s="16" t="str">
        <f t="shared" si="10"/>
        <v/>
      </c>
      <c r="V87" s="16" t="str">
        <f t="shared" si="11"/>
        <v/>
      </c>
      <c r="W87" s="16" t="str">
        <f t="shared" si="12"/>
        <v/>
      </c>
      <c r="X87" s="16" t="str">
        <f t="shared" si="13"/>
        <v/>
      </c>
      <c r="Y87" s="16" t="str">
        <f t="shared" si="14"/>
        <v/>
      </c>
      <c r="Z87" s="16" t="str">
        <f t="shared" si="15"/>
        <v/>
      </c>
    </row>
    <row r="88" spans="1:26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6" t="str">
        <f t="shared" si="8"/>
        <v/>
      </c>
      <c r="T88" s="16" t="str">
        <f t="shared" si="9"/>
        <v/>
      </c>
      <c r="U88" s="16" t="str">
        <f t="shared" si="10"/>
        <v/>
      </c>
      <c r="V88" s="16" t="str">
        <f t="shared" si="11"/>
        <v/>
      </c>
      <c r="W88" s="16" t="str">
        <f t="shared" si="12"/>
        <v/>
      </c>
      <c r="X88" s="16" t="str">
        <f t="shared" si="13"/>
        <v/>
      </c>
      <c r="Y88" s="16" t="str">
        <f t="shared" si="14"/>
        <v/>
      </c>
      <c r="Z88" s="16" t="str">
        <f t="shared" si="15"/>
        <v/>
      </c>
    </row>
    <row r="89" spans="1:26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6" t="str">
        <f t="shared" si="8"/>
        <v/>
      </c>
      <c r="T89" s="16" t="str">
        <f t="shared" si="9"/>
        <v/>
      </c>
      <c r="U89" s="16" t="str">
        <f t="shared" si="10"/>
        <v/>
      </c>
      <c r="V89" s="16" t="str">
        <f t="shared" si="11"/>
        <v/>
      </c>
      <c r="W89" s="16" t="str">
        <f t="shared" si="12"/>
        <v/>
      </c>
      <c r="X89" s="16" t="str">
        <f t="shared" si="13"/>
        <v/>
      </c>
      <c r="Y89" s="16" t="str">
        <f t="shared" si="14"/>
        <v/>
      </c>
      <c r="Z89" s="16" t="str">
        <f t="shared" si="15"/>
        <v/>
      </c>
    </row>
    <row r="90" spans="1:26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6" t="str">
        <f t="shared" si="8"/>
        <v/>
      </c>
      <c r="T90" s="16" t="str">
        <f t="shared" si="9"/>
        <v/>
      </c>
      <c r="U90" s="16" t="str">
        <f t="shared" si="10"/>
        <v/>
      </c>
      <c r="V90" s="16" t="str">
        <f t="shared" si="11"/>
        <v/>
      </c>
      <c r="W90" s="16" t="str">
        <f t="shared" si="12"/>
        <v/>
      </c>
      <c r="X90" s="16" t="str">
        <f t="shared" si="13"/>
        <v/>
      </c>
      <c r="Y90" s="16" t="str">
        <f t="shared" si="14"/>
        <v/>
      </c>
      <c r="Z90" s="16" t="str">
        <f t="shared" si="15"/>
        <v/>
      </c>
    </row>
    <row r="91" spans="1:26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6" t="str">
        <f t="shared" si="8"/>
        <v/>
      </c>
      <c r="T91" s="16" t="str">
        <f t="shared" si="9"/>
        <v/>
      </c>
      <c r="U91" s="16" t="str">
        <f t="shared" si="10"/>
        <v/>
      </c>
      <c r="V91" s="16" t="str">
        <f t="shared" si="11"/>
        <v/>
      </c>
      <c r="W91" s="16" t="str">
        <f t="shared" si="12"/>
        <v/>
      </c>
      <c r="X91" s="16" t="str">
        <f t="shared" si="13"/>
        <v/>
      </c>
      <c r="Y91" s="16" t="str">
        <f t="shared" si="14"/>
        <v/>
      </c>
      <c r="Z91" s="16" t="str">
        <f t="shared" si="15"/>
        <v/>
      </c>
    </row>
    <row r="92" spans="1:26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6" t="str">
        <f t="shared" si="8"/>
        <v/>
      </c>
      <c r="T92" s="16" t="str">
        <f t="shared" si="9"/>
        <v/>
      </c>
      <c r="U92" s="16" t="str">
        <f t="shared" si="10"/>
        <v/>
      </c>
      <c r="V92" s="16" t="str">
        <f t="shared" si="11"/>
        <v/>
      </c>
      <c r="W92" s="16" t="str">
        <f t="shared" si="12"/>
        <v/>
      </c>
      <c r="X92" s="16" t="str">
        <f t="shared" si="13"/>
        <v/>
      </c>
      <c r="Y92" s="16" t="str">
        <f t="shared" si="14"/>
        <v/>
      </c>
      <c r="Z92" s="16" t="str">
        <f t="shared" si="15"/>
        <v/>
      </c>
    </row>
    <row r="93" spans="1:26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6" t="str">
        <f t="shared" si="8"/>
        <v/>
      </c>
      <c r="T93" s="16" t="str">
        <f t="shared" si="9"/>
        <v/>
      </c>
      <c r="U93" s="16" t="str">
        <f t="shared" si="10"/>
        <v/>
      </c>
      <c r="V93" s="16" t="str">
        <f t="shared" si="11"/>
        <v/>
      </c>
      <c r="W93" s="16" t="str">
        <f t="shared" si="12"/>
        <v/>
      </c>
      <c r="X93" s="16" t="str">
        <f t="shared" si="13"/>
        <v/>
      </c>
      <c r="Y93" s="16" t="str">
        <f t="shared" si="14"/>
        <v/>
      </c>
      <c r="Z93" s="16" t="str">
        <f t="shared" si="15"/>
        <v/>
      </c>
    </row>
    <row r="94" spans="1:26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6" t="str">
        <f t="shared" si="8"/>
        <v/>
      </c>
      <c r="T94" s="16" t="str">
        <f t="shared" si="9"/>
        <v/>
      </c>
      <c r="U94" s="16" t="str">
        <f t="shared" si="10"/>
        <v/>
      </c>
      <c r="V94" s="16" t="str">
        <f t="shared" si="11"/>
        <v/>
      </c>
      <c r="W94" s="16" t="str">
        <f t="shared" si="12"/>
        <v/>
      </c>
      <c r="X94" s="16" t="str">
        <f t="shared" si="13"/>
        <v/>
      </c>
      <c r="Y94" s="16" t="str">
        <f t="shared" si="14"/>
        <v/>
      </c>
      <c r="Z94" s="16" t="str">
        <f t="shared" si="15"/>
        <v/>
      </c>
    </row>
    <row r="95" spans="1:26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6" t="str">
        <f t="shared" si="8"/>
        <v/>
      </c>
      <c r="T95" s="16" t="str">
        <f t="shared" si="9"/>
        <v/>
      </c>
      <c r="U95" s="16" t="str">
        <f t="shared" si="10"/>
        <v/>
      </c>
      <c r="V95" s="16" t="str">
        <f t="shared" si="11"/>
        <v/>
      </c>
      <c r="W95" s="16" t="str">
        <f t="shared" si="12"/>
        <v/>
      </c>
      <c r="X95" s="16" t="str">
        <f t="shared" si="13"/>
        <v/>
      </c>
      <c r="Y95" s="16" t="str">
        <f t="shared" si="14"/>
        <v/>
      </c>
      <c r="Z95" s="16" t="str">
        <f t="shared" si="15"/>
        <v/>
      </c>
    </row>
    <row r="96" spans="1:26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6" t="str">
        <f t="shared" si="8"/>
        <v/>
      </c>
      <c r="T96" s="16" t="str">
        <f t="shared" si="9"/>
        <v/>
      </c>
      <c r="U96" s="16" t="str">
        <f t="shared" si="10"/>
        <v/>
      </c>
      <c r="V96" s="16" t="str">
        <f t="shared" si="11"/>
        <v/>
      </c>
      <c r="W96" s="16" t="str">
        <f t="shared" si="12"/>
        <v/>
      </c>
      <c r="X96" s="16" t="str">
        <f t="shared" si="13"/>
        <v/>
      </c>
      <c r="Y96" s="16" t="str">
        <f t="shared" si="14"/>
        <v/>
      </c>
      <c r="Z96" s="16" t="str">
        <f t="shared" si="15"/>
        <v/>
      </c>
    </row>
    <row r="97" spans="1:26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6" t="str">
        <f t="shared" si="8"/>
        <v/>
      </c>
      <c r="T97" s="16" t="str">
        <f t="shared" si="9"/>
        <v/>
      </c>
      <c r="U97" s="16" t="str">
        <f t="shared" si="10"/>
        <v/>
      </c>
      <c r="V97" s="16" t="str">
        <f t="shared" si="11"/>
        <v/>
      </c>
      <c r="W97" s="16" t="str">
        <f t="shared" si="12"/>
        <v/>
      </c>
      <c r="X97" s="16" t="str">
        <f t="shared" si="13"/>
        <v/>
      </c>
      <c r="Y97" s="16" t="str">
        <f t="shared" si="14"/>
        <v/>
      </c>
      <c r="Z97" s="16" t="str">
        <f t="shared" si="15"/>
        <v/>
      </c>
    </row>
    <row r="98" spans="1:26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6" t="str">
        <f t="shared" si="8"/>
        <v/>
      </c>
      <c r="T98" s="16" t="str">
        <f t="shared" si="9"/>
        <v/>
      </c>
      <c r="U98" s="16" t="str">
        <f t="shared" si="10"/>
        <v/>
      </c>
      <c r="V98" s="16" t="str">
        <f t="shared" si="11"/>
        <v/>
      </c>
      <c r="W98" s="16" t="str">
        <f t="shared" si="12"/>
        <v/>
      </c>
      <c r="X98" s="16" t="str">
        <f t="shared" si="13"/>
        <v/>
      </c>
      <c r="Y98" s="16" t="str">
        <f t="shared" si="14"/>
        <v/>
      </c>
      <c r="Z98" s="16" t="str">
        <f t="shared" si="15"/>
        <v/>
      </c>
    </row>
    <row r="99" spans="1:26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6" t="str">
        <f t="shared" si="8"/>
        <v/>
      </c>
      <c r="T99" s="16" t="str">
        <f t="shared" si="9"/>
        <v/>
      </c>
      <c r="U99" s="16" t="str">
        <f t="shared" si="10"/>
        <v/>
      </c>
      <c r="V99" s="16" t="str">
        <f t="shared" si="11"/>
        <v/>
      </c>
      <c r="W99" s="16" t="str">
        <f t="shared" si="12"/>
        <v/>
      </c>
      <c r="X99" s="16" t="str">
        <f t="shared" si="13"/>
        <v/>
      </c>
      <c r="Y99" s="16" t="str">
        <f t="shared" si="14"/>
        <v/>
      </c>
      <c r="Z99" s="16" t="str">
        <f t="shared" si="15"/>
        <v/>
      </c>
    </row>
    <row r="100" spans="1:26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6" t="str">
        <f t="shared" si="8"/>
        <v/>
      </c>
      <c r="T100" s="16" t="str">
        <f t="shared" si="9"/>
        <v/>
      </c>
      <c r="U100" s="16" t="str">
        <f t="shared" si="10"/>
        <v/>
      </c>
      <c r="V100" s="16" t="str">
        <f t="shared" si="11"/>
        <v/>
      </c>
      <c r="W100" s="16" t="str">
        <f t="shared" si="12"/>
        <v/>
      </c>
      <c r="X100" s="16" t="str">
        <f t="shared" si="13"/>
        <v/>
      </c>
      <c r="Y100" s="16" t="str">
        <f t="shared" si="14"/>
        <v/>
      </c>
      <c r="Z100" s="16" t="str">
        <f t="shared" si="15"/>
        <v/>
      </c>
    </row>
    <row r="101" spans="1:26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6" t="str">
        <f t="shared" si="8"/>
        <v/>
      </c>
      <c r="T101" s="16" t="str">
        <f t="shared" si="9"/>
        <v/>
      </c>
      <c r="U101" s="16" t="str">
        <f t="shared" si="10"/>
        <v/>
      </c>
      <c r="V101" s="16" t="str">
        <f t="shared" si="11"/>
        <v/>
      </c>
      <c r="W101" s="16" t="str">
        <f t="shared" si="12"/>
        <v/>
      </c>
      <c r="X101" s="16" t="str">
        <f t="shared" si="13"/>
        <v/>
      </c>
      <c r="Y101" s="16" t="str">
        <f t="shared" si="14"/>
        <v/>
      </c>
      <c r="Z101" s="16" t="str">
        <f t="shared" si="15"/>
        <v/>
      </c>
    </row>
    <row r="102" spans="1:26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6" t="str">
        <f t="shared" si="8"/>
        <v/>
      </c>
      <c r="T102" s="16" t="str">
        <f t="shared" si="9"/>
        <v/>
      </c>
      <c r="U102" s="16" t="str">
        <f t="shared" si="10"/>
        <v/>
      </c>
      <c r="V102" s="16" t="str">
        <f t="shared" si="11"/>
        <v/>
      </c>
      <c r="W102" s="16" t="str">
        <f t="shared" si="12"/>
        <v/>
      </c>
      <c r="X102" s="16" t="str">
        <f t="shared" si="13"/>
        <v/>
      </c>
      <c r="Y102" s="16" t="str">
        <f t="shared" si="14"/>
        <v/>
      </c>
      <c r="Z102" s="16" t="str">
        <f t="shared" si="15"/>
        <v/>
      </c>
    </row>
    <row r="103" spans="1:26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6" t="str">
        <f t="shared" si="8"/>
        <v/>
      </c>
      <c r="T103" s="16" t="str">
        <f t="shared" si="9"/>
        <v/>
      </c>
      <c r="U103" s="16" t="str">
        <f t="shared" si="10"/>
        <v/>
      </c>
      <c r="V103" s="16" t="str">
        <f t="shared" si="11"/>
        <v/>
      </c>
      <c r="W103" s="16" t="str">
        <f t="shared" si="12"/>
        <v/>
      </c>
      <c r="X103" s="16" t="str">
        <f t="shared" si="13"/>
        <v/>
      </c>
      <c r="Y103" s="16" t="str">
        <f t="shared" si="14"/>
        <v/>
      </c>
      <c r="Z103" s="16" t="str">
        <f t="shared" si="15"/>
        <v/>
      </c>
    </row>
    <row r="104" spans="1:26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6" t="str">
        <f t="shared" si="8"/>
        <v/>
      </c>
      <c r="T104" s="16" t="str">
        <f t="shared" si="9"/>
        <v/>
      </c>
      <c r="U104" s="16" t="str">
        <f t="shared" si="10"/>
        <v/>
      </c>
      <c r="V104" s="16" t="str">
        <f t="shared" si="11"/>
        <v/>
      </c>
      <c r="W104" s="16" t="str">
        <f t="shared" si="12"/>
        <v/>
      </c>
      <c r="X104" s="16" t="str">
        <f t="shared" si="13"/>
        <v/>
      </c>
      <c r="Y104" s="16" t="str">
        <f t="shared" si="14"/>
        <v/>
      </c>
      <c r="Z104" s="16" t="str">
        <f t="shared" si="15"/>
        <v/>
      </c>
    </row>
    <row r="105" spans="1:26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6" t="str">
        <f t="shared" si="8"/>
        <v/>
      </c>
      <c r="T105" s="16" t="str">
        <f t="shared" si="9"/>
        <v/>
      </c>
      <c r="U105" s="16" t="str">
        <f t="shared" si="10"/>
        <v/>
      </c>
      <c r="V105" s="16" t="str">
        <f t="shared" si="11"/>
        <v/>
      </c>
      <c r="W105" s="16" t="str">
        <f t="shared" si="12"/>
        <v/>
      </c>
      <c r="X105" s="16" t="str">
        <f t="shared" si="13"/>
        <v/>
      </c>
      <c r="Y105" s="16" t="str">
        <f t="shared" si="14"/>
        <v/>
      </c>
      <c r="Z105" s="16" t="str">
        <f t="shared" si="15"/>
        <v/>
      </c>
    </row>
    <row r="106" spans="1:26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6" t="str">
        <f t="shared" si="8"/>
        <v/>
      </c>
      <c r="T106" s="16" t="str">
        <f t="shared" si="9"/>
        <v/>
      </c>
      <c r="U106" s="16" t="str">
        <f t="shared" si="10"/>
        <v/>
      </c>
      <c r="V106" s="16" t="str">
        <f t="shared" si="11"/>
        <v/>
      </c>
      <c r="W106" s="16" t="str">
        <f t="shared" si="12"/>
        <v/>
      </c>
      <c r="X106" s="16" t="str">
        <f t="shared" si="13"/>
        <v/>
      </c>
      <c r="Y106" s="16" t="str">
        <f t="shared" si="14"/>
        <v/>
      </c>
      <c r="Z106" s="16" t="str">
        <f t="shared" si="15"/>
        <v/>
      </c>
    </row>
    <row r="107" spans="1:26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6" t="str">
        <f t="shared" si="8"/>
        <v/>
      </c>
      <c r="T107" s="16" t="str">
        <f t="shared" si="9"/>
        <v/>
      </c>
      <c r="U107" s="16" t="str">
        <f t="shared" si="10"/>
        <v/>
      </c>
      <c r="V107" s="16" t="str">
        <f t="shared" si="11"/>
        <v/>
      </c>
      <c r="W107" s="16" t="str">
        <f t="shared" si="12"/>
        <v/>
      </c>
      <c r="X107" s="16" t="str">
        <f t="shared" si="13"/>
        <v/>
      </c>
      <c r="Y107" s="16" t="str">
        <f t="shared" si="14"/>
        <v/>
      </c>
      <c r="Z107" s="16" t="str">
        <f t="shared" si="15"/>
        <v/>
      </c>
    </row>
    <row r="108" spans="1:26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6" t="str">
        <f t="shared" si="8"/>
        <v/>
      </c>
      <c r="T108" s="16" t="str">
        <f t="shared" si="9"/>
        <v/>
      </c>
      <c r="U108" s="16" t="str">
        <f t="shared" si="10"/>
        <v/>
      </c>
      <c r="V108" s="16" t="str">
        <f t="shared" si="11"/>
        <v/>
      </c>
      <c r="W108" s="16" t="str">
        <f t="shared" si="12"/>
        <v/>
      </c>
      <c r="X108" s="16" t="str">
        <f t="shared" si="13"/>
        <v/>
      </c>
      <c r="Y108" s="16" t="str">
        <f t="shared" si="14"/>
        <v/>
      </c>
      <c r="Z108" s="16" t="str">
        <f t="shared" si="15"/>
        <v/>
      </c>
    </row>
    <row r="109" spans="1:26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6" t="str">
        <f t="shared" si="8"/>
        <v/>
      </c>
      <c r="T109" s="16" t="str">
        <f t="shared" si="9"/>
        <v/>
      </c>
      <c r="U109" s="16" t="str">
        <f t="shared" si="10"/>
        <v/>
      </c>
      <c r="V109" s="16" t="str">
        <f t="shared" si="11"/>
        <v/>
      </c>
      <c r="W109" s="16" t="str">
        <f t="shared" si="12"/>
        <v/>
      </c>
      <c r="X109" s="16" t="str">
        <f t="shared" si="13"/>
        <v/>
      </c>
      <c r="Y109" s="16" t="str">
        <f t="shared" si="14"/>
        <v/>
      </c>
      <c r="Z109" s="16" t="str">
        <f t="shared" si="15"/>
        <v/>
      </c>
    </row>
    <row r="110" spans="1:26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6" t="str">
        <f t="shared" si="8"/>
        <v/>
      </c>
      <c r="T110" s="16" t="str">
        <f t="shared" si="9"/>
        <v/>
      </c>
      <c r="U110" s="16" t="str">
        <f t="shared" si="10"/>
        <v/>
      </c>
      <c r="V110" s="16" t="str">
        <f t="shared" si="11"/>
        <v/>
      </c>
      <c r="W110" s="16" t="str">
        <f t="shared" si="12"/>
        <v/>
      </c>
      <c r="X110" s="16" t="str">
        <f t="shared" si="13"/>
        <v/>
      </c>
      <c r="Y110" s="16" t="str">
        <f t="shared" si="14"/>
        <v/>
      </c>
      <c r="Z110" s="16" t="str">
        <f t="shared" si="15"/>
        <v/>
      </c>
    </row>
    <row r="111" spans="1:26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6" t="str">
        <f t="shared" si="8"/>
        <v/>
      </c>
      <c r="T111" s="16" t="str">
        <f t="shared" si="9"/>
        <v/>
      </c>
      <c r="U111" s="16" t="str">
        <f t="shared" si="10"/>
        <v/>
      </c>
      <c r="V111" s="16" t="str">
        <f t="shared" si="11"/>
        <v/>
      </c>
      <c r="W111" s="16" t="str">
        <f t="shared" si="12"/>
        <v/>
      </c>
      <c r="X111" s="16" t="str">
        <f t="shared" si="13"/>
        <v/>
      </c>
      <c r="Y111" s="16" t="str">
        <f t="shared" si="14"/>
        <v/>
      </c>
      <c r="Z111" s="16" t="str">
        <f t="shared" si="15"/>
        <v/>
      </c>
    </row>
    <row r="112" spans="1:26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6" t="str">
        <f t="shared" si="8"/>
        <v/>
      </c>
      <c r="T112" s="16" t="str">
        <f t="shared" si="9"/>
        <v/>
      </c>
      <c r="U112" s="16" t="str">
        <f t="shared" si="10"/>
        <v/>
      </c>
      <c r="V112" s="16" t="str">
        <f t="shared" si="11"/>
        <v/>
      </c>
      <c r="W112" s="16" t="str">
        <f t="shared" si="12"/>
        <v/>
      </c>
      <c r="X112" s="16" t="str">
        <f t="shared" si="13"/>
        <v/>
      </c>
      <c r="Y112" s="16" t="str">
        <f t="shared" si="14"/>
        <v/>
      </c>
      <c r="Z112" s="16" t="str">
        <f t="shared" si="15"/>
        <v/>
      </c>
    </row>
    <row r="113" spans="1:26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6" t="str">
        <f t="shared" si="8"/>
        <v/>
      </c>
      <c r="T113" s="16" t="str">
        <f t="shared" si="9"/>
        <v/>
      </c>
      <c r="U113" s="16" t="str">
        <f t="shared" si="10"/>
        <v/>
      </c>
      <c r="V113" s="16" t="str">
        <f t="shared" si="11"/>
        <v/>
      </c>
      <c r="W113" s="16" t="str">
        <f t="shared" si="12"/>
        <v/>
      </c>
      <c r="X113" s="16" t="str">
        <f t="shared" si="13"/>
        <v/>
      </c>
      <c r="Y113" s="16" t="str">
        <f t="shared" si="14"/>
        <v/>
      </c>
      <c r="Z113" s="16" t="str">
        <f t="shared" si="15"/>
        <v/>
      </c>
    </row>
    <row r="114" spans="1:26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6" t="str">
        <f t="shared" si="8"/>
        <v/>
      </c>
      <c r="T114" s="16" t="str">
        <f t="shared" si="9"/>
        <v/>
      </c>
      <c r="U114" s="16" t="str">
        <f t="shared" si="10"/>
        <v/>
      </c>
      <c r="V114" s="16" t="str">
        <f t="shared" si="11"/>
        <v/>
      </c>
      <c r="W114" s="16" t="str">
        <f t="shared" si="12"/>
        <v/>
      </c>
      <c r="X114" s="16" t="str">
        <f t="shared" si="13"/>
        <v/>
      </c>
      <c r="Y114" s="16" t="str">
        <f t="shared" si="14"/>
        <v/>
      </c>
      <c r="Z114" s="16" t="str">
        <f t="shared" si="15"/>
        <v/>
      </c>
    </row>
    <row r="115" spans="1:26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6" t="str">
        <f t="shared" si="8"/>
        <v/>
      </c>
      <c r="T115" s="16" t="str">
        <f t="shared" si="9"/>
        <v/>
      </c>
      <c r="U115" s="16" t="str">
        <f t="shared" si="10"/>
        <v/>
      </c>
      <c r="V115" s="16" t="str">
        <f t="shared" si="11"/>
        <v/>
      </c>
      <c r="W115" s="16" t="str">
        <f t="shared" si="12"/>
        <v/>
      </c>
      <c r="X115" s="16" t="str">
        <f t="shared" si="13"/>
        <v/>
      </c>
      <c r="Y115" s="16" t="str">
        <f t="shared" si="14"/>
        <v/>
      </c>
      <c r="Z115" s="16" t="str">
        <f t="shared" si="15"/>
        <v/>
      </c>
    </row>
    <row r="116" spans="1:26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6" t="str">
        <f t="shared" si="8"/>
        <v/>
      </c>
      <c r="T116" s="16" t="str">
        <f t="shared" si="9"/>
        <v/>
      </c>
      <c r="U116" s="16" t="str">
        <f t="shared" si="10"/>
        <v/>
      </c>
      <c r="V116" s="16" t="str">
        <f t="shared" si="11"/>
        <v/>
      </c>
      <c r="W116" s="16" t="str">
        <f t="shared" si="12"/>
        <v/>
      </c>
      <c r="X116" s="16" t="str">
        <f t="shared" si="13"/>
        <v/>
      </c>
      <c r="Y116" s="16" t="str">
        <f t="shared" si="14"/>
        <v/>
      </c>
      <c r="Z116" s="16" t="str">
        <f t="shared" si="15"/>
        <v/>
      </c>
    </row>
    <row r="117" spans="1:26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6" t="str">
        <f t="shared" si="8"/>
        <v/>
      </c>
      <c r="T117" s="16" t="str">
        <f t="shared" si="9"/>
        <v/>
      </c>
      <c r="U117" s="16" t="str">
        <f t="shared" si="10"/>
        <v/>
      </c>
      <c r="V117" s="16" t="str">
        <f t="shared" si="11"/>
        <v/>
      </c>
      <c r="W117" s="16" t="str">
        <f t="shared" si="12"/>
        <v/>
      </c>
      <c r="X117" s="16" t="str">
        <f t="shared" si="13"/>
        <v/>
      </c>
      <c r="Y117" s="16" t="str">
        <f t="shared" si="14"/>
        <v/>
      </c>
      <c r="Z117" s="16" t="str">
        <f t="shared" si="15"/>
        <v/>
      </c>
    </row>
    <row r="118" spans="1:26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6" t="str">
        <f t="shared" si="8"/>
        <v/>
      </c>
      <c r="T118" s="16" t="str">
        <f t="shared" si="9"/>
        <v/>
      </c>
      <c r="U118" s="16" t="str">
        <f t="shared" si="10"/>
        <v/>
      </c>
      <c r="V118" s="16" t="str">
        <f t="shared" si="11"/>
        <v/>
      </c>
      <c r="W118" s="16" t="str">
        <f t="shared" si="12"/>
        <v/>
      </c>
      <c r="X118" s="16" t="str">
        <f t="shared" si="13"/>
        <v/>
      </c>
      <c r="Y118" s="16" t="str">
        <f t="shared" si="14"/>
        <v/>
      </c>
      <c r="Z118" s="16" t="str">
        <f t="shared" si="15"/>
        <v/>
      </c>
    </row>
    <row r="119" spans="1:26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6" t="str">
        <f t="shared" si="8"/>
        <v/>
      </c>
      <c r="T119" s="16" t="str">
        <f t="shared" si="9"/>
        <v/>
      </c>
      <c r="U119" s="16" t="str">
        <f t="shared" si="10"/>
        <v/>
      </c>
      <c r="V119" s="16" t="str">
        <f t="shared" si="11"/>
        <v/>
      </c>
      <c r="W119" s="16" t="str">
        <f t="shared" si="12"/>
        <v/>
      </c>
      <c r="X119" s="16" t="str">
        <f t="shared" si="13"/>
        <v/>
      </c>
      <c r="Y119" s="16" t="str">
        <f t="shared" si="14"/>
        <v/>
      </c>
      <c r="Z119" s="16" t="str">
        <f t="shared" si="15"/>
        <v/>
      </c>
    </row>
    <row r="120" spans="1:26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6" t="str">
        <f t="shared" si="8"/>
        <v/>
      </c>
      <c r="T120" s="16" t="str">
        <f t="shared" si="9"/>
        <v/>
      </c>
      <c r="U120" s="16" t="str">
        <f t="shared" si="10"/>
        <v/>
      </c>
      <c r="V120" s="16" t="str">
        <f t="shared" si="11"/>
        <v/>
      </c>
      <c r="W120" s="16" t="str">
        <f t="shared" si="12"/>
        <v/>
      </c>
      <c r="X120" s="16" t="str">
        <f t="shared" si="13"/>
        <v/>
      </c>
      <c r="Y120" s="16" t="str">
        <f t="shared" si="14"/>
        <v/>
      </c>
      <c r="Z120" s="16" t="str">
        <f t="shared" si="15"/>
        <v/>
      </c>
    </row>
    <row r="121" spans="1:26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6" t="str">
        <f t="shared" si="8"/>
        <v/>
      </c>
      <c r="T121" s="16" t="str">
        <f t="shared" si="9"/>
        <v/>
      </c>
      <c r="U121" s="16" t="str">
        <f t="shared" si="10"/>
        <v/>
      </c>
      <c r="V121" s="16" t="str">
        <f t="shared" si="11"/>
        <v/>
      </c>
      <c r="W121" s="16" t="str">
        <f t="shared" si="12"/>
        <v/>
      </c>
      <c r="X121" s="16" t="str">
        <f t="shared" si="13"/>
        <v/>
      </c>
      <c r="Y121" s="16" t="str">
        <f t="shared" si="14"/>
        <v/>
      </c>
      <c r="Z121" s="16" t="str">
        <f t="shared" si="15"/>
        <v/>
      </c>
    </row>
    <row r="122" spans="1:26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6" t="str">
        <f t="shared" si="8"/>
        <v/>
      </c>
      <c r="T122" s="16" t="str">
        <f t="shared" si="9"/>
        <v/>
      </c>
      <c r="U122" s="16" t="str">
        <f t="shared" si="10"/>
        <v/>
      </c>
      <c r="V122" s="16" t="str">
        <f t="shared" si="11"/>
        <v/>
      </c>
      <c r="W122" s="16" t="str">
        <f t="shared" si="12"/>
        <v/>
      </c>
      <c r="X122" s="16" t="str">
        <f t="shared" si="13"/>
        <v/>
      </c>
      <c r="Y122" s="16" t="str">
        <f t="shared" si="14"/>
        <v/>
      </c>
      <c r="Z122" s="16" t="str">
        <f t="shared" si="15"/>
        <v/>
      </c>
    </row>
    <row r="123" spans="1:26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6" t="str">
        <f t="shared" si="8"/>
        <v/>
      </c>
      <c r="T123" s="16" t="str">
        <f t="shared" si="9"/>
        <v/>
      </c>
      <c r="U123" s="16" t="str">
        <f t="shared" si="10"/>
        <v/>
      </c>
      <c r="V123" s="16" t="str">
        <f t="shared" si="11"/>
        <v/>
      </c>
      <c r="W123" s="16" t="str">
        <f t="shared" si="12"/>
        <v/>
      </c>
      <c r="X123" s="16" t="str">
        <f t="shared" si="13"/>
        <v/>
      </c>
      <c r="Y123" s="16" t="str">
        <f t="shared" si="14"/>
        <v/>
      </c>
      <c r="Z123" s="16" t="str">
        <f t="shared" si="15"/>
        <v/>
      </c>
    </row>
    <row r="124" spans="1:26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6" t="str">
        <f t="shared" si="8"/>
        <v/>
      </c>
      <c r="T124" s="16" t="str">
        <f t="shared" si="9"/>
        <v/>
      </c>
      <c r="U124" s="16" t="str">
        <f t="shared" si="10"/>
        <v/>
      </c>
      <c r="V124" s="16" t="str">
        <f t="shared" si="11"/>
        <v/>
      </c>
      <c r="W124" s="16" t="str">
        <f t="shared" si="12"/>
        <v/>
      </c>
      <c r="X124" s="16" t="str">
        <f t="shared" si="13"/>
        <v/>
      </c>
      <c r="Y124" s="16" t="str">
        <f t="shared" si="14"/>
        <v/>
      </c>
      <c r="Z124" s="16" t="str">
        <f t="shared" si="15"/>
        <v/>
      </c>
    </row>
    <row r="125" spans="1:26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6" t="str">
        <f t="shared" si="8"/>
        <v/>
      </c>
      <c r="T125" s="16" t="str">
        <f t="shared" si="9"/>
        <v/>
      </c>
      <c r="U125" s="16" t="str">
        <f t="shared" si="10"/>
        <v/>
      </c>
      <c r="V125" s="16" t="str">
        <f t="shared" si="11"/>
        <v/>
      </c>
      <c r="W125" s="16" t="str">
        <f t="shared" si="12"/>
        <v/>
      </c>
      <c r="X125" s="16" t="str">
        <f t="shared" si="13"/>
        <v/>
      </c>
      <c r="Y125" s="16" t="str">
        <f t="shared" si="14"/>
        <v/>
      </c>
      <c r="Z125" s="16" t="str">
        <f t="shared" si="15"/>
        <v/>
      </c>
    </row>
    <row r="126" spans="1:26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6" t="str">
        <f t="shared" si="8"/>
        <v/>
      </c>
      <c r="T126" s="16" t="str">
        <f t="shared" si="9"/>
        <v/>
      </c>
      <c r="U126" s="16" t="str">
        <f t="shared" si="10"/>
        <v/>
      </c>
      <c r="V126" s="16" t="str">
        <f t="shared" si="11"/>
        <v/>
      </c>
      <c r="W126" s="16" t="str">
        <f t="shared" si="12"/>
        <v/>
      </c>
      <c r="X126" s="16" t="str">
        <f t="shared" si="13"/>
        <v/>
      </c>
      <c r="Y126" s="16" t="str">
        <f t="shared" si="14"/>
        <v/>
      </c>
      <c r="Z126" s="16" t="str">
        <f t="shared" si="15"/>
        <v/>
      </c>
    </row>
    <row r="127" spans="1:26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6" t="str">
        <f t="shared" si="8"/>
        <v/>
      </c>
      <c r="T127" s="16" t="str">
        <f t="shared" si="9"/>
        <v/>
      </c>
      <c r="U127" s="16" t="str">
        <f t="shared" si="10"/>
        <v/>
      </c>
      <c r="V127" s="16" t="str">
        <f t="shared" si="11"/>
        <v/>
      </c>
      <c r="W127" s="16" t="str">
        <f t="shared" si="12"/>
        <v/>
      </c>
      <c r="X127" s="16" t="str">
        <f t="shared" si="13"/>
        <v/>
      </c>
      <c r="Y127" s="16" t="str">
        <f t="shared" si="14"/>
        <v/>
      </c>
      <c r="Z127" s="16" t="str">
        <f t="shared" si="15"/>
        <v/>
      </c>
    </row>
    <row r="128" spans="1:26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6" t="str">
        <f t="shared" si="8"/>
        <v/>
      </c>
      <c r="T128" s="16" t="str">
        <f t="shared" si="9"/>
        <v/>
      </c>
      <c r="U128" s="16" t="str">
        <f t="shared" si="10"/>
        <v/>
      </c>
      <c r="V128" s="16" t="str">
        <f t="shared" si="11"/>
        <v/>
      </c>
      <c r="W128" s="16" t="str">
        <f t="shared" si="12"/>
        <v/>
      </c>
      <c r="X128" s="16" t="str">
        <f t="shared" si="13"/>
        <v/>
      </c>
      <c r="Y128" s="16" t="str">
        <f t="shared" si="14"/>
        <v/>
      </c>
      <c r="Z128" s="16" t="str">
        <f t="shared" si="15"/>
        <v/>
      </c>
    </row>
    <row r="129" spans="1:26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6" t="str">
        <f t="shared" si="8"/>
        <v/>
      </c>
      <c r="T129" s="16" t="str">
        <f t="shared" si="9"/>
        <v/>
      </c>
      <c r="U129" s="16" t="str">
        <f t="shared" si="10"/>
        <v/>
      </c>
      <c r="V129" s="16" t="str">
        <f t="shared" si="11"/>
        <v/>
      </c>
      <c r="W129" s="16" t="str">
        <f t="shared" si="12"/>
        <v/>
      </c>
      <c r="X129" s="16" t="str">
        <f t="shared" si="13"/>
        <v/>
      </c>
      <c r="Y129" s="16" t="str">
        <f t="shared" si="14"/>
        <v/>
      </c>
      <c r="Z129" s="16" t="str">
        <f t="shared" si="15"/>
        <v/>
      </c>
    </row>
    <row r="130" spans="1:26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6" t="str">
        <f t="shared" ref="S130:S193" si="16">IF(A130="","",I130+J130)</f>
        <v/>
      </c>
      <c r="T130" s="16" t="str">
        <f t="shared" ref="T130:T193" si="17">IF(A130="","",IF(AND(M130=1,N130&lt;&gt;"run out direct",N130&lt;&gt;"run out assist",N130&lt;&gt;"retired hurt",N130&lt;&gt;"obstructing field"),1,0))</f>
        <v/>
      </c>
      <c r="U130" s="16" t="str">
        <f t="shared" ref="U130:U193" si="18">IF(A130="","",IF(AND(M130=1,N130="catch",P130&lt;&gt;""),1,0))</f>
        <v/>
      </c>
      <c r="V130" s="16" t="str">
        <f t="shared" ref="V130:V193" si="19">IF(A130="","",IF(AND(M130=1,N130="stumping",P130&lt;&gt;""),1,0))</f>
        <v/>
      </c>
      <c r="W130" s="16" t="str">
        <f t="shared" ref="W130:W193" si="20">IF(A130="","",IF(N130="run out direct",1,0))</f>
        <v/>
      </c>
      <c r="X130" s="16" t="str">
        <f t="shared" ref="X130:X193" si="21">IF(A130="","",IF(N130="run out assist",1,0))</f>
        <v/>
      </c>
      <c r="Y130" s="16" t="str">
        <f t="shared" ref="Y130:Y193" si="22">IF(A130="","",IF(AND(L130=1,S130=0),1,0))</f>
        <v/>
      </c>
      <c r="Z130" s="16" t="str">
        <f t="shared" ref="Z130:Z193" si="23">IF(A130="","",I130+IF(OR(K130="wide",K130="no ball"),J130,0))</f>
        <v/>
      </c>
    </row>
    <row r="131" spans="1:26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6" t="str">
        <f t="shared" si="16"/>
        <v/>
      </c>
      <c r="T131" s="16" t="str">
        <f t="shared" si="17"/>
        <v/>
      </c>
      <c r="U131" s="16" t="str">
        <f t="shared" si="18"/>
        <v/>
      </c>
      <c r="V131" s="16" t="str">
        <f t="shared" si="19"/>
        <v/>
      </c>
      <c r="W131" s="16" t="str">
        <f t="shared" si="20"/>
        <v/>
      </c>
      <c r="X131" s="16" t="str">
        <f t="shared" si="21"/>
        <v/>
      </c>
      <c r="Y131" s="16" t="str">
        <f t="shared" si="22"/>
        <v/>
      </c>
      <c r="Z131" s="16" t="str">
        <f t="shared" si="23"/>
        <v/>
      </c>
    </row>
    <row r="132" spans="1:26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6" t="str">
        <f t="shared" si="16"/>
        <v/>
      </c>
      <c r="T132" s="16" t="str">
        <f t="shared" si="17"/>
        <v/>
      </c>
      <c r="U132" s="16" t="str">
        <f t="shared" si="18"/>
        <v/>
      </c>
      <c r="V132" s="16" t="str">
        <f t="shared" si="19"/>
        <v/>
      </c>
      <c r="W132" s="16" t="str">
        <f t="shared" si="20"/>
        <v/>
      </c>
      <c r="X132" s="16" t="str">
        <f t="shared" si="21"/>
        <v/>
      </c>
      <c r="Y132" s="16" t="str">
        <f t="shared" si="22"/>
        <v/>
      </c>
      <c r="Z132" s="16" t="str">
        <f t="shared" si="23"/>
        <v/>
      </c>
    </row>
    <row r="133" spans="1:26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6" t="str">
        <f t="shared" si="16"/>
        <v/>
      </c>
      <c r="T133" s="16" t="str">
        <f t="shared" si="17"/>
        <v/>
      </c>
      <c r="U133" s="16" t="str">
        <f t="shared" si="18"/>
        <v/>
      </c>
      <c r="V133" s="16" t="str">
        <f t="shared" si="19"/>
        <v/>
      </c>
      <c r="W133" s="16" t="str">
        <f t="shared" si="20"/>
        <v/>
      </c>
      <c r="X133" s="16" t="str">
        <f t="shared" si="21"/>
        <v/>
      </c>
      <c r="Y133" s="16" t="str">
        <f t="shared" si="22"/>
        <v/>
      </c>
      <c r="Z133" s="16" t="str">
        <f t="shared" si="23"/>
        <v/>
      </c>
    </row>
    <row r="134" spans="1:26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6" t="str">
        <f t="shared" si="16"/>
        <v/>
      </c>
      <c r="T134" s="16" t="str">
        <f t="shared" si="17"/>
        <v/>
      </c>
      <c r="U134" s="16" t="str">
        <f t="shared" si="18"/>
        <v/>
      </c>
      <c r="V134" s="16" t="str">
        <f t="shared" si="19"/>
        <v/>
      </c>
      <c r="W134" s="16" t="str">
        <f t="shared" si="20"/>
        <v/>
      </c>
      <c r="X134" s="16" t="str">
        <f t="shared" si="21"/>
        <v/>
      </c>
      <c r="Y134" s="16" t="str">
        <f t="shared" si="22"/>
        <v/>
      </c>
      <c r="Z134" s="16" t="str">
        <f t="shared" si="23"/>
        <v/>
      </c>
    </row>
    <row r="135" spans="1:26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6" t="str">
        <f t="shared" si="16"/>
        <v/>
      </c>
      <c r="T135" s="16" t="str">
        <f t="shared" si="17"/>
        <v/>
      </c>
      <c r="U135" s="16" t="str">
        <f t="shared" si="18"/>
        <v/>
      </c>
      <c r="V135" s="16" t="str">
        <f t="shared" si="19"/>
        <v/>
      </c>
      <c r="W135" s="16" t="str">
        <f t="shared" si="20"/>
        <v/>
      </c>
      <c r="X135" s="16" t="str">
        <f t="shared" si="21"/>
        <v/>
      </c>
      <c r="Y135" s="16" t="str">
        <f t="shared" si="22"/>
        <v/>
      </c>
      <c r="Z135" s="16" t="str">
        <f t="shared" si="23"/>
        <v/>
      </c>
    </row>
    <row r="136" spans="1:26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6" t="str">
        <f t="shared" si="16"/>
        <v/>
      </c>
      <c r="T136" s="16" t="str">
        <f t="shared" si="17"/>
        <v/>
      </c>
      <c r="U136" s="16" t="str">
        <f t="shared" si="18"/>
        <v/>
      </c>
      <c r="V136" s="16" t="str">
        <f t="shared" si="19"/>
        <v/>
      </c>
      <c r="W136" s="16" t="str">
        <f t="shared" si="20"/>
        <v/>
      </c>
      <c r="X136" s="16" t="str">
        <f t="shared" si="21"/>
        <v/>
      </c>
      <c r="Y136" s="16" t="str">
        <f t="shared" si="22"/>
        <v/>
      </c>
      <c r="Z136" s="16" t="str">
        <f t="shared" si="23"/>
        <v/>
      </c>
    </row>
    <row r="137" spans="1:26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6" t="str">
        <f t="shared" si="16"/>
        <v/>
      </c>
      <c r="T137" s="16" t="str">
        <f t="shared" si="17"/>
        <v/>
      </c>
      <c r="U137" s="16" t="str">
        <f t="shared" si="18"/>
        <v/>
      </c>
      <c r="V137" s="16" t="str">
        <f t="shared" si="19"/>
        <v/>
      </c>
      <c r="W137" s="16" t="str">
        <f t="shared" si="20"/>
        <v/>
      </c>
      <c r="X137" s="16" t="str">
        <f t="shared" si="21"/>
        <v/>
      </c>
      <c r="Y137" s="16" t="str">
        <f t="shared" si="22"/>
        <v/>
      </c>
      <c r="Z137" s="16" t="str">
        <f t="shared" si="23"/>
        <v/>
      </c>
    </row>
    <row r="138" spans="1:26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6" t="str">
        <f t="shared" si="16"/>
        <v/>
      </c>
      <c r="T138" s="16" t="str">
        <f t="shared" si="17"/>
        <v/>
      </c>
      <c r="U138" s="16" t="str">
        <f t="shared" si="18"/>
        <v/>
      </c>
      <c r="V138" s="16" t="str">
        <f t="shared" si="19"/>
        <v/>
      </c>
      <c r="W138" s="16" t="str">
        <f t="shared" si="20"/>
        <v/>
      </c>
      <c r="X138" s="16" t="str">
        <f t="shared" si="21"/>
        <v/>
      </c>
      <c r="Y138" s="16" t="str">
        <f t="shared" si="22"/>
        <v/>
      </c>
      <c r="Z138" s="16" t="str">
        <f t="shared" si="23"/>
        <v/>
      </c>
    </row>
    <row r="139" spans="1:26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6" t="str">
        <f t="shared" si="16"/>
        <v/>
      </c>
      <c r="T139" s="16" t="str">
        <f t="shared" si="17"/>
        <v/>
      </c>
      <c r="U139" s="16" t="str">
        <f t="shared" si="18"/>
        <v/>
      </c>
      <c r="V139" s="16" t="str">
        <f t="shared" si="19"/>
        <v/>
      </c>
      <c r="W139" s="16" t="str">
        <f t="shared" si="20"/>
        <v/>
      </c>
      <c r="X139" s="16" t="str">
        <f t="shared" si="21"/>
        <v/>
      </c>
      <c r="Y139" s="16" t="str">
        <f t="shared" si="22"/>
        <v/>
      </c>
      <c r="Z139" s="16" t="str">
        <f t="shared" si="23"/>
        <v/>
      </c>
    </row>
    <row r="140" spans="1:26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6" t="str">
        <f t="shared" si="16"/>
        <v/>
      </c>
      <c r="T140" s="16" t="str">
        <f t="shared" si="17"/>
        <v/>
      </c>
      <c r="U140" s="16" t="str">
        <f t="shared" si="18"/>
        <v/>
      </c>
      <c r="V140" s="16" t="str">
        <f t="shared" si="19"/>
        <v/>
      </c>
      <c r="W140" s="16" t="str">
        <f t="shared" si="20"/>
        <v/>
      </c>
      <c r="X140" s="16" t="str">
        <f t="shared" si="21"/>
        <v/>
      </c>
      <c r="Y140" s="16" t="str">
        <f t="shared" si="22"/>
        <v/>
      </c>
      <c r="Z140" s="16" t="str">
        <f t="shared" si="23"/>
        <v/>
      </c>
    </row>
    <row r="141" spans="1:26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6" t="str">
        <f t="shared" si="16"/>
        <v/>
      </c>
      <c r="T141" s="16" t="str">
        <f t="shared" si="17"/>
        <v/>
      </c>
      <c r="U141" s="16" t="str">
        <f t="shared" si="18"/>
        <v/>
      </c>
      <c r="V141" s="16" t="str">
        <f t="shared" si="19"/>
        <v/>
      </c>
      <c r="W141" s="16" t="str">
        <f t="shared" si="20"/>
        <v/>
      </c>
      <c r="X141" s="16" t="str">
        <f t="shared" si="21"/>
        <v/>
      </c>
      <c r="Y141" s="16" t="str">
        <f t="shared" si="22"/>
        <v/>
      </c>
      <c r="Z141" s="16" t="str">
        <f t="shared" si="23"/>
        <v/>
      </c>
    </row>
    <row r="142" spans="1:26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6" t="str">
        <f t="shared" si="16"/>
        <v/>
      </c>
      <c r="T142" s="16" t="str">
        <f t="shared" si="17"/>
        <v/>
      </c>
      <c r="U142" s="16" t="str">
        <f t="shared" si="18"/>
        <v/>
      </c>
      <c r="V142" s="16" t="str">
        <f t="shared" si="19"/>
        <v/>
      </c>
      <c r="W142" s="16" t="str">
        <f t="shared" si="20"/>
        <v/>
      </c>
      <c r="X142" s="16" t="str">
        <f t="shared" si="21"/>
        <v/>
      </c>
      <c r="Y142" s="16" t="str">
        <f t="shared" si="22"/>
        <v/>
      </c>
      <c r="Z142" s="16" t="str">
        <f t="shared" si="23"/>
        <v/>
      </c>
    </row>
    <row r="143" spans="1:26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6" t="str">
        <f t="shared" si="16"/>
        <v/>
      </c>
      <c r="T143" s="16" t="str">
        <f t="shared" si="17"/>
        <v/>
      </c>
      <c r="U143" s="16" t="str">
        <f t="shared" si="18"/>
        <v/>
      </c>
      <c r="V143" s="16" t="str">
        <f t="shared" si="19"/>
        <v/>
      </c>
      <c r="W143" s="16" t="str">
        <f t="shared" si="20"/>
        <v/>
      </c>
      <c r="X143" s="16" t="str">
        <f t="shared" si="21"/>
        <v/>
      </c>
      <c r="Y143" s="16" t="str">
        <f t="shared" si="22"/>
        <v/>
      </c>
      <c r="Z143" s="16" t="str">
        <f t="shared" si="23"/>
        <v/>
      </c>
    </row>
    <row r="144" spans="1:26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6" t="str">
        <f t="shared" si="16"/>
        <v/>
      </c>
      <c r="T144" s="16" t="str">
        <f t="shared" si="17"/>
        <v/>
      </c>
      <c r="U144" s="16" t="str">
        <f t="shared" si="18"/>
        <v/>
      </c>
      <c r="V144" s="16" t="str">
        <f t="shared" si="19"/>
        <v/>
      </c>
      <c r="W144" s="16" t="str">
        <f t="shared" si="20"/>
        <v/>
      </c>
      <c r="X144" s="16" t="str">
        <f t="shared" si="21"/>
        <v/>
      </c>
      <c r="Y144" s="16" t="str">
        <f t="shared" si="22"/>
        <v/>
      </c>
      <c r="Z144" s="16" t="str">
        <f t="shared" si="23"/>
        <v/>
      </c>
    </row>
    <row r="145" spans="1:26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6" t="str">
        <f t="shared" si="16"/>
        <v/>
      </c>
      <c r="T145" s="16" t="str">
        <f t="shared" si="17"/>
        <v/>
      </c>
      <c r="U145" s="16" t="str">
        <f t="shared" si="18"/>
        <v/>
      </c>
      <c r="V145" s="16" t="str">
        <f t="shared" si="19"/>
        <v/>
      </c>
      <c r="W145" s="16" t="str">
        <f t="shared" si="20"/>
        <v/>
      </c>
      <c r="X145" s="16" t="str">
        <f t="shared" si="21"/>
        <v/>
      </c>
      <c r="Y145" s="16" t="str">
        <f t="shared" si="22"/>
        <v/>
      </c>
      <c r="Z145" s="16" t="str">
        <f t="shared" si="23"/>
        <v/>
      </c>
    </row>
    <row r="146" spans="1:26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6" t="str">
        <f t="shared" si="16"/>
        <v/>
      </c>
      <c r="T146" s="16" t="str">
        <f t="shared" si="17"/>
        <v/>
      </c>
      <c r="U146" s="16" t="str">
        <f t="shared" si="18"/>
        <v/>
      </c>
      <c r="V146" s="16" t="str">
        <f t="shared" si="19"/>
        <v/>
      </c>
      <c r="W146" s="16" t="str">
        <f t="shared" si="20"/>
        <v/>
      </c>
      <c r="X146" s="16" t="str">
        <f t="shared" si="21"/>
        <v/>
      </c>
      <c r="Y146" s="16" t="str">
        <f t="shared" si="22"/>
        <v/>
      </c>
      <c r="Z146" s="16" t="str">
        <f t="shared" si="23"/>
        <v/>
      </c>
    </row>
    <row r="147" spans="1:26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6" t="str">
        <f t="shared" si="16"/>
        <v/>
      </c>
      <c r="T147" s="16" t="str">
        <f t="shared" si="17"/>
        <v/>
      </c>
      <c r="U147" s="16" t="str">
        <f t="shared" si="18"/>
        <v/>
      </c>
      <c r="V147" s="16" t="str">
        <f t="shared" si="19"/>
        <v/>
      </c>
      <c r="W147" s="16" t="str">
        <f t="shared" si="20"/>
        <v/>
      </c>
      <c r="X147" s="16" t="str">
        <f t="shared" si="21"/>
        <v/>
      </c>
      <c r="Y147" s="16" t="str">
        <f t="shared" si="22"/>
        <v/>
      </c>
      <c r="Z147" s="16" t="str">
        <f t="shared" si="23"/>
        <v/>
      </c>
    </row>
    <row r="148" spans="1:26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6" t="str">
        <f t="shared" si="16"/>
        <v/>
      </c>
      <c r="T148" s="16" t="str">
        <f t="shared" si="17"/>
        <v/>
      </c>
      <c r="U148" s="16" t="str">
        <f t="shared" si="18"/>
        <v/>
      </c>
      <c r="V148" s="16" t="str">
        <f t="shared" si="19"/>
        <v/>
      </c>
      <c r="W148" s="16" t="str">
        <f t="shared" si="20"/>
        <v/>
      </c>
      <c r="X148" s="16" t="str">
        <f t="shared" si="21"/>
        <v/>
      </c>
      <c r="Y148" s="16" t="str">
        <f t="shared" si="22"/>
        <v/>
      </c>
      <c r="Z148" s="16" t="str">
        <f t="shared" si="23"/>
        <v/>
      </c>
    </row>
    <row r="149" spans="1:26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6" t="str">
        <f t="shared" si="16"/>
        <v/>
      </c>
      <c r="T149" s="16" t="str">
        <f t="shared" si="17"/>
        <v/>
      </c>
      <c r="U149" s="16" t="str">
        <f t="shared" si="18"/>
        <v/>
      </c>
      <c r="V149" s="16" t="str">
        <f t="shared" si="19"/>
        <v/>
      </c>
      <c r="W149" s="16" t="str">
        <f t="shared" si="20"/>
        <v/>
      </c>
      <c r="X149" s="16" t="str">
        <f t="shared" si="21"/>
        <v/>
      </c>
      <c r="Y149" s="16" t="str">
        <f t="shared" si="22"/>
        <v/>
      </c>
      <c r="Z149" s="16" t="str">
        <f t="shared" si="23"/>
        <v/>
      </c>
    </row>
    <row r="150" spans="1:26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6" t="str">
        <f t="shared" si="16"/>
        <v/>
      </c>
      <c r="T150" s="16" t="str">
        <f t="shared" si="17"/>
        <v/>
      </c>
      <c r="U150" s="16" t="str">
        <f t="shared" si="18"/>
        <v/>
      </c>
      <c r="V150" s="16" t="str">
        <f t="shared" si="19"/>
        <v/>
      </c>
      <c r="W150" s="16" t="str">
        <f t="shared" si="20"/>
        <v/>
      </c>
      <c r="X150" s="16" t="str">
        <f t="shared" si="21"/>
        <v/>
      </c>
      <c r="Y150" s="16" t="str">
        <f t="shared" si="22"/>
        <v/>
      </c>
      <c r="Z150" s="16" t="str">
        <f t="shared" si="23"/>
        <v/>
      </c>
    </row>
    <row r="151" spans="1:26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6" t="str">
        <f t="shared" si="16"/>
        <v/>
      </c>
      <c r="T151" s="16" t="str">
        <f t="shared" si="17"/>
        <v/>
      </c>
      <c r="U151" s="16" t="str">
        <f t="shared" si="18"/>
        <v/>
      </c>
      <c r="V151" s="16" t="str">
        <f t="shared" si="19"/>
        <v/>
      </c>
      <c r="W151" s="16" t="str">
        <f t="shared" si="20"/>
        <v/>
      </c>
      <c r="X151" s="16" t="str">
        <f t="shared" si="21"/>
        <v/>
      </c>
      <c r="Y151" s="16" t="str">
        <f t="shared" si="22"/>
        <v/>
      </c>
      <c r="Z151" s="16" t="str">
        <f t="shared" si="23"/>
        <v/>
      </c>
    </row>
    <row r="152" spans="1:26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6" t="str">
        <f t="shared" si="16"/>
        <v/>
      </c>
      <c r="T152" s="16" t="str">
        <f t="shared" si="17"/>
        <v/>
      </c>
      <c r="U152" s="16" t="str">
        <f t="shared" si="18"/>
        <v/>
      </c>
      <c r="V152" s="16" t="str">
        <f t="shared" si="19"/>
        <v/>
      </c>
      <c r="W152" s="16" t="str">
        <f t="shared" si="20"/>
        <v/>
      </c>
      <c r="X152" s="16" t="str">
        <f t="shared" si="21"/>
        <v/>
      </c>
      <c r="Y152" s="16" t="str">
        <f t="shared" si="22"/>
        <v/>
      </c>
      <c r="Z152" s="16" t="str">
        <f t="shared" si="23"/>
        <v/>
      </c>
    </row>
    <row r="153" spans="1:26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6" t="str">
        <f t="shared" si="16"/>
        <v/>
      </c>
      <c r="T153" s="16" t="str">
        <f t="shared" si="17"/>
        <v/>
      </c>
      <c r="U153" s="16" t="str">
        <f t="shared" si="18"/>
        <v/>
      </c>
      <c r="V153" s="16" t="str">
        <f t="shared" si="19"/>
        <v/>
      </c>
      <c r="W153" s="16" t="str">
        <f t="shared" si="20"/>
        <v/>
      </c>
      <c r="X153" s="16" t="str">
        <f t="shared" si="21"/>
        <v/>
      </c>
      <c r="Y153" s="16" t="str">
        <f t="shared" si="22"/>
        <v/>
      </c>
      <c r="Z153" s="16" t="str">
        <f t="shared" si="23"/>
        <v/>
      </c>
    </row>
    <row r="154" spans="1:26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6" t="str">
        <f t="shared" si="16"/>
        <v/>
      </c>
      <c r="T154" s="16" t="str">
        <f t="shared" si="17"/>
        <v/>
      </c>
      <c r="U154" s="16" t="str">
        <f t="shared" si="18"/>
        <v/>
      </c>
      <c r="V154" s="16" t="str">
        <f t="shared" si="19"/>
        <v/>
      </c>
      <c r="W154" s="16" t="str">
        <f t="shared" si="20"/>
        <v/>
      </c>
      <c r="X154" s="16" t="str">
        <f t="shared" si="21"/>
        <v/>
      </c>
      <c r="Y154" s="16" t="str">
        <f t="shared" si="22"/>
        <v/>
      </c>
      <c r="Z154" s="16" t="str">
        <f t="shared" si="23"/>
        <v/>
      </c>
    </row>
    <row r="155" spans="1:26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6" t="str">
        <f t="shared" si="16"/>
        <v/>
      </c>
      <c r="T155" s="16" t="str">
        <f t="shared" si="17"/>
        <v/>
      </c>
      <c r="U155" s="16" t="str">
        <f t="shared" si="18"/>
        <v/>
      </c>
      <c r="V155" s="16" t="str">
        <f t="shared" si="19"/>
        <v/>
      </c>
      <c r="W155" s="16" t="str">
        <f t="shared" si="20"/>
        <v/>
      </c>
      <c r="X155" s="16" t="str">
        <f t="shared" si="21"/>
        <v/>
      </c>
      <c r="Y155" s="16" t="str">
        <f t="shared" si="22"/>
        <v/>
      </c>
      <c r="Z155" s="16" t="str">
        <f t="shared" si="23"/>
        <v/>
      </c>
    </row>
    <row r="156" spans="1:26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6" t="str">
        <f t="shared" si="16"/>
        <v/>
      </c>
      <c r="T156" s="16" t="str">
        <f t="shared" si="17"/>
        <v/>
      </c>
      <c r="U156" s="16" t="str">
        <f t="shared" si="18"/>
        <v/>
      </c>
      <c r="V156" s="16" t="str">
        <f t="shared" si="19"/>
        <v/>
      </c>
      <c r="W156" s="16" t="str">
        <f t="shared" si="20"/>
        <v/>
      </c>
      <c r="X156" s="16" t="str">
        <f t="shared" si="21"/>
        <v/>
      </c>
      <c r="Y156" s="16" t="str">
        <f t="shared" si="22"/>
        <v/>
      </c>
      <c r="Z156" s="16" t="str">
        <f t="shared" si="23"/>
        <v/>
      </c>
    </row>
    <row r="157" spans="1:26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6" t="str">
        <f t="shared" si="16"/>
        <v/>
      </c>
      <c r="T157" s="16" t="str">
        <f t="shared" si="17"/>
        <v/>
      </c>
      <c r="U157" s="16" t="str">
        <f t="shared" si="18"/>
        <v/>
      </c>
      <c r="V157" s="16" t="str">
        <f t="shared" si="19"/>
        <v/>
      </c>
      <c r="W157" s="16" t="str">
        <f t="shared" si="20"/>
        <v/>
      </c>
      <c r="X157" s="16" t="str">
        <f t="shared" si="21"/>
        <v/>
      </c>
      <c r="Y157" s="16" t="str">
        <f t="shared" si="22"/>
        <v/>
      </c>
      <c r="Z157" s="16" t="str">
        <f t="shared" si="23"/>
        <v/>
      </c>
    </row>
    <row r="158" spans="1:26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6" t="str">
        <f t="shared" si="16"/>
        <v/>
      </c>
      <c r="T158" s="16" t="str">
        <f t="shared" si="17"/>
        <v/>
      </c>
      <c r="U158" s="16" t="str">
        <f t="shared" si="18"/>
        <v/>
      </c>
      <c r="V158" s="16" t="str">
        <f t="shared" si="19"/>
        <v/>
      </c>
      <c r="W158" s="16" t="str">
        <f t="shared" si="20"/>
        <v/>
      </c>
      <c r="X158" s="16" t="str">
        <f t="shared" si="21"/>
        <v/>
      </c>
      <c r="Y158" s="16" t="str">
        <f t="shared" si="22"/>
        <v/>
      </c>
      <c r="Z158" s="16" t="str">
        <f t="shared" si="23"/>
        <v/>
      </c>
    </row>
    <row r="159" spans="1:26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6" t="str">
        <f t="shared" si="16"/>
        <v/>
      </c>
      <c r="T159" s="16" t="str">
        <f t="shared" si="17"/>
        <v/>
      </c>
      <c r="U159" s="16" t="str">
        <f t="shared" si="18"/>
        <v/>
      </c>
      <c r="V159" s="16" t="str">
        <f t="shared" si="19"/>
        <v/>
      </c>
      <c r="W159" s="16" t="str">
        <f t="shared" si="20"/>
        <v/>
      </c>
      <c r="X159" s="16" t="str">
        <f t="shared" si="21"/>
        <v/>
      </c>
      <c r="Y159" s="16" t="str">
        <f t="shared" si="22"/>
        <v/>
      </c>
      <c r="Z159" s="16" t="str">
        <f t="shared" si="23"/>
        <v/>
      </c>
    </row>
    <row r="160" spans="1:26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6" t="str">
        <f t="shared" si="16"/>
        <v/>
      </c>
      <c r="T160" s="16" t="str">
        <f t="shared" si="17"/>
        <v/>
      </c>
      <c r="U160" s="16" t="str">
        <f t="shared" si="18"/>
        <v/>
      </c>
      <c r="V160" s="16" t="str">
        <f t="shared" si="19"/>
        <v/>
      </c>
      <c r="W160" s="16" t="str">
        <f t="shared" si="20"/>
        <v/>
      </c>
      <c r="X160" s="16" t="str">
        <f t="shared" si="21"/>
        <v/>
      </c>
      <c r="Y160" s="16" t="str">
        <f t="shared" si="22"/>
        <v/>
      </c>
      <c r="Z160" s="16" t="str">
        <f t="shared" si="23"/>
        <v/>
      </c>
    </row>
    <row r="161" spans="1:26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6" t="str">
        <f t="shared" si="16"/>
        <v/>
      </c>
      <c r="T161" s="16" t="str">
        <f t="shared" si="17"/>
        <v/>
      </c>
      <c r="U161" s="16" t="str">
        <f t="shared" si="18"/>
        <v/>
      </c>
      <c r="V161" s="16" t="str">
        <f t="shared" si="19"/>
        <v/>
      </c>
      <c r="W161" s="16" t="str">
        <f t="shared" si="20"/>
        <v/>
      </c>
      <c r="X161" s="16" t="str">
        <f t="shared" si="21"/>
        <v/>
      </c>
      <c r="Y161" s="16" t="str">
        <f t="shared" si="22"/>
        <v/>
      </c>
      <c r="Z161" s="16" t="str">
        <f t="shared" si="23"/>
        <v/>
      </c>
    </row>
    <row r="162" spans="1:26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6" t="str">
        <f t="shared" si="16"/>
        <v/>
      </c>
      <c r="T162" s="16" t="str">
        <f t="shared" si="17"/>
        <v/>
      </c>
      <c r="U162" s="16" t="str">
        <f t="shared" si="18"/>
        <v/>
      </c>
      <c r="V162" s="16" t="str">
        <f t="shared" si="19"/>
        <v/>
      </c>
      <c r="W162" s="16" t="str">
        <f t="shared" si="20"/>
        <v/>
      </c>
      <c r="X162" s="16" t="str">
        <f t="shared" si="21"/>
        <v/>
      </c>
      <c r="Y162" s="16" t="str">
        <f t="shared" si="22"/>
        <v/>
      </c>
      <c r="Z162" s="16" t="str">
        <f t="shared" si="23"/>
        <v/>
      </c>
    </row>
    <row r="163" spans="1:26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6" t="str">
        <f t="shared" si="16"/>
        <v/>
      </c>
      <c r="T163" s="16" t="str">
        <f t="shared" si="17"/>
        <v/>
      </c>
      <c r="U163" s="16" t="str">
        <f t="shared" si="18"/>
        <v/>
      </c>
      <c r="V163" s="16" t="str">
        <f t="shared" si="19"/>
        <v/>
      </c>
      <c r="W163" s="16" t="str">
        <f t="shared" si="20"/>
        <v/>
      </c>
      <c r="X163" s="16" t="str">
        <f t="shared" si="21"/>
        <v/>
      </c>
      <c r="Y163" s="16" t="str">
        <f t="shared" si="22"/>
        <v/>
      </c>
      <c r="Z163" s="16" t="str">
        <f t="shared" si="23"/>
        <v/>
      </c>
    </row>
    <row r="164" spans="1:26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6" t="str">
        <f t="shared" si="16"/>
        <v/>
      </c>
      <c r="T164" s="16" t="str">
        <f t="shared" si="17"/>
        <v/>
      </c>
      <c r="U164" s="16" t="str">
        <f t="shared" si="18"/>
        <v/>
      </c>
      <c r="V164" s="16" t="str">
        <f t="shared" si="19"/>
        <v/>
      </c>
      <c r="W164" s="16" t="str">
        <f t="shared" si="20"/>
        <v/>
      </c>
      <c r="X164" s="16" t="str">
        <f t="shared" si="21"/>
        <v/>
      </c>
      <c r="Y164" s="16" t="str">
        <f t="shared" si="22"/>
        <v/>
      </c>
      <c r="Z164" s="16" t="str">
        <f t="shared" si="23"/>
        <v/>
      </c>
    </row>
    <row r="165" spans="1:26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6" t="str">
        <f t="shared" si="16"/>
        <v/>
      </c>
      <c r="T165" s="16" t="str">
        <f t="shared" si="17"/>
        <v/>
      </c>
      <c r="U165" s="16" t="str">
        <f t="shared" si="18"/>
        <v/>
      </c>
      <c r="V165" s="16" t="str">
        <f t="shared" si="19"/>
        <v/>
      </c>
      <c r="W165" s="16" t="str">
        <f t="shared" si="20"/>
        <v/>
      </c>
      <c r="X165" s="16" t="str">
        <f t="shared" si="21"/>
        <v/>
      </c>
      <c r="Y165" s="16" t="str">
        <f t="shared" si="22"/>
        <v/>
      </c>
      <c r="Z165" s="16" t="str">
        <f t="shared" si="23"/>
        <v/>
      </c>
    </row>
    <row r="166" spans="1:26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6" t="str">
        <f t="shared" si="16"/>
        <v/>
      </c>
      <c r="T166" s="16" t="str">
        <f t="shared" si="17"/>
        <v/>
      </c>
      <c r="U166" s="16" t="str">
        <f t="shared" si="18"/>
        <v/>
      </c>
      <c r="V166" s="16" t="str">
        <f t="shared" si="19"/>
        <v/>
      </c>
      <c r="W166" s="16" t="str">
        <f t="shared" si="20"/>
        <v/>
      </c>
      <c r="X166" s="16" t="str">
        <f t="shared" si="21"/>
        <v/>
      </c>
      <c r="Y166" s="16" t="str">
        <f t="shared" si="22"/>
        <v/>
      </c>
      <c r="Z166" s="16" t="str">
        <f t="shared" si="23"/>
        <v/>
      </c>
    </row>
    <row r="167" spans="1:26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6" t="str">
        <f t="shared" si="16"/>
        <v/>
      </c>
      <c r="T167" s="16" t="str">
        <f t="shared" si="17"/>
        <v/>
      </c>
      <c r="U167" s="16" t="str">
        <f t="shared" si="18"/>
        <v/>
      </c>
      <c r="V167" s="16" t="str">
        <f t="shared" si="19"/>
        <v/>
      </c>
      <c r="W167" s="16" t="str">
        <f t="shared" si="20"/>
        <v/>
      </c>
      <c r="X167" s="16" t="str">
        <f t="shared" si="21"/>
        <v/>
      </c>
      <c r="Y167" s="16" t="str">
        <f t="shared" si="22"/>
        <v/>
      </c>
      <c r="Z167" s="16" t="str">
        <f t="shared" si="23"/>
        <v/>
      </c>
    </row>
    <row r="168" spans="1:26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6" t="str">
        <f t="shared" si="16"/>
        <v/>
      </c>
      <c r="T168" s="16" t="str">
        <f t="shared" si="17"/>
        <v/>
      </c>
      <c r="U168" s="16" t="str">
        <f t="shared" si="18"/>
        <v/>
      </c>
      <c r="V168" s="16" t="str">
        <f t="shared" si="19"/>
        <v/>
      </c>
      <c r="W168" s="16" t="str">
        <f t="shared" si="20"/>
        <v/>
      </c>
      <c r="X168" s="16" t="str">
        <f t="shared" si="21"/>
        <v/>
      </c>
      <c r="Y168" s="16" t="str">
        <f t="shared" si="22"/>
        <v/>
      </c>
      <c r="Z168" s="16" t="str">
        <f t="shared" si="23"/>
        <v/>
      </c>
    </row>
    <row r="169" spans="1:26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6" t="str">
        <f t="shared" si="16"/>
        <v/>
      </c>
      <c r="T169" s="16" t="str">
        <f t="shared" si="17"/>
        <v/>
      </c>
      <c r="U169" s="16" t="str">
        <f t="shared" si="18"/>
        <v/>
      </c>
      <c r="V169" s="16" t="str">
        <f t="shared" si="19"/>
        <v/>
      </c>
      <c r="W169" s="16" t="str">
        <f t="shared" si="20"/>
        <v/>
      </c>
      <c r="X169" s="16" t="str">
        <f t="shared" si="21"/>
        <v/>
      </c>
      <c r="Y169" s="16" t="str">
        <f t="shared" si="22"/>
        <v/>
      </c>
      <c r="Z169" s="16" t="str">
        <f t="shared" si="23"/>
        <v/>
      </c>
    </row>
    <row r="170" spans="1:26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6" t="str">
        <f t="shared" si="16"/>
        <v/>
      </c>
      <c r="T170" s="16" t="str">
        <f t="shared" si="17"/>
        <v/>
      </c>
      <c r="U170" s="16" t="str">
        <f t="shared" si="18"/>
        <v/>
      </c>
      <c r="V170" s="16" t="str">
        <f t="shared" si="19"/>
        <v/>
      </c>
      <c r="W170" s="16" t="str">
        <f t="shared" si="20"/>
        <v/>
      </c>
      <c r="X170" s="16" t="str">
        <f t="shared" si="21"/>
        <v/>
      </c>
      <c r="Y170" s="16" t="str">
        <f t="shared" si="22"/>
        <v/>
      </c>
      <c r="Z170" s="16" t="str">
        <f t="shared" si="23"/>
        <v/>
      </c>
    </row>
    <row r="171" spans="1:26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6" t="str">
        <f t="shared" si="16"/>
        <v/>
      </c>
      <c r="T171" s="16" t="str">
        <f t="shared" si="17"/>
        <v/>
      </c>
      <c r="U171" s="16" t="str">
        <f t="shared" si="18"/>
        <v/>
      </c>
      <c r="V171" s="16" t="str">
        <f t="shared" si="19"/>
        <v/>
      </c>
      <c r="W171" s="16" t="str">
        <f t="shared" si="20"/>
        <v/>
      </c>
      <c r="X171" s="16" t="str">
        <f t="shared" si="21"/>
        <v/>
      </c>
      <c r="Y171" s="16" t="str">
        <f t="shared" si="22"/>
        <v/>
      </c>
      <c r="Z171" s="16" t="str">
        <f t="shared" si="23"/>
        <v/>
      </c>
    </row>
    <row r="172" spans="1:26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6" t="str">
        <f t="shared" si="16"/>
        <v/>
      </c>
      <c r="T172" s="16" t="str">
        <f t="shared" si="17"/>
        <v/>
      </c>
      <c r="U172" s="16" t="str">
        <f t="shared" si="18"/>
        <v/>
      </c>
      <c r="V172" s="16" t="str">
        <f t="shared" si="19"/>
        <v/>
      </c>
      <c r="W172" s="16" t="str">
        <f t="shared" si="20"/>
        <v/>
      </c>
      <c r="X172" s="16" t="str">
        <f t="shared" si="21"/>
        <v/>
      </c>
      <c r="Y172" s="16" t="str">
        <f t="shared" si="22"/>
        <v/>
      </c>
      <c r="Z172" s="16" t="str">
        <f t="shared" si="23"/>
        <v/>
      </c>
    </row>
    <row r="173" spans="1:26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6" t="str">
        <f t="shared" si="16"/>
        <v/>
      </c>
      <c r="T173" s="16" t="str">
        <f t="shared" si="17"/>
        <v/>
      </c>
      <c r="U173" s="16" t="str">
        <f t="shared" si="18"/>
        <v/>
      </c>
      <c r="V173" s="16" t="str">
        <f t="shared" si="19"/>
        <v/>
      </c>
      <c r="W173" s="16" t="str">
        <f t="shared" si="20"/>
        <v/>
      </c>
      <c r="X173" s="16" t="str">
        <f t="shared" si="21"/>
        <v/>
      </c>
      <c r="Y173" s="16" t="str">
        <f t="shared" si="22"/>
        <v/>
      </c>
      <c r="Z173" s="16" t="str">
        <f t="shared" si="23"/>
        <v/>
      </c>
    </row>
    <row r="174" spans="1:26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6" t="str">
        <f t="shared" si="16"/>
        <v/>
      </c>
      <c r="T174" s="16" t="str">
        <f t="shared" si="17"/>
        <v/>
      </c>
      <c r="U174" s="16" t="str">
        <f t="shared" si="18"/>
        <v/>
      </c>
      <c r="V174" s="16" t="str">
        <f t="shared" si="19"/>
        <v/>
      </c>
      <c r="W174" s="16" t="str">
        <f t="shared" si="20"/>
        <v/>
      </c>
      <c r="X174" s="16" t="str">
        <f t="shared" si="21"/>
        <v/>
      </c>
      <c r="Y174" s="16" t="str">
        <f t="shared" si="22"/>
        <v/>
      </c>
      <c r="Z174" s="16" t="str">
        <f t="shared" si="23"/>
        <v/>
      </c>
    </row>
    <row r="175" spans="1:26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6" t="str">
        <f t="shared" si="16"/>
        <v/>
      </c>
      <c r="T175" s="16" t="str">
        <f t="shared" si="17"/>
        <v/>
      </c>
      <c r="U175" s="16" t="str">
        <f t="shared" si="18"/>
        <v/>
      </c>
      <c r="V175" s="16" t="str">
        <f t="shared" si="19"/>
        <v/>
      </c>
      <c r="W175" s="16" t="str">
        <f t="shared" si="20"/>
        <v/>
      </c>
      <c r="X175" s="16" t="str">
        <f t="shared" si="21"/>
        <v/>
      </c>
      <c r="Y175" s="16" t="str">
        <f t="shared" si="22"/>
        <v/>
      </c>
      <c r="Z175" s="16" t="str">
        <f t="shared" si="23"/>
        <v/>
      </c>
    </row>
    <row r="176" spans="1:26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6" t="str">
        <f t="shared" si="16"/>
        <v/>
      </c>
      <c r="T176" s="16" t="str">
        <f t="shared" si="17"/>
        <v/>
      </c>
      <c r="U176" s="16" t="str">
        <f t="shared" si="18"/>
        <v/>
      </c>
      <c r="V176" s="16" t="str">
        <f t="shared" si="19"/>
        <v/>
      </c>
      <c r="W176" s="16" t="str">
        <f t="shared" si="20"/>
        <v/>
      </c>
      <c r="X176" s="16" t="str">
        <f t="shared" si="21"/>
        <v/>
      </c>
      <c r="Y176" s="16" t="str">
        <f t="shared" si="22"/>
        <v/>
      </c>
      <c r="Z176" s="16" t="str">
        <f t="shared" si="23"/>
        <v/>
      </c>
    </row>
    <row r="177" spans="1:26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6" t="str">
        <f t="shared" si="16"/>
        <v/>
      </c>
      <c r="T177" s="16" t="str">
        <f t="shared" si="17"/>
        <v/>
      </c>
      <c r="U177" s="16" t="str">
        <f t="shared" si="18"/>
        <v/>
      </c>
      <c r="V177" s="16" t="str">
        <f t="shared" si="19"/>
        <v/>
      </c>
      <c r="W177" s="16" t="str">
        <f t="shared" si="20"/>
        <v/>
      </c>
      <c r="X177" s="16" t="str">
        <f t="shared" si="21"/>
        <v/>
      </c>
      <c r="Y177" s="16" t="str">
        <f t="shared" si="22"/>
        <v/>
      </c>
      <c r="Z177" s="16" t="str">
        <f t="shared" si="23"/>
        <v/>
      </c>
    </row>
    <row r="178" spans="1:26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6" t="str">
        <f t="shared" si="16"/>
        <v/>
      </c>
      <c r="T178" s="16" t="str">
        <f t="shared" si="17"/>
        <v/>
      </c>
      <c r="U178" s="16" t="str">
        <f t="shared" si="18"/>
        <v/>
      </c>
      <c r="V178" s="16" t="str">
        <f t="shared" si="19"/>
        <v/>
      </c>
      <c r="W178" s="16" t="str">
        <f t="shared" si="20"/>
        <v/>
      </c>
      <c r="X178" s="16" t="str">
        <f t="shared" si="21"/>
        <v/>
      </c>
      <c r="Y178" s="16" t="str">
        <f t="shared" si="22"/>
        <v/>
      </c>
      <c r="Z178" s="16" t="str">
        <f t="shared" si="23"/>
        <v/>
      </c>
    </row>
    <row r="179" spans="1:26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6" t="str">
        <f t="shared" si="16"/>
        <v/>
      </c>
      <c r="T179" s="16" t="str">
        <f t="shared" si="17"/>
        <v/>
      </c>
      <c r="U179" s="16" t="str">
        <f t="shared" si="18"/>
        <v/>
      </c>
      <c r="V179" s="16" t="str">
        <f t="shared" si="19"/>
        <v/>
      </c>
      <c r="W179" s="16" t="str">
        <f t="shared" si="20"/>
        <v/>
      </c>
      <c r="X179" s="16" t="str">
        <f t="shared" si="21"/>
        <v/>
      </c>
      <c r="Y179" s="16" t="str">
        <f t="shared" si="22"/>
        <v/>
      </c>
      <c r="Z179" s="16" t="str">
        <f t="shared" si="23"/>
        <v/>
      </c>
    </row>
    <row r="180" spans="1:26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6" t="str">
        <f t="shared" si="16"/>
        <v/>
      </c>
      <c r="T180" s="16" t="str">
        <f t="shared" si="17"/>
        <v/>
      </c>
      <c r="U180" s="16" t="str">
        <f t="shared" si="18"/>
        <v/>
      </c>
      <c r="V180" s="16" t="str">
        <f t="shared" si="19"/>
        <v/>
      </c>
      <c r="W180" s="16" t="str">
        <f t="shared" si="20"/>
        <v/>
      </c>
      <c r="X180" s="16" t="str">
        <f t="shared" si="21"/>
        <v/>
      </c>
      <c r="Y180" s="16" t="str">
        <f t="shared" si="22"/>
        <v/>
      </c>
      <c r="Z180" s="16" t="str">
        <f t="shared" si="23"/>
        <v/>
      </c>
    </row>
    <row r="181" spans="1:26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6" t="str">
        <f t="shared" si="16"/>
        <v/>
      </c>
      <c r="T181" s="16" t="str">
        <f t="shared" si="17"/>
        <v/>
      </c>
      <c r="U181" s="16" t="str">
        <f t="shared" si="18"/>
        <v/>
      </c>
      <c r="V181" s="16" t="str">
        <f t="shared" si="19"/>
        <v/>
      </c>
      <c r="W181" s="16" t="str">
        <f t="shared" si="20"/>
        <v/>
      </c>
      <c r="X181" s="16" t="str">
        <f t="shared" si="21"/>
        <v/>
      </c>
      <c r="Y181" s="16" t="str">
        <f t="shared" si="22"/>
        <v/>
      </c>
      <c r="Z181" s="16" t="str">
        <f t="shared" si="23"/>
        <v/>
      </c>
    </row>
    <row r="182" spans="1:26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6" t="str">
        <f t="shared" si="16"/>
        <v/>
      </c>
      <c r="T182" s="16" t="str">
        <f t="shared" si="17"/>
        <v/>
      </c>
      <c r="U182" s="16" t="str">
        <f t="shared" si="18"/>
        <v/>
      </c>
      <c r="V182" s="16" t="str">
        <f t="shared" si="19"/>
        <v/>
      </c>
      <c r="W182" s="16" t="str">
        <f t="shared" si="20"/>
        <v/>
      </c>
      <c r="X182" s="16" t="str">
        <f t="shared" si="21"/>
        <v/>
      </c>
      <c r="Y182" s="16" t="str">
        <f t="shared" si="22"/>
        <v/>
      </c>
      <c r="Z182" s="16" t="str">
        <f t="shared" si="23"/>
        <v/>
      </c>
    </row>
    <row r="183" spans="1:26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6" t="str">
        <f t="shared" si="16"/>
        <v/>
      </c>
      <c r="T183" s="16" t="str">
        <f t="shared" si="17"/>
        <v/>
      </c>
      <c r="U183" s="16" t="str">
        <f t="shared" si="18"/>
        <v/>
      </c>
      <c r="V183" s="16" t="str">
        <f t="shared" si="19"/>
        <v/>
      </c>
      <c r="W183" s="16" t="str">
        <f t="shared" si="20"/>
        <v/>
      </c>
      <c r="X183" s="16" t="str">
        <f t="shared" si="21"/>
        <v/>
      </c>
      <c r="Y183" s="16" t="str">
        <f t="shared" si="22"/>
        <v/>
      </c>
      <c r="Z183" s="16" t="str">
        <f t="shared" si="23"/>
        <v/>
      </c>
    </row>
    <row r="184" spans="1:26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6" t="str">
        <f t="shared" si="16"/>
        <v/>
      </c>
      <c r="T184" s="16" t="str">
        <f t="shared" si="17"/>
        <v/>
      </c>
      <c r="U184" s="16" t="str">
        <f t="shared" si="18"/>
        <v/>
      </c>
      <c r="V184" s="16" t="str">
        <f t="shared" si="19"/>
        <v/>
      </c>
      <c r="W184" s="16" t="str">
        <f t="shared" si="20"/>
        <v/>
      </c>
      <c r="X184" s="16" t="str">
        <f t="shared" si="21"/>
        <v/>
      </c>
      <c r="Y184" s="16" t="str">
        <f t="shared" si="22"/>
        <v/>
      </c>
      <c r="Z184" s="16" t="str">
        <f t="shared" si="23"/>
        <v/>
      </c>
    </row>
    <row r="185" spans="1:26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6" t="str">
        <f t="shared" si="16"/>
        <v/>
      </c>
      <c r="T185" s="16" t="str">
        <f t="shared" si="17"/>
        <v/>
      </c>
      <c r="U185" s="16" t="str">
        <f t="shared" si="18"/>
        <v/>
      </c>
      <c r="V185" s="16" t="str">
        <f t="shared" si="19"/>
        <v/>
      </c>
      <c r="W185" s="16" t="str">
        <f t="shared" si="20"/>
        <v/>
      </c>
      <c r="X185" s="16" t="str">
        <f t="shared" si="21"/>
        <v/>
      </c>
      <c r="Y185" s="16" t="str">
        <f t="shared" si="22"/>
        <v/>
      </c>
      <c r="Z185" s="16" t="str">
        <f t="shared" si="23"/>
        <v/>
      </c>
    </row>
    <row r="186" spans="1:26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6" t="str">
        <f t="shared" si="16"/>
        <v/>
      </c>
      <c r="T186" s="16" t="str">
        <f t="shared" si="17"/>
        <v/>
      </c>
      <c r="U186" s="16" t="str">
        <f t="shared" si="18"/>
        <v/>
      </c>
      <c r="V186" s="16" t="str">
        <f t="shared" si="19"/>
        <v/>
      </c>
      <c r="W186" s="16" t="str">
        <f t="shared" si="20"/>
        <v/>
      </c>
      <c r="X186" s="16" t="str">
        <f t="shared" si="21"/>
        <v/>
      </c>
      <c r="Y186" s="16" t="str">
        <f t="shared" si="22"/>
        <v/>
      </c>
      <c r="Z186" s="16" t="str">
        <f t="shared" si="23"/>
        <v/>
      </c>
    </row>
    <row r="187" spans="1:26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6" t="str">
        <f t="shared" si="16"/>
        <v/>
      </c>
      <c r="T187" s="16" t="str">
        <f t="shared" si="17"/>
        <v/>
      </c>
      <c r="U187" s="16" t="str">
        <f t="shared" si="18"/>
        <v/>
      </c>
      <c r="V187" s="16" t="str">
        <f t="shared" si="19"/>
        <v/>
      </c>
      <c r="W187" s="16" t="str">
        <f t="shared" si="20"/>
        <v/>
      </c>
      <c r="X187" s="16" t="str">
        <f t="shared" si="21"/>
        <v/>
      </c>
      <c r="Y187" s="16" t="str">
        <f t="shared" si="22"/>
        <v/>
      </c>
      <c r="Z187" s="16" t="str">
        <f t="shared" si="23"/>
        <v/>
      </c>
    </row>
    <row r="188" spans="1:26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6" t="str">
        <f t="shared" si="16"/>
        <v/>
      </c>
      <c r="T188" s="16" t="str">
        <f t="shared" si="17"/>
        <v/>
      </c>
      <c r="U188" s="16" t="str">
        <f t="shared" si="18"/>
        <v/>
      </c>
      <c r="V188" s="16" t="str">
        <f t="shared" si="19"/>
        <v/>
      </c>
      <c r="W188" s="16" t="str">
        <f t="shared" si="20"/>
        <v/>
      </c>
      <c r="X188" s="16" t="str">
        <f t="shared" si="21"/>
        <v/>
      </c>
      <c r="Y188" s="16" t="str">
        <f t="shared" si="22"/>
        <v/>
      </c>
      <c r="Z188" s="16" t="str">
        <f t="shared" si="23"/>
        <v/>
      </c>
    </row>
    <row r="189" spans="1:26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6" t="str">
        <f t="shared" si="16"/>
        <v/>
      </c>
      <c r="T189" s="16" t="str">
        <f t="shared" si="17"/>
        <v/>
      </c>
      <c r="U189" s="16" t="str">
        <f t="shared" si="18"/>
        <v/>
      </c>
      <c r="V189" s="16" t="str">
        <f t="shared" si="19"/>
        <v/>
      </c>
      <c r="W189" s="16" t="str">
        <f t="shared" si="20"/>
        <v/>
      </c>
      <c r="X189" s="16" t="str">
        <f t="shared" si="21"/>
        <v/>
      </c>
      <c r="Y189" s="16" t="str">
        <f t="shared" si="22"/>
        <v/>
      </c>
      <c r="Z189" s="16" t="str">
        <f t="shared" si="23"/>
        <v/>
      </c>
    </row>
    <row r="190" spans="1:26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6" t="str">
        <f t="shared" si="16"/>
        <v/>
      </c>
      <c r="T190" s="16" t="str">
        <f t="shared" si="17"/>
        <v/>
      </c>
      <c r="U190" s="16" t="str">
        <f t="shared" si="18"/>
        <v/>
      </c>
      <c r="V190" s="16" t="str">
        <f t="shared" si="19"/>
        <v/>
      </c>
      <c r="W190" s="16" t="str">
        <f t="shared" si="20"/>
        <v/>
      </c>
      <c r="X190" s="16" t="str">
        <f t="shared" si="21"/>
        <v/>
      </c>
      <c r="Y190" s="16" t="str">
        <f t="shared" si="22"/>
        <v/>
      </c>
      <c r="Z190" s="16" t="str">
        <f t="shared" si="23"/>
        <v/>
      </c>
    </row>
    <row r="191" spans="1:26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6" t="str">
        <f t="shared" si="16"/>
        <v/>
      </c>
      <c r="T191" s="16" t="str">
        <f t="shared" si="17"/>
        <v/>
      </c>
      <c r="U191" s="16" t="str">
        <f t="shared" si="18"/>
        <v/>
      </c>
      <c r="V191" s="16" t="str">
        <f t="shared" si="19"/>
        <v/>
      </c>
      <c r="W191" s="16" t="str">
        <f t="shared" si="20"/>
        <v/>
      </c>
      <c r="X191" s="16" t="str">
        <f t="shared" si="21"/>
        <v/>
      </c>
      <c r="Y191" s="16" t="str">
        <f t="shared" si="22"/>
        <v/>
      </c>
      <c r="Z191" s="16" t="str">
        <f t="shared" si="23"/>
        <v/>
      </c>
    </row>
    <row r="192" spans="1:26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6" t="str">
        <f t="shared" si="16"/>
        <v/>
      </c>
      <c r="T192" s="16" t="str">
        <f t="shared" si="17"/>
        <v/>
      </c>
      <c r="U192" s="16" t="str">
        <f t="shared" si="18"/>
        <v/>
      </c>
      <c r="V192" s="16" t="str">
        <f t="shared" si="19"/>
        <v/>
      </c>
      <c r="W192" s="16" t="str">
        <f t="shared" si="20"/>
        <v/>
      </c>
      <c r="X192" s="16" t="str">
        <f t="shared" si="21"/>
        <v/>
      </c>
      <c r="Y192" s="16" t="str">
        <f t="shared" si="22"/>
        <v/>
      </c>
      <c r="Z192" s="16" t="str">
        <f t="shared" si="23"/>
        <v/>
      </c>
    </row>
    <row r="193" spans="1:26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6" t="str">
        <f t="shared" si="16"/>
        <v/>
      </c>
      <c r="T193" s="16" t="str">
        <f t="shared" si="17"/>
        <v/>
      </c>
      <c r="U193" s="16" t="str">
        <f t="shared" si="18"/>
        <v/>
      </c>
      <c r="V193" s="16" t="str">
        <f t="shared" si="19"/>
        <v/>
      </c>
      <c r="W193" s="16" t="str">
        <f t="shared" si="20"/>
        <v/>
      </c>
      <c r="X193" s="16" t="str">
        <f t="shared" si="21"/>
        <v/>
      </c>
      <c r="Y193" s="16" t="str">
        <f t="shared" si="22"/>
        <v/>
      </c>
      <c r="Z193" s="16" t="str">
        <f t="shared" si="23"/>
        <v/>
      </c>
    </row>
    <row r="194" spans="1:26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6" t="str">
        <f t="shared" ref="S194:S257" si="24">IF(A194="","",I194+J194)</f>
        <v/>
      </c>
      <c r="T194" s="16" t="str">
        <f t="shared" ref="T194:T257" si="25">IF(A194="","",IF(AND(M194=1,N194&lt;&gt;"run out direct",N194&lt;&gt;"run out assist",N194&lt;&gt;"retired hurt",N194&lt;&gt;"obstructing field"),1,0))</f>
        <v/>
      </c>
      <c r="U194" s="16" t="str">
        <f t="shared" ref="U194:U257" si="26">IF(A194="","",IF(AND(M194=1,N194="catch",P194&lt;&gt;""),1,0))</f>
        <v/>
      </c>
      <c r="V194" s="16" t="str">
        <f t="shared" ref="V194:V257" si="27">IF(A194="","",IF(AND(M194=1,N194="stumping",P194&lt;&gt;""),1,0))</f>
        <v/>
      </c>
      <c r="W194" s="16" t="str">
        <f t="shared" ref="W194:W257" si="28">IF(A194="","",IF(N194="run out direct",1,0))</f>
        <v/>
      </c>
      <c r="X194" s="16" t="str">
        <f t="shared" ref="X194:X257" si="29">IF(A194="","",IF(N194="run out assist",1,0))</f>
        <v/>
      </c>
      <c r="Y194" s="16" t="str">
        <f t="shared" ref="Y194:Y257" si="30">IF(A194="","",IF(AND(L194=1,S194=0),1,0))</f>
        <v/>
      </c>
      <c r="Z194" s="16" t="str">
        <f t="shared" ref="Z194:Z257" si="31">IF(A194="","",I194+IF(OR(K194="wide",K194="no ball"),J194,0))</f>
        <v/>
      </c>
    </row>
    <row r="195" spans="1:26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6" t="str">
        <f t="shared" si="24"/>
        <v/>
      </c>
      <c r="T195" s="16" t="str">
        <f t="shared" si="25"/>
        <v/>
      </c>
      <c r="U195" s="16" t="str">
        <f t="shared" si="26"/>
        <v/>
      </c>
      <c r="V195" s="16" t="str">
        <f t="shared" si="27"/>
        <v/>
      </c>
      <c r="W195" s="16" t="str">
        <f t="shared" si="28"/>
        <v/>
      </c>
      <c r="X195" s="16" t="str">
        <f t="shared" si="29"/>
        <v/>
      </c>
      <c r="Y195" s="16" t="str">
        <f t="shared" si="30"/>
        <v/>
      </c>
      <c r="Z195" s="16" t="str">
        <f t="shared" si="31"/>
        <v/>
      </c>
    </row>
    <row r="196" spans="1:26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6" t="str">
        <f t="shared" si="24"/>
        <v/>
      </c>
      <c r="T196" s="16" t="str">
        <f t="shared" si="25"/>
        <v/>
      </c>
      <c r="U196" s="16" t="str">
        <f t="shared" si="26"/>
        <v/>
      </c>
      <c r="V196" s="16" t="str">
        <f t="shared" si="27"/>
        <v/>
      </c>
      <c r="W196" s="16" t="str">
        <f t="shared" si="28"/>
        <v/>
      </c>
      <c r="X196" s="16" t="str">
        <f t="shared" si="29"/>
        <v/>
      </c>
      <c r="Y196" s="16" t="str">
        <f t="shared" si="30"/>
        <v/>
      </c>
      <c r="Z196" s="16" t="str">
        <f t="shared" si="31"/>
        <v/>
      </c>
    </row>
    <row r="197" spans="1:26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6" t="str">
        <f t="shared" si="24"/>
        <v/>
      </c>
      <c r="T197" s="16" t="str">
        <f t="shared" si="25"/>
        <v/>
      </c>
      <c r="U197" s="16" t="str">
        <f t="shared" si="26"/>
        <v/>
      </c>
      <c r="V197" s="16" t="str">
        <f t="shared" si="27"/>
        <v/>
      </c>
      <c r="W197" s="16" t="str">
        <f t="shared" si="28"/>
        <v/>
      </c>
      <c r="X197" s="16" t="str">
        <f t="shared" si="29"/>
        <v/>
      </c>
      <c r="Y197" s="16" t="str">
        <f t="shared" si="30"/>
        <v/>
      </c>
      <c r="Z197" s="16" t="str">
        <f t="shared" si="31"/>
        <v/>
      </c>
    </row>
    <row r="198" spans="1:26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6" t="str">
        <f t="shared" si="24"/>
        <v/>
      </c>
      <c r="T198" s="16" t="str">
        <f t="shared" si="25"/>
        <v/>
      </c>
      <c r="U198" s="16" t="str">
        <f t="shared" si="26"/>
        <v/>
      </c>
      <c r="V198" s="16" t="str">
        <f t="shared" si="27"/>
        <v/>
      </c>
      <c r="W198" s="16" t="str">
        <f t="shared" si="28"/>
        <v/>
      </c>
      <c r="X198" s="16" t="str">
        <f t="shared" si="29"/>
        <v/>
      </c>
      <c r="Y198" s="16" t="str">
        <f t="shared" si="30"/>
        <v/>
      </c>
      <c r="Z198" s="16" t="str">
        <f t="shared" si="31"/>
        <v/>
      </c>
    </row>
    <row r="199" spans="1:26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6" t="str">
        <f t="shared" si="24"/>
        <v/>
      </c>
      <c r="T199" s="16" t="str">
        <f t="shared" si="25"/>
        <v/>
      </c>
      <c r="U199" s="16" t="str">
        <f t="shared" si="26"/>
        <v/>
      </c>
      <c r="V199" s="16" t="str">
        <f t="shared" si="27"/>
        <v/>
      </c>
      <c r="W199" s="16" t="str">
        <f t="shared" si="28"/>
        <v/>
      </c>
      <c r="X199" s="16" t="str">
        <f t="shared" si="29"/>
        <v/>
      </c>
      <c r="Y199" s="16" t="str">
        <f t="shared" si="30"/>
        <v/>
      </c>
      <c r="Z199" s="16" t="str">
        <f t="shared" si="31"/>
        <v/>
      </c>
    </row>
    <row r="200" spans="1:26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6" t="str">
        <f t="shared" si="24"/>
        <v/>
      </c>
      <c r="T200" s="16" t="str">
        <f t="shared" si="25"/>
        <v/>
      </c>
      <c r="U200" s="16" t="str">
        <f t="shared" si="26"/>
        <v/>
      </c>
      <c r="V200" s="16" t="str">
        <f t="shared" si="27"/>
        <v/>
      </c>
      <c r="W200" s="16" t="str">
        <f t="shared" si="28"/>
        <v/>
      </c>
      <c r="X200" s="16" t="str">
        <f t="shared" si="29"/>
        <v/>
      </c>
      <c r="Y200" s="16" t="str">
        <f t="shared" si="30"/>
        <v/>
      </c>
      <c r="Z200" s="16" t="str">
        <f t="shared" si="31"/>
        <v/>
      </c>
    </row>
    <row r="201" spans="1:26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6" t="str">
        <f t="shared" si="24"/>
        <v/>
      </c>
      <c r="T201" s="16" t="str">
        <f t="shared" si="25"/>
        <v/>
      </c>
      <c r="U201" s="16" t="str">
        <f t="shared" si="26"/>
        <v/>
      </c>
      <c r="V201" s="16" t="str">
        <f t="shared" si="27"/>
        <v/>
      </c>
      <c r="W201" s="16" t="str">
        <f t="shared" si="28"/>
        <v/>
      </c>
      <c r="X201" s="16" t="str">
        <f t="shared" si="29"/>
        <v/>
      </c>
      <c r="Y201" s="16" t="str">
        <f t="shared" si="30"/>
        <v/>
      </c>
      <c r="Z201" s="16" t="str">
        <f t="shared" si="31"/>
        <v/>
      </c>
    </row>
    <row r="202" spans="1:26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6" t="str">
        <f t="shared" si="24"/>
        <v/>
      </c>
      <c r="T202" s="16" t="str">
        <f t="shared" si="25"/>
        <v/>
      </c>
      <c r="U202" s="16" t="str">
        <f t="shared" si="26"/>
        <v/>
      </c>
      <c r="V202" s="16" t="str">
        <f t="shared" si="27"/>
        <v/>
      </c>
      <c r="W202" s="16" t="str">
        <f t="shared" si="28"/>
        <v/>
      </c>
      <c r="X202" s="16" t="str">
        <f t="shared" si="29"/>
        <v/>
      </c>
      <c r="Y202" s="16" t="str">
        <f t="shared" si="30"/>
        <v/>
      </c>
      <c r="Z202" s="16" t="str">
        <f t="shared" si="31"/>
        <v/>
      </c>
    </row>
    <row r="203" spans="1:26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6" t="str">
        <f t="shared" si="24"/>
        <v/>
      </c>
      <c r="T203" s="16" t="str">
        <f t="shared" si="25"/>
        <v/>
      </c>
      <c r="U203" s="16" t="str">
        <f t="shared" si="26"/>
        <v/>
      </c>
      <c r="V203" s="16" t="str">
        <f t="shared" si="27"/>
        <v/>
      </c>
      <c r="W203" s="16" t="str">
        <f t="shared" si="28"/>
        <v/>
      </c>
      <c r="X203" s="16" t="str">
        <f t="shared" si="29"/>
        <v/>
      </c>
      <c r="Y203" s="16" t="str">
        <f t="shared" si="30"/>
        <v/>
      </c>
      <c r="Z203" s="16" t="str">
        <f t="shared" si="31"/>
        <v/>
      </c>
    </row>
    <row r="204" spans="1:26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6" t="str">
        <f t="shared" si="24"/>
        <v/>
      </c>
      <c r="T204" s="16" t="str">
        <f t="shared" si="25"/>
        <v/>
      </c>
      <c r="U204" s="16" t="str">
        <f t="shared" si="26"/>
        <v/>
      </c>
      <c r="V204" s="16" t="str">
        <f t="shared" si="27"/>
        <v/>
      </c>
      <c r="W204" s="16" t="str">
        <f t="shared" si="28"/>
        <v/>
      </c>
      <c r="X204" s="16" t="str">
        <f t="shared" si="29"/>
        <v/>
      </c>
      <c r="Y204" s="16" t="str">
        <f t="shared" si="30"/>
        <v/>
      </c>
      <c r="Z204" s="16" t="str">
        <f t="shared" si="31"/>
        <v/>
      </c>
    </row>
    <row r="205" spans="1:26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6" t="str">
        <f t="shared" si="24"/>
        <v/>
      </c>
      <c r="T205" s="16" t="str">
        <f t="shared" si="25"/>
        <v/>
      </c>
      <c r="U205" s="16" t="str">
        <f t="shared" si="26"/>
        <v/>
      </c>
      <c r="V205" s="16" t="str">
        <f t="shared" si="27"/>
        <v/>
      </c>
      <c r="W205" s="16" t="str">
        <f t="shared" si="28"/>
        <v/>
      </c>
      <c r="X205" s="16" t="str">
        <f t="shared" si="29"/>
        <v/>
      </c>
      <c r="Y205" s="16" t="str">
        <f t="shared" si="30"/>
        <v/>
      </c>
      <c r="Z205" s="16" t="str">
        <f t="shared" si="31"/>
        <v/>
      </c>
    </row>
    <row r="206" spans="1:26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6" t="str">
        <f t="shared" si="24"/>
        <v/>
      </c>
      <c r="T206" s="16" t="str">
        <f t="shared" si="25"/>
        <v/>
      </c>
      <c r="U206" s="16" t="str">
        <f t="shared" si="26"/>
        <v/>
      </c>
      <c r="V206" s="16" t="str">
        <f t="shared" si="27"/>
        <v/>
      </c>
      <c r="W206" s="16" t="str">
        <f t="shared" si="28"/>
        <v/>
      </c>
      <c r="X206" s="16" t="str">
        <f t="shared" si="29"/>
        <v/>
      </c>
      <c r="Y206" s="16" t="str">
        <f t="shared" si="30"/>
        <v/>
      </c>
      <c r="Z206" s="16" t="str">
        <f t="shared" si="31"/>
        <v/>
      </c>
    </row>
    <row r="207" spans="1:26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6" t="str">
        <f t="shared" si="24"/>
        <v/>
      </c>
      <c r="T207" s="16" t="str">
        <f t="shared" si="25"/>
        <v/>
      </c>
      <c r="U207" s="16" t="str">
        <f t="shared" si="26"/>
        <v/>
      </c>
      <c r="V207" s="16" t="str">
        <f t="shared" si="27"/>
        <v/>
      </c>
      <c r="W207" s="16" t="str">
        <f t="shared" si="28"/>
        <v/>
      </c>
      <c r="X207" s="16" t="str">
        <f t="shared" si="29"/>
        <v/>
      </c>
      <c r="Y207" s="16" t="str">
        <f t="shared" si="30"/>
        <v/>
      </c>
      <c r="Z207" s="16" t="str">
        <f t="shared" si="31"/>
        <v/>
      </c>
    </row>
    <row r="208" spans="1:26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6" t="str">
        <f t="shared" si="24"/>
        <v/>
      </c>
      <c r="T208" s="16" t="str">
        <f t="shared" si="25"/>
        <v/>
      </c>
      <c r="U208" s="16" t="str">
        <f t="shared" si="26"/>
        <v/>
      </c>
      <c r="V208" s="16" t="str">
        <f t="shared" si="27"/>
        <v/>
      </c>
      <c r="W208" s="16" t="str">
        <f t="shared" si="28"/>
        <v/>
      </c>
      <c r="X208" s="16" t="str">
        <f t="shared" si="29"/>
        <v/>
      </c>
      <c r="Y208" s="16" t="str">
        <f t="shared" si="30"/>
        <v/>
      </c>
      <c r="Z208" s="16" t="str">
        <f t="shared" si="31"/>
        <v/>
      </c>
    </row>
    <row r="209" spans="1:26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6" t="str">
        <f t="shared" si="24"/>
        <v/>
      </c>
      <c r="T209" s="16" t="str">
        <f t="shared" si="25"/>
        <v/>
      </c>
      <c r="U209" s="16" t="str">
        <f t="shared" si="26"/>
        <v/>
      </c>
      <c r="V209" s="16" t="str">
        <f t="shared" si="27"/>
        <v/>
      </c>
      <c r="W209" s="16" t="str">
        <f t="shared" si="28"/>
        <v/>
      </c>
      <c r="X209" s="16" t="str">
        <f t="shared" si="29"/>
        <v/>
      </c>
      <c r="Y209" s="16" t="str">
        <f t="shared" si="30"/>
        <v/>
      </c>
      <c r="Z209" s="16" t="str">
        <f t="shared" si="31"/>
        <v/>
      </c>
    </row>
    <row r="210" spans="1:26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6" t="str">
        <f t="shared" si="24"/>
        <v/>
      </c>
      <c r="T210" s="16" t="str">
        <f t="shared" si="25"/>
        <v/>
      </c>
      <c r="U210" s="16" t="str">
        <f t="shared" si="26"/>
        <v/>
      </c>
      <c r="V210" s="16" t="str">
        <f t="shared" si="27"/>
        <v/>
      </c>
      <c r="W210" s="16" t="str">
        <f t="shared" si="28"/>
        <v/>
      </c>
      <c r="X210" s="16" t="str">
        <f t="shared" si="29"/>
        <v/>
      </c>
      <c r="Y210" s="16" t="str">
        <f t="shared" si="30"/>
        <v/>
      </c>
      <c r="Z210" s="16" t="str">
        <f t="shared" si="31"/>
        <v/>
      </c>
    </row>
    <row r="211" spans="1:26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6" t="str">
        <f t="shared" si="24"/>
        <v/>
      </c>
      <c r="T211" s="16" t="str">
        <f t="shared" si="25"/>
        <v/>
      </c>
      <c r="U211" s="16" t="str">
        <f t="shared" si="26"/>
        <v/>
      </c>
      <c r="V211" s="16" t="str">
        <f t="shared" si="27"/>
        <v/>
      </c>
      <c r="W211" s="16" t="str">
        <f t="shared" si="28"/>
        <v/>
      </c>
      <c r="X211" s="16" t="str">
        <f t="shared" si="29"/>
        <v/>
      </c>
      <c r="Y211" s="16" t="str">
        <f t="shared" si="30"/>
        <v/>
      </c>
      <c r="Z211" s="16" t="str">
        <f t="shared" si="31"/>
        <v/>
      </c>
    </row>
    <row r="212" spans="1:26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6" t="str">
        <f t="shared" si="24"/>
        <v/>
      </c>
      <c r="T212" s="16" t="str">
        <f t="shared" si="25"/>
        <v/>
      </c>
      <c r="U212" s="16" t="str">
        <f t="shared" si="26"/>
        <v/>
      </c>
      <c r="V212" s="16" t="str">
        <f t="shared" si="27"/>
        <v/>
      </c>
      <c r="W212" s="16" t="str">
        <f t="shared" si="28"/>
        <v/>
      </c>
      <c r="X212" s="16" t="str">
        <f t="shared" si="29"/>
        <v/>
      </c>
      <c r="Y212" s="16" t="str">
        <f t="shared" si="30"/>
        <v/>
      </c>
      <c r="Z212" s="16" t="str">
        <f t="shared" si="31"/>
        <v/>
      </c>
    </row>
    <row r="213" spans="1:26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6" t="str">
        <f t="shared" si="24"/>
        <v/>
      </c>
      <c r="T213" s="16" t="str">
        <f t="shared" si="25"/>
        <v/>
      </c>
      <c r="U213" s="16" t="str">
        <f t="shared" si="26"/>
        <v/>
      </c>
      <c r="V213" s="16" t="str">
        <f t="shared" si="27"/>
        <v/>
      </c>
      <c r="W213" s="16" t="str">
        <f t="shared" si="28"/>
        <v/>
      </c>
      <c r="X213" s="16" t="str">
        <f t="shared" si="29"/>
        <v/>
      </c>
      <c r="Y213" s="16" t="str">
        <f t="shared" si="30"/>
        <v/>
      </c>
      <c r="Z213" s="16" t="str">
        <f t="shared" si="31"/>
        <v/>
      </c>
    </row>
    <row r="214" spans="1:26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6" t="str">
        <f t="shared" si="24"/>
        <v/>
      </c>
      <c r="T214" s="16" t="str">
        <f t="shared" si="25"/>
        <v/>
      </c>
      <c r="U214" s="16" t="str">
        <f t="shared" si="26"/>
        <v/>
      </c>
      <c r="V214" s="16" t="str">
        <f t="shared" si="27"/>
        <v/>
      </c>
      <c r="W214" s="16" t="str">
        <f t="shared" si="28"/>
        <v/>
      </c>
      <c r="X214" s="16" t="str">
        <f t="shared" si="29"/>
        <v/>
      </c>
      <c r="Y214" s="16" t="str">
        <f t="shared" si="30"/>
        <v/>
      </c>
      <c r="Z214" s="16" t="str">
        <f t="shared" si="31"/>
        <v/>
      </c>
    </row>
    <row r="215" spans="1:26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6" t="str">
        <f t="shared" si="24"/>
        <v/>
      </c>
      <c r="T215" s="16" t="str">
        <f t="shared" si="25"/>
        <v/>
      </c>
      <c r="U215" s="16" t="str">
        <f t="shared" si="26"/>
        <v/>
      </c>
      <c r="V215" s="16" t="str">
        <f t="shared" si="27"/>
        <v/>
      </c>
      <c r="W215" s="16" t="str">
        <f t="shared" si="28"/>
        <v/>
      </c>
      <c r="X215" s="16" t="str">
        <f t="shared" si="29"/>
        <v/>
      </c>
      <c r="Y215" s="16" t="str">
        <f t="shared" si="30"/>
        <v/>
      </c>
      <c r="Z215" s="16" t="str">
        <f t="shared" si="31"/>
        <v/>
      </c>
    </row>
    <row r="216" spans="1:26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6" t="str">
        <f t="shared" si="24"/>
        <v/>
      </c>
      <c r="T216" s="16" t="str">
        <f t="shared" si="25"/>
        <v/>
      </c>
      <c r="U216" s="16" t="str">
        <f t="shared" si="26"/>
        <v/>
      </c>
      <c r="V216" s="16" t="str">
        <f t="shared" si="27"/>
        <v/>
      </c>
      <c r="W216" s="16" t="str">
        <f t="shared" si="28"/>
        <v/>
      </c>
      <c r="X216" s="16" t="str">
        <f t="shared" si="29"/>
        <v/>
      </c>
      <c r="Y216" s="16" t="str">
        <f t="shared" si="30"/>
        <v/>
      </c>
      <c r="Z216" s="16" t="str">
        <f t="shared" si="31"/>
        <v/>
      </c>
    </row>
    <row r="217" spans="1:26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6" t="str">
        <f t="shared" si="24"/>
        <v/>
      </c>
      <c r="T217" s="16" t="str">
        <f t="shared" si="25"/>
        <v/>
      </c>
      <c r="U217" s="16" t="str">
        <f t="shared" si="26"/>
        <v/>
      </c>
      <c r="V217" s="16" t="str">
        <f t="shared" si="27"/>
        <v/>
      </c>
      <c r="W217" s="16" t="str">
        <f t="shared" si="28"/>
        <v/>
      </c>
      <c r="X217" s="16" t="str">
        <f t="shared" si="29"/>
        <v/>
      </c>
      <c r="Y217" s="16" t="str">
        <f t="shared" si="30"/>
        <v/>
      </c>
      <c r="Z217" s="16" t="str">
        <f t="shared" si="31"/>
        <v/>
      </c>
    </row>
    <row r="218" spans="1:26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6" t="str">
        <f t="shared" si="24"/>
        <v/>
      </c>
      <c r="T218" s="16" t="str">
        <f t="shared" si="25"/>
        <v/>
      </c>
      <c r="U218" s="16" t="str">
        <f t="shared" si="26"/>
        <v/>
      </c>
      <c r="V218" s="16" t="str">
        <f t="shared" si="27"/>
        <v/>
      </c>
      <c r="W218" s="16" t="str">
        <f t="shared" si="28"/>
        <v/>
      </c>
      <c r="X218" s="16" t="str">
        <f t="shared" si="29"/>
        <v/>
      </c>
      <c r="Y218" s="16" t="str">
        <f t="shared" si="30"/>
        <v/>
      </c>
      <c r="Z218" s="16" t="str">
        <f t="shared" si="31"/>
        <v/>
      </c>
    </row>
    <row r="219" spans="1:26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6" t="str">
        <f t="shared" si="24"/>
        <v/>
      </c>
      <c r="T219" s="16" t="str">
        <f t="shared" si="25"/>
        <v/>
      </c>
      <c r="U219" s="16" t="str">
        <f t="shared" si="26"/>
        <v/>
      </c>
      <c r="V219" s="16" t="str">
        <f t="shared" si="27"/>
        <v/>
      </c>
      <c r="W219" s="16" t="str">
        <f t="shared" si="28"/>
        <v/>
      </c>
      <c r="X219" s="16" t="str">
        <f t="shared" si="29"/>
        <v/>
      </c>
      <c r="Y219" s="16" t="str">
        <f t="shared" si="30"/>
        <v/>
      </c>
      <c r="Z219" s="16" t="str">
        <f t="shared" si="31"/>
        <v/>
      </c>
    </row>
    <row r="220" spans="1:26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6" t="str">
        <f t="shared" si="24"/>
        <v/>
      </c>
      <c r="T220" s="16" t="str">
        <f t="shared" si="25"/>
        <v/>
      </c>
      <c r="U220" s="16" t="str">
        <f t="shared" si="26"/>
        <v/>
      </c>
      <c r="V220" s="16" t="str">
        <f t="shared" si="27"/>
        <v/>
      </c>
      <c r="W220" s="16" t="str">
        <f t="shared" si="28"/>
        <v/>
      </c>
      <c r="X220" s="16" t="str">
        <f t="shared" si="29"/>
        <v/>
      </c>
      <c r="Y220" s="16" t="str">
        <f t="shared" si="30"/>
        <v/>
      </c>
      <c r="Z220" s="16" t="str">
        <f t="shared" si="31"/>
        <v/>
      </c>
    </row>
    <row r="221" spans="1:26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6" t="str">
        <f t="shared" si="24"/>
        <v/>
      </c>
      <c r="T221" s="16" t="str">
        <f t="shared" si="25"/>
        <v/>
      </c>
      <c r="U221" s="16" t="str">
        <f t="shared" si="26"/>
        <v/>
      </c>
      <c r="V221" s="16" t="str">
        <f t="shared" si="27"/>
        <v/>
      </c>
      <c r="W221" s="16" t="str">
        <f t="shared" si="28"/>
        <v/>
      </c>
      <c r="X221" s="16" t="str">
        <f t="shared" si="29"/>
        <v/>
      </c>
      <c r="Y221" s="16" t="str">
        <f t="shared" si="30"/>
        <v/>
      </c>
      <c r="Z221" s="16" t="str">
        <f t="shared" si="31"/>
        <v/>
      </c>
    </row>
    <row r="222" spans="1:26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6" t="str">
        <f t="shared" si="24"/>
        <v/>
      </c>
      <c r="T222" s="16" t="str">
        <f t="shared" si="25"/>
        <v/>
      </c>
      <c r="U222" s="16" t="str">
        <f t="shared" si="26"/>
        <v/>
      </c>
      <c r="V222" s="16" t="str">
        <f t="shared" si="27"/>
        <v/>
      </c>
      <c r="W222" s="16" t="str">
        <f t="shared" si="28"/>
        <v/>
      </c>
      <c r="X222" s="16" t="str">
        <f t="shared" si="29"/>
        <v/>
      </c>
      <c r="Y222" s="16" t="str">
        <f t="shared" si="30"/>
        <v/>
      </c>
      <c r="Z222" s="16" t="str">
        <f t="shared" si="31"/>
        <v/>
      </c>
    </row>
    <row r="223" spans="1:26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6" t="str">
        <f t="shared" si="24"/>
        <v/>
      </c>
      <c r="T223" s="16" t="str">
        <f t="shared" si="25"/>
        <v/>
      </c>
      <c r="U223" s="16" t="str">
        <f t="shared" si="26"/>
        <v/>
      </c>
      <c r="V223" s="16" t="str">
        <f t="shared" si="27"/>
        <v/>
      </c>
      <c r="W223" s="16" t="str">
        <f t="shared" si="28"/>
        <v/>
      </c>
      <c r="X223" s="16" t="str">
        <f t="shared" si="29"/>
        <v/>
      </c>
      <c r="Y223" s="16" t="str">
        <f t="shared" si="30"/>
        <v/>
      </c>
      <c r="Z223" s="16" t="str">
        <f t="shared" si="31"/>
        <v/>
      </c>
    </row>
    <row r="224" spans="1:26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6" t="str">
        <f t="shared" si="24"/>
        <v/>
      </c>
      <c r="T224" s="16" t="str">
        <f t="shared" si="25"/>
        <v/>
      </c>
      <c r="U224" s="16" t="str">
        <f t="shared" si="26"/>
        <v/>
      </c>
      <c r="V224" s="16" t="str">
        <f t="shared" si="27"/>
        <v/>
      </c>
      <c r="W224" s="16" t="str">
        <f t="shared" si="28"/>
        <v/>
      </c>
      <c r="X224" s="16" t="str">
        <f t="shared" si="29"/>
        <v/>
      </c>
      <c r="Y224" s="16" t="str">
        <f t="shared" si="30"/>
        <v/>
      </c>
      <c r="Z224" s="16" t="str">
        <f t="shared" si="31"/>
        <v/>
      </c>
    </row>
    <row r="225" spans="1:26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6" t="str">
        <f t="shared" si="24"/>
        <v/>
      </c>
      <c r="T225" s="16" t="str">
        <f t="shared" si="25"/>
        <v/>
      </c>
      <c r="U225" s="16" t="str">
        <f t="shared" si="26"/>
        <v/>
      </c>
      <c r="V225" s="16" t="str">
        <f t="shared" si="27"/>
        <v/>
      </c>
      <c r="W225" s="16" t="str">
        <f t="shared" si="28"/>
        <v/>
      </c>
      <c r="X225" s="16" t="str">
        <f t="shared" si="29"/>
        <v/>
      </c>
      <c r="Y225" s="16" t="str">
        <f t="shared" si="30"/>
        <v/>
      </c>
      <c r="Z225" s="16" t="str">
        <f t="shared" si="31"/>
        <v/>
      </c>
    </row>
    <row r="226" spans="1:26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6" t="str">
        <f t="shared" si="24"/>
        <v/>
      </c>
      <c r="T226" s="16" t="str">
        <f t="shared" si="25"/>
        <v/>
      </c>
      <c r="U226" s="16" t="str">
        <f t="shared" si="26"/>
        <v/>
      </c>
      <c r="V226" s="16" t="str">
        <f t="shared" si="27"/>
        <v/>
      </c>
      <c r="W226" s="16" t="str">
        <f t="shared" si="28"/>
        <v/>
      </c>
      <c r="X226" s="16" t="str">
        <f t="shared" si="29"/>
        <v/>
      </c>
      <c r="Y226" s="16" t="str">
        <f t="shared" si="30"/>
        <v/>
      </c>
      <c r="Z226" s="16" t="str">
        <f t="shared" si="31"/>
        <v/>
      </c>
    </row>
    <row r="227" spans="1:26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6" t="str">
        <f t="shared" si="24"/>
        <v/>
      </c>
      <c r="T227" s="16" t="str">
        <f t="shared" si="25"/>
        <v/>
      </c>
      <c r="U227" s="16" t="str">
        <f t="shared" si="26"/>
        <v/>
      </c>
      <c r="V227" s="16" t="str">
        <f t="shared" si="27"/>
        <v/>
      </c>
      <c r="W227" s="16" t="str">
        <f t="shared" si="28"/>
        <v/>
      </c>
      <c r="X227" s="16" t="str">
        <f t="shared" si="29"/>
        <v/>
      </c>
      <c r="Y227" s="16" t="str">
        <f t="shared" si="30"/>
        <v/>
      </c>
      <c r="Z227" s="16" t="str">
        <f t="shared" si="31"/>
        <v/>
      </c>
    </row>
    <row r="228" spans="1:26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6" t="str">
        <f t="shared" si="24"/>
        <v/>
      </c>
      <c r="T228" s="16" t="str">
        <f t="shared" si="25"/>
        <v/>
      </c>
      <c r="U228" s="16" t="str">
        <f t="shared" si="26"/>
        <v/>
      </c>
      <c r="V228" s="16" t="str">
        <f t="shared" si="27"/>
        <v/>
      </c>
      <c r="W228" s="16" t="str">
        <f t="shared" si="28"/>
        <v/>
      </c>
      <c r="X228" s="16" t="str">
        <f t="shared" si="29"/>
        <v/>
      </c>
      <c r="Y228" s="16" t="str">
        <f t="shared" si="30"/>
        <v/>
      </c>
      <c r="Z228" s="16" t="str">
        <f t="shared" si="31"/>
        <v/>
      </c>
    </row>
    <row r="229" spans="1:26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6" t="str">
        <f t="shared" si="24"/>
        <v/>
      </c>
      <c r="T229" s="16" t="str">
        <f t="shared" si="25"/>
        <v/>
      </c>
      <c r="U229" s="16" t="str">
        <f t="shared" si="26"/>
        <v/>
      </c>
      <c r="V229" s="16" t="str">
        <f t="shared" si="27"/>
        <v/>
      </c>
      <c r="W229" s="16" t="str">
        <f t="shared" si="28"/>
        <v/>
      </c>
      <c r="X229" s="16" t="str">
        <f t="shared" si="29"/>
        <v/>
      </c>
      <c r="Y229" s="16" t="str">
        <f t="shared" si="30"/>
        <v/>
      </c>
      <c r="Z229" s="16" t="str">
        <f t="shared" si="31"/>
        <v/>
      </c>
    </row>
    <row r="230" spans="1:26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6" t="str">
        <f t="shared" si="24"/>
        <v/>
      </c>
      <c r="T230" s="16" t="str">
        <f t="shared" si="25"/>
        <v/>
      </c>
      <c r="U230" s="16" t="str">
        <f t="shared" si="26"/>
        <v/>
      </c>
      <c r="V230" s="16" t="str">
        <f t="shared" si="27"/>
        <v/>
      </c>
      <c r="W230" s="16" t="str">
        <f t="shared" si="28"/>
        <v/>
      </c>
      <c r="X230" s="16" t="str">
        <f t="shared" si="29"/>
        <v/>
      </c>
      <c r="Y230" s="16" t="str">
        <f t="shared" si="30"/>
        <v/>
      </c>
      <c r="Z230" s="16" t="str">
        <f t="shared" si="31"/>
        <v/>
      </c>
    </row>
    <row r="231" spans="1:26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6" t="str">
        <f t="shared" si="24"/>
        <v/>
      </c>
      <c r="T231" s="16" t="str">
        <f t="shared" si="25"/>
        <v/>
      </c>
      <c r="U231" s="16" t="str">
        <f t="shared" si="26"/>
        <v/>
      </c>
      <c r="V231" s="16" t="str">
        <f t="shared" si="27"/>
        <v/>
      </c>
      <c r="W231" s="16" t="str">
        <f t="shared" si="28"/>
        <v/>
      </c>
      <c r="X231" s="16" t="str">
        <f t="shared" si="29"/>
        <v/>
      </c>
      <c r="Y231" s="16" t="str">
        <f t="shared" si="30"/>
        <v/>
      </c>
      <c r="Z231" s="16" t="str">
        <f t="shared" si="31"/>
        <v/>
      </c>
    </row>
    <row r="232" spans="1:26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6" t="str">
        <f t="shared" si="24"/>
        <v/>
      </c>
      <c r="T232" s="16" t="str">
        <f t="shared" si="25"/>
        <v/>
      </c>
      <c r="U232" s="16" t="str">
        <f t="shared" si="26"/>
        <v/>
      </c>
      <c r="V232" s="16" t="str">
        <f t="shared" si="27"/>
        <v/>
      </c>
      <c r="W232" s="16" t="str">
        <f t="shared" si="28"/>
        <v/>
      </c>
      <c r="X232" s="16" t="str">
        <f t="shared" si="29"/>
        <v/>
      </c>
      <c r="Y232" s="16" t="str">
        <f t="shared" si="30"/>
        <v/>
      </c>
      <c r="Z232" s="16" t="str">
        <f t="shared" si="31"/>
        <v/>
      </c>
    </row>
    <row r="233" spans="1:26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6" t="str">
        <f t="shared" si="24"/>
        <v/>
      </c>
      <c r="T233" s="16" t="str">
        <f t="shared" si="25"/>
        <v/>
      </c>
      <c r="U233" s="16" t="str">
        <f t="shared" si="26"/>
        <v/>
      </c>
      <c r="V233" s="16" t="str">
        <f t="shared" si="27"/>
        <v/>
      </c>
      <c r="W233" s="16" t="str">
        <f t="shared" si="28"/>
        <v/>
      </c>
      <c r="X233" s="16" t="str">
        <f t="shared" si="29"/>
        <v/>
      </c>
      <c r="Y233" s="16" t="str">
        <f t="shared" si="30"/>
        <v/>
      </c>
      <c r="Z233" s="16" t="str">
        <f t="shared" si="31"/>
        <v/>
      </c>
    </row>
    <row r="234" spans="1:26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6" t="str">
        <f t="shared" si="24"/>
        <v/>
      </c>
      <c r="T234" s="16" t="str">
        <f t="shared" si="25"/>
        <v/>
      </c>
      <c r="U234" s="16" t="str">
        <f t="shared" si="26"/>
        <v/>
      </c>
      <c r="V234" s="16" t="str">
        <f t="shared" si="27"/>
        <v/>
      </c>
      <c r="W234" s="16" t="str">
        <f t="shared" si="28"/>
        <v/>
      </c>
      <c r="X234" s="16" t="str">
        <f t="shared" si="29"/>
        <v/>
      </c>
      <c r="Y234" s="16" t="str">
        <f t="shared" si="30"/>
        <v/>
      </c>
      <c r="Z234" s="16" t="str">
        <f t="shared" si="31"/>
        <v/>
      </c>
    </row>
    <row r="235" spans="1:26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6" t="str">
        <f t="shared" si="24"/>
        <v/>
      </c>
      <c r="T235" s="16" t="str">
        <f t="shared" si="25"/>
        <v/>
      </c>
      <c r="U235" s="16" t="str">
        <f t="shared" si="26"/>
        <v/>
      </c>
      <c r="V235" s="16" t="str">
        <f t="shared" si="27"/>
        <v/>
      </c>
      <c r="W235" s="16" t="str">
        <f t="shared" si="28"/>
        <v/>
      </c>
      <c r="X235" s="16" t="str">
        <f t="shared" si="29"/>
        <v/>
      </c>
      <c r="Y235" s="16" t="str">
        <f t="shared" si="30"/>
        <v/>
      </c>
      <c r="Z235" s="16" t="str">
        <f t="shared" si="31"/>
        <v/>
      </c>
    </row>
    <row r="236" spans="1:26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6" t="str">
        <f t="shared" si="24"/>
        <v/>
      </c>
      <c r="T236" s="16" t="str">
        <f t="shared" si="25"/>
        <v/>
      </c>
      <c r="U236" s="16" t="str">
        <f t="shared" si="26"/>
        <v/>
      </c>
      <c r="V236" s="16" t="str">
        <f t="shared" si="27"/>
        <v/>
      </c>
      <c r="W236" s="16" t="str">
        <f t="shared" si="28"/>
        <v/>
      </c>
      <c r="X236" s="16" t="str">
        <f t="shared" si="29"/>
        <v/>
      </c>
      <c r="Y236" s="16" t="str">
        <f t="shared" si="30"/>
        <v/>
      </c>
      <c r="Z236" s="16" t="str">
        <f t="shared" si="31"/>
        <v/>
      </c>
    </row>
    <row r="237" spans="1:26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6" t="str">
        <f t="shared" si="24"/>
        <v/>
      </c>
      <c r="T237" s="16" t="str">
        <f t="shared" si="25"/>
        <v/>
      </c>
      <c r="U237" s="16" t="str">
        <f t="shared" si="26"/>
        <v/>
      </c>
      <c r="V237" s="16" t="str">
        <f t="shared" si="27"/>
        <v/>
      </c>
      <c r="W237" s="16" t="str">
        <f t="shared" si="28"/>
        <v/>
      </c>
      <c r="X237" s="16" t="str">
        <f t="shared" si="29"/>
        <v/>
      </c>
      <c r="Y237" s="16" t="str">
        <f t="shared" si="30"/>
        <v/>
      </c>
      <c r="Z237" s="16" t="str">
        <f t="shared" si="31"/>
        <v/>
      </c>
    </row>
    <row r="238" spans="1:26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6" t="str">
        <f t="shared" si="24"/>
        <v/>
      </c>
      <c r="T238" s="16" t="str">
        <f t="shared" si="25"/>
        <v/>
      </c>
      <c r="U238" s="16" t="str">
        <f t="shared" si="26"/>
        <v/>
      </c>
      <c r="V238" s="16" t="str">
        <f t="shared" si="27"/>
        <v/>
      </c>
      <c r="W238" s="16" t="str">
        <f t="shared" si="28"/>
        <v/>
      </c>
      <c r="X238" s="16" t="str">
        <f t="shared" si="29"/>
        <v/>
      </c>
      <c r="Y238" s="16" t="str">
        <f t="shared" si="30"/>
        <v/>
      </c>
      <c r="Z238" s="16" t="str">
        <f t="shared" si="31"/>
        <v/>
      </c>
    </row>
    <row r="239" spans="1:26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6" t="str">
        <f t="shared" si="24"/>
        <v/>
      </c>
      <c r="T239" s="16" t="str">
        <f t="shared" si="25"/>
        <v/>
      </c>
      <c r="U239" s="16" t="str">
        <f t="shared" si="26"/>
        <v/>
      </c>
      <c r="V239" s="16" t="str">
        <f t="shared" si="27"/>
        <v/>
      </c>
      <c r="W239" s="16" t="str">
        <f t="shared" si="28"/>
        <v/>
      </c>
      <c r="X239" s="16" t="str">
        <f t="shared" si="29"/>
        <v/>
      </c>
      <c r="Y239" s="16" t="str">
        <f t="shared" si="30"/>
        <v/>
      </c>
      <c r="Z239" s="16" t="str">
        <f t="shared" si="31"/>
        <v/>
      </c>
    </row>
    <row r="240" spans="1:26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6" t="str">
        <f t="shared" si="24"/>
        <v/>
      </c>
      <c r="T240" s="16" t="str">
        <f t="shared" si="25"/>
        <v/>
      </c>
      <c r="U240" s="16" t="str">
        <f t="shared" si="26"/>
        <v/>
      </c>
      <c r="V240" s="16" t="str">
        <f t="shared" si="27"/>
        <v/>
      </c>
      <c r="W240" s="16" t="str">
        <f t="shared" si="28"/>
        <v/>
      </c>
      <c r="X240" s="16" t="str">
        <f t="shared" si="29"/>
        <v/>
      </c>
      <c r="Y240" s="16" t="str">
        <f t="shared" si="30"/>
        <v/>
      </c>
      <c r="Z240" s="16" t="str">
        <f t="shared" si="31"/>
        <v/>
      </c>
    </row>
    <row r="241" spans="1:26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6" t="str">
        <f t="shared" si="24"/>
        <v/>
      </c>
      <c r="T241" s="16" t="str">
        <f t="shared" si="25"/>
        <v/>
      </c>
      <c r="U241" s="16" t="str">
        <f t="shared" si="26"/>
        <v/>
      </c>
      <c r="V241" s="16" t="str">
        <f t="shared" si="27"/>
        <v/>
      </c>
      <c r="W241" s="16" t="str">
        <f t="shared" si="28"/>
        <v/>
      </c>
      <c r="X241" s="16" t="str">
        <f t="shared" si="29"/>
        <v/>
      </c>
      <c r="Y241" s="16" t="str">
        <f t="shared" si="30"/>
        <v/>
      </c>
      <c r="Z241" s="16" t="str">
        <f t="shared" si="31"/>
        <v/>
      </c>
    </row>
    <row r="242" spans="1:26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6" t="str">
        <f t="shared" si="24"/>
        <v/>
      </c>
      <c r="T242" s="16" t="str">
        <f t="shared" si="25"/>
        <v/>
      </c>
      <c r="U242" s="16" t="str">
        <f t="shared" si="26"/>
        <v/>
      </c>
      <c r="V242" s="16" t="str">
        <f t="shared" si="27"/>
        <v/>
      </c>
      <c r="W242" s="16" t="str">
        <f t="shared" si="28"/>
        <v/>
      </c>
      <c r="X242" s="16" t="str">
        <f t="shared" si="29"/>
        <v/>
      </c>
      <c r="Y242" s="16" t="str">
        <f t="shared" si="30"/>
        <v/>
      </c>
      <c r="Z242" s="16" t="str">
        <f t="shared" si="31"/>
        <v/>
      </c>
    </row>
    <row r="243" spans="1:26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6" t="str">
        <f t="shared" si="24"/>
        <v/>
      </c>
      <c r="T243" s="16" t="str">
        <f t="shared" si="25"/>
        <v/>
      </c>
      <c r="U243" s="16" t="str">
        <f t="shared" si="26"/>
        <v/>
      </c>
      <c r="V243" s="16" t="str">
        <f t="shared" si="27"/>
        <v/>
      </c>
      <c r="W243" s="16" t="str">
        <f t="shared" si="28"/>
        <v/>
      </c>
      <c r="X243" s="16" t="str">
        <f t="shared" si="29"/>
        <v/>
      </c>
      <c r="Y243" s="16" t="str">
        <f t="shared" si="30"/>
        <v/>
      </c>
      <c r="Z243" s="16" t="str">
        <f t="shared" si="31"/>
        <v/>
      </c>
    </row>
    <row r="244" spans="1:26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6" t="str">
        <f t="shared" si="24"/>
        <v/>
      </c>
      <c r="T244" s="16" t="str">
        <f t="shared" si="25"/>
        <v/>
      </c>
      <c r="U244" s="16" t="str">
        <f t="shared" si="26"/>
        <v/>
      </c>
      <c r="V244" s="16" t="str">
        <f t="shared" si="27"/>
        <v/>
      </c>
      <c r="W244" s="16" t="str">
        <f t="shared" si="28"/>
        <v/>
      </c>
      <c r="X244" s="16" t="str">
        <f t="shared" si="29"/>
        <v/>
      </c>
      <c r="Y244" s="16" t="str">
        <f t="shared" si="30"/>
        <v/>
      </c>
      <c r="Z244" s="16" t="str">
        <f t="shared" si="31"/>
        <v/>
      </c>
    </row>
    <row r="245" spans="1:26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6" t="str">
        <f t="shared" si="24"/>
        <v/>
      </c>
      <c r="T245" s="16" t="str">
        <f t="shared" si="25"/>
        <v/>
      </c>
      <c r="U245" s="16" t="str">
        <f t="shared" si="26"/>
        <v/>
      </c>
      <c r="V245" s="16" t="str">
        <f t="shared" si="27"/>
        <v/>
      </c>
      <c r="W245" s="16" t="str">
        <f t="shared" si="28"/>
        <v/>
      </c>
      <c r="X245" s="16" t="str">
        <f t="shared" si="29"/>
        <v/>
      </c>
      <c r="Y245" s="16" t="str">
        <f t="shared" si="30"/>
        <v/>
      </c>
      <c r="Z245" s="16" t="str">
        <f t="shared" si="31"/>
        <v/>
      </c>
    </row>
    <row r="246" spans="1:26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6" t="str">
        <f t="shared" si="24"/>
        <v/>
      </c>
      <c r="T246" s="16" t="str">
        <f t="shared" si="25"/>
        <v/>
      </c>
      <c r="U246" s="16" t="str">
        <f t="shared" si="26"/>
        <v/>
      </c>
      <c r="V246" s="16" t="str">
        <f t="shared" si="27"/>
        <v/>
      </c>
      <c r="W246" s="16" t="str">
        <f t="shared" si="28"/>
        <v/>
      </c>
      <c r="X246" s="16" t="str">
        <f t="shared" si="29"/>
        <v/>
      </c>
      <c r="Y246" s="16" t="str">
        <f t="shared" si="30"/>
        <v/>
      </c>
      <c r="Z246" s="16" t="str">
        <f t="shared" si="31"/>
        <v/>
      </c>
    </row>
    <row r="247" spans="1:26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6" t="str">
        <f t="shared" si="24"/>
        <v/>
      </c>
      <c r="T247" s="16" t="str">
        <f t="shared" si="25"/>
        <v/>
      </c>
      <c r="U247" s="16" t="str">
        <f t="shared" si="26"/>
        <v/>
      </c>
      <c r="V247" s="16" t="str">
        <f t="shared" si="27"/>
        <v/>
      </c>
      <c r="W247" s="16" t="str">
        <f t="shared" si="28"/>
        <v/>
      </c>
      <c r="X247" s="16" t="str">
        <f t="shared" si="29"/>
        <v/>
      </c>
      <c r="Y247" s="16" t="str">
        <f t="shared" si="30"/>
        <v/>
      </c>
      <c r="Z247" s="16" t="str">
        <f t="shared" si="31"/>
        <v/>
      </c>
    </row>
    <row r="248" spans="1:26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6" t="str">
        <f t="shared" si="24"/>
        <v/>
      </c>
      <c r="T248" s="16" t="str">
        <f t="shared" si="25"/>
        <v/>
      </c>
      <c r="U248" s="16" t="str">
        <f t="shared" si="26"/>
        <v/>
      </c>
      <c r="V248" s="16" t="str">
        <f t="shared" si="27"/>
        <v/>
      </c>
      <c r="W248" s="16" t="str">
        <f t="shared" si="28"/>
        <v/>
      </c>
      <c r="X248" s="16" t="str">
        <f t="shared" si="29"/>
        <v/>
      </c>
      <c r="Y248" s="16" t="str">
        <f t="shared" si="30"/>
        <v/>
      </c>
      <c r="Z248" s="16" t="str">
        <f t="shared" si="31"/>
        <v/>
      </c>
    </row>
    <row r="249" spans="1:26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6" t="str">
        <f t="shared" si="24"/>
        <v/>
      </c>
      <c r="T249" s="16" t="str">
        <f t="shared" si="25"/>
        <v/>
      </c>
      <c r="U249" s="16" t="str">
        <f t="shared" si="26"/>
        <v/>
      </c>
      <c r="V249" s="16" t="str">
        <f t="shared" si="27"/>
        <v/>
      </c>
      <c r="W249" s="16" t="str">
        <f t="shared" si="28"/>
        <v/>
      </c>
      <c r="X249" s="16" t="str">
        <f t="shared" si="29"/>
        <v/>
      </c>
      <c r="Y249" s="16" t="str">
        <f t="shared" si="30"/>
        <v/>
      </c>
      <c r="Z249" s="16" t="str">
        <f t="shared" si="31"/>
        <v/>
      </c>
    </row>
    <row r="250" spans="1:26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6" t="str">
        <f t="shared" si="24"/>
        <v/>
      </c>
      <c r="T250" s="16" t="str">
        <f t="shared" si="25"/>
        <v/>
      </c>
      <c r="U250" s="16" t="str">
        <f t="shared" si="26"/>
        <v/>
      </c>
      <c r="V250" s="16" t="str">
        <f t="shared" si="27"/>
        <v/>
      </c>
      <c r="W250" s="16" t="str">
        <f t="shared" si="28"/>
        <v/>
      </c>
      <c r="X250" s="16" t="str">
        <f t="shared" si="29"/>
        <v/>
      </c>
      <c r="Y250" s="16" t="str">
        <f t="shared" si="30"/>
        <v/>
      </c>
      <c r="Z250" s="16" t="str">
        <f t="shared" si="31"/>
        <v/>
      </c>
    </row>
    <row r="251" spans="1:26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6" t="str">
        <f t="shared" si="24"/>
        <v/>
      </c>
      <c r="T251" s="16" t="str">
        <f t="shared" si="25"/>
        <v/>
      </c>
      <c r="U251" s="16" t="str">
        <f t="shared" si="26"/>
        <v/>
      </c>
      <c r="V251" s="16" t="str">
        <f t="shared" si="27"/>
        <v/>
      </c>
      <c r="W251" s="16" t="str">
        <f t="shared" si="28"/>
        <v/>
      </c>
      <c r="X251" s="16" t="str">
        <f t="shared" si="29"/>
        <v/>
      </c>
      <c r="Y251" s="16" t="str">
        <f t="shared" si="30"/>
        <v/>
      </c>
      <c r="Z251" s="16" t="str">
        <f t="shared" si="31"/>
        <v/>
      </c>
    </row>
    <row r="252" spans="1:26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6" t="str">
        <f t="shared" si="24"/>
        <v/>
      </c>
      <c r="T252" s="16" t="str">
        <f t="shared" si="25"/>
        <v/>
      </c>
      <c r="U252" s="16" t="str">
        <f t="shared" si="26"/>
        <v/>
      </c>
      <c r="V252" s="16" t="str">
        <f t="shared" si="27"/>
        <v/>
      </c>
      <c r="W252" s="16" t="str">
        <f t="shared" si="28"/>
        <v/>
      </c>
      <c r="X252" s="16" t="str">
        <f t="shared" si="29"/>
        <v/>
      </c>
      <c r="Y252" s="16" t="str">
        <f t="shared" si="30"/>
        <v/>
      </c>
      <c r="Z252" s="16" t="str">
        <f t="shared" si="31"/>
        <v/>
      </c>
    </row>
    <row r="253" spans="1:26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6" t="str">
        <f t="shared" si="24"/>
        <v/>
      </c>
      <c r="T253" s="16" t="str">
        <f t="shared" si="25"/>
        <v/>
      </c>
      <c r="U253" s="16" t="str">
        <f t="shared" si="26"/>
        <v/>
      </c>
      <c r="V253" s="16" t="str">
        <f t="shared" si="27"/>
        <v/>
      </c>
      <c r="W253" s="16" t="str">
        <f t="shared" si="28"/>
        <v/>
      </c>
      <c r="X253" s="16" t="str">
        <f t="shared" si="29"/>
        <v/>
      </c>
      <c r="Y253" s="16" t="str">
        <f t="shared" si="30"/>
        <v/>
      </c>
      <c r="Z253" s="16" t="str">
        <f t="shared" si="31"/>
        <v/>
      </c>
    </row>
    <row r="254" spans="1:26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6" t="str">
        <f t="shared" si="24"/>
        <v/>
      </c>
      <c r="T254" s="16" t="str">
        <f t="shared" si="25"/>
        <v/>
      </c>
      <c r="U254" s="16" t="str">
        <f t="shared" si="26"/>
        <v/>
      </c>
      <c r="V254" s="16" t="str">
        <f t="shared" si="27"/>
        <v/>
      </c>
      <c r="W254" s="16" t="str">
        <f t="shared" si="28"/>
        <v/>
      </c>
      <c r="X254" s="16" t="str">
        <f t="shared" si="29"/>
        <v/>
      </c>
      <c r="Y254" s="16" t="str">
        <f t="shared" si="30"/>
        <v/>
      </c>
      <c r="Z254" s="16" t="str">
        <f t="shared" si="31"/>
        <v/>
      </c>
    </row>
    <row r="255" spans="1:26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6" t="str">
        <f t="shared" si="24"/>
        <v/>
      </c>
      <c r="T255" s="16" t="str">
        <f t="shared" si="25"/>
        <v/>
      </c>
      <c r="U255" s="16" t="str">
        <f t="shared" si="26"/>
        <v/>
      </c>
      <c r="V255" s="16" t="str">
        <f t="shared" si="27"/>
        <v/>
      </c>
      <c r="W255" s="16" t="str">
        <f t="shared" si="28"/>
        <v/>
      </c>
      <c r="X255" s="16" t="str">
        <f t="shared" si="29"/>
        <v/>
      </c>
      <c r="Y255" s="16" t="str">
        <f t="shared" si="30"/>
        <v/>
      </c>
      <c r="Z255" s="16" t="str">
        <f t="shared" si="31"/>
        <v/>
      </c>
    </row>
    <row r="256" spans="1:26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6" t="str">
        <f t="shared" si="24"/>
        <v/>
      </c>
      <c r="T256" s="16" t="str">
        <f t="shared" si="25"/>
        <v/>
      </c>
      <c r="U256" s="16" t="str">
        <f t="shared" si="26"/>
        <v/>
      </c>
      <c r="V256" s="16" t="str">
        <f t="shared" si="27"/>
        <v/>
      </c>
      <c r="W256" s="16" t="str">
        <f t="shared" si="28"/>
        <v/>
      </c>
      <c r="X256" s="16" t="str">
        <f t="shared" si="29"/>
        <v/>
      </c>
      <c r="Y256" s="16" t="str">
        <f t="shared" si="30"/>
        <v/>
      </c>
      <c r="Z256" s="16" t="str">
        <f t="shared" si="31"/>
        <v/>
      </c>
    </row>
    <row r="257" spans="1:26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6" t="str">
        <f t="shared" si="24"/>
        <v/>
      </c>
      <c r="T257" s="16" t="str">
        <f t="shared" si="25"/>
        <v/>
      </c>
      <c r="U257" s="16" t="str">
        <f t="shared" si="26"/>
        <v/>
      </c>
      <c r="V257" s="16" t="str">
        <f t="shared" si="27"/>
        <v/>
      </c>
      <c r="W257" s="16" t="str">
        <f t="shared" si="28"/>
        <v/>
      </c>
      <c r="X257" s="16" t="str">
        <f t="shared" si="29"/>
        <v/>
      </c>
      <c r="Y257" s="16" t="str">
        <f t="shared" si="30"/>
        <v/>
      </c>
      <c r="Z257" s="16" t="str">
        <f t="shared" si="31"/>
        <v/>
      </c>
    </row>
    <row r="258" spans="1:26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6" t="str">
        <f t="shared" ref="S258:S321" si="32">IF(A258="","",I258+J258)</f>
        <v/>
      </c>
      <c r="T258" s="16" t="str">
        <f t="shared" ref="T258:T321" si="33">IF(A258="","",IF(AND(M258=1,N258&lt;&gt;"run out direct",N258&lt;&gt;"run out assist",N258&lt;&gt;"retired hurt",N258&lt;&gt;"obstructing field"),1,0))</f>
        <v/>
      </c>
      <c r="U258" s="16" t="str">
        <f t="shared" ref="U258:U321" si="34">IF(A258="","",IF(AND(M258=1,N258="catch",P258&lt;&gt;""),1,0))</f>
        <v/>
      </c>
      <c r="V258" s="16" t="str">
        <f t="shared" ref="V258:V321" si="35">IF(A258="","",IF(AND(M258=1,N258="stumping",P258&lt;&gt;""),1,0))</f>
        <v/>
      </c>
      <c r="W258" s="16" t="str">
        <f t="shared" ref="W258:W321" si="36">IF(A258="","",IF(N258="run out direct",1,0))</f>
        <v/>
      </c>
      <c r="X258" s="16" t="str">
        <f t="shared" ref="X258:X321" si="37">IF(A258="","",IF(N258="run out assist",1,0))</f>
        <v/>
      </c>
      <c r="Y258" s="16" t="str">
        <f t="shared" ref="Y258:Y321" si="38">IF(A258="","",IF(AND(L258=1,S258=0),1,0))</f>
        <v/>
      </c>
      <c r="Z258" s="16" t="str">
        <f t="shared" ref="Z258:Z321" si="39">IF(A258="","",I258+IF(OR(K258="wide",K258="no ball"),J258,0))</f>
        <v/>
      </c>
    </row>
    <row r="259" spans="1:26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6" t="str">
        <f t="shared" si="32"/>
        <v/>
      </c>
      <c r="T259" s="16" t="str">
        <f t="shared" si="33"/>
        <v/>
      </c>
      <c r="U259" s="16" t="str">
        <f t="shared" si="34"/>
        <v/>
      </c>
      <c r="V259" s="16" t="str">
        <f t="shared" si="35"/>
        <v/>
      </c>
      <c r="W259" s="16" t="str">
        <f t="shared" si="36"/>
        <v/>
      </c>
      <c r="X259" s="16" t="str">
        <f t="shared" si="37"/>
        <v/>
      </c>
      <c r="Y259" s="16" t="str">
        <f t="shared" si="38"/>
        <v/>
      </c>
      <c r="Z259" s="16" t="str">
        <f t="shared" si="39"/>
        <v/>
      </c>
    </row>
    <row r="260" spans="1:26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6" t="str">
        <f t="shared" si="32"/>
        <v/>
      </c>
      <c r="T260" s="16" t="str">
        <f t="shared" si="33"/>
        <v/>
      </c>
      <c r="U260" s="16" t="str">
        <f t="shared" si="34"/>
        <v/>
      </c>
      <c r="V260" s="16" t="str">
        <f t="shared" si="35"/>
        <v/>
      </c>
      <c r="W260" s="16" t="str">
        <f t="shared" si="36"/>
        <v/>
      </c>
      <c r="X260" s="16" t="str">
        <f t="shared" si="37"/>
        <v/>
      </c>
      <c r="Y260" s="16" t="str">
        <f t="shared" si="38"/>
        <v/>
      </c>
      <c r="Z260" s="16" t="str">
        <f t="shared" si="39"/>
        <v/>
      </c>
    </row>
    <row r="261" spans="1:26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6" t="str">
        <f t="shared" si="32"/>
        <v/>
      </c>
      <c r="T261" s="16" t="str">
        <f t="shared" si="33"/>
        <v/>
      </c>
      <c r="U261" s="16" t="str">
        <f t="shared" si="34"/>
        <v/>
      </c>
      <c r="V261" s="16" t="str">
        <f t="shared" si="35"/>
        <v/>
      </c>
      <c r="W261" s="16" t="str">
        <f t="shared" si="36"/>
        <v/>
      </c>
      <c r="X261" s="16" t="str">
        <f t="shared" si="37"/>
        <v/>
      </c>
      <c r="Y261" s="16" t="str">
        <f t="shared" si="38"/>
        <v/>
      </c>
      <c r="Z261" s="16" t="str">
        <f t="shared" si="39"/>
        <v/>
      </c>
    </row>
    <row r="262" spans="1:26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6" t="str">
        <f t="shared" si="32"/>
        <v/>
      </c>
      <c r="T262" s="16" t="str">
        <f t="shared" si="33"/>
        <v/>
      </c>
      <c r="U262" s="16" t="str">
        <f t="shared" si="34"/>
        <v/>
      </c>
      <c r="V262" s="16" t="str">
        <f t="shared" si="35"/>
        <v/>
      </c>
      <c r="W262" s="16" t="str">
        <f t="shared" si="36"/>
        <v/>
      </c>
      <c r="X262" s="16" t="str">
        <f t="shared" si="37"/>
        <v/>
      </c>
      <c r="Y262" s="16" t="str">
        <f t="shared" si="38"/>
        <v/>
      </c>
      <c r="Z262" s="16" t="str">
        <f t="shared" si="39"/>
        <v/>
      </c>
    </row>
    <row r="263" spans="1:26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6" t="str">
        <f t="shared" si="32"/>
        <v/>
      </c>
      <c r="T263" s="16" t="str">
        <f t="shared" si="33"/>
        <v/>
      </c>
      <c r="U263" s="16" t="str">
        <f t="shared" si="34"/>
        <v/>
      </c>
      <c r="V263" s="16" t="str">
        <f t="shared" si="35"/>
        <v/>
      </c>
      <c r="W263" s="16" t="str">
        <f t="shared" si="36"/>
        <v/>
      </c>
      <c r="X263" s="16" t="str">
        <f t="shared" si="37"/>
        <v/>
      </c>
      <c r="Y263" s="16" t="str">
        <f t="shared" si="38"/>
        <v/>
      </c>
      <c r="Z263" s="16" t="str">
        <f t="shared" si="39"/>
        <v/>
      </c>
    </row>
    <row r="264" spans="1:26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6" t="str">
        <f t="shared" si="32"/>
        <v/>
      </c>
      <c r="T264" s="16" t="str">
        <f t="shared" si="33"/>
        <v/>
      </c>
      <c r="U264" s="16" t="str">
        <f t="shared" si="34"/>
        <v/>
      </c>
      <c r="V264" s="16" t="str">
        <f t="shared" si="35"/>
        <v/>
      </c>
      <c r="W264" s="16" t="str">
        <f t="shared" si="36"/>
        <v/>
      </c>
      <c r="X264" s="16" t="str">
        <f t="shared" si="37"/>
        <v/>
      </c>
      <c r="Y264" s="16" t="str">
        <f t="shared" si="38"/>
        <v/>
      </c>
      <c r="Z264" s="16" t="str">
        <f t="shared" si="39"/>
        <v/>
      </c>
    </row>
    <row r="265" spans="1:26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6" t="str">
        <f t="shared" si="32"/>
        <v/>
      </c>
      <c r="T265" s="16" t="str">
        <f t="shared" si="33"/>
        <v/>
      </c>
      <c r="U265" s="16" t="str">
        <f t="shared" si="34"/>
        <v/>
      </c>
      <c r="V265" s="16" t="str">
        <f t="shared" si="35"/>
        <v/>
      </c>
      <c r="W265" s="16" t="str">
        <f t="shared" si="36"/>
        <v/>
      </c>
      <c r="X265" s="16" t="str">
        <f t="shared" si="37"/>
        <v/>
      </c>
      <c r="Y265" s="16" t="str">
        <f t="shared" si="38"/>
        <v/>
      </c>
      <c r="Z265" s="16" t="str">
        <f t="shared" si="39"/>
        <v/>
      </c>
    </row>
    <row r="266" spans="1:26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6" t="str">
        <f t="shared" si="32"/>
        <v/>
      </c>
      <c r="T266" s="16" t="str">
        <f t="shared" si="33"/>
        <v/>
      </c>
      <c r="U266" s="16" t="str">
        <f t="shared" si="34"/>
        <v/>
      </c>
      <c r="V266" s="16" t="str">
        <f t="shared" si="35"/>
        <v/>
      </c>
      <c r="W266" s="16" t="str">
        <f t="shared" si="36"/>
        <v/>
      </c>
      <c r="X266" s="16" t="str">
        <f t="shared" si="37"/>
        <v/>
      </c>
      <c r="Y266" s="16" t="str">
        <f t="shared" si="38"/>
        <v/>
      </c>
      <c r="Z266" s="16" t="str">
        <f t="shared" si="39"/>
        <v/>
      </c>
    </row>
    <row r="267" spans="1:26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6" t="str">
        <f t="shared" si="32"/>
        <v/>
      </c>
      <c r="T267" s="16" t="str">
        <f t="shared" si="33"/>
        <v/>
      </c>
      <c r="U267" s="16" t="str">
        <f t="shared" si="34"/>
        <v/>
      </c>
      <c r="V267" s="16" t="str">
        <f t="shared" si="35"/>
        <v/>
      </c>
      <c r="W267" s="16" t="str">
        <f t="shared" si="36"/>
        <v/>
      </c>
      <c r="X267" s="16" t="str">
        <f t="shared" si="37"/>
        <v/>
      </c>
      <c r="Y267" s="16" t="str">
        <f t="shared" si="38"/>
        <v/>
      </c>
      <c r="Z267" s="16" t="str">
        <f t="shared" si="39"/>
        <v/>
      </c>
    </row>
    <row r="268" spans="1:26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6" t="str">
        <f t="shared" si="32"/>
        <v/>
      </c>
      <c r="T268" s="16" t="str">
        <f t="shared" si="33"/>
        <v/>
      </c>
      <c r="U268" s="16" t="str">
        <f t="shared" si="34"/>
        <v/>
      </c>
      <c r="V268" s="16" t="str">
        <f t="shared" si="35"/>
        <v/>
      </c>
      <c r="W268" s="16" t="str">
        <f t="shared" si="36"/>
        <v/>
      </c>
      <c r="X268" s="16" t="str">
        <f t="shared" si="37"/>
        <v/>
      </c>
      <c r="Y268" s="16" t="str">
        <f t="shared" si="38"/>
        <v/>
      </c>
      <c r="Z268" s="16" t="str">
        <f t="shared" si="39"/>
        <v/>
      </c>
    </row>
    <row r="269" spans="1:26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6" t="str">
        <f t="shared" si="32"/>
        <v/>
      </c>
      <c r="T269" s="16" t="str">
        <f t="shared" si="33"/>
        <v/>
      </c>
      <c r="U269" s="16" t="str">
        <f t="shared" si="34"/>
        <v/>
      </c>
      <c r="V269" s="16" t="str">
        <f t="shared" si="35"/>
        <v/>
      </c>
      <c r="W269" s="16" t="str">
        <f t="shared" si="36"/>
        <v/>
      </c>
      <c r="X269" s="16" t="str">
        <f t="shared" si="37"/>
        <v/>
      </c>
      <c r="Y269" s="16" t="str">
        <f t="shared" si="38"/>
        <v/>
      </c>
      <c r="Z269" s="16" t="str">
        <f t="shared" si="39"/>
        <v/>
      </c>
    </row>
    <row r="270" spans="1:26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6" t="str">
        <f t="shared" si="32"/>
        <v/>
      </c>
      <c r="T270" s="16" t="str">
        <f t="shared" si="33"/>
        <v/>
      </c>
      <c r="U270" s="16" t="str">
        <f t="shared" si="34"/>
        <v/>
      </c>
      <c r="V270" s="16" t="str">
        <f t="shared" si="35"/>
        <v/>
      </c>
      <c r="W270" s="16" t="str">
        <f t="shared" si="36"/>
        <v/>
      </c>
      <c r="X270" s="16" t="str">
        <f t="shared" si="37"/>
        <v/>
      </c>
      <c r="Y270" s="16" t="str">
        <f t="shared" si="38"/>
        <v/>
      </c>
      <c r="Z270" s="16" t="str">
        <f t="shared" si="39"/>
        <v/>
      </c>
    </row>
    <row r="271" spans="1:26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6" t="str">
        <f t="shared" si="32"/>
        <v/>
      </c>
      <c r="T271" s="16" t="str">
        <f t="shared" si="33"/>
        <v/>
      </c>
      <c r="U271" s="16" t="str">
        <f t="shared" si="34"/>
        <v/>
      </c>
      <c r="V271" s="16" t="str">
        <f t="shared" si="35"/>
        <v/>
      </c>
      <c r="W271" s="16" t="str">
        <f t="shared" si="36"/>
        <v/>
      </c>
      <c r="X271" s="16" t="str">
        <f t="shared" si="37"/>
        <v/>
      </c>
      <c r="Y271" s="16" t="str">
        <f t="shared" si="38"/>
        <v/>
      </c>
      <c r="Z271" s="16" t="str">
        <f t="shared" si="39"/>
        <v/>
      </c>
    </row>
    <row r="272" spans="1:26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6" t="str">
        <f t="shared" si="32"/>
        <v/>
      </c>
      <c r="T272" s="16" t="str">
        <f t="shared" si="33"/>
        <v/>
      </c>
      <c r="U272" s="16" t="str">
        <f t="shared" si="34"/>
        <v/>
      </c>
      <c r="V272" s="16" t="str">
        <f t="shared" si="35"/>
        <v/>
      </c>
      <c r="W272" s="16" t="str">
        <f t="shared" si="36"/>
        <v/>
      </c>
      <c r="X272" s="16" t="str">
        <f t="shared" si="37"/>
        <v/>
      </c>
      <c r="Y272" s="16" t="str">
        <f t="shared" si="38"/>
        <v/>
      </c>
      <c r="Z272" s="16" t="str">
        <f t="shared" si="39"/>
        <v/>
      </c>
    </row>
    <row r="273" spans="1:26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6" t="str">
        <f t="shared" si="32"/>
        <v/>
      </c>
      <c r="T273" s="16" t="str">
        <f t="shared" si="33"/>
        <v/>
      </c>
      <c r="U273" s="16" t="str">
        <f t="shared" si="34"/>
        <v/>
      </c>
      <c r="V273" s="16" t="str">
        <f t="shared" si="35"/>
        <v/>
      </c>
      <c r="W273" s="16" t="str">
        <f t="shared" si="36"/>
        <v/>
      </c>
      <c r="X273" s="16" t="str">
        <f t="shared" si="37"/>
        <v/>
      </c>
      <c r="Y273" s="16" t="str">
        <f t="shared" si="38"/>
        <v/>
      </c>
      <c r="Z273" s="16" t="str">
        <f t="shared" si="39"/>
        <v/>
      </c>
    </row>
    <row r="274" spans="1:26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6" t="str">
        <f t="shared" si="32"/>
        <v/>
      </c>
      <c r="T274" s="16" t="str">
        <f t="shared" si="33"/>
        <v/>
      </c>
      <c r="U274" s="16" t="str">
        <f t="shared" si="34"/>
        <v/>
      </c>
      <c r="V274" s="16" t="str">
        <f t="shared" si="35"/>
        <v/>
      </c>
      <c r="W274" s="16" t="str">
        <f t="shared" si="36"/>
        <v/>
      </c>
      <c r="X274" s="16" t="str">
        <f t="shared" si="37"/>
        <v/>
      </c>
      <c r="Y274" s="16" t="str">
        <f t="shared" si="38"/>
        <v/>
      </c>
      <c r="Z274" s="16" t="str">
        <f t="shared" si="39"/>
        <v/>
      </c>
    </row>
    <row r="275" spans="1:26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6" t="str">
        <f t="shared" si="32"/>
        <v/>
      </c>
      <c r="T275" s="16" t="str">
        <f t="shared" si="33"/>
        <v/>
      </c>
      <c r="U275" s="16" t="str">
        <f t="shared" si="34"/>
        <v/>
      </c>
      <c r="V275" s="16" t="str">
        <f t="shared" si="35"/>
        <v/>
      </c>
      <c r="W275" s="16" t="str">
        <f t="shared" si="36"/>
        <v/>
      </c>
      <c r="X275" s="16" t="str">
        <f t="shared" si="37"/>
        <v/>
      </c>
      <c r="Y275" s="16" t="str">
        <f t="shared" si="38"/>
        <v/>
      </c>
      <c r="Z275" s="16" t="str">
        <f t="shared" si="39"/>
        <v/>
      </c>
    </row>
    <row r="276" spans="1:26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6" t="str">
        <f t="shared" si="32"/>
        <v/>
      </c>
      <c r="T276" s="16" t="str">
        <f t="shared" si="33"/>
        <v/>
      </c>
      <c r="U276" s="16" t="str">
        <f t="shared" si="34"/>
        <v/>
      </c>
      <c r="V276" s="16" t="str">
        <f t="shared" si="35"/>
        <v/>
      </c>
      <c r="W276" s="16" t="str">
        <f t="shared" si="36"/>
        <v/>
      </c>
      <c r="X276" s="16" t="str">
        <f t="shared" si="37"/>
        <v/>
      </c>
      <c r="Y276" s="16" t="str">
        <f t="shared" si="38"/>
        <v/>
      </c>
      <c r="Z276" s="16" t="str">
        <f t="shared" si="39"/>
        <v/>
      </c>
    </row>
    <row r="277" spans="1:26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6" t="str">
        <f t="shared" si="32"/>
        <v/>
      </c>
      <c r="T277" s="16" t="str">
        <f t="shared" si="33"/>
        <v/>
      </c>
      <c r="U277" s="16" t="str">
        <f t="shared" si="34"/>
        <v/>
      </c>
      <c r="V277" s="16" t="str">
        <f t="shared" si="35"/>
        <v/>
      </c>
      <c r="W277" s="16" t="str">
        <f t="shared" si="36"/>
        <v/>
      </c>
      <c r="X277" s="16" t="str">
        <f t="shared" si="37"/>
        <v/>
      </c>
      <c r="Y277" s="16" t="str">
        <f t="shared" si="38"/>
        <v/>
      </c>
      <c r="Z277" s="16" t="str">
        <f t="shared" si="39"/>
        <v/>
      </c>
    </row>
    <row r="278" spans="1:26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6" t="str">
        <f t="shared" si="32"/>
        <v/>
      </c>
      <c r="T278" s="16" t="str">
        <f t="shared" si="33"/>
        <v/>
      </c>
      <c r="U278" s="16" t="str">
        <f t="shared" si="34"/>
        <v/>
      </c>
      <c r="V278" s="16" t="str">
        <f t="shared" si="35"/>
        <v/>
      </c>
      <c r="W278" s="16" t="str">
        <f t="shared" si="36"/>
        <v/>
      </c>
      <c r="X278" s="16" t="str">
        <f t="shared" si="37"/>
        <v/>
      </c>
      <c r="Y278" s="16" t="str">
        <f t="shared" si="38"/>
        <v/>
      </c>
      <c r="Z278" s="16" t="str">
        <f t="shared" si="39"/>
        <v/>
      </c>
    </row>
    <row r="279" spans="1:26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6" t="str">
        <f t="shared" si="32"/>
        <v/>
      </c>
      <c r="T279" s="16" t="str">
        <f t="shared" si="33"/>
        <v/>
      </c>
      <c r="U279" s="16" t="str">
        <f t="shared" si="34"/>
        <v/>
      </c>
      <c r="V279" s="16" t="str">
        <f t="shared" si="35"/>
        <v/>
      </c>
      <c r="W279" s="16" t="str">
        <f t="shared" si="36"/>
        <v/>
      </c>
      <c r="X279" s="16" t="str">
        <f t="shared" si="37"/>
        <v/>
      </c>
      <c r="Y279" s="16" t="str">
        <f t="shared" si="38"/>
        <v/>
      </c>
      <c r="Z279" s="16" t="str">
        <f t="shared" si="39"/>
        <v/>
      </c>
    </row>
    <row r="280" spans="1:26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6" t="str">
        <f t="shared" si="32"/>
        <v/>
      </c>
      <c r="T280" s="16" t="str">
        <f t="shared" si="33"/>
        <v/>
      </c>
      <c r="U280" s="16" t="str">
        <f t="shared" si="34"/>
        <v/>
      </c>
      <c r="V280" s="16" t="str">
        <f t="shared" si="35"/>
        <v/>
      </c>
      <c r="W280" s="16" t="str">
        <f t="shared" si="36"/>
        <v/>
      </c>
      <c r="X280" s="16" t="str">
        <f t="shared" si="37"/>
        <v/>
      </c>
      <c r="Y280" s="16" t="str">
        <f t="shared" si="38"/>
        <v/>
      </c>
      <c r="Z280" s="16" t="str">
        <f t="shared" si="39"/>
        <v/>
      </c>
    </row>
    <row r="281" spans="1:26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6" t="str">
        <f t="shared" si="32"/>
        <v/>
      </c>
      <c r="T281" s="16" t="str">
        <f t="shared" si="33"/>
        <v/>
      </c>
      <c r="U281" s="16" t="str">
        <f t="shared" si="34"/>
        <v/>
      </c>
      <c r="V281" s="16" t="str">
        <f t="shared" si="35"/>
        <v/>
      </c>
      <c r="W281" s="16" t="str">
        <f t="shared" si="36"/>
        <v/>
      </c>
      <c r="X281" s="16" t="str">
        <f t="shared" si="37"/>
        <v/>
      </c>
      <c r="Y281" s="16" t="str">
        <f t="shared" si="38"/>
        <v/>
      </c>
      <c r="Z281" s="16" t="str">
        <f t="shared" si="39"/>
        <v/>
      </c>
    </row>
    <row r="282" spans="1:26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6" t="str">
        <f t="shared" si="32"/>
        <v/>
      </c>
      <c r="T282" s="16" t="str">
        <f t="shared" si="33"/>
        <v/>
      </c>
      <c r="U282" s="16" t="str">
        <f t="shared" si="34"/>
        <v/>
      </c>
      <c r="V282" s="16" t="str">
        <f t="shared" si="35"/>
        <v/>
      </c>
      <c r="W282" s="16" t="str">
        <f t="shared" si="36"/>
        <v/>
      </c>
      <c r="X282" s="16" t="str">
        <f t="shared" si="37"/>
        <v/>
      </c>
      <c r="Y282" s="16" t="str">
        <f t="shared" si="38"/>
        <v/>
      </c>
      <c r="Z282" s="16" t="str">
        <f t="shared" si="39"/>
        <v/>
      </c>
    </row>
    <row r="283" spans="1:26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6" t="str">
        <f t="shared" si="32"/>
        <v/>
      </c>
      <c r="T283" s="16" t="str">
        <f t="shared" si="33"/>
        <v/>
      </c>
      <c r="U283" s="16" t="str">
        <f t="shared" si="34"/>
        <v/>
      </c>
      <c r="V283" s="16" t="str">
        <f t="shared" si="35"/>
        <v/>
      </c>
      <c r="W283" s="16" t="str">
        <f t="shared" si="36"/>
        <v/>
      </c>
      <c r="X283" s="16" t="str">
        <f t="shared" si="37"/>
        <v/>
      </c>
      <c r="Y283" s="16" t="str">
        <f t="shared" si="38"/>
        <v/>
      </c>
      <c r="Z283" s="16" t="str">
        <f t="shared" si="39"/>
        <v/>
      </c>
    </row>
    <row r="284" spans="1:26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6" t="str">
        <f t="shared" si="32"/>
        <v/>
      </c>
      <c r="T284" s="16" t="str">
        <f t="shared" si="33"/>
        <v/>
      </c>
      <c r="U284" s="16" t="str">
        <f t="shared" si="34"/>
        <v/>
      </c>
      <c r="V284" s="16" t="str">
        <f t="shared" si="35"/>
        <v/>
      </c>
      <c r="W284" s="16" t="str">
        <f t="shared" si="36"/>
        <v/>
      </c>
      <c r="X284" s="16" t="str">
        <f t="shared" si="37"/>
        <v/>
      </c>
      <c r="Y284" s="16" t="str">
        <f t="shared" si="38"/>
        <v/>
      </c>
      <c r="Z284" s="16" t="str">
        <f t="shared" si="39"/>
        <v/>
      </c>
    </row>
    <row r="285" spans="1:26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6" t="str">
        <f t="shared" si="32"/>
        <v/>
      </c>
      <c r="T285" s="16" t="str">
        <f t="shared" si="33"/>
        <v/>
      </c>
      <c r="U285" s="16" t="str">
        <f t="shared" si="34"/>
        <v/>
      </c>
      <c r="V285" s="16" t="str">
        <f t="shared" si="35"/>
        <v/>
      </c>
      <c r="W285" s="16" t="str">
        <f t="shared" si="36"/>
        <v/>
      </c>
      <c r="X285" s="16" t="str">
        <f t="shared" si="37"/>
        <v/>
      </c>
      <c r="Y285" s="16" t="str">
        <f t="shared" si="38"/>
        <v/>
      </c>
      <c r="Z285" s="16" t="str">
        <f t="shared" si="39"/>
        <v/>
      </c>
    </row>
    <row r="286" spans="1:26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6" t="str">
        <f t="shared" si="32"/>
        <v/>
      </c>
      <c r="T286" s="16" t="str">
        <f t="shared" si="33"/>
        <v/>
      </c>
      <c r="U286" s="16" t="str">
        <f t="shared" si="34"/>
        <v/>
      </c>
      <c r="V286" s="16" t="str">
        <f t="shared" si="35"/>
        <v/>
      </c>
      <c r="W286" s="16" t="str">
        <f t="shared" si="36"/>
        <v/>
      </c>
      <c r="X286" s="16" t="str">
        <f t="shared" si="37"/>
        <v/>
      </c>
      <c r="Y286" s="16" t="str">
        <f t="shared" si="38"/>
        <v/>
      </c>
      <c r="Z286" s="16" t="str">
        <f t="shared" si="39"/>
        <v/>
      </c>
    </row>
    <row r="287" spans="1:26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6" t="str">
        <f t="shared" si="32"/>
        <v/>
      </c>
      <c r="T287" s="16" t="str">
        <f t="shared" si="33"/>
        <v/>
      </c>
      <c r="U287" s="16" t="str">
        <f t="shared" si="34"/>
        <v/>
      </c>
      <c r="V287" s="16" t="str">
        <f t="shared" si="35"/>
        <v/>
      </c>
      <c r="W287" s="16" t="str">
        <f t="shared" si="36"/>
        <v/>
      </c>
      <c r="X287" s="16" t="str">
        <f t="shared" si="37"/>
        <v/>
      </c>
      <c r="Y287" s="16" t="str">
        <f t="shared" si="38"/>
        <v/>
      </c>
      <c r="Z287" s="16" t="str">
        <f t="shared" si="39"/>
        <v/>
      </c>
    </row>
    <row r="288" spans="1:26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6" t="str">
        <f t="shared" si="32"/>
        <v/>
      </c>
      <c r="T288" s="16" t="str">
        <f t="shared" si="33"/>
        <v/>
      </c>
      <c r="U288" s="16" t="str">
        <f t="shared" si="34"/>
        <v/>
      </c>
      <c r="V288" s="16" t="str">
        <f t="shared" si="35"/>
        <v/>
      </c>
      <c r="W288" s="16" t="str">
        <f t="shared" si="36"/>
        <v/>
      </c>
      <c r="X288" s="16" t="str">
        <f t="shared" si="37"/>
        <v/>
      </c>
      <c r="Y288" s="16" t="str">
        <f t="shared" si="38"/>
        <v/>
      </c>
      <c r="Z288" s="16" t="str">
        <f t="shared" si="39"/>
        <v/>
      </c>
    </row>
    <row r="289" spans="1:26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6" t="str">
        <f t="shared" si="32"/>
        <v/>
      </c>
      <c r="T289" s="16" t="str">
        <f t="shared" si="33"/>
        <v/>
      </c>
      <c r="U289" s="16" t="str">
        <f t="shared" si="34"/>
        <v/>
      </c>
      <c r="V289" s="16" t="str">
        <f t="shared" si="35"/>
        <v/>
      </c>
      <c r="W289" s="16" t="str">
        <f t="shared" si="36"/>
        <v/>
      </c>
      <c r="X289" s="16" t="str">
        <f t="shared" si="37"/>
        <v/>
      </c>
      <c r="Y289" s="16" t="str">
        <f t="shared" si="38"/>
        <v/>
      </c>
      <c r="Z289" s="16" t="str">
        <f t="shared" si="39"/>
        <v/>
      </c>
    </row>
    <row r="290" spans="1:26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6" t="str">
        <f t="shared" si="32"/>
        <v/>
      </c>
      <c r="T290" s="16" t="str">
        <f t="shared" si="33"/>
        <v/>
      </c>
      <c r="U290" s="16" t="str">
        <f t="shared" si="34"/>
        <v/>
      </c>
      <c r="V290" s="16" t="str">
        <f t="shared" si="35"/>
        <v/>
      </c>
      <c r="W290" s="16" t="str">
        <f t="shared" si="36"/>
        <v/>
      </c>
      <c r="X290" s="16" t="str">
        <f t="shared" si="37"/>
        <v/>
      </c>
      <c r="Y290" s="16" t="str">
        <f t="shared" si="38"/>
        <v/>
      </c>
      <c r="Z290" s="16" t="str">
        <f t="shared" si="39"/>
        <v/>
      </c>
    </row>
    <row r="291" spans="1:26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6" t="str">
        <f t="shared" si="32"/>
        <v/>
      </c>
      <c r="T291" s="16" t="str">
        <f t="shared" si="33"/>
        <v/>
      </c>
      <c r="U291" s="16" t="str">
        <f t="shared" si="34"/>
        <v/>
      </c>
      <c r="V291" s="16" t="str">
        <f t="shared" si="35"/>
        <v/>
      </c>
      <c r="W291" s="16" t="str">
        <f t="shared" si="36"/>
        <v/>
      </c>
      <c r="X291" s="16" t="str">
        <f t="shared" si="37"/>
        <v/>
      </c>
      <c r="Y291" s="16" t="str">
        <f t="shared" si="38"/>
        <v/>
      </c>
      <c r="Z291" s="16" t="str">
        <f t="shared" si="39"/>
        <v/>
      </c>
    </row>
    <row r="292" spans="1:26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6" t="str">
        <f t="shared" si="32"/>
        <v/>
      </c>
      <c r="T292" s="16" t="str">
        <f t="shared" si="33"/>
        <v/>
      </c>
      <c r="U292" s="16" t="str">
        <f t="shared" si="34"/>
        <v/>
      </c>
      <c r="V292" s="16" t="str">
        <f t="shared" si="35"/>
        <v/>
      </c>
      <c r="W292" s="16" t="str">
        <f t="shared" si="36"/>
        <v/>
      </c>
      <c r="X292" s="16" t="str">
        <f t="shared" si="37"/>
        <v/>
      </c>
      <c r="Y292" s="16" t="str">
        <f t="shared" si="38"/>
        <v/>
      </c>
      <c r="Z292" s="16" t="str">
        <f t="shared" si="39"/>
        <v/>
      </c>
    </row>
    <row r="293" spans="1:26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6" t="str">
        <f t="shared" si="32"/>
        <v/>
      </c>
      <c r="T293" s="16" t="str">
        <f t="shared" si="33"/>
        <v/>
      </c>
      <c r="U293" s="16" t="str">
        <f t="shared" si="34"/>
        <v/>
      </c>
      <c r="V293" s="16" t="str">
        <f t="shared" si="35"/>
        <v/>
      </c>
      <c r="W293" s="16" t="str">
        <f t="shared" si="36"/>
        <v/>
      </c>
      <c r="X293" s="16" t="str">
        <f t="shared" si="37"/>
        <v/>
      </c>
      <c r="Y293" s="16" t="str">
        <f t="shared" si="38"/>
        <v/>
      </c>
      <c r="Z293" s="16" t="str">
        <f t="shared" si="39"/>
        <v/>
      </c>
    </row>
    <row r="294" spans="1:26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6" t="str">
        <f t="shared" si="32"/>
        <v/>
      </c>
      <c r="T294" s="16" t="str">
        <f t="shared" si="33"/>
        <v/>
      </c>
      <c r="U294" s="16" t="str">
        <f t="shared" si="34"/>
        <v/>
      </c>
      <c r="V294" s="16" t="str">
        <f t="shared" si="35"/>
        <v/>
      </c>
      <c r="W294" s="16" t="str">
        <f t="shared" si="36"/>
        <v/>
      </c>
      <c r="X294" s="16" t="str">
        <f t="shared" si="37"/>
        <v/>
      </c>
      <c r="Y294" s="16" t="str">
        <f t="shared" si="38"/>
        <v/>
      </c>
      <c r="Z294" s="16" t="str">
        <f t="shared" si="39"/>
        <v/>
      </c>
    </row>
    <row r="295" spans="1:26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6" t="str">
        <f t="shared" si="32"/>
        <v/>
      </c>
      <c r="T295" s="16" t="str">
        <f t="shared" si="33"/>
        <v/>
      </c>
      <c r="U295" s="16" t="str">
        <f t="shared" si="34"/>
        <v/>
      </c>
      <c r="V295" s="16" t="str">
        <f t="shared" si="35"/>
        <v/>
      </c>
      <c r="W295" s="16" t="str">
        <f t="shared" si="36"/>
        <v/>
      </c>
      <c r="X295" s="16" t="str">
        <f t="shared" si="37"/>
        <v/>
      </c>
      <c r="Y295" s="16" t="str">
        <f t="shared" si="38"/>
        <v/>
      </c>
      <c r="Z295" s="16" t="str">
        <f t="shared" si="39"/>
        <v/>
      </c>
    </row>
    <row r="296" spans="1:26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6" t="str">
        <f t="shared" si="32"/>
        <v/>
      </c>
      <c r="T296" s="16" t="str">
        <f t="shared" si="33"/>
        <v/>
      </c>
      <c r="U296" s="16" t="str">
        <f t="shared" si="34"/>
        <v/>
      </c>
      <c r="V296" s="16" t="str">
        <f t="shared" si="35"/>
        <v/>
      </c>
      <c r="W296" s="16" t="str">
        <f t="shared" si="36"/>
        <v/>
      </c>
      <c r="X296" s="16" t="str">
        <f t="shared" si="37"/>
        <v/>
      </c>
      <c r="Y296" s="16" t="str">
        <f t="shared" si="38"/>
        <v/>
      </c>
      <c r="Z296" s="16" t="str">
        <f t="shared" si="39"/>
        <v/>
      </c>
    </row>
    <row r="297" spans="1:26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6" t="str">
        <f t="shared" si="32"/>
        <v/>
      </c>
      <c r="T297" s="16" t="str">
        <f t="shared" si="33"/>
        <v/>
      </c>
      <c r="U297" s="16" t="str">
        <f t="shared" si="34"/>
        <v/>
      </c>
      <c r="V297" s="16" t="str">
        <f t="shared" si="35"/>
        <v/>
      </c>
      <c r="W297" s="16" t="str">
        <f t="shared" si="36"/>
        <v/>
      </c>
      <c r="X297" s="16" t="str">
        <f t="shared" si="37"/>
        <v/>
      </c>
      <c r="Y297" s="16" t="str">
        <f t="shared" si="38"/>
        <v/>
      </c>
      <c r="Z297" s="16" t="str">
        <f t="shared" si="39"/>
        <v/>
      </c>
    </row>
    <row r="298" spans="1:26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6" t="str">
        <f t="shared" si="32"/>
        <v/>
      </c>
      <c r="T298" s="16" t="str">
        <f t="shared" si="33"/>
        <v/>
      </c>
      <c r="U298" s="16" t="str">
        <f t="shared" si="34"/>
        <v/>
      </c>
      <c r="V298" s="16" t="str">
        <f t="shared" si="35"/>
        <v/>
      </c>
      <c r="W298" s="16" t="str">
        <f t="shared" si="36"/>
        <v/>
      </c>
      <c r="X298" s="16" t="str">
        <f t="shared" si="37"/>
        <v/>
      </c>
      <c r="Y298" s="16" t="str">
        <f t="shared" si="38"/>
        <v/>
      </c>
      <c r="Z298" s="16" t="str">
        <f t="shared" si="39"/>
        <v/>
      </c>
    </row>
    <row r="299" spans="1:26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6" t="str">
        <f t="shared" si="32"/>
        <v/>
      </c>
      <c r="T299" s="16" t="str">
        <f t="shared" si="33"/>
        <v/>
      </c>
      <c r="U299" s="16" t="str">
        <f t="shared" si="34"/>
        <v/>
      </c>
      <c r="V299" s="16" t="str">
        <f t="shared" si="35"/>
        <v/>
      </c>
      <c r="W299" s="16" t="str">
        <f t="shared" si="36"/>
        <v/>
      </c>
      <c r="X299" s="16" t="str">
        <f t="shared" si="37"/>
        <v/>
      </c>
      <c r="Y299" s="16" t="str">
        <f t="shared" si="38"/>
        <v/>
      </c>
      <c r="Z299" s="16" t="str">
        <f t="shared" si="39"/>
        <v/>
      </c>
    </row>
    <row r="300" spans="1:26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6" t="str">
        <f t="shared" si="32"/>
        <v/>
      </c>
      <c r="T300" s="16" t="str">
        <f t="shared" si="33"/>
        <v/>
      </c>
      <c r="U300" s="16" t="str">
        <f t="shared" si="34"/>
        <v/>
      </c>
      <c r="V300" s="16" t="str">
        <f t="shared" si="35"/>
        <v/>
      </c>
      <c r="W300" s="16" t="str">
        <f t="shared" si="36"/>
        <v/>
      </c>
      <c r="X300" s="16" t="str">
        <f t="shared" si="37"/>
        <v/>
      </c>
      <c r="Y300" s="16" t="str">
        <f t="shared" si="38"/>
        <v/>
      </c>
      <c r="Z300" s="16" t="str">
        <f t="shared" si="39"/>
        <v/>
      </c>
    </row>
    <row r="301" spans="1:26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6" t="str">
        <f t="shared" si="32"/>
        <v/>
      </c>
      <c r="T301" s="16" t="str">
        <f t="shared" si="33"/>
        <v/>
      </c>
      <c r="U301" s="16" t="str">
        <f t="shared" si="34"/>
        <v/>
      </c>
      <c r="V301" s="16" t="str">
        <f t="shared" si="35"/>
        <v/>
      </c>
      <c r="W301" s="16" t="str">
        <f t="shared" si="36"/>
        <v/>
      </c>
      <c r="X301" s="16" t="str">
        <f t="shared" si="37"/>
        <v/>
      </c>
      <c r="Y301" s="16" t="str">
        <f t="shared" si="38"/>
        <v/>
      </c>
      <c r="Z301" s="16" t="str">
        <f t="shared" si="39"/>
        <v/>
      </c>
    </row>
    <row r="302" spans="1:26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6" t="str">
        <f t="shared" si="32"/>
        <v/>
      </c>
      <c r="T302" s="16" t="str">
        <f t="shared" si="33"/>
        <v/>
      </c>
      <c r="U302" s="16" t="str">
        <f t="shared" si="34"/>
        <v/>
      </c>
      <c r="V302" s="16" t="str">
        <f t="shared" si="35"/>
        <v/>
      </c>
      <c r="W302" s="16" t="str">
        <f t="shared" si="36"/>
        <v/>
      </c>
      <c r="X302" s="16" t="str">
        <f t="shared" si="37"/>
        <v/>
      </c>
      <c r="Y302" s="16" t="str">
        <f t="shared" si="38"/>
        <v/>
      </c>
      <c r="Z302" s="16" t="str">
        <f t="shared" si="39"/>
        <v/>
      </c>
    </row>
    <row r="303" spans="1:26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6" t="str">
        <f t="shared" si="32"/>
        <v/>
      </c>
      <c r="T303" s="16" t="str">
        <f t="shared" si="33"/>
        <v/>
      </c>
      <c r="U303" s="16" t="str">
        <f t="shared" si="34"/>
        <v/>
      </c>
      <c r="V303" s="16" t="str">
        <f t="shared" si="35"/>
        <v/>
      </c>
      <c r="W303" s="16" t="str">
        <f t="shared" si="36"/>
        <v/>
      </c>
      <c r="X303" s="16" t="str">
        <f t="shared" si="37"/>
        <v/>
      </c>
      <c r="Y303" s="16" t="str">
        <f t="shared" si="38"/>
        <v/>
      </c>
      <c r="Z303" s="16" t="str">
        <f t="shared" si="39"/>
        <v/>
      </c>
    </row>
    <row r="304" spans="1:26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6" t="str">
        <f t="shared" si="32"/>
        <v/>
      </c>
      <c r="T304" s="16" t="str">
        <f t="shared" si="33"/>
        <v/>
      </c>
      <c r="U304" s="16" t="str">
        <f t="shared" si="34"/>
        <v/>
      </c>
      <c r="V304" s="16" t="str">
        <f t="shared" si="35"/>
        <v/>
      </c>
      <c r="W304" s="16" t="str">
        <f t="shared" si="36"/>
        <v/>
      </c>
      <c r="X304" s="16" t="str">
        <f t="shared" si="37"/>
        <v/>
      </c>
      <c r="Y304" s="16" t="str">
        <f t="shared" si="38"/>
        <v/>
      </c>
      <c r="Z304" s="16" t="str">
        <f t="shared" si="39"/>
        <v/>
      </c>
    </row>
    <row r="305" spans="1:26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6" t="str">
        <f t="shared" si="32"/>
        <v/>
      </c>
      <c r="T305" s="16" t="str">
        <f t="shared" si="33"/>
        <v/>
      </c>
      <c r="U305" s="16" t="str">
        <f t="shared" si="34"/>
        <v/>
      </c>
      <c r="V305" s="16" t="str">
        <f t="shared" si="35"/>
        <v/>
      </c>
      <c r="W305" s="16" t="str">
        <f t="shared" si="36"/>
        <v/>
      </c>
      <c r="X305" s="16" t="str">
        <f t="shared" si="37"/>
        <v/>
      </c>
      <c r="Y305" s="16" t="str">
        <f t="shared" si="38"/>
        <v/>
      </c>
      <c r="Z305" s="16" t="str">
        <f t="shared" si="39"/>
        <v/>
      </c>
    </row>
    <row r="306" spans="1:26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6" t="str">
        <f t="shared" si="32"/>
        <v/>
      </c>
      <c r="T306" s="16" t="str">
        <f t="shared" si="33"/>
        <v/>
      </c>
      <c r="U306" s="16" t="str">
        <f t="shared" si="34"/>
        <v/>
      </c>
      <c r="V306" s="16" t="str">
        <f t="shared" si="35"/>
        <v/>
      </c>
      <c r="W306" s="16" t="str">
        <f t="shared" si="36"/>
        <v/>
      </c>
      <c r="X306" s="16" t="str">
        <f t="shared" si="37"/>
        <v/>
      </c>
      <c r="Y306" s="16" t="str">
        <f t="shared" si="38"/>
        <v/>
      </c>
      <c r="Z306" s="16" t="str">
        <f t="shared" si="39"/>
        <v/>
      </c>
    </row>
    <row r="307" spans="1:26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6" t="str">
        <f t="shared" si="32"/>
        <v/>
      </c>
      <c r="T307" s="16" t="str">
        <f t="shared" si="33"/>
        <v/>
      </c>
      <c r="U307" s="16" t="str">
        <f t="shared" si="34"/>
        <v/>
      </c>
      <c r="V307" s="16" t="str">
        <f t="shared" si="35"/>
        <v/>
      </c>
      <c r="W307" s="16" t="str">
        <f t="shared" si="36"/>
        <v/>
      </c>
      <c r="X307" s="16" t="str">
        <f t="shared" si="37"/>
        <v/>
      </c>
      <c r="Y307" s="16" t="str">
        <f t="shared" si="38"/>
        <v/>
      </c>
      <c r="Z307" s="16" t="str">
        <f t="shared" si="39"/>
        <v/>
      </c>
    </row>
    <row r="308" spans="1:26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6" t="str">
        <f t="shared" si="32"/>
        <v/>
      </c>
      <c r="T308" s="16" t="str">
        <f t="shared" si="33"/>
        <v/>
      </c>
      <c r="U308" s="16" t="str">
        <f t="shared" si="34"/>
        <v/>
      </c>
      <c r="V308" s="16" t="str">
        <f t="shared" si="35"/>
        <v/>
      </c>
      <c r="W308" s="16" t="str">
        <f t="shared" si="36"/>
        <v/>
      </c>
      <c r="X308" s="16" t="str">
        <f t="shared" si="37"/>
        <v/>
      </c>
      <c r="Y308" s="16" t="str">
        <f t="shared" si="38"/>
        <v/>
      </c>
      <c r="Z308" s="16" t="str">
        <f t="shared" si="39"/>
        <v/>
      </c>
    </row>
    <row r="309" spans="1:26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6" t="str">
        <f t="shared" si="32"/>
        <v/>
      </c>
      <c r="T309" s="16" t="str">
        <f t="shared" si="33"/>
        <v/>
      </c>
      <c r="U309" s="16" t="str">
        <f t="shared" si="34"/>
        <v/>
      </c>
      <c r="V309" s="16" t="str">
        <f t="shared" si="35"/>
        <v/>
      </c>
      <c r="W309" s="16" t="str">
        <f t="shared" si="36"/>
        <v/>
      </c>
      <c r="X309" s="16" t="str">
        <f t="shared" si="37"/>
        <v/>
      </c>
      <c r="Y309" s="16" t="str">
        <f t="shared" si="38"/>
        <v/>
      </c>
      <c r="Z309" s="16" t="str">
        <f t="shared" si="39"/>
        <v/>
      </c>
    </row>
    <row r="310" spans="1:26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6" t="str">
        <f t="shared" si="32"/>
        <v/>
      </c>
      <c r="T310" s="16" t="str">
        <f t="shared" si="33"/>
        <v/>
      </c>
      <c r="U310" s="16" t="str">
        <f t="shared" si="34"/>
        <v/>
      </c>
      <c r="V310" s="16" t="str">
        <f t="shared" si="35"/>
        <v/>
      </c>
      <c r="W310" s="16" t="str">
        <f t="shared" si="36"/>
        <v/>
      </c>
      <c r="X310" s="16" t="str">
        <f t="shared" si="37"/>
        <v/>
      </c>
      <c r="Y310" s="16" t="str">
        <f t="shared" si="38"/>
        <v/>
      </c>
      <c r="Z310" s="16" t="str">
        <f t="shared" si="39"/>
        <v/>
      </c>
    </row>
    <row r="311" spans="1:26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6" t="str">
        <f t="shared" si="32"/>
        <v/>
      </c>
      <c r="T311" s="16" t="str">
        <f t="shared" si="33"/>
        <v/>
      </c>
      <c r="U311" s="16" t="str">
        <f t="shared" si="34"/>
        <v/>
      </c>
      <c r="V311" s="16" t="str">
        <f t="shared" si="35"/>
        <v/>
      </c>
      <c r="W311" s="16" t="str">
        <f t="shared" si="36"/>
        <v/>
      </c>
      <c r="X311" s="16" t="str">
        <f t="shared" si="37"/>
        <v/>
      </c>
      <c r="Y311" s="16" t="str">
        <f t="shared" si="38"/>
        <v/>
      </c>
      <c r="Z311" s="16" t="str">
        <f t="shared" si="39"/>
        <v/>
      </c>
    </row>
    <row r="312" spans="1:26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6" t="str">
        <f t="shared" si="32"/>
        <v/>
      </c>
      <c r="T312" s="16" t="str">
        <f t="shared" si="33"/>
        <v/>
      </c>
      <c r="U312" s="16" t="str">
        <f t="shared" si="34"/>
        <v/>
      </c>
      <c r="V312" s="16" t="str">
        <f t="shared" si="35"/>
        <v/>
      </c>
      <c r="W312" s="16" t="str">
        <f t="shared" si="36"/>
        <v/>
      </c>
      <c r="X312" s="16" t="str">
        <f t="shared" si="37"/>
        <v/>
      </c>
      <c r="Y312" s="16" t="str">
        <f t="shared" si="38"/>
        <v/>
      </c>
      <c r="Z312" s="16" t="str">
        <f t="shared" si="39"/>
        <v/>
      </c>
    </row>
    <row r="313" spans="1:26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6" t="str">
        <f t="shared" si="32"/>
        <v/>
      </c>
      <c r="T313" s="16" t="str">
        <f t="shared" si="33"/>
        <v/>
      </c>
      <c r="U313" s="16" t="str">
        <f t="shared" si="34"/>
        <v/>
      </c>
      <c r="V313" s="16" t="str">
        <f t="shared" si="35"/>
        <v/>
      </c>
      <c r="W313" s="16" t="str">
        <f t="shared" si="36"/>
        <v/>
      </c>
      <c r="X313" s="16" t="str">
        <f t="shared" si="37"/>
        <v/>
      </c>
      <c r="Y313" s="16" t="str">
        <f t="shared" si="38"/>
        <v/>
      </c>
      <c r="Z313" s="16" t="str">
        <f t="shared" si="39"/>
        <v/>
      </c>
    </row>
    <row r="314" spans="1:26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6" t="str">
        <f t="shared" si="32"/>
        <v/>
      </c>
      <c r="T314" s="16" t="str">
        <f t="shared" si="33"/>
        <v/>
      </c>
      <c r="U314" s="16" t="str">
        <f t="shared" si="34"/>
        <v/>
      </c>
      <c r="V314" s="16" t="str">
        <f t="shared" si="35"/>
        <v/>
      </c>
      <c r="W314" s="16" t="str">
        <f t="shared" si="36"/>
        <v/>
      </c>
      <c r="X314" s="16" t="str">
        <f t="shared" si="37"/>
        <v/>
      </c>
      <c r="Y314" s="16" t="str">
        <f t="shared" si="38"/>
        <v/>
      </c>
      <c r="Z314" s="16" t="str">
        <f t="shared" si="39"/>
        <v/>
      </c>
    </row>
    <row r="315" spans="1:26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6" t="str">
        <f t="shared" si="32"/>
        <v/>
      </c>
      <c r="T315" s="16" t="str">
        <f t="shared" si="33"/>
        <v/>
      </c>
      <c r="U315" s="16" t="str">
        <f t="shared" si="34"/>
        <v/>
      </c>
      <c r="V315" s="16" t="str">
        <f t="shared" si="35"/>
        <v/>
      </c>
      <c r="W315" s="16" t="str">
        <f t="shared" si="36"/>
        <v/>
      </c>
      <c r="X315" s="16" t="str">
        <f t="shared" si="37"/>
        <v/>
      </c>
      <c r="Y315" s="16" t="str">
        <f t="shared" si="38"/>
        <v/>
      </c>
      <c r="Z315" s="16" t="str">
        <f t="shared" si="39"/>
        <v/>
      </c>
    </row>
    <row r="316" spans="1:26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6" t="str">
        <f t="shared" si="32"/>
        <v/>
      </c>
      <c r="T316" s="16" t="str">
        <f t="shared" si="33"/>
        <v/>
      </c>
      <c r="U316" s="16" t="str">
        <f t="shared" si="34"/>
        <v/>
      </c>
      <c r="V316" s="16" t="str">
        <f t="shared" si="35"/>
        <v/>
      </c>
      <c r="W316" s="16" t="str">
        <f t="shared" si="36"/>
        <v/>
      </c>
      <c r="X316" s="16" t="str">
        <f t="shared" si="37"/>
        <v/>
      </c>
      <c r="Y316" s="16" t="str">
        <f t="shared" si="38"/>
        <v/>
      </c>
      <c r="Z316" s="16" t="str">
        <f t="shared" si="39"/>
        <v/>
      </c>
    </row>
    <row r="317" spans="1:26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6" t="str">
        <f t="shared" si="32"/>
        <v/>
      </c>
      <c r="T317" s="16" t="str">
        <f t="shared" si="33"/>
        <v/>
      </c>
      <c r="U317" s="16" t="str">
        <f t="shared" si="34"/>
        <v/>
      </c>
      <c r="V317" s="16" t="str">
        <f t="shared" si="35"/>
        <v/>
      </c>
      <c r="W317" s="16" t="str">
        <f t="shared" si="36"/>
        <v/>
      </c>
      <c r="X317" s="16" t="str">
        <f t="shared" si="37"/>
        <v/>
      </c>
      <c r="Y317" s="16" t="str">
        <f t="shared" si="38"/>
        <v/>
      </c>
      <c r="Z317" s="16" t="str">
        <f t="shared" si="39"/>
        <v/>
      </c>
    </row>
    <row r="318" spans="1:26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6" t="str">
        <f t="shared" si="32"/>
        <v/>
      </c>
      <c r="T318" s="16" t="str">
        <f t="shared" si="33"/>
        <v/>
      </c>
      <c r="U318" s="16" t="str">
        <f t="shared" si="34"/>
        <v/>
      </c>
      <c r="V318" s="16" t="str">
        <f t="shared" si="35"/>
        <v/>
      </c>
      <c r="W318" s="16" t="str">
        <f t="shared" si="36"/>
        <v/>
      </c>
      <c r="X318" s="16" t="str">
        <f t="shared" si="37"/>
        <v/>
      </c>
      <c r="Y318" s="16" t="str">
        <f t="shared" si="38"/>
        <v/>
      </c>
      <c r="Z318" s="16" t="str">
        <f t="shared" si="39"/>
        <v/>
      </c>
    </row>
    <row r="319" spans="1:26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6" t="str">
        <f t="shared" si="32"/>
        <v/>
      </c>
      <c r="T319" s="16" t="str">
        <f t="shared" si="33"/>
        <v/>
      </c>
      <c r="U319" s="16" t="str">
        <f t="shared" si="34"/>
        <v/>
      </c>
      <c r="V319" s="16" t="str">
        <f t="shared" si="35"/>
        <v/>
      </c>
      <c r="W319" s="16" t="str">
        <f t="shared" si="36"/>
        <v/>
      </c>
      <c r="X319" s="16" t="str">
        <f t="shared" si="37"/>
        <v/>
      </c>
      <c r="Y319" s="16" t="str">
        <f t="shared" si="38"/>
        <v/>
      </c>
      <c r="Z319" s="16" t="str">
        <f t="shared" si="39"/>
        <v/>
      </c>
    </row>
    <row r="320" spans="1:26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6" t="str">
        <f t="shared" si="32"/>
        <v/>
      </c>
      <c r="T320" s="16" t="str">
        <f t="shared" si="33"/>
        <v/>
      </c>
      <c r="U320" s="16" t="str">
        <f t="shared" si="34"/>
        <v/>
      </c>
      <c r="V320" s="16" t="str">
        <f t="shared" si="35"/>
        <v/>
      </c>
      <c r="W320" s="16" t="str">
        <f t="shared" si="36"/>
        <v/>
      </c>
      <c r="X320" s="16" t="str">
        <f t="shared" si="37"/>
        <v/>
      </c>
      <c r="Y320" s="16" t="str">
        <f t="shared" si="38"/>
        <v/>
      </c>
      <c r="Z320" s="16" t="str">
        <f t="shared" si="39"/>
        <v/>
      </c>
    </row>
    <row r="321" spans="1:26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6" t="str">
        <f t="shared" si="32"/>
        <v/>
      </c>
      <c r="T321" s="16" t="str">
        <f t="shared" si="33"/>
        <v/>
      </c>
      <c r="U321" s="16" t="str">
        <f t="shared" si="34"/>
        <v/>
      </c>
      <c r="V321" s="16" t="str">
        <f t="shared" si="35"/>
        <v/>
      </c>
      <c r="W321" s="16" t="str">
        <f t="shared" si="36"/>
        <v/>
      </c>
      <c r="X321" s="16" t="str">
        <f t="shared" si="37"/>
        <v/>
      </c>
      <c r="Y321" s="16" t="str">
        <f t="shared" si="38"/>
        <v/>
      </c>
      <c r="Z321" s="16" t="str">
        <f t="shared" si="39"/>
        <v/>
      </c>
    </row>
    <row r="322" spans="1:26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6" t="str">
        <f t="shared" ref="S322:S385" si="40">IF(A322="","",I322+J322)</f>
        <v/>
      </c>
      <c r="T322" s="16" t="str">
        <f t="shared" ref="T322:T385" si="41">IF(A322="","",IF(AND(M322=1,N322&lt;&gt;"run out direct",N322&lt;&gt;"run out assist",N322&lt;&gt;"retired hurt",N322&lt;&gt;"obstructing field"),1,0))</f>
        <v/>
      </c>
      <c r="U322" s="16" t="str">
        <f t="shared" ref="U322:U385" si="42">IF(A322="","",IF(AND(M322=1,N322="catch",P322&lt;&gt;""),1,0))</f>
        <v/>
      </c>
      <c r="V322" s="16" t="str">
        <f t="shared" ref="V322:V385" si="43">IF(A322="","",IF(AND(M322=1,N322="stumping",P322&lt;&gt;""),1,0))</f>
        <v/>
      </c>
      <c r="W322" s="16" t="str">
        <f t="shared" ref="W322:W385" si="44">IF(A322="","",IF(N322="run out direct",1,0))</f>
        <v/>
      </c>
      <c r="X322" s="16" t="str">
        <f t="shared" ref="X322:X385" si="45">IF(A322="","",IF(N322="run out assist",1,0))</f>
        <v/>
      </c>
      <c r="Y322" s="16" t="str">
        <f t="shared" ref="Y322:Y385" si="46">IF(A322="","",IF(AND(L322=1,S322=0),1,0))</f>
        <v/>
      </c>
      <c r="Z322" s="16" t="str">
        <f t="shared" ref="Z322:Z385" si="47">IF(A322="","",I322+IF(OR(K322="wide",K322="no ball"),J322,0))</f>
        <v/>
      </c>
    </row>
    <row r="323" spans="1:26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6" t="str">
        <f t="shared" si="40"/>
        <v/>
      </c>
      <c r="T323" s="16" t="str">
        <f t="shared" si="41"/>
        <v/>
      </c>
      <c r="U323" s="16" t="str">
        <f t="shared" si="42"/>
        <v/>
      </c>
      <c r="V323" s="16" t="str">
        <f t="shared" si="43"/>
        <v/>
      </c>
      <c r="W323" s="16" t="str">
        <f t="shared" si="44"/>
        <v/>
      </c>
      <c r="X323" s="16" t="str">
        <f t="shared" si="45"/>
        <v/>
      </c>
      <c r="Y323" s="16" t="str">
        <f t="shared" si="46"/>
        <v/>
      </c>
      <c r="Z323" s="16" t="str">
        <f t="shared" si="47"/>
        <v/>
      </c>
    </row>
    <row r="324" spans="1:26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6" t="str">
        <f t="shared" si="40"/>
        <v/>
      </c>
      <c r="T324" s="16" t="str">
        <f t="shared" si="41"/>
        <v/>
      </c>
      <c r="U324" s="16" t="str">
        <f t="shared" si="42"/>
        <v/>
      </c>
      <c r="V324" s="16" t="str">
        <f t="shared" si="43"/>
        <v/>
      </c>
      <c r="W324" s="16" t="str">
        <f t="shared" si="44"/>
        <v/>
      </c>
      <c r="X324" s="16" t="str">
        <f t="shared" si="45"/>
        <v/>
      </c>
      <c r="Y324" s="16" t="str">
        <f t="shared" si="46"/>
        <v/>
      </c>
      <c r="Z324" s="16" t="str">
        <f t="shared" si="47"/>
        <v/>
      </c>
    </row>
    <row r="325" spans="1:26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6" t="str">
        <f t="shared" si="40"/>
        <v/>
      </c>
      <c r="T325" s="16" t="str">
        <f t="shared" si="41"/>
        <v/>
      </c>
      <c r="U325" s="16" t="str">
        <f t="shared" si="42"/>
        <v/>
      </c>
      <c r="V325" s="16" t="str">
        <f t="shared" si="43"/>
        <v/>
      </c>
      <c r="W325" s="16" t="str">
        <f t="shared" si="44"/>
        <v/>
      </c>
      <c r="X325" s="16" t="str">
        <f t="shared" si="45"/>
        <v/>
      </c>
      <c r="Y325" s="16" t="str">
        <f t="shared" si="46"/>
        <v/>
      </c>
      <c r="Z325" s="16" t="str">
        <f t="shared" si="47"/>
        <v/>
      </c>
    </row>
    <row r="326" spans="1:26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6" t="str">
        <f t="shared" si="40"/>
        <v/>
      </c>
      <c r="T326" s="16" t="str">
        <f t="shared" si="41"/>
        <v/>
      </c>
      <c r="U326" s="16" t="str">
        <f t="shared" si="42"/>
        <v/>
      </c>
      <c r="V326" s="16" t="str">
        <f t="shared" si="43"/>
        <v/>
      </c>
      <c r="W326" s="16" t="str">
        <f t="shared" si="44"/>
        <v/>
      </c>
      <c r="X326" s="16" t="str">
        <f t="shared" si="45"/>
        <v/>
      </c>
      <c r="Y326" s="16" t="str">
        <f t="shared" si="46"/>
        <v/>
      </c>
      <c r="Z326" s="16" t="str">
        <f t="shared" si="47"/>
        <v/>
      </c>
    </row>
    <row r="327" spans="1:26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6" t="str">
        <f t="shared" si="40"/>
        <v/>
      </c>
      <c r="T327" s="16" t="str">
        <f t="shared" si="41"/>
        <v/>
      </c>
      <c r="U327" s="16" t="str">
        <f t="shared" si="42"/>
        <v/>
      </c>
      <c r="V327" s="16" t="str">
        <f t="shared" si="43"/>
        <v/>
      </c>
      <c r="W327" s="16" t="str">
        <f t="shared" si="44"/>
        <v/>
      </c>
      <c r="X327" s="16" t="str">
        <f t="shared" si="45"/>
        <v/>
      </c>
      <c r="Y327" s="16" t="str">
        <f t="shared" si="46"/>
        <v/>
      </c>
      <c r="Z327" s="16" t="str">
        <f t="shared" si="47"/>
        <v/>
      </c>
    </row>
    <row r="328" spans="1:26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6" t="str">
        <f t="shared" si="40"/>
        <v/>
      </c>
      <c r="T328" s="16" t="str">
        <f t="shared" si="41"/>
        <v/>
      </c>
      <c r="U328" s="16" t="str">
        <f t="shared" si="42"/>
        <v/>
      </c>
      <c r="V328" s="16" t="str">
        <f t="shared" si="43"/>
        <v/>
      </c>
      <c r="W328" s="16" t="str">
        <f t="shared" si="44"/>
        <v/>
      </c>
      <c r="X328" s="16" t="str">
        <f t="shared" si="45"/>
        <v/>
      </c>
      <c r="Y328" s="16" t="str">
        <f t="shared" si="46"/>
        <v/>
      </c>
      <c r="Z328" s="16" t="str">
        <f t="shared" si="47"/>
        <v/>
      </c>
    </row>
    <row r="329" spans="1:26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6" t="str">
        <f t="shared" si="40"/>
        <v/>
      </c>
      <c r="T329" s="16" t="str">
        <f t="shared" si="41"/>
        <v/>
      </c>
      <c r="U329" s="16" t="str">
        <f t="shared" si="42"/>
        <v/>
      </c>
      <c r="V329" s="16" t="str">
        <f t="shared" si="43"/>
        <v/>
      </c>
      <c r="W329" s="16" t="str">
        <f t="shared" si="44"/>
        <v/>
      </c>
      <c r="X329" s="16" t="str">
        <f t="shared" si="45"/>
        <v/>
      </c>
      <c r="Y329" s="16" t="str">
        <f t="shared" si="46"/>
        <v/>
      </c>
      <c r="Z329" s="16" t="str">
        <f t="shared" si="47"/>
        <v/>
      </c>
    </row>
    <row r="330" spans="1:26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6" t="str">
        <f t="shared" si="40"/>
        <v/>
      </c>
      <c r="T330" s="16" t="str">
        <f t="shared" si="41"/>
        <v/>
      </c>
      <c r="U330" s="16" t="str">
        <f t="shared" si="42"/>
        <v/>
      </c>
      <c r="V330" s="16" t="str">
        <f t="shared" si="43"/>
        <v/>
      </c>
      <c r="W330" s="16" t="str">
        <f t="shared" si="44"/>
        <v/>
      </c>
      <c r="X330" s="16" t="str">
        <f t="shared" si="45"/>
        <v/>
      </c>
      <c r="Y330" s="16" t="str">
        <f t="shared" si="46"/>
        <v/>
      </c>
      <c r="Z330" s="16" t="str">
        <f t="shared" si="47"/>
        <v/>
      </c>
    </row>
    <row r="331" spans="1:26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6" t="str">
        <f t="shared" si="40"/>
        <v/>
      </c>
      <c r="T331" s="16" t="str">
        <f t="shared" si="41"/>
        <v/>
      </c>
      <c r="U331" s="16" t="str">
        <f t="shared" si="42"/>
        <v/>
      </c>
      <c r="V331" s="16" t="str">
        <f t="shared" si="43"/>
        <v/>
      </c>
      <c r="W331" s="16" t="str">
        <f t="shared" si="44"/>
        <v/>
      </c>
      <c r="X331" s="16" t="str">
        <f t="shared" si="45"/>
        <v/>
      </c>
      <c r="Y331" s="16" t="str">
        <f t="shared" si="46"/>
        <v/>
      </c>
      <c r="Z331" s="16" t="str">
        <f t="shared" si="47"/>
        <v/>
      </c>
    </row>
    <row r="332" spans="1:26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6" t="str">
        <f t="shared" si="40"/>
        <v/>
      </c>
      <c r="T332" s="16" t="str">
        <f t="shared" si="41"/>
        <v/>
      </c>
      <c r="U332" s="16" t="str">
        <f t="shared" si="42"/>
        <v/>
      </c>
      <c r="V332" s="16" t="str">
        <f t="shared" si="43"/>
        <v/>
      </c>
      <c r="W332" s="16" t="str">
        <f t="shared" si="44"/>
        <v/>
      </c>
      <c r="X332" s="16" t="str">
        <f t="shared" si="45"/>
        <v/>
      </c>
      <c r="Y332" s="16" t="str">
        <f t="shared" si="46"/>
        <v/>
      </c>
      <c r="Z332" s="16" t="str">
        <f t="shared" si="47"/>
        <v/>
      </c>
    </row>
    <row r="333" spans="1:26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6" t="str">
        <f t="shared" si="40"/>
        <v/>
      </c>
      <c r="T333" s="16" t="str">
        <f t="shared" si="41"/>
        <v/>
      </c>
      <c r="U333" s="16" t="str">
        <f t="shared" si="42"/>
        <v/>
      </c>
      <c r="V333" s="16" t="str">
        <f t="shared" si="43"/>
        <v/>
      </c>
      <c r="W333" s="16" t="str">
        <f t="shared" si="44"/>
        <v/>
      </c>
      <c r="X333" s="16" t="str">
        <f t="shared" si="45"/>
        <v/>
      </c>
      <c r="Y333" s="16" t="str">
        <f t="shared" si="46"/>
        <v/>
      </c>
      <c r="Z333" s="16" t="str">
        <f t="shared" si="47"/>
        <v/>
      </c>
    </row>
    <row r="334" spans="1:26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6" t="str">
        <f t="shared" si="40"/>
        <v/>
      </c>
      <c r="T334" s="16" t="str">
        <f t="shared" si="41"/>
        <v/>
      </c>
      <c r="U334" s="16" t="str">
        <f t="shared" si="42"/>
        <v/>
      </c>
      <c r="V334" s="16" t="str">
        <f t="shared" si="43"/>
        <v/>
      </c>
      <c r="W334" s="16" t="str">
        <f t="shared" si="44"/>
        <v/>
      </c>
      <c r="X334" s="16" t="str">
        <f t="shared" si="45"/>
        <v/>
      </c>
      <c r="Y334" s="16" t="str">
        <f t="shared" si="46"/>
        <v/>
      </c>
      <c r="Z334" s="16" t="str">
        <f t="shared" si="47"/>
        <v/>
      </c>
    </row>
    <row r="335" spans="1:26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6" t="str">
        <f t="shared" si="40"/>
        <v/>
      </c>
      <c r="T335" s="16" t="str">
        <f t="shared" si="41"/>
        <v/>
      </c>
      <c r="U335" s="16" t="str">
        <f t="shared" si="42"/>
        <v/>
      </c>
      <c r="V335" s="16" t="str">
        <f t="shared" si="43"/>
        <v/>
      </c>
      <c r="W335" s="16" t="str">
        <f t="shared" si="44"/>
        <v/>
      </c>
      <c r="X335" s="16" t="str">
        <f t="shared" si="45"/>
        <v/>
      </c>
      <c r="Y335" s="16" t="str">
        <f t="shared" si="46"/>
        <v/>
      </c>
      <c r="Z335" s="16" t="str">
        <f t="shared" si="47"/>
        <v/>
      </c>
    </row>
    <row r="336" spans="1:26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6" t="str">
        <f t="shared" si="40"/>
        <v/>
      </c>
      <c r="T336" s="16" t="str">
        <f t="shared" si="41"/>
        <v/>
      </c>
      <c r="U336" s="16" t="str">
        <f t="shared" si="42"/>
        <v/>
      </c>
      <c r="V336" s="16" t="str">
        <f t="shared" si="43"/>
        <v/>
      </c>
      <c r="W336" s="16" t="str">
        <f t="shared" si="44"/>
        <v/>
      </c>
      <c r="X336" s="16" t="str">
        <f t="shared" si="45"/>
        <v/>
      </c>
      <c r="Y336" s="16" t="str">
        <f t="shared" si="46"/>
        <v/>
      </c>
      <c r="Z336" s="16" t="str">
        <f t="shared" si="47"/>
        <v/>
      </c>
    </row>
    <row r="337" spans="1:26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6" t="str">
        <f t="shared" si="40"/>
        <v/>
      </c>
      <c r="T337" s="16" t="str">
        <f t="shared" si="41"/>
        <v/>
      </c>
      <c r="U337" s="16" t="str">
        <f t="shared" si="42"/>
        <v/>
      </c>
      <c r="V337" s="16" t="str">
        <f t="shared" si="43"/>
        <v/>
      </c>
      <c r="W337" s="16" t="str">
        <f t="shared" si="44"/>
        <v/>
      </c>
      <c r="X337" s="16" t="str">
        <f t="shared" si="45"/>
        <v/>
      </c>
      <c r="Y337" s="16" t="str">
        <f t="shared" si="46"/>
        <v/>
      </c>
      <c r="Z337" s="16" t="str">
        <f t="shared" si="47"/>
        <v/>
      </c>
    </row>
    <row r="338" spans="1:26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6" t="str">
        <f t="shared" si="40"/>
        <v/>
      </c>
      <c r="T338" s="16" t="str">
        <f t="shared" si="41"/>
        <v/>
      </c>
      <c r="U338" s="16" t="str">
        <f t="shared" si="42"/>
        <v/>
      </c>
      <c r="V338" s="16" t="str">
        <f t="shared" si="43"/>
        <v/>
      </c>
      <c r="W338" s="16" t="str">
        <f t="shared" si="44"/>
        <v/>
      </c>
      <c r="X338" s="16" t="str">
        <f t="shared" si="45"/>
        <v/>
      </c>
      <c r="Y338" s="16" t="str">
        <f t="shared" si="46"/>
        <v/>
      </c>
      <c r="Z338" s="16" t="str">
        <f t="shared" si="47"/>
        <v/>
      </c>
    </row>
    <row r="339" spans="1:26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6" t="str">
        <f t="shared" si="40"/>
        <v/>
      </c>
      <c r="T339" s="16" t="str">
        <f t="shared" si="41"/>
        <v/>
      </c>
      <c r="U339" s="16" t="str">
        <f t="shared" si="42"/>
        <v/>
      </c>
      <c r="V339" s="16" t="str">
        <f t="shared" si="43"/>
        <v/>
      </c>
      <c r="W339" s="16" t="str">
        <f t="shared" si="44"/>
        <v/>
      </c>
      <c r="X339" s="16" t="str">
        <f t="shared" si="45"/>
        <v/>
      </c>
      <c r="Y339" s="16" t="str">
        <f t="shared" si="46"/>
        <v/>
      </c>
      <c r="Z339" s="16" t="str">
        <f t="shared" si="47"/>
        <v/>
      </c>
    </row>
    <row r="340" spans="1:26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6" t="str">
        <f t="shared" si="40"/>
        <v/>
      </c>
      <c r="T340" s="16" t="str">
        <f t="shared" si="41"/>
        <v/>
      </c>
      <c r="U340" s="16" t="str">
        <f t="shared" si="42"/>
        <v/>
      </c>
      <c r="V340" s="16" t="str">
        <f t="shared" si="43"/>
        <v/>
      </c>
      <c r="W340" s="16" t="str">
        <f t="shared" si="44"/>
        <v/>
      </c>
      <c r="X340" s="16" t="str">
        <f t="shared" si="45"/>
        <v/>
      </c>
      <c r="Y340" s="16" t="str">
        <f t="shared" si="46"/>
        <v/>
      </c>
      <c r="Z340" s="16" t="str">
        <f t="shared" si="47"/>
        <v/>
      </c>
    </row>
    <row r="341" spans="1:26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6" t="str">
        <f t="shared" si="40"/>
        <v/>
      </c>
      <c r="T341" s="16" t="str">
        <f t="shared" si="41"/>
        <v/>
      </c>
      <c r="U341" s="16" t="str">
        <f t="shared" si="42"/>
        <v/>
      </c>
      <c r="V341" s="16" t="str">
        <f t="shared" si="43"/>
        <v/>
      </c>
      <c r="W341" s="16" t="str">
        <f t="shared" si="44"/>
        <v/>
      </c>
      <c r="X341" s="16" t="str">
        <f t="shared" si="45"/>
        <v/>
      </c>
      <c r="Y341" s="16" t="str">
        <f t="shared" si="46"/>
        <v/>
      </c>
      <c r="Z341" s="16" t="str">
        <f t="shared" si="47"/>
        <v/>
      </c>
    </row>
    <row r="342" spans="1:26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6" t="str">
        <f t="shared" si="40"/>
        <v/>
      </c>
      <c r="T342" s="16" t="str">
        <f t="shared" si="41"/>
        <v/>
      </c>
      <c r="U342" s="16" t="str">
        <f t="shared" si="42"/>
        <v/>
      </c>
      <c r="V342" s="16" t="str">
        <f t="shared" si="43"/>
        <v/>
      </c>
      <c r="W342" s="16" t="str">
        <f t="shared" si="44"/>
        <v/>
      </c>
      <c r="X342" s="16" t="str">
        <f t="shared" si="45"/>
        <v/>
      </c>
      <c r="Y342" s="16" t="str">
        <f t="shared" si="46"/>
        <v/>
      </c>
      <c r="Z342" s="16" t="str">
        <f t="shared" si="47"/>
        <v/>
      </c>
    </row>
    <row r="343" spans="1:26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6" t="str">
        <f t="shared" si="40"/>
        <v/>
      </c>
      <c r="T343" s="16" t="str">
        <f t="shared" si="41"/>
        <v/>
      </c>
      <c r="U343" s="16" t="str">
        <f t="shared" si="42"/>
        <v/>
      </c>
      <c r="V343" s="16" t="str">
        <f t="shared" si="43"/>
        <v/>
      </c>
      <c r="W343" s="16" t="str">
        <f t="shared" si="44"/>
        <v/>
      </c>
      <c r="X343" s="16" t="str">
        <f t="shared" si="45"/>
        <v/>
      </c>
      <c r="Y343" s="16" t="str">
        <f t="shared" si="46"/>
        <v/>
      </c>
      <c r="Z343" s="16" t="str">
        <f t="shared" si="47"/>
        <v/>
      </c>
    </row>
    <row r="344" spans="1:26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6" t="str">
        <f t="shared" si="40"/>
        <v/>
      </c>
      <c r="T344" s="16" t="str">
        <f t="shared" si="41"/>
        <v/>
      </c>
      <c r="U344" s="16" t="str">
        <f t="shared" si="42"/>
        <v/>
      </c>
      <c r="V344" s="16" t="str">
        <f t="shared" si="43"/>
        <v/>
      </c>
      <c r="W344" s="16" t="str">
        <f t="shared" si="44"/>
        <v/>
      </c>
      <c r="X344" s="16" t="str">
        <f t="shared" si="45"/>
        <v/>
      </c>
      <c r="Y344" s="16" t="str">
        <f t="shared" si="46"/>
        <v/>
      </c>
      <c r="Z344" s="16" t="str">
        <f t="shared" si="47"/>
        <v/>
      </c>
    </row>
    <row r="345" spans="1:26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6" t="str">
        <f t="shared" si="40"/>
        <v/>
      </c>
      <c r="T345" s="16" t="str">
        <f t="shared" si="41"/>
        <v/>
      </c>
      <c r="U345" s="16" t="str">
        <f t="shared" si="42"/>
        <v/>
      </c>
      <c r="V345" s="16" t="str">
        <f t="shared" si="43"/>
        <v/>
      </c>
      <c r="W345" s="16" t="str">
        <f t="shared" si="44"/>
        <v/>
      </c>
      <c r="X345" s="16" t="str">
        <f t="shared" si="45"/>
        <v/>
      </c>
      <c r="Y345" s="16" t="str">
        <f t="shared" si="46"/>
        <v/>
      </c>
      <c r="Z345" s="16" t="str">
        <f t="shared" si="47"/>
        <v/>
      </c>
    </row>
    <row r="346" spans="1:26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6" t="str">
        <f t="shared" si="40"/>
        <v/>
      </c>
      <c r="T346" s="16" t="str">
        <f t="shared" si="41"/>
        <v/>
      </c>
      <c r="U346" s="16" t="str">
        <f t="shared" si="42"/>
        <v/>
      </c>
      <c r="V346" s="16" t="str">
        <f t="shared" si="43"/>
        <v/>
      </c>
      <c r="W346" s="16" t="str">
        <f t="shared" si="44"/>
        <v/>
      </c>
      <c r="X346" s="16" t="str">
        <f t="shared" si="45"/>
        <v/>
      </c>
      <c r="Y346" s="16" t="str">
        <f t="shared" si="46"/>
        <v/>
      </c>
      <c r="Z346" s="16" t="str">
        <f t="shared" si="47"/>
        <v/>
      </c>
    </row>
    <row r="347" spans="1:26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6" t="str">
        <f t="shared" si="40"/>
        <v/>
      </c>
      <c r="T347" s="16" t="str">
        <f t="shared" si="41"/>
        <v/>
      </c>
      <c r="U347" s="16" t="str">
        <f t="shared" si="42"/>
        <v/>
      </c>
      <c r="V347" s="16" t="str">
        <f t="shared" si="43"/>
        <v/>
      </c>
      <c r="W347" s="16" t="str">
        <f t="shared" si="44"/>
        <v/>
      </c>
      <c r="X347" s="16" t="str">
        <f t="shared" si="45"/>
        <v/>
      </c>
      <c r="Y347" s="16" t="str">
        <f t="shared" si="46"/>
        <v/>
      </c>
      <c r="Z347" s="16" t="str">
        <f t="shared" si="47"/>
        <v/>
      </c>
    </row>
    <row r="348" spans="1:26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6" t="str">
        <f t="shared" si="40"/>
        <v/>
      </c>
      <c r="T348" s="16" t="str">
        <f t="shared" si="41"/>
        <v/>
      </c>
      <c r="U348" s="16" t="str">
        <f t="shared" si="42"/>
        <v/>
      </c>
      <c r="V348" s="16" t="str">
        <f t="shared" si="43"/>
        <v/>
      </c>
      <c r="W348" s="16" t="str">
        <f t="shared" si="44"/>
        <v/>
      </c>
      <c r="X348" s="16" t="str">
        <f t="shared" si="45"/>
        <v/>
      </c>
      <c r="Y348" s="16" t="str">
        <f t="shared" si="46"/>
        <v/>
      </c>
      <c r="Z348" s="16" t="str">
        <f t="shared" si="47"/>
        <v/>
      </c>
    </row>
    <row r="349" spans="1:26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6" t="str">
        <f t="shared" si="40"/>
        <v/>
      </c>
      <c r="T349" s="16" t="str">
        <f t="shared" si="41"/>
        <v/>
      </c>
      <c r="U349" s="16" t="str">
        <f t="shared" si="42"/>
        <v/>
      </c>
      <c r="V349" s="16" t="str">
        <f t="shared" si="43"/>
        <v/>
      </c>
      <c r="W349" s="16" t="str">
        <f t="shared" si="44"/>
        <v/>
      </c>
      <c r="X349" s="16" t="str">
        <f t="shared" si="45"/>
        <v/>
      </c>
      <c r="Y349" s="16" t="str">
        <f t="shared" si="46"/>
        <v/>
      </c>
      <c r="Z349" s="16" t="str">
        <f t="shared" si="47"/>
        <v/>
      </c>
    </row>
    <row r="350" spans="1:26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6" t="str">
        <f t="shared" si="40"/>
        <v/>
      </c>
      <c r="T350" s="16" t="str">
        <f t="shared" si="41"/>
        <v/>
      </c>
      <c r="U350" s="16" t="str">
        <f t="shared" si="42"/>
        <v/>
      </c>
      <c r="V350" s="16" t="str">
        <f t="shared" si="43"/>
        <v/>
      </c>
      <c r="W350" s="16" t="str">
        <f t="shared" si="44"/>
        <v/>
      </c>
      <c r="X350" s="16" t="str">
        <f t="shared" si="45"/>
        <v/>
      </c>
      <c r="Y350" s="16" t="str">
        <f t="shared" si="46"/>
        <v/>
      </c>
      <c r="Z350" s="16" t="str">
        <f t="shared" si="47"/>
        <v/>
      </c>
    </row>
    <row r="351" spans="1:26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6" t="str">
        <f t="shared" si="40"/>
        <v/>
      </c>
      <c r="T351" s="16" t="str">
        <f t="shared" si="41"/>
        <v/>
      </c>
      <c r="U351" s="16" t="str">
        <f t="shared" si="42"/>
        <v/>
      </c>
      <c r="V351" s="16" t="str">
        <f t="shared" si="43"/>
        <v/>
      </c>
      <c r="W351" s="16" t="str">
        <f t="shared" si="44"/>
        <v/>
      </c>
      <c r="X351" s="16" t="str">
        <f t="shared" si="45"/>
        <v/>
      </c>
      <c r="Y351" s="16" t="str">
        <f t="shared" si="46"/>
        <v/>
      </c>
      <c r="Z351" s="16" t="str">
        <f t="shared" si="47"/>
        <v/>
      </c>
    </row>
    <row r="352" spans="1:26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6" t="str">
        <f t="shared" si="40"/>
        <v/>
      </c>
      <c r="T352" s="16" t="str">
        <f t="shared" si="41"/>
        <v/>
      </c>
      <c r="U352" s="16" t="str">
        <f t="shared" si="42"/>
        <v/>
      </c>
      <c r="V352" s="16" t="str">
        <f t="shared" si="43"/>
        <v/>
      </c>
      <c r="W352" s="16" t="str">
        <f t="shared" si="44"/>
        <v/>
      </c>
      <c r="X352" s="16" t="str">
        <f t="shared" si="45"/>
        <v/>
      </c>
      <c r="Y352" s="16" t="str">
        <f t="shared" si="46"/>
        <v/>
      </c>
      <c r="Z352" s="16" t="str">
        <f t="shared" si="47"/>
        <v/>
      </c>
    </row>
    <row r="353" spans="1:26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6" t="str">
        <f t="shared" si="40"/>
        <v/>
      </c>
      <c r="T353" s="16" t="str">
        <f t="shared" si="41"/>
        <v/>
      </c>
      <c r="U353" s="16" t="str">
        <f t="shared" si="42"/>
        <v/>
      </c>
      <c r="V353" s="16" t="str">
        <f t="shared" si="43"/>
        <v/>
      </c>
      <c r="W353" s="16" t="str">
        <f t="shared" si="44"/>
        <v/>
      </c>
      <c r="X353" s="16" t="str">
        <f t="shared" si="45"/>
        <v/>
      </c>
      <c r="Y353" s="16" t="str">
        <f t="shared" si="46"/>
        <v/>
      </c>
      <c r="Z353" s="16" t="str">
        <f t="shared" si="47"/>
        <v/>
      </c>
    </row>
    <row r="354" spans="1:26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6" t="str">
        <f t="shared" si="40"/>
        <v/>
      </c>
      <c r="T354" s="16" t="str">
        <f t="shared" si="41"/>
        <v/>
      </c>
      <c r="U354" s="16" t="str">
        <f t="shared" si="42"/>
        <v/>
      </c>
      <c r="V354" s="16" t="str">
        <f t="shared" si="43"/>
        <v/>
      </c>
      <c r="W354" s="16" t="str">
        <f t="shared" si="44"/>
        <v/>
      </c>
      <c r="X354" s="16" t="str">
        <f t="shared" si="45"/>
        <v/>
      </c>
      <c r="Y354" s="16" t="str">
        <f t="shared" si="46"/>
        <v/>
      </c>
      <c r="Z354" s="16" t="str">
        <f t="shared" si="47"/>
        <v/>
      </c>
    </row>
    <row r="355" spans="1:26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6" t="str">
        <f t="shared" si="40"/>
        <v/>
      </c>
      <c r="T355" s="16" t="str">
        <f t="shared" si="41"/>
        <v/>
      </c>
      <c r="U355" s="16" t="str">
        <f t="shared" si="42"/>
        <v/>
      </c>
      <c r="V355" s="16" t="str">
        <f t="shared" si="43"/>
        <v/>
      </c>
      <c r="W355" s="16" t="str">
        <f t="shared" si="44"/>
        <v/>
      </c>
      <c r="X355" s="16" t="str">
        <f t="shared" si="45"/>
        <v/>
      </c>
      <c r="Y355" s="16" t="str">
        <f t="shared" si="46"/>
        <v/>
      </c>
      <c r="Z355" s="16" t="str">
        <f t="shared" si="47"/>
        <v/>
      </c>
    </row>
    <row r="356" spans="1:26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6" t="str">
        <f t="shared" si="40"/>
        <v/>
      </c>
      <c r="T356" s="16" t="str">
        <f t="shared" si="41"/>
        <v/>
      </c>
      <c r="U356" s="16" t="str">
        <f t="shared" si="42"/>
        <v/>
      </c>
      <c r="V356" s="16" t="str">
        <f t="shared" si="43"/>
        <v/>
      </c>
      <c r="W356" s="16" t="str">
        <f t="shared" si="44"/>
        <v/>
      </c>
      <c r="X356" s="16" t="str">
        <f t="shared" si="45"/>
        <v/>
      </c>
      <c r="Y356" s="16" t="str">
        <f t="shared" si="46"/>
        <v/>
      </c>
      <c r="Z356" s="16" t="str">
        <f t="shared" si="47"/>
        <v/>
      </c>
    </row>
    <row r="357" spans="1:26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6" t="str">
        <f t="shared" si="40"/>
        <v/>
      </c>
      <c r="T357" s="16" t="str">
        <f t="shared" si="41"/>
        <v/>
      </c>
      <c r="U357" s="16" t="str">
        <f t="shared" si="42"/>
        <v/>
      </c>
      <c r="V357" s="16" t="str">
        <f t="shared" si="43"/>
        <v/>
      </c>
      <c r="W357" s="16" t="str">
        <f t="shared" si="44"/>
        <v/>
      </c>
      <c r="X357" s="16" t="str">
        <f t="shared" si="45"/>
        <v/>
      </c>
      <c r="Y357" s="16" t="str">
        <f t="shared" si="46"/>
        <v/>
      </c>
      <c r="Z357" s="16" t="str">
        <f t="shared" si="47"/>
        <v/>
      </c>
    </row>
    <row r="358" spans="1:26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6" t="str">
        <f t="shared" si="40"/>
        <v/>
      </c>
      <c r="T358" s="16" t="str">
        <f t="shared" si="41"/>
        <v/>
      </c>
      <c r="U358" s="16" t="str">
        <f t="shared" si="42"/>
        <v/>
      </c>
      <c r="V358" s="16" t="str">
        <f t="shared" si="43"/>
        <v/>
      </c>
      <c r="W358" s="16" t="str">
        <f t="shared" si="44"/>
        <v/>
      </c>
      <c r="X358" s="16" t="str">
        <f t="shared" si="45"/>
        <v/>
      </c>
      <c r="Y358" s="16" t="str">
        <f t="shared" si="46"/>
        <v/>
      </c>
      <c r="Z358" s="16" t="str">
        <f t="shared" si="47"/>
        <v/>
      </c>
    </row>
    <row r="359" spans="1:26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6" t="str">
        <f t="shared" si="40"/>
        <v/>
      </c>
      <c r="T359" s="16" t="str">
        <f t="shared" si="41"/>
        <v/>
      </c>
      <c r="U359" s="16" t="str">
        <f t="shared" si="42"/>
        <v/>
      </c>
      <c r="V359" s="16" t="str">
        <f t="shared" si="43"/>
        <v/>
      </c>
      <c r="W359" s="16" t="str">
        <f t="shared" si="44"/>
        <v/>
      </c>
      <c r="X359" s="16" t="str">
        <f t="shared" si="45"/>
        <v/>
      </c>
      <c r="Y359" s="16" t="str">
        <f t="shared" si="46"/>
        <v/>
      </c>
      <c r="Z359" s="16" t="str">
        <f t="shared" si="47"/>
        <v/>
      </c>
    </row>
    <row r="360" spans="1:26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6" t="str">
        <f t="shared" si="40"/>
        <v/>
      </c>
      <c r="T360" s="16" t="str">
        <f t="shared" si="41"/>
        <v/>
      </c>
      <c r="U360" s="16" t="str">
        <f t="shared" si="42"/>
        <v/>
      </c>
      <c r="V360" s="16" t="str">
        <f t="shared" si="43"/>
        <v/>
      </c>
      <c r="W360" s="16" t="str">
        <f t="shared" si="44"/>
        <v/>
      </c>
      <c r="X360" s="16" t="str">
        <f t="shared" si="45"/>
        <v/>
      </c>
      <c r="Y360" s="16" t="str">
        <f t="shared" si="46"/>
        <v/>
      </c>
      <c r="Z360" s="16" t="str">
        <f t="shared" si="47"/>
        <v/>
      </c>
    </row>
    <row r="361" spans="1:26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6" t="str">
        <f t="shared" si="40"/>
        <v/>
      </c>
      <c r="T361" s="16" t="str">
        <f t="shared" si="41"/>
        <v/>
      </c>
      <c r="U361" s="16" t="str">
        <f t="shared" si="42"/>
        <v/>
      </c>
      <c r="V361" s="16" t="str">
        <f t="shared" si="43"/>
        <v/>
      </c>
      <c r="W361" s="16" t="str">
        <f t="shared" si="44"/>
        <v/>
      </c>
      <c r="X361" s="16" t="str">
        <f t="shared" si="45"/>
        <v/>
      </c>
      <c r="Y361" s="16" t="str">
        <f t="shared" si="46"/>
        <v/>
      </c>
      <c r="Z361" s="16" t="str">
        <f t="shared" si="47"/>
        <v/>
      </c>
    </row>
    <row r="362" spans="1:26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6" t="str">
        <f t="shared" si="40"/>
        <v/>
      </c>
      <c r="T362" s="16" t="str">
        <f t="shared" si="41"/>
        <v/>
      </c>
      <c r="U362" s="16" t="str">
        <f t="shared" si="42"/>
        <v/>
      </c>
      <c r="V362" s="16" t="str">
        <f t="shared" si="43"/>
        <v/>
      </c>
      <c r="W362" s="16" t="str">
        <f t="shared" si="44"/>
        <v/>
      </c>
      <c r="X362" s="16" t="str">
        <f t="shared" si="45"/>
        <v/>
      </c>
      <c r="Y362" s="16" t="str">
        <f t="shared" si="46"/>
        <v/>
      </c>
      <c r="Z362" s="16" t="str">
        <f t="shared" si="47"/>
        <v/>
      </c>
    </row>
    <row r="363" spans="1:26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6" t="str">
        <f t="shared" si="40"/>
        <v/>
      </c>
      <c r="T363" s="16" t="str">
        <f t="shared" si="41"/>
        <v/>
      </c>
      <c r="U363" s="16" t="str">
        <f t="shared" si="42"/>
        <v/>
      </c>
      <c r="V363" s="16" t="str">
        <f t="shared" si="43"/>
        <v/>
      </c>
      <c r="W363" s="16" t="str">
        <f t="shared" si="44"/>
        <v/>
      </c>
      <c r="X363" s="16" t="str">
        <f t="shared" si="45"/>
        <v/>
      </c>
      <c r="Y363" s="16" t="str">
        <f t="shared" si="46"/>
        <v/>
      </c>
      <c r="Z363" s="16" t="str">
        <f t="shared" si="47"/>
        <v/>
      </c>
    </row>
    <row r="364" spans="1:26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6" t="str">
        <f t="shared" si="40"/>
        <v/>
      </c>
      <c r="T364" s="16" t="str">
        <f t="shared" si="41"/>
        <v/>
      </c>
      <c r="U364" s="16" t="str">
        <f t="shared" si="42"/>
        <v/>
      </c>
      <c r="V364" s="16" t="str">
        <f t="shared" si="43"/>
        <v/>
      </c>
      <c r="W364" s="16" t="str">
        <f t="shared" si="44"/>
        <v/>
      </c>
      <c r="X364" s="16" t="str">
        <f t="shared" si="45"/>
        <v/>
      </c>
      <c r="Y364" s="16" t="str">
        <f t="shared" si="46"/>
        <v/>
      </c>
      <c r="Z364" s="16" t="str">
        <f t="shared" si="47"/>
        <v/>
      </c>
    </row>
    <row r="365" spans="1:26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6" t="str">
        <f t="shared" si="40"/>
        <v/>
      </c>
      <c r="T365" s="16" t="str">
        <f t="shared" si="41"/>
        <v/>
      </c>
      <c r="U365" s="16" t="str">
        <f t="shared" si="42"/>
        <v/>
      </c>
      <c r="V365" s="16" t="str">
        <f t="shared" si="43"/>
        <v/>
      </c>
      <c r="W365" s="16" t="str">
        <f t="shared" si="44"/>
        <v/>
      </c>
      <c r="X365" s="16" t="str">
        <f t="shared" si="45"/>
        <v/>
      </c>
      <c r="Y365" s="16" t="str">
        <f t="shared" si="46"/>
        <v/>
      </c>
      <c r="Z365" s="16" t="str">
        <f t="shared" si="47"/>
        <v/>
      </c>
    </row>
    <row r="366" spans="1:26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6" t="str">
        <f t="shared" si="40"/>
        <v/>
      </c>
      <c r="T366" s="16" t="str">
        <f t="shared" si="41"/>
        <v/>
      </c>
      <c r="U366" s="16" t="str">
        <f t="shared" si="42"/>
        <v/>
      </c>
      <c r="V366" s="16" t="str">
        <f t="shared" si="43"/>
        <v/>
      </c>
      <c r="W366" s="16" t="str">
        <f t="shared" si="44"/>
        <v/>
      </c>
      <c r="X366" s="16" t="str">
        <f t="shared" si="45"/>
        <v/>
      </c>
      <c r="Y366" s="16" t="str">
        <f t="shared" si="46"/>
        <v/>
      </c>
      <c r="Z366" s="16" t="str">
        <f t="shared" si="47"/>
        <v/>
      </c>
    </row>
    <row r="367" spans="1:26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6" t="str">
        <f t="shared" si="40"/>
        <v/>
      </c>
      <c r="T367" s="16" t="str">
        <f t="shared" si="41"/>
        <v/>
      </c>
      <c r="U367" s="16" t="str">
        <f t="shared" si="42"/>
        <v/>
      </c>
      <c r="V367" s="16" t="str">
        <f t="shared" si="43"/>
        <v/>
      </c>
      <c r="W367" s="16" t="str">
        <f t="shared" si="44"/>
        <v/>
      </c>
      <c r="X367" s="16" t="str">
        <f t="shared" si="45"/>
        <v/>
      </c>
      <c r="Y367" s="16" t="str">
        <f t="shared" si="46"/>
        <v/>
      </c>
      <c r="Z367" s="16" t="str">
        <f t="shared" si="47"/>
        <v/>
      </c>
    </row>
    <row r="368" spans="1:26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6" t="str">
        <f t="shared" si="40"/>
        <v/>
      </c>
      <c r="T368" s="16" t="str">
        <f t="shared" si="41"/>
        <v/>
      </c>
      <c r="U368" s="16" t="str">
        <f t="shared" si="42"/>
        <v/>
      </c>
      <c r="V368" s="16" t="str">
        <f t="shared" si="43"/>
        <v/>
      </c>
      <c r="W368" s="16" t="str">
        <f t="shared" si="44"/>
        <v/>
      </c>
      <c r="X368" s="16" t="str">
        <f t="shared" si="45"/>
        <v/>
      </c>
      <c r="Y368" s="16" t="str">
        <f t="shared" si="46"/>
        <v/>
      </c>
      <c r="Z368" s="16" t="str">
        <f t="shared" si="47"/>
        <v/>
      </c>
    </row>
    <row r="369" spans="1:26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6" t="str">
        <f t="shared" si="40"/>
        <v/>
      </c>
      <c r="T369" s="16" t="str">
        <f t="shared" si="41"/>
        <v/>
      </c>
      <c r="U369" s="16" t="str">
        <f t="shared" si="42"/>
        <v/>
      </c>
      <c r="V369" s="16" t="str">
        <f t="shared" si="43"/>
        <v/>
      </c>
      <c r="W369" s="16" t="str">
        <f t="shared" si="44"/>
        <v/>
      </c>
      <c r="X369" s="16" t="str">
        <f t="shared" si="45"/>
        <v/>
      </c>
      <c r="Y369" s="16" t="str">
        <f t="shared" si="46"/>
        <v/>
      </c>
      <c r="Z369" s="16" t="str">
        <f t="shared" si="47"/>
        <v/>
      </c>
    </row>
    <row r="370" spans="1:26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6" t="str">
        <f t="shared" si="40"/>
        <v/>
      </c>
      <c r="T370" s="16" t="str">
        <f t="shared" si="41"/>
        <v/>
      </c>
      <c r="U370" s="16" t="str">
        <f t="shared" si="42"/>
        <v/>
      </c>
      <c r="V370" s="16" t="str">
        <f t="shared" si="43"/>
        <v/>
      </c>
      <c r="W370" s="16" t="str">
        <f t="shared" si="44"/>
        <v/>
      </c>
      <c r="X370" s="16" t="str">
        <f t="shared" si="45"/>
        <v/>
      </c>
      <c r="Y370" s="16" t="str">
        <f t="shared" si="46"/>
        <v/>
      </c>
      <c r="Z370" s="16" t="str">
        <f t="shared" si="47"/>
        <v/>
      </c>
    </row>
    <row r="371" spans="1:26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6" t="str">
        <f t="shared" si="40"/>
        <v/>
      </c>
      <c r="T371" s="16" t="str">
        <f t="shared" si="41"/>
        <v/>
      </c>
      <c r="U371" s="16" t="str">
        <f t="shared" si="42"/>
        <v/>
      </c>
      <c r="V371" s="16" t="str">
        <f t="shared" si="43"/>
        <v/>
      </c>
      <c r="W371" s="16" t="str">
        <f t="shared" si="44"/>
        <v/>
      </c>
      <c r="X371" s="16" t="str">
        <f t="shared" si="45"/>
        <v/>
      </c>
      <c r="Y371" s="16" t="str">
        <f t="shared" si="46"/>
        <v/>
      </c>
      <c r="Z371" s="16" t="str">
        <f t="shared" si="47"/>
        <v/>
      </c>
    </row>
    <row r="372" spans="1:26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6" t="str">
        <f t="shared" si="40"/>
        <v/>
      </c>
      <c r="T372" s="16" t="str">
        <f t="shared" si="41"/>
        <v/>
      </c>
      <c r="U372" s="16" t="str">
        <f t="shared" si="42"/>
        <v/>
      </c>
      <c r="V372" s="16" t="str">
        <f t="shared" si="43"/>
        <v/>
      </c>
      <c r="W372" s="16" t="str">
        <f t="shared" si="44"/>
        <v/>
      </c>
      <c r="X372" s="16" t="str">
        <f t="shared" si="45"/>
        <v/>
      </c>
      <c r="Y372" s="16" t="str">
        <f t="shared" si="46"/>
        <v/>
      </c>
      <c r="Z372" s="16" t="str">
        <f t="shared" si="47"/>
        <v/>
      </c>
    </row>
    <row r="373" spans="1:26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6" t="str">
        <f t="shared" si="40"/>
        <v/>
      </c>
      <c r="T373" s="16" t="str">
        <f t="shared" si="41"/>
        <v/>
      </c>
      <c r="U373" s="16" t="str">
        <f t="shared" si="42"/>
        <v/>
      </c>
      <c r="V373" s="16" t="str">
        <f t="shared" si="43"/>
        <v/>
      </c>
      <c r="W373" s="16" t="str">
        <f t="shared" si="44"/>
        <v/>
      </c>
      <c r="X373" s="16" t="str">
        <f t="shared" si="45"/>
        <v/>
      </c>
      <c r="Y373" s="16" t="str">
        <f t="shared" si="46"/>
        <v/>
      </c>
      <c r="Z373" s="16" t="str">
        <f t="shared" si="47"/>
        <v/>
      </c>
    </row>
    <row r="374" spans="1:26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6" t="str">
        <f t="shared" si="40"/>
        <v/>
      </c>
      <c r="T374" s="16" t="str">
        <f t="shared" si="41"/>
        <v/>
      </c>
      <c r="U374" s="16" t="str">
        <f t="shared" si="42"/>
        <v/>
      </c>
      <c r="V374" s="16" t="str">
        <f t="shared" si="43"/>
        <v/>
      </c>
      <c r="W374" s="16" t="str">
        <f t="shared" si="44"/>
        <v/>
      </c>
      <c r="X374" s="16" t="str">
        <f t="shared" si="45"/>
        <v/>
      </c>
      <c r="Y374" s="16" t="str">
        <f t="shared" si="46"/>
        <v/>
      </c>
      <c r="Z374" s="16" t="str">
        <f t="shared" si="47"/>
        <v/>
      </c>
    </row>
    <row r="375" spans="1:26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6" t="str">
        <f t="shared" si="40"/>
        <v/>
      </c>
      <c r="T375" s="16" t="str">
        <f t="shared" si="41"/>
        <v/>
      </c>
      <c r="U375" s="16" t="str">
        <f t="shared" si="42"/>
        <v/>
      </c>
      <c r="V375" s="16" t="str">
        <f t="shared" si="43"/>
        <v/>
      </c>
      <c r="W375" s="16" t="str">
        <f t="shared" si="44"/>
        <v/>
      </c>
      <c r="X375" s="16" t="str">
        <f t="shared" si="45"/>
        <v/>
      </c>
      <c r="Y375" s="16" t="str">
        <f t="shared" si="46"/>
        <v/>
      </c>
      <c r="Z375" s="16" t="str">
        <f t="shared" si="47"/>
        <v/>
      </c>
    </row>
    <row r="376" spans="1:26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6" t="str">
        <f t="shared" si="40"/>
        <v/>
      </c>
      <c r="T376" s="16" t="str">
        <f t="shared" si="41"/>
        <v/>
      </c>
      <c r="U376" s="16" t="str">
        <f t="shared" si="42"/>
        <v/>
      </c>
      <c r="V376" s="16" t="str">
        <f t="shared" si="43"/>
        <v/>
      </c>
      <c r="W376" s="16" t="str">
        <f t="shared" si="44"/>
        <v/>
      </c>
      <c r="X376" s="16" t="str">
        <f t="shared" si="45"/>
        <v/>
      </c>
      <c r="Y376" s="16" t="str">
        <f t="shared" si="46"/>
        <v/>
      </c>
      <c r="Z376" s="16" t="str">
        <f t="shared" si="47"/>
        <v/>
      </c>
    </row>
    <row r="377" spans="1:26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6" t="str">
        <f t="shared" si="40"/>
        <v/>
      </c>
      <c r="T377" s="16" t="str">
        <f t="shared" si="41"/>
        <v/>
      </c>
      <c r="U377" s="16" t="str">
        <f t="shared" si="42"/>
        <v/>
      </c>
      <c r="V377" s="16" t="str">
        <f t="shared" si="43"/>
        <v/>
      </c>
      <c r="W377" s="16" t="str">
        <f t="shared" si="44"/>
        <v/>
      </c>
      <c r="X377" s="16" t="str">
        <f t="shared" si="45"/>
        <v/>
      </c>
      <c r="Y377" s="16" t="str">
        <f t="shared" si="46"/>
        <v/>
      </c>
      <c r="Z377" s="16" t="str">
        <f t="shared" si="47"/>
        <v/>
      </c>
    </row>
    <row r="378" spans="1:26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6" t="str">
        <f t="shared" si="40"/>
        <v/>
      </c>
      <c r="T378" s="16" t="str">
        <f t="shared" si="41"/>
        <v/>
      </c>
      <c r="U378" s="16" t="str">
        <f t="shared" si="42"/>
        <v/>
      </c>
      <c r="V378" s="16" t="str">
        <f t="shared" si="43"/>
        <v/>
      </c>
      <c r="W378" s="16" t="str">
        <f t="shared" si="44"/>
        <v/>
      </c>
      <c r="X378" s="16" t="str">
        <f t="shared" si="45"/>
        <v/>
      </c>
      <c r="Y378" s="16" t="str">
        <f t="shared" si="46"/>
        <v/>
      </c>
      <c r="Z378" s="16" t="str">
        <f t="shared" si="47"/>
        <v/>
      </c>
    </row>
    <row r="379" spans="1:26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6" t="str">
        <f t="shared" si="40"/>
        <v/>
      </c>
      <c r="T379" s="16" t="str">
        <f t="shared" si="41"/>
        <v/>
      </c>
      <c r="U379" s="16" t="str">
        <f t="shared" si="42"/>
        <v/>
      </c>
      <c r="V379" s="16" t="str">
        <f t="shared" si="43"/>
        <v/>
      </c>
      <c r="W379" s="16" t="str">
        <f t="shared" si="44"/>
        <v/>
      </c>
      <c r="X379" s="16" t="str">
        <f t="shared" si="45"/>
        <v/>
      </c>
      <c r="Y379" s="16" t="str">
        <f t="shared" si="46"/>
        <v/>
      </c>
      <c r="Z379" s="16" t="str">
        <f t="shared" si="47"/>
        <v/>
      </c>
    </row>
    <row r="380" spans="1:26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6" t="str">
        <f t="shared" si="40"/>
        <v/>
      </c>
      <c r="T380" s="16" t="str">
        <f t="shared" si="41"/>
        <v/>
      </c>
      <c r="U380" s="16" t="str">
        <f t="shared" si="42"/>
        <v/>
      </c>
      <c r="V380" s="16" t="str">
        <f t="shared" si="43"/>
        <v/>
      </c>
      <c r="W380" s="16" t="str">
        <f t="shared" si="44"/>
        <v/>
      </c>
      <c r="X380" s="16" t="str">
        <f t="shared" si="45"/>
        <v/>
      </c>
      <c r="Y380" s="16" t="str">
        <f t="shared" si="46"/>
        <v/>
      </c>
      <c r="Z380" s="16" t="str">
        <f t="shared" si="47"/>
        <v/>
      </c>
    </row>
    <row r="381" spans="1:26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6" t="str">
        <f t="shared" si="40"/>
        <v/>
      </c>
      <c r="T381" s="16" t="str">
        <f t="shared" si="41"/>
        <v/>
      </c>
      <c r="U381" s="16" t="str">
        <f t="shared" si="42"/>
        <v/>
      </c>
      <c r="V381" s="16" t="str">
        <f t="shared" si="43"/>
        <v/>
      </c>
      <c r="W381" s="16" t="str">
        <f t="shared" si="44"/>
        <v/>
      </c>
      <c r="X381" s="16" t="str">
        <f t="shared" si="45"/>
        <v/>
      </c>
      <c r="Y381" s="16" t="str">
        <f t="shared" si="46"/>
        <v/>
      </c>
      <c r="Z381" s="16" t="str">
        <f t="shared" si="47"/>
        <v/>
      </c>
    </row>
    <row r="382" spans="1:26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6" t="str">
        <f t="shared" si="40"/>
        <v/>
      </c>
      <c r="T382" s="16" t="str">
        <f t="shared" si="41"/>
        <v/>
      </c>
      <c r="U382" s="16" t="str">
        <f t="shared" si="42"/>
        <v/>
      </c>
      <c r="V382" s="16" t="str">
        <f t="shared" si="43"/>
        <v/>
      </c>
      <c r="W382" s="16" t="str">
        <f t="shared" si="44"/>
        <v/>
      </c>
      <c r="X382" s="16" t="str">
        <f t="shared" si="45"/>
        <v/>
      </c>
      <c r="Y382" s="16" t="str">
        <f t="shared" si="46"/>
        <v/>
      </c>
      <c r="Z382" s="16" t="str">
        <f t="shared" si="47"/>
        <v/>
      </c>
    </row>
    <row r="383" spans="1:26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6" t="str">
        <f t="shared" si="40"/>
        <v/>
      </c>
      <c r="T383" s="16" t="str">
        <f t="shared" si="41"/>
        <v/>
      </c>
      <c r="U383" s="16" t="str">
        <f t="shared" si="42"/>
        <v/>
      </c>
      <c r="V383" s="16" t="str">
        <f t="shared" si="43"/>
        <v/>
      </c>
      <c r="W383" s="16" t="str">
        <f t="shared" si="44"/>
        <v/>
      </c>
      <c r="X383" s="16" t="str">
        <f t="shared" si="45"/>
        <v/>
      </c>
      <c r="Y383" s="16" t="str">
        <f t="shared" si="46"/>
        <v/>
      </c>
      <c r="Z383" s="16" t="str">
        <f t="shared" si="47"/>
        <v/>
      </c>
    </row>
    <row r="384" spans="1:26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6" t="str">
        <f t="shared" si="40"/>
        <v/>
      </c>
      <c r="T384" s="16" t="str">
        <f t="shared" si="41"/>
        <v/>
      </c>
      <c r="U384" s="16" t="str">
        <f t="shared" si="42"/>
        <v/>
      </c>
      <c r="V384" s="16" t="str">
        <f t="shared" si="43"/>
        <v/>
      </c>
      <c r="W384" s="16" t="str">
        <f t="shared" si="44"/>
        <v/>
      </c>
      <c r="X384" s="16" t="str">
        <f t="shared" si="45"/>
        <v/>
      </c>
      <c r="Y384" s="16" t="str">
        <f t="shared" si="46"/>
        <v/>
      </c>
      <c r="Z384" s="16" t="str">
        <f t="shared" si="47"/>
        <v/>
      </c>
    </row>
    <row r="385" spans="1:26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6" t="str">
        <f t="shared" si="40"/>
        <v/>
      </c>
      <c r="T385" s="16" t="str">
        <f t="shared" si="41"/>
        <v/>
      </c>
      <c r="U385" s="16" t="str">
        <f t="shared" si="42"/>
        <v/>
      </c>
      <c r="V385" s="16" t="str">
        <f t="shared" si="43"/>
        <v/>
      </c>
      <c r="W385" s="16" t="str">
        <f t="shared" si="44"/>
        <v/>
      </c>
      <c r="X385" s="16" t="str">
        <f t="shared" si="45"/>
        <v/>
      </c>
      <c r="Y385" s="16" t="str">
        <f t="shared" si="46"/>
        <v/>
      </c>
      <c r="Z385" s="16" t="str">
        <f t="shared" si="47"/>
        <v/>
      </c>
    </row>
    <row r="386" spans="1:26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6" t="str">
        <f t="shared" ref="S386:S449" si="48">IF(A386="","",I386+J386)</f>
        <v/>
      </c>
      <c r="T386" s="16" t="str">
        <f t="shared" ref="T386:T449" si="49">IF(A386="","",IF(AND(M386=1,N386&lt;&gt;"run out direct",N386&lt;&gt;"run out assist",N386&lt;&gt;"retired hurt",N386&lt;&gt;"obstructing field"),1,0))</f>
        <v/>
      </c>
      <c r="U386" s="16" t="str">
        <f t="shared" ref="U386:U449" si="50">IF(A386="","",IF(AND(M386=1,N386="catch",P386&lt;&gt;""),1,0))</f>
        <v/>
      </c>
      <c r="V386" s="16" t="str">
        <f t="shared" ref="V386:V449" si="51">IF(A386="","",IF(AND(M386=1,N386="stumping",P386&lt;&gt;""),1,0))</f>
        <v/>
      </c>
      <c r="W386" s="16" t="str">
        <f t="shared" ref="W386:W449" si="52">IF(A386="","",IF(N386="run out direct",1,0))</f>
        <v/>
      </c>
      <c r="X386" s="16" t="str">
        <f t="shared" ref="X386:X449" si="53">IF(A386="","",IF(N386="run out assist",1,0))</f>
        <v/>
      </c>
      <c r="Y386" s="16" t="str">
        <f t="shared" ref="Y386:Y449" si="54">IF(A386="","",IF(AND(L386=1,S386=0),1,0))</f>
        <v/>
      </c>
      <c r="Z386" s="16" t="str">
        <f t="shared" ref="Z386:Z449" si="55">IF(A386="","",I386+IF(OR(K386="wide",K386="no ball"),J386,0))</f>
        <v/>
      </c>
    </row>
    <row r="387" spans="1:26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6" t="str">
        <f t="shared" si="48"/>
        <v/>
      </c>
      <c r="T387" s="16" t="str">
        <f t="shared" si="49"/>
        <v/>
      </c>
      <c r="U387" s="16" t="str">
        <f t="shared" si="50"/>
        <v/>
      </c>
      <c r="V387" s="16" t="str">
        <f t="shared" si="51"/>
        <v/>
      </c>
      <c r="W387" s="16" t="str">
        <f t="shared" si="52"/>
        <v/>
      </c>
      <c r="X387" s="16" t="str">
        <f t="shared" si="53"/>
        <v/>
      </c>
      <c r="Y387" s="16" t="str">
        <f t="shared" si="54"/>
        <v/>
      </c>
      <c r="Z387" s="16" t="str">
        <f t="shared" si="55"/>
        <v/>
      </c>
    </row>
    <row r="388" spans="1:26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6" t="str">
        <f t="shared" si="48"/>
        <v/>
      </c>
      <c r="T388" s="16" t="str">
        <f t="shared" si="49"/>
        <v/>
      </c>
      <c r="U388" s="16" t="str">
        <f t="shared" si="50"/>
        <v/>
      </c>
      <c r="V388" s="16" t="str">
        <f t="shared" si="51"/>
        <v/>
      </c>
      <c r="W388" s="16" t="str">
        <f t="shared" si="52"/>
        <v/>
      </c>
      <c r="X388" s="16" t="str">
        <f t="shared" si="53"/>
        <v/>
      </c>
      <c r="Y388" s="16" t="str">
        <f t="shared" si="54"/>
        <v/>
      </c>
      <c r="Z388" s="16" t="str">
        <f t="shared" si="55"/>
        <v/>
      </c>
    </row>
    <row r="389" spans="1:26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6" t="str">
        <f t="shared" si="48"/>
        <v/>
      </c>
      <c r="T389" s="16" t="str">
        <f t="shared" si="49"/>
        <v/>
      </c>
      <c r="U389" s="16" t="str">
        <f t="shared" si="50"/>
        <v/>
      </c>
      <c r="V389" s="16" t="str">
        <f t="shared" si="51"/>
        <v/>
      </c>
      <c r="W389" s="16" t="str">
        <f t="shared" si="52"/>
        <v/>
      </c>
      <c r="X389" s="16" t="str">
        <f t="shared" si="53"/>
        <v/>
      </c>
      <c r="Y389" s="16" t="str">
        <f t="shared" si="54"/>
        <v/>
      </c>
      <c r="Z389" s="16" t="str">
        <f t="shared" si="55"/>
        <v/>
      </c>
    </row>
    <row r="390" spans="1:26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6" t="str">
        <f t="shared" si="48"/>
        <v/>
      </c>
      <c r="T390" s="16" t="str">
        <f t="shared" si="49"/>
        <v/>
      </c>
      <c r="U390" s="16" t="str">
        <f t="shared" si="50"/>
        <v/>
      </c>
      <c r="V390" s="16" t="str">
        <f t="shared" si="51"/>
        <v/>
      </c>
      <c r="W390" s="16" t="str">
        <f t="shared" si="52"/>
        <v/>
      </c>
      <c r="X390" s="16" t="str">
        <f t="shared" si="53"/>
        <v/>
      </c>
      <c r="Y390" s="16" t="str">
        <f t="shared" si="54"/>
        <v/>
      </c>
      <c r="Z390" s="16" t="str">
        <f t="shared" si="55"/>
        <v/>
      </c>
    </row>
    <row r="391" spans="1:26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6" t="str">
        <f t="shared" si="48"/>
        <v/>
      </c>
      <c r="T391" s="16" t="str">
        <f t="shared" si="49"/>
        <v/>
      </c>
      <c r="U391" s="16" t="str">
        <f t="shared" si="50"/>
        <v/>
      </c>
      <c r="V391" s="16" t="str">
        <f t="shared" si="51"/>
        <v/>
      </c>
      <c r="W391" s="16" t="str">
        <f t="shared" si="52"/>
        <v/>
      </c>
      <c r="X391" s="16" t="str">
        <f t="shared" si="53"/>
        <v/>
      </c>
      <c r="Y391" s="16" t="str">
        <f t="shared" si="54"/>
        <v/>
      </c>
      <c r="Z391" s="16" t="str">
        <f t="shared" si="55"/>
        <v/>
      </c>
    </row>
    <row r="392" spans="1:26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6" t="str">
        <f t="shared" si="48"/>
        <v/>
      </c>
      <c r="T392" s="16" t="str">
        <f t="shared" si="49"/>
        <v/>
      </c>
      <c r="U392" s="16" t="str">
        <f t="shared" si="50"/>
        <v/>
      </c>
      <c r="V392" s="16" t="str">
        <f t="shared" si="51"/>
        <v/>
      </c>
      <c r="W392" s="16" t="str">
        <f t="shared" si="52"/>
        <v/>
      </c>
      <c r="X392" s="16" t="str">
        <f t="shared" si="53"/>
        <v/>
      </c>
      <c r="Y392" s="16" t="str">
        <f t="shared" si="54"/>
        <v/>
      </c>
      <c r="Z392" s="16" t="str">
        <f t="shared" si="55"/>
        <v/>
      </c>
    </row>
    <row r="393" spans="1:26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6" t="str">
        <f t="shared" si="48"/>
        <v/>
      </c>
      <c r="T393" s="16" t="str">
        <f t="shared" si="49"/>
        <v/>
      </c>
      <c r="U393" s="16" t="str">
        <f t="shared" si="50"/>
        <v/>
      </c>
      <c r="V393" s="16" t="str">
        <f t="shared" si="51"/>
        <v/>
      </c>
      <c r="W393" s="16" t="str">
        <f t="shared" si="52"/>
        <v/>
      </c>
      <c r="X393" s="16" t="str">
        <f t="shared" si="53"/>
        <v/>
      </c>
      <c r="Y393" s="16" t="str">
        <f t="shared" si="54"/>
        <v/>
      </c>
      <c r="Z393" s="16" t="str">
        <f t="shared" si="55"/>
        <v/>
      </c>
    </row>
    <row r="394" spans="1:26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6" t="str">
        <f t="shared" si="48"/>
        <v/>
      </c>
      <c r="T394" s="16" t="str">
        <f t="shared" si="49"/>
        <v/>
      </c>
      <c r="U394" s="16" t="str">
        <f t="shared" si="50"/>
        <v/>
      </c>
      <c r="V394" s="16" t="str">
        <f t="shared" si="51"/>
        <v/>
      </c>
      <c r="W394" s="16" t="str">
        <f t="shared" si="52"/>
        <v/>
      </c>
      <c r="X394" s="16" t="str">
        <f t="shared" si="53"/>
        <v/>
      </c>
      <c r="Y394" s="16" t="str">
        <f t="shared" si="54"/>
        <v/>
      </c>
      <c r="Z394" s="16" t="str">
        <f t="shared" si="55"/>
        <v/>
      </c>
    </row>
    <row r="395" spans="1:26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6" t="str">
        <f t="shared" si="48"/>
        <v/>
      </c>
      <c r="T395" s="16" t="str">
        <f t="shared" si="49"/>
        <v/>
      </c>
      <c r="U395" s="16" t="str">
        <f t="shared" si="50"/>
        <v/>
      </c>
      <c r="V395" s="16" t="str">
        <f t="shared" si="51"/>
        <v/>
      </c>
      <c r="W395" s="16" t="str">
        <f t="shared" si="52"/>
        <v/>
      </c>
      <c r="X395" s="16" t="str">
        <f t="shared" si="53"/>
        <v/>
      </c>
      <c r="Y395" s="16" t="str">
        <f t="shared" si="54"/>
        <v/>
      </c>
      <c r="Z395" s="16" t="str">
        <f t="shared" si="55"/>
        <v/>
      </c>
    </row>
    <row r="396" spans="1:26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6" t="str">
        <f t="shared" si="48"/>
        <v/>
      </c>
      <c r="T396" s="16" t="str">
        <f t="shared" si="49"/>
        <v/>
      </c>
      <c r="U396" s="16" t="str">
        <f t="shared" si="50"/>
        <v/>
      </c>
      <c r="V396" s="16" t="str">
        <f t="shared" si="51"/>
        <v/>
      </c>
      <c r="W396" s="16" t="str">
        <f t="shared" si="52"/>
        <v/>
      </c>
      <c r="X396" s="16" t="str">
        <f t="shared" si="53"/>
        <v/>
      </c>
      <c r="Y396" s="16" t="str">
        <f t="shared" si="54"/>
        <v/>
      </c>
      <c r="Z396" s="16" t="str">
        <f t="shared" si="55"/>
        <v/>
      </c>
    </row>
    <row r="397" spans="1:26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6" t="str">
        <f t="shared" si="48"/>
        <v/>
      </c>
      <c r="T397" s="16" t="str">
        <f t="shared" si="49"/>
        <v/>
      </c>
      <c r="U397" s="16" t="str">
        <f t="shared" si="50"/>
        <v/>
      </c>
      <c r="V397" s="16" t="str">
        <f t="shared" si="51"/>
        <v/>
      </c>
      <c r="W397" s="16" t="str">
        <f t="shared" si="52"/>
        <v/>
      </c>
      <c r="X397" s="16" t="str">
        <f t="shared" si="53"/>
        <v/>
      </c>
      <c r="Y397" s="16" t="str">
        <f t="shared" si="54"/>
        <v/>
      </c>
      <c r="Z397" s="16" t="str">
        <f t="shared" si="55"/>
        <v/>
      </c>
    </row>
    <row r="398" spans="1:26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6" t="str">
        <f t="shared" si="48"/>
        <v/>
      </c>
      <c r="T398" s="16" t="str">
        <f t="shared" si="49"/>
        <v/>
      </c>
      <c r="U398" s="16" t="str">
        <f t="shared" si="50"/>
        <v/>
      </c>
      <c r="V398" s="16" t="str">
        <f t="shared" si="51"/>
        <v/>
      </c>
      <c r="W398" s="16" t="str">
        <f t="shared" si="52"/>
        <v/>
      </c>
      <c r="X398" s="16" t="str">
        <f t="shared" si="53"/>
        <v/>
      </c>
      <c r="Y398" s="16" t="str">
        <f t="shared" si="54"/>
        <v/>
      </c>
      <c r="Z398" s="16" t="str">
        <f t="shared" si="55"/>
        <v/>
      </c>
    </row>
    <row r="399" spans="1:26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6" t="str">
        <f t="shared" si="48"/>
        <v/>
      </c>
      <c r="T399" s="16" t="str">
        <f t="shared" si="49"/>
        <v/>
      </c>
      <c r="U399" s="16" t="str">
        <f t="shared" si="50"/>
        <v/>
      </c>
      <c r="V399" s="16" t="str">
        <f t="shared" si="51"/>
        <v/>
      </c>
      <c r="W399" s="16" t="str">
        <f t="shared" si="52"/>
        <v/>
      </c>
      <c r="X399" s="16" t="str">
        <f t="shared" si="53"/>
        <v/>
      </c>
      <c r="Y399" s="16" t="str">
        <f t="shared" si="54"/>
        <v/>
      </c>
      <c r="Z399" s="16" t="str">
        <f t="shared" si="55"/>
        <v/>
      </c>
    </row>
    <row r="400" spans="1:26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6" t="str">
        <f t="shared" si="48"/>
        <v/>
      </c>
      <c r="T400" s="16" t="str">
        <f t="shared" si="49"/>
        <v/>
      </c>
      <c r="U400" s="16" t="str">
        <f t="shared" si="50"/>
        <v/>
      </c>
      <c r="V400" s="16" t="str">
        <f t="shared" si="51"/>
        <v/>
      </c>
      <c r="W400" s="16" t="str">
        <f t="shared" si="52"/>
        <v/>
      </c>
      <c r="X400" s="16" t="str">
        <f t="shared" si="53"/>
        <v/>
      </c>
      <c r="Y400" s="16" t="str">
        <f t="shared" si="54"/>
        <v/>
      </c>
      <c r="Z400" s="16" t="str">
        <f t="shared" si="55"/>
        <v/>
      </c>
    </row>
    <row r="401" spans="1:26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6" t="str">
        <f t="shared" si="48"/>
        <v/>
      </c>
      <c r="T401" s="16" t="str">
        <f t="shared" si="49"/>
        <v/>
      </c>
      <c r="U401" s="16" t="str">
        <f t="shared" si="50"/>
        <v/>
      </c>
      <c r="V401" s="16" t="str">
        <f t="shared" si="51"/>
        <v/>
      </c>
      <c r="W401" s="16" t="str">
        <f t="shared" si="52"/>
        <v/>
      </c>
      <c r="X401" s="16" t="str">
        <f t="shared" si="53"/>
        <v/>
      </c>
      <c r="Y401" s="16" t="str">
        <f t="shared" si="54"/>
        <v/>
      </c>
      <c r="Z401" s="16" t="str">
        <f t="shared" si="55"/>
        <v/>
      </c>
    </row>
    <row r="402" spans="1:26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6" t="str">
        <f t="shared" si="48"/>
        <v/>
      </c>
      <c r="T402" s="16" t="str">
        <f t="shared" si="49"/>
        <v/>
      </c>
      <c r="U402" s="16" t="str">
        <f t="shared" si="50"/>
        <v/>
      </c>
      <c r="V402" s="16" t="str">
        <f t="shared" si="51"/>
        <v/>
      </c>
      <c r="W402" s="16" t="str">
        <f t="shared" si="52"/>
        <v/>
      </c>
      <c r="X402" s="16" t="str">
        <f t="shared" si="53"/>
        <v/>
      </c>
      <c r="Y402" s="16" t="str">
        <f t="shared" si="54"/>
        <v/>
      </c>
      <c r="Z402" s="16" t="str">
        <f t="shared" si="55"/>
        <v/>
      </c>
    </row>
    <row r="403" spans="1:26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6" t="str">
        <f t="shared" si="48"/>
        <v/>
      </c>
      <c r="T403" s="16" t="str">
        <f t="shared" si="49"/>
        <v/>
      </c>
      <c r="U403" s="16" t="str">
        <f t="shared" si="50"/>
        <v/>
      </c>
      <c r="V403" s="16" t="str">
        <f t="shared" si="51"/>
        <v/>
      </c>
      <c r="W403" s="16" t="str">
        <f t="shared" si="52"/>
        <v/>
      </c>
      <c r="X403" s="16" t="str">
        <f t="shared" si="53"/>
        <v/>
      </c>
      <c r="Y403" s="16" t="str">
        <f t="shared" si="54"/>
        <v/>
      </c>
      <c r="Z403" s="16" t="str">
        <f t="shared" si="55"/>
        <v/>
      </c>
    </row>
    <row r="404" spans="1:26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6" t="str">
        <f t="shared" si="48"/>
        <v/>
      </c>
      <c r="T404" s="16" t="str">
        <f t="shared" si="49"/>
        <v/>
      </c>
      <c r="U404" s="16" t="str">
        <f t="shared" si="50"/>
        <v/>
      </c>
      <c r="V404" s="16" t="str">
        <f t="shared" si="51"/>
        <v/>
      </c>
      <c r="W404" s="16" t="str">
        <f t="shared" si="52"/>
        <v/>
      </c>
      <c r="X404" s="16" t="str">
        <f t="shared" si="53"/>
        <v/>
      </c>
      <c r="Y404" s="16" t="str">
        <f t="shared" si="54"/>
        <v/>
      </c>
      <c r="Z404" s="16" t="str">
        <f t="shared" si="55"/>
        <v/>
      </c>
    </row>
    <row r="405" spans="1:26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6" t="str">
        <f t="shared" si="48"/>
        <v/>
      </c>
      <c r="T405" s="16" t="str">
        <f t="shared" si="49"/>
        <v/>
      </c>
      <c r="U405" s="16" t="str">
        <f t="shared" si="50"/>
        <v/>
      </c>
      <c r="V405" s="16" t="str">
        <f t="shared" si="51"/>
        <v/>
      </c>
      <c r="W405" s="16" t="str">
        <f t="shared" si="52"/>
        <v/>
      </c>
      <c r="X405" s="16" t="str">
        <f t="shared" si="53"/>
        <v/>
      </c>
      <c r="Y405" s="16" t="str">
        <f t="shared" si="54"/>
        <v/>
      </c>
      <c r="Z405" s="16" t="str">
        <f t="shared" si="55"/>
        <v/>
      </c>
    </row>
    <row r="406" spans="1:26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6" t="str">
        <f t="shared" si="48"/>
        <v/>
      </c>
      <c r="T406" s="16" t="str">
        <f t="shared" si="49"/>
        <v/>
      </c>
      <c r="U406" s="16" t="str">
        <f t="shared" si="50"/>
        <v/>
      </c>
      <c r="V406" s="16" t="str">
        <f t="shared" si="51"/>
        <v/>
      </c>
      <c r="W406" s="16" t="str">
        <f t="shared" si="52"/>
        <v/>
      </c>
      <c r="X406" s="16" t="str">
        <f t="shared" si="53"/>
        <v/>
      </c>
      <c r="Y406" s="16" t="str">
        <f t="shared" si="54"/>
        <v/>
      </c>
      <c r="Z406" s="16" t="str">
        <f t="shared" si="55"/>
        <v/>
      </c>
    </row>
    <row r="407" spans="1:26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6" t="str">
        <f t="shared" si="48"/>
        <v/>
      </c>
      <c r="T407" s="16" t="str">
        <f t="shared" si="49"/>
        <v/>
      </c>
      <c r="U407" s="16" t="str">
        <f t="shared" si="50"/>
        <v/>
      </c>
      <c r="V407" s="16" t="str">
        <f t="shared" si="51"/>
        <v/>
      </c>
      <c r="W407" s="16" t="str">
        <f t="shared" si="52"/>
        <v/>
      </c>
      <c r="X407" s="16" t="str">
        <f t="shared" si="53"/>
        <v/>
      </c>
      <c r="Y407" s="16" t="str">
        <f t="shared" si="54"/>
        <v/>
      </c>
      <c r="Z407" s="16" t="str">
        <f t="shared" si="55"/>
        <v/>
      </c>
    </row>
    <row r="408" spans="1:26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6" t="str">
        <f t="shared" si="48"/>
        <v/>
      </c>
      <c r="T408" s="16" t="str">
        <f t="shared" si="49"/>
        <v/>
      </c>
      <c r="U408" s="16" t="str">
        <f t="shared" si="50"/>
        <v/>
      </c>
      <c r="V408" s="16" t="str">
        <f t="shared" si="51"/>
        <v/>
      </c>
      <c r="W408" s="16" t="str">
        <f t="shared" si="52"/>
        <v/>
      </c>
      <c r="X408" s="16" t="str">
        <f t="shared" si="53"/>
        <v/>
      </c>
      <c r="Y408" s="16" t="str">
        <f t="shared" si="54"/>
        <v/>
      </c>
      <c r="Z408" s="16" t="str">
        <f t="shared" si="55"/>
        <v/>
      </c>
    </row>
    <row r="409" spans="1:26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6" t="str">
        <f t="shared" si="48"/>
        <v/>
      </c>
      <c r="T409" s="16" t="str">
        <f t="shared" si="49"/>
        <v/>
      </c>
      <c r="U409" s="16" t="str">
        <f t="shared" si="50"/>
        <v/>
      </c>
      <c r="V409" s="16" t="str">
        <f t="shared" si="51"/>
        <v/>
      </c>
      <c r="W409" s="16" t="str">
        <f t="shared" si="52"/>
        <v/>
      </c>
      <c r="X409" s="16" t="str">
        <f t="shared" si="53"/>
        <v/>
      </c>
      <c r="Y409" s="16" t="str">
        <f t="shared" si="54"/>
        <v/>
      </c>
      <c r="Z409" s="16" t="str">
        <f t="shared" si="55"/>
        <v/>
      </c>
    </row>
    <row r="410" spans="1:26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6" t="str">
        <f t="shared" si="48"/>
        <v/>
      </c>
      <c r="T410" s="16" t="str">
        <f t="shared" si="49"/>
        <v/>
      </c>
      <c r="U410" s="16" t="str">
        <f t="shared" si="50"/>
        <v/>
      </c>
      <c r="V410" s="16" t="str">
        <f t="shared" si="51"/>
        <v/>
      </c>
      <c r="W410" s="16" t="str">
        <f t="shared" si="52"/>
        <v/>
      </c>
      <c r="X410" s="16" t="str">
        <f t="shared" si="53"/>
        <v/>
      </c>
      <c r="Y410" s="16" t="str">
        <f t="shared" si="54"/>
        <v/>
      </c>
      <c r="Z410" s="16" t="str">
        <f t="shared" si="55"/>
        <v/>
      </c>
    </row>
    <row r="411" spans="1:26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6" t="str">
        <f t="shared" si="48"/>
        <v/>
      </c>
      <c r="T411" s="16" t="str">
        <f t="shared" si="49"/>
        <v/>
      </c>
      <c r="U411" s="16" t="str">
        <f t="shared" si="50"/>
        <v/>
      </c>
      <c r="V411" s="16" t="str">
        <f t="shared" si="51"/>
        <v/>
      </c>
      <c r="W411" s="16" t="str">
        <f t="shared" si="52"/>
        <v/>
      </c>
      <c r="X411" s="16" t="str">
        <f t="shared" si="53"/>
        <v/>
      </c>
      <c r="Y411" s="16" t="str">
        <f t="shared" si="54"/>
        <v/>
      </c>
      <c r="Z411" s="16" t="str">
        <f t="shared" si="55"/>
        <v/>
      </c>
    </row>
    <row r="412" spans="1:26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6" t="str">
        <f t="shared" si="48"/>
        <v/>
      </c>
      <c r="T412" s="16" t="str">
        <f t="shared" si="49"/>
        <v/>
      </c>
      <c r="U412" s="16" t="str">
        <f t="shared" si="50"/>
        <v/>
      </c>
      <c r="V412" s="16" t="str">
        <f t="shared" si="51"/>
        <v/>
      </c>
      <c r="W412" s="16" t="str">
        <f t="shared" si="52"/>
        <v/>
      </c>
      <c r="X412" s="16" t="str">
        <f t="shared" si="53"/>
        <v/>
      </c>
      <c r="Y412" s="16" t="str">
        <f t="shared" si="54"/>
        <v/>
      </c>
      <c r="Z412" s="16" t="str">
        <f t="shared" si="55"/>
        <v/>
      </c>
    </row>
    <row r="413" spans="1:26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6" t="str">
        <f t="shared" si="48"/>
        <v/>
      </c>
      <c r="T413" s="16" t="str">
        <f t="shared" si="49"/>
        <v/>
      </c>
      <c r="U413" s="16" t="str">
        <f t="shared" si="50"/>
        <v/>
      </c>
      <c r="V413" s="16" t="str">
        <f t="shared" si="51"/>
        <v/>
      </c>
      <c r="W413" s="16" t="str">
        <f t="shared" si="52"/>
        <v/>
      </c>
      <c r="X413" s="16" t="str">
        <f t="shared" si="53"/>
        <v/>
      </c>
      <c r="Y413" s="16" t="str">
        <f t="shared" si="54"/>
        <v/>
      </c>
      <c r="Z413" s="16" t="str">
        <f t="shared" si="55"/>
        <v/>
      </c>
    </row>
    <row r="414" spans="1:26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6" t="str">
        <f t="shared" si="48"/>
        <v/>
      </c>
      <c r="T414" s="16" t="str">
        <f t="shared" si="49"/>
        <v/>
      </c>
      <c r="U414" s="16" t="str">
        <f t="shared" si="50"/>
        <v/>
      </c>
      <c r="V414" s="16" t="str">
        <f t="shared" si="51"/>
        <v/>
      </c>
      <c r="W414" s="16" t="str">
        <f t="shared" si="52"/>
        <v/>
      </c>
      <c r="X414" s="16" t="str">
        <f t="shared" si="53"/>
        <v/>
      </c>
      <c r="Y414" s="16" t="str">
        <f t="shared" si="54"/>
        <v/>
      </c>
      <c r="Z414" s="16" t="str">
        <f t="shared" si="55"/>
        <v/>
      </c>
    </row>
    <row r="415" spans="1:26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6" t="str">
        <f t="shared" si="48"/>
        <v/>
      </c>
      <c r="T415" s="16" t="str">
        <f t="shared" si="49"/>
        <v/>
      </c>
      <c r="U415" s="16" t="str">
        <f t="shared" si="50"/>
        <v/>
      </c>
      <c r="V415" s="16" t="str">
        <f t="shared" si="51"/>
        <v/>
      </c>
      <c r="W415" s="16" t="str">
        <f t="shared" si="52"/>
        <v/>
      </c>
      <c r="X415" s="16" t="str">
        <f t="shared" si="53"/>
        <v/>
      </c>
      <c r="Y415" s="16" t="str">
        <f t="shared" si="54"/>
        <v/>
      </c>
      <c r="Z415" s="16" t="str">
        <f t="shared" si="55"/>
        <v/>
      </c>
    </row>
    <row r="416" spans="1:26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6" t="str">
        <f t="shared" si="48"/>
        <v/>
      </c>
      <c r="T416" s="16" t="str">
        <f t="shared" si="49"/>
        <v/>
      </c>
      <c r="U416" s="16" t="str">
        <f t="shared" si="50"/>
        <v/>
      </c>
      <c r="V416" s="16" t="str">
        <f t="shared" si="51"/>
        <v/>
      </c>
      <c r="W416" s="16" t="str">
        <f t="shared" si="52"/>
        <v/>
      </c>
      <c r="X416" s="16" t="str">
        <f t="shared" si="53"/>
        <v/>
      </c>
      <c r="Y416" s="16" t="str">
        <f t="shared" si="54"/>
        <v/>
      </c>
      <c r="Z416" s="16" t="str">
        <f t="shared" si="55"/>
        <v/>
      </c>
    </row>
    <row r="417" spans="1:26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6" t="str">
        <f t="shared" si="48"/>
        <v/>
      </c>
      <c r="T417" s="16" t="str">
        <f t="shared" si="49"/>
        <v/>
      </c>
      <c r="U417" s="16" t="str">
        <f t="shared" si="50"/>
        <v/>
      </c>
      <c r="V417" s="16" t="str">
        <f t="shared" si="51"/>
        <v/>
      </c>
      <c r="W417" s="16" t="str">
        <f t="shared" si="52"/>
        <v/>
      </c>
      <c r="X417" s="16" t="str">
        <f t="shared" si="53"/>
        <v/>
      </c>
      <c r="Y417" s="16" t="str">
        <f t="shared" si="54"/>
        <v/>
      </c>
      <c r="Z417" s="16" t="str">
        <f t="shared" si="55"/>
        <v/>
      </c>
    </row>
    <row r="418" spans="1:26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6" t="str">
        <f t="shared" si="48"/>
        <v/>
      </c>
      <c r="T418" s="16" t="str">
        <f t="shared" si="49"/>
        <v/>
      </c>
      <c r="U418" s="16" t="str">
        <f t="shared" si="50"/>
        <v/>
      </c>
      <c r="V418" s="16" t="str">
        <f t="shared" si="51"/>
        <v/>
      </c>
      <c r="W418" s="16" t="str">
        <f t="shared" si="52"/>
        <v/>
      </c>
      <c r="X418" s="16" t="str">
        <f t="shared" si="53"/>
        <v/>
      </c>
      <c r="Y418" s="16" t="str">
        <f t="shared" si="54"/>
        <v/>
      </c>
      <c r="Z418" s="16" t="str">
        <f t="shared" si="55"/>
        <v/>
      </c>
    </row>
    <row r="419" spans="1:26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6" t="str">
        <f t="shared" si="48"/>
        <v/>
      </c>
      <c r="T419" s="16" t="str">
        <f t="shared" si="49"/>
        <v/>
      </c>
      <c r="U419" s="16" t="str">
        <f t="shared" si="50"/>
        <v/>
      </c>
      <c r="V419" s="16" t="str">
        <f t="shared" si="51"/>
        <v/>
      </c>
      <c r="W419" s="16" t="str">
        <f t="shared" si="52"/>
        <v/>
      </c>
      <c r="X419" s="16" t="str">
        <f t="shared" si="53"/>
        <v/>
      </c>
      <c r="Y419" s="16" t="str">
        <f t="shared" si="54"/>
        <v/>
      </c>
      <c r="Z419" s="16" t="str">
        <f t="shared" si="55"/>
        <v/>
      </c>
    </row>
    <row r="420" spans="1:26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6" t="str">
        <f t="shared" si="48"/>
        <v/>
      </c>
      <c r="T420" s="16" t="str">
        <f t="shared" si="49"/>
        <v/>
      </c>
      <c r="U420" s="16" t="str">
        <f t="shared" si="50"/>
        <v/>
      </c>
      <c r="V420" s="16" t="str">
        <f t="shared" si="51"/>
        <v/>
      </c>
      <c r="W420" s="16" t="str">
        <f t="shared" si="52"/>
        <v/>
      </c>
      <c r="X420" s="16" t="str">
        <f t="shared" si="53"/>
        <v/>
      </c>
      <c r="Y420" s="16" t="str">
        <f t="shared" si="54"/>
        <v/>
      </c>
      <c r="Z420" s="16" t="str">
        <f t="shared" si="55"/>
        <v/>
      </c>
    </row>
    <row r="421" spans="1:26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6" t="str">
        <f t="shared" si="48"/>
        <v/>
      </c>
      <c r="T421" s="16" t="str">
        <f t="shared" si="49"/>
        <v/>
      </c>
      <c r="U421" s="16" t="str">
        <f t="shared" si="50"/>
        <v/>
      </c>
      <c r="V421" s="16" t="str">
        <f t="shared" si="51"/>
        <v/>
      </c>
      <c r="W421" s="16" t="str">
        <f t="shared" si="52"/>
        <v/>
      </c>
      <c r="X421" s="16" t="str">
        <f t="shared" si="53"/>
        <v/>
      </c>
      <c r="Y421" s="16" t="str">
        <f t="shared" si="54"/>
        <v/>
      </c>
      <c r="Z421" s="16" t="str">
        <f t="shared" si="55"/>
        <v/>
      </c>
    </row>
    <row r="422" spans="1:26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6" t="str">
        <f t="shared" si="48"/>
        <v/>
      </c>
      <c r="T422" s="16" t="str">
        <f t="shared" si="49"/>
        <v/>
      </c>
      <c r="U422" s="16" t="str">
        <f t="shared" si="50"/>
        <v/>
      </c>
      <c r="V422" s="16" t="str">
        <f t="shared" si="51"/>
        <v/>
      </c>
      <c r="W422" s="16" t="str">
        <f t="shared" si="52"/>
        <v/>
      </c>
      <c r="X422" s="16" t="str">
        <f t="shared" si="53"/>
        <v/>
      </c>
      <c r="Y422" s="16" t="str">
        <f t="shared" si="54"/>
        <v/>
      </c>
      <c r="Z422" s="16" t="str">
        <f t="shared" si="55"/>
        <v/>
      </c>
    </row>
    <row r="423" spans="1:26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6" t="str">
        <f t="shared" si="48"/>
        <v/>
      </c>
      <c r="T423" s="16" t="str">
        <f t="shared" si="49"/>
        <v/>
      </c>
      <c r="U423" s="16" t="str">
        <f t="shared" si="50"/>
        <v/>
      </c>
      <c r="V423" s="16" t="str">
        <f t="shared" si="51"/>
        <v/>
      </c>
      <c r="W423" s="16" t="str">
        <f t="shared" si="52"/>
        <v/>
      </c>
      <c r="X423" s="16" t="str">
        <f t="shared" si="53"/>
        <v/>
      </c>
      <c r="Y423" s="16" t="str">
        <f t="shared" si="54"/>
        <v/>
      </c>
      <c r="Z423" s="16" t="str">
        <f t="shared" si="55"/>
        <v/>
      </c>
    </row>
    <row r="424" spans="1:26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6" t="str">
        <f t="shared" si="48"/>
        <v/>
      </c>
      <c r="T424" s="16" t="str">
        <f t="shared" si="49"/>
        <v/>
      </c>
      <c r="U424" s="16" t="str">
        <f t="shared" si="50"/>
        <v/>
      </c>
      <c r="V424" s="16" t="str">
        <f t="shared" si="51"/>
        <v/>
      </c>
      <c r="W424" s="16" t="str">
        <f t="shared" si="52"/>
        <v/>
      </c>
      <c r="X424" s="16" t="str">
        <f t="shared" si="53"/>
        <v/>
      </c>
      <c r="Y424" s="16" t="str">
        <f t="shared" si="54"/>
        <v/>
      </c>
      <c r="Z424" s="16" t="str">
        <f t="shared" si="55"/>
        <v/>
      </c>
    </row>
    <row r="425" spans="1:26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6" t="str">
        <f t="shared" si="48"/>
        <v/>
      </c>
      <c r="T425" s="16" t="str">
        <f t="shared" si="49"/>
        <v/>
      </c>
      <c r="U425" s="16" t="str">
        <f t="shared" si="50"/>
        <v/>
      </c>
      <c r="V425" s="16" t="str">
        <f t="shared" si="51"/>
        <v/>
      </c>
      <c r="W425" s="16" t="str">
        <f t="shared" si="52"/>
        <v/>
      </c>
      <c r="X425" s="16" t="str">
        <f t="shared" si="53"/>
        <v/>
      </c>
      <c r="Y425" s="16" t="str">
        <f t="shared" si="54"/>
        <v/>
      </c>
      <c r="Z425" s="16" t="str">
        <f t="shared" si="55"/>
        <v/>
      </c>
    </row>
    <row r="426" spans="1:26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6" t="str">
        <f t="shared" si="48"/>
        <v/>
      </c>
      <c r="T426" s="16" t="str">
        <f t="shared" si="49"/>
        <v/>
      </c>
      <c r="U426" s="16" t="str">
        <f t="shared" si="50"/>
        <v/>
      </c>
      <c r="V426" s="16" t="str">
        <f t="shared" si="51"/>
        <v/>
      </c>
      <c r="W426" s="16" t="str">
        <f t="shared" si="52"/>
        <v/>
      </c>
      <c r="X426" s="16" t="str">
        <f t="shared" si="53"/>
        <v/>
      </c>
      <c r="Y426" s="16" t="str">
        <f t="shared" si="54"/>
        <v/>
      </c>
      <c r="Z426" s="16" t="str">
        <f t="shared" si="55"/>
        <v/>
      </c>
    </row>
    <row r="427" spans="1:26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6" t="str">
        <f t="shared" si="48"/>
        <v/>
      </c>
      <c r="T427" s="16" t="str">
        <f t="shared" si="49"/>
        <v/>
      </c>
      <c r="U427" s="16" t="str">
        <f t="shared" si="50"/>
        <v/>
      </c>
      <c r="V427" s="16" t="str">
        <f t="shared" si="51"/>
        <v/>
      </c>
      <c r="W427" s="16" t="str">
        <f t="shared" si="52"/>
        <v/>
      </c>
      <c r="X427" s="16" t="str">
        <f t="shared" si="53"/>
        <v/>
      </c>
      <c r="Y427" s="16" t="str">
        <f t="shared" si="54"/>
        <v/>
      </c>
      <c r="Z427" s="16" t="str">
        <f t="shared" si="55"/>
        <v/>
      </c>
    </row>
    <row r="428" spans="1:26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6" t="str">
        <f t="shared" si="48"/>
        <v/>
      </c>
      <c r="T428" s="16" t="str">
        <f t="shared" si="49"/>
        <v/>
      </c>
      <c r="U428" s="16" t="str">
        <f t="shared" si="50"/>
        <v/>
      </c>
      <c r="V428" s="16" t="str">
        <f t="shared" si="51"/>
        <v/>
      </c>
      <c r="W428" s="16" t="str">
        <f t="shared" si="52"/>
        <v/>
      </c>
      <c r="X428" s="16" t="str">
        <f t="shared" si="53"/>
        <v/>
      </c>
      <c r="Y428" s="16" t="str">
        <f t="shared" si="54"/>
        <v/>
      </c>
      <c r="Z428" s="16" t="str">
        <f t="shared" si="55"/>
        <v/>
      </c>
    </row>
    <row r="429" spans="1:26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6" t="str">
        <f t="shared" si="48"/>
        <v/>
      </c>
      <c r="T429" s="16" t="str">
        <f t="shared" si="49"/>
        <v/>
      </c>
      <c r="U429" s="16" t="str">
        <f t="shared" si="50"/>
        <v/>
      </c>
      <c r="V429" s="16" t="str">
        <f t="shared" si="51"/>
        <v/>
      </c>
      <c r="W429" s="16" t="str">
        <f t="shared" si="52"/>
        <v/>
      </c>
      <c r="X429" s="16" t="str">
        <f t="shared" si="53"/>
        <v/>
      </c>
      <c r="Y429" s="16" t="str">
        <f t="shared" si="54"/>
        <v/>
      </c>
      <c r="Z429" s="16" t="str">
        <f t="shared" si="55"/>
        <v/>
      </c>
    </row>
    <row r="430" spans="1:26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6" t="str">
        <f t="shared" si="48"/>
        <v/>
      </c>
      <c r="T430" s="16" t="str">
        <f t="shared" si="49"/>
        <v/>
      </c>
      <c r="U430" s="16" t="str">
        <f t="shared" si="50"/>
        <v/>
      </c>
      <c r="V430" s="16" t="str">
        <f t="shared" si="51"/>
        <v/>
      </c>
      <c r="W430" s="16" t="str">
        <f t="shared" si="52"/>
        <v/>
      </c>
      <c r="X430" s="16" t="str">
        <f t="shared" si="53"/>
        <v/>
      </c>
      <c r="Y430" s="16" t="str">
        <f t="shared" si="54"/>
        <v/>
      </c>
      <c r="Z430" s="16" t="str">
        <f t="shared" si="55"/>
        <v/>
      </c>
    </row>
    <row r="431" spans="1:26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6" t="str">
        <f t="shared" si="48"/>
        <v/>
      </c>
      <c r="T431" s="16" t="str">
        <f t="shared" si="49"/>
        <v/>
      </c>
      <c r="U431" s="16" t="str">
        <f t="shared" si="50"/>
        <v/>
      </c>
      <c r="V431" s="16" t="str">
        <f t="shared" si="51"/>
        <v/>
      </c>
      <c r="W431" s="16" t="str">
        <f t="shared" si="52"/>
        <v/>
      </c>
      <c r="X431" s="16" t="str">
        <f t="shared" si="53"/>
        <v/>
      </c>
      <c r="Y431" s="16" t="str">
        <f t="shared" si="54"/>
        <v/>
      </c>
      <c r="Z431" s="16" t="str">
        <f t="shared" si="55"/>
        <v/>
      </c>
    </row>
    <row r="432" spans="1:26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6" t="str">
        <f t="shared" si="48"/>
        <v/>
      </c>
      <c r="T432" s="16" t="str">
        <f t="shared" si="49"/>
        <v/>
      </c>
      <c r="U432" s="16" t="str">
        <f t="shared" si="50"/>
        <v/>
      </c>
      <c r="V432" s="16" t="str">
        <f t="shared" si="51"/>
        <v/>
      </c>
      <c r="W432" s="16" t="str">
        <f t="shared" si="52"/>
        <v/>
      </c>
      <c r="X432" s="16" t="str">
        <f t="shared" si="53"/>
        <v/>
      </c>
      <c r="Y432" s="16" t="str">
        <f t="shared" si="54"/>
        <v/>
      </c>
      <c r="Z432" s="16" t="str">
        <f t="shared" si="55"/>
        <v/>
      </c>
    </row>
    <row r="433" spans="1:26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6" t="str">
        <f t="shared" si="48"/>
        <v/>
      </c>
      <c r="T433" s="16" t="str">
        <f t="shared" si="49"/>
        <v/>
      </c>
      <c r="U433" s="16" t="str">
        <f t="shared" si="50"/>
        <v/>
      </c>
      <c r="V433" s="16" t="str">
        <f t="shared" si="51"/>
        <v/>
      </c>
      <c r="W433" s="16" t="str">
        <f t="shared" si="52"/>
        <v/>
      </c>
      <c r="X433" s="16" t="str">
        <f t="shared" si="53"/>
        <v/>
      </c>
      <c r="Y433" s="16" t="str">
        <f t="shared" si="54"/>
        <v/>
      </c>
      <c r="Z433" s="16" t="str">
        <f t="shared" si="55"/>
        <v/>
      </c>
    </row>
    <row r="434" spans="1:26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6" t="str">
        <f t="shared" si="48"/>
        <v/>
      </c>
      <c r="T434" s="16" t="str">
        <f t="shared" si="49"/>
        <v/>
      </c>
      <c r="U434" s="16" t="str">
        <f t="shared" si="50"/>
        <v/>
      </c>
      <c r="V434" s="16" t="str">
        <f t="shared" si="51"/>
        <v/>
      </c>
      <c r="W434" s="16" t="str">
        <f t="shared" si="52"/>
        <v/>
      </c>
      <c r="X434" s="16" t="str">
        <f t="shared" si="53"/>
        <v/>
      </c>
      <c r="Y434" s="16" t="str">
        <f t="shared" si="54"/>
        <v/>
      </c>
      <c r="Z434" s="16" t="str">
        <f t="shared" si="55"/>
        <v/>
      </c>
    </row>
    <row r="435" spans="1:26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6" t="str">
        <f t="shared" si="48"/>
        <v/>
      </c>
      <c r="T435" s="16" t="str">
        <f t="shared" si="49"/>
        <v/>
      </c>
      <c r="U435" s="16" t="str">
        <f t="shared" si="50"/>
        <v/>
      </c>
      <c r="V435" s="16" t="str">
        <f t="shared" si="51"/>
        <v/>
      </c>
      <c r="W435" s="16" t="str">
        <f t="shared" si="52"/>
        <v/>
      </c>
      <c r="X435" s="16" t="str">
        <f t="shared" si="53"/>
        <v/>
      </c>
      <c r="Y435" s="16" t="str">
        <f t="shared" si="54"/>
        <v/>
      </c>
      <c r="Z435" s="16" t="str">
        <f t="shared" si="55"/>
        <v/>
      </c>
    </row>
    <row r="436" spans="1:26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6" t="str">
        <f t="shared" si="48"/>
        <v/>
      </c>
      <c r="T436" s="16" t="str">
        <f t="shared" si="49"/>
        <v/>
      </c>
      <c r="U436" s="16" t="str">
        <f t="shared" si="50"/>
        <v/>
      </c>
      <c r="V436" s="16" t="str">
        <f t="shared" si="51"/>
        <v/>
      </c>
      <c r="W436" s="16" t="str">
        <f t="shared" si="52"/>
        <v/>
      </c>
      <c r="X436" s="16" t="str">
        <f t="shared" si="53"/>
        <v/>
      </c>
      <c r="Y436" s="16" t="str">
        <f t="shared" si="54"/>
        <v/>
      </c>
      <c r="Z436" s="16" t="str">
        <f t="shared" si="55"/>
        <v/>
      </c>
    </row>
    <row r="437" spans="1:26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6" t="str">
        <f t="shared" si="48"/>
        <v/>
      </c>
      <c r="T437" s="16" t="str">
        <f t="shared" si="49"/>
        <v/>
      </c>
      <c r="U437" s="16" t="str">
        <f t="shared" si="50"/>
        <v/>
      </c>
      <c r="V437" s="16" t="str">
        <f t="shared" si="51"/>
        <v/>
      </c>
      <c r="W437" s="16" t="str">
        <f t="shared" si="52"/>
        <v/>
      </c>
      <c r="X437" s="16" t="str">
        <f t="shared" si="53"/>
        <v/>
      </c>
      <c r="Y437" s="16" t="str">
        <f t="shared" si="54"/>
        <v/>
      </c>
      <c r="Z437" s="16" t="str">
        <f t="shared" si="55"/>
        <v/>
      </c>
    </row>
    <row r="438" spans="1:26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6" t="str">
        <f t="shared" si="48"/>
        <v/>
      </c>
      <c r="T438" s="16" t="str">
        <f t="shared" si="49"/>
        <v/>
      </c>
      <c r="U438" s="16" t="str">
        <f t="shared" si="50"/>
        <v/>
      </c>
      <c r="V438" s="16" t="str">
        <f t="shared" si="51"/>
        <v/>
      </c>
      <c r="W438" s="16" t="str">
        <f t="shared" si="52"/>
        <v/>
      </c>
      <c r="X438" s="16" t="str">
        <f t="shared" si="53"/>
        <v/>
      </c>
      <c r="Y438" s="16" t="str">
        <f t="shared" si="54"/>
        <v/>
      </c>
      <c r="Z438" s="16" t="str">
        <f t="shared" si="55"/>
        <v/>
      </c>
    </row>
    <row r="439" spans="1:26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6" t="str">
        <f t="shared" si="48"/>
        <v/>
      </c>
      <c r="T439" s="16" t="str">
        <f t="shared" si="49"/>
        <v/>
      </c>
      <c r="U439" s="16" t="str">
        <f t="shared" si="50"/>
        <v/>
      </c>
      <c r="V439" s="16" t="str">
        <f t="shared" si="51"/>
        <v/>
      </c>
      <c r="W439" s="16" t="str">
        <f t="shared" si="52"/>
        <v/>
      </c>
      <c r="X439" s="16" t="str">
        <f t="shared" si="53"/>
        <v/>
      </c>
      <c r="Y439" s="16" t="str">
        <f t="shared" si="54"/>
        <v/>
      </c>
      <c r="Z439" s="16" t="str">
        <f t="shared" si="55"/>
        <v/>
      </c>
    </row>
    <row r="440" spans="1:26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6" t="str">
        <f t="shared" si="48"/>
        <v/>
      </c>
      <c r="T440" s="16" t="str">
        <f t="shared" si="49"/>
        <v/>
      </c>
      <c r="U440" s="16" t="str">
        <f t="shared" si="50"/>
        <v/>
      </c>
      <c r="V440" s="16" t="str">
        <f t="shared" si="51"/>
        <v/>
      </c>
      <c r="W440" s="16" t="str">
        <f t="shared" si="52"/>
        <v/>
      </c>
      <c r="X440" s="16" t="str">
        <f t="shared" si="53"/>
        <v/>
      </c>
      <c r="Y440" s="16" t="str">
        <f t="shared" si="54"/>
        <v/>
      </c>
      <c r="Z440" s="16" t="str">
        <f t="shared" si="55"/>
        <v/>
      </c>
    </row>
    <row r="441" spans="1:26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6" t="str">
        <f t="shared" si="48"/>
        <v/>
      </c>
      <c r="T441" s="16" t="str">
        <f t="shared" si="49"/>
        <v/>
      </c>
      <c r="U441" s="16" t="str">
        <f t="shared" si="50"/>
        <v/>
      </c>
      <c r="V441" s="16" t="str">
        <f t="shared" si="51"/>
        <v/>
      </c>
      <c r="W441" s="16" t="str">
        <f t="shared" si="52"/>
        <v/>
      </c>
      <c r="X441" s="16" t="str">
        <f t="shared" si="53"/>
        <v/>
      </c>
      <c r="Y441" s="16" t="str">
        <f t="shared" si="54"/>
        <v/>
      </c>
      <c r="Z441" s="16" t="str">
        <f t="shared" si="55"/>
        <v/>
      </c>
    </row>
    <row r="442" spans="1:26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6" t="str">
        <f t="shared" si="48"/>
        <v/>
      </c>
      <c r="T442" s="16" t="str">
        <f t="shared" si="49"/>
        <v/>
      </c>
      <c r="U442" s="16" t="str">
        <f t="shared" si="50"/>
        <v/>
      </c>
      <c r="V442" s="16" t="str">
        <f t="shared" si="51"/>
        <v/>
      </c>
      <c r="W442" s="16" t="str">
        <f t="shared" si="52"/>
        <v/>
      </c>
      <c r="X442" s="16" t="str">
        <f t="shared" si="53"/>
        <v/>
      </c>
      <c r="Y442" s="16" t="str">
        <f t="shared" si="54"/>
        <v/>
      </c>
      <c r="Z442" s="16" t="str">
        <f t="shared" si="55"/>
        <v/>
      </c>
    </row>
    <row r="443" spans="1:26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6" t="str">
        <f t="shared" si="48"/>
        <v/>
      </c>
      <c r="T443" s="16" t="str">
        <f t="shared" si="49"/>
        <v/>
      </c>
      <c r="U443" s="16" t="str">
        <f t="shared" si="50"/>
        <v/>
      </c>
      <c r="V443" s="16" t="str">
        <f t="shared" si="51"/>
        <v/>
      </c>
      <c r="W443" s="16" t="str">
        <f t="shared" si="52"/>
        <v/>
      </c>
      <c r="X443" s="16" t="str">
        <f t="shared" si="53"/>
        <v/>
      </c>
      <c r="Y443" s="16" t="str">
        <f t="shared" si="54"/>
        <v/>
      </c>
      <c r="Z443" s="16" t="str">
        <f t="shared" si="55"/>
        <v/>
      </c>
    </row>
    <row r="444" spans="1:26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6" t="str">
        <f t="shared" si="48"/>
        <v/>
      </c>
      <c r="T444" s="16" t="str">
        <f t="shared" si="49"/>
        <v/>
      </c>
      <c r="U444" s="16" t="str">
        <f t="shared" si="50"/>
        <v/>
      </c>
      <c r="V444" s="16" t="str">
        <f t="shared" si="51"/>
        <v/>
      </c>
      <c r="W444" s="16" t="str">
        <f t="shared" si="52"/>
        <v/>
      </c>
      <c r="X444" s="16" t="str">
        <f t="shared" si="53"/>
        <v/>
      </c>
      <c r="Y444" s="16" t="str">
        <f t="shared" si="54"/>
        <v/>
      </c>
      <c r="Z444" s="16" t="str">
        <f t="shared" si="55"/>
        <v/>
      </c>
    </row>
    <row r="445" spans="1:26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6" t="str">
        <f t="shared" si="48"/>
        <v/>
      </c>
      <c r="T445" s="16" t="str">
        <f t="shared" si="49"/>
        <v/>
      </c>
      <c r="U445" s="16" t="str">
        <f t="shared" si="50"/>
        <v/>
      </c>
      <c r="V445" s="16" t="str">
        <f t="shared" si="51"/>
        <v/>
      </c>
      <c r="W445" s="16" t="str">
        <f t="shared" si="52"/>
        <v/>
      </c>
      <c r="X445" s="16" t="str">
        <f t="shared" si="53"/>
        <v/>
      </c>
      <c r="Y445" s="16" t="str">
        <f t="shared" si="54"/>
        <v/>
      </c>
      <c r="Z445" s="16" t="str">
        <f t="shared" si="55"/>
        <v/>
      </c>
    </row>
    <row r="446" spans="1:26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6" t="str">
        <f t="shared" si="48"/>
        <v/>
      </c>
      <c r="T446" s="16" t="str">
        <f t="shared" si="49"/>
        <v/>
      </c>
      <c r="U446" s="16" t="str">
        <f t="shared" si="50"/>
        <v/>
      </c>
      <c r="V446" s="16" t="str">
        <f t="shared" si="51"/>
        <v/>
      </c>
      <c r="W446" s="16" t="str">
        <f t="shared" si="52"/>
        <v/>
      </c>
      <c r="X446" s="16" t="str">
        <f t="shared" si="53"/>
        <v/>
      </c>
      <c r="Y446" s="16" t="str">
        <f t="shared" si="54"/>
        <v/>
      </c>
      <c r="Z446" s="16" t="str">
        <f t="shared" si="55"/>
        <v/>
      </c>
    </row>
    <row r="447" spans="1:26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6" t="str">
        <f t="shared" si="48"/>
        <v/>
      </c>
      <c r="T447" s="16" t="str">
        <f t="shared" si="49"/>
        <v/>
      </c>
      <c r="U447" s="16" t="str">
        <f t="shared" si="50"/>
        <v/>
      </c>
      <c r="V447" s="16" t="str">
        <f t="shared" si="51"/>
        <v/>
      </c>
      <c r="W447" s="16" t="str">
        <f t="shared" si="52"/>
        <v/>
      </c>
      <c r="X447" s="16" t="str">
        <f t="shared" si="53"/>
        <v/>
      </c>
      <c r="Y447" s="16" t="str">
        <f t="shared" si="54"/>
        <v/>
      </c>
      <c r="Z447" s="16" t="str">
        <f t="shared" si="55"/>
        <v/>
      </c>
    </row>
    <row r="448" spans="1:26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6" t="str">
        <f t="shared" si="48"/>
        <v/>
      </c>
      <c r="T448" s="16" t="str">
        <f t="shared" si="49"/>
        <v/>
      </c>
      <c r="U448" s="16" t="str">
        <f t="shared" si="50"/>
        <v/>
      </c>
      <c r="V448" s="16" t="str">
        <f t="shared" si="51"/>
        <v/>
      </c>
      <c r="W448" s="16" t="str">
        <f t="shared" si="52"/>
        <v/>
      </c>
      <c r="X448" s="16" t="str">
        <f t="shared" si="53"/>
        <v/>
      </c>
      <c r="Y448" s="16" t="str">
        <f t="shared" si="54"/>
        <v/>
      </c>
      <c r="Z448" s="16" t="str">
        <f t="shared" si="55"/>
        <v/>
      </c>
    </row>
    <row r="449" spans="1:26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6" t="str">
        <f t="shared" si="48"/>
        <v/>
      </c>
      <c r="T449" s="16" t="str">
        <f t="shared" si="49"/>
        <v/>
      </c>
      <c r="U449" s="16" t="str">
        <f t="shared" si="50"/>
        <v/>
      </c>
      <c r="V449" s="16" t="str">
        <f t="shared" si="51"/>
        <v/>
      </c>
      <c r="W449" s="16" t="str">
        <f t="shared" si="52"/>
        <v/>
      </c>
      <c r="X449" s="16" t="str">
        <f t="shared" si="53"/>
        <v/>
      </c>
      <c r="Y449" s="16" t="str">
        <f t="shared" si="54"/>
        <v/>
      </c>
      <c r="Z449" s="16" t="str">
        <f t="shared" si="55"/>
        <v/>
      </c>
    </row>
    <row r="450" spans="1:26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6" t="str">
        <f t="shared" ref="S450:S501" si="56">IF(A450="","",I450+J450)</f>
        <v/>
      </c>
      <c r="T450" s="16" t="str">
        <f t="shared" ref="T450:T501" si="57">IF(A450="","",IF(AND(M450=1,N450&lt;&gt;"run out direct",N450&lt;&gt;"run out assist",N450&lt;&gt;"retired hurt",N450&lt;&gt;"obstructing field"),1,0))</f>
        <v/>
      </c>
      <c r="U450" s="16" t="str">
        <f t="shared" ref="U450:U501" si="58">IF(A450="","",IF(AND(M450=1,N450="catch",P450&lt;&gt;""),1,0))</f>
        <v/>
      </c>
      <c r="V450" s="16" t="str">
        <f t="shared" ref="V450:V501" si="59">IF(A450="","",IF(AND(M450=1,N450="stumping",P450&lt;&gt;""),1,0))</f>
        <v/>
      </c>
      <c r="W450" s="16" t="str">
        <f t="shared" ref="W450:W501" si="60">IF(A450="","",IF(N450="run out direct",1,0))</f>
        <v/>
      </c>
      <c r="X450" s="16" t="str">
        <f t="shared" ref="X450:X501" si="61">IF(A450="","",IF(N450="run out assist",1,0))</f>
        <v/>
      </c>
      <c r="Y450" s="16" t="str">
        <f t="shared" ref="Y450:Y501" si="62">IF(A450="","",IF(AND(L450=1,S450=0),1,0))</f>
        <v/>
      </c>
      <c r="Z450" s="16" t="str">
        <f t="shared" ref="Z450:Z501" si="63">IF(A450="","",I450+IF(OR(K450="wide",K450="no ball"),J450,0))</f>
        <v/>
      </c>
    </row>
    <row r="451" spans="1:26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6" t="str">
        <f t="shared" si="56"/>
        <v/>
      </c>
      <c r="T451" s="16" t="str">
        <f t="shared" si="57"/>
        <v/>
      </c>
      <c r="U451" s="16" t="str">
        <f t="shared" si="58"/>
        <v/>
      </c>
      <c r="V451" s="16" t="str">
        <f t="shared" si="59"/>
        <v/>
      </c>
      <c r="W451" s="16" t="str">
        <f t="shared" si="60"/>
        <v/>
      </c>
      <c r="X451" s="16" t="str">
        <f t="shared" si="61"/>
        <v/>
      </c>
      <c r="Y451" s="16" t="str">
        <f t="shared" si="62"/>
        <v/>
      </c>
      <c r="Z451" s="16" t="str">
        <f t="shared" si="63"/>
        <v/>
      </c>
    </row>
    <row r="452" spans="1:26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6" t="str">
        <f t="shared" si="56"/>
        <v/>
      </c>
      <c r="T452" s="16" t="str">
        <f t="shared" si="57"/>
        <v/>
      </c>
      <c r="U452" s="16" t="str">
        <f t="shared" si="58"/>
        <v/>
      </c>
      <c r="V452" s="16" t="str">
        <f t="shared" si="59"/>
        <v/>
      </c>
      <c r="W452" s="16" t="str">
        <f t="shared" si="60"/>
        <v/>
      </c>
      <c r="X452" s="16" t="str">
        <f t="shared" si="61"/>
        <v/>
      </c>
      <c r="Y452" s="16" t="str">
        <f t="shared" si="62"/>
        <v/>
      </c>
      <c r="Z452" s="16" t="str">
        <f t="shared" si="63"/>
        <v/>
      </c>
    </row>
    <row r="453" spans="1:26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6" t="str">
        <f t="shared" si="56"/>
        <v/>
      </c>
      <c r="T453" s="16" t="str">
        <f t="shared" si="57"/>
        <v/>
      </c>
      <c r="U453" s="16" t="str">
        <f t="shared" si="58"/>
        <v/>
      </c>
      <c r="V453" s="16" t="str">
        <f t="shared" si="59"/>
        <v/>
      </c>
      <c r="W453" s="16" t="str">
        <f t="shared" si="60"/>
        <v/>
      </c>
      <c r="X453" s="16" t="str">
        <f t="shared" si="61"/>
        <v/>
      </c>
      <c r="Y453" s="16" t="str">
        <f t="shared" si="62"/>
        <v/>
      </c>
      <c r="Z453" s="16" t="str">
        <f t="shared" si="63"/>
        <v/>
      </c>
    </row>
    <row r="454" spans="1:26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6" t="str">
        <f t="shared" si="56"/>
        <v/>
      </c>
      <c r="T454" s="16" t="str">
        <f t="shared" si="57"/>
        <v/>
      </c>
      <c r="U454" s="16" t="str">
        <f t="shared" si="58"/>
        <v/>
      </c>
      <c r="V454" s="16" t="str">
        <f t="shared" si="59"/>
        <v/>
      </c>
      <c r="W454" s="16" t="str">
        <f t="shared" si="60"/>
        <v/>
      </c>
      <c r="X454" s="16" t="str">
        <f t="shared" si="61"/>
        <v/>
      </c>
      <c r="Y454" s="16" t="str">
        <f t="shared" si="62"/>
        <v/>
      </c>
      <c r="Z454" s="16" t="str">
        <f t="shared" si="63"/>
        <v/>
      </c>
    </row>
    <row r="455" spans="1:26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6" t="str">
        <f t="shared" si="56"/>
        <v/>
      </c>
      <c r="T455" s="16" t="str">
        <f t="shared" si="57"/>
        <v/>
      </c>
      <c r="U455" s="16" t="str">
        <f t="shared" si="58"/>
        <v/>
      </c>
      <c r="V455" s="16" t="str">
        <f t="shared" si="59"/>
        <v/>
      </c>
      <c r="W455" s="16" t="str">
        <f t="shared" si="60"/>
        <v/>
      </c>
      <c r="X455" s="16" t="str">
        <f t="shared" si="61"/>
        <v/>
      </c>
      <c r="Y455" s="16" t="str">
        <f t="shared" si="62"/>
        <v/>
      </c>
      <c r="Z455" s="16" t="str">
        <f t="shared" si="63"/>
        <v/>
      </c>
    </row>
    <row r="456" spans="1:26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6" t="str">
        <f t="shared" si="56"/>
        <v/>
      </c>
      <c r="T456" s="16" t="str">
        <f t="shared" si="57"/>
        <v/>
      </c>
      <c r="U456" s="16" t="str">
        <f t="shared" si="58"/>
        <v/>
      </c>
      <c r="V456" s="16" t="str">
        <f t="shared" si="59"/>
        <v/>
      </c>
      <c r="W456" s="16" t="str">
        <f t="shared" si="60"/>
        <v/>
      </c>
      <c r="X456" s="16" t="str">
        <f t="shared" si="61"/>
        <v/>
      </c>
      <c r="Y456" s="16" t="str">
        <f t="shared" si="62"/>
        <v/>
      </c>
      <c r="Z456" s="16" t="str">
        <f t="shared" si="63"/>
        <v/>
      </c>
    </row>
    <row r="457" spans="1:26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6" t="str">
        <f t="shared" si="56"/>
        <v/>
      </c>
      <c r="T457" s="16" t="str">
        <f t="shared" si="57"/>
        <v/>
      </c>
      <c r="U457" s="16" t="str">
        <f t="shared" si="58"/>
        <v/>
      </c>
      <c r="V457" s="16" t="str">
        <f t="shared" si="59"/>
        <v/>
      </c>
      <c r="W457" s="16" t="str">
        <f t="shared" si="60"/>
        <v/>
      </c>
      <c r="X457" s="16" t="str">
        <f t="shared" si="61"/>
        <v/>
      </c>
      <c r="Y457" s="16" t="str">
        <f t="shared" si="62"/>
        <v/>
      </c>
      <c r="Z457" s="16" t="str">
        <f t="shared" si="63"/>
        <v/>
      </c>
    </row>
    <row r="458" spans="1:26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6" t="str">
        <f t="shared" si="56"/>
        <v/>
      </c>
      <c r="T458" s="16" t="str">
        <f t="shared" si="57"/>
        <v/>
      </c>
      <c r="U458" s="16" t="str">
        <f t="shared" si="58"/>
        <v/>
      </c>
      <c r="V458" s="16" t="str">
        <f t="shared" si="59"/>
        <v/>
      </c>
      <c r="W458" s="16" t="str">
        <f t="shared" si="60"/>
        <v/>
      </c>
      <c r="X458" s="16" t="str">
        <f t="shared" si="61"/>
        <v/>
      </c>
      <c r="Y458" s="16" t="str">
        <f t="shared" si="62"/>
        <v/>
      </c>
      <c r="Z458" s="16" t="str">
        <f t="shared" si="63"/>
        <v/>
      </c>
    </row>
    <row r="459" spans="1:26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6" t="str">
        <f t="shared" si="56"/>
        <v/>
      </c>
      <c r="T459" s="16" t="str">
        <f t="shared" si="57"/>
        <v/>
      </c>
      <c r="U459" s="16" t="str">
        <f t="shared" si="58"/>
        <v/>
      </c>
      <c r="V459" s="16" t="str">
        <f t="shared" si="59"/>
        <v/>
      </c>
      <c r="W459" s="16" t="str">
        <f t="shared" si="60"/>
        <v/>
      </c>
      <c r="X459" s="16" t="str">
        <f t="shared" si="61"/>
        <v/>
      </c>
      <c r="Y459" s="16" t="str">
        <f t="shared" si="62"/>
        <v/>
      </c>
      <c r="Z459" s="16" t="str">
        <f t="shared" si="63"/>
        <v/>
      </c>
    </row>
    <row r="460" spans="1:26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6" t="str">
        <f t="shared" si="56"/>
        <v/>
      </c>
      <c r="T460" s="16" t="str">
        <f t="shared" si="57"/>
        <v/>
      </c>
      <c r="U460" s="16" t="str">
        <f t="shared" si="58"/>
        <v/>
      </c>
      <c r="V460" s="16" t="str">
        <f t="shared" si="59"/>
        <v/>
      </c>
      <c r="W460" s="16" t="str">
        <f t="shared" si="60"/>
        <v/>
      </c>
      <c r="X460" s="16" t="str">
        <f t="shared" si="61"/>
        <v/>
      </c>
      <c r="Y460" s="16" t="str">
        <f t="shared" si="62"/>
        <v/>
      </c>
      <c r="Z460" s="16" t="str">
        <f t="shared" si="63"/>
        <v/>
      </c>
    </row>
    <row r="461" spans="1:26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6" t="str">
        <f t="shared" si="56"/>
        <v/>
      </c>
      <c r="T461" s="16" t="str">
        <f t="shared" si="57"/>
        <v/>
      </c>
      <c r="U461" s="16" t="str">
        <f t="shared" si="58"/>
        <v/>
      </c>
      <c r="V461" s="16" t="str">
        <f t="shared" si="59"/>
        <v/>
      </c>
      <c r="W461" s="16" t="str">
        <f t="shared" si="60"/>
        <v/>
      </c>
      <c r="X461" s="16" t="str">
        <f t="shared" si="61"/>
        <v/>
      </c>
      <c r="Y461" s="16" t="str">
        <f t="shared" si="62"/>
        <v/>
      </c>
      <c r="Z461" s="16" t="str">
        <f t="shared" si="63"/>
        <v/>
      </c>
    </row>
    <row r="462" spans="1:26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6" t="str">
        <f t="shared" si="56"/>
        <v/>
      </c>
      <c r="T462" s="16" t="str">
        <f t="shared" si="57"/>
        <v/>
      </c>
      <c r="U462" s="16" t="str">
        <f t="shared" si="58"/>
        <v/>
      </c>
      <c r="V462" s="16" t="str">
        <f t="shared" si="59"/>
        <v/>
      </c>
      <c r="W462" s="16" t="str">
        <f t="shared" si="60"/>
        <v/>
      </c>
      <c r="X462" s="16" t="str">
        <f t="shared" si="61"/>
        <v/>
      </c>
      <c r="Y462" s="16" t="str">
        <f t="shared" si="62"/>
        <v/>
      </c>
      <c r="Z462" s="16" t="str">
        <f t="shared" si="63"/>
        <v/>
      </c>
    </row>
    <row r="463" spans="1:26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6" t="str">
        <f t="shared" si="56"/>
        <v/>
      </c>
      <c r="T463" s="16" t="str">
        <f t="shared" si="57"/>
        <v/>
      </c>
      <c r="U463" s="16" t="str">
        <f t="shared" si="58"/>
        <v/>
      </c>
      <c r="V463" s="16" t="str">
        <f t="shared" si="59"/>
        <v/>
      </c>
      <c r="W463" s="16" t="str">
        <f t="shared" si="60"/>
        <v/>
      </c>
      <c r="X463" s="16" t="str">
        <f t="shared" si="61"/>
        <v/>
      </c>
      <c r="Y463" s="16" t="str">
        <f t="shared" si="62"/>
        <v/>
      </c>
      <c r="Z463" s="16" t="str">
        <f t="shared" si="63"/>
        <v/>
      </c>
    </row>
    <row r="464" spans="1:26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6" t="str">
        <f t="shared" si="56"/>
        <v/>
      </c>
      <c r="T464" s="16" t="str">
        <f t="shared" si="57"/>
        <v/>
      </c>
      <c r="U464" s="16" t="str">
        <f t="shared" si="58"/>
        <v/>
      </c>
      <c r="V464" s="16" t="str">
        <f t="shared" si="59"/>
        <v/>
      </c>
      <c r="W464" s="16" t="str">
        <f t="shared" si="60"/>
        <v/>
      </c>
      <c r="X464" s="16" t="str">
        <f t="shared" si="61"/>
        <v/>
      </c>
      <c r="Y464" s="16" t="str">
        <f t="shared" si="62"/>
        <v/>
      </c>
      <c r="Z464" s="16" t="str">
        <f t="shared" si="63"/>
        <v/>
      </c>
    </row>
    <row r="465" spans="1:26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6" t="str">
        <f t="shared" si="56"/>
        <v/>
      </c>
      <c r="T465" s="16" t="str">
        <f t="shared" si="57"/>
        <v/>
      </c>
      <c r="U465" s="16" t="str">
        <f t="shared" si="58"/>
        <v/>
      </c>
      <c r="V465" s="16" t="str">
        <f t="shared" si="59"/>
        <v/>
      </c>
      <c r="W465" s="16" t="str">
        <f t="shared" si="60"/>
        <v/>
      </c>
      <c r="X465" s="16" t="str">
        <f t="shared" si="61"/>
        <v/>
      </c>
      <c r="Y465" s="16" t="str">
        <f t="shared" si="62"/>
        <v/>
      </c>
      <c r="Z465" s="16" t="str">
        <f t="shared" si="63"/>
        <v/>
      </c>
    </row>
    <row r="466" spans="1:26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6" t="str">
        <f t="shared" si="56"/>
        <v/>
      </c>
      <c r="T466" s="16" t="str">
        <f t="shared" si="57"/>
        <v/>
      </c>
      <c r="U466" s="16" t="str">
        <f t="shared" si="58"/>
        <v/>
      </c>
      <c r="V466" s="16" t="str">
        <f t="shared" si="59"/>
        <v/>
      </c>
      <c r="W466" s="16" t="str">
        <f t="shared" si="60"/>
        <v/>
      </c>
      <c r="X466" s="16" t="str">
        <f t="shared" si="61"/>
        <v/>
      </c>
      <c r="Y466" s="16" t="str">
        <f t="shared" si="62"/>
        <v/>
      </c>
      <c r="Z466" s="16" t="str">
        <f t="shared" si="63"/>
        <v/>
      </c>
    </row>
    <row r="467" spans="1:26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6" t="str">
        <f t="shared" si="56"/>
        <v/>
      </c>
      <c r="T467" s="16" t="str">
        <f t="shared" si="57"/>
        <v/>
      </c>
      <c r="U467" s="16" t="str">
        <f t="shared" si="58"/>
        <v/>
      </c>
      <c r="V467" s="16" t="str">
        <f t="shared" si="59"/>
        <v/>
      </c>
      <c r="W467" s="16" t="str">
        <f t="shared" si="60"/>
        <v/>
      </c>
      <c r="X467" s="16" t="str">
        <f t="shared" si="61"/>
        <v/>
      </c>
      <c r="Y467" s="16" t="str">
        <f t="shared" si="62"/>
        <v/>
      </c>
      <c r="Z467" s="16" t="str">
        <f t="shared" si="63"/>
        <v/>
      </c>
    </row>
    <row r="468" spans="1:26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6" t="str">
        <f t="shared" si="56"/>
        <v/>
      </c>
      <c r="T468" s="16" t="str">
        <f t="shared" si="57"/>
        <v/>
      </c>
      <c r="U468" s="16" t="str">
        <f t="shared" si="58"/>
        <v/>
      </c>
      <c r="V468" s="16" t="str">
        <f t="shared" si="59"/>
        <v/>
      </c>
      <c r="W468" s="16" t="str">
        <f t="shared" si="60"/>
        <v/>
      </c>
      <c r="X468" s="16" t="str">
        <f t="shared" si="61"/>
        <v/>
      </c>
      <c r="Y468" s="16" t="str">
        <f t="shared" si="62"/>
        <v/>
      </c>
      <c r="Z468" s="16" t="str">
        <f t="shared" si="63"/>
        <v/>
      </c>
    </row>
    <row r="469" spans="1:26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6" t="str">
        <f t="shared" si="56"/>
        <v/>
      </c>
      <c r="T469" s="16" t="str">
        <f t="shared" si="57"/>
        <v/>
      </c>
      <c r="U469" s="16" t="str">
        <f t="shared" si="58"/>
        <v/>
      </c>
      <c r="V469" s="16" t="str">
        <f t="shared" si="59"/>
        <v/>
      </c>
      <c r="W469" s="16" t="str">
        <f t="shared" si="60"/>
        <v/>
      </c>
      <c r="X469" s="16" t="str">
        <f t="shared" si="61"/>
        <v/>
      </c>
      <c r="Y469" s="16" t="str">
        <f t="shared" si="62"/>
        <v/>
      </c>
      <c r="Z469" s="16" t="str">
        <f t="shared" si="63"/>
        <v/>
      </c>
    </row>
    <row r="470" spans="1:26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6" t="str">
        <f t="shared" si="56"/>
        <v/>
      </c>
      <c r="T470" s="16" t="str">
        <f t="shared" si="57"/>
        <v/>
      </c>
      <c r="U470" s="16" t="str">
        <f t="shared" si="58"/>
        <v/>
      </c>
      <c r="V470" s="16" t="str">
        <f t="shared" si="59"/>
        <v/>
      </c>
      <c r="W470" s="16" t="str">
        <f t="shared" si="60"/>
        <v/>
      </c>
      <c r="X470" s="16" t="str">
        <f t="shared" si="61"/>
        <v/>
      </c>
      <c r="Y470" s="16" t="str">
        <f t="shared" si="62"/>
        <v/>
      </c>
      <c r="Z470" s="16" t="str">
        <f t="shared" si="63"/>
        <v/>
      </c>
    </row>
    <row r="471" spans="1:26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6" t="str">
        <f t="shared" si="56"/>
        <v/>
      </c>
      <c r="T471" s="16" t="str">
        <f t="shared" si="57"/>
        <v/>
      </c>
      <c r="U471" s="16" t="str">
        <f t="shared" si="58"/>
        <v/>
      </c>
      <c r="V471" s="16" t="str">
        <f t="shared" si="59"/>
        <v/>
      </c>
      <c r="W471" s="16" t="str">
        <f t="shared" si="60"/>
        <v/>
      </c>
      <c r="X471" s="16" t="str">
        <f t="shared" si="61"/>
        <v/>
      </c>
      <c r="Y471" s="16" t="str">
        <f t="shared" si="62"/>
        <v/>
      </c>
      <c r="Z471" s="16" t="str">
        <f t="shared" si="63"/>
        <v/>
      </c>
    </row>
    <row r="472" spans="1:26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6" t="str">
        <f t="shared" si="56"/>
        <v/>
      </c>
      <c r="T472" s="16" t="str">
        <f t="shared" si="57"/>
        <v/>
      </c>
      <c r="U472" s="16" t="str">
        <f t="shared" si="58"/>
        <v/>
      </c>
      <c r="V472" s="16" t="str">
        <f t="shared" si="59"/>
        <v/>
      </c>
      <c r="W472" s="16" t="str">
        <f t="shared" si="60"/>
        <v/>
      </c>
      <c r="X472" s="16" t="str">
        <f t="shared" si="61"/>
        <v/>
      </c>
      <c r="Y472" s="16" t="str">
        <f t="shared" si="62"/>
        <v/>
      </c>
      <c r="Z472" s="16" t="str">
        <f t="shared" si="63"/>
        <v/>
      </c>
    </row>
    <row r="473" spans="1:26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6" t="str">
        <f t="shared" si="56"/>
        <v/>
      </c>
      <c r="T473" s="16" t="str">
        <f t="shared" si="57"/>
        <v/>
      </c>
      <c r="U473" s="16" t="str">
        <f t="shared" si="58"/>
        <v/>
      </c>
      <c r="V473" s="16" t="str">
        <f t="shared" si="59"/>
        <v/>
      </c>
      <c r="W473" s="16" t="str">
        <f t="shared" si="60"/>
        <v/>
      </c>
      <c r="X473" s="16" t="str">
        <f t="shared" si="61"/>
        <v/>
      </c>
      <c r="Y473" s="16" t="str">
        <f t="shared" si="62"/>
        <v/>
      </c>
      <c r="Z473" s="16" t="str">
        <f t="shared" si="63"/>
        <v/>
      </c>
    </row>
    <row r="474" spans="1:26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6" t="str">
        <f t="shared" si="56"/>
        <v/>
      </c>
      <c r="T474" s="16" t="str">
        <f t="shared" si="57"/>
        <v/>
      </c>
      <c r="U474" s="16" t="str">
        <f t="shared" si="58"/>
        <v/>
      </c>
      <c r="V474" s="16" t="str">
        <f t="shared" si="59"/>
        <v/>
      </c>
      <c r="W474" s="16" t="str">
        <f t="shared" si="60"/>
        <v/>
      </c>
      <c r="X474" s="16" t="str">
        <f t="shared" si="61"/>
        <v/>
      </c>
      <c r="Y474" s="16" t="str">
        <f t="shared" si="62"/>
        <v/>
      </c>
      <c r="Z474" s="16" t="str">
        <f t="shared" si="63"/>
        <v/>
      </c>
    </row>
    <row r="475" spans="1:26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6" t="str">
        <f t="shared" si="56"/>
        <v/>
      </c>
      <c r="T475" s="16" t="str">
        <f t="shared" si="57"/>
        <v/>
      </c>
      <c r="U475" s="16" t="str">
        <f t="shared" si="58"/>
        <v/>
      </c>
      <c r="V475" s="16" t="str">
        <f t="shared" si="59"/>
        <v/>
      </c>
      <c r="W475" s="16" t="str">
        <f t="shared" si="60"/>
        <v/>
      </c>
      <c r="X475" s="16" t="str">
        <f t="shared" si="61"/>
        <v/>
      </c>
      <c r="Y475" s="16" t="str">
        <f t="shared" si="62"/>
        <v/>
      </c>
      <c r="Z475" s="16" t="str">
        <f t="shared" si="63"/>
        <v/>
      </c>
    </row>
    <row r="476" spans="1:26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6" t="str">
        <f t="shared" si="56"/>
        <v/>
      </c>
      <c r="T476" s="16" t="str">
        <f t="shared" si="57"/>
        <v/>
      </c>
      <c r="U476" s="16" t="str">
        <f t="shared" si="58"/>
        <v/>
      </c>
      <c r="V476" s="16" t="str">
        <f t="shared" si="59"/>
        <v/>
      </c>
      <c r="W476" s="16" t="str">
        <f t="shared" si="60"/>
        <v/>
      </c>
      <c r="X476" s="16" t="str">
        <f t="shared" si="61"/>
        <v/>
      </c>
      <c r="Y476" s="16" t="str">
        <f t="shared" si="62"/>
        <v/>
      </c>
      <c r="Z476" s="16" t="str">
        <f t="shared" si="63"/>
        <v/>
      </c>
    </row>
    <row r="477" spans="1:26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6" t="str">
        <f t="shared" si="56"/>
        <v/>
      </c>
      <c r="T477" s="16" t="str">
        <f t="shared" si="57"/>
        <v/>
      </c>
      <c r="U477" s="16" t="str">
        <f t="shared" si="58"/>
        <v/>
      </c>
      <c r="V477" s="16" t="str">
        <f t="shared" si="59"/>
        <v/>
      </c>
      <c r="W477" s="16" t="str">
        <f t="shared" si="60"/>
        <v/>
      </c>
      <c r="X477" s="16" t="str">
        <f t="shared" si="61"/>
        <v/>
      </c>
      <c r="Y477" s="16" t="str">
        <f t="shared" si="62"/>
        <v/>
      </c>
      <c r="Z477" s="16" t="str">
        <f t="shared" si="63"/>
        <v/>
      </c>
    </row>
    <row r="478" spans="1:26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6" t="str">
        <f t="shared" si="56"/>
        <v/>
      </c>
      <c r="T478" s="16" t="str">
        <f t="shared" si="57"/>
        <v/>
      </c>
      <c r="U478" s="16" t="str">
        <f t="shared" si="58"/>
        <v/>
      </c>
      <c r="V478" s="16" t="str">
        <f t="shared" si="59"/>
        <v/>
      </c>
      <c r="W478" s="16" t="str">
        <f t="shared" si="60"/>
        <v/>
      </c>
      <c r="X478" s="16" t="str">
        <f t="shared" si="61"/>
        <v/>
      </c>
      <c r="Y478" s="16" t="str">
        <f t="shared" si="62"/>
        <v/>
      </c>
      <c r="Z478" s="16" t="str">
        <f t="shared" si="63"/>
        <v/>
      </c>
    </row>
    <row r="479" spans="1:26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6" t="str">
        <f t="shared" si="56"/>
        <v/>
      </c>
      <c r="T479" s="16" t="str">
        <f t="shared" si="57"/>
        <v/>
      </c>
      <c r="U479" s="16" t="str">
        <f t="shared" si="58"/>
        <v/>
      </c>
      <c r="V479" s="16" t="str">
        <f t="shared" si="59"/>
        <v/>
      </c>
      <c r="W479" s="16" t="str">
        <f t="shared" si="60"/>
        <v/>
      </c>
      <c r="X479" s="16" t="str">
        <f t="shared" si="61"/>
        <v/>
      </c>
      <c r="Y479" s="16" t="str">
        <f t="shared" si="62"/>
        <v/>
      </c>
      <c r="Z479" s="16" t="str">
        <f t="shared" si="63"/>
        <v/>
      </c>
    </row>
    <row r="480" spans="1:26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6" t="str">
        <f t="shared" si="56"/>
        <v/>
      </c>
      <c r="T480" s="16" t="str">
        <f t="shared" si="57"/>
        <v/>
      </c>
      <c r="U480" s="16" t="str">
        <f t="shared" si="58"/>
        <v/>
      </c>
      <c r="V480" s="16" t="str">
        <f t="shared" si="59"/>
        <v/>
      </c>
      <c r="W480" s="16" t="str">
        <f t="shared" si="60"/>
        <v/>
      </c>
      <c r="X480" s="16" t="str">
        <f t="shared" si="61"/>
        <v/>
      </c>
      <c r="Y480" s="16" t="str">
        <f t="shared" si="62"/>
        <v/>
      </c>
      <c r="Z480" s="16" t="str">
        <f t="shared" si="63"/>
        <v/>
      </c>
    </row>
    <row r="481" spans="1:26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6" t="str">
        <f t="shared" si="56"/>
        <v/>
      </c>
      <c r="T481" s="16" t="str">
        <f t="shared" si="57"/>
        <v/>
      </c>
      <c r="U481" s="16" t="str">
        <f t="shared" si="58"/>
        <v/>
      </c>
      <c r="V481" s="16" t="str">
        <f t="shared" si="59"/>
        <v/>
      </c>
      <c r="W481" s="16" t="str">
        <f t="shared" si="60"/>
        <v/>
      </c>
      <c r="X481" s="16" t="str">
        <f t="shared" si="61"/>
        <v/>
      </c>
      <c r="Y481" s="16" t="str">
        <f t="shared" si="62"/>
        <v/>
      </c>
      <c r="Z481" s="16" t="str">
        <f t="shared" si="63"/>
        <v/>
      </c>
    </row>
    <row r="482" spans="1:26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6" t="str">
        <f t="shared" si="56"/>
        <v/>
      </c>
      <c r="T482" s="16" t="str">
        <f t="shared" si="57"/>
        <v/>
      </c>
      <c r="U482" s="16" t="str">
        <f t="shared" si="58"/>
        <v/>
      </c>
      <c r="V482" s="16" t="str">
        <f t="shared" si="59"/>
        <v/>
      </c>
      <c r="W482" s="16" t="str">
        <f t="shared" si="60"/>
        <v/>
      </c>
      <c r="X482" s="16" t="str">
        <f t="shared" si="61"/>
        <v/>
      </c>
      <c r="Y482" s="16" t="str">
        <f t="shared" si="62"/>
        <v/>
      </c>
      <c r="Z482" s="16" t="str">
        <f t="shared" si="63"/>
        <v/>
      </c>
    </row>
    <row r="483" spans="1:26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6" t="str">
        <f t="shared" si="56"/>
        <v/>
      </c>
      <c r="T483" s="16" t="str">
        <f t="shared" si="57"/>
        <v/>
      </c>
      <c r="U483" s="16" t="str">
        <f t="shared" si="58"/>
        <v/>
      </c>
      <c r="V483" s="16" t="str">
        <f t="shared" si="59"/>
        <v/>
      </c>
      <c r="W483" s="16" t="str">
        <f t="shared" si="60"/>
        <v/>
      </c>
      <c r="X483" s="16" t="str">
        <f t="shared" si="61"/>
        <v/>
      </c>
      <c r="Y483" s="16" t="str">
        <f t="shared" si="62"/>
        <v/>
      </c>
      <c r="Z483" s="16" t="str">
        <f t="shared" si="63"/>
        <v/>
      </c>
    </row>
    <row r="484" spans="1:26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6" t="str">
        <f t="shared" si="56"/>
        <v/>
      </c>
      <c r="T484" s="16" t="str">
        <f t="shared" si="57"/>
        <v/>
      </c>
      <c r="U484" s="16" t="str">
        <f t="shared" si="58"/>
        <v/>
      </c>
      <c r="V484" s="16" t="str">
        <f t="shared" si="59"/>
        <v/>
      </c>
      <c r="W484" s="16" t="str">
        <f t="shared" si="60"/>
        <v/>
      </c>
      <c r="X484" s="16" t="str">
        <f t="shared" si="61"/>
        <v/>
      </c>
      <c r="Y484" s="16" t="str">
        <f t="shared" si="62"/>
        <v/>
      </c>
      <c r="Z484" s="16" t="str">
        <f t="shared" si="63"/>
        <v/>
      </c>
    </row>
    <row r="485" spans="1:26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6" t="str">
        <f t="shared" si="56"/>
        <v/>
      </c>
      <c r="T485" s="16" t="str">
        <f t="shared" si="57"/>
        <v/>
      </c>
      <c r="U485" s="16" t="str">
        <f t="shared" si="58"/>
        <v/>
      </c>
      <c r="V485" s="16" t="str">
        <f t="shared" si="59"/>
        <v/>
      </c>
      <c r="W485" s="16" t="str">
        <f t="shared" si="60"/>
        <v/>
      </c>
      <c r="X485" s="16" t="str">
        <f t="shared" si="61"/>
        <v/>
      </c>
      <c r="Y485" s="16" t="str">
        <f t="shared" si="62"/>
        <v/>
      </c>
      <c r="Z485" s="16" t="str">
        <f t="shared" si="63"/>
        <v/>
      </c>
    </row>
    <row r="486" spans="1:26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6" t="str">
        <f t="shared" si="56"/>
        <v/>
      </c>
      <c r="T486" s="16" t="str">
        <f t="shared" si="57"/>
        <v/>
      </c>
      <c r="U486" s="16" t="str">
        <f t="shared" si="58"/>
        <v/>
      </c>
      <c r="V486" s="16" t="str">
        <f t="shared" si="59"/>
        <v/>
      </c>
      <c r="W486" s="16" t="str">
        <f t="shared" si="60"/>
        <v/>
      </c>
      <c r="X486" s="16" t="str">
        <f t="shared" si="61"/>
        <v/>
      </c>
      <c r="Y486" s="16" t="str">
        <f t="shared" si="62"/>
        <v/>
      </c>
      <c r="Z486" s="16" t="str">
        <f t="shared" si="63"/>
        <v/>
      </c>
    </row>
    <row r="487" spans="1:26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6" t="str">
        <f t="shared" si="56"/>
        <v/>
      </c>
      <c r="T487" s="16" t="str">
        <f t="shared" si="57"/>
        <v/>
      </c>
      <c r="U487" s="16" t="str">
        <f t="shared" si="58"/>
        <v/>
      </c>
      <c r="V487" s="16" t="str">
        <f t="shared" si="59"/>
        <v/>
      </c>
      <c r="W487" s="16" t="str">
        <f t="shared" si="60"/>
        <v/>
      </c>
      <c r="X487" s="16" t="str">
        <f t="shared" si="61"/>
        <v/>
      </c>
      <c r="Y487" s="16" t="str">
        <f t="shared" si="62"/>
        <v/>
      </c>
      <c r="Z487" s="16" t="str">
        <f t="shared" si="63"/>
        <v/>
      </c>
    </row>
    <row r="488" spans="1:26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6" t="str">
        <f t="shared" si="56"/>
        <v/>
      </c>
      <c r="T488" s="16" t="str">
        <f t="shared" si="57"/>
        <v/>
      </c>
      <c r="U488" s="16" t="str">
        <f t="shared" si="58"/>
        <v/>
      </c>
      <c r="V488" s="16" t="str">
        <f t="shared" si="59"/>
        <v/>
      </c>
      <c r="W488" s="16" t="str">
        <f t="shared" si="60"/>
        <v/>
      </c>
      <c r="X488" s="16" t="str">
        <f t="shared" si="61"/>
        <v/>
      </c>
      <c r="Y488" s="16" t="str">
        <f t="shared" si="62"/>
        <v/>
      </c>
      <c r="Z488" s="16" t="str">
        <f t="shared" si="63"/>
        <v/>
      </c>
    </row>
    <row r="489" spans="1:26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6" t="str">
        <f t="shared" si="56"/>
        <v/>
      </c>
      <c r="T489" s="16" t="str">
        <f t="shared" si="57"/>
        <v/>
      </c>
      <c r="U489" s="16" t="str">
        <f t="shared" si="58"/>
        <v/>
      </c>
      <c r="V489" s="16" t="str">
        <f t="shared" si="59"/>
        <v/>
      </c>
      <c r="W489" s="16" t="str">
        <f t="shared" si="60"/>
        <v/>
      </c>
      <c r="X489" s="16" t="str">
        <f t="shared" si="61"/>
        <v/>
      </c>
      <c r="Y489" s="16" t="str">
        <f t="shared" si="62"/>
        <v/>
      </c>
      <c r="Z489" s="16" t="str">
        <f t="shared" si="63"/>
        <v/>
      </c>
    </row>
    <row r="490" spans="1:26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6" t="str">
        <f t="shared" si="56"/>
        <v/>
      </c>
      <c r="T490" s="16" t="str">
        <f t="shared" si="57"/>
        <v/>
      </c>
      <c r="U490" s="16" t="str">
        <f t="shared" si="58"/>
        <v/>
      </c>
      <c r="V490" s="16" t="str">
        <f t="shared" si="59"/>
        <v/>
      </c>
      <c r="W490" s="16" t="str">
        <f t="shared" si="60"/>
        <v/>
      </c>
      <c r="X490" s="16" t="str">
        <f t="shared" si="61"/>
        <v/>
      </c>
      <c r="Y490" s="16" t="str">
        <f t="shared" si="62"/>
        <v/>
      </c>
      <c r="Z490" s="16" t="str">
        <f t="shared" si="63"/>
        <v/>
      </c>
    </row>
    <row r="491" spans="1:26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6" t="str">
        <f t="shared" si="56"/>
        <v/>
      </c>
      <c r="T491" s="16" t="str">
        <f t="shared" si="57"/>
        <v/>
      </c>
      <c r="U491" s="16" t="str">
        <f t="shared" si="58"/>
        <v/>
      </c>
      <c r="V491" s="16" t="str">
        <f t="shared" si="59"/>
        <v/>
      </c>
      <c r="W491" s="16" t="str">
        <f t="shared" si="60"/>
        <v/>
      </c>
      <c r="X491" s="16" t="str">
        <f t="shared" si="61"/>
        <v/>
      </c>
      <c r="Y491" s="16" t="str">
        <f t="shared" si="62"/>
        <v/>
      </c>
      <c r="Z491" s="16" t="str">
        <f t="shared" si="63"/>
        <v/>
      </c>
    </row>
    <row r="492" spans="1:26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6" t="str">
        <f t="shared" si="56"/>
        <v/>
      </c>
      <c r="T492" s="16" t="str">
        <f t="shared" si="57"/>
        <v/>
      </c>
      <c r="U492" s="16" t="str">
        <f t="shared" si="58"/>
        <v/>
      </c>
      <c r="V492" s="16" t="str">
        <f t="shared" si="59"/>
        <v/>
      </c>
      <c r="W492" s="16" t="str">
        <f t="shared" si="60"/>
        <v/>
      </c>
      <c r="X492" s="16" t="str">
        <f t="shared" si="61"/>
        <v/>
      </c>
      <c r="Y492" s="16" t="str">
        <f t="shared" si="62"/>
        <v/>
      </c>
      <c r="Z492" s="16" t="str">
        <f t="shared" si="63"/>
        <v/>
      </c>
    </row>
    <row r="493" spans="1:26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6" t="str">
        <f t="shared" si="56"/>
        <v/>
      </c>
      <c r="T493" s="16" t="str">
        <f t="shared" si="57"/>
        <v/>
      </c>
      <c r="U493" s="16" t="str">
        <f t="shared" si="58"/>
        <v/>
      </c>
      <c r="V493" s="16" t="str">
        <f t="shared" si="59"/>
        <v/>
      </c>
      <c r="W493" s="16" t="str">
        <f t="shared" si="60"/>
        <v/>
      </c>
      <c r="X493" s="16" t="str">
        <f t="shared" si="61"/>
        <v/>
      </c>
      <c r="Y493" s="16" t="str">
        <f t="shared" si="62"/>
        <v/>
      </c>
      <c r="Z493" s="16" t="str">
        <f t="shared" si="63"/>
        <v/>
      </c>
    </row>
    <row r="494" spans="1:26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6" t="str">
        <f t="shared" si="56"/>
        <v/>
      </c>
      <c r="T494" s="16" t="str">
        <f t="shared" si="57"/>
        <v/>
      </c>
      <c r="U494" s="16" t="str">
        <f t="shared" si="58"/>
        <v/>
      </c>
      <c r="V494" s="16" t="str">
        <f t="shared" si="59"/>
        <v/>
      </c>
      <c r="W494" s="16" t="str">
        <f t="shared" si="60"/>
        <v/>
      </c>
      <c r="X494" s="16" t="str">
        <f t="shared" si="61"/>
        <v/>
      </c>
      <c r="Y494" s="16" t="str">
        <f t="shared" si="62"/>
        <v/>
      </c>
      <c r="Z494" s="16" t="str">
        <f t="shared" si="63"/>
        <v/>
      </c>
    </row>
    <row r="495" spans="1:26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6" t="str">
        <f t="shared" si="56"/>
        <v/>
      </c>
      <c r="T495" s="16" t="str">
        <f t="shared" si="57"/>
        <v/>
      </c>
      <c r="U495" s="16" t="str">
        <f t="shared" si="58"/>
        <v/>
      </c>
      <c r="V495" s="16" t="str">
        <f t="shared" si="59"/>
        <v/>
      </c>
      <c r="W495" s="16" t="str">
        <f t="shared" si="60"/>
        <v/>
      </c>
      <c r="X495" s="16" t="str">
        <f t="shared" si="61"/>
        <v/>
      </c>
      <c r="Y495" s="16" t="str">
        <f t="shared" si="62"/>
        <v/>
      </c>
      <c r="Z495" s="16" t="str">
        <f t="shared" si="63"/>
        <v/>
      </c>
    </row>
    <row r="496" spans="1:26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6" t="str">
        <f t="shared" si="56"/>
        <v/>
      </c>
      <c r="T496" s="16" t="str">
        <f t="shared" si="57"/>
        <v/>
      </c>
      <c r="U496" s="16" t="str">
        <f t="shared" si="58"/>
        <v/>
      </c>
      <c r="V496" s="16" t="str">
        <f t="shared" si="59"/>
        <v/>
      </c>
      <c r="W496" s="16" t="str">
        <f t="shared" si="60"/>
        <v/>
      </c>
      <c r="X496" s="16" t="str">
        <f t="shared" si="61"/>
        <v/>
      </c>
      <c r="Y496" s="16" t="str">
        <f t="shared" si="62"/>
        <v/>
      </c>
      <c r="Z496" s="16" t="str">
        <f t="shared" si="63"/>
        <v/>
      </c>
    </row>
    <row r="497" spans="1:26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6" t="str">
        <f t="shared" si="56"/>
        <v/>
      </c>
      <c r="T497" s="16" t="str">
        <f t="shared" si="57"/>
        <v/>
      </c>
      <c r="U497" s="16" t="str">
        <f t="shared" si="58"/>
        <v/>
      </c>
      <c r="V497" s="16" t="str">
        <f t="shared" si="59"/>
        <v/>
      </c>
      <c r="W497" s="16" t="str">
        <f t="shared" si="60"/>
        <v/>
      </c>
      <c r="X497" s="16" t="str">
        <f t="shared" si="61"/>
        <v/>
      </c>
      <c r="Y497" s="16" t="str">
        <f t="shared" si="62"/>
        <v/>
      </c>
      <c r="Z497" s="16" t="str">
        <f t="shared" si="63"/>
        <v/>
      </c>
    </row>
    <row r="498" spans="1:26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6" t="str">
        <f t="shared" si="56"/>
        <v/>
      </c>
      <c r="T498" s="16" t="str">
        <f t="shared" si="57"/>
        <v/>
      </c>
      <c r="U498" s="16" t="str">
        <f t="shared" si="58"/>
        <v/>
      </c>
      <c r="V498" s="16" t="str">
        <f t="shared" si="59"/>
        <v/>
      </c>
      <c r="W498" s="16" t="str">
        <f t="shared" si="60"/>
        <v/>
      </c>
      <c r="X498" s="16" t="str">
        <f t="shared" si="61"/>
        <v/>
      </c>
      <c r="Y498" s="16" t="str">
        <f t="shared" si="62"/>
        <v/>
      </c>
      <c r="Z498" s="16" t="str">
        <f t="shared" si="63"/>
        <v/>
      </c>
    </row>
    <row r="499" spans="1:26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6" t="str">
        <f t="shared" si="56"/>
        <v/>
      </c>
      <c r="T499" s="16" t="str">
        <f t="shared" si="57"/>
        <v/>
      </c>
      <c r="U499" s="16" t="str">
        <f t="shared" si="58"/>
        <v/>
      </c>
      <c r="V499" s="16" t="str">
        <f t="shared" si="59"/>
        <v/>
      </c>
      <c r="W499" s="16" t="str">
        <f t="shared" si="60"/>
        <v/>
      </c>
      <c r="X499" s="16" t="str">
        <f t="shared" si="61"/>
        <v/>
      </c>
      <c r="Y499" s="16" t="str">
        <f t="shared" si="62"/>
        <v/>
      </c>
      <c r="Z499" s="16" t="str">
        <f t="shared" si="63"/>
        <v/>
      </c>
    </row>
    <row r="500" spans="1:26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6" t="str">
        <f t="shared" si="56"/>
        <v/>
      </c>
      <c r="T500" s="16" t="str">
        <f t="shared" si="57"/>
        <v/>
      </c>
      <c r="U500" s="16" t="str">
        <f t="shared" si="58"/>
        <v/>
      </c>
      <c r="V500" s="16" t="str">
        <f t="shared" si="59"/>
        <v/>
      </c>
      <c r="W500" s="16" t="str">
        <f t="shared" si="60"/>
        <v/>
      </c>
      <c r="X500" s="16" t="str">
        <f t="shared" si="61"/>
        <v/>
      </c>
      <c r="Y500" s="16" t="str">
        <f t="shared" si="62"/>
        <v/>
      </c>
      <c r="Z500" s="16" t="str">
        <f t="shared" si="63"/>
        <v/>
      </c>
    </row>
    <row r="501" spans="1:26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6" t="str">
        <f t="shared" si="56"/>
        <v/>
      </c>
      <c r="T501" s="16" t="str">
        <f t="shared" si="57"/>
        <v/>
      </c>
      <c r="U501" s="16" t="str">
        <f t="shared" si="58"/>
        <v/>
      </c>
      <c r="V501" s="16" t="str">
        <f t="shared" si="59"/>
        <v/>
      </c>
      <c r="W501" s="16" t="str">
        <f t="shared" si="60"/>
        <v/>
      </c>
      <c r="X501" s="16" t="str">
        <f t="shared" si="61"/>
        <v/>
      </c>
      <c r="Y501" s="16" t="str">
        <f t="shared" si="62"/>
        <v/>
      </c>
      <c r="Z501" s="16" t="str">
        <f t="shared" si="63"/>
        <v/>
      </c>
    </row>
  </sheetData>
  <dataValidations count="3">
    <dataValidation type="whole" allowBlank="1" sqref="F2:F201 G2:G101 K2:L331 L2:R501" xr:uid="{00000000-0002-0000-0700-000000000000}">
      <formula1>0</formula1>
      <formula2>1</formula2>
    </dataValidation>
    <dataValidation type="list" allowBlank="1" sqref="K2:K501" xr:uid="{00000000-0002-0000-0700-000001000000}">
      <formula1>"none,wide,no ball,bye,leg bye"</formula1>
    </dataValidation>
    <dataValidation type="list" allowBlank="1" sqref="N2:N501" xr:uid="{00000000-0002-0000-0700-000002000000}">
      <formula1>"none,bowled,lbw,catch,stumping,run out direct,run out assist,hit wicket,retired hurt,obstructing field"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8" customWidth="1"/>
    <col min="4" max="5" width="12" customWidth="1"/>
    <col min="6" max="6" width="18" customWidth="1"/>
    <col min="7" max="7" width="14" customWidth="1"/>
    <col min="8" max="8" width="24" customWidth="1"/>
    <col min="10" max="10" width="16" customWidth="1"/>
    <col min="11" max="11" width="50" customWidth="1"/>
  </cols>
  <sheetData>
    <row r="1" spans="1:10" ht="22" customHeight="1" x14ac:dyDescent="0.2">
      <c r="A1" s="9" t="s">
        <v>571</v>
      </c>
      <c r="B1" s="9" t="s">
        <v>907</v>
      </c>
      <c r="C1" s="9" t="s">
        <v>908</v>
      </c>
      <c r="D1" s="9" t="s">
        <v>912</v>
      </c>
      <c r="E1" s="9" t="s">
        <v>931</v>
      </c>
      <c r="F1" s="9" t="s">
        <v>930</v>
      </c>
      <c r="G1" s="9" t="s">
        <v>932</v>
      </c>
      <c r="H1" s="9" t="s">
        <v>9</v>
      </c>
    </row>
    <row r="2" spans="1:10" x14ac:dyDescent="0.2">
      <c r="A2" s="12"/>
      <c r="B2" s="12"/>
      <c r="C2" s="12"/>
      <c r="D2" s="12"/>
      <c r="E2" s="12"/>
      <c r="F2" s="12"/>
      <c r="G2" s="12"/>
      <c r="H2" s="12"/>
      <c r="J2" s="2" t="s">
        <v>933</v>
      </c>
    </row>
    <row r="3" spans="1:10" ht="80" x14ac:dyDescent="0.2">
      <c r="A3" s="12"/>
      <c r="B3" s="12"/>
      <c r="C3" s="12"/>
      <c r="D3" s="12"/>
      <c r="E3" s="12"/>
      <c r="F3" s="12"/>
      <c r="G3" s="12"/>
      <c r="H3" s="12"/>
      <c r="J3" s="3" t="s">
        <v>934</v>
      </c>
    </row>
    <row r="4" spans="1:10" x14ac:dyDescent="0.2">
      <c r="A4" s="12"/>
      <c r="B4" s="12"/>
      <c r="C4" s="12"/>
      <c r="D4" s="12"/>
      <c r="E4" s="12"/>
      <c r="F4" s="12"/>
      <c r="G4" s="12"/>
      <c r="H4" s="12"/>
    </row>
    <row r="5" spans="1:10" x14ac:dyDescent="0.2">
      <c r="A5" s="12"/>
      <c r="B5" s="12"/>
      <c r="C5" s="12"/>
      <c r="D5" s="12"/>
      <c r="E5" s="12"/>
      <c r="F5" s="12"/>
      <c r="G5" s="12"/>
      <c r="H5" s="12"/>
    </row>
    <row r="6" spans="1:10" x14ac:dyDescent="0.2">
      <c r="A6" s="12"/>
      <c r="B6" s="12"/>
      <c r="C6" s="12"/>
      <c r="D6" s="12"/>
      <c r="E6" s="12"/>
      <c r="F6" s="12"/>
      <c r="G6" s="12"/>
      <c r="H6" s="12"/>
    </row>
    <row r="7" spans="1:10" x14ac:dyDescent="0.2">
      <c r="A7" s="14"/>
      <c r="B7" s="14"/>
      <c r="C7" s="14"/>
      <c r="D7" s="14"/>
      <c r="E7" s="14"/>
      <c r="F7" s="14"/>
      <c r="G7" s="14"/>
      <c r="H7" s="14"/>
    </row>
    <row r="8" spans="1:10" x14ac:dyDescent="0.2">
      <c r="A8" s="14"/>
      <c r="B8" s="14"/>
      <c r="C8" s="14"/>
      <c r="D8" s="14"/>
      <c r="E8" s="14"/>
      <c r="F8" s="14"/>
      <c r="G8" s="14"/>
      <c r="H8" s="14"/>
    </row>
    <row r="9" spans="1:10" x14ac:dyDescent="0.2">
      <c r="A9" s="14"/>
      <c r="B9" s="14"/>
      <c r="C9" s="14"/>
      <c r="D9" s="14"/>
      <c r="E9" s="14"/>
      <c r="F9" s="14"/>
      <c r="G9" s="14"/>
      <c r="H9" s="14"/>
    </row>
    <row r="10" spans="1:10" x14ac:dyDescent="0.2">
      <c r="A10" s="14"/>
      <c r="B10" s="14"/>
      <c r="C10" s="14"/>
      <c r="D10" s="14"/>
      <c r="E10" s="14"/>
      <c r="F10" s="14"/>
      <c r="G10" s="14"/>
      <c r="H10" s="14"/>
    </row>
    <row r="11" spans="1:10" x14ac:dyDescent="0.2">
      <c r="A11" s="14"/>
      <c r="B11" s="14"/>
      <c r="C11" s="14"/>
      <c r="D11" s="14"/>
      <c r="E11" s="14"/>
      <c r="F11" s="14"/>
      <c r="G11" s="14"/>
      <c r="H11" s="14"/>
    </row>
    <row r="12" spans="1:10" x14ac:dyDescent="0.2">
      <c r="A12" s="14"/>
      <c r="B12" s="14"/>
      <c r="C12" s="14"/>
      <c r="D12" s="14"/>
      <c r="E12" s="14"/>
      <c r="F12" s="14"/>
      <c r="G12" s="14"/>
      <c r="H12" s="14"/>
    </row>
    <row r="13" spans="1:10" x14ac:dyDescent="0.2">
      <c r="A13" s="14"/>
      <c r="B13" s="14"/>
      <c r="C13" s="14"/>
      <c r="D13" s="14"/>
      <c r="E13" s="14"/>
      <c r="F13" s="14"/>
      <c r="G13" s="14"/>
      <c r="H13" s="14"/>
    </row>
    <row r="14" spans="1:10" x14ac:dyDescent="0.2">
      <c r="A14" s="14"/>
      <c r="B14" s="14"/>
      <c r="C14" s="14"/>
      <c r="D14" s="14"/>
      <c r="E14" s="14"/>
      <c r="F14" s="14"/>
      <c r="G14" s="14"/>
      <c r="H14" s="14"/>
    </row>
    <row r="15" spans="1:10" x14ac:dyDescent="0.2">
      <c r="A15" s="14"/>
      <c r="B15" s="14"/>
      <c r="C15" s="14"/>
      <c r="D15" s="14"/>
      <c r="E15" s="14"/>
      <c r="F15" s="14"/>
      <c r="G15" s="14"/>
      <c r="H15" s="14"/>
    </row>
    <row r="16" spans="1:10" x14ac:dyDescent="0.2">
      <c r="A16" s="14"/>
      <c r="B16" s="14"/>
      <c r="C16" s="14"/>
      <c r="D16" s="14"/>
      <c r="E16" s="14"/>
      <c r="F16" s="14"/>
      <c r="G16" s="14"/>
      <c r="H16" s="14"/>
    </row>
    <row r="17" spans="1:8" x14ac:dyDescent="0.2">
      <c r="A17" s="14"/>
      <c r="B17" s="14"/>
      <c r="C17" s="14"/>
      <c r="D17" s="14"/>
      <c r="E17" s="14"/>
      <c r="F17" s="14"/>
      <c r="G17" s="14"/>
      <c r="H17" s="14"/>
    </row>
    <row r="18" spans="1:8" x14ac:dyDescent="0.2">
      <c r="A18" s="14"/>
      <c r="B18" s="14"/>
      <c r="C18" s="14"/>
      <c r="D18" s="14"/>
      <c r="E18" s="14"/>
      <c r="F18" s="14"/>
      <c r="G18" s="14"/>
      <c r="H18" s="14"/>
    </row>
    <row r="19" spans="1:8" x14ac:dyDescent="0.2">
      <c r="A19" s="14"/>
      <c r="B19" s="14"/>
      <c r="C19" s="14"/>
      <c r="D19" s="14"/>
      <c r="E19" s="14"/>
      <c r="F19" s="14"/>
      <c r="G19" s="14"/>
      <c r="H19" s="14"/>
    </row>
    <row r="20" spans="1:8" x14ac:dyDescent="0.2">
      <c r="A20" s="14"/>
      <c r="B20" s="14"/>
      <c r="C20" s="14"/>
      <c r="D20" s="14"/>
      <c r="E20" s="14"/>
      <c r="F20" s="14"/>
      <c r="G20" s="14"/>
      <c r="H20" s="14"/>
    </row>
    <row r="21" spans="1:8" x14ac:dyDescent="0.2">
      <c r="A21" s="14"/>
      <c r="B21" s="14"/>
      <c r="C21" s="14"/>
      <c r="D21" s="14"/>
      <c r="E21" s="14"/>
      <c r="F21" s="14"/>
      <c r="G21" s="14"/>
      <c r="H21" s="14"/>
    </row>
    <row r="22" spans="1:8" x14ac:dyDescent="0.2">
      <c r="A22" s="14"/>
      <c r="B22" s="14"/>
      <c r="C22" s="14"/>
      <c r="D22" s="14"/>
      <c r="E22" s="14"/>
      <c r="F22" s="14"/>
      <c r="G22" s="14"/>
      <c r="H22" s="14"/>
    </row>
    <row r="23" spans="1:8" x14ac:dyDescent="0.2">
      <c r="A23" s="14"/>
      <c r="B23" s="14"/>
      <c r="C23" s="14"/>
      <c r="D23" s="14"/>
      <c r="E23" s="14"/>
      <c r="F23" s="14"/>
      <c r="G23" s="14"/>
      <c r="H23" s="14"/>
    </row>
    <row r="24" spans="1:8" x14ac:dyDescent="0.2">
      <c r="A24" s="14"/>
      <c r="B24" s="14"/>
      <c r="C24" s="14"/>
      <c r="D24" s="14"/>
      <c r="E24" s="14"/>
      <c r="F24" s="14"/>
      <c r="G24" s="14"/>
      <c r="H24" s="14"/>
    </row>
    <row r="25" spans="1:8" x14ac:dyDescent="0.2">
      <c r="A25" s="14"/>
      <c r="B25" s="14"/>
      <c r="C25" s="14"/>
      <c r="D25" s="14"/>
      <c r="E25" s="14"/>
      <c r="F25" s="14"/>
      <c r="G25" s="14"/>
      <c r="H25" s="14"/>
    </row>
    <row r="26" spans="1:8" x14ac:dyDescent="0.2">
      <c r="A26" s="14"/>
      <c r="B26" s="14"/>
      <c r="C26" s="14"/>
      <c r="D26" s="14"/>
      <c r="E26" s="14"/>
      <c r="F26" s="14"/>
      <c r="G26" s="14"/>
      <c r="H26" s="14"/>
    </row>
    <row r="27" spans="1:8" x14ac:dyDescent="0.2">
      <c r="A27" s="14"/>
      <c r="B27" s="14"/>
      <c r="C27" s="14"/>
      <c r="D27" s="14"/>
      <c r="E27" s="14"/>
      <c r="F27" s="14"/>
      <c r="G27" s="14"/>
      <c r="H27" s="14"/>
    </row>
    <row r="28" spans="1:8" x14ac:dyDescent="0.2">
      <c r="A28" s="14"/>
      <c r="B28" s="14"/>
      <c r="C28" s="14"/>
      <c r="D28" s="14"/>
      <c r="E28" s="14"/>
      <c r="F28" s="14"/>
      <c r="G28" s="14"/>
      <c r="H28" s="14"/>
    </row>
    <row r="29" spans="1:8" x14ac:dyDescent="0.2">
      <c r="A29" s="14"/>
      <c r="B29" s="14"/>
      <c r="C29" s="14"/>
      <c r="D29" s="14"/>
      <c r="E29" s="14"/>
      <c r="F29" s="14"/>
      <c r="G29" s="14"/>
      <c r="H29" s="14"/>
    </row>
    <row r="30" spans="1:8" x14ac:dyDescent="0.2">
      <c r="A30" s="14"/>
      <c r="B30" s="14"/>
      <c r="C30" s="14"/>
      <c r="D30" s="14"/>
      <c r="E30" s="14"/>
      <c r="F30" s="14"/>
      <c r="G30" s="14"/>
      <c r="H30" s="14"/>
    </row>
    <row r="31" spans="1:8" x14ac:dyDescent="0.2">
      <c r="A31" s="14"/>
      <c r="B31" s="14"/>
      <c r="C31" s="14"/>
      <c r="D31" s="14"/>
      <c r="E31" s="14"/>
      <c r="F31" s="14"/>
      <c r="G31" s="14"/>
      <c r="H31" s="14"/>
    </row>
    <row r="32" spans="1:8" x14ac:dyDescent="0.2">
      <c r="A32" s="14"/>
      <c r="B32" s="14"/>
      <c r="C32" s="14"/>
      <c r="D32" s="14"/>
      <c r="E32" s="14"/>
      <c r="F32" s="14"/>
      <c r="G32" s="14"/>
      <c r="H32" s="14"/>
    </row>
    <row r="33" spans="1:8" x14ac:dyDescent="0.2">
      <c r="A33" s="14"/>
      <c r="B33" s="14"/>
      <c r="C33" s="14"/>
      <c r="D33" s="14"/>
      <c r="E33" s="14"/>
      <c r="F33" s="14"/>
      <c r="G33" s="14"/>
      <c r="H33" s="14"/>
    </row>
    <row r="34" spans="1:8" x14ac:dyDescent="0.2">
      <c r="A34" s="14"/>
      <c r="B34" s="14"/>
      <c r="C34" s="14"/>
      <c r="D34" s="14"/>
      <c r="E34" s="14"/>
      <c r="F34" s="14"/>
      <c r="G34" s="14"/>
      <c r="H34" s="14"/>
    </row>
    <row r="35" spans="1:8" x14ac:dyDescent="0.2">
      <c r="A35" s="14"/>
      <c r="B35" s="14"/>
      <c r="C35" s="14"/>
      <c r="D35" s="14"/>
      <c r="E35" s="14"/>
      <c r="F35" s="14"/>
      <c r="G35" s="14"/>
      <c r="H35" s="14"/>
    </row>
    <row r="36" spans="1:8" x14ac:dyDescent="0.2">
      <c r="A36" s="14"/>
      <c r="B36" s="14"/>
      <c r="C36" s="14"/>
      <c r="D36" s="14"/>
      <c r="E36" s="14"/>
      <c r="F36" s="14"/>
      <c r="G36" s="14"/>
      <c r="H36" s="14"/>
    </row>
    <row r="37" spans="1:8" x14ac:dyDescent="0.2">
      <c r="A37" s="14"/>
      <c r="B37" s="14"/>
      <c r="C37" s="14"/>
      <c r="D37" s="14"/>
      <c r="E37" s="14"/>
      <c r="F37" s="14"/>
      <c r="G37" s="14"/>
      <c r="H37" s="14"/>
    </row>
    <row r="38" spans="1:8" x14ac:dyDescent="0.2">
      <c r="A38" s="14"/>
      <c r="B38" s="14"/>
      <c r="C38" s="14"/>
      <c r="D38" s="14"/>
      <c r="E38" s="14"/>
      <c r="F38" s="14"/>
      <c r="G38" s="14"/>
      <c r="H38" s="14"/>
    </row>
    <row r="39" spans="1:8" x14ac:dyDescent="0.2">
      <c r="A39" s="14"/>
      <c r="B39" s="14"/>
      <c r="C39" s="14"/>
      <c r="D39" s="14"/>
      <c r="E39" s="14"/>
      <c r="F39" s="14"/>
      <c r="G39" s="14"/>
      <c r="H39" s="14"/>
    </row>
    <row r="40" spans="1:8" x14ac:dyDescent="0.2">
      <c r="A40" s="14"/>
      <c r="B40" s="14"/>
      <c r="C40" s="14"/>
      <c r="D40" s="14"/>
      <c r="E40" s="14"/>
      <c r="F40" s="14"/>
      <c r="G40" s="14"/>
      <c r="H40" s="14"/>
    </row>
    <row r="41" spans="1:8" x14ac:dyDescent="0.2">
      <c r="A41" s="14"/>
      <c r="B41" s="14"/>
      <c r="C41" s="14"/>
      <c r="D41" s="14"/>
      <c r="E41" s="14"/>
      <c r="F41" s="14"/>
      <c r="G41" s="14"/>
      <c r="H41" s="14"/>
    </row>
    <row r="42" spans="1:8" x14ac:dyDescent="0.2">
      <c r="A42" s="14"/>
      <c r="B42" s="14"/>
      <c r="C42" s="14"/>
      <c r="D42" s="14"/>
      <c r="E42" s="14"/>
      <c r="F42" s="14"/>
      <c r="G42" s="14"/>
      <c r="H42" s="14"/>
    </row>
    <row r="43" spans="1:8" x14ac:dyDescent="0.2">
      <c r="A43" s="14"/>
      <c r="B43" s="14"/>
      <c r="C43" s="14"/>
      <c r="D43" s="14"/>
      <c r="E43" s="14"/>
      <c r="F43" s="14"/>
      <c r="G43" s="14"/>
      <c r="H43" s="14"/>
    </row>
    <row r="44" spans="1:8" x14ac:dyDescent="0.2">
      <c r="A44" s="14"/>
      <c r="B44" s="14"/>
      <c r="C44" s="14"/>
      <c r="D44" s="14"/>
      <c r="E44" s="14"/>
      <c r="F44" s="14"/>
      <c r="G44" s="14"/>
      <c r="H44" s="14"/>
    </row>
    <row r="45" spans="1:8" x14ac:dyDescent="0.2">
      <c r="A45" s="14"/>
      <c r="B45" s="14"/>
      <c r="C45" s="14"/>
      <c r="D45" s="14"/>
      <c r="E45" s="14"/>
      <c r="F45" s="14"/>
      <c r="G45" s="14"/>
      <c r="H45" s="14"/>
    </row>
    <row r="46" spans="1:8" x14ac:dyDescent="0.2">
      <c r="A46" s="14"/>
      <c r="B46" s="14"/>
      <c r="C46" s="14"/>
      <c r="D46" s="14"/>
      <c r="E46" s="14"/>
      <c r="F46" s="14"/>
      <c r="G46" s="14"/>
      <c r="H46" s="14"/>
    </row>
    <row r="47" spans="1:8" x14ac:dyDescent="0.2">
      <c r="A47" s="14"/>
      <c r="B47" s="14"/>
      <c r="C47" s="14"/>
      <c r="D47" s="14"/>
      <c r="E47" s="14"/>
      <c r="F47" s="14"/>
      <c r="G47" s="14"/>
      <c r="H47" s="14"/>
    </row>
    <row r="48" spans="1:8" x14ac:dyDescent="0.2">
      <c r="A48" s="14"/>
      <c r="B48" s="14"/>
      <c r="C48" s="14"/>
      <c r="D48" s="14"/>
      <c r="E48" s="14"/>
      <c r="F48" s="14"/>
      <c r="G48" s="14"/>
      <c r="H48" s="14"/>
    </row>
    <row r="49" spans="1:8" x14ac:dyDescent="0.2">
      <c r="A49" s="14"/>
      <c r="B49" s="14"/>
      <c r="C49" s="14"/>
      <c r="D49" s="14"/>
      <c r="E49" s="14"/>
      <c r="F49" s="14"/>
      <c r="G49" s="14"/>
      <c r="H49" s="14"/>
    </row>
    <row r="50" spans="1:8" x14ac:dyDescent="0.2">
      <c r="A50" s="14"/>
      <c r="B50" s="14"/>
      <c r="C50" s="14"/>
      <c r="D50" s="14"/>
      <c r="E50" s="14"/>
      <c r="F50" s="14"/>
      <c r="G50" s="14"/>
      <c r="H50" s="14"/>
    </row>
    <row r="51" spans="1:8" x14ac:dyDescent="0.2">
      <c r="A51" s="14"/>
      <c r="B51" s="14"/>
      <c r="C51" s="14"/>
      <c r="D51" s="14"/>
      <c r="E51" s="14"/>
      <c r="F51" s="14"/>
      <c r="G51" s="14"/>
      <c r="H51" s="14"/>
    </row>
    <row r="52" spans="1:8" x14ac:dyDescent="0.2">
      <c r="A52" s="14"/>
      <c r="B52" s="14"/>
      <c r="C52" s="14"/>
      <c r="D52" s="14"/>
      <c r="E52" s="14"/>
      <c r="F52" s="14"/>
      <c r="G52" s="14"/>
      <c r="H52" s="14"/>
    </row>
    <row r="53" spans="1:8" x14ac:dyDescent="0.2">
      <c r="A53" s="14"/>
      <c r="B53" s="14"/>
      <c r="C53" s="14"/>
      <c r="D53" s="14"/>
      <c r="E53" s="14"/>
      <c r="F53" s="14"/>
      <c r="G53" s="14"/>
      <c r="H53" s="14"/>
    </row>
    <row r="54" spans="1:8" x14ac:dyDescent="0.2">
      <c r="A54" s="14"/>
      <c r="B54" s="14"/>
      <c r="C54" s="14"/>
      <c r="D54" s="14"/>
      <c r="E54" s="14"/>
      <c r="F54" s="14"/>
      <c r="G54" s="14"/>
      <c r="H54" s="14"/>
    </row>
    <row r="55" spans="1:8" x14ac:dyDescent="0.2">
      <c r="A55" s="14"/>
      <c r="B55" s="14"/>
      <c r="C55" s="14"/>
      <c r="D55" s="14"/>
      <c r="E55" s="14"/>
      <c r="F55" s="14"/>
      <c r="G55" s="14"/>
      <c r="H55" s="14"/>
    </row>
    <row r="56" spans="1:8" x14ac:dyDescent="0.2">
      <c r="A56" s="14"/>
      <c r="B56" s="14"/>
      <c r="C56" s="14"/>
      <c r="D56" s="14"/>
      <c r="E56" s="14"/>
      <c r="F56" s="14"/>
      <c r="G56" s="14"/>
      <c r="H56" s="14"/>
    </row>
    <row r="57" spans="1:8" x14ac:dyDescent="0.2">
      <c r="A57" s="14"/>
      <c r="B57" s="14"/>
      <c r="C57" s="14"/>
      <c r="D57" s="14"/>
      <c r="E57" s="14"/>
      <c r="F57" s="14"/>
      <c r="G57" s="14"/>
      <c r="H57" s="14"/>
    </row>
    <row r="58" spans="1:8" x14ac:dyDescent="0.2">
      <c r="A58" s="14"/>
      <c r="B58" s="14"/>
      <c r="C58" s="14"/>
      <c r="D58" s="14"/>
      <c r="E58" s="14"/>
      <c r="F58" s="14"/>
      <c r="G58" s="14"/>
      <c r="H58" s="14"/>
    </row>
    <row r="59" spans="1:8" x14ac:dyDescent="0.2">
      <c r="A59" s="14"/>
      <c r="B59" s="14"/>
      <c r="C59" s="14"/>
      <c r="D59" s="14"/>
      <c r="E59" s="14"/>
      <c r="F59" s="14"/>
      <c r="G59" s="14"/>
      <c r="H59" s="14"/>
    </row>
    <row r="60" spans="1:8" x14ac:dyDescent="0.2">
      <c r="A60" s="14"/>
      <c r="B60" s="14"/>
      <c r="C60" s="14"/>
      <c r="D60" s="14"/>
      <c r="E60" s="14"/>
      <c r="F60" s="14"/>
      <c r="G60" s="14"/>
      <c r="H60" s="14"/>
    </row>
    <row r="61" spans="1:8" x14ac:dyDescent="0.2">
      <c r="A61" s="14"/>
      <c r="B61" s="14"/>
      <c r="C61" s="14"/>
      <c r="D61" s="14"/>
      <c r="E61" s="14"/>
      <c r="F61" s="14"/>
      <c r="G61" s="14"/>
      <c r="H61" s="14"/>
    </row>
    <row r="62" spans="1:8" x14ac:dyDescent="0.2">
      <c r="A62" s="14"/>
      <c r="B62" s="14"/>
      <c r="C62" s="14"/>
      <c r="D62" s="14"/>
      <c r="E62" s="14"/>
      <c r="F62" s="14"/>
      <c r="G62" s="14"/>
      <c r="H62" s="14"/>
    </row>
    <row r="63" spans="1:8" x14ac:dyDescent="0.2">
      <c r="A63" s="14"/>
      <c r="B63" s="14"/>
      <c r="C63" s="14"/>
      <c r="D63" s="14"/>
      <c r="E63" s="14"/>
      <c r="F63" s="14"/>
      <c r="G63" s="14"/>
      <c r="H63" s="14"/>
    </row>
    <row r="64" spans="1:8" x14ac:dyDescent="0.2">
      <c r="A64" s="14"/>
      <c r="B64" s="14"/>
      <c r="C64" s="14"/>
      <c r="D64" s="14"/>
      <c r="E64" s="14"/>
      <c r="F64" s="14"/>
      <c r="G64" s="14"/>
      <c r="H64" s="14"/>
    </row>
    <row r="65" spans="1:8" x14ac:dyDescent="0.2">
      <c r="A65" s="14"/>
      <c r="B65" s="14"/>
      <c r="C65" s="14"/>
      <c r="D65" s="14"/>
      <c r="E65" s="14"/>
      <c r="F65" s="14"/>
      <c r="G65" s="14"/>
      <c r="H65" s="14"/>
    </row>
    <row r="66" spans="1:8" x14ac:dyDescent="0.2">
      <c r="A66" s="14"/>
      <c r="B66" s="14"/>
      <c r="C66" s="14"/>
      <c r="D66" s="14"/>
      <c r="E66" s="14"/>
      <c r="F66" s="14"/>
      <c r="G66" s="14"/>
      <c r="H66" s="14"/>
    </row>
    <row r="67" spans="1:8" x14ac:dyDescent="0.2">
      <c r="A67" s="14"/>
      <c r="B67" s="14"/>
      <c r="C67" s="14"/>
      <c r="D67" s="14"/>
      <c r="E67" s="14"/>
      <c r="F67" s="14"/>
      <c r="G67" s="14"/>
      <c r="H67" s="14"/>
    </row>
    <row r="68" spans="1:8" x14ac:dyDescent="0.2">
      <c r="A68" s="14"/>
      <c r="B68" s="14"/>
      <c r="C68" s="14"/>
      <c r="D68" s="14"/>
      <c r="E68" s="14"/>
      <c r="F68" s="14"/>
      <c r="G68" s="14"/>
      <c r="H68" s="14"/>
    </row>
    <row r="69" spans="1:8" x14ac:dyDescent="0.2">
      <c r="A69" s="14"/>
      <c r="B69" s="14"/>
      <c r="C69" s="14"/>
      <c r="D69" s="14"/>
      <c r="E69" s="14"/>
      <c r="F69" s="14"/>
      <c r="G69" s="14"/>
      <c r="H69" s="14"/>
    </row>
    <row r="70" spans="1:8" x14ac:dyDescent="0.2">
      <c r="A70" s="14"/>
      <c r="B70" s="14"/>
      <c r="C70" s="14"/>
      <c r="D70" s="14"/>
      <c r="E70" s="14"/>
      <c r="F70" s="14"/>
      <c r="G70" s="14"/>
      <c r="H70" s="14"/>
    </row>
    <row r="71" spans="1:8" x14ac:dyDescent="0.2">
      <c r="A71" s="14"/>
      <c r="B71" s="14"/>
      <c r="C71" s="14"/>
      <c r="D71" s="14"/>
      <c r="E71" s="14"/>
      <c r="F71" s="14"/>
      <c r="G71" s="14"/>
      <c r="H71" s="14"/>
    </row>
    <row r="72" spans="1:8" x14ac:dyDescent="0.2">
      <c r="A72" s="14"/>
      <c r="B72" s="14"/>
      <c r="C72" s="14"/>
      <c r="D72" s="14"/>
      <c r="E72" s="14"/>
      <c r="F72" s="14"/>
      <c r="G72" s="14"/>
      <c r="H72" s="14"/>
    </row>
    <row r="73" spans="1:8" x14ac:dyDescent="0.2">
      <c r="A73" s="14"/>
      <c r="B73" s="14"/>
      <c r="C73" s="14"/>
      <c r="D73" s="14"/>
      <c r="E73" s="14"/>
      <c r="F73" s="14"/>
      <c r="G73" s="14"/>
      <c r="H73" s="14"/>
    </row>
    <row r="74" spans="1:8" x14ac:dyDescent="0.2">
      <c r="A74" s="14"/>
      <c r="B74" s="14"/>
      <c r="C74" s="14"/>
      <c r="D74" s="14"/>
      <c r="E74" s="14"/>
      <c r="F74" s="14"/>
      <c r="G74" s="14"/>
      <c r="H74" s="14"/>
    </row>
    <row r="75" spans="1:8" x14ac:dyDescent="0.2">
      <c r="A75" s="14"/>
      <c r="B75" s="14"/>
      <c r="C75" s="14"/>
      <c r="D75" s="14"/>
      <c r="E75" s="14"/>
      <c r="F75" s="14"/>
      <c r="G75" s="14"/>
      <c r="H75" s="14"/>
    </row>
    <row r="76" spans="1:8" x14ac:dyDescent="0.2">
      <c r="A76" s="14"/>
      <c r="B76" s="14"/>
      <c r="C76" s="14"/>
      <c r="D76" s="14"/>
      <c r="E76" s="14"/>
      <c r="F76" s="14"/>
      <c r="G76" s="14"/>
      <c r="H76" s="14"/>
    </row>
    <row r="77" spans="1:8" x14ac:dyDescent="0.2">
      <c r="A77" s="14"/>
      <c r="B77" s="14"/>
      <c r="C77" s="14"/>
      <c r="D77" s="14"/>
      <c r="E77" s="14"/>
      <c r="F77" s="14"/>
      <c r="G77" s="14"/>
      <c r="H77" s="14"/>
    </row>
    <row r="78" spans="1:8" x14ac:dyDescent="0.2">
      <c r="A78" s="14"/>
      <c r="B78" s="14"/>
      <c r="C78" s="14"/>
      <c r="D78" s="14"/>
      <c r="E78" s="14"/>
      <c r="F78" s="14"/>
      <c r="G78" s="14"/>
      <c r="H78" s="14"/>
    </row>
    <row r="79" spans="1:8" x14ac:dyDescent="0.2">
      <c r="A79" s="14"/>
      <c r="B79" s="14"/>
      <c r="C79" s="14"/>
      <c r="D79" s="14"/>
      <c r="E79" s="14"/>
      <c r="F79" s="14"/>
      <c r="G79" s="14"/>
      <c r="H79" s="14"/>
    </row>
    <row r="80" spans="1:8" x14ac:dyDescent="0.2">
      <c r="A80" s="14"/>
      <c r="B80" s="14"/>
      <c r="C80" s="14"/>
      <c r="D80" s="14"/>
      <c r="E80" s="14"/>
      <c r="F80" s="14"/>
      <c r="G80" s="14"/>
      <c r="H80" s="14"/>
    </row>
    <row r="81" spans="1:8" x14ac:dyDescent="0.2">
      <c r="A81" s="14"/>
      <c r="B81" s="14"/>
      <c r="C81" s="14"/>
      <c r="D81" s="14"/>
      <c r="E81" s="14"/>
      <c r="F81" s="14"/>
      <c r="G81" s="14"/>
      <c r="H81" s="14"/>
    </row>
    <row r="82" spans="1:8" x14ac:dyDescent="0.2">
      <c r="A82" s="14"/>
      <c r="B82" s="14"/>
      <c r="C82" s="14"/>
      <c r="D82" s="14"/>
      <c r="E82" s="14"/>
      <c r="F82" s="14"/>
      <c r="G82" s="14"/>
      <c r="H82" s="14"/>
    </row>
    <row r="83" spans="1:8" x14ac:dyDescent="0.2">
      <c r="A83" s="14"/>
      <c r="B83" s="14"/>
      <c r="C83" s="14"/>
      <c r="D83" s="14"/>
      <c r="E83" s="14"/>
      <c r="F83" s="14"/>
      <c r="G83" s="14"/>
      <c r="H83" s="14"/>
    </row>
    <row r="84" spans="1:8" x14ac:dyDescent="0.2">
      <c r="A84" s="14"/>
      <c r="B84" s="14"/>
      <c r="C84" s="14"/>
      <c r="D84" s="14"/>
      <c r="E84" s="14"/>
      <c r="F84" s="14"/>
      <c r="G84" s="14"/>
      <c r="H84" s="14"/>
    </row>
    <row r="85" spans="1:8" x14ac:dyDescent="0.2">
      <c r="A85" s="14"/>
      <c r="B85" s="14"/>
      <c r="C85" s="14"/>
      <c r="D85" s="14"/>
      <c r="E85" s="14"/>
      <c r="F85" s="14"/>
      <c r="G85" s="14"/>
      <c r="H85" s="14"/>
    </row>
    <row r="86" spans="1:8" x14ac:dyDescent="0.2">
      <c r="A86" s="14"/>
      <c r="B86" s="14"/>
      <c r="C86" s="14"/>
      <c r="D86" s="14"/>
      <c r="E86" s="14"/>
      <c r="F86" s="14"/>
      <c r="G86" s="14"/>
      <c r="H86" s="14"/>
    </row>
    <row r="87" spans="1:8" x14ac:dyDescent="0.2">
      <c r="A87" s="14"/>
      <c r="B87" s="14"/>
      <c r="C87" s="14"/>
      <c r="D87" s="14"/>
      <c r="E87" s="14"/>
      <c r="F87" s="14"/>
      <c r="G87" s="14"/>
      <c r="H87" s="14"/>
    </row>
    <row r="88" spans="1:8" x14ac:dyDescent="0.2">
      <c r="A88" s="14"/>
      <c r="B88" s="14"/>
      <c r="C88" s="14"/>
      <c r="D88" s="14"/>
      <c r="E88" s="14"/>
      <c r="F88" s="14"/>
      <c r="G88" s="14"/>
      <c r="H88" s="14"/>
    </row>
    <row r="89" spans="1:8" x14ac:dyDescent="0.2">
      <c r="A89" s="14"/>
      <c r="B89" s="14"/>
      <c r="C89" s="14"/>
      <c r="D89" s="14"/>
      <c r="E89" s="14"/>
      <c r="F89" s="14"/>
      <c r="G89" s="14"/>
      <c r="H89" s="14"/>
    </row>
    <row r="90" spans="1:8" x14ac:dyDescent="0.2">
      <c r="A90" s="14"/>
      <c r="B90" s="14"/>
      <c r="C90" s="14"/>
      <c r="D90" s="14"/>
      <c r="E90" s="14"/>
      <c r="F90" s="14"/>
      <c r="G90" s="14"/>
      <c r="H90" s="14"/>
    </row>
    <row r="91" spans="1:8" x14ac:dyDescent="0.2">
      <c r="A91" s="14"/>
      <c r="B91" s="14"/>
      <c r="C91" s="14"/>
      <c r="D91" s="14"/>
      <c r="E91" s="14"/>
      <c r="F91" s="14"/>
      <c r="G91" s="14"/>
      <c r="H91" s="14"/>
    </row>
    <row r="92" spans="1:8" x14ac:dyDescent="0.2">
      <c r="A92" s="14"/>
      <c r="B92" s="14"/>
      <c r="C92" s="14"/>
      <c r="D92" s="14"/>
      <c r="E92" s="14"/>
      <c r="F92" s="14"/>
      <c r="G92" s="14"/>
      <c r="H92" s="14"/>
    </row>
    <row r="93" spans="1:8" x14ac:dyDescent="0.2">
      <c r="A93" s="14"/>
      <c r="B93" s="14"/>
      <c r="C93" s="14"/>
      <c r="D93" s="14"/>
      <c r="E93" s="14"/>
      <c r="F93" s="14"/>
      <c r="G93" s="14"/>
      <c r="H93" s="14"/>
    </row>
    <row r="94" spans="1:8" x14ac:dyDescent="0.2">
      <c r="A94" s="14"/>
      <c r="B94" s="14"/>
      <c r="C94" s="14"/>
      <c r="D94" s="14"/>
      <c r="E94" s="14"/>
      <c r="F94" s="14"/>
      <c r="G94" s="14"/>
      <c r="H94" s="14"/>
    </row>
    <row r="95" spans="1:8" x14ac:dyDescent="0.2">
      <c r="A95" s="14"/>
      <c r="B95" s="14"/>
      <c r="C95" s="14"/>
      <c r="D95" s="14"/>
      <c r="E95" s="14"/>
      <c r="F95" s="14"/>
      <c r="G95" s="14"/>
      <c r="H95" s="14"/>
    </row>
    <row r="96" spans="1:8" x14ac:dyDescent="0.2">
      <c r="A96" s="14"/>
      <c r="B96" s="14"/>
      <c r="C96" s="14"/>
      <c r="D96" s="14"/>
      <c r="E96" s="14"/>
      <c r="F96" s="14"/>
      <c r="G96" s="14"/>
      <c r="H96" s="14"/>
    </row>
    <row r="97" spans="1:8" x14ac:dyDescent="0.2">
      <c r="A97" s="14"/>
      <c r="B97" s="14"/>
      <c r="C97" s="14"/>
      <c r="D97" s="14"/>
      <c r="E97" s="14"/>
      <c r="F97" s="14"/>
      <c r="G97" s="14"/>
      <c r="H97" s="14"/>
    </row>
    <row r="98" spans="1:8" x14ac:dyDescent="0.2">
      <c r="A98" s="14"/>
      <c r="B98" s="14"/>
      <c r="C98" s="14"/>
      <c r="D98" s="14"/>
      <c r="E98" s="14"/>
      <c r="F98" s="14"/>
      <c r="G98" s="14"/>
      <c r="H98" s="14"/>
    </row>
    <row r="99" spans="1:8" x14ac:dyDescent="0.2">
      <c r="A99" s="14"/>
      <c r="B99" s="14"/>
      <c r="C99" s="14"/>
      <c r="D99" s="14"/>
      <c r="E99" s="14"/>
      <c r="F99" s="14"/>
      <c r="G99" s="14"/>
      <c r="H99" s="14"/>
    </row>
    <row r="100" spans="1:8" x14ac:dyDescent="0.2">
      <c r="A100" s="14"/>
      <c r="B100" s="14"/>
      <c r="C100" s="14"/>
      <c r="D100" s="14"/>
      <c r="E100" s="14"/>
      <c r="F100" s="14"/>
      <c r="G100" s="14"/>
      <c r="H100" s="14"/>
    </row>
    <row r="101" spans="1:8" x14ac:dyDescent="0.2">
      <c r="A101" s="14"/>
      <c r="B101" s="14"/>
      <c r="C101" s="14"/>
      <c r="D101" s="14"/>
      <c r="E101" s="14"/>
      <c r="F101" s="14"/>
      <c r="G101" s="14"/>
      <c r="H101" s="14"/>
    </row>
  </sheetData>
  <dataValidations count="1">
    <dataValidation type="whole" allowBlank="1" sqref="F2:F201 G2:G101 K2:L331 L2:R501" xr:uid="{00000000-0002-0000-0800-000000000000}">
      <formula1>0</formula1>
      <formula2>1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5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2" customWidth="1"/>
    <col min="4" max="4" width="10" customWidth="1"/>
    <col min="5" max="5" width="16" customWidth="1"/>
    <col min="6" max="6" width="12" customWidth="1"/>
    <col min="7" max="9" width="8" customWidth="1"/>
    <col min="10" max="11" width="9" customWidth="1"/>
    <col min="12" max="12" width="10" customWidth="1"/>
    <col min="13" max="14" width="12" customWidth="1"/>
    <col min="15" max="15" width="9" customWidth="1"/>
    <col min="16" max="16" width="11" customWidth="1"/>
    <col min="17" max="17" width="12" customWidth="1"/>
    <col min="18" max="18" width="11" customWidth="1"/>
    <col min="19" max="19" width="14" customWidth="1"/>
    <col min="20" max="20" width="11" customWidth="1"/>
    <col min="21" max="21" width="10" customWidth="1"/>
  </cols>
  <sheetData>
    <row r="1" spans="1:21" ht="22" customHeight="1" x14ac:dyDescent="0.2">
      <c r="A1" s="9" t="s">
        <v>571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935</v>
      </c>
      <c r="G1" s="9" t="s">
        <v>936</v>
      </c>
      <c r="H1" s="9" t="s">
        <v>937</v>
      </c>
      <c r="I1" s="9" t="s">
        <v>938</v>
      </c>
      <c r="J1" s="9" t="s">
        <v>939</v>
      </c>
      <c r="K1" s="9" t="s">
        <v>940</v>
      </c>
      <c r="L1" s="9" t="s">
        <v>941</v>
      </c>
      <c r="M1" s="9" t="s">
        <v>942</v>
      </c>
      <c r="N1" s="9" t="s">
        <v>943</v>
      </c>
      <c r="O1" s="9" t="s">
        <v>944</v>
      </c>
      <c r="P1" s="9" t="s">
        <v>945</v>
      </c>
      <c r="Q1" s="9" t="s">
        <v>946</v>
      </c>
      <c r="R1" s="9" t="s">
        <v>947</v>
      </c>
      <c r="S1" s="9" t="s">
        <v>948</v>
      </c>
      <c r="T1" s="9" t="s">
        <v>949</v>
      </c>
      <c r="U1" s="9" t="s">
        <v>950</v>
      </c>
    </row>
    <row r="2" spans="1:21" x14ac:dyDescent="0.2">
      <c r="A2" s="11" t="str">
        <f>MatchSquad!A2</f>
        <v>M001</v>
      </c>
      <c r="B2" s="11" t="str">
        <f>MatchSquad!B2</f>
        <v>P201</v>
      </c>
      <c r="C2" s="11" t="str">
        <f>MatchSquad!C2</f>
        <v>Rajat Patidar</v>
      </c>
      <c r="D2" s="11" t="str">
        <f>MatchSquad!D2</f>
        <v>BAT</v>
      </c>
      <c r="E2" s="11" t="str">
        <f>MatchSquad!E2</f>
        <v>RCB</v>
      </c>
      <c r="F2" s="11">
        <f>MatchSquad!G2</f>
        <v>0</v>
      </c>
      <c r="G2" s="15">
        <f>IF(A2="","",SUMIFS(BallByBall!$I$2:$I$501,BallByBall!$B$2:$B$501,A2,BallByBall!$F$2:$F$501,B2))</f>
        <v>0</v>
      </c>
      <c r="H2" s="15">
        <f>IF(A2="","",COUNTIFS(BallByBall!$B$2:$B$501,A2,BallByBall!$F$2:$F$501,B2,BallByBall!$Q$2:$Q$501,1))</f>
        <v>0</v>
      </c>
      <c r="I2" s="15">
        <f>IF(A2="","",COUNTIFS(BallByBall!$B$2:$B$501,A2,BallByBall!$F$2:$F$501,B2,BallByBall!$R$2:$R$501,1))</f>
        <v>0</v>
      </c>
      <c r="J2" s="15">
        <f>IF(A2="","",SUMIFS(BallByBall!$T$2:$T$501,BallByBall!$B$2:$B$501,A2,BallByBall!$H$2:$H$501,B2))</f>
        <v>0</v>
      </c>
      <c r="K2" s="15">
        <f>IF(A2="","",SUMIFS(BallByBall!$U$2:$U$501,BallByBall!$B$2:$B$501,A2,BallByBall!$P$2:$P$501,B2))</f>
        <v>0</v>
      </c>
      <c r="L2" s="15">
        <f>IF(A2="","",SUMIFS(BallByBall!$V$2:$V$501,BallByBall!$B$2:$B$501,A2,BallByBall!$P$2:$P$501,B2))</f>
        <v>0</v>
      </c>
      <c r="M2" s="15">
        <f>IF(A2="","",SUMIFS(BallByBall!$W$2:$W$501,BallByBall!$B$2:$B$501,A2,BallByBall!$P$2:$P$501,B2))</f>
        <v>0</v>
      </c>
      <c r="N2" s="15">
        <f>IF(A2="","",SUMIFS(BallByBall!$X$2:$X$501,BallByBall!$B$2:$B$501,A2,BallByBall!$P$2:$P$501,B2))</f>
        <v>0</v>
      </c>
      <c r="O2" s="15">
        <f>IF(A2="","",SUMIFS(OverSummary!$G$2:$G$101,OverSummary!$A$2:$A$101,A2,OverSummary!$D$2:$D$101,B2))</f>
        <v>0</v>
      </c>
      <c r="P2" s="15">
        <f>IF(A2="","",G2*Rules!$B$13+H2*Rules!$B$14+I2*Rules!$B$15)</f>
        <v>0</v>
      </c>
      <c r="Q2" s="15">
        <f>IF(A2="","",IF(G2&gt;=100,Rules!$B$18,IF(G2&gt;=50,Rules!$B$17,IF(G2&gt;=30,Rules!$B$16,0)))+IF(AND(F2=1,D2&lt;&gt;"BWL",G2=0),Rules!$B$27,0))</f>
        <v>0</v>
      </c>
      <c r="R2" s="15">
        <f>IF(A2="","",J2*Rules!$B$19+O2*Rules!$B$22)</f>
        <v>0</v>
      </c>
      <c r="S2" s="15">
        <f>IF(A2="","",IF(J2&gt;=4,Rules!$B$21,IF(J2&gt;=3,Rules!$B$20,0)))</f>
        <v>0</v>
      </c>
      <c r="T2" s="15">
        <f>IF(A2="","",K2*Rules!$B$23+L2*Rules!$B$24+M2*Rules!$B$25+N2*Rules!$B$26)</f>
        <v>0</v>
      </c>
      <c r="U2" s="15">
        <f t="shared" ref="U2:U65" si="0">IF(A2="","",P2+Q2+R2+S2+T2)</f>
        <v>0</v>
      </c>
    </row>
    <row r="3" spans="1:21" x14ac:dyDescent="0.2">
      <c r="A3" s="11" t="str">
        <f>MatchSquad!A3</f>
        <v>M001</v>
      </c>
      <c r="B3" s="11" t="str">
        <f>MatchSquad!B3</f>
        <v>P202</v>
      </c>
      <c r="C3" s="11" t="str">
        <f>MatchSquad!C3</f>
        <v>Devdutt Padikkal</v>
      </c>
      <c r="D3" s="11" t="str">
        <f>MatchSquad!D3</f>
        <v>BAT</v>
      </c>
      <c r="E3" s="11" t="str">
        <f>MatchSquad!E3</f>
        <v>RCB</v>
      </c>
      <c r="F3" s="11">
        <f>MatchSquad!G3</f>
        <v>0</v>
      </c>
      <c r="G3" s="15">
        <f>IF(A3="","",SUMIFS(BallByBall!$I$2:$I$501,BallByBall!$B$2:$B$501,A3,BallByBall!$F$2:$F$501,B3))</f>
        <v>0</v>
      </c>
      <c r="H3" s="15">
        <f>IF(A3="","",COUNTIFS(BallByBall!$B$2:$B$501,A3,BallByBall!$F$2:$F$501,B3,BallByBall!$Q$2:$Q$501,1))</f>
        <v>0</v>
      </c>
      <c r="I3" s="15">
        <f>IF(A3="","",COUNTIFS(BallByBall!$B$2:$B$501,A3,BallByBall!$F$2:$F$501,B3,BallByBall!$R$2:$R$501,1))</f>
        <v>0</v>
      </c>
      <c r="J3" s="15">
        <f>IF(A3="","",SUMIFS(BallByBall!$T$2:$T$501,BallByBall!$B$2:$B$501,A3,BallByBall!$H$2:$H$501,B3))</f>
        <v>0</v>
      </c>
      <c r="K3" s="15">
        <f>IF(A3="","",SUMIFS(BallByBall!$U$2:$U$501,BallByBall!$B$2:$B$501,A3,BallByBall!$P$2:$P$501,B3))</f>
        <v>0</v>
      </c>
      <c r="L3" s="15">
        <f>IF(A3="","",SUMIFS(BallByBall!$V$2:$V$501,BallByBall!$B$2:$B$501,A3,BallByBall!$P$2:$P$501,B3))</f>
        <v>0</v>
      </c>
      <c r="M3" s="15">
        <f>IF(A3="","",SUMIFS(BallByBall!$W$2:$W$501,BallByBall!$B$2:$B$501,A3,BallByBall!$P$2:$P$501,B3))</f>
        <v>0</v>
      </c>
      <c r="N3" s="15">
        <f>IF(A3="","",SUMIFS(BallByBall!$X$2:$X$501,BallByBall!$B$2:$B$501,A3,BallByBall!$P$2:$P$501,B3))</f>
        <v>0</v>
      </c>
      <c r="O3" s="15">
        <f>IF(A3="","",SUMIFS(OverSummary!$G$2:$G$101,OverSummary!$A$2:$A$101,A3,OverSummary!$D$2:$D$101,B3))</f>
        <v>0</v>
      </c>
      <c r="P3" s="15">
        <f>IF(A3="","",G3*Rules!$B$13+H3*Rules!$B$14+I3*Rules!$B$15)</f>
        <v>0</v>
      </c>
      <c r="Q3" s="15">
        <f>IF(A3="","",IF(G3&gt;=100,Rules!$B$18,IF(G3&gt;=50,Rules!$B$17,IF(G3&gt;=30,Rules!$B$16,0)))+IF(AND(F3=1,D3&lt;&gt;"BWL",G3=0),Rules!$B$27,0))</f>
        <v>0</v>
      </c>
      <c r="R3" s="15">
        <f>IF(A3="","",J3*Rules!$B$19+O3*Rules!$B$22)</f>
        <v>0</v>
      </c>
      <c r="S3" s="15">
        <f>IF(A3="","",IF(J3&gt;=4,Rules!$B$21,IF(J3&gt;=3,Rules!$B$20,0)))</f>
        <v>0</v>
      </c>
      <c r="T3" s="15">
        <f>IF(A3="","",K3*Rules!$B$23+L3*Rules!$B$24+M3*Rules!$B$25+N3*Rules!$B$26)</f>
        <v>0</v>
      </c>
      <c r="U3" s="15">
        <f t="shared" si="0"/>
        <v>0</v>
      </c>
    </row>
    <row r="4" spans="1:21" x14ac:dyDescent="0.2">
      <c r="A4" s="11" t="str">
        <f>MatchSquad!A4</f>
        <v>M001</v>
      </c>
      <c r="B4" s="11" t="str">
        <f>MatchSquad!B4</f>
        <v>P203</v>
      </c>
      <c r="C4" s="11" t="str">
        <f>MatchSquad!C4</f>
        <v>Virat Kohli</v>
      </c>
      <c r="D4" s="11" t="str">
        <f>MatchSquad!D4</f>
        <v>BAT</v>
      </c>
      <c r="E4" s="11" t="str">
        <f>MatchSquad!E4</f>
        <v>RCB</v>
      </c>
      <c r="F4" s="11">
        <f>MatchSquad!G4</f>
        <v>0</v>
      </c>
      <c r="G4" s="15">
        <f>IF(A4="","",SUMIFS(BallByBall!$I$2:$I$501,BallByBall!$B$2:$B$501,A4,BallByBall!$F$2:$F$501,B4))</f>
        <v>0</v>
      </c>
      <c r="H4" s="15">
        <f>IF(A4="","",COUNTIFS(BallByBall!$B$2:$B$501,A4,BallByBall!$F$2:$F$501,B4,BallByBall!$Q$2:$Q$501,1))</f>
        <v>0</v>
      </c>
      <c r="I4" s="15">
        <f>IF(A4="","",COUNTIFS(BallByBall!$B$2:$B$501,A4,BallByBall!$F$2:$F$501,B4,BallByBall!$R$2:$R$501,1))</f>
        <v>0</v>
      </c>
      <c r="J4" s="15">
        <f>IF(A4="","",SUMIFS(BallByBall!$T$2:$T$501,BallByBall!$B$2:$B$501,A4,BallByBall!$H$2:$H$501,B4))</f>
        <v>0</v>
      </c>
      <c r="K4" s="15">
        <f>IF(A4="","",SUMIFS(BallByBall!$U$2:$U$501,BallByBall!$B$2:$B$501,A4,BallByBall!$P$2:$P$501,B4))</f>
        <v>0</v>
      </c>
      <c r="L4" s="15">
        <f>IF(A4="","",SUMIFS(BallByBall!$V$2:$V$501,BallByBall!$B$2:$B$501,A4,BallByBall!$P$2:$P$501,B4))</f>
        <v>0</v>
      </c>
      <c r="M4" s="15">
        <f>IF(A4="","",SUMIFS(BallByBall!$W$2:$W$501,BallByBall!$B$2:$B$501,A4,BallByBall!$P$2:$P$501,B4))</f>
        <v>0</v>
      </c>
      <c r="N4" s="15">
        <f>IF(A4="","",SUMIFS(BallByBall!$X$2:$X$501,BallByBall!$B$2:$B$501,A4,BallByBall!$P$2:$P$501,B4))</f>
        <v>0</v>
      </c>
      <c r="O4" s="15">
        <f>IF(A4="","",SUMIFS(OverSummary!$G$2:$G$101,OverSummary!$A$2:$A$101,A4,OverSummary!$D$2:$D$101,B4))</f>
        <v>0</v>
      </c>
      <c r="P4" s="15">
        <f>IF(A4="","",G4*Rules!$B$13+H4*Rules!$B$14+I4*Rules!$B$15)</f>
        <v>0</v>
      </c>
      <c r="Q4" s="15">
        <f>IF(A4="","",IF(G4&gt;=100,Rules!$B$18,IF(G4&gt;=50,Rules!$B$17,IF(G4&gt;=30,Rules!$B$16,0)))+IF(AND(F4=1,D4&lt;&gt;"BWL",G4=0),Rules!$B$27,0))</f>
        <v>0</v>
      </c>
      <c r="R4" s="15">
        <f>IF(A4="","",J4*Rules!$B$19+O4*Rules!$B$22)</f>
        <v>0</v>
      </c>
      <c r="S4" s="15">
        <f>IF(A4="","",IF(J4&gt;=4,Rules!$B$21,IF(J4&gt;=3,Rules!$B$20,0)))</f>
        <v>0</v>
      </c>
      <c r="T4" s="15">
        <f>IF(A4="","",K4*Rules!$B$23+L4*Rules!$B$24+M4*Rules!$B$25+N4*Rules!$B$26)</f>
        <v>0</v>
      </c>
      <c r="U4" s="15">
        <f t="shared" si="0"/>
        <v>0</v>
      </c>
    </row>
    <row r="5" spans="1:21" x14ac:dyDescent="0.2">
      <c r="A5" s="11" t="str">
        <f>MatchSquad!A5</f>
        <v>M001</v>
      </c>
      <c r="B5" s="11" t="str">
        <f>MatchSquad!B5</f>
        <v>P204</v>
      </c>
      <c r="C5" s="11" t="str">
        <f>MatchSquad!C5</f>
        <v>Phil Salt</v>
      </c>
      <c r="D5" s="11" t="str">
        <f>MatchSquad!D5</f>
        <v>WK</v>
      </c>
      <c r="E5" s="11" t="str">
        <f>MatchSquad!E5</f>
        <v>RCB</v>
      </c>
      <c r="F5" s="11">
        <f>MatchSquad!G5</f>
        <v>0</v>
      </c>
      <c r="G5" s="15">
        <f>IF(A5="","",SUMIFS(BallByBall!$I$2:$I$501,BallByBall!$B$2:$B$501,A5,BallByBall!$F$2:$F$501,B5))</f>
        <v>0</v>
      </c>
      <c r="H5" s="15">
        <f>IF(A5="","",COUNTIFS(BallByBall!$B$2:$B$501,A5,BallByBall!$F$2:$F$501,B5,BallByBall!$Q$2:$Q$501,1))</f>
        <v>0</v>
      </c>
      <c r="I5" s="15">
        <f>IF(A5="","",COUNTIFS(BallByBall!$B$2:$B$501,A5,BallByBall!$F$2:$F$501,B5,BallByBall!$R$2:$R$501,1))</f>
        <v>0</v>
      </c>
      <c r="J5" s="15">
        <f>IF(A5="","",SUMIFS(BallByBall!$T$2:$T$501,BallByBall!$B$2:$B$501,A5,BallByBall!$H$2:$H$501,B5))</f>
        <v>0</v>
      </c>
      <c r="K5" s="15">
        <f>IF(A5="","",SUMIFS(BallByBall!$U$2:$U$501,BallByBall!$B$2:$B$501,A5,BallByBall!$P$2:$P$501,B5))</f>
        <v>0</v>
      </c>
      <c r="L5" s="15">
        <f>IF(A5="","",SUMIFS(BallByBall!$V$2:$V$501,BallByBall!$B$2:$B$501,A5,BallByBall!$P$2:$P$501,B5))</f>
        <v>0</v>
      </c>
      <c r="M5" s="15">
        <f>IF(A5="","",SUMIFS(BallByBall!$W$2:$W$501,BallByBall!$B$2:$B$501,A5,BallByBall!$P$2:$P$501,B5))</f>
        <v>0</v>
      </c>
      <c r="N5" s="15">
        <f>IF(A5="","",SUMIFS(BallByBall!$X$2:$X$501,BallByBall!$B$2:$B$501,A5,BallByBall!$P$2:$P$501,B5))</f>
        <v>0</v>
      </c>
      <c r="O5" s="15">
        <f>IF(A5="","",SUMIFS(OverSummary!$G$2:$G$101,OverSummary!$A$2:$A$101,A5,OverSummary!$D$2:$D$101,B5))</f>
        <v>0</v>
      </c>
      <c r="P5" s="15">
        <f>IF(A5="","",G5*Rules!$B$13+H5*Rules!$B$14+I5*Rules!$B$15)</f>
        <v>0</v>
      </c>
      <c r="Q5" s="15">
        <f>IF(A5="","",IF(G5&gt;=100,Rules!$B$18,IF(G5&gt;=50,Rules!$B$17,IF(G5&gt;=30,Rules!$B$16,0)))+IF(AND(F5=1,D5&lt;&gt;"BWL",G5=0),Rules!$B$27,0))</f>
        <v>0</v>
      </c>
      <c r="R5" s="15">
        <f>IF(A5="","",J5*Rules!$B$19+O5*Rules!$B$22)</f>
        <v>0</v>
      </c>
      <c r="S5" s="15">
        <f>IF(A5="","",IF(J5&gt;=4,Rules!$B$21,IF(J5&gt;=3,Rules!$B$20,0)))</f>
        <v>0</v>
      </c>
      <c r="T5" s="15">
        <f>IF(A5="","",K5*Rules!$B$23+L5*Rules!$B$24+M5*Rules!$B$25+N5*Rules!$B$26)</f>
        <v>0</v>
      </c>
      <c r="U5" s="15">
        <f t="shared" si="0"/>
        <v>0</v>
      </c>
    </row>
    <row r="6" spans="1:21" x14ac:dyDescent="0.2">
      <c r="A6" s="11" t="str">
        <f>MatchSquad!A6</f>
        <v>M001</v>
      </c>
      <c r="B6" s="11" t="str">
        <f>MatchSquad!B6</f>
        <v>P205</v>
      </c>
      <c r="C6" s="11" t="str">
        <f>MatchSquad!C6</f>
        <v>Jitesh Sharma</v>
      </c>
      <c r="D6" s="11" t="str">
        <f>MatchSquad!D6</f>
        <v>WK</v>
      </c>
      <c r="E6" s="11" t="str">
        <f>MatchSquad!E6</f>
        <v>RCB</v>
      </c>
      <c r="F6" s="11">
        <f>MatchSquad!G6</f>
        <v>0</v>
      </c>
      <c r="G6" s="15">
        <f>IF(A6="","",SUMIFS(BallByBall!$I$2:$I$501,BallByBall!$B$2:$B$501,A6,BallByBall!$F$2:$F$501,B6))</f>
        <v>0</v>
      </c>
      <c r="H6" s="15">
        <f>IF(A6="","",COUNTIFS(BallByBall!$B$2:$B$501,A6,BallByBall!$F$2:$F$501,B6,BallByBall!$Q$2:$Q$501,1))</f>
        <v>0</v>
      </c>
      <c r="I6" s="15">
        <f>IF(A6="","",COUNTIFS(BallByBall!$B$2:$B$501,A6,BallByBall!$F$2:$F$501,B6,BallByBall!$R$2:$R$501,1))</f>
        <v>0</v>
      </c>
      <c r="J6" s="15">
        <f>IF(A6="","",SUMIFS(BallByBall!$T$2:$T$501,BallByBall!$B$2:$B$501,A6,BallByBall!$H$2:$H$501,B6))</f>
        <v>0</v>
      </c>
      <c r="K6" s="15">
        <f>IF(A6="","",SUMIFS(BallByBall!$U$2:$U$501,BallByBall!$B$2:$B$501,A6,BallByBall!$P$2:$P$501,B6))</f>
        <v>0</v>
      </c>
      <c r="L6" s="15">
        <f>IF(A6="","",SUMIFS(BallByBall!$V$2:$V$501,BallByBall!$B$2:$B$501,A6,BallByBall!$P$2:$P$501,B6))</f>
        <v>0</v>
      </c>
      <c r="M6" s="15">
        <f>IF(A6="","",SUMIFS(BallByBall!$W$2:$W$501,BallByBall!$B$2:$B$501,A6,BallByBall!$P$2:$P$501,B6))</f>
        <v>0</v>
      </c>
      <c r="N6" s="15">
        <f>IF(A6="","",SUMIFS(BallByBall!$X$2:$X$501,BallByBall!$B$2:$B$501,A6,BallByBall!$P$2:$P$501,B6))</f>
        <v>0</v>
      </c>
      <c r="O6" s="15">
        <f>IF(A6="","",SUMIFS(OverSummary!$G$2:$G$101,OverSummary!$A$2:$A$101,A6,OverSummary!$D$2:$D$101,B6))</f>
        <v>0</v>
      </c>
      <c r="P6" s="15">
        <f>IF(A6="","",G6*Rules!$B$13+H6*Rules!$B$14+I6*Rules!$B$15)</f>
        <v>0</v>
      </c>
      <c r="Q6" s="15">
        <f>IF(A6="","",IF(G6&gt;=100,Rules!$B$18,IF(G6&gt;=50,Rules!$B$17,IF(G6&gt;=30,Rules!$B$16,0)))+IF(AND(F6=1,D6&lt;&gt;"BWL",G6=0),Rules!$B$27,0))</f>
        <v>0</v>
      </c>
      <c r="R6" s="15">
        <f>IF(A6="","",J6*Rules!$B$19+O6*Rules!$B$22)</f>
        <v>0</v>
      </c>
      <c r="S6" s="15">
        <f>IF(A6="","",IF(J6&gt;=4,Rules!$B$21,IF(J6&gt;=3,Rules!$B$20,0)))</f>
        <v>0</v>
      </c>
      <c r="T6" s="15">
        <f>IF(A6="","",K6*Rules!$B$23+L6*Rules!$B$24+M6*Rules!$B$25+N6*Rules!$B$26)</f>
        <v>0</v>
      </c>
      <c r="U6" s="15">
        <f t="shared" si="0"/>
        <v>0</v>
      </c>
    </row>
    <row r="7" spans="1:21" x14ac:dyDescent="0.2">
      <c r="A7" s="11" t="str">
        <f>MatchSquad!A7</f>
        <v>M001</v>
      </c>
      <c r="B7" s="11" t="str">
        <f>MatchSquad!B7</f>
        <v>P206</v>
      </c>
      <c r="C7" s="11" t="str">
        <f>MatchSquad!C7</f>
        <v>Jordan Cox</v>
      </c>
      <c r="D7" s="11" t="str">
        <f>MatchSquad!D7</f>
        <v>WK</v>
      </c>
      <c r="E7" s="11" t="str">
        <f>MatchSquad!E7</f>
        <v>RCB</v>
      </c>
      <c r="F7" s="11">
        <f>MatchSquad!G7</f>
        <v>0</v>
      </c>
      <c r="G7" s="15">
        <f>IF(A7="","",SUMIFS(BallByBall!$I$2:$I$501,BallByBall!$B$2:$B$501,A7,BallByBall!$F$2:$F$501,B7))</f>
        <v>0</v>
      </c>
      <c r="H7" s="15">
        <f>IF(A7="","",COUNTIFS(BallByBall!$B$2:$B$501,A7,BallByBall!$F$2:$F$501,B7,BallByBall!$Q$2:$Q$501,1))</f>
        <v>0</v>
      </c>
      <c r="I7" s="15">
        <f>IF(A7="","",COUNTIFS(BallByBall!$B$2:$B$501,A7,BallByBall!$F$2:$F$501,B7,BallByBall!$R$2:$R$501,1))</f>
        <v>0</v>
      </c>
      <c r="J7" s="15">
        <f>IF(A7="","",SUMIFS(BallByBall!$T$2:$T$501,BallByBall!$B$2:$B$501,A7,BallByBall!$H$2:$H$501,B7))</f>
        <v>0</v>
      </c>
      <c r="K7" s="15">
        <f>IF(A7="","",SUMIFS(BallByBall!$U$2:$U$501,BallByBall!$B$2:$B$501,A7,BallByBall!$P$2:$P$501,B7))</f>
        <v>0</v>
      </c>
      <c r="L7" s="15">
        <f>IF(A7="","",SUMIFS(BallByBall!$V$2:$V$501,BallByBall!$B$2:$B$501,A7,BallByBall!$P$2:$P$501,B7))</f>
        <v>0</v>
      </c>
      <c r="M7" s="15">
        <f>IF(A7="","",SUMIFS(BallByBall!$W$2:$W$501,BallByBall!$B$2:$B$501,A7,BallByBall!$P$2:$P$501,B7))</f>
        <v>0</v>
      </c>
      <c r="N7" s="15">
        <f>IF(A7="","",SUMIFS(BallByBall!$X$2:$X$501,BallByBall!$B$2:$B$501,A7,BallByBall!$P$2:$P$501,B7))</f>
        <v>0</v>
      </c>
      <c r="O7" s="15">
        <f>IF(A7="","",SUMIFS(OverSummary!$G$2:$G$101,OverSummary!$A$2:$A$101,A7,OverSummary!$D$2:$D$101,B7))</f>
        <v>0</v>
      </c>
      <c r="P7" s="15">
        <f>IF(A7="","",G7*Rules!$B$13+H7*Rules!$B$14+I7*Rules!$B$15)</f>
        <v>0</v>
      </c>
      <c r="Q7" s="15">
        <f>IF(A7="","",IF(G7&gt;=100,Rules!$B$18,IF(G7&gt;=50,Rules!$B$17,IF(G7&gt;=30,Rules!$B$16,0)))+IF(AND(F7=1,D7&lt;&gt;"BWL",G7=0),Rules!$B$27,0))</f>
        <v>0</v>
      </c>
      <c r="R7" s="15">
        <f>IF(A7="","",J7*Rules!$B$19+O7*Rules!$B$22)</f>
        <v>0</v>
      </c>
      <c r="S7" s="15">
        <f>IF(A7="","",IF(J7&gt;=4,Rules!$B$21,IF(J7&gt;=3,Rules!$B$20,0)))</f>
        <v>0</v>
      </c>
      <c r="T7" s="15">
        <f>IF(A7="","",K7*Rules!$B$23+L7*Rules!$B$24+M7*Rules!$B$25+N7*Rules!$B$26)</f>
        <v>0</v>
      </c>
      <c r="U7" s="15">
        <f t="shared" si="0"/>
        <v>0</v>
      </c>
    </row>
    <row r="8" spans="1:21" x14ac:dyDescent="0.2">
      <c r="A8" s="11" t="str">
        <f>MatchSquad!A8</f>
        <v>M001</v>
      </c>
      <c r="B8" s="11" t="str">
        <f>MatchSquad!B8</f>
        <v>P207</v>
      </c>
      <c r="C8" s="11" t="str">
        <f>MatchSquad!C8</f>
        <v>Krunal Pandya</v>
      </c>
      <c r="D8" s="11" t="str">
        <f>MatchSquad!D8</f>
        <v>AR</v>
      </c>
      <c r="E8" s="11" t="str">
        <f>MatchSquad!E8</f>
        <v>RCB</v>
      </c>
      <c r="F8" s="11">
        <f>MatchSquad!G8</f>
        <v>0</v>
      </c>
      <c r="G8" s="15">
        <f>IF(A8="","",SUMIFS(BallByBall!$I$2:$I$501,BallByBall!$B$2:$B$501,A8,BallByBall!$F$2:$F$501,B8))</f>
        <v>0</v>
      </c>
      <c r="H8" s="15">
        <f>IF(A8="","",COUNTIFS(BallByBall!$B$2:$B$501,A8,BallByBall!$F$2:$F$501,B8,BallByBall!$Q$2:$Q$501,1))</f>
        <v>0</v>
      </c>
      <c r="I8" s="15">
        <f>IF(A8="","",COUNTIFS(BallByBall!$B$2:$B$501,A8,BallByBall!$F$2:$F$501,B8,BallByBall!$R$2:$R$501,1))</f>
        <v>0</v>
      </c>
      <c r="J8" s="15">
        <f>IF(A8="","",SUMIFS(BallByBall!$T$2:$T$501,BallByBall!$B$2:$B$501,A8,BallByBall!$H$2:$H$501,B8))</f>
        <v>0</v>
      </c>
      <c r="K8" s="15">
        <f>IF(A8="","",SUMIFS(BallByBall!$U$2:$U$501,BallByBall!$B$2:$B$501,A8,BallByBall!$P$2:$P$501,B8))</f>
        <v>0</v>
      </c>
      <c r="L8" s="15">
        <f>IF(A8="","",SUMIFS(BallByBall!$V$2:$V$501,BallByBall!$B$2:$B$501,A8,BallByBall!$P$2:$P$501,B8))</f>
        <v>0</v>
      </c>
      <c r="M8" s="15">
        <f>IF(A8="","",SUMIFS(BallByBall!$W$2:$W$501,BallByBall!$B$2:$B$501,A8,BallByBall!$P$2:$P$501,B8))</f>
        <v>0</v>
      </c>
      <c r="N8" s="15">
        <f>IF(A8="","",SUMIFS(BallByBall!$X$2:$X$501,BallByBall!$B$2:$B$501,A8,BallByBall!$P$2:$P$501,B8))</f>
        <v>0</v>
      </c>
      <c r="O8" s="15">
        <f>IF(A8="","",SUMIFS(OverSummary!$G$2:$G$101,OverSummary!$A$2:$A$101,A8,OverSummary!$D$2:$D$101,B8))</f>
        <v>0</v>
      </c>
      <c r="P8" s="15">
        <f>IF(A8="","",G8*Rules!$B$13+H8*Rules!$B$14+I8*Rules!$B$15)</f>
        <v>0</v>
      </c>
      <c r="Q8" s="15">
        <f>IF(A8="","",IF(G8&gt;=100,Rules!$B$18,IF(G8&gt;=50,Rules!$B$17,IF(G8&gt;=30,Rules!$B$16,0)))+IF(AND(F8=1,D8&lt;&gt;"BWL",G8=0),Rules!$B$27,0))</f>
        <v>0</v>
      </c>
      <c r="R8" s="15">
        <f>IF(A8="","",J8*Rules!$B$19+O8*Rules!$B$22)</f>
        <v>0</v>
      </c>
      <c r="S8" s="15">
        <f>IF(A8="","",IF(J8&gt;=4,Rules!$B$21,IF(J8&gt;=3,Rules!$B$20,0)))</f>
        <v>0</v>
      </c>
      <c r="T8" s="15">
        <f>IF(A8="","",K8*Rules!$B$23+L8*Rules!$B$24+M8*Rules!$B$25+N8*Rules!$B$26)</f>
        <v>0</v>
      </c>
      <c r="U8" s="15">
        <f t="shared" si="0"/>
        <v>0</v>
      </c>
    </row>
    <row r="9" spans="1:21" x14ac:dyDescent="0.2">
      <c r="A9" s="13" t="str">
        <f>MatchSquad!A9</f>
        <v>M001</v>
      </c>
      <c r="B9" s="13" t="str">
        <f>MatchSquad!B9</f>
        <v>P208</v>
      </c>
      <c r="C9" s="13" t="str">
        <f>MatchSquad!C9</f>
        <v>Swapnil Singh</v>
      </c>
      <c r="D9" s="13" t="str">
        <f>MatchSquad!D9</f>
        <v>AR</v>
      </c>
      <c r="E9" s="13" t="str">
        <f>MatchSquad!E9</f>
        <v>RCB</v>
      </c>
      <c r="F9" s="13">
        <f>MatchSquad!G9</f>
        <v>0</v>
      </c>
      <c r="G9" s="16">
        <f>IF(A9="","",SUMIFS(BallByBall!$I$2:$I$501,BallByBall!$B$2:$B$501,A9,BallByBall!$F$2:$F$501,B9))</f>
        <v>0</v>
      </c>
      <c r="H9" s="16">
        <f>IF(A9="","",COUNTIFS(BallByBall!$B$2:$B$501,A9,BallByBall!$F$2:$F$501,B9,BallByBall!$Q$2:$Q$501,1))</f>
        <v>0</v>
      </c>
      <c r="I9" s="16">
        <f>IF(A9="","",COUNTIFS(BallByBall!$B$2:$B$501,A9,BallByBall!$F$2:$F$501,B9,BallByBall!$R$2:$R$501,1))</f>
        <v>0</v>
      </c>
      <c r="J9" s="16">
        <f>IF(A9="","",SUMIFS(BallByBall!$T$2:$T$501,BallByBall!$B$2:$B$501,A9,BallByBall!$H$2:$H$501,B9))</f>
        <v>0</v>
      </c>
      <c r="K9" s="16">
        <f>IF(A9="","",SUMIFS(BallByBall!$U$2:$U$501,BallByBall!$B$2:$B$501,A9,BallByBall!$P$2:$P$501,B9))</f>
        <v>0</v>
      </c>
      <c r="L9" s="16">
        <f>IF(A9="","",SUMIFS(BallByBall!$V$2:$V$501,BallByBall!$B$2:$B$501,A9,BallByBall!$P$2:$P$501,B9))</f>
        <v>0</v>
      </c>
      <c r="M9" s="16">
        <f>IF(A9="","",SUMIFS(BallByBall!$W$2:$W$501,BallByBall!$B$2:$B$501,A9,BallByBall!$P$2:$P$501,B9))</f>
        <v>0</v>
      </c>
      <c r="N9" s="16">
        <f>IF(A9="","",SUMIFS(BallByBall!$X$2:$X$501,BallByBall!$B$2:$B$501,A9,BallByBall!$P$2:$P$501,B9))</f>
        <v>0</v>
      </c>
      <c r="O9" s="16">
        <f>IF(A9="","",SUMIFS(OverSummary!$G$2:$G$101,OverSummary!$A$2:$A$101,A9,OverSummary!$D$2:$D$101,B9))</f>
        <v>0</v>
      </c>
      <c r="P9" s="16">
        <f>IF(A9="","",G9*Rules!$B$13+H9*Rules!$B$14+I9*Rules!$B$15)</f>
        <v>0</v>
      </c>
      <c r="Q9" s="16">
        <f>IF(A9="","",IF(G9&gt;=100,Rules!$B$18,IF(G9&gt;=50,Rules!$B$17,IF(G9&gt;=30,Rules!$B$16,0)))+IF(AND(F9=1,D9&lt;&gt;"BWL",G9=0),Rules!$B$27,0))</f>
        <v>0</v>
      </c>
      <c r="R9" s="16">
        <f>IF(A9="","",J9*Rules!$B$19+O9*Rules!$B$22)</f>
        <v>0</v>
      </c>
      <c r="S9" s="16">
        <f>IF(A9="","",IF(J9&gt;=4,Rules!$B$21,IF(J9&gt;=3,Rules!$B$20,0)))</f>
        <v>0</v>
      </c>
      <c r="T9" s="16">
        <f>IF(A9="","",K9*Rules!$B$23+L9*Rules!$B$24+M9*Rules!$B$25+N9*Rules!$B$26)</f>
        <v>0</v>
      </c>
      <c r="U9" s="16">
        <f t="shared" si="0"/>
        <v>0</v>
      </c>
    </row>
    <row r="10" spans="1:21" x14ac:dyDescent="0.2">
      <c r="A10" s="13" t="str">
        <f>MatchSquad!A10</f>
        <v>M001</v>
      </c>
      <c r="B10" s="13" t="str">
        <f>MatchSquad!B10</f>
        <v>P209</v>
      </c>
      <c r="C10" s="13" t="str">
        <f>MatchSquad!C10</f>
        <v>Tim David</v>
      </c>
      <c r="D10" s="13" t="str">
        <f>MatchSquad!D10</f>
        <v>AR</v>
      </c>
      <c r="E10" s="13" t="str">
        <f>MatchSquad!E10</f>
        <v>RCB</v>
      </c>
      <c r="F10" s="13">
        <f>MatchSquad!G10</f>
        <v>0</v>
      </c>
      <c r="G10" s="16">
        <f>IF(A10="","",SUMIFS(BallByBall!$I$2:$I$501,BallByBall!$B$2:$B$501,A10,BallByBall!$F$2:$F$501,B10))</f>
        <v>0</v>
      </c>
      <c r="H10" s="16">
        <f>IF(A10="","",COUNTIFS(BallByBall!$B$2:$B$501,A10,BallByBall!$F$2:$F$501,B10,BallByBall!$Q$2:$Q$501,1))</f>
        <v>0</v>
      </c>
      <c r="I10" s="16">
        <f>IF(A10="","",COUNTIFS(BallByBall!$B$2:$B$501,A10,BallByBall!$F$2:$F$501,B10,BallByBall!$R$2:$R$501,1))</f>
        <v>0</v>
      </c>
      <c r="J10" s="16">
        <f>IF(A10="","",SUMIFS(BallByBall!$T$2:$T$501,BallByBall!$B$2:$B$501,A10,BallByBall!$H$2:$H$501,B10))</f>
        <v>0</v>
      </c>
      <c r="K10" s="16">
        <f>IF(A10="","",SUMIFS(BallByBall!$U$2:$U$501,BallByBall!$B$2:$B$501,A10,BallByBall!$P$2:$P$501,B10))</f>
        <v>0</v>
      </c>
      <c r="L10" s="16">
        <f>IF(A10="","",SUMIFS(BallByBall!$V$2:$V$501,BallByBall!$B$2:$B$501,A10,BallByBall!$P$2:$P$501,B10))</f>
        <v>0</v>
      </c>
      <c r="M10" s="16">
        <f>IF(A10="","",SUMIFS(BallByBall!$W$2:$W$501,BallByBall!$B$2:$B$501,A10,BallByBall!$P$2:$P$501,B10))</f>
        <v>0</v>
      </c>
      <c r="N10" s="16">
        <f>IF(A10="","",SUMIFS(BallByBall!$X$2:$X$501,BallByBall!$B$2:$B$501,A10,BallByBall!$P$2:$P$501,B10))</f>
        <v>0</v>
      </c>
      <c r="O10" s="16">
        <f>IF(A10="","",SUMIFS(OverSummary!$G$2:$G$101,OverSummary!$A$2:$A$101,A10,OverSummary!$D$2:$D$101,B10))</f>
        <v>0</v>
      </c>
      <c r="P10" s="16">
        <f>IF(A10="","",G10*Rules!$B$13+H10*Rules!$B$14+I10*Rules!$B$15)</f>
        <v>0</v>
      </c>
      <c r="Q10" s="16">
        <f>IF(A10="","",IF(G10&gt;=100,Rules!$B$18,IF(G10&gt;=50,Rules!$B$17,IF(G10&gt;=30,Rules!$B$16,0)))+IF(AND(F10=1,D10&lt;&gt;"BWL",G10=0),Rules!$B$27,0))</f>
        <v>0</v>
      </c>
      <c r="R10" s="16">
        <f>IF(A10="","",J10*Rules!$B$19+O10*Rules!$B$22)</f>
        <v>0</v>
      </c>
      <c r="S10" s="16">
        <f>IF(A10="","",IF(J10&gt;=4,Rules!$B$21,IF(J10&gt;=3,Rules!$B$20,0)))</f>
        <v>0</v>
      </c>
      <c r="T10" s="16">
        <f>IF(A10="","",K10*Rules!$B$23+L10*Rules!$B$24+M10*Rules!$B$25+N10*Rules!$B$26)</f>
        <v>0</v>
      </c>
      <c r="U10" s="16">
        <f t="shared" si="0"/>
        <v>0</v>
      </c>
    </row>
    <row r="11" spans="1:21" x14ac:dyDescent="0.2">
      <c r="A11" s="13" t="str">
        <f>MatchSquad!A11</f>
        <v>M001</v>
      </c>
      <c r="B11" s="13" t="str">
        <f>MatchSquad!B11</f>
        <v>P210</v>
      </c>
      <c r="C11" s="13" t="str">
        <f>MatchSquad!C11</f>
        <v>Romario Shepherd</v>
      </c>
      <c r="D11" s="13" t="str">
        <f>MatchSquad!D11</f>
        <v>AR</v>
      </c>
      <c r="E11" s="13" t="str">
        <f>MatchSquad!E11</f>
        <v>RCB</v>
      </c>
      <c r="F11" s="13">
        <f>MatchSquad!G11</f>
        <v>0</v>
      </c>
      <c r="G11" s="16">
        <f>IF(A11="","",SUMIFS(BallByBall!$I$2:$I$501,BallByBall!$B$2:$B$501,A11,BallByBall!$F$2:$F$501,B11))</f>
        <v>0</v>
      </c>
      <c r="H11" s="16">
        <f>IF(A11="","",COUNTIFS(BallByBall!$B$2:$B$501,A11,BallByBall!$F$2:$F$501,B11,BallByBall!$Q$2:$Q$501,1))</f>
        <v>0</v>
      </c>
      <c r="I11" s="16">
        <f>IF(A11="","",COUNTIFS(BallByBall!$B$2:$B$501,A11,BallByBall!$F$2:$F$501,B11,BallByBall!$R$2:$R$501,1))</f>
        <v>0</v>
      </c>
      <c r="J11" s="16">
        <f>IF(A11="","",SUMIFS(BallByBall!$T$2:$T$501,BallByBall!$B$2:$B$501,A11,BallByBall!$H$2:$H$501,B11))</f>
        <v>0</v>
      </c>
      <c r="K11" s="16">
        <f>IF(A11="","",SUMIFS(BallByBall!$U$2:$U$501,BallByBall!$B$2:$B$501,A11,BallByBall!$P$2:$P$501,B11))</f>
        <v>0</v>
      </c>
      <c r="L11" s="16">
        <f>IF(A11="","",SUMIFS(BallByBall!$V$2:$V$501,BallByBall!$B$2:$B$501,A11,BallByBall!$P$2:$P$501,B11))</f>
        <v>0</v>
      </c>
      <c r="M11" s="16">
        <f>IF(A11="","",SUMIFS(BallByBall!$W$2:$W$501,BallByBall!$B$2:$B$501,A11,BallByBall!$P$2:$P$501,B11))</f>
        <v>0</v>
      </c>
      <c r="N11" s="16">
        <f>IF(A11="","",SUMIFS(BallByBall!$X$2:$X$501,BallByBall!$B$2:$B$501,A11,BallByBall!$P$2:$P$501,B11))</f>
        <v>0</v>
      </c>
      <c r="O11" s="16">
        <f>IF(A11="","",SUMIFS(OverSummary!$G$2:$G$101,OverSummary!$A$2:$A$101,A11,OverSummary!$D$2:$D$101,B11))</f>
        <v>0</v>
      </c>
      <c r="P11" s="16">
        <f>IF(A11="","",G11*Rules!$B$13+H11*Rules!$B$14+I11*Rules!$B$15)</f>
        <v>0</v>
      </c>
      <c r="Q11" s="16">
        <f>IF(A11="","",IF(G11&gt;=100,Rules!$B$18,IF(G11&gt;=50,Rules!$B$17,IF(G11&gt;=30,Rules!$B$16,0)))+IF(AND(F11=1,D11&lt;&gt;"BWL",G11=0),Rules!$B$27,0))</f>
        <v>0</v>
      </c>
      <c r="R11" s="16">
        <f>IF(A11="","",J11*Rules!$B$19+O11*Rules!$B$22)</f>
        <v>0</v>
      </c>
      <c r="S11" s="16">
        <f>IF(A11="","",IF(J11&gt;=4,Rules!$B$21,IF(J11&gt;=3,Rules!$B$20,0)))</f>
        <v>0</v>
      </c>
      <c r="T11" s="16">
        <f>IF(A11="","",K11*Rules!$B$23+L11*Rules!$B$24+M11*Rules!$B$25+N11*Rules!$B$26)</f>
        <v>0</v>
      </c>
      <c r="U11" s="16">
        <f t="shared" si="0"/>
        <v>0</v>
      </c>
    </row>
    <row r="12" spans="1:21" x14ac:dyDescent="0.2">
      <c r="A12" s="13" t="str">
        <f>MatchSquad!A12</f>
        <v>M001</v>
      </c>
      <c r="B12" s="13" t="str">
        <f>MatchSquad!B12</f>
        <v>P211</v>
      </c>
      <c r="C12" s="13" t="str">
        <f>MatchSquad!C12</f>
        <v>Jacob Bethell</v>
      </c>
      <c r="D12" s="13" t="str">
        <f>MatchSquad!D12</f>
        <v>AR</v>
      </c>
      <c r="E12" s="13" t="str">
        <f>MatchSquad!E12</f>
        <v>RCB</v>
      </c>
      <c r="F12" s="13">
        <f>MatchSquad!G12</f>
        <v>0</v>
      </c>
      <c r="G12" s="16">
        <f>IF(A12="","",SUMIFS(BallByBall!$I$2:$I$501,BallByBall!$B$2:$B$501,A12,BallByBall!$F$2:$F$501,B12))</f>
        <v>0</v>
      </c>
      <c r="H12" s="16">
        <f>IF(A12="","",COUNTIFS(BallByBall!$B$2:$B$501,A12,BallByBall!$F$2:$F$501,B12,BallByBall!$Q$2:$Q$501,1))</f>
        <v>0</v>
      </c>
      <c r="I12" s="16">
        <f>IF(A12="","",COUNTIFS(BallByBall!$B$2:$B$501,A12,BallByBall!$F$2:$F$501,B12,BallByBall!$R$2:$R$501,1))</f>
        <v>0</v>
      </c>
      <c r="J12" s="16">
        <f>IF(A12="","",SUMIFS(BallByBall!$T$2:$T$501,BallByBall!$B$2:$B$501,A12,BallByBall!$H$2:$H$501,B12))</f>
        <v>0</v>
      </c>
      <c r="K12" s="16">
        <f>IF(A12="","",SUMIFS(BallByBall!$U$2:$U$501,BallByBall!$B$2:$B$501,A12,BallByBall!$P$2:$P$501,B12))</f>
        <v>0</v>
      </c>
      <c r="L12" s="16">
        <f>IF(A12="","",SUMIFS(BallByBall!$V$2:$V$501,BallByBall!$B$2:$B$501,A12,BallByBall!$P$2:$P$501,B12))</f>
        <v>0</v>
      </c>
      <c r="M12" s="16">
        <f>IF(A12="","",SUMIFS(BallByBall!$W$2:$W$501,BallByBall!$B$2:$B$501,A12,BallByBall!$P$2:$P$501,B12))</f>
        <v>0</v>
      </c>
      <c r="N12" s="16">
        <f>IF(A12="","",SUMIFS(BallByBall!$X$2:$X$501,BallByBall!$B$2:$B$501,A12,BallByBall!$P$2:$P$501,B12))</f>
        <v>0</v>
      </c>
      <c r="O12" s="16">
        <f>IF(A12="","",SUMIFS(OverSummary!$G$2:$G$101,OverSummary!$A$2:$A$101,A12,OverSummary!$D$2:$D$101,B12))</f>
        <v>0</v>
      </c>
      <c r="P12" s="16">
        <f>IF(A12="","",G12*Rules!$B$13+H12*Rules!$B$14+I12*Rules!$B$15)</f>
        <v>0</v>
      </c>
      <c r="Q12" s="16">
        <f>IF(A12="","",IF(G12&gt;=100,Rules!$B$18,IF(G12&gt;=50,Rules!$B$17,IF(G12&gt;=30,Rules!$B$16,0)))+IF(AND(F12=1,D12&lt;&gt;"BWL",G12=0),Rules!$B$27,0))</f>
        <v>0</v>
      </c>
      <c r="R12" s="16">
        <f>IF(A12="","",J12*Rules!$B$19+O12*Rules!$B$22)</f>
        <v>0</v>
      </c>
      <c r="S12" s="16">
        <f>IF(A12="","",IF(J12&gt;=4,Rules!$B$21,IF(J12&gt;=3,Rules!$B$20,0)))</f>
        <v>0</v>
      </c>
      <c r="T12" s="16">
        <f>IF(A12="","",K12*Rules!$B$23+L12*Rules!$B$24+M12*Rules!$B$25+N12*Rules!$B$26)</f>
        <v>0</v>
      </c>
      <c r="U12" s="16">
        <f t="shared" si="0"/>
        <v>0</v>
      </c>
    </row>
    <row r="13" spans="1:21" x14ac:dyDescent="0.2">
      <c r="A13" s="13" t="str">
        <f>MatchSquad!A13</f>
        <v>M001</v>
      </c>
      <c r="B13" s="13" t="str">
        <f>MatchSquad!B13</f>
        <v>P212</v>
      </c>
      <c r="C13" s="13" t="str">
        <f>MatchSquad!C13</f>
        <v>Venkatesh Iyer</v>
      </c>
      <c r="D13" s="13" t="str">
        <f>MatchSquad!D13</f>
        <v>AR</v>
      </c>
      <c r="E13" s="13" t="str">
        <f>MatchSquad!E13</f>
        <v>RCB</v>
      </c>
      <c r="F13" s="13">
        <f>MatchSquad!G13</f>
        <v>0</v>
      </c>
      <c r="G13" s="16">
        <f>IF(A13="","",SUMIFS(BallByBall!$I$2:$I$501,BallByBall!$B$2:$B$501,A13,BallByBall!$F$2:$F$501,B13))</f>
        <v>0</v>
      </c>
      <c r="H13" s="16">
        <f>IF(A13="","",COUNTIFS(BallByBall!$B$2:$B$501,A13,BallByBall!$F$2:$F$501,B13,BallByBall!$Q$2:$Q$501,1))</f>
        <v>0</v>
      </c>
      <c r="I13" s="16">
        <f>IF(A13="","",COUNTIFS(BallByBall!$B$2:$B$501,A13,BallByBall!$F$2:$F$501,B13,BallByBall!$R$2:$R$501,1))</f>
        <v>0</v>
      </c>
      <c r="J13" s="16">
        <f>IF(A13="","",SUMIFS(BallByBall!$T$2:$T$501,BallByBall!$B$2:$B$501,A13,BallByBall!$H$2:$H$501,B13))</f>
        <v>0</v>
      </c>
      <c r="K13" s="16">
        <f>IF(A13="","",SUMIFS(BallByBall!$U$2:$U$501,BallByBall!$B$2:$B$501,A13,BallByBall!$P$2:$P$501,B13))</f>
        <v>0</v>
      </c>
      <c r="L13" s="16">
        <f>IF(A13="","",SUMIFS(BallByBall!$V$2:$V$501,BallByBall!$B$2:$B$501,A13,BallByBall!$P$2:$P$501,B13))</f>
        <v>0</v>
      </c>
      <c r="M13" s="16">
        <f>IF(A13="","",SUMIFS(BallByBall!$W$2:$W$501,BallByBall!$B$2:$B$501,A13,BallByBall!$P$2:$P$501,B13))</f>
        <v>0</v>
      </c>
      <c r="N13" s="16">
        <f>IF(A13="","",SUMIFS(BallByBall!$X$2:$X$501,BallByBall!$B$2:$B$501,A13,BallByBall!$P$2:$P$501,B13))</f>
        <v>0</v>
      </c>
      <c r="O13" s="16">
        <f>IF(A13="","",SUMIFS(OverSummary!$G$2:$G$101,OverSummary!$A$2:$A$101,A13,OverSummary!$D$2:$D$101,B13))</f>
        <v>0</v>
      </c>
      <c r="P13" s="16">
        <f>IF(A13="","",G13*Rules!$B$13+H13*Rules!$B$14+I13*Rules!$B$15)</f>
        <v>0</v>
      </c>
      <c r="Q13" s="16">
        <f>IF(A13="","",IF(G13&gt;=100,Rules!$B$18,IF(G13&gt;=50,Rules!$B$17,IF(G13&gt;=30,Rules!$B$16,0)))+IF(AND(F13=1,D13&lt;&gt;"BWL",G13=0),Rules!$B$27,0))</f>
        <v>0</v>
      </c>
      <c r="R13" s="16">
        <f>IF(A13="","",J13*Rules!$B$19+O13*Rules!$B$22)</f>
        <v>0</v>
      </c>
      <c r="S13" s="16">
        <f>IF(A13="","",IF(J13&gt;=4,Rules!$B$21,IF(J13&gt;=3,Rules!$B$20,0)))</f>
        <v>0</v>
      </c>
      <c r="T13" s="16">
        <f>IF(A13="","",K13*Rules!$B$23+L13*Rules!$B$24+M13*Rules!$B$25+N13*Rules!$B$26)</f>
        <v>0</v>
      </c>
      <c r="U13" s="16">
        <f t="shared" si="0"/>
        <v>0</v>
      </c>
    </row>
    <row r="14" spans="1:21" x14ac:dyDescent="0.2">
      <c r="A14" s="13" t="str">
        <f>MatchSquad!A14</f>
        <v>M001</v>
      </c>
      <c r="B14" s="13" t="str">
        <f>MatchSquad!B14</f>
        <v>P213</v>
      </c>
      <c r="C14" s="13" t="str">
        <f>MatchSquad!C14</f>
        <v>Satvik Deswal</v>
      </c>
      <c r="D14" s="13" t="str">
        <f>MatchSquad!D14</f>
        <v>AR</v>
      </c>
      <c r="E14" s="13" t="str">
        <f>MatchSquad!E14</f>
        <v>RCB</v>
      </c>
      <c r="F14" s="13">
        <f>MatchSquad!G14</f>
        <v>0</v>
      </c>
      <c r="G14" s="16">
        <f>IF(A14="","",SUMIFS(BallByBall!$I$2:$I$501,BallByBall!$B$2:$B$501,A14,BallByBall!$F$2:$F$501,B14))</f>
        <v>0</v>
      </c>
      <c r="H14" s="16">
        <f>IF(A14="","",COUNTIFS(BallByBall!$B$2:$B$501,A14,BallByBall!$F$2:$F$501,B14,BallByBall!$Q$2:$Q$501,1))</f>
        <v>0</v>
      </c>
      <c r="I14" s="16">
        <f>IF(A14="","",COUNTIFS(BallByBall!$B$2:$B$501,A14,BallByBall!$F$2:$F$501,B14,BallByBall!$R$2:$R$501,1))</f>
        <v>0</v>
      </c>
      <c r="J14" s="16">
        <f>IF(A14="","",SUMIFS(BallByBall!$T$2:$T$501,BallByBall!$B$2:$B$501,A14,BallByBall!$H$2:$H$501,B14))</f>
        <v>0</v>
      </c>
      <c r="K14" s="16">
        <f>IF(A14="","",SUMIFS(BallByBall!$U$2:$U$501,BallByBall!$B$2:$B$501,A14,BallByBall!$P$2:$P$501,B14))</f>
        <v>0</v>
      </c>
      <c r="L14" s="16">
        <f>IF(A14="","",SUMIFS(BallByBall!$V$2:$V$501,BallByBall!$B$2:$B$501,A14,BallByBall!$P$2:$P$501,B14))</f>
        <v>0</v>
      </c>
      <c r="M14" s="16">
        <f>IF(A14="","",SUMIFS(BallByBall!$W$2:$W$501,BallByBall!$B$2:$B$501,A14,BallByBall!$P$2:$P$501,B14))</f>
        <v>0</v>
      </c>
      <c r="N14" s="16">
        <f>IF(A14="","",SUMIFS(BallByBall!$X$2:$X$501,BallByBall!$B$2:$B$501,A14,BallByBall!$P$2:$P$501,B14))</f>
        <v>0</v>
      </c>
      <c r="O14" s="16">
        <f>IF(A14="","",SUMIFS(OverSummary!$G$2:$G$101,OverSummary!$A$2:$A$101,A14,OverSummary!$D$2:$D$101,B14))</f>
        <v>0</v>
      </c>
      <c r="P14" s="16">
        <f>IF(A14="","",G14*Rules!$B$13+H14*Rules!$B$14+I14*Rules!$B$15)</f>
        <v>0</v>
      </c>
      <c r="Q14" s="16">
        <f>IF(A14="","",IF(G14&gt;=100,Rules!$B$18,IF(G14&gt;=50,Rules!$B$17,IF(G14&gt;=30,Rules!$B$16,0)))+IF(AND(F14=1,D14&lt;&gt;"BWL",G14=0),Rules!$B$27,0))</f>
        <v>0</v>
      </c>
      <c r="R14" s="16">
        <f>IF(A14="","",J14*Rules!$B$19+O14*Rules!$B$22)</f>
        <v>0</v>
      </c>
      <c r="S14" s="16">
        <f>IF(A14="","",IF(J14&gt;=4,Rules!$B$21,IF(J14&gt;=3,Rules!$B$20,0)))</f>
        <v>0</v>
      </c>
      <c r="T14" s="16">
        <f>IF(A14="","",K14*Rules!$B$23+L14*Rules!$B$24+M14*Rules!$B$25+N14*Rules!$B$26)</f>
        <v>0</v>
      </c>
      <c r="U14" s="16">
        <f t="shared" si="0"/>
        <v>0</v>
      </c>
    </row>
    <row r="15" spans="1:21" x14ac:dyDescent="0.2">
      <c r="A15" s="13" t="str">
        <f>MatchSquad!A15</f>
        <v>M001</v>
      </c>
      <c r="B15" s="13" t="str">
        <f>MatchSquad!B15</f>
        <v>P214</v>
      </c>
      <c r="C15" s="13" t="str">
        <f>MatchSquad!C15</f>
        <v>Mangesh Yadav</v>
      </c>
      <c r="D15" s="13" t="str">
        <f>MatchSquad!D15</f>
        <v>AR</v>
      </c>
      <c r="E15" s="13" t="str">
        <f>MatchSquad!E15</f>
        <v>RCB</v>
      </c>
      <c r="F15" s="13">
        <f>MatchSquad!G15</f>
        <v>0</v>
      </c>
      <c r="G15" s="16">
        <f>IF(A15="","",SUMIFS(BallByBall!$I$2:$I$501,BallByBall!$B$2:$B$501,A15,BallByBall!$F$2:$F$501,B15))</f>
        <v>0</v>
      </c>
      <c r="H15" s="16">
        <f>IF(A15="","",COUNTIFS(BallByBall!$B$2:$B$501,A15,BallByBall!$F$2:$F$501,B15,BallByBall!$Q$2:$Q$501,1))</f>
        <v>0</v>
      </c>
      <c r="I15" s="16">
        <f>IF(A15="","",COUNTIFS(BallByBall!$B$2:$B$501,A15,BallByBall!$F$2:$F$501,B15,BallByBall!$R$2:$R$501,1))</f>
        <v>0</v>
      </c>
      <c r="J15" s="16">
        <f>IF(A15="","",SUMIFS(BallByBall!$T$2:$T$501,BallByBall!$B$2:$B$501,A15,BallByBall!$H$2:$H$501,B15))</f>
        <v>0</v>
      </c>
      <c r="K15" s="16">
        <f>IF(A15="","",SUMIFS(BallByBall!$U$2:$U$501,BallByBall!$B$2:$B$501,A15,BallByBall!$P$2:$P$501,B15))</f>
        <v>0</v>
      </c>
      <c r="L15" s="16">
        <f>IF(A15="","",SUMIFS(BallByBall!$V$2:$V$501,BallByBall!$B$2:$B$501,A15,BallByBall!$P$2:$P$501,B15))</f>
        <v>0</v>
      </c>
      <c r="M15" s="16">
        <f>IF(A15="","",SUMIFS(BallByBall!$W$2:$W$501,BallByBall!$B$2:$B$501,A15,BallByBall!$P$2:$P$501,B15))</f>
        <v>0</v>
      </c>
      <c r="N15" s="16">
        <f>IF(A15="","",SUMIFS(BallByBall!$X$2:$X$501,BallByBall!$B$2:$B$501,A15,BallByBall!$P$2:$P$501,B15))</f>
        <v>0</v>
      </c>
      <c r="O15" s="16">
        <f>IF(A15="","",SUMIFS(OverSummary!$G$2:$G$101,OverSummary!$A$2:$A$101,A15,OverSummary!$D$2:$D$101,B15))</f>
        <v>0</v>
      </c>
      <c r="P15" s="16">
        <f>IF(A15="","",G15*Rules!$B$13+H15*Rules!$B$14+I15*Rules!$B$15)</f>
        <v>0</v>
      </c>
      <c r="Q15" s="16">
        <f>IF(A15="","",IF(G15&gt;=100,Rules!$B$18,IF(G15&gt;=50,Rules!$B$17,IF(G15&gt;=30,Rules!$B$16,0)))+IF(AND(F15=1,D15&lt;&gt;"BWL",G15=0),Rules!$B$27,0))</f>
        <v>0</v>
      </c>
      <c r="R15" s="16">
        <f>IF(A15="","",J15*Rules!$B$19+O15*Rules!$B$22)</f>
        <v>0</v>
      </c>
      <c r="S15" s="16">
        <f>IF(A15="","",IF(J15&gt;=4,Rules!$B$21,IF(J15&gt;=3,Rules!$B$20,0)))</f>
        <v>0</v>
      </c>
      <c r="T15" s="16">
        <f>IF(A15="","",K15*Rules!$B$23+L15*Rules!$B$24+M15*Rules!$B$25+N15*Rules!$B$26)</f>
        <v>0</v>
      </c>
      <c r="U15" s="16">
        <f t="shared" si="0"/>
        <v>0</v>
      </c>
    </row>
    <row r="16" spans="1:21" x14ac:dyDescent="0.2">
      <c r="A16" s="13" t="str">
        <f>MatchSquad!A16</f>
        <v>M001</v>
      </c>
      <c r="B16" s="13" t="str">
        <f>MatchSquad!B16</f>
        <v>P215</v>
      </c>
      <c r="C16" s="13" t="str">
        <f>MatchSquad!C16</f>
        <v>Vicky Ostwal</v>
      </c>
      <c r="D16" s="13" t="str">
        <f>MatchSquad!D16</f>
        <v>AR</v>
      </c>
      <c r="E16" s="13" t="str">
        <f>MatchSquad!E16</f>
        <v>RCB</v>
      </c>
      <c r="F16" s="13">
        <f>MatchSquad!G16</f>
        <v>0</v>
      </c>
      <c r="G16" s="16">
        <f>IF(A16="","",SUMIFS(BallByBall!$I$2:$I$501,BallByBall!$B$2:$B$501,A16,BallByBall!$F$2:$F$501,B16))</f>
        <v>0</v>
      </c>
      <c r="H16" s="16">
        <f>IF(A16="","",COUNTIFS(BallByBall!$B$2:$B$501,A16,BallByBall!$F$2:$F$501,B16,BallByBall!$Q$2:$Q$501,1))</f>
        <v>0</v>
      </c>
      <c r="I16" s="16">
        <f>IF(A16="","",COUNTIFS(BallByBall!$B$2:$B$501,A16,BallByBall!$F$2:$F$501,B16,BallByBall!$R$2:$R$501,1))</f>
        <v>0</v>
      </c>
      <c r="J16" s="16">
        <f>IF(A16="","",SUMIFS(BallByBall!$T$2:$T$501,BallByBall!$B$2:$B$501,A16,BallByBall!$H$2:$H$501,B16))</f>
        <v>0</v>
      </c>
      <c r="K16" s="16">
        <f>IF(A16="","",SUMIFS(BallByBall!$U$2:$U$501,BallByBall!$B$2:$B$501,A16,BallByBall!$P$2:$P$501,B16))</f>
        <v>0</v>
      </c>
      <c r="L16" s="16">
        <f>IF(A16="","",SUMIFS(BallByBall!$V$2:$V$501,BallByBall!$B$2:$B$501,A16,BallByBall!$P$2:$P$501,B16))</f>
        <v>0</v>
      </c>
      <c r="M16" s="16">
        <f>IF(A16="","",SUMIFS(BallByBall!$W$2:$W$501,BallByBall!$B$2:$B$501,A16,BallByBall!$P$2:$P$501,B16))</f>
        <v>0</v>
      </c>
      <c r="N16" s="16">
        <f>IF(A16="","",SUMIFS(BallByBall!$X$2:$X$501,BallByBall!$B$2:$B$501,A16,BallByBall!$P$2:$P$501,B16))</f>
        <v>0</v>
      </c>
      <c r="O16" s="16">
        <f>IF(A16="","",SUMIFS(OverSummary!$G$2:$G$101,OverSummary!$A$2:$A$101,A16,OverSummary!$D$2:$D$101,B16))</f>
        <v>0</v>
      </c>
      <c r="P16" s="16">
        <f>IF(A16="","",G16*Rules!$B$13+H16*Rules!$B$14+I16*Rules!$B$15)</f>
        <v>0</v>
      </c>
      <c r="Q16" s="16">
        <f>IF(A16="","",IF(G16&gt;=100,Rules!$B$18,IF(G16&gt;=50,Rules!$B$17,IF(G16&gt;=30,Rules!$B$16,0)))+IF(AND(F16=1,D16&lt;&gt;"BWL",G16=0),Rules!$B$27,0))</f>
        <v>0</v>
      </c>
      <c r="R16" s="16">
        <f>IF(A16="","",J16*Rules!$B$19+O16*Rules!$B$22)</f>
        <v>0</v>
      </c>
      <c r="S16" s="16">
        <f>IF(A16="","",IF(J16&gt;=4,Rules!$B$21,IF(J16&gt;=3,Rules!$B$20,0)))</f>
        <v>0</v>
      </c>
      <c r="T16" s="16">
        <f>IF(A16="","",K16*Rules!$B$23+L16*Rules!$B$24+M16*Rules!$B$25+N16*Rules!$B$26)</f>
        <v>0</v>
      </c>
      <c r="U16" s="16">
        <f t="shared" si="0"/>
        <v>0</v>
      </c>
    </row>
    <row r="17" spans="1:21" x14ac:dyDescent="0.2">
      <c r="A17" s="13" t="str">
        <f>MatchSquad!A17</f>
        <v>M001</v>
      </c>
      <c r="B17" s="13" t="str">
        <f>MatchSquad!B17</f>
        <v>P216</v>
      </c>
      <c r="C17" s="13" t="str">
        <f>MatchSquad!C17</f>
        <v>Vihaan Malhotra</v>
      </c>
      <c r="D17" s="13" t="str">
        <f>MatchSquad!D17</f>
        <v>AR</v>
      </c>
      <c r="E17" s="13" t="str">
        <f>MatchSquad!E17</f>
        <v>RCB</v>
      </c>
      <c r="F17" s="13">
        <f>MatchSquad!G17</f>
        <v>0</v>
      </c>
      <c r="G17" s="16">
        <f>IF(A17="","",SUMIFS(BallByBall!$I$2:$I$501,BallByBall!$B$2:$B$501,A17,BallByBall!$F$2:$F$501,B17))</f>
        <v>0</v>
      </c>
      <c r="H17" s="16">
        <f>IF(A17="","",COUNTIFS(BallByBall!$B$2:$B$501,A17,BallByBall!$F$2:$F$501,B17,BallByBall!$Q$2:$Q$501,1))</f>
        <v>0</v>
      </c>
      <c r="I17" s="16">
        <f>IF(A17="","",COUNTIFS(BallByBall!$B$2:$B$501,A17,BallByBall!$F$2:$F$501,B17,BallByBall!$R$2:$R$501,1))</f>
        <v>0</v>
      </c>
      <c r="J17" s="16">
        <f>IF(A17="","",SUMIFS(BallByBall!$T$2:$T$501,BallByBall!$B$2:$B$501,A17,BallByBall!$H$2:$H$501,B17))</f>
        <v>0</v>
      </c>
      <c r="K17" s="16">
        <f>IF(A17="","",SUMIFS(BallByBall!$U$2:$U$501,BallByBall!$B$2:$B$501,A17,BallByBall!$P$2:$P$501,B17))</f>
        <v>0</v>
      </c>
      <c r="L17" s="16">
        <f>IF(A17="","",SUMIFS(BallByBall!$V$2:$V$501,BallByBall!$B$2:$B$501,A17,BallByBall!$P$2:$P$501,B17))</f>
        <v>0</v>
      </c>
      <c r="M17" s="16">
        <f>IF(A17="","",SUMIFS(BallByBall!$W$2:$W$501,BallByBall!$B$2:$B$501,A17,BallByBall!$P$2:$P$501,B17))</f>
        <v>0</v>
      </c>
      <c r="N17" s="16">
        <f>IF(A17="","",SUMIFS(BallByBall!$X$2:$X$501,BallByBall!$B$2:$B$501,A17,BallByBall!$P$2:$P$501,B17))</f>
        <v>0</v>
      </c>
      <c r="O17" s="16">
        <f>IF(A17="","",SUMIFS(OverSummary!$G$2:$G$101,OverSummary!$A$2:$A$101,A17,OverSummary!$D$2:$D$101,B17))</f>
        <v>0</v>
      </c>
      <c r="P17" s="16">
        <f>IF(A17="","",G17*Rules!$B$13+H17*Rules!$B$14+I17*Rules!$B$15)</f>
        <v>0</v>
      </c>
      <c r="Q17" s="16">
        <f>IF(A17="","",IF(G17&gt;=100,Rules!$B$18,IF(G17&gt;=50,Rules!$B$17,IF(G17&gt;=30,Rules!$B$16,0)))+IF(AND(F17=1,D17&lt;&gt;"BWL",G17=0),Rules!$B$27,0))</f>
        <v>0</v>
      </c>
      <c r="R17" s="16">
        <f>IF(A17="","",J17*Rules!$B$19+O17*Rules!$B$22)</f>
        <v>0</v>
      </c>
      <c r="S17" s="16">
        <f>IF(A17="","",IF(J17&gt;=4,Rules!$B$21,IF(J17&gt;=3,Rules!$B$20,0)))</f>
        <v>0</v>
      </c>
      <c r="T17" s="16">
        <f>IF(A17="","",K17*Rules!$B$23+L17*Rules!$B$24+M17*Rules!$B$25+N17*Rules!$B$26)</f>
        <v>0</v>
      </c>
      <c r="U17" s="16">
        <f t="shared" si="0"/>
        <v>0</v>
      </c>
    </row>
    <row r="18" spans="1:21" x14ac:dyDescent="0.2">
      <c r="A18" s="13" t="str">
        <f>MatchSquad!A18</f>
        <v>M001</v>
      </c>
      <c r="B18" s="13" t="str">
        <f>MatchSquad!B18</f>
        <v>P217</v>
      </c>
      <c r="C18" s="13" t="str">
        <f>MatchSquad!C18</f>
        <v>Kanishk Chouhan</v>
      </c>
      <c r="D18" s="13" t="str">
        <f>MatchSquad!D18</f>
        <v>AR</v>
      </c>
      <c r="E18" s="13" t="str">
        <f>MatchSquad!E18</f>
        <v>RCB</v>
      </c>
      <c r="F18" s="13">
        <f>MatchSquad!G18</f>
        <v>0</v>
      </c>
      <c r="G18" s="16">
        <f>IF(A18="","",SUMIFS(BallByBall!$I$2:$I$501,BallByBall!$B$2:$B$501,A18,BallByBall!$F$2:$F$501,B18))</f>
        <v>0</v>
      </c>
      <c r="H18" s="16">
        <f>IF(A18="","",COUNTIFS(BallByBall!$B$2:$B$501,A18,BallByBall!$F$2:$F$501,B18,BallByBall!$Q$2:$Q$501,1))</f>
        <v>0</v>
      </c>
      <c r="I18" s="16">
        <f>IF(A18="","",COUNTIFS(BallByBall!$B$2:$B$501,A18,BallByBall!$F$2:$F$501,B18,BallByBall!$R$2:$R$501,1))</f>
        <v>0</v>
      </c>
      <c r="J18" s="16">
        <f>IF(A18="","",SUMIFS(BallByBall!$T$2:$T$501,BallByBall!$B$2:$B$501,A18,BallByBall!$H$2:$H$501,B18))</f>
        <v>0</v>
      </c>
      <c r="K18" s="16">
        <f>IF(A18="","",SUMIFS(BallByBall!$U$2:$U$501,BallByBall!$B$2:$B$501,A18,BallByBall!$P$2:$P$501,B18))</f>
        <v>0</v>
      </c>
      <c r="L18" s="16">
        <f>IF(A18="","",SUMIFS(BallByBall!$V$2:$V$501,BallByBall!$B$2:$B$501,A18,BallByBall!$P$2:$P$501,B18))</f>
        <v>0</v>
      </c>
      <c r="M18" s="16">
        <f>IF(A18="","",SUMIFS(BallByBall!$W$2:$W$501,BallByBall!$B$2:$B$501,A18,BallByBall!$P$2:$P$501,B18))</f>
        <v>0</v>
      </c>
      <c r="N18" s="16">
        <f>IF(A18="","",SUMIFS(BallByBall!$X$2:$X$501,BallByBall!$B$2:$B$501,A18,BallByBall!$P$2:$P$501,B18))</f>
        <v>0</v>
      </c>
      <c r="O18" s="16">
        <f>IF(A18="","",SUMIFS(OverSummary!$G$2:$G$101,OverSummary!$A$2:$A$101,A18,OverSummary!$D$2:$D$101,B18))</f>
        <v>0</v>
      </c>
      <c r="P18" s="16">
        <f>IF(A18="","",G18*Rules!$B$13+H18*Rules!$B$14+I18*Rules!$B$15)</f>
        <v>0</v>
      </c>
      <c r="Q18" s="16">
        <f>IF(A18="","",IF(G18&gt;=100,Rules!$B$18,IF(G18&gt;=50,Rules!$B$17,IF(G18&gt;=30,Rules!$B$16,0)))+IF(AND(F18=1,D18&lt;&gt;"BWL",G18=0),Rules!$B$27,0))</f>
        <v>0</v>
      </c>
      <c r="R18" s="16">
        <f>IF(A18="","",J18*Rules!$B$19+O18*Rules!$B$22)</f>
        <v>0</v>
      </c>
      <c r="S18" s="16">
        <f>IF(A18="","",IF(J18&gt;=4,Rules!$B$21,IF(J18&gt;=3,Rules!$B$20,0)))</f>
        <v>0</v>
      </c>
      <c r="T18" s="16">
        <f>IF(A18="","",K18*Rules!$B$23+L18*Rules!$B$24+M18*Rules!$B$25+N18*Rules!$B$26)</f>
        <v>0</v>
      </c>
      <c r="U18" s="16">
        <f t="shared" si="0"/>
        <v>0</v>
      </c>
    </row>
    <row r="19" spans="1:21" x14ac:dyDescent="0.2">
      <c r="A19" s="13" t="str">
        <f>MatchSquad!A19</f>
        <v>M001</v>
      </c>
      <c r="B19" s="13" t="str">
        <f>MatchSquad!B19</f>
        <v>P218</v>
      </c>
      <c r="C19" s="13" t="str">
        <f>MatchSquad!C19</f>
        <v>Josh Hazlewood</v>
      </c>
      <c r="D19" s="13" t="str">
        <f>MatchSquad!D19</f>
        <v>BWL</v>
      </c>
      <c r="E19" s="13" t="str">
        <f>MatchSquad!E19</f>
        <v>RCB</v>
      </c>
      <c r="F19" s="13">
        <f>MatchSquad!G19</f>
        <v>0</v>
      </c>
      <c r="G19" s="16">
        <f>IF(A19="","",SUMIFS(BallByBall!$I$2:$I$501,BallByBall!$B$2:$B$501,A19,BallByBall!$F$2:$F$501,B19))</f>
        <v>0</v>
      </c>
      <c r="H19" s="16">
        <f>IF(A19="","",COUNTIFS(BallByBall!$B$2:$B$501,A19,BallByBall!$F$2:$F$501,B19,BallByBall!$Q$2:$Q$501,1))</f>
        <v>0</v>
      </c>
      <c r="I19" s="16">
        <f>IF(A19="","",COUNTIFS(BallByBall!$B$2:$B$501,A19,BallByBall!$F$2:$F$501,B19,BallByBall!$R$2:$R$501,1))</f>
        <v>0</v>
      </c>
      <c r="J19" s="16">
        <f>IF(A19="","",SUMIFS(BallByBall!$T$2:$T$501,BallByBall!$B$2:$B$501,A19,BallByBall!$H$2:$H$501,B19))</f>
        <v>0</v>
      </c>
      <c r="K19" s="16">
        <f>IF(A19="","",SUMIFS(BallByBall!$U$2:$U$501,BallByBall!$B$2:$B$501,A19,BallByBall!$P$2:$P$501,B19))</f>
        <v>0</v>
      </c>
      <c r="L19" s="16">
        <f>IF(A19="","",SUMIFS(BallByBall!$V$2:$V$501,BallByBall!$B$2:$B$501,A19,BallByBall!$P$2:$P$501,B19))</f>
        <v>0</v>
      </c>
      <c r="M19" s="16">
        <f>IF(A19="","",SUMIFS(BallByBall!$W$2:$W$501,BallByBall!$B$2:$B$501,A19,BallByBall!$P$2:$P$501,B19))</f>
        <v>0</v>
      </c>
      <c r="N19" s="16">
        <f>IF(A19="","",SUMIFS(BallByBall!$X$2:$X$501,BallByBall!$B$2:$B$501,A19,BallByBall!$P$2:$P$501,B19))</f>
        <v>0</v>
      </c>
      <c r="O19" s="16">
        <f>IF(A19="","",SUMIFS(OverSummary!$G$2:$G$101,OverSummary!$A$2:$A$101,A19,OverSummary!$D$2:$D$101,B19))</f>
        <v>0</v>
      </c>
      <c r="P19" s="16">
        <f>IF(A19="","",G19*Rules!$B$13+H19*Rules!$B$14+I19*Rules!$B$15)</f>
        <v>0</v>
      </c>
      <c r="Q19" s="16">
        <f>IF(A19="","",IF(G19&gt;=100,Rules!$B$18,IF(G19&gt;=50,Rules!$B$17,IF(G19&gt;=30,Rules!$B$16,0)))+IF(AND(F19=1,D19&lt;&gt;"BWL",G19=0),Rules!$B$27,0))</f>
        <v>0</v>
      </c>
      <c r="R19" s="16">
        <f>IF(A19="","",J19*Rules!$B$19+O19*Rules!$B$22)</f>
        <v>0</v>
      </c>
      <c r="S19" s="16">
        <f>IF(A19="","",IF(J19&gt;=4,Rules!$B$21,IF(J19&gt;=3,Rules!$B$20,0)))</f>
        <v>0</v>
      </c>
      <c r="T19" s="16">
        <f>IF(A19="","",K19*Rules!$B$23+L19*Rules!$B$24+M19*Rules!$B$25+N19*Rules!$B$26)</f>
        <v>0</v>
      </c>
      <c r="U19" s="16">
        <f t="shared" si="0"/>
        <v>0</v>
      </c>
    </row>
    <row r="20" spans="1:21" x14ac:dyDescent="0.2">
      <c r="A20" s="13" t="str">
        <f>MatchSquad!A20</f>
        <v>M001</v>
      </c>
      <c r="B20" s="13" t="str">
        <f>MatchSquad!B20</f>
        <v>P219</v>
      </c>
      <c r="C20" s="13" t="str">
        <f>MatchSquad!C20</f>
        <v>Rasikh Dar</v>
      </c>
      <c r="D20" s="13" t="str">
        <f>MatchSquad!D20</f>
        <v>BWL</v>
      </c>
      <c r="E20" s="13" t="str">
        <f>MatchSquad!E20</f>
        <v>RCB</v>
      </c>
      <c r="F20" s="13">
        <f>MatchSquad!G20</f>
        <v>0</v>
      </c>
      <c r="G20" s="16">
        <f>IF(A20="","",SUMIFS(BallByBall!$I$2:$I$501,BallByBall!$B$2:$B$501,A20,BallByBall!$F$2:$F$501,B20))</f>
        <v>0</v>
      </c>
      <c r="H20" s="16">
        <f>IF(A20="","",COUNTIFS(BallByBall!$B$2:$B$501,A20,BallByBall!$F$2:$F$501,B20,BallByBall!$Q$2:$Q$501,1))</f>
        <v>0</v>
      </c>
      <c r="I20" s="16">
        <f>IF(A20="","",COUNTIFS(BallByBall!$B$2:$B$501,A20,BallByBall!$F$2:$F$501,B20,BallByBall!$R$2:$R$501,1))</f>
        <v>0</v>
      </c>
      <c r="J20" s="16">
        <f>IF(A20="","",SUMIFS(BallByBall!$T$2:$T$501,BallByBall!$B$2:$B$501,A20,BallByBall!$H$2:$H$501,B20))</f>
        <v>0</v>
      </c>
      <c r="K20" s="16">
        <f>IF(A20="","",SUMIFS(BallByBall!$U$2:$U$501,BallByBall!$B$2:$B$501,A20,BallByBall!$P$2:$P$501,B20))</f>
        <v>0</v>
      </c>
      <c r="L20" s="16">
        <f>IF(A20="","",SUMIFS(BallByBall!$V$2:$V$501,BallByBall!$B$2:$B$501,A20,BallByBall!$P$2:$P$501,B20))</f>
        <v>0</v>
      </c>
      <c r="M20" s="16">
        <f>IF(A20="","",SUMIFS(BallByBall!$W$2:$W$501,BallByBall!$B$2:$B$501,A20,BallByBall!$P$2:$P$501,B20))</f>
        <v>0</v>
      </c>
      <c r="N20" s="16">
        <f>IF(A20="","",SUMIFS(BallByBall!$X$2:$X$501,BallByBall!$B$2:$B$501,A20,BallByBall!$P$2:$P$501,B20))</f>
        <v>0</v>
      </c>
      <c r="O20" s="16">
        <f>IF(A20="","",SUMIFS(OverSummary!$G$2:$G$101,OverSummary!$A$2:$A$101,A20,OverSummary!$D$2:$D$101,B20))</f>
        <v>0</v>
      </c>
      <c r="P20" s="16">
        <f>IF(A20="","",G20*Rules!$B$13+H20*Rules!$B$14+I20*Rules!$B$15)</f>
        <v>0</v>
      </c>
      <c r="Q20" s="16">
        <f>IF(A20="","",IF(G20&gt;=100,Rules!$B$18,IF(G20&gt;=50,Rules!$B$17,IF(G20&gt;=30,Rules!$B$16,0)))+IF(AND(F20=1,D20&lt;&gt;"BWL",G20=0),Rules!$B$27,0))</f>
        <v>0</v>
      </c>
      <c r="R20" s="16">
        <f>IF(A20="","",J20*Rules!$B$19+O20*Rules!$B$22)</f>
        <v>0</v>
      </c>
      <c r="S20" s="16">
        <f>IF(A20="","",IF(J20&gt;=4,Rules!$B$21,IF(J20&gt;=3,Rules!$B$20,0)))</f>
        <v>0</v>
      </c>
      <c r="T20" s="16">
        <f>IF(A20="","",K20*Rules!$B$23+L20*Rules!$B$24+M20*Rules!$B$25+N20*Rules!$B$26)</f>
        <v>0</v>
      </c>
      <c r="U20" s="16">
        <f t="shared" si="0"/>
        <v>0</v>
      </c>
    </row>
    <row r="21" spans="1:21" x14ac:dyDescent="0.2">
      <c r="A21" s="13" t="str">
        <f>MatchSquad!A21</f>
        <v>M001</v>
      </c>
      <c r="B21" s="13" t="str">
        <f>MatchSquad!B21</f>
        <v>P220</v>
      </c>
      <c r="C21" s="13" t="str">
        <f>MatchSquad!C21</f>
        <v>Suyash Sharma</v>
      </c>
      <c r="D21" s="13" t="str">
        <f>MatchSquad!D21</f>
        <v>BWL</v>
      </c>
      <c r="E21" s="13" t="str">
        <f>MatchSquad!E21</f>
        <v>RCB</v>
      </c>
      <c r="F21" s="13">
        <f>MatchSquad!G21</f>
        <v>0</v>
      </c>
      <c r="G21" s="16">
        <f>IF(A21="","",SUMIFS(BallByBall!$I$2:$I$501,BallByBall!$B$2:$B$501,A21,BallByBall!$F$2:$F$501,B21))</f>
        <v>0</v>
      </c>
      <c r="H21" s="16">
        <f>IF(A21="","",COUNTIFS(BallByBall!$B$2:$B$501,A21,BallByBall!$F$2:$F$501,B21,BallByBall!$Q$2:$Q$501,1))</f>
        <v>0</v>
      </c>
      <c r="I21" s="16">
        <f>IF(A21="","",COUNTIFS(BallByBall!$B$2:$B$501,A21,BallByBall!$F$2:$F$501,B21,BallByBall!$R$2:$R$501,1))</f>
        <v>0</v>
      </c>
      <c r="J21" s="16">
        <f>IF(A21="","",SUMIFS(BallByBall!$T$2:$T$501,BallByBall!$B$2:$B$501,A21,BallByBall!$H$2:$H$501,B21))</f>
        <v>0</v>
      </c>
      <c r="K21" s="16">
        <f>IF(A21="","",SUMIFS(BallByBall!$U$2:$U$501,BallByBall!$B$2:$B$501,A21,BallByBall!$P$2:$P$501,B21))</f>
        <v>0</v>
      </c>
      <c r="L21" s="16">
        <f>IF(A21="","",SUMIFS(BallByBall!$V$2:$V$501,BallByBall!$B$2:$B$501,A21,BallByBall!$P$2:$P$501,B21))</f>
        <v>0</v>
      </c>
      <c r="M21" s="16">
        <f>IF(A21="","",SUMIFS(BallByBall!$W$2:$W$501,BallByBall!$B$2:$B$501,A21,BallByBall!$P$2:$P$501,B21))</f>
        <v>0</v>
      </c>
      <c r="N21" s="16">
        <f>IF(A21="","",SUMIFS(BallByBall!$X$2:$X$501,BallByBall!$B$2:$B$501,A21,BallByBall!$P$2:$P$501,B21))</f>
        <v>0</v>
      </c>
      <c r="O21" s="16">
        <f>IF(A21="","",SUMIFS(OverSummary!$G$2:$G$101,OverSummary!$A$2:$A$101,A21,OverSummary!$D$2:$D$101,B21))</f>
        <v>0</v>
      </c>
      <c r="P21" s="16">
        <f>IF(A21="","",G21*Rules!$B$13+H21*Rules!$B$14+I21*Rules!$B$15)</f>
        <v>0</v>
      </c>
      <c r="Q21" s="16">
        <f>IF(A21="","",IF(G21&gt;=100,Rules!$B$18,IF(G21&gt;=50,Rules!$B$17,IF(G21&gt;=30,Rules!$B$16,0)))+IF(AND(F21=1,D21&lt;&gt;"BWL",G21=0),Rules!$B$27,0))</f>
        <v>0</v>
      </c>
      <c r="R21" s="16">
        <f>IF(A21="","",J21*Rules!$B$19+O21*Rules!$B$22)</f>
        <v>0</v>
      </c>
      <c r="S21" s="16">
        <f>IF(A21="","",IF(J21&gt;=4,Rules!$B$21,IF(J21&gt;=3,Rules!$B$20,0)))</f>
        <v>0</v>
      </c>
      <c r="T21" s="16">
        <f>IF(A21="","",K21*Rules!$B$23+L21*Rules!$B$24+M21*Rules!$B$25+N21*Rules!$B$26)</f>
        <v>0</v>
      </c>
      <c r="U21" s="16">
        <f t="shared" si="0"/>
        <v>0</v>
      </c>
    </row>
    <row r="22" spans="1:21" x14ac:dyDescent="0.2">
      <c r="A22" s="13" t="str">
        <f>MatchSquad!A22</f>
        <v>M001</v>
      </c>
      <c r="B22" s="13" t="str">
        <f>MatchSquad!B22</f>
        <v>P221</v>
      </c>
      <c r="C22" s="13" t="str">
        <f>MatchSquad!C22</f>
        <v>Bhuvneshwar Kumar</v>
      </c>
      <c r="D22" s="13" t="str">
        <f>MatchSquad!D22</f>
        <v>BWL</v>
      </c>
      <c r="E22" s="13" t="str">
        <f>MatchSquad!E22</f>
        <v>RCB</v>
      </c>
      <c r="F22" s="13">
        <f>MatchSquad!G22</f>
        <v>0</v>
      </c>
      <c r="G22" s="16">
        <f>IF(A22="","",SUMIFS(BallByBall!$I$2:$I$501,BallByBall!$B$2:$B$501,A22,BallByBall!$F$2:$F$501,B22))</f>
        <v>0</v>
      </c>
      <c r="H22" s="16">
        <f>IF(A22="","",COUNTIFS(BallByBall!$B$2:$B$501,A22,BallByBall!$F$2:$F$501,B22,BallByBall!$Q$2:$Q$501,1))</f>
        <v>0</v>
      </c>
      <c r="I22" s="16">
        <f>IF(A22="","",COUNTIFS(BallByBall!$B$2:$B$501,A22,BallByBall!$F$2:$F$501,B22,BallByBall!$R$2:$R$501,1))</f>
        <v>0</v>
      </c>
      <c r="J22" s="16">
        <f>IF(A22="","",SUMIFS(BallByBall!$T$2:$T$501,BallByBall!$B$2:$B$501,A22,BallByBall!$H$2:$H$501,B22))</f>
        <v>0</v>
      </c>
      <c r="K22" s="16">
        <f>IF(A22="","",SUMIFS(BallByBall!$U$2:$U$501,BallByBall!$B$2:$B$501,A22,BallByBall!$P$2:$P$501,B22))</f>
        <v>0</v>
      </c>
      <c r="L22" s="16">
        <f>IF(A22="","",SUMIFS(BallByBall!$V$2:$V$501,BallByBall!$B$2:$B$501,A22,BallByBall!$P$2:$P$501,B22))</f>
        <v>0</v>
      </c>
      <c r="M22" s="16">
        <f>IF(A22="","",SUMIFS(BallByBall!$W$2:$W$501,BallByBall!$B$2:$B$501,A22,BallByBall!$P$2:$P$501,B22))</f>
        <v>0</v>
      </c>
      <c r="N22" s="16">
        <f>IF(A22="","",SUMIFS(BallByBall!$X$2:$X$501,BallByBall!$B$2:$B$501,A22,BallByBall!$P$2:$P$501,B22))</f>
        <v>0</v>
      </c>
      <c r="O22" s="16">
        <f>IF(A22="","",SUMIFS(OverSummary!$G$2:$G$101,OverSummary!$A$2:$A$101,A22,OverSummary!$D$2:$D$101,B22))</f>
        <v>0</v>
      </c>
      <c r="P22" s="16">
        <f>IF(A22="","",G22*Rules!$B$13+H22*Rules!$B$14+I22*Rules!$B$15)</f>
        <v>0</v>
      </c>
      <c r="Q22" s="16">
        <f>IF(A22="","",IF(G22&gt;=100,Rules!$B$18,IF(G22&gt;=50,Rules!$B$17,IF(G22&gt;=30,Rules!$B$16,0)))+IF(AND(F22=1,D22&lt;&gt;"BWL",G22=0),Rules!$B$27,0))</f>
        <v>0</v>
      </c>
      <c r="R22" s="16">
        <f>IF(A22="","",J22*Rules!$B$19+O22*Rules!$B$22)</f>
        <v>0</v>
      </c>
      <c r="S22" s="16">
        <f>IF(A22="","",IF(J22&gt;=4,Rules!$B$21,IF(J22&gt;=3,Rules!$B$20,0)))</f>
        <v>0</v>
      </c>
      <c r="T22" s="16">
        <f>IF(A22="","",K22*Rules!$B$23+L22*Rules!$B$24+M22*Rules!$B$25+N22*Rules!$B$26)</f>
        <v>0</v>
      </c>
      <c r="U22" s="16">
        <f t="shared" si="0"/>
        <v>0</v>
      </c>
    </row>
    <row r="23" spans="1:21" x14ac:dyDescent="0.2">
      <c r="A23" s="13" t="str">
        <f>MatchSquad!A23</f>
        <v>M001</v>
      </c>
      <c r="B23" s="13" t="str">
        <f>MatchSquad!B23</f>
        <v>P222</v>
      </c>
      <c r="C23" s="13" t="str">
        <f>MatchSquad!C23</f>
        <v>Nuwan Thushara</v>
      </c>
      <c r="D23" s="13" t="str">
        <f>MatchSquad!D23</f>
        <v>BWL</v>
      </c>
      <c r="E23" s="13" t="str">
        <f>MatchSquad!E23</f>
        <v>RCB</v>
      </c>
      <c r="F23" s="13">
        <f>MatchSquad!G23</f>
        <v>0</v>
      </c>
      <c r="G23" s="16">
        <f>IF(A23="","",SUMIFS(BallByBall!$I$2:$I$501,BallByBall!$B$2:$B$501,A23,BallByBall!$F$2:$F$501,B23))</f>
        <v>0</v>
      </c>
      <c r="H23" s="16">
        <f>IF(A23="","",COUNTIFS(BallByBall!$B$2:$B$501,A23,BallByBall!$F$2:$F$501,B23,BallByBall!$Q$2:$Q$501,1))</f>
        <v>0</v>
      </c>
      <c r="I23" s="16">
        <f>IF(A23="","",COUNTIFS(BallByBall!$B$2:$B$501,A23,BallByBall!$F$2:$F$501,B23,BallByBall!$R$2:$R$501,1))</f>
        <v>0</v>
      </c>
      <c r="J23" s="16">
        <f>IF(A23="","",SUMIFS(BallByBall!$T$2:$T$501,BallByBall!$B$2:$B$501,A23,BallByBall!$H$2:$H$501,B23))</f>
        <v>0</v>
      </c>
      <c r="K23" s="16">
        <f>IF(A23="","",SUMIFS(BallByBall!$U$2:$U$501,BallByBall!$B$2:$B$501,A23,BallByBall!$P$2:$P$501,B23))</f>
        <v>0</v>
      </c>
      <c r="L23" s="16">
        <f>IF(A23="","",SUMIFS(BallByBall!$V$2:$V$501,BallByBall!$B$2:$B$501,A23,BallByBall!$P$2:$P$501,B23))</f>
        <v>0</v>
      </c>
      <c r="M23" s="16">
        <f>IF(A23="","",SUMIFS(BallByBall!$W$2:$W$501,BallByBall!$B$2:$B$501,A23,BallByBall!$P$2:$P$501,B23))</f>
        <v>0</v>
      </c>
      <c r="N23" s="16">
        <f>IF(A23="","",SUMIFS(BallByBall!$X$2:$X$501,BallByBall!$B$2:$B$501,A23,BallByBall!$P$2:$P$501,B23))</f>
        <v>0</v>
      </c>
      <c r="O23" s="16">
        <f>IF(A23="","",SUMIFS(OverSummary!$G$2:$G$101,OverSummary!$A$2:$A$101,A23,OverSummary!$D$2:$D$101,B23))</f>
        <v>0</v>
      </c>
      <c r="P23" s="16">
        <f>IF(A23="","",G23*Rules!$B$13+H23*Rules!$B$14+I23*Rules!$B$15)</f>
        <v>0</v>
      </c>
      <c r="Q23" s="16">
        <f>IF(A23="","",IF(G23&gt;=100,Rules!$B$18,IF(G23&gt;=50,Rules!$B$17,IF(G23&gt;=30,Rules!$B$16,0)))+IF(AND(F23=1,D23&lt;&gt;"BWL",G23=0),Rules!$B$27,0))</f>
        <v>0</v>
      </c>
      <c r="R23" s="16">
        <f>IF(A23="","",J23*Rules!$B$19+O23*Rules!$B$22)</f>
        <v>0</v>
      </c>
      <c r="S23" s="16">
        <f>IF(A23="","",IF(J23&gt;=4,Rules!$B$21,IF(J23&gt;=3,Rules!$B$20,0)))</f>
        <v>0</v>
      </c>
      <c r="T23" s="16">
        <f>IF(A23="","",K23*Rules!$B$23+L23*Rules!$B$24+M23*Rules!$B$25+N23*Rules!$B$26)</f>
        <v>0</v>
      </c>
      <c r="U23" s="16">
        <f t="shared" si="0"/>
        <v>0</v>
      </c>
    </row>
    <row r="24" spans="1:21" x14ac:dyDescent="0.2">
      <c r="A24" s="13" t="str">
        <f>MatchSquad!A24</f>
        <v>M001</v>
      </c>
      <c r="B24" s="13" t="str">
        <f>MatchSquad!B24</f>
        <v>P223</v>
      </c>
      <c r="C24" s="13" t="str">
        <f>MatchSquad!C24</f>
        <v>Abhinandan Singh</v>
      </c>
      <c r="D24" s="13" t="str">
        <f>MatchSquad!D24</f>
        <v>BWL</v>
      </c>
      <c r="E24" s="13" t="str">
        <f>MatchSquad!E24</f>
        <v>RCB</v>
      </c>
      <c r="F24" s="13">
        <f>MatchSquad!G24</f>
        <v>0</v>
      </c>
      <c r="G24" s="16">
        <f>IF(A24="","",SUMIFS(BallByBall!$I$2:$I$501,BallByBall!$B$2:$B$501,A24,BallByBall!$F$2:$F$501,B24))</f>
        <v>0</v>
      </c>
      <c r="H24" s="16">
        <f>IF(A24="","",COUNTIFS(BallByBall!$B$2:$B$501,A24,BallByBall!$F$2:$F$501,B24,BallByBall!$Q$2:$Q$501,1))</f>
        <v>0</v>
      </c>
      <c r="I24" s="16">
        <f>IF(A24="","",COUNTIFS(BallByBall!$B$2:$B$501,A24,BallByBall!$F$2:$F$501,B24,BallByBall!$R$2:$R$501,1))</f>
        <v>0</v>
      </c>
      <c r="J24" s="16">
        <f>IF(A24="","",SUMIFS(BallByBall!$T$2:$T$501,BallByBall!$B$2:$B$501,A24,BallByBall!$H$2:$H$501,B24))</f>
        <v>0</v>
      </c>
      <c r="K24" s="16">
        <f>IF(A24="","",SUMIFS(BallByBall!$U$2:$U$501,BallByBall!$B$2:$B$501,A24,BallByBall!$P$2:$P$501,B24))</f>
        <v>0</v>
      </c>
      <c r="L24" s="16">
        <f>IF(A24="","",SUMIFS(BallByBall!$V$2:$V$501,BallByBall!$B$2:$B$501,A24,BallByBall!$P$2:$P$501,B24))</f>
        <v>0</v>
      </c>
      <c r="M24" s="16">
        <f>IF(A24="","",SUMIFS(BallByBall!$W$2:$W$501,BallByBall!$B$2:$B$501,A24,BallByBall!$P$2:$P$501,B24))</f>
        <v>0</v>
      </c>
      <c r="N24" s="16">
        <f>IF(A24="","",SUMIFS(BallByBall!$X$2:$X$501,BallByBall!$B$2:$B$501,A24,BallByBall!$P$2:$P$501,B24))</f>
        <v>0</v>
      </c>
      <c r="O24" s="16">
        <f>IF(A24="","",SUMIFS(OverSummary!$G$2:$G$101,OverSummary!$A$2:$A$101,A24,OverSummary!$D$2:$D$101,B24))</f>
        <v>0</v>
      </c>
      <c r="P24" s="16">
        <f>IF(A24="","",G24*Rules!$B$13+H24*Rules!$B$14+I24*Rules!$B$15)</f>
        <v>0</v>
      </c>
      <c r="Q24" s="16">
        <f>IF(A24="","",IF(G24&gt;=100,Rules!$B$18,IF(G24&gt;=50,Rules!$B$17,IF(G24&gt;=30,Rules!$B$16,0)))+IF(AND(F24=1,D24&lt;&gt;"BWL",G24=0),Rules!$B$27,0))</f>
        <v>0</v>
      </c>
      <c r="R24" s="16">
        <f>IF(A24="","",J24*Rules!$B$19+O24*Rules!$B$22)</f>
        <v>0</v>
      </c>
      <c r="S24" s="16">
        <f>IF(A24="","",IF(J24&gt;=4,Rules!$B$21,IF(J24&gt;=3,Rules!$B$20,0)))</f>
        <v>0</v>
      </c>
      <c r="T24" s="16">
        <f>IF(A24="","",K24*Rules!$B$23+L24*Rules!$B$24+M24*Rules!$B$25+N24*Rules!$B$26)</f>
        <v>0</v>
      </c>
      <c r="U24" s="16">
        <f t="shared" si="0"/>
        <v>0</v>
      </c>
    </row>
    <row r="25" spans="1:21" x14ac:dyDescent="0.2">
      <c r="A25" s="13" t="str">
        <f>MatchSquad!A25</f>
        <v>M001</v>
      </c>
      <c r="B25" s="13" t="str">
        <f>MatchSquad!B25</f>
        <v>P224</v>
      </c>
      <c r="C25" s="13" t="str">
        <f>MatchSquad!C25</f>
        <v>Jacob Duffy</v>
      </c>
      <c r="D25" s="13" t="str">
        <f>MatchSquad!D25</f>
        <v>BWL</v>
      </c>
      <c r="E25" s="13" t="str">
        <f>MatchSquad!E25</f>
        <v>RCB</v>
      </c>
      <c r="F25" s="13">
        <f>MatchSquad!G25</f>
        <v>0</v>
      </c>
      <c r="G25" s="16">
        <f>IF(A25="","",SUMIFS(BallByBall!$I$2:$I$501,BallByBall!$B$2:$B$501,A25,BallByBall!$F$2:$F$501,B25))</f>
        <v>0</v>
      </c>
      <c r="H25" s="16">
        <f>IF(A25="","",COUNTIFS(BallByBall!$B$2:$B$501,A25,BallByBall!$F$2:$F$501,B25,BallByBall!$Q$2:$Q$501,1))</f>
        <v>0</v>
      </c>
      <c r="I25" s="16">
        <f>IF(A25="","",COUNTIFS(BallByBall!$B$2:$B$501,A25,BallByBall!$F$2:$F$501,B25,BallByBall!$R$2:$R$501,1))</f>
        <v>0</v>
      </c>
      <c r="J25" s="16">
        <f>IF(A25="","",SUMIFS(BallByBall!$T$2:$T$501,BallByBall!$B$2:$B$501,A25,BallByBall!$H$2:$H$501,B25))</f>
        <v>0</v>
      </c>
      <c r="K25" s="16">
        <f>IF(A25="","",SUMIFS(BallByBall!$U$2:$U$501,BallByBall!$B$2:$B$501,A25,BallByBall!$P$2:$P$501,B25))</f>
        <v>0</v>
      </c>
      <c r="L25" s="16">
        <f>IF(A25="","",SUMIFS(BallByBall!$V$2:$V$501,BallByBall!$B$2:$B$501,A25,BallByBall!$P$2:$P$501,B25))</f>
        <v>0</v>
      </c>
      <c r="M25" s="16">
        <f>IF(A25="","",SUMIFS(BallByBall!$W$2:$W$501,BallByBall!$B$2:$B$501,A25,BallByBall!$P$2:$P$501,B25))</f>
        <v>0</v>
      </c>
      <c r="N25" s="16">
        <f>IF(A25="","",SUMIFS(BallByBall!$X$2:$X$501,BallByBall!$B$2:$B$501,A25,BallByBall!$P$2:$P$501,B25))</f>
        <v>0</v>
      </c>
      <c r="O25" s="16">
        <f>IF(A25="","",SUMIFS(OverSummary!$G$2:$G$101,OverSummary!$A$2:$A$101,A25,OverSummary!$D$2:$D$101,B25))</f>
        <v>0</v>
      </c>
      <c r="P25" s="16">
        <f>IF(A25="","",G25*Rules!$B$13+H25*Rules!$B$14+I25*Rules!$B$15)</f>
        <v>0</v>
      </c>
      <c r="Q25" s="16">
        <f>IF(A25="","",IF(G25&gt;=100,Rules!$B$18,IF(G25&gt;=50,Rules!$B$17,IF(G25&gt;=30,Rules!$B$16,0)))+IF(AND(F25=1,D25&lt;&gt;"BWL",G25=0),Rules!$B$27,0))</f>
        <v>0</v>
      </c>
      <c r="R25" s="16">
        <f>IF(A25="","",J25*Rules!$B$19+O25*Rules!$B$22)</f>
        <v>0</v>
      </c>
      <c r="S25" s="16">
        <f>IF(A25="","",IF(J25&gt;=4,Rules!$B$21,IF(J25&gt;=3,Rules!$B$20,0)))</f>
        <v>0</v>
      </c>
      <c r="T25" s="16">
        <f>IF(A25="","",K25*Rules!$B$23+L25*Rules!$B$24+M25*Rules!$B$25+N25*Rules!$B$26)</f>
        <v>0</v>
      </c>
      <c r="U25" s="16">
        <f t="shared" si="0"/>
        <v>0</v>
      </c>
    </row>
    <row r="26" spans="1:21" x14ac:dyDescent="0.2">
      <c r="A26" s="13" t="str">
        <f>MatchSquad!A26</f>
        <v>M001</v>
      </c>
      <c r="B26" s="13" t="str">
        <f>MatchSquad!B26</f>
        <v>P225</v>
      </c>
      <c r="C26" s="13" t="str">
        <f>MatchSquad!C26</f>
        <v>Yash Dayal</v>
      </c>
      <c r="D26" s="13" t="str">
        <f>MatchSquad!D26</f>
        <v>BWL</v>
      </c>
      <c r="E26" s="13" t="str">
        <f>MatchSquad!E26</f>
        <v>RCB</v>
      </c>
      <c r="F26" s="13">
        <f>MatchSquad!G26</f>
        <v>0</v>
      </c>
      <c r="G26" s="16">
        <f>IF(A26="","",SUMIFS(BallByBall!$I$2:$I$501,BallByBall!$B$2:$B$501,A26,BallByBall!$F$2:$F$501,B26))</f>
        <v>0</v>
      </c>
      <c r="H26" s="16">
        <f>IF(A26="","",COUNTIFS(BallByBall!$B$2:$B$501,A26,BallByBall!$F$2:$F$501,B26,BallByBall!$Q$2:$Q$501,1))</f>
        <v>0</v>
      </c>
      <c r="I26" s="16">
        <f>IF(A26="","",COUNTIFS(BallByBall!$B$2:$B$501,A26,BallByBall!$F$2:$F$501,B26,BallByBall!$R$2:$R$501,1))</f>
        <v>0</v>
      </c>
      <c r="J26" s="16">
        <f>IF(A26="","",SUMIFS(BallByBall!$T$2:$T$501,BallByBall!$B$2:$B$501,A26,BallByBall!$H$2:$H$501,B26))</f>
        <v>0</v>
      </c>
      <c r="K26" s="16">
        <f>IF(A26="","",SUMIFS(BallByBall!$U$2:$U$501,BallByBall!$B$2:$B$501,A26,BallByBall!$P$2:$P$501,B26))</f>
        <v>0</v>
      </c>
      <c r="L26" s="16">
        <f>IF(A26="","",SUMIFS(BallByBall!$V$2:$V$501,BallByBall!$B$2:$B$501,A26,BallByBall!$P$2:$P$501,B26))</f>
        <v>0</v>
      </c>
      <c r="M26" s="16">
        <f>IF(A26="","",SUMIFS(BallByBall!$W$2:$W$501,BallByBall!$B$2:$B$501,A26,BallByBall!$P$2:$P$501,B26))</f>
        <v>0</v>
      </c>
      <c r="N26" s="16">
        <f>IF(A26="","",SUMIFS(BallByBall!$X$2:$X$501,BallByBall!$B$2:$B$501,A26,BallByBall!$P$2:$P$501,B26))</f>
        <v>0</v>
      </c>
      <c r="O26" s="16">
        <f>IF(A26="","",SUMIFS(OverSummary!$G$2:$G$101,OverSummary!$A$2:$A$101,A26,OverSummary!$D$2:$D$101,B26))</f>
        <v>0</v>
      </c>
      <c r="P26" s="16">
        <f>IF(A26="","",G26*Rules!$B$13+H26*Rules!$B$14+I26*Rules!$B$15)</f>
        <v>0</v>
      </c>
      <c r="Q26" s="16">
        <f>IF(A26="","",IF(G26&gt;=100,Rules!$B$18,IF(G26&gt;=50,Rules!$B$17,IF(G26&gt;=30,Rules!$B$16,0)))+IF(AND(F26=1,D26&lt;&gt;"BWL",G26=0),Rules!$B$27,0))</f>
        <v>0</v>
      </c>
      <c r="R26" s="16">
        <f>IF(A26="","",J26*Rules!$B$19+O26*Rules!$B$22)</f>
        <v>0</v>
      </c>
      <c r="S26" s="16">
        <f>IF(A26="","",IF(J26&gt;=4,Rules!$B$21,IF(J26&gt;=3,Rules!$B$20,0)))</f>
        <v>0</v>
      </c>
      <c r="T26" s="16">
        <f>IF(A26="","",K26*Rules!$B$23+L26*Rules!$B$24+M26*Rules!$B$25+N26*Rules!$B$26)</f>
        <v>0</v>
      </c>
      <c r="U26" s="16">
        <f t="shared" si="0"/>
        <v>0</v>
      </c>
    </row>
    <row r="27" spans="1:21" x14ac:dyDescent="0.2">
      <c r="A27" s="13" t="str">
        <f>MatchSquad!A27</f>
        <v>M001</v>
      </c>
      <c r="B27" s="13" t="str">
        <f>MatchSquad!B27</f>
        <v>P226</v>
      </c>
      <c r="C27" s="13" t="str">
        <f>MatchSquad!C27</f>
        <v>Ishan Kishan</v>
      </c>
      <c r="D27" s="13" t="str">
        <f>MatchSquad!D27</f>
        <v>WK</v>
      </c>
      <c r="E27" s="13" t="str">
        <f>MatchSquad!E27</f>
        <v>SRH</v>
      </c>
      <c r="F27" s="13">
        <f>MatchSquad!G27</f>
        <v>0</v>
      </c>
      <c r="G27" s="16">
        <f>IF(A27="","",SUMIFS(BallByBall!$I$2:$I$501,BallByBall!$B$2:$B$501,A27,BallByBall!$F$2:$F$501,B27))</f>
        <v>0</v>
      </c>
      <c r="H27" s="16">
        <f>IF(A27="","",COUNTIFS(BallByBall!$B$2:$B$501,A27,BallByBall!$F$2:$F$501,B27,BallByBall!$Q$2:$Q$501,1))</f>
        <v>0</v>
      </c>
      <c r="I27" s="16">
        <f>IF(A27="","",COUNTIFS(BallByBall!$B$2:$B$501,A27,BallByBall!$F$2:$F$501,B27,BallByBall!$R$2:$R$501,1))</f>
        <v>0</v>
      </c>
      <c r="J27" s="16">
        <f>IF(A27="","",SUMIFS(BallByBall!$T$2:$T$501,BallByBall!$B$2:$B$501,A27,BallByBall!$H$2:$H$501,B27))</f>
        <v>0</v>
      </c>
      <c r="K27" s="16">
        <f>IF(A27="","",SUMIFS(BallByBall!$U$2:$U$501,BallByBall!$B$2:$B$501,A27,BallByBall!$P$2:$P$501,B27))</f>
        <v>0</v>
      </c>
      <c r="L27" s="16">
        <f>IF(A27="","",SUMIFS(BallByBall!$V$2:$V$501,BallByBall!$B$2:$B$501,A27,BallByBall!$P$2:$P$501,B27))</f>
        <v>0</v>
      </c>
      <c r="M27" s="16">
        <f>IF(A27="","",SUMIFS(BallByBall!$W$2:$W$501,BallByBall!$B$2:$B$501,A27,BallByBall!$P$2:$P$501,B27))</f>
        <v>0</v>
      </c>
      <c r="N27" s="16">
        <f>IF(A27="","",SUMIFS(BallByBall!$X$2:$X$501,BallByBall!$B$2:$B$501,A27,BallByBall!$P$2:$P$501,B27))</f>
        <v>0</v>
      </c>
      <c r="O27" s="16">
        <f>IF(A27="","",SUMIFS(OverSummary!$G$2:$G$101,OverSummary!$A$2:$A$101,A27,OverSummary!$D$2:$D$101,B27))</f>
        <v>0</v>
      </c>
      <c r="P27" s="16">
        <f>IF(A27="","",G27*Rules!$B$13+H27*Rules!$B$14+I27*Rules!$B$15)</f>
        <v>0</v>
      </c>
      <c r="Q27" s="16">
        <f>IF(A27="","",IF(G27&gt;=100,Rules!$B$18,IF(G27&gt;=50,Rules!$B$17,IF(G27&gt;=30,Rules!$B$16,0)))+IF(AND(F27=1,D27&lt;&gt;"BWL",G27=0),Rules!$B$27,0))</f>
        <v>0</v>
      </c>
      <c r="R27" s="16">
        <f>IF(A27="","",J27*Rules!$B$19+O27*Rules!$B$22)</f>
        <v>0</v>
      </c>
      <c r="S27" s="16">
        <f>IF(A27="","",IF(J27&gt;=4,Rules!$B$21,IF(J27&gt;=3,Rules!$B$20,0)))</f>
        <v>0</v>
      </c>
      <c r="T27" s="16">
        <f>IF(A27="","",K27*Rules!$B$23+L27*Rules!$B$24+M27*Rules!$B$25+N27*Rules!$B$26)</f>
        <v>0</v>
      </c>
      <c r="U27" s="16">
        <f t="shared" si="0"/>
        <v>0</v>
      </c>
    </row>
    <row r="28" spans="1:21" x14ac:dyDescent="0.2">
      <c r="A28" s="13" t="str">
        <f>MatchSquad!A28</f>
        <v>M001</v>
      </c>
      <c r="B28" s="13" t="str">
        <f>MatchSquad!B28</f>
        <v>P227</v>
      </c>
      <c r="C28" s="13" t="str">
        <f>MatchSquad!C28</f>
        <v>Aniket Verma</v>
      </c>
      <c r="D28" s="13" t="str">
        <f>MatchSquad!D28</f>
        <v>BAT</v>
      </c>
      <c r="E28" s="13" t="str">
        <f>MatchSquad!E28</f>
        <v>SRH</v>
      </c>
      <c r="F28" s="13">
        <f>MatchSquad!G28</f>
        <v>0</v>
      </c>
      <c r="G28" s="16">
        <f>IF(A28="","",SUMIFS(BallByBall!$I$2:$I$501,BallByBall!$B$2:$B$501,A28,BallByBall!$F$2:$F$501,B28))</f>
        <v>0</v>
      </c>
      <c r="H28" s="16">
        <f>IF(A28="","",COUNTIFS(BallByBall!$B$2:$B$501,A28,BallByBall!$F$2:$F$501,B28,BallByBall!$Q$2:$Q$501,1))</f>
        <v>0</v>
      </c>
      <c r="I28" s="16">
        <f>IF(A28="","",COUNTIFS(BallByBall!$B$2:$B$501,A28,BallByBall!$F$2:$F$501,B28,BallByBall!$R$2:$R$501,1))</f>
        <v>0</v>
      </c>
      <c r="J28" s="16">
        <f>IF(A28="","",SUMIFS(BallByBall!$T$2:$T$501,BallByBall!$B$2:$B$501,A28,BallByBall!$H$2:$H$501,B28))</f>
        <v>0</v>
      </c>
      <c r="K28" s="16">
        <f>IF(A28="","",SUMIFS(BallByBall!$U$2:$U$501,BallByBall!$B$2:$B$501,A28,BallByBall!$P$2:$P$501,B28))</f>
        <v>0</v>
      </c>
      <c r="L28" s="16">
        <f>IF(A28="","",SUMIFS(BallByBall!$V$2:$V$501,BallByBall!$B$2:$B$501,A28,BallByBall!$P$2:$P$501,B28))</f>
        <v>0</v>
      </c>
      <c r="M28" s="16">
        <f>IF(A28="","",SUMIFS(BallByBall!$W$2:$W$501,BallByBall!$B$2:$B$501,A28,BallByBall!$P$2:$P$501,B28))</f>
        <v>0</v>
      </c>
      <c r="N28" s="16">
        <f>IF(A28="","",SUMIFS(BallByBall!$X$2:$X$501,BallByBall!$B$2:$B$501,A28,BallByBall!$P$2:$P$501,B28))</f>
        <v>0</v>
      </c>
      <c r="O28" s="16">
        <f>IF(A28="","",SUMIFS(OverSummary!$G$2:$G$101,OverSummary!$A$2:$A$101,A28,OverSummary!$D$2:$D$101,B28))</f>
        <v>0</v>
      </c>
      <c r="P28" s="16">
        <f>IF(A28="","",G28*Rules!$B$13+H28*Rules!$B$14+I28*Rules!$B$15)</f>
        <v>0</v>
      </c>
      <c r="Q28" s="16">
        <f>IF(A28="","",IF(G28&gt;=100,Rules!$B$18,IF(G28&gt;=50,Rules!$B$17,IF(G28&gt;=30,Rules!$B$16,0)))+IF(AND(F28=1,D28&lt;&gt;"BWL",G28=0),Rules!$B$27,0))</f>
        <v>0</v>
      </c>
      <c r="R28" s="16">
        <f>IF(A28="","",J28*Rules!$B$19+O28*Rules!$B$22)</f>
        <v>0</v>
      </c>
      <c r="S28" s="16">
        <f>IF(A28="","",IF(J28&gt;=4,Rules!$B$21,IF(J28&gt;=3,Rules!$B$20,0)))</f>
        <v>0</v>
      </c>
      <c r="T28" s="16">
        <f>IF(A28="","",K28*Rules!$B$23+L28*Rules!$B$24+M28*Rules!$B$25+N28*Rules!$B$26)</f>
        <v>0</v>
      </c>
      <c r="U28" s="16">
        <f t="shared" si="0"/>
        <v>0</v>
      </c>
    </row>
    <row r="29" spans="1:21" x14ac:dyDescent="0.2">
      <c r="A29" s="13" t="str">
        <f>MatchSquad!A29</f>
        <v>M001</v>
      </c>
      <c r="B29" s="13" t="str">
        <f>MatchSquad!B29</f>
        <v>P228</v>
      </c>
      <c r="C29" s="13" t="str">
        <f>MatchSquad!C29</f>
        <v>Smaran Ravichandran</v>
      </c>
      <c r="D29" s="13" t="str">
        <f>MatchSquad!D29</f>
        <v>BAT</v>
      </c>
      <c r="E29" s="13" t="str">
        <f>MatchSquad!E29</f>
        <v>SRH</v>
      </c>
      <c r="F29" s="13">
        <f>MatchSquad!G29</f>
        <v>0</v>
      </c>
      <c r="G29" s="16">
        <f>IF(A29="","",SUMIFS(BallByBall!$I$2:$I$501,BallByBall!$B$2:$B$501,A29,BallByBall!$F$2:$F$501,B29))</f>
        <v>0</v>
      </c>
      <c r="H29" s="16">
        <f>IF(A29="","",COUNTIFS(BallByBall!$B$2:$B$501,A29,BallByBall!$F$2:$F$501,B29,BallByBall!$Q$2:$Q$501,1))</f>
        <v>0</v>
      </c>
      <c r="I29" s="16">
        <f>IF(A29="","",COUNTIFS(BallByBall!$B$2:$B$501,A29,BallByBall!$F$2:$F$501,B29,BallByBall!$R$2:$R$501,1))</f>
        <v>0</v>
      </c>
      <c r="J29" s="16">
        <f>IF(A29="","",SUMIFS(BallByBall!$T$2:$T$501,BallByBall!$B$2:$B$501,A29,BallByBall!$H$2:$H$501,B29))</f>
        <v>0</v>
      </c>
      <c r="K29" s="16">
        <f>IF(A29="","",SUMIFS(BallByBall!$U$2:$U$501,BallByBall!$B$2:$B$501,A29,BallByBall!$P$2:$P$501,B29))</f>
        <v>0</v>
      </c>
      <c r="L29" s="16">
        <f>IF(A29="","",SUMIFS(BallByBall!$V$2:$V$501,BallByBall!$B$2:$B$501,A29,BallByBall!$P$2:$P$501,B29))</f>
        <v>0</v>
      </c>
      <c r="M29" s="16">
        <f>IF(A29="","",SUMIFS(BallByBall!$W$2:$W$501,BallByBall!$B$2:$B$501,A29,BallByBall!$P$2:$P$501,B29))</f>
        <v>0</v>
      </c>
      <c r="N29" s="16">
        <f>IF(A29="","",SUMIFS(BallByBall!$X$2:$X$501,BallByBall!$B$2:$B$501,A29,BallByBall!$P$2:$P$501,B29))</f>
        <v>0</v>
      </c>
      <c r="O29" s="16">
        <f>IF(A29="","",SUMIFS(OverSummary!$G$2:$G$101,OverSummary!$A$2:$A$101,A29,OverSummary!$D$2:$D$101,B29))</f>
        <v>0</v>
      </c>
      <c r="P29" s="16">
        <f>IF(A29="","",G29*Rules!$B$13+H29*Rules!$B$14+I29*Rules!$B$15)</f>
        <v>0</v>
      </c>
      <c r="Q29" s="16">
        <f>IF(A29="","",IF(G29&gt;=100,Rules!$B$18,IF(G29&gt;=50,Rules!$B$17,IF(G29&gt;=30,Rules!$B$16,0)))+IF(AND(F29=1,D29&lt;&gt;"BWL",G29=0),Rules!$B$27,0))</f>
        <v>0</v>
      </c>
      <c r="R29" s="16">
        <f>IF(A29="","",J29*Rules!$B$19+O29*Rules!$B$22)</f>
        <v>0</v>
      </c>
      <c r="S29" s="16">
        <f>IF(A29="","",IF(J29&gt;=4,Rules!$B$21,IF(J29&gt;=3,Rules!$B$20,0)))</f>
        <v>0</v>
      </c>
      <c r="T29" s="16">
        <f>IF(A29="","",K29*Rules!$B$23+L29*Rules!$B$24+M29*Rules!$B$25+N29*Rules!$B$26)</f>
        <v>0</v>
      </c>
      <c r="U29" s="16">
        <f t="shared" si="0"/>
        <v>0</v>
      </c>
    </row>
    <row r="30" spans="1:21" x14ac:dyDescent="0.2">
      <c r="A30" s="13" t="str">
        <f>MatchSquad!A30</f>
        <v>M001</v>
      </c>
      <c r="B30" s="13" t="str">
        <f>MatchSquad!B30</f>
        <v>P229</v>
      </c>
      <c r="C30" s="13" t="str">
        <f>MatchSquad!C30</f>
        <v>Salil Arora</v>
      </c>
      <c r="D30" s="13" t="str">
        <f>MatchSquad!D30</f>
        <v>WK</v>
      </c>
      <c r="E30" s="13" t="str">
        <f>MatchSquad!E30</f>
        <v>SRH</v>
      </c>
      <c r="F30" s="13">
        <f>MatchSquad!G30</f>
        <v>0</v>
      </c>
      <c r="G30" s="16">
        <f>IF(A30="","",SUMIFS(BallByBall!$I$2:$I$501,BallByBall!$B$2:$B$501,A30,BallByBall!$F$2:$F$501,B30))</f>
        <v>0</v>
      </c>
      <c r="H30" s="16">
        <f>IF(A30="","",COUNTIFS(BallByBall!$B$2:$B$501,A30,BallByBall!$F$2:$F$501,B30,BallByBall!$Q$2:$Q$501,1))</f>
        <v>0</v>
      </c>
      <c r="I30" s="16">
        <f>IF(A30="","",COUNTIFS(BallByBall!$B$2:$B$501,A30,BallByBall!$F$2:$F$501,B30,BallByBall!$R$2:$R$501,1))</f>
        <v>0</v>
      </c>
      <c r="J30" s="16">
        <f>IF(A30="","",SUMIFS(BallByBall!$T$2:$T$501,BallByBall!$B$2:$B$501,A30,BallByBall!$H$2:$H$501,B30))</f>
        <v>0</v>
      </c>
      <c r="K30" s="16">
        <f>IF(A30="","",SUMIFS(BallByBall!$U$2:$U$501,BallByBall!$B$2:$B$501,A30,BallByBall!$P$2:$P$501,B30))</f>
        <v>0</v>
      </c>
      <c r="L30" s="16">
        <f>IF(A30="","",SUMIFS(BallByBall!$V$2:$V$501,BallByBall!$B$2:$B$501,A30,BallByBall!$P$2:$P$501,B30))</f>
        <v>0</v>
      </c>
      <c r="M30" s="16">
        <f>IF(A30="","",SUMIFS(BallByBall!$W$2:$W$501,BallByBall!$B$2:$B$501,A30,BallByBall!$P$2:$P$501,B30))</f>
        <v>0</v>
      </c>
      <c r="N30" s="16">
        <f>IF(A30="","",SUMIFS(BallByBall!$X$2:$X$501,BallByBall!$B$2:$B$501,A30,BallByBall!$P$2:$P$501,B30))</f>
        <v>0</v>
      </c>
      <c r="O30" s="16">
        <f>IF(A30="","",SUMIFS(OverSummary!$G$2:$G$101,OverSummary!$A$2:$A$101,A30,OverSummary!$D$2:$D$101,B30))</f>
        <v>0</v>
      </c>
      <c r="P30" s="16">
        <f>IF(A30="","",G30*Rules!$B$13+H30*Rules!$B$14+I30*Rules!$B$15)</f>
        <v>0</v>
      </c>
      <c r="Q30" s="16">
        <f>IF(A30="","",IF(G30&gt;=100,Rules!$B$18,IF(G30&gt;=50,Rules!$B$17,IF(G30&gt;=30,Rules!$B$16,0)))+IF(AND(F30=1,D30&lt;&gt;"BWL",G30=0),Rules!$B$27,0))</f>
        <v>0</v>
      </c>
      <c r="R30" s="16">
        <f>IF(A30="","",J30*Rules!$B$19+O30*Rules!$B$22)</f>
        <v>0</v>
      </c>
      <c r="S30" s="16">
        <f>IF(A30="","",IF(J30&gt;=4,Rules!$B$21,IF(J30&gt;=3,Rules!$B$20,0)))</f>
        <v>0</v>
      </c>
      <c r="T30" s="16">
        <f>IF(A30="","",K30*Rules!$B$23+L30*Rules!$B$24+M30*Rules!$B$25+N30*Rules!$B$26)</f>
        <v>0</v>
      </c>
      <c r="U30" s="16">
        <f t="shared" si="0"/>
        <v>0</v>
      </c>
    </row>
    <row r="31" spans="1:21" x14ac:dyDescent="0.2">
      <c r="A31" s="13" t="str">
        <f>MatchSquad!A31</f>
        <v>M001</v>
      </c>
      <c r="B31" s="13" t="str">
        <f>MatchSquad!B31</f>
        <v>P230</v>
      </c>
      <c r="C31" s="13" t="str">
        <f>MatchSquad!C31</f>
        <v>Heinrich Klaasen</v>
      </c>
      <c r="D31" s="13" t="str">
        <f>MatchSquad!D31</f>
        <v>WK</v>
      </c>
      <c r="E31" s="13" t="str">
        <f>MatchSquad!E31</f>
        <v>SRH</v>
      </c>
      <c r="F31" s="13">
        <f>MatchSquad!G31</f>
        <v>0</v>
      </c>
      <c r="G31" s="16">
        <f>IF(A31="","",SUMIFS(BallByBall!$I$2:$I$501,BallByBall!$B$2:$B$501,A31,BallByBall!$F$2:$F$501,B31))</f>
        <v>0</v>
      </c>
      <c r="H31" s="16">
        <f>IF(A31="","",COUNTIFS(BallByBall!$B$2:$B$501,A31,BallByBall!$F$2:$F$501,B31,BallByBall!$Q$2:$Q$501,1))</f>
        <v>0</v>
      </c>
      <c r="I31" s="16">
        <f>IF(A31="","",COUNTIFS(BallByBall!$B$2:$B$501,A31,BallByBall!$F$2:$F$501,B31,BallByBall!$R$2:$R$501,1))</f>
        <v>0</v>
      </c>
      <c r="J31" s="16">
        <f>IF(A31="","",SUMIFS(BallByBall!$T$2:$T$501,BallByBall!$B$2:$B$501,A31,BallByBall!$H$2:$H$501,B31))</f>
        <v>0</v>
      </c>
      <c r="K31" s="16">
        <f>IF(A31="","",SUMIFS(BallByBall!$U$2:$U$501,BallByBall!$B$2:$B$501,A31,BallByBall!$P$2:$P$501,B31))</f>
        <v>0</v>
      </c>
      <c r="L31" s="16">
        <f>IF(A31="","",SUMIFS(BallByBall!$V$2:$V$501,BallByBall!$B$2:$B$501,A31,BallByBall!$P$2:$P$501,B31))</f>
        <v>0</v>
      </c>
      <c r="M31" s="16">
        <f>IF(A31="","",SUMIFS(BallByBall!$W$2:$W$501,BallByBall!$B$2:$B$501,A31,BallByBall!$P$2:$P$501,B31))</f>
        <v>0</v>
      </c>
      <c r="N31" s="16">
        <f>IF(A31="","",SUMIFS(BallByBall!$X$2:$X$501,BallByBall!$B$2:$B$501,A31,BallByBall!$P$2:$P$501,B31))</f>
        <v>0</v>
      </c>
      <c r="O31" s="16">
        <f>IF(A31="","",SUMIFS(OverSummary!$G$2:$G$101,OverSummary!$A$2:$A$101,A31,OverSummary!$D$2:$D$101,B31))</f>
        <v>0</v>
      </c>
      <c r="P31" s="16">
        <f>IF(A31="","",G31*Rules!$B$13+H31*Rules!$B$14+I31*Rules!$B$15)</f>
        <v>0</v>
      </c>
      <c r="Q31" s="16">
        <f>IF(A31="","",IF(G31&gt;=100,Rules!$B$18,IF(G31&gt;=50,Rules!$B$17,IF(G31&gt;=30,Rules!$B$16,0)))+IF(AND(F31=1,D31&lt;&gt;"BWL",G31=0),Rules!$B$27,0))</f>
        <v>0</v>
      </c>
      <c r="R31" s="16">
        <f>IF(A31="","",J31*Rules!$B$19+O31*Rules!$B$22)</f>
        <v>0</v>
      </c>
      <c r="S31" s="16">
        <f>IF(A31="","",IF(J31&gt;=4,Rules!$B$21,IF(J31&gt;=3,Rules!$B$20,0)))</f>
        <v>0</v>
      </c>
      <c r="T31" s="16">
        <f>IF(A31="","",K31*Rules!$B$23+L31*Rules!$B$24+M31*Rules!$B$25+N31*Rules!$B$26)</f>
        <v>0</v>
      </c>
      <c r="U31" s="16">
        <f t="shared" si="0"/>
        <v>0</v>
      </c>
    </row>
    <row r="32" spans="1:21" x14ac:dyDescent="0.2">
      <c r="A32" s="13" t="str">
        <f>MatchSquad!A32</f>
        <v>M001</v>
      </c>
      <c r="B32" s="13" t="str">
        <f>MatchSquad!B32</f>
        <v>P231</v>
      </c>
      <c r="C32" s="13" t="str">
        <f>MatchSquad!C32</f>
        <v>Travis Head</v>
      </c>
      <c r="D32" s="13" t="str">
        <f>MatchSquad!D32</f>
        <v>BAT</v>
      </c>
      <c r="E32" s="13" t="str">
        <f>MatchSquad!E32</f>
        <v>SRH</v>
      </c>
      <c r="F32" s="13">
        <f>MatchSquad!G32</f>
        <v>0</v>
      </c>
      <c r="G32" s="16">
        <f>IF(A32="","",SUMIFS(BallByBall!$I$2:$I$501,BallByBall!$B$2:$B$501,A32,BallByBall!$F$2:$F$501,B32))</f>
        <v>0</v>
      </c>
      <c r="H32" s="16">
        <f>IF(A32="","",COUNTIFS(BallByBall!$B$2:$B$501,A32,BallByBall!$F$2:$F$501,B32,BallByBall!$Q$2:$Q$501,1))</f>
        <v>0</v>
      </c>
      <c r="I32" s="16">
        <f>IF(A32="","",COUNTIFS(BallByBall!$B$2:$B$501,A32,BallByBall!$F$2:$F$501,B32,BallByBall!$R$2:$R$501,1))</f>
        <v>0</v>
      </c>
      <c r="J32" s="16">
        <f>IF(A32="","",SUMIFS(BallByBall!$T$2:$T$501,BallByBall!$B$2:$B$501,A32,BallByBall!$H$2:$H$501,B32))</f>
        <v>0</v>
      </c>
      <c r="K32" s="16">
        <f>IF(A32="","",SUMIFS(BallByBall!$U$2:$U$501,BallByBall!$B$2:$B$501,A32,BallByBall!$P$2:$P$501,B32))</f>
        <v>0</v>
      </c>
      <c r="L32" s="16">
        <f>IF(A32="","",SUMIFS(BallByBall!$V$2:$V$501,BallByBall!$B$2:$B$501,A32,BallByBall!$P$2:$P$501,B32))</f>
        <v>0</v>
      </c>
      <c r="M32" s="16">
        <f>IF(A32="","",SUMIFS(BallByBall!$W$2:$W$501,BallByBall!$B$2:$B$501,A32,BallByBall!$P$2:$P$501,B32))</f>
        <v>0</v>
      </c>
      <c r="N32" s="16">
        <f>IF(A32="","",SUMIFS(BallByBall!$X$2:$X$501,BallByBall!$B$2:$B$501,A32,BallByBall!$P$2:$P$501,B32))</f>
        <v>0</v>
      </c>
      <c r="O32" s="16">
        <f>IF(A32="","",SUMIFS(OverSummary!$G$2:$G$101,OverSummary!$A$2:$A$101,A32,OverSummary!$D$2:$D$101,B32))</f>
        <v>0</v>
      </c>
      <c r="P32" s="16">
        <f>IF(A32="","",G32*Rules!$B$13+H32*Rules!$B$14+I32*Rules!$B$15)</f>
        <v>0</v>
      </c>
      <c r="Q32" s="16">
        <f>IF(A32="","",IF(G32&gt;=100,Rules!$B$18,IF(G32&gt;=50,Rules!$B$17,IF(G32&gt;=30,Rules!$B$16,0)))+IF(AND(F32=1,D32&lt;&gt;"BWL",G32=0),Rules!$B$27,0))</f>
        <v>0</v>
      </c>
      <c r="R32" s="16">
        <f>IF(A32="","",J32*Rules!$B$19+O32*Rules!$B$22)</f>
        <v>0</v>
      </c>
      <c r="S32" s="16">
        <f>IF(A32="","",IF(J32&gt;=4,Rules!$B$21,IF(J32&gt;=3,Rules!$B$20,0)))</f>
        <v>0</v>
      </c>
      <c r="T32" s="16">
        <f>IF(A32="","",K32*Rules!$B$23+L32*Rules!$B$24+M32*Rules!$B$25+N32*Rules!$B$26)</f>
        <v>0</v>
      </c>
      <c r="U32" s="16">
        <f t="shared" si="0"/>
        <v>0</v>
      </c>
    </row>
    <row r="33" spans="1:21" x14ac:dyDescent="0.2">
      <c r="A33" s="13" t="str">
        <f>MatchSquad!A33</f>
        <v>M001</v>
      </c>
      <c r="B33" s="13" t="str">
        <f>MatchSquad!B33</f>
        <v>P232</v>
      </c>
      <c r="C33" s="13" t="str">
        <f>MatchSquad!C33</f>
        <v>Harshal Patel</v>
      </c>
      <c r="D33" s="13" t="str">
        <f>MatchSquad!D33</f>
        <v>AR</v>
      </c>
      <c r="E33" s="13" t="str">
        <f>MatchSquad!E33</f>
        <v>SRH</v>
      </c>
      <c r="F33" s="13">
        <f>MatchSquad!G33</f>
        <v>0</v>
      </c>
      <c r="G33" s="16">
        <f>IF(A33="","",SUMIFS(BallByBall!$I$2:$I$501,BallByBall!$B$2:$B$501,A33,BallByBall!$F$2:$F$501,B33))</f>
        <v>0</v>
      </c>
      <c r="H33" s="16">
        <f>IF(A33="","",COUNTIFS(BallByBall!$B$2:$B$501,A33,BallByBall!$F$2:$F$501,B33,BallByBall!$Q$2:$Q$501,1))</f>
        <v>0</v>
      </c>
      <c r="I33" s="16">
        <f>IF(A33="","",COUNTIFS(BallByBall!$B$2:$B$501,A33,BallByBall!$F$2:$F$501,B33,BallByBall!$R$2:$R$501,1))</f>
        <v>0</v>
      </c>
      <c r="J33" s="16">
        <f>IF(A33="","",SUMIFS(BallByBall!$T$2:$T$501,BallByBall!$B$2:$B$501,A33,BallByBall!$H$2:$H$501,B33))</f>
        <v>0</v>
      </c>
      <c r="K33" s="16">
        <f>IF(A33="","",SUMIFS(BallByBall!$U$2:$U$501,BallByBall!$B$2:$B$501,A33,BallByBall!$P$2:$P$501,B33))</f>
        <v>0</v>
      </c>
      <c r="L33" s="16">
        <f>IF(A33="","",SUMIFS(BallByBall!$V$2:$V$501,BallByBall!$B$2:$B$501,A33,BallByBall!$P$2:$P$501,B33))</f>
        <v>0</v>
      </c>
      <c r="M33" s="16">
        <f>IF(A33="","",SUMIFS(BallByBall!$W$2:$W$501,BallByBall!$B$2:$B$501,A33,BallByBall!$P$2:$P$501,B33))</f>
        <v>0</v>
      </c>
      <c r="N33" s="16">
        <f>IF(A33="","",SUMIFS(BallByBall!$X$2:$X$501,BallByBall!$B$2:$B$501,A33,BallByBall!$P$2:$P$501,B33))</f>
        <v>0</v>
      </c>
      <c r="O33" s="16">
        <f>IF(A33="","",SUMIFS(OverSummary!$G$2:$G$101,OverSummary!$A$2:$A$101,A33,OverSummary!$D$2:$D$101,B33))</f>
        <v>0</v>
      </c>
      <c r="P33" s="16">
        <f>IF(A33="","",G33*Rules!$B$13+H33*Rules!$B$14+I33*Rules!$B$15)</f>
        <v>0</v>
      </c>
      <c r="Q33" s="16">
        <f>IF(A33="","",IF(G33&gt;=100,Rules!$B$18,IF(G33&gt;=50,Rules!$B$17,IF(G33&gt;=30,Rules!$B$16,0)))+IF(AND(F33=1,D33&lt;&gt;"BWL",G33=0),Rules!$B$27,0))</f>
        <v>0</v>
      </c>
      <c r="R33" s="16">
        <f>IF(A33="","",J33*Rules!$B$19+O33*Rules!$B$22)</f>
        <v>0</v>
      </c>
      <c r="S33" s="16">
        <f>IF(A33="","",IF(J33&gt;=4,Rules!$B$21,IF(J33&gt;=3,Rules!$B$20,0)))</f>
        <v>0</v>
      </c>
      <c r="T33" s="16">
        <f>IF(A33="","",K33*Rules!$B$23+L33*Rules!$B$24+M33*Rules!$B$25+N33*Rules!$B$26)</f>
        <v>0</v>
      </c>
      <c r="U33" s="16">
        <f t="shared" si="0"/>
        <v>0</v>
      </c>
    </row>
    <row r="34" spans="1:21" x14ac:dyDescent="0.2">
      <c r="A34" s="13" t="str">
        <f>MatchSquad!A34</f>
        <v>M001</v>
      </c>
      <c r="B34" s="13" t="str">
        <f>MatchSquad!B34</f>
        <v>P233</v>
      </c>
      <c r="C34" s="13" t="str">
        <f>MatchSquad!C34</f>
        <v>Kamindu Mendis</v>
      </c>
      <c r="D34" s="13" t="str">
        <f>MatchSquad!D34</f>
        <v>AR</v>
      </c>
      <c r="E34" s="13" t="str">
        <f>MatchSquad!E34</f>
        <v>SRH</v>
      </c>
      <c r="F34" s="13">
        <f>MatchSquad!G34</f>
        <v>0</v>
      </c>
      <c r="G34" s="16">
        <f>IF(A34="","",SUMIFS(BallByBall!$I$2:$I$501,BallByBall!$B$2:$B$501,A34,BallByBall!$F$2:$F$501,B34))</f>
        <v>0</v>
      </c>
      <c r="H34" s="16">
        <f>IF(A34="","",COUNTIFS(BallByBall!$B$2:$B$501,A34,BallByBall!$F$2:$F$501,B34,BallByBall!$Q$2:$Q$501,1))</f>
        <v>0</v>
      </c>
      <c r="I34" s="16">
        <f>IF(A34="","",COUNTIFS(BallByBall!$B$2:$B$501,A34,BallByBall!$F$2:$F$501,B34,BallByBall!$R$2:$R$501,1))</f>
        <v>0</v>
      </c>
      <c r="J34" s="16">
        <f>IF(A34="","",SUMIFS(BallByBall!$T$2:$T$501,BallByBall!$B$2:$B$501,A34,BallByBall!$H$2:$H$501,B34))</f>
        <v>0</v>
      </c>
      <c r="K34" s="16">
        <f>IF(A34="","",SUMIFS(BallByBall!$U$2:$U$501,BallByBall!$B$2:$B$501,A34,BallByBall!$P$2:$P$501,B34))</f>
        <v>0</v>
      </c>
      <c r="L34" s="16">
        <f>IF(A34="","",SUMIFS(BallByBall!$V$2:$V$501,BallByBall!$B$2:$B$501,A34,BallByBall!$P$2:$P$501,B34))</f>
        <v>0</v>
      </c>
      <c r="M34" s="16">
        <f>IF(A34="","",SUMIFS(BallByBall!$W$2:$W$501,BallByBall!$B$2:$B$501,A34,BallByBall!$P$2:$P$501,B34))</f>
        <v>0</v>
      </c>
      <c r="N34" s="16">
        <f>IF(A34="","",SUMIFS(BallByBall!$X$2:$X$501,BallByBall!$B$2:$B$501,A34,BallByBall!$P$2:$P$501,B34))</f>
        <v>0</v>
      </c>
      <c r="O34" s="16">
        <f>IF(A34="","",SUMIFS(OverSummary!$G$2:$G$101,OverSummary!$A$2:$A$101,A34,OverSummary!$D$2:$D$101,B34))</f>
        <v>0</v>
      </c>
      <c r="P34" s="16">
        <f>IF(A34="","",G34*Rules!$B$13+H34*Rules!$B$14+I34*Rules!$B$15)</f>
        <v>0</v>
      </c>
      <c r="Q34" s="16">
        <f>IF(A34="","",IF(G34&gt;=100,Rules!$B$18,IF(G34&gt;=50,Rules!$B$17,IF(G34&gt;=30,Rules!$B$16,0)))+IF(AND(F34=1,D34&lt;&gt;"BWL",G34=0),Rules!$B$27,0))</f>
        <v>0</v>
      </c>
      <c r="R34" s="16">
        <f>IF(A34="","",J34*Rules!$B$19+O34*Rules!$B$22)</f>
        <v>0</v>
      </c>
      <c r="S34" s="16">
        <f>IF(A34="","",IF(J34&gt;=4,Rules!$B$21,IF(J34&gt;=3,Rules!$B$20,0)))</f>
        <v>0</v>
      </c>
      <c r="T34" s="16">
        <f>IF(A34="","",K34*Rules!$B$23+L34*Rules!$B$24+M34*Rules!$B$25+N34*Rules!$B$26)</f>
        <v>0</v>
      </c>
      <c r="U34" s="16">
        <f t="shared" si="0"/>
        <v>0</v>
      </c>
    </row>
    <row r="35" spans="1:21" x14ac:dyDescent="0.2">
      <c r="A35" s="13" t="str">
        <f>MatchSquad!A35</f>
        <v>M001</v>
      </c>
      <c r="B35" s="13" t="str">
        <f>MatchSquad!B35</f>
        <v>P234</v>
      </c>
      <c r="C35" s="13" t="str">
        <f>MatchSquad!C35</f>
        <v>Harsh Dubey</v>
      </c>
      <c r="D35" s="13" t="str">
        <f>MatchSquad!D35</f>
        <v>AR</v>
      </c>
      <c r="E35" s="13" t="str">
        <f>MatchSquad!E35</f>
        <v>SRH</v>
      </c>
      <c r="F35" s="13">
        <f>MatchSquad!G35</f>
        <v>0</v>
      </c>
      <c r="G35" s="16">
        <f>IF(A35="","",SUMIFS(BallByBall!$I$2:$I$501,BallByBall!$B$2:$B$501,A35,BallByBall!$F$2:$F$501,B35))</f>
        <v>0</v>
      </c>
      <c r="H35" s="16">
        <f>IF(A35="","",COUNTIFS(BallByBall!$B$2:$B$501,A35,BallByBall!$F$2:$F$501,B35,BallByBall!$Q$2:$Q$501,1))</f>
        <v>0</v>
      </c>
      <c r="I35" s="16">
        <f>IF(A35="","",COUNTIFS(BallByBall!$B$2:$B$501,A35,BallByBall!$F$2:$F$501,B35,BallByBall!$R$2:$R$501,1))</f>
        <v>0</v>
      </c>
      <c r="J35" s="16">
        <f>IF(A35="","",SUMIFS(BallByBall!$T$2:$T$501,BallByBall!$B$2:$B$501,A35,BallByBall!$H$2:$H$501,B35))</f>
        <v>0</v>
      </c>
      <c r="K35" s="16">
        <f>IF(A35="","",SUMIFS(BallByBall!$U$2:$U$501,BallByBall!$B$2:$B$501,A35,BallByBall!$P$2:$P$501,B35))</f>
        <v>0</v>
      </c>
      <c r="L35" s="16">
        <f>IF(A35="","",SUMIFS(BallByBall!$V$2:$V$501,BallByBall!$B$2:$B$501,A35,BallByBall!$P$2:$P$501,B35))</f>
        <v>0</v>
      </c>
      <c r="M35" s="16">
        <f>IF(A35="","",SUMIFS(BallByBall!$W$2:$W$501,BallByBall!$B$2:$B$501,A35,BallByBall!$P$2:$P$501,B35))</f>
        <v>0</v>
      </c>
      <c r="N35" s="16">
        <f>IF(A35="","",SUMIFS(BallByBall!$X$2:$X$501,BallByBall!$B$2:$B$501,A35,BallByBall!$P$2:$P$501,B35))</f>
        <v>0</v>
      </c>
      <c r="O35" s="16">
        <f>IF(A35="","",SUMIFS(OverSummary!$G$2:$G$101,OverSummary!$A$2:$A$101,A35,OverSummary!$D$2:$D$101,B35))</f>
        <v>0</v>
      </c>
      <c r="P35" s="16">
        <f>IF(A35="","",G35*Rules!$B$13+H35*Rules!$B$14+I35*Rules!$B$15)</f>
        <v>0</v>
      </c>
      <c r="Q35" s="16">
        <f>IF(A35="","",IF(G35&gt;=100,Rules!$B$18,IF(G35&gt;=50,Rules!$B$17,IF(G35&gt;=30,Rules!$B$16,0)))+IF(AND(F35=1,D35&lt;&gt;"BWL",G35=0),Rules!$B$27,0))</f>
        <v>0</v>
      </c>
      <c r="R35" s="16">
        <f>IF(A35="","",J35*Rules!$B$19+O35*Rules!$B$22)</f>
        <v>0</v>
      </c>
      <c r="S35" s="16">
        <f>IF(A35="","",IF(J35&gt;=4,Rules!$B$21,IF(J35&gt;=3,Rules!$B$20,0)))</f>
        <v>0</v>
      </c>
      <c r="T35" s="16">
        <f>IF(A35="","",K35*Rules!$B$23+L35*Rules!$B$24+M35*Rules!$B$25+N35*Rules!$B$26)</f>
        <v>0</v>
      </c>
      <c r="U35" s="16">
        <f t="shared" si="0"/>
        <v>0</v>
      </c>
    </row>
    <row r="36" spans="1:21" x14ac:dyDescent="0.2">
      <c r="A36" s="13" t="str">
        <f>MatchSquad!A36</f>
        <v>M001</v>
      </c>
      <c r="B36" s="13" t="str">
        <f>MatchSquad!B36</f>
        <v>P235</v>
      </c>
      <c r="C36" s="13" t="str">
        <f>MatchSquad!C36</f>
        <v>Brydon Carse</v>
      </c>
      <c r="D36" s="13" t="str">
        <f>MatchSquad!D36</f>
        <v>AR</v>
      </c>
      <c r="E36" s="13" t="str">
        <f>MatchSquad!E36</f>
        <v>SRH</v>
      </c>
      <c r="F36" s="13">
        <f>MatchSquad!G36</f>
        <v>0</v>
      </c>
      <c r="G36" s="16">
        <f>IF(A36="","",SUMIFS(BallByBall!$I$2:$I$501,BallByBall!$B$2:$B$501,A36,BallByBall!$F$2:$F$501,B36))</f>
        <v>0</v>
      </c>
      <c r="H36" s="16">
        <f>IF(A36="","",COUNTIFS(BallByBall!$B$2:$B$501,A36,BallByBall!$F$2:$F$501,B36,BallByBall!$Q$2:$Q$501,1))</f>
        <v>0</v>
      </c>
      <c r="I36" s="16">
        <f>IF(A36="","",COUNTIFS(BallByBall!$B$2:$B$501,A36,BallByBall!$F$2:$F$501,B36,BallByBall!$R$2:$R$501,1))</f>
        <v>0</v>
      </c>
      <c r="J36" s="16">
        <f>IF(A36="","",SUMIFS(BallByBall!$T$2:$T$501,BallByBall!$B$2:$B$501,A36,BallByBall!$H$2:$H$501,B36))</f>
        <v>0</v>
      </c>
      <c r="K36" s="16">
        <f>IF(A36="","",SUMIFS(BallByBall!$U$2:$U$501,BallByBall!$B$2:$B$501,A36,BallByBall!$P$2:$P$501,B36))</f>
        <v>0</v>
      </c>
      <c r="L36" s="16">
        <f>IF(A36="","",SUMIFS(BallByBall!$V$2:$V$501,BallByBall!$B$2:$B$501,A36,BallByBall!$P$2:$P$501,B36))</f>
        <v>0</v>
      </c>
      <c r="M36" s="16">
        <f>IF(A36="","",SUMIFS(BallByBall!$W$2:$W$501,BallByBall!$B$2:$B$501,A36,BallByBall!$P$2:$P$501,B36))</f>
        <v>0</v>
      </c>
      <c r="N36" s="16">
        <f>IF(A36="","",SUMIFS(BallByBall!$X$2:$X$501,BallByBall!$B$2:$B$501,A36,BallByBall!$P$2:$P$501,B36))</f>
        <v>0</v>
      </c>
      <c r="O36" s="16">
        <f>IF(A36="","",SUMIFS(OverSummary!$G$2:$G$101,OverSummary!$A$2:$A$101,A36,OverSummary!$D$2:$D$101,B36))</f>
        <v>0</v>
      </c>
      <c r="P36" s="16">
        <f>IF(A36="","",G36*Rules!$B$13+H36*Rules!$B$14+I36*Rules!$B$15)</f>
        <v>0</v>
      </c>
      <c r="Q36" s="16">
        <f>IF(A36="","",IF(G36&gt;=100,Rules!$B$18,IF(G36&gt;=50,Rules!$B$17,IF(G36&gt;=30,Rules!$B$16,0)))+IF(AND(F36=1,D36&lt;&gt;"BWL",G36=0),Rules!$B$27,0))</f>
        <v>0</v>
      </c>
      <c r="R36" s="16">
        <f>IF(A36="","",J36*Rules!$B$19+O36*Rules!$B$22)</f>
        <v>0</v>
      </c>
      <c r="S36" s="16">
        <f>IF(A36="","",IF(J36&gt;=4,Rules!$B$21,IF(J36&gt;=3,Rules!$B$20,0)))</f>
        <v>0</v>
      </c>
      <c r="T36" s="16">
        <f>IF(A36="","",K36*Rules!$B$23+L36*Rules!$B$24+M36*Rules!$B$25+N36*Rules!$B$26)</f>
        <v>0</v>
      </c>
      <c r="U36" s="16">
        <f t="shared" si="0"/>
        <v>0</v>
      </c>
    </row>
    <row r="37" spans="1:21" x14ac:dyDescent="0.2">
      <c r="A37" s="13" t="str">
        <f>MatchSquad!A37</f>
        <v>M001</v>
      </c>
      <c r="B37" s="13" t="str">
        <f>MatchSquad!B37</f>
        <v>P236</v>
      </c>
      <c r="C37" s="13" t="str">
        <f>MatchSquad!C37</f>
        <v>Shivang Kumar</v>
      </c>
      <c r="D37" s="13" t="str">
        <f>MatchSquad!D37</f>
        <v>AR</v>
      </c>
      <c r="E37" s="13" t="str">
        <f>MatchSquad!E37</f>
        <v>SRH</v>
      </c>
      <c r="F37" s="13">
        <f>MatchSquad!G37</f>
        <v>0</v>
      </c>
      <c r="G37" s="16">
        <f>IF(A37="","",SUMIFS(BallByBall!$I$2:$I$501,BallByBall!$B$2:$B$501,A37,BallByBall!$F$2:$F$501,B37))</f>
        <v>0</v>
      </c>
      <c r="H37" s="16">
        <f>IF(A37="","",COUNTIFS(BallByBall!$B$2:$B$501,A37,BallByBall!$F$2:$F$501,B37,BallByBall!$Q$2:$Q$501,1))</f>
        <v>0</v>
      </c>
      <c r="I37" s="16">
        <f>IF(A37="","",COUNTIFS(BallByBall!$B$2:$B$501,A37,BallByBall!$F$2:$F$501,B37,BallByBall!$R$2:$R$501,1))</f>
        <v>0</v>
      </c>
      <c r="J37" s="16">
        <f>IF(A37="","",SUMIFS(BallByBall!$T$2:$T$501,BallByBall!$B$2:$B$501,A37,BallByBall!$H$2:$H$501,B37))</f>
        <v>0</v>
      </c>
      <c r="K37" s="16">
        <f>IF(A37="","",SUMIFS(BallByBall!$U$2:$U$501,BallByBall!$B$2:$B$501,A37,BallByBall!$P$2:$P$501,B37))</f>
        <v>0</v>
      </c>
      <c r="L37" s="16">
        <f>IF(A37="","",SUMIFS(BallByBall!$V$2:$V$501,BallByBall!$B$2:$B$501,A37,BallByBall!$P$2:$P$501,B37))</f>
        <v>0</v>
      </c>
      <c r="M37" s="16">
        <f>IF(A37="","",SUMIFS(BallByBall!$W$2:$W$501,BallByBall!$B$2:$B$501,A37,BallByBall!$P$2:$P$501,B37))</f>
        <v>0</v>
      </c>
      <c r="N37" s="16">
        <f>IF(A37="","",SUMIFS(BallByBall!$X$2:$X$501,BallByBall!$B$2:$B$501,A37,BallByBall!$P$2:$P$501,B37))</f>
        <v>0</v>
      </c>
      <c r="O37" s="16">
        <f>IF(A37="","",SUMIFS(OverSummary!$G$2:$G$101,OverSummary!$A$2:$A$101,A37,OverSummary!$D$2:$D$101,B37))</f>
        <v>0</v>
      </c>
      <c r="P37" s="16">
        <f>IF(A37="","",G37*Rules!$B$13+H37*Rules!$B$14+I37*Rules!$B$15)</f>
        <v>0</v>
      </c>
      <c r="Q37" s="16">
        <f>IF(A37="","",IF(G37&gt;=100,Rules!$B$18,IF(G37&gt;=50,Rules!$B$17,IF(G37&gt;=30,Rules!$B$16,0)))+IF(AND(F37=1,D37&lt;&gt;"BWL",G37=0),Rules!$B$27,0))</f>
        <v>0</v>
      </c>
      <c r="R37" s="16">
        <f>IF(A37="","",J37*Rules!$B$19+O37*Rules!$B$22)</f>
        <v>0</v>
      </c>
      <c r="S37" s="16">
        <f>IF(A37="","",IF(J37&gt;=4,Rules!$B$21,IF(J37&gt;=3,Rules!$B$20,0)))</f>
        <v>0</v>
      </c>
      <c r="T37" s="16">
        <f>IF(A37="","",K37*Rules!$B$23+L37*Rules!$B$24+M37*Rules!$B$25+N37*Rules!$B$26)</f>
        <v>0</v>
      </c>
      <c r="U37" s="16">
        <f t="shared" si="0"/>
        <v>0</v>
      </c>
    </row>
    <row r="38" spans="1:21" x14ac:dyDescent="0.2">
      <c r="A38" s="13" t="str">
        <f>MatchSquad!A38</f>
        <v>M001</v>
      </c>
      <c r="B38" s="13" t="str">
        <f>MatchSquad!B38</f>
        <v>P237</v>
      </c>
      <c r="C38" s="13" t="str">
        <f>MatchSquad!C38</f>
        <v>Krains Fuletra</v>
      </c>
      <c r="D38" s="13" t="str">
        <f>MatchSquad!D38</f>
        <v>AR</v>
      </c>
      <c r="E38" s="13" t="str">
        <f>MatchSquad!E38</f>
        <v>SRH</v>
      </c>
      <c r="F38" s="13">
        <f>MatchSquad!G38</f>
        <v>0</v>
      </c>
      <c r="G38" s="16">
        <f>IF(A38="","",SUMIFS(BallByBall!$I$2:$I$501,BallByBall!$B$2:$B$501,A38,BallByBall!$F$2:$F$501,B38))</f>
        <v>0</v>
      </c>
      <c r="H38" s="16">
        <f>IF(A38="","",COUNTIFS(BallByBall!$B$2:$B$501,A38,BallByBall!$F$2:$F$501,B38,BallByBall!$Q$2:$Q$501,1))</f>
        <v>0</v>
      </c>
      <c r="I38" s="16">
        <f>IF(A38="","",COUNTIFS(BallByBall!$B$2:$B$501,A38,BallByBall!$F$2:$F$501,B38,BallByBall!$R$2:$R$501,1))</f>
        <v>0</v>
      </c>
      <c r="J38" s="16">
        <f>IF(A38="","",SUMIFS(BallByBall!$T$2:$T$501,BallByBall!$B$2:$B$501,A38,BallByBall!$H$2:$H$501,B38))</f>
        <v>0</v>
      </c>
      <c r="K38" s="16">
        <f>IF(A38="","",SUMIFS(BallByBall!$U$2:$U$501,BallByBall!$B$2:$B$501,A38,BallByBall!$P$2:$P$501,B38))</f>
        <v>0</v>
      </c>
      <c r="L38" s="16">
        <f>IF(A38="","",SUMIFS(BallByBall!$V$2:$V$501,BallByBall!$B$2:$B$501,A38,BallByBall!$P$2:$P$501,B38))</f>
        <v>0</v>
      </c>
      <c r="M38" s="16">
        <f>IF(A38="","",SUMIFS(BallByBall!$W$2:$W$501,BallByBall!$B$2:$B$501,A38,BallByBall!$P$2:$P$501,B38))</f>
        <v>0</v>
      </c>
      <c r="N38" s="16">
        <f>IF(A38="","",SUMIFS(BallByBall!$X$2:$X$501,BallByBall!$B$2:$B$501,A38,BallByBall!$P$2:$P$501,B38))</f>
        <v>0</v>
      </c>
      <c r="O38" s="16">
        <f>IF(A38="","",SUMIFS(OverSummary!$G$2:$G$101,OverSummary!$A$2:$A$101,A38,OverSummary!$D$2:$D$101,B38))</f>
        <v>0</v>
      </c>
      <c r="P38" s="16">
        <f>IF(A38="","",G38*Rules!$B$13+H38*Rules!$B$14+I38*Rules!$B$15)</f>
        <v>0</v>
      </c>
      <c r="Q38" s="16">
        <f>IF(A38="","",IF(G38&gt;=100,Rules!$B$18,IF(G38&gt;=50,Rules!$B$17,IF(G38&gt;=30,Rules!$B$16,0)))+IF(AND(F38=1,D38&lt;&gt;"BWL",G38=0),Rules!$B$27,0))</f>
        <v>0</v>
      </c>
      <c r="R38" s="16">
        <f>IF(A38="","",J38*Rules!$B$19+O38*Rules!$B$22)</f>
        <v>0</v>
      </c>
      <c r="S38" s="16">
        <f>IF(A38="","",IF(J38&gt;=4,Rules!$B$21,IF(J38&gt;=3,Rules!$B$20,0)))</f>
        <v>0</v>
      </c>
      <c r="T38" s="16">
        <f>IF(A38="","",K38*Rules!$B$23+L38*Rules!$B$24+M38*Rules!$B$25+N38*Rules!$B$26)</f>
        <v>0</v>
      </c>
      <c r="U38" s="16">
        <f t="shared" si="0"/>
        <v>0</v>
      </c>
    </row>
    <row r="39" spans="1:21" x14ac:dyDescent="0.2">
      <c r="A39" s="13" t="str">
        <f>MatchSquad!A39</f>
        <v>M001</v>
      </c>
      <c r="B39" s="13" t="str">
        <f>MatchSquad!B39</f>
        <v>P238</v>
      </c>
      <c r="C39" s="13" t="str">
        <f>MatchSquad!C39</f>
        <v>Liam Livingstone</v>
      </c>
      <c r="D39" s="13" t="str">
        <f>MatchSquad!D39</f>
        <v>AR</v>
      </c>
      <c r="E39" s="13" t="str">
        <f>MatchSquad!E39</f>
        <v>SRH</v>
      </c>
      <c r="F39" s="13">
        <f>MatchSquad!G39</f>
        <v>0</v>
      </c>
      <c r="G39" s="16">
        <f>IF(A39="","",SUMIFS(BallByBall!$I$2:$I$501,BallByBall!$B$2:$B$501,A39,BallByBall!$F$2:$F$501,B39))</f>
        <v>0</v>
      </c>
      <c r="H39" s="16">
        <f>IF(A39="","",COUNTIFS(BallByBall!$B$2:$B$501,A39,BallByBall!$F$2:$F$501,B39,BallByBall!$Q$2:$Q$501,1))</f>
        <v>0</v>
      </c>
      <c r="I39" s="16">
        <f>IF(A39="","",COUNTIFS(BallByBall!$B$2:$B$501,A39,BallByBall!$F$2:$F$501,B39,BallByBall!$R$2:$R$501,1))</f>
        <v>0</v>
      </c>
      <c r="J39" s="16">
        <f>IF(A39="","",SUMIFS(BallByBall!$T$2:$T$501,BallByBall!$B$2:$B$501,A39,BallByBall!$H$2:$H$501,B39))</f>
        <v>0</v>
      </c>
      <c r="K39" s="16">
        <f>IF(A39="","",SUMIFS(BallByBall!$U$2:$U$501,BallByBall!$B$2:$B$501,A39,BallByBall!$P$2:$P$501,B39))</f>
        <v>0</v>
      </c>
      <c r="L39" s="16">
        <f>IF(A39="","",SUMIFS(BallByBall!$V$2:$V$501,BallByBall!$B$2:$B$501,A39,BallByBall!$P$2:$P$501,B39))</f>
        <v>0</v>
      </c>
      <c r="M39" s="16">
        <f>IF(A39="","",SUMIFS(BallByBall!$W$2:$W$501,BallByBall!$B$2:$B$501,A39,BallByBall!$P$2:$P$501,B39))</f>
        <v>0</v>
      </c>
      <c r="N39" s="16">
        <f>IF(A39="","",SUMIFS(BallByBall!$X$2:$X$501,BallByBall!$B$2:$B$501,A39,BallByBall!$P$2:$P$501,B39))</f>
        <v>0</v>
      </c>
      <c r="O39" s="16">
        <f>IF(A39="","",SUMIFS(OverSummary!$G$2:$G$101,OverSummary!$A$2:$A$101,A39,OverSummary!$D$2:$D$101,B39))</f>
        <v>0</v>
      </c>
      <c r="P39" s="16">
        <f>IF(A39="","",G39*Rules!$B$13+H39*Rules!$B$14+I39*Rules!$B$15)</f>
        <v>0</v>
      </c>
      <c r="Q39" s="16">
        <f>IF(A39="","",IF(G39&gt;=100,Rules!$B$18,IF(G39&gt;=50,Rules!$B$17,IF(G39&gt;=30,Rules!$B$16,0)))+IF(AND(F39=1,D39&lt;&gt;"BWL",G39=0),Rules!$B$27,0))</f>
        <v>0</v>
      </c>
      <c r="R39" s="16">
        <f>IF(A39="","",J39*Rules!$B$19+O39*Rules!$B$22)</f>
        <v>0</v>
      </c>
      <c r="S39" s="16">
        <f>IF(A39="","",IF(J39&gt;=4,Rules!$B$21,IF(J39&gt;=3,Rules!$B$20,0)))</f>
        <v>0</v>
      </c>
      <c r="T39" s="16">
        <f>IF(A39="","",K39*Rules!$B$23+L39*Rules!$B$24+M39*Rules!$B$25+N39*Rules!$B$26)</f>
        <v>0</v>
      </c>
      <c r="U39" s="16">
        <f t="shared" si="0"/>
        <v>0</v>
      </c>
    </row>
    <row r="40" spans="1:21" x14ac:dyDescent="0.2">
      <c r="A40" s="13" t="str">
        <f>MatchSquad!A40</f>
        <v>M001</v>
      </c>
      <c r="B40" s="13" t="str">
        <f>MatchSquad!B40</f>
        <v>P239</v>
      </c>
      <c r="C40" s="13" t="str">
        <f>MatchSquad!C40</f>
        <v>David Payne</v>
      </c>
      <c r="D40" s="13" t="str">
        <f>MatchSquad!D40</f>
        <v>AR</v>
      </c>
      <c r="E40" s="13" t="str">
        <f>MatchSquad!E40</f>
        <v>SRH</v>
      </c>
      <c r="F40" s="13">
        <f>MatchSquad!G40</f>
        <v>0</v>
      </c>
      <c r="G40" s="16">
        <f>IF(A40="","",SUMIFS(BallByBall!$I$2:$I$501,BallByBall!$B$2:$B$501,A40,BallByBall!$F$2:$F$501,B40))</f>
        <v>0</v>
      </c>
      <c r="H40" s="16">
        <f>IF(A40="","",COUNTIFS(BallByBall!$B$2:$B$501,A40,BallByBall!$F$2:$F$501,B40,BallByBall!$Q$2:$Q$501,1))</f>
        <v>0</v>
      </c>
      <c r="I40" s="16">
        <f>IF(A40="","",COUNTIFS(BallByBall!$B$2:$B$501,A40,BallByBall!$F$2:$F$501,B40,BallByBall!$R$2:$R$501,1))</f>
        <v>0</v>
      </c>
      <c r="J40" s="16">
        <f>IF(A40="","",SUMIFS(BallByBall!$T$2:$T$501,BallByBall!$B$2:$B$501,A40,BallByBall!$H$2:$H$501,B40))</f>
        <v>0</v>
      </c>
      <c r="K40" s="16">
        <f>IF(A40="","",SUMIFS(BallByBall!$U$2:$U$501,BallByBall!$B$2:$B$501,A40,BallByBall!$P$2:$P$501,B40))</f>
        <v>0</v>
      </c>
      <c r="L40" s="16">
        <f>IF(A40="","",SUMIFS(BallByBall!$V$2:$V$501,BallByBall!$B$2:$B$501,A40,BallByBall!$P$2:$P$501,B40))</f>
        <v>0</v>
      </c>
      <c r="M40" s="16">
        <f>IF(A40="","",SUMIFS(BallByBall!$W$2:$W$501,BallByBall!$B$2:$B$501,A40,BallByBall!$P$2:$P$501,B40))</f>
        <v>0</v>
      </c>
      <c r="N40" s="16">
        <f>IF(A40="","",SUMIFS(BallByBall!$X$2:$X$501,BallByBall!$B$2:$B$501,A40,BallByBall!$P$2:$P$501,B40))</f>
        <v>0</v>
      </c>
      <c r="O40" s="16">
        <f>IF(A40="","",SUMIFS(OverSummary!$G$2:$G$101,OverSummary!$A$2:$A$101,A40,OverSummary!$D$2:$D$101,B40))</f>
        <v>0</v>
      </c>
      <c r="P40" s="16">
        <f>IF(A40="","",G40*Rules!$B$13+H40*Rules!$B$14+I40*Rules!$B$15)</f>
        <v>0</v>
      </c>
      <c r="Q40" s="16">
        <f>IF(A40="","",IF(G40&gt;=100,Rules!$B$18,IF(G40&gt;=50,Rules!$B$17,IF(G40&gt;=30,Rules!$B$16,0)))+IF(AND(F40=1,D40&lt;&gt;"BWL",G40=0),Rules!$B$27,0))</f>
        <v>0</v>
      </c>
      <c r="R40" s="16">
        <f>IF(A40="","",J40*Rules!$B$19+O40*Rules!$B$22)</f>
        <v>0</v>
      </c>
      <c r="S40" s="16">
        <f>IF(A40="","",IF(J40&gt;=4,Rules!$B$21,IF(J40&gt;=3,Rules!$B$20,0)))</f>
        <v>0</v>
      </c>
      <c r="T40" s="16">
        <f>IF(A40="","",K40*Rules!$B$23+L40*Rules!$B$24+M40*Rules!$B$25+N40*Rules!$B$26)</f>
        <v>0</v>
      </c>
      <c r="U40" s="16">
        <f t="shared" si="0"/>
        <v>0</v>
      </c>
    </row>
    <row r="41" spans="1:21" x14ac:dyDescent="0.2">
      <c r="A41" s="13" t="str">
        <f>MatchSquad!A41</f>
        <v>M001</v>
      </c>
      <c r="B41" s="13" t="str">
        <f>MatchSquad!B41</f>
        <v>P240</v>
      </c>
      <c r="C41" s="13" t="str">
        <f>MatchSquad!C41</f>
        <v>Abhishek Sharma</v>
      </c>
      <c r="D41" s="13" t="str">
        <f>MatchSquad!D41</f>
        <v>AR</v>
      </c>
      <c r="E41" s="13" t="str">
        <f>MatchSquad!E41</f>
        <v>SRH</v>
      </c>
      <c r="F41" s="13">
        <f>MatchSquad!G41</f>
        <v>0</v>
      </c>
      <c r="G41" s="16">
        <f>IF(A41="","",SUMIFS(BallByBall!$I$2:$I$501,BallByBall!$B$2:$B$501,A41,BallByBall!$F$2:$F$501,B41))</f>
        <v>0</v>
      </c>
      <c r="H41" s="16">
        <f>IF(A41="","",COUNTIFS(BallByBall!$B$2:$B$501,A41,BallByBall!$F$2:$F$501,B41,BallByBall!$Q$2:$Q$501,1))</f>
        <v>0</v>
      </c>
      <c r="I41" s="16">
        <f>IF(A41="","",COUNTIFS(BallByBall!$B$2:$B$501,A41,BallByBall!$F$2:$F$501,B41,BallByBall!$R$2:$R$501,1))</f>
        <v>0</v>
      </c>
      <c r="J41" s="16">
        <f>IF(A41="","",SUMIFS(BallByBall!$T$2:$T$501,BallByBall!$B$2:$B$501,A41,BallByBall!$H$2:$H$501,B41))</f>
        <v>0</v>
      </c>
      <c r="K41" s="16">
        <f>IF(A41="","",SUMIFS(BallByBall!$U$2:$U$501,BallByBall!$B$2:$B$501,A41,BallByBall!$P$2:$P$501,B41))</f>
        <v>0</v>
      </c>
      <c r="L41" s="16">
        <f>IF(A41="","",SUMIFS(BallByBall!$V$2:$V$501,BallByBall!$B$2:$B$501,A41,BallByBall!$P$2:$P$501,B41))</f>
        <v>0</v>
      </c>
      <c r="M41" s="16">
        <f>IF(A41="","",SUMIFS(BallByBall!$W$2:$W$501,BallByBall!$B$2:$B$501,A41,BallByBall!$P$2:$P$501,B41))</f>
        <v>0</v>
      </c>
      <c r="N41" s="16">
        <f>IF(A41="","",SUMIFS(BallByBall!$X$2:$X$501,BallByBall!$B$2:$B$501,A41,BallByBall!$P$2:$P$501,B41))</f>
        <v>0</v>
      </c>
      <c r="O41" s="16">
        <f>IF(A41="","",SUMIFS(OverSummary!$G$2:$G$101,OverSummary!$A$2:$A$101,A41,OverSummary!$D$2:$D$101,B41))</f>
        <v>0</v>
      </c>
      <c r="P41" s="16">
        <f>IF(A41="","",G41*Rules!$B$13+H41*Rules!$B$14+I41*Rules!$B$15)</f>
        <v>0</v>
      </c>
      <c r="Q41" s="16">
        <f>IF(A41="","",IF(G41&gt;=100,Rules!$B$18,IF(G41&gt;=50,Rules!$B$17,IF(G41&gt;=30,Rules!$B$16,0)))+IF(AND(F41=1,D41&lt;&gt;"BWL",G41=0),Rules!$B$27,0))</f>
        <v>0</v>
      </c>
      <c r="R41" s="16">
        <f>IF(A41="","",J41*Rules!$B$19+O41*Rules!$B$22)</f>
        <v>0</v>
      </c>
      <c r="S41" s="16">
        <f>IF(A41="","",IF(J41&gt;=4,Rules!$B$21,IF(J41&gt;=3,Rules!$B$20,0)))</f>
        <v>0</v>
      </c>
      <c r="T41" s="16">
        <f>IF(A41="","",K41*Rules!$B$23+L41*Rules!$B$24+M41*Rules!$B$25+N41*Rules!$B$26)</f>
        <v>0</v>
      </c>
      <c r="U41" s="16">
        <f t="shared" si="0"/>
        <v>0</v>
      </c>
    </row>
    <row r="42" spans="1:21" x14ac:dyDescent="0.2">
      <c r="A42" s="13" t="str">
        <f>MatchSquad!A42</f>
        <v>M001</v>
      </c>
      <c r="B42" s="13" t="str">
        <f>MatchSquad!B42</f>
        <v>P241</v>
      </c>
      <c r="C42" s="13" t="str">
        <f>MatchSquad!C42</f>
        <v>Nitish Kumar Reddy</v>
      </c>
      <c r="D42" s="13" t="str">
        <f>MatchSquad!D42</f>
        <v>AR</v>
      </c>
      <c r="E42" s="13" t="str">
        <f>MatchSquad!E42</f>
        <v>SRH</v>
      </c>
      <c r="F42" s="13">
        <f>MatchSquad!G42</f>
        <v>0</v>
      </c>
      <c r="G42" s="16">
        <f>IF(A42="","",SUMIFS(BallByBall!$I$2:$I$501,BallByBall!$B$2:$B$501,A42,BallByBall!$F$2:$F$501,B42))</f>
        <v>0</v>
      </c>
      <c r="H42" s="16">
        <f>IF(A42="","",COUNTIFS(BallByBall!$B$2:$B$501,A42,BallByBall!$F$2:$F$501,B42,BallByBall!$Q$2:$Q$501,1))</f>
        <v>0</v>
      </c>
      <c r="I42" s="16">
        <f>IF(A42="","",COUNTIFS(BallByBall!$B$2:$B$501,A42,BallByBall!$F$2:$F$501,B42,BallByBall!$R$2:$R$501,1))</f>
        <v>0</v>
      </c>
      <c r="J42" s="16">
        <f>IF(A42="","",SUMIFS(BallByBall!$T$2:$T$501,BallByBall!$B$2:$B$501,A42,BallByBall!$H$2:$H$501,B42))</f>
        <v>0</v>
      </c>
      <c r="K42" s="16">
        <f>IF(A42="","",SUMIFS(BallByBall!$U$2:$U$501,BallByBall!$B$2:$B$501,A42,BallByBall!$P$2:$P$501,B42))</f>
        <v>0</v>
      </c>
      <c r="L42" s="16">
        <f>IF(A42="","",SUMIFS(BallByBall!$V$2:$V$501,BallByBall!$B$2:$B$501,A42,BallByBall!$P$2:$P$501,B42))</f>
        <v>0</v>
      </c>
      <c r="M42" s="16">
        <f>IF(A42="","",SUMIFS(BallByBall!$W$2:$W$501,BallByBall!$B$2:$B$501,A42,BallByBall!$P$2:$P$501,B42))</f>
        <v>0</v>
      </c>
      <c r="N42" s="16">
        <f>IF(A42="","",SUMIFS(BallByBall!$X$2:$X$501,BallByBall!$B$2:$B$501,A42,BallByBall!$P$2:$P$501,B42))</f>
        <v>0</v>
      </c>
      <c r="O42" s="16">
        <f>IF(A42="","",SUMIFS(OverSummary!$G$2:$G$101,OverSummary!$A$2:$A$101,A42,OverSummary!$D$2:$D$101,B42))</f>
        <v>0</v>
      </c>
      <c r="P42" s="16">
        <f>IF(A42="","",G42*Rules!$B$13+H42*Rules!$B$14+I42*Rules!$B$15)</f>
        <v>0</v>
      </c>
      <c r="Q42" s="16">
        <f>IF(A42="","",IF(G42&gt;=100,Rules!$B$18,IF(G42&gt;=50,Rules!$B$17,IF(G42&gt;=30,Rules!$B$16,0)))+IF(AND(F42=1,D42&lt;&gt;"BWL",G42=0),Rules!$B$27,0))</f>
        <v>0</v>
      </c>
      <c r="R42" s="16">
        <f>IF(A42="","",J42*Rules!$B$19+O42*Rules!$B$22)</f>
        <v>0</v>
      </c>
      <c r="S42" s="16">
        <f>IF(A42="","",IF(J42&gt;=4,Rules!$B$21,IF(J42&gt;=3,Rules!$B$20,0)))</f>
        <v>0</v>
      </c>
      <c r="T42" s="16">
        <f>IF(A42="","",K42*Rules!$B$23+L42*Rules!$B$24+M42*Rules!$B$25+N42*Rules!$B$26)</f>
        <v>0</v>
      </c>
      <c r="U42" s="16">
        <f t="shared" si="0"/>
        <v>0</v>
      </c>
    </row>
    <row r="43" spans="1:21" x14ac:dyDescent="0.2">
      <c r="A43" s="13" t="str">
        <f>MatchSquad!A43</f>
        <v>M001</v>
      </c>
      <c r="B43" s="13" t="str">
        <f>MatchSquad!B43</f>
        <v>P242</v>
      </c>
      <c r="C43" s="13" t="str">
        <f>MatchSquad!C43</f>
        <v>Pat Cummins</v>
      </c>
      <c r="D43" s="13" t="str">
        <f>MatchSquad!D43</f>
        <v>BWL</v>
      </c>
      <c r="E43" s="13" t="str">
        <f>MatchSquad!E43</f>
        <v>SRH</v>
      </c>
      <c r="F43" s="13">
        <f>MatchSquad!G43</f>
        <v>0</v>
      </c>
      <c r="G43" s="16">
        <f>IF(A43="","",SUMIFS(BallByBall!$I$2:$I$501,BallByBall!$B$2:$B$501,A43,BallByBall!$F$2:$F$501,B43))</f>
        <v>0</v>
      </c>
      <c r="H43" s="16">
        <f>IF(A43="","",COUNTIFS(BallByBall!$B$2:$B$501,A43,BallByBall!$F$2:$F$501,B43,BallByBall!$Q$2:$Q$501,1))</f>
        <v>0</v>
      </c>
      <c r="I43" s="16">
        <f>IF(A43="","",COUNTIFS(BallByBall!$B$2:$B$501,A43,BallByBall!$F$2:$F$501,B43,BallByBall!$R$2:$R$501,1))</f>
        <v>0</v>
      </c>
      <c r="J43" s="16">
        <f>IF(A43="","",SUMIFS(BallByBall!$T$2:$T$501,BallByBall!$B$2:$B$501,A43,BallByBall!$H$2:$H$501,B43))</f>
        <v>0</v>
      </c>
      <c r="K43" s="16">
        <f>IF(A43="","",SUMIFS(BallByBall!$U$2:$U$501,BallByBall!$B$2:$B$501,A43,BallByBall!$P$2:$P$501,B43))</f>
        <v>0</v>
      </c>
      <c r="L43" s="16">
        <f>IF(A43="","",SUMIFS(BallByBall!$V$2:$V$501,BallByBall!$B$2:$B$501,A43,BallByBall!$P$2:$P$501,B43))</f>
        <v>0</v>
      </c>
      <c r="M43" s="16">
        <f>IF(A43="","",SUMIFS(BallByBall!$W$2:$W$501,BallByBall!$B$2:$B$501,A43,BallByBall!$P$2:$P$501,B43))</f>
        <v>0</v>
      </c>
      <c r="N43" s="16">
        <f>IF(A43="","",SUMIFS(BallByBall!$X$2:$X$501,BallByBall!$B$2:$B$501,A43,BallByBall!$P$2:$P$501,B43))</f>
        <v>0</v>
      </c>
      <c r="O43" s="16">
        <f>IF(A43="","",SUMIFS(OverSummary!$G$2:$G$101,OverSummary!$A$2:$A$101,A43,OverSummary!$D$2:$D$101,B43))</f>
        <v>0</v>
      </c>
      <c r="P43" s="16">
        <f>IF(A43="","",G43*Rules!$B$13+H43*Rules!$B$14+I43*Rules!$B$15)</f>
        <v>0</v>
      </c>
      <c r="Q43" s="16">
        <f>IF(A43="","",IF(G43&gt;=100,Rules!$B$18,IF(G43&gt;=50,Rules!$B$17,IF(G43&gt;=30,Rules!$B$16,0)))+IF(AND(F43=1,D43&lt;&gt;"BWL",G43=0),Rules!$B$27,0))</f>
        <v>0</v>
      </c>
      <c r="R43" s="16">
        <f>IF(A43="","",J43*Rules!$B$19+O43*Rules!$B$22)</f>
        <v>0</v>
      </c>
      <c r="S43" s="16">
        <f>IF(A43="","",IF(J43&gt;=4,Rules!$B$21,IF(J43&gt;=3,Rules!$B$20,0)))</f>
        <v>0</v>
      </c>
      <c r="T43" s="16">
        <f>IF(A43="","",K43*Rules!$B$23+L43*Rules!$B$24+M43*Rules!$B$25+N43*Rules!$B$26)</f>
        <v>0</v>
      </c>
      <c r="U43" s="16">
        <f t="shared" si="0"/>
        <v>0</v>
      </c>
    </row>
    <row r="44" spans="1:21" x14ac:dyDescent="0.2">
      <c r="A44" s="13" t="str">
        <f>MatchSquad!A44</f>
        <v>M001</v>
      </c>
      <c r="B44" s="13" t="str">
        <f>MatchSquad!B44</f>
        <v>P243</v>
      </c>
      <c r="C44" s="13" t="str">
        <f>MatchSquad!C44</f>
        <v>Zeeshan Ansari</v>
      </c>
      <c r="D44" s="13" t="str">
        <f>MatchSquad!D44</f>
        <v>BWL</v>
      </c>
      <c r="E44" s="13" t="str">
        <f>MatchSquad!E44</f>
        <v>SRH</v>
      </c>
      <c r="F44" s="13">
        <f>MatchSquad!G44</f>
        <v>0</v>
      </c>
      <c r="G44" s="16">
        <f>IF(A44="","",SUMIFS(BallByBall!$I$2:$I$501,BallByBall!$B$2:$B$501,A44,BallByBall!$F$2:$F$501,B44))</f>
        <v>0</v>
      </c>
      <c r="H44" s="16">
        <f>IF(A44="","",COUNTIFS(BallByBall!$B$2:$B$501,A44,BallByBall!$F$2:$F$501,B44,BallByBall!$Q$2:$Q$501,1))</f>
        <v>0</v>
      </c>
      <c r="I44" s="16">
        <f>IF(A44="","",COUNTIFS(BallByBall!$B$2:$B$501,A44,BallByBall!$F$2:$F$501,B44,BallByBall!$R$2:$R$501,1))</f>
        <v>0</v>
      </c>
      <c r="J44" s="16">
        <f>IF(A44="","",SUMIFS(BallByBall!$T$2:$T$501,BallByBall!$B$2:$B$501,A44,BallByBall!$H$2:$H$501,B44))</f>
        <v>0</v>
      </c>
      <c r="K44" s="16">
        <f>IF(A44="","",SUMIFS(BallByBall!$U$2:$U$501,BallByBall!$B$2:$B$501,A44,BallByBall!$P$2:$P$501,B44))</f>
        <v>0</v>
      </c>
      <c r="L44" s="16">
        <f>IF(A44="","",SUMIFS(BallByBall!$V$2:$V$501,BallByBall!$B$2:$B$501,A44,BallByBall!$P$2:$P$501,B44))</f>
        <v>0</v>
      </c>
      <c r="M44" s="16">
        <f>IF(A44="","",SUMIFS(BallByBall!$W$2:$W$501,BallByBall!$B$2:$B$501,A44,BallByBall!$P$2:$P$501,B44))</f>
        <v>0</v>
      </c>
      <c r="N44" s="16">
        <f>IF(A44="","",SUMIFS(BallByBall!$X$2:$X$501,BallByBall!$B$2:$B$501,A44,BallByBall!$P$2:$P$501,B44))</f>
        <v>0</v>
      </c>
      <c r="O44" s="16">
        <f>IF(A44="","",SUMIFS(OverSummary!$G$2:$G$101,OverSummary!$A$2:$A$101,A44,OverSummary!$D$2:$D$101,B44))</f>
        <v>0</v>
      </c>
      <c r="P44" s="16">
        <f>IF(A44="","",G44*Rules!$B$13+H44*Rules!$B$14+I44*Rules!$B$15)</f>
        <v>0</v>
      </c>
      <c r="Q44" s="16">
        <f>IF(A44="","",IF(G44&gt;=100,Rules!$B$18,IF(G44&gt;=50,Rules!$B$17,IF(G44&gt;=30,Rules!$B$16,0)))+IF(AND(F44=1,D44&lt;&gt;"BWL",G44=0),Rules!$B$27,0))</f>
        <v>0</v>
      </c>
      <c r="R44" s="16">
        <f>IF(A44="","",J44*Rules!$B$19+O44*Rules!$B$22)</f>
        <v>0</v>
      </c>
      <c r="S44" s="16">
        <f>IF(A44="","",IF(J44&gt;=4,Rules!$B$21,IF(J44&gt;=3,Rules!$B$20,0)))</f>
        <v>0</v>
      </c>
      <c r="T44" s="16">
        <f>IF(A44="","",K44*Rules!$B$23+L44*Rules!$B$24+M44*Rules!$B$25+N44*Rules!$B$26)</f>
        <v>0</v>
      </c>
      <c r="U44" s="16">
        <f t="shared" si="0"/>
        <v>0</v>
      </c>
    </row>
    <row r="45" spans="1:21" x14ac:dyDescent="0.2">
      <c r="A45" s="13" t="str">
        <f>MatchSquad!A45</f>
        <v>M001</v>
      </c>
      <c r="B45" s="13" t="str">
        <f>MatchSquad!B45</f>
        <v>P244</v>
      </c>
      <c r="C45" s="13" t="str">
        <f>MatchSquad!C45</f>
        <v>Jaydev Unadkat</v>
      </c>
      <c r="D45" s="13" t="str">
        <f>MatchSquad!D45</f>
        <v>BWL</v>
      </c>
      <c r="E45" s="13" t="str">
        <f>MatchSquad!E45</f>
        <v>SRH</v>
      </c>
      <c r="F45" s="13">
        <f>MatchSquad!G45</f>
        <v>0</v>
      </c>
      <c r="G45" s="16">
        <f>IF(A45="","",SUMIFS(BallByBall!$I$2:$I$501,BallByBall!$B$2:$B$501,A45,BallByBall!$F$2:$F$501,B45))</f>
        <v>0</v>
      </c>
      <c r="H45" s="16">
        <f>IF(A45="","",COUNTIFS(BallByBall!$B$2:$B$501,A45,BallByBall!$F$2:$F$501,B45,BallByBall!$Q$2:$Q$501,1))</f>
        <v>0</v>
      </c>
      <c r="I45" s="16">
        <f>IF(A45="","",COUNTIFS(BallByBall!$B$2:$B$501,A45,BallByBall!$F$2:$F$501,B45,BallByBall!$R$2:$R$501,1))</f>
        <v>0</v>
      </c>
      <c r="J45" s="16">
        <f>IF(A45="","",SUMIFS(BallByBall!$T$2:$T$501,BallByBall!$B$2:$B$501,A45,BallByBall!$H$2:$H$501,B45))</f>
        <v>0</v>
      </c>
      <c r="K45" s="16">
        <f>IF(A45="","",SUMIFS(BallByBall!$U$2:$U$501,BallByBall!$B$2:$B$501,A45,BallByBall!$P$2:$P$501,B45))</f>
        <v>0</v>
      </c>
      <c r="L45" s="16">
        <f>IF(A45="","",SUMIFS(BallByBall!$V$2:$V$501,BallByBall!$B$2:$B$501,A45,BallByBall!$P$2:$P$501,B45))</f>
        <v>0</v>
      </c>
      <c r="M45" s="16">
        <f>IF(A45="","",SUMIFS(BallByBall!$W$2:$W$501,BallByBall!$B$2:$B$501,A45,BallByBall!$P$2:$P$501,B45))</f>
        <v>0</v>
      </c>
      <c r="N45" s="16">
        <f>IF(A45="","",SUMIFS(BallByBall!$X$2:$X$501,BallByBall!$B$2:$B$501,A45,BallByBall!$P$2:$P$501,B45))</f>
        <v>0</v>
      </c>
      <c r="O45" s="16">
        <f>IF(A45="","",SUMIFS(OverSummary!$G$2:$G$101,OverSummary!$A$2:$A$101,A45,OverSummary!$D$2:$D$101,B45))</f>
        <v>0</v>
      </c>
      <c r="P45" s="16">
        <f>IF(A45="","",G45*Rules!$B$13+H45*Rules!$B$14+I45*Rules!$B$15)</f>
        <v>0</v>
      </c>
      <c r="Q45" s="16">
        <f>IF(A45="","",IF(G45&gt;=100,Rules!$B$18,IF(G45&gt;=50,Rules!$B$17,IF(G45&gt;=30,Rules!$B$16,0)))+IF(AND(F45=1,D45&lt;&gt;"BWL",G45=0),Rules!$B$27,0))</f>
        <v>0</v>
      </c>
      <c r="R45" s="16">
        <f>IF(A45="","",J45*Rules!$B$19+O45*Rules!$B$22)</f>
        <v>0</v>
      </c>
      <c r="S45" s="16">
        <f>IF(A45="","",IF(J45&gt;=4,Rules!$B$21,IF(J45&gt;=3,Rules!$B$20,0)))</f>
        <v>0</v>
      </c>
      <c r="T45" s="16">
        <f>IF(A45="","",K45*Rules!$B$23+L45*Rules!$B$24+M45*Rules!$B$25+N45*Rules!$B$26)</f>
        <v>0</v>
      </c>
      <c r="U45" s="16">
        <f t="shared" si="0"/>
        <v>0</v>
      </c>
    </row>
    <row r="46" spans="1:21" x14ac:dyDescent="0.2">
      <c r="A46" s="13" t="str">
        <f>MatchSquad!A46</f>
        <v>M001</v>
      </c>
      <c r="B46" s="13" t="str">
        <f>MatchSquad!B46</f>
        <v>P245</v>
      </c>
      <c r="C46" s="13" t="str">
        <f>MatchSquad!C46</f>
        <v>Eshan Malinga</v>
      </c>
      <c r="D46" s="13" t="str">
        <f>MatchSquad!D46</f>
        <v>BWL</v>
      </c>
      <c r="E46" s="13" t="str">
        <f>MatchSquad!E46</f>
        <v>SRH</v>
      </c>
      <c r="F46" s="13">
        <f>MatchSquad!G46</f>
        <v>0</v>
      </c>
      <c r="G46" s="16">
        <f>IF(A46="","",SUMIFS(BallByBall!$I$2:$I$501,BallByBall!$B$2:$B$501,A46,BallByBall!$F$2:$F$501,B46))</f>
        <v>0</v>
      </c>
      <c r="H46" s="16">
        <f>IF(A46="","",COUNTIFS(BallByBall!$B$2:$B$501,A46,BallByBall!$F$2:$F$501,B46,BallByBall!$Q$2:$Q$501,1))</f>
        <v>0</v>
      </c>
      <c r="I46" s="16">
        <f>IF(A46="","",COUNTIFS(BallByBall!$B$2:$B$501,A46,BallByBall!$F$2:$F$501,B46,BallByBall!$R$2:$R$501,1))</f>
        <v>0</v>
      </c>
      <c r="J46" s="16">
        <f>IF(A46="","",SUMIFS(BallByBall!$T$2:$T$501,BallByBall!$B$2:$B$501,A46,BallByBall!$H$2:$H$501,B46))</f>
        <v>0</v>
      </c>
      <c r="K46" s="16">
        <f>IF(A46="","",SUMIFS(BallByBall!$U$2:$U$501,BallByBall!$B$2:$B$501,A46,BallByBall!$P$2:$P$501,B46))</f>
        <v>0</v>
      </c>
      <c r="L46" s="16">
        <f>IF(A46="","",SUMIFS(BallByBall!$V$2:$V$501,BallByBall!$B$2:$B$501,A46,BallByBall!$P$2:$P$501,B46))</f>
        <v>0</v>
      </c>
      <c r="M46" s="16">
        <f>IF(A46="","",SUMIFS(BallByBall!$W$2:$W$501,BallByBall!$B$2:$B$501,A46,BallByBall!$P$2:$P$501,B46))</f>
        <v>0</v>
      </c>
      <c r="N46" s="16">
        <f>IF(A46="","",SUMIFS(BallByBall!$X$2:$X$501,BallByBall!$B$2:$B$501,A46,BallByBall!$P$2:$P$501,B46))</f>
        <v>0</v>
      </c>
      <c r="O46" s="16">
        <f>IF(A46="","",SUMIFS(OverSummary!$G$2:$G$101,OverSummary!$A$2:$A$101,A46,OverSummary!$D$2:$D$101,B46))</f>
        <v>0</v>
      </c>
      <c r="P46" s="16">
        <f>IF(A46="","",G46*Rules!$B$13+H46*Rules!$B$14+I46*Rules!$B$15)</f>
        <v>0</v>
      </c>
      <c r="Q46" s="16">
        <f>IF(A46="","",IF(G46&gt;=100,Rules!$B$18,IF(G46&gt;=50,Rules!$B$17,IF(G46&gt;=30,Rules!$B$16,0)))+IF(AND(F46=1,D46&lt;&gt;"BWL",G46=0),Rules!$B$27,0))</f>
        <v>0</v>
      </c>
      <c r="R46" s="16">
        <f>IF(A46="","",J46*Rules!$B$19+O46*Rules!$B$22)</f>
        <v>0</v>
      </c>
      <c r="S46" s="16">
        <f>IF(A46="","",IF(J46&gt;=4,Rules!$B$21,IF(J46&gt;=3,Rules!$B$20,0)))</f>
        <v>0</v>
      </c>
      <c r="T46" s="16">
        <f>IF(A46="","",K46*Rules!$B$23+L46*Rules!$B$24+M46*Rules!$B$25+N46*Rules!$B$26)</f>
        <v>0</v>
      </c>
      <c r="U46" s="16">
        <f t="shared" si="0"/>
        <v>0</v>
      </c>
    </row>
    <row r="47" spans="1:21" x14ac:dyDescent="0.2">
      <c r="A47" s="13" t="str">
        <f>MatchSquad!A47</f>
        <v>M001</v>
      </c>
      <c r="B47" s="13" t="str">
        <f>MatchSquad!B47</f>
        <v>P246</v>
      </c>
      <c r="C47" s="13" t="str">
        <f>MatchSquad!C47</f>
        <v>Sakib Hussain</v>
      </c>
      <c r="D47" s="13" t="str">
        <f>MatchSquad!D47</f>
        <v>BWL</v>
      </c>
      <c r="E47" s="13" t="str">
        <f>MatchSquad!E47</f>
        <v>SRH</v>
      </c>
      <c r="F47" s="13">
        <f>MatchSquad!G47</f>
        <v>0</v>
      </c>
      <c r="G47" s="16">
        <f>IF(A47="","",SUMIFS(BallByBall!$I$2:$I$501,BallByBall!$B$2:$B$501,A47,BallByBall!$F$2:$F$501,B47))</f>
        <v>0</v>
      </c>
      <c r="H47" s="16">
        <f>IF(A47="","",COUNTIFS(BallByBall!$B$2:$B$501,A47,BallByBall!$F$2:$F$501,B47,BallByBall!$Q$2:$Q$501,1))</f>
        <v>0</v>
      </c>
      <c r="I47" s="16">
        <f>IF(A47="","",COUNTIFS(BallByBall!$B$2:$B$501,A47,BallByBall!$F$2:$F$501,B47,BallByBall!$R$2:$R$501,1))</f>
        <v>0</v>
      </c>
      <c r="J47" s="16">
        <f>IF(A47="","",SUMIFS(BallByBall!$T$2:$T$501,BallByBall!$B$2:$B$501,A47,BallByBall!$H$2:$H$501,B47))</f>
        <v>0</v>
      </c>
      <c r="K47" s="16">
        <f>IF(A47="","",SUMIFS(BallByBall!$U$2:$U$501,BallByBall!$B$2:$B$501,A47,BallByBall!$P$2:$P$501,B47))</f>
        <v>0</v>
      </c>
      <c r="L47" s="16">
        <f>IF(A47="","",SUMIFS(BallByBall!$V$2:$V$501,BallByBall!$B$2:$B$501,A47,BallByBall!$P$2:$P$501,B47))</f>
        <v>0</v>
      </c>
      <c r="M47" s="16">
        <f>IF(A47="","",SUMIFS(BallByBall!$W$2:$W$501,BallByBall!$B$2:$B$501,A47,BallByBall!$P$2:$P$501,B47))</f>
        <v>0</v>
      </c>
      <c r="N47" s="16">
        <f>IF(A47="","",SUMIFS(BallByBall!$X$2:$X$501,BallByBall!$B$2:$B$501,A47,BallByBall!$P$2:$P$501,B47))</f>
        <v>0</v>
      </c>
      <c r="O47" s="16">
        <f>IF(A47="","",SUMIFS(OverSummary!$G$2:$G$101,OverSummary!$A$2:$A$101,A47,OverSummary!$D$2:$D$101,B47))</f>
        <v>0</v>
      </c>
      <c r="P47" s="16">
        <f>IF(A47="","",G47*Rules!$B$13+H47*Rules!$B$14+I47*Rules!$B$15)</f>
        <v>0</v>
      </c>
      <c r="Q47" s="16">
        <f>IF(A47="","",IF(G47&gt;=100,Rules!$B$18,IF(G47&gt;=50,Rules!$B$17,IF(G47&gt;=30,Rules!$B$16,0)))+IF(AND(F47=1,D47&lt;&gt;"BWL",G47=0),Rules!$B$27,0))</f>
        <v>0</v>
      </c>
      <c r="R47" s="16">
        <f>IF(A47="","",J47*Rules!$B$19+O47*Rules!$B$22)</f>
        <v>0</v>
      </c>
      <c r="S47" s="16">
        <f>IF(A47="","",IF(J47&gt;=4,Rules!$B$21,IF(J47&gt;=3,Rules!$B$20,0)))</f>
        <v>0</v>
      </c>
      <c r="T47" s="16">
        <f>IF(A47="","",K47*Rules!$B$23+L47*Rules!$B$24+M47*Rules!$B$25+N47*Rules!$B$26)</f>
        <v>0</v>
      </c>
      <c r="U47" s="16">
        <f t="shared" si="0"/>
        <v>0</v>
      </c>
    </row>
    <row r="48" spans="1:21" x14ac:dyDescent="0.2">
      <c r="A48" s="13" t="str">
        <f>MatchSquad!A48</f>
        <v>M001</v>
      </c>
      <c r="B48" s="13" t="str">
        <f>MatchSquad!B48</f>
        <v>P247</v>
      </c>
      <c r="C48" s="13" t="str">
        <f>MatchSquad!C48</f>
        <v>Onkar Tarmale</v>
      </c>
      <c r="D48" s="13" t="str">
        <f>MatchSquad!D48</f>
        <v>BWL</v>
      </c>
      <c r="E48" s="13" t="str">
        <f>MatchSquad!E48</f>
        <v>SRH</v>
      </c>
      <c r="F48" s="13">
        <f>MatchSquad!G48</f>
        <v>0</v>
      </c>
      <c r="G48" s="16">
        <f>IF(A48="","",SUMIFS(BallByBall!$I$2:$I$501,BallByBall!$B$2:$B$501,A48,BallByBall!$F$2:$F$501,B48))</f>
        <v>0</v>
      </c>
      <c r="H48" s="16">
        <f>IF(A48="","",COUNTIFS(BallByBall!$B$2:$B$501,A48,BallByBall!$F$2:$F$501,B48,BallByBall!$Q$2:$Q$501,1))</f>
        <v>0</v>
      </c>
      <c r="I48" s="16">
        <f>IF(A48="","",COUNTIFS(BallByBall!$B$2:$B$501,A48,BallByBall!$F$2:$F$501,B48,BallByBall!$R$2:$R$501,1))</f>
        <v>0</v>
      </c>
      <c r="J48" s="16">
        <f>IF(A48="","",SUMIFS(BallByBall!$T$2:$T$501,BallByBall!$B$2:$B$501,A48,BallByBall!$H$2:$H$501,B48))</f>
        <v>0</v>
      </c>
      <c r="K48" s="16">
        <f>IF(A48="","",SUMIFS(BallByBall!$U$2:$U$501,BallByBall!$B$2:$B$501,A48,BallByBall!$P$2:$P$501,B48))</f>
        <v>0</v>
      </c>
      <c r="L48" s="16">
        <f>IF(A48="","",SUMIFS(BallByBall!$V$2:$V$501,BallByBall!$B$2:$B$501,A48,BallByBall!$P$2:$P$501,B48))</f>
        <v>0</v>
      </c>
      <c r="M48" s="16">
        <f>IF(A48="","",SUMIFS(BallByBall!$W$2:$W$501,BallByBall!$B$2:$B$501,A48,BallByBall!$P$2:$P$501,B48))</f>
        <v>0</v>
      </c>
      <c r="N48" s="16">
        <f>IF(A48="","",SUMIFS(BallByBall!$X$2:$X$501,BallByBall!$B$2:$B$501,A48,BallByBall!$P$2:$P$501,B48))</f>
        <v>0</v>
      </c>
      <c r="O48" s="16">
        <f>IF(A48="","",SUMIFS(OverSummary!$G$2:$G$101,OverSummary!$A$2:$A$101,A48,OverSummary!$D$2:$D$101,B48))</f>
        <v>0</v>
      </c>
      <c r="P48" s="16">
        <f>IF(A48="","",G48*Rules!$B$13+H48*Rules!$B$14+I48*Rules!$B$15)</f>
        <v>0</v>
      </c>
      <c r="Q48" s="16">
        <f>IF(A48="","",IF(G48&gt;=100,Rules!$B$18,IF(G48&gt;=50,Rules!$B$17,IF(G48&gt;=30,Rules!$B$16,0)))+IF(AND(F48=1,D48&lt;&gt;"BWL",G48=0),Rules!$B$27,0))</f>
        <v>0</v>
      </c>
      <c r="R48" s="16">
        <f>IF(A48="","",J48*Rules!$B$19+O48*Rules!$B$22)</f>
        <v>0</v>
      </c>
      <c r="S48" s="16">
        <f>IF(A48="","",IF(J48&gt;=4,Rules!$B$21,IF(J48&gt;=3,Rules!$B$20,0)))</f>
        <v>0</v>
      </c>
      <c r="T48" s="16">
        <f>IF(A48="","",K48*Rules!$B$23+L48*Rules!$B$24+M48*Rules!$B$25+N48*Rules!$B$26)</f>
        <v>0</v>
      </c>
      <c r="U48" s="16">
        <f t="shared" si="0"/>
        <v>0</v>
      </c>
    </row>
    <row r="49" spans="1:21" x14ac:dyDescent="0.2">
      <c r="A49" s="13" t="str">
        <f>MatchSquad!A49</f>
        <v>M001</v>
      </c>
      <c r="B49" s="13" t="str">
        <f>MatchSquad!B49</f>
        <v>P248</v>
      </c>
      <c r="C49" s="13" t="str">
        <f>MatchSquad!C49</f>
        <v>Amit Kumar</v>
      </c>
      <c r="D49" s="13" t="str">
        <f>MatchSquad!D49</f>
        <v>BWL</v>
      </c>
      <c r="E49" s="13" t="str">
        <f>MatchSquad!E49</f>
        <v>SRH</v>
      </c>
      <c r="F49" s="13">
        <f>MatchSquad!G49</f>
        <v>0</v>
      </c>
      <c r="G49" s="16">
        <f>IF(A49="","",SUMIFS(BallByBall!$I$2:$I$501,BallByBall!$B$2:$B$501,A49,BallByBall!$F$2:$F$501,B49))</f>
        <v>0</v>
      </c>
      <c r="H49" s="16">
        <f>IF(A49="","",COUNTIFS(BallByBall!$B$2:$B$501,A49,BallByBall!$F$2:$F$501,B49,BallByBall!$Q$2:$Q$501,1))</f>
        <v>0</v>
      </c>
      <c r="I49" s="16">
        <f>IF(A49="","",COUNTIFS(BallByBall!$B$2:$B$501,A49,BallByBall!$F$2:$F$501,B49,BallByBall!$R$2:$R$501,1))</f>
        <v>0</v>
      </c>
      <c r="J49" s="16">
        <f>IF(A49="","",SUMIFS(BallByBall!$T$2:$T$501,BallByBall!$B$2:$B$501,A49,BallByBall!$H$2:$H$501,B49))</f>
        <v>0</v>
      </c>
      <c r="K49" s="16">
        <f>IF(A49="","",SUMIFS(BallByBall!$U$2:$U$501,BallByBall!$B$2:$B$501,A49,BallByBall!$P$2:$P$501,B49))</f>
        <v>0</v>
      </c>
      <c r="L49" s="16">
        <f>IF(A49="","",SUMIFS(BallByBall!$V$2:$V$501,BallByBall!$B$2:$B$501,A49,BallByBall!$P$2:$P$501,B49))</f>
        <v>0</v>
      </c>
      <c r="M49" s="16">
        <f>IF(A49="","",SUMIFS(BallByBall!$W$2:$W$501,BallByBall!$B$2:$B$501,A49,BallByBall!$P$2:$P$501,B49))</f>
        <v>0</v>
      </c>
      <c r="N49" s="16">
        <f>IF(A49="","",SUMIFS(BallByBall!$X$2:$X$501,BallByBall!$B$2:$B$501,A49,BallByBall!$P$2:$P$501,B49))</f>
        <v>0</v>
      </c>
      <c r="O49" s="16">
        <f>IF(A49="","",SUMIFS(OverSummary!$G$2:$G$101,OverSummary!$A$2:$A$101,A49,OverSummary!$D$2:$D$101,B49))</f>
        <v>0</v>
      </c>
      <c r="P49" s="16">
        <f>IF(A49="","",G49*Rules!$B$13+H49*Rules!$B$14+I49*Rules!$B$15)</f>
        <v>0</v>
      </c>
      <c r="Q49" s="16">
        <f>IF(A49="","",IF(G49&gt;=100,Rules!$B$18,IF(G49&gt;=50,Rules!$B$17,IF(G49&gt;=30,Rules!$B$16,0)))+IF(AND(F49=1,D49&lt;&gt;"BWL",G49=0),Rules!$B$27,0))</f>
        <v>0</v>
      </c>
      <c r="R49" s="16">
        <f>IF(A49="","",J49*Rules!$B$19+O49*Rules!$B$22)</f>
        <v>0</v>
      </c>
      <c r="S49" s="16">
        <f>IF(A49="","",IF(J49&gt;=4,Rules!$B$21,IF(J49&gt;=3,Rules!$B$20,0)))</f>
        <v>0</v>
      </c>
      <c r="T49" s="16">
        <f>IF(A49="","",K49*Rules!$B$23+L49*Rules!$B$24+M49*Rules!$B$25+N49*Rules!$B$26)</f>
        <v>0</v>
      </c>
      <c r="U49" s="16">
        <f t="shared" si="0"/>
        <v>0</v>
      </c>
    </row>
    <row r="50" spans="1:21" x14ac:dyDescent="0.2">
      <c r="A50" s="13" t="str">
        <f>MatchSquad!A50</f>
        <v>M001</v>
      </c>
      <c r="B50" s="13" t="str">
        <f>MatchSquad!B50</f>
        <v>P249</v>
      </c>
      <c r="C50" s="13" t="str">
        <f>MatchSquad!C50</f>
        <v>Praful Hinge</v>
      </c>
      <c r="D50" s="13" t="str">
        <f>MatchSquad!D50</f>
        <v>BWL</v>
      </c>
      <c r="E50" s="13" t="str">
        <f>MatchSquad!E50</f>
        <v>SRH</v>
      </c>
      <c r="F50" s="13">
        <f>MatchSquad!G50</f>
        <v>0</v>
      </c>
      <c r="G50" s="16">
        <f>IF(A50="","",SUMIFS(BallByBall!$I$2:$I$501,BallByBall!$B$2:$B$501,A50,BallByBall!$F$2:$F$501,B50))</f>
        <v>0</v>
      </c>
      <c r="H50" s="16">
        <f>IF(A50="","",COUNTIFS(BallByBall!$B$2:$B$501,A50,BallByBall!$F$2:$F$501,B50,BallByBall!$Q$2:$Q$501,1))</f>
        <v>0</v>
      </c>
      <c r="I50" s="16">
        <f>IF(A50="","",COUNTIFS(BallByBall!$B$2:$B$501,A50,BallByBall!$F$2:$F$501,B50,BallByBall!$R$2:$R$501,1))</f>
        <v>0</v>
      </c>
      <c r="J50" s="16">
        <f>IF(A50="","",SUMIFS(BallByBall!$T$2:$T$501,BallByBall!$B$2:$B$501,A50,BallByBall!$H$2:$H$501,B50))</f>
        <v>0</v>
      </c>
      <c r="K50" s="16">
        <f>IF(A50="","",SUMIFS(BallByBall!$U$2:$U$501,BallByBall!$B$2:$B$501,A50,BallByBall!$P$2:$P$501,B50))</f>
        <v>0</v>
      </c>
      <c r="L50" s="16">
        <f>IF(A50="","",SUMIFS(BallByBall!$V$2:$V$501,BallByBall!$B$2:$B$501,A50,BallByBall!$P$2:$P$501,B50))</f>
        <v>0</v>
      </c>
      <c r="M50" s="16">
        <f>IF(A50="","",SUMIFS(BallByBall!$W$2:$W$501,BallByBall!$B$2:$B$501,A50,BallByBall!$P$2:$P$501,B50))</f>
        <v>0</v>
      </c>
      <c r="N50" s="16">
        <f>IF(A50="","",SUMIFS(BallByBall!$X$2:$X$501,BallByBall!$B$2:$B$501,A50,BallByBall!$P$2:$P$501,B50))</f>
        <v>0</v>
      </c>
      <c r="O50" s="16">
        <f>IF(A50="","",SUMIFS(OverSummary!$G$2:$G$101,OverSummary!$A$2:$A$101,A50,OverSummary!$D$2:$D$101,B50))</f>
        <v>0</v>
      </c>
      <c r="P50" s="16">
        <f>IF(A50="","",G50*Rules!$B$13+H50*Rules!$B$14+I50*Rules!$B$15)</f>
        <v>0</v>
      </c>
      <c r="Q50" s="16">
        <f>IF(A50="","",IF(G50&gt;=100,Rules!$B$18,IF(G50&gt;=50,Rules!$B$17,IF(G50&gt;=30,Rules!$B$16,0)))+IF(AND(F50=1,D50&lt;&gt;"BWL",G50=0),Rules!$B$27,0))</f>
        <v>0</v>
      </c>
      <c r="R50" s="16">
        <f>IF(A50="","",J50*Rules!$B$19+O50*Rules!$B$22)</f>
        <v>0</v>
      </c>
      <c r="S50" s="16">
        <f>IF(A50="","",IF(J50&gt;=4,Rules!$B$21,IF(J50&gt;=3,Rules!$B$20,0)))</f>
        <v>0</v>
      </c>
      <c r="T50" s="16">
        <f>IF(A50="","",K50*Rules!$B$23+L50*Rules!$B$24+M50*Rules!$B$25+N50*Rules!$B$26)</f>
        <v>0</v>
      </c>
      <c r="U50" s="16">
        <f t="shared" si="0"/>
        <v>0</v>
      </c>
    </row>
    <row r="51" spans="1:21" x14ac:dyDescent="0.2">
      <c r="A51" s="13" t="str">
        <f>MatchSquad!A51</f>
        <v>M001</v>
      </c>
      <c r="B51" s="13" t="str">
        <f>MatchSquad!B51</f>
        <v>P250</v>
      </c>
      <c r="C51" s="13" t="str">
        <f>MatchSquad!C51</f>
        <v>Shivam Mavi</v>
      </c>
      <c r="D51" s="13" t="str">
        <f>MatchSquad!D51</f>
        <v>BWL</v>
      </c>
      <c r="E51" s="13" t="str">
        <f>MatchSquad!E51</f>
        <v>SRH</v>
      </c>
      <c r="F51" s="13">
        <f>MatchSquad!G51</f>
        <v>0</v>
      </c>
      <c r="G51" s="16">
        <f>IF(A51="","",SUMIFS(BallByBall!$I$2:$I$501,BallByBall!$B$2:$B$501,A51,BallByBall!$F$2:$F$501,B51))</f>
        <v>0</v>
      </c>
      <c r="H51" s="16">
        <f>IF(A51="","",COUNTIFS(BallByBall!$B$2:$B$501,A51,BallByBall!$F$2:$F$501,B51,BallByBall!$Q$2:$Q$501,1))</f>
        <v>0</v>
      </c>
      <c r="I51" s="16">
        <f>IF(A51="","",COUNTIFS(BallByBall!$B$2:$B$501,A51,BallByBall!$F$2:$F$501,B51,BallByBall!$R$2:$R$501,1))</f>
        <v>0</v>
      </c>
      <c r="J51" s="16">
        <f>IF(A51="","",SUMIFS(BallByBall!$T$2:$T$501,BallByBall!$B$2:$B$501,A51,BallByBall!$H$2:$H$501,B51))</f>
        <v>0</v>
      </c>
      <c r="K51" s="16">
        <f>IF(A51="","",SUMIFS(BallByBall!$U$2:$U$501,BallByBall!$B$2:$B$501,A51,BallByBall!$P$2:$P$501,B51))</f>
        <v>0</v>
      </c>
      <c r="L51" s="16">
        <f>IF(A51="","",SUMIFS(BallByBall!$V$2:$V$501,BallByBall!$B$2:$B$501,A51,BallByBall!$P$2:$P$501,B51))</f>
        <v>0</v>
      </c>
      <c r="M51" s="16">
        <f>IF(A51="","",SUMIFS(BallByBall!$W$2:$W$501,BallByBall!$B$2:$B$501,A51,BallByBall!$P$2:$P$501,B51))</f>
        <v>0</v>
      </c>
      <c r="N51" s="16">
        <f>IF(A51="","",SUMIFS(BallByBall!$X$2:$X$501,BallByBall!$B$2:$B$501,A51,BallByBall!$P$2:$P$501,B51))</f>
        <v>0</v>
      </c>
      <c r="O51" s="16">
        <f>IF(A51="","",SUMIFS(OverSummary!$G$2:$G$101,OverSummary!$A$2:$A$101,A51,OverSummary!$D$2:$D$101,B51))</f>
        <v>0</v>
      </c>
      <c r="P51" s="16">
        <f>IF(A51="","",G51*Rules!$B$13+H51*Rules!$B$14+I51*Rules!$B$15)</f>
        <v>0</v>
      </c>
      <c r="Q51" s="16">
        <f>IF(A51="","",IF(G51&gt;=100,Rules!$B$18,IF(G51&gt;=50,Rules!$B$17,IF(G51&gt;=30,Rules!$B$16,0)))+IF(AND(F51=1,D51&lt;&gt;"BWL",G51=0),Rules!$B$27,0))</f>
        <v>0</v>
      </c>
      <c r="R51" s="16">
        <f>IF(A51="","",J51*Rules!$B$19+O51*Rules!$B$22)</f>
        <v>0</v>
      </c>
      <c r="S51" s="16">
        <f>IF(A51="","",IF(J51&gt;=4,Rules!$B$21,IF(J51&gt;=3,Rules!$B$20,0)))</f>
        <v>0</v>
      </c>
      <c r="T51" s="16">
        <f>IF(A51="","",K51*Rules!$B$23+L51*Rules!$B$24+M51*Rules!$B$25+N51*Rules!$B$26)</f>
        <v>0</v>
      </c>
      <c r="U51" s="16">
        <f t="shared" si="0"/>
        <v>0</v>
      </c>
    </row>
    <row r="52" spans="1:21" x14ac:dyDescent="0.2">
      <c r="A52" s="13" t="str">
        <f>MatchSquad!A52</f>
        <v>M002</v>
      </c>
      <c r="B52" s="13" t="str">
        <f>MatchSquad!B52</f>
        <v>P126</v>
      </c>
      <c r="C52" s="13" t="str">
        <f>MatchSquad!C52</f>
        <v>Rohit Sharma</v>
      </c>
      <c r="D52" s="13" t="str">
        <f>MatchSquad!D52</f>
        <v>BAT</v>
      </c>
      <c r="E52" s="13" t="str">
        <f>MatchSquad!E52</f>
        <v>MI</v>
      </c>
      <c r="F52" s="13">
        <f>MatchSquad!G52</f>
        <v>0</v>
      </c>
      <c r="G52" s="16">
        <f>IF(A52="","",SUMIFS(BallByBall!$I$2:$I$501,BallByBall!$B$2:$B$501,A52,BallByBall!$F$2:$F$501,B52))</f>
        <v>0</v>
      </c>
      <c r="H52" s="16">
        <f>IF(A52="","",COUNTIFS(BallByBall!$B$2:$B$501,A52,BallByBall!$F$2:$F$501,B52,BallByBall!$Q$2:$Q$501,1))</f>
        <v>0</v>
      </c>
      <c r="I52" s="16">
        <f>IF(A52="","",COUNTIFS(BallByBall!$B$2:$B$501,A52,BallByBall!$F$2:$F$501,B52,BallByBall!$R$2:$R$501,1))</f>
        <v>0</v>
      </c>
      <c r="J52" s="16">
        <f>IF(A52="","",SUMIFS(BallByBall!$T$2:$T$501,BallByBall!$B$2:$B$501,A52,BallByBall!$H$2:$H$501,B52))</f>
        <v>0</v>
      </c>
      <c r="K52" s="16">
        <f>IF(A52="","",SUMIFS(BallByBall!$U$2:$U$501,BallByBall!$B$2:$B$501,A52,BallByBall!$P$2:$P$501,B52))</f>
        <v>0</v>
      </c>
      <c r="L52" s="16">
        <f>IF(A52="","",SUMIFS(BallByBall!$V$2:$V$501,BallByBall!$B$2:$B$501,A52,BallByBall!$P$2:$P$501,B52))</f>
        <v>0</v>
      </c>
      <c r="M52" s="16">
        <f>IF(A52="","",SUMIFS(BallByBall!$W$2:$W$501,BallByBall!$B$2:$B$501,A52,BallByBall!$P$2:$P$501,B52))</f>
        <v>0</v>
      </c>
      <c r="N52" s="16">
        <f>IF(A52="","",SUMIFS(BallByBall!$X$2:$X$501,BallByBall!$B$2:$B$501,A52,BallByBall!$P$2:$P$501,B52))</f>
        <v>0</v>
      </c>
      <c r="O52" s="16">
        <f>IF(A52="","",SUMIFS(OverSummary!$G$2:$G$101,OverSummary!$A$2:$A$101,A52,OverSummary!$D$2:$D$101,B52))</f>
        <v>0</v>
      </c>
      <c r="P52" s="16">
        <f>IF(A52="","",G52*Rules!$B$13+H52*Rules!$B$14+I52*Rules!$B$15)</f>
        <v>0</v>
      </c>
      <c r="Q52" s="16">
        <f>IF(A52="","",IF(G52&gt;=100,Rules!$B$18,IF(G52&gt;=50,Rules!$B$17,IF(G52&gt;=30,Rules!$B$16,0)))+IF(AND(F52=1,D52&lt;&gt;"BWL",G52=0),Rules!$B$27,0))</f>
        <v>0</v>
      </c>
      <c r="R52" s="16">
        <f>IF(A52="","",J52*Rules!$B$19+O52*Rules!$B$22)</f>
        <v>0</v>
      </c>
      <c r="S52" s="16">
        <f>IF(A52="","",IF(J52&gt;=4,Rules!$B$21,IF(J52&gt;=3,Rules!$B$20,0)))</f>
        <v>0</v>
      </c>
      <c r="T52" s="16">
        <f>IF(A52="","",K52*Rules!$B$23+L52*Rules!$B$24+M52*Rules!$B$25+N52*Rules!$B$26)</f>
        <v>0</v>
      </c>
      <c r="U52" s="16">
        <f t="shared" si="0"/>
        <v>0</v>
      </c>
    </row>
    <row r="53" spans="1:21" x14ac:dyDescent="0.2">
      <c r="A53" s="13" t="str">
        <f>MatchSquad!A53</f>
        <v>M002</v>
      </c>
      <c r="B53" s="13" t="str">
        <f>MatchSquad!B53</f>
        <v>P127</v>
      </c>
      <c r="C53" s="13" t="str">
        <f>MatchSquad!C53</f>
        <v>Surya Kumar Yadav</v>
      </c>
      <c r="D53" s="13" t="str">
        <f>MatchSquad!D53</f>
        <v>BAT</v>
      </c>
      <c r="E53" s="13" t="str">
        <f>MatchSquad!E53</f>
        <v>MI</v>
      </c>
      <c r="F53" s="13">
        <f>MatchSquad!G53</f>
        <v>0</v>
      </c>
      <c r="G53" s="16">
        <f>IF(A53="","",SUMIFS(BallByBall!$I$2:$I$501,BallByBall!$B$2:$B$501,A53,BallByBall!$F$2:$F$501,B53))</f>
        <v>0</v>
      </c>
      <c r="H53" s="16">
        <f>IF(A53="","",COUNTIFS(BallByBall!$B$2:$B$501,A53,BallByBall!$F$2:$F$501,B53,BallByBall!$Q$2:$Q$501,1))</f>
        <v>0</v>
      </c>
      <c r="I53" s="16">
        <f>IF(A53="","",COUNTIFS(BallByBall!$B$2:$B$501,A53,BallByBall!$F$2:$F$501,B53,BallByBall!$R$2:$R$501,1))</f>
        <v>0</v>
      </c>
      <c r="J53" s="16">
        <f>IF(A53="","",SUMIFS(BallByBall!$T$2:$T$501,BallByBall!$B$2:$B$501,A53,BallByBall!$H$2:$H$501,B53))</f>
        <v>0</v>
      </c>
      <c r="K53" s="16">
        <f>IF(A53="","",SUMIFS(BallByBall!$U$2:$U$501,BallByBall!$B$2:$B$501,A53,BallByBall!$P$2:$P$501,B53))</f>
        <v>0</v>
      </c>
      <c r="L53" s="16">
        <f>IF(A53="","",SUMIFS(BallByBall!$V$2:$V$501,BallByBall!$B$2:$B$501,A53,BallByBall!$P$2:$P$501,B53))</f>
        <v>0</v>
      </c>
      <c r="M53" s="16">
        <f>IF(A53="","",SUMIFS(BallByBall!$W$2:$W$501,BallByBall!$B$2:$B$501,A53,BallByBall!$P$2:$P$501,B53))</f>
        <v>0</v>
      </c>
      <c r="N53" s="16">
        <f>IF(A53="","",SUMIFS(BallByBall!$X$2:$X$501,BallByBall!$B$2:$B$501,A53,BallByBall!$P$2:$P$501,B53))</f>
        <v>0</v>
      </c>
      <c r="O53" s="16">
        <f>IF(A53="","",SUMIFS(OverSummary!$G$2:$G$101,OverSummary!$A$2:$A$101,A53,OverSummary!$D$2:$D$101,B53))</f>
        <v>0</v>
      </c>
      <c r="P53" s="16">
        <f>IF(A53="","",G53*Rules!$B$13+H53*Rules!$B$14+I53*Rules!$B$15)</f>
        <v>0</v>
      </c>
      <c r="Q53" s="16">
        <f>IF(A53="","",IF(G53&gt;=100,Rules!$B$18,IF(G53&gt;=50,Rules!$B$17,IF(G53&gt;=30,Rules!$B$16,0)))+IF(AND(F53=1,D53&lt;&gt;"BWL",G53=0),Rules!$B$27,0))</f>
        <v>0</v>
      </c>
      <c r="R53" s="16">
        <f>IF(A53="","",J53*Rules!$B$19+O53*Rules!$B$22)</f>
        <v>0</v>
      </c>
      <c r="S53" s="16">
        <f>IF(A53="","",IF(J53&gt;=4,Rules!$B$21,IF(J53&gt;=3,Rules!$B$20,0)))</f>
        <v>0</v>
      </c>
      <c r="T53" s="16">
        <f>IF(A53="","",K53*Rules!$B$23+L53*Rules!$B$24+M53*Rules!$B$25+N53*Rules!$B$26)</f>
        <v>0</v>
      </c>
      <c r="U53" s="16">
        <f t="shared" si="0"/>
        <v>0</v>
      </c>
    </row>
    <row r="54" spans="1:21" x14ac:dyDescent="0.2">
      <c r="A54" s="13" t="str">
        <f>MatchSquad!A54</f>
        <v>M002</v>
      </c>
      <c r="B54" s="13" t="str">
        <f>MatchSquad!B54</f>
        <v>P128</v>
      </c>
      <c r="C54" s="13" t="str">
        <f>MatchSquad!C54</f>
        <v>Robin Minz</v>
      </c>
      <c r="D54" s="13" t="str">
        <f>MatchSquad!D54</f>
        <v>WK</v>
      </c>
      <c r="E54" s="13" t="str">
        <f>MatchSquad!E54</f>
        <v>MI</v>
      </c>
      <c r="F54" s="13">
        <f>MatchSquad!G54</f>
        <v>0</v>
      </c>
      <c r="G54" s="16">
        <f>IF(A54="","",SUMIFS(BallByBall!$I$2:$I$501,BallByBall!$B$2:$B$501,A54,BallByBall!$F$2:$F$501,B54))</f>
        <v>0</v>
      </c>
      <c r="H54" s="16">
        <f>IF(A54="","",COUNTIFS(BallByBall!$B$2:$B$501,A54,BallByBall!$F$2:$F$501,B54,BallByBall!$Q$2:$Q$501,1))</f>
        <v>0</v>
      </c>
      <c r="I54" s="16">
        <f>IF(A54="","",COUNTIFS(BallByBall!$B$2:$B$501,A54,BallByBall!$F$2:$F$501,B54,BallByBall!$R$2:$R$501,1))</f>
        <v>0</v>
      </c>
      <c r="J54" s="16">
        <f>IF(A54="","",SUMIFS(BallByBall!$T$2:$T$501,BallByBall!$B$2:$B$501,A54,BallByBall!$H$2:$H$501,B54))</f>
        <v>0</v>
      </c>
      <c r="K54" s="16">
        <f>IF(A54="","",SUMIFS(BallByBall!$U$2:$U$501,BallByBall!$B$2:$B$501,A54,BallByBall!$P$2:$P$501,B54))</f>
        <v>0</v>
      </c>
      <c r="L54" s="16">
        <f>IF(A54="","",SUMIFS(BallByBall!$V$2:$V$501,BallByBall!$B$2:$B$501,A54,BallByBall!$P$2:$P$501,B54))</f>
        <v>0</v>
      </c>
      <c r="M54" s="16">
        <f>IF(A54="","",SUMIFS(BallByBall!$W$2:$W$501,BallByBall!$B$2:$B$501,A54,BallByBall!$P$2:$P$501,B54))</f>
        <v>0</v>
      </c>
      <c r="N54" s="16">
        <f>IF(A54="","",SUMIFS(BallByBall!$X$2:$X$501,BallByBall!$B$2:$B$501,A54,BallByBall!$P$2:$P$501,B54))</f>
        <v>0</v>
      </c>
      <c r="O54" s="16">
        <f>IF(A54="","",SUMIFS(OverSummary!$G$2:$G$101,OverSummary!$A$2:$A$101,A54,OverSummary!$D$2:$D$101,B54))</f>
        <v>0</v>
      </c>
      <c r="P54" s="16">
        <f>IF(A54="","",G54*Rules!$B$13+H54*Rules!$B$14+I54*Rules!$B$15)</f>
        <v>0</v>
      </c>
      <c r="Q54" s="16">
        <f>IF(A54="","",IF(G54&gt;=100,Rules!$B$18,IF(G54&gt;=50,Rules!$B$17,IF(G54&gt;=30,Rules!$B$16,0)))+IF(AND(F54=1,D54&lt;&gt;"BWL",G54=0),Rules!$B$27,0))</f>
        <v>0</v>
      </c>
      <c r="R54" s="16">
        <f>IF(A54="","",J54*Rules!$B$19+O54*Rules!$B$22)</f>
        <v>0</v>
      </c>
      <c r="S54" s="16">
        <f>IF(A54="","",IF(J54&gt;=4,Rules!$B$21,IF(J54&gt;=3,Rules!$B$20,0)))</f>
        <v>0</v>
      </c>
      <c r="T54" s="16">
        <f>IF(A54="","",K54*Rules!$B$23+L54*Rules!$B$24+M54*Rules!$B$25+N54*Rules!$B$26)</f>
        <v>0</v>
      </c>
      <c r="U54" s="16">
        <f t="shared" si="0"/>
        <v>0</v>
      </c>
    </row>
    <row r="55" spans="1:21" x14ac:dyDescent="0.2">
      <c r="A55" s="13" t="str">
        <f>MatchSquad!A55</f>
        <v>M002</v>
      </c>
      <c r="B55" s="13" t="str">
        <f>MatchSquad!B55</f>
        <v>P129</v>
      </c>
      <c r="C55" s="13" t="str">
        <f>MatchSquad!C55</f>
        <v>Sherfane Rutherford</v>
      </c>
      <c r="D55" s="13" t="str">
        <f>MatchSquad!D55</f>
        <v>BAT</v>
      </c>
      <c r="E55" s="13" t="str">
        <f>MatchSquad!E55</f>
        <v>MI</v>
      </c>
      <c r="F55" s="13">
        <f>MatchSquad!G55</f>
        <v>0</v>
      </c>
      <c r="G55" s="16">
        <f>IF(A55="","",SUMIFS(BallByBall!$I$2:$I$501,BallByBall!$B$2:$B$501,A55,BallByBall!$F$2:$F$501,B55))</f>
        <v>0</v>
      </c>
      <c r="H55" s="16">
        <f>IF(A55="","",COUNTIFS(BallByBall!$B$2:$B$501,A55,BallByBall!$F$2:$F$501,B55,BallByBall!$Q$2:$Q$501,1))</f>
        <v>0</v>
      </c>
      <c r="I55" s="16">
        <f>IF(A55="","",COUNTIFS(BallByBall!$B$2:$B$501,A55,BallByBall!$F$2:$F$501,B55,BallByBall!$R$2:$R$501,1))</f>
        <v>0</v>
      </c>
      <c r="J55" s="16">
        <f>IF(A55="","",SUMIFS(BallByBall!$T$2:$T$501,BallByBall!$B$2:$B$501,A55,BallByBall!$H$2:$H$501,B55))</f>
        <v>0</v>
      </c>
      <c r="K55" s="16">
        <f>IF(A55="","",SUMIFS(BallByBall!$U$2:$U$501,BallByBall!$B$2:$B$501,A55,BallByBall!$P$2:$P$501,B55))</f>
        <v>0</v>
      </c>
      <c r="L55" s="16">
        <f>IF(A55="","",SUMIFS(BallByBall!$V$2:$V$501,BallByBall!$B$2:$B$501,A55,BallByBall!$P$2:$P$501,B55))</f>
        <v>0</v>
      </c>
      <c r="M55" s="16">
        <f>IF(A55="","",SUMIFS(BallByBall!$W$2:$W$501,BallByBall!$B$2:$B$501,A55,BallByBall!$P$2:$P$501,B55))</f>
        <v>0</v>
      </c>
      <c r="N55" s="16">
        <f>IF(A55="","",SUMIFS(BallByBall!$X$2:$X$501,BallByBall!$B$2:$B$501,A55,BallByBall!$P$2:$P$501,B55))</f>
        <v>0</v>
      </c>
      <c r="O55" s="16">
        <f>IF(A55="","",SUMIFS(OverSummary!$G$2:$G$101,OverSummary!$A$2:$A$101,A55,OverSummary!$D$2:$D$101,B55))</f>
        <v>0</v>
      </c>
      <c r="P55" s="16">
        <f>IF(A55="","",G55*Rules!$B$13+H55*Rules!$B$14+I55*Rules!$B$15)</f>
        <v>0</v>
      </c>
      <c r="Q55" s="16">
        <f>IF(A55="","",IF(G55&gt;=100,Rules!$B$18,IF(G55&gt;=50,Rules!$B$17,IF(G55&gt;=30,Rules!$B$16,0)))+IF(AND(F55=1,D55&lt;&gt;"BWL",G55=0),Rules!$B$27,0))</f>
        <v>0</v>
      </c>
      <c r="R55" s="16">
        <f>IF(A55="","",J55*Rules!$B$19+O55*Rules!$B$22)</f>
        <v>0</v>
      </c>
      <c r="S55" s="16">
        <f>IF(A55="","",IF(J55&gt;=4,Rules!$B$21,IF(J55&gt;=3,Rules!$B$20,0)))</f>
        <v>0</v>
      </c>
      <c r="T55" s="16">
        <f>IF(A55="","",K55*Rules!$B$23+L55*Rules!$B$24+M55*Rules!$B$25+N55*Rules!$B$26)</f>
        <v>0</v>
      </c>
      <c r="U55" s="16">
        <f t="shared" si="0"/>
        <v>0</v>
      </c>
    </row>
    <row r="56" spans="1:21" x14ac:dyDescent="0.2">
      <c r="A56" s="13" t="str">
        <f>MatchSquad!A56</f>
        <v>M002</v>
      </c>
      <c r="B56" s="13" t="str">
        <f>MatchSquad!B56</f>
        <v>P130</v>
      </c>
      <c r="C56" s="13" t="str">
        <f>MatchSquad!C56</f>
        <v>Ryan Rickelton</v>
      </c>
      <c r="D56" s="13" t="str">
        <f>MatchSquad!D56</f>
        <v>WK</v>
      </c>
      <c r="E56" s="13" t="str">
        <f>MatchSquad!E56</f>
        <v>MI</v>
      </c>
      <c r="F56" s="13">
        <f>MatchSquad!G56</f>
        <v>0</v>
      </c>
      <c r="G56" s="16">
        <f>IF(A56="","",SUMIFS(BallByBall!$I$2:$I$501,BallByBall!$B$2:$B$501,A56,BallByBall!$F$2:$F$501,B56))</f>
        <v>0</v>
      </c>
      <c r="H56" s="16">
        <f>IF(A56="","",COUNTIFS(BallByBall!$B$2:$B$501,A56,BallByBall!$F$2:$F$501,B56,BallByBall!$Q$2:$Q$501,1))</f>
        <v>0</v>
      </c>
      <c r="I56" s="16">
        <f>IF(A56="","",COUNTIFS(BallByBall!$B$2:$B$501,A56,BallByBall!$F$2:$F$501,B56,BallByBall!$R$2:$R$501,1))</f>
        <v>0</v>
      </c>
      <c r="J56" s="16">
        <f>IF(A56="","",SUMIFS(BallByBall!$T$2:$T$501,BallByBall!$B$2:$B$501,A56,BallByBall!$H$2:$H$501,B56))</f>
        <v>0</v>
      </c>
      <c r="K56" s="16">
        <f>IF(A56="","",SUMIFS(BallByBall!$U$2:$U$501,BallByBall!$B$2:$B$501,A56,BallByBall!$P$2:$P$501,B56))</f>
        <v>0</v>
      </c>
      <c r="L56" s="16">
        <f>IF(A56="","",SUMIFS(BallByBall!$V$2:$V$501,BallByBall!$B$2:$B$501,A56,BallByBall!$P$2:$P$501,B56))</f>
        <v>0</v>
      </c>
      <c r="M56" s="16">
        <f>IF(A56="","",SUMIFS(BallByBall!$W$2:$W$501,BallByBall!$B$2:$B$501,A56,BallByBall!$P$2:$P$501,B56))</f>
        <v>0</v>
      </c>
      <c r="N56" s="16">
        <f>IF(A56="","",SUMIFS(BallByBall!$X$2:$X$501,BallByBall!$B$2:$B$501,A56,BallByBall!$P$2:$P$501,B56))</f>
        <v>0</v>
      </c>
      <c r="O56" s="16">
        <f>IF(A56="","",SUMIFS(OverSummary!$G$2:$G$101,OverSummary!$A$2:$A$101,A56,OverSummary!$D$2:$D$101,B56))</f>
        <v>0</v>
      </c>
      <c r="P56" s="16">
        <f>IF(A56="","",G56*Rules!$B$13+H56*Rules!$B$14+I56*Rules!$B$15)</f>
        <v>0</v>
      </c>
      <c r="Q56" s="16">
        <f>IF(A56="","",IF(G56&gt;=100,Rules!$B$18,IF(G56&gt;=50,Rules!$B$17,IF(G56&gt;=30,Rules!$B$16,0)))+IF(AND(F56=1,D56&lt;&gt;"BWL",G56=0),Rules!$B$27,0))</f>
        <v>0</v>
      </c>
      <c r="R56" s="16">
        <f>IF(A56="","",J56*Rules!$B$19+O56*Rules!$B$22)</f>
        <v>0</v>
      </c>
      <c r="S56" s="16">
        <f>IF(A56="","",IF(J56&gt;=4,Rules!$B$21,IF(J56&gt;=3,Rules!$B$20,0)))</f>
        <v>0</v>
      </c>
      <c r="T56" s="16">
        <f>IF(A56="","",K56*Rules!$B$23+L56*Rules!$B$24+M56*Rules!$B$25+N56*Rules!$B$26)</f>
        <v>0</v>
      </c>
      <c r="U56" s="16">
        <f t="shared" si="0"/>
        <v>0</v>
      </c>
    </row>
    <row r="57" spans="1:21" x14ac:dyDescent="0.2">
      <c r="A57" s="13" t="str">
        <f>MatchSquad!A57</f>
        <v>M002</v>
      </c>
      <c r="B57" s="13" t="str">
        <f>MatchSquad!B57</f>
        <v>P131</v>
      </c>
      <c r="C57" s="13" t="str">
        <f>MatchSquad!C57</f>
        <v>Quinton de Kock</v>
      </c>
      <c r="D57" s="13" t="str">
        <f>MatchSquad!D57</f>
        <v>WK</v>
      </c>
      <c r="E57" s="13" t="str">
        <f>MatchSquad!E57</f>
        <v>MI</v>
      </c>
      <c r="F57" s="13">
        <f>MatchSquad!G57</f>
        <v>0</v>
      </c>
      <c r="G57" s="16">
        <f>IF(A57="","",SUMIFS(BallByBall!$I$2:$I$501,BallByBall!$B$2:$B$501,A57,BallByBall!$F$2:$F$501,B57))</f>
        <v>0</v>
      </c>
      <c r="H57" s="16">
        <f>IF(A57="","",COUNTIFS(BallByBall!$B$2:$B$501,A57,BallByBall!$F$2:$F$501,B57,BallByBall!$Q$2:$Q$501,1))</f>
        <v>0</v>
      </c>
      <c r="I57" s="16">
        <f>IF(A57="","",COUNTIFS(BallByBall!$B$2:$B$501,A57,BallByBall!$F$2:$F$501,B57,BallByBall!$R$2:$R$501,1))</f>
        <v>0</v>
      </c>
      <c r="J57" s="16">
        <f>IF(A57="","",SUMIFS(BallByBall!$T$2:$T$501,BallByBall!$B$2:$B$501,A57,BallByBall!$H$2:$H$501,B57))</f>
        <v>0</v>
      </c>
      <c r="K57" s="16">
        <f>IF(A57="","",SUMIFS(BallByBall!$U$2:$U$501,BallByBall!$B$2:$B$501,A57,BallByBall!$P$2:$P$501,B57))</f>
        <v>0</v>
      </c>
      <c r="L57" s="16">
        <f>IF(A57="","",SUMIFS(BallByBall!$V$2:$V$501,BallByBall!$B$2:$B$501,A57,BallByBall!$P$2:$P$501,B57))</f>
        <v>0</v>
      </c>
      <c r="M57" s="16">
        <f>IF(A57="","",SUMIFS(BallByBall!$W$2:$W$501,BallByBall!$B$2:$B$501,A57,BallByBall!$P$2:$P$501,B57))</f>
        <v>0</v>
      </c>
      <c r="N57" s="16">
        <f>IF(A57="","",SUMIFS(BallByBall!$X$2:$X$501,BallByBall!$B$2:$B$501,A57,BallByBall!$P$2:$P$501,B57))</f>
        <v>0</v>
      </c>
      <c r="O57" s="16">
        <f>IF(A57="","",SUMIFS(OverSummary!$G$2:$G$101,OverSummary!$A$2:$A$101,A57,OverSummary!$D$2:$D$101,B57))</f>
        <v>0</v>
      </c>
      <c r="P57" s="16">
        <f>IF(A57="","",G57*Rules!$B$13+H57*Rules!$B$14+I57*Rules!$B$15)</f>
        <v>0</v>
      </c>
      <c r="Q57" s="16">
        <f>IF(A57="","",IF(G57&gt;=100,Rules!$B$18,IF(G57&gt;=50,Rules!$B$17,IF(G57&gt;=30,Rules!$B$16,0)))+IF(AND(F57=1,D57&lt;&gt;"BWL",G57=0),Rules!$B$27,0))</f>
        <v>0</v>
      </c>
      <c r="R57" s="16">
        <f>IF(A57="","",J57*Rules!$B$19+O57*Rules!$B$22)</f>
        <v>0</v>
      </c>
      <c r="S57" s="16">
        <f>IF(A57="","",IF(J57&gt;=4,Rules!$B$21,IF(J57&gt;=3,Rules!$B$20,0)))</f>
        <v>0</v>
      </c>
      <c r="T57" s="16">
        <f>IF(A57="","",K57*Rules!$B$23+L57*Rules!$B$24+M57*Rules!$B$25+N57*Rules!$B$26)</f>
        <v>0</v>
      </c>
      <c r="U57" s="16">
        <f t="shared" si="0"/>
        <v>0</v>
      </c>
    </row>
    <row r="58" spans="1:21" x14ac:dyDescent="0.2">
      <c r="A58" s="13" t="str">
        <f>MatchSquad!A58</f>
        <v>M002</v>
      </c>
      <c r="B58" s="13" t="str">
        <f>MatchSquad!B58</f>
        <v>P132</v>
      </c>
      <c r="C58" s="13" t="str">
        <f>MatchSquad!C58</f>
        <v>Danish Malewar</v>
      </c>
      <c r="D58" s="13" t="str">
        <f>MatchSquad!D58</f>
        <v>BAT</v>
      </c>
      <c r="E58" s="13" t="str">
        <f>MatchSquad!E58</f>
        <v>MI</v>
      </c>
      <c r="F58" s="13">
        <f>MatchSquad!G58</f>
        <v>0</v>
      </c>
      <c r="G58" s="16">
        <f>IF(A58="","",SUMIFS(BallByBall!$I$2:$I$501,BallByBall!$B$2:$B$501,A58,BallByBall!$F$2:$F$501,B58))</f>
        <v>0</v>
      </c>
      <c r="H58" s="16">
        <f>IF(A58="","",COUNTIFS(BallByBall!$B$2:$B$501,A58,BallByBall!$F$2:$F$501,B58,BallByBall!$Q$2:$Q$501,1))</f>
        <v>0</v>
      </c>
      <c r="I58" s="16">
        <f>IF(A58="","",COUNTIFS(BallByBall!$B$2:$B$501,A58,BallByBall!$F$2:$F$501,B58,BallByBall!$R$2:$R$501,1))</f>
        <v>0</v>
      </c>
      <c r="J58" s="16">
        <f>IF(A58="","",SUMIFS(BallByBall!$T$2:$T$501,BallByBall!$B$2:$B$501,A58,BallByBall!$H$2:$H$501,B58))</f>
        <v>0</v>
      </c>
      <c r="K58" s="16">
        <f>IF(A58="","",SUMIFS(BallByBall!$U$2:$U$501,BallByBall!$B$2:$B$501,A58,BallByBall!$P$2:$P$501,B58))</f>
        <v>0</v>
      </c>
      <c r="L58" s="16">
        <f>IF(A58="","",SUMIFS(BallByBall!$V$2:$V$501,BallByBall!$B$2:$B$501,A58,BallByBall!$P$2:$P$501,B58))</f>
        <v>0</v>
      </c>
      <c r="M58" s="16">
        <f>IF(A58="","",SUMIFS(BallByBall!$W$2:$W$501,BallByBall!$B$2:$B$501,A58,BallByBall!$P$2:$P$501,B58))</f>
        <v>0</v>
      </c>
      <c r="N58" s="16">
        <f>IF(A58="","",SUMIFS(BallByBall!$X$2:$X$501,BallByBall!$B$2:$B$501,A58,BallByBall!$P$2:$P$501,B58))</f>
        <v>0</v>
      </c>
      <c r="O58" s="16">
        <f>IF(A58="","",SUMIFS(OverSummary!$G$2:$G$101,OverSummary!$A$2:$A$101,A58,OverSummary!$D$2:$D$101,B58))</f>
        <v>0</v>
      </c>
      <c r="P58" s="16">
        <f>IF(A58="","",G58*Rules!$B$13+H58*Rules!$B$14+I58*Rules!$B$15)</f>
        <v>0</v>
      </c>
      <c r="Q58" s="16">
        <f>IF(A58="","",IF(G58&gt;=100,Rules!$B$18,IF(G58&gt;=50,Rules!$B$17,IF(G58&gt;=30,Rules!$B$16,0)))+IF(AND(F58=1,D58&lt;&gt;"BWL",G58=0),Rules!$B$27,0))</f>
        <v>0</v>
      </c>
      <c r="R58" s="16">
        <f>IF(A58="","",J58*Rules!$B$19+O58*Rules!$B$22)</f>
        <v>0</v>
      </c>
      <c r="S58" s="16">
        <f>IF(A58="","",IF(J58&gt;=4,Rules!$B$21,IF(J58&gt;=3,Rules!$B$20,0)))</f>
        <v>0</v>
      </c>
      <c r="T58" s="16">
        <f>IF(A58="","",K58*Rules!$B$23+L58*Rules!$B$24+M58*Rules!$B$25+N58*Rules!$B$26)</f>
        <v>0</v>
      </c>
      <c r="U58" s="16">
        <f t="shared" si="0"/>
        <v>0</v>
      </c>
    </row>
    <row r="59" spans="1:21" x14ac:dyDescent="0.2">
      <c r="A59" s="13" t="str">
        <f>MatchSquad!A59</f>
        <v>M002</v>
      </c>
      <c r="B59" s="13" t="str">
        <f>MatchSquad!B59</f>
        <v>P133</v>
      </c>
      <c r="C59" s="13" t="str">
        <f>MatchSquad!C59</f>
        <v>N. Tilak Varma</v>
      </c>
      <c r="D59" s="13" t="str">
        <f>MatchSquad!D59</f>
        <v>BAT</v>
      </c>
      <c r="E59" s="13" t="str">
        <f>MatchSquad!E59</f>
        <v>MI</v>
      </c>
      <c r="F59" s="13">
        <f>MatchSquad!G59</f>
        <v>0</v>
      </c>
      <c r="G59" s="16">
        <f>IF(A59="","",SUMIFS(BallByBall!$I$2:$I$501,BallByBall!$B$2:$B$501,A59,BallByBall!$F$2:$F$501,B59))</f>
        <v>0</v>
      </c>
      <c r="H59" s="16">
        <f>IF(A59="","",COUNTIFS(BallByBall!$B$2:$B$501,A59,BallByBall!$F$2:$F$501,B59,BallByBall!$Q$2:$Q$501,1))</f>
        <v>0</v>
      </c>
      <c r="I59" s="16">
        <f>IF(A59="","",COUNTIFS(BallByBall!$B$2:$B$501,A59,BallByBall!$F$2:$F$501,B59,BallByBall!$R$2:$R$501,1))</f>
        <v>0</v>
      </c>
      <c r="J59" s="16">
        <f>IF(A59="","",SUMIFS(BallByBall!$T$2:$T$501,BallByBall!$B$2:$B$501,A59,BallByBall!$H$2:$H$501,B59))</f>
        <v>0</v>
      </c>
      <c r="K59" s="16">
        <f>IF(A59="","",SUMIFS(BallByBall!$U$2:$U$501,BallByBall!$B$2:$B$501,A59,BallByBall!$P$2:$P$501,B59))</f>
        <v>0</v>
      </c>
      <c r="L59" s="16">
        <f>IF(A59="","",SUMIFS(BallByBall!$V$2:$V$501,BallByBall!$B$2:$B$501,A59,BallByBall!$P$2:$P$501,B59))</f>
        <v>0</v>
      </c>
      <c r="M59" s="16">
        <f>IF(A59="","",SUMIFS(BallByBall!$W$2:$W$501,BallByBall!$B$2:$B$501,A59,BallByBall!$P$2:$P$501,B59))</f>
        <v>0</v>
      </c>
      <c r="N59" s="16">
        <f>IF(A59="","",SUMIFS(BallByBall!$X$2:$X$501,BallByBall!$B$2:$B$501,A59,BallByBall!$P$2:$P$501,B59))</f>
        <v>0</v>
      </c>
      <c r="O59" s="16">
        <f>IF(A59="","",SUMIFS(OverSummary!$G$2:$G$101,OverSummary!$A$2:$A$101,A59,OverSummary!$D$2:$D$101,B59))</f>
        <v>0</v>
      </c>
      <c r="P59" s="16">
        <f>IF(A59="","",G59*Rules!$B$13+H59*Rules!$B$14+I59*Rules!$B$15)</f>
        <v>0</v>
      </c>
      <c r="Q59" s="16">
        <f>IF(A59="","",IF(G59&gt;=100,Rules!$B$18,IF(G59&gt;=50,Rules!$B$17,IF(G59&gt;=30,Rules!$B$16,0)))+IF(AND(F59=1,D59&lt;&gt;"BWL",G59=0),Rules!$B$27,0))</f>
        <v>0</v>
      </c>
      <c r="R59" s="16">
        <f>IF(A59="","",J59*Rules!$B$19+O59*Rules!$B$22)</f>
        <v>0</v>
      </c>
      <c r="S59" s="16">
        <f>IF(A59="","",IF(J59&gt;=4,Rules!$B$21,IF(J59&gt;=3,Rules!$B$20,0)))</f>
        <v>0</v>
      </c>
      <c r="T59" s="16">
        <f>IF(A59="","",K59*Rules!$B$23+L59*Rules!$B$24+M59*Rules!$B$25+N59*Rules!$B$26)</f>
        <v>0</v>
      </c>
      <c r="U59" s="16">
        <f t="shared" si="0"/>
        <v>0</v>
      </c>
    </row>
    <row r="60" spans="1:21" x14ac:dyDescent="0.2">
      <c r="A60" s="13" t="str">
        <f>MatchSquad!A60</f>
        <v>M002</v>
      </c>
      <c r="B60" s="13" t="str">
        <f>MatchSquad!B60</f>
        <v>P134</v>
      </c>
      <c r="C60" s="13" t="str">
        <f>MatchSquad!C60</f>
        <v>Hardik Pandya</v>
      </c>
      <c r="D60" s="13" t="str">
        <f>MatchSquad!D60</f>
        <v>AR</v>
      </c>
      <c r="E60" s="13" t="str">
        <f>MatchSquad!E60</f>
        <v>MI</v>
      </c>
      <c r="F60" s="13">
        <f>MatchSquad!G60</f>
        <v>0</v>
      </c>
      <c r="G60" s="16">
        <f>IF(A60="","",SUMIFS(BallByBall!$I$2:$I$501,BallByBall!$B$2:$B$501,A60,BallByBall!$F$2:$F$501,B60))</f>
        <v>0</v>
      </c>
      <c r="H60" s="16">
        <f>IF(A60="","",COUNTIFS(BallByBall!$B$2:$B$501,A60,BallByBall!$F$2:$F$501,B60,BallByBall!$Q$2:$Q$501,1))</f>
        <v>0</v>
      </c>
      <c r="I60" s="16">
        <f>IF(A60="","",COUNTIFS(BallByBall!$B$2:$B$501,A60,BallByBall!$F$2:$F$501,B60,BallByBall!$R$2:$R$501,1))</f>
        <v>0</v>
      </c>
      <c r="J60" s="16">
        <f>IF(A60="","",SUMIFS(BallByBall!$T$2:$T$501,BallByBall!$B$2:$B$501,A60,BallByBall!$H$2:$H$501,B60))</f>
        <v>0</v>
      </c>
      <c r="K60" s="16">
        <f>IF(A60="","",SUMIFS(BallByBall!$U$2:$U$501,BallByBall!$B$2:$B$501,A60,BallByBall!$P$2:$P$501,B60))</f>
        <v>0</v>
      </c>
      <c r="L60" s="16">
        <f>IF(A60="","",SUMIFS(BallByBall!$V$2:$V$501,BallByBall!$B$2:$B$501,A60,BallByBall!$P$2:$P$501,B60))</f>
        <v>0</v>
      </c>
      <c r="M60" s="16">
        <f>IF(A60="","",SUMIFS(BallByBall!$W$2:$W$501,BallByBall!$B$2:$B$501,A60,BallByBall!$P$2:$P$501,B60))</f>
        <v>0</v>
      </c>
      <c r="N60" s="16">
        <f>IF(A60="","",SUMIFS(BallByBall!$X$2:$X$501,BallByBall!$B$2:$B$501,A60,BallByBall!$P$2:$P$501,B60))</f>
        <v>0</v>
      </c>
      <c r="O60" s="16">
        <f>IF(A60="","",SUMIFS(OverSummary!$G$2:$G$101,OverSummary!$A$2:$A$101,A60,OverSummary!$D$2:$D$101,B60))</f>
        <v>0</v>
      </c>
      <c r="P60" s="16">
        <f>IF(A60="","",G60*Rules!$B$13+H60*Rules!$B$14+I60*Rules!$B$15)</f>
        <v>0</v>
      </c>
      <c r="Q60" s="16">
        <f>IF(A60="","",IF(G60&gt;=100,Rules!$B$18,IF(G60&gt;=50,Rules!$B$17,IF(G60&gt;=30,Rules!$B$16,0)))+IF(AND(F60=1,D60&lt;&gt;"BWL",G60=0),Rules!$B$27,0))</f>
        <v>0</v>
      </c>
      <c r="R60" s="16">
        <f>IF(A60="","",J60*Rules!$B$19+O60*Rules!$B$22)</f>
        <v>0</v>
      </c>
      <c r="S60" s="16">
        <f>IF(A60="","",IF(J60&gt;=4,Rules!$B$21,IF(J60&gt;=3,Rules!$B$20,0)))</f>
        <v>0</v>
      </c>
      <c r="T60" s="16">
        <f>IF(A60="","",K60*Rules!$B$23+L60*Rules!$B$24+M60*Rules!$B$25+N60*Rules!$B$26)</f>
        <v>0</v>
      </c>
      <c r="U60" s="16">
        <f t="shared" si="0"/>
        <v>0</v>
      </c>
    </row>
    <row r="61" spans="1:21" x14ac:dyDescent="0.2">
      <c r="A61" s="13" t="str">
        <f>MatchSquad!A61</f>
        <v>M002</v>
      </c>
      <c r="B61" s="13" t="str">
        <f>MatchSquad!B61</f>
        <v>P135</v>
      </c>
      <c r="C61" s="13" t="str">
        <f>MatchSquad!C61</f>
        <v>Naman Dhir</v>
      </c>
      <c r="D61" s="13" t="str">
        <f>MatchSquad!D61</f>
        <v>AR</v>
      </c>
      <c r="E61" s="13" t="str">
        <f>MatchSquad!E61</f>
        <v>MI</v>
      </c>
      <c r="F61" s="13">
        <f>MatchSquad!G61</f>
        <v>0</v>
      </c>
      <c r="G61" s="16">
        <f>IF(A61="","",SUMIFS(BallByBall!$I$2:$I$501,BallByBall!$B$2:$B$501,A61,BallByBall!$F$2:$F$501,B61))</f>
        <v>0</v>
      </c>
      <c r="H61" s="16">
        <f>IF(A61="","",COUNTIFS(BallByBall!$B$2:$B$501,A61,BallByBall!$F$2:$F$501,B61,BallByBall!$Q$2:$Q$501,1))</f>
        <v>0</v>
      </c>
      <c r="I61" s="16">
        <f>IF(A61="","",COUNTIFS(BallByBall!$B$2:$B$501,A61,BallByBall!$F$2:$F$501,B61,BallByBall!$R$2:$R$501,1))</f>
        <v>0</v>
      </c>
      <c r="J61" s="16">
        <f>IF(A61="","",SUMIFS(BallByBall!$T$2:$T$501,BallByBall!$B$2:$B$501,A61,BallByBall!$H$2:$H$501,B61))</f>
        <v>0</v>
      </c>
      <c r="K61" s="16">
        <f>IF(A61="","",SUMIFS(BallByBall!$U$2:$U$501,BallByBall!$B$2:$B$501,A61,BallByBall!$P$2:$P$501,B61))</f>
        <v>0</v>
      </c>
      <c r="L61" s="16">
        <f>IF(A61="","",SUMIFS(BallByBall!$V$2:$V$501,BallByBall!$B$2:$B$501,A61,BallByBall!$P$2:$P$501,B61))</f>
        <v>0</v>
      </c>
      <c r="M61" s="16">
        <f>IF(A61="","",SUMIFS(BallByBall!$W$2:$W$501,BallByBall!$B$2:$B$501,A61,BallByBall!$P$2:$P$501,B61))</f>
        <v>0</v>
      </c>
      <c r="N61" s="16">
        <f>IF(A61="","",SUMIFS(BallByBall!$X$2:$X$501,BallByBall!$B$2:$B$501,A61,BallByBall!$P$2:$P$501,B61))</f>
        <v>0</v>
      </c>
      <c r="O61" s="16">
        <f>IF(A61="","",SUMIFS(OverSummary!$G$2:$G$101,OverSummary!$A$2:$A$101,A61,OverSummary!$D$2:$D$101,B61))</f>
        <v>0</v>
      </c>
      <c r="P61" s="16">
        <f>IF(A61="","",G61*Rules!$B$13+H61*Rules!$B$14+I61*Rules!$B$15)</f>
        <v>0</v>
      </c>
      <c r="Q61" s="16">
        <f>IF(A61="","",IF(G61&gt;=100,Rules!$B$18,IF(G61&gt;=50,Rules!$B$17,IF(G61&gt;=30,Rules!$B$16,0)))+IF(AND(F61=1,D61&lt;&gt;"BWL",G61=0),Rules!$B$27,0))</f>
        <v>0</v>
      </c>
      <c r="R61" s="16">
        <f>IF(A61="","",J61*Rules!$B$19+O61*Rules!$B$22)</f>
        <v>0</v>
      </c>
      <c r="S61" s="16">
        <f>IF(A61="","",IF(J61&gt;=4,Rules!$B$21,IF(J61&gt;=3,Rules!$B$20,0)))</f>
        <v>0</v>
      </c>
      <c r="T61" s="16">
        <f>IF(A61="","",K61*Rules!$B$23+L61*Rules!$B$24+M61*Rules!$B$25+N61*Rules!$B$26)</f>
        <v>0</v>
      </c>
      <c r="U61" s="16">
        <f t="shared" si="0"/>
        <v>0</v>
      </c>
    </row>
    <row r="62" spans="1:21" x14ac:dyDescent="0.2">
      <c r="A62" s="13" t="str">
        <f>MatchSquad!A62</f>
        <v>M002</v>
      </c>
      <c r="B62" s="13" t="str">
        <f>MatchSquad!B62</f>
        <v>P136</v>
      </c>
      <c r="C62" s="13" t="str">
        <f>MatchSquad!C62</f>
        <v>Mitchell Santner</v>
      </c>
      <c r="D62" s="13" t="str">
        <f>MatchSquad!D62</f>
        <v>AR</v>
      </c>
      <c r="E62" s="13" t="str">
        <f>MatchSquad!E62</f>
        <v>MI</v>
      </c>
      <c r="F62" s="13">
        <f>MatchSquad!G62</f>
        <v>0</v>
      </c>
      <c r="G62" s="16">
        <f>IF(A62="","",SUMIFS(BallByBall!$I$2:$I$501,BallByBall!$B$2:$B$501,A62,BallByBall!$F$2:$F$501,B62))</f>
        <v>0</v>
      </c>
      <c r="H62" s="16">
        <f>IF(A62="","",COUNTIFS(BallByBall!$B$2:$B$501,A62,BallByBall!$F$2:$F$501,B62,BallByBall!$Q$2:$Q$501,1))</f>
        <v>0</v>
      </c>
      <c r="I62" s="16">
        <f>IF(A62="","",COUNTIFS(BallByBall!$B$2:$B$501,A62,BallByBall!$F$2:$F$501,B62,BallByBall!$R$2:$R$501,1))</f>
        <v>0</v>
      </c>
      <c r="J62" s="16">
        <f>IF(A62="","",SUMIFS(BallByBall!$T$2:$T$501,BallByBall!$B$2:$B$501,A62,BallByBall!$H$2:$H$501,B62))</f>
        <v>0</v>
      </c>
      <c r="K62" s="16">
        <f>IF(A62="","",SUMIFS(BallByBall!$U$2:$U$501,BallByBall!$B$2:$B$501,A62,BallByBall!$P$2:$P$501,B62))</f>
        <v>0</v>
      </c>
      <c r="L62" s="16">
        <f>IF(A62="","",SUMIFS(BallByBall!$V$2:$V$501,BallByBall!$B$2:$B$501,A62,BallByBall!$P$2:$P$501,B62))</f>
        <v>0</v>
      </c>
      <c r="M62" s="16">
        <f>IF(A62="","",SUMIFS(BallByBall!$W$2:$W$501,BallByBall!$B$2:$B$501,A62,BallByBall!$P$2:$P$501,B62))</f>
        <v>0</v>
      </c>
      <c r="N62" s="16">
        <f>IF(A62="","",SUMIFS(BallByBall!$X$2:$X$501,BallByBall!$B$2:$B$501,A62,BallByBall!$P$2:$P$501,B62))</f>
        <v>0</v>
      </c>
      <c r="O62" s="16">
        <f>IF(A62="","",SUMIFS(OverSummary!$G$2:$G$101,OverSummary!$A$2:$A$101,A62,OverSummary!$D$2:$D$101,B62))</f>
        <v>0</v>
      </c>
      <c r="P62" s="16">
        <f>IF(A62="","",G62*Rules!$B$13+H62*Rules!$B$14+I62*Rules!$B$15)</f>
        <v>0</v>
      </c>
      <c r="Q62" s="16">
        <f>IF(A62="","",IF(G62&gt;=100,Rules!$B$18,IF(G62&gt;=50,Rules!$B$17,IF(G62&gt;=30,Rules!$B$16,0)))+IF(AND(F62=1,D62&lt;&gt;"BWL",G62=0),Rules!$B$27,0))</f>
        <v>0</v>
      </c>
      <c r="R62" s="16">
        <f>IF(A62="","",J62*Rules!$B$19+O62*Rules!$B$22)</f>
        <v>0</v>
      </c>
      <c r="S62" s="16">
        <f>IF(A62="","",IF(J62&gt;=4,Rules!$B$21,IF(J62&gt;=3,Rules!$B$20,0)))</f>
        <v>0</v>
      </c>
      <c r="T62" s="16">
        <f>IF(A62="","",K62*Rules!$B$23+L62*Rules!$B$24+M62*Rules!$B$25+N62*Rules!$B$26)</f>
        <v>0</v>
      </c>
      <c r="U62" s="16">
        <f t="shared" si="0"/>
        <v>0</v>
      </c>
    </row>
    <row r="63" spans="1:21" x14ac:dyDescent="0.2">
      <c r="A63" s="13" t="str">
        <f>MatchSquad!A63</f>
        <v>M002</v>
      </c>
      <c r="B63" s="13" t="str">
        <f>MatchSquad!B63</f>
        <v>P137</v>
      </c>
      <c r="C63" s="13" t="str">
        <f>MatchSquad!C63</f>
        <v>Raj Angad Bawa</v>
      </c>
      <c r="D63" s="13" t="str">
        <f>MatchSquad!D63</f>
        <v>AR</v>
      </c>
      <c r="E63" s="13" t="str">
        <f>MatchSquad!E63</f>
        <v>MI</v>
      </c>
      <c r="F63" s="13">
        <f>MatchSquad!G63</f>
        <v>0</v>
      </c>
      <c r="G63" s="16">
        <f>IF(A63="","",SUMIFS(BallByBall!$I$2:$I$501,BallByBall!$B$2:$B$501,A63,BallByBall!$F$2:$F$501,B63))</f>
        <v>0</v>
      </c>
      <c r="H63" s="16">
        <f>IF(A63="","",COUNTIFS(BallByBall!$B$2:$B$501,A63,BallByBall!$F$2:$F$501,B63,BallByBall!$Q$2:$Q$501,1))</f>
        <v>0</v>
      </c>
      <c r="I63" s="16">
        <f>IF(A63="","",COUNTIFS(BallByBall!$B$2:$B$501,A63,BallByBall!$F$2:$F$501,B63,BallByBall!$R$2:$R$501,1))</f>
        <v>0</v>
      </c>
      <c r="J63" s="16">
        <f>IF(A63="","",SUMIFS(BallByBall!$T$2:$T$501,BallByBall!$B$2:$B$501,A63,BallByBall!$H$2:$H$501,B63))</f>
        <v>0</v>
      </c>
      <c r="K63" s="16">
        <f>IF(A63="","",SUMIFS(BallByBall!$U$2:$U$501,BallByBall!$B$2:$B$501,A63,BallByBall!$P$2:$P$501,B63))</f>
        <v>0</v>
      </c>
      <c r="L63" s="16">
        <f>IF(A63="","",SUMIFS(BallByBall!$V$2:$V$501,BallByBall!$B$2:$B$501,A63,BallByBall!$P$2:$P$501,B63))</f>
        <v>0</v>
      </c>
      <c r="M63" s="16">
        <f>IF(A63="","",SUMIFS(BallByBall!$W$2:$W$501,BallByBall!$B$2:$B$501,A63,BallByBall!$P$2:$P$501,B63))</f>
        <v>0</v>
      </c>
      <c r="N63" s="16">
        <f>IF(A63="","",SUMIFS(BallByBall!$X$2:$X$501,BallByBall!$B$2:$B$501,A63,BallByBall!$P$2:$P$501,B63))</f>
        <v>0</v>
      </c>
      <c r="O63" s="16">
        <f>IF(A63="","",SUMIFS(OverSummary!$G$2:$G$101,OverSummary!$A$2:$A$101,A63,OverSummary!$D$2:$D$101,B63))</f>
        <v>0</v>
      </c>
      <c r="P63" s="16">
        <f>IF(A63="","",G63*Rules!$B$13+H63*Rules!$B$14+I63*Rules!$B$15)</f>
        <v>0</v>
      </c>
      <c r="Q63" s="16">
        <f>IF(A63="","",IF(G63&gt;=100,Rules!$B$18,IF(G63&gt;=50,Rules!$B$17,IF(G63&gt;=30,Rules!$B$16,0)))+IF(AND(F63=1,D63&lt;&gt;"BWL",G63=0),Rules!$B$27,0))</f>
        <v>0</v>
      </c>
      <c r="R63" s="16">
        <f>IF(A63="","",J63*Rules!$B$19+O63*Rules!$B$22)</f>
        <v>0</v>
      </c>
      <c r="S63" s="16">
        <f>IF(A63="","",IF(J63&gt;=4,Rules!$B$21,IF(J63&gt;=3,Rules!$B$20,0)))</f>
        <v>0</v>
      </c>
      <c r="T63" s="16">
        <f>IF(A63="","",K63*Rules!$B$23+L63*Rules!$B$24+M63*Rules!$B$25+N63*Rules!$B$26)</f>
        <v>0</v>
      </c>
      <c r="U63" s="16">
        <f t="shared" si="0"/>
        <v>0</v>
      </c>
    </row>
    <row r="64" spans="1:21" x14ac:dyDescent="0.2">
      <c r="A64" s="13" t="str">
        <f>MatchSquad!A64</f>
        <v>M002</v>
      </c>
      <c r="B64" s="13" t="str">
        <f>MatchSquad!B64</f>
        <v>P138</v>
      </c>
      <c r="C64" s="13" t="str">
        <f>MatchSquad!C64</f>
        <v>Atharva Ankolekar</v>
      </c>
      <c r="D64" s="13" t="str">
        <f>MatchSquad!D64</f>
        <v>AR</v>
      </c>
      <c r="E64" s="13" t="str">
        <f>MatchSquad!E64</f>
        <v>MI</v>
      </c>
      <c r="F64" s="13">
        <f>MatchSquad!G64</f>
        <v>0</v>
      </c>
      <c r="G64" s="16">
        <f>IF(A64="","",SUMIFS(BallByBall!$I$2:$I$501,BallByBall!$B$2:$B$501,A64,BallByBall!$F$2:$F$501,B64))</f>
        <v>0</v>
      </c>
      <c r="H64" s="16">
        <f>IF(A64="","",COUNTIFS(BallByBall!$B$2:$B$501,A64,BallByBall!$F$2:$F$501,B64,BallByBall!$Q$2:$Q$501,1))</f>
        <v>0</v>
      </c>
      <c r="I64" s="16">
        <f>IF(A64="","",COUNTIFS(BallByBall!$B$2:$B$501,A64,BallByBall!$F$2:$F$501,B64,BallByBall!$R$2:$R$501,1))</f>
        <v>0</v>
      </c>
      <c r="J64" s="16">
        <f>IF(A64="","",SUMIFS(BallByBall!$T$2:$T$501,BallByBall!$B$2:$B$501,A64,BallByBall!$H$2:$H$501,B64))</f>
        <v>0</v>
      </c>
      <c r="K64" s="16">
        <f>IF(A64="","",SUMIFS(BallByBall!$U$2:$U$501,BallByBall!$B$2:$B$501,A64,BallByBall!$P$2:$P$501,B64))</f>
        <v>0</v>
      </c>
      <c r="L64" s="16">
        <f>IF(A64="","",SUMIFS(BallByBall!$V$2:$V$501,BallByBall!$B$2:$B$501,A64,BallByBall!$P$2:$P$501,B64))</f>
        <v>0</v>
      </c>
      <c r="M64" s="16">
        <f>IF(A64="","",SUMIFS(BallByBall!$W$2:$W$501,BallByBall!$B$2:$B$501,A64,BallByBall!$P$2:$P$501,B64))</f>
        <v>0</v>
      </c>
      <c r="N64" s="16">
        <f>IF(A64="","",SUMIFS(BallByBall!$X$2:$X$501,BallByBall!$B$2:$B$501,A64,BallByBall!$P$2:$P$501,B64))</f>
        <v>0</v>
      </c>
      <c r="O64" s="16">
        <f>IF(A64="","",SUMIFS(OverSummary!$G$2:$G$101,OverSummary!$A$2:$A$101,A64,OverSummary!$D$2:$D$101,B64))</f>
        <v>0</v>
      </c>
      <c r="P64" s="16">
        <f>IF(A64="","",G64*Rules!$B$13+H64*Rules!$B$14+I64*Rules!$B$15)</f>
        <v>0</v>
      </c>
      <c r="Q64" s="16">
        <f>IF(A64="","",IF(G64&gt;=100,Rules!$B$18,IF(G64&gt;=50,Rules!$B$17,IF(G64&gt;=30,Rules!$B$16,0)))+IF(AND(F64=1,D64&lt;&gt;"BWL",G64=0),Rules!$B$27,0))</f>
        <v>0</v>
      </c>
      <c r="R64" s="16">
        <f>IF(A64="","",J64*Rules!$B$19+O64*Rules!$B$22)</f>
        <v>0</v>
      </c>
      <c r="S64" s="16">
        <f>IF(A64="","",IF(J64&gt;=4,Rules!$B$21,IF(J64&gt;=3,Rules!$B$20,0)))</f>
        <v>0</v>
      </c>
      <c r="T64" s="16">
        <f>IF(A64="","",K64*Rules!$B$23+L64*Rules!$B$24+M64*Rules!$B$25+N64*Rules!$B$26)</f>
        <v>0</v>
      </c>
      <c r="U64" s="16">
        <f t="shared" si="0"/>
        <v>0</v>
      </c>
    </row>
    <row r="65" spans="1:21" x14ac:dyDescent="0.2">
      <c r="A65" s="13" t="str">
        <f>MatchSquad!A65</f>
        <v>M002</v>
      </c>
      <c r="B65" s="13" t="str">
        <f>MatchSquad!B65</f>
        <v>P139</v>
      </c>
      <c r="C65" s="13" t="str">
        <f>MatchSquad!C65</f>
        <v>Mayank Rawat</v>
      </c>
      <c r="D65" s="13" t="str">
        <f>MatchSquad!D65</f>
        <v>AR</v>
      </c>
      <c r="E65" s="13" t="str">
        <f>MatchSquad!E65</f>
        <v>MI</v>
      </c>
      <c r="F65" s="13">
        <f>MatchSquad!G65</f>
        <v>0</v>
      </c>
      <c r="G65" s="16">
        <f>IF(A65="","",SUMIFS(BallByBall!$I$2:$I$501,BallByBall!$B$2:$B$501,A65,BallByBall!$F$2:$F$501,B65))</f>
        <v>0</v>
      </c>
      <c r="H65" s="16">
        <f>IF(A65="","",COUNTIFS(BallByBall!$B$2:$B$501,A65,BallByBall!$F$2:$F$501,B65,BallByBall!$Q$2:$Q$501,1))</f>
        <v>0</v>
      </c>
      <c r="I65" s="16">
        <f>IF(A65="","",COUNTIFS(BallByBall!$B$2:$B$501,A65,BallByBall!$F$2:$F$501,B65,BallByBall!$R$2:$R$501,1))</f>
        <v>0</v>
      </c>
      <c r="J65" s="16">
        <f>IF(A65="","",SUMIFS(BallByBall!$T$2:$T$501,BallByBall!$B$2:$B$501,A65,BallByBall!$H$2:$H$501,B65))</f>
        <v>0</v>
      </c>
      <c r="K65" s="16">
        <f>IF(A65="","",SUMIFS(BallByBall!$U$2:$U$501,BallByBall!$B$2:$B$501,A65,BallByBall!$P$2:$P$501,B65))</f>
        <v>0</v>
      </c>
      <c r="L65" s="16">
        <f>IF(A65="","",SUMIFS(BallByBall!$V$2:$V$501,BallByBall!$B$2:$B$501,A65,BallByBall!$P$2:$P$501,B65))</f>
        <v>0</v>
      </c>
      <c r="M65" s="16">
        <f>IF(A65="","",SUMIFS(BallByBall!$W$2:$W$501,BallByBall!$B$2:$B$501,A65,BallByBall!$P$2:$P$501,B65))</f>
        <v>0</v>
      </c>
      <c r="N65" s="16">
        <f>IF(A65="","",SUMIFS(BallByBall!$X$2:$X$501,BallByBall!$B$2:$B$501,A65,BallByBall!$P$2:$P$501,B65))</f>
        <v>0</v>
      </c>
      <c r="O65" s="16">
        <f>IF(A65="","",SUMIFS(OverSummary!$G$2:$G$101,OverSummary!$A$2:$A$101,A65,OverSummary!$D$2:$D$101,B65))</f>
        <v>0</v>
      </c>
      <c r="P65" s="16">
        <f>IF(A65="","",G65*Rules!$B$13+H65*Rules!$B$14+I65*Rules!$B$15)</f>
        <v>0</v>
      </c>
      <c r="Q65" s="16">
        <f>IF(A65="","",IF(G65&gt;=100,Rules!$B$18,IF(G65&gt;=50,Rules!$B$17,IF(G65&gt;=30,Rules!$B$16,0)))+IF(AND(F65=1,D65&lt;&gt;"BWL",G65=0),Rules!$B$27,0))</f>
        <v>0</v>
      </c>
      <c r="R65" s="16">
        <f>IF(A65="","",J65*Rules!$B$19+O65*Rules!$B$22)</f>
        <v>0</v>
      </c>
      <c r="S65" s="16">
        <f>IF(A65="","",IF(J65&gt;=4,Rules!$B$21,IF(J65&gt;=3,Rules!$B$20,0)))</f>
        <v>0</v>
      </c>
      <c r="T65" s="16">
        <f>IF(A65="","",K65*Rules!$B$23+L65*Rules!$B$24+M65*Rules!$B$25+N65*Rules!$B$26)</f>
        <v>0</v>
      </c>
      <c r="U65" s="16">
        <f t="shared" si="0"/>
        <v>0</v>
      </c>
    </row>
    <row r="66" spans="1:21" x14ac:dyDescent="0.2">
      <c r="A66" s="13" t="str">
        <f>MatchSquad!A66</f>
        <v>M002</v>
      </c>
      <c r="B66" s="13" t="str">
        <f>MatchSquad!B66</f>
        <v>P140</v>
      </c>
      <c r="C66" s="13" t="str">
        <f>MatchSquad!C66</f>
        <v>Corbin Bosch</v>
      </c>
      <c r="D66" s="13" t="str">
        <f>MatchSquad!D66</f>
        <v>AR</v>
      </c>
      <c r="E66" s="13" t="str">
        <f>MatchSquad!E66</f>
        <v>MI</v>
      </c>
      <c r="F66" s="13">
        <f>MatchSquad!G66</f>
        <v>0</v>
      </c>
      <c r="G66" s="16">
        <f>IF(A66="","",SUMIFS(BallByBall!$I$2:$I$501,BallByBall!$B$2:$B$501,A66,BallByBall!$F$2:$F$501,B66))</f>
        <v>0</v>
      </c>
      <c r="H66" s="16">
        <f>IF(A66="","",COUNTIFS(BallByBall!$B$2:$B$501,A66,BallByBall!$F$2:$F$501,B66,BallByBall!$Q$2:$Q$501,1))</f>
        <v>0</v>
      </c>
      <c r="I66" s="16">
        <f>IF(A66="","",COUNTIFS(BallByBall!$B$2:$B$501,A66,BallByBall!$F$2:$F$501,B66,BallByBall!$R$2:$R$501,1))</f>
        <v>0</v>
      </c>
      <c r="J66" s="16">
        <f>IF(A66="","",SUMIFS(BallByBall!$T$2:$T$501,BallByBall!$B$2:$B$501,A66,BallByBall!$H$2:$H$501,B66))</f>
        <v>0</v>
      </c>
      <c r="K66" s="16">
        <f>IF(A66="","",SUMIFS(BallByBall!$U$2:$U$501,BallByBall!$B$2:$B$501,A66,BallByBall!$P$2:$P$501,B66))</f>
        <v>0</v>
      </c>
      <c r="L66" s="16">
        <f>IF(A66="","",SUMIFS(BallByBall!$V$2:$V$501,BallByBall!$B$2:$B$501,A66,BallByBall!$P$2:$P$501,B66))</f>
        <v>0</v>
      </c>
      <c r="M66" s="16">
        <f>IF(A66="","",SUMIFS(BallByBall!$W$2:$W$501,BallByBall!$B$2:$B$501,A66,BallByBall!$P$2:$P$501,B66))</f>
        <v>0</v>
      </c>
      <c r="N66" s="16">
        <f>IF(A66="","",SUMIFS(BallByBall!$X$2:$X$501,BallByBall!$B$2:$B$501,A66,BallByBall!$P$2:$P$501,B66))</f>
        <v>0</v>
      </c>
      <c r="O66" s="16">
        <f>IF(A66="","",SUMIFS(OverSummary!$G$2:$G$101,OverSummary!$A$2:$A$101,A66,OverSummary!$D$2:$D$101,B66))</f>
        <v>0</v>
      </c>
      <c r="P66" s="16">
        <f>IF(A66="","",G66*Rules!$B$13+H66*Rules!$B$14+I66*Rules!$B$15)</f>
        <v>0</v>
      </c>
      <c r="Q66" s="16">
        <f>IF(A66="","",IF(G66&gt;=100,Rules!$B$18,IF(G66&gt;=50,Rules!$B$17,IF(G66&gt;=30,Rules!$B$16,0)))+IF(AND(F66=1,D66&lt;&gt;"BWL",G66=0),Rules!$B$27,0))</f>
        <v>0</v>
      </c>
      <c r="R66" s="16">
        <f>IF(A66="","",J66*Rules!$B$19+O66*Rules!$B$22)</f>
        <v>0</v>
      </c>
      <c r="S66" s="16">
        <f>IF(A66="","",IF(J66&gt;=4,Rules!$B$21,IF(J66&gt;=3,Rules!$B$20,0)))</f>
        <v>0</v>
      </c>
      <c r="T66" s="16">
        <f>IF(A66="","",K66*Rules!$B$23+L66*Rules!$B$24+M66*Rules!$B$25+N66*Rules!$B$26)</f>
        <v>0</v>
      </c>
      <c r="U66" s="16">
        <f t="shared" ref="U66:U129" si="1">IF(A66="","",P66+Q66+R66+S66+T66)</f>
        <v>0</v>
      </c>
    </row>
    <row r="67" spans="1:21" x14ac:dyDescent="0.2">
      <c r="A67" s="13" t="str">
        <f>MatchSquad!A67</f>
        <v>M002</v>
      </c>
      <c r="B67" s="13" t="str">
        <f>MatchSquad!B67</f>
        <v>P141</v>
      </c>
      <c r="C67" s="13" t="str">
        <f>MatchSquad!C67</f>
        <v>Will Jacks</v>
      </c>
      <c r="D67" s="13" t="str">
        <f>MatchSquad!D67</f>
        <v>AR</v>
      </c>
      <c r="E67" s="13" t="str">
        <f>MatchSquad!E67</f>
        <v>MI</v>
      </c>
      <c r="F67" s="13">
        <f>MatchSquad!G67</f>
        <v>0</v>
      </c>
      <c r="G67" s="16">
        <f>IF(A67="","",SUMIFS(BallByBall!$I$2:$I$501,BallByBall!$B$2:$B$501,A67,BallByBall!$F$2:$F$501,B67))</f>
        <v>0</v>
      </c>
      <c r="H67" s="16">
        <f>IF(A67="","",COUNTIFS(BallByBall!$B$2:$B$501,A67,BallByBall!$F$2:$F$501,B67,BallByBall!$Q$2:$Q$501,1))</f>
        <v>0</v>
      </c>
      <c r="I67" s="16">
        <f>IF(A67="","",COUNTIFS(BallByBall!$B$2:$B$501,A67,BallByBall!$F$2:$F$501,B67,BallByBall!$R$2:$R$501,1))</f>
        <v>0</v>
      </c>
      <c r="J67" s="16">
        <f>IF(A67="","",SUMIFS(BallByBall!$T$2:$T$501,BallByBall!$B$2:$B$501,A67,BallByBall!$H$2:$H$501,B67))</f>
        <v>0</v>
      </c>
      <c r="K67" s="16">
        <f>IF(A67="","",SUMIFS(BallByBall!$U$2:$U$501,BallByBall!$B$2:$B$501,A67,BallByBall!$P$2:$P$501,B67))</f>
        <v>0</v>
      </c>
      <c r="L67" s="16">
        <f>IF(A67="","",SUMIFS(BallByBall!$V$2:$V$501,BallByBall!$B$2:$B$501,A67,BallByBall!$P$2:$P$501,B67))</f>
        <v>0</v>
      </c>
      <c r="M67" s="16">
        <f>IF(A67="","",SUMIFS(BallByBall!$W$2:$W$501,BallByBall!$B$2:$B$501,A67,BallByBall!$P$2:$P$501,B67))</f>
        <v>0</v>
      </c>
      <c r="N67" s="16">
        <f>IF(A67="","",SUMIFS(BallByBall!$X$2:$X$501,BallByBall!$B$2:$B$501,A67,BallByBall!$P$2:$P$501,B67))</f>
        <v>0</v>
      </c>
      <c r="O67" s="16">
        <f>IF(A67="","",SUMIFS(OverSummary!$G$2:$G$101,OverSummary!$A$2:$A$101,A67,OverSummary!$D$2:$D$101,B67))</f>
        <v>0</v>
      </c>
      <c r="P67" s="16">
        <f>IF(A67="","",G67*Rules!$B$13+H67*Rules!$B$14+I67*Rules!$B$15)</f>
        <v>0</v>
      </c>
      <c r="Q67" s="16">
        <f>IF(A67="","",IF(G67&gt;=100,Rules!$B$18,IF(G67&gt;=50,Rules!$B$17,IF(G67&gt;=30,Rules!$B$16,0)))+IF(AND(F67=1,D67&lt;&gt;"BWL",G67=0),Rules!$B$27,0))</f>
        <v>0</v>
      </c>
      <c r="R67" s="16">
        <f>IF(A67="","",J67*Rules!$B$19+O67*Rules!$B$22)</f>
        <v>0</v>
      </c>
      <c r="S67" s="16">
        <f>IF(A67="","",IF(J67&gt;=4,Rules!$B$21,IF(J67&gt;=3,Rules!$B$20,0)))</f>
        <v>0</v>
      </c>
      <c r="T67" s="16">
        <f>IF(A67="","",K67*Rules!$B$23+L67*Rules!$B$24+M67*Rules!$B$25+N67*Rules!$B$26)</f>
        <v>0</v>
      </c>
      <c r="U67" s="16">
        <f t="shared" si="1"/>
        <v>0</v>
      </c>
    </row>
    <row r="68" spans="1:21" x14ac:dyDescent="0.2">
      <c r="A68" s="13" t="str">
        <f>MatchSquad!A68</f>
        <v>M002</v>
      </c>
      <c r="B68" s="13" t="str">
        <f>MatchSquad!B68</f>
        <v>P142</v>
      </c>
      <c r="C68" s="13" t="str">
        <f>MatchSquad!C68</f>
        <v>Shardul Thakur</v>
      </c>
      <c r="D68" s="13" t="str">
        <f>MatchSquad!D68</f>
        <v>AR</v>
      </c>
      <c r="E68" s="13" t="str">
        <f>MatchSquad!E68</f>
        <v>MI</v>
      </c>
      <c r="F68" s="13">
        <f>MatchSquad!G68</f>
        <v>0</v>
      </c>
      <c r="G68" s="16">
        <f>IF(A68="","",SUMIFS(BallByBall!$I$2:$I$501,BallByBall!$B$2:$B$501,A68,BallByBall!$F$2:$F$501,B68))</f>
        <v>0</v>
      </c>
      <c r="H68" s="16">
        <f>IF(A68="","",COUNTIFS(BallByBall!$B$2:$B$501,A68,BallByBall!$F$2:$F$501,B68,BallByBall!$Q$2:$Q$501,1))</f>
        <v>0</v>
      </c>
      <c r="I68" s="16">
        <f>IF(A68="","",COUNTIFS(BallByBall!$B$2:$B$501,A68,BallByBall!$F$2:$F$501,B68,BallByBall!$R$2:$R$501,1))</f>
        <v>0</v>
      </c>
      <c r="J68" s="16">
        <f>IF(A68="","",SUMIFS(BallByBall!$T$2:$T$501,BallByBall!$B$2:$B$501,A68,BallByBall!$H$2:$H$501,B68))</f>
        <v>0</v>
      </c>
      <c r="K68" s="16">
        <f>IF(A68="","",SUMIFS(BallByBall!$U$2:$U$501,BallByBall!$B$2:$B$501,A68,BallByBall!$P$2:$P$501,B68))</f>
        <v>0</v>
      </c>
      <c r="L68" s="16">
        <f>IF(A68="","",SUMIFS(BallByBall!$V$2:$V$501,BallByBall!$B$2:$B$501,A68,BallByBall!$P$2:$P$501,B68))</f>
        <v>0</v>
      </c>
      <c r="M68" s="16">
        <f>IF(A68="","",SUMIFS(BallByBall!$W$2:$W$501,BallByBall!$B$2:$B$501,A68,BallByBall!$P$2:$P$501,B68))</f>
        <v>0</v>
      </c>
      <c r="N68" s="16">
        <f>IF(A68="","",SUMIFS(BallByBall!$X$2:$X$501,BallByBall!$B$2:$B$501,A68,BallByBall!$P$2:$P$501,B68))</f>
        <v>0</v>
      </c>
      <c r="O68" s="16">
        <f>IF(A68="","",SUMIFS(OverSummary!$G$2:$G$101,OverSummary!$A$2:$A$101,A68,OverSummary!$D$2:$D$101,B68))</f>
        <v>0</v>
      </c>
      <c r="P68" s="16">
        <f>IF(A68="","",G68*Rules!$B$13+H68*Rules!$B$14+I68*Rules!$B$15)</f>
        <v>0</v>
      </c>
      <c r="Q68" s="16">
        <f>IF(A68="","",IF(G68&gt;=100,Rules!$B$18,IF(G68&gt;=50,Rules!$B$17,IF(G68&gt;=30,Rules!$B$16,0)))+IF(AND(F68=1,D68&lt;&gt;"BWL",G68=0),Rules!$B$27,0))</f>
        <v>0</v>
      </c>
      <c r="R68" s="16">
        <f>IF(A68="","",J68*Rules!$B$19+O68*Rules!$B$22)</f>
        <v>0</v>
      </c>
      <c r="S68" s="16">
        <f>IF(A68="","",IF(J68&gt;=4,Rules!$B$21,IF(J68&gt;=3,Rules!$B$20,0)))</f>
        <v>0</v>
      </c>
      <c r="T68" s="16">
        <f>IF(A68="","",K68*Rules!$B$23+L68*Rules!$B$24+M68*Rules!$B$25+N68*Rules!$B$26)</f>
        <v>0</v>
      </c>
      <c r="U68" s="16">
        <f t="shared" si="1"/>
        <v>0</v>
      </c>
    </row>
    <row r="69" spans="1:21" x14ac:dyDescent="0.2">
      <c r="A69" s="13" t="str">
        <f>MatchSquad!A69</f>
        <v>M002</v>
      </c>
      <c r="B69" s="13" t="str">
        <f>MatchSquad!B69</f>
        <v>P143</v>
      </c>
      <c r="C69" s="13" t="str">
        <f>MatchSquad!C69</f>
        <v>Trent Boult</v>
      </c>
      <c r="D69" s="13" t="str">
        <f>MatchSquad!D69</f>
        <v>BWL</v>
      </c>
      <c r="E69" s="13" t="str">
        <f>MatchSquad!E69</f>
        <v>MI</v>
      </c>
      <c r="F69" s="13">
        <f>MatchSquad!G69</f>
        <v>0</v>
      </c>
      <c r="G69" s="16">
        <f>IF(A69="","",SUMIFS(BallByBall!$I$2:$I$501,BallByBall!$B$2:$B$501,A69,BallByBall!$F$2:$F$501,B69))</f>
        <v>0</v>
      </c>
      <c r="H69" s="16">
        <f>IF(A69="","",COUNTIFS(BallByBall!$B$2:$B$501,A69,BallByBall!$F$2:$F$501,B69,BallByBall!$Q$2:$Q$501,1))</f>
        <v>0</v>
      </c>
      <c r="I69" s="16">
        <f>IF(A69="","",COUNTIFS(BallByBall!$B$2:$B$501,A69,BallByBall!$F$2:$F$501,B69,BallByBall!$R$2:$R$501,1))</f>
        <v>0</v>
      </c>
      <c r="J69" s="16">
        <f>IF(A69="","",SUMIFS(BallByBall!$T$2:$T$501,BallByBall!$B$2:$B$501,A69,BallByBall!$H$2:$H$501,B69))</f>
        <v>0</v>
      </c>
      <c r="K69" s="16">
        <f>IF(A69="","",SUMIFS(BallByBall!$U$2:$U$501,BallByBall!$B$2:$B$501,A69,BallByBall!$P$2:$P$501,B69))</f>
        <v>0</v>
      </c>
      <c r="L69" s="16">
        <f>IF(A69="","",SUMIFS(BallByBall!$V$2:$V$501,BallByBall!$B$2:$B$501,A69,BallByBall!$P$2:$P$501,B69))</f>
        <v>0</v>
      </c>
      <c r="M69" s="16">
        <f>IF(A69="","",SUMIFS(BallByBall!$W$2:$W$501,BallByBall!$B$2:$B$501,A69,BallByBall!$P$2:$P$501,B69))</f>
        <v>0</v>
      </c>
      <c r="N69" s="16">
        <f>IF(A69="","",SUMIFS(BallByBall!$X$2:$X$501,BallByBall!$B$2:$B$501,A69,BallByBall!$P$2:$P$501,B69))</f>
        <v>0</v>
      </c>
      <c r="O69" s="16">
        <f>IF(A69="","",SUMIFS(OverSummary!$G$2:$G$101,OverSummary!$A$2:$A$101,A69,OverSummary!$D$2:$D$101,B69))</f>
        <v>0</v>
      </c>
      <c r="P69" s="16">
        <f>IF(A69="","",G69*Rules!$B$13+H69*Rules!$B$14+I69*Rules!$B$15)</f>
        <v>0</v>
      </c>
      <c r="Q69" s="16">
        <f>IF(A69="","",IF(G69&gt;=100,Rules!$B$18,IF(G69&gt;=50,Rules!$B$17,IF(G69&gt;=30,Rules!$B$16,0)))+IF(AND(F69=1,D69&lt;&gt;"BWL",G69=0),Rules!$B$27,0))</f>
        <v>0</v>
      </c>
      <c r="R69" s="16">
        <f>IF(A69="","",J69*Rules!$B$19+O69*Rules!$B$22)</f>
        <v>0</v>
      </c>
      <c r="S69" s="16">
        <f>IF(A69="","",IF(J69&gt;=4,Rules!$B$21,IF(J69&gt;=3,Rules!$B$20,0)))</f>
        <v>0</v>
      </c>
      <c r="T69" s="16">
        <f>IF(A69="","",K69*Rules!$B$23+L69*Rules!$B$24+M69*Rules!$B$25+N69*Rules!$B$26)</f>
        <v>0</v>
      </c>
      <c r="U69" s="16">
        <f t="shared" si="1"/>
        <v>0</v>
      </c>
    </row>
    <row r="70" spans="1:21" x14ac:dyDescent="0.2">
      <c r="A70" s="13" t="str">
        <f>MatchSquad!A70</f>
        <v>M002</v>
      </c>
      <c r="B70" s="13" t="str">
        <f>MatchSquad!B70</f>
        <v>P144</v>
      </c>
      <c r="C70" s="13" t="str">
        <f>MatchSquad!C70</f>
        <v>Mayank Markande</v>
      </c>
      <c r="D70" s="13" t="str">
        <f>MatchSquad!D70</f>
        <v>BWL</v>
      </c>
      <c r="E70" s="13" t="str">
        <f>MatchSquad!E70</f>
        <v>MI</v>
      </c>
      <c r="F70" s="13">
        <f>MatchSquad!G70</f>
        <v>0</v>
      </c>
      <c r="G70" s="16">
        <f>IF(A70="","",SUMIFS(BallByBall!$I$2:$I$501,BallByBall!$B$2:$B$501,A70,BallByBall!$F$2:$F$501,B70))</f>
        <v>0</v>
      </c>
      <c r="H70" s="16">
        <f>IF(A70="","",COUNTIFS(BallByBall!$B$2:$B$501,A70,BallByBall!$F$2:$F$501,B70,BallByBall!$Q$2:$Q$501,1))</f>
        <v>0</v>
      </c>
      <c r="I70" s="16">
        <f>IF(A70="","",COUNTIFS(BallByBall!$B$2:$B$501,A70,BallByBall!$F$2:$F$501,B70,BallByBall!$R$2:$R$501,1))</f>
        <v>0</v>
      </c>
      <c r="J70" s="16">
        <f>IF(A70="","",SUMIFS(BallByBall!$T$2:$T$501,BallByBall!$B$2:$B$501,A70,BallByBall!$H$2:$H$501,B70))</f>
        <v>0</v>
      </c>
      <c r="K70" s="16">
        <f>IF(A70="","",SUMIFS(BallByBall!$U$2:$U$501,BallByBall!$B$2:$B$501,A70,BallByBall!$P$2:$P$501,B70))</f>
        <v>0</v>
      </c>
      <c r="L70" s="16">
        <f>IF(A70="","",SUMIFS(BallByBall!$V$2:$V$501,BallByBall!$B$2:$B$501,A70,BallByBall!$P$2:$P$501,B70))</f>
        <v>0</v>
      </c>
      <c r="M70" s="16">
        <f>IF(A70="","",SUMIFS(BallByBall!$W$2:$W$501,BallByBall!$B$2:$B$501,A70,BallByBall!$P$2:$P$501,B70))</f>
        <v>0</v>
      </c>
      <c r="N70" s="16">
        <f>IF(A70="","",SUMIFS(BallByBall!$X$2:$X$501,BallByBall!$B$2:$B$501,A70,BallByBall!$P$2:$P$501,B70))</f>
        <v>0</v>
      </c>
      <c r="O70" s="16">
        <f>IF(A70="","",SUMIFS(OverSummary!$G$2:$G$101,OverSummary!$A$2:$A$101,A70,OverSummary!$D$2:$D$101,B70))</f>
        <v>0</v>
      </c>
      <c r="P70" s="16">
        <f>IF(A70="","",G70*Rules!$B$13+H70*Rules!$B$14+I70*Rules!$B$15)</f>
        <v>0</v>
      </c>
      <c r="Q70" s="16">
        <f>IF(A70="","",IF(G70&gt;=100,Rules!$B$18,IF(G70&gt;=50,Rules!$B$17,IF(G70&gt;=30,Rules!$B$16,0)))+IF(AND(F70=1,D70&lt;&gt;"BWL",G70=0),Rules!$B$27,0))</f>
        <v>0</v>
      </c>
      <c r="R70" s="16">
        <f>IF(A70="","",J70*Rules!$B$19+O70*Rules!$B$22)</f>
        <v>0</v>
      </c>
      <c r="S70" s="16">
        <f>IF(A70="","",IF(J70&gt;=4,Rules!$B$21,IF(J70&gt;=3,Rules!$B$20,0)))</f>
        <v>0</v>
      </c>
      <c r="T70" s="16">
        <f>IF(A70="","",K70*Rules!$B$23+L70*Rules!$B$24+M70*Rules!$B$25+N70*Rules!$B$26)</f>
        <v>0</v>
      </c>
      <c r="U70" s="16">
        <f t="shared" si="1"/>
        <v>0</v>
      </c>
    </row>
    <row r="71" spans="1:21" x14ac:dyDescent="0.2">
      <c r="A71" s="13" t="str">
        <f>MatchSquad!A71</f>
        <v>M002</v>
      </c>
      <c r="B71" s="13" t="str">
        <f>MatchSquad!B71</f>
        <v>P145</v>
      </c>
      <c r="C71" s="13" t="str">
        <f>MatchSquad!C71</f>
        <v>Deepak Chahar</v>
      </c>
      <c r="D71" s="13" t="str">
        <f>MatchSquad!D71</f>
        <v>BWL</v>
      </c>
      <c r="E71" s="13" t="str">
        <f>MatchSquad!E71</f>
        <v>MI</v>
      </c>
      <c r="F71" s="13">
        <f>MatchSquad!G71</f>
        <v>0</v>
      </c>
      <c r="G71" s="16">
        <f>IF(A71="","",SUMIFS(BallByBall!$I$2:$I$501,BallByBall!$B$2:$B$501,A71,BallByBall!$F$2:$F$501,B71))</f>
        <v>0</v>
      </c>
      <c r="H71" s="16">
        <f>IF(A71="","",COUNTIFS(BallByBall!$B$2:$B$501,A71,BallByBall!$F$2:$F$501,B71,BallByBall!$Q$2:$Q$501,1))</f>
        <v>0</v>
      </c>
      <c r="I71" s="16">
        <f>IF(A71="","",COUNTIFS(BallByBall!$B$2:$B$501,A71,BallByBall!$F$2:$F$501,B71,BallByBall!$R$2:$R$501,1))</f>
        <v>0</v>
      </c>
      <c r="J71" s="16">
        <f>IF(A71="","",SUMIFS(BallByBall!$T$2:$T$501,BallByBall!$B$2:$B$501,A71,BallByBall!$H$2:$H$501,B71))</f>
        <v>0</v>
      </c>
      <c r="K71" s="16">
        <f>IF(A71="","",SUMIFS(BallByBall!$U$2:$U$501,BallByBall!$B$2:$B$501,A71,BallByBall!$P$2:$P$501,B71))</f>
        <v>0</v>
      </c>
      <c r="L71" s="16">
        <f>IF(A71="","",SUMIFS(BallByBall!$V$2:$V$501,BallByBall!$B$2:$B$501,A71,BallByBall!$P$2:$P$501,B71))</f>
        <v>0</v>
      </c>
      <c r="M71" s="16">
        <f>IF(A71="","",SUMIFS(BallByBall!$W$2:$W$501,BallByBall!$B$2:$B$501,A71,BallByBall!$P$2:$P$501,B71))</f>
        <v>0</v>
      </c>
      <c r="N71" s="16">
        <f>IF(A71="","",SUMIFS(BallByBall!$X$2:$X$501,BallByBall!$B$2:$B$501,A71,BallByBall!$P$2:$P$501,B71))</f>
        <v>0</v>
      </c>
      <c r="O71" s="16">
        <f>IF(A71="","",SUMIFS(OverSummary!$G$2:$G$101,OverSummary!$A$2:$A$101,A71,OverSummary!$D$2:$D$101,B71))</f>
        <v>0</v>
      </c>
      <c r="P71" s="16">
        <f>IF(A71="","",G71*Rules!$B$13+H71*Rules!$B$14+I71*Rules!$B$15)</f>
        <v>0</v>
      </c>
      <c r="Q71" s="16">
        <f>IF(A71="","",IF(G71&gt;=100,Rules!$B$18,IF(G71&gt;=50,Rules!$B$17,IF(G71&gt;=30,Rules!$B$16,0)))+IF(AND(F71=1,D71&lt;&gt;"BWL",G71=0),Rules!$B$27,0))</f>
        <v>0</v>
      </c>
      <c r="R71" s="16">
        <f>IF(A71="","",J71*Rules!$B$19+O71*Rules!$B$22)</f>
        <v>0</v>
      </c>
      <c r="S71" s="16">
        <f>IF(A71="","",IF(J71&gt;=4,Rules!$B$21,IF(J71&gt;=3,Rules!$B$20,0)))</f>
        <v>0</v>
      </c>
      <c r="T71" s="16">
        <f>IF(A71="","",K71*Rules!$B$23+L71*Rules!$B$24+M71*Rules!$B$25+N71*Rules!$B$26)</f>
        <v>0</v>
      </c>
      <c r="U71" s="16">
        <f t="shared" si="1"/>
        <v>0</v>
      </c>
    </row>
    <row r="72" spans="1:21" x14ac:dyDescent="0.2">
      <c r="A72" s="13" t="str">
        <f>MatchSquad!A72</f>
        <v>M002</v>
      </c>
      <c r="B72" s="13" t="str">
        <f>MatchSquad!B72</f>
        <v>P146</v>
      </c>
      <c r="C72" s="13" t="str">
        <f>MatchSquad!C72</f>
        <v>Ashwani Kumar</v>
      </c>
      <c r="D72" s="13" t="str">
        <f>MatchSquad!D72</f>
        <v>BWL</v>
      </c>
      <c r="E72" s="13" t="str">
        <f>MatchSquad!E72</f>
        <v>MI</v>
      </c>
      <c r="F72" s="13">
        <f>MatchSquad!G72</f>
        <v>0</v>
      </c>
      <c r="G72" s="16">
        <f>IF(A72="","",SUMIFS(BallByBall!$I$2:$I$501,BallByBall!$B$2:$B$501,A72,BallByBall!$F$2:$F$501,B72))</f>
        <v>0</v>
      </c>
      <c r="H72" s="16">
        <f>IF(A72="","",COUNTIFS(BallByBall!$B$2:$B$501,A72,BallByBall!$F$2:$F$501,B72,BallByBall!$Q$2:$Q$501,1))</f>
        <v>0</v>
      </c>
      <c r="I72" s="16">
        <f>IF(A72="","",COUNTIFS(BallByBall!$B$2:$B$501,A72,BallByBall!$F$2:$F$501,B72,BallByBall!$R$2:$R$501,1))</f>
        <v>0</v>
      </c>
      <c r="J72" s="16">
        <f>IF(A72="","",SUMIFS(BallByBall!$T$2:$T$501,BallByBall!$B$2:$B$501,A72,BallByBall!$H$2:$H$501,B72))</f>
        <v>0</v>
      </c>
      <c r="K72" s="16">
        <f>IF(A72="","",SUMIFS(BallByBall!$U$2:$U$501,BallByBall!$B$2:$B$501,A72,BallByBall!$P$2:$P$501,B72))</f>
        <v>0</v>
      </c>
      <c r="L72" s="16">
        <f>IF(A72="","",SUMIFS(BallByBall!$V$2:$V$501,BallByBall!$B$2:$B$501,A72,BallByBall!$P$2:$P$501,B72))</f>
        <v>0</v>
      </c>
      <c r="M72" s="16">
        <f>IF(A72="","",SUMIFS(BallByBall!$W$2:$W$501,BallByBall!$B$2:$B$501,A72,BallByBall!$P$2:$P$501,B72))</f>
        <v>0</v>
      </c>
      <c r="N72" s="16">
        <f>IF(A72="","",SUMIFS(BallByBall!$X$2:$X$501,BallByBall!$B$2:$B$501,A72,BallByBall!$P$2:$P$501,B72))</f>
        <v>0</v>
      </c>
      <c r="O72" s="16">
        <f>IF(A72="","",SUMIFS(OverSummary!$G$2:$G$101,OverSummary!$A$2:$A$101,A72,OverSummary!$D$2:$D$101,B72))</f>
        <v>0</v>
      </c>
      <c r="P72" s="16">
        <f>IF(A72="","",G72*Rules!$B$13+H72*Rules!$B$14+I72*Rules!$B$15)</f>
        <v>0</v>
      </c>
      <c r="Q72" s="16">
        <f>IF(A72="","",IF(G72&gt;=100,Rules!$B$18,IF(G72&gt;=50,Rules!$B$17,IF(G72&gt;=30,Rules!$B$16,0)))+IF(AND(F72=1,D72&lt;&gt;"BWL",G72=0),Rules!$B$27,0))</f>
        <v>0</v>
      </c>
      <c r="R72" s="16">
        <f>IF(A72="","",J72*Rules!$B$19+O72*Rules!$B$22)</f>
        <v>0</v>
      </c>
      <c r="S72" s="16">
        <f>IF(A72="","",IF(J72&gt;=4,Rules!$B$21,IF(J72&gt;=3,Rules!$B$20,0)))</f>
        <v>0</v>
      </c>
      <c r="T72" s="16">
        <f>IF(A72="","",K72*Rules!$B$23+L72*Rules!$B$24+M72*Rules!$B$25+N72*Rules!$B$26)</f>
        <v>0</v>
      </c>
      <c r="U72" s="16">
        <f t="shared" si="1"/>
        <v>0</v>
      </c>
    </row>
    <row r="73" spans="1:21" x14ac:dyDescent="0.2">
      <c r="A73" s="13" t="str">
        <f>MatchSquad!A73</f>
        <v>M002</v>
      </c>
      <c r="B73" s="13" t="str">
        <f>MatchSquad!B73</f>
        <v>P147</v>
      </c>
      <c r="C73" s="13" t="str">
        <f>MatchSquad!C73</f>
        <v>Raghu Sharma</v>
      </c>
      <c r="D73" s="13" t="str">
        <f>MatchSquad!D73</f>
        <v>BWL</v>
      </c>
      <c r="E73" s="13" t="str">
        <f>MatchSquad!E73</f>
        <v>MI</v>
      </c>
      <c r="F73" s="13">
        <f>MatchSquad!G73</f>
        <v>0</v>
      </c>
      <c r="G73" s="16">
        <f>IF(A73="","",SUMIFS(BallByBall!$I$2:$I$501,BallByBall!$B$2:$B$501,A73,BallByBall!$F$2:$F$501,B73))</f>
        <v>0</v>
      </c>
      <c r="H73" s="16">
        <f>IF(A73="","",COUNTIFS(BallByBall!$B$2:$B$501,A73,BallByBall!$F$2:$F$501,B73,BallByBall!$Q$2:$Q$501,1))</f>
        <v>0</v>
      </c>
      <c r="I73" s="16">
        <f>IF(A73="","",COUNTIFS(BallByBall!$B$2:$B$501,A73,BallByBall!$F$2:$F$501,B73,BallByBall!$R$2:$R$501,1))</f>
        <v>0</v>
      </c>
      <c r="J73" s="16">
        <f>IF(A73="","",SUMIFS(BallByBall!$T$2:$T$501,BallByBall!$B$2:$B$501,A73,BallByBall!$H$2:$H$501,B73))</f>
        <v>0</v>
      </c>
      <c r="K73" s="16">
        <f>IF(A73="","",SUMIFS(BallByBall!$U$2:$U$501,BallByBall!$B$2:$B$501,A73,BallByBall!$P$2:$P$501,B73))</f>
        <v>0</v>
      </c>
      <c r="L73" s="16">
        <f>IF(A73="","",SUMIFS(BallByBall!$V$2:$V$501,BallByBall!$B$2:$B$501,A73,BallByBall!$P$2:$P$501,B73))</f>
        <v>0</v>
      </c>
      <c r="M73" s="16">
        <f>IF(A73="","",SUMIFS(BallByBall!$W$2:$W$501,BallByBall!$B$2:$B$501,A73,BallByBall!$P$2:$P$501,B73))</f>
        <v>0</v>
      </c>
      <c r="N73" s="16">
        <f>IF(A73="","",SUMIFS(BallByBall!$X$2:$X$501,BallByBall!$B$2:$B$501,A73,BallByBall!$P$2:$P$501,B73))</f>
        <v>0</v>
      </c>
      <c r="O73" s="16">
        <f>IF(A73="","",SUMIFS(OverSummary!$G$2:$G$101,OverSummary!$A$2:$A$101,A73,OverSummary!$D$2:$D$101,B73))</f>
        <v>0</v>
      </c>
      <c r="P73" s="16">
        <f>IF(A73="","",G73*Rules!$B$13+H73*Rules!$B$14+I73*Rules!$B$15)</f>
        <v>0</v>
      </c>
      <c r="Q73" s="16">
        <f>IF(A73="","",IF(G73&gt;=100,Rules!$B$18,IF(G73&gt;=50,Rules!$B$17,IF(G73&gt;=30,Rules!$B$16,0)))+IF(AND(F73=1,D73&lt;&gt;"BWL",G73=0),Rules!$B$27,0))</f>
        <v>0</v>
      </c>
      <c r="R73" s="16">
        <f>IF(A73="","",J73*Rules!$B$19+O73*Rules!$B$22)</f>
        <v>0</v>
      </c>
      <c r="S73" s="16">
        <f>IF(A73="","",IF(J73&gt;=4,Rules!$B$21,IF(J73&gt;=3,Rules!$B$20,0)))</f>
        <v>0</v>
      </c>
      <c r="T73" s="16">
        <f>IF(A73="","",K73*Rules!$B$23+L73*Rules!$B$24+M73*Rules!$B$25+N73*Rules!$B$26)</f>
        <v>0</v>
      </c>
      <c r="U73" s="16">
        <f t="shared" si="1"/>
        <v>0</v>
      </c>
    </row>
    <row r="74" spans="1:21" x14ac:dyDescent="0.2">
      <c r="A74" s="13" t="str">
        <f>MatchSquad!A74</f>
        <v>M002</v>
      </c>
      <c r="B74" s="13" t="str">
        <f>MatchSquad!B74</f>
        <v>P148</v>
      </c>
      <c r="C74" s="13" t="str">
        <f>MatchSquad!C74</f>
        <v>Mohammad Izhar</v>
      </c>
      <c r="D74" s="13" t="str">
        <f>MatchSquad!D74</f>
        <v>BWL</v>
      </c>
      <c r="E74" s="13" t="str">
        <f>MatchSquad!E74</f>
        <v>MI</v>
      </c>
      <c r="F74" s="13">
        <f>MatchSquad!G74</f>
        <v>0</v>
      </c>
      <c r="G74" s="16">
        <f>IF(A74="","",SUMIFS(BallByBall!$I$2:$I$501,BallByBall!$B$2:$B$501,A74,BallByBall!$F$2:$F$501,B74))</f>
        <v>0</v>
      </c>
      <c r="H74" s="16">
        <f>IF(A74="","",COUNTIFS(BallByBall!$B$2:$B$501,A74,BallByBall!$F$2:$F$501,B74,BallByBall!$Q$2:$Q$501,1))</f>
        <v>0</v>
      </c>
      <c r="I74" s="16">
        <f>IF(A74="","",COUNTIFS(BallByBall!$B$2:$B$501,A74,BallByBall!$F$2:$F$501,B74,BallByBall!$R$2:$R$501,1))</f>
        <v>0</v>
      </c>
      <c r="J74" s="16">
        <f>IF(A74="","",SUMIFS(BallByBall!$T$2:$T$501,BallByBall!$B$2:$B$501,A74,BallByBall!$H$2:$H$501,B74))</f>
        <v>0</v>
      </c>
      <c r="K74" s="16">
        <f>IF(A74="","",SUMIFS(BallByBall!$U$2:$U$501,BallByBall!$B$2:$B$501,A74,BallByBall!$P$2:$P$501,B74))</f>
        <v>0</v>
      </c>
      <c r="L74" s="16">
        <f>IF(A74="","",SUMIFS(BallByBall!$V$2:$V$501,BallByBall!$B$2:$B$501,A74,BallByBall!$P$2:$P$501,B74))</f>
        <v>0</v>
      </c>
      <c r="M74" s="16">
        <f>IF(A74="","",SUMIFS(BallByBall!$W$2:$W$501,BallByBall!$B$2:$B$501,A74,BallByBall!$P$2:$P$501,B74))</f>
        <v>0</v>
      </c>
      <c r="N74" s="16">
        <f>IF(A74="","",SUMIFS(BallByBall!$X$2:$X$501,BallByBall!$B$2:$B$501,A74,BallByBall!$P$2:$P$501,B74))</f>
        <v>0</v>
      </c>
      <c r="O74" s="16">
        <f>IF(A74="","",SUMIFS(OverSummary!$G$2:$G$101,OverSummary!$A$2:$A$101,A74,OverSummary!$D$2:$D$101,B74))</f>
        <v>0</v>
      </c>
      <c r="P74" s="16">
        <f>IF(A74="","",G74*Rules!$B$13+H74*Rules!$B$14+I74*Rules!$B$15)</f>
        <v>0</v>
      </c>
      <c r="Q74" s="16">
        <f>IF(A74="","",IF(G74&gt;=100,Rules!$B$18,IF(G74&gt;=50,Rules!$B$17,IF(G74&gt;=30,Rules!$B$16,0)))+IF(AND(F74=1,D74&lt;&gt;"BWL",G74=0),Rules!$B$27,0))</f>
        <v>0</v>
      </c>
      <c r="R74" s="16">
        <f>IF(A74="","",J74*Rules!$B$19+O74*Rules!$B$22)</f>
        <v>0</v>
      </c>
      <c r="S74" s="16">
        <f>IF(A74="","",IF(J74&gt;=4,Rules!$B$21,IF(J74&gt;=3,Rules!$B$20,0)))</f>
        <v>0</v>
      </c>
      <c r="T74" s="16">
        <f>IF(A74="","",K74*Rules!$B$23+L74*Rules!$B$24+M74*Rules!$B$25+N74*Rules!$B$26)</f>
        <v>0</v>
      </c>
      <c r="U74" s="16">
        <f t="shared" si="1"/>
        <v>0</v>
      </c>
    </row>
    <row r="75" spans="1:21" x14ac:dyDescent="0.2">
      <c r="A75" s="13" t="str">
        <f>MatchSquad!A75</f>
        <v>M002</v>
      </c>
      <c r="B75" s="13" t="str">
        <f>MatchSquad!B75</f>
        <v>P149</v>
      </c>
      <c r="C75" s="13" t="str">
        <f>MatchSquad!C75</f>
        <v>Allah Ghazanfar</v>
      </c>
      <c r="D75" s="13" t="str">
        <f>MatchSquad!D75</f>
        <v>BWL</v>
      </c>
      <c r="E75" s="13" t="str">
        <f>MatchSquad!E75</f>
        <v>MI</v>
      </c>
      <c r="F75" s="13">
        <f>MatchSquad!G75</f>
        <v>0</v>
      </c>
      <c r="G75" s="16">
        <f>IF(A75="","",SUMIFS(BallByBall!$I$2:$I$501,BallByBall!$B$2:$B$501,A75,BallByBall!$F$2:$F$501,B75))</f>
        <v>0</v>
      </c>
      <c r="H75" s="16">
        <f>IF(A75="","",COUNTIFS(BallByBall!$B$2:$B$501,A75,BallByBall!$F$2:$F$501,B75,BallByBall!$Q$2:$Q$501,1))</f>
        <v>0</v>
      </c>
      <c r="I75" s="16">
        <f>IF(A75="","",COUNTIFS(BallByBall!$B$2:$B$501,A75,BallByBall!$F$2:$F$501,B75,BallByBall!$R$2:$R$501,1))</f>
        <v>0</v>
      </c>
      <c r="J75" s="16">
        <f>IF(A75="","",SUMIFS(BallByBall!$T$2:$T$501,BallByBall!$B$2:$B$501,A75,BallByBall!$H$2:$H$501,B75))</f>
        <v>0</v>
      </c>
      <c r="K75" s="16">
        <f>IF(A75="","",SUMIFS(BallByBall!$U$2:$U$501,BallByBall!$B$2:$B$501,A75,BallByBall!$P$2:$P$501,B75))</f>
        <v>0</v>
      </c>
      <c r="L75" s="16">
        <f>IF(A75="","",SUMIFS(BallByBall!$V$2:$V$501,BallByBall!$B$2:$B$501,A75,BallByBall!$P$2:$P$501,B75))</f>
        <v>0</v>
      </c>
      <c r="M75" s="16">
        <f>IF(A75="","",SUMIFS(BallByBall!$W$2:$W$501,BallByBall!$B$2:$B$501,A75,BallByBall!$P$2:$P$501,B75))</f>
        <v>0</v>
      </c>
      <c r="N75" s="16">
        <f>IF(A75="","",SUMIFS(BallByBall!$X$2:$X$501,BallByBall!$B$2:$B$501,A75,BallByBall!$P$2:$P$501,B75))</f>
        <v>0</v>
      </c>
      <c r="O75" s="16">
        <f>IF(A75="","",SUMIFS(OverSummary!$G$2:$G$101,OverSummary!$A$2:$A$101,A75,OverSummary!$D$2:$D$101,B75))</f>
        <v>0</v>
      </c>
      <c r="P75" s="16">
        <f>IF(A75="","",G75*Rules!$B$13+H75*Rules!$B$14+I75*Rules!$B$15)</f>
        <v>0</v>
      </c>
      <c r="Q75" s="16">
        <f>IF(A75="","",IF(G75&gt;=100,Rules!$B$18,IF(G75&gt;=50,Rules!$B$17,IF(G75&gt;=30,Rules!$B$16,0)))+IF(AND(F75=1,D75&lt;&gt;"BWL",G75=0),Rules!$B$27,0))</f>
        <v>0</v>
      </c>
      <c r="R75" s="16">
        <f>IF(A75="","",J75*Rules!$B$19+O75*Rules!$B$22)</f>
        <v>0</v>
      </c>
      <c r="S75" s="16">
        <f>IF(A75="","",IF(J75&gt;=4,Rules!$B$21,IF(J75&gt;=3,Rules!$B$20,0)))</f>
        <v>0</v>
      </c>
      <c r="T75" s="16">
        <f>IF(A75="","",K75*Rules!$B$23+L75*Rules!$B$24+M75*Rules!$B$25+N75*Rules!$B$26)</f>
        <v>0</v>
      </c>
      <c r="U75" s="16">
        <f t="shared" si="1"/>
        <v>0</v>
      </c>
    </row>
    <row r="76" spans="1:21" x14ac:dyDescent="0.2">
      <c r="A76" s="13" t="str">
        <f>MatchSquad!A76</f>
        <v>M002</v>
      </c>
      <c r="B76" s="13" t="str">
        <f>MatchSquad!B76</f>
        <v>P150</v>
      </c>
      <c r="C76" s="13" t="str">
        <f>MatchSquad!C76</f>
        <v>Jasprit Bumrah</v>
      </c>
      <c r="D76" s="13" t="str">
        <f>MatchSquad!D76</f>
        <v>BWL</v>
      </c>
      <c r="E76" s="13" t="str">
        <f>MatchSquad!E76</f>
        <v>MI</v>
      </c>
      <c r="F76" s="13">
        <f>MatchSquad!G76</f>
        <v>0</v>
      </c>
      <c r="G76" s="16">
        <f>IF(A76="","",SUMIFS(BallByBall!$I$2:$I$501,BallByBall!$B$2:$B$501,A76,BallByBall!$F$2:$F$501,B76))</f>
        <v>0</v>
      </c>
      <c r="H76" s="16">
        <f>IF(A76="","",COUNTIFS(BallByBall!$B$2:$B$501,A76,BallByBall!$F$2:$F$501,B76,BallByBall!$Q$2:$Q$501,1))</f>
        <v>0</v>
      </c>
      <c r="I76" s="16">
        <f>IF(A76="","",COUNTIFS(BallByBall!$B$2:$B$501,A76,BallByBall!$F$2:$F$501,B76,BallByBall!$R$2:$R$501,1))</f>
        <v>0</v>
      </c>
      <c r="J76" s="16">
        <f>IF(A76="","",SUMIFS(BallByBall!$T$2:$T$501,BallByBall!$B$2:$B$501,A76,BallByBall!$H$2:$H$501,B76))</f>
        <v>0</v>
      </c>
      <c r="K76" s="16">
        <f>IF(A76="","",SUMIFS(BallByBall!$U$2:$U$501,BallByBall!$B$2:$B$501,A76,BallByBall!$P$2:$P$501,B76))</f>
        <v>0</v>
      </c>
      <c r="L76" s="16">
        <f>IF(A76="","",SUMIFS(BallByBall!$V$2:$V$501,BallByBall!$B$2:$B$501,A76,BallByBall!$P$2:$P$501,B76))</f>
        <v>0</v>
      </c>
      <c r="M76" s="16">
        <f>IF(A76="","",SUMIFS(BallByBall!$W$2:$W$501,BallByBall!$B$2:$B$501,A76,BallByBall!$P$2:$P$501,B76))</f>
        <v>0</v>
      </c>
      <c r="N76" s="16">
        <f>IF(A76="","",SUMIFS(BallByBall!$X$2:$X$501,BallByBall!$B$2:$B$501,A76,BallByBall!$P$2:$P$501,B76))</f>
        <v>0</v>
      </c>
      <c r="O76" s="16">
        <f>IF(A76="","",SUMIFS(OverSummary!$G$2:$G$101,OverSummary!$A$2:$A$101,A76,OverSummary!$D$2:$D$101,B76))</f>
        <v>0</v>
      </c>
      <c r="P76" s="16">
        <f>IF(A76="","",G76*Rules!$B$13+H76*Rules!$B$14+I76*Rules!$B$15)</f>
        <v>0</v>
      </c>
      <c r="Q76" s="16">
        <f>IF(A76="","",IF(G76&gt;=100,Rules!$B$18,IF(G76&gt;=50,Rules!$B$17,IF(G76&gt;=30,Rules!$B$16,0)))+IF(AND(F76=1,D76&lt;&gt;"BWL",G76=0),Rules!$B$27,0))</f>
        <v>0</v>
      </c>
      <c r="R76" s="16">
        <f>IF(A76="","",J76*Rules!$B$19+O76*Rules!$B$22)</f>
        <v>0</v>
      </c>
      <c r="S76" s="16">
        <f>IF(A76="","",IF(J76&gt;=4,Rules!$B$21,IF(J76&gt;=3,Rules!$B$20,0)))</f>
        <v>0</v>
      </c>
      <c r="T76" s="16">
        <f>IF(A76="","",K76*Rules!$B$23+L76*Rules!$B$24+M76*Rules!$B$25+N76*Rules!$B$26)</f>
        <v>0</v>
      </c>
      <c r="U76" s="16">
        <f t="shared" si="1"/>
        <v>0</v>
      </c>
    </row>
    <row r="77" spans="1:21" x14ac:dyDescent="0.2">
      <c r="A77" s="13" t="str">
        <f>MatchSquad!A77</f>
        <v>M002</v>
      </c>
      <c r="B77" s="13" t="str">
        <f>MatchSquad!B77</f>
        <v>P076</v>
      </c>
      <c r="C77" s="13" t="str">
        <f>MatchSquad!C77</f>
        <v>Ajinkya Rahane</v>
      </c>
      <c r="D77" s="13" t="str">
        <f>MatchSquad!D77</f>
        <v>BAT</v>
      </c>
      <c r="E77" s="13" t="str">
        <f>MatchSquad!E77</f>
        <v>KKR</v>
      </c>
      <c r="F77" s="13">
        <f>MatchSquad!G77</f>
        <v>0</v>
      </c>
      <c r="G77" s="16">
        <f>IF(A77="","",SUMIFS(BallByBall!$I$2:$I$501,BallByBall!$B$2:$B$501,A77,BallByBall!$F$2:$F$501,B77))</f>
        <v>0</v>
      </c>
      <c r="H77" s="16">
        <f>IF(A77="","",COUNTIFS(BallByBall!$B$2:$B$501,A77,BallByBall!$F$2:$F$501,B77,BallByBall!$Q$2:$Q$501,1))</f>
        <v>0</v>
      </c>
      <c r="I77" s="16">
        <f>IF(A77="","",COUNTIFS(BallByBall!$B$2:$B$501,A77,BallByBall!$F$2:$F$501,B77,BallByBall!$R$2:$R$501,1))</f>
        <v>0</v>
      </c>
      <c r="J77" s="16">
        <f>IF(A77="","",SUMIFS(BallByBall!$T$2:$T$501,BallByBall!$B$2:$B$501,A77,BallByBall!$H$2:$H$501,B77))</f>
        <v>0</v>
      </c>
      <c r="K77" s="16">
        <f>IF(A77="","",SUMIFS(BallByBall!$U$2:$U$501,BallByBall!$B$2:$B$501,A77,BallByBall!$P$2:$P$501,B77))</f>
        <v>0</v>
      </c>
      <c r="L77" s="16">
        <f>IF(A77="","",SUMIFS(BallByBall!$V$2:$V$501,BallByBall!$B$2:$B$501,A77,BallByBall!$P$2:$P$501,B77))</f>
        <v>0</v>
      </c>
      <c r="M77" s="16">
        <f>IF(A77="","",SUMIFS(BallByBall!$W$2:$W$501,BallByBall!$B$2:$B$501,A77,BallByBall!$P$2:$P$501,B77))</f>
        <v>0</v>
      </c>
      <c r="N77" s="16">
        <f>IF(A77="","",SUMIFS(BallByBall!$X$2:$X$501,BallByBall!$B$2:$B$501,A77,BallByBall!$P$2:$P$501,B77))</f>
        <v>0</v>
      </c>
      <c r="O77" s="16">
        <f>IF(A77="","",SUMIFS(OverSummary!$G$2:$G$101,OverSummary!$A$2:$A$101,A77,OverSummary!$D$2:$D$101,B77))</f>
        <v>0</v>
      </c>
      <c r="P77" s="16">
        <f>IF(A77="","",G77*Rules!$B$13+H77*Rules!$B$14+I77*Rules!$B$15)</f>
        <v>0</v>
      </c>
      <c r="Q77" s="16">
        <f>IF(A77="","",IF(G77&gt;=100,Rules!$B$18,IF(G77&gt;=50,Rules!$B$17,IF(G77&gt;=30,Rules!$B$16,0)))+IF(AND(F77=1,D77&lt;&gt;"BWL",G77=0),Rules!$B$27,0))</f>
        <v>0</v>
      </c>
      <c r="R77" s="16">
        <f>IF(A77="","",J77*Rules!$B$19+O77*Rules!$B$22)</f>
        <v>0</v>
      </c>
      <c r="S77" s="16">
        <f>IF(A77="","",IF(J77&gt;=4,Rules!$B$21,IF(J77&gt;=3,Rules!$B$20,0)))</f>
        <v>0</v>
      </c>
      <c r="T77" s="16">
        <f>IF(A77="","",K77*Rules!$B$23+L77*Rules!$B$24+M77*Rules!$B$25+N77*Rules!$B$26)</f>
        <v>0</v>
      </c>
      <c r="U77" s="16">
        <f t="shared" si="1"/>
        <v>0</v>
      </c>
    </row>
    <row r="78" spans="1:21" x14ac:dyDescent="0.2">
      <c r="A78" s="13" t="str">
        <f>MatchSquad!A78</f>
        <v>M002</v>
      </c>
      <c r="B78" s="13" t="str">
        <f>MatchSquad!B78</f>
        <v>P077</v>
      </c>
      <c r="C78" s="13" t="str">
        <f>MatchSquad!C78</f>
        <v>Rinku Singh</v>
      </c>
      <c r="D78" s="13" t="str">
        <f>MatchSquad!D78</f>
        <v>BAT</v>
      </c>
      <c r="E78" s="13" t="str">
        <f>MatchSquad!E78</f>
        <v>KKR</v>
      </c>
      <c r="F78" s="13">
        <f>MatchSquad!G78</f>
        <v>0</v>
      </c>
      <c r="G78" s="16">
        <f>IF(A78="","",SUMIFS(BallByBall!$I$2:$I$501,BallByBall!$B$2:$B$501,A78,BallByBall!$F$2:$F$501,B78))</f>
        <v>0</v>
      </c>
      <c r="H78" s="16">
        <f>IF(A78="","",COUNTIFS(BallByBall!$B$2:$B$501,A78,BallByBall!$F$2:$F$501,B78,BallByBall!$Q$2:$Q$501,1))</f>
        <v>0</v>
      </c>
      <c r="I78" s="16">
        <f>IF(A78="","",COUNTIFS(BallByBall!$B$2:$B$501,A78,BallByBall!$F$2:$F$501,B78,BallByBall!$R$2:$R$501,1))</f>
        <v>0</v>
      </c>
      <c r="J78" s="16">
        <f>IF(A78="","",SUMIFS(BallByBall!$T$2:$T$501,BallByBall!$B$2:$B$501,A78,BallByBall!$H$2:$H$501,B78))</f>
        <v>0</v>
      </c>
      <c r="K78" s="16">
        <f>IF(A78="","",SUMIFS(BallByBall!$U$2:$U$501,BallByBall!$B$2:$B$501,A78,BallByBall!$P$2:$P$501,B78))</f>
        <v>0</v>
      </c>
      <c r="L78" s="16">
        <f>IF(A78="","",SUMIFS(BallByBall!$V$2:$V$501,BallByBall!$B$2:$B$501,A78,BallByBall!$P$2:$P$501,B78))</f>
        <v>0</v>
      </c>
      <c r="M78" s="16">
        <f>IF(A78="","",SUMIFS(BallByBall!$W$2:$W$501,BallByBall!$B$2:$B$501,A78,BallByBall!$P$2:$P$501,B78))</f>
        <v>0</v>
      </c>
      <c r="N78" s="16">
        <f>IF(A78="","",SUMIFS(BallByBall!$X$2:$X$501,BallByBall!$B$2:$B$501,A78,BallByBall!$P$2:$P$501,B78))</f>
        <v>0</v>
      </c>
      <c r="O78" s="16">
        <f>IF(A78="","",SUMIFS(OverSummary!$G$2:$G$101,OverSummary!$A$2:$A$101,A78,OverSummary!$D$2:$D$101,B78))</f>
        <v>0</v>
      </c>
      <c r="P78" s="16">
        <f>IF(A78="","",G78*Rules!$B$13+H78*Rules!$B$14+I78*Rules!$B$15)</f>
        <v>0</v>
      </c>
      <c r="Q78" s="16">
        <f>IF(A78="","",IF(G78&gt;=100,Rules!$B$18,IF(G78&gt;=50,Rules!$B$17,IF(G78&gt;=30,Rules!$B$16,0)))+IF(AND(F78=1,D78&lt;&gt;"BWL",G78=0),Rules!$B$27,0))</f>
        <v>0</v>
      </c>
      <c r="R78" s="16">
        <f>IF(A78="","",J78*Rules!$B$19+O78*Rules!$B$22)</f>
        <v>0</v>
      </c>
      <c r="S78" s="16">
        <f>IF(A78="","",IF(J78&gt;=4,Rules!$B$21,IF(J78&gt;=3,Rules!$B$20,0)))</f>
        <v>0</v>
      </c>
      <c r="T78" s="16">
        <f>IF(A78="","",K78*Rules!$B$23+L78*Rules!$B$24+M78*Rules!$B$25+N78*Rules!$B$26)</f>
        <v>0</v>
      </c>
      <c r="U78" s="16">
        <f t="shared" si="1"/>
        <v>0</v>
      </c>
    </row>
    <row r="79" spans="1:21" x14ac:dyDescent="0.2">
      <c r="A79" s="13" t="str">
        <f>MatchSquad!A79</f>
        <v>M002</v>
      </c>
      <c r="B79" s="13" t="str">
        <f>MatchSquad!B79</f>
        <v>P078</v>
      </c>
      <c r="C79" s="13" t="str">
        <f>MatchSquad!C79</f>
        <v>Angkrish Raghuvanshi</v>
      </c>
      <c r="D79" s="13" t="str">
        <f>MatchSquad!D79</f>
        <v>BAT</v>
      </c>
      <c r="E79" s="13" t="str">
        <f>MatchSquad!E79</f>
        <v>KKR</v>
      </c>
      <c r="F79" s="13">
        <f>MatchSquad!G79</f>
        <v>0</v>
      </c>
      <c r="G79" s="16">
        <f>IF(A79="","",SUMIFS(BallByBall!$I$2:$I$501,BallByBall!$B$2:$B$501,A79,BallByBall!$F$2:$F$501,B79))</f>
        <v>0</v>
      </c>
      <c r="H79" s="16">
        <f>IF(A79="","",COUNTIFS(BallByBall!$B$2:$B$501,A79,BallByBall!$F$2:$F$501,B79,BallByBall!$Q$2:$Q$501,1))</f>
        <v>0</v>
      </c>
      <c r="I79" s="16">
        <f>IF(A79="","",COUNTIFS(BallByBall!$B$2:$B$501,A79,BallByBall!$F$2:$F$501,B79,BallByBall!$R$2:$R$501,1))</f>
        <v>0</v>
      </c>
      <c r="J79" s="16">
        <f>IF(A79="","",SUMIFS(BallByBall!$T$2:$T$501,BallByBall!$B$2:$B$501,A79,BallByBall!$H$2:$H$501,B79))</f>
        <v>0</v>
      </c>
      <c r="K79" s="16">
        <f>IF(A79="","",SUMIFS(BallByBall!$U$2:$U$501,BallByBall!$B$2:$B$501,A79,BallByBall!$P$2:$P$501,B79))</f>
        <v>0</v>
      </c>
      <c r="L79" s="16">
        <f>IF(A79="","",SUMIFS(BallByBall!$V$2:$V$501,BallByBall!$B$2:$B$501,A79,BallByBall!$P$2:$P$501,B79))</f>
        <v>0</v>
      </c>
      <c r="M79" s="16">
        <f>IF(A79="","",SUMIFS(BallByBall!$W$2:$W$501,BallByBall!$B$2:$B$501,A79,BallByBall!$P$2:$P$501,B79))</f>
        <v>0</v>
      </c>
      <c r="N79" s="16">
        <f>IF(A79="","",SUMIFS(BallByBall!$X$2:$X$501,BallByBall!$B$2:$B$501,A79,BallByBall!$P$2:$P$501,B79))</f>
        <v>0</v>
      </c>
      <c r="O79" s="16">
        <f>IF(A79="","",SUMIFS(OverSummary!$G$2:$G$101,OverSummary!$A$2:$A$101,A79,OverSummary!$D$2:$D$101,B79))</f>
        <v>0</v>
      </c>
      <c r="P79" s="16">
        <f>IF(A79="","",G79*Rules!$B$13+H79*Rules!$B$14+I79*Rules!$B$15)</f>
        <v>0</v>
      </c>
      <c r="Q79" s="16">
        <f>IF(A79="","",IF(G79&gt;=100,Rules!$B$18,IF(G79&gt;=50,Rules!$B$17,IF(G79&gt;=30,Rules!$B$16,0)))+IF(AND(F79=1,D79&lt;&gt;"BWL",G79=0),Rules!$B$27,0))</f>
        <v>0</v>
      </c>
      <c r="R79" s="16">
        <f>IF(A79="","",J79*Rules!$B$19+O79*Rules!$B$22)</f>
        <v>0</v>
      </c>
      <c r="S79" s="16">
        <f>IF(A79="","",IF(J79&gt;=4,Rules!$B$21,IF(J79&gt;=3,Rules!$B$20,0)))</f>
        <v>0</v>
      </c>
      <c r="T79" s="16">
        <f>IF(A79="","",K79*Rules!$B$23+L79*Rules!$B$24+M79*Rules!$B$25+N79*Rules!$B$26)</f>
        <v>0</v>
      </c>
      <c r="U79" s="16">
        <f t="shared" si="1"/>
        <v>0</v>
      </c>
    </row>
    <row r="80" spans="1:21" x14ac:dyDescent="0.2">
      <c r="A80" s="13" t="str">
        <f>MatchSquad!A80</f>
        <v>M002</v>
      </c>
      <c r="B80" s="13" t="str">
        <f>MatchSquad!B80</f>
        <v>P079</v>
      </c>
      <c r="C80" s="13" t="str">
        <f>MatchSquad!C80</f>
        <v>Manish Pandey</v>
      </c>
      <c r="D80" s="13" t="str">
        <f>MatchSquad!D80</f>
        <v>BAT</v>
      </c>
      <c r="E80" s="13" t="str">
        <f>MatchSquad!E80</f>
        <v>KKR</v>
      </c>
      <c r="F80" s="13">
        <f>MatchSquad!G80</f>
        <v>0</v>
      </c>
      <c r="G80" s="16">
        <f>IF(A80="","",SUMIFS(BallByBall!$I$2:$I$501,BallByBall!$B$2:$B$501,A80,BallByBall!$F$2:$F$501,B80))</f>
        <v>0</v>
      </c>
      <c r="H80" s="16">
        <f>IF(A80="","",COUNTIFS(BallByBall!$B$2:$B$501,A80,BallByBall!$F$2:$F$501,B80,BallByBall!$Q$2:$Q$501,1))</f>
        <v>0</v>
      </c>
      <c r="I80" s="16">
        <f>IF(A80="","",COUNTIFS(BallByBall!$B$2:$B$501,A80,BallByBall!$F$2:$F$501,B80,BallByBall!$R$2:$R$501,1))</f>
        <v>0</v>
      </c>
      <c r="J80" s="16">
        <f>IF(A80="","",SUMIFS(BallByBall!$T$2:$T$501,BallByBall!$B$2:$B$501,A80,BallByBall!$H$2:$H$501,B80))</f>
        <v>0</v>
      </c>
      <c r="K80" s="16">
        <f>IF(A80="","",SUMIFS(BallByBall!$U$2:$U$501,BallByBall!$B$2:$B$501,A80,BallByBall!$P$2:$P$501,B80))</f>
        <v>0</v>
      </c>
      <c r="L80" s="16">
        <f>IF(A80="","",SUMIFS(BallByBall!$V$2:$V$501,BallByBall!$B$2:$B$501,A80,BallByBall!$P$2:$P$501,B80))</f>
        <v>0</v>
      </c>
      <c r="M80" s="16">
        <f>IF(A80="","",SUMIFS(BallByBall!$W$2:$W$501,BallByBall!$B$2:$B$501,A80,BallByBall!$P$2:$P$501,B80))</f>
        <v>0</v>
      </c>
      <c r="N80" s="16">
        <f>IF(A80="","",SUMIFS(BallByBall!$X$2:$X$501,BallByBall!$B$2:$B$501,A80,BallByBall!$P$2:$P$501,B80))</f>
        <v>0</v>
      </c>
      <c r="O80" s="16">
        <f>IF(A80="","",SUMIFS(OverSummary!$G$2:$G$101,OverSummary!$A$2:$A$101,A80,OverSummary!$D$2:$D$101,B80))</f>
        <v>0</v>
      </c>
      <c r="P80" s="16">
        <f>IF(A80="","",G80*Rules!$B$13+H80*Rules!$B$14+I80*Rules!$B$15)</f>
        <v>0</v>
      </c>
      <c r="Q80" s="16">
        <f>IF(A80="","",IF(G80&gt;=100,Rules!$B$18,IF(G80&gt;=50,Rules!$B$17,IF(G80&gt;=30,Rules!$B$16,0)))+IF(AND(F80=1,D80&lt;&gt;"BWL",G80=0),Rules!$B$27,0))</f>
        <v>0</v>
      </c>
      <c r="R80" s="16">
        <f>IF(A80="","",J80*Rules!$B$19+O80*Rules!$B$22)</f>
        <v>0</v>
      </c>
      <c r="S80" s="16">
        <f>IF(A80="","",IF(J80&gt;=4,Rules!$B$21,IF(J80&gt;=3,Rules!$B$20,0)))</f>
        <v>0</v>
      </c>
      <c r="T80" s="16">
        <f>IF(A80="","",K80*Rules!$B$23+L80*Rules!$B$24+M80*Rules!$B$25+N80*Rules!$B$26)</f>
        <v>0</v>
      </c>
      <c r="U80" s="16">
        <f t="shared" si="1"/>
        <v>0</v>
      </c>
    </row>
    <row r="81" spans="1:21" x14ac:dyDescent="0.2">
      <c r="A81" s="13" t="str">
        <f>MatchSquad!A81</f>
        <v>M002</v>
      </c>
      <c r="B81" s="13" t="str">
        <f>MatchSquad!B81</f>
        <v>P080</v>
      </c>
      <c r="C81" s="13" t="str">
        <f>MatchSquad!C81</f>
        <v>Finn Allen</v>
      </c>
      <c r="D81" s="13" t="str">
        <f>MatchSquad!D81</f>
        <v>WK</v>
      </c>
      <c r="E81" s="13" t="str">
        <f>MatchSquad!E81</f>
        <v>KKR</v>
      </c>
      <c r="F81" s="13">
        <f>MatchSquad!G81</f>
        <v>0</v>
      </c>
      <c r="G81" s="16">
        <f>IF(A81="","",SUMIFS(BallByBall!$I$2:$I$501,BallByBall!$B$2:$B$501,A81,BallByBall!$F$2:$F$501,B81))</f>
        <v>0</v>
      </c>
      <c r="H81" s="16">
        <f>IF(A81="","",COUNTIFS(BallByBall!$B$2:$B$501,A81,BallByBall!$F$2:$F$501,B81,BallByBall!$Q$2:$Q$501,1))</f>
        <v>0</v>
      </c>
      <c r="I81" s="16">
        <f>IF(A81="","",COUNTIFS(BallByBall!$B$2:$B$501,A81,BallByBall!$F$2:$F$501,B81,BallByBall!$R$2:$R$501,1))</f>
        <v>0</v>
      </c>
      <c r="J81" s="16">
        <f>IF(A81="","",SUMIFS(BallByBall!$T$2:$T$501,BallByBall!$B$2:$B$501,A81,BallByBall!$H$2:$H$501,B81))</f>
        <v>0</v>
      </c>
      <c r="K81" s="16">
        <f>IF(A81="","",SUMIFS(BallByBall!$U$2:$U$501,BallByBall!$B$2:$B$501,A81,BallByBall!$P$2:$P$501,B81))</f>
        <v>0</v>
      </c>
      <c r="L81" s="16">
        <f>IF(A81="","",SUMIFS(BallByBall!$V$2:$V$501,BallByBall!$B$2:$B$501,A81,BallByBall!$P$2:$P$501,B81))</f>
        <v>0</v>
      </c>
      <c r="M81" s="16">
        <f>IF(A81="","",SUMIFS(BallByBall!$W$2:$W$501,BallByBall!$B$2:$B$501,A81,BallByBall!$P$2:$P$501,B81))</f>
        <v>0</v>
      </c>
      <c r="N81" s="16">
        <f>IF(A81="","",SUMIFS(BallByBall!$X$2:$X$501,BallByBall!$B$2:$B$501,A81,BallByBall!$P$2:$P$501,B81))</f>
        <v>0</v>
      </c>
      <c r="O81" s="16">
        <f>IF(A81="","",SUMIFS(OverSummary!$G$2:$G$101,OverSummary!$A$2:$A$101,A81,OverSummary!$D$2:$D$101,B81))</f>
        <v>0</v>
      </c>
      <c r="P81" s="16">
        <f>IF(A81="","",G81*Rules!$B$13+H81*Rules!$B$14+I81*Rules!$B$15)</f>
        <v>0</v>
      </c>
      <c r="Q81" s="16">
        <f>IF(A81="","",IF(G81&gt;=100,Rules!$B$18,IF(G81&gt;=50,Rules!$B$17,IF(G81&gt;=30,Rules!$B$16,0)))+IF(AND(F81=1,D81&lt;&gt;"BWL",G81=0),Rules!$B$27,0))</f>
        <v>0</v>
      </c>
      <c r="R81" s="16">
        <f>IF(A81="","",J81*Rules!$B$19+O81*Rules!$B$22)</f>
        <v>0</v>
      </c>
      <c r="S81" s="16">
        <f>IF(A81="","",IF(J81&gt;=4,Rules!$B$21,IF(J81&gt;=3,Rules!$B$20,0)))</f>
        <v>0</v>
      </c>
      <c r="T81" s="16">
        <f>IF(A81="","",K81*Rules!$B$23+L81*Rules!$B$24+M81*Rules!$B$25+N81*Rules!$B$26)</f>
        <v>0</v>
      </c>
      <c r="U81" s="16">
        <f t="shared" si="1"/>
        <v>0</v>
      </c>
    </row>
    <row r="82" spans="1:21" x14ac:dyDescent="0.2">
      <c r="A82" s="13" t="str">
        <f>MatchSquad!A82</f>
        <v>M002</v>
      </c>
      <c r="B82" s="13" t="str">
        <f>MatchSquad!B82</f>
        <v>P081</v>
      </c>
      <c r="C82" s="13" t="str">
        <f>MatchSquad!C82</f>
        <v>Tejasvi Singh</v>
      </c>
      <c r="D82" s="13" t="str">
        <f>MatchSquad!D82</f>
        <v>WK</v>
      </c>
      <c r="E82" s="13" t="str">
        <f>MatchSquad!E82</f>
        <v>KKR</v>
      </c>
      <c r="F82" s="13">
        <f>MatchSquad!G82</f>
        <v>0</v>
      </c>
      <c r="G82" s="16">
        <f>IF(A82="","",SUMIFS(BallByBall!$I$2:$I$501,BallByBall!$B$2:$B$501,A82,BallByBall!$F$2:$F$501,B82))</f>
        <v>0</v>
      </c>
      <c r="H82" s="16">
        <f>IF(A82="","",COUNTIFS(BallByBall!$B$2:$B$501,A82,BallByBall!$F$2:$F$501,B82,BallByBall!$Q$2:$Q$501,1))</f>
        <v>0</v>
      </c>
      <c r="I82" s="16">
        <f>IF(A82="","",COUNTIFS(BallByBall!$B$2:$B$501,A82,BallByBall!$F$2:$F$501,B82,BallByBall!$R$2:$R$501,1))</f>
        <v>0</v>
      </c>
      <c r="J82" s="16">
        <f>IF(A82="","",SUMIFS(BallByBall!$T$2:$T$501,BallByBall!$B$2:$B$501,A82,BallByBall!$H$2:$H$501,B82))</f>
        <v>0</v>
      </c>
      <c r="K82" s="16">
        <f>IF(A82="","",SUMIFS(BallByBall!$U$2:$U$501,BallByBall!$B$2:$B$501,A82,BallByBall!$P$2:$P$501,B82))</f>
        <v>0</v>
      </c>
      <c r="L82" s="16">
        <f>IF(A82="","",SUMIFS(BallByBall!$V$2:$V$501,BallByBall!$B$2:$B$501,A82,BallByBall!$P$2:$P$501,B82))</f>
        <v>0</v>
      </c>
      <c r="M82" s="16">
        <f>IF(A82="","",SUMIFS(BallByBall!$W$2:$W$501,BallByBall!$B$2:$B$501,A82,BallByBall!$P$2:$P$501,B82))</f>
        <v>0</v>
      </c>
      <c r="N82" s="16">
        <f>IF(A82="","",SUMIFS(BallByBall!$X$2:$X$501,BallByBall!$B$2:$B$501,A82,BallByBall!$P$2:$P$501,B82))</f>
        <v>0</v>
      </c>
      <c r="O82" s="16">
        <f>IF(A82="","",SUMIFS(OverSummary!$G$2:$G$101,OverSummary!$A$2:$A$101,A82,OverSummary!$D$2:$D$101,B82))</f>
        <v>0</v>
      </c>
      <c r="P82" s="16">
        <f>IF(A82="","",G82*Rules!$B$13+H82*Rules!$B$14+I82*Rules!$B$15)</f>
        <v>0</v>
      </c>
      <c r="Q82" s="16">
        <f>IF(A82="","",IF(G82&gt;=100,Rules!$B$18,IF(G82&gt;=50,Rules!$B$17,IF(G82&gt;=30,Rules!$B$16,0)))+IF(AND(F82=1,D82&lt;&gt;"BWL",G82=0),Rules!$B$27,0))</f>
        <v>0</v>
      </c>
      <c r="R82" s="16">
        <f>IF(A82="","",J82*Rules!$B$19+O82*Rules!$B$22)</f>
        <v>0</v>
      </c>
      <c r="S82" s="16">
        <f>IF(A82="","",IF(J82&gt;=4,Rules!$B$21,IF(J82&gt;=3,Rules!$B$20,0)))</f>
        <v>0</v>
      </c>
      <c r="T82" s="16">
        <f>IF(A82="","",K82*Rules!$B$23+L82*Rules!$B$24+M82*Rules!$B$25+N82*Rules!$B$26)</f>
        <v>0</v>
      </c>
      <c r="U82" s="16">
        <f t="shared" si="1"/>
        <v>0</v>
      </c>
    </row>
    <row r="83" spans="1:21" x14ac:dyDescent="0.2">
      <c r="A83" s="13" t="str">
        <f>MatchSquad!A83</f>
        <v>M002</v>
      </c>
      <c r="B83" s="13" t="str">
        <f>MatchSquad!B83</f>
        <v>P082</v>
      </c>
      <c r="C83" s="13" t="str">
        <f>MatchSquad!C83</f>
        <v>Rahul Tripathi</v>
      </c>
      <c r="D83" s="13" t="str">
        <f>MatchSquad!D83</f>
        <v>BAT</v>
      </c>
      <c r="E83" s="13" t="str">
        <f>MatchSquad!E83</f>
        <v>KKR</v>
      </c>
      <c r="F83" s="13">
        <f>MatchSquad!G83</f>
        <v>0</v>
      </c>
      <c r="G83" s="16">
        <f>IF(A83="","",SUMIFS(BallByBall!$I$2:$I$501,BallByBall!$B$2:$B$501,A83,BallByBall!$F$2:$F$501,B83))</f>
        <v>0</v>
      </c>
      <c r="H83" s="16">
        <f>IF(A83="","",COUNTIFS(BallByBall!$B$2:$B$501,A83,BallByBall!$F$2:$F$501,B83,BallByBall!$Q$2:$Q$501,1))</f>
        <v>0</v>
      </c>
      <c r="I83" s="16">
        <f>IF(A83="","",COUNTIFS(BallByBall!$B$2:$B$501,A83,BallByBall!$F$2:$F$501,B83,BallByBall!$R$2:$R$501,1))</f>
        <v>0</v>
      </c>
      <c r="J83" s="16">
        <f>IF(A83="","",SUMIFS(BallByBall!$T$2:$T$501,BallByBall!$B$2:$B$501,A83,BallByBall!$H$2:$H$501,B83))</f>
        <v>0</v>
      </c>
      <c r="K83" s="16">
        <f>IF(A83="","",SUMIFS(BallByBall!$U$2:$U$501,BallByBall!$B$2:$B$501,A83,BallByBall!$P$2:$P$501,B83))</f>
        <v>0</v>
      </c>
      <c r="L83" s="16">
        <f>IF(A83="","",SUMIFS(BallByBall!$V$2:$V$501,BallByBall!$B$2:$B$501,A83,BallByBall!$P$2:$P$501,B83))</f>
        <v>0</v>
      </c>
      <c r="M83" s="16">
        <f>IF(A83="","",SUMIFS(BallByBall!$W$2:$W$501,BallByBall!$B$2:$B$501,A83,BallByBall!$P$2:$P$501,B83))</f>
        <v>0</v>
      </c>
      <c r="N83" s="16">
        <f>IF(A83="","",SUMIFS(BallByBall!$X$2:$X$501,BallByBall!$B$2:$B$501,A83,BallByBall!$P$2:$P$501,B83))</f>
        <v>0</v>
      </c>
      <c r="O83" s="16">
        <f>IF(A83="","",SUMIFS(OverSummary!$G$2:$G$101,OverSummary!$A$2:$A$101,A83,OverSummary!$D$2:$D$101,B83))</f>
        <v>0</v>
      </c>
      <c r="P83" s="16">
        <f>IF(A83="","",G83*Rules!$B$13+H83*Rules!$B$14+I83*Rules!$B$15)</f>
        <v>0</v>
      </c>
      <c r="Q83" s="16">
        <f>IF(A83="","",IF(G83&gt;=100,Rules!$B$18,IF(G83&gt;=50,Rules!$B$17,IF(G83&gt;=30,Rules!$B$16,0)))+IF(AND(F83=1,D83&lt;&gt;"BWL",G83=0),Rules!$B$27,0))</f>
        <v>0</v>
      </c>
      <c r="R83" s="16">
        <f>IF(A83="","",J83*Rules!$B$19+O83*Rules!$B$22)</f>
        <v>0</v>
      </c>
      <c r="S83" s="16">
        <f>IF(A83="","",IF(J83&gt;=4,Rules!$B$21,IF(J83&gt;=3,Rules!$B$20,0)))</f>
        <v>0</v>
      </c>
      <c r="T83" s="16">
        <f>IF(A83="","",K83*Rules!$B$23+L83*Rules!$B$24+M83*Rules!$B$25+N83*Rules!$B$26)</f>
        <v>0</v>
      </c>
      <c r="U83" s="16">
        <f t="shared" si="1"/>
        <v>0</v>
      </c>
    </row>
    <row r="84" spans="1:21" x14ac:dyDescent="0.2">
      <c r="A84" s="13" t="str">
        <f>MatchSquad!A84</f>
        <v>M002</v>
      </c>
      <c r="B84" s="13" t="str">
        <f>MatchSquad!B84</f>
        <v>P083</v>
      </c>
      <c r="C84" s="13" t="str">
        <f>MatchSquad!C84</f>
        <v>Tim Seifert</v>
      </c>
      <c r="D84" s="13" t="str">
        <f>MatchSquad!D84</f>
        <v>WK</v>
      </c>
      <c r="E84" s="13" t="str">
        <f>MatchSquad!E84</f>
        <v>KKR</v>
      </c>
      <c r="F84" s="13">
        <f>MatchSquad!G84</f>
        <v>0</v>
      </c>
      <c r="G84" s="16">
        <f>IF(A84="","",SUMIFS(BallByBall!$I$2:$I$501,BallByBall!$B$2:$B$501,A84,BallByBall!$F$2:$F$501,B84))</f>
        <v>0</v>
      </c>
      <c r="H84" s="16">
        <f>IF(A84="","",COUNTIFS(BallByBall!$B$2:$B$501,A84,BallByBall!$F$2:$F$501,B84,BallByBall!$Q$2:$Q$501,1))</f>
        <v>0</v>
      </c>
      <c r="I84" s="16">
        <f>IF(A84="","",COUNTIFS(BallByBall!$B$2:$B$501,A84,BallByBall!$F$2:$F$501,B84,BallByBall!$R$2:$R$501,1))</f>
        <v>0</v>
      </c>
      <c r="J84" s="16">
        <f>IF(A84="","",SUMIFS(BallByBall!$T$2:$T$501,BallByBall!$B$2:$B$501,A84,BallByBall!$H$2:$H$501,B84))</f>
        <v>0</v>
      </c>
      <c r="K84" s="16">
        <f>IF(A84="","",SUMIFS(BallByBall!$U$2:$U$501,BallByBall!$B$2:$B$501,A84,BallByBall!$P$2:$P$501,B84))</f>
        <v>0</v>
      </c>
      <c r="L84" s="16">
        <f>IF(A84="","",SUMIFS(BallByBall!$V$2:$V$501,BallByBall!$B$2:$B$501,A84,BallByBall!$P$2:$P$501,B84))</f>
        <v>0</v>
      </c>
      <c r="M84" s="16">
        <f>IF(A84="","",SUMIFS(BallByBall!$W$2:$W$501,BallByBall!$B$2:$B$501,A84,BallByBall!$P$2:$P$501,B84))</f>
        <v>0</v>
      </c>
      <c r="N84" s="16">
        <f>IF(A84="","",SUMIFS(BallByBall!$X$2:$X$501,BallByBall!$B$2:$B$501,A84,BallByBall!$P$2:$P$501,B84))</f>
        <v>0</v>
      </c>
      <c r="O84" s="16">
        <f>IF(A84="","",SUMIFS(OverSummary!$G$2:$G$101,OverSummary!$A$2:$A$101,A84,OverSummary!$D$2:$D$101,B84))</f>
        <v>0</v>
      </c>
      <c r="P84" s="16">
        <f>IF(A84="","",G84*Rules!$B$13+H84*Rules!$B$14+I84*Rules!$B$15)</f>
        <v>0</v>
      </c>
      <c r="Q84" s="16">
        <f>IF(A84="","",IF(G84&gt;=100,Rules!$B$18,IF(G84&gt;=50,Rules!$B$17,IF(G84&gt;=30,Rules!$B$16,0)))+IF(AND(F84=1,D84&lt;&gt;"BWL",G84=0),Rules!$B$27,0))</f>
        <v>0</v>
      </c>
      <c r="R84" s="16">
        <f>IF(A84="","",J84*Rules!$B$19+O84*Rules!$B$22)</f>
        <v>0</v>
      </c>
      <c r="S84" s="16">
        <f>IF(A84="","",IF(J84&gt;=4,Rules!$B$21,IF(J84&gt;=3,Rules!$B$20,0)))</f>
        <v>0</v>
      </c>
      <c r="T84" s="16">
        <f>IF(A84="","",K84*Rules!$B$23+L84*Rules!$B$24+M84*Rules!$B$25+N84*Rules!$B$26)</f>
        <v>0</v>
      </c>
      <c r="U84" s="16">
        <f t="shared" si="1"/>
        <v>0</v>
      </c>
    </row>
    <row r="85" spans="1:21" x14ac:dyDescent="0.2">
      <c r="A85" s="13" t="str">
        <f>MatchSquad!A85</f>
        <v>M002</v>
      </c>
      <c r="B85" s="13" t="str">
        <f>MatchSquad!B85</f>
        <v>P084</v>
      </c>
      <c r="C85" s="13" t="str">
        <f>MatchSquad!C85</f>
        <v>Rovman Powell</v>
      </c>
      <c r="D85" s="13" t="str">
        <f>MatchSquad!D85</f>
        <v>BAT</v>
      </c>
      <c r="E85" s="13" t="str">
        <f>MatchSquad!E85</f>
        <v>KKR</v>
      </c>
      <c r="F85" s="13">
        <f>MatchSquad!G85</f>
        <v>0</v>
      </c>
      <c r="G85" s="16">
        <f>IF(A85="","",SUMIFS(BallByBall!$I$2:$I$501,BallByBall!$B$2:$B$501,A85,BallByBall!$F$2:$F$501,B85))</f>
        <v>0</v>
      </c>
      <c r="H85" s="16">
        <f>IF(A85="","",COUNTIFS(BallByBall!$B$2:$B$501,A85,BallByBall!$F$2:$F$501,B85,BallByBall!$Q$2:$Q$501,1))</f>
        <v>0</v>
      </c>
      <c r="I85" s="16">
        <f>IF(A85="","",COUNTIFS(BallByBall!$B$2:$B$501,A85,BallByBall!$F$2:$F$501,B85,BallByBall!$R$2:$R$501,1))</f>
        <v>0</v>
      </c>
      <c r="J85" s="16">
        <f>IF(A85="","",SUMIFS(BallByBall!$T$2:$T$501,BallByBall!$B$2:$B$501,A85,BallByBall!$H$2:$H$501,B85))</f>
        <v>0</v>
      </c>
      <c r="K85" s="16">
        <f>IF(A85="","",SUMIFS(BallByBall!$U$2:$U$501,BallByBall!$B$2:$B$501,A85,BallByBall!$P$2:$P$501,B85))</f>
        <v>0</v>
      </c>
      <c r="L85" s="16">
        <f>IF(A85="","",SUMIFS(BallByBall!$V$2:$V$501,BallByBall!$B$2:$B$501,A85,BallByBall!$P$2:$P$501,B85))</f>
        <v>0</v>
      </c>
      <c r="M85" s="16">
        <f>IF(A85="","",SUMIFS(BallByBall!$W$2:$W$501,BallByBall!$B$2:$B$501,A85,BallByBall!$P$2:$P$501,B85))</f>
        <v>0</v>
      </c>
      <c r="N85" s="16">
        <f>IF(A85="","",SUMIFS(BallByBall!$X$2:$X$501,BallByBall!$B$2:$B$501,A85,BallByBall!$P$2:$P$501,B85))</f>
        <v>0</v>
      </c>
      <c r="O85" s="16">
        <f>IF(A85="","",SUMIFS(OverSummary!$G$2:$G$101,OverSummary!$A$2:$A$101,A85,OverSummary!$D$2:$D$101,B85))</f>
        <v>0</v>
      </c>
      <c r="P85" s="16">
        <f>IF(A85="","",G85*Rules!$B$13+H85*Rules!$B$14+I85*Rules!$B$15)</f>
        <v>0</v>
      </c>
      <c r="Q85" s="16">
        <f>IF(A85="","",IF(G85&gt;=100,Rules!$B$18,IF(G85&gt;=50,Rules!$B$17,IF(G85&gt;=30,Rules!$B$16,0)))+IF(AND(F85=1,D85&lt;&gt;"BWL",G85=0),Rules!$B$27,0))</f>
        <v>0</v>
      </c>
      <c r="R85" s="16">
        <f>IF(A85="","",J85*Rules!$B$19+O85*Rules!$B$22)</f>
        <v>0</v>
      </c>
      <c r="S85" s="16">
        <f>IF(A85="","",IF(J85&gt;=4,Rules!$B$21,IF(J85&gt;=3,Rules!$B$20,0)))</f>
        <v>0</v>
      </c>
      <c r="T85" s="16">
        <f>IF(A85="","",K85*Rules!$B$23+L85*Rules!$B$24+M85*Rules!$B$25+N85*Rules!$B$26)</f>
        <v>0</v>
      </c>
      <c r="U85" s="16">
        <f t="shared" si="1"/>
        <v>0</v>
      </c>
    </row>
    <row r="86" spans="1:21" x14ac:dyDescent="0.2">
      <c r="A86" s="13" t="str">
        <f>MatchSquad!A86</f>
        <v>M002</v>
      </c>
      <c r="B86" s="13" t="str">
        <f>MatchSquad!B86</f>
        <v>P085</v>
      </c>
      <c r="C86" s="13" t="str">
        <f>MatchSquad!C86</f>
        <v>Anukul Roy</v>
      </c>
      <c r="D86" s="13" t="str">
        <f>MatchSquad!D86</f>
        <v>AR</v>
      </c>
      <c r="E86" s="13" t="str">
        <f>MatchSquad!E86</f>
        <v>KKR</v>
      </c>
      <c r="F86" s="13">
        <f>MatchSquad!G86</f>
        <v>0</v>
      </c>
      <c r="G86" s="16">
        <f>IF(A86="","",SUMIFS(BallByBall!$I$2:$I$501,BallByBall!$B$2:$B$501,A86,BallByBall!$F$2:$F$501,B86))</f>
        <v>0</v>
      </c>
      <c r="H86" s="16">
        <f>IF(A86="","",COUNTIFS(BallByBall!$B$2:$B$501,A86,BallByBall!$F$2:$F$501,B86,BallByBall!$Q$2:$Q$501,1))</f>
        <v>0</v>
      </c>
      <c r="I86" s="16">
        <f>IF(A86="","",COUNTIFS(BallByBall!$B$2:$B$501,A86,BallByBall!$F$2:$F$501,B86,BallByBall!$R$2:$R$501,1))</f>
        <v>0</v>
      </c>
      <c r="J86" s="16">
        <f>IF(A86="","",SUMIFS(BallByBall!$T$2:$T$501,BallByBall!$B$2:$B$501,A86,BallByBall!$H$2:$H$501,B86))</f>
        <v>0</v>
      </c>
      <c r="K86" s="16">
        <f>IF(A86="","",SUMIFS(BallByBall!$U$2:$U$501,BallByBall!$B$2:$B$501,A86,BallByBall!$P$2:$P$501,B86))</f>
        <v>0</v>
      </c>
      <c r="L86" s="16">
        <f>IF(A86="","",SUMIFS(BallByBall!$V$2:$V$501,BallByBall!$B$2:$B$501,A86,BallByBall!$P$2:$P$501,B86))</f>
        <v>0</v>
      </c>
      <c r="M86" s="16">
        <f>IF(A86="","",SUMIFS(BallByBall!$W$2:$W$501,BallByBall!$B$2:$B$501,A86,BallByBall!$P$2:$P$501,B86))</f>
        <v>0</v>
      </c>
      <c r="N86" s="16">
        <f>IF(A86="","",SUMIFS(BallByBall!$X$2:$X$501,BallByBall!$B$2:$B$501,A86,BallByBall!$P$2:$P$501,B86))</f>
        <v>0</v>
      </c>
      <c r="O86" s="16">
        <f>IF(A86="","",SUMIFS(OverSummary!$G$2:$G$101,OverSummary!$A$2:$A$101,A86,OverSummary!$D$2:$D$101,B86))</f>
        <v>0</v>
      </c>
      <c r="P86" s="16">
        <f>IF(A86="","",G86*Rules!$B$13+H86*Rules!$B$14+I86*Rules!$B$15)</f>
        <v>0</v>
      </c>
      <c r="Q86" s="16">
        <f>IF(A86="","",IF(G86&gt;=100,Rules!$B$18,IF(G86&gt;=50,Rules!$B$17,IF(G86&gt;=30,Rules!$B$16,0)))+IF(AND(F86=1,D86&lt;&gt;"BWL",G86=0),Rules!$B$27,0))</f>
        <v>0</v>
      </c>
      <c r="R86" s="16">
        <f>IF(A86="","",J86*Rules!$B$19+O86*Rules!$B$22)</f>
        <v>0</v>
      </c>
      <c r="S86" s="16">
        <f>IF(A86="","",IF(J86&gt;=4,Rules!$B$21,IF(J86&gt;=3,Rules!$B$20,0)))</f>
        <v>0</v>
      </c>
      <c r="T86" s="16">
        <f>IF(A86="","",K86*Rules!$B$23+L86*Rules!$B$24+M86*Rules!$B$25+N86*Rules!$B$26)</f>
        <v>0</v>
      </c>
      <c r="U86" s="16">
        <f t="shared" si="1"/>
        <v>0</v>
      </c>
    </row>
    <row r="87" spans="1:21" x14ac:dyDescent="0.2">
      <c r="A87" s="13" t="str">
        <f>MatchSquad!A87</f>
        <v>M002</v>
      </c>
      <c r="B87" s="13" t="str">
        <f>MatchSquad!B87</f>
        <v>P086</v>
      </c>
      <c r="C87" s="13" t="str">
        <f>MatchSquad!C87</f>
        <v>Cameron Green</v>
      </c>
      <c r="D87" s="13" t="str">
        <f>MatchSquad!D87</f>
        <v>AR</v>
      </c>
      <c r="E87" s="13" t="str">
        <f>MatchSquad!E87</f>
        <v>KKR</v>
      </c>
      <c r="F87" s="13">
        <f>MatchSquad!G87</f>
        <v>0</v>
      </c>
      <c r="G87" s="16">
        <f>IF(A87="","",SUMIFS(BallByBall!$I$2:$I$501,BallByBall!$B$2:$B$501,A87,BallByBall!$F$2:$F$501,B87))</f>
        <v>0</v>
      </c>
      <c r="H87" s="16">
        <f>IF(A87="","",COUNTIFS(BallByBall!$B$2:$B$501,A87,BallByBall!$F$2:$F$501,B87,BallByBall!$Q$2:$Q$501,1))</f>
        <v>0</v>
      </c>
      <c r="I87" s="16">
        <f>IF(A87="","",COUNTIFS(BallByBall!$B$2:$B$501,A87,BallByBall!$F$2:$F$501,B87,BallByBall!$R$2:$R$501,1))</f>
        <v>0</v>
      </c>
      <c r="J87" s="16">
        <f>IF(A87="","",SUMIFS(BallByBall!$T$2:$T$501,BallByBall!$B$2:$B$501,A87,BallByBall!$H$2:$H$501,B87))</f>
        <v>0</v>
      </c>
      <c r="K87" s="16">
        <f>IF(A87="","",SUMIFS(BallByBall!$U$2:$U$501,BallByBall!$B$2:$B$501,A87,BallByBall!$P$2:$P$501,B87))</f>
        <v>0</v>
      </c>
      <c r="L87" s="16">
        <f>IF(A87="","",SUMIFS(BallByBall!$V$2:$V$501,BallByBall!$B$2:$B$501,A87,BallByBall!$P$2:$P$501,B87))</f>
        <v>0</v>
      </c>
      <c r="M87" s="16">
        <f>IF(A87="","",SUMIFS(BallByBall!$W$2:$W$501,BallByBall!$B$2:$B$501,A87,BallByBall!$P$2:$P$501,B87))</f>
        <v>0</v>
      </c>
      <c r="N87" s="16">
        <f>IF(A87="","",SUMIFS(BallByBall!$X$2:$X$501,BallByBall!$B$2:$B$501,A87,BallByBall!$P$2:$P$501,B87))</f>
        <v>0</v>
      </c>
      <c r="O87" s="16">
        <f>IF(A87="","",SUMIFS(OverSummary!$G$2:$G$101,OverSummary!$A$2:$A$101,A87,OverSummary!$D$2:$D$101,B87))</f>
        <v>0</v>
      </c>
      <c r="P87" s="16">
        <f>IF(A87="","",G87*Rules!$B$13+H87*Rules!$B$14+I87*Rules!$B$15)</f>
        <v>0</v>
      </c>
      <c r="Q87" s="16">
        <f>IF(A87="","",IF(G87&gt;=100,Rules!$B$18,IF(G87&gt;=50,Rules!$B$17,IF(G87&gt;=30,Rules!$B$16,0)))+IF(AND(F87=1,D87&lt;&gt;"BWL",G87=0),Rules!$B$27,0))</f>
        <v>0</v>
      </c>
      <c r="R87" s="16">
        <f>IF(A87="","",J87*Rules!$B$19+O87*Rules!$B$22)</f>
        <v>0</v>
      </c>
      <c r="S87" s="16">
        <f>IF(A87="","",IF(J87&gt;=4,Rules!$B$21,IF(J87&gt;=3,Rules!$B$20,0)))</f>
        <v>0</v>
      </c>
      <c r="T87" s="16">
        <f>IF(A87="","",K87*Rules!$B$23+L87*Rules!$B$24+M87*Rules!$B$25+N87*Rules!$B$26)</f>
        <v>0</v>
      </c>
      <c r="U87" s="16">
        <f t="shared" si="1"/>
        <v>0</v>
      </c>
    </row>
    <row r="88" spans="1:21" x14ac:dyDescent="0.2">
      <c r="A88" s="13" t="str">
        <f>MatchSquad!A88</f>
        <v>M002</v>
      </c>
      <c r="B88" s="13" t="str">
        <f>MatchSquad!B88</f>
        <v>P087</v>
      </c>
      <c r="C88" s="13" t="str">
        <f>MatchSquad!C88</f>
        <v>Sarthak Ranjan</v>
      </c>
      <c r="D88" s="13" t="str">
        <f>MatchSquad!D88</f>
        <v>AR</v>
      </c>
      <c r="E88" s="13" t="str">
        <f>MatchSquad!E88</f>
        <v>KKR</v>
      </c>
      <c r="F88" s="13">
        <f>MatchSquad!G88</f>
        <v>0</v>
      </c>
      <c r="G88" s="16">
        <f>IF(A88="","",SUMIFS(BallByBall!$I$2:$I$501,BallByBall!$B$2:$B$501,A88,BallByBall!$F$2:$F$501,B88))</f>
        <v>0</v>
      </c>
      <c r="H88" s="16">
        <f>IF(A88="","",COUNTIFS(BallByBall!$B$2:$B$501,A88,BallByBall!$F$2:$F$501,B88,BallByBall!$Q$2:$Q$501,1))</f>
        <v>0</v>
      </c>
      <c r="I88" s="16">
        <f>IF(A88="","",COUNTIFS(BallByBall!$B$2:$B$501,A88,BallByBall!$F$2:$F$501,B88,BallByBall!$R$2:$R$501,1))</f>
        <v>0</v>
      </c>
      <c r="J88" s="16">
        <f>IF(A88="","",SUMIFS(BallByBall!$T$2:$T$501,BallByBall!$B$2:$B$501,A88,BallByBall!$H$2:$H$501,B88))</f>
        <v>0</v>
      </c>
      <c r="K88" s="16">
        <f>IF(A88="","",SUMIFS(BallByBall!$U$2:$U$501,BallByBall!$B$2:$B$501,A88,BallByBall!$P$2:$P$501,B88))</f>
        <v>0</v>
      </c>
      <c r="L88" s="16">
        <f>IF(A88="","",SUMIFS(BallByBall!$V$2:$V$501,BallByBall!$B$2:$B$501,A88,BallByBall!$P$2:$P$501,B88))</f>
        <v>0</v>
      </c>
      <c r="M88" s="16">
        <f>IF(A88="","",SUMIFS(BallByBall!$W$2:$W$501,BallByBall!$B$2:$B$501,A88,BallByBall!$P$2:$P$501,B88))</f>
        <v>0</v>
      </c>
      <c r="N88" s="16">
        <f>IF(A88="","",SUMIFS(BallByBall!$X$2:$X$501,BallByBall!$B$2:$B$501,A88,BallByBall!$P$2:$P$501,B88))</f>
        <v>0</v>
      </c>
      <c r="O88" s="16">
        <f>IF(A88="","",SUMIFS(OverSummary!$G$2:$G$101,OverSummary!$A$2:$A$101,A88,OverSummary!$D$2:$D$101,B88))</f>
        <v>0</v>
      </c>
      <c r="P88" s="16">
        <f>IF(A88="","",G88*Rules!$B$13+H88*Rules!$B$14+I88*Rules!$B$15)</f>
        <v>0</v>
      </c>
      <c r="Q88" s="16">
        <f>IF(A88="","",IF(G88&gt;=100,Rules!$B$18,IF(G88&gt;=50,Rules!$B$17,IF(G88&gt;=30,Rules!$B$16,0)))+IF(AND(F88=1,D88&lt;&gt;"BWL",G88=0),Rules!$B$27,0))</f>
        <v>0</v>
      </c>
      <c r="R88" s="16">
        <f>IF(A88="","",J88*Rules!$B$19+O88*Rules!$B$22)</f>
        <v>0</v>
      </c>
      <c r="S88" s="16">
        <f>IF(A88="","",IF(J88&gt;=4,Rules!$B$21,IF(J88&gt;=3,Rules!$B$20,0)))</f>
        <v>0</v>
      </c>
      <c r="T88" s="16">
        <f>IF(A88="","",K88*Rules!$B$23+L88*Rules!$B$24+M88*Rules!$B$25+N88*Rules!$B$26)</f>
        <v>0</v>
      </c>
      <c r="U88" s="16">
        <f t="shared" si="1"/>
        <v>0</v>
      </c>
    </row>
    <row r="89" spans="1:21" x14ac:dyDescent="0.2">
      <c r="A89" s="13" t="str">
        <f>MatchSquad!A89</f>
        <v>M002</v>
      </c>
      <c r="B89" s="13" t="str">
        <f>MatchSquad!B89</f>
        <v>P088</v>
      </c>
      <c r="C89" s="13" t="str">
        <f>MatchSquad!C89</f>
        <v>Daksh Kamra</v>
      </c>
      <c r="D89" s="13" t="str">
        <f>MatchSquad!D89</f>
        <v>AR</v>
      </c>
      <c r="E89" s="13" t="str">
        <f>MatchSquad!E89</f>
        <v>KKR</v>
      </c>
      <c r="F89" s="13">
        <f>MatchSquad!G89</f>
        <v>0</v>
      </c>
      <c r="G89" s="16">
        <f>IF(A89="","",SUMIFS(BallByBall!$I$2:$I$501,BallByBall!$B$2:$B$501,A89,BallByBall!$F$2:$F$501,B89))</f>
        <v>0</v>
      </c>
      <c r="H89" s="16">
        <f>IF(A89="","",COUNTIFS(BallByBall!$B$2:$B$501,A89,BallByBall!$F$2:$F$501,B89,BallByBall!$Q$2:$Q$501,1))</f>
        <v>0</v>
      </c>
      <c r="I89" s="16">
        <f>IF(A89="","",COUNTIFS(BallByBall!$B$2:$B$501,A89,BallByBall!$F$2:$F$501,B89,BallByBall!$R$2:$R$501,1))</f>
        <v>0</v>
      </c>
      <c r="J89" s="16">
        <f>IF(A89="","",SUMIFS(BallByBall!$T$2:$T$501,BallByBall!$B$2:$B$501,A89,BallByBall!$H$2:$H$501,B89))</f>
        <v>0</v>
      </c>
      <c r="K89" s="16">
        <f>IF(A89="","",SUMIFS(BallByBall!$U$2:$U$501,BallByBall!$B$2:$B$501,A89,BallByBall!$P$2:$P$501,B89))</f>
        <v>0</v>
      </c>
      <c r="L89" s="16">
        <f>IF(A89="","",SUMIFS(BallByBall!$V$2:$V$501,BallByBall!$B$2:$B$501,A89,BallByBall!$P$2:$P$501,B89))</f>
        <v>0</v>
      </c>
      <c r="M89" s="16">
        <f>IF(A89="","",SUMIFS(BallByBall!$W$2:$W$501,BallByBall!$B$2:$B$501,A89,BallByBall!$P$2:$P$501,B89))</f>
        <v>0</v>
      </c>
      <c r="N89" s="16">
        <f>IF(A89="","",SUMIFS(BallByBall!$X$2:$X$501,BallByBall!$B$2:$B$501,A89,BallByBall!$P$2:$P$501,B89))</f>
        <v>0</v>
      </c>
      <c r="O89" s="16">
        <f>IF(A89="","",SUMIFS(OverSummary!$G$2:$G$101,OverSummary!$A$2:$A$101,A89,OverSummary!$D$2:$D$101,B89))</f>
        <v>0</v>
      </c>
      <c r="P89" s="16">
        <f>IF(A89="","",G89*Rules!$B$13+H89*Rules!$B$14+I89*Rules!$B$15)</f>
        <v>0</v>
      </c>
      <c r="Q89" s="16">
        <f>IF(A89="","",IF(G89&gt;=100,Rules!$B$18,IF(G89&gt;=50,Rules!$B$17,IF(G89&gt;=30,Rules!$B$16,0)))+IF(AND(F89=1,D89&lt;&gt;"BWL",G89=0),Rules!$B$27,0))</f>
        <v>0</v>
      </c>
      <c r="R89" s="16">
        <f>IF(A89="","",J89*Rules!$B$19+O89*Rules!$B$22)</f>
        <v>0</v>
      </c>
      <c r="S89" s="16">
        <f>IF(A89="","",IF(J89&gt;=4,Rules!$B$21,IF(J89&gt;=3,Rules!$B$20,0)))</f>
        <v>0</v>
      </c>
      <c r="T89" s="16">
        <f>IF(A89="","",K89*Rules!$B$23+L89*Rules!$B$24+M89*Rules!$B$25+N89*Rules!$B$26)</f>
        <v>0</v>
      </c>
      <c r="U89" s="16">
        <f t="shared" si="1"/>
        <v>0</v>
      </c>
    </row>
    <row r="90" spans="1:21" x14ac:dyDescent="0.2">
      <c r="A90" s="13" t="str">
        <f>MatchSquad!A90</f>
        <v>M002</v>
      </c>
      <c r="B90" s="13" t="str">
        <f>MatchSquad!B90</f>
        <v>P089</v>
      </c>
      <c r="C90" s="13" t="str">
        <f>MatchSquad!C90</f>
        <v>Rachin Ravindra</v>
      </c>
      <c r="D90" s="13" t="str">
        <f>MatchSquad!D90</f>
        <v>AR</v>
      </c>
      <c r="E90" s="13" t="str">
        <f>MatchSquad!E90</f>
        <v>KKR</v>
      </c>
      <c r="F90" s="13">
        <f>MatchSquad!G90</f>
        <v>0</v>
      </c>
      <c r="G90" s="16">
        <f>IF(A90="","",SUMIFS(BallByBall!$I$2:$I$501,BallByBall!$B$2:$B$501,A90,BallByBall!$F$2:$F$501,B90))</f>
        <v>0</v>
      </c>
      <c r="H90" s="16">
        <f>IF(A90="","",COUNTIFS(BallByBall!$B$2:$B$501,A90,BallByBall!$F$2:$F$501,B90,BallByBall!$Q$2:$Q$501,1))</f>
        <v>0</v>
      </c>
      <c r="I90" s="16">
        <f>IF(A90="","",COUNTIFS(BallByBall!$B$2:$B$501,A90,BallByBall!$F$2:$F$501,B90,BallByBall!$R$2:$R$501,1))</f>
        <v>0</v>
      </c>
      <c r="J90" s="16">
        <f>IF(A90="","",SUMIFS(BallByBall!$T$2:$T$501,BallByBall!$B$2:$B$501,A90,BallByBall!$H$2:$H$501,B90))</f>
        <v>0</v>
      </c>
      <c r="K90" s="16">
        <f>IF(A90="","",SUMIFS(BallByBall!$U$2:$U$501,BallByBall!$B$2:$B$501,A90,BallByBall!$P$2:$P$501,B90))</f>
        <v>0</v>
      </c>
      <c r="L90" s="16">
        <f>IF(A90="","",SUMIFS(BallByBall!$V$2:$V$501,BallByBall!$B$2:$B$501,A90,BallByBall!$P$2:$P$501,B90))</f>
        <v>0</v>
      </c>
      <c r="M90" s="16">
        <f>IF(A90="","",SUMIFS(BallByBall!$W$2:$W$501,BallByBall!$B$2:$B$501,A90,BallByBall!$P$2:$P$501,B90))</f>
        <v>0</v>
      </c>
      <c r="N90" s="16">
        <f>IF(A90="","",SUMIFS(BallByBall!$X$2:$X$501,BallByBall!$B$2:$B$501,A90,BallByBall!$P$2:$P$501,B90))</f>
        <v>0</v>
      </c>
      <c r="O90" s="16">
        <f>IF(A90="","",SUMIFS(OverSummary!$G$2:$G$101,OverSummary!$A$2:$A$101,A90,OverSummary!$D$2:$D$101,B90))</f>
        <v>0</v>
      </c>
      <c r="P90" s="16">
        <f>IF(A90="","",G90*Rules!$B$13+H90*Rules!$B$14+I90*Rules!$B$15)</f>
        <v>0</v>
      </c>
      <c r="Q90" s="16">
        <f>IF(A90="","",IF(G90&gt;=100,Rules!$B$18,IF(G90&gt;=50,Rules!$B$17,IF(G90&gt;=30,Rules!$B$16,0)))+IF(AND(F90=1,D90&lt;&gt;"BWL",G90=0),Rules!$B$27,0))</f>
        <v>0</v>
      </c>
      <c r="R90" s="16">
        <f>IF(A90="","",J90*Rules!$B$19+O90*Rules!$B$22)</f>
        <v>0</v>
      </c>
      <c r="S90" s="16">
        <f>IF(A90="","",IF(J90&gt;=4,Rules!$B$21,IF(J90&gt;=3,Rules!$B$20,0)))</f>
        <v>0</v>
      </c>
      <c r="T90" s="16">
        <f>IF(A90="","",K90*Rules!$B$23+L90*Rules!$B$24+M90*Rules!$B$25+N90*Rules!$B$26)</f>
        <v>0</v>
      </c>
      <c r="U90" s="16">
        <f t="shared" si="1"/>
        <v>0</v>
      </c>
    </row>
    <row r="91" spans="1:21" x14ac:dyDescent="0.2">
      <c r="A91" s="13" t="str">
        <f>MatchSquad!A91</f>
        <v>M002</v>
      </c>
      <c r="B91" s="13" t="str">
        <f>MatchSquad!B91</f>
        <v>P090</v>
      </c>
      <c r="C91" s="13" t="str">
        <f>MatchSquad!C91</f>
        <v>Ramandeep Singh</v>
      </c>
      <c r="D91" s="13" t="str">
        <f>MatchSquad!D91</f>
        <v>AR</v>
      </c>
      <c r="E91" s="13" t="str">
        <f>MatchSquad!E91</f>
        <v>KKR</v>
      </c>
      <c r="F91" s="13">
        <f>MatchSquad!G91</f>
        <v>0</v>
      </c>
      <c r="G91" s="16">
        <f>IF(A91="","",SUMIFS(BallByBall!$I$2:$I$501,BallByBall!$B$2:$B$501,A91,BallByBall!$F$2:$F$501,B91))</f>
        <v>0</v>
      </c>
      <c r="H91" s="16">
        <f>IF(A91="","",COUNTIFS(BallByBall!$B$2:$B$501,A91,BallByBall!$F$2:$F$501,B91,BallByBall!$Q$2:$Q$501,1))</f>
        <v>0</v>
      </c>
      <c r="I91" s="16">
        <f>IF(A91="","",COUNTIFS(BallByBall!$B$2:$B$501,A91,BallByBall!$F$2:$F$501,B91,BallByBall!$R$2:$R$501,1))</f>
        <v>0</v>
      </c>
      <c r="J91" s="16">
        <f>IF(A91="","",SUMIFS(BallByBall!$T$2:$T$501,BallByBall!$B$2:$B$501,A91,BallByBall!$H$2:$H$501,B91))</f>
        <v>0</v>
      </c>
      <c r="K91" s="16">
        <f>IF(A91="","",SUMIFS(BallByBall!$U$2:$U$501,BallByBall!$B$2:$B$501,A91,BallByBall!$P$2:$P$501,B91))</f>
        <v>0</v>
      </c>
      <c r="L91" s="16">
        <f>IF(A91="","",SUMIFS(BallByBall!$V$2:$V$501,BallByBall!$B$2:$B$501,A91,BallByBall!$P$2:$P$501,B91))</f>
        <v>0</v>
      </c>
      <c r="M91" s="16">
        <f>IF(A91="","",SUMIFS(BallByBall!$W$2:$W$501,BallByBall!$B$2:$B$501,A91,BallByBall!$P$2:$P$501,B91))</f>
        <v>0</v>
      </c>
      <c r="N91" s="16">
        <f>IF(A91="","",SUMIFS(BallByBall!$X$2:$X$501,BallByBall!$B$2:$B$501,A91,BallByBall!$P$2:$P$501,B91))</f>
        <v>0</v>
      </c>
      <c r="O91" s="16">
        <f>IF(A91="","",SUMIFS(OverSummary!$G$2:$G$101,OverSummary!$A$2:$A$101,A91,OverSummary!$D$2:$D$101,B91))</f>
        <v>0</v>
      </c>
      <c r="P91" s="16">
        <f>IF(A91="","",G91*Rules!$B$13+H91*Rules!$B$14+I91*Rules!$B$15)</f>
        <v>0</v>
      </c>
      <c r="Q91" s="16">
        <f>IF(A91="","",IF(G91&gt;=100,Rules!$B$18,IF(G91&gt;=50,Rules!$B$17,IF(G91&gt;=30,Rules!$B$16,0)))+IF(AND(F91=1,D91&lt;&gt;"BWL",G91=0),Rules!$B$27,0))</f>
        <v>0</v>
      </c>
      <c r="R91" s="16">
        <f>IF(A91="","",J91*Rules!$B$19+O91*Rules!$B$22)</f>
        <v>0</v>
      </c>
      <c r="S91" s="16">
        <f>IF(A91="","",IF(J91&gt;=4,Rules!$B$21,IF(J91&gt;=3,Rules!$B$20,0)))</f>
        <v>0</v>
      </c>
      <c r="T91" s="16">
        <f>IF(A91="","",K91*Rules!$B$23+L91*Rules!$B$24+M91*Rules!$B$25+N91*Rules!$B$26)</f>
        <v>0</v>
      </c>
      <c r="U91" s="16">
        <f t="shared" si="1"/>
        <v>0</v>
      </c>
    </row>
    <row r="92" spans="1:21" x14ac:dyDescent="0.2">
      <c r="A92" s="13" t="str">
        <f>MatchSquad!A92</f>
        <v>M002</v>
      </c>
      <c r="B92" s="13" t="str">
        <f>MatchSquad!B92</f>
        <v>P091</v>
      </c>
      <c r="C92" s="13" t="str">
        <f>MatchSquad!C92</f>
        <v>Sunil Narine</v>
      </c>
      <c r="D92" s="13" t="str">
        <f>MatchSquad!D92</f>
        <v>AR</v>
      </c>
      <c r="E92" s="13" t="str">
        <f>MatchSquad!E92</f>
        <v>KKR</v>
      </c>
      <c r="F92" s="13">
        <f>MatchSquad!G92</f>
        <v>0</v>
      </c>
      <c r="G92" s="16">
        <f>IF(A92="","",SUMIFS(BallByBall!$I$2:$I$501,BallByBall!$B$2:$B$501,A92,BallByBall!$F$2:$F$501,B92))</f>
        <v>0</v>
      </c>
      <c r="H92" s="16">
        <f>IF(A92="","",COUNTIFS(BallByBall!$B$2:$B$501,A92,BallByBall!$F$2:$F$501,B92,BallByBall!$Q$2:$Q$501,1))</f>
        <v>0</v>
      </c>
      <c r="I92" s="16">
        <f>IF(A92="","",COUNTIFS(BallByBall!$B$2:$B$501,A92,BallByBall!$F$2:$F$501,B92,BallByBall!$R$2:$R$501,1))</f>
        <v>0</v>
      </c>
      <c r="J92" s="16">
        <f>IF(A92="","",SUMIFS(BallByBall!$T$2:$T$501,BallByBall!$B$2:$B$501,A92,BallByBall!$H$2:$H$501,B92))</f>
        <v>0</v>
      </c>
      <c r="K92" s="16">
        <f>IF(A92="","",SUMIFS(BallByBall!$U$2:$U$501,BallByBall!$B$2:$B$501,A92,BallByBall!$P$2:$P$501,B92))</f>
        <v>0</v>
      </c>
      <c r="L92" s="16">
        <f>IF(A92="","",SUMIFS(BallByBall!$V$2:$V$501,BallByBall!$B$2:$B$501,A92,BallByBall!$P$2:$P$501,B92))</f>
        <v>0</v>
      </c>
      <c r="M92" s="16">
        <f>IF(A92="","",SUMIFS(BallByBall!$W$2:$W$501,BallByBall!$B$2:$B$501,A92,BallByBall!$P$2:$P$501,B92))</f>
        <v>0</v>
      </c>
      <c r="N92" s="16">
        <f>IF(A92="","",SUMIFS(BallByBall!$X$2:$X$501,BallByBall!$B$2:$B$501,A92,BallByBall!$P$2:$P$501,B92))</f>
        <v>0</v>
      </c>
      <c r="O92" s="16">
        <f>IF(A92="","",SUMIFS(OverSummary!$G$2:$G$101,OverSummary!$A$2:$A$101,A92,OverSummary!$D$2:$D$101,B92))</f>
        <v>0</v>
      </c>
      <c r="P92" s="16">
        <f>IF(A92="","",G92*Rules!$B$13+H92*Rules!$B$14+I92*Rules!$B$15)</f>
        <v>0</v>
      </c>
      <c r="Q92" s="16">
        <f>IF(A92="","",IF(G92&gt;=100,Rules!$B$18,IF(G92&gt;=50,Rules!$B$17,IF(G92&gt;=30,Rules!$B$16,0)))+IF(AND(F92=1,D92&lt;&gt;"BWL",G92=0),Rules!$B$27,0))</f>
        <v>0</v>
      </c>
      <c r="R92" s="16">
        <f>IF(A92="","",J92*Rules!$B$19+O92*Rules!$B$22)</f>
        <v>0</v>
      </c>
      <c r="S92" s="16">
        <f>IF(A92="","",IF(J92&gt;=4,Rules!$B$21,IF(J92&gt;=3,Rules!$B$20,0)))</f>
        <v>0</v>
      </c>
      <c r="T92" s="16">
        <f>IF(A92="","",K92*Rules!$B$23+L92*Rules!$B$24+M92*Rules!$B$25+N92*Rules!$B$26)</f>
        <v>0</v>
      </c>
      <c r="U92" s="16">
        <f t="shared" si="1"/>
        <v>0</v>
      </c>
    </row>
    <row r="93" spans="1:21" x14ac:dyDescent="0.2">
      <c r="A93" s="13" t="str">
        <f>MatchSquad!A93</f>
        <v>M002</v>
      </c>
      <c r="B93" s="13" t="str">
        <f>MatchSquad!B93</f>
        <v>P092</v>
      </c>
      <c r="C93" s="13" t="str">
        <f>MatchSquad!C93</f>
        <v>Blessing Muzarabani</v>
      </c>
      <c r="D93" s="13" t="str">
        <f>MatchSquad!D93</f>
        <v>BWL</v>
      </c>
      <c r="E93" s="13" t="str">
        <f>MatchSquad!E93</f>
        <v>KKR</v>
      </c>
      <c r="F93" s="13">
        <f>MatchSquad!G93</f>
        <v>0</v>
      </c>
      <c r="G93" s="16">
        <f>IF(A93="","",SUMIFS(BallByBall!$I$2:$I$501,BallByBall!$B$2:$B$501,A93,BallByBall!$F$2:$F$501,B93))</f>
        <v>0</v>
      </c>
      <c r="H93" s="16">
        <f>IF(A93="","",COUNTIFS(BallByBall!$B$2:$B$501,A93,BallByBall!$F$2:$F$501,B93,BallByBall!$Q$2:$Q$501,1))</f>
        <v>0</v>
      </c>
      <c r="I93" s="16">
        <f>IF(A93="","",COUNTIFS(BallByBall!$B$2:$B$501,A93,BallByBall!$F$2:$F$501,B93,BallByBall!$R$2:$R$501,1))</f>
        <v>0</v>
      </c>
      <c r="J93" s="16">
        <f>IF(A93="","",SUMIFS(BallByBall!$T$2:$T$501,BallByBall!$B$2:$B$501,A93,BallByBall!$H$2:$H$501,B93))</f>
        <v>0</v>
      </c>
      <c r="K93" s="16">
        <f>IF(A93="","",SUMIFS(BallByBall!$U$2:$U$501,BallByBall!$B$2:$B$501,A93,BallByBall!$P$2:$P$501,B93))</f>
        <v>0</v>
      </c>
      <c r="L93" s="16">
        <f>IF(A93="","",SUMIFS(BallByBall!$V$2:$V$501,BallByBall!$B$2:$B$501,A93,BallByBall!$P$2:$P$501,B93))</f>
        <v>0</v>
      </c>
      <c r="M93" s="16">
        <f>IF(A93="","",SUMIFS(BallByBall!$W$2:$W$501,BallByBall!$B$2:$B$501,A93,BallByBall!$P$2:$P$501,B93))</f>
        <v>0</v>
      </c>
      <c r="N93" s="16">
        <f>IF(A93="","",SUMIFS(BallByBall!$X$2:$X$501,BallByBall!$B$2:$B$501,A93,BallByBall!$P$2:$P$501,B93))</f>
        <v>0</v>
      </c>
      <c r="O93" s="16">
        <f>IF(A93="","",SUMIFS(OverSummary!$G$2:$G$101,OverSummary!$A$2:$A$101,A93,OverSummary!$D$2:$D$101,B93))</f>
        <v>0</v>
      </c>
      <c r="P93" s="16">
        <f>IF(A93="","",G93*Rules!$B$13+H93*Rules!$B$14+I93*Rules!$B$15)</f>
        <v>0</v>
      </c>
      <c r="Q93" s="16">
        <f>IF(A93="","",IF(G93&gt;=100,Rules!$B$18,IF(G93&gt;=50,Rules!$B$17,IF(G93&gt;=30,Rules!$B$16,0)))+IF(AND(F93=1,D93&lt;&gt;"BWL",G93=0),Rules!$B$27,0))</f>
        <v>0</v>
      </c>
      <c r="R93" s="16">
        <f>IF(A93="","",J93*Rules!$B$19+O93*Rules!$B$22)</f>
        <v>0</v>
      </c>
      <c r="S93" s="16">
        <f>IF(A93="","",IF(J93&gt;=4,Rules!$B$21,IF(J93&gt;=3,Rules!$B$20,0)))</f>
        <v>0</v>
      </c>
      <c r="T93" s="16">
        <f>IF(A93="","",K93*Rules!$B$23+L93*Rules!$B$24+M93*Rules!$B$25+N93*Rules!$B$26)</f>
        <v>0</v>
      </c>
      <c r="U93" s="16">
        <f t="shared" si="1"/>
        <v>0</v>
      </c>
    </row>
    <row r="94" spans="1:21" x14ac:dyDescent="0.2">
      <c r="A94" s="13" t="str">
        <f>MatchSquad!A94</f>
        <v>M002</v>
      </c>
      <c r="B94" s="13" t="str">
        <f>MatchSquad!B94</f>
        <v>P093</v>
      </c>
      <c r="C94" s="13" t="str">
        <f>MatchSquad!C94</f>
        <v>Vaibhav Arora</v>
      </c>
      <c r="D94" s="13" t="str">
        <f>MatchSquad!D94</f>
        <v>BWL</v>
      </c>
      <c r="E94" s="13" t="str">
        <f>MatchSquad!E94</f>
        <v>KKR</v>
      </c>
      <c r="F94" s="13">
        <f>MatchSquad!G94</f>
        <v>0</v>
      </c>
      <c r="G94" s="16">
        <f>IF(A94="","",SUMIFS(BallByBall!$I$2:$I$501,BallByBall!$B$2:$B$501,A94,BallByBall!$F$2:$F$501,B94))</f>
        <v>0</v>
      </c>
      <c r="H94" s="16">
        <f>IF(A94="","",COUNTIFS(BallByBall!$B$2:$B$501,A94,BallByBall!$F$2:$F$501,B94,BallByBall!$Q$2:$Q$501,1))</f>
        <v>0</v>
      </c>
      <c r="I94" s="16">
        <f>IF(A94="","",COUNTIFS(BallByBall!$B$2:$B$501,A94,BallByBall!$F$2:$F$501,B94,BallByBall!$R$2:$R$501,1))</f>
        <v>0</v>
      </c>
      <c r="J94" s="16">
        <f>IF(A94="","",SUMIFS(BallByBall!$T$2:$T$501,BallByBall!$B$2:$B$501,A94,BallByBall!$H$2:$H$501,B94))</f>
        <v>0</v>
      </c>
      <c r="K94" s="16">
        <f>IF(A94="","",SUMIFS(BallByBall!$U$2:$U$501,BallByBall!$B$2:$B$501,A94,BallByBall!$P$2:$P$501,B94))</f>
        <v>0</v>
      </c>
      <c r="L94" s="16">
        <f>IF(A94="","",SUMIFS(BallByBall!$V$2:$V$501,BallByBall!$B$2:$B$501,A94,BallByBall!$P$2:$P$501,B94))</f>
        <v>0</v>
      </c>
      <c r="M94" s="16">
        <f>IF(A94="","",SUMIFS(BallByBall!$W$2:$W$501,BallByBall!$B$2:$B$501,A94,BallByBall!$P$2:$P$501,B94))</f>
        <v>0</v>
      </c>
      <c r="N94" s="16">
        <f>IF(A94="","",SUMIFS(BallByBall!$X$2:$X$501,BallByBall!$B$2:$B$501,A94,BallByBall!$P$2:$P$501,B94))</f>
        <v>0</v>
      </c>
      <c r="O94" s="16">
        <f>IF(A94="","",SUMIFS(OverSummary!$G$2:$G$101,OverSummary!$A$2:$A$101,A94,OverSummary!$D$2:$D$101,B94))</f>
        <v>0</v>
      </c>
      <c r="P94" s="16">
        <f>IF(A94="","",G94*Rules!$B$13+H94*Rules!$B$14+I94*Rules!$B$15)</f>
        <v>0</v>
      </c>
      <c r="Q94" s="16">
        <f>IF(A94="","",IF(G94&gt;=100,Rules!$B$18,IF(G94&gt;=50,Rules!$B$17,IF(G94&gt;=30,Rules!$B$16,0)))+IF(AND(F94=1,D94&lt;&gt;"BWL",G94=0),Rules!$B$27,0))</f>
        <v>0</v>
      </c>
      <c r="R94" s="16">
        <f>IF(A94="","",J94*Rules!$B$19+O94*Rules!$B$22)</f>
        <v>0</v>
      </c>
      <c r="S94" s="16">
        <f>IF(A94="","",IF(J94&gt;=4,Rules!$B$21,IF(J94&gt;=3,Rules!$B$20,0)))</f>
        <v>0</v>
      </c>
      <c r="T94" s="16">
        <f>IF(A94="","",K94*Rules!$B$23+L94*Rules!$B$24+M94*Rules!$B$25+N94*Rules!$B$26)</f>
        <v>0</v>
      </c>
      <c r="U94" s="16">
        <f t="shared" si="1"/>
        <v>0</v>
      </c>
    </row>
    <row r="95" spans="1:21" x14ac:dyDescent="0.2">
      <c r="A95" s="13" t="str">
        <f>MatchSquad!A95</f>
        <v>M002</v>
      </c>
      <c r="B95" s="13" t="str">
        <f>MatchSquad!B95</f>
        <v>P094</v>
      </c>
      <c r="C95" s="13" t="str">
        <f>MatchSquad!C95</f>
        <v>Matheesha Pathirana</v>
      </c>
      <c r="D95" s="13" t="str">
        <f>MatchSquad!D95</f>
        <v>BWL</v>
      </c>
      <c r="E95" s="13" t="str">
        <f>MatchSquad!E95</f>
        <v>KKR</v>
      </c>
      <c r="F95" s="13">
        <f>MatchSquad!G95</f>
        <v>0</v>
      </c>
      <c r="G95" s="16">
        <f>IF(A95="","",SUMIFS(BallByBall!$I$2:$I$501,BallByBall!$B$2:$B$501,A95,BallByBall!$F$2:$F$501,B95))</f>
        <v>0</v>
      </c>
      <c r="H95" s="16">
        <f>IF(A95="","",COUNTIFS(BallByBall!$B$2:$B$501,A95,BallByBall!$F$2:$F$501,B95,BallByBall!$Q$2:$Q$501,1))</f>
        <v>0</v>
      </c>
      <c r="I95" s="16">
        <f>IF(A95="","",COUNTIFS(BallByBall!$B$2:$B$501,A95,BallByBall!$F$2:$F$501,B95,BallByBall!$R$2:$R$501,1))</f>
        <v>0</v>
      </c>
      <c r="J95" s="16">
        <f>IF(A95="","",SUMIFS(BallByBall!$T$2:$T$501,BallByBall!$B$2:$B$501,A95,BallByBall!$H$2:$H$501,B95))</f>
        <v>0</v>
      </c>
      <c r="K95" s="16">
        <f>IF(A95="","",SUMIFS(BallByBall!$U$2:$U$501,BallByBall!$B$2:$B$501,A95,BallByBall!$P$2:$P$501,B95))</f>
        <v>0</v>
      </c>
      <c r="L95" s="16">
        <f>IF(A95="","",SUMIFS(BallByBall!$V$2:$V$501,BallByBall!$B$2:$B$501,A95,BallByBall!$P$2:$P$501,B95))</f>
        <v>0</v>
      </c>
      <c r="M95" s="16">
        <f>IF(A95="","",SUMIFS(BallByBall!$W$2:$W$501,BallByBall!$B$2:$B$501,A95,BallByBall!$P$2:$P$501,B95))</f>
        <v>0</v>
      </c>
      <c r="N95" s="16">
        <f>IF(A95="","",SUMIFS(BallByBall!$X$2:$X$501,BallByBall!$B$2:$B$501,A95,BallByBall!$P$2:$P$501,B95))</f>
        <v>0</v>
      </c>
      <c r="O95" s="16">
        <f>IF(A95="","",SUMIFS(OverSummary!$G$2:$G$101,OverSummary!$A$2:$A$101,A95,OverSummary!$D$2:$D$101,B95))</f>
        <v>0</v>
      </c>
      <c r="P95" s="16">
        <f>IF(A95="","",G95*Rules!$B$13+H95*Rules!$B$14+I95*Rules!$B$15)</f>
        <v>0</v>
      </c>
      <c r="Q95" s="16">
        <f>IF(A95="","",IF(G95&gt;=100,Rules!$B$18,IF(G95&gt;=50,Rules!$B$17,IF(G95&gt;=30,Rules!$B$16,0)))+IF(AND(F95=1,D95&lt;&gt;"BWL",G95=0),Rules!$B$27,0))</f>
        <v>0</v>
      </c>
      <c r="R95" s="16">
        <f>IF(A95="","",J95*Rules!$B$19+O95*Rules!$B$22)</f>
        <v>0</v>
      </c>
      <c r="S95" s="16">
        <f>IF(A95="","",IF(J95&gt;=4,Rules!$B$21,IF(J95&gt;=3,Rules!$B$20,0)))</f>
        <v>0</v>
      </c>
      <c r="T95" s="16">
        <f>IF(A95="","",K95*Rules!$B$23+L95*Rules!$B$24+M95*Rules!$B$25+N95*Rules!$B$26)</f>
        <v>0</v>
      </c>
      <c r="U95" s="16">
        <f t="shared" si="1"/>
        <v>0</v>
      </c>
    </row>
    <row r="96" spans="1:21" x14ac:dyDescent="0.2">
      <c r="A96" s="13" t="str">
        <f>MatchSquad!A96</f>
        <v>M002</v>
      </c>
      <c r="B96" s="13" t="str">
        <f>MatchSquad!B96</f>
        <v>P095</v>
      </c>
      <c r="C96" s="13" t="str">
        <f>MatchSquad!C96</f>
        <v>Kartik Tyagi</v>
      </c>
      <c r="D96" s="13" t="str">
        <f>MatchSquad!D96</f>
        <v>BWL</v>
      </c>
      <c r="E96" s="13" t="str">
        <f>MatchSquad!E96</f>
        <v>KKR</v>
      </c>
      <c r="F96" s="13">
        <f>MatchSquad!G96</f>
        <v>0</v>
      </c>
      <c r="G96" s="16">
        <f>IF(A96="","",SUMIFS(BallByBall!$I$2:$I$501,BallByBall!$B$2:$B$501,A96,BallByBall!$F$2:$F$501,B96))</f>
        <v>0</v>
      </c>
      <c r="H96" s="16">
        <f>IF(A96="","",COUNTIFS(BallByBall!$B$2:$B$501,A96,BallByBall!$F$2:$F$501,B96,BallByBall!$Q$2:$Q$501,1))</f>
        <v>0</v>
      </c>
      <c r="I96" s="16">
        <f>IF(A96="","",COUNTIFS(BallByBall!$B$2:$B$501,A96,BallByBall!$F$2:$F$501,B96,BallByBall!$R$2:$R$501,1))</f>
        <v>0</v>
      </c>
      <c r="J96" s="16">
        <f>IF(A96="","",SUMIFS(BallByBall!$T$2:$T$501,BallByBall!$B$2:$B$501,A96,BallByBall!$H$2:$H$501,B96))</f>
        <v>0</v>
      </c>
      <c r="K96" s="16">
        <f>IF(A96="","",SUMIFS(BallByBall!$U$2:$U$501,BallByBall!$B$2:$B$501,A96,BallByBall!$P$2:$P$501,B96))</f>
        <v>0</v>
      </c>
      <c r="L96" s="16">
        <f>IF(A96="","",SUMIFS(BallByBall!$V$2:$V$501,BallByBall!$B$2:$B$501,A96,BallByBall!$P$2:$P$501,B96))</f>
        <v>0</v>
      </c>
      <c r="M96" s="16">
        <f>IF(A96="","",SUMIFS(BallByBall!$W$2:$W$501,BallByBall!$B$2:$B$501,A96,BallByBall!$P$2:$P$501,B96))</f>
        <v>0</v>
      </c>
      <c r="N96" s="16">
        <f>IF(A96="","",SUMIFS(BallByBall!$X$2:$X$501,BallByBall!$B$2:$B$501,A96,BallByBall!$P$2:$P$501,B96))</f>
        <v>0</v>
      </c>
      <c r="O96" s="16">
        <f>IF(A96="","",SUMIFS(OverSummary!$G$2:$G$101,OverSummary!$A$2:$A$101,A96,OverSummary!$D$2:$D$101,B96))</f>
        <v>0</v>
      </c>
      <c r="P96" s="16">
        <f>IF(A96="","",G96*Rules!$B$13+H96*Rules!$B$14+I96*Rules!$B$15)</f>
        <v>0</v>
      </c>
      <c r="Q96" s="16">
        <f>IF(A96="","",IF(G96&gt;=100,Rules!$B$18,IF(G96&gt;=50,Rules!$B$17,IF(G96&gt;=30,Rules!$B$16,0)))+IF(AND(F96=1,D96&lt;&gt;"BWL",G96=0),Rules!$B$27,0))</f>
        <v>0</v>
      </c>
      <c r="R96" s="16">
        <f>IF(A96="","",J96*Rules!$B$19+O96*Rules!$B$22)</f>
        <v>0</v>
      </c>
      <c r="S96" s="16">
        <f>IF(A96="","",IF(J96&gt;=4,Rules!$B$21,IF(J96&gt;=3,Rules!$B$20,0)))</f>
        <v>0</v>
      </c>
      <c r="T96" s="16">
        <f>IF(A96="","",K96*Rules!$B$23+L96*Rules!$B$24+M96*Rules!$B$25+N96*Rules!$B$26)</f>
        <v>0</v>
      </c>
      <c r="U96" s="16">
        <f t="shared" si="1"/>
        <v>0</v>
      </c>
    </row>
    <row r="97" spans="1:21" x14ac:dyDescent="0.2">
      <c r="A97" s="13" t="str">
        <f>MatchSquad!A97</f>
        <v>M002</v>
      </c>
      <c r="B97" s="13" t="str">
        <f>MatchSquad!B97</f>
        <v>P096</v>
      </c>
      <c r="C97" s="13" t="str">
        <f>MatchSquad!C97</f>
        <v>Prashant Solanki</v>
      </c>
      <c r="D97" s="13" t="str">
        <f>MatchSquad!D97</f>
        <v>BWL</v>
      </c>
      <c r="E97" s="13" t="str">
        <f>MatchSquad!E97</f>
        <v>KKR</v>
      </c>
      <c r="F97" s="13">
        <f>MatchSquad!G97</f>
        <v>0</v>
      </c>
      <c r="G97" s="16">
        <f>IF(A97="","",SUMIFS(BallByBall!$I$2:$I$501,BallByBall!$B$2:$B$501,A97,BallByBall!$F$2:$F$501,B97))</f>
        <v>0</v>
      </c>
      <c r="H97" s="16">
        <f>IF(A97="","",COUNTIFS(BallByBall!$B$2:$B$501,A97,BallByBall!$F$2:$F$501,B97,BallByBall!$Q$2:$Q$501,1))</f>
        <v>0</v>
      </c>
      <c r="I97" s="16">
        <f>IF(A97="","",COUNTIFS(BallByBall!$B$2:$B$501,A97,BallByBall!$F$2:$F$501,B97,BallByBall!$R$2:$R$501,1))</f>
        <v>0</v>
      </c>
      <c r="J97" s="16">
        <f>IF(A97="","",SUMIFS(BallByBall!$T$2:$T$501,BallByBall!$B$2:$B$501,A97,BallByBall!$H$2:$H$501,B97))</f>
        <v>0</v>
      </c>
      <c r="K97" s="16">
        <f>IF(A97="","",SUMIFS(BallByBall!$U$2:$U$501,BallByBall!$B$2:$B$501,A97,BallByBall!$P$2:$P$501,B97))</f>
        <v>0</v>
      </c>
      <c r="L97" s="16">
        <f>IF(A97="","",SUMIFS(BallByBall!$V$2:$V$501,BallByBall!$B$2:$B$501,A97,BallByBall!$P$2:$P$501,B97))</f>
        <v>0</v>
      </c>
      <c r="M97" s="16">
        <f>IF(A97="","",SUMIFS(BallByBall!$W$2:$W$501,BallByBall!$B$2:$B$501,A97,BallByBall!$P$2:$P$501,B97))</f>
        <v>0</v>
      </c>
      <c r="N97" s="16">
        <f>IF(A97="","",SUMIFS(BallByBall!$X$2:$X$501,BallByBall!$B$2:$B$501,A97,BallByBall!$P$2:$P$501,B97))</f>
        <v>0</v>
      </c>
      <c r="O97" s="16">
        <f>IF(A97="","",SUMIFS(OverSummary!$G$2:$G$101,OverSummary!$A$2:$A$101,A97,OverSummary!$D$2:$D$101,B97))</f>
        <v>0</v>
      </c>
      <c r="P97" s="16">
        <f>IF(A97="","",G97*Rules!$B$13+H97*Rules!$B$14+I97*Rules!$B$15)</f>
        <v>0</v>
      </c>
      <c r="Q97" s="16">
        <f>IF(A97="","",IF(G97&gt;=100,Rules!$B$18,IF(G97&gt;=50,Rules!$B$17,IF(G97&gt;=30,Rules!$B$16,0)))+IF(AND(F97=1,D97&lt;&gt;"BWL",G97=0),Rules!$B$27,0))</f>
        <v>0</v>
      </c>
      <c r="R97" s="16">
        <f>IF(A97="","",J97*Rules!$B$19+O97*Rules!$B$22)</f>
        <v>0</v>
      </c>
      <c r="S97" s="16">
        <f>IF(A97="","",IF(J97&gt;=4,Rules!$B$21,IF(J97&gt;=3,Rules!$B$20,0)))</f>
        <v>0</v>
      </c>
      <c r="T97" s="16">
        <f>IF(A97="","",K97*Rules!$B$23+L97*Rules!$B$24+M97*Rules!$B$25+N97*Rules!$B$26)</f>
        <v>0</v>
      </c>
      <c r="U97" s="16">
        <f t="shared" si="1"/>
        <v>0</v>
      </c>
    </row>
    <row r="98" spans="1:21" x14ac:dyDescent="0.2">
      <c r="A98" s="13" t="str">
        <f>MatchSquad!A98</f>
        <v>M002</v>
      </c>
      <c r="B98" s="13" t="str">
        <f>MatchSquad!B98</f>
        <v>P097</v>
      </c>
      <c r="C98" s="13" t="str">
        <f>MatchSquad!C98</f>
        <v>Saurabh Dubey</v>
      </c>
      <c r="D98" s="13" t="str">
        <f>MatchSquad!D98</f>
        <v>BWL</v>
      </c>
      <c r="E98" s="13" t="str">
        <f>MatchSquad!E98</f>
        <v>KKR</v>
      </c>
      <c r="F98" s="13">
        <f>MatchSquad!G98</f>
        <v>0</v>
      </c>
      <c r="G98" s="16">
        <f>IF(A98="","",SUMIFS(BallByBall!$I$2:$I$501,BallByBall!$B$2:$B$501,A98,BallByBall!$F$2:$F$501,B98))</f>
        <v>0</v>
      </c>
      <c r="H98" s="16">
        <f>IF(A98="","",COUNTIFS(BallByBall!$B$2:$B$501,A98,BallByBall!$F$2:$F$501,B98,BallByBall!$Q$2:$Q$501,1))</f>
        <v>0</v>
      </c>
      <c r="I98" s="16">
        <f>IF(A98="","",COUNTIFS(BallByBall!$B$2:$B$501,A98,BallByBall!$F$2:$F$501,B98,BallByBall!$R$2:$R$501,1))</f>
        <v>0</v>
      </c>
      <c r="J98" s="16">
        <f>IF(A98="","",SUMIFS(BallByBall!$T$2:$T$501,BallByBall!$B$2:$B$501,A98,BallByBall!$H$2:$H$501,B98))</f>
        <v>0</v>
      </c>
      <c r="K98" s="16">
        <f>IF(A98="","",SUMIFS(BallByBall!$U$2:$U$501,BallByBall!$B$2:$B$501,A98,BallByBall!$P$2:$P$501,B98))</f>
        <v>0</v>
      </c>
      <c r="L98" s="16">
        <f>IF(A98="","",SUMIFS(BallByBall!$V$2:$V$501,BallByBall!$B$2:$B$501,A98,BallByBall!$P$2:$P$501,B98))</f>
        <v>0</v>
      </c>
      <c r="M98" s="16">
        <f>IF(A98="","",SUMIFS(BallByBall!$W$2:$W$501,BallByBall!$B$2:$B$501,A98,BallByBall!$P$2:$P$501,B98))</f>
        <v>0</v>
      </c>
      <c r="N98" s="16">
        <f>IF(A98="","",SUMIFS(BallByBall!$X$2:$X$501,BallByBall!$B$2:$B$501,A98,BallByBall!$P$2:$P$501,B98))</f>
        <v>0</v>
      </c>
      <c r="O98" s="16">
        <f>IF(A98="","",SUMIFS(OverSummary!$G$2:$G$101,OverSummary!$A$2:$A$101,A98,OverSummary!$D$2:$D$101,B98))</f>
        <v>0</v>
      </c>
      <c r="P98" s="16">
        <f>IF(A98="","",G98*Rules!$B$13+H98*Rules!$B$14+I98*Rules!$B$15)</f>
        <v>0</v>
      </c>
      <c r="Q98" s="16">
        <f>IF(A98="","",IF(G98&gt;=100,Rules!$B$18,IF(G98&gt;=50,Rules!$B$17,IF(G98&gt;=30,Rules!$B$16,0)))+IF(AND(F98=1,D98&lt;&gt;"BWL",G98=0),Rules!$B$27,0))</f>
        <v>0</v>
      </c>
      <c r="R98" s="16">
        <f>IF(A98="","",J98*Rules!$B$19+O98*Rules!$B$22)</f>
        <v>0</v>
      </c>
      <c r="S98" s="16">
        <f>IF(A98="","",IF(J98&gt;=4,Rules!$B$21,IF(J98&gt;=3,Rules!$B$20,0)))</f>
        <v>0</v>
      </c>
      <c r="T98" s="16">
        <f>IF(A98="","",K98*Rules!$B$23+L98*Rules!$B$24+M98*Rules!$B$25+N98*Rules!$B$26)</f>
        <v>0</v>
      </c>
      <c r="U98" s="16">
        <f t="shared" si="1"/>
        <v>0</v>
      </c>
    </row>
    <row r="99" spans="1:21" x14ac:dyDescent="0.2">
      <c r="A99" s="13" t="str">
        <f>MatchSquad!A99</f>
        <v>M002</v>
      </c>
      <c r="B99" s="13" t="str">
        <f>MatchSquad!B99</f>
        <v>P098</v>
      </c>
      <c r="C99" s="13" t="str">
        <f>MatchSquad!C99</f>
        <v>Navdeep Saini</v>
      </c>
      <c r="D99" s="13" t="str">
        <f>MatchSquad!D99</f>
        <v>BWL</v>
      </c>
      <c r="E99" s="13" t="str">
        <f>MatchSquad!E99</f>
        <v>KKR</v>
      </c>
      <c r="F99" s="13">
        <f>MatchSquad!G99</f>
        <v>0</v>
      </c>
      <c r="G99" s="16">
        <f>IF(A99="","",SUMIFS(BallByBall!$I$2:$I$501,BallByBall!$B$2:$B$501,A99,BallByBall!$F$2:$F$501,B99))</f>
        <v>0</v>
      </c>
      <c r="H99" s="16">
        <f>IF(A99="","",COUNTIFS(BallByBall!$B$2:$B$501,A99,BallByBall!$F$2:$F$501,B99,BallByBall!$Q$2:$Q$501,1))</f>
        <v>0</v>
      </c>
      <c r="I99" s="16">
        <f>IF(A99="","",COUNTIFS(BallByBall!$B$2:$B$501,A99,BallByBall!$F$2:$F$501,B99,BallByBall!$R$2:$R$501,1))</f>
        <v>0</v>
      </c>
      <c r="J99" s="16">
        <f>IF(A99="","",SUMIFS(BallByBall!$T$2:$T$501,BallByBall!$B$2:$B$501,A99,BallByBall!$H$2:$H$501,B99))</f>
        <v>0</v>
      </c>
      <c r="K99" s="16">
        <f>IF(A99="","",SUMIFS(BallByBall!$U$2:$U$501,BallByBall!$B$2:$B$501,A99,BallByBall!$P$2:$P$501,B99))</f>
        <v>0</v>
      </c>
      <c r="L99" s="16">
        <f>IF(A99="","",SUMIFS(BallByBall!$V$2:$V$501,BallByBall!$B$2:$B$501,A99,BallByBall!$P$2:$P$501,B99))</f>
        <v>0</v>
      </c>
      <c r="M99" s="16">
        <f>IF(A99="","",SUMIFS(BallByBall!$W$2:$W$501,BallByBall!$B$2:$B$501,A99,BallByBall!$P$2:$P$501,B99))</f>
        <v>0</v>
      </c>
      <c r="N99" s="16">
        <f>IF(A99="","",SUMIFS(BallByBall!$X$2:$X$501,BallByBall!$B$2:$B$501,A99,BallByBall!$P$2:$P$501,B99))</f>
        <v>0</v>
      </c>
      <c r="O99" s="16">
        <f>IF(A99="","",SUMIFS(OverSummary!$G$2:$G$101,OverSummary!$A$2:$A$101,A99,OverSummary!$D$2:$D$101,B99))</f>
        <v>0</v>
      </c>
      <c r="P99" s="16">
        <f>IF(A99="","",G99*Rules!$B$13+H99*Rules!$B$14+I99*Rules!$B$15)</f>
        <v>0</v>
      </c>
      <c r="Q99" s="16">
        <f>IF(A99="","",IF(G99&gt;=100,Rules!$B$18,IF(G99&gt;=50,Rules!$B$17,IF(G99&gt;=30,Rules!$B$16,0)))+IF(AND(F99=1,D99&lt;&gt;"BWL",G99=0),Rules!$B$27,0))</f>
        <v>0</v>
      </c>
      <c r="R99" s="16">
        <f>IF(A99="","",J99*Rules!$B$19+O99*Rules!$B$22)</f>
        <v>0</v>
      </c>
      <c r="S99" s="16">
        <f>IF(A99="","",IF(J99&gt;=4,Rules!$B$21,IF(J99&gt;=3,Rules!$B$20,0)))</f>
        <v>0</v>
      </c>
      <c r="T99" s="16">
        <f>IF(A99="","",K99*Rules!$B$23+L99*Rules!$B$24+M99*Rules!$B$25+N99*Rules!$B$26)</f>
        <v>0</v>
      </c>
      <c r="U99" s="16">
        <f t="shared" si="1"/>
        <v>0</v>
      </c>
    </row>
    <row r="100" spans="1:21" x14ac:dyDescent="0.2">
      <c r="A100" s="13" t="str">
        <f>MatchSquad!A100</f>
        <v>M002</v>
      </c>
      <c r="B100" s="13" t="str">
        <f>MatchSquad!B100</f>
        <v>P099</v>
      </c>
      <c r="C100" s="13" t="str">
        <f>MatchSquad!C100</f>
        <v>Umran Malik</v>
      </c>
      <c r="D100" s="13" t="str">
        <f>MatchSquad!D100</f>
        <v>BWL</v>
      </c>
      <c r="E100" s="13" t="str">
        <f>MatchSquad!E100</f>
        <v>KKR</v>
      </c>
      <c r="F100" s="13">
        <f>MatchSquad!G100</f>
        <v>0</v>
      </c>
      <c r="G100" s="16">
        <f>IF(A100="","",SUMIFS(BallByBall!$I$2:$I$501,BallByBall!$B$2:$B$501,A100,BallByBall!$F$2:$F$501,B100))</f>
        <v>0</v>
      </c>
      <c r="H100" s="16">
        <f>IF(A100="","",COUNTIFS(BallByBall!$B$2:$B$501,A100,BallByBall!$F$2:$F$501,B100,BallByBall!$Q$2:$Q$501,1))</f>
        <v>0</v>
      </c>
      <c r="I100" s="16">
        <f>IF(A100="","",COUNTIFS(BallByBall!$B$2:$B$501,A100,BallByBall!$F$2:$F$501,B100,BallByBall!$R$2:$R$501,1))</f>
        <v>0</v>
      </c>
      <c r="J100" s="16">
        <f>IF(A100="","",SUMIFS(BallByBall!$T$2:$T$501,BallByBall!$B$2:$B$501,A100,BallByBall!$H$2:$H$501,B100))</f>
        <v>0</v>
      </c>
      <c r="K100" s="16">
        <f>IF(A100="","",SUMIFS(BallByBall!$U$2:$U$501,BallByBall!$B$2:$B$501,A100,BallByBall!$P$2:$P$501,B100))</f>
        <v>0</v>
      </c>
      <c r="L100" s="16">
        <f>IF(A100="","",SUMIFS(BallByBall!$V$2:$V$501,BallByBall!$B$2:$B$501,A100,BallByBall!$P$2:$P$501,B100))</f>
        <v>0</v>
      </c>
      <c r="M100" s="16">
        <f>IF(A100="","",SUMIFS(BallByBall!$W$2:$W$501,BallByBall!$B$2:$B$501,A100,BallByBall!$P$2:$P$501,B100))</f>
        <v>0</v>
      </c>
      <c r="N100" s="16">
        <f>IF(A100="","",SUMIFS(BallByBall!$X$2:$X$501,BallByBall!$B$2:$B$501,A100,BallByBall!$P$2:$P$501,B100))</f>
        <v>0</v>
      </c>
      <c r="O100" s="16">
        <f>IF(A100="","",SUMIFS(OverSummary!$G$2:$G$101,OverSummary!$A$2:$A$101,A100,OverSummary!$D$2:$D$101,B100))</f>
        <v>0</v>
      </c>
      <c r="P100" s="16">
        <f>IF(A100="","",G100*Rules!$B$13+H100*Rules!$B$14+I100*Rules!$B$15)</f>
        <v>0</v>
      </c>
      <c r="Q100" s="16">
        <f>IF(A100="","",IF(G100&gt;=100,Rules!$B$18,IF(G100&gt;=50,Rules!$B$17,IF(G100&gt;=30,Rules!$B$16,0)))+IF(AND(F100=1,D100&lt;&gt;"BWL",G100=0),Rules!$B$27,0))</f>
        <v>0</v>
      </c>
      <c r="R100" s="16">
        <f>IF(A100="","",J100*Rules!$B$19+O100*Rules!$B$22)</f>
        <v>0</v>
      </c>
      <c r="S100" s="16">
        <f>IF(A100="","",IF(J100&gt;=4,Rules!$B$21,IF(J100&gt;=3,Rules!$B$20,0)))</f>
        <v>0</v>
      </c>
      <c r="T100" s="16">
        <f>IF(A100="","",K100*Rules!$B$23+L100*Rules!$B$24+M100*Rules!$B$25+N100*Rules!$B$26)</f>
        <v>0</v>
      </c>
      <c r="U100" s="16">
        <f t="shared" si="1"/>
        <v>0</v>
      </c>
    </row>
    <row r="101" spans="1:21" x14ac:dyDescent="0.2">
      <c r="A101" s="13" t="str">
        <f>MatchSquad!A101</f>
        <v>M002</v>
      </c>
      <c r="B101" s="13" t="str">
        <f>MatchSquad!B101</f>
        <v>P100</v>
      </c>
      <c r="C101" s="13" t="str">
        <f>MatchSquad!C101</f>
        <v>Varun Chakaravarthy</v>
      </c>
      <c r="D101" s="13" t="str">
        <f>MatchSquad!D101</f>
        <v>BWL</v>
      </c>
      <c r="E101" s="13" t="str">
        <f>MatchSquad!E101</f>
        <v>KKR</v>
      </c>
      <c r="F101" s="13">
        <f>MatchSquad!G101</f>
        <v>0</v>
      </c>
      <c r="G101" s="16">
        <f>IF(A101="","",SUMIFS(BallByBall!$I$2:$I$501,BallByBall!$B$2:$B$501,A101,BallByBall!$F$2:$F$501,B101))</f>
        <v>0</v>
      </c>
      <c r="H101" s="16">
        <f>IF(A101="","",COUNTIFS(BallByBall!$B$2:$B$501,A101,BallByBall!$F$2:$F$501,B101,BallByBall!$Q$2:$Q$501,1))</f>
        <v>0</v>
      </c>
      <c r="I101" s="16">
        <f>IF(A101="","",COUNTIFS(BallByBall!$B$2:$B$501,A101,BallByBall!$F$2:$F$501,B101,BallByBall!$R$2:$R$501,1))</f>
        <v>0</v>
      </c>
      <c r="J101" s="16">
        <f>IF(A101="","",SUMIFS(BallByBall!$T$2:$T$501,BallByBall!$B$2:$B$501,A101,BallByBall!$H$2:$H$501,B101))</f>
        <v>0</v>
      </c>
      <c r="K101" s="16">
        <f>IF(A101="","",SUMIFS(BallByBall!$U$2:$U$501,BallByBall!$B$2:$B$501,A101,BallByBall!$P$2:$P$501,B101))</f>
        <v>0</v>
      </c>
      <c r="L101" s="16">
        <f>IF(A101="","",SUMIFS(BallByBall!$V$2:$V$501,BallByBall!$B$2:$B$501,A101,BallByBall!$P$2:$P$501,B101))</f>
        <v>0</v>
      </c>
      <c r="M101" s="16">
        <f>IF(A101="","",SUMIFS(BallByBall!$W$2:$W$501,BallByBall!$B$2:$B$501,A101,BallByBall!$P$2:$P$501,B101))</f>
        <v>0</v>
      </c>
      <c r="N101" s="16">
        <f>IF(A101="","",SUMIFS(BallByBall!$X$2:$X$501,BallByBall!$B$2:$B$501,A101,BallByBall!$P$2:$P$501,B101))</f>
        <v>0</v>
      </c>
      <c r="O101" s="16">
        <f>IF(A101="","",SUMIFS(OverSummary!$G$2:$G$101,OverSummary!$A$2:$A$101,A101,OverSummary!$D$2:$D$101,B101))</f>
        <v>0</v>
      </c>
      <c r="P101" s="16">
        <f>IF(A101="","",G101*Rules!$B$13+H101*Rules!$B$14+I101*Rules!$B$15)</f>
        <v>0</v>
      </c>
      <c r="Q101" s="16">
        <f>IF(A101="","",IF(G101&gt;=100,Rules!$B$18,IF(G101&gt;=50,Rules!$B$17,IF(G101&gt;=30,Rules!$B$16,0)))+IF(AND(F101=1,D101&lt;&gt;"BWL",G101=0),Rules!$B$27,0))</f>
        <v>0</v>
      </c>
      <c r="R101" s="16">
        <f>IF(A101="","",J101*Rules!$B$19+O101*Rules!$B$22)</f>
        <v>0</v>
      </c>
      <c r="S101" s="16">
        <f>IF(A101="","",IF(J101&gt;=4,Rules!$B$21,IF(J101&gt;=3,Rules!$B$20,0)))</f>
        <v>0</v>
      </c>
      <c r="T101" s="16">
        <f>IF(A101="","",K101*Rules!$B$23+L101*Rules!$B$24+M101*Rules!$B$25+N101*Rules!$B$26)</f>
        <v>0</v>
      </c>
      <c r="U101" s="16">
        <f t="shared" si="1"/>
        <v>0</v>
      </c>
    </row>
    <row r="102" spans="1:21" x14ac:dyDescent="0.2">
      <c r="A102" t="str">
        <f>MatchSquad!A102</f>
        <v>M003</v>
      </c>
      <c r="B102" t="str">
        <f>MatchSquad!B102</f>
        <v>P176</v>
      </c>
      <c r="C102" t="str">
        <f>MatchSquad!C102</f>
        <v>Shubham Dubey</v>
      </c>
      <c r="D102" t="str">
        <f>MatchSquad!D102</f>
        <v>BAT</v>
      </c>
      <c r="E102" t="str">
        <f>MatchSquad!E102</f>
        <v>RR</v>
      </c>
      <c r="F102">
        <f>MatchSquad!G102</f>
        <v>0</v>
      </c>
      <c r="G102">
        <f>IF(A102="","",SUMIFS(BallByBall!$I$2:$I$501,BallByBall!$B$2:$B$501,A102,BallByBall!$F$2:$F$501,B102))</f>
        <v>0</v>
      </c>
      <c r="H102">
        <f>IF(A102="","",COUNTIFS(BallByBall!$B$2:$B$501,A102,BallByBall!$F$2:$F$501,B102,BallByBall!$Q$2:$Q$501,1))</f>
        <v>0</v>
      </c>
      <c r="I102">
        <f>IF(A102="","",COUNTIFS(BallByBall!$B$2:$B$501,A102,BallByBall!$F$2:$F$501,B102,BallByBall!$R$2:$R$501,1))</f>
        <v>0</v>
      </c>
      <c r="J102">
        <f>IF(A102="","",SUMIFS(BallByBall!$T$2:$T$501,BallByBall!$B$2:$B$501,A102,BallByBall!$H$2:$H$501,B102))</f>
        <v>0</v>
      </c>
      <c r="K102">
        <f>IF(A102="","",SUMIFS(BallByBall!$U$2:$U$501,BallByBall!$B$2:$B$501,A102,BallByBall!$P$2:$P$501,B102))</f>
        <v>0</v>
      </c>
      <c r="L102">
        <f>IF(A102="","",SUMIFS(BallByBall!$V$2:$V$501,BallByBall!$B$2:$B$501,A102,BallByBall!$P$2:$P$501,B102))</f>
        <v>0</v>
      </c>
      <c r="M102">
        <f>IF(A102="","",SUMIFS(BallByBall!$W$2:$W$501,BallByBall!$B$2:$B$501,A102,BallByBall!$P$2:$P$501,B102))</f>
        <v>0</v>
      </c>
      <c r="N102">
        <f>IF(A102="","",SUMIFS(BallByBall!$X$2:$X$501,BallByBall!$B$2:$B$501,A102,BallByBall!$P$2:$P$501,B102))</f>
        <v>0</v>
      </c>
      <c r="O102">
        <f>IF(A102="","",SUMIFS(OverSummary!$G$2:$G$101,OverSummary!$A$2:$A$101,A102,OverSummary!$D$2:$D$101,B102))</f>
        <v>0</v>
      </c>
      <c r="P102">
        <f>IF(A102="","",G102*Rules!$B$13+H102*Rules!$B$14+I102*Rules!$B$15)</f>
        <v>0</v>
      </c>
      <c r="Q102">
        <f>IF(A102="","",IF(G102&gt;=100,Rules!$B$18,IF(G102&gt;=50,Rules!$B$17,IF(G102&gt;=30,Rules!$B$16,0)))+IF(AND(F102=1,D102&lt;&gt;"BWL",G102=0),Rules!$B$27,0))</f>
        <v>0</v>
      </c>
      <c r="R102">
        <f>IF(A102="","",J102*Rules!$B$19+O102*Rules!$B$22)</f>
        <v>0</v>
      </c>
      <c r="S102">
        <f>IF(A102="","",IF(J102&gt;=4,Rules!$B$21,IF(J102&gt;=3,Rules!$B$20,0)))</f>
        <v>0</v>
      </c>
      <c r="T102">
        <f>IF(A102="","",K102*Rules!$B$23+L102*Rules!$B$24+M102*Rules!$B$25+N102*Rules!$B$26)</f>
        <v>0</v>
      </c>
      <c r="U102">
        <f t="shared" si="1"/>
        <v>0</v>
      </c>
    </row>
    <row r="103" spans="1:21" x14ac:dyDescent="0.2">
      <c r="A103" t="str">
        <f>MatchSquad!A103</f>
        <v>M003</v>
      </c>
      <c r="B103" t="str">
        <f>MatchSquad!B103</f>
        <v>P177</v>
      </c>
      <c r="C103" t="str">
        <f>MatchSquad!C103</f>
        <v>Vaibhav Sooryavanshi</v>
      </c>
      <c r="D103" t="str">
        <f>MatchSquad!D103</f>
        <v>BAT</v>
      </c>
      <c r="E103" t="str">
        <f>MatchSquad!E103</f>
        <v>RR</v>
      </c>
      <c r="F103">
        <f>MatchSquad!G103</f>
        <v>0</v>
      </c>
      <c r="G103">
        <f>IF(A103="","",SUMIFS(BallByBall!$I$2:$I$501,BallByBall!$B$2:$B$501,A103,BallByBall!$F$2:$F$501,B103))</f>
        <v>0</v>
      </c>
      <c r="H103">
        <f>IF(A103="","",COUNTIFS(BallByBall!$B$2:$B$501,A103,BallByBall!$F$2:$F$501,B103,BallByBall!$Q$2:$Q$501,1))</f>
        <v>0</v>
      </c>
      <c r="I103">
        <f>IF(A103="","",COUNTIFS(BallByBall!$B$2:$B$501,A103,BallByBall!$F$2:$F$501,B103,BallByBall!$R$2:$R$501,1))</f>
        <v>0</v>
      </c>
      <c r="J103">
        <f>IF(A103="","",SUMIFS(BallByBall!$T$2:$T$501,BallByBall!$B$2:$B$501,A103,BallByBall!$H$2:$H$501,B103))</f>
        <v>0</v>
      </c>
      <c r="K103">
        <f>IF(A103="","",SUMIFS(BallByBall!$U$2:$U$501,BallByBall!$B$2:$B$501,A103,BallByBall!$P$2:$P$501,B103))</f>
        <v>0</v>
      </c>
      <c r="L103">
        <f>IF(A103="","",SUMIFS(BallByBall!$V$2:$V$501,BallByBall!$B$2:$B$501,A103,BallByBall!$P$2:$P$501,B103))</f>
        <v>0</v>
      </c>
      <c r="M103">
        <f>IF(A103="","",SUMIFS(BallByBall!$W$2:$W$501,BallByBall!$B$2:$B$501,A103,BallByBall!$P$2:$P$501,B103))</f>
        <v>0</v>
      </c>
      <c r="N103">
        <f>IF(A103="","",SUMIFS(BallByBall!$X$2:$X$501,BallByBall!$B$2:$B$501,A103,BallByBall!$P$2:$P$501,B103))</f>
        <v>0</v>
      </c>
      <c r="O103">
        <f>IF(A103="","",SUMIFS(OverSummary!$G$2:$G$101,OverSummary!$A$2:$A$101,A103,OverSummary!$D$2:$D$101,B103))</f>
        <v>0</v>
      </c>
      <c r="P103">
        <f>IF(A103="","",G103*Rules!$B$13+H103*Rules!$B$14+I103*Rules!$B$15)</f>
        <v>0</v>
      </c>
      <c r="Q103">
        <f>IF(A103="","",IF(G103&gt;=100,Rules!$B$18,IF(G103&gt;=50,Rules!$B$17,IF(G103&gt;=30,Rules!$B$16,0)))+IF(AND(F103=1,D103&lt;&gt;"BWL",G103=0),Rules!$B$27,0))</f>
        <v>0</v>
      </c>
      <c r="R103">
        <f>IF(A103="","",J103*Rules!$B$19+O103*Rules!$B$22)</f>
        <v>0</v>
      </c>
      <c r="S103">
        <f>IF(A103="","",IF(J103&gt;=4,Rules!$B$21,IF(J103&gt;=3,Rules!$B$20,0)))</f>
        <v>0</v>
      </c>
      <c r="T103">
        <f>IF(A103="","",K103*Rules!$B$23+L103*Rules!$B$24+M103*Rules!$B$25+N103*Rules!$B$26)</f>
        <v>0</v>
      </c>
      <c r="U103">
        <f t="shared" si="1"/>
        <v>0</v>
      </c>
    </row>
    <row r="104" spans="1:21" x14ac:dyDescent="0.2">
      <c r="A104" t="str">
        <f>MatchSquad!A104</f>
        <v>M003</v>
      </c>
      <c r="B104" t="str">
        <f>MatchSquad!B104</f>
        <v>P178</v>
      </c>
      <c r="C104" t="str">
        <f>MatchSquad!C104</f>
        <v>Donovan Ferreira</v>
      </c>
      <c r="D104" t="str">
        <f>MatchSquad!D104</f>
        <v>WK</v>
      </c>
      <c r="E104" t="str">
        <f>MatchSquad!E104</f>
        <v>RR</v>
      </c>
      <c r="F104">
        <f>MatchSquad!G104</f>
        <v>0</v>
      </c>
      <c r="G104">
        <f>IF(A104="","",SUMIFS(BallByBall!$I$2:$I$501,BallByBall!$B$2:$B$501,A104,BallByBall!$F$2:$F$501,B104))</f>
        <v>0</v>
      </c>
      <c r="H104">
        <f>IF(A104="","",COUNTIFS(BallByBall!$B$2:$B$501,A104,BallByBall!$F$2:$F$501,B104,BallByBall!$Q$2:$Q$501,1))</f>
        <v>0</v>
      </c>
      <c r="I104">
        <f>IF(A104="","",COUNTIFS(BallByBall!$B$2:$B$501,A104,BallByBall!$F$2:$F$501,B104,BallByBall!$R$2:$R$501,1))</f>
        <v>0</v>
      </c>
      <c r="J104">
        <f>IF(A104="","",SUMIFS(BallByBall!$T$2:$T$501,BallByBall!$B$2:$B$501,A104,BallByBall!$H$2:$H$501,B104))</f>
        <v>0</v>
      </c>
      <c r="K104">
        <f>IF(A104="","",SUMIFS(BallByBall!$U$2:$U$501,BallByBall!$B$2:$B$501,A104,BallByBall!$P$2:$P$501,B104))</f>
        <v>0</v>
      </c>
      <c r="L104">
        <f>IF(A104="","",SUMIFS(BallByBall!$V$2:$V$501,BallByBall!$B$2:$B$501,A104,BallByBall!$P$2:$P$501,B104))</f>
        <v>0</v>
      </c>
      <c r="M104">
        <f>IF(A104="","",SUMIFS(BallByBall!$W$2:$W$501,BallByBall!$B$2:$B$501,A104,BallByBall!$P$2:$P$501,B104))</f>
        <v>0</v>
      </c>
      <c r="N104">
        <f>IF(A104="","",SUMIFS(BallByBall!$X$2:$X$501,BallByBall!$B$2:$B$501,A104,BallByBall!$P$2:$P$501,B104))</f>
        <v>0</v>
      </c>
      <c r="O104">
        <f>IF(A104="","",SUMIFS(OverSummary!$G$2:$G$101,OverSummary!$A$2:$A$101,A104,OverSummary!$D$2:$D$101,B104))</f>
        <v>0</v>
      </c>
      <c r="P104">
        <f>IF(A104="","",G104*Rules!$B$13+H104*Rules!$B$14+I104*Rules!$B$15)</f>
        <v>0</v>
      </c>
      <c r="Q104">
        <f>IF(A104="","",IF(G104&gt;=100,Rules!$B$18,IF(G104&gt;=50,Rules!$B$17,IF(G104&gt;=30,Rules!$B$16,0)))+IF(AND(F104=1,D104&lt;&gt;"BWL",G104=0),Rules!$B$27,0))</f>
        <v>0</v>
      </c>
      <c r="R104">
        <f>IF(A104="","",J104*Rules!$B$19+O104*Rules!$B$22)</f>
        <v>0</v>
      </c>
      <c r="S104">
        <f>IF(A104="","",IF(J104&gt;=4,Rules!$B$21,IF(J104&gt;=3,Rules!$B$20,0)))</f>
        <v>0</v>
      </c>
      <c r="T104">
        <f>IF(A104="","",K104*Rules!$B$23+L104*Rules!$B$24+M104*Rules!$B$25+N104*Rules!$B$26)</f>
        <v>0</v>
      </c>
      <c r="U104">
        <f t="shared" si="1"/>
        <v>0</v>
      </c>
    </row>
    <row r="105" spans="1:21" x14ac:dyDescent="0.2">
      <c r="A105" t="str">
        <f>MatchSquad!A105</f>
        <v>M003</v>
      </c>
      <c r="B105" t="str">
        <f>MatchSquad!B105</f>
        <v>P179</v>
      </c>
      <c r="C105" t="str">
        <f>MatchSquad!C105</f>
        <v>Lhuan-dre Pretorious</v>
      </c>
      <c r="D105" t="str">
        <f>MatchSquad!D105</f>
        <v>WK</v>
      </c>
      <c r="E105" t="str">
        <f>MatchSquad!E105</f>
        <v>RR</v>
      </c>
      <c r="F105">
        <f>MatchSquad!G105</f>
        <v>0</v>
      </c>
      <c r="G105">
        <f>IF(A105="","",SUMIFS(BallByBall!$I$2:$I$501,BallByBall!$B$2:$B$501,A105,BallByBall!$F$2:$F$501,B105))</f>
        <v>0</v>
      </c>
      <c r="H105">
        <f>IF(A105="","",COUNTIFS(BallByBall!$B$2:$B$501,A105,BallByBall!$F$2:$F$501,B105,BallByBall!$Q$2:$Q$501,1))</f>
        <v>0</v>
      </c>
      <c r="I105">
        <f>IF(A105="","",COUNTIFS(BallByBall!$B$2:$B$501,A105,BallByBall!$F$2:$F$501,B105,BallByBall!$R$2:$R$501,1))</f>
        <v>0</v>
      </c>
      <c r="J105">
        <f>IF(A105="","",SUMIFS(BallByBall!$T$2:$T$501,BallByBall!$B$2:$B$501,A105,BallByBall!$H$2:$H$501,B105))</f>
        <v>0</v>
      </c>
      <c r="K105">
        <f>IF(A105="","",SUMIFS(BallByBall!$U$2:$U$501,BallByBall!$B$2:$B$501,A105,BallByBall!$P$2:$P$501,B105))</f>
        <v>0</v>
      </c>
      <c r="L105">
        <f>IF(A105="","",SUMIFS(BallByBall!$V$2:$V$501,BallByBall!$B$2:$B$501,A105,BallByBall!$P$2:$P$501,B105))</f>
        <v>0</v>
      </c>
      <c r="M105">
        <f>IF(A105="","",SUMIFS(BallByBall!$W$2:$W$501,BallByBall!$B$2:$B$501,A105,BallByBall!$P$2:$P$501,B105))</f>
        <v>0</v>
      </c>
      <c r="N105">
        <f>IF(A105="","",SUMIFS(BallByBall!$X$2:$X$501,BallByBall!$B$2:$B$501,A105,BallByBall!$P$2:$P$501,B105))</f>
        <v>0</v>
      </c>
      <c r="O105">
        <f>IF(A105="","",SUMIFS(OverSummary!$G$2:$G$101,OverSummary!$A$2:$A$101,A105,OverSummary!$D$2:$D$101,B105))</f>
        <v>0</v>
      </c>
      <c r="P105">
        <f>IF(A105="","",G105*Rules!$B$13+H105*Rules!$B$14+I105*Rules!$B$15)</f>
        <v>0</v>
      </c>
      <c r="Q105">
        <f>IF(A105="","",IF(G105&gt;=100,Rules!$B$18,IF(G105&gt;=50,Rules!$B$17,IF(G105&gt;=30,Rules!$B$16,0)))+IF(AND(F105=1,D105&lt;&gt;"BWL",G105=0),Rules!$B$27,0))</f>
        <v>0</v>
      </c>
      <c r="R105">
        <f>IF(A105="","",J105*Rules!$B$19+O105*Rules!$B$22)</f>
        <v>0</v>
      </c>
      <c r="S105">
        <f>IF(A105="","",IF(J105&gt;=4,Rules!$B$21,IF(J105&gt;=3,Rules!$B$20,0)))</f>
        <v>0</v>
      </c>
      <c r="T105">
        <f>IF(A105="","",K105*Rules!$B$23+L105*Rules!$B$24+M105*Rules!$B$25+N105*Rules!$B$26)</f>
        <v>0</v>
      </c>
      <c r="U105">
        <f t="shared" si="1"/>
        <v>0</v>
      </c>
    </row>
    <row r="106" spans="1:21" x14ac:dyDescent="0.2">
      <c r="A106" t="str">
        <f>MatchSquad!A106</f>
        <v>M003</v>
      </c>
      <c r="B106" t="str">
        <f>MatchSquad!B106</f>
        <v>P180</v>
      </c>
      <c r="C106" t="str">
        <f>MatchSquad!C106</f>
        <v>Ravi Singh</v>
      </c>
      <c r="D106" t="str">
        <f>MatchSquad!D106</f>
        <v>WK</v>
      </c>
      <c r="E106" t="str">
        <f>MatchSquad!E106</f>
        <v>RR</v>
      </c>
      <c r="F106">
        <f>MatchSquad!G106</f>
        <v>0</v>
      </c>
      <c r="G106">
        <f>IF(A106="","",SUMIFS(BallByBall!$I$2:$I$501,BallByBall!$B$2:$B$501,A106,BallByBall!$F$2:$F$501,B106))</f>
        <v>0</v>
      </c>
      <c r="H106">
        <f>IF(A106="","",COUNTIFS(BallByBall!$B$2:$B$501,A106,BallByBall!$F$2:$F$501,B106,BallByBall!$Q$2:$Q$501,1))</f>
        <v>0</v>
      </c>
      <c r="I106">
        <f>IF(A106="","",COUNTIFS(BallByBall!$B$2:$B$501,A106,BallByBall!$F$2:$F$501,B106,BallByBall!$R$2:$R$501,1))</f>
        <v>0</v>
      </c>
      <c r="J106">
        <f>IF(A106="","",SUMIFS(BallByBall!$T$2:$T$501,BallByBall!$B$2:$B$501,A106,BallByBall!$H$2:$H$501,B106))</f>
        <v>0</v>
      </c>
      <c r="K106">
        <f>IF(A106="","",SUMIFS(BallByBall!$U$2:$U$501,BallByBall!$B$2:$B$501,A106,BallByBall!$P$2:$P$501,B106))</f>
        <v>0</v>
      </c>
      <c r="L106">
        <f>IF(A106="","",SUMIFS(BallByBall!$V$2:$V$501,BallByBall!$B$2:$B$501,A106,BallByBall!$P$2:$P$501,B106))</f>
        <v>0</v>
      </c>
      <c r="M106">
        <f>IF(A106="","",SUMIFS(BallByBall!$W$2:$W$501,BallByBall!$B$2:$B$501,A106,BallByBall!$P$2:$P$501,B106))</f>
        <v>0</v>
      </c>
      <c r="N106">
        <f>IF(A106="","",SUMIFS(BallByBall!$X$2:$X$501,BallByBall!$B$2:$B$501,A106,BallByBall!$P$2:$P$501,B106))</f>
        <v>0</v>
      </c>
      <c r="O106">
        <f>IF(A106="","",SUMIFS(OverSummary!$G$2:$G$101,OverSummary!$A$2:$A$101,A106,OverSummary!$D$2:$D$101,B106))</f>
        <v>0</v>
      </c>
      <c r="P106">
        <f>IF(A106="","",G106*Rules!$B$13+H106*Rules!$B$14+I106*Rules!$B$15)</f>
        <v>0</v>
      </c>
      <c r="Q106">
        <f>IF(A106="","",IF(G106&gt;=100,Rules!$B$18,IF(G106&gt;=50,Rules!$B$17,IF(G106&gt;=30,Rules!$B$16,0)))+IF(AND(F106=1,D106&lt;&gt;"BWL",G106=0),Rules!$B$27,0))</f>
        <v>0</v>
      </c>
      <c r="R106">
        <f>IF(A106="","",J106*Rules!$B$19+O106*Rules!$B$22)</f>
        <v>0</v>
      </c>
      <c r="S106">
        <f>IF(A106="","",IF(J106&gt;=4,Rules!$B$21,IF(J106&gt;=3,Rules!$B$20,0)))</f>
        <v>0</v>
      </c>
      <c r="T106">
        <f>IF(A106="","",K106*Rules!$B$23+L106*Rules!$B$24+M106*Rules!$B$25+N106*Rules!$B$26)</f>
        <v>0</v>
      </c>
      <c r="U106">
        <f t="shared" si="1"/>
        <v>0</v>
      </c>
    </row>
    <row r="107" spans="1:21" x14ac:dyDescent="0.2">
      <c r="A107" t="str">
        <f>MatchSquad!A107</f>
        <v>M003</v>
      </c>
      <c r="B107" t="str">
        <f>MatchSquad!B107</f>
        <v>P181</v>
      </c>
      <c r="C107" t="str">
        <f>MatchSquad!C107</f>
        <v>Aman Rao Perala</v>
      </c>
      <c r="D107" t="str">
        <f>MatchSquad!D107</f>
        <v>BAT</v>
      </c>
      <c r="E107" t="str">
        <f>MatchSquad!E107</f>
        <v>RR</v>
      </c>
      <c r="F107">
        <f>MatchSquad!G107</f>
        <v>0</v>
      </c>
      <c r="G107">
        <f>IF(A107="","",SUMIFS(BallByBall!$I$2:$I$501,BallByBall!$B$2:$B$501,A107,BallByBall!$F$2:$F$501,B107))</f>
        <v>0</v>
      </c>
      <c r="H107">
        <f>IF(A107="","",COUNTIFS(BallByBall!$B$2:$B$501,A107,BallByBall!$F$2:$F$501,B107,BallByBall!$Q$2:$Q$501,1))</f>
        <v>0</v>
      </c>
      <c r="I107">
        <f>IF(A107="","",COUNTIFS(BallByBall!$B$2:$B$501,A107,BallByBall!$F$2:$F$501,B107,BallByBall!$R$2:$R$501,1))</f>
        <v>0</v>
      </c>
      <c r="J107">
        <f>IF(A107="","",SUMIFS(BallByBall!$T$2:$T$501,BallByBall!$B$2:$B$501,A107,BallByBall!$H$2:$H$501,B107))</f>
        <v>0</v>
      </c>
      <c r="K107">
        <f>IF(A107="","",SUMIFS(BallByBall!$U$2:$U$501,BallByBall!$B$2:$B$501,A107,BallByBall!$P$2:$P$501,B107))</f>
        <v>0</v>
      </c>
      <c r="L107">
        <f>IF(A107="","",SUMIFS(BallByBall!$V$2:$V$501,BallByBall!$B$2:$B$501,A107,BallByBall!$P$2:$P$501,B107))</f>
        <v>0</v>
      </c>
      <c r="M107">
        <f>IF(A107="","",SUMIFS(BallByBall!$W$2:$W$501,BallByBall!$B$2:$B$501,A107,BallByBall!$P$2:$P$501,B107))</f>
        <v>0</v>
      </c>
      <c r="N107">
        <f>IF(A107="","",SUMIFS(BallByBall!$X$2:$X$501,BallByBall!$B$2:$B$501,A107,BallByBall!$P$2:$P$501,B107))</f>
        <v>0</v>
      </c>
      <c r="O107">
        <f>IF(A107="","",SUMIFS(OverSummary!$G$2:$G$101,OverSummary!$A$2:$A$101,A107,OverSummary!$D$2:$D$101,B107))</f>
        <v>0</v>
      </c>
      <c r="P107">
        <f>IF(A107="","",G107*Rules!$B$13+H107*Rules!$B$14+I107*Rules!$B$15)</f>
        <v>0</v>
      </c>
      <c r="Q107">
        <f>IF(A107="","",IF(G107&gt;=100,Rules!$B$18,IF(G107&gt;=50,Rules!$B$17,IF(G107&gt;=30,Rules!$B$16,0)))+IF(AND(F107=1,D107&lt;&gt;"BWL",G107=0),Rules!$B$27,0))</f>
        <v>0</v>
      </c>
      <c r="R107">
        <f>IF(A107="","",J107*Rules!$B$19+O107*Rules!$B$22)</f>
        <v>0</v>
      </c>
      <c r="S107">
        <f>IF(A107="","",IF(J107&gt;=4,Rules!$B$21,IF(J107&gt;=3,Rules!$B$20,0)))</f>
        <v>0</v>
      </c>
      <c r="T107">
        <f>IF(A107="","",K107*Rules!$B$23+L107*Rules!$B$24+M107*Rules!$B$25+N107*Rules!$B$26)</f>
        <v>0</v>
      </c>
      <c r="U107">
        <f t="shared" si="1"/>
        <v>0</v>
      </c>
    </row>
    <row r="108" spans="1:21" x14ac:dyDescent="0.2">
      <c r="A108" t="str">
        <f>MatchSquad!A108</f>
        <v>M003</v>
      </c>
      <c r="B108" t="str">
        <f>MatchSquad!B108</f>
        <v>P182</v>
      </c>
      <c r="C108" t="str">
        <f>MatchSquad!C108</f>
        <v>Shimron Hetmyer</v>
      </c>
      <c r="D108" t="str">
        <f>MatchSquad!D108</f>
        <v>BAT</v>
      </c>
      <c r="E108" t="str">
        <f>MatchSquad!E108</f>
        <v>RR</v>
      </c>
      <c r="F108">
        <f>MatchSquad!G108</f>
        <v>0</v>
      </c>
      <c r="G108">
        <f>IF(A108="","",SUMIFS(BallByBall!$I$2:$I$501,BallByBall!$B$2:$B$501,A108,BallByBall!$F$2:$F$501,B108))</f>
        <v>0</v>
      </c>
      <c r="H108">
        <f>IF(A108="","",COUNTIFS(BallByBall!$B$2:$B$501,A108,BallByBall!$F$2:$F$501,B108,BallByBall!$Q$2:$Q$501,1))</f>
        <v>0</v>
      </c>
      <c r="I108">
        <f>IF(A108="","",COUNTIFS(BallByBall!$B$2:$B$501,A108,BallByBall!$F$2:$F$501,B108,BallByBall!$R$2:$R$501,1))</f>
        <v>0</v>
      </c>
      <c r="J108">
        <f>IF(A108="","",SUMIFS(BallByBall!$T$2:$T$501,BallByBall!$B$2:$B$501,A108,BallByBall!$H$2:$H$501,B108))</f>
        <v>0</v>
      </c>
      <c r="K108">
        <f>IF(A108="","",SUMIFS(BallByBall!$U$2:$U$501,BallByBall!$B$2:$B$501,A108,BallByBall!$P$2:$P$501,B108))</f>
        <v>0</v>
      </c>
      <c r="L108">
        <f>IF(A108="","",SUMIFS(BallByBall!$V$2:$V$501,BallByBall!$B$2:$B$501,A108,BallByBall!$P$2:$P$501,B108))</f>
        <v>0</v>
      </c>
      <c r="M108">
        <f>IF(A108="","",SUMIFS(BallByBall!$W$2:$W$501,BallByBall!$B$2:$B$501,A108,BallByBall!$P$2:$P$501,B108))</f>
        <v>0</v>
      </c>
      <c r="N108">
        <f>IF(A108="","",SUMIFS(BallByBall!$X$2:$X$501,BallByBall!$B$2:$B$501,A108,BallByBall!$P$2:$P$501,B108))</f>
        <v>0</v>
      </c>
      <c r="O108">
        <f>IF(A108="","",SUMIFS(OverSummary!$G$2:$G$101,OverSummary!$A$2:$A$101,A108,OverSummary!$D$2:$D$101,B108))</f>
        <v>0</v>
      </c>
      <c r="P108">
        <f>IF(A108="","",G108*Rules!$B$13+H108*Rules!$B$14+I108*Rules!$B$15)</f>
        <v>0</v>
      </c>
      <c r="Q108">
        <f>IF(A108="","",IF(G108&gt;=100,Rules!$B$18,IF(G108&gt;=50,Rules!$B$17,IF(G108&gt;=30,Rules!$B$16,0)))+IF(AND(F108=1,D108&lt;&gt;"BWL",G108=0),Rules!$B$27,0))</f>
        <v>0</v>
      </c>
      <c r="R108">
        <f>IF(A108="","",J108*Rules!$B$19+O108*Rules!$B$22)</f>
        <v>0</v>
      </c>
      <c r="S108">
        <f>IF(A108="","",IF(J108&gt;=4,Rules!$B$21,IF(J108&gt;=3,Rules!$B$20,0)))</f>
        <v>0</v>
      </c>
      <c r="T108">
        <f>IF(A108="","",K108*Rules!$B$23+L108*Rules!$B$24+M108*Rules!$B$25+N108*Rules!$B$26)</f>
        <v>0</v>
      </c>
      <c r="U108">
        <f t="shared" si="1"/>
        <v>0</v>
      </c>
    </row>
    <row r="109" spans="1:21" x14ac:dyDescent="0.2">
      <c r="A109" t="str">
        <f>MatchSquad!A109</f>
        <v>M003</v>
      </c>
      <c r="B109" t="str">
        <f>MatchSquad!B109</f>
        <v>P183</v>
      </c>
      <c r="C109" t="str">
        <f>MatchSquad!C109</f>
        <v>Yashasvi Jaiswal</v>
      </c>
      <c r="D109" t="str">
        <f>MatchSquad!D109</f>
        <v>BAT</v>
      </c>
      <c r="E109" t="str">
        <f>MatchSquad!E109</f>
        <v>RR</v>
      </c>
      <c r="F109">
        <f>MatchSquad!G109</f>
        <v>0</v>
      </c>
      <c r="G109">
        <f>IF(A109="","",SUMIFS(BallByBall!$I$2:$I$501,BallByBall!$B$2:$B$501,A109,BallByBall!$F$2:$F$501,B109))</f>
        <v>0</v>
      </c>
      <c r="H109">
        <f>IF(A109="","",COUNTIFS(BallByBall!$B$2:$B$501,A109,BallByBall!$F$2:$F$501,B109,BallByBall!$Q$2:$Q$501,1))</f>
        <v>0</v>
      </c>
      <c r="I109">
        <f>IF(A109="","",COUNTIFS(BallByBall!$B$2:$B$501,A109,BallByBall!$F$2:$F$501,B109,BallByBall!$R$2:$R$501,1))</f>
        <v>0</v>
      </c>
      <c r="J109">
        <f>IF(A109="","",SUMIFS(BallByBall!$T$2:$T$501,BallByBall!$B$2:$B$501,A109,BallByBall!$H$2:$H$501,B109))</f>
        <v>0</v>
      </c>
      <c r="K109">
        <f>IF(A109="","",SUMIFS(BallByBall!$U$2:$U$501,BallByBall!$B$2:$B$501,A109,BallByBall!$P$2:$P$501,B109))</f>
        <v>0</v>
      </c>
      <c r="L109">
        <f>IF(A109="","",SUMIFS(BallByBall!$V$2:$V$501,BallByBall!$B$2:$B$501,A109,BallByBall!$P$2:$P$501,B109))</f>
        <v>0</v>
      </c>
      <c r="M109">
        <f>IF(A109="","",SUMIFS(BallByBall!$W$2:$W$501,BallByBall!$B$2:$B$501,A109,BallByBall!$P$2:$P$501,B109))</f>
        <v>0</v>
      </c>
      <c r="N109">
        <f>IF(A109="","",SUMIFS(BallByBall!$X$2:$X$501,BallByBall!$B$2:$B$501,A109,BallByBall!$P$2:$P$501,B109))</f>
        <v>0</v>
      </c>
      <c r="O109">
        <f>IF(A109="","",SUMIFS(OverSummary!$G$2:$G$101,OverSummary!$A$2:$A$101,A109,OverSummary!$D$2:$D$101,B109))</f>
        <v>0</v>
      </c>
      <c r="P109">
        <f>IF(A109="","",G109*Rules!$B$13+H109*Rules!$B$14+I109*Rules!$B$15)</f>
        <v>0</v>
      </c>
      <c r="Q109">
        <f>IF(A109="","",IF(G109&gt;=100,Rules!$B$18,IF(G109&gt;=50,Rules!$B$17,IF(G109&gt;=30,Rules!$B$16,0)))+IF(AND(F109=1,D109&lt;&gt;"BWL",G109=0),Rules!$B$27,0))</f>
        <v>0</v>
      </c>
      <c r="R109">
        <f>IF(A109="","",J109*Rules!$B$19+O109*Rules!$B$22)</f>
        <v>0</v>
      </c>
      <c r="S109">
        <f>IF(A109="","",IF(J109&gt;=4,Rules!$B$21,IF(J109&gt;=3,Rules!$B$20,0)))</f>
        <v>0</v>
      </c>
      <c r="T109">
        <f>IF(A109="","",K109*Rules!$B$23+L109*Rules!$B$24+M109*Rules!$B$25+N109*Rules!$B$26)</f>
        <v>0</v>
      </c>
      <c r="U109">
        <f t="shared" si="1"/>
        <v>0</v>
      </c>
    </row>
    <row r="110" spans="1:21" x14ac:dyDescent="0.2">
      <c r="A110" t="str">
        <f>MatchSquad!A110</f>
        <v>M003</v>
      </c>
      <c r="B110" t="str">
        <f>MatchSquad!B110</f>
        <v>P184</v>
      </c>
      <c r="C110" t="str">
        <f>MatchSquad!C110</f>
        <v>Dhruv Jurel</v>
      </c>
      <c r="D110" t="str">
        <f>MatchSquad!D110</f>
        <v>WK</v>
      </c>
      <c r="E110" t="str">
        <f>MatchSquad!E110</f>
        <v>RR</v>
      </c>
      <c r="F110">
        <f>MatchSquad!G110</f>
        <v>0</v>
      </c>
      <c r="G110">
        <f>IF(A110="","",SUMIFS(BallByBall!$I$2:$I$501,BallByBall!$B$2:$B$501,A110,BallByBall!$F$2:$F$501,B110))</f>
        <v>0</v>
      </c>
      <c r="H110">
        <f>IF(A110="","",COUNTIFS(BallByBall!$B$2:$B$501,A110,BallByBall!$F$2:$F$501,B110,BallByBall!$Q$2:$Q$501,1))</f>
        <v>0</v>
      </c>
      <c r="I110">
        <f>IF(A110="","",COUNTIFS(BallByBall!$B$2:$B$501,A110,BallByBall!$F$2:$F$501,B110,BallByBall!$R$2:$R$501,1))</f>
        <v>0</v>
      </c>
      <c r="J110">
        <f>IF(A110="","",SUMIFS(BallByBall!$T$2:$T$501,BallByBall!$B$2:$B$501,A110,BallByBall!$H$2:$H$501,B110))</f>
        <v>0</v>
      </c>
      <c r="K110">
        <f>IF(A110="","",SUMIFS(BallByBall!$U$2:$U$501,BallByBall!$B$2:$B$501,A110,BallByBall!$P$2:$P$501,B110))</f>
        <v>0</v>
      </c>
      <c r="L110">
        <f>IF(A110="","",SUMIFS(BallByBall!$V$2:$V$501,BallByBall!$B$2:$B$501,A110,BallByBall!$P$2:$P$501,B110))</f>
        <v>0</v>
      </c>
      <c r="M110">
        <f>IF(A110="","",SUMIFS(BallByBall!$W$2:$W$501,BallByBall!$B$2:$B$501,A110,BallByBall!$P$2:$P$501,B110))</f>
        <v>0</v>
      </c>
      <c r="N110">
        <f>IF(A110="","",SUMIFS(BallByBall!$X$2:$X$501,BallByBall!$B$2:$B$501,A110,BallByBall!$P$2:$P$501,B110))</f>
        <v>0</v>
      </c>
      <c r="O110">
        <f>IF(A110="","",SUMIFS(OverSummary!$G$2:$G$101,OverSummary!$A$2:$A$101,A110,OverSummary!$D$2:$D$101,B110))</f>
        <v>0</v>
      </c>
      <c r="P110">
        <f>IF(A110="","",G110*Rules!$B$13+H110*Rules!$B$14+I110*Rules!$B$15)</f>
        <v>0</v>
      </c>
      <c r="Q110">
        <f>IF(A110="","",IF(G110&gt;=100,Rules!$B$18,IF(G110&gt;=50,Rules!$B$17,IF(G110&gt;=30,Rules!$B$16,0)))+IF(AND(F110=1,D110&lt;&gt;"BWL",G110=0),Rules!$B$27,0))</f>
        <v>0</v>
      </c>
      <c r="R110">
        <f>IF(A110="","",J110*Rules!$B$19+O110*Rules!$B$22)</f>
        <v>0</v>
      </c>
      <c r="S110">
        <f>IF(A110="","",IF(J110&gt;=4,Rules!$B$21,IF(J110&gt;=3,Rules!$B$20,0)))</f>
        <v>0</v>
      </c>
      <c r="T110">
        <f>IF(A110="","",K110*Rules!$B$23+L110*Rules!$B$24+M110*Rules!$B$25+N110*Rules!$B$26)</f>
        <v>0</v>
      </c>
      <c r="U110">
        <f t="shared" si="1"/>
        <v>0</v>
      </c>
    </row>
    <row r="111" spans="1:21" x14ac:dyDescent="0.2">
      <c r="A111" t="str">
        <f>MatchSquad!A111</f>
        <v>M003</v>
      </c>
      <c r="B111" t="str">
        <f>MatchSquad!B111</f>
        <v>P185</v>
      </c>
      <c r="C111" t="str">
        <f>MatchSquad!C111</f>
        <v>Riyan Parag</v>
      </c>
      <c r="D111" t="str">
        <f>MatchSquad!D111</f>
        <v>AR</v>
      </c>
      <c r="E111" t="str">
        <f>MatchSquad!E111</f>
        <v>RR</v>
      </c>
      <c r="F111">
        <f>MatchSquad!G111</f>
        <v>0</v>
      </c>
      <c r="G111">
        <f>IF(A111="","",SUMIFS(BallByBall!$I$2:$I$501,BallByBall!$B$2:$B$501,A111,BallByBall!$F$2:$F$501,B111))</f>
        <v>0</v>
      </c>
      <c r="H111">
        <f>IF(A111="","",COUNTIFS(BallByBall!$B$2:$B$501,A111,BallByBall!$F$2:$F$501,B111,BallByBall!$Q$2:$Q$501,1))</f>
        <v>0</v>
      </c>
      <c r="I111">
        <f>IF(A111="","",COUNTIFS(BallByBall!$B$2:$B$501,A111,BallByBall!$F$2:$F$501,B111,BallByBall!$R$2:$R$501,1))</f>
        <v>0</v>
      </c>
      <c r="J111">
        <f>IF(A111="","",SUMIFS(BallByBall!$T$2:$T$501,BallByBall!$B$2:$B$501,A111,BallByBall!$H$2:$H$501,B111))</f>
        <v>0</v>
      </c>
      <c r="K111">
        <f>IF(A111="","",SUMIFS(BallByBall!$U$2:$U$501,BallByBall!$B$2:$B$501,A111,BallByBall!$P$2:$P$501,B111))</f>
        <v>0</v>
      </c>
      <c r="L111">
        <f>IF(A111="","",SUMIFS(BallByBall!$V$2:$V$501,BallByBall!$B$2:$B$501,A111,BallByBall!$P$2:$P$501,B111))</f>
        <v>0</v>
      </c>
      <c r="M111">
        <f>IF(A111="","",SUMIFS(BallByBall!$W$2:$W$501,BallByBall!$B$2:$B$501,A111,BallByBall!$P$2:$P$501,B111))</f>
        <v>0</v>
      </c>
      <c r="N111">
        <f>IF(A111="","",SUMIFS(BallByBall!$X$2:$X$501,BallByBall!$B$2:$B$501,A111,BallByBall!$P$2:$P$501,B111))</f>
        <v>0</v>
      </c>
      <c r="O111">
        <f>IF(A111="","",SUMIFS(OverSummary!$G$2:$G$101,OverSummary!$A$2:$A$101,A111,OverSummary!$D$2:$D$101,B111))</f>
        <v>0</v>
      </c>
      <c r="P111">
        <f>IF(A111="","",G111*Rules!$B$13+H111*Rules!$B$14+I111*Rules!$B$15)</f>
        <v>0</v>
      </c>
      <c r="Q111">
        <f>IF(A111="","",IF(G111&gt;=100,Rules!$B$18,IF(G111&gt;=50,Rules!$B$17,IF(G111&gt;=30,Rules!$B$16,0)))+IF(AND(F111=1,D111&lt;&gt;"BWL",G111=0),Rules!$B$27,0))</f>
        <v>0</v>
      </c>
      <c r="R111">
        <f>IF(A111="","",J111*Rules!$B$19+O111*Rules!$B$22)</f>
        <v>0</v>
      </c>
      <c r="S111">
        <f>IF(A111="","",IF(J111&gt;=4,Rules!$B$21,IF(J111&gt;=3,Rules!$B$20,0)))</f>
        <v>0</v>
      </c>
      <c r="T111">
        <f>IF(A111="","",K111*Rules!$B$23+L111*Rules!$B$24+M111*Rules!$B$25+N111*Rules!$B$26)</f>
        <v>0</v>
      </c>
      <c r="U111">
        <f t="shared" si="1"/>
        <v>0</v>
      </c>
    </row>
    <row r="112" spans="1:21" x14ac:dyDescent="0.2">
      <c r="A112" t="str">
        <f>MatchSquad!A112</f>
        <v>M003</v>
      </c>
      <c r="B112" t="str">
        <f>MatchSquad!B112</f>
        <v>P186</v>
      </c>
      <c r="C112" t="str">
        <f>MatchSquad!C112</f>
        <v>Yudhvir Singh Charak</v>
      </c>
      <c r="D112" t="str">
        <f>MatchSquad!D112</f>
        <v>AR</v>
      </c>
      <c r="E112" t="str">
        <f>MatchSquad!E112</f>
        <v>RR</v>
      </c>
      <c r="F112">
        <f>MatchSquad!G112</f>
        <v>0</v>
      </c>
      <c r="G112">
        <f>IF(A112="","",SUMIFS(BallByBall!$I$2:$I$501,BallByBall!$B$2:$B$501,A112,BallByBall!$F$2:$F$501,B112))</f>
        <v>0</v>
      </c>
      <c r="H112">
        <f>IF(A112="","",COUNTIFS(BallByBall!$B$2:$B$501,A112,BallByBall!$F$2:$F$501,B112,BallByBall!$Q$2:$Q$501,1))</f>
        <v>0</v>
      </c>
      <c r="I112">
        <f>IF(A112="","",COUNTIFS(BallByBall!$B$2:$B$501,A112,BallByBall!$F$2:$F$501,B112,BallByBall!$R$2:$R$501,1))</f>
        <v>0</v>
      </c>
      <c r="J112">
        <f>IF(A112="","",SUMIFS(BallByBall!$T$2:$T$501,BallByBall!$B$2:$B$501,A112,BallByBall!$H$2:$H$501,B112))</f>
        <v>0</v>
      </c>
      <c r="K112">
        <f>IF(A112="","",SUMIFS(BallByBall!$U$2:$U$501,BallByBall!$B$2:$B$501,A112,BallByBall!$P$2:$P$501,B112))</f>
        <v>0</v>
      </c>
      <c r="L112">
        <f>IF(A112="","",SUMIFS(BallByBall!$V$2:$V$501,BallByBall!$B$2:$B$501,A112,BallByBall!$P$2:$P$501,B112))</f>
        <v>0</v>
      </c>
      <c r="M112">
        <f>IF(A112="","",SUMIFS(BallByBall!$W$2:$W$501,BallByBall!$B$2:$B$501,A112,BallByBall!$P$2:$P$501,B112))</f>
        <v>0</v>
      </c>
      <c r="N112">
        <f>IF(A112="","",SUMIFS(BallByBall!$X$2:$X$501,BallByBall!$B$2:$B$501,A112,BallByBall!$P$2:$P$501,B112))</f>
        <v>0</v>
      </c>
      <c r="O112">
        <f>IF(A112="","",SUMIFS(OverSummary!$G$2:$G$101,OverSummary!$A$2:$A$101,A112,OverSummary!$D$2:$D$101,B112))</f>
        <v>0</v>
      </c>
      <c r="P112">
        <f>IF(A112="","",G112*Rules!$B$13+H112*Rules!$B$14+I112*Rules!$B$15)</f>
        <v>0</v>
      </c>
      <c r="Q112">
        <f>IF(A112="","",IF(G112&gt;=100,Rules!$B$18,IF(G112&gt;=50,Rules!$B$17,IF(G112&gt;=30,Rules!$B$16,0)))+IF(AND(F112=1,D112&lt;&gt;"BWL",G112=0),Rules!$B$27,0))</f>
        <v>0</v>
      </c>
      <c r="R112">
        <f>IF(A112="","",J112*Rules!$B$19+O112*Rules!$B$22)</f>
        <v>0</v>
      </c>
      <c r="S112">
        <f>IF(A112="","",IF(J112&gt;=4,Rules!$B$21,IF(J112&gt;=3,Rules!$B$20,0)))</f>
        <v>0</v>
      </c>
      <c r="T112">
        <f>IF(A112="","",K112*Rules!$B$23+L112*Rules!$B$24+M112*Rules!$B$25+N112*Rules!$B$26)</f>
        <v>0</v>
      </c>
      <c r="U112">
        <f t="shared" si="1"/>
        <v>0</v>
      </c>
    </row>
    <row r="113" spans="1:21" x14ac:dyDescent="0.2">
      <c r="A113" t="str">
        <f>MatchSquad!A113</f>
        <v>M003</v>
      </c>
      <c r="B113" t="str">
        <f>MatchSquad!B113</f>
        <v>P187</v>
      </c>
      <c r="C113" t="str">
        <f>MatchSquad!C113</f>
        <v>Ravindra Jadeja</v>
      </c>
      <c r="D113" t="str">
        <f>MatchSquad!D113</f>
        <v>AR</v>
      </c>
      <c r="E113" t="str">
        <f>MatchSquad!E113</f>
        <v>RR</v>
      </c>
      <c r="F113">
        <f>MatchSquad!G113</f>
        <v>0</v>
      </c>
      <c r="G113">
        <f>IF(A113="","",SUMIFS(BallByBall!$I$2:$I$501,BallByBall!$B$2:$B$501,A113,BallByBall!$F$2:$F$501,B113))</f>
        <v>0</v>
      </c>
      <c r="H113">
        <f>IF(A113="","",COUNTIFS(BallByBall!$B$2:$B$501,A113,BallByBall!$F$2:$F$501,B113,BallByBall!$Q$2:$Q$501,1))</f>
        <v>0</v>
      </c>
      <c r="I113">
        <f>IF(A113="","",COUNTIFS(BallByBall!$B$2:$B$501,A113,BallByBall!$F$2:$F$501,B113,BallByBall!$R$2:$R$501,1))</f>
        <v>0</v>
      </c>
      <c r="J113">
        <f>IF(A113="","",SUMIFS(BallByBall!$T$2:$T$501,BallByBall!$B$2:$B$501,A113,BallByBall!$H$2:$H$501,B113))</f>
        <v>0</v>
      </c>
      <c r="K113">
        <f>IF(A113="","",SUMIFS(BallByBall!$U$2:$U$501,BallByBall!$B$2:$B$501,A113,BallByBall!$P$2:$P$501,B113))</f>
        <v>0</v>
      </c>
      <c r="L113">
        <f>IF(A113="","",SUMIFS(BallByBall!$V$2:$V$501,BallByBall!$B$2:$B$501,A113,BallByBall!$P$2:$P$501,B113))</f>
        <v>0</v>
      </c>
      <c r="M113">
        <f>IF(A113="","",SUMIFS(BallByBall!$W$2:$W$501,BallByBall!$B$2:$B$501,A113,BallByBall!$P$2:$P$501,B113))</f>
        <v>0</v>
      </c>
      <c r="N113">
        <f>IF(A113="","",SUMIFS(BallByBall!$X$2:$X$501,BallByBall!$B$2:$B$501,A113,BallByBall!$P$2:$P$501,B113))</f>
        <v>0</v>
      </c>
      <c r="O113">
        <f>IF(A113="","",SUMIFS(OverSummary!$G$2:$G$101,OverSummary!$A$2:$A$101,A113,OverSummary!$D$2:$D$101,B113))</f>
        <v>0</v>
      </c>
      <c r="P113">
        <f>IF(A113="","",G113*Rules!$B$13+H113*Rules!$B$14+I113*Rules!$B$15)</f>
        <v>0</v>
      </c>
      <c r="Q113">
        <f>IF(A113="","",IF(G113&gt;=100,Rules!$B$18,IF(G113&gt;=50,Rules!$B$17,IF(G113&gt;=30,Rules!$B$16,0)))+IF(AND(F113=1,D113&lt;&gt;"BWL",G113=0),Rules!$B$27,0))</f>
        <v>0</v>
      </c>
      <c r="R113">
        <f>IF(A113="","",J113*Rules!$B$19+O113*Rules!$B$22)</f>
        <v>0</v>
      </c>
      <c r="S113">
        <f>IF(A113="","",IF(J113&gt;=4,Rules!$B$21,IF(J113&gt;=3,Rules!$B$20,0)))</f>
        <v>0</v>
      </c>
      <c r="T113">
        <f>IF(A113="","",K113*Rules!$B$23+L113*Rules!$B$24+M113*Rules!$B$25+N113*Rules!$B$26)</f>
        <v>0</v>
      </c>
      <c r="U113">
        <f t="shared" si="1"/>
        <v>0</v>
      </c>
    </row>
    <row r="114" spans="1:21" x14ac:dyDescent="0.2">
      <c r="A114" t="str">
        <f>MatchSquad!A114</f>
        <v>M003</v>
      </c>
      <c r="B114" t="str">
        <f>MatchSquad!B114</f>
        <v>P188</v>
      </c>
      <c r="C114" t="str">
        <f>MatchSquad!C114</f>
        <v>Dasun Shanaka</v>
      </c>
      <c r="D114" t="str">
        <f>MatchSquad!D114</f>
        <v>AR</v>
      </c>
      <c r="E114" t="str">
        <f>MatchSquad!E114</f>
        <v>RR</v>
      </c>
      <c r="F114">
        <f>MatchSquad!G114</f>
        <v>0</v>
      </c>
      <c r="G114">
        <f>IF(A114="","",SUMIFS(BallByBall!$I$2:$I$501,BallByBall!$B$2:$B$501,A114,BallByBall!$F$2:$F$501,B114))</f>
        <v>0</v>
      </c>
      <c r="H114">
        <f>IF(A114="","",COUNTIFS(BallByBall!$B$2:$B$501,A114,BallByBall!$F$2:$F$501,B114,BallByBall!$Q$2:$Q$501,1))</f>
        <v>0</v>
      </c>
      <c r="I114">
        <f>IF(A114="","",COUNTIFS(BallByBall!$B$2:$B$501,A114,BallByBall!$F$2:$F$501,B114,BallByBall!$R$2:$R$501,1))</f>
        <v>0</v>
      </c>
      <c r="J114">
        <f>IF(A114="","",SUMIFS(BallByBall!$T$2:$T$501,BallByBall!$B$2:$B$501,A114,BallByBall!$H$2:$H$501,B114))</f>
        <v>0</v>
      </c>
      <c r="K114">
        <f>IF(A114="","",SUMIFS(BallByBall!$U$2:$U$501,BallByBall!$B$2:$B$501,A114,BallByBall!$P$2:$P$501,B114))</f>
        <v>0</v>
      </c>
      <c r="L114">
        <f>IF(A114="","",SUMIFS(BallByBall!$V$2:$V$501,BallByBall!$B$2:$B$501,A114,BallByBall!$P$2:$P$501,B114))</f>
        <v>0</v>
      </c>
      <c r="M114">
        <f>IF(A114="","",SUMIFS(BallByBall!$W$2:$W$501,BallByBall!$B$2:$B$501,A114,BallByBall!$P$2:$P$501,B114))</f>
        <v>0</v>
      </c>
      <c r="N114">
        <f>IF(A114="","",SUMIFS(BallByBall!$X$2:$X$501,BallByBall!$B$2:$B$501,A114,BallByBall!$P$2:$P$501,B114))</f>
        <v>0</v>
      </c>
      <c r="O114">
        <f>IF(A114="","",SUMIFS(OverSummary!$G$2:$G$101,OverSummary!$A$2:$A$101,A114,OverSummary!$D$2:$D$101,B114))</f>
        <v>0</v>
      </c>
      <c r="P114">
        <f>IF(A114="","",G114*Rules!$B$13+H114*Rules!$B$14+I114*Rules!$B$15)</f>
        <v>0</v>
      </c>
      <c r="Q114">
        <f>IF(A114="","",IF(G114&gt;=100,Rules!$B$18,IF(G114&gt;=50,Rules!$B$17,IF(G114&gt;=30,Rules!$B$16,0)))+IF(AND(F114=1,D114&lt;&gt;"BWL",G114=0),Rules!$B$27,0))</f>
        <v>0</v>
      </c>
      <c r="R114">
        <f>IF(A114="","",J114*Rules!$B$19+O114*Rules!$B$22)</f>
        <v>0</v>
      </c>
      <c r="S114">
        <f>IF(A114="","",IF(J114&gt;=4,Rules!$B$21,IF(J114&gt;=3,Rules!$B$20,0)))</f>
        <v>0</v>
      </c>
      <c r="T114">
        <f>IF(A114="","",K114*Rules!$B$23+L114*Rules!$B$24+M114*Rules!$B$25+N114*Rules!$B$26)</f>
        <v>0</v>
      </c>
      <c r="U114">
        <f t="shared" si="1"/>
        <v>0</v>
      </c>
    </row>
    <row r="115" spans="1:21" x14ac:dyDescent="0.2">
      <c r="A115" t="str">
        <f>MatchSquad!A115</f>
        <v>M003</v>
      </c>
      <c r="B115" t="str">
        <f>MatchSquad!B115</f>
        <v>P189</v>
      </c>
      <c r="C115" t="str">
        <f>MatchSquad!C115</f>
        <v>Jofra Archer</v>
      </c>
      <c r="D115" t="str">
        <f>MatchSquad!D115</f>
        <v>BWL</v>
      </c>
      <c r="E115" t="str">
        <f>MatchSquad!E115</f>
        <v>RR</v>
      </c>
      <c r="F115">
        <f>MatchSquad!G115</f>
        <v>0</v>
      </c>
      <c r="G115">
        <f>IF(A115="","",SUMIFS(BallByBall!$I$2:$I$501,BallByBall!$B$2:$B$501,A115,BallByBall!$F$2:$F$501,B115))</f>
        <v>0</v>
      </c>
      <c r="H115">
        <f>IF(A115="","",COUNTIFS(BallByBall!$B$2:$B$501,A115,BallByBall!$F$2:$F$501,B115,BallByBall!$Q$2:$Q$501,1))</f>
        <v>0</v>
      </c>
      <c r="I115">
        <f>IF(A115="","",COUNTIFS(BallByBall!$B$2:$B$501,A115,BallByBall!$F$2:$F$501,B115,BallByBall!$R$2:$R$501,1))</f>
        <v>0</v>
      </c>
      <c r="J115">
        <f>IF(A115="","",SUMIFS(BallByBall!$T$2:$T$501,BallByBall!$B$2:$B$501,A115,BallByBall!$H$2:$H$501,B115))</f>
        <v>0</v>
      </c>
      <c r="K115">
        <f>IF(A115="","",SUMIFS(BallByBall!$U$2:$U$501,BallByBall!$B$2:$B$501,A115,BallByBall!$P$2:$P$501,B115))</f>
        <v>0</v>
      </c>
      <c r="L115">
        <f>IF(A115="","",SUMIFS(BallByBall!$V$2:$V$501,BallByBall!$B$2:$B$501,A115,BallByBall!$P$2:$P$501,B115))</f>
        <v>0</v>
      </c>
      <c r="M115">
        <f>IF(A115="","",SUMIFS(BallByBall!$W$2:$W$501,BallByBall!$B$2:$B$501,A115,BallByBall!$P$2:$P$501,B115))</f>
        <v>0</v>
      </c>
      <c r="N115">
        <f>IF(A115="","",SUMIFS(BallByBall!$X$2:$X$501,BallByBall!$B$2:$B$501,A115,BallByBall!$P$2:$P$501,B115))</f>
        <v>0</v>
      </c>
      <c r="O115">
        <f>IF(A115="","",SUMIFS(OverSummary!$G$2:$G$101,OverSummary!$A$2:$A$101,A115,OverSummary!$D$2:$D$101,B115))</f>
        <v>0</v>
      </c>
      <c r="P115">
        <f>IF(A115="","",G115*Rules!$B$13+H115*Rules!$B$14+I115*Rules!$B$15)</f>
        <v>0</v>
      </c>
      <c r="Q115">
        <f>IF(A115="","",IF(G115&gt;=100,Rules!$B$18,IF(G115&gt;=50,Rules!$B$17,IF(G115&gt;=30,Rules!$B$16,0)))+IF(AND(F115=1,D115&lt;&gt;"BWL",G115=0),Rules!$B$27,0))</f>
        <v>0</v>
      </c>
      <c r="R115">
        <f>IF(A115="","",J115*Rules!$B$19+O115*Rules!$B$22)</f>
        <v>0</v>
      </c>
      <c r="S115">
        <f>IF(A115="","",IF(J115&gt;=4,Rules!$B$21,IF(J115&gt;=3,Rules!$B$20,0)))</f>
        <v>0</v>
      </c>
      <c r="T115">
        <f>IF(A115="","",K115*Rules!$B$23+L115*Rules!$B$24+M115*Rules!$B$25+N115*Rules!$B$26)</f>
        <v>0</v>
      </c>
      <c r="U115">
        <f t="shared" si="1"/>
        <v>0</v>
      </c>
    </row>
    <row r="116" spans="1:21" x14ac:dyDescent="0.2">
      <c r="A116" t="str">
        <f>MatchSquad!A116</f>
        <v>M003</v>
      </c>
      <c r="B116" t="str">
        <f>MatchSquad!B116</f>
        <v>P190</v>
      </c>
      <c r="C116" t="str">
        <f>MatchSquad!C116</f>
        <v>Tushar Deshpande</v>
      </c>
      <c r="D116" t="str">
        <f>MatchSquad!D116</f>
        <v>BWL</v>
      </c>
      <c r="E116" t="str">
        <f>MatchSquad!E116</f>
        <v>RR</v>
      </c>
      <c r="F116">
        <f>MatchSquad!G116</f>
        <v>0</v>
      </c>
      <c r="G116">
        <f>IF(A116="","",SUMIFS(BallByBall!$I$2:$I$501,BallByBall!$B$2:$B$501,A116,BallByBall!$F$2:$F$501,B116))</f>
        <v>0</v>
      </c>
      <c r="H116">
        <f>IF(A116="","",COUNTIFS(BallByBall!$B$2:$B$501,A116,BallByBall!$F$2:$F$501,B116,BallByBall!$Q$2:$Q$501,1))</f>
        <v>0</v>
      </c>
      <c r="I116">
        <f>IF(A116="","",COUNTIFS(BallByBall!$B$2:$B$501,A116,BallByBall!$F$2:$F$501,B116,BallByBall!$R$2:$R$501,1))</f>
        <v>0</v>
      </c>
      <c r="J116">
        <f>IF(A116="","",SUMIFS(BallByBall!$T$2:$T$501,BallByBall!$B$2:$B$501,A116,BallByBall!$H$2:$H$501,B116))</f>
        <v>0</v>
      </c>
      <c r="K116">
        <f>IF(A116="","",SUMIFS(BallByBall!$U$2:$U$501,BallByBall!$B$2:$B$501,A116,BallByBall!$P$2:$P$501,B116))</f>
        <v>0</v>
      </c>
      <c r="L116">
        <f>IF(A116="","",SUMIFS(BallByBall!$V$2:$V$501,BallByBall!$B$2:$B$501,A116,BallByBall!$P$2:$P$501,B116))</f>
        <v>0</v>
      </c>
      <c r="M116">
        <f>IF(A116="","",SUMIFS(BallByBall!$W$2:$W$501,BallByBall!$B$2:$B$501,A116,BallByBall!$P$2:$P$501,B116))</f>
        <v>0</v>
      </c>
      <c r="N116">
        <f>IF(A116="","",SUMIFS(BallByBall!$X$2:$X$501,BallByBall!$B$2:$B$501,A116,BallByBall!$P$2:$P$501,B116))</f>
        <v>0</v>
      </c>
      <c r="O116">
        <f>IF(A116="","",SUMIFS(OverSummary!$G$2:$G$101,OverSummary!$A$2:$A$101,A116,OverSummary!$D$2:$D$101,B116))</f>
        <v>0</v>
      </c>
      <c r="P116">
        <f>IF(A116="","",G116*Rules!$B$13+H116*Rules!$B$14+I116*Rules!$B$15)</f>
        <v>0</v>
      </c>
      <c r="Q116">
        <f>IF(A116="","",IF(G116&gt;=100,Rules!$B$18,IF(G116&gt;=50,Rules!$B$17,IF(G116&gt;=30,Rules!$B$16,0)))+IF(AND(F116=1,D116&lt;&gt;"BWL",G116=0),Rules!$B$27,0))</f>
        <v>0</v>
      </c>
      <c r="R116">
        <f>IF(A116="","",J116*Rules!$B$19+O116*Rules!$B$22)</f>
        <v>0</v>
      </c>
      <c r="S116">
        <f>IF(A116="","",IF(J116&gt;=4,Rules!$B$21,IF(J116&gt;=3,Rules!$B$20,0)))</f>
        <v>0</v>
      </c>
      <c r="T116">
        <f>IF(A116="","",K116*Rules!$B$23+L116*Rules!$B$24+M116*Rules!$B$25+N116*Rules!$B$26)</f>
        <v>0</v>
      </c>
      <c r="U116">
        <f t="shared" si="1"/>
        <v>0</v>
      </c>
    </row>
    <row r="117" spans="1:21" x14ac:dyDescent="0.2">
      <c r="A117" t="str">
        <f>MatchSquad!A117</f>
        <v>M003</v>
      </c>
      <c r="B117" t="str">
        <f>MatchSquad!B117</f>
        <v>P191</v>
      </c>
      <c r="C117" t="str">
        <f>MatchSquad!C117</f>
        <v>Kwena Maphaka</v>
      </c>
      <c r="D117" t="str">
        <f>MatchSquad!D117</f>
        <v>BWL</v>
      </c>
      <c r="E117" t="str">
        <f>MatchSquad!E117</f>
        <v>RR</v>
      </c>
      <c r="F117">
        <f>MatchSquad!G117</f>
        <v>0</v>
      </c>
      <c r="G117">
        <f>IF(A117="","",SUMIFS(BallByBall!$I$2:$I$501,BallByBall!$B$2:$B$501,A117,BallByBall!$F$2:$F$501,B117))</f>
        <v>0</v>
      </c>
      <c r="H117">
        <f>IF(A117="","",COUNTIFS(BallByBall!$B$2:$B$501,A117,BallByBall!$F$2:$F$501,B117,BallByBall!$Q$2:$Q$501,1))</f>
        <v>0</v>
      </c>
      <c r="I117">
        <f>IF(A117="","",COUNTIFS(BallByBall!$B$2:$B$501,A117,BallByBall!$F$2:$F$501,B117,BallByBall!$R$2:$R$501,1))</f>
        <v>0</v>
      </c>
      <c r="J117">
        <f>IF(A117="","",SUMIFS(BallByBall!$T$2:$T$501,BallByBall!$B$2:$B$501,A117,BallByBall!$H$2:$H$501,B117))</f>
        <v>0</v>
      </c>
      <c r="K117">
        <f>IF(A117="","",SUMIFS(BallByBall!$U$2:$U$501,BallByBall!$B$2:$B$501,A117,BallByBall!$P$2:$P$501,B117))</f>
        <v>0</v>
      </c>
      <c r="L117">
        <f>IF(A117="","",SUMIFS(BallByBall!$V$2:$V$501,BallByBall!$B$2:$B$501,A117,BallByBall!$P$2:$P$501,B117))</f>
        <v>0</v>
      </c>
      <c r="M117">
        <f>IF(A117="","",SUMIFS(BallByBall!$W$2:$W$501,BallByBall!$B$2:$B$501,A117,BallByBall!$P$2:$P$501,B117))</f>
        <v>0</v>
      </c>
      <c r="N117">
        <f>IF(A117="","",SUMIFS(BallByBall!$X$2:$X$501,BallByBall!$B$2:$B$501,A117,BallByBall!$P$2:$P$501,B117))</f>
        <v>0</v>
      </c>
      <c r="O117">
        <f>IF(A117="","",SUMIFS(OverSummary!$G$2:$G$101,OverSummary!$A$2:$A$101,A117,OverSummary!$D$2:$D$101,B117))</f>
        <v>0</v>
      </c>
      <c r="P117">
        <f>IF(A117="","",G117*Rules!$B$13+H117*Rules!$B$14+I117*Rules!$B$15)</f>
        <v>0</v>
      </c>
      <c r="Q117">
        <f>IF(A117="","",IF(G117&gt;=100,Rules!$B$18,IF(G117&gt;=50,Rules!$B$17,IF(G117&gt;=30,Rules!$B$16,0)))+IF(AND(F117=1,D117&lt;&gt;"BWL",G117=0),Rules!$B$27,0))</f>
        <v>0</v>
      </c>
      <c r="R117">
        <f>IF(A117="","",J117*Rules!$B$19+O117*Rules!$B$22)</f>
        <v>0</v>
      </c>
      <c r="S117">
        <f>IF(A117="","",IF(J117&gt;=4,Rules!$B$21,IF(J117&gt;=3,Rules!$B$20,0)))</f>
        <v>0</v>
      </c>
      <c r="T117">
        <f>IF(A117="","",K117*Rules!$B$23+L117*Rules!$B$24+M117*Rules!$B$25+N117*Rules!$B$26)</f>
        <v>0</v>
      </c>
      <c r="U117">
        <f t="shared" si="1"/>
        <v>0</v>
      </c>
    </row>
    <row r="118" spans="1:21" x14ac:dyDescent="0.2">
      <c r="A118" t="str">
        <f>MatchSquad!A118</f>
        <v>M003</v>
      </c>
      <c r="B118" t="str">
        <f>MatchSquad!B118</f>
        <v>P192</v>
      </c>
      <c r="C118" t="str">
        <f>MatchSquad!C118</f>
        <v>Ravi Bishnoi</v>
      </c>
      <c r="D118" t="str">
        <f>MatchSquad!D118</f>
        <v>BWL</v>
      </c>
      <c r="E118" t="str">
        <f>MatchSquad!E118</f>
        <v>RR</v>
      </c>
      <c r="F118">
        <f>MatchSquad!G118</f>
        <v>0</v>
      </c>
      <c r="G118">
        <f>IF(A118="","",SUMIFS(BallByBall!$I$2:$I$501,BallByBall!$B$2:$B$501,A118,BallByBall!$F$2:$F$501,B118))</f>
        <v>0</v>
      </c>
      <c r="H118">
        <f>IF(A118="","",COUNTIFS(BallByBall!$B$2:$B$501,A118,BallByBall!$F$2:$F$501,B118,BallByBall!$Q$2:$Q$501,1))</f>
        <v>0</v>
      </c>
      <c r="I118">
        <f>IF(A118="","",COUNTIFS(BallByBall!$B$2:$B$501,A118,BallByBall!$F$2:$F$501,B118,BallByBall!$R$2:$R$501,1))</f>
        <v>0</v>
      </c>
      <c r="J118">
        <f>IF(A118="","",SUMIFS(BallByBall!$T$2:$T$501,BallByBall!$B$2:$B$501,A118,BallByBall!$H$2:$H$501,B118))</f>
        <v>0</v>
      </c>
      <c r="K118">
        <f>IF(A118="","",SUMIFS(BallByBall!$U$2:$U$501,BallByBall!$B$2:$B$501,A118,BallByBall!$P$2:$P$501,B118))</f>
        <v>0</v>
      </c>
      <c r="L118">
        <f>IF(A118="","",SUMIFS(BallByBall!$V$2:$V$501,BallByBall!$B$2:$B$501,A118,BallByBall!$P$2:$P$501,B118))</f>
        <v>0</v>
      </c>
      <c r="M118">
        <f>IF(A118="","",SUMIFS(BallByBall!$W$2:$W$501,BallByBall!$B$2:$B$501,A118,BallByBall!$P$2:$P$501,B118))</f>
        <v>0</v>
      </c>
      <c r="N118">
        <f>IF(A118="","",SUMIFS(BallByBall!$X$2:$X$501,BallByBall!$B$2:$B$501,A118,BallByBall!$P$2:$P$501,B118))</f>
        <v>0</v>
      </c>
      <c r="O118">
        <f>IF(A118="","",SUMIFS(OverSummary!$G$2:$G$101,OverSummary!$A$2:$A$101,A118,OverSummary!$D$2:$D$101,B118))</f>
        <v>0</v>
      </c>
      <c r="P118">
        <f>IF(A118="","",G118*Rules!$B$13+H118*Rules!$B$14+I118*Rules!$B$15)</f>
        <v>0</v>
      </c>
      <c r="Q118">
        <f>IF(A118="","",IF(G118&gt;=100,Rules!$B$18,IF(G118&gt;=50,Rules!$B$17,IF(G118&gt;=30,Rules!$B$16,0)))+IF(AND(F118=1,D118&lt;&gt;"BWL",G118=0),Rules!$B$27,0))</f>
        <v>0</v>
      </c>
      <c r="R118">
        <f>IF(A118="","",J118*Rules!$B$19+O118*Rules!$B$22)</f>
        <v>0</v>
      </c>
      <c r="S118">
        <f>IF(A118="","",IF(J118&gt;=4,Rules!$B$21,IF(J118&gt;=3,Rules!$B$20,0)))</f>
        <v>0</v>
      </c>
      <c r="T118">
        <f>IF(A118="","",K118*Rules!$B$23+L118*Rules!$B$24+M118*Rules!$B$25+N118*Rules!$B$26)</f>
        <v>0</v>
      </c>
      <c r="U118">
        <f t="shared" si="1"/>
        <v>0</v>
      </c>
    </row>
    <row r="119" spans="1:21" x14ac:dyDescent="0.2">
      <c r="A119" t="str">
        <f>MatchSquad!A119</f>
        <v>M003</v>
      </c>
      <c r="B119" t="str">
        <f>MatchSquad!B119</f>
        <v>P193</v>
      </c>
      <c r="C119" t="str">
        <f>MatchSquad!C119</f>
        <v>Sushant Mishra</v>
      </c>
      <c r="D119" t="str">
        <f>MatchSquad!D119</f>
        <v>BWL</v>
      </c>
      <c r="E119" t="str">
        <f>MatchSquad!E119</f>
        <v>RR</v>
      </c>
      <c r="F119">
        <f>MatchSquad!G119</f>
        <v>0</v>
      </c>
      <c r="G119">
        <f>IF(A119="","",SUMIFS(BallByBall!$I$2:$I$501,BallByBall!$B$2:$B$501,A119,BallByBall!$F$2:$F$501,B119))</f>
        <v>0</v>
      </c>
      <c r="H119">
        <f>IF(A119="","",COUNTIFS(BallByBall!$B$2:$B$501,A119,BallByBall!$F$2:$F$501,B119,BallByBall!$Q$2:$Q$501,1))</f>
        <v>0</v>
      </c>
      <c r="I119">
        <f>IF(A119="","",COUNTIFS(BallByBall!$B$2:$B$501,A119,BallByBall!$F$2:$F$501,B119,BallByBall!$R$2:$R$501,1))</f>
        <v>0</v>
      </c>
      <c r="J119">
        <f>IF(A119="","",SUMIFS(BallByBall!$T$2:$T$501,BallByBall!$B$2:$B$501,A119,BallByBall!$H$2:$H$501,B119))</f>
        <v>0</v>
      </c>
      <c r="K119">
        <f>IF(A119="","",SUMIFS(BallByBall!$U$2:$U$501,BallByBall!$B$2:$B$501,A119,BallByBall!$P$2:$P$501,B119))</f>
        <v>0</v>
      </c>
      <c r="L119">
        <f>IF(A119="","",SUMIFS(BallByBall!$V$2:$V$501,BallByBall!$B$2:$B$501,A119,BallByBall!$P$2:$P$501,B119))</f>
        <v>0</v>
      </c>
      <c r="M119">
        <f>IF(A119="","",SUMIFS(BallByBall!$W$2:$W$501,BallByBall!$B$2:$B$501,A119,BallByBall!$P$2:$P$501,B119))</f>
        <v>0</v>
      </c>
      <c r="N119">
        <f>IF(A119="","",SUMIFS(BallByBall!$X$2:$X$501,BallByBall!$B$2:$B$501,A119,BallByBall!$P$2:$P$501,B119))</f>
        <v>0</v>
      </c>
      <c r="O119">
        <f>IF(A119="","",SUMIFS(OverSummary!$G$2:$G$101,OverSummary!$A$2:$A$101,A119,OverSummary!$D$2:$D$101,B119))</f>
        <v>0</v>
      </c>
      <c r="P119">
        <f>IF(A119="","",G119*Rules!$B$13+H119*Rules!$B$14+I119*Rules!$B$15)</f>
        <v>0</v>
      </c>
      <c r="Q119">
        <f>IF(A119="","",IF(G119&gt;=100,Rules!$B$18,IF(G119&gt;=50,Rules!$B$17,IF(G119&gt;=30,Rules!$B$16,0)))+IF(AND(F119=1,D119&lt;&gt;"BWL",G119=0),Rules!$B$27,0))</f>
        <v>0</v>
      </c>
      <c r="R119">
        <f>IF(A119="","",J119*Rules!$B$19+O119*Rules!$B$22)</f>
        <v>0</v>
      </c>
      <c r="S119">
        <f>IF(A119="","",IF(J119&gt;=4,Rules!$B$21,IF(J119&gt;=3,Rules!$B$20,0)))</f>
        <v>0</v>
      </c>
      <c r="T119">
        <f>IF(A119="","",K119*Rules!$B$23+L119*Rules!$B$24+M119*Rules!$B$25+N119*Rules!$B$26)</f>
        <v>0</v>
      </c>
      <c r="U119">
        <f t="shared" si="1"/>
        <v>0</v>
      </c>
    </row>
    <row r="120" spans="1:21" x14ac:dyDescent="0.2">
      <c r="A120" t="str">
        <f>MatchSquad!A120</f>
        <v>M003</v>
      </c>
      <c r="B120" t="str">
        <f>MatchSquad!B120</f>
        <v>P194</v>
      </c>
      <c r="C120" t="str">
        <f>MatchSquad!C120</f>
        <v>Yash Raj Punja</v>
      </c>
      <c r="D120" t="str">
        <f>MatchSquad!D120</f>
        <v>BWL</v>
      </c>
      <c r="E120" t="str">
        <f>MatchSquad!E120</f>
        <v>RR</v>
      </c>
      <c r="F120">
        <f>MatchSquad!G120</f>
        <v>0</v>
      </c>
      <c r="G120">
        <f>IF(A120="","",SUMIFS(BallByBall!$I$2:$I$501,BallByBall!$B$2:$B$501,A120,BallByBall!$F$2:$F$501,B120))</f>
        <v>0</v>
      </c>
      <c r="H120">
        <f>IF(A120="","",COUNTIFS(BallByBall!$B$2:$B$501,A120,BallByBall!$F$2:$F$501,B120,BallByBall!$Q$2:$Q$501,1))</f>
        <v>0</v>
      </c>
      <c r="I120">
        <f>IF(A120="","",COUNTIFS(BallByBall!$B$2:$B$501,A120,BallByBall!$F$2:$F$501,B120,BallByBall!$R$2:$R$501,1))</f>
        <v>0</v>
      </c>
      <c r="J120">
        <f>IF(A120="","",SUMIFS(BallByBall!$T$2:$T$501,BallByBall!$B$2:$B$501,A120,BallByBall!$H$2:$H$501,B120))</f>
        <v>0</v>
      </c>
      <c r="K120">
        <f>IF(A120="","",SUMIFS(BallByBall!$U$2:$U$501,BallByBall!$B$2:$B$501,A120,BallByBall!$P$2:$P$501,B120))</f>
        <v>0</v>
      </c>
      <c r="L120">
        <f>IF(A120="","",SUMIFS(BallByBall!$V$2:$V$501,BallByBall!$B$2:$B$501,A120,BallByBall!$P$2:$P$501,B120))</f>
        <v>0</v>
      </c>
      <c r="M120">
        <f>IF(A120="","",SUMIFS(BallByBall!$W$2:$W$501,BallByBall!$B$2:$B$501,A120,BallByBall!$P$2:$P$501,B120))</f>
        <v>0</v>
      </c>
      <c r="N120">
        <f>IF(A120="","",SUMIFS(BallByBall!$X$2:$X$501,BallByBall!$B$2:$B$501,A120,BallByBall!$P$2:$P$501,B120))</f>
        <v>0</v>
      </c>
      <c r="O120">
        <f>IF(A120="","",SUMIFS(OverSummary!$G$2:$G$101,OverSummary!$A$2:$A$101,A120,OverSummary!$D$2:$D$101,B120))</f>
        <v>0</v>
      </c>
      <c r="P120">
        <f>IF(A120="","",G120*Rules!$B$13+H120*Rules!$B$14+I120*Rules!$B$15)</f>
        <v>0</v>
      </c>
      <c r="Q120">
        <f>IF(A120="","",IF(G120&gt;=100,Rules!$B$18,IF(G120&gt;=50,Rules!$B$17,IF(G120&gt;=30,Rules!$B$16,0)))+IF(AND(F120=1,D120&lt;&gt;"BWL",G120=0),Rules!$B$27,0))</f>
        <v>0</v>
      </c>
      <c r="R120">
        <f>IF(A120="","",J120*Rules!$B$19+O120*Rules!$B$22)</f>
        <v>0</v>
      </c>
      <c r="S120">
        <f>IF(A120="","",IF(J120&gt;=4,Rules!$B$21,IF(J120&gt;=3,Rules!$B$20,0)))</f>
        <v>0</v>
      </c>
      <c r="T120">
        <f>IF(A120="","",K120*Rules!$B$23+L120*Rules!$B$24+M120*Rules!$B$25+N120*Rules!$B$26)</f>
        <v>0</v>
      </c>
      <c r="U120">
        <f t="shared" si="1"/>
        <v>0</v>
      </c>
    </row>
    <row r="121" spans="1:21" x14ac:dyDescent="0.2">
      <c r="A121" t="str">
        <f>MatchSquad!A121</f>
        <v>M003</v>
      </c>
      <c r="B121" t="str">
        <f>MatchSquad!B121</f>
        <v>P195</v>
      </c>
      <c r="C121" t="str">
        <f>MatchSquad!C121</f>
        <v>Vignesh Puthur</v>
      </c>
      <c r="D121" t="str">
        <f>MatchSquad!D121</f>
        <v>BWL</v>
      </c>
      <c r="E121" t="str">
        <f>MatchSquad!E121</f>
        <v>RR</v>
      </c>
      <c r="F121">
        <f>MatchSquad!G121</f>
        <v>0</v>
      </c>
      <c r="G121">
        <f>IF(A121="","",SUMIFS(BallByBall!$I$2:$I$501,BallByBall!$B$2:$B$501,A121,BallByBall!$F$2:$F$501,B121))</f>
        <v>0</v>
      </c>
      <c r="H121">
        <f>IF(A121="","",COUNTIFS(BallByBall!$B$2:$B$501,A121,BallByBall!$F$2:$F$501,B121,BallByBall!$Q$2:$Q$501,1))</f>
        <v>0</v>
      </c>
      <c r="I121">
        <f>IF(A121="","",COUNTIFS(BallByBall!$B$2:$B$501,A121,BallByBall!$F$2:$F$501,B121,BallByBall!$R$2:$R$501,1))</f>
        <v>0</v>
      </c>
      <c r="J121">
        <f>IF(A121="","",SUMIFS(BallByBall!$T$2:$T$501,BallByBall!$B$2:$B$501,A121,BallByBall!$H$2:$H$501,B121))</f>
        <v>0</v>
      </c>
      <c r="K121">
        <f>IF(A121="","",SUMIFS(BallByBall!$U$2:$U$501,BallByBall!$B$2:$B$501,A121,BallByBall!$P$2:$P$501,B121))</f>
        <v>0</v>
      </c>
      <c r="L121">
        <f>IF(A121="","",SUMIFS(BallByBall!$V$2:$V$501,BallByBall!$B$2:$B$501,A121,BallByBall!$P$2:$P$501,B121))</f>
        <v>0</v>
      </c>
      <c r="M121">
        <f>IF(A121="","",SUMIFS(BallByBall!$W$2:$W$501,BallByBall!$B$2:$B$501,A121,BallByBall!$P$2:$P$501,B121))</f>
        <v>0</v>
      </c>
      <c r="N121">
        <f>IF(A121="","",SUMIFS(BallByBall!$X$2:$X$501,BallByBall!$B$2:$B$501,A121,BallByBall!$P$2:$P$501,B121))</f>
        <v>0</v>
      </c>
      <c r="O121">
        <f>IF(A121="","",SUMIFS(OverSummary!$G$2:$G$101,OverSummary!$A$2:$A$101,A121,OverSummary!$D$2:$D$101,B121))</f>
        <v>0</v>
      </c>
      <c r="P121">
        <f>IF(A121="","",G121*Rules!$B$13+H121*Rules!$B$14+I121*Rules!$B$15)</f>
        <v>0</v>
      </c>
      <c r="Q121">
        <f>IF(A121="","",IF(G121&gt;=100,Rules!$B$18,IF(G121&gt;=50,Rules!$B$17,IF(G121&gt;=30,Rules!$B$16,0)))+IF(AND(F121=1,D121&lt;&gt;"BWL",G121=0),Rules!$B$27,0))</f>
        <v>0</v>
      </c>
      <c r="R121">
        <f>IF(A121="","",J121*Rules!$B$19+O121*Rules!$B$22)</f>
        <v>0</v>
      </c>
      <c r="S121">
        <f>IF(A121="","",IF(J121&gt;=4,Rules!$B$21,IF(J121&gt;=3,Rules!$B$20,0)))</f>
        <v>0</v>
      </c>
      <c r="T121">
        <f>IF(A121="","",K121*Rules!$B$23+L121*Rules!$B$24+M121*Rules!$B$25+N121*Rules!$B$26)</f>
        <v>0</v>
      </c>
      <c r="U121">
        <f t="shared" si="1"/>
        <v>0</v>
      </c>
    </row>
    <row r="122" spans="1:21" x14ac:dyDescent="0.2">
      <c r="A122" t="str">
        <f>MatchSquad!A122</f>
        <v>M003</v>
      </c>
      <c r="B122" t="str">
        <f>MatchSquad!B122</f>
        <v>P196</v>
      </c>
      <c r="C122" t="str">
        <f>MatchSquad!C122</f>
        <v>Brijesh Sharma</v>
      </c>
      <c r="D122" t="str">
        <f>MatchSquad!D122</f>
        <v>BWL</v>
      </c>
      <c r="E122" t="str">
        <f>MatchSquad!E122</f>
        <v>RR</v>
      </c>
      <c r="F122">
        <f>MatchSquad!G122</f>
        <v>0</v>
      </c>
      <c r="G122">
        <f>IF(A122="","",SUMIFS(BallByBall!$I$2:$I$501,BallByBall!$B$2:$B$501,A122,BallByBall!$F$2:$F$501,B122))</f>
        <v>0</v>
      </c>
      <c r="H122">
        <f>IF(A122="","",COUNTIFS(BallByBall!$B$2:$B$501,A122,BallByBall!$F$2:$F$501,B122,BallByBall!$Q$2:$Q$501,1))</f>
        <v>0</v>
      </c>
      <c r="I122">
        <f>IF(A122="","",COUNTIFS(BallByBall!$B$2:$B$501,A122,BallByBall!$F$2:$F$501,B122,BallByBall!$R$2:$R$501,1))</f>
        <v>0</v>
      </c>
      <c r="J122">
        <f>IF(A122="","",SUMIFS(BallByBall!$T$2:$T$501,BallByBall!$B$2:$B$501,A122,BallByBall!$H$2:$H$501,B122))</f>
        <v>0</v>
      </c>
      <c r="K122">
        <f>IF(A122="","",SUMIFS(BallByBall!$U$2:$U$501,BallByBall!$B$2:$B$501,A122,BallByBall!$P$2:$P$501,B122))</f>
        <v>0</v>
      </c>
      <c r="L122">
        <f>IF(A122="","",SUMIFS(BallByBall!$V$2:$V$501,BallByBall!$B$2:$B$501,A122,BallByBall!$P$2:$P$501,B122))</f>
        <v>0</v>
      </c>
      <c r="M122">
        <f>IF(A122="","",SUMIFS(BallByBall!$W$2:$W$501,BallByBall!$B$2:$B$501,A122,BallByBall!$P$2:$P$501,B122))</f>
        <v>0</v>
      </c>
      <c r="N122">
        <f>IF(A122="","",SUMIFS(BallByBall!$X$2:$X$501,BallByBall!$B$2:$B$501,A122,BallByBall!$P$2:$P$501,B122))</f>
        <v>0</v>
      </c>
      <c r="O122">
        <f>IF(A122="","",SUMIFS(OverSummary!$G$2:$G$101,OverSummary!$A$2:$A$101,A122,OverSummary!$D$2:$D$101,B122))</f>
        <v>0</v>
      </c>
      <c r="P122">
        <f>IF(A122="","",G122*Rules!$B$13+H122*Rules!$B$14+I122*Rules!$B$15)</f>
        <v>0</v>
      </c>
      <c r="Q122">
        <f>IF(A122="","",IF(G122&gt;=100,Rules!$B$18,IF(G122&gt;=50,Rules!$B$17,IF(G122&gt;=30,Rules!$B$16,0)))+IF(AND(F122=1,D122&lt;&gt;"BWL",G122=0),Rules!$B$27,0))</f>
        <v>0</v>
      </c>
      <c r="R122">
        <f>IF(A122="","",J122*Rules!$B$19+O122*Rules!$B$22)</f>
        <v>0</v>
      </c>
      <c r="S122">
        <f>IF(A122="","",IF(J122&gt;=4,Rules!$B$21,IF(J122&gt;=3,Rules!$B$20,0)))</f>
        <v>0</v>
      </c>
      <c r="T122">
        <f>IF(A122="","",K122*Rules!$B$23+L122*Rules!$B$24+M122*Rules!$B$25+N122*Rules!$B$26)</f>
        <v>0</v>
      </c>
      <c r="U122">
        <f t="shared" si="1"/>
        <v>0</v>
      </c>
    </row>
    <row r="123" spans="1:21" x14ac:dyDescent="0.2">
      <c r="A123" t="str">
        <f>MatchSquad!A123</f>
        <v>M003</v>
      </c>
      <c r="B123" t="str">
        <f>MatchSquad!B123</f>
        <v>P197</v>
      </c>
      <c r="C123" t="str">
        <f>MatchSquad!C123</f>
        <v>Adam Milne</v>
      </c>
      <c r="D123" t="str">
        <f>MatchSquad!D123</f>
        <v>BWL</v>
      </c>
      <c r="E123" t="str">
        <f>MatchSquad!E123</f>
        <v>RR</v>
      </c>
      <c r="F123">
        <f>MatchSquad!G123</f>
        <v>0</v>
      </c>
      <c r="G123">
        <f>IF(A123="","",SUMIFS(BallByBall!$I$2:$I$501,BallByBall!$B$2:$B$501,A123,BallByBall!$F$2:$F$501,B123))</f>
        <v>0</v>
      </c>
      <c r="H123">
        <f>IF(A123="","",COUNTIFS(BallByBall!$B$2:$B$501,A123,BallByBall!$F$2:$F$501,B123,BallByBall!$Q$2:$Q$501,1))</f>
        <v>0</v>
      </c>
      <c r="I123">
        <f>IF(A123="","",COUNTIFS(BallByBall!$B$2:$B$501,A123,BallByBall!$F$2:$F$501,B123,BallByBall!$R$2:$R$501,1))</f>
        <v>0</v>
      </c>
      <c r="J123">
        <f>IF(A123="","",SUMIFS(BallByBall!$T$2:$T$501,BallByBall!$B$2:$B$501,A123,BallByBall!$H$2:$H$501,B123))</f>
        <v>0</v>
      </c>
      <c r="K123">
        <f>IF(A123="","",SUMIFS(BallByBall!$U$2:$U$501,BallByBall!$B$2:$B$501,A123,BallByBall!$P$2:$P$501,B123))</f>
        <v>0</v>
      </c>
      <c r="L123">
        <f>IF(A123="","",SUMIFS(BallByBall!$V$2:$V$501,BallByBall!$B$2:$B$501,A123,BallByBall!$P$2:$P$501,B123))</f>
        <v>0</v>
      </c>
      <c r="M123">
        <f>IF(A123="","",SUMIFS(BallByBall!$W$2:$W$501,BallByBall!$B$2:$B$501,A123,BallByBall!$P$2:$P$501,B123))</f>
        <v>0</v>
      </c>
      <c r="N123">
        <f>IF(A123="","",SUMIFS(BallByBall!$X$2:$X$501,BallByBall!$B$2:$B$501,A123,BallByBall!$P$2:$P$501,B123))</f>
        <v>0</v>
      </c>
      <c r="O123">
        <f>IF(A123="","",SUMIFS(OverSummary!$G$2:$G$101,OverSummary!$A$2:$A$101,A123,OverSummary!$D$2:$D$101,B123))</f>
        <v>0</v>
      </c>
      <c r="P123">
        <f>IF(A123="","",G123*Rules!$B$13+H123*Rules!$B$14+I123*Rules!$B$15)</f>
        <v>0</v>
      </c>
      <c r="Q123">
        <f>IF(A123="","",IF(G123&gt;=100,Rules!$B$18,IF(G123&gt;=50,Rules!$B$17,IF(G123&gt;=30,Rules!$B$16,0)))+IF(AND(F123=1,D123&lt;&gt;"BWL",G123=0),Rules!$B$27,0))</f>
        <v>0</v>
      </c>
      <c r="R123">
        <f>IF(A123="","",J123*Rules!$B$19+O123*Rules!$B$22)</f>
        <v>0</v>
      </c>
      <c r="S123">
        <f>IF(A123="","",IF(J123&gt;=4,Rules!$B$21,IF(J123&gt;=3,Rules!$B$20,0)))</f>
        <v>0</v>
      </c>
      <c r="T123">
        <f>IF(A123="","",K123*Rules!$B$23+L123*Rules!$B$24+M123*Rules!$B$25+N123*Rules!$B$26)</f>
        <v>0</v>
      </c>
      <c r="U123">
        <f t="shared" si="1"/>
        <v>0</v>
      </c>
    </row>
    <row r="124" spans="1:21" x14ac:dyDescent="0.2">
      <c r="A124" t="str">
        <f>MatchSquad!A124</f>
        <v>M003</v>
      </c>
      <c r="B124" t="str">
        <f>MatchSquad!B124</f>
        <v>P198</v>
      </c>
      <c r="C124" t="str">
        <f>MatchSquad!C124</f>
        <v>Kuldeep Sen</v>
      </c>
      <c r="D124" t="str">
        <f>MatchSquad!D124</f>
        <v>BWL</v>
      </c>
      <c r="E124" t="str">
        <f>MatchSquad!E124</f>
        <v>RR</v>
      </c>
      <c r="F124">
        <f>MatchSquad!G124</f>
        <v>0</v>
      </c>
      <c r="G124">
        <f>IF(A124="","",SUMIFS(BallByBall!$I$2:$I$501,BallByBall!$B$2:$B$501,A124,BallByBall!$F$2:$F$501,B124))</f>
        <v>0</v>
      </c>
      <c r="H124">
        <f>IF(A124="","",COUNTIFS(BallByBall!$B$2:$B$501,A124,BallByBall!$F$2:$F$501,B124,BallByBall!$Q$2:$Q$501,1))</f>
        <v>0</v>
      </c>
      <c r="I124">
        <f>IF(A124="","",COUNTIFS(BallByBall!$B$2:$B$501,A124,BallByBall!$F$2:$F$501,B124,BallByBall!$R$2:$R$501,1))</f>
        <v>0</v>
      </c>
      <c r="J124">
        <f>IF(A124="","",SUMIFS(BallByBall!$T$2:$T$501,BallByBall!$B$2:$B$501,A124,BallByBall!$H$2:$H$501,B124))</f>
        <v>0</v>
      </c>
      <c r="K124">
        <f>IF(A124="","",SUMIFS(BallByBall!$U$2:$U$501,BallByBall!$B$2:$B$501,A124,BallByBall!$P$2:$P$501,B124))</f>
        <v>0</v>
      </c>
      <c r="L124">
        <f>IF(A124="","",SUMIFS(BallByBall!$V$2:$V$501,BallByBall!$B$2:$B$501,A124,BallByBall!$P$2:$P$501,B124))</f>
        <v>0</v>
      </c>
      <c r="M124">
        <f>IF(A124="","",SUMIFS(BallByBall!$W$2:$W$501,BallByBall!$B$2:$B$501,A124,BallByBall!$P$2:$P$501,B124))</f>
        <v>0</v>
      </c>
      <c r="N124">
        <f>IF(A124="","",SUMIFS(BallByBall!$X$2:$X$501,BallByBall!$B$2:$B$501,A124,BallByBall!$P$2:$P$501,B124))</f>
        <v>0</v>
      </c>
      <c r="O124">
        <f>IF(A124="","",SUMIFS(OverSummary!$G$2:$G$101,OverSummary!$A$2:$A$101,A124,OverSummary!$D$2:$D$101,B124))</f>
        <v>0</v>
      </c>
      <c r="P124">
        <f>IF(A124="","",G124*Rules!$B$13+H124*Rules!$B$14+I124*Rules!$B$15)</f>
        <v>0</v>
      </c>
      <c r="Q124">
        <f>IF(A124="","",IF(G124&gt;=100,Rules!$B$18,IF(G124&gt;=50,Rules!$B$17,IF(G124&gt;=30,Rules!$B$16,0)))+IF(AND(F124=1,D124&lt;&gt;"BWL",G124=0),Rules!$B$27,0))</f>
        <v>0</v>
      </c>
      <c r="R124">
        <f>IF(A124="","",J124*Rules!$B$19+O124*Rules!$B$22)</f>
        <v>0</v>
      </c>
      <c r="S124">
        <f>IF(A124="","",IF(J124&gt;=4,Rules!$B$21,IF(J124&gt;=3,Rules!$B$20,0)))</f>
        <v>0</v>
      </c>
      <c r="T124">
        <f>IF(A124="","",K124*Rules!$B$23+L124*Rules!$B$24+M124*Rules!$B$25+N124*Rules!$B$26)</f>
        <v>0</v>
      </c>
      <c r="U124">
        <f t="shared" si="1"/>
        <v>0</v>
      </c>
    </row>
    <row r="125" spans="1:21" x14ac:dyDescent="0.2">
      <c r="A125" t="str">
        <f>MatchSquad!A125</f>
        <v>M003</v>
      </c>
      <c r="B125" t="str">
        <f>MatchSquad!B125</f>
        <v>P199</v>
      </c>
      <c r="C125" t="str">
        <f>MatchSquad!C125</f>
        <v>Sandeep Sharma</v>
      </c>
      <c r="D125" t="str">
        <f>MatchSquad!D125</f>
        <v>BWL</v>
      </c>
      <c r="E125" t="str">
        <f>MatchSquad!E125</f>
        <v>RR</v>
      </c>
      <c r="F125">
        <f>MatchSquad!G125</f>
        <v>0</v>
      </c>
      <c r="G125">
        <f>IF(A125="","",SUMIFS(BallByBall!$I$2:$I$501,BallByBall!$B$2:$B$501,A125,BallByBall!$F$2:$F$501,B125))</f>
        <v>0</v>
      </c>
      <c r="H125">
        <f>IF(A125="","",COUNTIFS(BallByBall!$B$2:$B$501,A125,BallByBall!$F$2:$F$501,B125,BallByBall!$Q$2:$Q$501,1))</f>
        <v>0</v>
      </c>
      <c r="I125">
        <f>IF(A125="","",COUNTIFS(BallByBall!$B$2:$B$501,A125,BallByBall!$F$2:$F$501,B125,BallByBall!$R$2:$R$501,1))</f>
        <v>0</v>
      </c>
      <c r="J125">
        <f>IF(A125="","",SUMIFS(BallByBall!$T$2:$T$501,BallByBall!$B$2:$B$501,A125,BallByBall!$H$2:$H$501,B125))</f>
        <v>0</v>
      </c>
      <c r="K125">
        <f>IF(A125="","",SUMIFS(BallByBall!$U$2:$U$501,BallByBall!$B$2:$B$501,A125,BallByBall!$P$2:$P$501,B125))</f>
        <v>0</v>
      </c>
      <c r="L125">
        <f>IF(A125="","",SUMIFS(BallByBall!$V$2:$V$501,BallByBall!$B$2:$B$501,A125,BallByBall!$P$2:$P$501,B125))</f>
        <v>0</v>
      </c>
      <c r="M125">
        <f>IF(A125="","",SUMIFS(BallByBall!$W$2:$W$501,BallByBall!$B$2:$B$501,A125,BallByBall!$P$2:$P$501,B125))</f>
        <v>0</v>
      </c>
      <c r="N125">
        <f>IF(A125="","",SUMIFS(BallByBall!$X$2:$X$501,BallByBall!$B$2:$B$501,A125,BallByBall!$P$2:$P$501,B125))</f>
        <v>0</v>
      </c>
      <c r="O125">
        <f>IF(A125="","",SUMIFS(OverSummary!$G$2:$G$101,OverSummary!$A$2:$A$101,A125,OverSummary!$D$2:$D$101,B125))</f>
        <v>0</v>
      </c>
      <c r="P125">
        <f>IF(A125="","",G125*Rules!$B$13+H125*Rules!$B$14+I125*Rules!$B$15)</f>
        <v>0</v>
      </c>
      <c r="Q125">
        <f>IF(A125="","",IF(G125&gt;=100,Rules!$B$18,IF(G125&gt;=50,Rules!$B$17,IF(G125&gt;=30,Rules!$B$16,0)))+IF(AND(F125=1,D125&lt;&gt;"BWL",G125=0),Rules!$B$27,0))</f>
        <v>0</v>
      </c>
      <c r="R125">
        <f>IF(A125="","",J125*Rules!$B$19+O125*Rules!$B$22)</f>
        <v>0</v>
      </c>
      <c r="S125">
        <f>IF(A125="","",IF(J125&gt;=4,Rules!$B$21,IF(J125&gt;=3,Rules!$B$20,0)))</f>
        <v>0</v>
      </c>
      <c r="T125">
        <f>IF(A125="","",K125*Rules!$B$23+L125*Rules!$B$24+M125*Rules!$B$25+N125*Rules!$B$26)</f>
        <v>0</v>
      </c>
      <c r="U125">
        <f t="shared" si="1"/>
        <v>0</v>
      </c>
    </row>
    <row r="126" spans="1:21" x14ac:dyDescent="0.2">
      <c r="A126" t="str">
        <f>MatchSquad!A126</f>
        <v>M003</v>
      </c>
      <c r="B126" t="str">
        <f>MatchSquad!B126</f>
        <v>P200</v>
      </c>
      <c r="C126" t="str">
        <f>MatchSquad!C126</f>
        <v>Nandre Burger</v>
      </c>
      <c r="D126" t="str">
        <f>MatchSquad!D126</f>
        <v>BWL</v>
      </c>
      <c r="E126" t="str">
        <f>MatchSquad!E126</f>
        <v>RR</v>
      </c>
      <c r="F126">
        <f>MatchSquad!G126</f>
        <v>0</v>
      </c>
      <c r="G126">
        <f>IF(A126="","",SUMIFS(BallByBall!$I$2:$I$501,BallByBall!$B$2:$B$501,A126,BallByBall!$F$2:$F$501,B126))</f>
        <v>0</v>
      </c>
      <c r="H126">
        <f>IF(A126="","",COUNTIFS(BallByBall!$B$2:$B$501,A126,BallByBall!$F$2:$F$501,B126,BallByBall!$Q$2:$Q$501,1))</f>
        <v>0</v>
      </c>
      <c r="I126">
        <f>IF(A126="","",COUNTIFS(BallByBall!$B$2:$B$501,A126,BallByBall!$F$2:$F$501,B126,BallByBall!$R$2:$R$501,1))</f>
        <v>0</v>
      </c>
      <c r="J126">
        <f>IF(A126="","",SUMIFS(BallByBall!$T$2:$T$501,BallByBall!$B$2:$B$501,A126,BallByBall!$H$2:$H$501,B126))</f>
        <v>0</v>
      </c>
      <c r="K126">
        <f>IF(A126="","",SUMIFS(BallByBall!$U$2:$U$501,BallByBall!$B$2:$B$501,A126,BallByBall!$P$2:$P$501,B126))</f>
        <v>0</v>
      </c>
      <c r="L126">
        <f>IF(A126="","",SUMIFS(BallByBall!$V$2:$V$501,BallByBall!$B$2:$B$501,A126,BallByBall!$P$2:$P$501,B126))</f>
        <v>0</v>
      </c>
      <c r="M126">
        <f>IF(A126="","",SUMIFS(BallByBall!$W$2:$W$501,BallByBall!$B$2:$B$501,A126,BallByBall!$P$2:$P$501,B126))</f>
        <v>0</v>
      </c>
      <c r="N126">
        <f>IF(A126="","",SUMIFS(BallByBall!$X$2:$X$501,BallByBall!$B$2:$B$501,A126,BallByBall!$P$2:$P$501,B126))</f>
        <v>0</v>
      </c>
      <c r="O126">
        <f>IF(A126="","",SUMIFS(OverSummary!$G$2:$G$101,OverSummary!$A$2:$A$101,A126,OverSummary!$D$2:$D$101,B126))</f>
        <v>0</v>
      </c>
      <c r="P126">
        <f>IF(A126="","",G126*Rules!$B$13+H126*Rules!$B$14+I126*Rules!$B$15)</f>
        <v>0</v>
      </c>
      <c r="Q126">
        <f>IF(A126="","",IF(G126&gt;=100,Rules!$B$18,IF(G126&gt;=50,Rules!$B$17,IF(G126&gt;=30,Rules!$B$16,0)))+IF(AND(F126=1,D126&lt;&gt;"BWL",G126=0),Rules!$B$27,0))</f>
        <v>0</v>
      </c>
      <c r="R126">
        <f>IF(A126="","",J126*Rules!$B$19+O126*Rules!$B$22)</f>
        <v>0</v>
      </c>
      <c r="S126">
        <f>IF(A126="","",IF(J126&gt;=4,Rules!$B$21,IF(J126&gt;=3,Rules!$B$20,0)))</f>
        <v>0</v>
      </c>
      <c r="T126">
        <f>IF(A126="","",K126*Rules!$B$23+L126*Rules!$B$24+M126*Rules!$B$25+N126*Rules!$B$26)</f>
        <v>0</v>
      </c>
      <c r="U126">
        <f t="shared" si="1"/>
        <v>0</v>
      </c>
    </row>
    <row r="127" spans="1:21" x14ac:dyDescent="0.2">
      <c r="A127" t="str">
        <f>MatchSquad!A127</f>
        <v>M003</v>
      </c>
      <c r="B127" t="str">
        <f>MatchSquad!B127</f>
        <v>P001</v>
      </c>
      <c r="C127" t="str">
        <f>MatchSquad!C127</f>
        <v>Ruturaj Gaikwad</v>
      </c>
      <c r="D127" t="str">
        <f>MatchSquad!D127</f>
        <v>BAT</v>
      </c>
      <c r="E127" t="str">
        <f>MatchSquad!E127</f>
        <v>CSK</v>
      </c>
      <c r="F127">
        <f>MatchSquad!G127</f>
        <v>0</v>
      </c>
      <c r="G127">
        <f>IF(A127="","",SUMIFS(BallByBall!$I$2:$I$501,BallByBall!$B$2:$B$501,A127,BallByBall!$F$2:$F$501,B127))</f>
        <v>0</v>
      </c>
      <c r="H127">
        <f>IF(A127="","",COUNTIFS(BallByBall!$B$2:$B$501,A127,BallByBall!$F$2:$F$501,B127,BallByBall!$Q$2:$Q$501,1))</f>
        <v>0</v>
      </c>
      <c r="I127">
        <f>IF(A127="","",COUNTIFS(BallByBall!$B$2:$B$501,A127,BallByBall!$F$2:$F$501,B127,BallByBall!$R$2:$R$501,1))</f>
        <v>0</v>
      </c>
      <c r="J127">
        <f>IF(A127="","",SUMIFS(BallByBall!$T$2:$T$501,BallByBall!$B$2:$B$501,A127,BallByBall!$H$2:$H$501,B127))</f>
        <v>0</v>
      </c>
      <c r="K127">
        <f>IF(A127="","",SUMIFS(BallByBall!$U$2:$U$501,BallByBall!$B$2:$B$501,A127,BallByBall!$P$2:$P$501,B127))</f>
        <v>0</v>
      </c>
      <c r="L127">
        <f>IF(A127="","",SUMIFS(BallByBall!$V$2:$V$501,BallByBall!$B$2:$B$501,A127,BallByBall!$P$2:$P$501,B127))</f>
        <v>0</v>
      </c>
      <c r="M127">
        <f>IF(A127="","",SUMIFS(BallByBall!$W$2:$W$501,BallByBall!$B$2:$B$501,A127,BallByBall!$P$2:$P$501,B127))</f>
        <v>0</v>
      </c>
      <c r="N127">
        <f>IF(A127="","",SUMIFS(BallByBall!$X$2:$X$501,BallByBall!$B$2:$B$501,A127,BallByBall!$P$2:$P$501,B127))</f>
        <v>0</v>
      </c>
      <c r="O127">
        <f>IF(A127="","",SUMIFS(OverSummary!$G$2:$G$101,OverSummary!$A$2:$A$101,A127,OverSummary!$D$2:$D$101,B127))</f>
        <v>0</v>
      </c>
      <c r="P127">
        <f>IF(A127="","",G127*Rules!$B$13+H127*Rules!$B$14+I127*Rules!$B$15)</f>
        <v>0</v>
      </c>
      <c r="Q127">
        <f>IF(A127="","",IF(G127&gt;=100,Rules!$B$18,IF(G127&gt;=50,Rules!$B$17,IF(G127&gt;=30,Rules!$B$16,0)))+IF(AND(F127=1,D127&lt;&gt;"BWL",G127=0),Rules!$B$27,0))</f>
        <v>0</v>
      </c>
      <c r="R127">
        <f>IF(A127="","",J127*Rules!$B$19+O127*Rules!$B$22)</f>
        <v>0</v>
      </c>
      <c r="S127">
        <f>IF(A127="","",IF(J127&gt;=4,Rules!$B$21,IF(J127&gt;=3,Rules!$B$20,0)))</f>
        <v>0</v>
      </c>
      <c r="T127">
        <f>IF(A127="","",K127*Rules!$B$23+L127*Rules!$B$24+M127*Rules!$B$25+N127*Rules!$B$26)</f>
        <v>0</v>
      </c>
      <c r="U127">
        <f t="shared" si="1"/>
        <v>0</v>
      </c>
    </row>
    <row r="128" spans="1:21" x14ac:dyDescent="0.2">
      <c r="A128" t="str">
        <f>MatchSquad!A128</f>
        <v>M003</v>
      </c>
      <c r="B128" t="str">
        <f>MatchSquad!B128</f>
        <v>P002</v>
      </c>
      <c r="C128" t="str">
        <f>MatchSquad!C128</f>
        <v>MS Dhoni</v>
      </c>
      <c r="D128" t="str">
        <f>MatchSquad!D128</f>
        <v>WK</v>
      </c>
      <c r="E128" t="str">
        <f>MatchSquad!E128</f>
        <v>CSK</v>
      </c>
      <c r="F128">
        <f>MatchSquad!G128</f>
        <v>0</v>
      </c>
      <c r="G128">
        <f>IF(A128="","",SUMIFS(BallByBall!$I$2:$I$501,BallByBall!$B$2:$B$501,A128,BallByBall!$F$2:$F$501,B128))</f>
        <v>0</v>
      </c>
      <c r="H128">
        <f>IF(A128="","",COUNTIFS(BallByBall!$B$2:$B$501,A128,BallByBall!$F$2:$F$501,B128,BallByBall!$Q$2:$Q$501,1))</f>
        <v>0</v>
      </c>
      <c r="I128">
        <f>IF(A128="","",COUNTIFS(BallByBall!$B$2:$B$501,A128,BallByBall!$F$2:$F$501,B128,BallByBall!$R$2:$R$501,1))</f>
        <v>0</v>
      </c>
      <c r="J128">
        <f>IF(A128="","",SUMIFS(BallByBall!$T$2:$T$501,BallByBall!$B$2:$B$501,A128,BallByBall!$H$2:$H$501,B128))</f>
        <v>0</v>
      </c>
      <c r="K128">
        <f>IF(A128="","",SUMIFS(BallByBall!$U$2:$U$501,BallByBall!$B$2:$B$501,A128,BallByBall!$P$2:$P$501,B128))</f>
        <v>0</v>
      </c>
      <c r="L128">
        <f>IF(A128="","",SUMIFS(BallByBall!$V$2:$V$501,BallByBall!$B$2:$B$501,A128,BallByBall!$P$2:$P$501,B128))</f>
        <v>0</v>
      </c>
      <c r="M128">
        <f>IF(A128="","",SUMIFS(BallByBall!$W$2:$W$501,BallByBall!$B$2:$B$501,A128,BallByBall!$P$2:$P$501,B128))</f>
        <v>0</v>
      </c>
      <c r="N128">
        <f>IF(A128="","",SUMIFS(BallByBall!$X$2:$X$501,BallByBall!$B$2:$B$501,A128,BallByBall!$P$2:$P$501,B128))</f>
        <v>0</v>
      </c>
      <c r="O128">
        <f>IF(A128="","",SUMIFS(OverSummary!$G$2:$G$101,OverSummary!$A$2:$A$101,A128,OverSummary!$D$2:$D$101,B128))</f>
        <v>0</v>
      </c>
      <c r="P128">
        <f>IF(A128="","",G128*Rules!$B$13+H128*Rules!$B$14+I128*Rules!$B$15)</f>
        <v>0</v>
      </c>
      <c r="Q128">
        <f>IF(A128="","",IF(G128&gt;=100,Rules!$B$18,IF(G128&gt;=50,Rules!$B$17,IF(G128&gt;=30,Rules!$B$16,0)))+IF(AND(F128=1,D128&lt;&gt;"BWL",G128=0),Rules!$B$27,0))</f>
        <v>0</v>
      </c>
      <c r="R128">
        <f>IF(A128="","",J128*Rules!$B$19+O128*Rules!$B$22)</f>
        <v>0</v>
      </c>
      <c r="S128">
        <f>IF(A128="","",IF(J128&gt;=4,Rules!$B$21,IF(J128&gt;=3,Rules!$B$20,0)))</f>
        <v>0</v>
      </c>
      <c r="T128">
        <f>IF(A128="","",K128*Rules!$B$23+L128*Rules!$B$24+M128*Rules!$B$25+N128*Rules!$B$26)</f>
        <v>0</v>
      </c>
      <c r="U128">
        <f t="shared" si="1"/>
        <v>0</v>
      </c>
    </row>
    <row r="129" spans="1:21" x14ac:dyDescent="0.2">
      <c r="A129" t="str">
        <f>MatchSquad!A129</f>
        <v>M003</v>
      </c>
      <c r="B129" t="str">
        <f>MatchSquad!B129</f>
        <v>P003</v>
      </c>
      <c r="C129" t="str">
        <f>MatchSquad!C129</f>
        <v>Sanju Samson</v>
      </c>
      <c r="D129" t="str">
        <f>MatchSquad!D129</f>
        <v>WK</v>
      </c>
      <c r="E129" t="str">
        <f>MatchSquad!E129</f>
        <v>CSK</v>
      </c>
      <c r="F129">
        <f>MatchSquad!G129</f>
        <v>0</v>
      </c>
      <c r="G129">
        <f>IF(A129="","",SUMIFS(BallByBall!$I$2:$I$501,BallByBall!$B$2:$B$501,A129,BallByBall!$F$2:$F$501,B129))</f>
        <v>0</v>
      </c>
      <c r="H129">
        <f>IF(A129="","",COUNTIFS(BallByBall!$B$2:$B$501,A129,BallByBall!$F$2:$F$501,B129,BallByBall!$Q$2:$Q$501,1))</f>
        <v>0</v>
      </c>
      <c r="I129">
        <f>IF(A129="","",COUNTIFS(BallByBall!$B$2:$B$501,A129,BallByBall!$F$2:$F$501,B129,BallByBall!$R$2:$R$501,1))</f>
        <v>0</v>
      </c>
      <c r="J129">
        <f>IF(A129="","",SUMIFS(BallByBall!$T$2:$T$501,BallByBall!$B$2:$B$501,A129,BallByBall!$H$2:$H$501,B129))</f>
        <v>0</v>
      </c>
      <c r="K129">
        <f>IF(A129="","",SUMIFS(BallByBall!$U$2:$U$501,BallByBall!$B$2:$B$501,A129,BallByBall!$P$2:$P$501,B129))</f>
        <v>0</v>
      </c>
      <c r="L129">
        <f>IF(A129="","",SUMIFS(BallByBall!$V$2:$V$501,BallByBall!$B$2:$B$501,A129,BallByBall!$P$2:$P$501,B129))</f>
        <v>0</v>
      </c>
      <c r="M129">
        <f>IF(A129="","",SUMIFS(BallByBall!$W$2:$W$501,BallByBall!$B$2:$B$501,A129,BallByBall!$P$2:$P$501,B129))</f>
        <v>0</v>
      </c>
      <c r="N129">
        <f>IF(A129="","",SUMIFS(BallByBall!$X$2:$X$501,BallByBall!$B$2:$B$501,A129,BallByBall!$P$2:$P$501,B129))</f>
        <v>0</v>
      </c>
      <c r="O129">
        <f>IF(A129="","",SUMIFS(OverSummary!$G$2:$G$101,OverSummary!$A$2:$A$101,A129,OverSummary!$D$2:$D$101,B129))</f>
        <v>0</v>
      </c>
      <c r="P129">
        <f>IF(A129="","",G129*Rules!$B$13+H129*Rules!$B$14+I129*Rules!$B$15)</f>
        <v>0</v>
      </c>
      <c r="Q129">
        <f>IF(A129="","",IF(G129&gt;=100,Rules!$B$18,IF(G129&gt;=50,Rules!$B$17,IF(G129&gt;=30,Rules!$B$16,0)))+IF(AND(F129=1,D129&lt;&gt;"BWL",G129=0),Rules!$B$27,0))</f>
        <v>0</v>
      </c>
      <c r="R129">
        <f>IF(A129="","",J129*Rules!$B$19+O129*Rules!$B$22)</f>
        <v>0</v>
      </c>
      <c r="S129">
        <f>IF(A129="","",IF(J129&gt;=4,Rules!$B$21,IF(J129&gt;=3,Rules!$B$20,0)))</f>
        <v>0</v>
      </c>
      <c r="T129">
        <f>IF(A129="","",K129*Rules!$B$23+L129*Rules!$B$24+M129*Rules!$B$25+N129*Rules!$B$26)</f>
        <v>0</v>
      </c>
      <c r="U129">
        <f t="shared" si="1"/>
        <v>0</v>
      </c>
    </row>
    <row r="130" spans="1:21" x14ac:dyDescent="0.2">
      <c r="A130" t="str">
        <f>MatchSquad!A130</f>
        <v>M003</v>
      </c>
      <c r="B130" t="str">
        <f>MatchSquad!B130</f>
        <v>P004</v>
      </c>
      <c r="C130" t="str">
        <f>MatchSquad!C130</f>
        <v>Dewald Brevis</v>
      </c>
      <c r="D130" t="str">
        <f>MatchSquad!D130</f>
        <v>BAT</v>
      </c>
      <c r="E130" t="str">
        <f>MatchSquad!E130</f>
        <v>CSK</v>
      </c>
      <c r="F130">
        <f>MatchSquad!G130</f>
        <v>0</v>
      </c>
      <c r="G130">
        <f>IF(A130="","",SUMIFS(BallByBall!$I$2:$I$501,BallByBall!$B$2:$B$501,A130,BallByBall!$F$2:$F$501,B130))</f>
        <v>0</v>
      </c>
      <c r="H130">
        <f>IF(A130="","",COUNTIFS(BallByBall!$B$2:$B$501,A130,BallByBall!$F$2:$F$501,B130,BallByBall!$Q$2:$Q$501,1))</f>
        <v>0</v>
      </c>
      <c r="I130">
        <f>IF(A130="","",COUNTIFS(BallByBall!$B$2:$B$501,A130,BallByBall!$F$2:$F$501,B130,BallByBall!$R$2:$R$501,1))</f>
        <v>0</v>
      </c>
      <c r="J130">
        <f>IF(A130="","",SUMIFS(BallByBall!$T$2:$T$501,BallByBall!$B$2:$B$501,A130,BallByBall!$H$2:$H$501,B130))</f>
        <v>0</v>
      </c>
      <c r="K130">
        <f>IF(A130="","",SUMIFS(BallByBall!$U$2:$U$501,BallByBall!$B$2:$B$501,A130,BallByBall!$P$2:$P$501,B130))</f>
        <v>0</v>
      </c>
      <c r="L130">
        <f>IF(A130="","",SUMIFS(BallByBall!$V$2:$V$501,BallByBall!$B$2:$B$501,A130,BallByBall!$P$2:$P$501,B130))</f>
        <v>0</v>
      </c>
      <c r="M130">
        <f>IF(A130="","",SUMIFS(BallByBall!$W$2:$W$501,BallByBall!$B$2:$B$501,A130,BallByBall!$P$2:$P$501,B130))</f>
        <v>0</v>
      </c>
      <c r="N130">
        <f>IF(A130="","",SUMIFS(BallByBall!$X$2:$X$501,BallByBall!$B$2:$B$501,A130,BallByBall!$P$2:$P$501,B130))</f>
        <v>0</v>
      </c>
      <c r="O130">
        <f>IF(A130="","",SUMIFS(OverSummary!$G$2:$G$101,OverSummary!$A$2:$A$101,A130,OverSummary!$D$2:$D$101,B130))</f>
        <v>0</v>
      </c>
      <c r="P130">
        <f>IF(A130="","",G130*Rules!$B$13+H130*Rules!$B$14+I130*Rules!$B$15)</f>
        <v>0</v>
      </c>
      <c r="Q130">
        <f>IF(A130="","",IF(G130&gt;=100,Rules!$B$18,IF(G130&gt;=50,Rules!$B$17,IF(G130&gt;=30,Rules!$B$16,0)))+IF(AND(F130=1,D130&lt;&gt;"BWL",G130=0),Rules!$B$27,0))</f>
        <v>0</v>
      </c>
      <c r="R130">
        <f>IF(A130="","",J130*Rules!$B$19+O130*Rules!$B$22)</f>
        <v>0</v>
      </c>
      <c r="S130">
        <f>IF(A130="","",IF(J130&gt;=4,Rules!$B$21,IF(J130&gt;=3,Rules!$B$20,0)))</f>
        <v>0</v>
      </c>
      <c r="T130">
        <f>IF(A130="","",K130*Rules!$B$23+L130*Rules!$B$24+M130*Rules!$B$25+N130*Rules!$B$26)</f>
        <v>0</v>
      </c>
      <c r="U130">
        <f t="shared" ref="U130:U193" si="2">IF(A130="","",P130+Q130+R130+S130+T130)</f>
        <v>0</v>
      </c>
    </row>
    <row r="131" spans="1:21" x14ac:dyDescent="0.2">
      <c r="A131" t="str">
        <f>MatchSquad!A131</f>
        <v>M003</v>
      </c>
      <c r="B131" t="str">
        <f>MatchSquad!B131</f>
        <v>P005</v>
      </c>
      <c r="C131" t="str">
        <f>MatchSquad!C131</f>
        <v>Ayush Mhatre</v>
      </c>
      <c r="D131" t="str">
        <f>MatchSquad!D131</f>
        <v>BAT</v>
      </c>
      <c r="E131" t="str">
        <f>MatchSquad!E131</f>
        <v>CSK</v>
      </c>
      <c r="F131">
        <f>MatchSquad!G131</f>
        <v>0</v>
      </c>
      <c r="G131">
        <f>IF(A131="","",SUMIFS(BallByBall!$I$2:$I$501,BallByBall!$B$2:$B$501,A131,BallByBall!$F$2:$F$501,B131))</f>
        <v>0</v>
      </c>
      <c r="H131">
        <f>IF(A131="","",COUNTIFS(BallByBall!$B$2:$B$501,A131,BallByBall!$F$2:$F$501,B131,BallByBall!$Q$2:$Q$501,1))</f>
        <v>0</v>
      </c>
      <c r="I131">
        <f>IF(A131="","",COUNTIFS(BallByBall!$B$2:$B$501,A131,BallByBall!$F$2:$F$501,B131,BallByBall!$R$2:$R$501,1))</f>
        <v>0</v>
      </c>
      <c r="J131">
        <f>IF(A131="","",SUMIFS(BallByBall!$T$2:$T$501,BallByBall!$B$2:$B$501,A131,BallByBall!$H$2:$H$501,B131))</f>
        <v>0</v>
      </c>
      <c r="K131">
        <f>IF(A131="","",SUMIFS(BallByBall!$U$2:$U$501,BallByBall!$B$2:$B$501,A131,BallByBall!$P$2:$P$501,B131))</f>
        <v>0</v>
      </c>
      <c r="L131">
        <f>IF(A131="","",SUMIFS(BallByBall!$V$2:$V$501,BallByBall!$B$2:$B$501,A131,BallByBall!$P$2:$P$501,B131))</f>
        <v>0</v>
      </c>
      <c r="M131">
        <f>IF(A131="","",SUMIFS(BallByBall!$W$2:$W$501,BallByBall!$B$2:$B$501,A131,BallByBall!$P$2:$P$501,B131))</f>
        <v>0</v>
      </c>
      <c r="N131">
        <f>IF(A131="","",SUMIFS(BallByBall!$X$2:$X$501,BallByBall!$B$2:$B$501,A131,BallByBall!$P$2:$P$501,B131))</f>
        <v>0</v>
      </c>
      <c r="O131">
        <f>IF(A131="","",SUMIFS(OverSummary!$G$2:$G$101,OverSummary!$A$2:$A$101,A131,OverSummary!$D$2:$D$101,B131))</f>
        <v>0</v>
      </c>
      <c r="P131">
        <f>IF(A131="","",G131*Rules!$B$13+H131*Rules!$B$14+I131*Rules!$B$15)</f>
        <v>0</v>
      </c>
      <c r="Q131">
        <f>IF(A131="","",IF(G131&gt;=100,Rules!$B$18,IF(G131&gt;=50,Rules!$B$17,IF(G131&gt;=30,Rules!$B$16,0)))+IF(AND(F131=1,D131&lt;&gt;"BWL",G131=0),Rules!$B$27,0))</f>
        <v>0</v>
      </c>
      <c r="R131">
        <f>IF(A131="","",J131*Rules!$B$19+O131*Rules!$B$22)</f>
        <v>0</v>
      </c>
      <c r="S131">
        <f>IF(A131="","",IF(J131&gt;=4,Rules!$B$21,IF(J131&gt;=3,Rules!$B$20,0)))</f>
        <v>0</v>
      </c>
      <c r="T131">
        <f>IF(A131="","",K131*Rules!$B$23+L131*Rules!$B$24+M131*Rules!$B$25+N131*Rules!$B$26)</f>
        <v>0</v>
      </c>
      <c r="U131">
        <f t="shared" si="2"/>
        <v>0</v>
      </c>
    </row>
    <row r="132" spans="1:21" x14ac:dyDescent="0.2">
      <c r="A132" t="str">
        <f>MatchSquad!A132</f>
        <v>M003</v>
      </c>
      <c r="B132" t="str">
        <f>MatchSquad!B132</f>
        <v>P006</v>
      </c>
      <c r="C132" t="str">
        <f>MatchSquad!C132</f>
        <v>Kartik Sharma</v>
      </c>
      <c r="D132" t="str">
        <f>MatchSquad!D132</f>
        <v>WK</v>
      </c>
      <c r="E132" t="str">
        <f>MatchSquad!E132</f>
        <v>CSK</v>
      </c>
      <c r="F132">
        <f>MatchSquad!G132</f>
        <v>0</v>
      </c>
      <c r="G132">
        <f>IF(A132="","",SUMIFS(BallByBall!$I$2:$I$501,BallByBall!$B$2:$B$501,A132,BallByBall!$F$2:$F$501,B132))</f>
        <v>0</v>
      </c>
      <c r="H132">
        <f>IF(A132="","",COUNTIFS(BallByBall!$B$2:$B$501,A132,BallByBall!$F$2:$F$501,B132,BallByBall!$Q$2:$Q$501,1))</f>
        <v>0</v>
      </c>
      <c r="I132">
        <f>IF(A132="","",COUNTIFS(BallByBall!$B$2:$B$501,A132,BallByBall!$F$2:$F$501,B132,BallByBall!$R$2:$R$501,1))</f>
        <v>0</v>
      </c>
      <c r="J132">
        <f>IF(A132="","",SUMIFS(BallByBall!$T$2:$T$501,BallByBall!$B$2:$B$501,A132,BallByBall!$H$2:$H$501,B132))</f>
        <v>0</v>
      </c>
      <c r="K132">
        <f>IF(A132="","",SUMIFS(BallByBall!$U$2:$U$501,BallByBall!$B$2:$B$501,A132,BallByBall!$P$2:$P$501,B132))</f>
        <v>0</v>
      </c>
      <c r="L132">
        <f>IF(A132="","",SUMIFS(BallByBall!$V$2:$V$501,BallByBall!$B$2:$B$501,A132,BallByBall!$P$2:$P$501,B132))</f>
        <v>0</v>
      </c>
      <c r="M132">
        <f>IF(A132="","",SUMIFS(BallByBall!$W$2:$W$501,BallByBall!$B$2:$B$501,A132,BallByBall!$P$2:$P$501,B132))</f>
        <v>0</v>
      </c>
      <c r="N132">
        <f>IF(A132="","",SUMIFS(BallByBall!$X$2:$X$501,BallByBall!$B$2:$B$501,A132,BallByBall!$P$2:$P$501,B132))</f>
        <v>0</v>
      </c>
      <c r="O132">
        <f>IF(A132="","",SUMIFS(OverSummary!$G$2:$G$101,OverSummary!$A$2:$A$101,A132,OverSummary!$D$2:$D$101,B132))</f>
        <v>0</v>
      </c>
      <c r="P132">
        <f>IF(A132="","",G132*Rules!$B$13+H132*Rules!$B$14+I132*Rules!$B$15)</f>
        <v>0</v>
      </c>
      <c r="Q132">
        <f>IF(A132="","",IF(G132&gt;=100,Rules!$B$18,IF(G132&gt;=50,Rules!$B$17,IF(G132&gt;=30,Rules!$B$16,0)))+IF(AND(F132=1,D132&lt;&gt;"BWL",G132=0),Rules!$B$27,0))</f>
        <v>0</v>
      </c>
      <c r="R132">
        <f>IF(A132="","",J132*Rules!$B$19+O132*Rules!$B$22)</f>
        <v>0</v>
      </c>
      <c r="S132">
        <f>IF(A132="","",IF(J132&gt;=4,Rules!$B$21,IF(J132&gt;=3,Rules!$B$20,0)))</f>
        <v>0</v>
      </c>
      <c r="T132">
        <f>IF(A132="","",K132*Rules!$B$23+L132*Rules!$B$24+M132*Rules!$B$25+N132*Rules!$B$26)</f>
        <v>0</v>
      </c>
      <c r="U132">
        <f t="shared" si="2"/>
        <v>0</v>
      </c>
    </row>
    <row r="133" spans="1:21" x14ac:dyDescent="0.2">
      <c r="A133" t="str">
        <f>MatchSquad!A133</f>
        <v>M003</v>
      </c>
      <c r="B133" t="str">
        <f>MatchSquad!B133</f>
        <v>P007</v>
      </c>
      <c r="C133" t="str">
        <f>MatchSquad!C133</f>
        <v>Sarfaraz Khan</v>
      </c>
      <c r="D133" t="str">
        <f>MatchSquad!D133</f>
        <v>BAT</v>
      </c>
      <c r="E133" t="str">
        <f>MatchSquad!E133</f>
        <v>CSK</v>
      </c>
      <c r="F133">
        <f>MatchSquad!G133</f>
        <v>0</v>
      </c>
      <c r="G133">
        <f>IF(A133="","",SUMIFS(BallByBall!$I$2:$I$501,BallByBall!$B$2:$B$501,A133,BallByBall!$F$2:$F$501,B133))</f>
        <v>0</v>
      </c>
      <c r="H133">
        <f>IF(A133="","",COUNTIFS(BallByBall!$B$2:$B$501,A133,BallByBall!$F$2:$F$501,B133,BallByBall!$Q$2:$Q$501,1))</f>
        <v>0</v>
      </c>
      <c r="I133">
        <f>IF(A133="","",COUNTIFS(BallByBall!$B$2:$B$501,A133,BallByBall!$F$2:$F$501,B133,BallByBall!$R$2:$R$501,1))</f>
        <v>0</v>
      </c>
      <c r="J133">
        <f>IF(A133="","",SUMIFS(BallByBall!$T$2:$T$501,BallByBall!$B$2:$B$501,A133,BallByBall!$H$2:$H$501,B133))</f>
        <v>0</v>
      </c>
      <c r="K133">
        <f>IF(A133="","",SUMIFS(BallByBall!$U$2:$U$501,BallByBall!$B$2:$B$501,A133,BallByBall!$P$2:$P$501,B133))</f>
        <v>0</v>
      </c>
      <c r="L133">
        <f>IF(A133="","",SUMIFS(BallByBall!$V$2:$V$501,BallByBall!$B$2:$B$501,A133,BallByBall!$P$2:$P$501,B133))</f>
        <v>0</v>
      </c>
      <c r="M133">
        <f>IF(A133="","",SUMIFS(BallByBall!$W$2:$W$501,BallByBall!$B$2:$B$501,A133,BallByBall!$P$2:$P$501,B133))</f>
        <v>0</v>
      </c>
      <c r="N133">
        <f>IF(A133="","",SUMIFS(BallByBall!$X$2:$X$501,BallByBall!$B$2:$B$501,A133,BallByBall!$P$2:$P$501,B133))</f>
        <v>0</v>
      </c>
      <c r="O133">
        <f>IF(A133="","",SUMIFS(OverSummary!$G$2:$G$101,OverSummary!$A$2:$A$101,A133,OverSummary!$D$2:$D$101,B133))</f>
        <v>0</v>
      </c>
      <c r="P133">
        <f>IF(A133="","",G133*Rules!$B$13+H133*Rules!$B$14+I133*Rules!$B$15)</f>
        <v>0</v>
      </c>
      <c r="Q133">
        <f>IF(A133="","",IF(G133&gt;=100,Rules!$B$18,IF(G133&gt;=50,Rules!$B$17,IF(G133&gt;=30,Rules!$B$16,0)))+IF(AND(F133=1,D133&lt;&gt;"BWL",G133=0),Rules!$B$27,0))</f>
        <v>0</v>
      </c>
      <c r="R133">
        <f>IF(A133="","",J133*Rules!$B$19+O133*Rules!$B$22)</f>
        <v>0</v>
      </c>
      <c r="S133">
        <f>IF(A133="","",IF(J133&gt;=4,Rules!$B$21,IF(J133&gt;=3,Rules!$B$20,0)))</f>
        <v>0</v>
      </c>
      <c r="T133">
        <f>IF(A133="","",K133*Rules!$B$23+L133*Rules!$B$24+M133*Rules!$B$25+N133*Rules!$B$26)</f>
        <v>0</v>
      </c>
      <c r="U133">
        <f t="shared" si="2"/>
        <v>0</v>
      </c>
    </row>
    <row r="134" spans="1:21" x14ac:dyDescent="0.2">
      <c r="A134" t="str">
        <f>MatchSquad!A134</f>
        <v>M003</v>
      </c>
      <c r="B134" t="str">
        <f>MatchSquad!B134</f>
        <v>P008</v>
      </c>
      <c r="C134" t="str">
        <f>MatchSquad!C134</f>
        <v>Urvil Patel</v>
      </c>
      <c r="D134" t="str">
        <f>MatchSquad!D134</f>
        <v>WK</v>
      </c>
      <c r="E134" t="str">
        <f>MatchSquad!E134</f>
        <v>CSK</v>
      </c>
      <c r="F134">
        <f>MatchSquad!G134</f>
        <v>0</v>
      </c>
      <c r="G134">
        <f>IF(A134="","",SUMIFS(BallByBall!$I$2:$I$501,BallByBall!$B$2:$B$501,A134,BallByBall!$F$2:$F$501,B134))</f>
        <v>0</v>
      </c>
      <c r="H134">
        <f>IF(A134="","",COUNTIFS(BallByBall!$B$2:$B$501,A134,BallByBall!$F$2:$F$501,B134,BallByBall!$Q$2:$Q$501,1))</f>
        <v>0</v>
      </c>
      <c r="I134">
        <f>IF(A134="","",COUNTIFS(BallByBall!$B$2:$B$501,A134,BallByBall!$F$2:$F$501,B134,BallByBall!$R$2:$R$501,1))</f>
        <v>0</v>
      </c>
      <c r="J134">
        <f>IF(A134="","",SUMIFS(BallByBall!$T$2:$T$501,BallByBall!$B$2:$B$501,A134,BallByBall!$H$2:$H$501,B134))</f>
        <v>0</v>
      </c>
      <c r="K134">
        <f>IF(A134="","",SUMIFS(BallByBall!$U$2:$U$501,BallByBall!$B$2:$B$501,A134,BallByBall!$P$2:$P$501,B134))</f>
        <v>0</v>
      </c>
      <c r="L134">
        <f>IF(A134="","",SUMIFS(BallByBall!$V$2:$V$501,BallByBall!$B$2:$B$501,A134,BallByBall!$P$2:$P$501,B134))</f>
        <v>0</v>
      </c>
      <c r="M134">
        <f>IF(A134="","",SUMIFS(BallByBall!$W$2:$W$501,BallByBall!$B$2:$B$501,A134,BallByBall!$P$2:$P$501,B134))</f>
        <v>0</v>
      </c>
      <c r="N134">
        <f>IF(A134="","",SUMIFS(BallByBall!$X$2:$X$501,BallByBall!$B$2:$B$501,A134,BallByBall!$P$2:$P$501,B134))</f>
        <v>0</v>
      </c>
      <c r="O134">
        <f>IF(A134="","",SUMIFS(OverSummary!$G$2:$G$101,OverSummary!$A$2:$A$101,A134,OverSummary!$D$2:$D$101,B134))</f>
        <v>0</v>
      </c>
      <c r="P134">
        <f>IF(A134="","",G134*Rules!$B$13+H134*Rules!$B$14+I134*Rules!$B$15)</f>
        <v>0</v>
      </c>
      <c r="Q134">
        <f>IF(A134="","",IF(G134&gt;=100,Rules!$B$18,IF(G134&gt;=50,Rules!$B$17,IF(G134&gt;=30,Rules!$B$16,0)))+IF(AND(F134=1,D134&lt;&gt;"BWL",G134=0),Rules!$B$27,0))</f>
        <v>0</v>
      </c>
      <c r="R134">
        <f>IF(A134="","",J134*Rules!$B$19+O134*Rules!$B$22)</f>
        <v>0</v>
      </c>
      <c r="S134">
        <f>IF(A134="","",IF(J134&gt;=4,Rules!$B$21,IF(J134&gt;=3,Rules!$B$20,0)))</f>
        <v>0</v>
      </c>
      <c r="T134">
        <f>IF(A134="","",K134*Rules!$B$23+L134*Rules!$B$24+M134*Rules!$B$25+N134*Rules!$B$26)</f>
        <v>0</v>
      </c>
      <c r="U134">
        <f t="shared" si="2"/>
        <v>0</v>
      </c>
    </row>
    <row r="135" spans="1:21" x14ac:dyDescent="0.2">
      <c r="A135" t="str">
        <f>MatchSquad!A135</f>
        <v>M003</v>
      </c>
      <c r="B135" t="str">
        <f>MatchSquad!B135</f>
        <v>P009</v>
      </c>
      <c r="C135" t="str">
        <f>MatchSquad!C135</f>
        <v>Jamie Overton</v>
      </c>
      <c r="D135" t="str">
        <f>MatchSquad!D135</f>
        <v>AR</v>
      </c>
      <c r="E135" t="str">
        <f>MatchSquad!E135</f>
        <v>CSK</v>
      </c>
      <c r="F135">
        <f>MatchSquad!G135</f>
        <v>0</v>
      </c>
      <c r="G135">
        <f>IF(A135="","",SUMIFS(BallByBall!$I$2:$I$501,BallByBall!$B$2:$B$501,A135,BallByBall!$F$2:$F$501,B135))</f>
        <v>0</v>
      </c>
      <c r="H135">
        <f>IF(A135="","",COUNTIFS(BallByBall!$B$2:$B$501,A135,BallByBall!$F$2:$F$501,B135,BallByBall!$Q$2:$Q$501,1))</f>
        <v>0</v>
      </c>
      <c r="I135">
        <f>IF(A135="","",COUNTIFS(BallByBall!$B$2:$B$501,A135,BallByBall!$F$2:$F$501,B135,BallByBall!$R$2:$R$501,1))</f>
        <v>0</v>
      </c>
      <c r="J135">
        <f>IF(A135="","",SUMIFS(BallByBall!$T$2:$T$501,BallByBall!$B$2:$B$501,A135,BallByBall!$H$2:$H$501,B135))</f>
        <v>0</v>
      </c>
      <c r="K135">
        <f>IF(A135="","",SUMIFS(BallByBall!$U$2:$U$501,BallByBall!$B$2:$B$501,A135,BallByBall!$P$2:$P$501,B135))</f>
        <v>0</v>
      </c>
      <c r="L135">
        <f>IF(A135="","",SUMIFS(BallByBall!$V$2:$V$501,BallByBall!$B$2:$B$501,A135,BallByBall!$P$2:$P$501,B135))</f>
        <v>0</v>
      </c>
      <c r="M135">
        <f>IF(A135="","",SUMIFS(BallByBall!$W$2:$W$501,BallByBall!$B$2:$B$501,A135,BallByBall!$P$2:$P$501,B135))</f>
        <v>0</v>
      </c>
      <c r="N135">
        <f>IF(A135="","",SUMIFS(BallByBall!$X$2:$X$501,BallByBall!$B$2:$B$501,A135,BallByBall!$P$2:$P$501,B135))</f>
        <v>0</v>
      </c>
      <c r="O135">
        <f>IF(A135="","",SUMIFS(OverSummary!$G$2:$G$101,OverSummary!$A$2:$A$101,A135,OverSummary!$D$2:$D$101,B135))</f>
        <v>0</v>
      </c>
      <c r="P135">
        <f>IF(A135="","",G135*Rules!$B$13+H135*Rules!$B$14+I135*Rules!$B$15)</f>
        <v>0</v>
      </c>
      <c r="Q135">
        <f>IF(A135="","",IF(G135&gt;=100,Rules!$B$18,IF(G135&gt;=50,Rules!$B$17,IF(G135&gt;=30,Rules!$B$16,0)))+IF(AND(F135=1,D135&lt;&gt;"BWL",G135=0),Rules!$B$27,0))</f>
        <v>0</v>
      </c>
      <c r="R135">
        <f>IF(A135="","",J135*Rules!$B$19+O135*Rules!$B$22)</f>
        <v>0</v>
      </c>
      <c r="S135">
        <f>IF(A135="","",IF(J135&gt;=4,Rules!$B$21,IF(J135&gt;=3,Rules!$B$20,0)))</f>
        <v>0</v>
      </c>
      <c r="T135">
        <f>IF(A135="","",K135*Rules!$B$23+L135*Rules!$B$24+M135*Rules!$B$25+N135*Rules!$B$26)</f>
        <v>0</v>
      </c>
      <c r="U135">
        <f t="shared" si="2"/>
        <v>0</v>
      </c>
    </row>
    <row r="136" spans="1:21" x14ac:dyDescent="0.2">
      <c r="A136" t="str">
        <f>MatchSquad!A136</f>
        <v>M003</v>
      </c>
      <c r="B136" t="str">
        <f>MatchSquad!B136</f>
        <v>P010</v>
      </c>
      <c r="C136" t="str">
        <f>MatchSquad!C136</f>
        <v>Ramakrishna Ghosh</v>
      </c>
      <c r="D136" t="str">
        <f>MatchSquad!D136</f>
        <v>AR</v>
      </c>
      <c r="E136" t="str">
        <f>MatchSquad!E136</f>
        <v>CSK</v>
      </c>
      <c r="F136">
        <f>MatchSquad!G136</f>
        <v>0</v>
      </c>
      <c r="G136">
        <f>IF(A136="","",SUMIFS(BallByBall!$I$2:$I$501,BallByBall!$B$2:$B$501,A136,BallByBall!$F$2:$F$501,B136))</f>
        <v>0</v>
      </c>
      <c r="H136">
        <f>IF(A136="","",COUNTIFS(BallByBall!$B$2:$B$501,A136,BallByBall!$F$2:$F$501,B136,BallByBall!$Q$2:$Q$501,1))</f>
        <v>0</v>
      </c>
      <c r="I136">
        <f>IF(A136="","",COUNTIFS(BallByBall!$B$2:$B$501,A136,BallByBall!$F$2:$F$501,B136,BallByBall!$R$2:$R$501,1))</f>
        <v>0</v>
      </c>
      <c r="J136">
        <f>IF(A136="","",SUMIFS(BallByBall!$T$2:$T$501,BallByBall!$B$2:$B$501,A136,BallByBall!$H$2:$H$501,B136))</f>
        <v>0</v>
      </c>
      <c r="K136">
        <f>IF(A136="","",SUMIFS(BallByBall!$U$2:$U$501,BallByBall!$B$2:$B$501,A136,BallByBall!$P$2:$P$501,B136))</f>
        <v>0</v>
      </c>
      <c r="L136">
        <f>IF(A136="","",SUMIFS(BallByBall!$V$2:$V$501,BallByBall!$B$2:$B$501,A136,BallByBall!$P$2:$P$501,B136))</f>
        <v>0</v>
      </c>
      <c r="M136">
        <f>IF(A136="","",SUMIFS(BallByBall!$W$2:$W$501,BallByBall!$B$2:$B$501,A136,BallByBall!$P$2:$P$501,B136))</f>
        <v>0</v>
      </c>
      <c r="N136">
        <f>IF(A136="","",SUMIFS(BallByBall!$X$2:$X$501,BallByBall!$B$2:$B$501,A136,BallByBall!$P$2:$P$501,B136))</f>
        <v>0</v>
      </c>
      <c r="O136">
        <f>IF(A136="","",SUMIFS(OverSummary!$G$2:$G$101,OverSummary!$A$2:$A$101,A136,OverSummary!$D$2:$D$101,B136))</f>
        <v>0</v>
      </c>
      <c r="P136">
        <f>IF(A136="","",G136*Rules!$B$13+H136*Rules!$B$14+I136*Rules!$B$15)</f>
        <v>0</v>
      </c>
      <c r="Q136">
        <f>IF(A136="","",IF(G136&gt;=100,Rules!$B$18,IF(G136&gt;=50,Rules!$B$17,IF(G136&gt;=30,Rules!$B$16,0)))+IF(AND(F136=1,D136&lt;&gt;"BWL",G136=0),Rules!$B$27,0))</f>
        <v>0</v>
      </c>
      <c r="R136">
        <f>IF(A136="","",J136*Rules!$B$19+O136*Rules!$B$22)</f>
        <v>0</v>
      </c>
      <c r="S136">
        <f>IF(A136="","",IF(J136&gt;=4,Rules!$B$21,IF(J136&gt;=3,Rules!$B$20,0)))</f>
        <v>0</v>
      </c>
      <c r="T136">
        <f>IF(A136="","",K136*Rules!$B$23+L136*Rules!$B$24+M136*Rules!$B$25+N136*Rules!$B$26)</f>
        <v>0</v>
      </c>
      <c r="U136">
        <f t="shared" si="2"/>
        <v>0</v>
      </c>
    </row>
    <row r="137" spans="1:21" x14ac:dyDescent="0.2">
      <c r="A137" t="str">
        <f>MatchSquad!A137</f>
        <v>M003</v>
      </c>
      <c r="B137" t="str">
        <f>MatchSquad!B137</f>
        <v>P011</v>
      </c>
      <c r="C137" t="str">
        <f>MatchSquad!C137</f>
        <v>Prashant Veer</v>
      </c>
      <c r="D137" t="str">
        <f>MatchSquad!D137</f>
        <v>AR</v>
      </c>
      <c r="E137" t="str">
        <f>MatchSquad!E137</f>
        <v>CSK</v>
      </c>
      <c r="F137">
        <f>MatchSquad!G137</f>
        <v>0</v>
      </c>
      <c r="G137">
        <f>IF(A137="","",SUMIFS(BallByBall!$I$2:$I$501,BallByBall!$B$2:$B$501,A137,BallByBall!$F$2:$F$501,B137))</f>
        <v>0</v>
      </c>
      <c r="H137">
        <f>IF(A137="","",COUNTIFS(BallByBall!$B$2:$B$501,A137,BallByBall!$F$2:$F$501,B137,BallByBall!$Q$2:$Q$501,1))</f>
        <v>0</v>
      </c>
      <c r="I137">
        <f>IF(A137="","",COUNTIFS(BallByBall!$B$2:$B$501,A137,BallByBall!$F$2:$F$501,B137,BallByBall!$R$2:$R$501,1))</f>
        <v>0</v>
      </c>
      <c r="J137">
        <f>IF(A137="","",SUMIFS(BallByBall!$T$2:$T$501,BallByBall!$B$2:$B$501,A137,BallByBall!$H$2:$H$501,B137))</f>
        <v>0</v>
      </c>
      <c r="K137">
        <f>IF(A137="","",SUMIFS(BallByBall!$U$2:$U$501,BallByBall!$B$2:$B$501,A137,BallByBall!$P$2:$P$501,B137))</f>
        <v>0</v>
      </c>
      <c r="L137">
        <f>IF(A137="","",SUMIFS(BallByBall!$V$2:$V$501,BallByBall!$B$2:$B$501,A137,BallByBall!$P$2:$P$501,B137))</f>
        <v>0</v>
      </c>
      <c r="M137">
        <f>IF(A137="","",SUMIFS(BallByBall!$W$2:$W$501,BallByBall!$B$2:$B$501,A137,BallByBall!$P$2:$P$501,B137))</f>
        <v>0</v>
      </c>
      <c r="N137">
        <f>IF(A137="","",SUMIFS(BallByBall!$X$2:$X$501,BallByBall!$B$2:$B$501,A137,BallByBall!$P$2:$P$501,B137))</f>
        <v>0</v>
      </c>
      <c r="O137">
        <f>IF(A137="","",SUMIFS(OverSummary!$G$2:$G$101,OverSummary!$A$2:$A$101,A137,OverSummary!$D$2:$D$101,B137))</f>
        <v>0</v>
      </c>
      <c r="P137">
        <f>IF(A137="","",G137*Rules!$B$13+H137*Rules!$B$14+I137*Rules!$B$15)</f>
        <v>0</v>
      </c>
      <c r="Q137">
        <f>IF(A137="","",IF(G137&gt;=100,Rules!$B$18,IF(G137&gt;=50,Rules!$B$17,IF(G137&gt;=30,Rules!$B$16,0)))+IF(AND(F137=1,D137&lt;&gt;"BWL",G137=0),Rules!$B$27,0))</f>
        <v>0</v>
      </c>
      <c r="R137">
        <f>IF(A137="","",J137*Rules!$B$19+O137*Rules!$B$22)</f>
        <v>0</v>
      </c>
      <c r="S137">
        <f>IF(A137="","",IF(J137&gt;=4,Rules!$B$21,IF(J137&gt;=3,Rules!$B$20,0)))</f>
        <v>0</v>
      </c>
      <c r="T137">
        <f>IF(A137="","",K137*Rules!$B$23+L137*Rules!$B$24+M137*Rules!$B$25+N137*Rules!$B$26)</f>
        <v>0</v>
      </c>
      <c r="U137">
        <f t="shared" si="2"/>
        <v>0</v>
      </c>
    </row>
    <row r="138" spans="1:21" x14ac:dyDescent="0.2">
      <c r="A138" t="str">
        <f>MatchSquad!A138</f>
        <v>M003</v>
      </c>
      <c r="B138" t="str">
        <f>MatchSquad!B138</f>
        <v>P012</v>
      </c>
      <c r="C138" t="str">
        <f>MatchSquad!C138</f>
        <v>Matthew William Short</v>
      </c>
      <c r="D138" t="str">
        <f>MatchSquad!D138</f>
        <v>AR</v>
      </c>
      <c r="E138" t="str">
        <f>MatchSquad!E138</f>
        <v>CSK</v>
      </c>
      <c r="F138">
        <f>MatchSquad!G138</f>
        <v>0</v>
      </c>
      <c r="G138">
        <f>IF(A138="","",SUMIFS(BallByBall!$I$2:$I$501,BallByBall!$B$2:$B$501,A138,BallByBall!$F$2:$F$501,B138))</f>
        <v>0</v>
      </c>
      <c r="H138">
        <f>IF(A138="","",COUNTIFS(BallByBall!$B$2:$B$501,A138,BallByBall!$F$2:$F$501,B138,BallByBall!$Q$2:$Q$501,1))</f>
        <v>0</v>
      </c>
      <c r="I138">
        <f>IF(A138="","",COUNTIFS(BallByBall!$B$2:$B$501,A138,BallByBall!$F$2:$F$501,B138,BallByBall!$R$2:$R$501,1))</f>
        <v>0</v>
      </c>
      <c r="J138">
        <f>IF(A138="","",SUMIFS(BallByBall!$T$2:$T$501,BallByBall!$B$2:$B$501,A138,BallByBall!$H$2:$H$501,B138))</f>
        <v>0</v>
      </c>
      <c r="K138">
        <f>IF(A138="","",SUMIFS(BallByBall!$U$2:$U$501,BallByBall!$B$2:$B$501,A138,BallByBall!$P$2:$P$501,B138))</f>
        <v>0</v>
      </c>
      <c r="L138">
        <f>IF(A138="","",SUMIFS(BallByBall!$V$2:$V$501,BallByBall!$B$2:$B$501,A138,BallByBall!$P$2:$P$501,B138))</f>
        <v>0</v>
      </c>
      <c r="M138">
        <f>IF(A138="","",SUMIFS(BallByBall!$W$2:$W$501,BallByBall!$B$2:$B$501,A138,BallByBall!$P$2:$P$501,B138))</f>
        <v>0</v>
      </c>
      <c r="N138">
        <f>IF(A138="","",SUMIFS(BallByBall!$X$2:$X$501,BallByBall!$B$2:$B$501,A138,BallByBall!$P$2:$P$501,B138))</f>
        <v>0</v>
      </c>
      <c r="O138">
        <f>IF(A138="","",SUMIFS(OverSummary!$G$2:$G$101,OverSummary!$A$2:$A$101,A138,OverSummary!$D$2:$D$101,B138))</f>
        <v>0</v>
      </c>
      <c r="P138">
        <f>IF(A138="","",G138*Rules!$B$13+H138*Rules!$B$14+I138*Rules!$B$15)</f>
        <v>0</v>
      </c>
      <c r="Q138">
        <f>IF(A138="","",IF(G138&gt;=100,Rules!$B$18,IF(G138&gt;=50,Rules!$B$17,IF(G138&gt;=30,Rules!$B$16,0)))+IF(AND(F138=1,D138&lt;&gt;"BWL",G138=0),Rules!$B$27,0))</f>
        <v>0</v>
      </c>
      <c r="R138">
        <f>IF(A138="","",J138*Rules!$B$19+O138*Rules!$B$22)</f>
        <v>0</v>
      </c>
      <c r="S138">
        <f>IF(A138="","",IF(J138&gt;=4,Rules!$B$21,IF(J138&gt;=3,Rules!$B$20,0)))</f>
        <v>0</v>
      </c>
      <c r="T138">
        <f>IF(A138="","",K138*Rules!$B$23+L138*Rules!$B$24+M138*Rules!$B$25+N138*Rules!$B$26)</f>
        <v>0</v>
      </c>
      <c r="U138">
        <f t="shared" si="2"/>
        <v>0</v>
      </c>
    </row>
    <row r="139" spans="1:21" x14ac:dyDescent="0.2">
      <c r="A139" t="str">
        <f>MatchSquad!A139</f>
        <v>M003</v>
      </c>
      <c r="B139" t="str">
        <f>MatchSquad!B139</f>
        <v>P013</v>
      </c>
      <c r="C139" t="str">
        <f>MatchSquad!C139</f>
        <v>Aman Khan</v>
      </c>
      <c r="D139" t="str">
        <f>MatchSquad!D139</f>
        <v>AR</v>
      </c>
      <c r="E139" t="str">
        <f>MatchSquad!E139</f>
        <v>CSK</v>
      </c>
      <c r="F139">
        <f>MatchSquad!G139</f>
        <v>0</v>
      </c>
      <c r="G139">
        <f>IF(A139="","",SUMIFS(BallByBall!$I$2:$I$501,BallByBall!$B$2:$B$501,A139,BallByBall!$F$2:$F$501,B139))</f>
        <v>0</v>
      </c>
      <c r="H139">
        <f>IF(A139="","",COUNTIFS(BallByBall!$B$2:$B$501,A139,BallByBall!$F$2:$F$501,B139,BallByBall!$Q$2:$Q$501,1))</f>
        <v>0</v>
      </c>
      <c r="I139">
        <f>IF(A139="","",COUNTIFS(BallByBall!$B$2:$B$501,A139,BallByBall!$F$2:$F$501,B139,BallByBall!$R$2:$R$501,1))</f>
        <v>0</v>
      </c>
      <c r="J139">
        <f>IF(A139="","",SUMIFS(BallByBall!$T$2:$T$501,BallByBall!$B$2:$B$501,A139,BallByBall!$H$2:$H$501,B139))</f>
        <v>0</v>
      </c>
      <c r="K139">
        <f>IF(A139="","",SUMIFS(BallByBall!$U$2:$U$501,BallByBall!$B$2:$B$501,A139,BallByBall!$P$2:$P$501,B139))</f>
        <v>0</v>
      </c>
      <c r="L139">
        <f>IF(A139="","",SUMIFS(BallByBall!$V$2:$V$501,BallByBall!$B$2:$B$501,A139,BallByBall!$P$2:$P$501,B139))</f>
        <v>0</v>
      </c>
      <c r="M139">
        <f>IF(A139="","",SUMIFS(BallByBall!$W$2:$W$501,BallByBall!$B$2:$B$501,A139,BallByBall!$P$2:$P$501,B139))</f>
        <v>0</v>
      </c>
      <c r="N139">
        <f>IF(A139="","",SUMIFS(BallByBall!$X$2:$X$501,BallByBall!$B$2:$B$501,A139,BallByBall!$P$2:$P$501,B139))</f>
        <v>0</v>
      </c>
      <c r="O139">
        <f>IF(A139="","",SUMIFS(OverSummary!$G$2:$G$101,OverSummary!$A$2:$A$101,A139,OverSummary!$D$2:$D$101,B139))</f>
        <v>0</v>
      </c>
      <c r="P139">
        <f>IF(A139="","",G139*Rules!$B$13+H139*Rules!$B$14+I139*Rules!$B$15)</f>
        <v>0</v>
      </c>
      <c r="Q139">
        <f>IF(A139="","",IF(G139&gt;=100,Rules!$B$18,IF(G139&gt;=50,Rules!$B$17,IF(G139&gt;=30,Rules!$B$16,0)))+IF(AND(F139=1,D139&lt;&gt;"BWL",G139=0),Rules!$B$27,0))</f>
        <v>0</v>
      </c>
      <c r="R139">
        <f>IF(A139="","",J139*Rules!$B$19+O139*Rules!$B$22)</f>
        <v>0</v>
      </c>
      <c r="S139">
        <f>IF(A139="","",IF(J139&gt;=4,Rules!$B$21,IF(J139&gt;=3,Rules!$B$20,0)))</f>
        <v>0</v>
      </c>
      <c r="T139">
        <f>IF(A139="","",K139*Rules!$B$23+L139*Rules!$B$24+M139*Rules!$B$25+N139*Rules!$B$26)</f>
        <v>0</v>
      </c>
      <c r="U139">
        <f t="shared" si="2"/>
        <v>0</v>
      </c>
    </row>
    <row r="140" spans="1:21" x14ac:dyDescent="0.2">
      <c r="A140" t="str">
        <f>MatchSquad!A140</f>
        <v>M003</v>
      </c>
      <c r="B140" t="str">
        <f>MatchSquad!B140</f>
        <v>P014</v>
      </c>
      <c r="C140" t="str">
        <f>MatchSquad!C140</f>
        <v>Zak Foulkes</v>
      </c>
      <c r="D140" t="str">
        <f>MatchSquad!D140</f>
        <v>AR</v>
      </c>
      <c r="E140" t="str">
        <f>MatchSquad!E140</f>
        <v>CSK</v>
      </c>
      <c r="F140">
        <f>MatchSquad!G140</f>
        <v>0</v>
      </c>
      <c r="G140">
        <f>IF(A140="","",SUMIFS(BallByBall!$I$2:$I$501,BallByBall!$B$2:$B$501,A140,BallByBall!$F$2:$F$501,B140))</f>
        <v>0</v>
      </c>
      <c r="H140">
        <f>IF(A140="","",COUNTIFS(BallByBall!$B$2:$B$501,A140,BallByBall!$F$2:$F$501,B140,BallByBall!$Q$2:$Q$501,1))</f>
        <v>0</v>
      </c>
      <c r="I140">
        <f>IF(A140="","",COUNTIFS(BallByBall!$B$2:$B$501,A140,BallByBall!$F$2:$F$501,B140,BallByBall!$R$2:$R$501,1))</f>
        <v>0</v>
      </c>
      <c r="J140">
        <f>IF(A140="","",SUMIFS(BallByBall!$T$2:$T$501,BallByBall!$B$2:$B$501,A140,BallByBall!$H$2:$H$501,B140))</f>
        <v>0</v>
      </c>
      <c r="K140">
        <f>IF(A140="","",SUMIFS(BallByBall!$U$2:$U$501,BallByBall!$B$2:$B$501,A140,BallByBall!$P$2:$P$501,B140))</f>
        <v>0</v>
      </c>
      <c r="L140">
        <f>IF(A140="","",SUMIFS(BallByBall!$V$2:$V$501,BallByBall!$B$2:$B$501,A140,BallByBall!$P$2:$P$501,B140))</f>
        <v>0</v>
      </c>
      <c r="M140">
        <f>IF(A140="","",SUMIFS(BallByBall!$W$2:$W$501,BallByBall!$B$2:$B$501,A140,BallByBall!$P$2:$P$501,B140))</f>
        <v>0</v>
      </c>
      <c r="N140">
        <f>IF(A140="","",SUMIFS(BallByBall!$X$2:$X$501,BallByBall!$B$2:$B$501,A140,BallByBall!$P$2:$P$501,B140))</f>
        <v>0</v>
      </c>
      <c r="O140">
        <f>IF(A140="","",SUMIFS(OverSummary!$G$2:$G$101,OverSummary!$A$2:$A$101,A140,OverSummary!$D$2:$D$101,B140))</f>
        <v>0</v>
      </c>
      <c r="P140">
        <f>IF(A140="","",G140*Rules!$B$13+H140*Rules!$B$14+I140*Rules!$B$15)</f>
        <v>0</v>
      </c>
      <c r="Q140">
        <f>IF(A140="","",IF(G140&gt;=100,Rules!$B$18,IF(G140&gt;=50,Rules!$B$17,IF(G140&gt;=30,Rules!$B$16,0)))+IF(AND(F140=1,D140&lt;&gt;"BWL",G140=0),Rules!$B$27,0))</f>
        <v>0</v>
      </c>
      <c r="R140">
        <f>IF(A140="","",J140*Rules!$B$19+O140*Rules!$B$22)</f>
        <v>0</v>
      </c>
      <c r="S140">
        <f>IF(A140="","",IF(J140&gt;=4,Rules!$B$21,IF(J140&gt;=3,Rules!$B$20,0)))</f>
        <v>0</v>
      </c>
      <c r="T140">
        <f>IF(A140="","",K140*Rules!$B$23+L140*Rules!$B$24+M140*Rules!$B$25+N140*Rules!$B$26)</f>
        <v>0</v>
      </c>
      <c r="U140">
        <f t="shared" si="2"/>
        <v>0</v>
      </c>
    </row>
    <row r="141" spans="1:21" x14ac:dyDescent="0.2">
      <c r="A141" t="str">
        <f>MatchSquad!A141</f>
        <v>M003</v>
      </c>
      <c r="B141" t="str">
        <f>MatchSquad!B141</f>
        <v>P015</v>
      </c>
      <c r="C141" t="str">
        <f>MatchSquad!C141</f>
        <v>Shivam Dube</v>
      </c>
      <c r="D141" t="str">
        <f>MatchSquad!D141</f>
        <v>AR</v>
      </c>
      <c r="E141" t="str">
        <f>MatchSquad!E141</f>
        <v>CSK</v>
      </c>
      <c r="F141">
        <f>MatchSquad!G141</f>
        <v>0</v>
      </c>
      <c r="G141">
        <f>IF(A141="","",SUMIFS(BallByBall!$I$2:$I$501,BallByBall!$B$2:$B$501,A141,BallByBall!$F$2:$F$501,B141))</f>
        <v>0</v>
      </c>
      <c r="H141">
        <f>IF(A141="","",COUNTIFS(BallByBall!$B$2:$B$501,A141,BallByBall!$F$2:$F$501,B141,BallByBall!$Q$2:$Q$501,1))</f>
        <v>0</v>
      </c>
      <c r="I141">
        <f>IF(A141="","",COUNTIFS(BallByBall!$B$2:$B$501,A141,BallByBall!$F$2:$F$501,B141,BallByBall!$R$2:$R$501,1))</f>
        <v>0</v>
      </c>
      <c r="J141">
        <f>IF(A141="","",SUMIFS(BallByBall!$T$2:$T$501,BallByBall!$B$2:$B$501,A141,BallByBall!$H$2:$H$501,B141))</f>
        <v>0</v>
      </c>
      <c r="K141">
        <f>IF(A141="","",SUMIFS(BallByBall!$U$2:$U$501,BallByBall!$B$2:$B$501,A141,BallByBall!$P$2:$P$501,B141))</f>
        <v>0</v>
      </c>
      <c r="L141">
        <f>IF(A141="","",SUMIFS(BallByBall!$V$2:$V$501,BallByBall!$B$2:$B$501,A141,BallByBall!$P$2:$P$501,B141))</f>
        <v>0</v>
      </c>
      <c r="M141">
        <f>IF(A141="","",SUMIFS(BallByBall!$W$2:$W$501,BallByBall!$B$2:$B$501,A141,BallByBall!$P$2:$P$501,B141))</f>
        <v>0</v>
      </c>
      <c r="N141">
        <f>IF(A141="","",SUMIFS(BallByBall!$X$2:$X$501,BallByBall!$B$2:$B$501,A141,BallByBall!$P$2:$P$501,B141))</f>
        <v>0</v>
      </c>
      <c r="O141">
        <f>IF(A141="","",SUMIFS(OverSummary!$G$2:$G$101,OverSummary!$A$2:$A$101,A141,OverSummary!$D$2:$D$101,B141))</f>
        <v>0</v>
      </c>
      <c r="P141">
        <f>IF(A141="","",G141*Rules!$B$13+H141*Rules!$B$14+I141*Rules!$B$15)</f>
        <v>0</v>
      </c>
      <c r="Q141">
        <f>IF(A141="","",IF(G141&gt;=100,Rules!$B$18,IF(G141&gt;=50,Rules!$B$17,IF(G141&gt;=30,Rules!$B$16,0)))+IF(AND(F141=1,D141&lt;&gt;"BWL",G141=0),Rules!$B$27,0))</f>
        <v>0</v>
      </c>
      <c r="R141">
        <f>IF(A141="","",J141*Rules!$B$19+O141*Rules!$B$22)</f>
        <v>0</v>
      </c>
      <c r="S141">
        <f>IF(A141="","",IF(J141&gt;=4,Rules!$B$21,IF(J141&gt;=3,Rules!$B$20,0)))</f>
        <v>0</v>
      </c>
      <c r="T141">
        <f>IF(A141="","",K141*Rules!$B$23+L141*Rules!$B$24+M141*Rules!$B$25+N141*Rules!$B$26)</f>
        <v>0</v>
      </c>
      <c r="U141">
        <f t="shared" si="2"/>
        <v>0</v>
      </c>
    </row>
    <row r="142" spans="1:21" x14ac:dyDescent="0.2">
      <c r="A142" t="str">
        <f>MatchSquad!A142</f>
        <v>M003</v>
      </c>
      <c r="B142" t="str">
        <f>MatchSquad!B142</f>
        <v>P016</v>
      </c>
      <c r="C142" t="str">
        <f>MatchSquad!C142</f>
        <v>Khaleel Ahmed</v>
      </c>
      <c r="D142" t="str">
        <f>MatchSquad!D142</f>
        <v>BWL</v>
      </c>
      <c r="E142" t="str">
        <f>MatchSquad!E142</f>
        <v>CSK</v>
      </c>
      <c r="F142">
        <f>MatchSquad!G142</f>
        <v>0</v>
      </c>
      <c r="G142">
        <f>IF(A142="","",SUMIFS(BallByBall!$I$2:$I$501,BallByBall!$B$2:$B$501,A142,BallByBall!$F$2:$F$501,B142))</f>
        <v>0</v>
      </c>
      <c r="H142">
        <f>IF(A142="","",COUNTIFS(BallByBall!$B$2:$B$501,A142,BallByBall!$F$2:$F$501,B142,BallByBall!$Q$2:$Q$501,1))</f>
        <v>0</v>
      </c>
      <c r="I142">
        <f>IF(A142="","",COUNTIFS(BallByBall!$B$2:$B$501,A142,BallByBall!$F$2:$F$501,B142,BallByBall!$R$2:$R$501,1))</f>
        <v>0</v>
      </c>
      <c r="J142">
        <f>IF(A142="","",SUMIFS(BallByBall!$T$2:$T$501,BallByBall!$B$2:$B$501,A142,BallByBall!$H$2:$H$501,B142))</f>
        <v>0</v>
      </c>
      <c r="K142">
        <f>IF(A142="","",SUMIFS(BallByBall!$U$2:$U$501,BallByBall!$B$2:$B$501,A142,BallByBall!$P$2:$P$501,B142))</f>
        <v>0</v>
      </c>
      <c r="L142">
        <f>IF(A142="","",SUMIFS(BallByBall!$V$2:$V$501,BallByBall!$B$2:$B$501,A142,BallByBall!$P$2:$P$501,B142))</f>
        <v>0</v>
      </c>
      <c r="M142">
        <f>IF(A142="","",SUMIFS(BallByBall!$W$2:$W$501,BallByBall!$B$2:$B$501,A142,BallByBall!$P$2:$P$501,B142))</f>
        <v>0</v>
      </c>
      <c r="N142">
        <f>IF(A142="","",SUMIFS(BallByBall!$X$2:$X$501,BallByBall!$B$2:$B$501,A142,BallByBall!$P$2:$P$501,B142))</f>
        <v>0</v>
      </c>
      <c r="O142">
        <f>IF(A142="","",SUMIFS(OverSummary!$G$2:$G$101,OverSummary!$A$2:$A$101,A142,OverSummary!$D$2:$D$101,B142))</f>
        <v>0</v>
      </c>
      <c r="P142">
        <f>IF(A142="","",G142*Rules!$B$13+H142*Rules!$B$14+I142*Rules!$B$15)</f>
        <v>0</v>
      </c>
      <c r="Q142">
        <f>IF(A142="","",IF(G142&gt;=100,Rules!$B$18,IF(G142&gt;=50,Rules!$B$17,IF(G142&gt;=30,Rules!$B$16,0)))+IF(AND(F142=1,D142&lt;&gt;"BWL",G142=0),Rules!$B$27,0))</f>
        <v>0</v>
      </c>
      <c r="R142">
        <f>IF(A142="","",J142*Rules!$B$19+O142*Rules!$B$22)</f>
        <v>0</v>
      </c>
      <c r="S142">
        <f>IF(A142="","",IF(J142&gt;=4,Rules!$B$21,IF(J142&gt;=3,Rules!$B$20,0)))</f>
        <v>0</v>
      </c>
      <c r="T142">
        <f>IF(A142="","",K142*Rules!$B$23+L142*Rules!$B$24+M142*Rules!$B$25+N142*Rules!$B$26)</f>
        <v>0</v>
      </c>
      <c r="U142">
        <f t="shared" si="2"/>
        <v>0</v>
      </c>
    </row>
    <row r="143" spans="1:21" x14ac:dyDescent="0.2">
      <c r="A143" t="str">
        <f>MatchSquad!A143</f>
        <v>M003</v>
      </c>
      <c r="B143" t="str">
        <f>MatchSquad!B143</f>
        <v>P017</v>
      </c>
      <c r="C143" t="str">
        <f>MatchSquad!C143</f>
        <v>Noor Ahmad</v>
      </c>
      <c r="D143" t="str">
        <f>MatchSquad!D143</f>
        <v>BWL</v>
      </c>
      <c r="E143" t="str">
        <f>MatchSquad!E143</f>
        <v>CSK</v>
      </c>
      <c r="F143">
        <f>MatchSquad!G143</f>
        <v>0</v>
      </c>
      <c r="G143">
        <f>IF(A143="","",SUMIFS(BallByBall!$I$2:$I$501,BallByBall!$B$2:$B$501,A143,BallByBall!$F$2:$F$501,B143))</f>
        <v>0</v>
      </c>
      <c r="H143">
        <f>IF(A143="","",COUNTIFS(BallByBall!$B$2:$B$501,A143,BallByBall!$F$2:$F$501,B143,BallByBall!$Q$2:$Q$501,1))</f>
        <v>0</v>
      </c>
      <c r="I143">
        <f>IF(A143="","",COUNTIFS(BallByBall!$B$2:$B$501,A143,BallByBall!$F$2:$F$501,B143,BallByBall!$R$2:$R$501,1))</f>
        <v>0</v>
      </c>
      <c r="J143">
        <f>IF(A143="","",SUMIFS(BallByBall!$T$2:$T$501,BallByBall!$B$2:$B$501,A143,BallByBall!$H$2:$H$501,B143))</f>
        <v>0</v>
      </c>
      <c r="K143">
        <f>IF(A143="","",SUMIFS(BallByBall!$U$2:$U$501,BallByBall!$B$2:$B$501,A143,BallByBall!$P$2:$P$501,B143))</f>
        <v>0</v>
      </c>
      <c r="L143">
        <f>IF(A143="","",SUMIFS(BallByBall!$V$2:$V$501,BallByBall!$B$2:$B$501,A143,BallByBall!$P$2:$P$501,B143))</f>
        <v>0</v>
      </c>
      <c r="M143">
        <f>IF(A143="","",SUMIFS(BallByBall!$W$2:$W$501,BallByBall!$B$2:$B$501,A143,BallByBall!$P$2:$P$501,B143))</f>
        <v>0</v>
      </c>
      <c r="N143">
        <f>IF(A143="","",SUMIFS(BallByBall!$X$2:$X$501,BallByBall!$B$2:$B$501,A143,BallByBall!$P$2:$P$501,B143))</f>
        <v>0</v>
      </c>
      <c r="O143">
        <f>IF(A143="","",SUMIFS(OverSummary!$G$2:$G$101,OverSummary!$A$2:$A$101,A143,OverSummary!$D$2:$D$101,B143))</f>
        <v>0</v>
      </c>
      <c r="P143">
        <f>IF(A143="","",G143*Rules!$B$13+H143*Rules!$B$14+I143*Rules!$B$15)</f>
        <v>0</v>
      </c>
      <c r="Q143">
        <f>IF(A143="","",IF(G143&gt;=100,Rules!$B$18,IF(G143&gt;=50,Rules!$B$17,IF(G143&gt;=30,Rules!$B$16,0)))+IF(AND(F143=1,D143&lt;&gt;"BWL",G143=0),Rules!$B$27,0))</f>
        <v>0</v>
      </c>
      <c r="R143">
        <f>IF(A143="","",J143*Rules!$B$19+O143*Rules!$B$22)</f>
        <v>0</v>
      </c>
      <c r="S143">
        <f>IF(A143="","",IF(J143&gt;=4,Rules!$B$21,IF(J143&gt;=3,Rules!$B$20,0)))</f>
        <v>0</v>
      </c>
      <c r="T143">
        <f>IF(A143="","",K143*Rules!$B$23+L143*Rules!$B$24+M143*Rules!$B$25+N143*Rules!$B$26)</f>
        <v>0</v>
      </c>
      <c r="U143">
        <f t="shared" si="2"/>
        <v>0</v>
      </c>
    </row>
    <row r="144" spans="1:21" x14ac:dyDescent="0.2">
      <c r="A144" t="str">
        <f>MatchSquad!A144</f>
        <v>M003</v>
      </c>
      <c r="B144" t="str">
        <f>MatchSquad!B144</f>
        <v>P018</v>
      </c>
      <c r="C144" t="str">
        <f>MatchSquad!C144</f>
        <v>Anshul Kamboj</v>
      </c>
      <c r="D144" t="str">
        <f>MatchSquad!D144</f>
        <v>BWL</v>
      </c>
      <c r="E144" t="str">
        <f>MatchSquad!E144</f>
        <v>CSK</v>
      </c>
      <c r="F144">
        <f>MatchSquad!G144</f>
        <v>0</v>
      </c>
      <c r="G144">
        <f>IF(A144="","",SUMIFS(BallByBall!$I$2:$I$501,BallByBall!$B$2:$B$501,A144,BallByBall!$F$2:$F$501,B144))</f>
        <v>0</v>
      </c>
      <c r="H144">
        <f>IF(A144="","",COUNTIFS(BallByBall!$B$2:$B$501,A144,BallByBall!$F$2:$F$501,B144,BallByBall!$Q$2:$Q$501,1))</f>
        <v>0</v>
      </c>
      <c r="I144">
        <f>IF(A144="","",COUNTIFS(BallByBall!$B$2:$B$501,A144,BallByBall!$F$2:$F$501,B144,BallByBall!$R$2:$R$501,1))</f>
        <v>0</v>
      </c>
      <c r="J144">
        <f>IF(A144="","",SUMIFS(BallByBall!$T$2:$T$501,BallByBall!$B$2:$B$501,A144,BallByBall!$H$2:$H$501,B144))</f>
        <v>0</v>
      </c>
      <c r="K144">
        <f>IF(A144="","",SUMIFS(BallByBall!$U$2:$U$501,BallByBall!$B$2:$B$501,A144,BallByBall!$P$2:$P$501,B144))</f>
        <v>0</v>
      </c>
      <c r="L144">
        <f>IF(A144="","",SUMIFS(BallByBall!$V$2:$V$501,BallByBall!$B$2:$B$501,A144,BallByBall!$P$2:$P$501,B144))</f>
        <v>0</v>
      </c>
      <c r="M144">
        <f>IF(A144="","",SUMIFS(BallByBall!$W$2:$W$501,BallByBall!$B$2:$B$501,A144,BallByBall!$P$2:$P$501,B144))</f>
        <v>0</v>
      </c>
      <c r="N144">
        <f>IF(A144="","",SUMIFS(BallByBall!$X$2:$X$501,BallByBall!$B$2:$B$501,A144,BallByBall!$P$2:$P$501,B144))</f>
        <v>0</v>
      </c>
      <c r="O144">
        <f>IF(A144="","",SUMIFS(OverSummary!$G$2:$G$101,OverSummary!$A$2:$A$101,A144,OverSummary!$D$2:$D$101,B144))</f>
        <v>0</v>
      </c>
      <c r="P144">
        <f>IF(A144="","",G144*Rules!$B$13+H144*Rules!$B$14+I144*Rules!$B$15)</f>
        <v>0</v>
      </c>
      <c r="Q144">
        <f>IF(A144="","",IF(G144&gt;=100,Rules!$B$18,IF(G144&gt;=50,Rules!$B$17,IF(G144&gt;=30,Rules!$B$16,0)))+IF(AND(F144=1,D144&lt;&gt;"BWL",G144=0),Rules!$B$27,0))</f>
        <v>0</v>
      </c>
      <c r="R144">
        <f>IF(A144="","",J144*Rules!$B$19+O144*Rules!$B$22)</f>
        <v>0</v>
      </c>
      <c r="S144">
        <f>IF(A144="","",IF(J144&gt;=4,Rules!$B$21,IF(J144&gt;=3,Rules!$B$20,0)))</f>
        <v>0</v>
      </c>
      <c r="T144">
        <f>IF(A144="","",K144*Rules!$B$23+L144*Rules!$B$24+M144*Rules!$B$25+N144*Rules!$B$26)</f>
        <v>0</v>
      </c>
      <c r="U144">
        <f t="shared" si="2"/>
        <v>0</v>
      </c>
    </row>
    <row r="145" spans="1:21" x14ac:dyDescent="0.2">
      <c r="A145" t="str">
        <f>MatchSquad!A145</f>
        <v>M003</v>
      </c>
      <c r="B145" t="str">
        <f>MatchSquad!B145</f>
        <v>P019</v>
      </c>
      <c r="C145" t="str">
        <f>MatchSquad!C145</f>
        <v>Mukesh Choudhary</v>
      </c>
      <c r="D145" t="str">
        <f>MatchSquad!D145</f>
        <v>BWL</v>
      </c>
      <c r="E145" t="str">
        <f>MatchSquad!E145</f>
        <v>CSK</v>
      </c>
      <c r="F145">
        <f>MatchSquad!G145</f>
        <v>0</v>
      </c>
      <c r="G145">
        <f>IF(A145="","",SUMIFS(BallByBall!$I$2:$I$501,BallByBall!$B$2:$B$501,A145,BallByBall!$F$2:$F$501,B145))</f>
        <v>0</v>
      </c>
      <c r="H145">
        <f>IF(A145="","",COUNTIFS(BallByBall!$B$2:$B$501,A145,BallByBall!$F$2:$F$501,B145,BallByBall!$Q$2:$Q$501,1))</f>
        <v>0</v>
      </c>
      <c r="I145">
        <f>IF(A145="","",COUNTIFS(BallByBall!$B$2:$B$501,A145,BallByBall!$F$2:$F$501,B145,BallByBall!$R$2:$R$501,1))</f>
        <v>0</v>
      </c>
      <c r="J145">
        <f>IF(A145="","",SUMIFS(BallByBall!$T$2:$T$501,BallByBall!$B$2:$B$501,A145,BallByBall!$H$2:$H$501,B145))</f>
        <v>0</v>
      </c>
      <c r="K145">
        <f>IF(A145="","",SUMIFS(BallByBall!$U$2:$U$501,BallByBall!$B$2:$B$501,A145,BallByBall!$P$2:$P$501,B145))</f>
        <v>0</v>
      </c>
      <c r="L145">
        <f>IF(A145="","",SUMIFS(BallByBall!$V$2:$V$501,BallByBall!$B$2:$B$501,A145,BallByBall!$P$2:$P$501,B145))</f>
        <v>0</v>
      </c>
      <c r="M145">
        <f>IF(A145="","",SUMIFS(BallByBall!$W$2:$W$501,BallByBall!$B$2:$B$501,A145,BallByBall!$P$2:$P$501,B145))</f>
        <v>0</v>
      </c>
      <c r="N145">
        <f>IF(A145="","",SUMIFS(BallByBall!$X$2:$X$501,BallByBall!$B$2:$B$501,A145,BallByBall!$P$2:$P$501,B145))</f>
        <v>0</v>
      </c>
      <c r="O145">
        <f>IF(A145="","",SUMIFS(OverSummary!$G$2:$G$101,OverSummary!$A$2:$A$101,A145,OverSummary!$D$2:$D$101,B145))</f>
        <v>0</v>
      </c>
      <c r="P145">
        <f>IF(A145="","",G145*Rules!$B$13+H145*Rules!$B$14+I145*Rules!$B$15)</f>
        <v>0</v>
      </c>
      <c r="Q145">
        <f>IF(A145="","",IF(G145&gt;=100,Rules!$B$18,IF(G145&gt;=50,Rules!$B$17,IF(G145&gt;=30,Rules!$B$16,0)))+IF(AND(F145=1,D145&lt;&gt;"BWL",G145=0),Rules!$B$27,0))</f>
        <v>0</v>
      </c>
      <c r="R145">
        <f>IF(A145="","",J145*Rules!$B$19+O145*Rules!$B$22)</f>
        <v>0</v>
      </c>
      <c r="S145">
        <f>IF(A145="","",IF(J145&gt;=4,Rules!$B$21,IF(J145&gt;=3,Rules!$B$20,0)))</f>
        <v>0</v>
      </c>
      <c r="T145">
        <f>IF(A145="","",K145*Rules!$B$23+L145*Rules!$B$24+M145*Rules!$B$25+N145*Rules!$B$26)</f>
        <v>0</v>
      </c>
      <c r="U145">
        <f t="shared" si="2"/>
        <v>0</v>
      </c>
    </row>
    <row r="146" spans="1:21" x14ac:dyDescent="0.2">
      <c r="A146" t="str">
        <f>MatchSquad!A146</f>
        <v>M003</v>
      </c>
      <c r="B146" t="str">
        <f>MatchSquad!B146</f>
        <v>P020</v>
      </c>
      <c r="C146" t="str">
        <f>MatchSquad!C146</f>
        <v>Shreyas Gopal</v>
      </c>
      <c r="D146" t="str">
        <f>MatchSquad!D146</f>
        <v>BWL</v>
      </c>
      <c r="E146" t="str">
        <f>MatchSquad!E146</f>
        <v>CSK</v>
      </c>
      <c r="F146">
        <f>MatchSquad!G146</f>
        <v>0</v>
      </c>
      <c r="G146">
        <f>IF(A146="","",SUMIFS(BallByBall!$I$2:$I$501,BallByBall!$B$2:$B$501,A146,BallByBall!$F$2:$F$501,B146))</f>
        <v>0</v>
      </c>
      <c r="H146">
        <f>IF(A146="","",COUNTIFS(BallByBall!$B$2:$B$501,A146,BallByBall!$F$2:$F$501,B146,BallByBall!$Q$2:$Q$501,1))</f>
        <v>0</v>
      </c>
      <c r="I146">
        <f>IF(A146="","",COUNTIFS(BallByBall!$B$2:$B$501,A146,BallByBall!$F$2:$F$501,B146,BallByBall!$R$2:$R$501,1))</f>
        <v>0</v>
      </c>
      <c r="J146">
        <f>IF(A146="","",SUMIFS(BallByBall!$T$2:$T$501,BallByBall!$B$2:$B$501,A146,BallByBall!$H$2:$H$501,B146))</f>
        <v>0</v>
      </c>
      <c r="K146">
        <f>IF(A146="","",SUMIFS(BallByBall!$U$2:$U$501,BallByBall!$B$2:$B$501,A146,BallByBall!$P$2:$P$501,B146))</f>
        <v>0</v>
      </c>
      <c r="L146">
        <f>IF(A146="","",SUMIFS(BallByBall!$V$2:$V$501,BallByBall!$B$2:$B$501,A146,BallByBall!$P$2:$P$501,B146))</f>
        <v>0</v>
      </c>
      <c r="M146">
        <f>IF(A146="","",SUMIFS(BallByBall!$W$2:$W$501,BallByBall!$B$2:$B$501,A146,BallByBall!$P$2:$P$501,B146))</f>
        <v>0</v>
      </c>
      <c r="N146">
        <f>IF(A146="","",SUMIFS(BallByBall!$X$2:$X$501,BallByBall!$B$2:$B$501,A146,BallByBall!$P$2:$P$501,B146))</f>
        <v>0</v>
      </c>
      <c r="O146">
        <f>IF(A146="","",SUMIFS(OverSummary!$G$2:$G$101,OverSummary!$A$2:$A$101,A146,OverSummary!$D$2:$D$101,B146))</f>
        <v>0</v>
      </c>
      <c r="P146">
        <f>IF(A146="","",G146*Rules!$B$13+H146*Rules!$B$14+I146*Rules!$B$15)</f>
        <v>0</v>
      </c>
      <c r="Q146">
        <f>IF(A146="","",IF(G146&gt;=100,Rules!$B$18,IF(G146&gt;=50,Rules!$B$17,IF(G146&gt;=30,Rules!$B$16,0)))+IF(AND(F146=1,D146&lt;&gt;"BWL",G146=0),Rules!$B$27,0))</f>
        <v>0</v>
      </c>
      <c r="R146">
        <f>IF(A146="","",J146*Rules!$B$19+O146*Rules!$B$22)</f>
        <v>0</v>
      </c>
      <c r="S146">
        <f>IF(A146="","",IF(J146&gt;=4,Rules!$B$21,IF(J146&gt;=3,Rules!$B$20,0)))</f>
        <v>0</v>
      </c>
      <c r="T146">
        <f>IF(A146="","",K146*Rules!$B$23+L146*Rules!$B$24+M146*Rules!$B$25+N146*Rules!$B$26)</f>
        <v>0</v>
      </c>
      <c r="U146">
        <f t="shared" si="2"/>
        <v>0</v>
      </c>
    </row>
    <row r="147" spans="1:21" x14ac:dyDescent="0.2">
      <c r="A147" t="str">
        <f>MatchSquad!A147</f>
        <v>M003</v>
      </c>
      <c r="B147" t="str">
        <f>MatchSquad!B147</f>
        <v>P021</v>
      </c>
      <c r="C147" t="str">
        <f>MatchSquad!C147</f>
        <v>Gurjapneet Singh</v>
      </c>
      <c r="D147" t="str">
        <f>MatchSquad!D147</f>
        <v>BWL</v>
      </c>
      <c r="E147" t="str">
        <f>MatchSquad!E147</f>
        <v>CSK</v>
      </c>
      <c r="F147">
        <f>MatchSquad!G147</f>
        <v>0</v>
      </c>
      <c r="G147">
        <f>IF(A147="","",SUMIFS(BallByBall!$I$2:$I$501,BallByBall!$B$2:$B$501,A147,BallByBall!$F$2:$F$501,B147))</f>
        <v>0</v>
      </c>
      <c r="H147">
        <f>IF(A147="","",COUNTIFS(BallByBall!$B$2:$B$501,A147,BallByBall!$F$2:$F$501,B147,BallByBall!$Q$2:$Q$501,1))</f>
        <v>0</v>
      </c>
      <c r="I147">
        <f>IF(A147="","",COUNTIFS(BallByBall!$B$2:$B$501,A147,BallByBall!$F$2:$F$501,B147,BallByBall!$R$2:$R$501,1))</f>
        <v>0</v>
      </c>
      <c r="J147">
        <f>IF(A147="","",SUMIFS(BallByBall!$T$2:$T$501,BallByBall!$B$2:$B$501,A147,BallByBall!$H$2:$H$501,B147))</f>
        <v>0</v>
      </c>
      <c r="K147">
        <f>IF(A147="","",SUMIFS(BallByBall!$U$2:$U$501,BallByBall!$B$2:$B$501,A147,BallByBall!$P$2:$P$501,B147))</f>
        <v>0</v>
      </c>
      <c r="L147">
        <f>IF(A147="","",SUMIFS(BallByBall!$V$2:$V$501,BallByBall!$B$2:$B$501,A147,BallByBall!$P$2:$P$501,B147))</f>
        <v>0</v>
      </c>
      <c r="M147">
        <f>IF(A147="","",SUMIFS(BallByBall!$W$2:$W$501,BallByBall!$B$2:$B$501,A147,BallByBall!$P$2:$P$501,B147))</f>
        <v>0</v>
      </c>
      <c r="N147">
        <f>IF(A147="","",SUMIFS(BallByBall!$X$2:$X$501,BallByBall!$B$2:$B$501,A147,BallByBall!$P$2:$P$501,B147))</f>
        <v>0</v>
      </c>
      <c r="O147">
        <f>IF(A147="","",SUMIFS(OverSummary!$G$2:$G$101,OverSummary!$A$2:$A$101,A147,OverSummary!$D$2:$D$101,B147))</f>
        <v>0</v>
      </c>
      <c r="P147">
        <f>IF(A147="","",G147*Rules!$B$13+H147*Rules!$B$14+I147*Rules!$B$15)</f>
        <v>0</v>
      </c>
      <c r="Q147">
        <f>IF(A147="","",IF(G147&gt;=100,Rules!$B$18,IF(G147&gt;=50,Rules!$B$17,IF(G147&gt;=30,Rules!$B$16,0)))+IF(AND(F147=1,D147&lt;&gt;"BWL",G147=0),Rules!$B$27,0))</f>
        <v>0</v>
      </c>
      <c r="R147">
        <f>IF(A147="","",J147*Rules!$B$19+O147*Rules!$B$22)</f>
        <v>0</v>
      </c>
      <c r="S147">
        <f>IF(A147="","",IF(J147&gt;=4,Rules!$B$21,IF(J147&gt;=3,Rules!$B$20,0)))</f>
        <v>0</v>
      </c>
      <c r="T147">
        <f>IF(A147="","",K147*Rules!$B$23+L147*Rules!$B$24+M147*Rules!$B$25+N147*Rules!$B$26)</f>
        <v>0</v>
      </c>
      <c r="U147">
        <f t="shared" si="2"/>
        <v>0</v>
      </c>
    </row>
    <row r="148" spans="1:21" x14ac:dyDescent="0.2">
      <c r="A148" t="str">
        <f>MatchSquad!A148</f>
        <v>M003</v>
      </c>
      <c r="B148" t="str">
        <f>MatchSquad!B148</f>
        <v>P022</v>
      </c>
      <c r="C148" t="str">
        <f>MatchSquad!C148</f>
        <v>Akeal Hosein</v>
      </c>
      <c r="D148" t="str">
        <f>MatchSquad!D148</f>
        <v>BWL</v>
      </c>
      <c r="E148" t="str">
        <f>MatchSquad!E148</f>
        <v>CSK</v>
      </c>
      <c r="F148">
        <f>MatchSquad!G148</f>
        <v>0</v>
      </c>
      <c r="G148">
        <f>IF(A148="","",SUMIFS(BallByBall!$I$2:$I$501,BallByBall!$B$2:$B$501,A148,BallByBall!$F$2:$F$501,B148))</f>
        <v>0</v>
      </c>
      <c r="H148">
        <f>IF(A148="","",COUNTIFS(BallByBall!$B$2:$B$501,A148,BallByBall!$F$2:$F$501,B148,BallByBall!$Q$2:$Q$501,1))</f>
        <v>0</v>
      </c>
      <c r="I148">
        <f>IF(A148="","",COUNTIFS(BallByBall!$B$2:$B$501,A148,BallByBall!$F$2:$F$501,B148,BallByBall!$R$2:$R$501,1))</f>
        <v>0</v>
      </c>
      <c r="J148">
        <f>IF(A148="","",SUMIFS(BallByBall!$T$2:$T$501,BallByBall!$B$2:$B$501,A148,BallByBall!$H$2:$H$501,B148))</f>
        <v>0</v>
      </c>
      <c r="K148">
        <f>IF(A148="","",SUMIFS(BallByBall!$U$2:$U$501,BallByBall!$B$2:$B$501,A148,BallByBall!$P$2:$P$501,B148))</f>
        <v>0</v>
      </c>
      <c r="L148">
        <f>IF(A148="","",SUMIFS(BallByBall!$V$2:$V$501,BallByBall!$B$2:$B$501,A148,BallByBall!$P$2:$P$501,B148))</f>
        <v>0</v>
      </c>
      <c r="M148">
        <f>IF(A148="","",SUMIFS(BallByBall!$W$2:$W$501,BallByBall!$B$2:$B$501,A148,BallByBall!$P$2:$P$501,B148))</f>
        <v>0</v>
      </c>
      <c r="N148">
        <f>IF(A148="","",SUMIFS(BallByBall!$X$2:$X$501,BallByBall!$B$2:$B$501,A148,BallByBall!$P$2:$P$501,B148))</f>
        <v>0</v>
      </c>
      <c r="O148">
        <f>IF(A148="","",SUMIFS(OverSummary!$G$2:$G$101,OverSummary!$A$2:$A$101,A148,OverSummary!$D$2:$D$101,B148))</f>
        <v>0</v>
      </c>
      <c r="P148">
        <f>IF(A148="","",G148*Rules!$B$13+H148*Rules!$B$14+I148*Rules!$B$15)</f>
        <v>0</v>
      </c>
      <c r="Q148">
        <f>IF(A148="","",IF(G148&gt;=100,Rules!$B$18,IF(G148&gt;=50,Rules!$B$17,IF(G148&gt;=30,Rules!$B$16,0)))+IF(AND(F148=1,D148&lt;&gt;"BWL",G148=0),Rules!$B$27,0))</f>
        <v>0</v>
      </c>
      <c r="R148">
        <f>IF(A148="","",J148*Rules!$B$19+O148*Rules!$B$22)</f>
        <v>0</v>
      </c>
      <c r="S148">
        <f>IF(A148="","",IF(J148&gt;=4,Rules!$B$21,IF(J148&gt;=3,Rules!$B$20,0)))</f>
        <v>0</v>
      </c>
      <c r="T148">
        <f>IF(A148="","",K148*Rules!$B$23+L148*Rules!$B$24+M148*Rules!$B$25+N148*Rules!$B$26)</f>
        <v>0</v>
      </c>
      <c r="U148">
        <f t="shared" si="2"/>
        <v>0</v>
      </c>
    </row>
    <row r="149" spans="1:21" x14ac:dyDescent="0.2">
      <c r="A149" t="str">
        <f>MatchSquad!A149</f>
        <v>M003</v>
      </c>
      <c r="B149" t="str">
        <f>MatchSquad!B149</f>
        <v>P023</v>
      </c>
      <c r="C149" t="str">
        <f>MatchSquad!C149</f>
        <v>Matt Henry</v>
      </c>
      <c r="D149" t="str">
        <f>MatchSquad!D149</f>
        <v>BWL</v>
      </c>
      <c r="E149" t="str">
        <f>MatchSquad!E149</f>
        <v>CSK</v>
      </c>
      <c r="F149">
        <f>MatchSquad!G149</f>
        <v>0</v>
      </c>
      <c r="G149">
        <f>IF(A149="","",SUMIFS(BallByBall!$I$2:$I$501,BallByBall!$B$2:$B$501,A149,BallByBall!$F$2:$F$501,B149))</f>
        <v>0</v>
      </c>
      <c r="H149">
        <f>IF(A149="","",COUNTIFS(BallByBall!$B$2:$B$501,A149,BallByBall!$F$2:$F$501,B149,BallByBall!$Q$2:$Q$501,1))</f>
        <v>0</v>
      </c>
      <c r="I149">
        <f>IF(A149="","",COUNTIFS(BallByBall!$B$2:$B$501,A149,BallByBall!$F$2:$F$501,B149,BallByBall!$R$2:$R$501,1))</f>
        <v>0</v>
      </c>
      <c r="J149">
        <f>IF(A149="","",SUMIFS(BallByBall!$T$2:$T$501,BallByBall!$B$2:$B$501,A149,BallByBall!$H$2:$H$501,B149))</f>
        <v>0</v>
      </c>
      <c r="K149">
        <f>IF(A149="","",SUMIFS(BallByBall!$U$2:$U$501,BallByBall!$B$2:$B$501,A149,BallByBall!$P$2:$P$501,B149))</f>
        <v>0</v>
      </c>
      <c r="L149">
        <f>IF(A149="","",SUMIFS(BallByBall!$V$2:$V$501,BallByBall!$B$2:$B$501,A149,BallByBall!$P$2:$P$501,B149))</f>
        <v>0</v>
      </c>
      <c r="M149">
        <f>IF(A149="","",SUMIFS(BallByBall!$W$2:$W$501,BallByBall!$B$2:$B$501,A149,BallByBall!$P$2:$P$501,B149))</f>
        <v>0</v>
      </c>
      <c r="N149">
        <f>IF(A149="","",SUMIFS(BallByBall!$X$2:$X$501,BallByBall!$B$2:$B$501,A149,BallByBall!$P$2:$P$501,B149))</f>
        <v>0</v>
      </c>
      <c r="O149">
        <f>IF(A149="","",SUMIFS(OverSummary!$G$2:$G$101,OverSummary!$A$2:$A$101,A149,OverSummary!$D$2:$D$101,B149))</f>
        <v>0</v>
      </c>
      <c r="P149">
        <f>IF(A149="","",G149*Rules!$B$13+H149*Rules!$B$14+I149*Rules!$B$15)</f>
        <v>0</v>
      </c>
      <c r="Q149">
        <f>IF(A149="","",IF(G149&gt;=100,Rules!$B$18,IF(G149&gt;=50,Rules!$B$17,IF(G149&gt;=30,Rules!$B$16,0)))+IF(AND(F149=1,D149&lt;&gt;"BWL",G149=0),Rules!$B$27,0))</f>
        <v>0</v>
      </c>
      <c r="R149">
        <f>IF(A149="","",J149*Rules!$B$19+O149*Rules!$B$22)</f>
        <v>0</v>
      </c>
      <c r="S149">
        <f>IF(A149="","",IF(J149&gt;=4,Rules!$B$21,IF(J149&gt;=3,Rules!$B$20,0)))</f>
        <v>0</v>
      </c>
      <c r="T149">
        <f>IF(A149="","",K149*Rules!$B$23+L149*Rules!$B$24+M149*Rules!$B$25+N149*Rules!$B$26)</f>
        <v>0</v>
      </c>
      <c r="U149">
        <f t="shared" si="2"/>
        <v>0</v>
      </c>
    </row>
    <row r="150" spans="1:21" x14ac:dyDescent="0.2">
      <c r="A150" t="str">
        <f>MatchSquad!A150</f>
        <v>M003</v>
      </c>
      <c r="B150" t="str">
        <f>MatchSquad!B150</f>
        <v>P024</v>
      </c>
      <c r="C150" t="str">
        <f>MatchSquad!C150</f>
        <v>Rahul Chahar</v>
      </c>
      <c r="D150" t="str">
        <f>MatchSquad!D150</f>
        <v>BWL</v>
      </c>
      <c r="E150" t="str">
        <f>MatchSquad!E150</f>
        <v>CSK</v>
      </c>
      <c r="F150">
        <f>MatchSquad!G150</f>
        <v>0</v>
      </c>
      <c r="G150">
        <f>IF(A150="","",SUMIFS(BallByBall!$I$2:$I$501,BallByBall!$B$2:$B$501,A150,BallByBall!$F$2:$F$501,B150))</f>
        <v>0</v>
      </c>
      <c r="H150">
        <f>IF(A150="","",COUNTIFS(BallByBall!$B$2:$B$501,A150,BallByBall!$F$2:$F$501,B150,BallByBall!$Q$2:$Q$501,1))</f>
        <v>0</v>
      </c>
      <c r="I150">
        <f>IF(A150="","",COUNTIFS(BallByBall!$B$2:$B$501,A150,BallByBall!$F$2:$F$501,B150,BallByBall!$R$2:$R$501,1))</f>
        <v>0</v>
      </c>
      <c r="J150">
        <f>IF(A150="","",SUMIFS(BallByBall!$T$2:$T$501,BallByBall!$B$2:$B$501,A150,BallByBall!$H$2:$H$501,B150))</f>
        <v>0</v>
      </c>
      <c r="K150">
        <f>IF(A150="","",SUMIFS(BallByBall!$U$2:$U$501,BallByBall!$B$2:$B$501,A150,BallByBall!$P$2:$P$501,B150))</f>
        <v>0</v>
      </c>
      <c r="L150">
        <f>IF(A150="","",SUMIFS(BallByBall!$V$2:$V$501,BallByBall!$B$2:$B$501,A150,BallByBall!$P$2:$P$501,B150))</f>
        <v>0</v>
      </c>
      <c r="M150">
        <f>IF(A150="","",SUMIFS(BallByBall!$W$2:$W$501,BallByBall!$B$2:$B$501,A150,BallByBall!$P$2:$P$501,B150))</f>
        <v>0</v>
      </c>
      <c r="N150">
        <f>IF(A150="","",SUMIFS(BallByBall!$X$2:$X$501,BallByBall!$B$2:$B$501,A150,BallByBall!$P$2:$P$501,B150))</f>
        <v>0</v>
      </c>
      <c r="O150">
        <f>IF(A150="","",SUMIFS(OverSummary!$G$2:$G$101,OverSummary!$A$2:$A$101,A150,OverSummary!$D$2:$D$101,B150))</f>
        <v>0</v>
      </c>
      <c r="P150">
        <f>IF(A150="","",G150*Rules!$B$13+H150*Rules!$B$14+I150*Rules!$B$15)</f>
        <v>0</v>
      </c>
      <c r="Q150">
        <f>IF(A150="","",IF(G150&gt;=100,Rules!$B$18,IF(G150&gt;=50,Rules!$B$17,IF(G150&gt;=30,Rules!$B$16,0)))+IF(AND(F150=1,D150&lt;&gt;"BWL",G150=0),Rules!$B$27,0))</f>
        <v>0</v>
      </c>
      <c r="R150">
        <f>IF(A150="","",J150*Rules!$B$19+O150*Rules!$B$22)</f>
        <v>0</v>
      </c>
      <c r="S150">
        <f>IF(A150="","",IF(J150&gt;=4,Rules!$B$21,IF(J150&gt;=3,Rules!$B$20,0)))</f>
        <v>0</v>
      </c>
      <c r="T150">
        <f>IF(A150="","",K150*Rules!$B$23+L150*Rules!$B$24+M150*Rules!$B$25+N150*Rules!$B$26)</f>
        <v>0</v>
      </c>
      <c r="U150">
        <f t="shared" si="2"/>
        <v>0</v>
      </c>
    </row>
    <row r="151" spans="1:21" x14ac:dyDescent="0.2">
      <c r="A151" t="str">
        <f>MatchSquad!A151</f>
        <v>M003</v>
      </c>
      <c r="B151" t="str">
        <f>MatchSquad!B151</f>
        <v>P025</v>
      </c>
      <c r="C151" t="str">
        <f>MatchSquad!C151</f>
        <v>Spencer Johnson</v>
      </c>
      <c r="D151" t="str">
        <f>MatchSquad!D151</f>
        <v>BWL</v>
      </c>
      <c r="E151" t="str">
        <f>MatchSquad!E151</f>
        <v>CSK</v>
      </c>
      <c r="F151">
        <f>MatchSquad!G151</f>
        <v>0</v>
      </c>
      <c r="G151">
        <f>IF(A151="","",SUMIFS(BallByBall!$I$2:$I$501,BallByBall!$B$2:$B$501,A151,BallByBall!$F$2:$F$501,B151))</f>
        <v>0</v>
      </c>
      <c r="H151">
        <f>IF(A151="","",COUNTIFS(BallByBall!$B$2:$B$501,A151,BallByBall!$F$2:$F$501,B151,BallByBall!$Q$2:$Q$501,1))</f>
        <v>0</v>
      </c>
      <c r="I151">
        <f>IF(A151="","",COUNTIFS(BallByBall!$B$2:$B$501,A151,BallByBall!$F$2:$F$501,B151,BallByBall!$R$2:$R$501,1))</f>
        <v>0</v>
      </c>
      <c r="J151">
        <f>IF(A151="","",SUMIFS(BallByBall!$T$2:$T$501,BallByBall!$B$2:$B$501,A151,BallByBall!$H$2:$H$501,B151))</f>
        <v>0</v>
      </c>
      <c r="K151">
        <f>IF(A151="","",SUMIFS(BallByBall!$U$2:$U$501,BallByBall!$B$2:$B$501,A151,BallByBall!$P$2:$P$501,B151))</f>
        <v>0</v>
      </c>
      <c r="L151">
        <f>IF(A151="","",SUMIFS(BallByBall!$V$2:$V$501,BallByBall!$B$2:$B$501,A151,BallByBall!$P$2:$P$501,B151))</f>
        <v>0</v>
      </c>
      <c r="M151">
        <f>IF(A151="","",SUMIFS(BallByBall!$W$2:$W$501,BallByBall!$B$2:$B$501,A151,BallByBall!$P$2:$P$501,B151))</f>
        <v>0</v>
      </c>
      <c r="N151">
        <f>IF(A151="","",SUMIFS(BallByBall!$X$2:$X$501,BallByBall!$B$2:$B$501,A151,BallByBall!$P$2:$P$501,B151))</f>
        <v>0</v>
      </c>
      <c r="O151">
        <f>IF(A151="","",SUMIFS(OverSummary!$G$2:$G$101,OverSummary!$A$2:$A$101,A151,OverSummary!$D$2:$D$101,B151))</f>
        <v>0</v>
      </c>
      <c r="P151">
        <f>IF(A151="","",G151*Rules!$B$13+H151*Rules!$B$14+I151*Rules!$B$15)</f>
        <v>0</v>
      </c>
      <c r="Q151">
        <f>IF(A151="","",IF(G151&gt;=100,Rules!$B$18,IF(G151&gt;=50,Rules!$B$17,IF(G151&gt;=30,Rules!$B$16,0)))+IF(AND(F151=1,D151&lt;&gt;"BWL",G151=0),Rules!$B$27,0))</f>
        <v>0</v>
      </c>
      <c r="R151">
        <f>IF(A151="","",J151*Rules!$B$19+O151*Rules!$B$22)</f>
        <v>0</v>
      </c>
      <c r="S151">
        <f>IF(A151="","",IF(J151&gt;=4,Rules!$B$21,IF(J151&gt;=3,Rules!$B$20,0)))</f>
        <v>0</v>
      </c>
      <c r="T151">
        <f>IF(A151="","",K151*Rules!$B$23+L151*Rules!$B$24+M151*Rules!$B$25+N151*Rules!$B$26)</f>
        <v>0</v>
      </c>
      <c r="U151">
        <f t="shared" si="2"/>
        <v>0</v>
      </c>
    </row>
    <row r="152" spans="1:21" x14ac:dyDescent="0.2">
      <c r="A152" t="str">
        <f>MatchSquad!A152</f>
        <v>M004</v>
      </c>
      <c r="B152" t="str">
        <f>MatchSquad!B152</f>
        <v>P151</v>
      </c>
      <c r="C152" t="str">
        <f>MatchSquad!C152</f>
        <v>Shreyas Iyer</v>
      </c>
      <c r="D152" t="str">
        <f>MatchSquad!D152</f>
        <v>BAT</v>
      </c>
      <c r="E152" t="str">
        <f>MatchSquad!E152</f>
        <v>PBKS</v>
      </c>
      <c r="F152">
        <f>MatchSquad!G152</f>
        <v>0</v>
      </c>
      <c r="G152">
        <f>IF(A152="","",SUMIFS(BallByBall!$I$2:$I$501,BallByBall!$B$2:$B$501,A152,BallByBall!$F$2:$F$501,B152))</f>
        <v>0</v>
      </c>
      <c r="H152">
        <f>IF(A152="","",COUNTIFS(BallByBall!$B$2:$B$501,A152,BallByBall!$F$2:$F$501,B152,BallByBall!$Q$2:$Q$501,1))</f>
        <v>0</v>
      </c>
      <c r="I152">
        <f>IF(A152="","",COUNTIFS(BallByBall!$B$2:$B$501,A152,BallByBall!$F$2:$F$501,B152,BallByBall!$R$2:$R$501,1))</f>
        <v>0</v>
      </c>
      <c r="J152">
        <f>IF(A152="","",SUMIFS(BallByBall!$T$2:$T$501,BallByBall!$B$2:$B$501,A152,BallByBall!$H$2:$H$501,B152))</f>
        <v>0</v>
      </c>
      <c r="K152">
        <f>IF(A152="","",SUMIFS(BallByBall!$U$2:$U$501,BallByBall!$B$2:$B$501,A152,BallByBall!$P$2:$P$501,B152))</f>
        <v>0</v>
      </c>
      <c r="L152">
        <f>IF(A152="","",SUMIFS(BallByBall!$V$2:$V$501,BallByBall!$B$2:$B$501,A152,BallByBall!$P$2:$P$501,B152))</f>
        <v>0</v>
      </c>
      <c r="M152">
        <f>IF(A152="","",SUMIFS(BallByBall!$W$2:$W$501,BallByBall!$B$2:$B$501,A152,BallByBall!$P$2:$P$501,B152))</f>
        <v>0</v>
      </c>
      <c r="N152">
        <f>IF(A152="","",SUMIFS(BallByBall!$X$2:$X$501,BallByBall!$B$2:$B$501,A152,BallByBall!$P$2:$P$501,B152))</f>
        <v>0</v>
      </c>
      <c r="O152">
        <f>IF(A152="","",SUMIFS(OverSummary!$G$2:$G$101,OverSummary!$A$2:$A$101,A152,OverSummary!$D$2:$D$101,B152))</f>
        <v>0</v>
      </c>
      <c r="P152">
        <f>IF(A152="","",G152*Rules!$B$13+H152*Rules!$B$14+I152*Rules!$B$15)</f>
        <v>0</v>
      </c>
      <c r="Q152">
        <f>IF(A152="","",IF(G152&gt;=100,Rules!$B$18,IF(G152&gt;=50,Rules!$B$17,IF(G152&gt;=30,Rules!$B$16,0)))+IF(AND(F152=1,D152&lt;&gt;"BWL",G152=0),Rules!$B$27,0))</f>
        <v>0</v>
      </c>
      <c r="R152">
        <f>IF(A152="","",J152*Rules!$B$19+O152*Rules!$B$22)</f>
        <v>0</v>
      </c>
      <c r="S152">
        <f>IF(A152="","",IF(J152&gt;=4,Rules!$B$21,IF(J152&gt;=3,Rules!$B$20,0)))</f>
        <v>0</v>
      </c>
      <c r="T152">
        <f>IF(A152="","",K152*Rules!$B$23+L152*Rules!$B$24+M152*Rules!$B$25+N152*Rules!$B$26)</f>
        <v>0</v>
      </c>
      <c r="U152">
        <f t="shared" si="2"/>
        <v>0</v>
      </c>
    </row>
    <row r="153" spans="1:21" x14ac:dyDescent="0.2">
      <c r="A153" t="str">
        <f>MatchSquad!A153</f>
        <v>M004</v>
      </c>
      <c r="B153" t="str">
        <f>MatchSquad!B153</f>
        <v>P152</v>
      </c>
      <c r="C153" t="str">
        <f>MatchSquad!C153</f>
        <v>Nehal Wadhera</v>
      </c>
      <c r="D153" t="str">
        <f>MatchSquad!D153</f>
        <v>BAT</v>
      </c>
      <c r="E153" t="str">
        <f>MatchSquad!E153</f>
        <v>PBKS</v>
      </c>
      <c r="F153">
        <f>MatchSquad!G153</f>
        <v>0</v>
      </c>
      <c r="G153">
        <f>IF(A153="","",SUMIFS(BallByBall!$I$2:$I$501,BallByBall!$B$2:$B$501,A153,BallByBall!$F$2:$F$501,B153))</f>
        <v>0</v>
      </c>
      <c r="H153">
        <f>IF(A153="","",COUNTIFS(BallByBall!$B$2:$B$501,A153,BallByBall!$F$2:$F$501,B153,BallByBall!$Q$2:$Q$501,1))</f>
        <v>0</v>
      </c>
      <c r="I153">
        <f>IF(A153="","",COUNTIFS(BallByBall!$B$2:$B$501,A153,BallByBall!$F$2:$F$501,B153,BallByBall!$R$2:$R$501,1))</f>
        <v>0</v>
      </c>
      <c r="J153">
        <f>IF(A153="","",SUMIFS(BallByBall!$T$2:$T$501,BallByBall!$B$2:$B$501,A153,BallByBall!$H$2:$H$501,B153))</f>
        <v>0</v>
      </c>
      <c r="K153">
        <f>IF(A153="","",SUMIFS(BallByBall!$U$2:$U$501,BallByBall!$B$2:$B$501,A153,BallByBall!$P$2:$P$501,B153))</f>
        <v>0</v>
      </c>
      <c r="L153">
        <f>IF(A153="","",SUMIFS(BallByBall!$V$2:$V$501,BallByBall!$B$2:$B$501,A153,BallByBall!$P$2:$P$501,B153))</f>
        <v>0</v>
      </c>
      <c r="M153">
        <f>IF(A153="","",SUMIFS(BallByBall!$W$2:$W$501,BallByBall!$B$2:$B$501,A153,BallByBall!$P$2:$P$501,B153))</f>
        <v>0</v>
      </c>
      <c r="N153">
        <f>IF(A153="","",SUMIFS(BallByBall!$X$2:$X$501,BallByBall!$B$2:$B$501,A153,BallByBall!$P$2:$P$501,B153))</f>
        <v>0</v>
      </c>
      <c r="O153">
        <f>IF(A153="","",SUMIFS(OverSummary!$G$2:$G$101,OverSummary!$A$2:$A$101,A153,OverSummary!$D$2:$D$101,B153))</f>
        <v>0</v>
      </c>
      <c r="P153">
        <f>IF(A153="","",G153*Rules!$B$13+H153*Rules!$B$14+I153*Rules!$B$15)</f>
        <v>0</v>
      </c>
      <c r="Q153">
        <f>IF(A153="","",IF(G153&gt;=100,Rules!$B$18,IF(G153&gt;=50,Rules!$B$17,IF(G153&gt;=30,Rules!$B$16,0)))+IF(AND(F153=1,D153&lt;&gt;"BWL",G153=0),Rules!$B$27,0))</f>
        <v>0</v>
      </c>
      <c r="R153">
        <f>IF(A153="","",J153*Rules!$B$19+O153*Rules!$B$22)</f>
        <v>0</v>
      </c>
      <c r="S153">
        <f>IF(A153="","",IF(J153&gt;=4,Rules!$B$21,IF(J153&gt;=3,Rules!$B$20,0)))</f>
        <v>0</v>
      </c>
      <c r="T153">
        <f>IF(A153="","",K153*Rules!$B$23+L153*Rules!$B$24+M153*Rules!$B$25+N153*Rules!$B$26)</f>
        <v>0</v>
      </c>
      <c r="U153">
        <f t="shared" si="2"/>
        <v>0</v>
      </c>
    </row>
    <row r="154" spans="1:21" x14ac:dyDescent="0.2">
      <c r="A154" t="str">
        <f>MatchSquad!A154</f>
        <v>M004</v>
      </c>
      <c r="B154" t="str">
        <f>MatchSquad!B154</f>
        <v>P153</v>
      </c>
      <c r="C154" t="str">
        <f>MatchSquad!C154</f>
        <v>Vishnu Vinod</v>
      </c>
      <c r="D154" t="str">
        <f>MatchSquad!D154</f>
        <v>WK</v>
      </c>
      <c r="E154" t="str">
        <f>MatchSquad!E154</f>
        <v>PBKS</v>
      </c>
      <c r="F154">
        <f>MatchSquad!G154</f>
        <v>0</v>
      </c>
      <c r="G154">
        <f>IF(A154="","",SUMIFS(BallByBall!$I$2:$I$501,BallByBall!$B$2:$B$501,A154,BallByBall!$F$2:$F$501,B154))</f>
        <v>0</v>
      </c>
      <c r="H154">
        <f>IF(A154="","",COUNTIFS(BallByBall!$B$2:$B$501,A154,BallByBall!$F$2:$F$501,B154,BallByBall!$Q$2:$Q$501,1))</f>
        <v>0</v>
      </c>
      <c r="I154">
        <f>IF(A154="","",COUNTIFS(BallByBall!$B$2:$B$501,A154,BallByBall!$F$2:$F$501,B154,BallByBall!$R$2:$R$501,1))</f>
        <v>0</v>
      </c>
      <c r="J154">
        <f>IF(A154="","",SUMIFS(BallByBall!$T$2:$T$501,BallByBall!$B$2:$B$501,A154,BallByBall!$H$2:$H$501,B154))</f>
        <v>0</v>
      </c>
      <c r="K154">
        <f>IF(A154="","",SUMIFS(BallByBall!$U$2:$U$501,BallByBall!$B$2:$B$501,A154,BallByBall!$P$2:$P$501,B154))</f>
        <v>0</v>
      </c>
      <c r="L154">
        <f>IF(A154="","",SUMIFS(BallByBall!$V$2:$V$501,BallByBall!$B$2:$B$501,A154,BallByBall!$P$2:$P$501,B154))</f>
        <v>0</v>
      </c>
      <c r="M154">
        <f>IF(A154="","",SUMIFS(BallByBall!$W$2:$W$501,BallByBall!$B$2:$B$501,A154,BallByBall!$P$2:$P$501,B154))</f>
        <v>0</v>
      </c>
      <c r="N154">
        <f>IF(A154="","",SUMIFS(BallByBall!$X$2:$X$501,BallByBall!$B$2:$B$501,A154,BallByBall!$P$2:$P$501,B154))</f>
        <v>0</v>
      </c>
      <c r="O154">
        <f>IF(A154="","",SUMIFS(OverSummary!$G$2:$G$101,OverSummary!$A$2:$A$101,A154,OverSummary!$D$2:$D$101,B154))</f>
        <v>0</v>
      </c>
      <c r="P154">
        <f>IF(A154="","",G154*Rules!$B$13+H154*Rules!$B$14+I154*Rules!$B$15)</f>
        <v>0</v>
      </c>
      <c r="Q154">
        <f>IF(A154="","",IF(G154&gt;=100,Rules!$B$18,IF(G154&gt;=50,Rules!$B$17,IF(G154&gt;=30,Rules!$B$16,0)))+IF(AND(F154=1,D154&lt;&gt;"BWL",G154=0),Rules!$B$27,0))</f>
        <v>0</v>
      </c>
      <c r="R154">
        <f>IF(A154="","",J154*Rules!$B$19+O154*Rules!$B$22)</f>
        <v>0</v>
      </c>
      <c r="S154">
        <f>IF(A154="","",IF(J154&gt;=4,Rules!$B$21,IF(J154&gt;=3,Rules!$B$20,0)))</f>
        <v>0</v>
      </c>
      <c r="T154">
        <f>IF(A154="","",K154*Rules!$B$23+L154*Rules!$B$24+M154*Rules!$B$25+N154*Rules!$B$26)</f>
        <v>0</v>
      </c>
      <c r="U154">
        <f t="shared" si="2"/>
        <v>0</v>
      </c>
    </row>
    <row r="155" spans="1:21" x14ac:dyDescent="0.2">
      <c r="A155" t="str">
        <f>MatchSquad!A155</f>
        <v>M004</v>
      </c>
      <c r="B155" t="str">
        <f>MatchSquad!B155</f>
        <v>P154</v>
      </c>
      <c r="C155" t="str">
        <f>MatchSquad!C155</f>
        <v>Harnoor Pannu</v>
      </c>
      <c r="D155" t="str">
        <f>MatchSquad!D155</f>
        <v>BAT</v>
      </c>
      <c r="E155" t="str">
        <f>MatchSquad!E155</f>
        <v>PBKS</v>
      </c>
      <c r="F155">
        <f>MatchSquad!G155</f>
        <v>0</v>
      </c>
      <c r="G155">
        <f>IF(A155="","",SUMIFS(BallByBall!$I$2:$I$501,BallByBall!$B$2:$B$501,A155,BallByBall!$F$2:$F$501,B155))</f>
        <v>0</v>
      </c>
      <c r="H155">
        <f>IF(A155="","",COUNTIFS(BallByBall!$B$2:$B$501,A155,BallByBall!$F$2:$F$501,B155,BallByBall!$Q$2:$Q$501,1))</f>
        <v>0</v>
      </c>
      <c r="I155">
        <f>IF(A155="","",COUNTIFS(BallByBall!$B$2:$B$501,A155,BallByBall!$F$2:$F$501,B155,BallByBall!$R$2:$R$501,1))</f>
        <v>0</v>
      </c>
      <c r="J155">
        <f>IF(A155="","",SUMIFS(BallByBall!$T$2:$T$501,BallByBall!$B$2:$B$501,A155,BallByBall!$H$2:$H$501,B155))</f>
        <v>0</v>
      </c>
      <c r="K155">
        <f>IF(A155="","",SUMIFS(BallByBall!$U$2:$U$501,BallByBall!$B$2:$B$501,A155,BallByBall!$P$2:$P$501,B155))</f>
        <v>0</v>
      </c>
      <c r="L155">
        <f>IF(A155="","",SUMIFS(BallByBall!$V$2:$V$501,BallByBall!$B$2:$B$501,A155,BallByBall!$P$2:$P$501,B155))</f>
        <v>0</v>
      </c>
      <c r="M155">
        <f>IF(A155="","",SUMIFS(BallByBall!$W$2:$W$501,BallByBall!$B$2:$B$501,A155,BallByBall!$P$2:$P$501,B155))</f>
        <v>0</v>
      </c>
      <c r="N155">
        <f>IF(A155="","",SUMIFS(BallByBall!$X$2:$X$501,BallByBall!$B$2:$B$501,A155,BallByBall!$P$2:$P$501,B155))</f>
        <v>0</v>
      </c>
      <c r="O155">
        <f>IF(A155="","",SUMIFS(OverSummary!$G$2:$G$101,OverSummary!$A$2:$A$101,A155,OverSummary!$D$2:$D$101,B155))</f>
        <v>0</v>
      </c>
      <c r="P155">
        <f>IF(A155="","",G155*Rules!$B$13+H155*Rules!$B$14+I155*Rules!$B$15)</f>
        <v>0</v>
      </c>
      <c r="Q155">
        <f>IF(A155="","",IF(G155&gt;=100,Rules!$B$18,IF(G155&gt;=50,Rules!$B$17,IF(G155&gt;=30,Rules!$B$16,0)))+IF(AND(F155=1,D155&lt;&gt;"BWL",G155=0),Rules!$B$27,0))</f>
        <v>0</v>
      </c>
      <c r="R155">
        <f>IF(A155="","",J155*Rules!$B$19+O155*Rules!$B$22)</f>
        <v>0</v>
      </c>
      <c r="S155">
        <f>IF(A155="","",IF(J155&gt;=4,Rules!$B$21,IF(J155&gt;=3,Rules!$B$20,0)))</f>
        <v>0</v>
      </c>
      <c r="T155">
        <f>IF(A155="","",K155*Rules!$B$23+L155*Rules!$B$24+M155*Rules!$B$25+N155*Rules!$B$26)</f>
        <v>0</v>
      </c>
      <c r="U155">
        <f t="shared" si="2"/>
        <v>0</v>
      </c>
    </row>
    <row r="156" spans="1:21" x14ac:dyDescent="0.2">
      <c r="A156" t="str">
        <f>MatchSquad!A156</f>
        <v>M004</v>
      </c>
      <c r="B156" t="str">
        <f>MatchSquad!B156</f>
        <v>P155</v>
      </c>
      <c r="C156" t="str">
        <f>MatchSquad!C156</f>
        <v>Pyla Avinash</v>
      </c>
      <c r="D156" t="str">
        <f>MatchSquad!D156</f>
        <v>BAT</v>
      </c>
      <c r="E156" t="str">
        <f>MatchSquad!E156</f>
        <v>PBKS</v>
      </c>
      <c r="F156">
        <f>MatchSquad!G156</f>
        <v>0</v>
      </c>
      <c r="G156">
        <f>IF(A156="","",SUMIFS(BallByBall!$I$2:$I$501,BallByBall!$B$2:$B$501,A156,BallByBall!$F$2:$F$501,B156))</f>
        <v>0</v>
      </c>
      <c r="H156">
        <f>IF(A156="","",COUNTIFS(BallByBall!$B$2:$B$501,A156,BallByBall!$F$2:$F$501,B156,BallByBall!$Q$2:$Q$501,1))</f>
        <v>0</v>
      </c>
      <c r="I156">
        <f>IF(A156="","",COUNTIFS(BallByBall!$B$2:$B$501,A156,BallByBall!$F$2:$F$501,B156,BallByBall!$R$2:$R$501,1))</f>
        <v>0</v>
      </c>
      <c r="J156">
        <f>IF(A156="","",SUMIFS(BallByBall!$T$2:$T$501,BallByBall!$B$2:$B$501,A156,BallByBall!$H$2:$H$501,B156))</f>
        <v>0</v>
      </c>
      <c r="K156">
        <f>IF(A156="","",SUMIFS(BallByBall!$U$2:$U$501,BallByBall!$B$2:$B$501,A156,BallByBall!$P$2:$P$501,B156))</f>
        <v>0</v>
      </c>
      <c r="L156">
        <f>IF(A156="","",SUMIFS(BallByBall!$V$2:$V$501,BallByBall!$B$2:$B$501,A156,BallByBall!$P$2:$P$501,B156))</f>
        <v>0</v>
      </c>
      <c r="M156">
        <f>IF(A156="","",SUMIFS(BallByBall!$W$2:$W$501,BallByBall!$B$2:$B$501,A156,BallByBall!$P$2:$P$501,B156))</f>
        <v>0</v>
      </c>
      <c r="N156">
        <f>IF(A156="","",SUMIFS(BallByBall!$X$2:$X$501,BallByBall!$B$2:$B$501,A156,BallByBall!$P$2:$P$501,B156))</f>
        <v>0</v>
      </c>
      <c r="O156">
        <f>IF(A156="","",SUMIFS(OverSummary!$G$2:$G$101,OverSummary!$A$2:$A$101,A156,OverSummary!$D$2:$D$101,B156))</f>
        <v>0</v>
      </c>
      <c r="P156">
        <f>IF(A156="","",G156*Rules!$B$13+H156*Rules!$B$14+I156*Rules!$B$15)</f>
        <v>0</v>
      </c>
      <c r="Q156">
        <f>IF(A156="","",IF(G156&gt;=100,Rules!$B$18,IF(G156&gt;=50,Rules!$B$17,IF(G156&gt;=30,Rules!$B$16,0)))+IF(AND(F156=1,D156&lt;&gt;"BWL",G156=0),Rules!$B$27,0))</f>
        <v>0</v>
      </c>
      <c r="R156">
        <f>IF(A156="","",J156*Rules!$B$19+O156*Rules!$B$22)</f>
        <v>0</v>
      </c>
      <c r="S156">
        <f>IF(A156="","",IF(J156&gt;=4,Rules!$B$21,IF(J156&gt;=3,Rules!$B$20,0)))</f>
        <v>0</v>
      </c>
      <c r="T156">
        <f>IF(A156="","",K156*Rules!$B$23+L156*Rules!$B$24+M156*Rules!$B$25+N156*Rules!$B$26)</f>
        <v>0</v>
      </c>
      <c r="U156">
        <f t="shared" si="2"/>
        <v>0</v>
      </c>
    </row>
    <row r="157" spans="1:21" x14ac:dyDescent="0.2">
      <c r="A157" t="str">
        <f>MatchSquad!A157</f>
        <v>M004</v>
      </c>
      <c r="B157" t="str">
        <f>MatchSquad!B157</f>
        <v>P156</v>
      </c>
      <c r="C157" t="str">
        <f>MatchSquad!C157</f>
        <v>Prabhsimran Singh</v>
      </c>
      <c r="D157" t="str">
        <f>MatchSquad!D157</f>
        <v>WK</v>
      </c>
      <c r="E157" t="str">
        <f>MatchSquad!E157</f>
        <v>PBKS</v>
      </c>
      <c r="F157">
        <f>MatchSquad!G157</f>
        <v>0</v>
      </c>
      <c r="G157">
        <f>IF(A157="","",SUMIFS(BallByBall!$I$2:$I$501,BallByBall!$B$2:$B$501,A157,BallByBall!$F$2:$F$501,B157))</f>
        <v>0</v>
      </c>
      <c r="H157">
        <f>IF(A157="","",COUNTIFS(BallByBall!$B$2:$B$501,A157,BallByBall!$F$2:$F$501,B157,BallByBall!$Q$2:$Q$501,1))</f>
        <v>0</v>
      </c>
      <c r="I157">
        <f>IF(A157="","",COUNTIFS(BallByBall!$B$2:$B$501,A157,BallByBall!$F$2:$F$501,B157,BallByBall!$R$2:$R$501,1))</f>
        <v>0</v>
      </c>
      <c r="J157">
        <f>IF(A157="","",SUMIFS(BallByBall!$T$2:$T$501,BallByBall!$B$2:$B$501,A157,BallByBall!$H$2:$H$501,B157))</f>
        <v>0</v>
      </c>
      <c r="K157">
        <f>IF(A157="","",SUMIFS(BallByBall!$U$2:$U$501,BallByBall!$B$2:$B$501,A157,BallByBall!$P$2:$P$501,B157))</f>
        <v>0</v>
      </c>
      <c r="L157">
        <f>IF(A157="","",SUMIFS(BallByBall!$V$2:$V$501,BallByBall!$B$2:$B$501,A157,BallByBall!$P$2:$P$501,B157))</f>
        <v>0</v>
      </c>
      <c r="M157">
        <f>IF(A157="","",SUMIFS(BallByBall!$W$2:$W$501,BallByBall!$B$2:$B$501,A157,BallByBall!$P$2:$P$501,B157))</f>
        <v>0</v>
      </c>
      <c r="N157">
        <f>IF(A157="","",SUMIFS(BallByBall!$X$2:$X$501,BallByBall!$B$2:$B$501,A157,BallByBall!$P$2:$P$501,B157))</f>
        <v>0</v>
      </c>
      <c r="O157">
        <f>IF(A157="","",SUMIFS(OverSummary!$G$2:$G$101,OverSummary!$A$2:$A$101,A157,OverSummary!$D$2:$D$101,B157))</f>
        <v>0</v>
      </c>
      <c r="P157">
        <f>IF(A157="","",G157*Rules!$B$13+H157*Rules!$B$14+I157*Rules!$B$15)</f>
        <v>0</v>
      </c>
      <c r="Q157">
        <f>IF(A157="","",IF(G157&gt;=100,Rules!$B$18,IF(G157&gt;=50,Rules!$B$17,IF(G157&gt;=30,Rules!$B$16,0)))+IF(AND(F157=1,D157&lt;&gt;"BWL",G157=0),Rules!$B$27,0))</f>
        <v>0</v>
      </c>
      <c r="R157">
        <f>IF(A157="","",J157*Rules!$B$19+O157*Rules!$B$22)</f>
        <v>0</v>
      </c>
      <c r="S157">
        <f>IF(A157="","",IF(J157&gt;=4,Rules!$B$21,IF(J157&gt;=3,Rules!$B$20,0)))</f>
        <v>0</v>
      </c>
      <c r="T157">
        <f>IF(A157="","",K157*Rules!$B$23+L157*Rules!$B$24+M157*Rules!$B$25+N157*Rules!$B$26)</f>
        <v>0</v>
      </c>
      <c r="U157">
        <f t="shared" si="2"/>
        <v>0</v>
      </c>
    </row>
    <row r="158" spans="1:21" x14ac:dyDescent="0.2">
      <c r="A158" t="str">
        <f>MatchSquad!A158</f>
        <v>M004</v>
      </c>
      <c r="B158" t="str">
        <f>MatchSquad!B158</f>
        <v>P157</v>
      </c>
      <c r="C158" t="str">
        <f>MatchSquad!C158</f>
        <v>Shashank Singh</v>
      </c>
      <c r="D158" t="str">
        <f>MatchSquad!D158</f>
        <v>BAT</v>
      </c>
      <c r="E158" t="str">
        <f>MatchSquad!E158</f>
        <v>PBKS</v>
      </c>
      <c r="F158">
        <f>MatchSquad!G158</f>
        <v>0</v>
      </c>
      <c r="G158">
        <f>IF(A158="","",SUMIFS(BallByBall!$I$2:$I$501,BallByBall!$B$2:$B$501,A158,BallByBall!$F$2:$F$501,B158))</f>
        <v>0</v>
      </c>
      <c r="H158">
        <f>IF(A158="","",COUNTIFS(BallByBall!$B$2:$B$501,A158,BallByBall!$F$2:$F$501,B158,BallByBall!$Q$2:$Q$501,1))</f>
        <v>0</v>
      </c>
      <c r="I158">
        <f>IF(A158="","",COUNTIFS(BallByBall!$B$2:$B$501,A158,BallByBall!$F$2:$F$501,B158,BallByBall!$R$2:$R$501,1))</f>
        <v>0</v>
      </c>
      <c r="J158">
        <f>IF(A158="","",SUMIFS(BallByBall!$T$2:$T$501,BallByBall!$B$2:$B$501,A158,BallByBall!$H$2:$H$501,B158))</f>
        <v>0</v>
      </c>
      <c r="K158">
        <f>IF(A158="","",SUMIFS(BallByBall!$U$2:$U$501,BallByBall!$B$2:$B$501,A158,BallByBall!$P$2:$P$501,B158))</f>
        <v>0</v>
      </c>
      <c r="L158">
        <f>IF(A158="","",SUMIFS(BallByBall!$V$2:$V$501,BallByBall!$B$2:$B$501,A158,BallByBall!$P$2:$P$501,B158))</f>
        <v>0</v>
      </c>
      <c r="M158">
        <f>IF(A158="","",SUMIFS(BallByBall!$W$2:$W$501,BallByBall!$B$2:$B$501,A158,BallByBall!$P$2:$P$501,B158))</f>
        <v>0</v>
      </c>
      <c r="N158">
        <f>IF(A158="","",SUMIFS(BallByBall!$X$2:$X$501,BallByBall!$B$2:$B$501,A158,BallByBall!$P$2:$P$501,B158))</f>
        <v>0</v>
      </c>
      <c r="O158">
        <f>IF(A158="","",SUMIFS(OverSummary!$G$2:$G$101,OverSummary!$A$2:$A$101,A158,OverSummary!$D$2:$D$101,B158))</f>
        <v>0</v>
      </c>
      <c r="P158">
        <f>IF(A158="","",G158*Rules!$B$13+H158*Rules!$B$14+I158*Rules!$B$15)</f>
        <v>0</v>
      </c>
      <c r="Q158">
        <f>IF(A158="","",IF(G158&gt;=100,Rules!$B$18,IF(G158&gt;=50,Rules!$B$17,IF(G158&gt;=30,Rules!$B$16,0)))+IF(AND(F158=1,D158&lt;&gt;"BWL",G158=0),Rules!$B$27,0))</f>
        <v>0</v>
      </c>
      <c r="R158">
        <f>IF(A158="","",J158*Rules!$B$19+O158*Rules!$B$22)</f>
        <v>0</v>
      </c>
      <c r="S158">
        <f>IF(A158="","",IF(J158&gt;=4,Rules!$B$21,IF(J158&gt;=3,Rules!$B$20,0)))</f>
        <v>0</v>
      </c>
      <c r="T158">
        <f>IF(A158="","",K158*Rules!$B$23+L158*Rules!$B$24+M158*Rules!$B$25+N158*Rules!$B$26)</f>
        <v>0</v>
      </c>
      <c r="U158">
        <f t="shared" si="2"/>
        <v>0</v>
      </c>
    </row>
    <row r="159" spans="1:21" x14ac:dyDescent="0.2">
      <c r="A159" t="str">
        <f>MatchSquad!A159</f>
        <v>M004</v>
      </c>
      <c r="B159" t="str">
        <f>MatchSquad!B159</f>
        <v>P158</v>
      </c>
      <c r="C159" t="str">
        <f>MatchSquad!C159</f>
        <v>Marcus Stoinis</v>
      </c>
      <c r="D159" t="str">
        <f>MatchSquad!D159</f>
        <v>AR</v>
      </c>
      <c r="E159" t="str">
        <f>MatchSquad!E159</f>
        <v>PBKS</v>
      </c>
      <c r="F159">
        <f>MatchSquad!G159</f>
        <v>0</v>
      </c>
      <c r="G159">
        <f>IF(A159="","",SUMIFS(BallByBall!$I$2:$I$501,BallByBall!$B$2:$B$501,A159,BallByBall!$F$2:$F$501,B159))</f>
        <v>0</v>
      </c>
      <c r="H159">
        <f>IF(A159="","",COUNTIFS(BallByBall!$B$2:$B$501,A159,BallByBall!$F$2:$F$501,B159,BallByBall!$Q$2:$Q$501,1))</f>
        <v>0</v>
      </c>
      <c r="I159">
        <f>IF(A159="","",COUNTIFS(BallByBall!$B$2:$B$501,A159,BallByBall!$F$2:$F$501,B159,BallByBall!$R$2:$R$501,1))</f>
        <v>0</v>
      </c>
      <c r="J159">
        <f>IF(A159="","",SUMIFS(BallByBall!$T$2:$T$501,BallByBall!$B$2:$B$501,A159,BallByBall!$H$2:$H$501,B159))</f>
        <v>0</v>
      </c>
      <c r="K159">
        <f>IF(A159="","",SUMIFS(BallByBall!$U$2:$U$501,BallByBall!$B$2:$B$501,A159,BallByBall!$P$2:$P$501,B159))</f>
        <v>0</v>
      </c>
      <c r="L159">
        <f>IF(A159="","",SUMIFS(BallByBall!$V$2:$V$501,BallByBall!$B$2:$B$501,A159,BallByBall!$P$2:$P$501,B159))</f>
        <v>0</v>
      </c>
      <c r="M159">
        <f>IF(A159="","",SUMIFS(BallByBall!$W$2:$W$501,BallByBall!$B$2:$B$501,A159,BallByBall!$P$2:$P$501,B159))</f>
        <v>0</v>
      </c>
      <c r="N159">
        <f>IF(A159="","",SUMIFS(BallByBall!$X$2:$X$501,BallByBall!$B$2:$B$501,A159,BallByBall!$P$2:$P$501,B159))</f>
        <v>0</v>
      </c>
      <c r="O159">
        <f>IF(A159="","",SUMIFS(OverSummary!$G$2:$G$101,OverSummary!$A$2:$A$101,A159,OverSummary!$D$2:$D$101,B159))</f>
        <v>0</v>
      </c>
      <c r="P159">
        <f>IF(A159="","",G159*Rules!$B$13+H159*Rules!$B$14+I159*Rules!$B$15)</f>
        <v>0</v>
      </c>
      <c r="Q159">
        <f>IF(A159="","",IF(G159&gt;=100,Rules!$B$18,IF(G159&gt;=50,Rules!$B$17,IF(G159&gt;=30,Rules!$B$16,0)))+IF(AND(F159=1,D159&lt;&gt;"BWL",G159=0),Rules!$B$27,0))</f>
        <v>0</v>
      </c>
      <c r="R159">
        <f>IF(A159="","",J159*Rules!$B$19+O159*Rules!$B$22)</f>
        <v>0</v>
      </c>
      <c r="S159">
        <f>IF(A159="","",IF(J159&gt;=4,Rules!$B$21,IF(J159&gt;=3,Rules!$B$20,0)))</f>
        <v>0</v>
      </c>
      <c r="T159">
        <f>IF(A159="","",K159*Rules!$B$23+L159*Rules!$B$24+M159*Rules!$B$25+N159*Rules!$B$26)</f>
        <v>0</v>
      </c>
      <c r="U159">
        <f t="shared" si="2"/>
        <v>0</v>
      </c>
    </row>
    <row r="160" spans="1:21" x14ac:dyDescent="0.2">
      <c r="A160" t="str">
        <f>MatchSquad!A160</f>
        <v>M004</v>
      </c>
      <c r="B160" t="str">
        <f>MatchSquad!B160</f>
        <v>P159</v>
      </c>
      <c r="C160" t="str">
        <f>MatchSquad!C160</f>
        <v>Harpreet Brar</v>
      </c>
      <c r="D160" t="str">
        <f>MatchSquad!D160</f>
        <v>AR</v>
      </c>
      <c r="E160" t="str">
        <f>MatchSquad!E160</f>
        <v>PBKS</v>
      </c>
      <c r="F160">
        <f>MatchSquad!G160</f>
        <v>0</v>
      </c>
      <c r="G160">
        <f>IF(A160="","",SUMIFS(BallByBall!$I$2:$I$501,BallByBall!$B$2:$B$501,A160,BallByBall!$F$2:$F$501,B160))</f>
        <v>0</v>
      </c>
      <c r="H160">
        <f>IF(A160="","",COUNTIFS(BallByBall!$B$2:$B$501,A160,BallByBall!$F$2:$F$501,B160,BallByBall!$Q$2:$Q$501,1))</f>
        <v>0</v>
      </c>
      <c r="I160">
        <f>IF(A160="","",COUNTIFS(BallByBall!$B$2:$B$501,A160,BallByBall!$F$2:$F$501,B160,BallByBall!$R$2:$R$501,1))</f>
        <v>0</v>
      </c>
      <c r="J160">
        <f>IF(A160="","",SUMIFS(BallByBall!$T$2:$T$501,BallByBall!$B$2:$B$501,A160,BallByBall!$H$2:$H$501,B160))</f>
        <v>0</v>
      </c>
      <c r="K160">
        <f>IF(A160="","",SUMIFS(BallByBall!$U$2:$U$501,BallByBall!$B$2:$B$501,A160,BallByBall!$P$2:$P$501,B160))</f>
        <v>0</v>
      </c>
      <c r="L160">
        <f>IF(A160="","",SUMIFS(BallByBall!$V$2:$V$501,BallByBall!$B$2:$B$501,A160,BallByBall!$P$2:$P$501,B160))</f>
        <v>0</v>
      </c>
      <c r="M160">
        <f>IF(A160="","",SUMIFS(BallByBall!$W$2:$W$501,BallByBall!$B$2:$B$501,A160,BallByBall!$P$2:$P$501,B160))</f>
        <v>0</v>
      </c>
      <c r="N160">
        <f>IF(A160="","",SUMIFS(BallByBall!$X$2:$X$501,BallByBall!$B$2:$B$501,A160,BallByBall!$P$2:$P$501,B160))</f>
        <v>0</v>
      </c>
      <c r="O160">
        <f>IF(A160="","",SUMIFS(OverSummary!$G$2:$G$101,OverSummary!$A$2:$A$101,A160,OverSummary!$D$2:$D$101,B160))</f>
        <v>0</v>
      </c>
      <c r="P160">
        <f>IF(A160="","",G160*Rules!$B$13+H160*Rules!$B$14+I160*Rules!$B$15)</f>
        <v>0</v>
      </c>
      <c r="Q160">
        <f>IF(A160="","",IF(G160&gt;=100,Rules!$B$18,IF(G160&gt;=50,Rules!$B$17,IF(G160&gt;=30,Rules!$B$16,0)))+IF(AND(F160=1,D160&lt;&gt;"BWL",G160=0),Rules!$B$27,0))</f>
        <v>0</v>
      </c>
      <c r="R160">
        <f>IF(A160="","",J160*Rules!$B$19+O160*Rules!$B$22)</f>
        <v>0</v>
      </c>
      <c r="S160">
        <f>IF(A160="","",IF(J160&gt;=4,Rules!$B$21,IF(J160&gt;=3,Rules!$B$20,0)))</f>
        <v>0</v>
      </c>
      <c r="T160">
        <f>IF(A160="","",K160*Rules!$B$23+L160*Rules!$B$24+M160*Rules!$B$25+N160*Rules!$B$26)</f>
        <v>0</v>
      </c>
      <c r="U160">
        <f t="shared" si="2"/>
        <v>0</v>
      </c>
    </row>
    <row r="161" spans="1:21" x14ac:dyDescent="0.2">
      <c r="A161" t="str">
        <f>MatchSquad!A161</f>
        <v>M004</v>
      </c>
      <c r="B161" t="str">
        <f>MatchSquad!B161</f>
        <v>P160</v>
      </c>
      <c r="C161" t="str">
        <f>MatchSquad!C161</f>
        <v>Marco Jansen</v>
      </c>
      <c r="D161" t="str">
        <f>MatchSquad!D161</f>
        <v>AR</v>
      </c>
      <c r="E161" t="str">
        <f>MatchSquad!E161</f>
        <v>PBKS</v>
      </c>
      <c r="F161">
        <f>MatchSquad!G161</f>
        <v>0</v>
      </c>
      <c r="G161">
        <f>IF(A161="","",SUMIFS(BallByBall!$I$2:$I$501,BallByBall!$B$2:$B$501,A161,BallByBall!$F$2:$F$501,B161))</f>
        <v>0</v>
      </c>
      <c r="H161">
        <f>IF(A161="","",COUNTIFS(BallByBall!$B$2:$B$501,A161,BallByBall!$F$2:$F$501,B161,BallByBall!$Q$2:$Q$501,1))</f>
        <v>0</v>
      </c>
      <c r="I161">
        <f>IF(A161="","",COUNTIFS(BallByBall!$B$2:$B$501,A161,BallByBall!$F$2:$F$501,B161,BallByBall!$R$2:$R$501,1))</f>
        <v>0</v>
      </c>
      <c r="J161">
        <f>IF(A161="","",SUMIFS(BallByBall!$T$2:$T$501,BallByBall!$B$2:$B$501,A161,BallByBall!$H$2:$H$501,B161))</f>
        <v>0</v>
      </c>
      <c r="K161">
        <f>IF(A161="","",SUMIFS(BallByBall!$U$2:$U$501,BallByBall!$B$2:$B$501,A161,BallByBall!$P$2:$P$501,B161))</f>
        <v>0</v>
      </c>
      <c r="L161">
        <f>IF(A161="","",SUMIFS(BallByBall!$V$2:$V$501,BallByBall!$B$2:$B$501,A161,BallByBall!$P$2:$P$501,B161))</f>
        <v>0</v>
      </c>
      <c r="M161">
        <f>IF(A161="","",SUMIFS(BallByBall!$W$2:$W$501,BallByBall!$B$2:$B$501,A161,BallByBall!$P$2:$P$501,B161))</f>
        <v>0</v>
      </c>
      <c r="N161">
        <f>IF(A161="","",SUMIFS(BallByBall!$X$2:$X$501,BallByBall!$B$2:$B$501,A161,BallByBall!$P$2:$P$501,B161))</f>
        <v>0</v>
      </c>
      <c r="O161">
        <f>IF(A161="","",SUMIFS(OverSummary!$G$2:$G$101,OverSummary!$A$2:$A$101,A161,OverSummary!$D$2:$D$101,B161))</f>
        <v>0</v>
      </c>
      <c r="P161">
        <f>IF(A161="","",G161*Rules!$B$13+H161*Rules!$B$14+I161*Rules!$B$15)</f>
        <v>0</v>
      </c>
      <c r="Q161">
        <f>IF(A161="","",IF(G161&gt;=100,Rules!$B$18,IF(G161&gt;=50,Rules!$B$17,IF(G161&gt;=30,Rules!$B$16,0)))+IF(AND(F161=1,D161&lt;&gt;"BWL",G161=0),Rules!$B$27,0))</f>
        <v>0</v>
      </c>
      <c r="R161">
        <f>IF(A161="","",J161*Rules!$B$19+O161*Rules!$B$22)</f>
        <v>0</v>
      </c>
      <c r="S161">
        <f>IF(A161="","",IF(J161&gt;=4,Rules!$B$21,IF(J161&gt;=3,Rules!$B$20,0)))</f>
        <v>0</v>
      </c>
      <c r="T161">
        <f>IF(A161="","",K161*Rules!$B$23+L161*Rules!$B$24+M161*Rules!$B$25+N161*Rules!$B$26)</f>
        <v>0</v>
      </c>
      <c r="U161">
        <f t="shared" si="2"/>
        <v>0</v>
      </c>
    </row>
    <row r="162" spans="1:21" x14ac:dyDescent="0.2">
      <c r="A162" t="str">
        <f>MatchSquad!A162</f>
        <v>M004</v>
      </c>
      <c r="B162" t="str">
        <f>MatchSquad!B162</f>
        <v>P161</v>
      </c>
      <c r="C162" t="str">
        <f>MatchSquad!C162</f>
        <v>Azmatullah Omarzai</v>
      </c>
      <c r="D162" t="str">
        <f>MatchSquad!D162</f>
        <v>AR</v>
      </c>
      <c r="E162" t="str">
        <f>MatchSquad!E162</f>
        <v>PBKS</v>
      </c>
      <c r="F162">
        <f>MatchSquad!G162</f>
        <v>0</v>
      </c>
      <c r="G162">
        <f>IF(A162="","",SUMIFS(BallByBall!$I$2:$I$501,BallByBall!$B$2:$B$501,A162,BallByBall!$F$2:$F$501,B162))</f>
        <v>0</v>
      </c>
      <c r="H162">
        <f>IF(A162="","",COUNTIFS(BallByBall!$B$2:$B$501,A162,BallByBall!$F$2:$F$501,B162,BallByBall!$Q$2:$Q$501,1))</f>
        <v>0</v>
      </c>
      <c r="I162">
        <f>IF(A162="","",COUNTIFS(BallByBall!$B$2:$B$501,A162,BallByBall!$F$2:$F$501,B162,BallByBall!$R$2:$R$501,1))</f>
        <v>0</v>
      </c>
      <c r="J162">
        <f>IF(A162="","",SUMIFS(BallByBall!$T$2:$T$501,BallByBall!$B$2:$B$501,A162,BallByBall!$H$2:$H$501,B162))</f>
        <v>0</v>
      </c>
      <c r="K162">
        <f>IF(A162="","",SUMIFS(BallByBall!$U$2:$U$501,BallByBall!$B$2:$B$501,A162,BallByBall!$P$2:$P$501,B162))</f>
        <v>0</v>
      </c>
      <c r="L162">
        <f>IF(A162="","",SUMIFS(BallByBall!$V$2:$V$501,BallByBall!$B$2:$B$501,A162,BallByBall!$P$2:$P$501,B162))</f>
        <v>0</v>
      </c>
      <c r="M162">
        <f>IF(A162="","",SUMIFS(BallByBall!$W$2:$W$501,BallByBall!$B$2:$B$501,A162,BallByBall!$P$2:$P$501,B162))</f>
        <v>0</v>
      </c>
      <c r="N162">
        <f>IF(A162="","",SUMIFS(BallByBall!$X$2:$X$501,BallByBall!$B$2:$B$501,A162,BallByBall!$P$2:$P$501,B162))</f>
        <v>0</v>
      </c>
      <c r="O162">
        <f>IF(A162="","",SUMIFS(OverSummary!$G$2:$G$101,OverSummary!$A$2:$A$101,A162,OverSummary!$D$2:$D$101,B162))</f>
        <v>0</v>
      </c>
      <c r="P162">
        <f>IF(A162="","",G162*Rules!$B$13+H162*Rules!$B$14+I162*Rules!$B$15)</f>
        <v>0</v>
      </c>
      <c r="Q162">
        <f>IF(A162="","",IF(G162&gt;=100,Rules!$B$18,IF(G162&gt;=50,Rules!$B$17,IF(G162&gt;=30,Rules!$B$16,0)))+IF(AND(F162=1,D162&lt;&gt;"BWL",G162=0),Rules!$B$27,0))</f>
        <v>0</v>
      </c>
      <c r="R162">
        <f>IF(A162="","",J162*Rules!$B$19+O162*Rules!$B$22)</f>
        <v>0</v>
      </c>
      <c r="S162">
        <f>IF(A162="","",IF(J162&gt;=4,Rules!$B$21,IF(J162&gt;=3,Rules!$B$20,0)))</f>
        <v>0</v>
      </c>
      <c r="T162">
        <f>IF(A162="","",K162*Rules!$B$23+L162*Rules!$B$24+M162*Rules!$B$25+N162*Rules!$B$26)</f>
        <v>0</v>
      </c>
      <c r="U162">
        <f t="shared" si="2"/>
        <v>0</v>
      </c>
    </row>
    <row r="163" spans="1:21" x14ac:dyDescent="0.2">
      <c r="A163" t="str">
        <f>MatchSquad!A163</f>
        <v>M004</v>
      </c>
      <c r="B163" t="str">
        <f>MatchSquad!B163</f>
        <v>P162</v>
      </c>
      <c r="C163" t="str">
        <f>MatchSquad!C163</f>
        <v>Priyansh Arya</v>
      </c>
      <c r="D163" t="str">
        <f>MatchSquad!D163</f>
        <v>AR</v>
      </c>
      <c r="E163" t="str">
        <f>MatchSquad!E163</f>
        <v>PBKS</v>
      </c>
      <c r="F163">
        <f>MatchSquad!G163</f>
        <v>0</v>
      </c>
      <c r="G163">
        <f>IF(A163="","",SUMIFS(BallByBall!$I$2:$I$501,BallByBall!$B$2:$B$501,A163,BallByBall!$F$2:$F$501,B163))</f>
        <v>0</v>
      </c>
      <c r="H163">
        <f>IF(A163="","",COUNTIFS(BallByBall!$B$2:$B$501,A163,BallByBall!$F$2:$F$501,B163,BallByBall!$Q$2:$Q$501,1))</f>
        <v>0</v>
      </c>
      <c r="I163">
        <f>IF(A163="","",COUNTIFS(BallByBall!$B$2:$B$501,A163,BallByBall!$F$2:$F$501,B163,BallByBall!$R$2:$R$501,1))</f>
        <v>0</v>
      </c>
      <c r="J163">
        <f>IF(A163="","",SUMIFS(BallByBall!$T$2:$T$501,BallByBall!$B$2:$B$501,A163,BallByBall!$H$2:$H$501,B163))</f>
        <v>0</v>
      </c>
      <c r="K163">
        <f>IF(A163="","",SUMIFS(BallByBall!$U$2:$U$501,BallByBall!$B$2:$B$501,A163,BallByBall!$P$2:$P$501,B163))</f>
        <v>0</v>
      </c>
      <c r="L163">
        <f>IF(A163="","",SUMIFS(BallByBall!$V$2:$V$501,BallByBall!$B$2:$B$501,A163,BallByBall!$P$2:$P$501,B163))</f>
        <v>0</v>
      </c>
      <c r="M163">
        <f>IF(A163="","",SUMIFS(BallByBall!$W$2:$W$501,BallByBall!$B$2:$B$501,A163,BallByBall!$P$2:$P$501,B163))</f>
        <v>0</v>
      </c>
      <c r="N163">
        <f>IF(A163="","",SUMIFS(BallByBall!$X$2:$X$501,BallByBall!$B$2:$B$501,A163,BallByBall!$P$2:$P$501,B163))</f>
        <v>0</v>
      </c>
      <c r="O163">
        <f>IF(A163="","",SUMIFS(OverSummary!$G$2:$G$101,OverSummary!$A$2:$A$101,A163,OverSummary!$D$2:$D$101,B163))</f>
        <v>0</v>
      </c>
      <c r="P163">
        <f>IF(A163="","",G163*Rules!$B$13+H163*Rules!$B$14+I163*Rules!$B$15)</f>
        <v>0</v>
      </c>
      <c r="Q163">
        <f>IF(A163="","",IF(G163&gt;=100,Rules!$B$18,IF(G163&gt;=50,Rules!$B$17,IF(G163&gt;=30,Rules!$B$16,0)))+IF(AND(F163=1,D163&lt;&gt;"BWL",G163=0),Rules!$B$27,0))</f>
        <v>0</v>
      </c>
      <c r="R163">
        <f>IF(A163="","",J163*Rules!$B$19+O163*Rules!$B$22)</f>
        <v>0</v>
      </c>
      <c r="S163">
        <f>IF(A163="","",IF(J163&gt;=4,Rules!$B$21,IF(J163&gt;=3,Rules!$B$20,0)))</f>
        <v>0</v>
      </c>
      <c r="T163">
        <f>IF(A163="","",K163*Rules!$B$23+L163*Rules!$B$24+M163*Rules!$B$25+N163*Rules!$B$26)</f>
        <v>0</v>
      </c>
      <c r="U163">
        <f t="shared" si="2"/>
        <v>0</v>
      </c>
    </row>
    <row r="164" spans="1:21" x14ac:dyDescent="0.2">
      <c r="A164" t="str">
        <f>MatchSquad!A164</f>
        <v>M004</v>
      </c>
      <c r="B164" t="str">
        <f>MatchSquad!B164</f>
        <v>P163</v>
      </c>
      <c r="C164" t="str">
        <f>MatchSquad!C164</f>
        <v>Musheer Khan</v>
      </c>
      <c r="D164" t="str">
        <f>MatchSquad!D164</f>
        <v>AR</v>
      </c>
      <c r="E164" t="str">
        <f>MatchSquad!E164</f>
        <v>PBKS</v>
      </c>
      <c r="F164">
        <f>MatchSquad!G164</f>
        <v>0</v>
      </c>
      <c r="G164">
        <f>IF(A164="","",SUMIFS(BallByBall!$I$2:$I$501,BallByBall!$B$2:$B$501,A164,BallByBall!$F$2:$F$501,B164))</f>
        <v>0</v>
      </c>
      <c r="H164">
        <f>IF(A164="","",COUNTIFS(BallByBall!$B$2:$B$501,A164,BallByBall!$F$2:$F$501,B164,BallByBall!$Q$2:$Q$501,1))</f>
        <v>0</v>
      </c>
      <c r="I164">
        <f>IF(A164="","",COUNTIFS(BallByBall!$B$2:$B$501,A164,BallByBall!$F$2:$F$501,B164,BallByBall!$R$2:$R$501,1))</f>
        <v>0</v>
      </c>
      <c r="J164">
        <f>IF(A164="","",SUMIFS(BallByBall!$T$2:$T$501,BallByBall!$B$2:$B$501,A164,BallByBall!$H$2:$H$501,B164))</f>
        <v>0</v>
      </c>
      <c r="K164">
        <f>IF(A164="","",SUMIFS(BallByBall!$U$2:$U$501,BallByBall!$B$2:$B$501,A164,BallByBall!$P$2:$P$501,B164))</f>
        <v>0</v>
      </c>
      <c r="L164">
        <f>IF(A164="","",SUMIFS(BallByBall!$V$2:$V$501,BallByBall!$B$2:$B$501,A164,BallByBall!$P$2:$P$501,B164))</f>
        <v>0</v>
      </c>
      <c r="M164">
        <f>IF(A164="","",SUMIFS(BallByBall!$W$2:$W$501,BallByBall!$B$2:$B$501,A164,BallByBall!$P$2:$P$501,B164))</f>
        <v>0</v>
      </c>
      <c r="N164">
        <f>IF(A164="","",SUMIFS(BallByBall!$X$2:$X$501,BallByBall!$B$2:$B$501,A164,BallByBall!$P$2:$P$501,B164))</f>
        <v>0</v>
      </c>
      <c r="O164">
        <f>IF(A164="","",SUMIFS(OverSummary!$G$2:$G$101,OverSummary!$A$2:$A$101,A164,OverSummary!$D$2:$D$101,B164))</f>
        <v>0</v>
      </c>
      <c r="P164">
        <f>IF(A164="","",G164*Rules!$B$13+H164*Rules!$B$14+I164*Rules!$B$15)</f>
        <v>0</v>
      </c>
      <c r="Q164">
        <f>IF(A164="","",IF(G164&gt;=100,Rules!$B$18,IF(G164&gt;=50,Rules!$B$17,IF(G164&gt;=30,Rules!$B$16,0)))+IF(AND(F164=1,D164&lt;&gt;"BWL",G164=0),Rules!$B$27,0))</f>
        <v>0</v>
      </c>
      <c r="R164">
        <f>IF(A164="","",J164*Rules!$B$19+O164*Rules!$B$22)</f>
        <v>0</v>
      </c>
      <c r="S164">
        <f>IF(A164="","",IF(J164&gt;=4,Rules!$B$21,IF(J164&gt;=3,Rules!$B$20,0)))</f>
        <v>0</v>
      </c>
      <c r="T164">
        <f>IF(A164="","",K164*Rules!$B$23+L164*Rules!$B$24+M164*Rules!$B$25+N164*Rules!$B$26)</f>
        <v>0</v>
      </c>
      <c r="U164">
        <f t="shared" si="2"/>
        <v>0</v>
      </c>
    </row>
    <row r="165" spans="1:21" x14ac:dyDescent="0.2">
      <c r="A165" t="str">
        <f>MatchSquad!A165</f>
        <v>M004</v>
      </c>
      <c r="B165" t="str">
        <f>MatchSquad!B165</f>
        <v>P164</v>
      </c>
      <c r="C165" t="str">
        <f>MatchSquad!C165</f>
        <v>Suryansh Shedge</v>
      </c>
      <c r="D165" t="str">
        <f>MatchSquad!D165</f>
        <v>AR</v>
      </c>
      <c r="E165" t="str">
        <f>MatchSquad!E165</f>
        <v>PBKS</v>
      </c>
      <c r="F165">
        <f>MatchSquad!G165</f>
        <v>0</v>
      </c>
      <c r="G165">
        <f>IF(A165="","",SUMIFS(BallByBall!$I$2:$I$501,BallByBall!$B$2:$B$501,A165,BallByBall!$F$2:$F$501,B165))</f>
        <v>0</v>
      </c>
      <c r="H165">
        <f>IF(A165="","",COUNTIFS(BallByBall!$B$2:$B$501,A165,BallByBall!$F$2:$F$501,B165,BallByBall!$Q$2:$Q$501,1))</f>
        <v>0</v>
      </c>
      <c r="I165">
        <f>IF(A165="","",COUNTIFS(BallByBall!$B$2:$B$501,A165,BallByBall!$F$2:$F$501,B165,BallByBall!$R$2:$R$501,1))</f>
        <v>0</v>
      </c>
      <c r="J165">
        <f>IF(A165="","",SUMIFS(BallByBall!$T$2:$T$501,BallByBall!$B$2:$B$501,A165,BallByBall!$H$2:$H$501,B165))</f>
        <v>0</v>
      </c>
      <c r="K165">
        <f>IF(A165="","",SUMIFS(BallByBall!$U$2:$U$501,BallByBall!$B$2:$B$501,A165,BallByBall!$P$2:$P$501,B165))</f>
        <v>0</v>
      </c>
      <c r="L165">
        <f>IF(A165="","",SUMIFS(BallByBall!$V$2:$V$501,BallByBall!$B$2:$B$501,A165,BallByBall!$P$2:$P$501,B165))</f>
        <v>0</v>
      </c>
      <c r="M165">
        <f>IF(A165="","",SUMIFS(BallByBall!$W$2:$W$501,BallByBall!$B$2:$B$501,A165,BallByBall!$P$2:$P$501,B165))</f>
        <v>0</v>
      </c>
      <c r="N165">
        <f>IF(A165="","",SUMIFS(BallByBall!$X$2:$X$501,BallByBall!$B$2:$B$501,A165,BallByBall!$P$2:$P$501,B165))</f>
        <v>0</v>
      </c>
      <c r="O165">
        <f>IF(A165="","",SUMIFS(OverSummary!$G$2:$G$101,OverSummary!$A$2:$A$101,A165,OverSummary!$D$2:$D$101,B165))</f>
        <v>0</v>
      </c>
      <c r="P165">
        <f>IF(A165="","",G165*Rules!$B$13+H165*Rules!$B$14+I165*Rules!$B$15)</f>
        <v>0</v>
      </c>
      <c r="Q165">
        <f>IF(A165="","",IF(G165&gt;=100,Rules!$B$18,IF(G165&gt;=50,Rules!$B$17,IF(G165&gt;=30,Rules!$B$16,0)))+IF(AND(F165=1,D165&lt;&gt;"BWL",G165=0),Rules!$B$27,0))</f>
        <v>0</v>
      </c>
      <c r="R165">
        <f>IF(A165="","",J165*Rules!$B$19+O165*Rules!$B$22)</f>
        <v>0</v>
      </c>
      <c r="S165">
        <f>IF(A165="","",IF(J165&gt;=4,Rules!$B$21,IF(J165&gt;=3,Rules!$B$20,0)))</f>
        <v>0</v>
      </c>
      <c r="T165">
        <f>IF(A165="","",K165*Rules!$B$23+L165*Rules!$B$24+M165*Rules!$B$25+N165*Rules!$B$26)</f>
        <v>0</v>
      </c>
      <c r="U165">
        <f t="shared" si="2"/>
        <v>0</v>
      </c>
    </row>
    <row r="166" spans="1:21" x14ac:dyDescent="0.2">
      <c r="A166" t="str">
        <f>MatchSquad!A166</f>
        <v>M004</v>
      </c>
      <c r="B166" t="str">
        <f>MatchSquad!B166</f>
        <v>P165</v>
      </c>
      <c r="C166" t="str">
        <f>MatchSquad!C166</f>
        <v>Mitch Owen</v>
      </c>
      <c r="D166" t="str">
        <f>MatchSquad!D166</f>
        <v>AR</v>
      </c>
      <c r="E166" t="str">
        <f>MatchSquad!E166</f>
        <v>PBKS</v>
      </c>
      <c r="F166">
        <f>MatchSquad!G166</f>
        <v>0</v>
      </c>
      <c r="G166">
        <f>IF(A166="","",SUMIFS(BallByBall!$I$2:$I$501,BallByBall!$B$2:$B$501,A166,BallByBall!$F$2:$F$501,B166))</f>
        <v>0</v>
      </c>
      <c r="H166">
        <f>IF(A166="","",COUNTIFS(BallByBall!$B$2:$B$501,A166,BallByBall!$F$2:$F$501,B166,BallByBall!$Q$2:$Q$501,1))</f>
        <v>0</v>
      </c>
      <c r="I166">
        <f>IF(A166="","",COUNTIFS(BallByBall!$B$2:$B$501,A166,BallByBall!$F$2:$F$501,B166,BallByBall!$R$2:$R$501,1))</f>
        <v>0</v>
      </c>
      <c r="J166">
        <f>IF(A166="","",SUMIFS(BallByBall!$T$2:$T$501,BallByBall!$B$2:$B$501,A166,BallByBall!$H$2:$H$501,B166))</f>
        <v>0</v>
      </c>
      <c r="K166">
        <f>IF(A166="","",SUMIFS(BallByBall!$U$2:$U$501,BallByBall!$B$2:$B$501,A166,BallByBall!$P$2:$P$501,B166))</f>
        <v>0</v>
      </c>
      <c r="L166">
        <f>IF(A166="","",SUMIFS(BallByBall!$V$2:$V$501,BallByBall!$B$2:$B$501,A166,BallByBall!$P$2:$P$501,B166))</f>
        <v>0</v>
      </c>
      <c r="M166">
        <f>IF(A166="","",SUMIFS(BallByBall!$W$2:$W$501,BallByBall!$B$2:$B$501,A166,BallByBall!$P$2:$P$501,B166))</f>
        <v>0</v>
      </c>
      <c r="N166">
        <f>IF(A166="","",SUMIFS(BallByBall!$X$2:$X$501,BallByBall!$B$2:$B$501,A166,BallByBall!$P$2:$P$501,B166))</f>
        <v>0</v>
      </c>
      <c r="O166">
        <f>IF(A166="","",SUMIFS(OverSummary!$G$2:$G$101,OverSummary!$A$2:$A$101,A166,OverSummary!$D$2:$D$101,B166))</f>
        <v>0</v>
      </c>
      <c r="P166">
        <f>IF(A166="","",G166*Rules!$B$13+H166*Rules!$B$14+I166*Rules!$B$15)</f>
        <v>0</v>
      </c>
      <c r="Q166">
        <f>IF(A166="","",IF(G166&gt;=100,Rules!$B$18,IF(G166&gt;=50,Rules!$B$17,IF(G166&gt;=30,Rules!$B$16,0)))+IF(AND(F166=1,D166&lt;&gt;"BWL",G166=0),Rules!$B$27,0))</f>
        <v>0</v>
      </c>
      <c r="R166">
        <f>IF(A166="","",J166*Rules!$B$19+O166*Rules!$B$22)</f>
        <v>0</v>
      </c>
      <c r="S166">
        <f>IF(A166="","",IF(J166&gt;=4,Rules!$B$21,IF(J166&gt;=3,Rules!$B$20,0)))</f>
        <v>0</v>
      </c>
      <c r="T166">
        <f>IF(A166="","",K166*Rules!$B$23+L166*Rules!$B$24+M166*Rules!$B$25+N166*Rules!$B$26)</f>
        <v>0</v>
      </c>
      <c r="U166">
        <f t="shared" si="2"/>
        <v>0</v>
      </c>
    </row>
    <row r="167" spans="1:21" x14ac:dyDescent="0.2">
      <c r="A167" t="str">
        <f>MatchSquad!A167</f>
        <v>M004</v>
      </c>
      <c r="B167" t="str">
        <f>MatchSquad!B167</f>
        <v>P166</v>
      </c>
      <c r="C167" t="str">
        <f>MatchSquad!C167</f>
        <v>Cooper Connolly</v>
      </c>
      <c r="D167" t="str">
        <f>MatchSquad!D167</f>
        <v>AR</v>
      </c>
      <c r="E167" t="str">
        <f>MatchSquad!E167</f>
        <v>PBKS</v>
      </c>
      <c r="F167">
        <f>MatchSquad!G167</f>
        <v>0</v>
      </c>
      <c r="G167">
        <f>IF(A167="","",SUMIFS(BallByBall!$I$2:$I$501,BallByBall!$B$2:$B$501,A167,BallByBall!$F$2:$F$501,B167))</f>
        <v>0</v>
      </c>
      <c r="H167">
        <f>IF(A167="","",COUNTIFS(BallByBall!$B$2:$B$501,A167,BallByBall!$F$2:$F$501,B167,BallByBall!$Q$2:$Q$501,1))</f>
        <v>0</v>
      </c>
      <c r="I167">
        <f>IF(A167="","",COUNTIFS(BallByBall!$B$2:$B$501,A167,BallByBall!$F$2:$F$501,B167,BallByBall!$R$2:$R$501,1))</f>
        <v>0</v>
      </c>
      <c r="J167">
        <f>IF(A167="","",SUMIFS(BallByBall!$T$2:$T$501,BallByBall!$B$2:$B$501,A167,BallByBall!$H$2:$H$501,B167))</f>
        <v>0</v>
      </c>
      <c r="K167">
        <f>IF(A167="","",SUMIFS(BallByBall!$U$2:$U$501,BallByBall!$B$2:$B$501,A167,BallByBall!$P$2:$P$501,B167))</f>
        <v>0</v>
      </c>
      <c r="L167">
        <f>IF(A167="","",SUMIFS(BallByBall!$V$2:$V$501,BallByBall!$B$2:$B$501,A167,BallByBall!$P$2:$P$501,B167))</f>
        <v>0</v>
      </c>
      <c r="M167">
        <f>IF(A167="","",SUMIFS(BallByBall!$W$2:$W$501,BallByBall!$B$2:$B$501,A167,BallByBall!$P$2:$P$501,B167))</f>
        <v>0</v>
      </c>
      <c r="N167">
        <f>IF(A167="","",SUMIFS(BallByBall!$X$2:$X$501,BallByBall!$B$2:$B$501,A167,BallByBall!$P$2:$P$501,B167))</f>
        <v>0</v>
      </c>
      <c r="O167">
        <f>IF(A167="","",SUMIFS(OverSummary!$G$2:$G$101,OverSummary!$A$2:$A$101,A167,OverSummary!$D$2:$D$101,B167))</f>
        <v>0</v>
      </c>
      <c r="P167">
        <f>IF(A167="","",G167*Rules!$B$13+H167*Rules!$B$14+I167*Rules!$B$15)</f>
        <v>0</v>
      </c>
      <c r="Q167">
        <f>IF(A167="","",IF(G167&gt;=100,Rules!$B$18,IF(G167&gt;=50,Rules!$B$17,IF(G167&gt;=30,Rules!$B$16,0)))+IF(AND(F167=1,D167&lt;&gt;"BWL",G167=0),Rules!$B$27,0))</f>
        <v>0</v>
      </c>
      <c r="R167">
        <f>IF(A167="","",J167*Rules!$B$19+O167*Rules!$B$22)</f>
        <v>0</v>
      </c>
      <c r="S167">
        <f>IF(A167="","",IF(J167&gt;=4,Rules!$B$21,IF(J167&gt;=3,Rules!$B$20,0)))</f>
        <v>0</v>
      </c>
      <c r="T167">
        <f>IF(A167="","",K167*Rules!$B$23+L167*Rules!$B$24+M167*Rules!$B$25+N167*Rules!$B$26)</f>
        <v>0</v>
      </c>
      <c r="U167">
        <f t="shared" si="2"/>
        <v>0</v>
      </c>
    </row>
    <row r="168" spans="1:21" x14ac:dyDescent="0.2">
      <c r="A168" t="str">
        <f>MatchSquad!A168</f>
        <v>M004</v>
      </c>
      <c r="B168" t="str">
        <f>MatchSquad!B168</f>
        <v>P167</v>
      </c>
      <c r="C168" t="str">
        <f>MatchSquad!C168</f>
        <v>Ben Dwarshuis</v>
      </c>
      <c r="D168" t="str">
        <f>MatchSquad!D168</f>
        <v>AR</v>
      </c>
      <c r="E168" t="str">
        <f>MatchSquad!E168</f>
        <v>PBKS</v>
      </c>
      <c r="F168">
        <f>MatchSquad!G168</f>
        <v>0</v>
      </c>
      <c r="G168">
        <f>IF(A168="","",SUMIFS(BallByBall!$I$2:$I$501,BallByBall!$B$2:$B$501,A168,BallByBall!$F$2:$F$501,B168))</f>
        <v>0</v>
      </c>
      <c r="H168">
        <f>IF(A168="","",COUNTIFS(BallByBall!$B$2:$B$501,A168,BallByBall!$F$2:$F$501,B168,BallByBall!$Q$2:$Q$501,1))</f>
        <v>0</v>
      </c>
      <c r="I168">
        <f>IF(A168="","",COUNTIFS(BallByBall!$B$2:$B$501,A168,BallByBall!$F$2:$F$501,B168,BallByBall!$R$2:$R$501,1))</f>
        <v>0</v>
      </c>
      <c r="J168">
        <f>IF(A168="","",SUMIFS(BallByBall!$T$2:$T$501,BallByBall!$B$2:$B$501,A168,BallByBall!$H$2:$H$501,B168))</f>
        <v>0</v>
      </c>
      <c r="K168">
        <f>IF(A168="","",SUMIFS(BallByBall!$U$2:$U$501,BallByBall!$B$2:$B$501,A168,BallByBall!$P$2:$P$501,B168))</f>
        <v>0</v>
      </c>
      <c r="L168">
        <f>IF(A168="","",SUMIFS(BallByBall!$V$2:$V$501,BallByBall!$B$2:$B$501,A168,BallByBall!$P$2:$P$501,B168))</f>
        <v>0</v>
      </c>
      <c r="M168">
        <f>IF(A168="","",SUMIFS(BallByBall!$W$2:$W$501,BallByBall!$B$2:$B$501,A168,BallByBall!$P$2:$P$501,B168))</f>
        <v>0</v>
      </c>
      <c r="N168">
        <f>IF(A168="","",SUMIFS(BallByBall!$X$2:$X$501,BallByBall!$B$2:$B$501,A168,BallByBall!$P$2:$P$501,B168))</f>
        <v>0</v>
      </c>
      <c r="O168">
        <f>IF(A168="","",SUMIFS(OverSummary!$G$2:$G$101,OverSummary!$A$2:$A$101,A168,OverSummary!$D$2:$D$101,B168))</f>
        <v>0</v>
      </c>
      <c r="P168">
        <f>IF(A168="","",G168*Rules!$B$13+H168*Rules!$B$14+I168*Rules!$B$15)</f>
        <v>0</v>
      </c>
      <c r="Q168">
        <f>IF(A168="","",IF(G168&gt;=100,Rules!$B$18,IF(G168&gt;=50,Rules!$B$17,IF(G168&gt;=30,Rules!$B$16,0)))+IF(AND(F168=1,D168&lt;&gt;"BWL",G168=0),Rules!$B$27,0))</f>
        <v>0</v>
      </c>
      <c r="R168">
        <f>IF(A168="","",J168*Rules!$B$19+O168*Rules!$B$22)</f>
        <v>0</v>
      </c>
      <c r="S168">
        <f>IF(A168="","",IF(J168&gt;=4,Rules!$B$21,IF(J168&gt;=3,Rules!$B$20,0)))</f>
        <v>0</v>
      </c>
      <c r="T168">
        <f>IF(A168="","",K168*Rules!$B$23+L168*Rules!$B$24+M168*Rules!$B$25+N168*Rules!$B$26)</f>
        <v>0</v>
      </c>
      <c r="U168">
        <f t="shared" si="2"/>
        <v>0</v>
      </c>
    </row>
    <row r="169" spans="1:21" x14ac:dyDescent="0.2">
      <c r="A169" t="str">
        <f>MatchSquad!A169</f>
        <v>M004</v>
      </c>
      <c r="B169" t="str">
        <f>MatchSquad!B169</f>
        <v>P168</v>
      </c>
      <c r="C169" t="str">
        <f>MatchSquad!C169</f>
        <v>Arshdeep Singh</v>
      </c>
      <c r="D169" t="str">
        <f>MatchSquad!D169</f>
        <v>BWL</v>
      </c>
      <c r="E169" t="str">
        <f>MatchSquad!E169</f>
        <v>PBKS</v>
      </c>
      <c r="F169">
        <f>MatchSquad!G169</f>
        <v>0</v>
      </c>
      <c r="G169">
        <f>IF(A169="","",SUMIFS(BallByBall!$I$2:$I$501,BallByBall!$B$2:$B$501,A169,BallByBall!$F$2:$F$501,B169))</f>
        <v>0</v>
      </c>
      <c r="H169">
        <f>IF(A169="","",COUNTIFS(BallByBall!$B$2:$B$501,A169,BallByBall!$F$2:$F$501,B169,BallByBall!$Q$2:$Q$501,1))</f>
        <v>0</v>
      </c>
      <c r="I169">
        <f>IF(A169="","",COUNTIFS(BallByBall!$B$2:$B$501,A169,BallByBall!$F$2:$F$501,B169,BallByBall!$R$2:$R$501,1))</f>
        <v>0</v>
      </c>
      <c r="J169">
        <f>IF(A169="","",SUMIFS(BallByBall!$T$2:$T$501,BallByBall!$B$2:$B$501,A169,BallByBall!$H$2:$H$501,B169))</f>
        <v>0</v>
      </c>
      <c r="K169">
        <f>IF(A169="","",SUMIFS(BallByBall!$U$2:$U$501,BallByBall!$B$2:$B$501,A169,BallByBall!$P$2:$P$501,B169))</f>
        <v>0</v>
      </c>
      <c r="L169">
        <f>IF(A169="","",SUMIFS(BallByBall!$V$2:$V$501,BallByBall!$B$2:$B$501,A169,BallByBall!$P$2:$P$501,B169))</f>
        <v>0</v>
      </c>
      <c r="M169">
        <f>IF(A169="","",SUMIFS(BallByBall!$W$2:$W$501,BallByBall!$B$2:$B$501,A169,BallByBall!$P$2:$P$501,B169))</f>
        <v>0</v>
      </c>
      <c r="N169">
        <f>IF(A169="","",SUMIFS(BallByBall!$X$2:$X$501,BallByBall!$B$2:$B$501,A169,BallByBall!$P$2:$P$501,B169))</f>
        <v>0</v>
      </c>
      <c r="O169">
        <f>IF(A169="","",SUMIFS(OverSummary!$G$2:$G$101,OverSummary!$A$2:$A$101,A169,OverSummary!$D$2:$D$101,B169))</f>
        <v>0</v>
      </c>
      <c r="P169">
        <f>IF(A169="","",G169*Rules!$B$13+H169*Rules!$B$14+I169*Rules!$B$15)</f>
        <v>0</v>
      </c>
      <c r="Q169">
        <f>IF(A169="","",IF(G169&gt;=100,Rules!$B$18,IF(G169&gt;=50,Rules!$B$17,IF(G169&gt;=30,Rules!$B$16,0)))+IF(AND(F169=1,D169&lt;&gt;"BWL",G169=0),Rules!$B$27,0))</f>
        <v>0</v>
      </c>
      <c r="R169">
        <f>IF(A169="","",J169*Rules!$B$19+O169*Rules!$B$22)</f>
        <v>0</v>
      </c>
      <c r="S169">
        <f>IF(A169="","",IF(J169&gt;=4,Rules!$B$21,IF(J169&gt;=3,Rules!$B$20,0)))</f>
        <v>0</v>
      </c>
      <c r="T169">
        <f>IF(A169="","",K169*Rules!$B$23+L169*Rules!$B$24+M169*Rules!$B$25+N169*Rules!$B$26)</f>
        <v>0</v>
      </c>
      <c r="U169">
        <f t="shared" si="2"/>
        <v>0</v>
      </c>
    </row>
    <row r="170" spans="1:21" x14ac:dyDescent="0.2">
      <c r="A170" t="str">
        <f>MatchSquad!A170</f>
        <v>M004</v>
      </c>
      <c r="B170" t="str">
        <f>MatchSquad!B170</f>
        <v>P169</v>
      </c>
      <c r="C170" t="str">
        <f>MatchSquad!C170</f>
        <v>Yuzvendra Chahal</v>
      </c>
      <c r="D170" t="str">
        <f>MatchSquad!D170</f>
        <v>BWL</v>
      </c>
      <c r="E170" t="str">
        <f>MatchSquad!E170</f>
        <v>PBKS</v>
      </c>
      <c r="F170">
        <f>MatchSquad!G170</f>
        <v>0</v>
      </c>
      <c r="G170">
        <f>IF(A170="","",SUMIFS(BallByBall!$I$2:$I$501,BallByBall!$B$2:$B$501,A170,BallByBall!$F$2:$F$501,B170))</f>
        <v>0</v>
      </c>
      <c r="H170">
        <f>IF(A170="","",COUNTIFS(BallByBall!$B$2:$B$501,A170,BallByBall!$F$2:$F$501,B170,BallByBall!$Q$2:$Q$501,1))</f>
        <v>0</v>
      </c>
      <c r="I170">
        <f>IF(A170="","",COUNTIFS(BallByBall!$B$2:$B$501,A170,BallByBall!$F$2:$F$501,B170,BallByBall!$R$2:$R$501,1))</f>
        <v>0</v>
      </c>
      <c r="J170">
        <f>IF(A170="","",SUMIFS(BallByBall!$T$2:$T$501,BallByBall!$B$2:$B$501,A170,BallByBall!$H$2:$H$501,B170))</f>
        <v>0</v>
      </c>
      <c r="K170">
        <f>IF(A170="","",SUMIFS(BallByBall!$U$2:$U$501,BallByBall!$B$2:$B$501,A170,BallByBall!$P$2:$P$501,B170))</f>
        <v>0</v>
      </c>
      <c r="L170">
        <f>IF(A170="","",SUMIFS(BallByBall!$V$2:$V$501,BallByBall!$B$2:$B$501,A170,BallByBall!$P$2:$P$501,B170))</f>
        <v>0</v>
      </c>
      <c r="M170">
        <f>IF(A170="","",SUMIFS(BallByBall!$W$2:$W$501,BallByBall!$B$2:$B$501,A170,BallByBall!$P$2:$P$501,B170))</f>
        <v>0</v>
      </c>
      <c r="N170">
        <f>IF(A170="","",SUMIFS(BallByBall!$X$2:$X$501,BallByBall!$B$2:$B$501,A170,BallByBall!$P$2:$P$501,B170))</f>
        <v>0</v>
      </c>
      <c r="O170">
        <f>IF(A170="","",SUMIFS(OverSummary!$G$2:$G$101,OverSummary!$A$2:$A$101,A170,OverSummary!$D$2:$D$101,B170))</f>
        <v>0</v>
      </c>
      <c r="P170">
        <f>IF(A170="","",G170*Rules!$B$13+H170*Rules!$B$14+I170*Rules!$B$15)</f>
        <v>0</v>
      </c>
      <c r="Q170">
        <f>IF(A170="","",IF(G170&gt;=100,Rules!$B$18,IF(G170&gt;=50,Rules!$B$17,IF(G170&gt;=30,Rules!$B$16,0)))+IF(AND(F170=1,D170&lt;&gt;"BWL",G170=0),Rules!$B$27,0))</f>
        <v>0</v>
      </c>
      <c r="R170">
        <f>IF(A170="","",J170*Rules!$B$19+O170*Rules!$B$22)</f>
        <v>0</v>
      </c>
      <c r="S170">
        <f>IF(A170="","",IF(J170&gt;=4,Rules!$B$21,IF(J170&gt;=3,Rules!$B$20,0)))</f>
        <v>0</v>
      </c>
      <c r="T170">
        <f>IF(A170="","",K170*Rules!$B$23+L170*Rules!$B$24+M170*Rules!$B$25+N170*Rules!$B$26)</f>
        <v>0</v>
      </c>
      <c r="U170">
        <f t="shared" si="2"/>
        <v>0</v>
      </c>
    </row>
    <row r="171" spans="1:21" x14ac:dyDescent="0.2">
      <c r="A171" t="str">
        <f>MatchSquad!A171</f>
        <v>M004</v>
      </c>
      <c r="B171" t="str">
        <f>MatchSquad!B171</f>
        <v>P170</v>
      </c>
      <c r="C171" t="str">
        <f>MatchSquad!C171</f>
        <v>Vyshak Vijaykumar</v>
      </c>
      <c r="D171" t="str">
        <f>MatchSquad!D171</f>
        <v>BWL</v>
      </c>
      <c r="E171" t="str">
        <f>MatchSquad!E171</f>
        <v>PBKS</v>
      </c>
      <c r="F171">
        <f>MatchSquad!G171</f>
        <v>0</v>
      </c>
      <c r="G171">
        <f>IF(A171="","",SUMIFS(BallByBall!$I$2:$I$501,BallByBall!$B$2:$B$501,A171,BallByBall!$F$2:$F$501,B171))</f>
        <v>0</v>
      </c>
      <c r="H171">
        <f>IF(A171="","",COUNTIFS(BallByBall!$B$2:$B$501,A171,BallByBall!$F$2:$F$501,B171,BallByBall!$Q$2:$Q$501,1))</f>
        <v>0</v>
      </c>
      <c r="I171">
        <f>IF(A171="","",COUNTIFS(BallByBall!$B$2:$B$501,A171,BallByBall!$F$2:$F$501,B171,BallByBall!$R$2:$R$501,1))</f>
        <v>0</v>
      </c>
      <c r="J171">
        <f>IF(A171="","",SUMIFS(BallByBall!$T$2:$T$501,BallByBall!$B$2:$B$501,A171,BallByBall!$H$2:$H$501,B171))</f>
        <v>0</v>
      </c>
      <c r="K171">
        <f>IF(A171="","",SUMIFS(BallByBall!$U$2:$U$501,BallByBall!$B$2:$B$501,A171,BallByBall!$P$2:$P$501,B171))</f>
        <v>0</v>
      </c>
      <c r="L171">
        <f>IF(A171="","",SUMIFS(BallByBall!$V$2:$V$501,BallByBall!$B$2:$B$501,A171,BallByBall!$P$2:$P$501,B171))</f>
        <v>0</v>
      </c>
      <c r="M171">
        <f>IF(A171="","",SUMIFS(BallByBall!$W$2:$W$501,BallByBall!$B$2:$B$501,A171,BallByBall!$P$2:$P$501,B171))</f>
        <v>0</v>
      </c>
      <c r="N171">
        <f>IF(A171="","",SUMIFS(BallByBall!$X$2:$X$501,BallByBall!$B$2:$B$501,A171,BallByBall!$P$2:$P$501,B171))</f>
        <v>0</v>
      </c>
      <c r="O171">
        <f>IF(A171="","",SUMIFS(OverSummary!$G$2:$G$101,OverSummary!$A$2:$A$101,A171,OverSummary!$D$2:$D$101,B171))</f>
        <v>0</v>
      </c>
      <c r="P171">
        <f>IF(A171="","",G171*Rules!$B$13+H171*Rules!$B$14+I171*Rules!$B$15)</f>
        <v>0</v>
      </c>
      <c r="Q171">
        <f>IF(A171="","",IF(G171&gt;=100,Rules!$B$18,IF(G171&gt;=50,Rules!$B$17,IF(G171&gt;=30,Rules!$B$16,0)))+IF(AND(F171=1,D171&lt;&gt;"BWL",G171=0),Rules!$B$27,0))</f>
        <v>0</v>
      </c>
      <c r="R171">
        <f>IF(A171="","",J171*Rules!$B$19+O171*Rules!$B$22)</f>
        <v>0</v>
      </c>
      <c r="S171">
        <f>IF(A171="","",IF(J171&gt;=4,Rules!$B$21,IF(J171&gt;=3,Rules!$B$20,0)))</f>
        <v>0</v>
      </c>
      <c r="T171">
        <f>IF(A171="","",K171*Rules!$B$23+L171*Rules!$B$24+M171*Rules!$B$25+N171*Rules!$B$26)</f>
        <v>0</v>
      </c>
      <c r="U171">
        <f t="shared" si="2"/>
        <v>0</v>
      </c>
    </row>
    <row r="172" spans="1:21" x14ac:dyDescent="0.2">
      <c r="A172" t="str">
        <f>MatchSquad!A172</f>
        <v>M004</v>
      </c>
      <c r="B172" t="str">
        <f>MatchSquad!B172</f>
        <v>P171</v>
      </c>
      <c r="C172" t="str">
        <f>MatchSquad!C172</f>
        <v>Yash Thakur</v>
      </c>
      <c r="D172" t="str">
        <f>MatchSquad!D172</f>
        <v>BWL</v>
      </c>
      <c r="E172" t="str">
        <f>MatchSquad!E172</f>
        <v>PBKS</v>
      </c>
      <c r="F172">
        <f>MatchSquad!G172</f>
        <v>0</v>
      </c>
      <c r="G172">
        <f>IF(A172="","",SUMIFS(BallByBall!$I$2:$I$501,BallByBall!$B$2:$B$501,A172,BallByBall!$F$2:$F$501,B172))</f>
        <v>0</v>
      </c>
      <c r="H172">
        <f>IF(A172="","",COUNTIFS(BallByBall!$B$2:$B$501,A172,BallByBall!$F$2:$F$501,B172,BallByBall!$Q$2:$Q$501,1))</f>
        <v>0</v>
      </c>
      <c r="I172">
        <f>IF(A172="","",COUNTIFS(BallByBall!$B$2:$B$501,A172,BallByBall!$F$2:$F$501,B172,BallByBall!$R$2:$R$501,1))</f>
        <v>0</v>
      </c>
      <c r="J172">
        <f>IF(A172="","",SUMIFS(BallByBall!$T$2:$T$501,BallByBall!$B$2:$B$501,A172,BallByBall!$H$2:$H$501,B172))</f>
        <v>0</v>
      </c>
      <c r="K172">
        <f>IF(A172="","",SUMIFS(BallByBall!$U$2:$U$501,BallByBall!$B$2:$B$501,A172,BallByBall!$P$2:$P$501,B172))</f>
        <v>0</v>
      </c>
      <c r="L172">
        <f>IF(A172="","",SUMIFS(BallByBall!$V$2:$V$501,BallByBall!$B$2:$B$501,A172,BallByBall!$P$2:$P$501,B172))</f>
        <v>0</v>
      </c>
      <c r="M172">
        <f>IF(A172="","",SUMIFS(BallByBall!$W$2:$W$501,BallByBall!$B$2:$B$501,A172,BallByBall!$P$2:$P$501,B172))</f>
        <v>0</v>
      </c>
      <c r="N172">
        <f>IF(A172="","",SUMIFS(BallByBall!$X$2:$X$501,BallByBall!$B$2:$B$501,A172,BallByBall!$P$2:$P$501,B172))</f>
        <v>0</v>
      </c>
      <c r="O172">
        <f>IF(A172="","",SUMIFS(OverSummary!$G$2:$G$101,OverSummary!$A$2:$A$101,A172,OverSummary!$D$2:$D$101,B172))</f>
        <v>0</v>
      </c>
      <c r="P172">
        <f>IF(A172="","",G172*Rules!$B$13+H172*Rules!$B$14+I172*Rules!$B$15)</f>
        <v>0</v>
      </c>
      <c r="Q172">
        <f>IF(A172="","",IF(G172&gt;=100,Rules!$B$18,IF(G172&gt;=50,Rules!$B$17,IF(G172&gt;=30,Rules!$B$16,0)))+IF(AND(F172=1,D172&lt;&gt;"BWL",G172=0),Rules!$B$27,0))</f>
        <v>0</v>
      </c>
      <c r="R172">
        <f>IF(A172="","",J172*Rules!$B$19+O172*Rules!$B$22)</f>
        <v>0</v>
      </c>
      <c r="S172">
        <f>IF(A172="","",IF(J172&gt;=4,Rules!$B$21,IF(J172&gt;=3,Rules!$B$20,0)))</f>
        <v>0</v>
      </c>
      <c r="T172">
        <f>IF(A172="","",K172*Rules!$B$23+L172*Rules!$B$24+M172*Rules!$B$25+N172*Rules!$B$26)</f>
        <v>0</v>
      </c>
      <c r="U172">
        <f t="shared" si="2"/>
        <v>0</v>
      </c>
    </row>
    <row r="173" spans="1:21" x14ac:dyDescent="0.2">
      <c r="A173" t="str">
        <f>MatchSquad!A173</f>
        <v>M004</v>
      </c>
      <c r="B173" t="str">
        <f>MatchSquad!B173</f>
        <v>P172</v>
      </c>
      <c r="C173" t="str">
        <f>MatchSquad!C173</f>
        <v>Xavier Bartlett</v>
      </c>
      <c r="D173" t="str">
        <f>MatchSquad!D173</f>
        <v>BWL</v>
      </c>
      <c r="E173" t="str">
        <f>MatchSquad!E173</f>
        <v>PBKS</v>
      </c>
      <c r="F173">
        <f>MatchSquad!G173</f>
        <v>0</v>
      </c>
      <c r="G173">
        <f>IF(A173="","",SUMIFS(BallByBall!$I$2:$I$501,BallByBall!$B$2:$B$501,A173,BallByBall!$F$2:$F$501,B173))</f>
        <v>0</v>
      </c>
      <c r="H173">
        <f>IF(A173="","",COUNTIFS(BallByBall!$B$2:$B$501,A173,BallByBall!$F$2:$F$501,B173,BallByBall!$Q$2:$Q$501,1))</f>
        <v>0</v>
      </c>
      <c r="I173">
        <f>IF(A173="","",COUNTIFS(BallByBall!$B$2:$B$501,A173,BallByBall!$F$2:$F$501,B173,BallByBall!$R$2:$R$501,1))</f>
        <v>0</v>
      </c>
      <c r="J173">
        <f>IF(A173="","",SUMIFS(BallByBall!$T$2:$T$501,BallByBall!$B$2:$B$501,A173,BallByBall!$H$2:$H$501,B173))</f>
        <v>0</v>
      </c>
      <c r="K173">
        <f>IF(A173="","",SUMIFS(BallByBall!$U$2:$U$501,BallByBall!$B$2:$B$501,A173,BallByBall!$P$2:$P$501,B173))</f>
        <v>0</v>
      </c>
      <c r="L173">
        <f>IF(A173="","",SUMIFS(BallByBall!$V$2:$V$501,BallByBall!$B$2:$B$501,A173,BallByBall!$P$2:$P$501,B173))</f>
        <v>0</v>
      </c>
      <c r="M173">
        <f>IF(A173="","",SUMIFS(BallByBall!$W$2:$W$501,BallByBall!$B$2:$B$501,A173,BallByBall!$P$2:$P$501,B173))</f>
        <v>0</v>
      </c>
      <c r="N173">
        <f>IF(A173="","",SUMIFS(BallByBall!$X$2:$X$501,BallByBall!$B$2:$B$501,A173,BallByBall!$P$2:$P$501,B173))</f>
        <v>0</v>
      </c>
      <c r="O173">
        <f>IF(A173="","",SUMIFS(OverSummary!$G$2:$G$101,OverSummary!$A$2:$A$101,A173,OverSummary!$D$2:$D$101,B173))</f>
        <v>0</v>
      </c>
      <c r="P173">
        <f>IF(A173="","",G173*Rules!$B$13+H173*Rules!$B$14+I173*Rules!$B$15)</f>
        <v>0</v>
      </c>
      <c r="Q173">
        <f>IF(A173="","",IF(G173&gt;=100,Rules!$B$18,IF(G173&gt;=50,Rules!$B$17,IF(G173&gt;=30,Rules!$B$16,0)))+IF(AND(F173=1,D173&lt;&gt;"BWL",G173=0),Rules!$B$27,0))</f>
        <v>0</v>
      </c>
      <c r="R173">
        <f>IF(A173="","",J173*Rules!$B$19+O173*Rules!$B$22)</f>
        <v>0</v>
      </c>
      <c r="S173">
        <f>IF(A173="","",IF(J173&gt;=4,Rules!$B$21,IF(J173&gt;=3,Rules!$B$20,0)))</f>
        <v>0</v>
      </c>
      <c r="T173">
        <f>IF(A173="","",K173*Rules!$B$23+L173*Rules!$B$24+M173*Rules!$B$25+N173*Rules!$B$26)</f>
        <v>0</v>
      </c>
      <c r="U173">
        <f t="shared" si="2"/>
        <v>0</v>
      </c>
    </row>
    <row r="174" spans="1:21" x14ac:dyDescent="0.2">
      <c r="A174" t="str">
        <f>MatchSquad!A174</f>
        <v>M004</v>
      </c>
      <c r="B174" t="str">
        <f>MatchSquad!B174</f>
        <v>P173</v>
      </c>
      <c r="C174" t="str">
        <f>MatchSquad!C174</f>
        <v>Pravin Dubey</v>
      </c>
      <c r="D174" t="str">
        <f>MatchSquad!D174</f>
        <v>BWL</v>
      </c>
      <c r="E174" t="str">
        <f>MatchSquad!E174</f>
        <v>PBKS</v>
      </c>
      <c r="F174">
        <f>MatchSquad!G174</f>
        <v>0</v>
      </c>
      <c r="G174">
        <f>IF(A174="","",SUMIFS(BallByBall!$I$2:$I$501,BallByBall!$B$2:$B$501,A174,BallByBall!$F$2:$F$501,B174))</f>
        <v>0</v>
      </c>
      <c r="H174">
        <f>IF(A174="","",COUNTIFS(BallByBall!$B$2:$B$501,A174,BallByBall!$F$2:$F$501,B174,BallByBall!$Q$2:$Q$501,1))</f>
        <v>0</v>
      </c>
      <c r="I174">
        <f>IF(A174="","",COUNTIFS(BallByBall!$B$2:$B$501,A174,BallByBall!$F$2:$F$501,B174,BallByBall!$R$2:$R$501,1))</f>
        <v>0</v>
      </c>
      <c r="J174">
        <f>IF(A174="","",SUMIFS(BallByBall!$T$2:$T$501,BallByBall!$B$2:$B$501,A174,BallByBall!$H$2:$H$501,B174))</f>
        <v>0</v>
      </c>
      <c r="K174">
        <f>IF(A174="","",SUMIFS(BallByBall!$U$2:$U$501,BallByBall!$B$2:$B$501,A174,BallByBall!$P$2:$P$501,B174))</f>
        <v>0</v>
      </c>
      <c r="L174">
        <f>IF(A174="","",SUMIFS(BallByBall!$V$2:$V$501,BallByBall!$B$2:$B$501,A174,BallByBall!$P$2:$P$501,B174))</f>
        <v>0</v>
      </c>
      <c r="M174">
        <f>IF(A174="","",SUMIFS(BallByBall!$W$2:$W$501,BallByBall!$B$2:$B$501,A174,BallByBall!$P$2:$P$501,B174))</f>
        <v>0</v>
      </c>
      <c r="N174">
        <f>IF(A174="","",SUMIFS(BallByBall!$X$2:$X$501,BallByBall!$B$2:$B$501,A174,BallByBall!$P$2:$P$501,B174))</f>
        <v>0</v>
      </c>
      <c r="O174">
        <f>IF(A174="","",SUMIFS(OverSummary!$G$2:$G$101,OverSummary!$A$2:$A$101,A174,OverSummary!$D$2:$D$101,B174))</f>
        <v>0</v>
      </c>
      <c r="P174">
        <f>IF(A174="","",G174*Rules!$B$13+H174*Rules!$B$14+I174*Rules!$B$15)</f>
        <v>0</v>
      </c>
      <c r="Q174">
        <f>IF(A174="","",IF(G174&gt;=100,Rules!$B$18,IF(G174&gt;=50,Rules!$B$17,IF(G174&gt;=30,Rules!$B$16,0)))+IF(AND(F174=1,D174&lt;&gt;"BWL",G174=0),Rules!$B$27,0))</f>
        <v>0</v>
      </c>
      <c r="R174">
        <f>IF(A174="","",J174*Rules!$B$19+O174*Rules!$B$22)</f>
        <v>0</v>
      </c>
      <c r="S174">
        <f>IF(A174="","",IF(J174&gt;=4,Rules!$B$21,IF(J174&gt;=3,Rules!$B$20,0)))</f>
        <v>0</v>
      </c>
      <c r="T174">
        <f>IF(A174="","",K174*Rules!$B$23+L174*Rules!$B$24+M174*Rules!$B$25+N174*Rules!$B$26)</f>
        <v>0</v>
      </c>
      <c r="U174">
        <f t="shared" si="2"/>
        <v>0</v>
      </c>
    </row>
    <row r="175" spans="1:21" x14ac:dyDescent="0.2">
      <c r="A175" t="str">
        <f>MatchSquad!A175</f>
        <v>M004</v>
      </c>
      <c r="B175" t="str">
        <f>MatchSquad!B175</f>
        <v>P174</v>
      </c>
      <c r="C175" t="str">
        <f>MatchSquad!C175</f>
        <v>Vishal Nishad</v>
      </c>
      <c r="D175" t="str">
        <f>MatchSquad!D175</f>
        <v>BWL</v>
      </c>
      <c r="E175" t="str">
        <f>MatchSquad!E175</f>
        <v>PBKS</v>
      </c>
      <c r="F175">
        <f>MatchSquad!G175</f>
        <v>0</v>
      </c>
      <c r="G175">
        <f>IF(A175="","",SUMIFS(BallByBall!$I$2:$I$501,BallByBall!$B$2:$B$501,A175,BallByBall!$F$2:$F$501,B175))</f>
        <v>0</v>
      </c>
      <c r="H175">
        <f>IF(A175="","",COUNTIFS(BallByBall!$B$2:$B$501,A175,BallByBall!$F$2:$F$501,B175,BallByBall!$Q$2:$Q$501,1))</f>
        <v>0</v>
      </c>
      <c r="I175">
        <f>IF(A175="","",COUNTIFS(BallByBall!$B$2:$B$501,A175,BallByBall!$F$2:$F$501,B175,BallByBall!$R$2:$R$501,1))</f>
        <v>0</v>
      </c>
      <c r="J175">
        <f>IF(A175="","",SUMIFS(BallByBall!$T$2:$T$501,BallByBall!$B$2:$B$501,A175,BallByBall!$H$2:$H$501,B175))</f>
        <v>0</v>
      </c>
      <c r="K175">
        <f>IF(A175="","",SUMIFS(BallByBall!$U$2:$U$501,BallByBall!$B$2:$B$501,A175,BallByBall!$P$2:$P$501,B175))</f>
        <v>0</v>
      </c>
      <c r="L175">
        <f>IF(A175="","",SUMIFS(BallByBall!$V$2:$V$501,BallByBall!$B$2:$B$501,A175,BallByBall!$P$2:$P$501,B175))</f>
        <v>0</v>
      </c>
      <c r="M175">
        <f>IF(A175="","",SUMIFS(BallByBall!$W$2:$W$501,BallByBall!$B$2:$B$501,A175,BallByBall!$P$2:$P$501,B175))</f>
        <v>0</v>
      </c>
      <c r="N175">
        <f>IF(A175="","",SUMIFS(BallByBall!$X$2:$X$501,BallByBall!$B$2:$B$501,A175,BallByBall!$P$2:$P$501,B175))</f>
        <v>0</v>
      </c>
      <c r="O175">
        <f>IF(A175="","",SUMIFS(OverSummary!$G$2:$G$101,OverSummary!$A$2:$A$101,A175,OverSummary!$D$2:$D$101,B175))</f>
        <v>0</v>
      </c>
      <c r="P175">
        <f>IF(A175="","",G175*Rules!$B$13+H175*Rules!$B$14+I175*Rules!$B$15)</f>
        <v>0</v>
      </c>
      <c r="Q175">
        <f>IF(A175="","",IF(G175&gt;=100,Rules!$B$18,IF(G175&gt;=50,Rules!$B$17,IF(G175&gt;=30,Rules!$B$16,0)))+IF(AND(F175=1,D175&lt;&gt;"BWL",G175=0),Rules!$B$27,0))</f>
        <v>0</v>
      </c>
      <c r="R175">
        <f>IF(A175="","",J175*Rules!$B$19+O175*Rules!$B$22)</f>
        <v>0</v>
      </c>
      <c r="S175">
        <f>IF(A175="","",IF(J175&gt;=4,Rules!$B$21,IF(J175&gt;=3,Rules!$B$20,0)))</f>
        <v>0</v>
      </c>
      <c r="T175">
        <f>IF(A175="","",K175*Rules!$B$23+L175*Rules!$B$24+M175*Rules!$B$25+N175*Rules!$B$26)</f>
        <v>0</v>
      </c>
      <c r="U175">
        <f t="shared" si="2"/>
        <v>0</v>
      </c>
    </row>
    <row r="176" spans="1:21" x14ac:dyDescent="0.2">
      <c r="A176" t="str">
        <f>MatchSquad!A176</f>
        <v>M004</v>
      </c>
      <c r="B176" t="str">
        <f>MatchSquad!B176</f>
        <v>P175</v>
      </c>
      <c r="C176" t="str">
        <f>MatchSquad!C176</f>
        <v>Lockie Ferguson</v>
      </c>
      <c r="D176" t="str">
        <f>MatchSquad!D176</f>
        <v>BWL</v>
      </c>
      <c r="E176" t="str">
        <f>MatchSquad!E176</f>
        <v>PBKS</v>
      </c>
      <c r="F176">
        <f>MatchSquad!G176</f>
        <v>0</v>
      </c>
      <c r="G176">
        <f>IF(A176="","",SUMIFS(BallByBall!$I$2:$I$501,BallByBall!$B$2:$B$501,A176,BallByBall!$F$2:$F$501,B176))</f>
        <v>0</v>
      </c>
      <c r="H176">
        <f>IF(A176="","",COUNTIFS(BallByBall!$B$2:$B$501,A176,BallByBall!$F$2:$F$501,B176,BallByBall!$Q$2:$Q$501,1))</f>
        <v>0</v>
      </c>
      <c r="I176">
        <f>IF(A176="","",COUNTIFS(BallByBall!$B$2:$B$501,A176,BallByBall!$F$2:$F$501,B176,BallByBall!$R$2:$R$501,1))</f>
        <v>0</v>
      </c>
      <c r="J176">
        <f>IF(A176="","",SUMIFS(BallByBall!$T$2:$T$501,BallByBall!$B$2:$B$501,A176,BallByBall!$H$2:$H$501,B176))</f>
        <v>0</v>
      </c>
      <c r="K176">
        <f>IF(A176="","",SUMIFS(BallByBall!$U$2:$U$501,BallByBall!$B$2:$B$501,A176,BallByBall!$P$2:$P$501,B176))</f>
        <v>0</v>
      </c>
      <c r="L176">
        <f>IF(A176="","",SUMIFS(BallByBall!$V$2:$V$501,BallByBall!$B$2:$B$501,A176,BallByBall!$P$2:$P$501,B176))</f>
        <v>0</v>
      </c>
      <c r="M176">
        <f>IF(A176="","",SUMIFS(BallByBall!$W$2:$W$501,BallByBall!$B$2:$B$501,A176,BallByBall!$P$2:$P$501,B176))</f>
        <v>0</v>
      </c>
      <c r="N176">
        <f>IF(A176="","",SUMIFS(BallByBall!$X$2:$X$501,BallByBall!$B$2:$B$501,A176,BallByBall!$P$2:$P$501,B176))</f>
        <v>0</v>
      </c>
      <c r="O176">
        <f>IF(A176="","",SUMIFS(OverSummary!$G$2:$G$101,OverSummary!$A$2:$A$101,A176,OverSummary!$D$2:$D$101,B176))</f>
        <v>0</v>
      </c>
      <c r="P176">
        <f>IF(A176="","",G176*Rules!$B$13+H176*Rules!$B$14+I176*Rules!$B$15)</f>
        <v>0</v>
      </c>
      <c r="Q176">
        <f>IF(A176="","",IF(G176&gt;=100,Rules!$B$18,IF(G176&gt;=50,Rules!$B$17,IF(G176&gt;=30,Rules!$B$16,0)))+IF(AND(F176=1,D176&lt;&gt;"BWL",G176=0),Rules!$B$27,0))</f>
        <v>0</v>
      </c>
      <c r="R176">
        <f>IF(A176="","",J176*Rules!$B$19+O176*Rules!$B$22)</f>
        <v>0</v>
      </c>
      <c r="S176">
        <f>IF(A176="","",IF(J176&gt;=4,Rules!$B$21,IF(J176&gt;=3,Rules!$B$20,0)))</f>
        <v>0</v>
      </c>
      <c r="T176">
        <f>IF(A176="","",K176*Rules!$B$23+L176*Rules!$B$24+M176*Rules!$B$25+N176*Rules!$B$26)</f>
        <v>0</v>
      </c>
      <c r="U176">
        <f t="shared" si="2"/>
        <v>0</v>
      </c>
    </row>
    <row r="177" spans="1:21" x14ac:dyDescent="0.2">
      <c r="A177" t="str">
        <f>MatchSquad!A177</f>
        <v>M004</v>
      </c>
      <c r="B177" t="str">
        <f>MatchSquad!B177</f>
        <v>P051</v>
      </c>
      <c r="C177" t="str">
        <f>MatchSquad!C177</f>
        <v>Shubman Gill</v>
      </c>
      <c r="D177" t="str">
        <f>MatchSquad!D177</f>
        <v>BAT</v>
      </c>
      <c r="E177" t="str">
        <f>MatchSquad!E177</f>
        <v>GT</v>
      </c>
      <c r="F177">
        <f>MatchSquad!G177</f>
        <v>0</v>
      </c>
      <c r="G177">
        <f>IF(A177="","",SUMIFS(BallByBall!$I$2:$I$501,BallByBall!$B$2:$B$501,A177,BallByBall!$F$2:$F$501,B177))</f>
        <v>0</v>
      </c>
      <c r="H177">
        <f>IF(A177="","",COUNTIFS(BallByBall!$B$2:$B$501,A177,BallByBall!$F$2:$F$501,B177,BallByBall!$Q$2:$Q$501,1))</f>
        <v>0</v>
      </c>
      <c r="I177">
        <f>IF(A177="","",COUNTIFS(BallByBall!$B$2:$B$501,A177,BallByBall!$F$2:$F$501,B177,BallByBall!$R$2:$R$501,1))</f>
        <v>0</v>
      </c>
      <c r="J177">
        <f>IF(A177="","",SUMIFS(BallByBall!$T$2:$T$501,BallByBall!$B$2:$B$501,A177,BallByBall!$H$2:$H$501,B177))</f>
        <v>0</v>
      </c>
      <c r="K177">
        <f>IF(A177="","",SUMIFS(BallByBall!$U$2:$U$501,BallByBall!$B$2:$B$501,A177,BallByBall!$P$2:$P$501,B177))</f>
        <v>0</v>
      </c>
      <c r="L177">
        <f>IF(A177="","",SUMIFS(BallByBall!$V$2:$V$501,BallByBall!$B$2:$B$501,A177,BallByBall!$P$2:$P$501,B177))</f>
        <v>0</v>
      </c>
      <c r="M177">
        <f>IF(A177="","",SUMIFS(BallByBall!$W$2:$W$501,BallByBall!$B$2:$B$501,A177,BallByBall!$P$2:$P$501,B177))</f>
        <v>0</v>
      </c>
      <c r="N177">
        <f>IF(A177="","",SUMIFS(BallByBall!$X$2:$X$501,BallByBall!$B$2:$B$501,A177,BallByBall!$P$2:$P$501,B177))</f>
        <v>0</v>
      </c>
      <c r="O177">
        <f>IF(A177="","",SUMIFS(OverSummary!$G$2:$G$101,OverSummary!$A$2:$A$101,A177,OverSummary!$D$2:$D$101,B177))</f>
        <v>0</v>
      </c>
      <c r="P177">
        <f>IF(A177="","",G177*Rules!$B$13+H177*Rules!$B$14+I177*Rules!$B$15)</f>
        <v>0</v>
      </c>
      <c r="Q177">
        <f>IF(A177="","",IF(G177&gt;=100,Rules!$B$18,IF(G177&gt;=50,Rules!$B$17,IF(G177&gt;=30,Rules!$B$16,0)))+IF(AND(F177=1,D177&lt;&gt;"BWL",G177=0),Rules!$B$27,0))</f>
        <v>0</v>
      </c>
      <c r="R177">
        <f>IF(A177="","",J177*Rules!$B$19+O177*Rules!$B$22)</f>
        <v>0</v>
      </c>
      <c r="S177">
        <f>IF(A177="","",IF(J177&gt;=4,Rules!$B$21,IF(J177&gt;=3,Rules!$B$20,0)))</f>
        <v>0</v>
      </c>
      <c r="T177">
        <f>IF(A177="","",K177*Rules!$B$23+L177*Rules!$B$24+M177*Rules!$B$25+N177*Rules!$B$26)</f>
        <v>0</v>
      </c>
      <c r="U177">
        <f t="shared" si="2"/>
        <v>0</v>
      </c>
    </row>
    <row r="178" spans="1:21" x14ac:dyDescent="0.2">
      <c r="A178" t="str">
        <f>MatchSquad!A178</f>
        <v>M004</v>
      </c>
      <c r="B178" t="str">
        <f>MatchSquad!B178</f>
        <v>P052</v>
      </c>
      <c r="C178" t="str">
        <f>MatchSquad!C178</f>
        <v>Jos Buttler</v>
      </c>
      <c r="D178" t="str">
        <f>MatchSquad!D178</f>
        <v>WK</v>
      </c>
      <c r="E178" t="str">
        <f>MatchSquad!E178</f>
        <v>GT</v>
      </c>
      <c r="F178">
        <f>MatchSquad!G178</f>
        <v>0</v>
      </c>
      <c r="G178">
        <f>IF(A178="","",SUMIFS(BallByBall!$I$2:$I$501,BallByBall!$B$2:$B$501,A178,BallByBall!$F$2:$F$501,B178))</f>
        <v>0</v>
      </c>
      <c r="H178">
        <f>IF(A178="","",COUNTIFS(BallByBall!$B$2:$B$501,A178,BallByBall!$F$2:$F$501,B178,BallByBall!$Q$2:$Q$501,1))</f>
        <v>0</v>
      </c>
      <c r="I178">
        <f>IF(A178="","",COUNTIFS(BallByBall!$B$2:$B$501,A178,BallByBall!$F$2:$F$501,B178,BallByBall!$R$2:$R$501,1))</f>
        <v>0</v>
      </c>
      <c r="J178">
        <f>IF(A178="","",SUMIFS(BallByBall!$T$2:$T$501,BallByBall!$B$2:$B$501,A178,BallByBall!$H$2:$H$501,B178))</f>
        <v>0</v>
      </c>
      <c r="K178">
        <f>IF(A178="","",SUMIFS(BallByBall!$U$2:$U$501,BallByBall!$B$2:$B$501,A178,BallByBall!$P$2:$P$501,B178))</f>
        <v>0</v>
      </c>
      <c r="L178">
        <f>IF(A178="","",SUMIFS(BallByBall!$V$2:$V$501,BallByBall!$B$2:$B$501,A178,BallByBall!$P$2:$P$501,B178))</f>
        <v>0</v>
      </c>
      <c r="M178">
        <f>IF(A178="","",SUMIFS(BallByBall!$W$2:$W$501,BallByBall!$B$2:$B$501,A178,BallByBall!$P$2:$P$501,B178))</f>
        <v>0</v>
      </c>
      <c r="N178">
        <f>IF(A178="","",SUMIFS(BallByBall!$X$2:$X$501,BallByBall!$B$2:$B$501,A178,BallByBall!$P$2:$P$501,B178))</f>
        <v>0</v>
      </c>
      <c r="O178">
        <f>IF(A178="","",SUMIFS(OverSummary!$G$2:$G$101,OverSummary!$A$2:$A$101,A178,OverSummary!$D$2:$D$101,B178))</f>
        <v>0</v>
      </c>
      <c r="P178">
        <f>IF(A178="","",G178*Rules!$B$13+H178*Rules!$B$14+I178*Rules!$B$15)</f>
        <v>0</v>
      </c>
      <c r="Q178">
        <f>IF(A178="","",IF(G178&gt;=100,Rules!$B$18,IF(G178&gt;=50,Rules!$B$17,IF(G178&gt;=30,Rules!$B$16,0)))+IF(AND(F178=1,D178&lt;&gt;"BWL",G178=0),Rules!$B$27,0))</f>
        <v>0</v>
      </c>
      <c r="R178">
        <f>IF(A178="","",J178*Rules!$B$19+O178*Rules!$B$22)</f>
        <v>0</v>
      </c>
      <c r="S178">
        <f>IF(A178="","",IF(J178&gt;=4,Rules!$B$21,IF(J178&gt;=3,Rules!$B$20,0)))</f>
        <v>0</v>
      </c>
      <c r="T178">
        <f>IF(A178="","",K178*Rules!$B$23+L178*Rules!$B$24+M178*Rules!$B$25+N178*Rules!$B$26)</f>
        <v>0</v>
      </c>
      <c r="U178">
        <f t="shared" si="2"/>
        <v>0</v>
      </c>
    </row>
    <row r="179" spans="1:21" x14ac:dyDescent="0.2">
      <c r="A179" t="str">
        <f>MatchSquad!A179</f>
        <v>M004</v>
      </c>
      <c r="B179" t="str">
        <f>MatchSquad!B179</f>
        <v>P053</v>
      </c>
      <c r="C179" t="str">
        <f>MatchSquad!C179</f>
        <v>Kumar Kushagra</v>
      </c>
      <c r="D179" t="str">
        <f>MatchSquad!D179</f>
        <v>WK</v>
      </c>
      <c r="E179" t="str">
        <f>MatchSquad!E179</f>
        <v>GT</v>
      </c>
      <c r="F179">
        <f>MatchSquad!G179</f>
        <v>0</v>
      </c>
      <c r="G179">
        <f>IF(A179="","",SUMIFS(BallByBall!$I$2:$I$501,BallByBall!$B$2:$B$501,A179,BallByBall!$F$2:$F$501,B179))</f>
        <v>0</v>
      </c>
      <c r="H179">
        <f>IF(A179="","",COUNTIFS(BallByBall!$B$2:$B$501,A179,BallByBall!$F$2:$F$501,B179,BallByBall!$Q$2:$Q$501,1))</f>
        <v>0</v>
      </c>
      <c r="I179">
        <f>IF(A179="","",COUNTIFS(BallByBall!$B$2:$B$501,A179,BallByBall!$F$2:$F$501,B179,BallByBall!$R$2:$R$501,1))</f>
        <v>0</v>
      </c>
      <c r="J179">
        <f>IF(A179="","",SUMIFS(BallByBall!$T$2:$T$501,BallByBall!$B$2:$B$501,A179,BallByBall!$H$2:$H$501,B179))</f>
        <v>0</v>
      </c>
      <c r="K179">
        <f>IF(A179="","",SUMIFS(BallByBall!$U$2:$U$501,BallByBall!$B$2:$B$501,A179,BallByBall!$P$2:$P$501,B179))</f>
        <v>0</v>
      </c>
      <c r="L179">
        <f>IF(A179="","",SUMIFS(BallByBall!$V$2:$V$501,BallByBall!$B$2:$B$501,A179,BallByBall!$P$2:$P$501,B179))</f>
        <v>0</v>
      </c>
      <c r="M179">
        <f>IF(A179="","",SUMIFS(BallByBall!$W$2:$W$501,BallByBall!$B$2:$B$501,A179,BallByBall!$P$2:$P$501,B179))</f>
        <v>0</v>
      </c>
      <c r="N179">
        <f>IF(A179="","",SUMIFS(BallByBall!$X$2:$X$501,BallByBall!$B$2:$B$501,A179,BallByBall!$P$2:$P$501,B179))</f>
        <v>0</v>
      </c>
      <c r="O179">
        <f>IF(A179="","",SUMIFS(OverSummary!$G$2:$G$101,OverSummary!$A$2:$A$101,A179,OverSummary!$D$2:$D$101,B179))</f>
        <v>0</v>
      </c>
      <c r="P179">
        <f>IF(A179="","",G179*Rules!$B$13+H179*Rules!$B$14+I179*Rules!$B$15)</f>
        <v>0</v>
      </c>
      <c r="Q179">
        <f>IF(A179="","",IF(G179&gt;=100,Rules!$B$18,IF(G179&gt;=50,Rules!$B$17,IF(G179&gt;=30,Rules!$B$16,0)))+IF(AND(F179=1,D179&lt;&gt;"BWL",G179=0),Rules!$B$27,0))</f>
        <v>0</v>
      </c>
      <c r="R179">
        <f>IF(A179="","",J179*Rules!$B$19+O179*Rules!$B$22)</f>
        <v>0</v>
      </c>
      <c r="S179">
        <f>IF(A179="","",IF(J179&gt;=4,Rules!$B$21,IF(J179&gt;=3,Rules!$B$20,0)))</f>
        <v>0</v>
      </c>
      <c r="T179">
        <f>IF(A179="","",K179*Rules!$B$23+L179*Rules!$B$24+M179*Rules!$B$25+N179*Rules!$B$26)</f>
        <v>0</v>
      </c>
      <c r="U179">
        <f t="shared" si="2"/>
        <v>0</v>
      </c>
    </row>
    <row r="180" spans="1:21" x14ac:dyDescent="0.2">
      <c r="A180" t="str">
        <f>MatchSquad!A180</f>
        <v>M004</v>
      </c>
      <c r="B180" t="str">
        <f>MatchSquad!B180</f>
        <v>P054</v>
      </c>
      <c r="C180" t="str">
        <f>MatchSquad!C180</f>
        <v>Anuj Rawat</v>
      </c>
      <c r="D180" t="str">
        <f>MatchSquad!D180</f>
        <v>WK</v>
      </c>
      <c r="E180" t="str">
        <f>MatchSquad!E180</f>
        <v>GT</v>
      </c>
      <c r="F180">
        <f>MatchSquad!G180</f>
        <v>0</v>
      </c>
      <c r="G180">
        <f>IF(A180="","",SUMIFS(BallByBall!$I$2:$I$501,BallByBall!$B$2:$B$501,A180,BallByBall!$F$2:$F$501,B180))</f>
        <v>0</v>
      </c>
      <c r="H180">
        <f>IF(A180="","",COUNTIFS(BallByBall!$B$2:$B$501,A180,BallByBall!$F$2:$F$501,B180,BallByBall!$Q$2:$Q$501,1))</f>
        <v>0</v>
      </c>
      <c r="I180">
        <f>IF(A180="","",COUNTIFS(BallByBall!$B$2:$B$501,A180,BallByBall!$F$2:$F$501,B180,BallByBall!$R$2:$R$501,1))</f>
        <v>0</v>
      </c>
      <c r="J180">
        <f>IF(A180="","",SUMIFS(BallByBall!$T$2:$T$501,BallByBall!$B$2:$B$501,A180,BallByBall!$H$2:$H$501,B180))</f>
        <v>0</v>
      </c>
      <c r="K180">
        <f>IF(A180="","",SUMIFS(BallByBall!$U$2:$U$501,BallByBall!$B$2:$B$501,A180,BallByBall!$P$2:$P$501,B180))</f>
        <v>0</v>
      </c>
      <c r="L180">
        <f>IF(A180="","",SUMIFS(BallByBall!$V$2:$V$501,BallByBall!$B$2:$B$501,A180,BallByBall!$P$2:$P$501,B180))</f>
        <v>0</v>
      </c>
      <c r="M180">
        <f>IF(A180="","",SUMIFS(BallByBall!$W$2:$W$501,BallByBall!$B$2:$B$501,A180,BallByBall!$P$2:$P$501,B180))</f>
        <v>0</v>
      </c>
      <c r="N180">
        <f>IF(A180="","",SUMIFS(BallByBall!$X$2:$X$501,BallByBall!$B$2:$B$501,A180,BallByBall!$P$2:$P$501,B180))</f>
        <v>0</v>
      </c>
      <c r="O180">
        <f>IF(A180="","",SUMIFS(OverSummary!$G$2:$G$101,OverSummary!$A$2:$A$101,A180,OverSummary!$D$2:$D$101,B180))</f>
        <v>0</v>
      </c>
      <c r="P180">
        <f>IF(A180="","",G180*Rules!$B$13+H180*Rules!$B$14+I180*Rules!$B$15)</f>
        <v>0</v>
      </c>
      <c r="Q180">
        <f>IF(A180="","",IF(G180&gt;=100,Rules!$B$18,IF(G180&gt;=50,Rules!$B$17,IF(G180&gt;=30,Rules!$B$16,0)))+IF(AND(F180=1,D180&lt;&gt;"BWL",G180=0),Rules!$B$27,0))</f>
        <v>0</v>
      </c>
      <c r="R180">
        <f>IF(A180="","",J180*Rules!$B$19+O180*Rules!$B$22)</f>
        <v>0</v>
      </c>
      <c r="S180">
        <f>IF(A180="","",IF(J180&gt;=4,Rules!$B$21,IF(J180&gt;=3,Rules!$B$20,0)))</f>
        <v>0</v>
      </c>
      <c r="T180">
        <f>IF(A180="","",K180*Rules!$B$23+L180*Rules!$B$24+M180*Rules!$B$25+N180*Rules!$B$26)</f>
        <v>0</v>
      </c>
      <c r="U180">
        <f t="shared" si="2"/>
        <v>0</v>
      </c>
    </row>
    <row r="181" spans="1:21" x14ac:dyDescent="0.2">
      <c r="A181" t="str">
        <f>MatchSquad!A181</f>
        <v>M004</v>
      </c>
      <c r="B181" t="str">
        <f>MatchSquad!B181</f>
        <v>P055</v>
      </c>
      <c r="C181" t="str">
        <f>MatchSquad!C181</f>
        <v>Tom Banton</v>
      </c>
      <c r="D181" t="str">
        <f>MatchSquad!D181</f>
        <v>WK</v>
      </c>
      <c r="E181" t="str">
        <f>MatchSquad!E181</f>
        <v>GT</v>
      </c>
      <c r="F181">
        <f>MatchSquad!G181</f>
        <v>0</v>
      </c>
      <c r="G181">
        <f>IF(A181="","",SUMIFS(BallByBall!$I$2:$I$501,BallByBall!$B$2:$B$501,A181,BallByBall!$F$2:$F$501,B181))</f>
        <v>0</v>
      </c>
      <c r="H181">
        <f>IF(A181="","",COUNTIFS(BallByBall!$B$2:$B$501,A181,BallByBall!$F$2:$F$501,B181,BallByBall!$Q$2:$Q$501,1))</f>
        <v>0</v>
      </c>
      <c r="I181">
        <f>IF(A181="","",COUNTIFS(BallByBall!$B$2:$B$501,A181,BallByBall!$F$2:$F$501,B181,BallByBall!$R$2:$R$501,1))</f>
        <v>0</v>
      </c>
      <c r="J181">
        <f>IF(A181="","",SUMIFS(BallByBall!$T$2:$T$501,BallByBall!$B$2:$B$501,A181,BallByBall!$H$2:$H$501,B181))</f>
        <v>0</v>
      </c>
      <c r="K181">
        <f>IF(A181="","",SUMIFS(BallByBall!$U$2:$U$501,BallByBall!$B$2:$B$501,A181,BallByBall!$P$2:$P$501,B181))</f>
        <v>0</v>
      </c>
      <c r="L181">
        <f>IF(A181="","",SUMIFS(BallByBall!$V$2:$V$501,BallByBall!$B$2:$B$501,A181,BallByBall!$P$2:$P$501,B181))</f>
        <v>0</v>
      </c>
      <c r="M181">
        <f>IF(A181="","",SUMIFS(BallByBall!$W$2:$W$501,BallByBall!$B$2:$B$501,A181,BallByBall!$P$2:$P$501,B181))</f>
        <v>0</v>
      </c>
      <c r="N181">
        <f>IF(A181="","",SUMIFS(BallByBall!$X$2:$X$501,BallByBall!$B$2:$B$501,A181,BallByBall!$P$2:$P$501,B181))</f>
        <v>0</v>
      </c>
      <c r="O181">
        <f>IF(A181="","",SUMIFS(OverSummary!$G$2:$G$101,OverSummary!$A$2:$A$101,A181,OverSummary!$D$2:$D$101,B181))</f>
        <v>0</v>
      </c>
      <c r="P181">
        <f>IF(A181="","",G181*Rules!$B$13+H181*Rules!$B$14+I181*Rules!$B$15)</f>
        <v>0</v>
      </c>
      <c r="Q181">
        <f>IF(A181="","",IF(G181&gt;=100,Rules!$B$18,IF(G181&gt;=50,Rules!$B$17,IF(G181&gt;=30,Rules!$B$16,0)))+IF(AND(F181=1,D181&lt;&gt;"BWL",G181=0),Rules!$B$27,0))</f>
        <v>0</v>
      </c>
      <c r="R181">
        <f>IF(A181="","",J181*Rules!$B$19+O181*Rules!$B$22)</f>
        <v>0</v>
      </c>
      <c r="S181">
        <f>IF(A181="","",IF(J181&gt;=4,Rules!$B$21,IF(J181&gt;=3,Rules!$B$20,0)))</f>
        <v>0</v>
      </c>
      <c r="T181">
        <f>IF(A181="","",K181*Rules!$B$23+L181*Rules!$B$24+M181*Rules!$B$25+N181*Rules!$B$26)</f>
        <v>0</v>
      </c>
      <c r="U181">
        <f t="shared" si="2"/>
        <v>0</v>
      </c>
    </row>
    <row r="182" spans="1:21" x14ac:dyDescent="0.2">
      <c r="A182" t="str">
        <f>MatchSquad!A182</f>
        <v>M004</v>
      </c>
      <c r="B182" t="str">
        <f>MatchSquad!B182</f>
        <v>P056</v>
      </c>
      <c r="C182" t="str">
        <f>MatchSquad!C182</f>
        <v>Glenn Phillips</v>
      </c>
      <c r="D182" t="str">
        <f>MatchSquad!D182</f>
        <v>BAT</v>
      </c>
      <c r="E182" t="str">
        <f>MatchSquad!E182</f>
        <v>GT</v>
      </c>
      <c r="F182">
        <f>MatchSquad!G182</f>
        <v>0</v>
      </c>
      <c r="G182">
        <f>IF(A182="","",SUMIFS(BallByBall!$I$2:$I$501,BallByBall!$B$2:$B$501,A182,BallByBall!$F$2:$F$501,B182))</f>
        <v>0</v>
      </c>
      <c r="H182">
        <f>IF(A182="","",COUNTIFS(BallByBall!$B$2:$B$501,A182,BallByBall!$F$2:$F$501,B182,BallByBall!$Q$2:$Q$501,1))</f>
        <v>0</v>
      </c>
      <c r="I182">
        <f>IF(A182="","",COUNTIFS(BallByBall!$B$2:$B$501,A182,BallByBall!$F$2:$F$501,B182,BallByBall!$R$2:$R$501,1))</f>
        <v>0</v>
      </c>
      <c r="J182">
        <f>IF(A182="","",SUMIFS(BallByBall!$T$2:$T$501,BallByBall!$B$2:$B$501,A182,BallByBall!$H$2:$H$501,B182))</f>
        <v>0</v>
      </c>
      <c r="K182">
        <f>IF(A182="","",SUMIFS(BallByBall!$U$2:$U$501,BallByBall!$B$2:$B$501,A182,BallByBall!$P$2:$P$501,B182))</f>
        <v>0</v>
      </c>
      <c r="L182">
        <f>IF(A182="","",SUMIFS(BallByBall!$V$2:$V$501,BallByBall!$B$2:$B$501,A182,BallByBall!$P$2:$P$501,B182))</f>
        <v>0</v>
      </c>
      <c r="M182">
        <f>IF(A182="","",SUMIFS(BallByBall!$W$2:$W$501,BallByBall!$B$2:$B$501,A182,BallByBall!$P$2:$P$501,B182))</f>
        <v>0</v>
      </c>
      <c r="N182">
        <f>IF(A182="","",SUMIFS(BallByBall!$X$2:$X$501,BallByBall!$B$2:$B$501,A182,BallByBall!$P$2:$P$501,B182))</f>
        <v>0</v>
      </c>
      <c r="O182">
        <f>IF(A182="","",SUMIFS(OverSummary!$G$2:$G$101,OverSummary!$A$2:$A$101,A182,OverSummary!$D$2:$D$101,B182))</f>
        <v>0</v>
      </c>
      <c r="P182">
        <f>IF(A182="","",G182*Rules!$B$13+H182*Rules!$B$14+I182*Rules!$B$15)</f>
        <v>0</v>
      </c>
      <c r="Q182">
        <f>IF(A182="","",IF(G182&gt;=100,Rules!$B$18,IF(G182&gt;=50,Rules!$B$17,IF(G182&gt;=30,Rules!$B$16,0)))+IF(AND(F182=1,D182&lt;&gt;"BWL",G182=0),Rules!$B$27,0))</f>
        <v>0</v>
      </c>
      <c r="R182">
        <f>IF(A182="","",J182*Rules!$B$19+O182*Rules!$B$22)</f>
        <v>0</v>
      </c>
      <c r="S182">
        <f>IF(A182="","",IF(J182&gt;=4,Rules!$B$21,IF(J182&gt;=3,Rules!$B$20,0)))</f>
        <v>0</v>
      </c>
      <c r="T182">
        <f>IF(A182="","",K182*Rules!$B$23+L182*Rules!$B$24+M182*Rules!$B$25+N182*Rules!$B$26)</f>
        <v>0</v>
      </c>
      <c r="U182">
        <f t="shared" si="2"/>
        <v>0</v>
      </c>
    </row>
    <row r="183" spans="1:21" x14ac:dyDescent="0.2">
      <c r="A183" t="str">
        <f>MatchSquad!A183</f>
        <v>M004</v>
      </c>
      <c r="B183" t="str">
        <f>MatchSquad!B183</f>
        <v>P057</v>
      </c>
      <c r="C183" t="str">
        <f>MatchSquad!C183</f>
        <v>Sai Sudharsan</v>
      </c>
      <c r="D183" t="str">
        <f>MatchSquad!D183</f>
        <v>BAT</v>
      </c>
      <c r="E183" t="str">
        <f>MatchSquad!E183</f>
        <v>GT</v>
      </c>
      <c r="F183">
        <f>MatchSquad!G183</f>
        <v>0</v>
      </c>
      <c r="G183">
        <f>IF(A183="","",SUMIFS(BallByBall!$I$2:$I$501,BallByBall!$B$2:$B$501,A183,BallByBall!$F$2:$F$501,B183))</f>
        <v>0</v>
      </c>
      <c r="H183">
        <f>IF(A183="","",COUNTIFS(BallByBall!$B$2:$B$501,A183,BallByBall!$F$2:$F$501,B183,BallByBall!$Q$2:$Q$501,1))</f>
        <v>0</v>
      </c>
      <c r="I183">
        <f>IF(A183="","",COUNTIFS(BallByBall!$B$2:$B$501,A183,BallByBall!$F$2:$F$501,B183,BallByBall!$R$2:$R$501,1))</f>
        <v>0</v>
      </c>
      <c r="J183">
        <f>IF(A183="","",SUMIFS(BallByBall!$T$2:$T$501,BallByBall!$B$2:$B$501,A183,BallByBall!$H$2:$H$501,B183))</f>
        <v>0</v>
      </c>
      <c r="K183">
        <f>IF(A183="","",SUMIFS(BallByBall!$U$2:$U$501,BallByBall!$B$2:$B$501,A183,BallByBall!$P$2:$P$501,B183))</f>
        <v>0</v>
      </c>
      <c r="L183">
        <f>IF(A183="","",SUMIFS(BallByBall!$V$2:$V$501,BallByBall!$B$2:$B$501,A183,BallByBall!$P$2:$P$501,B183))</f>
        <v>0</v>
      </c>
      <c r="M183">
        <f>IF(A183="","",SUMIFS(BallByBall!$W$2:$W$501,BallByBall!$B$2:$B$501,A183,BallByBall!$P$2:$P$501,B183))</f>
        <v>0</v>
      </c>
      <c r="N183">
        <f>IF(A183="","",SUMIFS(BallByBall!$X$2:$X$501,BallByBall!$B$2:$B$501,A183,BallByBall!$P$2:$P$501,B183))</f>
        <v>0</v>
      </c>
      <c r="O183">
        <f>IF(A183="","",SUMIFS(OverSummary!$G$2:$G$101,OverSummary!$A$2:$A$101,A183,OverSummary!$D$2:$D$101,B183))</f>
        <v>0</v>
      </c>
      <c r="P183">
        <f>IF(A183="","",G183*Rules!$B$13+H183*Rules!$B$14+I183*Rules!$B$15)</f>
        <v>0</v>
      </c>
      <c r="Q183">
        <f>IF(A183="","",IF(G183&gt;=100,Rules!$B$18,IF(G183&gt;=50,Rules!$B$17,IF(G183&gt;=30,Rules!$B$16,0)))+IF(AND(F183=1,D183&lt;&gt;"BWL",G183=0),Rules!$B$27,0))</f>
        <v>0</v>
      </c>
      <c r="R183">
        <f>IF(A183="","",J183*Rules!$B$19+O183*Rules!$B$22)</f>
        <v>0</v>
      </c>
      <c r="S183">
        <f>IF(A183="","",IF(J183&gt;=4,Rules!$B$21,IF(J183&gt;=3,Rules!$B$20,0)))</f>
        <v>0</v>
      </c>
      <c r="T183">
        <f>IF(A183="","",K183*Rules!$B$23+L183*Rules!$B$24+M183*Rules!$B$25+N183*Rules!$B$26)</f>
        <v>0</v>
      </c>
      <c r="U183">
        <f t="shared" si="2"/>
        <v>0</v>
      </c>
    </row>
    <row r="184" spans="1:21" x14ac:dyDescent="0.2">
      <c r="A184" t="str">
        <f>MatchSquad!A184</f>
        <v>M004</v>
      </c>
      <c r="B184" t="str">
        <f>MatchSquad!B184</f>
        <v>P058</v>
      </c>
      <c r="C184" t="str">
        <f>MatchSquad!C184</f>
        <v>Nishant Sindhu</v>
      </c>
      <c r="D184" t="str">
        <f>MatchSquad!D184</f>
        <v>AR</v>
      </c>
      <c r="E184" t="str">
        <f>MatchSquad!E184</f>
        <v>GT</v>
      </c>
      <c r="F184">
        <f>MatchSquad!G184</f>
        <v>0</v>
      </c>
      <c r="G184">
        <f>IF(A184="","",SUMIFS(BallByBall!$I$2:$I$501,BallByBall!$B$2:$B$501,A184,BallByBall!$F$2:$F$501,B184))</f>
        <v>0</v>
      </c>
      <c r="H184">
        <f>IF(A184="","",COUNTIFS(BallByBall!$B$2:$B$501,A184,BallByBall!$F$2:$F$501,B184,BallByBall!$Q$2:$Q$501,1))</f>
        <v>0</v>
      </c>
      <c r="I184">
        <f>IF(A184="","",COUNTIFS(BallByBall!$B$2:$B$501,A184,BallByBall!$F$2:$F$501,B184,BallByBall!$R$2:$R$501,1))</f>
        <v>0</v>
      </c>
      <c r="J184">
        <f>IF(A184="","",SUMIFS(BallByBall!$T$2:$T$501,BallByBall!$B$2:$B$501,A184,BallByBall!$H$2:$H$501,B184))</f>
        <v>0</v>
      </c>
      <c r="K184">
        <f>IF(A184="","",SUMIFS(BallByBall!$U$2:$U$501,BallByBall!$B$2:$B$501,A184,BallByBall!$P$2:$P$501,B184))</f>
        <v>0</v>
      </c>
      <c r="L184">
        <f>IF(A184="","",SUMIFS(BallByBall!$V$2:$V$501,BallByBall!$B$2:$B$501,A184,BallByBall!$P$2:$P$501,B184))</f>
        <v>0</v>
      </c>
      <c r="M184">
        <f>IF(A184="","",SUMIFS(BallByBall!$W$2:$W$501,BallByBall!$B$2:$B$501,A184,BallByBall!$P$2:$P$501,B184))</f>
        <v>0</v>
      </c>
      <c r="N184">
        <f>IF(A184="","",SUMIFS(BallByBall!$X$2:$X$501,BallByBall!$B$2:$B$501,A184,BallByBall!$P$2:$P$501,B184))</f>
        <v>0</v>
      </c>
      <c r="O184">
        <f>IF(A184="","",SUMIFS(OverSummary!$G$2:$G$101,OverSummary!$A$2:$A$101,A184,OverSummary!$D$2:$D$101,B184))</f>
        <v>0</v>
      </c>
      <c r="P184">
        <f>IF(A184="","",G184*Rules!$B$13+H184*Rules!$B$14+I184*Rules!$B$15)</f>
        <v>0</v>
      </c>
      <c r="Q184">
        <f>IF(A184="","",IF(G184&gt;=100,Rules!$B$18,IF(G184&gt;=50,Rules!$B$17,IF(G184&gt;=30,Rules!$B$16,0)))+IF(AND(F184=1,D184&lt;&gt;"BWL",G184=0),Rules!$B$27,0))</f>
        <v>0</v>
      </c>
      <c r="R184">
        <f>IF(A184="","",J184*Rules!$B$19+O184*Rules!$B$22)</f>
        <v>0</v>
      </c>
      <c r="S184">
        <f>IF(A184="","",IF(J184&gt;=4,Rules!$B$21,IF(J184&gt;=3,Rules!$B$20,0)))</f>
        <v>0</v>
      </c>
      <c r="T184">
        <f>IF(A184="","",K184*Rules!$B$23+L184*Rules!$B$24+M184*Rules!$B$25+N184*Rules!$B$26)</f>
        <v>0</v>
      </c>
      <c r="U184">
        <f t="shared" si="2"/>
        <v>0</v>
      </c>
    </row>
    <row r="185" spans="1:21" x14ac:dyDescent="0.2">
      <c r="A185" t="str">
        <f>MatchSquad!A185</f>
        <v>M004</v>
      </c>
      <c r="B185" t="str">
        <f>MatchSquad!B185</f>
        <v>P059</v>
      </c>
      <c r="C185" t="str">
        <f>MatchSquad!C185</f>
        <v>Washington Sundar</v>
      </c>
      <c r="D185" t="str">
        <f>MatchSquad!D185</f>
        <v>AR</v>
      </c>
      <c r="E185" t="str">
        <f>MatchSquad!E185</f>
        <v>GT</v>
      </c>
      <c r="F185">
        <f>MatchSquad!G185</f>
        <v>0</v>
      </c>
      <c r="G185">
        <f>IF(A185="","",SUMIFS(BallByBall!$I$2:$I$501,BallByBall!$B$2:$B$501,A185,BallByBall!$F$2:$F$501,B185))</f>
        <v>0</v>
      </c>
      <c r="H185">
        <f>IF(A185="","",COUNTIFS(BallByBall!$B$2:$B$501,A185,BallByBall!$F$2:$F$501,B185,BallByBall!$Q$2:$Q$501,1))</f>
        <v>0</v>
      </c>
      <c r="I185">
        <f>IF(A185="","",COUNTIFS(BallByBall!$B$2:$B$501,A185,BallByBall!$F$2:$F$501,B185,BallByBall!$R$2:$R$501,1))</f>
        <v>0</v>
      </c>
      <c r="J185">
        <f>IF(A185="","",SUMIFS(BallByBall!$T$2:$T$501,BallByBall!$B$2:$B$501,A185,BallByBall!$H$2:$H$501,B185))</f>
        <v>0</v>
      </c>
      <c r="K185">
        <f>IF(A185="","",SUMIFS(BallByBall!$U$2:$U$501,BallByBall!$B$2:$B$501,A185,BallByBall!$P$2:$P$501,B185))</f>
        <v>0</v>
      </c>
      <c r="L185">
        <f>IF(A185="","",SUMIFS(BallByBall!$V$2:$V$501,BallByBall!$B$2:$B$501,A185,BallByBall!$P$2:$P$501,B185))</f>
        <v>0</v>
      </c>
      <c r="M185">
        <f>IF(A185="","",SUMIFS(BallByBall!$W$2:$W$501,BallByBall!$B$2:$B$501,A185,BallByBall!$P$2:$P$501,B185))</f>
        <v>0</v>
      </c>
      <c r="N185">
        <f>IF(A185="","",SUMIFS(BallByBall!$X$2:$X$501,BallByBall!$B$2:$B$501,A185,BallByBall!$P$2:$P$501,B185))</f>
        <v>0</v>
      </c>
      <c r="O185">
        <f>IF(A185="","",SUMIFS(OverSummary!$G$2:$G$101,OverSummary!$A$2:$A$101,A185,OverSummary!$D$2:$D$101,B185))</f>
        <v>0</v>
      </c>
      <c r="P185">
        <f>IF(A185="","",G185*Rules!$B$13+H185*Rules!$B$14+I185*Rules!$B$15)</f>
        <v>0</v>
      </c>
      <c r="Q185">
        <f>IF(A185="","",IF(G185&gt;=100,Rules!$B$18,IF(G185&gt;=50,Rules!$B$17,IF(G185&gt;=30,Rules!$B$16,0)))+IF(AND(F185=1,D185&lt;&gt;"BWL",G185=0),Rules!$B$27,0))</f>
        <v>0</v>
      </c>
      <c r="R185">
        <f>IF(A185="","",J185*Rules!$B$19+O185*Rules!$B$22)</f>
        <v>0</v>
      </c>
      <c r="S185">
        <f>IF(A185="","",IF(J185&gt;=4,Rules!$B$21,IF(J185&gt;=3,Rules!$B$20,0)))</f>
        <v>0</v>
      </c>
      <c r="T185">
        <f>IF(A185="","",K185*Rules!$B$23+L185*Rules!$B$24+M185*Rules!$B$25+N185*Rules!$B$26)</f>
        <v>0</v>
      </c>
      <c r="U185">
        <f t="shared" si="2"/>
        <v>0</v>
      </c>
    </row>
    <row r="186" spans="1:21" x14ac:dyDescent="0.2">
      <c r="A186" t="str">
        <f>MatchSquad!A186</f>
        <v>M004</v>
      </c>
      <c r="B186" t="str">
        <f>MatchSquad!B186</f>
        <v>P060</v>
      </c>
      <c r="C186" t="str">
        <f>MatchSquad!C186</f>
        <v>Mohd. Arshad Khan</v>
      </c>
      <c r="D186" t="str">
        <f>MatchSquad!D186</f>
        <v>AR</v>
      </c>
      <c r="E186" t="str">
        <f>MatchSquad!E186</f>
        <v>GT</v>
      </c>
      <c r="F186">
        <f>MatchSquad!G186</f>
        <v>0</v>
      </c>
      <c r="G186">
        <f>IF(A186="","",SUMIFS(BallByBall!$I$2:$I$501,BallByBall!$B$2:$B$501,A186,BallByBall!$F$2:$F$501,B186))</f>
        <v>0</v>
      </c>
      <c r="H186">
        <f>IF(A186="","",COUNTIFS(BallByBall!$B$2:$B$501,A186,BallByBall!$F$2:$F$501,B186,BallByBall!$Q$2:$Q$501,1))</f>
        <v>0</v>
      </c>
      <c r="I186">
        <f>IF(A186="","",COUNTIFS(BallByBall!$B$2:$B$501,A186,BallByBall!$F$2:$F$501,B186,BallByBall!$R$2:$R$501,1))</f>
        <v>0</v>
      </c>
      <c r="J186">
        <f>IF(A186="","",SUMIFS(BallByBall!$T$2:$T$501,BallByBall!$B$2:$B$501,A186,BallByBall!$H$2:$H$501,B186))</f>
        <v>0</v>
      </c>
      <c r="K186">
        <f>IF(A186="","",SUMIFS(BallByBall!$U$2:$U$501,BallByBall!$B$2:$B$501,A186,BallByBall!$P$2:$P$501,B186))</f>
        <v>0</v>
      </c>
      <c r="L186">
        <f>IF(A186="","",SUMIFS(BallByBall!$V$2:$V$501,BallByBall!$B$2:$B$501,A186,BallByBall!$P$2:$P$501,B186))</f>
        <v>0</v>
      </c>
      <c r="M186">
        <f>IF(A186="","",SUMIFS(BallByBall!$W$2:$W$501,BallByBall!$B$2:$B$501,A186,BallByBall!$P$2:$P$501,B186))</f>
        <v>0</v>
      </c>
      <c r="N186">
        <f>IF(A186="","",SUMIFS(BallByBall!$X$2:$X$501,BallByBall!$B$2:$B$501,A186,BallByBall!$P$2:$P$501,B186))</f>
        <v>0</v>
      </c>
      <c r="O186">
        <f>IF(A186="","",SUMIFS(OverSummary!$G$2:$G$101,OverSummary!$A$2:$A$101,A186,OverSummary!$D$2:$D$101,B186))</f>
        <v>0</v>
      </c>
      <c r="P186">
        <f>IF(A186="","",G186*Rules!$B$13+H186*Rules!$B$14+I186*Rules!$B$15)</f>
        <v>0</v>
      </c>
      <c r="Q186">
        <f>IF(A186="","",IF(G186&gt;=100,Rules!$B$18,IF(G186&gt;=50,Rules!$B$17,IF(G186&gt;=30,Rules!$B$16,0)))+IF(AND(F186=1,D186&lt;&gt;"BWL",G186=0),Rules!$B$27,0))</f>
        <v>0</v>
      </c>
      <c r="R186">
        <f>IF(A186="","",J186*Rules!$B$19+O186*Rules!$B$22)</f>
        <v>0</v>
      </c>
      <c r="S186">
        <f>IF(A186="","",IF(J186&gt;=4,Rules!$B$21,IF(J186&gt;=3,Rules!$B$20,0)))</f>
        <v>0</v>
      </c>
      <c r="T186">
        <f>IF(A186="","",K186*Rules!$B$23+L186*Rules!$B$24+M186*Rules!$B$25+N186*Rules!$B$26)</f>
        <v>0</v>
      </c>
      <c r="U186">
        <f t="shared" si="2"/>
        <v>0</v>
      </c>
    </row>
    <row r="187" spans="1:21" x14ac:dyDescent="0.2">
      <c r="A187" t="str">
        <f>MatchSquad!A187</f>
        <v>M004</v>
      </c>
      <c r="B187" t="str">
        <f>MatchSquad!B187</f>
        <v>P061</v>
      </c>
      <c r="C187" t="str">
        <f>MatchSquad!C187</f>
        <v>Sai Kishore</v>
      </c>
      <c r="D187" t="str">
        <f>MatchSquad!D187</f>
        <v>AR</v>
      </c>
      <c r="E187" t="str">
        <f>MatchSquad!E187</f>
        <v>GT</v>
      </c>
      <c r="F187">
        <f>MatchSquad!G187</f>
        <v>0</v>
      </c>
      <c r="G187">
        <f>IF(A187="","",SUMIFS(BallByBall!$I$2:$I$501,BallByBall!$B$2:$B$501,A187,BallByBall!$F$2:$F$501,B187))</f>
        <v>0</v>
      </c>
      <c r="H187">
        <f>IF(A187="","",COUNTIFS(BallByBall!$B$2:$B$501,A187,BallByBall!$F$2:$F$501,B187,BallByBall!$Q$2:$Q$501,1))</f>
        <v>0</v>
      </c>
      <c r="I187">
        <f>IF(A187="","",COUNTIFS(BallByBall!$B$2:$B$501,A187,BallByBall!$F$2:$F$501,B187,BallByBall!$R$2:$R$501,1))</f>
        <v>0</v>
      </c>
      <c r="J187">
        <f>IF(A187="","",SUMIFS(BallByBall!$T$2:$T$501,BallByBall!$B$2:$B$501,A187,BallByBall!$H$2:$H$501,B187))</f>
        <v>0</v>
      </c>
      <c r="K187">
        <f>IF(A187="","",SUMIFS(BallByBall!$U$2:$U$501,BallByBall!$B$2:$B$501,A187,BallByBall!$P$2:$P$501,B187))</f>
        <v>0</v>
      </c>
      <c r="L187">
        <f>IF(A187="","",SUMIFS(BallByBall!$V$2:$V$501,BallByBall!$B$2:$B$501,A187,BallByBall!$P$2:$P$501,B187))</f>
        <v>0</v>
      </c>
      <c r="M187">
        <f>IF(A187="","",SUMIFS(BallByBall!$W$2:$W$501,BallByBall!$B$2:$B$501,A187,BallByBall!$P$2:$P$501,B187))</f>
        <v>0</v>
      </c>
      <c r="N187">
        <f>IF(A187="","",SUMIFS(BallByBall!$X$2:$X$501,BallByBall!$B$2:$B$501,A187,BallByBall!$P$2:$P$501,B187))</f>
        <v>0</v>
      </c>
      <c r="O187">
        <f>IF(A187="","",SUMIFS(OverSummary!$G$2:$G$101,OverSummary!$A$2:$A$101,A187,OverSummary!$D$2:$D$101,B187))</f>
        <v>0</v>
      </c>
      <c r="P187">
        <f>IF(A187="","",G187*Rules!$B$13+H187*Rules!$B$14+I187*Rules!$B$15)</f>
        <v>0</v>
      </c>
      <c r="Q187">
        <f>IF(A187="","",IF(G187&gt;=100,Rules!$B$18,IF(G187&gt;=50,Rules!$B$17,IF(G187&gt;=30,Rules!$B$16,0)))+IF(AND(F187=1,D187&lt;&gt;"BWL",G187=0),Rules!$B$27,0))</f>
        <v>0</v>
      </c>
      <c r="R187">
        <f>IF(A187="","",J187*Rules!$B$19+O187*Rules!$B$22)</f>
        <v>0</v>
      </c>
      <c r="S187">
        <f>IF(A187="","",IF(J187&gt;=4,Rules!$B$21,IF(J187&gt;=3,Rules!$B$20,0)))</f>
        <v>0</v>
      </c>
      <c r="T187">
        <f>IF(A187="","",K187*Rules!$B$23+L187*Rules!$B$24+M187*Rules!$B$25+N187*Rules!$B$26)</f>
        <v>0</v>
      </c>
      <c r="U187">
        <f t="shared" si="2"/>
        <v>0</v>
      </c>
    </row>
    <row r="188" spans="1:21" x14ac:dyDescent="0.2">
      <c r="A188" t="str">
        <f>MatchSquad!A188</f>
        <v>M004</v>
      </c>
      <c r="B188" t="str">
        <f>MatchSquad!B188</f>
        <v>P062</v>
      </c>
      <c r="C188" t="str">
        <f>MatchSquad!C188</f>
        <v>Jayant Yadav</v>
      </c>
      <c r="D188" t="str">
        <f>MatchSquad!D188</f>
        <v>AR</v>
      </c>
      <c r="E188" t="str">
        <f>MatchSquad!E188</f>
        <v>GT</v>
      </c>
      <c r="F188">
        <f>MatchSquad!G188</f>
        <v>0</v>
      </c>
      <c r="G188">
        <f>IF(A188="","",SUMIFS(BallByBall!$I$2:$I$501,BallByBall!$B$2:$B$501,A188,BallByBall!$F$2:$F$501,B188))</f>
        <v>0</v>
      </c>
      <c r="H188">
        <f>IF(A188="","",COUNTIFS(BallByBall!$B$2:$B$501,A188,BallByBall!$F$2:$F$501,B188,BallByBall!$Q$2:$Q$501,1))</f>
        <v>0</v>
      </c>
      <c r="I188">
        <f>IF(A188="","",COUNTIFS(BallByBall!$B$2:$B$501,A188,BallByBall!$F$2:$F$501,B188,BallByBall!$R$2:$R$501,1))</f>
        <v>0</v>
      </c>
      <c r="J188">
        <f>IF(A188="","",SUMIFS(BallByBall!$T$2:$T$501,BallByBall!$B$2:$B$501,A188,BallByBall!$H$2:$H$501,B188))</f>
        <v>0</v>
      </c>
      <c r="K188">
        <f>IF(A188="","",SUMIFS(BallByBall!$U$2:$U$501,BallByBall!$B$2:$B$501,A188,BallByBall!$P$2:$P$501,B188))</f>
        <v>0</v>
      </c>
      <c r="L188">
        <f>IF(A188="","",SUMIFS(BallByBall!$V$2:$V$501,BallByBall!$B$2:$B$501,A188,BallByBall!$P$2:$P$501,B188))</f>
        <v>0</v>
      </c>
      <c r="M188">
        <f>IF(A188="","",SUMIFS(BallByBall!$W$2:$W$501,BallByBall!$B$2:$B$501,A188,BallByBall!$P$2:$P$501,B188))</f>
        <v>0</v>
      </c>
      <c r="N188">
        <f>IF(A188="","",SUMIFS(BallByBall!$X$2:$X$501,BallByBall!$B$2:$B$501,A188,BallByBall!$P$2:$P$501,B188))</f>
        <v>0</v>
      </c>
      <c r="O188">
        <f>IF(A188="","",SUMIFS(OverSummary!$G$2:$G$101,OverSummary!$A$2:$A$101,A188,OverSummary!$D$2:$D$101,B188))</f>
        <v>0</v>
      </c>
      <c r="P188">
        <f>IF(A188="","",G188*Rules!$B$13+H188*Rules!$B$14+I188*Rules!$B$15)</f>
        <v>0</v>
      </c>
      <c r="Q188">
        <f>IF(A188="","",IF(G188&gt;=100,Rules!$B$18,IF(G188&gt;=50,Rules!$B$17,IF(G188&gt;=30,Rules!$B$16,0)))+IF(AND(F188=1,D188&lt;&gt;"BWL",G188=0),Rules!$B$27,0))</f>
        <v>0</v>
      </c>
      <c r="R188">
        <f>IF(A188="","",J188*Rules!$B$19+O188*Rules!$B$22)</f>
        <v>0</v>
      </c>
      <c r="S188">
        <f>IF(A188="","",IF(J188&gt;=4,Rules!$B$21,IF(J188&gt;=3,Rules!$B$20,0)))</f>
        <v>0</v>
      </c>
      <c r="T188">
        <f>IF(A188="","",K188*Rules!$B$23+L188*Rules!$B$24+M188*Rules!$B$25+N188*Rules!$B$26)</f>
        <v>0</v>
      </c>
      <c r="U188">
        <f t="shared" si="2"/>
        <v>0</v>
      </c>
    </row>
    <row r="189" spans="1:21" x14ac:dyDescent="0.2">
      <c r="A189" t="str">
        <f>MatchSquad!A189</f>
        <v>M004</v>
      </c>
      <c r="B189" t="str">
        <f>MatchSquad!B189</f>
        <v>P063</v>
      </c>
      <c r="C189" t="str">
        <f>MatchSquad!C189</f>
        <v>Jason Holder</v>
      </c>
      <c r="D189" t="str">
        <f>MatchSquad!D189</f>
        <v>AR</v>
      </c>
      <c r="E189" t="str">
        <f>MatchSquad!E189</f>
        <v>GT</v>
      </c>
      <c r="F189">
        <f>MatchSquad!G189</f>
        <v>0</v>
      </c>
      <c r="G189">
        <f>IF(A189="","",SUMIFS(BallByBall!$I$2:$I$501,BallByBall!$B$2:$B$501,A189,BallByBall!$F$2:$F$501,B189))</f>
        <v>0</v>
      </c>
      <c r="H189">
        <f>IF(A189="","",COUNTIFS(BallByBall!$B$2:$B$501,A189,BallByBall!$F$2:$F$501,B189,BallByBall!$Q$2:$Q$501,1))</f>
        <v>0</v>
      </c>
      <c r="I189">
        <f>IF(A189="","",COUNTIFS(BallByBall!$B$2:$B$501,A189,BallByBall!$F$2:$F$501,B189,BallByBall!$R$2:$R$501,1))</f>
        <v>0</v>
      </c>
      <c r="J189">
        <f>IF(A189="","",SUMIFS(BallByBall!$T$2:$T$501,BallByBall!$B$2:$B$501,A189,BallByBall!$H$2:$H$501,B189))</f>
        <v>0</v>
      </c>
      <c r="K189">
        <f>IF(A189="","",SUMIFS(BallByBall!$U$2:$U$501,BallByBall!$B$2:$B$501,A189,BallByBall!$P$2:$P$501,B189))</f>
        <v>0</v>
      </c>
      <c r="L189">
        <f>IF(A189="","",SUMIFS(BallByBall!$V$2:$V$501,BallByBall!$B$2:$B$501,A189,BallByBall!$P$2:$P$501,B189))</f>
        <v>0</v>
      </c>
      <c r="M189">
        <f>IF(A189="","",SUMIFS(BallByBall!$W$2:$W$501,BallByBall!$B$2:$B$501,A189,BallByBall!$P$2:$P$501,B189))</f>
        <v>0</v>
      </c>
      <c r="N189">
        <f>IF(A189="","",SUMIFS(BallByBall!$X$2:$X$501,BallByBall!$B$2:$B$501,A189,BallByBall!$P$2:$P$501,B189))</f>
        <v>0</v>
      </c>
      <c r="O189">
        <f>IF(A189="","",SUMIFS(OverSummary!$G$2:$G$101,OverSummary!$A$2:$A$101,A189,OverSummary!$D$2:$D$101,B189))</f>
        <v>0</v>
      </c>
      <c r="P189">
        <f>IF(A189="","",G189*Rules!$B$13+H189*Rules!$B$14+I189*Rules!$B$15)</f>
        <v>0</v>
      </c>
      <c r="Q189">
        <f>IF(A189="","",IF(G189&gt;=100,Rules!$B$18,IF(G189&gt;=50,Rules!$B$17,IF(G189&gt;=30,Rules!$B$16,0)))+IF(AND(F189=1,D189&lt;&gt;"BWL",G189=0),Rules!$B$27,0))</f>
        <v>0</v>
      </c>
      <c r="R189">
        <f>IF(A189="","",J189*Rules!$B$19+O189*Rules!$B$22)</f>
        <v>0</v>
      </c>
      <c r="S189">
        <f>IF(A189="","",IF(J189&gt;=4,Rules!$B$21,IF(J189&gt;=3,Rules!$B$20,0)))</f>
        <v>0</v>
      </c>
      <c r="T189">
        <f>IF(A189="","",K189*Rules!$B$23+L189*Rules!$B$24+M189*Rules!$B$25+N189*Rules!$B$26)</f>
        <v>0</v>
      </c>
      <c r="U189">
        <f t="shared" si="2"/>
        <v>0</v>
      </c>
    </row>
    <row r="190" spans="1:21" x14ac:dyDescent="0.2">
      <c r="A190" t="str">
        <f>MatchSquad!A190</f>
        <v>M004</v>
      </c>
      <c r="B190" t="str">
        <f>MatchSquad!B190</f>
        <v>P064</v>
      </c>
      <c r="C190" t="str">
        <f>MatchSquad!C190</f>
        <v>Rahul Tewatia</v>
      </c>
      <c r="D190" t="str">
        <f>MatchSquad!D190</f>
        <v>AR</v>
      </c>
      <c r="E190" t="str">
        <f>MatchSquad!E190</f>
        <v>GT</v>
      </c>
      <c r="F190">
        <f>MatchSquad!G190</f>
        <v>0</v>
      </c>
      <c r="G190">
        <f>IF(A190="","",SUMIFS(BallByBall!$I$2:$I$501,BallByBall!$B$2:$B$501,A190,BallByBall!$F$2:$F$501,B190))</f>
        <v>0</v>
      </c>
      <c r="H190">
        <f>IF(A190="","",COUNTIFS(BallByBall!$B$2:$B$501,A190,BallByBall!$F$2:$F$501,B190,BallByBall!$Q$2:$Q$501,1))</f>
        <v>0</v>
      </c>
      <c r="I190">
        <f>IF(A190="","",COUNTIFS(BallByBall!$B$2:$B$501,A190,BallByBall!$F$2:$F$501,B190,BallByBall!$R$2:$R$501,1))</f>
        <v>0</v>
      </c>
      <c r="J190">
        <f>IF(A190="","",SUMIFS(BallByBall!$T$2:$T$501,BallByBall!$B$2:$B$501,A190,BallByBall!$H$2:$H$501,B190))</f>
        <v>0</v>
      </c>
      <c r="K190">
        <f>IF(A190="","",SUMIFS(BallByBall!$U$2:$U$501,BallByBall!$B$2:$B$501,A190,BallByBall!$P$2:$P$501,B190))</f>
        <v>0</v>
      </c>
      <c r="L190">
        <f>IF(A190="","",SUMIFS(BallByBall!$V$2:$V$501,BallByBall!$B$2:$B$501,A190,BallByBall!$P$2:$P$501,B190))</f>
        <v>0</v>
      </c>
      <c r="M190">
        <f>IF(A190="","",SUMIFS(BallByBall!$W$2:$W$501,BallByBall!$B$2:$B$501,A190,BallByBall!$P$2:$P$501,B190))</f>
        <v>0</v>
      </c>
      <c r="N190">
        <f>IF(A190="","",SUMIFS(BallByBall!$X$2:$X$501,BallByBall!$B$2:$B$501,A190,BallByBall!$P$2:$P$501,B190))</f>
        <v>0</v>
      </c>
      <c r="O190">
        <f>IF(A190="","",SUMIFS(OverSummary!$G$2:$G$101,OverSummary!$A$2:$A$101,A190,OverSummary!$D$2:$D$101,B190))</f>
        <v>0</v>
      </c>
      <c r="P190">
        <f>IF(A190="","",G190*Rules!$B$13+H190*Rules!$B$14+I190*Rules!$B$15)</f>
        <v>0</v>
      </c>
      <c r="Q190">
        <f>IF(A190="","",IF(G190&gt;=100,Rules!$B$18,IF(G190&gt;=50,Rules!$B$17,IF(G190&gt;=30,Rules!$B$16,0)))+IF(AND(F190=1,D190&lt;&gt;"BWL",G190=0),Rules!$B$27,0))</f>
        <v>0</v>
      </c>
      <c r="R190">
        <f>IF(A190="","",J190*Rules!$B$19+O190*Rules!$B$22)</f>
        <v>0</v>
      </c>
      <c r="S190">
        <f>IF(A190="","",IF(J190&gt;=4,Rules!$B$21,IF(J190&gt;=3,Rules!$B$20,0)))</f>
        <v>0</v>
      </c>
      <c r="T190">
        <f>IF(A190="","",K190*Rules!$B$23+L190*Rules!$B$24+M190*Rules!$B$25+N190*Rules!$B$26)</f>
        <v>0</v>
      </c>
      <c r="U190">
        <f t="shared" si="2"/>
        <v>0</v>
      </c>
    </row>
    <row r="191" spans="1:21" x14ac:dyDescent="0.2">
      <c r="A191" t="str">
        <f>MatchSquad!A191</f>
        <v>M004</v>
      </c>
      <c r="B191" t="str">
        <f>MatchSquad!B191</f>
        <v>P065</v>
      </c>
      <c r="C191" t="str">
        <f>MatchSquad!C191</f>
        <v>Shahrukh Khan</v>
      </c>
      <c r="D191" t="str">
        <f>MatchSquad!D191</f>
        <v>AR</v>
      </c>
      <c r="E191" t="str">
        <f>MatchSquad!E191</f>
        <v>GT</v>
      </c>
      <c r="F191">
        <f>MatchSquad!G191</f>
        <v>0</v>
      </c>
      <c r="G191">
        <f>IF(A191="","",SUMIFS(BallByBall!$I$2:$I$501,BallByBall!$B$2:$B$501,A191,BallByBall!$F$2:$F$501,B191))</f>
        <v>0</v>
      </c>
      <c r="H191">
        <f>IF(A191="","",COUNTIFS(BallByBall!$B$2:$B$501,A191,BallByBall!$F$2:$F$501,B191,BallByBall!$Q$2:$Q$501,1))</f>
        <v>0</v>
      </c>
      <c r="I191">
        <f>IF(A191="","",COUNTIFS(BallByBall!$B$2:$B$501,A191,BallByBall!$F$2:$F$501,B191,BallByBall!$R$2:$R$501,1))</f>
        <v>0</v>
      </c>
      <c r="J191">
        <f>IF(A191="","",SUMIFS(BallByBall!$T$2:$T$501,BallByBall!$B$2:$B$501,A191,BallByBall!$H$2:$H$501,B191))</f>
        <v>0</v>
      </c>
      <c r="K191">
        <f>IF(A191="","",SUMIFS(BallByBall!$U$2:$U$501,BallByBall!$B$2:$B$501,A191,BallByBall!$P$2:$P$501,B191))</f>
        <v>0</v>
      </c>
      <c r="L191">
        <f>IF(A191="","",SUMIFS(BallByBall!$V$2:$V$501,BallByBall!$B$2:$B$501,A191,BallByBall!$P$2:$P$501,B191))</f>
        <v>0</v>
      </c>
      <c r="M191">
        <f>IF(A191="","",SUMIFS(BallByBall!$W$2:$W$501,BallByBall!$B$2:$B$501,A191,BallByBall!$P$2:$P$501,B191))</f>
        <v>0</v>
      </c>
      <c r="N191">
        <f>IF(A191="","",SUMIFS(BallByBall!$X$2:$X$501,BallByBall!$B$2:$B$501,A191,BallByBall!$P$2:$P$501,B191))</f>
        <v>0</v>
      </c>
      <c r="O191">
        <f>IF(A191="","",SUMIFS(OverSummary!$G$2:$G$101,OverSummary!$A$2:$A$101,A191,OverSummary!$D$2:$D$101,B191))</f>
        <v>0</v>
      </c>
      <c r="P191">
        <f>IF(A191="","",G191*Rules!$B$13+H191*Rules!$B$14+I191*Rules!$B$15)</f>
        <v>0</v>
      </c>
      <c r="Q191">
        <f>IF(A191="","",IF(G191&gt;=100,Rules!$B$18,IF(G191&gt;=50,Rules!$B$17,IF(G191&gt;=30,Rules!$B$16,0)))+IF(AND(F191=1,D191&lt;&gt;"BWL",G191=0),Rules!$B$27,0))</f>
        <v>0</v>
      </c>
      <c r="R191">
        <f>IF(A191="","",J191*Rules!$B$19+O191*Rules!$B$22)</f>
        <v>0</v>
      </c>
      <c r="S191">
        <f>IF(A191="","",IF(J191&gt;=4,Rules!$B$21,IF(J191&gt;=3,Rules!$B$20,0)))</f>
        <v>0</v>
      </c>
      <c r="T191">
        <f>IF(A191="","",K191*Rules!$B$23+L191*Rules!$B$24+M191*Rules!$B$25+N191*Rules!$B$26)</f>
        <v>0</v>
      </c>
      <c r="U191">
        <f t="shared" si="2"/>
        <v>0</v>
      </c>
    </row>
    <row r="192" spans="1:21" x14ac:dyDescent="0.2">
      <c r="A192" t="str">
        <f>MatchSquad!A192</f>
        <v>M004</v>
      </c>
      <c r="B192" t="str">
        <f>MatchSquad!B192</f>
        <v>P066</v>
      </c>
      <c r="C192" t="str">
        <f>MatchSquad!C192</f>
        <v>Kagiso Rabada</v>
      </c>
      <c r="D192" t="str">
        <f>MatchSquad!D192</f>
        <v>BWL</v>
      </c>
      <c r="E192" t="str">
        <f>MatchSquad!E192</f>
        <v>GT</v>
      </c>
      <c r="F192">
        <f>MatchSquad!G192</f>
        <v>0</v>
      </c>
      <c r="G192">
        <f>IF(A192="","",SUMIFS(BallByBall!$I$2:$I$501,BallByBall!$B$2:$B$501,A192,BallByBall!$F$2:$F$501,B192))</f>
        <v>0</v>
      </c>
      <c r="H192">
        <f>IF(A192="","",COUNTIFS(BallByBall!$B$2:$B$501,A192,BallByBall!$F$2:$F$501,B192,BallByBall!$Q$2:$Q$501,1))</f>
        <v>0</v>
      </c>
      <c r="I192">
        <f>IF(A192="","",COUNTIFS(BallByBall!$B$2:$B$501,A192,BallByBall!$F$2:$F$501,B192,BallByBall!$R$2:$R$501,1))</f>
        <v>0</v>
      </c>
      <c r="J192">
        <f>IF(A192="","",SUMIFS(BallByBall!$T$2:$T$501,BallByBall!$B$2:$B$501,A192,BallByBall!$H$2:$H$501,B192))</f>
        <v>0</v>
      </c>
      <c r="K192">
        <f>IF(A192="","",SUMIFS(BallByBall!$U$2:$U$501,BallByBall!$B$2:$B$501,A192,BallByBall!$P$2:$P$501,B192))</f>
        <v>0</v>
      </c>
      <c r="L192">
        <f>IF(A192="","",SUMIFS(BallByBall!$V$2:$V$501,BallByBall!$B$2:$B$501,A192,BallByBall!$P$2:$P$501,B192))</f>
        <v>0</v>
      </c>
      <c r="M192">
        <f>IF(A192="","",SUMIFS(BallByBall!$W$2:$W$501,BallByBall!$B$2:$B$501,A192,BallByBall!$P$2:$P$501,B192))</f>
        <v>0</v>
      </c>
      <c r="N192">
        <f>IF(A192="","",SUMIFS(BallByBall!$X$2:$X$501,BallByBall!$B$2:$B$501,A192,BallByBall!$P$2:$P$501,B192))</f>
        <v>0</v>
      </c>
      <c r="O192">
        <f>IF(A192="","",SUMIFS(OverSummary!$G$2:$G$101,OverSummary!$A$2:$A$101,A192,OverSummary!$D$2:$D$101,B192))</f>
        <v>0</v>
      </c>
      <c r="P192">
        <f>IF(A192="","",G192*Rules!$B$13+H192*Rules!$B$14+I192*Rules!$B$15)</f>
        <v>0</v>
      </c>
      <c r="Q192">
        <f>IF(A192="","",IF(G192&gt;=100,Rules!$B$18,IF(G192&gt;=50,Rules!$B$17,IF(G192&gt;=30,Rules!$B$16,0)))+IF(AND(F192=1,D192&lt;&gt;"BWL",G192=0),Rules!$B$27,0))</f>
        <v>0</v>
      </c>
      <c r="R192">
        <f>IF(A192="","",J192*Rules!$B$19+O192*Rules!$B$22)</f>
        <v>0</v>
      </c>
      <c r="S192">
        <f>IF(A192="","",IF(J192&gt;=4,Rules!$B$21,IF(J192&gt;=3,Rules!$B$20,0)))</f>
        <v>0</v>
      </c>
      <c r="T192">
        <f>IF(A192="","",K192*Rules!$B$23+L192*Rules!$B$24+M192*Rules!$B$25+N192*Rules!$B$26)</f>
        <v>0</v>
      </c>
      <c r="U192">
        <f t="shared" si="2"/>
        <v>0</v>
      </c>
    </row>
    <row r="193" spans="1:21" x14ac:dyDescent="0.2">
      <c r="A193" t="str">
        <f>MatchSquad!A193</f>
        <v>M004</v>
      </c>
      <c r="B193" t="str">
        <f>MatchSquad!B193</f>
        <v>P067</v>
      </c>
      <c r="C193" t="str">
        <f>MatchSquad!C193</f>
        <v>Mohammed Siraj</v>
      </c>
      <c r="D193" t="str">
        <f>MatchSquad!D193</f>
        <v>BWL</v>
      </c>
      <c r="E193" t="str">
        <f>MatchSquad!E193</f>
        <v>GT</v>
      </c>
      <c r="F193">
        <f>MatchSquad!G193</f>
        <v>0</v>
      </c>
      <c r="G193">
        <f>IF(A193="","",SUMIFS(BallByBall!$I$2:$I$501,BallByBall!$B$2:$B$501,A193,BallByBall!$F$2:$F$501,B193))</f>
        <v>0</v>
      </c>
      <c r="H193">
        <f>IF(A193="","",COUNTIFS(BallByBall!$B$2:$B$501,A193,BallByBall!$F$2:$F$501,B193,BallByBall!$Q$2:$Q$501,1))</f>
        <v>0</v>
      </c>
      <c r="I193">
        <f>IF(A193="","",COUNTIFS(BallByBall!$B$2:$B$501,A193,BallByBall!$F$2:$F$501,B193,BallByBall!$R$2:$R$501,1))</f>
        <v>0</v>
      </c>
      <c r="J193">
        <f>IF(A193="","",SUMIFS(BallByBall!$T$2:$T$501,BallByBall!$B$2:$B$501,A193,BallByBall!$H$2:$H$501,B193))</f>
        <v>0</v>
      </c>
      <c r="K193">
        <f>IF(A193="","",SUMIFS(BallByBall!$U$2:$U$501,BallByBall!$B$2:$B$501,A193,BallByBall!$P$2:$P$501,B193))</f>
        <v>0</v>
      </c>
      <c r="L193">
        <f>IF(A193="","",SUMIFS(BallByBall!$V$2:$V$501,BallByBall!$B$2:$B$501,A193,BallByBall!$P$2:$P$501,B193))</f>
        <v>0</v>
      </c>
      <c r="M193">
        <f>IF(A193="","",SUMIFS(BallByBall!$W$2:$W$501,BallByBall!$B$2:$B$501,A193,BallByBall!$P$2:$P$501,B193))</f>
        <v>0</v>
      </c>
      <c r="N193">
        <f>IF(A193="","",SUMIFS(BallByBall!$X$2:$X$501,BallByBall!$B$2:$B$501,A193,BallByBall!$P$2:$P$501,B193))</f>
        <v>0</v>
      </c>
      <c r="O193">
        <f>IF(A193="","",SUMIFS(OverSummary!$G$2:$G$101,OverSummary!$A$2:$A$101,A193,OverSummary!$D$2:$D$101,B193))</f>
        <v>0</v>
      </c>
      <c r="P193">
        <f>IF(A193="","",G193*Rules!$B$13+H193*Rules!$B$14+I193*Rules!$B$15)</f>
        <v>0</v>
      </c>
      <c r="Q193">
        <f>IF(A193="","",IF(G193&gt;=100,Rules!$B$18,IF(G193&gt;=50,Rules!$B$17,IF(G193&gt;=30,Rules!$B$16,0)))+IF(AND(F193=1,D193&lt;&gt;"BWL",G193=0),Rules!$B$27,0))</f>
        <v>0</v>
      </c>
      <c r="R193">
        <f>IF(A193="","",J193*Rules!$B$19+O193*Rules!$B$22)</f>
        <v>0</v>
      </c>
      <c r="S193">
        <f>IF(A193="","",IF(J193&gt;=4,Rules!$B$21,IF(J193&gt;=3,Rules!$B$20,0)))</f>
        <v>0</v>
      </c>
      <c r="T193">
        <f>IF(A193="","",K193*Rules!$B$23+L193*Rules!$B$24+M193*Rules!$B$25+N193*Rules!$B$26)</f>
        <v>0</v>
      </c>
      <c r="U193">
        <f t="shared" si="2"/>
        <v>0</v>
      </c>
    </row>
    <row r="194" spans="1:21" x14ac:dyDescent="0.2">
      <c r="A194" t="str">
        <f>MatchSquad!A194</f>
        <v>M004</v>
      </c>
      <c r="B194" t="str">
        <f>MatchSquad!B194</f>
        <v>P068</v>
      </c>
      <c r="C194" t="str">
        <f>MatchSquad!C194</f>
        <v>Prasidh Krishna</v>
      </c>
      <c r="D194" t="str">
        <f>MatchSquad!D194</f>
        <v>BWL</v>
      </c>
      <c r="E194" t="str">
        <f>MatchSquad!E194</f>
        <v>GT</v>
      </c>
      <c r="F194">
        <f>MatchSquad!G194</f>
        <v>0</v>
      </c>
      <c r="G194">
        <f>IF(A194="","",SUMIFS(BallByBall!$I$2:$I$501,BallByBall!$B$2:$B$501,A194,BallByBall!$F$2:$F$501,B194))</f>
        <v>0</v>
      </c>
      <c r="H194">
        <f>IF(A194="","",COUNTIFS(BallByBall!$B$2:$B$501,A194,BallByBall!$F$2:$F$501,B194,BallByBall!$Q$2:$Q$501,1))</f>
        <v>0</v>
      </c>
      <c r="I194">
        <f>IF(A194="","",COUNTIFS(BallByBall!$B$2:$B$501,A194,BallByBall!$F$2:$F$501,B194,BallByBall!$R$2:$R$501,1))</f>
        <v>0</v>
      </c>
      <c r="J194">
        <f>IF(A194="","",SUMIFS(BallByBall!$T$2:$T$501,BallByBall!$B$2:$B$501,A194,BallByBall!$H$2:$H$501,B194))</f>
        <v>0</v>
      </c>
      <c r="K194">
        <f>IF(A194="","",SUMIFS(BallByBall!$U$2:$U$501,BallByBall!$B$2:$B$501,A194,BallByBall!$P$2:$P$501,B194))</f>
        <v>0</v>
      </c>
      <c r="L194">
        <f>IF(A194="","",SUMIFS(BallByBall!$V$2:$V$501,BallByBall!$B$2:$B$501,A194,BallByBall!$P$2:$P$501,B194))</f>
        <v>0</v>
      </c>
      <c r="M194">
        <f>IF(A194="","",SUMIFS(BallByBall!$W$2:$W$501,BallByBall!$B$2:$B$501,A194,BallByBall!$P$2:$P$501,B194))</f>
        <v>0</v>
      </c>
      <c r="N194">
        <f>IF(A194="","",SUMIFS(BallByBall!$X$2:$X$501,BallByBall!$B$2:$B$501,A194,BallByBall!$P$2:$P$501,B194))</f>
        <v>0</v>
      </c>
      <c r="O194">
        <f>IF(A194="","",SUMIFS(OverSummary!$G$2:$G$101,OverSummary!$A$2:$A$101,A194,OverSummary!$D$2:$D$101,B194))</f>
        <v>0</v>
      </c>
      <c r="P194">
        <f>IF(A194="","",G194*Rules!$B$13+H194*Rules!$B$14+I194*Rules!$B$15)</f>
        <v>0</v>
      </c>
      <c r="Q194">
        <f>IF(A194="","",IF(G194&gt;=100,Rules!$B$18,IF(G194&gt;=50,Rules!$B$17,IF(G194&gt;=30,Rules!$B$16,0)))+IF(AND(F194=1,D194&lt;&gt;"BWL",G194=0),Rules!$B$27,0))</f>
        <v>0</v>
      </c>
      <c r="R194">
        <f>IF(A194="","",J194*Rules!$B$19+O194*Rules!$B$22)</f>
        <v>0</v>
      </c>
      <c r="S194">
        <f>IF(A194="","",IF(J194&gt;=4,Rules!$B$21,IF(J194&gt;=3,Rules!$B$20,0)))</f>
        <v>0</v>
      </c>
      <c r="T194">
        <f>IF(A194="","",K194*Rules!$B$23+L194*Rules!$B$24+M194*Rules!$B$25+N194*Rules!$B$26)</f>
        <v>0</v>
      </c>
      <c r="U194">
        <f t="shared" ref="U194:U257" si="3">IF(A194="","",P194+Q194+R194+S194+T194)</f>
        <v>0</v>
      </c>
    </row>
    <row r="195" spans="1:21" x14ac:dyDescent="0.2">
      <c r="A195" t="str">
        <f>MatchSquad!A195</f>
        <v>M004</v>
      </c>
      <c r="B195" t="str">
        <f>MatchSquad!B195</f>
        <v>P069</v>
      </c>
      <c r="C195" t="str">
        <f>MatchSquad!C195</f>
        <v>Manav Suthar</v>
      </c>
      <c r="D195" t="str">
        <f>MatchSquad!D195</f>
        <v>BWL</v>
      </c>
      <c r="E195" t="str">
        <f>MatchSquad!E195</f>
        <v>GT</v>
      </c>
      <c r="F195">
        <f>MatchSquad!G195</f>
        <v>0</v>
      </c>
      <c r="G195">
        <f>IF(A195="","",SUMIFS(BallByBall!$I$2:$I$501,BallByBall!$B$2:$B$501,A195,BallByBall!$F$2:$F$501,B195))</f>
        <v>0</v>
      </c>
      <c r="H195">
        <f>IF(A195="","",COUNTIFS(BallByBall!$B$2:$B$501,A195,BallByBall!$F$2:$F$501,B195,BallByBall!$Q$2:$Q$501,1))</f>
        <v>0</v>
      </c>
      <c r="I195">
        <f>IF(A195="","",COUNTIFS(BallByBall!$B$2:$B$501,A195,BallByBall!$F$2:$F$501,B195,BallByBall!$R$2:$R$501,1))</f>
        <v>0</v>
      </c>
      <c r="J195">
        <f>IF(A195="","",SUMIFS(BallByBall!$T$2:$T$501,BallByBall!$B$2:$B$501,A195,BallByBall!$H$2:$H$501,B195))</f>
        <v>0</v>
      </c>
      <c r="K195">
        <f>IF(A195="","",SUMIFS(BallByBall!$U$2:$U$501,BallByBall!$B$2:$B$501,A195,BallByBall!$P$2:$P$501,B195))</f>
        <v>0</v>
      </c>
      <c r="L195">
        <f>IF(A195="","",SUMIFS(BallByBall!$V$2:$V$501,BallByBall!$B$2:$B$501,A195,BallByBall!$P$2:$P$501,B195))</f>
        <v>0</v>
      </c>
      <c r="M195">
        <f>IF(A195="","",SUMIFS(BallByBall!$W$2:$W$501,BallByBall!$B$2:$B$501,A195,BallByBall!$P$2:$P$501,B195))</f>
        <v>0</v>
      </c>
      <c r="N195">
        <f>IF(A195="","",SUMIFS(BallByBall!$X$2:$X$501,BallByBall!$B$2:$B$501,A195,BallByBall!$P$2:$P$501,B195))</f>
        <v>0</v>
      </c>
      <c r="O195">
        <f>IF(A195="","",SUMIFS(OverSummary!$G$2:$G$101,OverSummary!$A$2:$A$101,A195,OverSummary!$D$2:$D$101,B195))</f>
        <v>0</v>
      </c>
      <c r="P195">
        <f>IF(A195="","",G195*Rules!$B$13+H195*Rules!$B$14+I195*Rules!$B$15)</f>
        <v>0</v>
      </c>
      <c r="Q195">
        <f>IF(A195="","",IF(G195&gt;=100,Rules!$B$18,IF(G195&gt;=50,Rules!$B$17,IF(G195&gt;=30,Rules!$B$16,0)))+IF(AND(F195=1,D195&lt;&gt;"BWL",G195=0),Rules!$B$27,0))</f>
        <v>0</v>
      </c>
      <c r="R195">
        <f>IF(A195="","",J195*Rules!$B$19+O195*Rules!$B$22)</f>
        <v>0</v>
      </c>
      <c r="S195">
        <f>IF(A195="","",IF(J195&gt;=4,Rules!$B$21,IF(J195&gt;=3,Rules!$B$20,0)))</f>
        <v>0</v>
      </c>
      <c r="T195">
        <f>IF(A195="","",K195*Rules!$B$23+L195*Rules!$B$24+M195*Rules!$B$25+N195*Rules!$B$26)</f>
        <v>0</v>
      </c>
      <c r="U195">
        <f t="shared" si="3"/>
        <v>0</v>
      </c>
    </row>
    <row r="196" spans="1:21" x14ac:dyDescent="0.2">
      <c r="A196" t="str">
        <f>MatchSquad!A196</f>
        <v>M004</v>
      </c>
      <c r="B196" t="str">
        <f>MatchSquad!B196</f>
        <v>P070</v>
      </c>
      <c r="C196" t="str">
        <f>MatchSquad!C196</f>
        <v>Gurnoor Singh Brar</v>
      </c>
      <c r="D196" t="str">
        <f>MatchSquad!D196</f>
        <v>BWL</v>
      </c>
      <c r="E196" t="str">
        <f>MatchSquad!E196</f>
        <v>GT</v>
      </c>
      <c r="F196">
        <f>MatchSquad!G196</f>
        <v>0</v>
      </c>
      <c r="G196">
        <f>IF(A196="","",SUMIFS(BallByBall!$I$2:$I$501,BallByBall!$B$2:$B$501,A196,BallByBall!$F$2:$F$501,B196))</f>
        <v>0</v>
      </c>
      <c r="H196">
        <f>IF(A196="","",COUNTIFS(BallByBall!$B$2:$B$501,A196,BallByBall!$F$2:$F$501,B196,BallByBall!$Q$2:$Q$501,1))</f>
        <v>0</v>
      </c>
      <c r="I196">
        <f>IF(A196="","",COUNTIFS(BallByBall!$B$2:$B$501,A196,BallByBall!$F$2:$F$501,B196,BallByBall!$R$2:$R$501,1))</f>
        <v>0</v>
      </c>
      <c r="J196">
        <f>IF(A196="","",SUMIFS(BallByBall!$T$2:$T$501,BallByBall!$B$2:$B$501,A196,BallByBall!$H$2:$H$501,B196))</f>
        <v>0</v>
      </c>
      <c r="K196">
        <f>IF(A196="","",SUMIFS(BallByBall!$U$2:$U$501,BallByBall!$B$2:$B$501,A196,BallByBall!$P$2:$P$501,B196))</f>
        <v>0</v>
      </c>
      <c r="L196">
        <f>IF(A196="","",SUMIFS(BallByBall!$V$2:$V$501,BallByBall!$B$2:$B$501,A196,BallByBall!$P$2:$P$501,B196))</f>
        <v>0</v>
      </c>
      <c r="M196">
        <f>IF(A196="","",SUMIFS(BallByBall!$W$2:$W$501,BallByBall!$B$2:$B$501,A196,BallByBall!$P$2:$P$501,B196))</f>
        <v>0</v>
      </c>
      <c r="N196">
        <f>IF(A196="","",SUMIFS(BallByBall!$X$2:$X$501,BallByBall!$B$2:$B$501,A196,BallByBall!$P$2:$P$501,B196))</f>
        <v>0</v>
      </c>
      <c r="O196">
        <f>IF(A196="","",SUMIFS(OverSummary!$G$2:$G$101,OverSummary!$A$2:$A$101,A196,OverSummary!$D$2:$D$101,B196))</f>
        <v>0</v>
      </c>
      <c r="P196">
        <f>IF(A196="","",G196*Rules!$B$13+H196*Rules!$B$14+I196*Rules!$B$15)</f>
        <v>0</v>
      </c>
      <c r="Q196">
        <f>IF(A196="","",IF(G196&gt;=100,Rules!$B$18,IF(G196&gt;=50,Rules!$B$17,IF(G196&gt;=30,Rules!$B$16,0)))+IF(AND(F196=1,D196&lt;&gt;"BWL",G196=0),Rules!$B$27,0))</f>
        <v>0</v>
      </c>
      <c r="R196">
        <f>IF(A196="","",J196*Rules!$B$19+O196*Rules!$B$22)</f>
        <v>0</v>
      </c>
      <c r="S196">
        <f>IF(A196="","",IF(J196&gt;=4,Rules!$B$21,IF(J196&gt;=3,Rules!$B$20,0)))</f>
        <v>0</v>
      </c>
      <c r="T196">
        <f>IF(A196="","",K196*Rules!$B$23+L196*Rules!$B$24+M196*Rules!$B$25+N196*Rules!$B$26)</f>
        <v>0</v>
      </c>
      <c r="U196">
        <f t="shared" si="3"/>
        <v>0</v>
      </c>
    </row>
    <row r="197" spans="1:21" x14ac:dyDescent="0.2">
      <c r="A197" t="str">
        <f>MatchSquad!A197</f>
        <v>M004</v>
      </c>
      <c r="B197" t="str">
        <f>MatchSquad!B197</f>
        <v>P071</v>
      </c>
      <c r="C197" t="str">
        <f>MatchSquad!C197</f>
        <v>Ishant Sharma</v>
      </c>
      <c r="D197" t="str">
        <f>MatchSquad!D197</f>
        <v>BWL</v>
      </c>
      <c r="E197" t="str">
        <f>MatchSquad!E197</f>
        <v>GT</v>
      </c>
      <c r="F197">
        <f>MatchSquad!G197</f>
        <v>0</v>
      </c>
      <c r="G197">
        <f>IF(A197="","",SUMIFS(BallByBall!$I$2:$I$501,BallByBall!$B$2:$B$501,A197,BallByBall!$F$2:$F$501,B197))</f>
        <v>0</v>
      </c>
      <c r="H197">
        <f>IF(A197="","",COUNTIFS(BallByBall!$B$2:$B$501,A197,BallByBall!$F$2:$F$501,B197,BallByBall!$Q$2:$Q$501,1))</f>
        <v>0</v>
      </c>
      <c r="I197">
        <f>IF(A197="","",COUNTIFS(BallByBall!$B$2:$B$501,A197,BallByBall!$F$2:$F$501,B197,BallByBall!$R$2:$R$501,1))</f>
        <v>0</v>
      </c>
      <c r="J197">
        <f>IF(A197="","",SUMIFS(BallByBall!$T$2:$T$501,BallByBall!$B$2:$B$501,A197,BallByBall!$H$2:$H$501,B197))</f>
        <v>0</v>
      </c>
      <c r="K197">
        <f>IF(A197="","",SUMIFS(BallByBall!$U$2:$U$501,BallByBall!$B$2:$B$501,A197,BallByBall!$P$2:$P$501,B197))</f>
        <v>0</v>
      </c>
      <c r="L197">
        <f>IF(A197="","",SUMIFS(BallByBall!$V$2:$V$501,BallByBall!$B$2:$B$501,A197,BallByBall!$P$2:$P$501,B197))</f>
        <v>0</v>
      </c>
      <c r="M197">
        <f>IF(A197="","",SUMIFS(BallByBall!$W$2:$W$501,BallByBall!$B$2:$B$501,A197,BallByBall!$P$2:$P$501,B197))</f>
        <v>0</v>
      </c>
      <c r="N197">
        <f>IF(A197="","",SUMIFS(BallByBall!$X$2:$X$501,BallByBall!$B$2:$B$501,A197,BallByBall!$P$2:$P$501,B197))</f>
        <v>0</v>
      </c>
      <c r="O197">
        <f>IF(A197="","",SUMIFS(OverSummary!$G$2:$G$101,OverSummary!$A$2:$A$101,A197,OverSummary!$D$2:$D$101,B197))</f>
        <v>0</v>
      </c>
      <c r="P197">
        <f>IF(A197="","",G197*Rules!$B$13+H197*Rules!$B$14+I197*Rules!$B$15)</f>
        <v>0</v>
      </c>
      <c r="Q197">
        <f>IF(A197="","",IF(G197&gt;=100,Rules!$B$18,IF(G197&gt;=50,Rules!$B$17,IF(G197&gt;=30,Rules!$B$16,0)))+IF(AND(F197=1,D197&lt;&gt;"BWL",G197=0),Rules!$B$27,0))</f>
        <v>0</v>
      </c>
      <c r="R197">
        <f>IF(A197="","",J197*Rules!$B$19+O197*Rules!$B$22)</f>
        <v>0</v>
      </c>
      <c r="S197">
        <f>IF(A197="","",IF(J197&gt;=4,Rules!$B$21,IF(J197&gt;=3,Rules!$B$20,0)))</f>
        <v>0</v>
      </c>
      <c r="T197">
        <f>IF(A197="","",K197*Rules!$B$23+L197*Rules!$B$24+M197*Rules!$B$25+N197*Rules!$B$26)</f>
        <v>0</v>
      </c>
      <c r="U197">
        <f t="shared" si="3"/>
        <v>0</v>
      </c>
    </row>
    <row r="198" spans="1:21" x14ac:dyDescent="0.2">
      <c r="A198" t="str">
        <f>MatchSquad!A198</f>
        <v>M004</v>
      </c>
      <c r="B198" t="str">
        <f>MatchSquad!B198</f>
        <v>P072</v>
      </c>
      <c r="C198" t="str">
        <f>MatchSquad!C198</f>
        <v>Ashok Sharma</v>
      </c>
      <c r="D198" t="str">
        <f>MatchSquad!D198</f>
        <v>BWL</v>
      </c>
      <c r="E198" t="str">
        <f>MatchSquad!E198</f>
        <v>GT</v>
      </c>
      <c r="F198">
        <f>MatchSquad!G198</f>
        <v>0</v>
      </c>
      <c r="G198">
        <f>IF(A198="","",SUMIFS(BallByBall!$I$2:$I$501,BallByBall!$B$2:$B$501,A198,BallByBall!$F$2:$F$501,B198))</f>
        <v>0</v>
      </c>
      <c r="H198">
        <f>IF(A198="","",COUNTIFS(BallByBall!$B$2:$B$501,A198,BallByBall!$F$2:$F$501,B198,BallByBall!$Q$2:$Q$501,1))</f>
        <v>0</v>
      </c>
      <c r="I198">
        <f>IF(A198="","",COUNTIFS(BallByBall!$B$2:$B$501,A198,BallByBall!$F$2:$F$501,B198,BallByBall!$R$2:$R$501,1))</f>
        <v>0</v>
      </c>
      <c r="J198">
        <f>IF(A198="","",SUMIFS(BallByBall!$T$2:$T$501,BallByBall!$B$2:$B$501,A198,BallByBall!$H$2:$H$501,B198))</f>
        <v>0</v>
      </c>
      <c r="K198">
        <f>IF(A198="","",SUMIFS(BallByBall!$U$2:$U$501,BallByBall!$B$2:$B$501,A198,BallByBall!$P$2:$P$501,B198))</f>
        <v>0</v>
      </c>
      <c r="L198">
        <f>IF(A198="","",SUMIFS(BallByBall!$V$2:$V$501,BallByBall!$B$2:$B$501,A198,BallByBall!$P$2:$P$501,B198))</f>
        <v>0</v>
      </c>
      <c r="M198">
        <f>IF(A198="","",SUMIFS(BallByBall!$W$2:$W$501,BallByBall!$B$2:$B$501,A198,BallByBall!$P$2:$P$501,B198))</f>
        <v>0</v>
      </c>
      <c r="N198">
        <f>IF(A198="","",SUMIFS(BallByBall!$X$2:$X$501,BallByBall!$B$2:$B$501,A198,BallByBall!$P$2:$P$501,B198))</f>
        <v>0</v>
      </c>
      <c r="O198">
        <f>IF(A198="","",SUMIFS(OverSummary!$G$2:$G$101,OverSummary!$A$2:$A$101,A198,OverSummary!$D$2:$D$101,B198))</f>
        <v>0</v>
      </c>
      <c r="P198">
        <f>IF(A198="","",G198*Rules!$B$13+H198*Rules!$B$14+I198*Rules!$B$15)</f>
        <v>0</v>
      </c>
      <c r="Q198">
        <f>IF(A198="","",IF(G198&gt;=100,Rules!$B$18,IF(G198&gt;=50,Rules!$B$17,IF(G198&gt;=30,Rules!$B$16,0)))+IF(AND(F198=1,D198&lt;&gt;"BWL",G198=0),Rules!$B$27,0))</f>
        <v>0</v>
      </c>
      <c r="R198">
        <f>IF(A198="","",J198*Rules!$B$19+O198*Rules!$B$22)</f>
        <v>0</v>
      </c>
      <c r="S198">
        <f>IF(A198="","",IF(J198&gt;=4,Rules!$B$21,IF(J198&gt;=3,Rules!$B$20,0)))</f>
        <v>0</v>
      </c>
      <c r="T198">
        <f>IF(A198="","",K198*Rules!$B$23+L198*Rules!$B$24+M198*Rules!$B$25+N198*Rules!$B$26)</f>
        <v>0</v>
      </c>
      <c r="U198">
        <f t="shared" si="3"/>
        <v>0</v>
      </c>
    </row>
    <row r="199" spans="1:21" x14ac:dyDescent="0.2">
      <c r="A199" t="str">
        <f>MatchSquad!A199</f>
        <v>M004</v>
      </c>
      <c r="B199" t="str">
        <f>MatchSquad!B199</f>
        <v>P073</v>
      </c>
      <c r="C199" t="str">
        <f>MatchSquad!C199</f>
        <v>Luke Wood</v>
      </c>
      <c r="D199" t="str">
        <f>MatchSquad!D199</f>
        <v>BWL</v>
      </c>
      <c r="E199" t="str">
        <f>MatchSquad!E199</f>
        <v>GT</v>
      </c>
      <c r="F199">
        <f>MatchSquad!G199</f>
        <v>0</v>
      </c>
      <c r="G199">
        <f>IF(A199="","",SUMIFS(BallByBall!$I$2:$I$501,BallByBall!$B$2:$B$501,A199,BallByBall!$F$2:$F$501,B199))</f>
        <v>0</v>
      </c>
      <c r="H199">
        <f>IF(A199="","",COUNTIFS(BallByBall!$B$2:$B$501,A199,BallByBall!$F$2:$F$501,B199,BallByBall!$Q$2:$Q$501,1))</f>
        <v>0</v>
      </c>
      <c r="I199">
        <f>IF(A199="","",COUNTIFS(BallByBall!$B$2:$B$501,A199,BallByBall!$F$2:$F$501,B199,BallByBall!$R$2:$R$501,1))</f>
        <v>0</v>
      </c>
      <c r="J199">
        <f>IF(A199="","",SUMIFS(BallByBall!$T$2:$T$501,BallByBall!$B$2:$B$501,A199,BallByBall!$H$2:$H$501,B199))</f>
        <v>0</v>
      </c>
      <c r="K199">
        <f>IF(A199="","",SUMIFS(BallByBall!$U$2:$U$501,BallByBall!$B$2:$B$501,A199,BallByBall!$P$2:$P$501,B199))</f>
        <v>0</v>
      </c>
      <c r="L199">
        <f>IF(A199="","",SUMIFS(BallByBall!$V$2:$V$501,BallByBall!$B$2:$B$501,A199,BallByBall!$P$2:$P$501,B199))</f>
        <v>0</v>
      </c>
      <c r="M199">
        <f>IF(A199="","",SUMIFS(BallByBall!$W$2:$W$501,BallByBall!$B$2:$B$501,A199,BallByBall!$P$2:$P$501,B199))</f>
        <v>0</v>
      </c>
      <c r="N199">
        <f>IF(A199="","",SUMIFS(BallByBall!$X$2:$X$501,BallByBall!$B$2:$B$501,A199,BallByBall!$P$2:$P$501,B199))</f>
        <v>0</v>
      </c>
      <c r="O199">
        <f>IF(A199="","",SUMIFS(OverSummary!$G$2:$G$101,OverSummary!$A$2:$A$101,A199,OverSummary!$D$2:$D$101,B199))</f>
        <v>0</v>
      </c>
      <c r="P199">
        <f>IF(A199="","",G199*Rules!$B$13+H199*Rules!$B$14+I199*Rules!$B$15)</f>
        <v>0</v>
      </c>
      <c r="Q199">
        <f>IF(A199="","",IF(G199&gt;=100,Rules!$B$18,IF(G199&gt;=50,Rules!$B$17,IF(G199&gt;=30,Rules!$B$16,0)))+IF(AND(F199=1,D199&lt;&gt;"BWL",G199=0),Rules!$B$27,0))</f>
        <v>0</v>
      </c>
      <c r="R199">
        <f>IF(A199="","",J199*Rules!$B$19+O199*Rules!$B$22)</f>
        <v>0</v>
      </c>
      <c r="S199">
        <f>IF(A199="","",IF(J199&gt;=4,Rules!$B$21,IF(J199&gt;=3,Rules!$B$20,0)))</f>
        <v>0</v>
      </c>
      <c r="T199">
        <f>IF(A199="","",K199*Rules!$B$23+L199*Rules!$B$24+M199*Rules!$B$25+N199*Rules!$B$26)</f>
        <v>0</v>
      </c>
      <c r="U199">
        <f t="shared" si="3"/>
        <v>0</v>
      </c>
    </row>
    <row r="200" spans="1:21" x14ac:dyDescent="0.2">
      <c r="A200" t="str">
        <f>MatchSquad!A200</f>
        <v>M004</v>
      </c>
      <c r="B200" t="str">
        <f>MatchSquad!B200</f>
        <v>P074</v>
      </c>
      <c r="C200" t="str">
        <f>MatchSquad!C200</f>
        <v>Kulwant Khejroliya</v>
      </c>
      <c r="D200" t="str">
        <f>MatchSquad!D200</f>
        <v>BWL</v>
      </c>
      <c r="E200" t="str">
        <f>MatchSquad!E200</f>
        <v>GT</v>
      </c>
      <c r="F200">
        <f>MatchSquad!G200</f>
        <v>0</v>
      </c>
      <c r="G200">
        <f>IF(A200="","",SUMIFS(BallByBall!$I$2:$I$501,BallByBall!$B$2:$B$501,A200,BallByBall!$F$2:$F$501,B200))</f>
        <v>0</v>
      </c>
      <c r="H200">
        <f>IF(A200="","",COUNTIFS(BallByBall!$B$2:$B$501,A200,BallByBall!$F$2:$F$501,B200,BallByBall!$Q$2:$Q$501,1))</f>
        <v>0</v>
      </c>
      <c r="I200">
        <f>IF(A200="","",COUNTIFS(BallByBall!$B$2:$B$501,A200,BallByBall!$F$2:$F$501,B200,BallByBall!$R$2:$R$501,1))</f>
        <v>0</v>
      </c>
      <c r="J200">
        <f>IF(A200="","",SUMIFS(BallByBall!$T$2:$T$501,BallByBall!$B$2:$B$501,A200,BallByBall!$H$2:$H$501,B200))</f>
        <v>0</v>
      </c>
      <c r="K200">
        <f>IF(A200="","",SUMIFS(BallByBall!$U$2:$U$501,BallByBall!$B$2:$B$501,A200,BallByBall!$P$2:$P$501,B200))</f>
        <v>0</v>
      </c>
      <c r="L200">
        <f>IF(A200="","",SUMIFS(BallByBall!$V$2:$V$501,BallByBall!$B$2:$B$501,A200,BallByBall!$P$2:$P$501,B200))</f>
        <v>0</v>
      </c>
      <c r="M200">
        <f>IF(A200="","",SUMIFS(BallByBall!$W$2:$W$501,BallByBall!$B$2:$B$501,A200,BallByBall!$P$2:$P$501,B200))</f>
        <v>0</v>
      </c>
      <c r="N200">
        <f>IF(A200="","",SUMIFS(BallByBall!$X$2:$X$501,BallByBall!$B$2:$B$501,A200,BallByBall!$P$2:$P$501,B200))</f>
        <v>0</v>
      </c>
      <c r="O200">
        <f>IF(A200="","",SUMIFS(OverSummary!$G$2:$G$101,OverSummary!$A$2:$A$101,A200,OverSummary!$D$2:$D$101,B200))</f>
        <v>0</v>
      </c>
      <c r="P200">
        <f>IF(A200="","",G200*Rules!$B$13+H200*Rules!$B$14+I200*Rules!$B$15)</f>
        <v>0</v>
      </c>
      <c r="Q200">
        <f>IF(A200="","",IF(G200&gt;=100,Rules!$B$18,IF(G200&gt;=50,Rules!$B$17,IF(G200&gt;=30,Rules!$B$16,0)))+IF(AND(F200=1,D200&lt;&gt;"BWL",G200=0),Rules!$B$27,0))</f>
        <v>0</v>
      </c>
      <c r="R200">
        <f>IF(A200="","",J200*Rules!$B$19+O200*Rules!$B$22)</f>
        <v>0</v>
      </c>
      <c r="S200">
        <f>IF(A200="","",IF(J200&gt;=4,Rules!$B$21,IF(J200&gt;=3,Rules!$B$20,0)))</f>
        <v>0</v>
      </c>
      <c r="T200">
        <f>IF(A200="","",K200*Rules!$B$23+L200*Rules!$B$24+M200*Rules!$B$25+N200*Rules!$B$26)</f>
        <v>0</v>
      </c>
      <c r="U200">
        <f t="shared" si="3"/>
        <v>0</v>
      </c>
    </row>
    <row r="201" spans="1:21" x14ac:dyDescent="0.2">
      <c r="A201" t="str">
        <f>MatchSquad!A201</f>
        <v>M004</v>
      </c>
      <c r="B201" t="str">
        <f>MatchSquad!B201</f>
        <v>P075</v>
      </c>
      <c r="C201" t="str">
        <f>MatchSquad!C201</f>
        <v>Rashid Khan</v>
      </c>
      <c r="D201" t="str">
        <f>MatchSquad!D201</f>
        <v>BWL</v>
      </c>
      <c r="E201" t="str">
        <f>MatchSquad!E201</f>
        <v>GT</v>
      </c>
      <c r="F201">
        <f>MatchSquad!G201</f>
        <v>0</v>
      </c>
      <c r="G201">
        <f>IF(A201="","",SUMIFS(BallByBall!$I$2:$I$501,BallByBall!$B$2:$B$501,A201,BallByBall!$F$2:$F$501,B201))</f>
        <v>0</v>
      </c>
      <c r="H201">
        <f>IF(A201="","",COUNTIFS(BallByBall!$B$2:$B$501,A201,BallByBall!$F$2:$F$501,B201,BallByBall!$Q$2:$Q$501,1))</f>
        <v>0</v>
      </c>
      <c r="I201">
        <f>IF(A201="","",COUNTIFS(BallByBall!$B$2:$B$501,A201,BallByBall!$F$2:$F$501,B201,BallByBall!$R$2:$R$501,1))</f>
        <v>0</v>
      </c>
      <c r="J201">
        <f>IF(A201="","",SUMIFS(BallByBall!$T$2:$T$501,BallByBall!$B$2:$B$501,A201,BallByBall!$H$2:$H$501,B201))</f>
        <v>0</v>
      </c>
      <c r="K201">
        <f>IF(A201="","",SUMIFS(BallByBall!$U$2:$U$501,BallByBall!$B$2:$B$501,A201,BallByBall!$P$2:$P$501,B201))</f>
        <v>0</v>
      </c>
      <c r="L201">
        <f>IF(A201="","",SUMIFS(BallByBall!$V$2:$V$501,BallByBall!$B$2:$B$501,A201,BallByBall!$P$2:$P$501,B201))</f>
        <v>0</v>
      </c>
      <c r="M201">
        <f>IF(A201="","",SUMIFS(BallByBall!$W$2:$W$501,BallByBall!$B$2:$B$501,A201,BallByBall!$P$2:$P$501,B201))</f>
        <v>0</v>
      </c>
      <c r="N201">
        <f>IF(A201="","",SUMIFS(BallByBall!$X$2:$X$501,BallByBall!$B$2:$B$501,A201,BallByBall!$P$2:$P$501,B201))</f>
        <v>0</v>
      </c>
      <c r="O201">
        <f>IF(A201="","",SUMIFS(OverSummary!$G$2:$G$101,OverSummary!$A$2:$A$101,A201,OverSummary!$D$2:$D$101,B201))</f>
        <v>0</v>
      </c>
      <c r="P201">
        <f>IF(A201="","",G201*Rules!$B$13+H201*Rules!$B$14+I201*Rules!$B$15)</f>
        <v>0</v>
      </c>
      <c r="Q201">
        <f>IF(A201="","",IF(G201&gt;=100,Rules!$B$18,IF(G201&gt;=50,Rules!$B$17,IF(G201&gt;=30,Rules!$B$16,0)))+IF(AND(F201=1,D201&lt;&gt;"BWL",G201=0),Rules!$B$27,0))</f>
        <v>0</v>
      </c>
      <c r="R201">
        <f>IF(A201="","",J201*Rules!$B$19+O201*Rules!$B$22)</f>
        <v>0</v>
      </c>
      <c r="S201">
        <f>IF(A201="","",IF(J201&gt;=4,Rules!$B$21,IF(J201&gt;=3,Rules!$B$20,0)))</f>
        <v>0</v>
      </c>
      <c r="T201">
        <f>IF(A201="","",K201*Rules!$B$23+L201*Rules!$B$24+M201*Rules!$B$25+N201*Rules!$B$26)</f>
        <v>0</v>
      </c>
      <c r="U201">
        <f t="shared" si="3"/>
        <v>0</v>
      </c>
    </row>
    <row r="202" spans="1:21" x14ac:dyDescent="0.2">
      <c r="A202" t="str">
        <f>MatchSquad!A202</f>
        <v>M005</v>
      </c>
      <c r="B202" t="str">
        <f>MatchSquad!B202</f>
        <v>P101</v>
      </c>
      <c r="C202" t="str">
        <f>MatchSquad!C202</f>
        <v>Rishabh Pant</v>
      </c>
      <c r="D202" t="str">
        <f>MatchSquad!D202</f>
        <v>WK</v>
      </c>
      <c r="E202" t="str">
        <f>MatchSquad!E202</f>
        <v>LSG</v>
      </c>
      <c r="F202">
        <f>MatchSquad!G202</f>
        <v>0</v>
      </c>
      <c r="G202">
        <f>IF(A202="","",SUMIFS(BallByBall!$I$2:$I$501,BallByBall!$B$2:$B$501,A202,BallByBall!$F$2:$F$501,B202))</f>
        <v>0</v>
      </c>
      <c r="H202">
        <f>IF(A202="","",COUNTIFS(BallByBall!$B$2:$B$501,A202,BallByBall!$F$2:$F$501,B202,BallByBall!$Q$2:$Q$501,1))</f>
        <v>0</v>
      </c>
      <c r="I202">
        <f>IF(A202="","",COUNTIFS(BallByBall!$B$2:$B$501,A202,BallByBall!$F$2:$F$501,B202,BallByBall!$R$2:$R$501,1))</f>
        <v>0</v>
      </c>
      <c r="J202">
        <f>IF(A202="","",SUMIFS(BallByBall!$T$2:$T$501,BallByBall!$B$2:$B$501,A202,BallByBall!$H$2:$H$501,B202))</f>
        <v>0</v>
      </c>
      <c r="K202">
        <f>IF(A202="","",SUMIFS(BallByBall!$U$2:$U$501,BallByBall!$B$2:$B$501,A202,BallByBall!$P$2:$P$501,B202))</f>
        <v>0</v>
      </c>
      <c r="L202">
        <f>IF(A202="","",SUMIFS(BallByBall!$V$2:$V$501,BallByBall!$B$2:$B$501,A202,BallByBall!$P$2:$P$501,B202))</f>
        <v>0</v>
      </c>
      <c r="M202">
        <f>IF(A202="","",SUMIFS(BallByBall!$W$2:$W$501,BallByBall!$B$2:$B$501,A202,BallByBall!$P$2:$P$501,B202))</f>
        <v>0</v>
      </c>
      <c r="N202">
        <f>IF(A202="","",SUMIFS(BallByBall!$X$2:$X$501,BallByBall!$B$2:$B$501,A202,BallByBall!$P$2:$P$501,B202))</f>
        <v>0</v>
      </c>
      <c r="O202">
        <f>IF(A202="","",SUMIFS(OverSummary!$G$2:$G$101,OverSummary!$A$2:$A$101,A202,OverSummary!$D$2:$D$101,B202))</f>
        <v>0</v>
      </c>
      <c r="P202">
        <f>IF(A202="","",G202*Rules!$B$13+H202*Rules!$B$14+I202*Rules!$B$15)</f>
        <v>0</v>
      </c>
      <c r="Q202">
        <f>IF(A202="","",IF(G202&gt;=100,Rules!$B$18,IF(G202&gt;=50,Rules!$B$17,IF(G202&gt;=30,Rules!$B$16,0)))+IF(AND(F202=1,D202&lt;&gt;"BWL",G202=0),Rules!$B$27,0))</f>
        <v>0</v>
      </c>
      <c r="R202">
        <f>IF(A202="","",J202*Rules!$B$19+O202*Rules!$B$22)</f>
        <v>0</v>
      </c>
      <c r="S202">
        <f>IF(A202="","",IF(J202&gt;=4,Rules!$B$21,IF(J202&gt;=3,Rules!$B$20,0)))</f>
        <v>0</v>
      </c>
      <c r="T202">
        <f>IF(A202="","",K202*Rules!$B$23+L202*Rules!$B$24+M202*Rules!$B$25+N202*Rules!$B$26)</f>
        <v>0</v>
      </c>
      <c r="U202">
        <f t="shared" si="3"/>
        <v>0</v>
      </c>
    </row>
    <row r="203" spans="1:21" x14ac:dyDescent="0.2">
      <c r="A203" t="str">
        <f>MatchSquad!A203</f>
        <v>M005</v>
      </c>
      <c r="B203" t="str">
        <f>MatchSquad!B203</f>
        <v>P102</v>
      </c>
      <c r="C203" t="str">
        <f>MatchSquad!C203</f>
        <v>Aiden Markram</v>
      </c>
      <c r="D203" t="str">
        <f>MatchSquad!D203</f>
        <v>BAT</v>
      </c>
      <c r="E203" t="str">
        <f>MatchSquad!E203</f>
        <v>LSG</v>
      </c>
      <c r="F203">
        <f>MatchSquad!G203</f>
        <v>0</v>
      </c>
      <c r="G203">
        <f>IF(A203="","",SUMIFS(BallByBall!$I$2:$I$501,BallByBall!$B$2:$B$501,A203,BallByBall!$F$2:$F$501,B203))</f>
        <v>0</v>
      </c>
      <c r="H203">
        <f>IF(A203="","",COUNTIFS(BallByBall!$B$2:$B$501,A203,BallByBall!$F$2:$F$501,B203,BallByBall!$Q$2:$Q$501,1))</f>
        <v>0</v>
      </c>
      <c r="I203">
        <f>IF(A203="","",COUNTIFS(BallByBall!$B$2:$B$501,A203,BallByBall!$F$2:$F$501,B203,BallByBall!$R$2:$R$501,1))</f>
        <v>0</v>
      </c>
      <c r="J203">
        <f>IF(A203="","",SUMIFS(BallByBall!$T$2:$T$501,BallByBall!$B$2:$B$501,A203,BallByBall!$H$2:$H$501,B203))</f>
        <v>0</v>
      </c>
      <c r="K203">
        <f>IF(A203="","",SUMIFS(BallByBall!$U$2:$U$501,BallByBall!$B$2:$B$501,A203,BallByBall!$P$2:$P$501,B203))</f>
        <v>0</v>
      </c>
      <c r="L203">
        <f>IF(A203="","",SUMIFS(BallByBall!$V$2:$V$501,BallByBall!$B$2:$B$501,A203,BallByBall!$P$2:$P$501,B203))</f>
        <v>0</v>
      </c>
      <c r="M203">
        <f>IF(A203="","",SUMIFS(BallByBall!$W$2:$W$501,BallByBall!$B$2:$B$501,A203,BallByBall!$P$2:$P$501,B203))</f>
        <v>0</v>
      </c>
      <c r="N203">
        <f>IF(A203="","",SUMIFS(BallByBall!$X$2:$X$501,BallByBall!$B$2:$B$501,A203,BallByBall!$P$2:$P$501,B203))</f>
        <v>0</v>
      </c>
      <c r="O203">
        <f>IF(A203="","",SUMIFS(OverSummary!$G$2:$G$101,OverSummary!$A$2:$A$101,A203,OverSummary!$D$2:$D$101,B203))</f>
        <v>0</v>
      </c>
      <c r="P203">
        <f>IF(A203="","",G203*Rules!$B$13+H203*Rules!$B$14+I203*Rules!$B$15)</f>
        <v>0</v>
      </c>
      <c r="Q203">
        <f>IF(A203="","",IF(G203&gt;=100,Rules!$B$18,IF(G203&gt;=50,Rules!$B$17,IF(G203&gt;=30,Rules!$B$16,0)))+IF(AND(F203=1,D203&lt;&gt;"BWL",G203=0),Rules!$B$27,0))</f>
        <v>0</v>
      </c>
      <c r="R203">
        <f>IF(A203="","",J203*Rules!$B$19+O203*Rules!$B$22)</f>
        <v>0</v>
      </c>
      <c r="S203">
        <f>IF(A203="","",IF(J203&gt;=4,Rules!$B$21,IF(J203&gt;=3,Rules!$B$20,0)))</f>
        <v>0</v>
      </c>
      <c r="T203">
        <f>IF(A203="","",K203*Rules!$B$23+L203*Rules!$B$24+M203*Rules!$B$25+N203*Rules!$B$26)</f>
        <v>0</v>
      </c>
      <c r="U203">
        <f t="shared" si="3"/>
        <v>0</v>
      </c>
    </row>
    <row r="204" spans="1:21" x14ac:dyDescent="0.2">
      <c r="A204" t="str">
        <f>MatchSquad!A204</f>
        <v>M005</v>
      </c>
      <c r="B204" t="str">
        <f>MatchSquad!B204</f>
        <v>P103</v>
      </c>
      <c r="C204" t="str">
        <f>MatchSquad!C204</f>
        <v>Himmat Singh</v>
      </c>
      <c r="D204" t="str">
        <f>MatchSquad!D204</f>
        <v>BAT</v>
      </c>
      <c r="E204" t="str">
        <f>MatchSquad!E204</f>
        <v>LSG</v>
      </c>
      <c r="F204">
        <f>MatchSquad!G204</f>
        <v>0</v>
      </c>
      <c r="G204">
        <f>IF(A204="","",SUMIFS(BallByBall!$I$2:$I$501,BallByBall!$B$2:$B$501,A204,BallByBall!$F$2:$F$501,B204))</f>
        <v>0</v>
      </c>
      <c r="H204">
        <f>IF(A204="","",COUNTIFS(BallByBall!$B$2:$B$501,A204,BallByBall!$F$2:$F$501,B204,BallByBall!$Q$2:$Q$501,1))</f>
        <v>0</v>
      </c>
      <c r="I204">
        <f>IF(A204="","",COUNTIFS(BallByBall!$B$2:$B$501,A204,BallByBall!$F$2:$F$501,B204,BallByBall!$R$2:$R$501,1))</f>
        <v>0</v>
      </c>
      <c r="J204">
        <f>IF(A204="","",SUMIFS(BallByBall!$T$2:$T$501,BallByBall!$B$2:$B$501,A204,BallByBall!$H$2:$H$501,B204))</f>
        <v>0</v>
      </c>
      <c r="K204">
        <f>IF(A204="","",SUMIFS(BallByBall!$U$2:$U$501,BallByBall!$B$2:$B$501,A204,BallByBall!$P$2:$P$501,B204))</f>
        <v>0</v>
      </c>
      <c r="L204">
        <f>IF(A204="","",SUMIFS(BallByBall!$V$2:$V$501,BallByBall!$B$2:$B$501,A204,BallByBall!$P$2:$P$501,B204))</f>
        <v>0</v>
      </c>
      <c r="M204">
        <f>IF(A204="","",SUMIFS(BallByBall!$W$2:$W$501,BallByBall!$B$2:$B$501,A204,BallByBall!$P$2:$P$501,B204))</f>
        <v>0</v>
      </c>
      <c r="N204">
        <f>IF(A204="","",SUMIFS(BallByBall!$X$2:$X$501,BallByBall!$B$2:$B$501,A204,BallByBall!$P$2:$P$501,B204))</f>
        <v>0</v>
      </c>
      <c r="O204">
        <f>IF(A204="","",SUMIFS(OverSummary!$G$2:$G$101,OverSummary!$A$2:$A$101,A204,OverSummary!$D$2:$D$101,B204))</f>
        <v>0</v>
      </c>
      <c r="P204">
        <f>IF(A204="","",G204*Rules!$B$13+H204*Rules!$B$14+I204*Rules!$B$15)</f>
        <v>0</v>
      </c>
      <c r="Q204">
        <f>IF(A204="","",IF(G204&gt;=100,Rules!$B$18,IF(G204&gt;=50,Rules!$B$17,IF(G204&gt;=30,Rules!$B$16,0)))+IF(AND(F204=1,D204&lt;&gt;"BWL",G204=0),Rules!$B$27,0))</f>
        <v>0</v>
      </c>
      <c r="R204">
        <f>IF(A204="","",J204*Rules!$B$19+O204*Rules!$B$22)</f>
        <v>0</v>
      </c>
      <c r="S204">
        <f>IF(A204="","",IF(J204&gt;=4,Rules!$B$21,IF(J204&gt;=3,Rules!$B$20,0)))</f>
        <v>0</v>
      </c>
      <c r="T204">
        <f>IF(A204="","",K204*Rules!$B$23+L204*Rules!$B$24+M204*Rules!$B$25+N204*Rules!$B$26)</f>
        <v>0</v>
      </c>
      <c r="U204">
        <f t="shared" si="3"/>
        <v>0</v>
      </c>
    </row>
    <row r="205" spans="1:21" x14ac:dyDescent="0.2">
      <c r="A205" t="str">
        <f>MatchSquad!A205</f>
        <v>M005</v>
      </c>
      <c r="B205" t="str">
        <f>MatchSquad!B205</f>
        <v>P104</v>
      </c>
      <c r="C205" t="str">
        <f>MatchSquad!C205</f>
        <v>Matthew Breetzke</v>
      </c>
      <c r="D205" t="str">
        <f>MatchSquad!D205</f>
        <v>BAT</v>
      </c>
      <c r="E205" t="str">
        <f>MatchSquad!E205</f>
        <v>LSG</v>
      </c>
      <c r="F205">
        <f>MatchSquad!G205</f>
        <v>0</v>
      </c>
      <c r="G205">
        <f>IF(A205="","",SUMIFS(BallByBall!$I$2:$I$501,BallByBall!$B$2:$B$501,A205,BallByBall!$F$2:$F$501,B205))</f>
        <v>0</v>
      </c>
      <c r="H205">
        <f>IF(A205="","",COUNTIFS(BallByBall!$B$2:$B$501,A205,BallByBall!$F$2:$F$501,B205,BallByBall!$Q$2:$Q$501,1))</f>
        <v>0</v>
      </c>
      <c r="I205">
        <f>IF(A205="","",COUNTIFS(BallByBall!$B$2:$B$501,A205,BallByBall!$F$2:$F$501,B205,BallByBall!$R$2:$R$501,1))</f>
        <v>0</v>
      </c>
      <c r="J205">
        <f>IF(A205="","",SUMIFS(BallByBall!$T$2:$T$501,BallByBall!$B$2:$B$501,A205,BallByBall!$H$2:$H$501,B205))</f>
        <v>0</v>
      </c>
      <c r="K205">
        <f>IF(A205="","",SUMIFS(BallByBall!$U$2:$U$501,BallByBall!$B$2:$B$501,A205,BallByBall!$P$2:$P$501,B205))</f>
        <v>0</v>
      </c>
      <c r="L205">
        <f>IF(A205="","",SUMIFS(BallByBall!$V$2:$V$501,BallByBall!$B$2:$B$501,A205,BallByBall!$P$2:$P$501,B205))</f>
        <v>0</v>
      </c>
      <c r="M205">
        <f>IF(A205="","",SUMIFS(BallByBall!$W$2:$W$501,BallByBall!$B$2:$B$501,A205,BallByBall!$P$2:$P$501,B205))</f>
        <v>0</v>
      </c>
      <c r="N205">
        <f>IF(A205="","",SUMIFS(BallByBall!$X$2:$X$501,BallByBall!$B$2:$B$501,A205,BallByBall!$P$2:$P$501,B205))</f>
        <v>0</v>
      </c>
      <c r="O205">
        <f>IF(A205="","",SUMIFS(OverSummary!$G$2:$G$101,OverSummary!$A$2:$A$101,A205,OverSummary!$D$2:$D$101,B205))</f>
        <v>0</v>
      </c>
      <c r="P205">
        <f>IF(A205="","",G205*Rules!$B$13+H205*Rules!$B$14+I205*Rules!$B$15)</f>
        <v>0</v>
      </c>
      <c r="Q205">
        <f>IF(A205="","",IF(G205&gt;=100,Rules!$B$18,IF(G205&gt;=50,Rules!$B$17,IF(G205&gt;=30,Rules!$B$16,0)))+IF(AND(F205=1,D205&lt;&gt;"BWL",G205=0),Rules!$B$27,0))</f>
        <v>0</v>
      </c>
      <c r="R205">
        <f>IF(A205="","",J205*Rules!$B$19+O205*Rules!$B$22)</f>
        <v>0</v>
      </c>
      <c r="S205">
        <f>IF(A205="","",IF(J205&gt;=4,Rules!$B$21,IF(J205&gt;=3,Rules!$B$20,0)))</f>
        <v>0</v>
      </c>
      <c r="T205">
        <f>IF(A205="","",K205*Rules!$B$23+L205*Rules!$B$24+M205*Rules!$B$25+N205*Rules!$B$26)</f>
        <v>0</v>
      </c>
      <c r="U205">
        <f t="shared" si="3"/>
        <v>0</v>
      </c>
    </row>
    <row r="206" spans="1:21" x14ac:dyDescent="0.2">
      <c r="A206" t="str">
        <f>MatchSquad!A206</f>
        <v>M005</v>
      </c>
      <c r="B206" t="str">
        <f>MatchSquad!B206</f>
        <v>P105</v>
      </c>
      <c r="C206" t="str">
        <f>MatchSquad!C206</f>
        <v>Mukul Choudhary</v>
      </c>
      <c r="D206" t="str">
        <f>MatchSquad!D206</f>
        <v>WK</v>
      </c>
      <c r="E206" t="str">
        <f>MatchSquad!E206</f>
        <v>LSG</v>
      </c>
      <c r="F206">
        <f>MatchSquad!G206</f>
        <v>0</v>
      </c>
      <c r="G206">
        <f>IF(A206="","",SUMIFS(BallByBall!$I$2:$I$501,BallByBall!$B$2:$B$501,A206,BallByBall!$F$2:$F$501,B206))</f>
        <v>0</v>
      </c>
      <c r="H206">
        <f>IF(A206="","",COUNTIFS(BallByBall!$B$2:$B$501,A206,BallByBall!$F$2:$F$501,B206,BallByBall!$Q$2:$Q$501,1))</f>
        <v>0</v>
      </c>
      <c r="I206">
        <f>IF(A206="","",COUNTIFS(BallByBall!$B$2:$B$501,A206,BallByBall!$F$2:$F$501,B206,BallByBall!$R$2:$R$501,1))</f>
        <v>0</v>
      </c>
      <c r="J206">
        <f>IF(A206="","",SUMIFS(BallByBall!$T$2:$T$501,BallByBall!$B$2:$B$501,A206,BallByBall!$H$2:$H$501,B206))</f>
        <v>0</v>
      </c>
      <c r="K206">
        <f>IF(A206="","",SUMIFS(BallByBall!$U$2:$U$501,BallByBall!$B$2:$B$501,A206,BallByBall!$P$2:$P$501,B206))</f>
        <v>0</v>
      </c>
      <c r="L206">
        <f>IF(A206="","",SUMIFS(BallByBall!$V$2:$V$501,BallByBall!$B$2:$B$501,A206,BallByBall!$P$2:$P$501,B206))</f>
        <v>0</v>
      </c>
      <c r="M206">
        <f>IF(A206="","",SUMIFS(BallByBall!$W$2:$W$501,BallByBall!$B$2:$B$501,A206,BallByBall!$P$2:$P$501,B206))</f>
        <v>0</v>
      </c>
      <c r="N206">
        <f>IF(A206="","",SUMIFS(BallByBall!$X$2:$X$501,BallByBall!$B$2:$B$501,A206,BallByBall!$P$2:$P$501,B206))</f>
        <v>0</v>
      </c>
      <c r="O206">
        <f>IF(A206="","",SUMIFS(OverSummary!$G$2:$G$101,OverSummary!$A$2:$A$101,A206,OverSummary!$D$2:$D$101,B206))</f>
        <v>0</v>
      </c>
      <c r="P206">
        <f>IF(A206="","",G206*Rules!$B$13+H206*Rules!$B$14+I206*Rules!$B$15)</f>
        <v>0</v>
      </c>
      <c r="Q206">
        <f>IF(A206="","",IF(G206&gt;=100,Rules!$B$18,IF(G206&gt;=50,Rules!$B$17,IF(G206&gt;=30,Rules!$B$16,0)))+IF(AND(F206=1,D206&lt;&gt;"BWL",G206=0),Rules!$B$27,0))</f>
        <v>0</v>
      </c>
      <c r="R206">
        <f>IF(A206="","",J206*Rules!$B$19+O206*Rules!$B$22)</f>
        <v>0</v>
      </c>
      <c r="S206">
        <f>IF(A206="","",IF(J206&gt;=4,Rules!$B$21,IF(J206&gt;=3,Rules!$B$20,0)))</f>
        <v>0</v>
      </c>
      <c r="T206">
        <f>IF(A206="","",K206*Rules!$B$23+L206*Rules!$B$24+M206*Rules!$B$25+N206*Rules!$B$26)</f>
        <v>0</v>
      </c>
      <c r="U206">
        <f t="shared" si="3"/>
        <v>0</v>
      </c>
    </row>
    <row r="207" spans="1:21" x14ac:dyDescent="0.2">
      <c r="A207" t="str">
        <f>MatchSquad!A207</f>
        <v>M005</v>
      </c>
      <c r="B207" t="str">
        <f>MatchSquad!B207</f>
        <v>P106</v>
      </c>
      <c r="C207" t="str">
        <f>MatchSquad!C207</f>
        <v>Akshat Raghuwanshi</v>
      </c>
      <c r="D207" t="str">
        <f>MatchSquad!D207</f>
        <v>BAT</v>
      </c>
      <c r="E207" t="str">
        <f>MatchSquad!E207</f>
        <v>LSG</v>
      </c>
      <c r="F207">
        <f>MatchSquad!G207</f>
        <v>0</v>
      </c>
      <c r="G207">
        <f>IF(A207="","",SUMIFS(BallByBall!$I$2:$I$501,BallByBall!$B$2:$B$501,A207,BallByBall!$F$2:$F$501,B207))</f>
        <v>0</v>
      </c>
      <c r="H207">
        <f>IF(A207="","",COUNTIFS(BallByBall!$B$2:$B$501,A207,BallByBall!$F$2:$F$501,B207,BallByBall!$Q$2:$Q$501,1))</f>
        <v>0</v>
      </c>
      <c r="I207">
        <f>IF(A207="","",COUNTIFS(BallByBall!$B$2:$B$501,A207,BallByBall!$F$2:$F$501,B207,BallByBall!$R$2:$R$501,1))</f>
        <v>0</v>
      </c>
      <c r="J207">
        <f>IF(A207="","",SUMIFS(BallByBall!$T$2:$T$501,BallByBall!$B$2:$B$501,A207,BallByBall!$H$2:$H$501,B207))</f>
        <v>0</v>
      </c>
      <c r="K207">
        <f>IF(A207="","",SUMIFS(BallByBall!$U$2:$U$501,BallByBall!$B$2:$B$501,A207,BallByBall!$P$2:$P$501,B207))</f>
        <v>0</v>
      </c>
      <c r="L207">
        <f>IF(A207="","",SUMIFS(BallByBall!$V$2:$V$501,BallByBall!$B$2:$B$501,A207,BallByBall!$P$2:$P$501,B207))</f>
        <v>0</v>
      </c>
      <c r="M207">
        <f>IF(A207="","",SUMIFS(BallByBall!$W$2:$W$501,BallByBall!$B$2:$B$501,A207,BallByBall!$P$2:$P$501,B207))</f>
        <v>0</v>
      </c>
      <c r="N207">
        <f>IF(A207="","",SUMIFS(BallByBall!$X$2:$X$501,BallByBall!$B$2:$B$501,A207,BallByBall!$P$2:$P$501,B207))</f>
        <v>0</v>
      </c>
      <c r="O207">
        <f>IF(A207="","",SUMIFS(OverSummary!$G$2:$G$101,OverSummary!$A$2:$A$101,A207,OverSummary!$D$2:$D$101,B207))</f>
        <v>0</v>
      </c>
      <c r="P207">
        <f>IF(A207="","",G207*Rules!$B$13+H207*Rules!$B$14+I207*Rules!$B$15)</f>
        <v>0</v>
      </c>
      <c r="Q207">
        <f>IF(A207="","",IF(G207&gt;=100,Rules!$B$18,IF(G207&gt;=50,Rules!$B$17,IF(G207&gt;=30,Rules!$B$16,0)))+IF(AND(F207=1,D207&lt;&gt;"BWL",G207=0),Rules!$B$27,0))</f>
        <v>0</v>
      </c>
      <c r="R207">
        <f>IF(A207="","",J207*Rules!$B$19+O207*Rules!$B$22)</f>
        <v>0</v>
      </c>
      <c r="S207">
        <f>IF(A207="","",IF(J207&gt;=4,Rules!$B$21,IF(J207&gt;=3,Rules!$B$20,0)))</f>
        <v>0</v>
      </c>
      <c r="T207">
        <f>IF(A207="","",K207*Rules!$B$23+L207*Rules!$B$24+M207*Rules!$B$25+N207*Rules!$B$26)</f>
        <v>0</v>
      </c>
      <c r="U207">
        <f t="shared" si="3"/>
        <v>0</v>
      </c>
    </row>
    <row r="208" spans="1:21" x14ac:dyDescent="0.2">
      <c r="A208" t="str">
        <f>MatchSquad!A208</f>
        <v>M005</v>
      </c>
      <c r="B208" t="str">
        <f>MatchSquad!B208</f>
        <v>P107</v>
      </c>
      <c r="C208" t="str">
        <f>MatchSquad!C208</f>
        <v>Josh Inglis</v>
      </c>
      <c r="D208" t="str">
        <f>MatchSquad!D208</f>
        <v>WK</v>
      </c>
      <c r="E208" t="str">
        <f>MatchSquad!E208</f>
        <v>LSG</v>
      </c>
      <c r="F208">
        <f>MatchSquad!G208</f>
        <v>0</v>
      </c>
      <c r="G208">
        <f>IF(A208="","",SUMIFS(BallByBall!$I$2:$I$501,BallByBall!$B$2:$B$501,A208,BallByBall!$F$2:$F$501,B208))</f>
        <v>0</v>
      </c>
      <c r="H208">
        <f>IF(A208="","",COUNTIFS(BallByBall!$B$2:$B$501,A208,BallByBall!$F$2:$F$501,B208,BallByBall!$Q$2:$Q$501,1))</f>
        <v>0</v>
      </c>
      <c r="I208">
        <f>IF(A208="","",COUNTIFS(BallByBall!$B$2:$B$501,A208,BallByBall!$F$2:$F$501,B208,BallByBall!$R$2:$R$501,1))</f>
        <v>0</v>
      </c>
      <c r="J208">
        <f>IF(A208="","",SUMIFS(BallByBall!$T$2:$T$501,BallByBall!$B$2:$B$501,A208,BallByBall!$H$2:$H$501,B208))</f>
        <v>0</v>
      </c>
      <c r="K208">
        <f>IF(A208="","",SUMIFS(BallByBall!$U$2:$U$501,BallByBall!$B$2:$B$501,A208,BallByBall!$P$2:$P$501,B208))</f>
        <v>0</v>
      </c>
      <c r="L208">
        <f>IF(A208="","",SUMIFS(BallByBall!$V$2:$V$501,BallByBall!$B$2:$B$501,A208,BallByBall!$P$2:$P$501,B208))</f>
        <v>0</v>
      </c>
      <c r="M208">
        <f>IF(A208="","",SUMIFS(BallByBall!$W$2:$W$501,BallByBall!$B$2:$B$501,A208,BallByBall!$P$2:$P$501,B208))</f>
        <v>0</v>
      </c>
      <c r="N208">
        <f>IF(A208="","",SUMIFS(BallByBall!$X$2:$X$501,BallByBall!$B$2:$B$501,A208,BallByBall!$P$2:$P$501,B208))</f>
        <v>0</v>
      </c>
      <c r="O208">
        <f>IF(A208="","",SUMIFS(OverSummary!$G$2:$G$101,OverSummary!$A$2:$A$101,A208,OverSummary!$D$2:$D$101,B208))</f>
        <v>0</v>
      </c>
      <c r="P208">
        <f>IF(A208="","",G208*Rules!$B$13+H208*Rules!$B$14+I208*Rules!$B$15)</f>
        <v>0</v>
      </c>
      <c r="Q208">
        <f>IF(A208="","",IF(G208&gt;=100,Rules!$B$18,IF(G208&gt;=50,Rules!$B$17,IF(G208&gt;=30,Rules!$B$16,0)))+IF(AND(F208=1,D208&lt;&gt;"BWL",G208=0),Rules!$B$27,0))</f>
        <v>0</v>
      </c>
      <c r="R208">
        <f>IF(A208="","",J208*Rules!$B$19+O208*Rules!$B$22)</f>
        <v>0</v>
      </c>
      <c r="S208">
        <f>IF(A208="","",IF(J208&gt;=4,Rules!$B$21,IF(J208&gt;=3,Rules!$B$20,0)))</f>
        <v>0</v>
      </c>
      <c r="T208">
        <f>IF(A208="","",K208*Rules!$B$23+L208*Rules!$B$24+M208*Rules!$B$25+N208*Rules!$B$26)</f>
        <v>0</v>
      </c>
      <c r="U208">
        <f t="shared" si="3"/>
        <v>0</v>
      </c>
    </row>
    <row r="209" spans="1:21" x14ac:dyDescent="0.2">
      <c r="A209" t="str">
        <f>MatchSquad!A209</f>
        <v>M005</v>
      </c>
      <c r="B209" t="str">
        <f>MatchSquad!B209</f>
        <v>P108</v>
      </c>
      <c r="C209" t="str">
        <f>MatchSquad!C209</f>
        <v>Nicholas Pooran</v>
      </c>
      <c r="D209" t="str">
        <f>MatchSquad!D209</f>
        <v>WK</v>
      </c>
      <c r="E209" t="str">
        <f>MatchSquad!E209</f>
        <v>LSG</v>
      </c>
      <c r="F209">
        <f>MatchSquad!G209</f>
        <v>0</v>
      </c>
      <c r="G209">
        <f>IF(A209="","",SUMIFS(BallByBall!$I$2:$I$501,BallByBall!$B$2:$B$501,A209,BallByBall!$F$2:$F$501,B209))</f>
        <v>0</v>
      </c>
      <c r="H209">
        <f>IF(A209="","",COUNTIFS(BallByBall!$B$2:$B$501,A209,BallByBall!$F$2:$F$501,B209,BallByBall!$Q$2:$Q$501,1))</f>
        <v>0</v>
      </c>
      <c r="I209">
        <f>IF(A209="","",COUNTIFS(BallByBall!$B$2:$B$501,A209,BallByBall!$F$2:$F$501,B209,BallByBall!$R$2:$R$501,1))</f>
        <v>0</v>
      </c>
      <c r="J209">
        <f>IF(A209="","",SUMIFS(BallByBall!$T$2:$T$501,BallByBall!$B$2:$B$501,A209,BallByBall!$H$2:$H$501,B209))</f>
        <v>0</v>
      </c>
      <c r="K209">
        <f>IF(A209="","",SUMIFS(BallByBall!$U$2:$U$501,BallByBall!$B$2:$B$501,A209,BallByBall!$P$2:$P$501,B209))</f>
        <v>0</v>
      </c>
      <c r="L209">
        <f>IF(A209="","",SUMIFS(BallByBall!$V$2:$V$501,BallByBall!$B$2:$B$501,A209,BallByBall!$P$2:$P$501,B209))</f>
        <v>0</v>
      </c>
      <c r="M209">
        <f>IF(A209="","",SUMIFS(BallByBall!$W$2:$W$501,BallByBall!$B$2:$B$501,A209,BallByBall!$P$2:$P$501,B209))</f>
        <v>0</v>
      </c>
      <c r="N209">
        <f>IF(A209="","",SUMIFS(BallByBall!$X$2:$X$501,BallByBall!$B$2:$B$501,A209,BallByBall!$P$2:$P$501,B209))</f>
        <v>0</v>
      </c>
      <c r="O209">
        <f>IF(A209="","",SUMIFS(OverSummary!$G$2:$G$101,OverSummary!$A$2:$A$101,A209,OverSummary!$D$2:$D$101,B209))</f>
        <v>0</v>
      </c>
      <c r="P209">
        <f>IF(A209="","",G209*Rules!$B$13+H209*Rules!$B$14+I209*Rules!$B$15)</f>
        <v>0</v>
      </c>
      <c r="Q209">
        <f>IF(A209="","",IF(G209&gt;=100,Rules!$B$18,IF(G209&gt;=50,Rules!$B$17,IF(G209&gt;=30,Rules!$B$16,0)))+IF(AND(F209=1,D209&lt;&gt;"BWL",G209=0),Rules!$B$27,0))</f>
        <v>0</v>
      </c>
      <c r="R209">
        <f>IF(A209="","",J209*Rules!$B$19+O209*Rules!$B$22)</f>
        <v>0</v>
      </c>
      <c r="S209">
        <f>IF(A209="","",IF(J209&gt;=4,Rules!$B$21,IF(J209&gt;=3,Rules!$B$20,0)))</f>
        <v>0</v>
      </c>
      <c r="T209">
        <f>IF(A209="","",K209*Rules!$B$23+L209*Rules!$B$24+M209*Rules!$B$25+N209*Rules!$B$26)</f>
        <v>0</v>
      </c>
      <c r="U209">
        <f t="shared" si="3"/>
        <v>0</v>
      </c>
    </row>
    <row r="210" spans="1:21" x14ac:dyDescent="0.2">
      <c r="A210" t="str">
        <f>MatchSquad!A210</f>
        <v>M005</v>
      </c>
      <c r="B210" t="str">
        <f>MatchSquad!B210</f>
        <v>P109</v>
      </c>
      <c r="C210" t="str">
        <f>MatchSquad!C210</f>
        <v>Mitchell Marsh</v>
      </c>
      <c r="D210" t="str">
        <f>MatchSquad!D210</f>
        <v>AR</v>
      </c>
      <c r="E210" t="str">
        <f>MatchSquad!E210</f>
        <v>LSG</v>
      </c>
      <c r="F210">
        <f>MatchSquad!G210</f>
        <v>0</v>
      </c>
      <c r="G210">
        <f>IF(A210="","",SUMIFS(BallByBall!$I$2:$I$501,BallByBall!$B$2:$B$501,A210,BallByBall!$F$2:$F$501,B210))</f>
        <v>0</v>
      </c>
      <c r="H210">
        <f>IF(A210="","",COUNTIFS(BallByBall!$B$2:$B$501,A210,BallByBall!$F$2:$F$501,B210,BallByBall!$Q$2:$Q$501,1))</f>
        <v>0</v>
      </c>
      <c r="I210">
        <f>IF(A210="","",COUNTIFS(BallByBall!$B$2:$B$501,A210,BallByBall!$F$2:$F$501,B210,BallByBall!$R$2:$R$501,1))</f>
        <v>0</v>
      </c>
      <c r="J210">
        <f>IF(A210="","",SUMIFS(BallByBall!$T$2:$T$501,BallByBall!$B$2:$B$501,A210,BallByBall!$H$2:$H$501,B210))</f>
        <v>0</v>
      </c>
      <c r="K210">
        <f>IF(A210="","",SUMIFS(BallByBall!$U$2:$U$501,BallByBall!$B$2:$B$501,A210,BallByBall!$P$2:$P$501,B210))</f>
        <v>0</v>
      </c>
      <c r="L210">
        <f>IF(A210="","",SUMIFS(BallByBall!$V$2:$V$501,BallByBall!$B$2:$B$501,A210,BallByBall!$P$2:$P$501,B210))</f>
        <v>0</v>
      </c>
      <c r="M210">
        <f>IF(A210="","",SUMIFS(BallByBall!$W$2:$W$501,BallByBall!$B$2:$B$501,A210,BallByBall!$P$2:$P$501,B210))</f>
        <v>0</v>
      </c>
      <c r="N210">
        <f>IF(A210="","",SUMIFS(BallByBall!$X$2:$X$501,BallByBall!$B$2:$B$501,A210,BallByBall!$P$2:$P$501,B210))</f>
        <v>0</v>
      </c>
      <c r="O210">
        <f>IF(A210="","",SUMIFS(OverSummary!$G$2:$G$101,OverSummary!$A$2:$A$101,A210,OverSummary!$D$2:$D$101,B210))</f>
        <v>0</v>
      </c>
      <c r="P210">
        <f>IF(A210="","",G210*Rules!$B$13+H210*Rules!$B$14+I210*Rules!$B$15)</f>
        <v>0</v>
      </c>
      <c r="Q210">
        <f>IF(A210="","",IF(G210&gt;=100,Rules!$B$18,IF(G210&gt;=50,Rules!$B$17,IF(G210&gt;=30,Rules!$B$16,0)))+IF(AND(F210=1,D210&lt;&gt;"BWL",G210=0),Rules!$B$27,0))</f>
        <v>0</v>
      </c>
      <c r="R210">
        <f>IF(A210="","",J210*Rules!$B$19+O210*Rules!$B$22)</f>
        <v>0</v>
      </c>
      <c r="S210">
        <f>IF(A210="","",IF(J210&gt;=4,Rules!$B$21,IF(J210&gt;=3,Rules!$B$20,0)))</f>
        <v>0</v>
      </c>
      <c r="T210">
        <f>IF(A210="","",K210*Rules!$B$23+L210*Rules!$B$24+M210*Rules!$B$25+N210*Rules!$B$26)</f>
        <v>0</v>
      </c>
      <c r="U210">
        <f t="shared" si="3"/>
        <v>0</v>
      </c>
    </row>
    <row r="211" spans="1:21" x14ac:dyDescent="0.2">
      <c r="A211" t="str">
        <f>MatchSquad!A211</f>
        <v>M005</v>
      </c>
      <c r="B211" t="str">
        <f>MatchSquad!B211</f>
        <v>P110</v>
      </c>
      <c r="C211" t="str">
        <f>MatchSquad!C211</f>
        <v>Abdul Samad</v>
      </c>
      <c r="D211" t="str">
        <f>MatchSquad!D211</f>
        <v>AR</v>
      </c>
      <c r="E211" t="str">
        <f>MatchSquad!E211</f>
        <v>LSG</v>
      </c>
      <c r="F211">
        <f>MatchSquad!G211</f>
        <v>0</v>
      </c>
      <c r="G211">
        <f>IF(A211="","",SUMIFS(BallByBall!$I$2:$I$501,BallByBall!$B$2:$B$501,A211,BallByBall!$F$2:$F$501,B211))</f>
        <v>0</v>
      </c>
      <c r="H211">
        <f>IF(A211="","",COUNTIFS(BallByBall!$B$2:$B$501,A211,BallByBall!$F$2:$F$501,B211,BallByBall!$Q$2:$Q$501,1))</f>
        <v>0</v>
      </c>
      <c r="I211">
        <f>IF(A211="","",COUNTIFS(BallByBall!$B$2:$B$501,A211,BallByBall!$F$2:$F$501,B211,BallByBall!$R$2:$R$501,1))</f>
        <v>0</v>
      </c>
      <c r="J211">
        <f>IF(A211="","",SUMIFS(BallByBall!$T$2:$T$501,BallByBall!$B$2:$B$501,A211,BallByBall!$H$2:$H$501,B211))</f>
        <v>0</v>
      </c>
      <c r="K211">
        <f>IF(A211="","",SUMIFS(BallByBall!$U$2:$U$501,BallByBall!$B$2:$B$501,A211,BallByBall!$P$2:$P$501,B211))</f>
        <v>0</v>
      </c>
      <c r="L211">
        <f>IF(A211="","",SUMIFS(BallByBall!$V$2:$V$501,BallByBall!$B$2:$B$501,A211,BallByBall!$P$2:$P$501,B211))</f>
        <v>0</v>
      </c>
      <c r="M211">
        <f>IF(A211="","",SUMIFS(BallByBall!$W$2:$W$501,BallByBall!$B$2:$B$501,A211,BallByBall!$P$2:$P$501,B211))</f>
        <v>0</v>
      </c>
      <c r="N211">
        <f>IF(A211="","",SUMIFS(BallByBall!$X$2:$X$501,BallByBall!$B$2:$B$501,A211,BallByBall!$P$2:$P$501,B211))</f>
        <v>0</v>
      </c>
      <c r="O211">
        <f>IF(A211="","",SUMIFS(OverSummary!$G$2:$G$101,OverSummary!$A$2:$A$101,A211,OverSummary!$D$2:$D$101,B211))</f>
        <v>0</v>
      </c>
      <c r="P211">
        <f>IF(A211="","",G211*Rules!$B$13+H211*Rules!$B$14+I211*Rules!$B$15)</f>
        <v>0</v>
      </c>
      <c r="Q211">
        <f>IF(A211="","",IF(G211&gt;=100,Rules!$B$18,IF(G211&gt;=50,Rules!$B$17,IF(G211&gt;=30,Rules!$B$16,0)))+IF(AND(F211=1,D211&lt;&gt;"BWL",G211=0),Rules!$B$27,0))</f>
        <v>0</v>
      </c>
      <c r="R211">
        <f>IF(A211="","",J211*Rules!$B$19+O211*Rules!$B$22)</f>
        <v>0</v>
      </c>
      <c r="S211">
        <f>IF(A211="","",IF(J211&gt;=4,Rules!$B$21,IF(J211&gt;=3,Rules!$B$20,0)))</f>
        <v>0</v>
      </c>
      <c r="T211">
        <f>IF(A211="","",K211*Rules!$B$23+L211*Rules!$B$24+M211*Rules!$B$25+N211*Rules!$B$26)</f>
        <v>0</v>
      </c>
      <c r="U211">
        <f t="shared" si="3"/>
        <v>0</v>
      </c>
    </row>
    <row r="212" spans="1:21" x14ac:dyDescent="0.2">
      <c r="A212" t="str">
        <f>MatchSquad!A212</f>
        <v>M005</v>
      </c>
      <c r="B212" t="str">
        <f>MatchSquad!B212</f>
        <v>P111</v>
      </c>
      <c r="C212" t="str">
        <f>MatchSquad!C212</f>
        <v>Shahbaz Ahamad</v>
      </c>
      <c r="D212" t="str">
        <f>MatchSquad!D212</f>
        <v>AR</v>
      </c>
      <c r="E212" t="str">
        <f>MatchSquad!E212</f>
        <v>LSG</v>
      </c>
      <c r="F212">
        <f>MatchSquad!G212</f>
        <v>0</v>
      </c>
      <c r="G212">
        <f>IF(A212="","",SUMIFS(BallByBall!$I$2:$I$501,BallByBall!$B$2:$B$501,A212,BallByBall!$F$2:$F$501,B212))</f>
        <v>0</v>
      </c>
      <c r="H212">
        <f>IF(A212="","",COUNTIFS(BallByBall!$B$2:$B$501,A212,BallByBall!$F$2:$F$501,B212,BallByBall!$Q$2:$Q$501,1))</f>
        <v>0</v>
      </c>
      <c r="I212">
        <f>IF(A212="","",COUNTIFS(BallByBall!$B$2:$B$501,A212,BallByBall!$F$2:$F$501,B212,BallByBall!$R$2:$R$501,1))</f>
        <v>0</v>
      </c>
      <c r="J212">
        <f>IF(A212="","",SUMIFS(BallByBall!$T$2:$T$501,BallByBall!$B$2:$B$501,A212,BallByBall!$H$2:$H$501,B212))</f>
        <v>0</v>
      </c>
      <c r="K212">
        <f>IF(A212="","",SUMIFS(BallByBall!$U$2:$U$501,BallByBall!$B$2:$B$501,A212,BallByBall!$P$2:$P$501,B212))</f>
        <v>0</v>
      </c>
      <c r="L212">
        <f>IF(A212="","",SUMIFS(BallByBall!$V$2:$V$501,BallByBall!$B$2:$B$501,A212,BallByBall!$P$2:$P$501,B212))</f>
        <v>0</v>
      </c>
      <c r="M212">
        <f>IF(A212="","",SUMIFS(BallByBall!$W$2:$W$501,BallByBall!$B$2:$B$501,A212,BallByBall!$P$2:$P$501,B212))</f>
        <v>0</v>
      </c>
      <c r="N212">
        <f>IF(A212="","",SUMIFS(BallByBall!$X$2:$X$501,BallByBall!$B$2:$B$501,A212,BallByBall!$P$2:$P$501,B212))</f>
        <v>0</v>
      </c>
      <c r="O212">
        <f>IF(A212="","",SUMIFS(OverSummary!$G$2:$G$101,OverSummary!$A$2:$A$101,A212,OverSummary!$D$2:$D$101,B212))</f>
        <v>0</v>
      </c>
      <c r="P212">
        <f>IF(A212="","",G212*Rules!$B$13+H212*Rules!$B$14+I212*Rules!$B$15)</f>
        <v>0</v>
      </c>
      <c r="Q212">
        <f>IF(A212="","",IF(G212&gt;=100,Rules!$B$18,IF(G212&gt;=50,Rules!$B$17,IF(G212&gt;=30,Rules!$B$16,0)))+IF(AND(F212=1,D212&lt;&gt;"BWL",G212=0),Rules!$B$27,0))</f>
        <v>0</v>
      </c>
      <c r="R212">
        <f>IF(A212="","",J212*Rules!$B$19+O212*Rules!$B$22)</f>
        <v>0</v>
      </c>
      <c r="S212">
        <f>IF(A212="","",IF(J212&gt;=4,Rules!$B$21,IF(J212&gt;=3,Rules!$B$20,0)))</f>
        <v>0</v>
      </c>
      <c r="T212">
        <f>IF(A212="","",K212*Rules!$B$23+L212*Rules!$B$24+M212*Rules!$B$25+N212*Rules!$B$26)</f>
        <v>0</v>
      </c>
      <c r="U212">
        <f t="shared" si="3"/>
        <v>0</v>
      </c>
    </row>
    <row r="213" spans="1:21" x14ac:dyDescent="0.2">
      <c r="A213" t="str">
        <f>MatchSquad!A213</f>
        <v>M005</v>
      </c>
      <c r="B213" t="str">
        <f>MatchSquad!B213</f>
        <v>P112</v>
      </c>
      <c r="C213" t="str">
        <f>MatchSquad!C213</f>
        <v>Arshin Kulkarni</v>
      </c>
      <c r="D213" t="str">
        <f>MatchSquad!D213</f>
        <v>AR</v>
      </c>
      <c r="E213" t="str">
        <f>MatchSquad!E213</f>
        <v>LSG</v>
      </c>
      <c r="F213">
        <f>MatchSquad!G213</f>
        <v>0</v>
      </c>
      <c r="G213">
        <f>IF(A213="","",SUMIFS(BallByBall!$I$2:$I$501,BallByBall!$B$2:$B$501,A213,BallByBall!$F$2:$F$501,B213))</f>
        <v>0</v>
      </c>
      <c r="H213">
        <f>IF(A213="","",COUNTIFS(BallByBall!$B$2:$B$501,A213,BallByBall!$F$2:$F$501,B213,BallByBall!$Q$2:$Q$501,1))</f>
        <v>0</v>
      </c>
      <c r="I213">
        <f>IF(A213="","",COUNTIFS(BallByBall!$B$2:$B$501,A213,BallByBall!$F$2:$F$501,B213,BallByBall!$R$2:$R$501,1))</f>
        <v>0</v>
      </c>
      <c r="J213">
        <f>IF(A213="","",SUMIFS(BallByBall!$T$2:$T$501,BallByBall!$B$2:$B$501,A213,BallByBall!$H$2:$H$501,B213))</f>
        <v>0</v>
      </c>
      <c r="K213">
        <f>IF(A213="","",SUMIFS(BallByBall!$U$2:$U$501,BallByBall!$B$2:$B$501,A213,BallByBall!$P$2:$P$501,B213))</f>
        <v>0</v>
      </c>
      <c r="L213">
        <f>IF(A213="","",SUMIFS(BallByBall!$V$2:$V$501,BallByBall!$B$2:$B$501,A213,BallByBall!$P$2:$P$501,B213))</f>
        <v>0</v>
      </c>
      <c r="M213">
        <f>IF(A213="","",SUMIFS(BallByBall!$W$2:$W$501,BallByBall!$B$2:$B$501,A213,BallByBall!$P$2:$P$501,B213))</f>
        <v>0</v>
      </c>
      <c r="N213">
        <f>IF(A213="","",SUMIFS(BallByBall!$X$2:$X$501,BallByBall!$B$2:$B$501,A213,BallByBall!$P$2:$P$501,B213))</f>
        <v>0</v>
      </c>
      <c r="O213">
        <f>IF(A213="","",SUMIFS(OverSummary!$G$2:$G$101,OverSummary!$A$2:$A$101,A213,OverSummary!$D$2:$D$101,B213))</f>
        <v>0</v>
      </c>
      <c r="P213">
        <f>IF(A213="","",G213*Rules!$B$13+H213*Rules!$B$14+I213*Rules!$B$15)</f>
        <v>0</v>
      </c>
      <c r="Q213">
        <f>IF(A213="","",IF(G213&gt;=100,Rules!$B$18,IF(G213&gt;=50,Rules!$B$17,IF(G213&gt;=30,Rules!$B$16,0)))+IF(AND(F213=1,D213&lt;&gt;"BWL",G213=0),Rules!$B$27,0))</f>
        <v>0</v>
      </c>
      <c r="R213">
        <f>IF(A213="","",J213*Rules!$B$19+O213*Rules!$B$22)</f>
        <v>0</v>
      </c>
      <c r="S213">
        <f>IF(A213="","",IF(J213&gt;=4,Rules!$B$21,IF(J213&gt;=3,Rules!$B$20,0)))</f>
        <v>0</v>
      </c>
      <c r="T213">
        <f>IF(A213="","",K213*Rules!$B$23+L213*Rules!$B$24+M213*Rules!$B$25+N213*Rules!$B$26)</f>
        <v>0</v>
      </c>
      <c r="U213">
        <f t="shared" si="3"/>
        <v>0</v>
      </c>
    </row>
    <row r="214" spans="1:21" x14ac:dyDescent="0.2">
      <c r="A214" t="str">
        <f>MatchSquad!A214</f>
        <v>M005</v>
      </c>
      <c r="B214" t="str">
        <f>MatchSquad!B214</f>
        <v>P113</v>
      </c>
      <c r="C214" t="str">
        <f>MatchSquad!C214</f>
        <v>Wanindu Hasaranga</v>
      </c>
      <c r="D214" t="str">
        <f>MatchSquad!D214</f>
        <v>AR</v>
      </c>
      <c r="E214" t="str">
        <f>MatchSquad!E214</f>
        <v>LSG</v>
      </c>
      <c r="F214">
        <f>MatchSquad!G214</f>
        <v>0</v>
      </c>
      <c r="G214">
        <f>IF(A214="","",SUMIFS(BallByBall!$I$2:$I$501,BallByBall!$B$2:$B$501,A214,BallByBall!$F$2:$F$501,B214))</f>
        <v>0</v>
      </c>
      <c r="H214">
        <f>IF(A214="","",COUNTIFS(BallByBall!$B$2:$B$501,A214,BallByBall!$F$2:$F$501,B214,BallByBall!$Q$2:$Q$501,1))</f>
        <v>0</v>
      </c>
      <c r="I214">
        <f>IF(A214="","",COUNTIFS(BallByBall!$B$2:$B$501,A214,BallByBall!$F$2:$F$501,B214,BallByBall!$R$2:$R$501,1))</f>
        <v>0</v>
      </c>
      <c r="J214">
        <f>IF(A214="","",SUMIFS(BallByBall!$T$2:$T$501,BallByBall!$B$2:$B$501,A214,BallByBall!$H$2:$H$501,B214))</f>
        <v>0</v>
      </c>
      <c r="K214">
        <f>IF(A214="","",SUMIFS(BallByBall!$U$2:$U$501,BallByBall!$B$2:$B$501,A214,BallByBall!$P$2:$P$501,B214))</f>
        <v>0</v>
      </c>
      <c r="L214">
        <f>IF(A214="","",SUMIFS(BallByBall!$V$2:$V$501,BallByBall!$B$2:$B$501,A214,BallByBall!$P$2:$P$501,B214))</f>
        <v>0</v>
      </c>
      <c r="M214">
        <f>IF(A214="","",SUMIFS(BallByBall!$W$2:$W$501,BallByBall!$B$2:$B$501,A214,BallByBall!$P$2:$P$501,B214))</f>
        <v>0</v>
      </c>
      <c r="N214">
        <f>IF(A214="","",SUMIFS(BallByBall!$X$2:$X$501,BallByBall!$B$2:$B$501,A214,BallByBall!$P$2:$P$501,B214))</f>
        <v>0</v>
      </c>
      <c r="O214">
        <f>IF(A214="","",SUMIFS(OverSummary!$G$2:$G$101,OverSummary!$A$2:$A$101,A214,OverSummary!$D$2:$D$101,B214))</f>
        <v>0</v>
      </c>
      <c r="P214">
        <f>IF(A214="","",G214*Rules!$B$13+H214*Rules!$B$14+I214*Rules!$B$15)</f>
        <v>0</v>
      </c>
      <c r="Q214">
        <f>IF(A214="","",IF(G214&gt;=100,Rules!$B$18,IF(G214&gt;=50,Rules!$B$17,IF(G214&gt;=30,Rules!$B$16,0)))+IF(AND(F214=1,D214&lt;&gt;"BWL",G214=0),Rules!$B$27,0))</f>
        <v>0</v>
      </c>
      <c r="R214">
        <f>IF(A214="","",J214*Rules!$B$19+O214*Rules!$B$22)</f>
        <v>0</v>
      </c>
      <c r="S214">
        <f>IF(A214="","",IF(J214&gt;=4,Rules!$B$21,IF(J214&gt;=3,Rules!$B$20,0)))</f>
        <v>0</v>
      </c>
      <c r="T214">
        <f>IF(A214="","",K214*Rules!$B$23+L214*Rules!$B$24+M214*Rules!$B$25+N214*Rules!$B$26)</f>
        <v>0</v>
      </c>
      <c r="U214">
        <f t="shared" si="3"/>
        <v>0</v>
      </c>
    </row>
    <row r="215" spans="1:21" x14ac:dyDescent="0.2">
      <c r="A215" t="str">
        <f>MatchSquad!A215</f>
        <v>M005</v>
      </c>
      <c r="B215" t="str">
        <f>MatchSquad!B215</f>
        <v>P114</v>
      </c>
      <c r="C215" t="str">
        <f>MatchSquad!C215</f>
        <v>Ayush Badoni</v>
      </c>
      <c r="D215" t="str">
        <f>MatchSquad!D215</f>
        <v>AR</v>
      </c>
      <c r="E215" t="str">
        <f>MatchSquad!E215</f>
        <v>LSG</v>
      </c>
      <c r="F215">
        <f>MatchSquad!G215</f>
        <v>0</v>
      </c>
      <c r="G215">
        <f>IF(A215="","",SUMIFS(BallByBall!$I$2:$I$501,BallByBall!$B$2:$B$501,A215,BallByBall!$F$2:$F$501,B215))</f>
        <v>0</v>
      </c>
      <c r="H215">
        <f>IF(A215="","",COUNTIFS(BallByBall!$B$2:$B$501,A215,BallByBall!$F$2:$F$501,B215,BallByBall!$Q$2:$Q$501,1))</f>
        <v>0</v>
      </c>
      <c r="I215">
        <f>IF(A215="","",COUNTIFS(BallByBall!$B$2:$B$501,A215,BallByBall!$F$2:$F$501,B215,BallByBall!$R$2:$R$501,1))</f>
        <v>0</v>
      </c>
      <c r="J215">
        <f>IF(A215="","",SUMIFS(BallByBall!$T$2:$T$501,BallByBall!$B$2:$B$501,A215,BallByBall!$H$2:$H$501,B215))</f>
        <v>0</v>
      </c>
      <c r="K215">
        <f>IF(A215="","",SUMIFS(BallByBall!$U$2:$U$501,BallByBall!$B$2:$B$501,A215,BallByBall!$P$2:$P$501,B215))</f>
        <v>0</v>
      </c>
      <c r="L215">
        <f>IF(A215="","",SUMIFS(BallByBall!$V$2:$V$501,BallByBall!$B$2:$B$501,A215,BallByBall!$P$2:$P$501,B215))</f>
        <v>0</v>
      </c>
      <c r="M215">
        <f>IF(A215="","",SUMIFS(BallByBall!$W$2:$W$501,BallByBall!$B$2:$B$501,A215,BallByBall!$P$2:$P$501,B215))</f>
        <v>0</v>
      </c>
      <c r="N215">
        <f>IF(A215="","",SUMIFS(BallByBall!$X$2:$X$501,BallByBall!$B$2:$B$501,A215,BallByBall!$P$2:$P$501,B215))</f>
        <v>0</v>
      </c>
      <c r="O215">
        <f>IF(A215="","",SUMIFS(OverSummary!$G$2:$G$101,OverSummary!$A$2:$A$101,A215,OverSummary!$D$2:$D$101,B215))</f>
        <v>0</v>
      </c>
      <c r="P215">
        <f>IF(A215="","",G215*Rules!$B$13+H215*Rules!$B$14+I215*Rules!$B$15)</f>
        <v>0</v>
      </c>
      <c r="Q215">
        <f>IF(A215="","",IF(G215&gt;=100,Rules!$B$18,IF(G215&gt;=50,Rules!$B$17,IF(G215&gt;=30,Rules!$B$16,0)))+IF(AND(F215=1,D215&lt;&gt;"BWL",G215=0),Rules!$B$27,0))</f>
        <v>0</v>
      </c>
      <c r="R215">
        <f>IF(A215="","",J215*Rules!$B$19+O215*Rules!$B$22)</f>
        <v>0</v>
      </c>
      <c r="S215">
        <f>IF(A215="","",IF(J215&gt;=4,Rules!$B$21,IF(J215&gt;=3,Rules!$B$20,0)))</f>
        <v>0</v>
      </c>
      <c r="T215">
        <f>IF(A215="","",K215*Rules!$B$23+L215*Rules!$B$24+M215*Rules!$B$25+N215*Rules!$B$26)</f>
        <v>0</v>
      </c>
      <c r="U215">
        <f t="shared" si="3"/>
        <v>0</v>
      </c>
    </row>
    <row r="216" spans="1:21" x14ac:dyDescent="0.2">
      <c r="A216" t="str">
        <f>MatchSquad!A216</f>
        <v>M005</v>
      </c>
      <c r="B216" t="str">
        <f>MatchSquad!B216</f>
        <v>P115</v>
      </c>
      <c r="C216" t="str">
        <f>MatchSquad!C216</f>
        <v>Mohammad Shami</v>
      </c>
      <c r="D216" t="str">
        <f>MatchSquad!D216</f>
        <v>BWL</v>
      </c>
      <c r="E216" t="str">
        <f>MatchSquad!E216</f>
        <v>LSG</v>
      </c>
      <c r="F216">
        <f>MatchSquad!G216</f>
        <v>0</v>
      </c>
      <c r="G216">
        <f>IF(A216="","",SUMIFS(BallByBall!$I$2:$I$501,BallByBall!$B$2:$B$501,A216,BallByBall!$F$2:$F$501,B216))</f>
        <v>0</v>
      </c>
      <c r="H216">
        <f>IF(A216="","",COUNTIFS(BallByBall!$B$2:$B$501,A216,BallByBall!$F$2:$F$501,B216,BallByBall!$Q$2:$Q$501,1))</f>
        <v>0</v>
      </c>
      <c r="I216">
        <f>IF(A216="","",COUNTIFS(BallByBall!$B$2:$B$501,A216,BallByBall!$F$2:$F$501,B216,BallByBall!$R$2:$R$501,1))</f>
        <v>0</v>
      </c>
      <c r="J216">
        <f>IF(A216="","",SUMIFS(BallByBall!$T$2:$T$501,BallByBall!$B$2:$B$501,A216,BallByBall!$H$2:$H$501,B216))</f>
        <v>0</v>
      </c>
      <c r="K216">
        <f>IF(A216="","",SUMIFS(BallByBall!$U$2:$U$501,BallByBall!$B$2:$B$501,A216,BallByBall!$P$2:$P$501,B216))</f>
        <v>0</v>
      </c>
      <c r="L216">
        <f>IF(A216="","",SUMIFS(BallByBall!$V$2:$V$501,BallByBall!$B$2:$B$501,A216,BallByBall!$P$2:$P$501,B216))</f>
        <v>0</v>
      </c>
      <c r="M216">
        <f>IF(A216="","",SUMIFS(BallByBall!$W$2:$W$501,BallByBall!$B$2:$B$501,A216,BallByBall!$P$2:$P$501,B216))</f>
        <v>0</v>
      </c>
      <c r="N216">
        <f>IF(A216="","",SUMIFS(BallByBall!$X$2:$X$501,BallByBall!$B$2:$B$501,A216,BallByBall!$P$2:$P$501,B216))</f>
        <v>0</v>
      </c>
      <c r="O216">
        <f>IF(A216="","",SUMIFS(OverSummary!$G$2:$G$101,OverSummary!$A$2:$A$101,A216,OverSummary!$D$2:$D$101,B216))</f>
        <v>0</v>
      </c>
      <c r="P216">
        <f>IF(A216="","",G216*Rules!$B$13+H216*Rules!$B$14+I216*Rules!$B$15)</f>
        <v>0</v>
      </c>
      <c r="Q216">
        <f>IF(A216="","",IF(G216&gt;=100,Rules!$B$18,IF(G216&gt;=50,Rules!$B$17,IF(G216&gt;=30,Rules!$B$16,0)))+IF(AND(F216=1,D216&lt;&gt;"BWL",G216=0),Rules!$B$27,0))</f>
        <v>0</v>
      </c>
      <c r="R216">
        <f>IF(A216="","",J216*Rules!$B$19+O216*Rules!$B$22)</f>
        <v>0</v>
      </c>
      <c r="S216">
        <f>IF(A216="","",IF(J216&gt;=4,Rules!$B$21,IF(J216&gt;=3,Rules!$B$20,0)))</f>
        <v>0</v>
      </c>
      <c r="T216">
        <f>IF(A216="","",K216*Rules!$B$23+L216*Rules!$B$24+M216*Rules!$B$25+N216*Rules!$B$26)</f>
        <v>0</v>
      </c>
      <c r="U216">
        <f t="shared" si="3"/>
        <v>0</v>
      </c>
    </row>
    <row r="217" spans="1:21" x14ac:dyDescent="0.2">
      <c r="A217" t="str">
        <f>MatchSquad!A217</f>
        <v>M005</v>
      </c>
      <c r="B217" t="str">
        <f>MatchSquad!B217</f>
        <v>P116</v>
      </c>
      <c r="C217" t="str">
        <f>MatchSquad!C217</f>
        <v>Avesh Khan</v>
      </c>
      <c r="D217" t="str">
        <f>MatchSquad!D217</f>
        <v>BWL</v>
      </c>
      <c r="E217" t="str">
        <f>MatchSquad!E217</f>
        <v>LSG</v>
      </c>
      <c r="F217">
        <f>MatchSquad!G217</f>
        <v>0</v>
      </c>
      <c r="G217">
        <f>IF(A217="","",SUMIFS(BallByBall!$I$2:$I$501,BallByBall!$B$2:$B$501,A217,BallByBall!$F$2:$F$501,B217))</f>
        <v>0</v>
      </c>
      <c r="H217">
        <f>IF(A217="","",COUNTIFS(BallByBall!$B$2:$B$501,A217,BallByBall!$F$2:$F$501,B217,BallByBall!$Q$2:$Q$501,1))</f>
        <v>0</v>
      </c>
      <c r="I217">
        <f>IF(A217="","",COUNTIFS(BallByBall!$B$2:$B$501,A217,BallByBall!$F$2:$F$501,B217,BallByBall!$R$2:$R$501,1))</f>
        <v>0</v>
      </c>
      <c r="J217">
        <f>IF(A217="","",SUMIFS(BallByBall!$T$2:$T$501,BallByBall!$B$2:$B$501,A217,BallByBall!$H$2:$H$501,B217))</f>
        <v>0</v>
      </c>
      <c r="K217">
        <f>IF(A217="","",SUMIFS(BallByBall!$U$2:$U$501,BallByBall!$B$2:$B$501,A217,BallByBall!$P$2:$P$501,B217))</f>
        <v>0</v>
      </c>
      <c r="L217">
        <f>IF(A217="","",SUMIFS(BallByBall!$V$2:$V$501,BallByBall!$B$2:$B$501,A217,BallByBall!$P$2:$P$501,B217))</f>
        <v>0</v>
      </c>
      <c r="M217">
        <f>IF(A217="","",SUMIFS(BallByBall!$W$2:$W$501,BallByBall!$B$2:$B$501,A217,BallByBall!$P$2:$P$501,B217))</f>
        <v>0</v>
      </c>
      <c r="N217">
        <f>IF(A217="","",SUMIFS(BallByBall!$X$2:$X$501,BallByBall!$B$2:$B$501,A217,BallByBall!$P$2:$P$501,B217))</f>
        <v>0</v>
      </c>
      <c r="O217">
        <f>IF(A217="","",SUMIFS(OverSummary!$G$2:$G$101,OverSummary!$A$2:$A$101,A217,OverSummary!$D$2:$D$101,B217))</f>
        <v>0</v>
      </c>
      <c r="P217">
        <f>IF(A217="","",G217*Rules!$B$13+H217*Rules!$B$14+I217*Rules!$B$15)</f>
        <v>0</v>
      </c>
      <c r="Q217">
        <f>IF(A217="","",IF(G217&gt;=100,Rules!$B$18,IF(G217&gt;=50,Rules!$B$17,IF(G217&gt;=30,Rules!$B$16,0)))+IF(AND(F217=1,D217&lt;&gt;"BWL",G217=0),Rules!$B$27,0))</f>
        <v>0</v>
      </c>
      <c r="R217">
        <f>IF(A217="","",J217*Rules!$B$19+O217*Rules!$B$22)</f>
        <v>0</v>
      </c>
      <c r="S217">
        <f>IF(A217="","",IF(J217&gt;=4,Rules!$B$21,IF(J217&gt;=3,Rules!$B$20,0)))</f>
        <v>0</v>
      </c>
      <c r="T217">
        <f>IF(A217="","",K217*Rules!$B$23+L217*Rules!$B$24+M217*Rules!$B$25+N217*Rules!$B$26)</f>
        <v>0</v>
      </c>
      <c r="U217">
        <f t="shared" si="3"/>
        <v>0</v>
      </c>
    </row>
    <row r="218" spans="1:21" x14ac:dyDescent="0.2">
      <c r="A218" t="str">
        <f>MatchSquad!A218</f>
        <v>M005</v>
      </c>
      <c r="B218" t="str">
        <f>MatchSquad!B218</f>
        <v>P117</v>
      </c>
      <c r="C218" t="str">
        <f>MatchSquad!C218</f>
        <v>M. Siddharth</v>
      </c>
      <c r="D218" t="str">
        <f>MatchSquad!D218</f>
        <v>BWL</v>
      </c>
      <c r="E218" t="str">
        <f>MatchSquad!E218</f>
        <v>LSG</v>
      </c>
      <c r="F218">
        <f>MatchSquad!G218</f>
        <v>0</v>
      </c>
      <c r="G218">
        <f>IF(A218="","",SUMIFS(BallByBall!$I$2:$I$501,BallByBall!$B$2:$B$501,A218,BallByBall!$F$2:$F$501,B218))</f>
        <v>0</v>
      </c>
      <c r="H218">
        <f>IF(A218="","",COUNTIFS(BallByBall!$B$2:$B$501,A218,BallByBall!$F$2:$F$501,B218,BallByBall!$Q$2:$Q$501,1))</f>
        <v>0</v>
      </c>
      <c r="I218">
        <f>IF(A218="","",COUNTIFS(BallByBall!$B$2:$B$501,A218,BallByBall!$F$2:$F$501,B218,BallByBall!$R$2:$R$501,1))</f>
        <v>0</v>
      </c>
      <c r="J218">
        <f>IF(A218="","",SUMIFS(BallByBall!$T$2:$T$501,BallByBall!$B$2:$B$501,A218,BallByBall!$H$2:$H$501,B218))</f>
        <v>0</v>
      </c>
      <c r="K218">
        <f>IF(A218="","",SUMIFS(BallByBall!$U$2:$U$501,BallByBall!$B$2:$B$501,A218,BallByBall!$P$2:$P$501,B218))</f>
        <v>0</v>
      </c>
      <c r="L218">
        <f>IF(A218="","",SUMIFS(BallByBall!$V$2:$V$501,BallByBall!$B$2:$B$501,A218,BallByBall!$P$2:$P$501,B218))</f>
        <v>0</v>
      </c>
      <c r="M218">
        <f>IF(A218="","",SUMIFS(BallByBall!$W$2:$W$501,BallByBall!$B$2:$B$501,A218,BallByBall!$P$2:$P$501,B218))</f>
        <v>0</v>
      </c>
      <c r="N218">
        <f>IF(A218="","",SUMIFS(BallByBall!$X$2:$X$501,BallByBall!$B$2:$B$501,A218,BallByBall!$P$2:$P$501,B218))</f>
        <v>0</v>
      </c>
      <c r="O218">
        <f>IF(A218="","",SUMIFS(OverSummary!$G$2:$G$101,OverSummary!$A$2:$A$101,A218,OverSummary!$D$2:$D$101,B218))</f>
        <v>0</v>
      </c>
      <c r="P218">
        <f>IF(A218="","",G218*Rules!$B$13+H218*Rules!$B$14+I218*Rules!$B$15)</f>
        <v>0</v>
      </c>
      <c r="Q218">
        <f>IF(A218="","",IF(G218&gt;=100,Rules!$B$18,IF(G218&gt;=50,Rules!$B$17,IF(G218&gt;=30,Rules!$B$16,0)))+IF(AND(F218=1,D218&lt;&gt;"BWL",G218=0),Rules!$B$27,0))</f>
        <v>0</v>
      </c>
      <c r="R218">
        <f>IF(A218="","",J218*Rules!$B$19+O218*Rules!$B$22)</f>
        <v>0</v>
      </c>
      <c r="S218">
        <f>IF(A218="","",IF(J218&gt;=4,Rules!$B$21,IF(J218&gt;=3,Rules!$B$20,0)))</f>
        <v>0</v>
      </c>
      <c r="T218">
        <f>IF(A218="","",K218*Rules!$B$23+L218*Rules!$B$24+M218*Rules!$B$25+N218*Rules!$B$26)</f>
        <v>0</v>
      </c>
      <c r="U218">
        <f t="shared" si="3"/>
        <v>0</v>
      </c>
    </row>
    <row r="219" spans="1:21" x14ac:dyDescent="0.2">
      <c r="A219" t="str">
        <f>MatchSquad!A219</f>
        <v>M005</v>
      </c>
      <c r="B219" t="str">
        <f>MatchSquad!B219</f>
        <v>P118</v>
      </c>
      <c r="C219" t="str">
        <f>MatchSquad!C219</f>
        <v>Digvesh Singh</v>
      </c>
      <c r="D219" t="str">
        <f>MatchSquad!D219</f>
        <v>BWL</v>
      </c>
      <c r="E219" t="str">
        <f>MatchSquad!E219</f>
        <v>LSG</v>
      </c>
      <c r="F219">
        <f>MatchSquad!G219</f>
        <v>0</v>
      </c>
      <c r="G219">
        <f>IF(A219="","",SUMIFS(BallByBall!$I$2:$I$501,BallByBall!$B$2:$B$501,A219,BallByBall!$F$2:$F$501,B219))</f>
        <v>0</v>
      </c>
      <c r="H219">
        <f>IF(A219="","",COUNTIFS(BallByBall!$B$2:$B$501,A219,BallByBall!$F$2:$F$501,B219,BallByBall!$Q$2:$Q$501,1))</f>
        <v>0</v>
      </c>
      <c r="I219">
        <f>IF(A219="","",COUNTIFS(BallByBall!$B$2:$B$501,A219,BallByBall!$F$2:$F$501,B219,BallByBall!$R$2:$R$501,1))</f>
        <v>0</v>
      </c>
      <c r="J219">
        <f>IF(A219="","",SUMIFS(BallByBall!$T$2:$T$501,BallByBall!$B$2:$B$501,A219,BallByBall!$H$2:$H$501,B219))</f>
        <v>0</v>
      </c>
      <c r="K219">
        <f>IF(A219="","",SUMIFS(BallByBall!$U$2:$U$501,BallByBall!$B$2:$B$501,A219,BallByBall!$P$2:$P$501,B219))</f>
        <v>0</v>
      </c>
      <c r="L219">
        <f>IF(A219="","",SUMIFS(BallByBall!$V$2:$V$501,BallByBall!$B$2:$B$501,A219,BallByBall!$P$2:$P$501,B219))</f>
        <v>0</v>
      </c>
      <c r="M219">
        <f>IF(A219="","",SUMIFS(BallByBall!$W$2:$W$501,BallByBall!$B$2:$B$501,A219,BallByBall!$P$2:$P$501,B219))</f>
        <v>0</v>
      </c>
      <c r="N219">
        <f>IF(A219="","",SUMIFS(BallByBall!$X$2:$X$501,BallByBall!$B$2:$B$501,A219,BallByBall!$P$2:$P$501,B219))</f>
        <v>0</v>
      </c>
      <c r="O219">
        <f>IF(A219="","",SUMIFS(OverSummary!$G$2:$G$101,OverSummary!$A$2:$A$101,A219,OverSummary!$D$2:$D$101,B219))</f>
        <v>0</v>
      </c>
      <c r="P219">
        <f>IF(A219="","",G219*Rules!$B$13+H219*Rules!$B$14+I219*Rules!$B$15)</f>
        <v>0</v>
      </c>
      <c r="Q219">
        <f>IF(A219="","",IF(G219&gt;=100,Rules!$B$18,IF(G219&gt;=50,Rules!$B$17,IF(G219&gt;=30,Rules!$B$16,0)))+IF(AND(F219=1,D219&lt;&gt;"BWL",G219=0),Rules!$B$27,0))</f>
        <v>0</v>
      </c>
      <c r="R219">
        <f>IF(A219="","",J219*Rules!$B$19+O219*Rules!$B$22)</f>
        <v>0</v>
      </c>
      <c r="S219">
        <f>IF(A219="","",IF(J219&gt;=4,Rules!$B$21,IF(J219&gt;=3,Rules!$B$20,0)))</f>
        <v>0</v>
      </c>
      <c r="T219">
        <f>IF(A219="","",K219*Rules!$B$23+L219*Rules!$B$24+M219*Rules!$B$25+N219*Rules!$B$26)</f>
        <v>0</v>
      </c>
      <c r="U219">
        <f t="shared" si="3"/>
        <v>0</v>
      </c>
    </row>
    <row r="220" spans="1:21" x14ac:dyDescent="0.2">
      <c r="A220" t="str">
        <f>MatchSquad!A220</f>
        <v>M005</v>
      </c>
      <c r="B220" t="str">
        <f>MatchSquad!B220</f>
        <v>P119</v>
      </c>
      <c r="C220" t="str">
        <f>MatchSquad!C220</f>
        <v>Akash Singh</v>
      </c>
      <c r="D220" t="str">
        <f>MatchSquad!D220</f>
        <v>BWL</v>
      </c>
      <c r="E220" t="str">
        <f>MatchSquad!E220</f>
        <v>LSG</v>
      </c>
      <c r="F220">
        <f>MatchSquad!G220</f>
        <v>0</v>
      </c>
      <c r="G220">
        <f>IF(A220="","",SUMIFS(BallByBall!$I$2:$I$501,BallByBall!$B$2:$B$501,A220,BallByBall!$F$2:$F$501,B220))</f>
        <v>0</v>
      </c>
      <c r="H220">
        <f>IF(A220="","",COUNTIFS(BallByBall!$B$2:$B$501,A220,BallByBall!$F$2:$F$501,B220,BallByBall!$Q$2:$Q$501,1))</f>
        <v>0</v>
      </c>
      <c r="I220">
        <f>IF(A220="","",COUNTIFS(BallByBall!$B$2:$B$501,A220,BallByBall!$F$2:$F$501,B220,BallByBall!$R$2:$R$501,1))</f>
        <v>0</v>
      </c>
      <c r="J220">
        <f>IF(A220="","",SUMIFS(BallByBall!$T$2:$T$501,BallByBall!$B$2:$B$501,A220,BallByBall!$H$2:$H$501,B220))</f>
        <v>0</v>
      </c>
      <c r="K220">
        <f>IF(A220="","",SUMIFS(BallByBall!$U$2:$U$501,BallByBall!$B$2:$B$501,A220,BallByBall!$P$2:$P$501,B220))</f>
        <v>0</v>
      </c>
      <c r="L220">
        <f>IF(A220="","",SUMIFS(BallByBall!$V$2:$V$501,BallByBall!$B$2:$B$501,A220,BallByBall!$P$2:$P$501,B220))</f>
        <v>0</v>
      </c>
      <c r="M220">
        <f>IF(A220="","",SUMIFS(BallByBall!$W$2:$W$501,BallByBall!$B$2:$B$501,A220,BallByBall!$P$2:$P$501,B220))</f>
        <v>0</v>
      </c>
      <c r="N220">
        <f>IF(A220="","",SUMIFS(BallByBall!$X$2:$X$501,BallByBall!$B$2:$B$501,A220,BallByBall!$P$2:$P$501,B220))</f>
        <v>0</v>
      </c>
      <c r="O220">
        <f>IF(A220="","",SUMIFS(OverSummary!$G$2:$G$101,OverSummary!$A$2:$A$101,A220,OverSummary!$D$2:$D$101,B220))</f>
        <v>0</v>
      </c>
      <c r="P220">
        <f>IF(A220="","",G220*Rules!$B$13+H220*Rules!$B$14+I220*Rules!$B$15)</f>
        <v>0</v>
      </c>
      <c r="Q220">
        <f>IF(A220="","",IF(G220&gt;=100,Rules!$B$18,IF(G220&gt;=50,Rules!$B$17,IF(G220&gt;=30,Rules!$B$16,0)))+IF(AND(F220=1,D220&lt;&gt;"BWL",G220=0),Rules!$B$27,0))</f>
        <v>0</v>
      </c>
      <c r="R220">
        <f>IF(A220="","",J220*Rules!$B$19+O220*Rules!$B$22)</f>
        <v>0</v>
      </c>
      <c r="S220">
        <f>IF(A220="","",IF(J220&gt;=4,Rules!$B$21,IF(J220&gt;=3,Rules!$B$20,0)))</f>
        <v>0</v>
      </c>
      <c r="T220">
        <f>IF(A220="","",K220*Rules!$B$23+L220*Rules!$B$24+M220*Rules!$B$25+N220*Rules!$B$26)</f>
        <v>0</v>
      </c>
      <c r="U220">
        <f t="shared" si="3"/>
        <v>0</v>
      </c>
    </row>
    <row r="221" spans="1:21" x14ac:dyDescent="0.2">
      <c r="A221" t="str">
        <f>MatchSquad!A221</f>
        <v>M005</v>
      </c>
      <c r="B221" t="str">
        <f>MatchSquad!B221</f>
        <v>P120</v>
      </c>
      <c r="C221" t="str">
        <f>MatchSquad!C221</f>
        <v>Prince Yadav</v>
      </c>
      <c r="D221" t="str">
        <f>MatchSquad!D221</f>
        <v>BWL</v>
      </c>
      <c r="E221" t="str">
        <f>MatchSquad!E221</f>
        <v>LSG</v>
      </c>
      <c r="F221">
        <f>MatchSquad!G221</f>
        <v>0</v>
      </c>
      <c r="G221">
        <f>IF(A221="","",SUMIFS(BallByBall!$I$2:$I$501,BallByBall!$B$2:$B$501,A221,BallByBall!$F$2:$F$501,B221))</f>
        <v>0</v>
      </c>
      <c r="H221">
        <f>IF(A221="","",COUNTIFS(BallByBall!$B$2:$B$501,A221,BallByBall!$F$2:$F$501,B221,BallByBall!$Q$2:$Q$501,1))</f>
        <v>0</v>
      </c>
      <c r="I221">
        <f>IF(A221="","",COUNTIFS(BallByBall!$B$2:$B$501,A221,BallByBall!$F$2:$F$501,B221,BallByBall!$R$2:$R$501,1))</f>
        <v>0</v>
      </c>
      <c r="J221">
        <f>IF(A221="","",SUMIFS(BallByBall!$T$2:$T$501,BallByBall!$B$2:$B$501,A221,BallByBall!$H$2:$H$501,B221))</f>
        <v>0</v>
      </c>
      <c r="K221">
        <f>IF(A221="","",SUMIFS(BallByBall!$U$2:$U$501,BallByBall!$B$2:$B$501,A221,BallByBall!$P$2:$P$501,B221))</f>
        <v>0</v>
      </c>
      <c r="L221">
        <f>IF(A221="","",SUMIFS(BallByBall!$V$2:$V$501,BallByBall!$B$2:$B$501,A221,BallByBall!$P$2:$P$501,B221))</f>
        <v>0</v>
      </c>
      <c r="M221">
        <f>IF(A221="","",SUMIFS(BallByBall!$W$2:$W$501,BallByBall!$B$2:$B$501,A221,BallByBall!$P$2:$P$501,B221))</f>
        <v>0</v>
      </c>
      <c r="N221">
        <f>IF(A221="","",SUMIFS(BallByBall!$X$2:$X$501,BallByBall!$B$2:$B$501,A221,BallByBall!$P$2:$P$501,B221))</f>
        <v>0</v>
      </c>
      <c r="O221">
        <f>IF(A221="","",SUMIFS(OverSummary!$G$2:$G$101,OverSummary!$A$2:$A$101,A221,OverSummary!$D$2:$D$101,B221))</f>
        <v>0</v>
      </c>
      <c r="P221">
        <f>IF(A221="","",G221*Rules!$B$13+H221*Rules!$B$14+I221*Rules!$B$15)</f>
        <v>0</v>
      </c>
      <c r="Q221">
        <f>IF(A221="","",IF(G221&gt;=100,Rules!$B$18,IF(G221&gt;=50,Rules!$B$17,IF(G221&gt;=30,Rules!$B$16,0)))+IF(AND(F221=1,D221&lt;&gt;"BWL",G221=0),Rules!$B$27,0))</f>
        <v>0</v>
      </c>
      <c r="R221">
        <f>IF(A221="","",J221*Rules!$B$19+O221*Rules!$B$22)</f>
        <v>0</v>
      </c>
      <c r="S221">
        <f>IF(A221="","",IF(J221&gt;=4,Rules!$B$21,IF(J221&gt;=3,Rules!$B$20,0)))</f>
        <v>0</v>
      </c>
      <c r="T221">
        <f>IF(A221="","",K221*Rules!$B$23+L221*Rules!$B$24+M221*Rules!$B$25+N221*Rules!$B$26)</f>
        <v>0</v>
      </c>
      <c r="U221">
        <f t="shared" si="3"/>
        <v>0</v>
      </c>
    </row>
    <row r="222" spans="1:21" x14ac:dyDescent="0.2">
      <c r="A222" t="str">
        <f>MatchSquad!A222</f>
        <v>M005</v>
      </c>
      <c r="B222" t="str">
        <f>MatchSquad!B222</f>
        <v>P121</v>
      </c>
      <c r="C222" t="str">
        <f>MatchSquad!C222</f>
        <v>Arjun Tendulkar</v>
      </c>
      <c r="D222" t="str">
        <f>MatchSquad!D222</f>
        <v>BWL</v>
      </c>
      <c r="E222" t="str">
        <f>MatchSquad!E222</f>
        <v>LSG</v>
      </c>
      <c r="F222">
        <f>MatchSquad!G222</f>
        <v>0</v>
      </c>
      <c r="G222">
        <f>IF(A222="","",SUMIFS(BallByBall!$I$2:$I$501,BallByBall!$B$2:$B$501,A222,BallByBall!$F$2:$F$501,B222))</f>
        <v>0</v>
      </c>
      <c r="H222">
        <f>IF(A222="","",COUNTIFS(BallByBall!$B$2:$B$501,A222,BallByBall!$F$2:$F$501,B222,BallByBall!$Q$2:$Q$501,1))</f>
        <v>0</v>
      </c>
      <c r="I222">
        <f>IF(A222="","",COUNTIFS(BallByBall!$B$2:$B$501,A222,BallByBall!$F$2:$F$501,B222,BallByBall!$R$2:$R$501,1))</f>
        <v>0</v>
      </c>
      <c r="J222">
        <f>IF(A222="","",SUMIFS(BallByBall!$T$2:$T$501,BallByBall!$B$2:$B$501,A222,BallByBall!$H$2:$H$501,B222))</f>
        <v>0</v>
      </c>
      <c r="K222">
        <f>IF(A222="","",SUMIFS(BallByBall!$U$2:$U$501,BallByBall!$B$2:$B$501,A222,BallByBall!$P$2:$P$501,B222))</f>
        <v>0</v>
      </c>
      <c r="L222">
        <f>IF(A222="","",SUMIFS(BallByBall!$V$2:$V$501,BallByBall!$B$2:$B$501,A222,BallByBall!$P$2:$P$501,B222))</f>
        <v>0</v>
      </c>
      <c r="M222">
        <f>IF(A222="","",SUMIFS(BallByBall!$W$2:$W$501,BallByBall!$B$2:$B$501,A222,BallByBall!$P$2:$P$501,B222))</f>
        <v>0</v>
      </c>
      <c r="N222">
        <f>IF(A222="","",SUMIFS(BallByBall!$X$2:$X$501,BallByBall!$B$2:$B$501,A222,BallByBall!$P$2:$P$501,B222))</f>
        <v>0</v>
      </c>
      <c r="O222">
        <f>IF(A222="","",SUMIFS(OverSummary!$G$2:$G$101,OverSummary!$A$2:$A$101,A222,OverSummary!$D$2:$D$101,B222))</f>
        <v>0</v>
      </c>
      <c r="P222">
        <f>IF(A222="","",G222*Rules!$B$13+H222*Rules!$B$14+I222*Rules!$B$15)</f>
        <v>0</v>
      </c>
      <c r="Q222">
        <f>IF(A222="","",IF(G222&gt;=100,Rules!$B$18,IF(G222&gt;=50,Rules!$B$17,IF(G222&gt;=30,Rules!$B$16,0)))+IF(AND(F222=1,D222&lt;&gt;"BWL",G222=0),Rules!$B$27,0))</f>
        <v>0</v>
      </c>
      <c r="R222">
        <f>IF(A222="","",J222*Rules!$B$19+O222*Rules!$B$22)</f>
        <v>0</v>
      </c>
      <c r="S222">
        <f>IF(A222="","",IF(J222&gt;=4,Rules!$B$21,IF(J222&gt;=3,Rules!$B$20,0)))</f>
        <v>0</v>
      </c>
      <c r="T222">
        <f>IF(A222="","",K222*Rules!$B$23+L222*Rules!$B$24+M222*Rules!$B$25+N222*Rules!$B$26)</f>
        <v>0</v>
      </c>
      <c r="U222">
        <f t="shared" si="3"/>
        <v>0</v>
      </c>
    </row>
    <row r="223" spans="1:21" x14ac:dyDescent="0.2">
      <c r="A223" t="str">
        <f>MatchSquad!A223</f>
        <v>M005</v>
      </c>
      <c r="B223" t="str">
        <f>MatchSquad!B223</f>
        <v>P122</v>
      </c>
      <c r="C223" t="str">
        <f>MatchSquad!C223</f>
        <v>Anrich Nortje</v>
      </c>
      <c r="D223" t="str">
        <f>MatchSquad!D223</f>
        <v>BWL</v>
      </c>
      <c r="E223" t="str">
        <f>MatchSquad!E223</f>
        <v>LSG</v>
      </c>
      <c r="F223">
        <f>MatchSquad!G223</f>
        <v>0</v>
      </c>
      <c r="G223">
        <f>IF(A223="","",SUMIFS(BallByBall!$I$2:$I$501,BallByBall!$B$2:$B$501,A223,BallByBall!$F$2:$F$501,B223))</f>
        <v>0</v>
      </c>
      <c r="H223">
        <f>IF(A223="","",COUNTIFS(BallByBall!$B$2:$B$501,A223,BallByBall!$F$2:$F$501,B223,BallByBall!$Q$2:$Q$501,1))</f>
        <v>0</v>
      </c>
      <c r="I223">
        <f>IF(A223="","",COUNTIFS(BallByBall!$B$2:$B$501,A223,BallByBall!$F$2:$F$501,B223,BallByBall!$R$2:$R$501,1))</f>
        <v>0</v>
      </c>
      <c r="J223">
        <f>IF(A223="","",SUMIFS(BallByBall!$T$2:$T$501,BallByBall!$B$2:$B$501,A223,BallByBall!$H$2:$H$501,B223))</f>
        <v>0</v>
      </c>
      <c r="K223">
        <f>IF(A223="","",SUMIFS(BallByBall!$U$2:$U$501,BallByBall!$B$2:$B$501,A223,BallByBall!$P$2:$P$501,B223))</f>
        <v>0</v>
      </c>
      <c r="L223">
        <f>IF(A223="","",SUMIFS(BallByBall!$V$2:$V$501,BallByBall!$B$2:$B$501,A223,BallByBall!$P$2:$P$501,B223))</f>
        <v>0</v>
      </c>
      <c r="M223">
        <f>IF(A223="","",SUMIFS(BallByBall!$W$2:$W$501,BallByBall!$B$2:$B$501,A223,BallByBall!$P$2:$P$501,B223))</f>
        <v>0</v>
      </c>
      <c r="N223">
        <f>IF(A223="","",SUMIFS(BallByBall!$X$2:$X$501,BallByBall!$B$2:$B$501,A223,BallByBall!$P$2:$P$501,B223))</f>
        <v>0</v>
      </c>
      <c r="O223">
        <f>IF(A223="","",SUMIFS(OverSummary!$G$2:$G$101,OverSummary!$A$2:$A$101,A223,OverSummary!$D$2:$D$101,B223))</f>
        <v>0</v>
      </c>
      <c r="P223">
        <f>IF(A223="","",G223*Rules!$B$13+H223*Rules!$B$14+I223*Rules!$B$15)</f>
        <v>0</v>
      </c>
      <c r="Q223">
        <f>IF(A223="","",IF(G223&gt;=100,Rules!$B$18,IF(G223&gt;=50,Rules!$B$17,IF(G223&gt;=30,Rules!$B$16,0)))+IF(AND(F223=1,D223&lt;&gt;"BWL",G223=0),Rules!$B$27,0))</f>
        <v>0</v>
      </c>
      <c r="R223">
        <f>IF(A223="","",J223*Rules!$B$19+O223*Rules!$B$22)</f>
        <v>0</v>
      </c>
      <c r="S223">
        <f>IF(A223="","",IF(J223&gt;=4,Rules!$B$21,IF(J223&gt;=3,Rules!$B$20,0)))</f>
        <v>0</v>
      </c>
      <c r="T223">
        <f>IF(A223="","",K223*Rules!$B$23+L223*Rules!$B$24+M223*Rules!$B$25+N223*Rules!$B$26)</f>
        <v>0</v>
      </c>
      <c r="U223">
        <f t="shared" si="3"/>
        <v>0</v>
      </c>
    </row>
    <row r="224" spans="1:21" x14ac:dyDescent="0.2">
      <c r="A224" t="str">
        <f>MatchSquad!A224</f>
        <v>M005</v>
      </c>
      <c r="B224" t="str">
        <f>MatchSquad!B224</f>
        <v>P123</v>
      </c>
      <c r="C224" t="str">
        <f>MatchSquad!C224</f>
        <v>Naman Tiwari</v>
      </c>
      <c r="D224" t="str">
        <f>MatchSquad!D224</f>
        <v>BWL</v>
      </c>
      <c r="E224" t="str">
        <f>MatchSquad!E224</f>
        <v>LSG</v>
      </c>
      <c r="F224">
        <f>MatchSquad!G224</f>
        <v>0</v>
      </c>
      <c r="G224">
        <f>IF(A224="","",SUMIFS(BallByBall!$I$2:$I$501,BallByBall!$B$2:$B$501,A224,BallByBall!$F$2:$F$501,B224))</f>
        <v>0</v>
      </c>
      <c r="H224">
        <f>IF(A224="","",COUNTIFS(BallByBall!$B$2:$B$501,A224,BallByBall!$F$2:$F$501,B224,BallByBall!$Q$2:$Q$501,1))</f>
        <v>0</v>
      </c>
      <c r="I224">
        <f>IF(A224="","",COUNTIFS(BallByBall!$B$2:$B$501,A224,BallByBall!$F$2:$F$501,B224,BallByBall!$R$2:$R$501,1))</f>
        <v>0</v>
      </c>
      <c r="J224">
        <f>IF(A224="","",SUMIFS(BallByBall!$T$2:$T$501,BallByBall!$B$2:$B$501,A224,BallByBall!$H$2:$H$501,B224))</f>
        <v>0</v>
      </c>
      <c r="K224">
        <f>IF(A224="","",SUMIFS(BallByBall!$U$2:$U$501,BallByBall!$B$2:$B$501,A224,BallByBall!$P$2:$P$501,B224))</f>
        <v>0</v>
      </c>
      <c r="L224">
        <f>IF(A224="","",SUMIFS(BallByBall!$V$2:$V$501,BallByBall!$B$2:$B$501,A224,BallByBall!$P$2:$P$501,B224))</f>
        <v>0</v>
      </c>
      <c r="M224">
        <f>IF(A224="","",SUMIFS(BallByBall!$W$2:$W$501,BallByBall!$B$2:$B$501,A224,BallByBall!$P$2:$P$501,B224))</f>
        <v>0</v>
      </c>
      <c r="N224">
        <f>IF(A224="","",SUMIFS(BallByBall!$X$2:$X$501,BallByBall!$B$2:$B$501,A224,BallByBall!$P$2:$P$501,B224))</f>
        <v>0</v>
      </c>
      <c r="O224">
        <f>IF(A224="","",SUMIFS(OverSummary!$G$2:$G$101,OverSummary!$A$2:$A$101,A224,OverSummary!$D$2:$D$101,B224))</f>
        <v>0</v>
      </c>
      <c r="P224">
        <f>IF(A224="","",G224*Rules!$B$13+H224*Rules!$B$14+I224*Rules!$B$15)</f>
        <v>0</v>
      </c>
      <c r="Q224">
        <f>IF(A224="","",IF(G224&gt;=100,Rules!$B$18,IF(G224&gt;=50,Rules!$B$17,IF(G224&gt;=30,Rules!$B$16,0)))+IF(AND(F224=1,D224&lt;&gt;"BWL",G224=0),Rules!$B$27,0))</f>
        <v>0</v>
      </c>
      <c r="R224">
        <f>IF(A224="","",J224*Rules!$B$19+O224*Rules!$B$22)</f>
        <v>0</v>
      </c>
      <c r="S224">
        <f>IF(A224="","",IF(J224&gt;=4,Rules!$B$21,IF(J224&gt;=3,Rules!$B$20,0)))</f>
        <v>0</v>
      </c>
      <c r="T224">
        <f>IF(A224="","",K224*Rules!$B$23+L224*Rules!$B$24+M224*Rules!$B$25+N224*Rules!$B$26)</f>
        <v>0</v>
      </c>
      <c r="U224">
        <f t="shared" si="3"/>
        <v>0</v>
      </c>
    </row>
    <row r="225" spans="1:21" x14ac:dyDescent="0.2">
      <c r="A225" t="str">
        <f>MatchSquad!A225</f>
        <v>M005</v>
      </c>
      <c r="B225" t="str">
        <f>MatchSquad!B225</f>
        <v>P124</v>
      </c>
      <c r="C225" t="str">
        <f>MatchSquad!C225</f>
        <v>Mayank Yadav</v>
      </c>
      <c r="D225" t="str">
        <f>MatchSquad!D225</f>
        <v>BWL</v>
      </c>
      <c r="E225" t="str">
        <f>MatchSquad!E225</f>
        <v>LSG</v>
      </c>
      <c r="F225">
        <f>MatchSquad!G225</f>
        <v>0</v>
      </c>
      <c r="G225">
        <f>IF(A225="","",SUMIFS(BallByBall!$I$2:$I$501,BallByBall!$B$2:$B$501,A225,BallByBall!$F$2:$F$501,B225))</f>
        <v>0</v>
      </c>
      <c r="H225">
        <f>IF(A225="","",COUNTIFS(BallByBall!$B$2:$B$501,A225,BallByBall!$F$2:$F$501,B225,BallByBall!$Q$2:$Q$501,1))</f>
        <v>0</v>
      </c>
      <c r="I225">
        <f>IF(A225="","",COUNTIFS(BallByBall!$B$2:$B$501,A225,BallByBall!$F$2:$F$501,B225,BallByBall!$R$2:$R$501,1))</f>
        <v>0</v>
      </c>
      <c r="J225">
        <f>IF(A225="","",SUMIFS(BallByBall!$T$2:$T$501,BallByBall!$B$2:$B$501,A225,BallByBall!$H$2:$H$501,B225))</f>
        <v>0</v>
      </c>
      <c r="K225">
        <f>IF(A225="","",SUMIFS(BallByBall!$U$2:$U$501,BallByBall!$B$2:$B$501,A225,BallByBall!$P$2:$P$501,B225))</f>
        <v>0</v>
      </c>
      <c r="L225">
        <f>IF(A225="","",SUMIFS(BallByBall!$V$2:$V$501,BallByBall!$B$2:$B$501,A225,BallByBall!$P$2:$P$501,B225))</f>
        <v>0</v>
      </c>
      <c r="M225">
        <f>IF(A225="","",SUMIFS(BallByBall!$W$2:$W$501,BallByBall!$B$2:$B$501,A225,BallByBall!$P$2:$P$501,B225))</f>
        <v>0</v>
      </c>
      <c r="N225">
        <f>IF(A225="","",SUMIFS(BallByBall!$X$2:$X$501,BallByBall!$B$2:$B$501,A225,BallByBall!$P$2:$P$501,B225))</f>
        <v>0</v>
      </c>
      <c r="O225">
        <f>IF(A225="","",SUMIFS(OverSummary!$G$2:$G$101,OverSummary!$A$2:$A$101,A225,OverSummary!$D$2:$D$101,B225))</f>
        <v>0</v>
      </c>
      <c r="P225">
        <f>IF(A225="","",G225*Rules!$B$13+H225*Rules!$B$14+I225*Rules!$B$15)</f>
        <v>0</v>
      </c>
      <c r="Q225">
        <f>IF(A225="","",IF(G225&gt;=100,Rules!$B$18,IF(G225&gt;=50,Rules!$B$17,IF(G225&gt;=30,Rules!$B$16,0)))+IF(AND(F225=1,D225&lt;&gt;"BWL",G225=0),Rules!$B$27,0))</f>
        <v>0</v>
      </c>
      <c r="R225">
        <f>IF(A225="","",J225*Rules!$B$19+O225*Rules!$B$22)</f>
        <v>0</v>
      </c>
      <c r="S225">
        <f>IF(A225="","",IF(J225&gt;=4,Rules!$B$21,IF(J225&gt;=3,Rules!$B$20,0)))</f>
        <v>0</v>
      </c>
      <c r="T225">
        <f>IF(A225="","",K225*Rules!$B$23+L225*Rules!$B$24+M225*Rules!$B$25+N225*Rules!$B$26)</f>
        <v>0</v>
      </c>
      <c r="U225">
        <f t="shared" si="3"/>
        <v>0</v>
      </c>
    </row>
    <row r="226" spans="1:21" x14ac:dyDescent="0.2">
      <c r="A226" t="str">
        <f>MatchSquad!A226</f>
        <v>M005</v>
      </c>
      <c r="B226" t="str">
        <f>MatchSquad!B226</f>
        <v>P125</v>
      </c>
      <c r="C226" t="str">
        <f>MatchSquad!C226</f>
        <v>Mohsin Khan</v>
      </c>
      <c r="D226" t="str">
        <f>MatchSquad!D226</f>
        <v>BWL</v>
      </c>
      <c r="E226" t="str">
        <f>MatchSquad!E226</f>
        <v>LSG</v>
      </c>
      <c r="F226">
        <f>MatchSquad!G226</f>
        <v>0</v>
      </c>
      <c r="G226">
        <f>IF(A226="","",SUMIFS(BallByBall!$I$2:$I$501,BallByBall!$B$2:$B$501,A226,BallByBall!$F$2:$F$501,B226))</f>
        <v>0</v>
      </c>
      <c r="H226">
        <f>IF(A226="","",COUNTIFS(BallByBall!$B$2:$B$501,A226,BallByBall!$F$2:$F$501,B226,BallByBall!$Q$2:$Q$501,1))</f>
        <v>0</v>
      </c>
      <c r="I226">
        <f>IF(A226="","",COUNTIFS(BallByBall!$B$2:$B$501,A226,BallByBall!$F$2:$F$501,B226,BallByBall!$R$2:$R$501,1))</f>
        <v>0</v>
      </c>
      <c r="J226">
        <f>IF(A226="","",SUMIFS(BallByBall!$T$2:$T$501,BallByBall!$B$2:$B$501,A226,BallByBall!$H$2:$H$501,B226))</f>
        <v>0</v>
      </c>
      <c r="K226">
        <f>IF(A226="","",SUMIFS(BallByBall!$U$2:$U$501,BallByBall!$B$2:$B$501,A226,BallByBall!$P$2:$P$501,B226))</f>
        <v>0</v>
      </c>
      <c r="L226">
        <f>IF(A226="","",SUMIFS(BallByBall!$V$2:$V$501,BallByBall!$B$2:$B$501,A226,BallByBall!$P$2:$P$501,B226))</f>
        <v>0</v>
      </c>
      <c r="M226">
        <f>IF(A226="","",SUMIFS(BallByBall!$W$2:$W$501,BallByBall!$B$2:$B$501,A226,BallByBall!$P$2:$P$501,B226))</f>
        <v>0</v>
      </c>
      <c r="N226">
        <f>IF(A226="","",SUMIFS(BallByBall!$X$2:$X$501,BallByBall!$B$2:$B$501,A226,BallByBall!$P$2:$P$501,B226))</f>
        <v>0</v>
      </c>
      <c r="O226">
        <f>IF(A226="","",SUMIFS(OverSummary!$G$2:$G$101,OverSummary!$A$2:$A$101,A226,OverSummary!$D$2:$D$101,B226))</f>
        <v>0</v>
      </c>
      <c r="P226">
        <f>IF(A226="","",G226*Rules!$B$13+H226*Rules!$B$14+I226*Rules!$B$15)</f>
        <v>0</v>
      </c>
      <c r="Q226">
        <f>IF(A226="","",IF(G226&gt;=100,Rules!$B$18,IF(G226&gt;=50,Rules!$B$17,IF(G226&gt;=30,Rules!$B$16,0)))+IF(AND(F226=1,D226&lt;&gt;"BWL",G226=0),Rules!$B$27,0))</f>
        <v>0</v>
      </c>
      <c r="R226">
        <f>IF(A226="","",J226*Rules!$B$19+O226*Rules!$B$22)</f>
        <v>0</v>
      </c>
      <c r="S226">
        <f>IF(A226="","",IF(J226&gt;=4,Rules!$B$21,IF(J226&gt;=3,Rules!$B$20,0)))</f>
        <v>0</v>
      </c>
      <c r="T226">
        <f>IF(A226="","",K226*Rules!$B$23+L226*Rules!$B$24+M226*Rules!$B$25+N226*Rules!$B$26)</f>
        <v>0</v>
      </c>
      <c r="U226">
        <f t="shared" si="3"/>
        <v>0</v>
      </c>
    </row>
    <row r="227" spans="1:21" x14ac:dyDescent="0.2">
      <c r="A227" t="str">
        <f>MatchSquad!A227</f>
        <v>M005</v>
      </c>
      <c r="B227" t="str">
        <f>MatchSquad!B227</f>
        <v>P026</v>
      </c>
      <c r="C227" t="str">
        <f>MatchSquad!C227</f>
        <v>KL Rahul</v>
      </c>
      <c r="D227" t="str">
        <f>MatchSquad!D227</f>
        <v>WK</v>
      </c>
      <c r="E227" t="str">
        <f>MatchSquad!E227</f>
        <v>DC</v>
      </c>
      <c r="F227">
        <f>MatchSquad!G227</f>
        <v>0</v>
      </c>
      <c r="G227">
        <f>IF(A227="","",SUMIFS(BallByBall!$I$2:$I$501,BallByBall!$B$2:$B$501,A227,BallByBall!$F$2:$F$501,B227))</f>
        <v>0</v>
      </c>
      <c r="H227">
        <f>IF(A227="","",COUNTIFS(BallByBall!$B$2:$B$501,A227,BallByBall!$F$2:$F$501,B227,BallByBall!$Q$2:$Q$501,1))</f>
        <v>0</v>
      </c>
      <c r="I227">
        <f>IF(A227="","",COUNTIFS(BallByBall!$B$2:$B$501,A227,BallByBall!$F$2:$F$501,B227,BallByBall!$R$2:$R$501,1))</f>
        <v>0</v>
      </c>
      <c r="J227">
        <f>IF(A227="","",SUMIFS(BallByBall!$T$2:$T$501,BallByBall!$B$2:$B$501,A227,BallByBall!$H$2:$H$501,B227))</f>
        <v>0</v>
      </c>
      <c r="K227">
        <f>IF(A227="","",SUMIFS(BallByBall!$U$2:$U$501,BallByBall!$B$2:$B$501,A227,BallByBall!$P$2:$P$501,B227))</f>
        <v>0</v>
      </c>
      <c r="L227">
        <f>IF(A227="","",SUMIFS(BallByBall!$V$2:$V$501,BallByBall!$B$2:$B$501,A227,BallByBall!$P$2:$P$501,B227))</f>
        <v>0</v>
      </c>
      <c r="M227">
        <f>IF(A227="","",SUMIFS(BallByBall!$W$2:$W$501,BallByBall!$B$2:$B$501,A227,BallByBall!$P$2:$P$501,B227))</f>
        <v>0</v>
      </c>
      <c r="N227">
        <f>IF(A227="","",SUMIFS(BallByBall!$X$2:$X$501,BallByBall!$B$2:$B$501,A227,BallByBall!$P$2:$P$501,B227))</f>
        <v>0</v>
      </c>
      <c r="O227">
        <f>IF(A227="","",SUMIFS(OverSummary!$G$2:$G$101,OverSummary!$A$2:$A$101,A227,OverSummary!$D$2:$D$101,B227))</f>
        <v>0</v>
      </c>
      <c r="P227">
        <f>IF(A227="","",G227*Rules!$B$13+H227*Rules!$B$14+I227*Rules!$B$15)</f>
        <v>0</v>
      </c>
      <c r="Q227">
        <f>IF(A227="","",IF(G227&gt;=100,Rules!$B$18,IF(G227&gt;=50,Rules!$B$17,IF(G227&gt;=30,Rules!$B$16,0)))+IF(AND(F227=1,D227&lt;&gt;"BWL",G227=0),Rules!$B$27,0))</f>
        <v>0</v>
      </c>
      <c r="R227">
        <f>IF(A227="","",J227*Rules!$B$19+O227*Rules!$B$22)</f>
        <v>0</v>
      </c>
      <c r="S227">
        <f>IF(A227="","",IF(J227&gt;=4,Rules!$B$21,IF(J227&gt;=3,Rules!$B$20,0)))</f>
        <v>0</v>
      </c>
      <c r="T227">
        <f>IF(A227="","",K227*Rules!$B$23+L227*Rules!$B$24+M227*Rules!$B$25+N227*Rules!$B$26)</f>
        <v>0</v>
      </c>
      <c r="U227">
        <f t="shared" si="3"/>
        <v>0</v>
      </c>
    </row>
    <row r="228" spans="1:21" x14ac:dyDescent="0.2">
      <c r="A228" t="str">
        <f>MatchSquad!A228</f>
        <v>M005</v>
      </c>
      <c r="B228" t="str">
        <f>MatchSquad!B228</f>
        <v>P027</v>
      </c>
      <c r="C228" t="str">
        <f>MatchSquad!C228</f>
        <v>Karun Nair</v>
      </c>
      <c r="D228" t="str">
        <f>MatchSquad!D228</f>
        <v>BAT</v>
      </c>
      <c r="E228" t="str">
        <f>MatchSquad!E228</f>
        <v>DC</v>
      </c>
      <c r="F228">
        <f>MatchSquad!G228</f>
        <v>0</v>
      </c>
      <c r="G228">
        <f>IF(A228="","",SUMIFS(BallByBall!$I$2:$I$501,BallByBall!$B$2:$B$501,A228,BallByBall!$F$2:$F$501,B228))</f>
        <v>0</v>
      </c>
      <c r="H228">
        <f>IF(A228="","",COUNTIFS(BallByBall!$B$2:$B$501,A228,BallByBall!$F$2:$F$501,B228,BallByBall!$Q$2:$Q$501,1))</f>
        <v>0</v>
      </c>
      <c r="I228">
        <f>IF(A228="","",COUNTIFS(BallByBall!$B$2:$B$501,A228,BallByBall!$F$2:$F$501,B228,BallByBall!$R$2:$R$501,1))</f>
        <v>0</v>
      </c>
      <c r="J228">
        <f>IF(A228="","",SUMIFS(BallByBall!$T$2:$T$501,BallByBall!$B$2:$B$501,A228,BallByBall!$H$2:$H$501,B228))</f>
        <v>0</v>
      </c>
      <c r="K228">
        <f>IF(A228="","",SUMIFS(BallByBall!$U$2:$U$501,BallByBall!$B$2:$B$501,A228,BallByBall!$P$2:$P$501,B228))</f>
        <v>0</v>
      </c>
      <c r="L228">
        <f>IF(A228="","",SUMIFS(BallByBall!$V$2:$V$501,BallByBall!$B$2:$B$501,A228,BallByBall!$P$2:$P$501,B228))</f>
        <v>0</v>
      </c>
      <c r="M228">
        <f>IF(A228="","",SUMIFS(BallByBall!$W$2:$W$501,BallByBall!$B$2:$B$501,A228,BallByBall!$P$2:$P$501,B228))</f>
        <v>0</v>
      </c>
      <c r="N228">
        <f>IF(A228="","",SUMIFS(BallByBall!$X$2:$X$501,BallByBall!$B$2:$B$501,A228,BallByBall!$P$2:$P$501,B228))</f>
        <v>0</v>
      </c>
      <c r="O228">
        <f>IF(A228="","",SUMIFS(OverSummary!$G$2:$G$101,OverSummary!$A$2:$A$101,A228,OverSummary!$D$2:$D$101,B228))</f>
        <v>0</v>
      </c>
      <c r="P228">
        <f>IF(A228="","",G228*Rules!$B$13+H228*Rules!$B$14+I228*Rules!$B$15)</f>
        <v>0</v>
      </c>
      <c r="Q228">
        <f>IF(A228="","",IF(G228&gt;=100,Rules!$B$18,IF(G228&gt;=50,Rules!$B$17,IF(G228&gt;=30,Rules!$B$16,0)))+IF(AND(F228=1,D228&lt;&gt;"BWL",G228=0),Rules!$B$27,0))</f>
        <v>0</v>
      </c>
      <c r="R228">
        <f>IF(A228="","",J228*Rules!$B$19+O228*Rules!$B$22)</f>
        <v>0</v>
      </c>
      <c r="S228">
        <f>IF(A228="","",IF(J228&gt;=4,Rules!$B$21,IF(J228&gt;=3,Rules!$B$20,0)))</f>
        <v>0</v>
      </c>
      <c r="T228">
        <f>IF(A228="","",K228*Rules!$B$23+L228*Rules!$B$24+M228*Rules!$B$25+N228*Rules!$B$26)</f>
        <v>0</v>
      </c>
      <c r="U228">
        <f t="shared" si="3"/>
        <v>0</v>
      </c>
    </row>
    <row r="229" spans="1:21" x14ac:dyDescent="0.2">
      <c r="A229" t="str">
        <f>MatchSquad!A229</f>
        <v>M005</v>
      </c>
      <c r="B229" t="str">
        <f>MatchSquad!B229</f>
        <v>P028</v>
      </c>
      <c r="C229" t="str">
        <f>MatchSquad!C229</f>
        <v>David Miller</v>
      </c>
      <c r="D229" t="str">
        <f>MatchSquad!D229</f>
        <v>BAT</v>
      </c>
      <c r="E229" t="str">
        <f>MatchSquad!E229</f>
        <v>DC</v>
      </c>
      <c r="F229">
        <f>MatchSquad!G229</f>
        <v>0</v>
      </c>
      <c r="G229">
        <f>IF(A229="","",SUMIFS(BallByBall!$I$2:$I$501,BallByBall!$B$2:$B$501,A229,BallByBall!$F$2:$F$501,B229))</f>
        <v>0</v>
      </c>
      <c r="H229">
        <f>IF(A229="","",COUNTIFS(BallByBall!$B$2:$B$501,A229,BallByBall!$F$2:$F$501,B229,BallByBall!$Q$2:$Q$501,1))</f>
        <v>0</v>
      </c>
      <c r="I229">
        <f>IF(A229="","",COUNTIFS(BallByBall!$B$2:$B$501,A229,BallByBall!$F$2:$F$501,B229,BallByBall!$R$2:$R$501,1))</f>
        <v>0</v>
      </c>
      <c r="J229">
        <f>IF(A229="","",SUMIFS(BallByBall!$T$2:$T$501,BallByBall!$B$2:$B$501,A229,BallByBall!$H$2:$H$501,B229))</f>
        <v>0</v>
      </c>
      <c r="K229">
        <f>IF(A229="","",SUMIFS(BallByBall!$U$2:$U$501,BallByBall!$B$2:$B$501,A229,BallByBall!$P$2:$P$501,B229))</f>
        <v>0</v>
      </c>
      <c r="L229">
        <f>IF(A229="","",SUMIFS(BallByBall!$V$2:$V$501,BallByBall!$B$2:$B$501,A229,BallByBall!$P$2:$P$501,B229))</f>
        <v>0</v>
      </c>
      <c r="M229">
        <f>IF(A229="","",SUMIFS(BallByBall!$W$2:$W$501,BallByBall!$B$2:$B$501,A229,BallByBall!$P$2:$P$501,B229))</f>
        <v>0</v>
      </c>
      <c r="N229">
        <f>IF(A229="","",SUMIFS(BallByBall!$X$2:$X$501,BallByBall!$B$2:$B$501,A229,BallByBall!$P$2:$P$501,B229))</f>
        <v>0</v>
      </c>
      <c r="O229">
        <f>IF(A229="","",SUMIFS(OverSummary!$G$2:$G$101,OverSummary!$A$2:$A$101,A229,OverSummary!$D$2:$D$101,B229))</f>
        <v>0</v>
      </c>
      <c r="P229">
        <f>IF(A229="","",G229*Rules!$B$13+H229*Rules!$B$14+I229*Rules!$B$15)</f>
        <v>0</v>
      </c>
      <c r="Q229">
        <f>IF(A229="","",IF(G229&gt;=100,Rules!$B$18,IF(G229&gt;=50,Rules!$B$17,IF(G229&gt;=30,Rules!$B$16,0)))+IF(AND(F229=1,D229&lt;&gt;"BWL",G229=0),Rules!$B$27,0))</f>
        <v>0</v>
      </c>
      <c r="R229">
        <f>IF(A229="","",J229*Rules!$B$19+O229*Rules!$B$22)</f>
        <v>0</v>
      </c>
      <c r="S229">
        <f>IF(A229="","",IF(J229&gt;=4,Rules!$B$21,IF(J229&gt;=3,Rules!$B$20,0)))</f>
        <v>0</v>
      </c>
      <c r="T229">
        <f>IF(A229="","",K229*Rules!$B$23+L229*Rules!$B$24+M229*Rules!$B$25+N229*Rules!$B$26)</f>
        <v>0</v>
      </c>
      <c r="U229">
        <f t="shared" si="3"/>
        <v>0</v>
      </c>
    </row>
    <row r="230" spans="1:21" x14ac:dyDescent="0.2">
      <c r="A230" t="str">
        <f>MatchSquad!A230</f>
        <v>M005</v>
      </c>
      <c r="B230" t="str">
        <f>MatchSquad!B230</f>
        <v>P029</v>
      </c>
      <c r="C230" t="str">
        <f>MatchSquad!C230</f>
        <v>Ben Duckett</v>
      </c>
      <c r="D230" t="str">
        <f>MatchSquad!D230</f>
        <v>WK</v>
      </c>
      <c r="E230" t="str">
        <f>MatchSquad!E230</f>
        <v>DC</v>
      </c>
      <c r="F230">
        <f>MatchSquad!G230</f>
        <v>0</v>
      </c>
      <c r="G230">
        <f>IF(A230="","",SUMIFS(BallByBall!$I$2:$I$501,BallByBall!$B$2:$B$501,A230,BallByBall!$F$2:$F$501,B230))</f>
        <v>0</v>
      </c>
      <c r="H230">
        <f>IF(A230="","",COUNTIFS(BallByBall!$B$2:$B$501,A230,BallByBall!$F$2:$F$501,B230,BallByBall!$Q$2:$Q$501,1))</f>
        <v>0</v>
      </c>
      <c r="I230">
        <f>IF(A230="","",COUNTIFS(BallByBall!$B$2:$B$501,A230,BallByBall!$F$2:$F$501,B230,BallByBall!$R$2:$R$501,1))</f>
        <v>0</v>
      </c>
      <c r="J230">
        <f>IF(A230="","",SUMIFS(BallByBall!$T$2:$T$501,BallByBall!$B$2:$B$501,A230,BallByBall!$H$2:$H$501,B230))</f>
        <v>0</v>
      </c>
      <c r="K230">
        <f>IF(A230="","",SUMIFS(BallByBall!$U$2:$U$501,BallByBall!$B$2:$B$501,A230,BallByBall!$P$2:$P$501,B230))</f>
        <v>0</v>
      </c>
      <c r="L230">
        <f>IF(A230="","",SUMIFS(BallByBall!$V$2:$V$501,BallByBall!$B$2:$B$501,A230,BallByBall!$P$2:$P$501,B230))</f>
        <v>0</v>
      </c>
      <c r="M230">
        <f>IF(A230="","",SUMIFS(BallByBall!$W$2:$W$501,BallByBall!$B$2:$B$501,A230,BallByBall!$P$2:$P$501,B230))</f>
        <v>0</v>
      </c>
      <c r="N230">
        <f>IF(A230="","",SUMIFS(BallByBall!$X$2:$X$501,BallByBall!$B$2:$B$501,A230,BallByBall!$P$2:$P$501,B230))</f>
        <v>0</v>
      </c>
      <c r="O230">
        <f>IF(A230="","",SUMIFS(OverSummary!$G$2:$G$101,OverSummary!$A$2:$A$101,A230,OverSummary!$D$2:$D$101,B230))</f>
        <v>0</v>
      </c>
      <c r="P230">
        <f>IF(A230="","",G230*Rules!$B$13+H230*Rules!$B$14+I230*Rules!$B$15)</f>
        <v>0</v>
      </c>
      <c r="Q230">
        <f>IF(A230="","",IF(G230&gt;=100,Rules!$B$18,IF(G230&gt;=50,Rules!$B$17,IF(G230&gt;=30,Rules!$B$16,0)))+IF(AND(F230=1,D230&lt;&gt;"BWL",G230=0),Rules!$B$27,0))</f>
        <v>0</v>
      </c>
      <c r="R230">
        <f>IF(A230="","",J230*Rules!$B$19+O230*Rules!$B$22)</f>
        <v>0</v>
      </c>
      <c r="S230">
        <f>IF(A230="","",IF(J230&gt;=4,Rules!$B$21,IF(J230&gt;=3,Rules!$B$20,0)))</f>
        <v>0</v>
      </c>
      <c r="T230">
        <f>IF(A230="","",K230*Rules!$B$23+L230*Rules!$B$24+M230*Rules!$B$25+N230*Rules!$B$26)</f>
        <v>0</v>
      </c>
      <c r="U230">
        <f t="shared" si="3"/>
        <v>0</v>
      </c>
    </row>
    <row r="231" spans="1:21" x14ac:dyDescent="0.2">
      <c r="A231" t="str">
        <f>MatchSquad!A231</f>
        <v>M005</v>
      </c>
      <c r="B231" t="str">
        <f>MatchSquad!B231</f>
        <v>P030</v>
      </c>
      <c r="C231" t="str">
        <f>MatchSquad!C231</f>
        <v>Pathum Nissanka</v>
      </c>
      <c r="D231" t="str">
        <f>MatchSquad!D231</f>
        <v>BAT</v>
      </c>
      <c r="E231" t="str">
        <f>MatchSquad!E231</f>
        <v>DC</v>
      </c>
      <c r="F231">
        <f>MatchSquad!G231</f>
        <v>0</v>
      </c>
      <c r="G231">
        <f>IF(A231="","",SUMIFS(BallByBall!$I$2:$I$501,BallByBall!$B$2:$B$501,A231,BallByBall!$F$2:$F$501,B231))</f>
        <v>0</v>
      </c>
      <c r="H231">
        <f>IF(A231="","",COUNTIFS(BallByBall!$B$2:$B$501,A231,BallByBall!$F$2:$F$501,B231,BallByBall!$Q$2:$Q$501,1))</f>
        <v>0</v>
      </c>
      <c r="I231">
        <f>IF(A231="","",COUNTIFS(BallByBall!$B$2:$B$501,A231,BallByBall!$F$2:$F$501,B231,BallByBall!$R$2:$R$501,1))</f>
        <v>0</v>
      </c>
      <c r="J231">
        <f>IF(A231="","",SUMIFS(BallByBall!$T$2:$T$501,BallByBall!$B$2:$B$501,A231,BallByBall!$H$2:$H$501,B231))</f>
        <v>0</v>
      </c>
      <c r="K231">
        <f>IF(A231="","",SUMIFS(BallByBall!$U$2:$U$501,BallByBall!$B$2:$B$501,A231,BallByBall!$P$2:$P$501,B231))</f>
        <v>0</v>
      </c>
      <c r="L231">
        <f>IF(A231="","",SUMIFS(BallByBall!$V$2:$V$501,BallByBall!$B$2:$B$501,A231,BallByBall!$P$2:$P$501,B231))</f>
        <v>0</v>
      </c>
      <c r="M231">
        <f>IF(A231="","",SUMIFS(BallByBall!$W$2:$W$501,BallByBall!$B$2:$B$501,A231,BallByBall!$P$2:$P$501,B231))</f>
        <v>0</v>
      </c>
      <c r="N231">
        <f>IF(A231="","",SUMIFS(BallByBall!$X$2:$X$501,BallByBall!$B$2:$B$501,A231,BallByBall!$P$2:$P$501,B231))</f>
        <v>0</v>
      </c>
      <c r="O231">
        <f>IF(A231="","",SUMIFS(OverSummary!$G$2:$G$101,OverSummary!$A$2:$A$101,A231,OverSummary!$D$2:$D$101,B231))</f>
        <v>0</v>
      </c>
      <c r="P231">
        <f>IF(A231="","",G231*Rules!$B$13+H231*Rules!$B$14+I231*Rules!$B$15)</f>
        <v>0</v>
      </c>
      <c r="Q231">
        <f>IF(A231="","",IF(G231&gt;=100,Rules!$B$18,IF(G231&gt;=50,Rules!$B$17,IF(G231&gt;=30,Rules!$B$16,0)))+IF(AND(F231=1,D231&lt;&gt;"BWL",G231=0),Rules!$B$27,0))</f>
        <v>0</v>
      </c>
      <c r="R231">
        <f>IF(A231="","",J231*Rules!$B$19+O231*Rules!$B$22)</f>
        <v>0</v>
      </c>
      <c r="S231">
        <f>IF(A231="","",IF(J231&gt;=4,Rules!$B$21,IF(J231&gt;=3,Rules!$B$20,0)))</f>
        <v>0</v>
      </c>
      <c r="T231">
        <f>IF(A231="","",K231*Rules!$B$23+L231*Rules!$B$24+M231*Rules!$B$25+N231*Rules!$B$26)</f>
        <v>0</v>
      </c>
      <c r="U231">
        <f t="shared" si="3"/>
        <v>0</v>
      </c>
    </row>
    <row r="232" spans="1:21" x14ac:dyDescent="0.2">
      <c r="A232" t="str">
        <f>MatchSquad!A232</f>
        <v>M005</v>
      </c>
      <c r="B232" t="str">
        <f>MatchSquad!B232</f>
        <v>P031</v>
      </c>
      <c r="C232" t="str">
        <f>MatchSquad!C232</f>
        <v>Sahil Parakh</v>
      </c>
      <c r="D232" t="str">
        <f>MatchSquad!D232</f>
        <v>BAT</v>
      </c>
      <c r="E232" t="str">
        <f>MatchSquad!E232</f>
        <v>DC</v>
      </c>
      <c r="F232">
        <f>MatchSquad!G232</f>
        <v>0</v>
      </c>
      <c r="G232">
        <f>IF(A232="","",SUMIFS(BallByBall!$I$2:$I$501,BallByBall!$B$2:$B$501,A232,BallByBall!$F$2:$F$501,B232))</f>
        <v>0</v>
      </c>
      <c r="H232">
        <f>IF(A232="","",COUNTIFS(BallByBall!$B$2:$B$501,A232,BallByBall!$F$2:$F$501,B232,BallByBall!$Q$2:$Q$501,1))</f>
        <v>0</v>
      </c>
      <c r="I232">
        <f>IF(A232="","",COUNTIFS(BallByBall!$B$2:$B$501,A232,BallByBall!$F$2:$F$501,B232,BallByBall!$R$2:$R$501,1))</f>
        <v>0</v>
      </c>
      <c r="J232">
        <f>IF(A232="","",SUMIFS(BallByBall!$T$2:$T$501,BallByBall!$B$2:$B$501,A232,BallByBall!$H$2:$H$501,B232))</f>
        <v>0</v>
      </c>
      <c r="K232">
        <f>IF(A232="","",SUMIFS(BallByBall!$U$2:$U$501,BallByBall!$B$2:$B$501,A232,BallByBall!$P$2:$P$501,B232))</f>
        <v>0</v>
      </c>
      <c r="L232">
        <f>IF(A232="","",SUMIFS(BallByBall!$V$2:$V$501,BallByBall!$B$2:$B$501,A232,BallByBall!$P$2:$P$501,B232))</f>
        <v>0</v>
      </c>
      <c r="M232">
        <f>IF(A232="","",SUMIFS(BallByBall!$W$2:$W$501,BallByBall!$B$2:$B$501,A232,BallByBall!$P$2:$P$501,B232))</f>
        <v>0</v>
      </c>
      <c r="N232">
        <f>IF(A232="","",SUMIFS(BallByBall!$X$2:$X$501,BallByBall!$B$2:$B$501,A232,BallByBall!$P$2:$P$501,B232))</f>
        <v>0</v>
      </c>
      <c r="O232">
        <f>IF(A232="","",SUMIFS(OverSummary!$G$2:$G$101,OverSummary!$A$2:$A$101,A232,OverSummary!$D$2:$D$101,B232))</f>
        <v>0</v>
      </c>
      <c r="P232">
        <f>IF(A232="","",G232*Rules!$B$13+H232*Rules!$B$14+I232*Rules!$B$15)</f>
        <v>0</v>
      </c>
      <c r="Q232">
        <f>IF(A232="","",IF(G232&gt;=100,Rules!$B$18,IF(G232&gt;=50,Rules!$B$17,IF(G232&gt;=30,Rules!$B$16,0)))+IF(AND(F232=1,D232&lt;&gt;"BWL",G232=0),Rules!$B$27,0))</f>
        <v>0</v>
      </c>
      <c r="R232">
        <f>IF(A232="","",J232*Rules!$B$19+O232*Rules!$B$22)</f>
        <v>0</v>
      </c>
      <c r="S232">
        <f>IF(A232="","",IF(J232&gt;=4,Rules!$B$21,IF(J232&gt;=3,Rules!$B$20,0)))</f>
        <v>0</v>
      </c>
      <c r="T232">
        <f>IF(A232="","",K232*Rules!$B$23+L232*Rules!$B$24+M232*Rules!$B$25+N232*Rules!$B$26)</f>
        <v>0</v>
      </c>
      <c r="U232">
        <f t="shared" si="3"/>
        <v>0</v>
      </c>
    </row>
    <row r="233" spans="1:21" x14ac:dyDescent="0.2">
      <c r="A233" t="str">
        <f>MatchSquad!A233</f>
        <v>M005</v>
      </c>
      <c r="B233" t="str">
        <f>MatchSquad!B233</f>
        <v>P032</v>
      </c>
      <c r="C233" t="str">
        <f>MatchSquad!C233</f>
        <v>Prithvi Shaw</v>
      </c>
      <c r="D233" t="str">
        <f>MatchSquad!D233</f>
        <v>BAT</v>
      </c>
      <c r="E233" t="str">
        <f>MatchSquad!E233</f>
        <v>DC</v>
      </c>
      <c r="F233">
        <f>MatchSquad!G233</f>
        <v>0</v>
      </c>
      <c r="G233">
        <f>IF(A233="","",SUMIFS(BallByBall!$I$2:$I$501,BallByBall!$B$2:$B$501,A233,BallByBall!$F$2:$F$501,B233))</f>
        <v>0</v>
      </c>
      <c r="H233">
        <f>IF(A233="","",COUNTIFS(BallByBall!$B$2:$B$501,A233,BallByBall!$F$2:$F$501,B233,BallByBall!$Q$2:$Q$501,1))</f>
        <v>0</v>
      </c>
      <c r="I233">
        <f>IF(A233="","",COUNTIFS(BallByBall!$B$2:$B$501,A233,BallByBall!$F$2:$F$501,B233,BallByBall!$R$2:$R$501,1))</f>
        <v>0</v>
      </c>
      <c r="J233">
        <f>IF(A233="","",SUMIFS(BallByBall!$T$2:$T$501,BallByBall!$B$2:$B$501,A233,BallByBall!$H$2:$H$501,B233))</f>
        <v>0</v>
      </c>
      <c r="K233">
        <f>IF(A233="","",SUMIFS(BallByBall!$U$2:$U$501,BallByBall!$B$2:$B$501,A233,BallByBall!$P$2:$P$501,B233))</f>
        <v>0</v>
      </c>
      <c r="L233">
        <f>IF(A233="","",SUMIFS(BallByBall!$V$2:$V$501,BallByBall!$B$2:$B$501,A233,BallByBall!$P$2:$P$501,B233))</f>
        <v>0</v>
      </c>
      <c r="M233">
        <f>IF(A233="","",SUMIFS(BallByBall!$W$2:$W$501,BallByBall!$B$2:$B$501,A233,BallByBall!$P$2:$P$501,B233))</f>
        <v>0</v>
      </c>
      <c r="N233">
        <f>IF(A233="","",SUMIFS(BallByBall!$X$2:$X$501,BallByBall!$B$2:$B$501,A233,BallByBall!$P$2:$P$501,B233))</f>
        <v>0</v>
      </c>
      <c r="O233">
        <f>IF(A233="","",SUMIFS(OverSummary!$G$2:$G$101,OverSummary!$A$2:$A$101,A233,OverSummary!$D$2:$D$101,B233))</f>
        <v>0</v>
      </c>
      <c r="P233">
        <f>IF(A233="","",G233*Rules!$B$13+H233*Rules!$B$14+I233*Rules!$B$15)</f>
        <v>0</v>
      </c>
      <c r="Q233">
        <f>IF(A233="","",IF(G233&gt;=100,Rules!$B$18,IF(G233&gt;=50,Rules!$B$17,IF(G233&gt;=30,Rules!$B$16,0)))+IF(AND(F233=1,D233&lt;&gt;"BWL",G233=0),Rules!$B$27,0))</f>
        <v>0</v>
      </c>
      <c r="R233">
        <f>IF(A233="","",J233*Rules!$B$19+O233*Rules!$B$22)</f>
        <v>0</v>
      </c>
      <c r="S233">
        <f>IF(A233="","",IF(J233&gt;=4,Rules!$B$21,IF(J233&gt;=3,Rules!$B$20,0)))</f>
        <v>0</v>
      </c>
      <c r="T233">
        <f>IF(A233="","",K233*Rules!$B$23+L233*Rules!$B$24+M233*Rules!$B$25+N233*Rules!$B$26)</f>
        <v>0</v>
      </c>
      <c r="U233">
        <f t="shared" si="3"/>
        <v>0</v>
      </c>
    </row>
    <row r="234" spans="1:21" x14ac:dyDescent="0.2">
      <c r="A234" t="str">
        <f>MatchSquad!A234</f>
        <v>M005</v>
      </c>
      <c r="B234" t="str">
        <f>MatchSquad!B234</f>
        <v>P033</v>
      </c>
      <c r="C234" t="str">
        <f>MatchSquad!C234</f>
        <v>Abishek Porel</v>
      </c>
      <c r="D234" t="str">
        <f>MatchSquad!D234</f>
        <v>WK</v>
      </c>
      <c r="E234" t="str">
        <f>MatchSquad!E234</f>
        <v>DC</v>
      </c>
      <c r="F234">
        <f>MatchSquad!G234</f>
        <v>0</v>
      </c>
      <c r="G234">
        <f>IF(A234="","",SUMIFS(BallByBall!$I$2:$I$501,BallByBall!$B$2:$B$501,A234,BallByBall!$F$2:$F$501,B234))</f>
        <v>0</v>
      </c>
      <c r="H234">
        <f>IF(A234="","",COUNTIFS(BallByBall!$B$2:$B$501,A234,BallByBall!$F$2:$F$501,B234,BallByBall!$Q$2:$Q$501,1))</f>
        <v>0</v>
      </c>
      <c r="I234">
        <f>IF(A234="","",COUNTIFS(BallByBall!$B$2:$B$501,A234,BallByBall!$F$2:$F$501,B234,BallByBall!$R$2:$R$501,1))</f>
        <v>0</v>
      </c>
      <c r="J234">
        <f>IF(A234="","",SUMIFS(BallByBall!$T$2:$T$501,BallByBall!$B$2:$B$501,A234,BallByBall!$H$2:$H$501,B234))</f>
        <v>0</v>
      </c>
      <c r="K234">
        <f>IF(A234="","",SUMIFS(BallByBall!$U$2:$U$501,BallByBall!$B$2:$B$501,A234,BallByBall!$P$2:$P$501,B234))</f>
        <v>0</v>
      </c>
      <c r="L234">
        <f>IF(A234="","",SUMIFS(BallByBall!$V$2:$V$501,BallByBall!$B$2:$B$501,A234,BallByBall!$P$2:$P$501,B234))</f>
        <v>0</v>
      </c>
      <c r="M234">
        <f>IF(A234="","",SUMIFS(BallByBall!$W$2:$W$501,BallByBall!$B$2:$B$501,A234,BallByBall!$P$2:$P$501,B234))</f>
        <v>0</v>
      </c>
      <c r="N234">
        <f>IF(A234="","",SUMIFS(BallByBall!$X$2:$X$501,BallByBall!$B$2:$B$501,A234,BallByBall!$P$2:$P$501,B234))</f>
        <v>0</v>
      </c>
      <c r="O234">
        <f>IF(A234="","",SUMIFS(OverSummary!$G$2:$G$101,OverSummary!$A$2:$A$101,A234,OverSummary!$D$2:$D$101,B234))</f>
        <v>0</v>
      </c>
      <c r="P234">
        <f>IF(A234="","",G234*Rules!$B$13+H234*Rules!$B$14+I234*Rules!$B$15)</f>
        <v>0</v>
      </c>
      <c r="Q234">
        <f>IF(A234="","",IF(G234&gt;=100,Rules!$B$18,IF(G234&gt;=50,Rules!$B$17,IF(G234&gt;=30,Rules!$B$16,0)))+IF(AND(F234=1,D234&lt;&gt;"BWL",G234=0),Rules!$B$27,0))</f>
        <v>0</v>
      </c>
      <c r="R234">
        <f>IF(A234="","",J234*Rules!$B$19+O234*Rules!$B$22)</f>
        <v>0</v>
      </c>
      <c r="S234">
        <f>IF(A234="","",IF(J234&gt;=4,Rules!$B$21,IF(J234&gt;=3,Rules!$B$20,0)))</f>
        <v>0</v>
      </c>
      <c r="T234">
        <f>IF(A234="","",K234*Rules!$B$23+L234*Rules!$B$24+M234*Rules!$B$25+N234*Rules!$B$26)</f>
        <v>0</v>
      </c>
      <c r="U234">
        <f t="shared" si="3"/>
        <v>0</v>
      </c>
    </row>
    <row r="235" spans="1:21" x14ac:dyDescent="0.2">
      <c r="A235" t="str">
        <f>MatchSquad!A235</f>
        <v>M005</v>
      </c>
      <c r="B235" t="str">
        <f>MatchSquad!B235</f>
        <v>P034</v>
      </c>
      <c r="C235" t="str">
        <f>MatchSquad!C235</f>
        <v>Tristan Stubbs</v>
      </c>
      <c r="D235" t="str">
        <f>MatchSquad!D235</f>
        <v>WK</v>
      </c>
      <c r="E235" t="str">
        <f>MatchSquad!E235</f>
        <v>DC</v>
      </c>
      <c r="F235">
        <f>MatchSquad!G235</f>
        <v>0</v>
      </c>
      <c r="G235">
        <f>IF(A235="","",SUMIFS(BallByBall!$I$2:$I$501,BallByBall!$B$2:$B$501,A235,BallByBall!$F$2:$F$501,B235))</f>
        <v>0</v>
      </c>
      <c r="H235">
        <f>IF(A235="","",COUNTIFS(BallByBall!$B$2:$B$501,A235,BallByBall!$F$2:$F$501,B235,BallByBall!$Q$2:$Q$501,1))</f>
        <v>0</v>
      </c>
      <c r="I235">
        <f>IF(A235="","",COUNTIFS(BallByBall!$B$2:$B$501,A235,BallByBall!$F$2:$F$501,B235,BallByBall!$R$2:$R$501,1))</f>
        <v>0</v>
      </c>
      <c r="J235">
        <f>IF(A235="","",SUMIFS(BallByBall!$T$2:$T$501,BallByBall!$B$2:$B$501,A235,BallByBall!$H$2:$H$501,B235))</f>
        <v>0</v>
      </c>
      <c r="K235">
        <f>IF(A235="","",SUMIFS(BallByBall!$U$2:$U$501,BallByBall!$B$2:$B$501,A235,BallByBall!$P$2:$P$501,B235))</f>
        <v>0</v>
      </c>
      <c r="L235">
        <f>IF(A235="","",SUMIFS(BallByBall!$V$2:$V$501,BallByBall!$B$2:$B$501,A235,BallByBall!$P$2:$P$501,B235))</f>
        <v>0</v>
      </c>
      <c r="M235">
        <f>IF(A235="","",SUMIFS(BallByBall!$W$2:$W$501,BallByBall!$B$2:$B$501,A235,BallByBall!$P$2:$P$501,B235))</f>
        <v>0</v>
      </c>
      <c r="N235">
        <f>IF(A235="","",SUMIFS(BallByBall!$X$2:$X$501,BallByBall!$B$2:$B$501,A235,BallByBall!$P$2:$P$501,B235))</f>
        <v>0</v>
      </c>
      <c r="O235">
        <f>IF(A235="","",SUMIFS(OverSummary!$G$2:$G$101,OverSummary!$A$2:$A$101,A235,OverSummary!$D$2:$D$101,B235))</f>
        <v>0</v>
      </c>
      <c r="P235">
        <f>IF(A235="","",G235*Rules!$B$13+H235*Rules!$B$14+I235*Rules!$B$15)</f>
        <v>0</v>
      </c>
      <c r="Q235">
        <f>IF(A235="","",IF(G235&gt;=100,Rules!$B$18,IF(G235&gt;=50,Rules!$B$17,IF(G235&gt;=30,Rules!$B$16,0)))+IF(AND(F235=1,D235&lt;&gt;"BWL",G235=0),Rules!$B$27,0))</f>
        <v>0</v>
      </c>
      <c r="R235">
        <f>IF(A235="","",J235*Rules!$B$19+O235*Rules!$B$22)</f>
        <v>0</v>
      </c>
      <c r="S235">
        <f>IF(A235="","",IF(J235&gt;=4,Rules!$B$21,IF(J235&gt;=3,Rules!$B$20,0)))</f>
        <v>0</v>
      </c>
      <c r="T235">
        <f>IF(A235="","",K235*Rules!$B$23+L235*Rules!$B$24+M235*Rules!$B$25+N235*Rules!$B$26)</f>
        <v>0</v>
      </c>
      <c r="U235">
        <f t="shared" si="3"/>
        <v>0</v>
      </c>
    </row>
    <row r="236" spans="1:21" x14ac:dyDescent="0.2">
      <c r="A236" t="str">
        <f>MatchSquad!A236</f>
        <v>M005</v>
      </c>
      <c r="B236" t="str">
        <f>MatchSquad!B236</f>
        <v>P035</v>
      </c>
      <c r="C236" t="str">
        <f>MatchSquad!C236</f>
        <v>Axar Patel</v>
      </c>
      <c r="D236" t="str">
        <f>MatchSquad!D236</f>
        <v>AR</v>
      </c>
      <c r="E236" t="str">
        <f>MatchSquad!E236</f>
        <v>DC</v>
      </c>
      <c r="F236">
        <f>MatchSquad!G236</f>
        <v>0</v>
      </c>
      <c r="G236">
        <f>IF(A236="","",SUMIFS(BallByBall!$I$2:$I$501,BallByBall!$B$2:$B$501,A236,BallByBall!$F$2:$F$501,B236))</f>
        <v>0</v>
      </c>
      <c r="H236">
        <f>IF(A236="","",COUNTIFS(BallByBall!$B$2:$B$501,A236,BallByBall!$F$2:$F$501,B236,BallByBall!$Q$2:$Q$501,1))</f>
        <v>0</v>
      </c>
      <c r="I236">
        <f>IF(A236="","",COUNTIFS(BallByBall!$B$2:$B$501,A236,BallByBall!$F$2:$F$501,B236,BallByBall!$R$2:$R$501,1))</f>
        <v>0</v>
      </c>
      <c r="J236">
        <f>IF(A236="","",SUMIFS(BallByBall!$T$2:$T$501,BallByBall!$B$2:$B$501,A236,BallByBall!$H$2:$H$501,B236))</f>
        <v>0</v>
      </c>
      <c r="K236">
        <f>IF(A236="","",SUMIFS(BallByBall!$U$2:$U$501,BallByBall!$B$2:$B$501,A236,BallByBall!$P$2:$P$501,B236))</f>
        <v>0</v>
      </c>
      <c r="L236">
        <f>IF(A236="","",SUMIFS(BallByBall!$V$2:$V$501,BallByBall!$B$2:$B$501,A236,BallByBall!$P$2:$P$501,B236))</f>
        <v>0</v>
      </c>
      <c r="M236">
        <f>IF(A236="","",SUMIFS(BallByBall!$W$2:$W$501,BallByBall!$B$2:$B$501,A236,BallByBall!$P$2:$P$501,B236))</f>
        <v>0</v>
      </c>
      <c r="N236">
        <f>IF(A236="","",SUMIFS(BallByBall!$X$2:$X$501,BallByBall!$B$2:$B$501,A236,BallByBall!$P$2:$P$501,B236))</f>
        <v>0</v>
      </c>
      <c r="O236">
        <f>IF(A236="","",SUMIFS(OverSummary!$G$2:$G$101,OverSummary!$A$2:$A$101,A236,OverSummary!$D$2:$D$101,B236))</f>
        <v>0</v>
      </c>
      <c r="P236">
        <f>IF(A236="","",G236*Rules!$B$13+H236*Rules!$B$14+I236*Rules!$B$15)</f>
        <v>0</v>
      </c>
      <c r="Q236">
        <f>IF(A236="","",IF(G236&gt;=100,Rules!$B$18,IF(G236&gt;=50,Rules!$B$17,IF(G236&gt;=30,Rules!$B$16,0)))+IF(AND(F236=1,D236&lt;&gt;"BWL",G236=0),Rules!$B$27,0))</f>
        <v>0</v>
      </c>
      <c r="R236">
        <f>IF(A236="","",J236*Rules!$B$19+O236*Rules!$B$22)</f>
        <v>0</v>
      </c>
      <c r="S236">
        <f>IF(A236="","",IF(J236&gt;=4,Rules!$B$21,IF(J236&gt;=3,Rules!$B$20,0)))</f>
        <v>0</v>
      </c>
      <c r="T236">
        <f>IF(A236="","",K236*Rules!$B$23+L236*Rules!$B$24+M236*Rules!$B$25+N236*Rules!$B$26)</f>
        <v>0</v>
      </c>
      <c r="U236">
        <f t="shared" si="3"/>
        <v>0</v>
      </c>
    </row>
    <row r="237" spans="1:21" x14ac:dyDescent="0.2">
      <c r="A237" t="str">
        <f>MatchSquad!A237</f>
        <v>M005</v>
      </c>
      <c r="B237" t="str">
        <f>MatchSquad!B237</f>
        <v>P036</v>
      </c>
      <c r="C237" t="str">
        <f>MatchSquad!C237</f>
        <v>Sameer Rizvi</v>
      </c>
      <c r="D237" t="str">
        <f>MatchSquad!D237</f>
        <v>AR</v>
      </c>
      <c r="E237" t="str">
        <f>MatchSquad!E237</f>
        <v>DC</v>
      </c>
      <c r="F237">
        <f>MatchSquad!G237</f>
        <v>0</v>
      </c>
      <c r="G237">
        <f>IF(A237="","",SUMIFS(BallByBall!$I$2:$I$501,BallByBall!$B$2:$B$501,A237,BallByBall!$F$2:$F$501,B237))</f>
        <v>0</v>
      </c>
      <c r="H237">
        <f>IF(A237="","",COUNTIFS(BallByBall!$B$2:$B$501,A237,BallByBall!$F$2:$F$501,B237,BallByBall!$Q$2:$Q$501,1))</f>
        <v>0</v>
      </c>
      <c r="I237">
        <f>IF(A237="","",COUNTIFS(BallByBall!$B$2:$B$501,A237,BallByBall!$F$2:$F$501,B237,BallByBall!$R$2:$R$501,1))</f>
        <v>0</v>
      </c>
      <c r="J237">
        <f>IF(A237="","",SUMIFS(BallByBall!$T$2:$T$501,BallByBall!$B$2:$B$501,A237,BallByBall!$H$2:$H$501,B237))</f>
        <v>0</v>
      </c>
      <c r="K237">
        <f>IF(A237="","",SUMIFS(BallByBall!$U$2:$U$501,BallByBall!$B$2:$B$501,A237,BallByBall!$P$2:$P$501,B237))</f>
        <v>0</v>
      </c>
      <c r="L237">
        <f>IF(A237="","",SUMIFS(BallByBall!$V$2:$V$501,BallByBall!$B$2:$B$501,A237,BallByBall!$P$2:$P$501,B237))</f>
        <v>0</v>
      </c>
      <c r="M237">
        <f>IF(A237="","",SUMIFS(BallByBall!$W$2:$W$501,BallByBall!$B$2:$B$501,A237,BallByBall!$P$2:$P$501,B237))</f>
        <v>0</v>
      </c>
      <c r="N237">
        <f>IF(A237="","",SUMIFS(BallByBall!$X$2:$X$501,BallByBall!$B$2:$B$501,A237,BallByBall!$P$2:$P$501,B237))</f>
        <v>0</v>
      </c>
      <c r="O237">
        <f>IF(A237="","",SUMIFS(OverSummary!$G$2:$G$101,OverSummary!$A$2:$A$101,A237,OverSummary!$D$2:$D$101,B237))</f>
        <v>0</v>
      </c>
      <c r="P237">
        <f>IF(A237="","",G237*Rules!$B$13+H237*Rules!$B$14+I237*Rules!$B$15)</f>
        <v>0</v>
      </c>
      <c r="Q237">
        <f>IF(A237="","",IF(G237&gt;=100,Rules!$B$18,IF(G237&gt;=50,Rules!$B$17,IF(G237&gt;=30,Rules!$B$16,0)))+IF(AND(F237=1,D237&lt;&gt;"BWL",G237=0),Rules!$B$27,0))</f>
        <v>0</v>
      </c>
      <c r="R237">
        <f>IF(A237="","",J237*Rules!$B$19+O237*Rules!$B$22)</f>
        <v>0</v>
      </c>
      <c r="S237">
        <f>IF(A237="","",IF(J237&gt;=4,Rules!$B$21,IF(J237&gt;=3,Rules!$B$20,0)))</f>
        <v>0</v>
      </c>
      <c r="T237">
        <f>IF(A237="","",K237*Rules!$B$23+L237*Rules!$B$24+M237*Rules!$B$25+N237*Rules!$B$26)</f>
        <v>0</v>
      </c>
      <c r="U237">
        <f t="shared" si="3"/>
        <v>0</v>
      </c>
    </row>
    <row r="238" spans="1:21" x14ac:dyDescent="0.2">
      <c r="A238" t="str">
        <f>MatchSquad!A238</f>
        <v>M005</v>
      </c>
      <c r="B238" t="str">
        <f>MatchSquad!B238</f>
        <v>P037</v>
      </c>
      <c r="C238" t="str">
        <f>MatchSquad!C238</f>
        <v>Ashutosh Sharma</v>
      </c>
      <c r="D238" t="str">
        <f>MatchSquad!D238</f>
        <v>AR</v>
      </c>
      <c r="E238" t="str">
        <f>MatchSquad!E238</f>
        <v>DC</v>
      </c>
      <c r="F238">
        <f>MatchSquad!G238</f>
        <v>0</v>
      </c>
      <c r="G238">
        <f>IF(A238="","",SUMIFS(BallByBall!$I$2:$I$501,BallByBall!$B$2:$B$501,A238,BallByBall!$F$2:$F$501,B238))</f>
        <v>0</v>
      </c>
      <c r="H238">
        <f>IF(A238="","",COUNTIFS(BallByBall!$B$2:$B$501,A238,BallByBall!$F$2:$F$501,B238,BallByBall!$Q$2:$Q$501,1))</f>
        <v>0</v>
      </c>
      <c r="I238">
        <f>IF(A238="","",COUNTIFS(BallByBall!$B$2:$B$501,A238,BallByBall!$F$2:$F$501,B238,BallByBall!$R$2:$R$501,1))</f>
        <v>0</v>
      </c>
      <c r="J238">
        <f>IF(A238="","",SUMIFS(BallByBall!$T$2:$T$501,BallByBall!$B$2:$B$501,A238,BallByBall!$H$2:$H$501,B238))</f>
        <v>0</v>
      </c>
      <c r="K238">
        <f>IF(A238="","",SUMIFS(BallByBall!$U$2:$U$501,BallByBall!$B$2:$B$501,A238,BallByBall!$P$2:$P$501,B238))</f>
        <v>0</v>
      </c>
      <c r="L238">
        <f>IF(A238="","",SUMIFS(BallByBall!$V$2:$V$501,BallByBall!$B$2:$B$501,A238,BallByBall!$P$2:$P$501,B238))</f>
        <v>0</v>
      </c>
      <c r="M238">
        <f>IF(A238="","",SUMIFS(BallByBall!$W$2:$W$501,BallByBall!$B$2:$B$501,A238,BallByBall!$P$2:$P$501,B238))</f>
        <v>0</v>
      </c>
      <c r="N238">
        <f>IF(A238="","",SUMIFS(BallByBall!$X$2:$X$501,BallByBall!$B$2:$B$501,A238,BallByBall!$P$2:$P$501,B238))</f>
        <v>0</v>
      </c>
      <c r="O238">
        <f>IF(A238="","",SUMIFS(OverSummary!$G$2:$G$101,OverSummary!$A$2:$A$101,A238,OverSummary!$D$2:$D$101,B238))</f>
        <v>0</v>
      </c>
      <c r="P238">
        <f>IF(A238="","",G238*Rules!$B$13+H238*Rules!$B$14+I238*Rules!$B$15)</f>
        <v>0</v>
      </c>
      <c r="Q238">
        <f>IF(A238="","",IF(G238&gt;=100,Rules!$B$18,IF(G238&gt;=50,Rules!$B$17,IF(G238&gt;=30,Rules!$B$16,0)))+IF(AND(F238=1,D238&lt;&gt;"BWL",G238=0),Rules!$B$27,0))</f>
        <v>0</v>
      </c>
      <c r="R238">
        <f>IF(A238="","",J238*Rules!$B$19+O238*Rules!$B$22)</f>
        <v>0</v>
      </c>
      <c r="S238">
        <f>IF(A238="","",IF(J238&gt;=4,Rules!$B$21,IF(J238&gt;=3,Rules!$B$20,0)))</f>
        <v>0</v>
      </c>
      <c r="T238">
        <f>IF(A238="","",K238*Rules!$B$23+L238*Rules!$B$24+M238*Rules!$B$25+N238*Rules!$B$26)</f>
        <v>0</v>
      </c>
      <c r="U238">
        <f t="shared" si="3"/>
        <v>0</v>
      </c>
    </row>
    <row r="239" spans="1:21" x14ac:dyDescent="0.2">
      <c r="A239" t="str">
        <f>MatchSquad!A239</f>
        <v>M005</v>
      </c>
      <c r="B239" t="str">
        <f>MatchSquad!B239</f>
        <v>P038</v>
      </c>
      <c r="C239" t="str">
        <f>MatchSquad!C239</f>
        <v>Vipraj Nigam</v>
      </c>
      <c r="D239" t="str">
        <f>MatchSquad!D239</f>
        <v>AR</v>
      </c>
      <c r="E239" t="str">
        <f>MatchSquad!E239</f>
        <v>DC</v>
      </c>
      <c r="F239">
        <f>MatchSquad!G239</f>
        <v>0</v>
      </c>
      <c r="G239">
        <f>IF(A239="","",SUMIFS(BallByBall!$I$2:$I$501,BallByBall!$B$2:$B$501,A239,BallByBall!$F$2:$F$501,B239))</f>
        <v>0</v>
      </c>
      <c r="H239">
        <f>IF(A239="","",COUNTIFS(BallByBall!$B$2:$B$501,A239,BallByBall!$F$2:$F$501,B239,BallByBall!$Q$2:$Q$501,1))</f>
        <v>0</v>
      </c>
      <c r="I239">
        <f>IF(A239="","",COUNTIFS(BallByBall!$B$2:$B$501,A239,BallByBall!$F$2:$F$501,B239,BallByBall!$R$2:$R$501,1))</f>
        <v>0</v>
      </c>
      <c r="J239">
        <f>IF(A239="","",SUMIFS(BallByBall!$T$2:$T$501,BallByBall!$B$2:$B$501,A239,BallByBall!$H$2:$H$501,B239))</f>
        <v>0</v>
      </c>
      <c r="K239">
        <f>IF(A239="","",SUMIFS(BallByBall!$U$2:$U$501,BallByBall!$B$2:$B$501,A239,BallByBall!$P$2:$P$501,B239))</f>
        <v>0</v>
      </c>
      <c r="L239">
        <f>IF(A239="","",SUMIFS(BallByBall!$V$2:$V$501,BallByBall!$B$2:$B$501,A239,BallByBall!$P$2:$P$501,B239))</f>
        <v>0</v>
      </c>
      <c r="M239">
        <f>IF(A239="","",SUMIFS(BallByBall!$W$2:$W$501,BallByBall!$B$2:$B$501,A239,BallByBall!$P$2:$P$501,B239))</f>
        <v>0</v>
      </c>
      <c r="N239">
        <f>IF(A239="","",SUMIFS(BallByBall!$X$2:$X$501,BallByBall!$B$2:$B$501,A239,BallByBall!$P$2:$P$501,B239))</f>
        <v>0</v>
      </c>
      <c r="O239">
        <f>IF(A239="","",SUMIFS(OverSummary!$G$2:$G$101,OverSummary!$A$2:$A$101,A239,OverSummary!$D$2:$D$101,B239))</f>
        <v>0</v>
      </c>
      <c r="P239">
        <f>IF(A239="","",G239*Rules!$B$13+H239*Rules!$B$14+I239*Rules!$B$15)</f>
        <v>0</v>
      </c>
      <c r="Q239">
        <f>IF(A239="","",IF(G239&gt;=100,Rules!$B$18,IF(G239&gt;=50,Rules!$B$17,IF(G239&gt;=30,Rules!$B$16,0)))+IF(AND(F239=1,D239&lt;&gt;"BWL",G239=0),Rules!$B$27,0))</f>
        <v>0</v>
      </c>
      <c r="R239">
        <f>IF(A239="","",J239*Rules!$B$19+O239*Rules!$B$22)</f>
        <v>0</v>
      </c>
      <c r="S239">
        <f>IF(A239="","",IF(J239&gt;=4,Rules!$B$21,IF(J239&gt;=3,Rules!$B$20,0)))</f>
        <v>0</v>
      </c>
      <c r="T239">
        <f>IF(A239="","",K239*Rules!$B$23+L239*Rules!$B$24+M239*Rules!$B$25+N239*Rules!$B$26)</f>
        <v>0</v>
      </c>
      <c r="U239">
        <f t="shared" si="3"/>
        <v>0</v>
      </c>
    </row>
    <row r="240" spans="1:21" x14ac:dyDescent="0.2">
      <c r="A240" t="str">
        <f>MatchSquad!A240</f>
        <v>M005</v>
      </c>
      <c r="B240" t="str">
        <f>MatchSquad!B240</f>
        <v>P039</v>
      </c>
      <c r="C240" t="str">
        <f>MatchSquad!C240</f>
        <v>Ajay Mandal</v>
      </c>
      <c r="D240" t="str">
        <f>MatchSquad!D240</f>
        <v>AR</v>
      </c>
      <c r="E240" t="str">
        <f>MatchSquad!E240</f>
        <v>DC</v>
      </c>
      <c r="F240">
        <f>MatchSquad!G240</f>
        <v>0</v>
      </c>
      <c r="G240">
        <f>IF(A240="","",SUMIFS(BallByBall!$I$2:$I$501,BallByBall!$B$2:$B$501,A240,BallByBall!$F$2:$F$501,B240))</f>
        <v>0</v>
      </c>
      <c r="H240">
        <f>IF(A240="","",COUNTIFS(BallByBall!$B$2:$B$501,A240,BallByBall!$F$2:$F$501,B240,BallByBall!$Q$2:$Q$501,1))</f>
        <v>0</v>
      </c>
      <c r="I240">
        <f>IF(A240="","",COUNTIFS(BallByBall!$B$2:$B$501,A240,BallByBall!$F$2:$F$501,B240,BallByBall!$R$2:$R$501,1))</f>
        <v>0</v>
      </c>
      <c r="J240">
        <f>IF(A240="","",SUMIFS(BallByBall!$T$2:$T$501,BallByBall!$B$2:$B$501,A240,BallByBall!$H$2:$H$501,B240))</f>
        <v>0</v>
      </c>
      <c r="K240">
        <f>IF(A240="","",SUMIFS(BallByBall!$U$2:$U$501,BallByBall!$B$2:$B$501,A240,BallByBall!$P$2:$P$501,B240))</f>
        <v>0</v>
      </c>
      <c r="L240">
        <f>IF(A240="","",SUMIFS(BallByBall!$V$2:$V$501,BallByBall!$B$2:$B$501,A240,BallByBall!$P$2:$P$501,B240))</f>
        <v>0</v>
      </c>
      <c r="M240">
        <f>IF(A240="","",SUMIFS(BallByBall!$W$2:$W$501,BallByBall!$B$2:$B$501,A240,BallByBall!$P$2:$P$501,B240))</f>
        <v>0</v>
      </c>
      <c r="N240">
        <f>IF(A240="","",SUMIFS(BallByBall!$X$2:$X$501,BallByBall!$B$2:$B$501,A240,BallByBall!$P$2:$P$501,B240))</f>
        <v>0</v>
      </c>
      <c r="O240">
        <f>IF(A240="","",SUMIFS(OverSummary!$G$2:$G$101,OverSummary!$A$2:$A$101,A240,OverSummary!$D$2:$D$101,B240))</f>
        <v>0</v>
      </c>
      <c r="P240">
        <f>IF(A240="","",G240*Rules!$B$13+H240*Rules!$B$14+I240*Rules!$B$15)</f>
        <v>0</v>
      </c>
      <c r="Q240">
        <f>IF(A240="","",IF(G240&gt;=100,Rules!$B$18,IF(G240&gt;=50,Rules!$B$17,IF(G240&gt;=30,Rules!$B$16,0)))+IF(AND(F240=1,D240&lt;&gt;"BWL",G240=0),Rules!$B$27,0))</f>
        <v>0</v>
      </c>
      <c r="R240">
        <f>IF(A240="","",J240*Rules!$B$19+O240*Rules!$B$22)</f>
        <v>0</v>
      </c>
      <c r="S240">
        <f>IF(A240="","",IF(J240&gt;=4,Rules!$B$21,IF(J240&gt;=3,Rules!$B$20,0)))</f>
        <v>0</v>
      </c>
      <c r="T240">
        <f>IF(A240="","",K240*Rules!$B$23+L240*Rules!$B$24+M240*Rules!$B$25+N240*Rules!$B$26)</f>
        <v>0</v>
      </c>
      <c r="U240">
        <f t="shared" si="3"/>
        <v>0</v>
      </c>
    </row>
    <row r="241" spans="1:21" x14ac:dyDescent="0.2">
      <c r="A241" t="str">
        <f>MatchSquad!A241</f>
        <v>M005</v>
      </c>
      <c r="B241" t="str">
        <f>MatchSquad!B241</f>
        <v>P040</v>
      </c>
      <c r="C241" t="str">
        <f>MatchSquad!C241</f>
        <v>Tripurana Vijay</v>
      </c>
      <c r="D241" t="str">
        <f>MatchSquad!D241</f>
        <v>AR</v>
      </c>
      <c r="E241" t="str">
        <f>MatchSquad!E241</f>
        <v>DC</v>
      </c>
      <c r="F241">
        <f>MatchSquad!G241</f>
        <v>0</v>
      </c>
      <c r="G241">
        <f>IF(A241="","",SUMIFS(BallByBall!$I$2:$I$501,BallByBall!$B$2:$B$501,A241,BallByBall!$F$2:$F$501,B241))</f>
        <v>0</v>
      </c>
      <c r="H241">
        <f>IF(A241="","",COUNTIFS(BallByBall!$B$2:$B$501,A241,BallByBall!$F$2:$F$501,B241,BallByBall!$Q$2:$Q$501,1))</f>
        <v>0</v>
      </c>
      <c r="I241">
        <f>IF(A241="","",COUNTIFS(BallByBall!$B$2:$B$501,A241,BallByBall!$F$2:$F$501,B241,BallByBall!$R$2:$R$501,1))</f>
        <v>0</v>
      </c>
      <c r="J241">
        <f>IF(A241="","",SUMIFS(BallByBall!$T$2:$T$501,BallByBall!$B$2:$B$501,A241,BallByBall!$H$2:$H$501,B241))</f>
        <v>0</v>
      </c>
      <c r="K241">
        <f>IF(A241="","",SUMIFS(BallByBall!$U$2:$U$501,BallByBall!$B$2:$B$501,A241,BallByBall!$P$2:$P$501,B241))</f>
        <v>0</v>
      </c>
      <c r="L241">
        <f>IF(A241="","",SUMIFS(BallByBall!$V$2:$V$501,BallByBall!$B$2:$B$501,A241,BallByBall!$P$2:$P$501,B241))</f>
        <v>0</v>
      </c>
      <c r="M241">
        <f>IF(A241="","",SUMIFS(BallByBall!$W$2:$W$501,BallByBall!$B$2:$B$501,A241,BallByBall!$P$2:$P$501,B241))</f>
        <v>0</v>
      </c>
      <c r="N241">
        <f>IF(A241="","",SUMIFS(BallByBall!$X$2:$X$501,BallByBall!$B$2:$B$501,A241,BallByBall!$P$2:$P$501,B241))</f>
        <v>0</v>
      </c>
      <c r="O241">
        <f>IF(A241="","",SUMIFS(OverSummary!$G$2:$G$101,OverSummary!$A$2:$A$101,A241,OverSummary!$D$2:$D$101,B241))</f>
        <v>0</v>
      </c>
      <c r="P241">
        <f>IF(A241="","",G241*Rules!$B$13+H241*Rules!$B$14+I241*Rules!$B$15)</f>
        <v>0</v>
      </c>
      <c r="Q241">
        <f>IF(A241="","",IF(G241&gt;=100,Rules!$B$18,IF(G241&gt;=50,Rules!$B$17,IF(G241&gt;=30,Rules!$B$16,0)))+IF(AND(F241=1,D241&lt;&gt;"BWL",G241=0),Rules!$B$27,0))</f>
        <v>0</v>
      </c>
      <c r="R241">
        <f>IF(A241="","",J241*Rules!$B$19+O241*Rules!$B$22)</f>
        <v>0</v>
      </c>
      <c r="S241">
        <f>IF(A241="","",IF(J241&gt;=4,Rules!$B$21,IF(J241&gt;=3,Rules!$B$20,0)))</f>
        <v>0</v>
      </c>
      <c r="T241">
        <f>IF(A241="","",K241*Rules!$B$23+L241*Rules!$B$24+M241*Rules!$B$25+N241*Rules!$B$26)</f>
        <v>0</v>
      </c>
      <c r="U241">
        <f t="shared" si="3"/>
        <v>0</v>
      </c>
    </row>
    <row r="242" spans="1:21" x14ac:dyDescent="0.2">
      <c r="A242" t="str">
        <f>MatchSquad!A242</f>
        <v>M005</v>
      </c>
      <c r="B242" t="str">
        <f>MatchSquad!B242</f>
        <v>P041</v>
      </c>
      <c r="C242" t="str">
        <f>MatchSquad!C242</f>
        <v>Madhav Tiwari</v>
      </c>
      <c r="D242" t="str">
        <f>MatchSquad!D242</f>
        <v>AR</v>
      </c>
      <c r="E242" t="str">
        <f>MatchSquad!E242</f>
        <v>DC</v>
      </c>
      <c r="F242">
        <f>MatchSquad!G242</f>
        <v>0</v>
      </c>
      <c r="G242">
        <f>IF(A242="","",SUMIFS(BallByBall!$I$2:$I$501,BallByBall!$B$2:$B$501,A242,BallByBall!$F$2:$F$501,B242))</f>
        <v>0</v>
      </c>
      <c r="H242">
        <f>IF(A242="","",COUNTIFS(BallByBall!$B$2:$B$501,A242,BallByBall!$F$2:$F$501,B242,BallByBall!$Q$2:$Q$501,1))</f>
        <v>0</v>
      </c>
      <c r="I242">
        <f>IF(A242="","",COUNTIFS(BallByBall!$B$2:$B$501,A242,BallByBall!$F$2:$F$501,B242,BallByBall!$R$2:$R$501,1))</f>
        <v>0</v>
      </c>
      <c r="J242">
        <f>IF(A242="","",SUMIFS(BallByBall!$T$2:$T$501,BallByBall!$B$2:$B$501,A242,BallByBall!$H$2:$H$501,B242))</f>
        <v>0</v>
      </c>
      <c r="K242">
        <f>IF(A242="","",SUMIFS(BallByBall!$U$2:$U$501,BallByBall!$B$2:$B$501,A242,BallByBall!$P$2:$P$501,B242))</f>
        <v>0</v>
      </c>
      <c r="L242">
        <f>IF(A242="","",SUMIFS(BallByBall!$V$2:$V$501,BallByBall!$B$2:$B$501,A242,BallByBall!$P$2:$P$501,B242))</f>
        <v>0</v>
      </c>
      <c r="M242">
        <f>IF(A242="","",SUMIFS(BallByBall!$W$2:$W$501,BallByBall!$B$2:$B$501,A242,BallByBall!$P$2:$P$501,B242))</f>
        <v>0</v>
      </c>
      <c r="N242">
        <f>IF(A242="","",SUMIFS(BallByBall!$X$2:$X$501,BallByBall!$B$2:$B$501,A242,BallByBall!$P$2:$P$501,B242))</f>
        <v>0</v>
      </c>
      <c r="O242">
        <f>IF(A242="","",SUMIFS(OverSummary!$G$2:$G$101,OverSummary!$A$2:$A$101,A242,OverSummary!$D$2:$D$101,B242))</f>
        <v>0</v>
      </c>
      <c r="P242">
        <f>IF(A242="","",G242*Rules!$B$13+H242*Rules!$B$14+I242*Rules!$B$15)</f>
        <v>0</v>
      </c>
      <c r="Q242">
        <f>IF(A242="","",IF(G242&gt;=100,Rules!$B$18,IF(G242&gt;=50,Rules!$B$17,IF(G242&gt;=30,Rules!$B$16,0)))+IF(AND(F242=1,D242&lt;&gt;"BWL",G242=0),Rules!$B$27,0))</f>
        <v>0</v>
      </c>
      <c r="R242">
        <f>IF(A242="","",J242*Rules!$B$19+O242*Rules!$B$22)</f>
        <v>0</v>
      </c>
      <c r="S242">
        <f>IF(A242="","",IF(J242&gt;=4,Rules!$B$21,IF(J242&gt;=3,Rules!$B$20,0)))</f>
        <v>0</v>
      </c>
      <c r="T242">
        <f>IF(A242="","",K242*Rules!$B$23+L242*Rules!$B$24+M242*Rules!$B$25+N242*Rules!$B$26)</f>
        <v>0</v>
      </c>
      <c r="U242">
        <f t="shared" si="3"/>
        <v>0</v>
      </c>
    </row>
    <row r="243" spans="1:21" x14ac:dyDescent="0.2">
      <c r="A243" t="str">
        <f>MatchSquad!A243</f>
        <v>M005</v>
      </c>
      <c r="B243" t="str">
        <f>MatchSquad!B243</f>
        <v>P042</v>
      </c>
      <c r="C243" t="str">
        <f>MatchSquad!C243</f>
        <v>Nitish Rana</v>
      </c>
      <c r="D243" t="str">
        <f>MatchSquad!D243</f>
        <v>AR</v>
      </c>
      <c r="E243" t="str">
        <f>MatchSquad!E243</f>
        <v>DC</v>
      </c>
      <c r="F243">
        <f>MatchSquad!G243</f>
        <v>0</v>
      </c>
      <c r="G243">
        <f>IF(A243="","",SUMIFS(BallByBall!$I$2:$I$501,BallByBall!$B$2:$B$501,A243,BallByBall!$F$2:$F$501,B243))</f>
        <v>0</v>
      </c>
      <c r="H243">
        <f>IF(A243="","",COUNTIFS(BallByBall!$B$2:$B$501,A243,BallByBall!$F$2:$F$501,B243,BallByBall!$Q$2:$Q$501,1))</f>
        <v>0</v>
      </c>
      <c r="I243">
        <f>IF(A243="","",COUNTIFS(BallByBall!$B$2:$B$501,A243,BallByBall!$F$2:$F$501,B243,BallByBall!$R$2:$R$501,1))</f>
        <v>0</v>
      </c>
      <c r="J243">
        <f>IF(A243="","",SUMIFS(BallByBall!$T$2:$T$501,BallByBall!$B$2:$B$501,A243,BallByBall!$H$2:$H$501,B243))</f>
        <v>0</v>
      </c>
      <c r="K243">
        <f>IF(A243="","",SUMIFS(BallByBall!$U$2:$U$501,BallByBall!$B$2:$B$501,A243,BallByBall!$P$2:$P$501,B243))</f>
        <v>0</v>
      </c>
      <c r="L243">
        <f>IF(A243="","",SUMIFS(BallByBall!$V$2:$V$501,BallByBall!$B$2:$B$501,A243,BallByBall!$P$2:$P$501,B243))</f>
        <v>0</v>
      </c>
      <c r="M243">
        <f>IF(A243="","",SUMIFS(BallByBall!$W$2:$W$501,BallByBall!$B$2:$B$501,A243,BallByBall!$P$2:$P$501,B243))</f>
        <v>0</v>
      </c>
      <c r="N243">
        <f>IF(A243="","",SUMIFS(BallByBall!$X$2:$X$501,BallByBall!$B$2:$B$501,A243,BallByBall!$P$2:$P$501,B243))</f>
        <v>0</v>
      </c>
      <c r="O243">
        <f>IF(A243="","",SUMIFS(OverSummary!$G$2:$G$101,OverSummary!$A$2:$A$101,A243,OverSummary!$D$2:$D$101,B243))</f>
        <v>0</v>
      </c>
      <c r="P243">
        <f>IF(A243="","",G243*Rules!$B$13+H243*Rules!$B$14+I243*Rules!$B$15)</f>
        <v>0</v>
      </c>
      <c r="Q243">
        <f>IF(A243="","",IF(G243&gt;=100,Rules!$B$18,IF(G243&gt;=50,Rules!$B$17,IF(G243&gt;=30,Rules!$B$16,0)))+IF(AND(F243=1,D243&lt;&gt;"BWL",G243=0),Rules!$B$27,0))</f>
        <v>0</v>
      </c>
      <c r="R243">
        <f>IF(A243="","",J243*Rules!$B$19+O243*Rules!$B$22)</f>
        <v>0</v>
      </c>
      <c r="S243">
        <f>IF(A243="","",IF(J243&gt;=4,Rules!$B$21,IF(J243&gt;=3,Rules!$B$20,0)))</f>
        <v>0</v>
      </c>
      <c r="T243">
        <f>IF(A243="","",K243*Rules!$B$23+L243*Rules!$B$24+M243*Rules!$B$25+N243*Rules!$B$26)</f>
        <v>0</v>
      </c>
      <c r="U243">
        <f t="shared" si="3"/>
        <v>0</v>
      </c>
    </row>
    <row r="244" spans="1:21" x14ac:dyDescent="0.2">
      <c r="A244" t="str">
        <f>MatchSquad!A244</f>
        <v>M005</v>
      </c>
      <c r="B244" t="str">
        <f>MatchSquad!B244</f>
        <v>P043</v>
      </c>
      <c r="C244" t="str">
        <f>MatchSquad!C244</f>
        <v>Mitchell Starc</v>
      </c>
      <c r="D244" t="str">
        <f>MatchSquad!D244</f>
        <v>BWL</v>
      </c>
      <c r="E244" t="str">
        <f>MatchSquad!E244</f>
        <v>DC</v>
      </c>
      <c r="F244">
        <f>MatchSquad!G244</f>
        <v>0</v>
      </c>
      <c r="G244">
        <f>IF(A244="","",SUMIFS(BallByBall!$I$2:$I$501,BallByBall!$B$2:$B$501,A244,BallByBall!$F$2:$F$501,B244))</f>
        <v>0</v>
      </c>
      <c r="H244">
        <f>IF(A244="","",COUNTIFS(BallByBall!$B$2:$B$501,A244,BallByBall!$F$2:$F$501,B244,BallByBall!$Q$2:$Q$501,1))</f>
        <v>0</v>
      </c>
      <c r="I244">
        <f>IF(A244="","",COUNTIFS(BallByBall!$B$2:$B$501,A244,BallByBall!$F$2:$F$501,B244,BallByBall!$R$2:$R$501,1))</f>
        <v>0</v>
      </c>
      <c r="J244">
        <f>IF(A244="","",SUMIFS(BallByBall!$T$2:$T$501,BallByBall!$B$2:$B$501,A244,BallByBall!$H$2:$H$501,B244))</f>
        <v>0</v>
      </c>
      <c r="K244">
        <f>IF(A244="","",SUMIFS(BallByBall!$U$2:$U$501,BallByBall!$B$2:$B$501,A244,BallByBall!$P$2:$P$501,B244))</f>
        <v>0</v>
      </c>
      <c r="L244">
        <f>IF(A244="","",SUMIFS(BallByBall!$V$2:$V$501,BallByBall!$B$2:$B$501,A244,BallByBall!$P$2:$P$501,B244))</f>
        <v>0</v>
      </c>
      <c r="M244">
        <f>IF(A244="","",SUMIFS(BallByBall!$W$2:$W$501,BallByBall!$B$2:$B$501,A244,BallByBall!$P$2:$P$501,B244))</f>
        <v>0</v>
      </c>
      <c r="N244">
        <f>IF(A244="","",SUMIFS(BallByBall!$X$2:$X$501,BallByBall!$B$2:$B$501,A244,BallByBall!$P$2:$P$501,B244))</f>
        <v>0</v>
      </c>
      <c r="O244">
        <f>IF(A244="","",SUMIFS(OverSummary!$G$2:$G$101,OverSummary!$A$2:$A$101,A244,OverSummary!$D$2:$D$101,B244))</f>
        <v>0</v>
      </c>
      <c r="P244">
        <f>IF(A244="","",G244*Rules!$B$13+H244*Rules!$B$14+I244*Rules!$B$15)</f>
        <v>0</v>
      </c>
      <c r="Q244">
        <f>IF(A244="","",IF(G244&gt;=100,Rules!$B$18,IF(G244&gt;=50,Rules!$B$17,IF(G244&gt;=30,Rules!$B$16,0)))+IF(AND(F244=1,D244&lt;&gt;"BWL",G244=0),Rules!$B$27,0))</f>
        <v>0</v>
      </c>
      <c r="R244">
        <f>IF(A244="","",J244*Rules!$B$19+O244*Rules!$B$22)</f>
        <v>0</v>
      </c>
      <c r="S244">
        <f>IF(A244="","",IF(J244&gt;=4,Rules!$B$21,IF(J244&gt;=3,Rules!$B$20,0)))</f>
        <v>0</v>
      </c>
      <c r="T244">
        <f>IF(A244="","",K244*Rules!$B$23+L244*Rules!$B$24+M244*Rules!$B$25+N244*Rules!$B$26)</f>
        <v>0</v>
      </c>
      <c r="U244">
        <f t="shared" si="3"/>
        <v>0</v>
      </c>
    </row>
    <row r="245" spans="1:21" x14ac:dyDescent="0.2">
      <c r="A245" t="str">
        <f>MatchSquad!A245</f>
        <v>M005</v>
      </c>
      <c r="B245" t="str">
        <f>MatchSquad!B245</f>
        <v>P044</v>
      </c>
      <c r="C245" t="str">
        <f>MatchSquad!C245</f>
        <v>T. Natarajan</v>
      </c>
      <c r="D245" t="str">
        <f>MatchSquad!D245</f>
        <v>BWL</v>
      </c>
      <c r="E245" t="str">
        <f>MatchSquad!E245</f>
        <v>DC</v>
      </c>
      <c r="F245">
        <f>MatchSquad!G245</f>
        <v>0</v>
      </c>
      <c r="G245">
        <f>IF(A245="","",SUMIFS(BallByBall!$I$2:$I$501,BallByBall!$B$2:$B$501,A245,BallByBall!$F$2:$F$501,B245))</f>
        <v>0</v>
      </c>
      <c r="H245">
        <f>IF(A245="","",COUNTIFS(BallByBall!$B$2:$B$501,A245,BallByBall!$F$2:$F$501,B245,BallByBall!$Q$2:$Q$501,1))</f>
        <v>0</v>
      </c>
      <c r="I245">
        <f>IF(A245="","",COUNTIFS(BallByBall!$B$2:$B$501,A245,BallByBall!$F$2:$F$501,B245,BallByBall!$R$2:$R$501,1))</f>
        <v>0</v>
      </c>
      <c r="J245">
        <f>IF(A245="","",SUMIFS(BallByBall!$T$2:$T$501,BallByBall!$B$2:$B$501,A245,BallByBall!$H$2:$H$501,B245))</f>
        <v>0</v>
      </c>
      <c r="K245">
        <f>IF(A245="","",SUMIFS(BallByBall!$U$2:$U$501,BallByBall!$B$2:$B$501,A245,BallByBall!$P$2:$P$501,B245))</f>
        <v>0</v>
      </c>
      <c r="L245">
        <f>IF(A245="","",SUMIFS(BallByBall!$V$2:$V$501,BallByBall!$B$2:$B$501,A245,BallByBall!$P$2:$P$501,B245))</f>
        <v>0</v>
      </c>
      <c r="M245">
        <f>IF(A245="","",SUMIFS(BallByBall!$W$2:$W$501,BallByBall!$B$2:$B$501,A245,BallByBall!$P$2:$P$501,B245))</f>
        <v>0</v>
      </c>
      <c r="N245">
        <f>IF(A245="","",SUMIFS(BallByBall!$X$2:$X$501,BallByBall!$B$2:$B$501,A245,BallByBall!$P$2:$P$501,B245))</f>
        <v>0</v>
      </c>
      <c r="O245">
        <f>IF(A245="","",SUMIFS(OverSummary!$G$2:$G$101,OverSummary!$A$2:$A$101,A245,OverSummary!$D$2:$D$101,B245))</f>
        <v>0</v>
      </c>
      <c r="P245">
        <f>IF(A245="","",G245*Rules!$B$13+H245*Rules!$B$14+I245*Rules!$B$15)</f>
        <v>0</v>
      </c>
      <c r="Q245">
        <f>IF(A245="","",IF(G245&gt;=100,Rules!$B$18,IF(G245&gt;=50,Rules!$B$17,IF(G245&gt;=30,Rules!$B$16,0)))+IF(AND(F245=1,D245&lt;&gt;"BWL",G245=0),Rules!$B$27,0))</f>
        <v>0</v>
      </c>
      <c r="R245">
        <f>IF(A245="","",J245*Rules!$B$19+O245*Rules!$B$22)</f>
        <v>0</v>
      </c>
      <c r="S245">
        <f>IF(A245="","",IF(J245&gt;=4,Rules!$B$21,IF(J245&gt;=3,Rules!$B$20,0)))</f>
        <v>0</v>
      </c>
      <c r="T245">
        <f>IF(A245="","",K245*Rules!$B$23+L245*Rules!$B$24+M245*Rules!$B$25+N245*Rules!$B$26)</f>
        <v>0</v>
      </c>
      <c r="U245">
        <f t="shared" si="3"/>
        <v>0</v>
      </c>
    </row>
    <row r="246" spans="1:21" x14ac:dyDescent="0.2">
      <c r="A246" t="str">
        <f>MatchSquad!A246</f>
        <v>M005</v>
      </c>
      <c r="B246" t="str">
        <f>MatchSquad!B246</f>
        <v>P045</v>
      </c>
      <c r="C246" t="str">
        <f>MatchSquad!C246</f>
        <v>Mukesh Kumar</v>
      </c>
      <c r="D246" t="str">
        <f>MatchSquad!D246</f>
        <v>BWL</v>
      </c>
      <c r="E246" t="str">
        <f>MatchSquad!E246</f>
        <v>DC</v>
      </c>
      <c r="F246">
        <f>MatchSquad!G246</f>
        <v>0</v>
      </c>
      <c r="G246">
        <f>IF(A246="","",SUMIFS(BallByBall!$I$2:$I$501,BallByBall!$B$2:$B$501,A246,BallByBall!$F$2:$F$501,B246))</f>
        <v>0</v>
      </c>
      <c r="H246">
        <f>IF(A246="","",COUNTIFS(BallByBall!$B$2:$B$501,A246,BallByBall!$F$2:$F$501,B246,BallByBall!$Q$2:$Q$501,1))</f>
        <v>0</v>
      </c>
      <c r="I246">
        <f>IF(A246="","",COUNTIFS(BallByBall!$B$2:$B$501,A246,BallByBall!$F$2:$F$501,B246,BallByBall!$R$2:$R$501,1))</f>
        <v>0</v>
      </c>
      <c r="J246">
        <f>IF(A246="","",SUMIFS(BallByBall!$T$2:$T$501,BallByBall!$B$2:$B$501,A246,BallByBall!$H$2:$H$501,B246))</f>
        <v>0</v>
      </c>
      <c r="K246">
        <f>IF(A246="","",SUMIFS(BallByBall!$U$2:$U$501,BallByBall!$B$2:$B$501,A246,BallByBall!$P$2:$P$501,B246))</f>
        <v>0</v>
      </c>
      <c r="L246">
        <f>IF(A246="","",SUMIFS(BallByBall!$V$2:$V$501,BallByBall!$B$2:$B$501,A246,BallByBall!$P$2:$P$501,B246))</f>
        <v>0</v>
      </c>
      <c r="M246">
        <f>IF(A246="","",SUMIFS(BallByBall!$W$2:$W$501,BallByBall!$B$2:$B$501,A246,BallByBall!$P$2:$P$501,B246))</f>
        <v>0</v>
      </c>
      <c r="N246">
        <f>IF(A246="","",SUMIFS(BallByBall!$X$2:$X$501,BallByBall!$B$2:$B$501,A246,BallByBall!$P$2:$P$501,B246))</f>
        <v>0</v>
      </c>
      <c r="O246">
        <f>IF(A246="","",SUMIFS(OverSummary!$G$2:$G$101,OverSummary!$A$2:$A$101,A246,OverSummary!$D$2:$D$101,B246))</f>
        <v>0</v>
      </c>
      <c r="P246">
        <f>IF(A246="","",G246*Rules!$B$13+H246*Rules!$B$14+I246*Rules!$B$15)</f>
        <v>0</v>
      </c>
      <c r="Q246">
        <f>IF(A246="","",IF(G246&gt;=100,Rules!$B$18,IF(G246&gt;=50,Rules!$B$17,IF(G246&gt;=30,Rules!$B$16,0)))+IF(AND(F246=1,D246&lt;&gt;"BWL",G246=0),Rules!$B$27,0))</f>
        <v>0</v>
      </c>
      <c r="R246">
        <f>IF(A246="","",J246*Rules!$B$19+O246*Rules!$B$22)</f>
        <v>0</v>
      </c>
      <c r="S246">
        <f>IF(A246="","",IF(J246&gt;=4,Rules!$B$21,IF(J246&gt;=3,Rules!$B$20,0)))</f>
        <v>0</v>
      </c>
      <c r="T246">
        <f>IF(A246="","",K246*Rules!$B$23+L246*Rules!$B$24+M246*Rules!$B$25+N246*Rules!$B$26)</f>
        <v>0</v>
      </c>
      <c r="U246">
        <f t="shared" si="3"/>
        <v>0</v>
      </c>
    </row>
    <row r="247" spans="1:21" x14ac:dyDescent="0.2">
      <c r="A247" t="str">
        <f>MatchSquad!A247</f>
        <v>M005</v>
      </c>
      <c r="B247" t="str">
        <f>MatchSquad!B247</f>
        <v>P046</v>
      </c>
      <c r="C247" t="str">
        <f>MatchSquad!C247</f>
        <v>Dushmantha Chameera</v>
      </c>
      <c r="D247" t="str">
        <f>MatchSquad!D247</f>
        <v>BWL</v>
      </c>
      <c r="E247" t="str">
        <f>MatchSquad!E247</f>
        <v>DC</v>
      </c>
      <c r="F247">
        <f>MatchSquad!G247</f>
        <v>0</v>
      </c>
      <c r="G247">
        <f>IF(A247="","",SUMIFS(BallByBall!$I$2:$I$501,BallByBall!$B$2:$B$501,A247,BallByBall!$F$2:$F$501,B247))</f>
        <v>0</v>
      </c>
      <c r="H247">
        <f>IF(A247="","",COUNTIFS(BallByBall!$B$2:$B$501,A247,BallByBall!$F$2:$F$501,B247,BallByBall!$Q$2:$Q$501,1))</f>
        <v>0</v>
      </c>
      <c r="I247">
        <f>IF(A247="","",COUNTIFS(BallByBall!$B$2:$B$501,A247,BallByBall!$F$2:$F$501,B247,BallByBall!$R$2:$R$501,1))</f>
        <v>0</v>
      </c>
      <c r="J247">
        <f>IF(A247="","",SUMIFS(BallByBall!$T$2:$T$501,BallByBall!$B$2:$B$501,A247,BallByBall!$H$2:$H$501,B247))</f>
        <v>0</v>
      </c>
      <c r="K247">
        <f>IF(A247="","",SUMIFS(BallByBall!$U$2:$U$501,BallByBall!$B$2:$B$501,A247,BallByBall!$P$2:$P$501,B247))</f>
        <v>0</v>
      </c>
      <c r="L247">
        <f>IF(A247="","",SUMIFS(BallByBall!$V$2:$V$501,BallByBall!$B$2:$B$501,A247,BallByBall!$P$2:$P$501,B247))</f>
        <v>0</v>
      </c>
      <c r="M247">
        <f>IF(A247="","",SUMIFS(BallByBall!$W$2:$W$501,BallByBall!$B$2:$B$501,A247,BallByBall!$P$2:$P$501,B247))</f>
        <v>0</v>
      </c>
      <c r="N247">
        <f>IF(A247="","",SUMIFS(BallByBall!$X$2:$X$501,BallByBall!$B$2:$B$501,A247,BallByBall!$P$2:$P$501,B247))</f>
        <v>0</v>
      </c>
      <c r="O247">
        <f>IF(A247="","",SUMIFS(OverSummary!$G$2:$G$101,OverSummary!$A$2:$A$101,A247,OverSummary!$D$2:$D$101,B247))</f>
        <v>0</v>
      </c>
      <c r="P247">
        <f>IF(A247="","",G247*Rules!$B$13+H247*Rules!$B$14+I247*Rules!$B$15)</f>
        <v>0</v>
      </c>
      <c r="Q247">
        <f>IF(A247="","",IF(G247&gt;=100,Rules!$B$18,IF(G247&gt;=50,Rules!$B$17,IF(G247&gt;=30,Rules!$B$16,0)))+IF(AND(F247=1,D247&lt;&gt;"BWL",G247=0),Rules!$B$27,0))</f>
        <v>0</v>
      </c>
      <c r="R247">
        <f>IF(A247="","",J247*Rules!$B$19+O247*Rules!$B$22)</f>
        <v>0</v>
      </c>
      <c r="S247">
        <f>IF(A247="","",IF(J247&gt;=4,Rules!$B$21,IF(J247&gt;=3,Rules!$B$20,0)))</f>
        <v>0</v>
      </c>
      <c r="T247">
        <f>IF(A247="","",K247*Rules!$B$23+L247*Rules!$B$24+M247*Rules!$B$25+N247*Rules!$B$26)</f>
        <v>0</v>
      </c>
      <c r="U247">
        <f t="shared" si="3"/>
        <v>0</v>
      </c>
    </row>
    <row r="248" spans="1:21" x14ac:dyDescent="0.2">
      <c r="A248" t="str">
        <f>MatchSquad!A248</f>
        <v>M005</v>
      </c>
      <c r="B248" t="str">
        <f>MatchSquad!B248</f>
        <v>P047</v>
      </c>
      <c r="C248" t="str">
        <f>MatchSquad!C248</f>
        <v>Auqib Nabi</v>
      </c>
      <c r="D248" t="str">
        <f>MatchSquad!D248</f>
        <v>BWL</v>
      </c>
      <c r="E248" t="str">
        <f>MatchSquad!E248</f>
        <v>DC</v>
      </c>
      <c r="F248">
        <f>MatchSquad!G248</f>
        <v>0</v>
      </c>
      <c r="G248">
        <f>IF(A248="","",SUMIFS(BallByBall!$I$2:$I$501,BallByBall!$B$2:$B$501,A248,BallByBall!$F$2:$F$501,B248))</f>
        <v>0</v>
      </c>
      <c r="H248">
        <f>IF(A248="","",COUNTIFS(BallByBall!$B$2:$B$501,A248,BallByBall!$F$2:$F$501,B248,BallByBall!$Q$2:$Q$501,1))</f>
        <v>0</v>
      </c>
      <c r="I248">
        <f>IF(A248="","",COUNTIFS(BallByBall!$B$2:$B$501,A248,BallByBall!$F$2:$F$501,B248,BallByBall!$R$2:$R$501,1))</f>
        <v>0</v>
      </c>
      <c r="J248">
        <f>IF(A248="","",SUMIFS(BallByBall!$T$2:$T$501,BallByBall!$B$2:$B$501,A248,BallByBall!$H$2:$H$501,B248))</f>
        <v>0</v>
      </c>
      <c r="K248">
        <f>IF(A248="","",SUMIFS(BallByBall!$U$2:$U$501,BallByBall!$B$2:$B$501,A248,BallByBall!$P$2:$P$501,B248))</f>
        <v>0</v>
      </c>
      <c r="L248">
        <f>IF(A248="","",SUMIFS(BallByBall!$V$2:$V$501,BallByBall!$B$2:$B$501,A248,BallByBall!$P$2:$P$501,B248))</f>
        <v>0</v>
      </c>
      <c r="M248">
        <f>IF(A248="","",SUMIFS(BallByBall!$W$2:$W$501,BallByBall!$B$2:$B$501,A248,BallByBall!$P$2:$P$501,B248))</f>
        <v>0</v>
      </c>
      <c r="N248">
        <f>IF(A248="","",SUMIFS(BallByBall!$X$2:$X$501,BallByBall!$B$2:$B$501,A248,BallByBall!$P$2:$P$501,B248))</f>
        <v>0</v>
      </c>
      <c r="O248">
        <f>IF(A248="","",SUMIFS(OverSummary!$G$2:$G$101,OverSummary!$A$2:$A$101,A248,OverSummary!$D$2:$D$101,B248))</f>
        <v>0</v>
      </c>
      <c r="P248">
        <f>IF(A248="","",G248*Rules!$B$13+H248*Rules!$B$14+I248*Rules!$B$15)</f>
        <v>0</v>
      </c>
      <c r="Q248">
        <f>IF(A248="","",IF(G248&gt;=100,Rules!$B$18,IF(G248&gt;=50,Rules!$B$17,IF(G248&gt;=30,Rules!$B$16,0)))+IF(AND(F248=1,D248&lt;&gt;"BWL",G248=0),Rules!$B$27,0))</f>
        <v>0</v>
      </c>
      <c r="R248">
        <f>IF(A248="","",J248*Rules!$B$19+O248*Rules!$B$22)</f>
        <v>0</v>
      </c>
      <c r="S248">
        <f>IF(A248="","",IF(J248&gt;=4,Rules!$B$21,IF(J248&gt;=3,Rules!$B$20,0)))</f>
        <v>0</v>
      </c>
      <c r="T248">
        <f>IF(A248="","",K248*Rules!$B$23+L248*Rules!$B$24+M248*Rules!$B$25+N248*Rules!$B$26)</f>
        <v>0</v>
      </c>
      <c r="U248">
        <f t="shared" si="3"/>
        <v>0</v>
      </c>
    </row>
    <row r="249" spans="1:21" x14ac:dyDescent="0.2">
      <c r="A249" t="str">
        <f>MatchSquad!A249</f>
        <v>M005</v>
      </c>
      <c r="B249" t="str">
        <f>MatchSquad!B249</f>
        <v>P048</v>
      </c>
      <c r="C249" t="str">
        <f>MatchSquad!C249</f>
        <v>Lungisani Ngidi</v>
      </c>
      <c r="D249" t="str">
        <f>MatchSquad!D249</f>
        <v>BWL</v>
      </c>
      <c r="E249" t="str">
        <f>MatchSquad!E249</f>
        <v>DC</v>
      </c>
      <c r="F249">
        <f>MatchSquad!G249</f>
        <v>0</v>
      </c>
      <c r="G249">
        <f>IF(A249="","",SUMIFS(BallByBall!$I$2:$I$501,BallByBall!$B$2:$B$501,A249,BallByBall!$F$2:$F$501,B249))</f>
        <v>0</v>
      </c>
      <c r="H249">
        <f>IF(A249="","",COUNTIFS(BallByBall!$B$2:$B$501,A249,BallByBall!$F$2:$F$501,B249,BallByBall!$Q$2:$Q$501,1))</f>
        <v>0</v>
      </c>
      <c r="I249">
        <f>IF(A249="","",COUNTIFS(BallByBall!$B$2:$B$501,A249,BallByBall!$F$2:$F$501,B249,BallByBall!$R$2:$R$501,1))</f>
        <v>0</v>
      </c>
      <c r="J249">
        <f>IF(A249="","",SUMIFS(BallByBall!$T$2:$T$501,BallByBall!$B$2:$B$501,A249,BallByBall!$H$2:$H$501,B249))</f>
        <v>0</v>
      </c>
      <c r="K249">
        <f>IF(A249="","",SUMIFS(BallByBall!$U$2:$U$501,BallByBall!$B$2:$B$501,A249,BallByBall!$P$2:$P$501,B249))</f>
        <v>0</v>
      </c>
      <c r="L249">
        <f>IF(A249="","",SUMIFS(BallByBall!$V$2:$V$501,BallByBall!$B$2:$B$501,A249,BallByBall!$P$2:$P$501,B249))</f>
        <v>0</v>
      </c>
      <c r="M249">
        <f>IF(A249="","",SUMIFS(BallByBall!$W$2:$W$501,BallByBall!$B$2:$B$501,A249,BallByBall!$P$2:$P$501,B249))</f>
        <v>0</v>
      </c>
      <c r="N249">
        <f>IF(A249="","",SUMIFS(BallByBall!$X$2:$X$501,BallByBall!$B$2:$B$501,A249,BallByBall!$P$2:$P$501,B249))</f>
        <v>0</v>
      </c>
      <c r="O249">
        <f>IF(A249="","",SUMIFS(OverSummary!$G$2:$G$101,OverSummary!$A$2:$A$101,A249,OverSummary!$D$2:$D$101,B249))</f>
        <v>0</v>
      </c>
      <c r="P249">
        <f>IF(A249="","",G249*Rules!$B$13+H249*Rules!$B$14+I249*Rules!$B$15)</f>
        <v>0</v>
      </c>
      <c r="Q249">
        <f>IF(A249="","",IF(G249&gt;=100,Rules!$B$18,IF(G249&gt;=50,Rules!$B$17,IF(G249&gt;=30,Rules!$B$16,0)))+IF(AND(F249=1,D249&lt;&gt;"BWL",G249=0),Rules!$B$27,0))</f>
        <v>0</v>
      </c>
      <c r="R249">
        <f>IF(A249="","",J249*Rules!$B$19+O249*Rules!$B$22)</f>
        <v>0</v>
      </c>
      <c r="S249">
        <f>IF(A249="","",IF(J249&gt;=4,Rules!$B$21,IF(J249&gt;=3,Rules!$B$20,0)))</f>
        <v>0</v>
      </c>
      <c r="T249">
        <f>IF(A249="","",K249*Rules!$B$23+L249*Rules!$B$24+M249*Rules!$B$25+N249*Rules!$B$26)</f>
        <v>0</v>
      </c>
      <c r="U249">
        <f t="shared" si="3"/>
        <v>0</v>
      </c>
    </row>
    <row r="250" spans="1:21" x14ac:dyDescent="0.2">
      <c r="A250" t="str">
        <f>MatchSquad!A250</f>
        <v>M005</v>
      </c>
      <c r="B250" t="str">
        <f>MatchSquad!B250</f>
        <v>P049</v>
      </c>
      <c r="C250" t="str">
        <f>MatchSquad!C250</f>
        <v>Kyle Jamieson</v>
      </c>
      <c r="D250" t="str">
        <f>MatchSquad!D250</f>
        <v>BWL</v>
      </c>
      <c r="E250" t="str">
        <f>MatchSquad!E250</f>
        <v>DC</v>
      </c>
      <c r="F250">
        <f>MatchSquad!G250</f>
        <v>0</v>
      </c>
      <c r="G250">
        <f>IF(A250="","",SUMIFS(BallByBall!$I$2:$I$501,BallByBall!$B$2:$B$501,A250,BallByBall!$F$2:$F$501,B250))</f>
        <v>0</v>
      </c>
      <c r="H250">
        <f>IF(A250="","",COUNTIFS(BallByBall!$B$2:$B$501,A250,BallByBall!$F$2:$F$501,B250,BallByBall!$Q$2:$Q$501,1))</f>
        <v>0</v>
      </c>
      <c r="I250">
        <f>IF(A250="","",COUNTIFS(BallByBall!$B$2:$B$501,A250,BallByBall!$F$2:$F$501,B250,BallByBall!$R$2:$R$501,1))</f>
        <v>0</v>
      </c>
      <c r="J250">
        <f>IF(A250="","",SUMIFS(BallByBall!$T$2:$T$501,BallByBall!$B$2:$B$501,A250,BallByBall!$H$2:$H$501,B250))</f>
        <v>0</v>
      </c>
      <c r="K250">
        <f>IF(A250="","",SUMIFS(BallByBall!$U$2:$U$501,BallByBall!$B$2:$B$501,A250,BallByBall!$P$2:$P$501,B250))</f>
        <v>0</v>
      </c>
      <c r="L250">
        <f>IF(A250="","",SUMIFS(BallByBall!$V$2:$V$501,BallByBall!$B$2:$B$501,A250,BallByBall!$P$2:$P$501,B250))</f>
        <v>0</v>
      </c>
      <c r="M250">
        <f>IF(A250="","",SUMIFS(BallByBall!$W$2:$W$501,BallByBall!$B$2:$B$501,A250,BallByBall!$P$2:$P$501,B250))</f>
        <v>0</v>
      </c>
      <c r="N250">
        <f>IF(A250="","",SUMIFS(BallByBall!$X$2:$X$501,BallByBall!$B$2:$B$501,A250,BallByBall!$P$2:$P$501,B250))</f>
        <v>0</v>
      </c>
      <c r="O250">
        <f>IF(A250="","",SUMIFS(OverSummary!$G$2:$G$101,OverSummary!$A$2:$A$101,A250,OverSummary!$D$2:$D$101,B250))</f>
        <v>0</v>
      </c>
      <c r="P250">
        <f>IF(A250="","",G250*Rules!$B$13+H250*Rules!$B$14+I250*Rules!$B$15)</f>
        <v>0</v>
      </c>
      <c r="Q250">
        <f>IF(A250="","",IF(G250&gt;=100,Rules!$B$18,IF(G250&gt;=50,Rules!$B$17,IF(G250&gt;=30,Rules!$B$16,0)))+IF(AND(F250=1,D250&lt;&gt;"BWL",G250=0),Rules!$B$27,0))</f>
        <v>0</v>
      </c>
      <c r="R250">
        <f>IF(A250="","",J250*Rules!$B$19+O250*Rules!$B$22)</f>
        <v>0</v>
      </c>
      <c r="S250">
        <f>IF(A250="","",IF(J250&gt;=4,Rules!$B$21,IF(J250&gt;=3,Rules!$B$20,0)))</f>
        <v>0</v>
      </c>
      <c r="T250">
        <f>IF(A250="","",K250*Rules!$B$23+L250*Rules!$B$24+M250*Rules!$B$25+N250*Rules!$B$26)</f>
        <v>0</v>
      </c>
      <c r="U250">
        <f t="shared" si="3"/>
        <v>0</v>
      </c>
    </row>
    <row r="251" spans="1:21" x14ac:dyDescent="0.2">
      <c r="A251" t="str">
        <f>MatchSquad!A251</f>
        <v>M005</v>
      </c>
      <c r="B251" t="str">
        <f>MatchSquad!B251</f>
        <v>P050</v>
      </c>
      <c r="C251" t="str">
        <f>MatchSquad!C251</f>
        <v>Kuldeep Yadav</v>
      </c>
      <c r="D251" t="str">
        <f>MatchSquad!D251</f>
        <v>BWL</v>
      </c>
      <c r="E251" t="str">
        <f>MatchSquad!E251</f>
        <v>DC</v>
      </c>
      <c r="F251">
        <f>MatchSquad!G251</f>
        <v>0</v>
      </c>
      <c r="G251">
        <f>IF(A251="","",SUMIFS(BallByBall!$I$2:$I$501,BallByBall!$B$2:$B$501,A251,BallByBall!$F$2:$F$501,B251))</f>
        <v>0</v>
      </c>
      <c r="H251">
        <f>IF(A251="","",COUNTIFS(BallByBall!$B$2:$B$501,A251,BallByBall!$F$2:$F$501,B251,BallByBall!$Q$2:$Q$501,1))</f>
        <v>0</v>
      </c>
      <c r="I251">
        <f>IF(A251="","",COUNTIFS(BallByBall!$B$2:$B$501,A251,BallByBall!$F$2:$F$501,B251,BallByBall!$R$2:$R$501,1))</f>
        <v>0</v>
      </c>
      <c r="J251">
        <f>IF(A251="","",SUMIFS(BallByBall!$T$2:$T$501,BallByBall!$B$2:$B$501,A251,BallByBall!$H$2:$H$501,B251))</f>
        <v>0</v>
      </c>
      <c r="K251">
        <f>IF(A251="","",SUMIFS(BallByBall!$U$2:$U$501,BallByBall!$B$2:$B$501,A251,BallByBall!$P$2:$P$501,B251))</f>
        <v>0</v>
      </c>
      <c r="L251">
        <f>IF(A251="","",SUMIFS(BallByBall!$V$2:$V$501,BallByBall!$B$2:$B$501,A251,BallByBall!$P$2:$P$501,B251))</f>
        <v>0</v>
      </c>
      <c r="M251">
        <f>IF(A251="","",SUMIFS(BallByBall!$W$2:$W$501,BallByBall!$B$2:$B$501,A251,BallByBall!$P$2:$P$501,B251))</f>
        <v>0</v>
      </c>
      <c r="N251">
        <f>IF(A251="","",SUMIFS(BallByBall!$X$2:$X$501,BallByBall!$B$2:$B$501,A251,BallByBall!$P$2:$P$501,B251))</f>
        <v>0</v>
      </c>
      <c r="O251">
        <f>IF(A251="","",SUMIFS(OverSummary!$G$2:$G$101,OverSummary!$A$2:$A$101,A251,OverSummary!$D$2:$D$101,B251))</f>
        <v>0</v>
      </c>
      <c r="P251">
        <f>IF(A251="","",G251*Rules!$B$13+H251*Rules!$B$14+I251*Rules!$B$15)</f>
        <v>0</v>
      </c>
      <c r="Q251">
        <f>IF(A251="","",IF(G251&gt;=100,Rules!$B$18,IF(G251&gt;=50,Rules!$B$17,IF(G251&gt;=30,Rules!$B$16,0)))+IF(AND(F251=1,D251&lt;&gt;"BWL",G251=0),Rules!$B$27,0))</f>
        <v>0</v>
      </c>
      <c r="R251">
        <f>IF(A251="","",J251*Rules!$B$19+O251*Rules!$B$22)</f>
        <v>0</v>
      </c>
      <c r="S251">
        <f>IF(A251="","",IF(J251&gt;=4,Rules!$B$21,IF(J251&gt;=3,Rules!$B$20,0)))</f>
        <v>0</v>
      </c>
      <c r="T251">
        <f>IF(A251="","",K251*Rules!$B$23+L251*Rules!$B$24+M251*Rules!$B$25+N251*Rules!$B$26)</f>
        <v>0</v>
      </c>
      <c r="U251">
        <f t="shared" si="3"/>
        <v>0</v>
      </c>
    </row>
    <row r="252" spans="1:21" x14ac:dyDescent="0.2">
      <c r="A252" t="str">
        <f>MatchSquad!A252</f>
        <v>M006</v>
      </c>
      <c r="B252" t="str">
        <f>MatchSquad!B252</f>
        <v>P076</v>
      </c>
      <c r="C252" t="str">
        <f>MatchSquad!C252</f>
        <v>Ajinkya Rahane</v>
      </c>
      <c r="D252" t="str">
        <f>MatchSquad!D252</f>
        <v>BAT</v>
      </c>
      <c r="E252" t="str">
        <f>MatchSquad!E252</f>
        <v>KKR</v>
      </c>
      <c r="F252">
        <f>MatchSquad!G252</f>
        <v>0</v>
      </c>
      <c r="G252">
        <f>IF(A252="","",SUMIFS(BallByBall!$I$2:$I$501,BallByBall!$B$2:$B$501,A252,BallByBall!$F$2:$F$501,B252))</f>
        <v>0</v>
      </c>
      <c r="H252">
        <f>IF(A252="","",COUNTIFS(BallByBall!$B$2:$B$501,A252,BallByBall!$F$2:$F$501,B252,BallByBall!$Q$2:$Q$501,1))</f>
        <v>0</v>
      </c>
      <c r="I252">
        <f>IF(A252="","",COUNTIFS(BallByBall!$B$2:$B$501,A252,BallByBall!$F$2:$F$501,B252,BallByBall!$R$2:$R$501,1))</f>
        <v>0</v>
      </c>
      <c r="J252">
        <f>IF(A252="","",SUMIFS(BallByBall!$T$2:$T$501,BallByBall!$B$2:$B$501,A252,BallByBall!$H$2:$H$501,B252))</f>
        <v>0</v>
      </c>
      <c r="K252">
        <f>IF(A252="","",SUMIFS(BallByBall!$U$2:$U$501,BallByBall!$B$2:$B$501,A252,BallByBall!$P$2:$P$501,B252))</f>
        <v>0</v>
      </c>
      <c r="L252">
        <f>IF(A252="","",SUMIFS(BallByBall!$V$2:$V$501,BallByBall!$B$2:$B$501,A252,BallByBall!$P$2:$P$501,B252))</f>
        <v>0</v>
      </c>
      <c r="M252">
        <f>IF(A252="","",SUMIFS(BallByBall!$W$2:$W$501,BallByBall!$B$2:$B$501,A252,BallByBall!$P$2:$P$501,B252))</f>
        <v>0</v>
      </c>
      <c r="N252">
        <f>IF(A252="","",SUMIFS(BallByBall!$X$2:$X$501,BallByBall!$B$2:$B$501,A252,BallByBall!$P$2:$P$501,B252))</f>
        <v>0</v>
      </c>
      <c r="O252">
        <f>IF(A252="","",SUMIFS(OverSummary!$G$2:$G$101,OverSummary!$A$2:$A$101,A252,OverSummary!$D$2:$D$101,B252))</f>
        <v>0</v>
      </c>
      <c r="P252">
        <f>IF(A252="","",G252*Rules!$B$13+H252*Rules!$B$14+I252*Rules!$B$15)</f>
        <v>0</v>
      </c>
      <c r="Q252">
        <f>IF(A252="","",IF(G252&gt;=100,Rules!$B$18,IF(G252&gt;=50,Rules!$B$17,IF(G252&gt;=30,Rules!$B$16,0)))+IF(AND(F252=1,D252&lt;&gt;"BWL",G252=0),Rules!$B$27,0))</f>
        <v>0</v>
      </c>
      <c r="R252">
        <f>IF(A252="","",J252*Rules!$B$19+O252*Rules!$B$22)</f>
        <v>0</v>
      </c>
      <c r="S252">
        <f>IF(A252="","",IF(J252&gt;=4,Rules!$B$21,IF(J252&gt;=3,Rules!$B$20,0)))</f>
        <v>0</v>
      </c>
      <c r="T252">
        <f>IF(A252="","",K252*Rules!$B$23+L252*Rules!$B$24+M252*Rules!$B$25+N252*Rules!$B$26)</f>
        <v>0</v>
      </c>
      <c r="U252">
        <f t="shared" si="3"/>
        <v>0</v>
      </c>
    </row>
    <row r="253" spans="1:21" x14ac:dyDescent="0.2">
      <c r="A253" t="str">
        <f>MatchSquad!A253</f>
        <v>M006</v>
      </c>
      <c r="B253" t="str">
        <f>MatchSquad!B253</f>
        <v>P077</v>
      </c>
      <c r="C253" t="str">
        <f>MatchSquad!C253</f>
        <v>Rinku Singh</v>
      </c>
      <c r="D253" t="str">
        <f>MatchSquad!D253</f>
        <v>BAT</v>
      </c>
      <c r="E253" t="str">
        <f>MatchSquad!E253</f>
        <v>KKR</v>
      </c>
      <c r="F253">
        <f>MatchSquad!G253</f>
        <v>0</v>
      </c>
      <c r="G253">
        <f>IF(A253="","",SUMIFS(BallByBall!$I$2:$I$501,BallByBall!$B$2:$B$501,A253,BallByBall!$F$2:$F$501,B253))</f>
        <v>0</v>
      </c>
      <c r="H253">
        <f>IF(A253="","",COUNTIFS(BallByBall!$B$2:$B$501,A253,BallByBall!$F$2:$F$501,B253,BallByBall!$Q$2:$Q$501,1))</f>
        <v>0</v>
      </c>
      <c r="I253">
        <f>IF(A253="","",COUNTIFS(BallByBall!$B$2:$B$501,A253,BallByBall!$F$2:$F$501,B253,BallByBall!$R$2:$R$501,1))</f>
        <v>0</v>
      </c>
      <c r="J253">
        <f>IF(A253="","",SUMIFS(BallByBall!$T$2:$T$501,BallByBall!$B$2:$B$501,A253,BallByBall!$H$2:$H$501,B253))</f>
        <v>0</v>
      </c>
      <c r="K253">
        <f>IF(A253="","",SUMIFS(BallByBall!$U$2:$U$501,BallByBall!$B$2:$B$501,A253,BallByBall!$P$2:$P$501,B253))</f>
        <v>0</v>
      </c>
      <c r="L253">
        <f>IF(A253="","",SUMIFS(BallByBall!$V$2:$V$501,BallByBall!$B$2:$B$501,A253,BallByBall!$P$2:$P$501,B253))</f>
        <v>0</v>
      </c>
      <c r="M253">
        <f>IF(A253="","",SUMIFS(BallByBall!$W$2:$W$501,BallByBall!$B$2:$B$501,A253,BallByBall!$P$2:$P$501,B253))</f>
        <v>0</v>
      </c>
      <c r="N253">
        <f>IF(A253="","",SUMIFS(BallByBall!$X$2:$X$501,BallByBall!$B$2:$B$501,A253,BallByBall!$P$2:$P$501,B253))</f>
        <v>0</v>
      </c>
      <c r="O253">
        <f>IF(A253="","",SUMIFS(OverSummary!$G$2:$G$101,OverSummary!$A$2:$A$101,A253,OverSummary!$D$2:$D$101,B253))</f>
        <v>0</v>
      </c>
      <c r="P253">
        <f>IF(A253="","",G253*Rules!$B$13+H253*Rules!$B$14+I253*Rules!$B$15)</f>
        <v>0</v>
      </c>
      <c r="Q253">
        <f>IF(A253="","",IF(G253&gt;=100,Rules!$B$18,IF(G253&gt;=50,Rules!$B$17,IF(G253&gt;=30,Rules!$B$16,0)))+IF(AND(F253=1,D253&lt;&gt;"BWL",G253=0),Rules!$B$27,0))</f>
        <v>0</v>
      </c>
      <c r="R253">
        <f>IF(A253="","",J253*Rules!$B$19+O253*Rules!$B$22)</f>
        <v>0</v>
      </c>
      <c r="S253">
        <f>IF(A253="","",IF(J253&gt;=4,Rules!$B$21,IF(J253&gt;=3,Rules!$B$20,0)))</f>
        <v>0</v>
      </c>
      <c r="T253">
        <f>IF(A253="","",K253*Rules!$B$23+L253*Rules!$B$24+M253*Rules!$B$25+N253*Rules!$B$26)</f>
        <v>0</v>
      </c>
      <c r="U253">
        <f t="shared" si="3"/>
        <v>0</v>
      </c>
    </row>
    <row r="254" spans="1:21" x14ac:dyDescent="0.2">
      <c r="A254" t="str">
        <f>MatchSquad!A254</f>
        <v>M006</v>
      </c>
      <c r="B254" t="str">
        <f>MatchSquad!B254</f>
        <v>P078</v>
      </c>
      <c r="C254" t="str">
        <f>MatchSquad!C254</f>
        <v>Angkrish Raghuvanshi</v>
      </c>
      <c r="D254" t="str">
        <f>MatchSquad!D254</f>
        <v>BAT</v>
      </c>
      <c r="E254" t="str">
        <f>MatchSquad!E254</f>
        <v>KKR</v>
      </c>
      <c r="F254">
        <f>MatchSquad!G254</f>
        <v>0</v>
      </c>
      <c r="G254">
        <f>IF(A254="","",SUMIFS(BallByBall!$I$2:$I$501,BallByBall!$B$2:$B$501,A254,BallByBall!$F$2:$F$501,B254))</f>
        <v>0</v>
      </c>
      <c r="H254">
        <f>IF(A254="","",COUNTIFS(BallByBall!$B$2:$B$501,A254,BallByBall!$F$2:$F$501,B254,BallByBall!$Q$2:$Q$501,1))</f>
        <v>0</v>
      </c>
      <c r="I254">
        <f>IF(A254="","",COUNTIFS(BallByBall!$B$2:$B$501,A254,BallByBall!$F$2:$F$501,B254,BallByBall!$R$2:$R$501,1))</f>
        <v>0</v>
      </c>
      <c r="J254">
        <f>IF(A254="","",SUMIFS(BallByBall!$T$2:$T$501,BallByBall!$B$2:$B$501,A254,BallByBall!$H$2:$H$501,B254))</f>
        <v>0</v>
      </c>
      <c r="K254">
        <f>IF(A254="","",SUMIFS(BallByBall!$U$2:$U$501,BallByBall!$B$2:$B$501,A254,BallByBall!$P$2:$P$501,B254))</f>
        <v>0</v>
      </c>
      <c r="L254">
        <f>IF(A254="","",SUMIFS(BallByBall!$V$2:$V$501,BallByBall!$B$2:$B$501,A254,BallByBall!$P$2:$P$501,B254))</f>
        <v>0</v>
      </c>
      <c r="M254">
        <f>IF(A254="","",SUMIFS(BallByBall!$W$2:$W$501,BallByBall!$B$2:$B$501,A254,BallByBall!$P$2:$P$501,B254))</f>
        <v>0</v>
      </c>
      <c r="N254">
        <f>IF(A254="","",SUMIFS(BallByBall!$X$2:$X$501,BallByBall!$B$2:$B$501,A254,BallByBall!$P$2:$P$501,B254))</f>
        <v>0</v>
      </c>
      <c r="O254">
        <f>IF(A254="","",SUMIFS(OverSummary!$G$2:$G$101,OverSummary!$A$2:$A$101,A254,OverSummary!$D$2:$D$101,B254))</f>
        <v>0</v>
      </c>
      <c r="P254">
        <f>IF(A254="","",G254*Rules!$B$13+H254*Rules!$B$14+I254*Rules!$B$15)</f>
        <v>0</v>
      </c>
      <c r="Q254">
        <f>IF(A254="","",IF(G254&gt;=100,Rules!$B$18,IF(G254&gt;=50,Rules!$B$17,IF(G254&gt;=30,Rules!$B$16,0)))+IF(AND(F254=1,D254&lt;&gt;"BWL",G254=0),Rules!$B$27,0))</f>
        <v>0</v>
      </c>
      <c r="R254">
        <f>IF(A254="","",J254*Rules!$B$19+O254*Rules!$B$22)</f>
        <v>0</v>
      </c>
      <c r="S254">
        <f>IF(A254="","",IF(J254&gt;=4,Rules!$B$21,IF(J254&gt;=3,Rules!$B$20,0)))</f>
        <v>0</v>
      </c>
      <c r="T254">
        <f>IF(A254="","",K254*Rules!$B$23+L254*Rules!$B$24+M254*Rules!$B$25+N254*Rules!$B$26)</f>
        <v>0</v>
      </c>
      <c r="U254">
        <f t="shared" si="3"/>
        <v>0</v>
      </c>
    </row>
    <row r="255" spans="1:21" x14ac:dyDescent="0.2">
      <c r="A255" t="str">
        <f>MatchSquad!A255</f>
        <v>M006</v>
      </c>
      <c r="B255" t="str">
        <f>MatchSquad!B255</f>
        <v>P079</v>
      </c>
      <c r="C255" t="str">
        <f>MatchSquad!C255</f>
        <v>Manish Pandey</v>
      </c>
      <c r="D255" t="str">
        <f>MatchSquad!D255</f>
        <v>BAT</v>
      </c>
      <c r="E255" t="str">
        <f>MatchSquad!E255</f>
        <v>KKR</v>
      </c>
      <c r="F255">
        <f>MatchSquad!G255</f>
        <v>0</v>
      </c>
      <c r="G255">
        <f>IF(A255="","",SUMIFS(BallByBall!$I$2:$I$501,BallByBall!$B$2:$B$501,A255,BallByBall!$F$2:$F$501,B255))</f>
        <v>0</v>
      </c>
      <c r="H255">
        <f>IF(A255="","",COUNTIFS(BallByBall!$B$2:$B$501,A255,BallByBall!$F$2:$F$501,B255,BallByBall!$Q$2:$Q$501,1))</f>
        <v>0</v>
      </c>
      <c r="I255">
        <f>IF(A255="","",COUNTIFS(BallByBall!$B$2:$B$501,A255,BallByBall!$F$2:$F$501,B255,BallByBall!$R$2:$R$501,1))</f>
        <v>0</v>
      </c>
      <c r="J255">
        <f>IF(A255="","",SUMIFS(BallByBall!$T$2:$T$501,BallByBall!$B$2:$B$501,A255,BallByBall!$H$2:$H$501,B255))</f>
        <v>0</v>
      </c>
      <c r="K255">
        <f>IF(A255="","",SUMIFS(BallByBall!$U$2:$U$501,BallByBall!$B$2:$B$501,A255,BallByBall!$P$2:$P$501,B255))</f>
        <v>0</v>
      </c>
      <c r="L255">
        <f>IF(A255="","",SUMIFS(BallByBall!$V$2:$V$501,BallByBall!$B$2:$B$501,A255,BallByBall!$P$2:$P$501,B255))</f>
        <v>0</v>
      </c>
      <c r="M255">
        <f>IF(A255="","",SUMIFS(BallByBall!$W$2:$W$501,BallByBall!$B$2:$B$501,A255,BallByBall!$P$2:$P$501,B255))</f>
        <v>0</v>
      </c>
      <c r="N255">
        <f>IF(A255="","",SUMIFS(BallByBall!$X$2:$X$501,BallByBall!$B$2:$B$501,A255,BallByBall!$P$2:$P$501,B255))</f>
        <v>0</v>
      </c>
      <c r="O255">
        <f>IF(A255="","",SUMIFS(OverSummary!$G$2:$G$101,OverSummary!$A$2:$A$101,A255,OverSummary!$D$2:$D$101,B255))</f>
        <v>0</v>
      </c>
      <c r="P255">
        <f>IF(A255="","",G255*Rules!$B$13+H255*Rules!$B$14+I255*Rules!$B$15)</f>
        <v>0</v>
      </c>
      <c r="Q255">
        <f>IF(A255="","",IF(G255&gt;=100,Rules!$B$18,IF(G255&gt;=50,Rules!$B$17,IF(G255&gt;=30,Rules!$B$16,0)))+IF(AND(F255=1,D255&lt;&gt;"BWL",G255=0),Rules!$B$27,0))</f>
        <v>0</v>
      </c>
      <c r="R255">
        <f>IF(A255="","",J255*Rules!$B$19+O255*Rules!$B$22)</f>
        <v>0</v>
      </c>
      <c r="S255">
        <f>IF(A255="","",IF(J255&gt;=4,Rules!$B$21,IF(J255&gt;=3,Rules!$B$20,0)))</f>
        <v>0</v>
      </c>
      <c r="T255">
        <f>IF(A255="","",K255*Rules!$B$23+L255*Rules!$B$24+M255*Rules!$B$25+N255*Rules!$B$26)</f>
        <v>0</v>
      </c>
      <c r="U255">
        <f t="shared" si="3"/>
        <v>0</v>
      </c>
    </row>
    <row r="256" spans="1:21" x14ac:dyDescent="0.2">
      <c r="A256" t="str">
        <f>MatchSquad!A256</f>
        <v>M006</v>
      </c>
      <c r="B256" t="str">
        <f>MatchSquad!B256</f>
        <v>P080</v>
      </c>
      <c r="C256" t="str">
        <f>MatchSquad!C256</f>
        <v>Finn Allen</v>
      </c>
      <c r="D256" t="str">
        <f>MatchSquad!D256</f>
        <v>WK</v>
      </c>
      <c r="E256" t="str">
        <f>MatchSquad!E256</f>
        <v>KKR</v>
      </c>
      <c r="F256">
        <f>MatchSquad!G256</f>
        <v>0</v>
      </c>
      <c r="G256">
        <f>IF(A256="","",SUMIFS(BallByBall!$I$2:$I$501,BallByBall!$B$2:$B$501,A256,BallByBall!$F$2:$F$501,B256))</f>
        <v>0</v>
      </c>
      <c r="H256">
        <f>IF(A256="","",COUNTIFS(BallByBall!$B$2:$B$501,A256,BallByBall!$F$2:$F$501,B256,BallByBall!$Q$2:$Q$501,1))</f>
        <v>0</v>
      </c>
      <c r="I256">
        <f>IF(A256="","",COUNTIFS(BallByBall!$B$2:$B$501,A256,BallByBall!$F$2:$F$501,B256,BallByBall!$R$2:$R$501,1))</f>
        <v>0</v>
      </c>
      <c r="J256">
        <f>IF(A256="","",SUMIFS(BallByBall!$T$2:$T$501,BallByBall!$B$2:$B$501,A256,BallByBall!$H$2:$H$501,B256))</f>
        <v>0</v>
      </c>
      <c r="K256">
        <f>IF(A256="","",SUMIFS(BallByBall!$U$2:$U$501,BallByBall!$B$2:$B$501,A256,BallByBall!$P$2:$P$501,B256))</f>
        <v>0</v>
      </c>
      <c r="L256">
        <f>IF(A256="","",SUMIFS(BallByBall!$V$2:$V$501,BallByBall!$B$2:$B$501,A256,BallByBall!$P$2:$P$501,B256))</f>
        <v>0</v>
      </c>
      <c r="M256">
        <f>IF(A256="","",SUMIFS(BallByBall!$W$2:$W$501,BallByBall!$B$2:$B$501,A256,BallByBall!$P$2:$P$501,B256))</f>
        <v>0</v>
      </c>
      <c r="N256">
        <f>IF(A256="","",SUMIFS(BallByBall!$X$2:$X$501,BallByBall!$B$2:$B$501,A256,BallByBall!$P$2:$P$501,B256))</f>
        <v>0</v>
      </c>
      <c r="O256">
        <f>IF(A256="","",SUMIFS(OverSummary!$G$2:$G$101,OverSummary!$A$2:$A$101,A256,OverSummary!$D$2:$D$101,B256))</f>
        <v>0</v>
      </c>
      <c r="P256">
        <f>IF(A256="","",G256*Rules!$B$13+H256*Rules!$B$14+I256*Rules!$B$15)</f>
        <v>0</v>
      </c>
      <c r="Q256">
        <f>IF(A256="","",IF(G256&gt;=100,Rules!$B$18,IF(G256&gt;=50,Rules!$B$17,IF(G256&gt;=30,Rules!$B$16,0)))+IF(AND(F256=1,D256&lt;&gt;"BWL",G256=0),Rules!$B$27,0))</f>
        <v>0</v>
      </c>
      <c r="R256">
        <f>IF(A256="","",J256*Rules!$B$19+O256*Rules!$B$22)</f>
        <v>0</v>
      </c>
      <c r="S256">
        <f>IF(A256="","",IF(J256&gt;=4,Rules!$B$21,IF(J256&gt;=3,Rules!$B$20,0)))</f>
        <v>0</v>
      </c>
      <c r="T256">
        <f>IF(A256="","",K256*Rules!$B$23+L256*Rules!$B$24+M256*Rules!$B$25+N256*Rules!$B$26)</f>
        <v>0</v>
      </c>
      <c r="U256">
        <f t="shared" si="3"/>
        <v>0</v>
      </c>
    </row>
    <row r="257" spans="1:21" x14ac:dyDescent="0.2">
      <c r="A257" t="str">
        <f>MatchSquad!A257</f>
        <v>M006</v>
      </c>
      <c r="B257" t="str">
        <f>MatchSquad!B257</f>
        <v>P081</v>
      </c>
      <c r="C257" t="str">
        <f>MatchSquad!C257</f>
        <v>Tejasvi Singh</v>
      </c>
      <c r="D257" t="str">
        <f>MatchSquad!D257</f>
        <v>WK</v>
      </c>
      <c r="E257" t="str">
        <f>MatchSquad!E257</f>
        <v>KKR</v>
      </c>
      <c r="F257">
        <f>MatchSquad!G257</f>
        <v>0</v>
      </c>
      <c r="G257">
        <f>IF(A257="","",SUMIFS(BallByBall!$I$2:$I$501,BallByBall!$B$2:$B$501,A257,BallByBall!$F$2:$F$501,B257))</f>
        <v>0</v>
      </c>
      <c r="H257">
        <f>IF(A257="","",COUNTIFS(BallByBall!$B$2:$B$501,A257,BallByBall!$F$2:$F$501,B257,BallByBall!$Q$2:$Q$501,1))</f>
        <v>0</v>
      </c>
      <c r="I257">
        <f>IF(A257="","",COUNTIFS(BallByBall!$B$2:$B$501,A257,BallByBall!$F$2:$F$501,B257,BallByBall!$R$2:$R$501,1))</f>
        <v>0</v>
      </c>
      <c r="J257">
        <f>IF(A257="","",SUMIFS(BallByBall!$T$2:$T$501,BallByBall!$B$2:$B$501,A257,BallByBall!$H$2:$H$501,B257))</f>
        <v>0</v>
      </c>
      <c r="K257">
        <f>IF(A257="","",SUMIFS(BallByBall!$U$2:$U$501,BallByBall!$B$2:$B$501,A257,BallByBall!$P$2:$P$501,B257))</f>
        <v>0</v>
      </c>
      <c r="L257">
        <f>IF(A257="","",SUMIFS(BallByBall!$V$2:$V$501,BallByBall!$B$2:$B$501,A257,BallByBall!$P$2:$P$501,B257))</f>
        <v>0</v>
      </c>
      <c r="M257">
        <f>IF(A257="","",SUMIFS(BallByBall!$W$2:$W$501,BallByBall!$B$2:$B$501,A257,BallByBall!$P$2:$P$501,B257))</f>
        <v>0</v>
      </c>
      <c r="N257">
        <f>IF(A257="","",SUMIFS(BallByBall!$X$2:$X$501,BallByBall!$B$2:$B$501,A257,BallByBall!$P$2:$P$501,B257))</f>
        <v>0</v>
      </c>
      <c r="O257">
        <f>IF(A257="","",SUMIFS(OverSummary!$G$2:$G$101,OverSummary!$A$2:$A$101,A257,OverSummary!$D$2:$D$101,B257))</f>
        <v>0</v>
      </c>
      <c r="P257">
        <f>IF(A257="","",G257*Rules!$B$13+H257*Rules!$B$14+I257*Rules!$B$15)</f>
        <v>0</v>
      </c>
      <c r="Q257">
        <f>IF(A257="","",IF(G257&gt;=100,Rules!$B$18,IF(G257&gt;=50,Rules!$B$17,IF(G257&gt;=30,Rules!$B$16,0)))+IF(AND(F257=1,D257&lt;&gt;"BWL",G257=0),Rules!$B$27,0))</f>
        <v>0</v>
      </c>
      <c r="R257">
        <f>IF(A257="","",J257*Rules!$B$19+O257*Rules!$B$22)</f>
        <v>0</v>
      </c>
      <c r="S257">
        <f>IF(A257="","",IF(J257&gt;=4,Rules!$B$21,IF(J257&gt;=3,Rules!$B$20,0)))</f>
        <v>0</v>
      </c>
      <c r="T257">
        <f>IF(A257="","",K257*Rules!$B$23+L257*Rules!$B$24+M257*Rules!$B$25+N257*Rules!$B$26)</f>
        <v>0</v>
      </c>
      <c r="U257">
        <f t="shared" si="3"/>
        <v>0</v>
      </c>
    </row>
    <row r="258" spans="1:21" x14ac:dyDescent="0.2">
      <c r="A258" t="str">
        <f>MatchSquad!A258</f>
        <v>M006</v>
      </c>
      <c r="B258" t="str">
        <f>MatchSquad!B258</f>
        <v>P082</v>
      </c>
      <c r="C258" t="str">
        <f>MatchSquad!C258</f>
        <v>Rahul Tripathi</v>
      </c>
      <c r="D258" t="str">
        <f>MatchSquad!D258</f>
        <v>BAT</v>
      </c>
      <c r="E258" t="str">
        <f>MatchSquad!E258</f>
        <v>KKR</v>
      </c>
      <c r="F258">
        <f>MatchSquad!G258</f>
        <v>0</v>
      </c>
      <c r="G258">
        <f>IF(A258="","",SUMIFS(BallByBall!$I$2:$I$501,BallByBall!$B$2:$B$501,A258,BallByBall!$F$2:$F$501,B258))</f>
        <v>0</v>
      </c>
      <c r="H258">
        <f>IF(A258="","",COUNTIFS(BallByBall!$B$2:$B$501,A258,BallByBall!$F$2:$F$501,B258,BallByBall!$Q$2:$Q$501,1))</f>
        <v>0</v>
      </c>
      <c r="I258">
        <f>IF(A258="","",COUNTIFS(BallByBall!$B$2:$B$501,A258,BallByBall!$F$2:$F$501,B258,BallByBall!$R$2:$R$501,1))</f>
        <v>0</v>
      </c>
      <c r="J258">
        <f>IF(A258="","",SUMIFS(BallByBall!$T$2:$T$501,BallByBall!$B$2:$B$501,A258,BallByBall!$H$2:$H$501,B258))</f>
        <v>0</v>
      </c>
      <c r="K258">
        <f>IF(A258="","",SUMIFS(BallByBall!$U$2:$U$501,BallByBall!$B$2:$B$501,A258,BallByBall!$P$2:$P$501,B258))</f>
        <v>0</v>
      </c>
      <c r="L258">
        <f>IF(A258="","",SUMIFS(BallByBall!$V$2:$V$501,BallByBall!$B$2:$B$501,A258,BallByBall!$P$2:$P$501,B258))</f>
        <v>0</v>
      </c>
      <c r="M258">
        <f>IF(A258="","",SUMIFS(BallByBall!$W$2:$W$501,BallByBall!$B$2:$B$501,A258,BallByBall!$P$2:$P$501,B258))</f>
        <v>0</v>
      </c>
      <c r="N258">
        <f>IF(A258="","",SUMIFS(BallByBall!$X$2:$X$501,BallByBall!$B$2:$B$501,A258,BallByBall!$P$2:$P$501,B258))</f>
        <v>0</v>
      </c>
      <c r="O258">
        <f>IF(A258="","",SUMIFS(OverSummary!$G$2:$G$101,OverSummary!$A$2:$A$101,A258,OverSummary!$D$2:$D$101,B258))</f>
        <v>0</v>
      </c>
      <c r="P258">
        <f>IF(A258="","",G258*Rules!$B$13+H258*Rules!$B$14+I258*Rules!$B$15)</f>
        <v>0</v>
      </c>
      <c r="Q258">
        <f>IF(A258="","",IF(G258&gt;=100,Rules!$B$18,IF(G258&gt;=50,Rules!$B$17,IF(G258&gt;=30,Rules!$B$16,0)))+IF(AND(F258=1,D258&lt;&gt;"BWL",G258=0),Rules!$B$27,0))</f>
        <v>0</v>
      </c>
      <c r="R258">
        <f>IF(A258="","",J258*Rules!$B$19+O258*Rules!$B$22)</f>
        <v>0</v>
      </c>
      <c r="S258">
        <f>IF(A258="","",IF(J258&gt;=4,Rules!$B$21,IF(J258&gt;=3,Rules!$B$20,0)))</f>
        <v>0</v>
      </c>
      <c r="T258">
        <f>IF(A258="","",K258*Rules!$B$23+L258*Rules!$B$24+M258*Rules!$B$25+N258*Rules!$B$26)</f>
        <v>0</v>
      </c>
      <c r="U258">
        <f t="shared" ref="U258:U321" si="4">IF(A258="","",P258+Q258+R258+S258+T258)</f>
        <v>0</v>
      </c>
    </row>
    <row r="259" spans="1:21" x14ac:dyDescent="0.2">
      <c r="A259" t="str">
        <f>MatchSquad!A259</f>
        <v>M006</v>
      </c>
      <c r="B259" t="str">
        <f>MatchSquad!B259</f>
        <v>P083</v>
      </c>
      <c r="C259" t="str">
        <f>MatchSquad!C259</f>
        <v>Tim Seifert</v>
      </c>
      <c r="D259" t="str">
        <f>MatchSquad!D259</f>
        <v>WK</v>
      </c>
      <c r="E259" t="str">
        <f>MatchSquad!E259</f>
        <v>KKR</v>
      </c>
      <c r="F259">
        <f>MatchSquad!G259</f>
        <v>0</v>
      </c>
      <c r="G259">
        <f>IF(A259="","",SUMIFS(BallByBall!$I$2:$I$501,BallByBall!$B$2:$B$501,A259,BallByBall!$F$2:$F$501,B259))</f>
        <v>0</v>
      </c>
      <c r="H259">
        <f>IF(A259="","",COUNTIFS(BallByBall!$B$2:$B$501,A259,BallByBall!$F$2:$F$501,B259,BallByBall!$Q$2:$Q$501,1))</f>
        <v>0</v>
      </c>
      <c r="I259">
        <f>IF(A259="","",COUNTIFS(BallByBall!$B$2:$B$501,A259,BallByBall!$F$2:$F$501,B259,BallByBall!$R$2:$R$501,1))</f>
        <v>0</v>
      </c>
      <c r="J259">
        <f>IF(A259="","",SUMIFS(BallByBall!$T$2:$T$501,BallByBall!$B$2:$B$501,A259,BallByBall!$H$2:$H$501,B259))</f>
        <v>0</v>
      </c>
      <c r="K259">
        <f>IF(A259="","",SUMIFS(BallByBall!$U$2:$U$501,BallByBall!$B$2:$B$501,A259,BallByBall!$P$2:$P$501,B259))</f>
        <v>0</v>
      </c>
      <c r="L259">
        <f>IF(A259="","",SUMIFS(BallByBall!$V$2:$V$501,BallByBall!$B$2:$B$501,A259,BallByBall!$P$2:$P$501,B259))</f>
        <v>0</v>
      </c>
      <c r="M259">
        <f>IF(A259="","",SUMIFS(BallByBall!$W$2:$W$501,BallByBall!$B$2:$B$501,A259,BallByBall!$P$2:$P$501,B259))</f>
        <v>0</v>
      </c>
      <c r="N259">
        <f>IF(A259="","",SUMIFS(BallByBall!$X$2:$X$501,BallByBall!$B$2:$B$501,A259,BallByBall!$P$2:$P$501,B259))</f>
        <v>0</v>
      </c>
      <c r="O259">
        <f>IF(A259="","",SUMIFS(OverSummary!$G$2:$G$101,OverSummary!$A$2:$A$101,A259,OverSummary!$D$2:$D$101,B259))</f>
        <v>0</v>
      </c>
      <c r="P259">
        <f>IF(A259="","",G259*Rules!$B$13+H259*Rules!$B$14+I259*Rules!$B$15)</f>
        <v>0</v>
      </c>
      <c r="Q259">
        <f>IF(A259="","",IF(G259&gt;=100,Rules!$B$18,IF(G259&gt;=50,Rules!$B$17,IF(G259&gt;=30,Rules!$B$16,0)))+IF(AND(F259=1,D259&lt;&gt;"BWL",G259=0),Rules!$B$27,0))</f>
        <v>0</v>
      </c>
      <c r="R259">
        <f>IF(A259="","",J259*Rules!$B$19+O259*Rules!$B$22)</f>
        <v>0</v>
      </c>
      <c r="S259">
        <f>IF(A259="","",IF(J259&gt;=4,Rules!$B$21,IF(J259&gt;=3,Rules!$B$20,0)))</f>
        <v>0</v>
      </c>
      <c r="T259">
        <f>IF(A259="","",K259*Rules!$B$23+L259*Rules!$B$24+M259*Rules!$B$25+N259*Rules!$B$26)</f>
        <v>0</v>
      </c>
      <c r="U259">
        <f t="shared" si="4"/>
        <v>0</v>
      </c>
    </row>
    <row r="260" spans="1:21" x14ac:dyDescent="0.2">
      <c r="A260" t="str">
        <f>MatchSquad!A260</f>
        <v>M006</v>
      </c>
      <c r="B260" t="str">
        <f>MatchSquad!B260</f>
        <v>P084</v>
      </c>
      <c r="C260" t="str">
        <f>MatchSquad!C260</f>
        <v>Rovman Powell</v>
      </c>
      <c r="D260" t="str">
        <f>MatchSquad!D260</f>
        <v>BAT</v>
      </c>
      <c r="E260" t="str">
        <f>MatchSquad!E260</f>
        <v>KKR</v>
      </c>
      <c r="F260">
        <f>MatchSquad!G260</f>
        <v>0</v>
      </c>
      <c r="G260">
        <f>IF(A260="","",SUMIFS(BallByBall!$I$2:$I$501,BallByBall!$B$2:$B$501,A260,BallByBall!$F$2:$F$501,B260))</f>
        <v>0</v>
      </c>
      <c r="H260">
        <f>IF(A260="","",COUNTIFS(BallByBall!$B$2:$B$501,A260,BallByBall!$F$2:$F$501,B260,BallByBall!$Q$2:$Q$501,1))</f>
        <v>0</v>
      </c>
      <c r="I260">
        <f>IF(A260="","",COUNTIFS(BallByBall!$B$2:$B$501,A260,BallByBall!$F$2:$F$501,B260,BallByBall!$R$2:$R$501,1))</f>
        <v>0</v>
      </c>
      <c r="J260">
        <f>IF(A260="","",SUMIFS(BallByBall!$T$2:$T$501,BallByBall!$B$2:$B$501,A260,BallByBall!$H$2:$H$501,B260))</f>
        <v>0</v>
      </c>
      <c r="K260">
        <f>IF(A260="","",SUMIFS(BallByBall!$U$2:$U$501,BallByBall!$B$2:$B$501,A260,BallByBall!$P$2:$P$501,B260))</f>
        <v>0</v>
      </c>
      <c r="L260">
        <f>IF(A260="","",SUMIFS(BallByBall!$V$2:$V$501,BallByBall!$B$2:$B$501,A260,BallByBall!$P$2:$P$501,B260))</f>
        <v>0</v>
      </c>
      <c r="M260">
        <f>IF(A260="","",SUMIFS(BallByBall!$W$2:$W$501,BallByBall!$B$2:$B$501,A260,BallByBall!$P$2:$P$501,B260))</f>
        <v>0</v>
      </c>
      <c r="N260">
        <f>IF(A260="","",SUMIFS(BallByBall!$X$2:$X$501,BallByBall!$B$2:$B$501,A260,BallByBall!$P$2:$P$501,B260))</f>
        <v>0</v>
      </c>
      <c r="O260">
        <f>IF(A260="","",SUMIFS(OverSummary!$G$2:$G$101,OverSummary!$A$2:$A$101,A260,OverSummary!$D$2:$D$101,B260))</f>
        <v>0</v>
      </c>
      <c r="P260">
        <f>IF(A260="","",G260*Rules!$B$13+H260*Rules!$B$14+I260*Rules!$B$15)</f>
        <v>0</v>
      </c>
      <c r="Q260">
        <f>IF(A260="","",IF(G260&gt;=100,Rules!$B$18,IF(G260&gt;=50,Rules!$B$17,IF(G260&gt;=30,Rules!$B$16,0)))+IF(AND(F260=1,D260&lt;&gt;"BWL",G260=0),Rules!$B$27,0))</f>
        <v>0</v>
      </c>
      <c r="R260">
        <f>IF(A260="","",J260*Rules!$B$19+O260*Rules!$B$22)</f>
        <v>0</v>
      </c>
      <c r="S260">
        <f>IF(A260="","",IF(J260&gt;=4,Rules!$B$21,IF(J260&gt;=3,Rules!$B$20,0)))</f>
        <v>0</v>
      </c>
      <c r="T260">
        <f>IF(A260="","",K260*Rules!$B$23+L260*Rules!$B$24+M260*Rules!$B$25+N260*Rules!$B$26)</f>
        <v>0</v>
      </c>
      <c r="U260">
        <f t="shared" si="4"/>
        <v>0</v>
      </c>
    </row>
    <row r="261" spans="1:21" x14ac:dyDescent="0.2">
      <c r="A261" t="str">
        <f>MatchSquad!A261</f>
        <v>M006</v>
      </c>
      <c r="B261" t="str">
        <f>MatchSquad!B261</f>
        <v>P085</v>
      </c>
      <c r="C261" t="str">
        <f>MatchSquad!C261</f>
        <v>Anukul Roy</v>
      </c>
      <c r="D261" t="str">
        <f>MatchSquad!D261</f>
        <v>AR</v>
      </c>
      <c r="E261" t="str">
        <f>MatchSquad!E261</f>
        <v>KKR</v>
      </c>
      <c r="F261">
        <f>MatchSquad!G261</f>
        <v>0</v>
      </c>
      <c r="G261">
        <f>IF(A261="","",SUMIFS(BallByBall!$I$2:$I$501,BallByBall!$B$2:$B$501,A261,BallByBall!$F$2:$F$501,B261))</f>
        <v>0</v>
      </c>
      <c r="H261">
        <f>IF(A261="","",COUNTIFS(BallByBall!$B$2:$B$501,A261,BallByBall!$F$2:$F$501,B261,BallByBall!$Q$2:$Q$501,1))</f>
        <v>0</v>
      </c>
      <c r="I261">
        <f>IF(A261="","",COUNTIFS(BallByBall!$B$2:$B$501,A261,BallByBall!$F$2:$F$501,B261,BallByBall!$R$2:$R$501,1))</f>
        <v>0</v>
      </c>
      <c r="J261">
        <f>IF(A261="","",SUMIFS(BallByBall!$T$2:$T$501,BallByBall!$B$2:$B$501,A261,BallByBall!$H$2:$H$501,B261))</f>
        <v>0</v>
      </c>
      <c r="K261">
        <f>IF(A261="","",SUMIFS(BallByBall!$U$2:$U$501,BallByBall!$B$2:$B$501,A261,BallByBall!$P$2:$P$501,B261))</f>
        <v>0</v>
      </c>
      <c r="L261">
        <f>IF(A261="","",SUMIFS(BallByBall!$V$2:$V$501,BallByBall!$B$2:$B$501,A261,BallByBall!$P$2:$P$501,B261))</f>
        <v>0</v>
      </c>
      <c r="M261">
        <f>IF(A261="","",SUMIFS(BallByBall!$W$2:$W$501,BallByBall!$B$2:$B$501,A261,BallByBall!$P$2:$P$501,B261))</f>
        <v>0</v>
      </c>
      <c r="N261">
        <f>IF(A261="","",SUMIFS(BallByBall!$X$2:$X$501,BallByBall!$B$2:$B$501,A261,BallByBall!$P$2:$P$501,B261))</f>
        <v>0</v>
      </c>
      <c r="O261">
        <f>IF(A261="","",SUMIFS(OverSummary!$G$2:$G$101,OverSummary!$A$2:$A$101,A261,OverSummary!$D$2:$D$101,B261))</f>
        <v>0</v>
      </c>
      <c r="P261">
        <f>IF(A261="","",G261*Rules!$B$13+H261*Rules!$B$14+I261*Rules!$B$15)</f>
        <v>0</v>
      </c>
      <c r="Q261">
        <f>IF(A261="","",IF(G261&gt;=100,Rules!$B$18,IF(G261&gt;=50,Rules!$B$17,IF(G261&gt;=30,Rules!$B$16,0)))+IF(AND(F261=1,D261&lt;&gt;"BWL",G261=0),Rules!$B$27,0))</f>
        <v>0</v>
      </c>
      <c r="R261">
        <f>IF(A261="","",J261*Rules!$B$19+O261*Rules!$B$22)</f>
        <v>0</v>
      </c>
      <c r="S261">
        <f>IF(A261="","",IF(J261&gt;=4,Rules!$B$21,IF(J261&gt;=3,Rules!$B$20,0)))</f>
        <v>0</v>
      </c>
      <c r="T261">
        <f>IF(A261="","",K261*Rules!$B$23+L261*Rules!$B$24+M261*Rules!$B$25+N261*Rules!$B$26)</f>
        <v>0</v>
      </c>
      <c r="U261">
        <f t="shared" si="4"/>
        <v>0</v>
      </c>
    </row>
    <row r="262" spans="1:21" x14ac:dyDescent="0.2">
      <c r="A262" t="str">
        <f>MatchSquad!A262</f>
        <v>M006</v>
      </c>
      <c r="B262" t="str">
        <f>MatchSquad!B262</f>
        <v>P086</v>
      </c>
      <c r="C262" t="str">
        <f>MatchSquad!C262</f>
        <v>Cameron Green</v>
      </c>
      <c r="D262" t="str">
        <f>MatchSquad!D262</f>
        <v>AR</v>
      </c>
      <c r="E262" t="str">
        <f>MatchSquad!E262</f>
        <v>KKR</v>
      </c>
      <c r="F262">
        <f>MatchSquad!G262</f>
        <v>0</v>
      </c>
      <c r="G262">
        <f>IF(A262="","",SUMIFS(BallByBall!$I$2:$I$501,BallByBall!$B$2:$B$501,A262,BallByBall!$F$2:$F$501,B262))</f>
        <v>0</v>
      </c>
      <c r="H262">
        <f>IF(A262="","",COUNTIFS(BallByBall!$B$2:$B$501,A262,BallByBall!$F$2:$F$501,B262,BallByBall!$Q$2:$Q$501,1))</f>
        <v>0</v>
      </c>
      <c r="I262">
        <f>IF(A262="","",COUNTIFS(BallByBall!$B$2:$B$501,A262,BallByBall!$F$2:$F$501,B262,BallByBall!$R$2:$R$501,1))</f>
        <v>0</v>
      </c>
      <c r="J262">
        <f>IF(A262="","",SUMIFS(BallByBall!$T$2:$T$501,BallByBall!$B$2:$B$501,A262,BallByBall!$H$2:$H$501,B262))</f>
        <v>0</v>
      </c>
      <c r="K262">
        <f>IF(A262="","",SUMIFS(BallByBall!$U$2:$U$501,BallByBall!$B$2:$B$501,A262,BallByBall!$P$2:$P$501,B262))</f>
        <v>0</v>
      </c>
      <c r="L262">
        <f>IF(A262="","",SUMIFS(BallByBall!$V$2:$V$501,BallByBall!$B$2:$B$501,A262,BallByBall!$P$2:$P$501,B262))</f>
        <v>0</v>
      </c>
      <c r="M262">
        <f>IF(A262="","",SUMIFS(BallByBall!$W$2:$W$501,BallByBall!$B$2:$B$501,A262,BallByBall!$P$2:$P$501,B262))</f>
        <v>0</v>
      </c>
      <c r="N262">
        <f>IF(A262="","",SUMIFS(BallByBall!$X$2:$X$501,BallByBall!$B$2:$B$501,A262,BallByBall!$P$2:$P$501,B262))</f>
        <v>0</v>
      </c>
      <c r="O262">
        <f>IF(A262="","",SUMIFS(OverSummary!$G$2:$G$101,OverSummary!$A$2:$A$101,A262,OverSummary!$D$2:$D$101,B262))</f>
        <v>0</v>
      </c>
      <c r="P262">
        <f>IF(A262="","",G262*Rules!$B$13+H262*Rules!$B$14+I262*Rules!$B$15)</f>
        <v>0</v>
      </c>
      <c r="Q262">
        <f>IF(A262="","",IF(G262&gt;=100,Rules!$B$18,IF(G262&gt;=50,Rules!$B$17,IF(G262&gt;=30,Rules!$B$16,0)))+IF(AND(F262=1,D262&lt;&gt;"BWL",G262=0),Rules!$B$27,0))</f>
        <v>0</v>
      </c>
      <c r="R262">
        <f>IF(A262="","",J262*Rules!$B$19+O262*Rules!$B$22)</f>
        <v>0</v>
      </c>
      <c r="S262">
        <f>IF(A262="","",IF(J262&gt;=4,Rules!$B$21,IF(J262&gt;=3,Rules!$B$20,0)))</f>
        <v>0</v>
      </c>
      <c r="T262">
        <f>IF(A262="","",K262*Rules!$B$23+L262*Rules!$B$24+M262*Rules!$B$25+N262*Rules!$B$26)</f>
        <v>0</v>
      </c>
      <c r="U262">
        <f t="shared" si="4"/>
        <v>0</v>
      </c>
    </row>
    <row r="263" spans="1:21" x14ac:dyDescent="0.2">
      <c r="A263" t="str">
        <f>MatchSquad!A263</f>
        <v>M006</v>
      </c>
      <c r="B263" t="str">
        <f>MatchSquad!B263</f>
        <v>P087</v>
      </c>
      <c r="C263" t="str">
        <f>MatchSquad!C263</f>
        <v>Sarthak Ranjan</v>
      </c>
      <c r="D263" t="str">
        <f>MatchSquad!D263</f>
        <v>AR</v>
      </c>
      <c r="E263" t="str">
        <f>MatchSquad!E263</f>
        <v>KKR</v>
      </c>
      <c r="F263">
        <f>MatchSquad!G263</f>
        <v>0</v>
      </c>
      <c r="G263">
        <f>IF(A263="","",SUMIFS(BallByBall!$I$2:$I$501,BallByBall!$B$2:$B$501,A263,BallByBall!$F$2:$F$501,B263))</f>
        <v>0</v>
      </c>
      <c r="H263">
        <f>IF(A263="","",COUNTIFS(BallByBall!$B$2:$B$501,A263,BallByBall!$F$2:$F$501,B263,BallByBall!$Q$2:$Q$501,1))</f>
        <v>0</v>
      </c>
      <c r="I263">
        <f>IF(A263="","",COUNTIFS(BallByBall!$B$2:$B$501,A263,BallByBall!$F$2:$F$501,B263,BallByBall!$R$2:$R$501,1))</f>
        <v>0</v>
      </c>
      <c r="J263">
        <f>IF(A263="","",SUMIFS(BallByBall!$T$2:$T$501,BallByBall!$B$2:$B$501,A263,BallByBall!$H$2:$H$501,B263))</f>
        <v>0</v>
      </c>
      <c r="K263">
        <f>IF(A263="","",SUMIFS(BallByBall!$U$2:$U$501,BallByBall!$B$2:$B$501,A263,BallByBall!$P$2:$P$501,B263))</f>
        <v>0</v>
      </c>
      <c r="L263">
        <f>IF(A263="","",SUMIFS(BallByBall!$V$2:$V$501,BallByBall!$B$2:$B$501,A263,BallByBall!$P$2:$P$501,B263))</f>
        <v>0</v>
      </c>
      <c r="M263">
        <f>IF(A263="","",SUMIFS(BallByBall!$W$2:$W$501,BallByBall!$B$2:$B$501,A263,BallByBall!$P$2:$P$501,B263))</f>
        <v>0</v>
      </c>
      <c r="N263">
        <f>IF(A263="","",SUMIFS(BallByBall!$X$2:$X$501,BallByBall!$B$2:$B$501,A263,BallByBall!$P$2:$P$501,B263))</f>
        <v>0</v>
      </c>
      <c r="O263">
        <f>IF(A263="","",SUMIFS(OverSummary!$G$2:$G$101,OverSummary!$A$2:$A$101,A263,OverSummary!$D$2:$D$101,B263))</f>
        <v>0</v>
      </c>
      <c r="P263">
        <f>IF(A263="","",G263*Rules!$B$13+H263*Rules!$B$14+I263*Rules!$B$15)</f>
        <v>0</v>
      </c>
      <c r="Q263">
        <f>IF(A263="","",IF(G263&gt;=100,Rules!$B$18,IF(G263&gt;=50,Rules!$B$17,IF(G263&gt;=30,Rules!$B$16,0)))+IF(AND(F263=1,D263&lt;&gt;"BWL",G263=0),Rules!$B$27,0))</f>
        <v>0</v>
      </c>
      <c r="R263">
        <f>IF(A263="","",J263*Rules!$B$19+O263*Rules!$B$22)</f>
        <v>0</v>
      </c>
      <c r="S263">
        <f>IF(A263="","",IF(J263&gt;=4,Rules!$B$21,IF(J263&gt;=3,Rules!$B$20,0)))</f>
        <v>0</v>
      </c>
      <c r="T263">
        <f>IF(A263="","",K263*Rules!$B$23+L263*Rules!$B$24+M263*Rules!$B$25+N263*Rules!$B$26)</f>
        <v>0</v>
      </c>
      <c r="U263">
        <f t="shared" si="4"/>
        <v>0</v>
      </c>
    </row>
    <row r="264" spans="1:21" x14ac:dyDescent="0.2">
      <c r="A264" t="str">
        <f>MatchSquad!A264</f>
        <v>M006</v>
      </c>
      <c r="B264" t="str">
        <f>MatchSquad!B264</f>
        <v>P088</v>
      </c>
      <c r="C264" t="str">
        <f>MatchSquad!C264</f>
        <v>Daksh Kamra</v>
      </c>
      <c r="D264" t="str">
        <f>MatchSquad!D264</f>
        <v>AR</v>
      </c>
      <c r="E264" t="str">
        <f>MatchSquad!E264</f>
        <v>KKR</v>
      </c>
      <c r="F264">
        <f>MatchSquad!G264</f>
        <v>0</v>
      </c>
      <c r="G264">
        <f>IF(A264="","",SUMIFS(BallByBall!$I$2:$I$501,BallByBall!$B$2:$B$501,A264,BallByBall!$F$2:$F$501,B264))</f>
        <v>0</v>
      </c>
      <c r="H264">
        <f>IF(A264="","",COUNTIFS(BallByBall!$B$2:$B$501,A264,BallByBall!$F$2:$F$501,B264,BallByBall!$Q$2:$Q$501,1))</f>
        <v>0</v>
      </c>
      <c r="I264">
        <f>IF(A264="","",COUNTIFS(BallByBall!$B$2:$B$501,A264,BallByBall!$F$2:$F$501,B264,BallByBall!$R$2:$R$501,1))</f>
        <v>0</v>
      </c>
      <c r="J264">
        <f>IF(A264="","",SUMIFS(BallByBall!$T$2:$T$501,BallByBall!$B$2:$B$501,A264,BallByBall!$H$2:$H$501,B264))</f>
        <v>0</v>
      </c>
      <c r="K264">
        <f>IF(A264="","",SUMIFS(BallByBall!$U$2:$U$501,BallByBall!$B$2:$B$501,A264,BallByBall!$P$2:$P$501,B264))</f>
        <v>0</v>
      </c>
      <c r="L264">
        <f>IF(A264="","",SUMIFS(BallByBall!$V$2:$V$501,BallByBall!$B$2:$B$501,A264,BallByBall!$P$2:$P$501,B264))</f>
        <v>0</v>
      </c>
      <c r="M264">
        <f>IF(A264="","",SUMIFS(BallByBall!$W$2:$W$501,BallByBall!$B$2:$B$501,A264,BallByBall!$P$2:$P$501,B264))</f>
        <v>0</v>
      </c>
      <c r="N264">
        <f>IF(A264="","",SUMIFS(BallByBall!$X$2:$X$501,BallByBall!$B$2:$B$501,A264,BallByBall!$P$2:$P$501,B264))</f>
        <v>0</v>
      </c>
      <c r="O264">
        <f>IF(A264="","",SUMIFS(OverSummary!$G$2:$G$101,OverSummary!$A$2:$A$101,A264,OverSummary!$D$2:$D$101,B264))</f>
        <v>0</v>
      </c>
      <c r="P264">
        <f>IF(A264="","",G264*Rules!$B$13+H264*Rules!$B$14+I264*Rules!$B$15)</f>
        <v>0</v>
      </c>
      <c r="Q264">
        <f>IF(A264="","",IF(G264&gt;=100,Rules!$B$18,IF(G264&gt;=50,Rules!$B$17,IF(G264&gt;=30,Rules!$B$16,0)))+IF(AND(F264=1,D264&lt;&gt;"BWL",G264=0),Rules!$B$27,0))</f>
        <v>0</v>
      </c>
      <c r="R264">
        <f>IF(A264="","",J264*Rules!$B$19+O264*Rules!$B$22)</f>
        <v>0</v>
      </c>
      <c r="S264">
        <f>IF(A264="","",IF(J264&gt;=4,Rules!$B$21,IF(J264&gt;=3,Rules!$B$20,0)))</f>
        <v>0</v>
      </c>
      <c r="T264">
        <f>IF(A264="","",K264*Rules!$B$23+L264*Rules!$B$24+M264*Rules!$B$25+N264*Rules!$B$26)</f>
        <v>0</v>
      </c>
      <c r="U264">
        <f t="shared" si="4"/>
        <v>0</v>
      </c>
    </row>
    <row r="265" spans="1:21" x14ac:dyDescent="0.2">
      <c r="A265" t="str">
        <f>MatchSquad!A265</f>
        <v>M006</v>
      </c>
      <c r="B265" t="str">
        <f>MatchSquad!B265</f>
        <v>P089</v>
      </c>
      <c r="C265" t="str">
        <f>MatchSquad!C265</f>
        <v>Rachin Ravindra</v>
      </c>
      <c r="D265" t="str">
        <f>MatchSquad!D265</f>
        <v>AR</v>
      </c>
      <c r="E265" t="str">
        <f>MatchSquad!E265</f>
        <v>KKR</v>
      </c>
      <c r="F265">
        <f>MatchSquad!G265</f>
        <v>0</v>
      </c>
      <c r="G265">
        <f>IF(A265="","",SUMIFS(BallByBall!$I$2:$I$501,BallByBall!$B$2:$B$501,A265,BallByBall!$F$2:$F$501,B265))</f>
        <v>0</v>
      </c>
      <c r="H265">
        <f>IF(A265="","",COUNTIFS(BallByBall!$B$2:$B$501,A265,BallByBall!$F$2:$F$501,B265,BallByBall!$Q$2:$Q$501,1))</f>
        <v>0</v>
      </c>
      <c r="I265">
        <f>IF(A265="","",COUNTIFS(BallByBall!$B$2:$B$501,A265,BallByBall!$F$2:$F$501,B265,BallByBall!$R$2:$R$501,1))</f>
        <v>0</v>
      </c>
      <c r="J265">
        <f>IF(A265="","",SUMIFS(BallByBall!$T$2:$T$501,BallByBall!$B$2:$B$501,A265,BallByBall!$H$2:$H$501,B265))</f>
        <v>0</v>
      </c>
      <c r="K265">
        <f>IF(A265="","",SUMIFS(BallByBall!$U$2:$U$501,BallByBall!$B$2:$B$501,A265,BallByBall!$P$2:$P$501,B265))</f>
        <v>0</v>
      </c>
      <c r="L265">
        <f>IF(A265="","",SUMIFS(BallByBall!$V$2:$V$501,BallByBall!$B$2:$B$501,A265,BallByBall!$P$2:$P$501,B265))</f>
        <v>0</v>
      </c>
      <c r="M265">
        <f>IF(A265="","",SUMIFS(BallByBall!$W$2:$W$501,BallByBall!$B$2:$B$501,A265,BallByBall!$P$2:$P$501,B265))</f>
        <v>0</v>
      </c>
      <c r="N265">
        <f>IF(A265="","",SUMIFS(BallByBall!$X$2:$X$501,BallByBall!$B$2:$B$501,A265,BallByBall!$P$2:$P$501,B265))</f>
        <v>0</v>
      </c>
      <c r="O265">
        <f>IF(A265="","",SUMIFS(OverSummary!$G$2:$G$101,OverSummary!$A$2:$A$101,A265,OverSummary!$D$2:$D$101,B265))</f>
        <v>0</v>
      </c>
      <c r="P265">
        <f>IF(A265="","",G265*Rules!$B$13+H265*Rules!$B$14+I265*Rules!$B$15)</f>
        <v>0</v>
      </c>
      <c r="Q265">
        <f>IF(A265="","",IF(G265&gt;=100,Rules!$B$18,IF(G265&gt;=50,Rules!$B$17,IF(G265&gt;=30,Rules!$B$16,0)))+IF(AND(F265=1,D265&lt;&gt;"BWL",G265=0),Rules!$B$27,0))</f>
        <v>0</v>
      </c>
      <c r="R265">
        <f>IF(A265="","",J265*Rules!$B$19+O265*Rules!$B$22)</f>
        <v>0</v>
      </c>
      <c r="S265">
        <f>IF(A265="","",IF(J265&gt;=4,Rules!$B$21,IF(J265&gt;=3,Rules!$B$20,0)))</f>
        <v>0</v>
      </c>
      <c r="T265">
        <f>IF(A265="","",K265*Rules!$B$23+L265*Rules!$B$24+M265*Rules!$B$25+N265*Rules!$B$26)</f>
        <v>0</v>
      </c>
      <c r="U265">
        <f t="shared" si="4"/>
        <v>0</v>
      </c>
    </row>
    <row r="266" spans="1:21" x14ac:dyDescent="0.2">
      <c r="A266" t="str">
        <f>MatchSquad!A266</f>
        <v>M006</v>
      </c>
      <c r="B266" t="str">
        <f>MatchSquad!B266</f>
        <v>P090</v>
      </c>
      <c r="C266" t="str">
        <f>MatchSquad!C266</f>
        <v>Ramandeep Singh</v>
      </c>
      <c r="D266" t="str">
        <f>MatchSquad!D266</f>
        <v>AR</v>
      </c>
      <c r="E266" t="str">
        <f>MatchSquad!E266</f>
        <v>KKR</v>
      </c>
      <c r="F266">
        <f>MatchSquad!G266</f>
        <v>0</v>
      </c>
      <c r="G266">
        <f>IF(A266="","",SUMIFS(BallByBall!$I$2:$I$501,BallByBall!$B$2:$B$501,A266,BallByBall!$F$2:$F$501,B266))</f>
        <v>0</v>
      </c>
      <c r="H266">
        <f>IF(A266="","",COUNTIFS(BallByBall!$B$2:$B$501,A266,BallByBall!$F$2:$F$501,B266,BallByBall!$Q$2:$Q$501,1))</f>
        <v>0</v>
      </c>
      <c r="I266">
        <f>IF(A266="","",COUNTIFS(BallByBall!$B$2:$B$501,A266,BallByBall!$F$2:$F$501,B266,BallByBall!$R$2:$R$501,1))</f>
        <v>0</v>
      </c>
      <c r="J266">
        <f>IF(A266="","",SUMIFS(BallByBall!$T$2:$T$501,BallByBall!$B$2:$B$501,A266,BallByBall!$H$2:$H$501,B266))</f>
        <v>0</v>
      </c>
      <c r="K266">
        <f>IF(A266="","",SUMIFS(BallByBall!$U$2:$U$501,BallByBall!$B$2:$B$501,A266,BallByBall!$P$2:$P$501,B266))</f>
        <v>0</v>
      </c>
      <c r="L266">
        <f>IF(A266="","",SUMIFS(BallByBall!$V$2:$V$501,BallByBall!$B$2:$B$501,A266,BallByBall!$P$2:$P$501,B266))</f>
        <v>0</v>
      </c>
      <c r="M266">
        <f>IF(A266="","",SUMIFS(BallByBall!$W$2:$W$501,BallByBall!$B$2:$B$501,A266,BallByBall!$P$2:$P$501,B266))</f>
        <v>0</v>
      </c>
      <c r="N266">
        <f>IF(A266="","",SUMIFS(BallByBall!$X$2:$X$501,BallByBall!$B$2:$B$501,A266,BallByBall!$P$2:$P$501,B266))</f>
        <v>0</v>
      </c>
      <c r="O266">
        <f>IF(A266="","",SUMIFS(OverSummary!$G$2:$G$101,OverSummary!$A$2:$A$101,A266,OverSummary!$D$2:$D$101,B266))</f>
        <v>0</v>
      </c>
      <c r="P266">
        <f>IF(A266="","",G266*Rules!$B$13+H266*Rules!$B$14+I266*Rules!$B$15)</f>
        <v>0</v>
      </c>
      <c r="Q266">
        <f>IF(A266="","",IF(G266&gt;=100,Rules!$B$18,IF(G266&gt;=50,Rules!$B$17,IF(G266&gt;=30,Rules!$B$16,0)))+IF(AND(F266=1,D266&lt;&gt;"BWL",G266=0),Rules!$B$27,0))</f>
        <v>0</v>
      </c>
      <c r="R266">
        <f>IF(A266="","",J266*Rules!$B$19+O266*Rules!$B$22)</f>
        <v>0</v>
      </c>
      <c r="S266">
        <f>IF(A266="","",IF(J266&gt;=4,Rules!$B$21,IF(J266&gt;=3,Rules!$B$20,0)))</f>
        <v>0</v>
      </c>
      <c r="T266">
        <f>IF(A266="","",K266*Rules!$B$23+L266*Rules!$B$24+M266*Rules!$B$25+N266*Rules!$B$26)</f>
        <v>0</v>
      </c>
      <c r="U266">
        <f t="shared" si="4"/>
        <v>0</v>
      </c>
    </row>
    <row r="267" spans="1:21" x14ac:dyDescent="0.2">
      <c r="A267" t="str">
        <f>MatchSquad!A267</f>
        <v>M006</v>
      </c>
      <c r="B267" t="str">
        <f>MatchSquad!B267</f>
        <v>P091</v>
      </c>
      <c r="C267" t="str">
        <f>MatchSquad!C267</f>
        <v>Sunil Narine</v>
      </c>
      <c r="D267" t="str">
        <f>MatchSquad!D267</f>
        <v>AR</v>
      </c>
      <c r="E267" t="str">
        <f>MatchSquad!E267</f>
        <v>KKR</v>
      </c>
      <c r="F267">
        <f>MatchSquad!G267</f>
        <v>0</v>
      </c>
      <c r="G267">
        <f>IF(A267="","",SUMIFS(BallByBall!$I$2:$I$501,BallByBall!$B$2:$B$501,A267,BallByBall!$F$2:$F$501,B267))</f>
        <v>0</v>
      </c>
      <c r="H267">
        <f>IF(A267="","",COUNTIFS(BallByBall!$B$2:$B$501,A267,BallByBall!$F$2:$F$501,B267,BallByBall!$Q$2:$Q$501,1))</f>
        <v>0</v>
      </c>
      <c r="I267">
        <f>IF(A267="","",COUNTIFS(BallByBall!$B$2:$B$501,A267,BallByBall!$F$2:$F$501,B267,BallByBall!$R$2:$R$501,1))</f>
        <v>0</v>
      </c>
      <c r="J267">
        <f>IF(A267="","",SUMIFS(BallByBall!$T$2:$T$501,BallByBall!$B$2:$B$501,A267,BallByBall!$H$2:$H$501,B267))</f>
        <v>0</v>
      </c>
      <c r="K267">
        <f>IF(A267="","",SUMIFS(BallByBall!$U$2:$U$501,BallByBall!$B$2:$B$501,A267,BallByBall!$P$2:$P$501,B267))</f>
        <v>0</v>
      </c>
      <c r="L267">
        <f>IF(A267="","",SUMIFS(BallByBall!$V$2:$V$501,BallByBall!$B$2:$B$501,A267,BallByBall!$P$2:$P$501,B267))</f>
        <v>0</v>
      </c>
      <c r="M267">
        <f>IF(A267="","",SUMIFS(BallByBall!$W$2:$W$501,BallByBall!$B$2:$B$501,A267,BallByBall!$P$2:$P$501,B267))</f>
        <v>0</v>
      </c>
      <c r="N267">
        <f>IF(A267="","",SUMIFS(BallByBall!$X$2:$X$501,BallByBall!$B$2:$B$501,A267,BallByBall!$P$2:$P$501,B267))</f>
        <v>0</v>
      </c>
      <c r="O267">
        <f>IF(A267="","",SUMIFS(OverSummary!$G$2:$G$101,OverSummary!$A$2:$A$101,A267,OverSummary!$D$2:$D$101,B267))</f>
        <v>0</v>
      </c>
      <c r="P267">
        <f>IF(A267="","",G267*Rules!$B$13+H267*Rules!$B$14+I267*Rules!$B$15)</f>
        <v>0</v>
      </c>
      <c r="Q267">
        <f>IF(A267="","",IF(G267&gt;=100,Rules!$B$18,IF(G267&gt;=50,Rules!$B$17,IF(G267&gt;=30,Rules!$B$16,0)))+IF(AND(F267=1,D267&lt;&gt;"BWL",G267=0),Rules!$B$27,0))</f>
        <v>0</v>
      </c>
      <c r="R267">
        <f>IF(A267="","",J267*Rules!$B$19+O267*Rules!$B$22)</f>
        <v>0</v>
      </c>
      <c r="S267">
        <f>IF(A267="","",IF(J267&gt;=4,Rules!$B$21,IF(J267&gt;=3,Rules!$B$20,0)))</f>
        <v>0</v>
      </c>
      <c r="T267">
        <f>IF(A267="","",K267*Rules!$B$23+L267*Rules!$B$24+M267*Rules!$B$25+N267*Rules!$B$26)</f>
        <v>0</v>
      </c>
      <c r="U267">
        <f t="shared" si="4"/>
        <v>0</v>
      </c>
    </row>
    <row r="268" spans="1:21" x14ac:dyDescent="0.2">
      <c r="A268" t="str">
        <f>MatchSquad!A268</f>
        <v>M006</v>
      </c>
      <c r="B268" t="str">
        <f>MatchSquad!B268</f>
        <v>P092</v>
      </c>
      <c r="C268" t="str">
        <f>MatchSquad!C268</f>
        <v>Blessing Muzarabani</v>
      </c>
      <c r="D268" t="str">
        <f>MatchSquad!D268</f>
        <v>BWL</v>
      </c>
      <c r="E268" t="str">
        <f>MatchSquad!E268</f>
        <v>KKR</v>
      </c>
      <c r="F268">
        <f>MatchSquad!G268</f>
        <v>0</v>
      </c>
      <c r="G268">
        <f>IF(A268="","",SUMIFS(BallByBall!$I$2:$I$501,BallByBall!$B$2:$B$501,A268,BallByBall!$F$2:$F$501,B268))</f>
        <v>0</v>
      </c>
      <c r="H268">
        <f>IF(A268="","",COUNTIFS(BallByBall!$B$2:$B$501,A268,BallByBall!$F$2:$F$501,B268,BallByBall!$Q$2:$Q$501,1))</f>
        <v>0</v>
      </c>
      <c r="I268">
        <f>IF(A268="","",COUNTIFS(BallByBall!$B$2:$B$501,A268,BallByBall!$F$2:$F$501,B268,BallByBall!$R$2:$R$501,1))</f>
        <v>0</v>
      </c>
      <c r="J268">
        <f>IF(A268="","",SUMIFS(BallByBall!$T$2:$T$501,BallByBall!$B$2:$B$501,A268,BallByBall!$H$2:$H$501,B268))</f>
        <v>0</v>
      </c>
      <c r="K268">
        <f>IF(A268="","",SUMIFS(BallByBall!$U$2:$U$501,BallByBall!$B$2:$B$501,A268,BallByBall!$P$2:$P$501,B268))</f>
        <v>0</v>
      </c>
      <c r="L268">
        <f>IF(A268="","",SUMIFS(BallByBall!$V$2:$V$501,BallByBall!$B$2:$B$501,A268,BallByBall!$P$2:$P$501,B268))</f>
        <v>0</v>
      </c>
      <c r="M268">
        <f>IF(A268="","",SUMIFS(BallByBall!$W$2:$W$501,BallByBall!$B$2:$B$501,A268,BallByBall!$P$2:$P$501,B268))</f>
        <v>0</v>
      </c>
      <c r="N268">
        <f>IF(A268="","",SUMIFS(BallByBall!$X$2:$X$501,BallByBall!$B$2:$B$501,A268,BallByBall!$P$2:$P$501,B268))</f>
        <v>0</v>
      </c>
      <c r="O268">
        <f>IF(A268="","",SUMIFS(OverSummary!$G$2:$G$101,OverSummary!$A$2:$A$101,A268,OverSummary!$D$2:$D$101,B268))</f>
        <v>0</v>
      </c>
      <c r="P268">
        <f>IF(A268="","",G268*Rules!$B$13+H268*Rules!$B$14+I268*Rules!$B$15)</f>
        <v>0</v>
      </c>
      <c r="Q268">
        <f>IF(A268="","",IF(G268&gt;=100,Rules!$B$18,IF(G268&gt;=50,Rules!$B$17,IF(G268&gt;=30,Rules!$B$16,0)))+IF(AND(F268=1,D268&lt;&gt;"BWL",G268=0),Rules!$B$27,0))</f>
        <v>0</v>
      </c>
      <c r="R268">
        <f>IF(A268="","",J268*Rules!$B$19+O268*Rules!$B$22)</f>
        <v>0</v>
      </c>
      <c r="S268">
        <f>IF(A268="","",IF(J268&gt;=4,Rules!$B$21,IF(J268&gt;=3,Rules!$B$20,0)))</f>
        <v>0</v>
      </c>
      <c r="T268">
        <f>IF(A268="","",K268*Rules!$B$23+L268*Rules!$B$24+M268*Rules!$B$25+N268*Rules!$B$26)</f>
        <v>0</v>
      </c>
      <c r="U268">
        <f t="shared" si="4"/>
        <v>0</v>
      </c>
    </row>
    <row r="269" spans="1:21" x14ac:dyDescent="0.2">
      <c r="A269" t="str">
        <f>MatchSquad!A269</f>
        <v>M006</v>
      </c>
      <c r="B269" t="str">
        <f>MatchSquad!B269</f>
        <v>P093</v>
      </c>
      <c r="C269" t="str">
        <f>MatchSquad!C269</f>
        <v>Vaibhav Arora</v>
      </c>
      <c r="D269" t="str">
        <f>MatchSquad!D269</f>
        <v>BWL</v>
      </c>
      <c r="E269" t="str">
        <f>MatchSquad!E269</f>
        <v>KKR</v>
      </c>
      <c r="F269">
        <f>MatchSquad!G269</f>
        <v>0</v>
      </c>
      <c r="G269">
        <f>IF(A269="","",SUMIFS(BallByBall!$I$2:$I$501,BallByBall!$B$2:$B$501,A269,BallByBall!$F$2:$F$501,B269))</f>
        <v>0</v>
      </c>
      <c r="H269">
        <f>IF(A269="","",COUNTIFS(BallByBall!$B$2:$B$501,A269,BallByBall!$F$2:$F$501,B269,BallByBall!$Q$2:$Q$501,1))</f>
        <v>0</v>
      </c>
      <c r="I269">
        <f>IF(A269="","",COUNTIFS(BallByBall!$B$2:$B$501,A269,BallByBall!$F$2:$F$501,B269,BallByBall!$R$2:$R$501,1))</f>
        <v>0</v>
      </c>
      <c r="J269">
        <f>IF(A269="","",SUMIFS(BallByBall!$T$2:$T$501,BallByBall!$B$2:$B$501,A269,BallByBall!$H$2:$H$501,B269))</f>
        <v>0</v>
      </c>
      <c r="K269">
        <f>IF(A269="","",SUMIFS(BallByBall!$U$2:$U$501,BallByBall!$B$2:$B$501,A269,BallByBall!$P$2:$P$501,B269))</f>
        <v>0</v>
      </c>
      <c r="L269">
        <f>IF(A269="","",SUMIFS(BallByBall!$V$2:$V$501,BallByBall!$B$2:$B$501,A269,BallByBall!$P$2:$P$501,B269))</f>
        <v>0</v>
      </c>
      <c r="M269">
        <f>IF(A269="","",SUMIFS(BallByBall!$W$2:$W$501,BallByBall!$B$2:$B$501,A269,BallByBall!$P$2:$P$501,B269))</f>
        <v>0</v>
      </c>
      <c r="N269">
        <f>IF(A269="","",SUMIFS(BallByBall!$X$2:$X$501,BallByBall!$B$2:$B$501,A269,BallByBall!$P$2:$P$501,B269))</f>
        <v>0</v>
      </c>
      <c r="O269">
        <f>IF(A269="","",SUMIFS(OverSummary!$G$2:$G$101,OverSummary!$A$2:$A$101,A269,OverSummary!$D$2:$D$101,B269))</f>
        <v>0</v>
      </c>
      <c r="P269">
        <f>IF(A269="","",G269*Rules!$B$13+H269*Rules!$B$14+I269*Rules!$B$15)</f>
        <v>0</v>
      </c>
      <c r="Q269">
        <f>IF(A269="","",IF(G269&gt;=100,Rules!$B$18,IF(G269&gt;=50,Rules!$B$17,IF(G269&gt;=30,Rules!$B$16,0)))+IF(AND(F269=1,D269&lt;&gt;"BWL",G269=0),Rules!$B$27,0))</f>
        <v>0</v>
      </c>
      <c r="R269">
        <f>IF(A269="","",J269*Rules!$B$19+O269*Rules!$B$22)</f>
        <v>0</v>
      </c>
      <c r="S269">
        <f>IF(A269="","",IF(J269&gt;=4,Rules!$B$21,IF(J269&gt;=3,Rules!$B$20,0)))</f>
        <v>0</v>
      </c>
      <c r="T269">
        <f>IF(A269="","",K269*Rules!$B$23+L269*Rules!$B$24+M269*Rules!$B$25+N269*Rules!$B$26)</f>
        <v>0</v>
      </c>
      <c r="U269">
        <f t="shared" si="4"/>
        <v>0</v>
      </c>
    </row>
    <row r="270" spans="1:21" x14ac:dyDescent="0.2">
      <c r="A270" t="str">
        <f>MatchSquad!A270</f>
        <v>M006</v>
      </c>
      <c r="B270" t="str">
        <f>MatchSquad!B270</f>
        <v>P094</v>
      </c>
      <c r="C270" t="str">
        <f>MatchSquad!C270</f>
        <v>Matheesha Pathirana</v>
      </c>
      <c r="D270" t="str">
        <f>MatchSquad!D270</f>
        <v>BWL</v>
      </c>
      <c r="E270" t="str">
        <f>MatchSquad!E270</f>
        <v>KKR</v>
      </c>
      <c r="F270">
        <f>MatchSquad!G270</f>
        <v>0</v>
      </c>
      <c r="G270">
        <f>IF(A270="","",SUMIFS(BallByBall!$I$2:$I$501,BallByBall!$B$2:$B$501,A270,BallByBall!$F$2:$F$501,B270))</f>
        <v>0</v>
      </c>
      <c r="H270">
        <f>IF(A270="","",COUNTIFS(BallByBall!$B$2:$B$501,A270,BallByBall!$F$2:$F$501,B270,BallByBall!$Q$2:$Q$501,1))</f>
        <v>0</v>
      </c>
      <c r="I270">
        <f>IF(A270="","",COUNTIFS(BallByBall!$B$2:$B$501,A270,BallByBall!$F$2:$F$501,B270,BallByBall!$R$2:$R$501,1))</f>
        <v>0</v>
      </c>
      <c r="J270">
        <f>IF(A270="","",SUMIFS(BallByBall!$T$2:$T$501,BallByBall!$B$2:$B$501,A270,BallByBall!$H$2:$H$501,B270))</f>
        <v>0</v>
      </c>
      <c r="K270">
        <f>IF(A270="","",SUMIFS(BallByBall!$U$2:$U$501,BallByBall!$B$2:$B$501,A270,BallByBall!$P$2:$P$501,B270))</f>
        <v>0</v>
      </c>
      <c r="L270">
        <f>IF(A270="","",SUMIFS(BallByBall!$V$2:$V$501,BallByBall!$B$2:$B$501,A270,BallByBall!$P$2:$P$501,B270))</f>
        <v>0</v>
      </c>
      <c r="M270">
        <f>IF(A270="","",SUMIFS(BallByBall!$W$2:$W$501,BallByBall!$B$2:$B$501,A270,BallByBall!$P$2:$P$501,B270))</f>
        <v>0</v>
      </c>
      <c r="N270">
        <f>IF(A270="","",SUMIFS(BallByBall!$X$2:$X$501,BallByBall!$B$2:$B$501,A270,BallByBall!$P$2:$P$501,B270))</f>
        <v>0</v>
      </c>
      <c r="O270">
        <f>IF(A270="","",SUMIFS(OverSummary!$G$2:$G$101,OverSummary!$A$2:$A$101,A270,OverSummary!$D$2:$D$101,B270))</f>
        <v>0</v>
      </c>
      <c r="P270">
        <f>IF(A270="","",G270*Rules!$B$13+H270*Rules!$B$14+I270*Rules!$B$15)</f>
        <v>0</v>
      </c>
      <c r="Q270">
        <f>IF(A270="","",IF(G270&gt;=100,Rules!$B$18,IF(G270&gt;=50,Rules!$B$17,IF(G270&gt;=30,Rules!$B$16,0)))+IF(AND(F270=1,D270&lt;&gt;"BWL",G270=0),Rules!$B$27,0))</f>
        <v>0</v>
      </c>
      <c r="R270">
        <f>IF(A270="","",J270*Rules!$B$19+O270*Rules!$B$22)</f>
        <v>0</v>
      </c>
      <c r="S270">
        <f>IF(A270="","",IF(J270&gt;=4,Rules!$B$21,IF(J270&gt;=3,Rules!$B$20,0)))</f>
        <v>0</v>
      </c>
      <c r="T270">
        <f>IF(A270="","",K270*Rules!$B$23+L270*Rules!$B$24+M270*Rules!$B$25+N270*Rules!$B$26)</f>
        <v>0</v>
      </c>
      <c r="U270">
        <f t="shared" si="4"/>
        <v>0</v>
      </c>
    </row>
    <row r="271" spans="1:21" x14ac:dyDescent="0.2">
      <c r="A271" t="str">
        <f>MatchSquad!A271</f>
        <v>M006</v>
      </c>
      <c r="B271" t="str">
        <f>MatchSquad!B271</f>
        <v>P095</v>
      </c>
      <c r="C271" t="str">
        <f>MatchSquad!C271</f>
        <v>Kartik Tyagi</v>
      </c>
      <c r="D271" t="str">
        <f>MatchSquad!D271</f>
        <v>BWL</v>
      </c>
      <c r="E271" t="str">
        <f>MatchSquad!E271</f>
        <v>KKR</v>
      </c>
      <c r="F271">
        <f>MatchSquad!G271</f>
        <v>0</v>
      </c>
      <c r="G271">
        <f>IF(A271="","",SUMIFS(BallByBall!$I$2:$I$501,BallByBall!$B$2:$B$501,A271,BallByBall!$F$2:$F$501,B271))</f>
        <v>0</v>
      </c>
      <c r="H271">
        <f>IF(A271="","",COUNTIFS(BallByBall!$B$2:$B$501,A271,BallByBall!$F$2:$F$501,B271,BallByBall!$Q$2:$Q$501,1))</f>
        <v>0</v>
      </c>
      <c r="I271">
        <f>IF(A271="","",COUNTIFS(BallByBall!$B$2:$B$501,A271,BallByBall!$F$2:$F$501,B271,BallByBall!$R$2:$R$501,1))</f>
        <v>0</v>
      </c>
      <c r="J271">
        <f>IF(A271="","",SUMIFS(BallByBall!$T$2:$T$501,BallByBall!$B$2:$B$501,A271,BallByBall!$H$2:$H$501,B271))</f>
        <v>0</v>
      </c>
      <c r="K271">
        <f>IF(A271="","",SUMIFS(BallByBall!$U$2:$U$501,BallByBall!$B$2:$B$501,A271,BallByBall!$P$2:$P$501,B271))</f>
        <v>0</v>
      </c>
      <c r="L271">
        <f>IF(A271="","",SUMIFS(BallByBall!$V$2:$V$501,BallByBall!$B$2:$B$501,A271,BallByBall!$P$2:$P$501,B271))</f>
        <v>0</v>
      </c>
      <c r="M271">
        <f>IF(A271="","",SUMIFS(BallByBall!$W$2:$W$501,BallByBall!$B$2:$B$501,A271,BallByBall!$P$2:$P$501,B271))</f>
        <v>0</v>
      </c>
      <c r="N271">
        <f>IF(A271="","",SUMIFS(BallByBall!$X$2:$X$501,BallByBall!$B$2:$B$501,A271,BallByBall!$P$2:$P$501,B271))</f>
        <v>0</v>
      </c>
      <c r="O271">
        <f>IF(A271="","",SUMIFS(OverSummary!$G$2:$G$101,OverSummary!$A$2:$A$101,A271,OverSummary!$D$2:$D$101,B271))</f>
        <v>0</v>
      </c>
      <c r="P271">
        <f>IF(A271="","",G271*Rules!$B$13+H271*Rules!$B$14+I271*Rules!$B$15)</f>
        <v>0</v>
      </c>
      <c r="Q271">
        <f>IF(A271="","",IF(G271&gt;=100,Rules!$B$18,IF(G271&gt;=50,Rules!$B$17,IF(G271&gt;=30,Rules!$B$16,0)))+IF(AND(F271=1,D271&lt;&gt;"BWL",G271=0),Rules!$B$27,0))</f>
        <v>0</v>
      </c>
      <c r="R271">
        <f>IF(A271="","",J271*Rules!$B$19+O271*Rules!$B$22)</f>
        <v>0</v>
      </c>
      <c r="S271">
        <f>IF(A271="","",IF(J271&gt;=4,Rules!$B$21,IF(J271&gt;=3,Rules!$B$20,0)))</f>
        <v>0</v>
      </c>
      <c r="T271">
        <f>IF(A271="","",K271*Rules!$B$23+L271*Rules!$B$24+M271*Rules!$B$25+N271*Rules!$B$26)</f>
        <v>0</v>
      </c>
      <c r="U271">
        <f t="shared" si="4"/>
        <v>0</v>
      </c>
    </row>
    <row r="272" spans="1:21" x14ac:dyDescent="0.2">
      <c r="A272" t="str">
        <f>MatchSquad!A272</f>
        <v>M006</v>
      </c>
      <c r="B272" t="str">
        <f>MatchSquad!B272</f>
        <v>P096</v>
      </c>
      <c r="C272" t="str">
        <f>MatchSquad!C272</f>
        <v>Prashant Solanki</v>
      </c>
      <c r="D272" t="str">
        <f>MatchSquad!D272</f>
        <v>BWL</v>
      </c>
      <c r="E272" t="str">
        <f>MatchSquad!E272</f>
        <v>KKR</v>
      </c>
      <c r="F272">
        <f>MatchSquad!G272</f>
        <v>0</v>
      </c>
      <c r="G272">
        <f>IF(A272="","",SUMIFS(BallByBall!$I$2:$I$501,BallByBall!$B$2:$B$501,A272,BallByBall!$F$2:$F$501,B272))</f>
        <v>0</v>
      </c>
      <c r="H272">
        <f>IF(A272="","",COUNTIFS(BallByBall!$B$2:$B$501,A272,BallByBall!$F$2:$F$501,B272,BallByBall!$Q$2:$Q$501,1))</f>
        <v>0</v>
      </c>
      <c r="I272">
        <f>IF(A272="","",COUNTIFS(BallByBall!$B$2:$B$501,A272,BallByBall!$F$2:$F$501,B272,BallByBall!$R$2:$R$501,1))</f>
        <v>0</v>
      </c>
      <c r="J272">
        <f>IF(A272="","",SUMIFS(BallByBall!$T$2:$T$501,BallByBall!$B$2:$B$501,A272,BallByBall!$H$2:$H$501,B272))</f>
        <v>0</v>
      </c>
      <c r="K272">
        <f>IF(A272="","",SUMIFS(BallByBall!$U$2:$U$501,BallByBall!$B$2:$B$501,A272,BallByBall!$P$2:$P$501,B272))</f>
        <v>0</v>
      </c>
      <c r="L272">
        <f>IF(A272="","",SUMIFS(BallByBall!$V$2:$V$501,BallByBall!$B$2:$B$501,A272,BallByBall!$P$2:$P$501,B272))</f>
        <v>0</v>
      </c>
      <c r="M272">
        <f>IF(A272="","",SUMIFS(BallByBall!$W$2:$W$501,BallByBall!$B$2:$B$501,A272,BallByBall!$P$2:$P$501,B272))</f>
        <v>0</v>
      </c>
      <c r="N272">
        <f>IF(A272="","",SUMIFS(BallByBall!$X$2:$X$501,BallByBall!$B$2:$B$501,A272,BallByBall!$P$2:$P$501,B272))</f>
        <v>0</v>
      </c>
      <c r="O272">
        <f>IF(A272="","",SUMIFS(OverSummary!$G$2:$G$101,OverSummary!$A$2:$A$101,A272,OverSummary!$D$2:$D$101,B272))</f>
        <v>0</v>
      </c>
      <c r="P272">
        <f>IF(A272="","",G272*Rules!$B$13+H272*Rules!$B$14+I272*Rules!$B$15)</f>
        <v>0</v>
      </c>
      <c r="Q272">
        <f>IF(A272="","",IF(G272&gt;=100,Rules!$B$18,IF(G272&gt;=50,Rules!$B$17,IF(G272&gt;=30,Rules!$B$16,0)))+IF(AND(F272=1,D272&lt;&gt;"BWL",G272=0),Rules!$B$27,0))</f>
        <v>0</v>
      </c>
      <c r="R272">
        <f>IF(A272="","",J272*Rules!$B$19+O272*Rules!$B$22)</f>
        <v>0</v>
      </c>
      <c r="S272">
        <f>IF(A272="","",IF(J272&gt;=4,Rules!$B$21,IF(J272&gt;=3,Rules!$B$20,0)))</f>
        <v>0</v>
      </c>
      <c r="T272">
        <f>IF(A272="","",K272*Rules!$B$23+L272*Rules!$B$24+M272*Rules!$B$25+N272*Rules!$B$26)</f>
        <v>0</v>
      </c>
      <c r="U272">
        <f t="shared" si="4"/>
        <v>0</v>
      </c>
    </row>
    <row r="273" spans="1:21" x14ac:dyDescent="0.2">
      <c r="A273" t="str">
        <f>MatchSquad!A273</f>
        <v>M006</v>
      </c>
      <c r="B273" t="str">
        <f>MatchSquad!B273</f>
        <v>P097</v>
      </c>
      <c r="C273" t="str">
        <f>MatchSquad!C273</f>
        <v>Saurabh Dubey</v>
      </c>
      <c r="D273" t="str">
        <f>MatchSquad!D273</f>
        <v>BWL</v>
      </c>
      <c r="E273" t="str">
        <f>MatchSquad!E273</f>
        <v>KKR</v>
      </c>
      <c r="F273">
        <f>MatchSquad!G273</f>
        <v>0</v>
      </c>
      <c r="G273">
        <f>IF(A273="","",SUMIFS(BallByBall!$I$2:$I$501,BallByBall!$B$2:$B$501,A273,BallByBall!$F$2:$F$501,B273))</f>
        <v>0</v>
      </c>
      <c r="H273">
        <f>IF(A273="","",COUNTIFS(BallByBall!$B$2:$B$501,A273,BallByBall!$F$2:$F$501,B273,BallByBall!$Q$2:$Q$501,1))</f>
        <v>0</v>
      </c>
      <c r="I273">
        <f>IF(A273="","",COUNTIFS(BallByBall!$B$2:$B$501,A273,BallByBall!$F$2:$F$501,B273,BallByBall!$R$2:$R$501,1))</f>
        <v>0</v>
      </c>
      <c r="J273">
        <f>IF(A273="","",SUMIFS(BallByBall!$T$2:$T$501,BallByBall!$B$2:$B$501,A273,BallByBall!$H$2:$H$501,B273))</f>
        <v>0</v>
      </c>
      <c r="K273">
        <f>IF(A273="","",SUMIFS(BallByBall!$U$2:$U$501,BallByBall!$B$2:$B$501,A273,BallByBall!$P$2:$P$501,B273))</f>
        <v>0</v>
      </c>
      <c r="L273">
        <f>IF(A273="","",SUMIFS(BallByBall!$V$2:$V$501,BallByBall!$B$2:$B$501,A273,BallByBall!$P$2:$P$501,B273))</f>
        <v>0</v>
      </c>
      <c r="M273">
        <f>IF(A273="","",SUMIFS(BallByBall!$W$2:$W$501,BallByBall!$B$2:$B$501,A273,BallByBall!$P$2:$P$501,B273))</f>
        <v>0</v>
      </c>
      <c r="N273">
        <f>IF(A273="","",SUMIFS(BallByBall!$X$2:$X$501,BallByBall!$B$2:$B$501,A273,BallByBall!$P$2:$P$501,B273))</f>
        <v>0</v>
      </c>
      <c r="O273">
        <f>IF(A273="","",SUMIFS(OverSummary!$G$2:$G$101,OverSummary!$A$2:$A$101,A273,OverSummary!$D$2:$D$101,B273))</f>
        <v>0</v>
      </c>
      <c r="P273">
        <f>IF(A273="","",G273*Rules!$B$13+H273*Rules!$B$14+I273*Rules!$B$15)</f>
        <v>0</v>
      </c>
      <c r="Q273">
        <f>IF(A273="","",IF(G273&gt;=100,Rules!$B$18,IF(G273&gt;=50,Rules!$B$17,IF(G273&gt;=30,Rules!$B$16,0)))+IF(AND(F273=1,D273&lt;&gt;"BWL",G273=0),Rules!$B$27,0))</f>
        <v>0</v>
      </c>
      <c r="R273">
        <f>IF(A273="","",J273*Rules!$B$19+O273*Rules!$B$22)</f>
        <v>0</v>
      </c>
      <c r="S273">
        <f>IF(A273="","",IF(J273&gt;=4,Rules!$B$21,IF(J273&gt;=3,Rules!$B$20,0)))</f>
        <v>0</v>
      </c>
      <c r="T273">
        <f>IF(A273="","",K273*Rules!$B$23+L273*Rules!$B$24+M273*Rules!$B$25+N273*Rules!$B$26)</f>
        <v>0</v>
      </c>
      <c r="U273">
        <f t="shared" si="4"/>
        <v>0</v>
      </c>
    </row>
    <row r="274" spans="1:21" x14ac:dyDescent="0.2">
      <c r="A274" t="str">
        <f>MatchSquad!A274</f>
        <v>M006</v>
      </c>
      <c r="B274" t="str">
        <f>MatchSquad!B274</f>
        <v>P098</v>
      </c>
      <c r="C274" t="str">
        <f>MatchSquad!C274</f>
        <v>Navdeep Saini</v>
      </c>
      <c r="D274" t="str">
        <f>MatchSquad!D274</f>
        <v>BWL</v>
      </c>
      <c r="E274" t="str">
        <f>MatchSquad!E274</f>
        <v>KKR</v>
      </c>
      <c r="F274">
        <f>MatchSquad!G274</f>
        <v>0</v>
      </c>
      <c r="G274">
        <f>IF(A274="","",SUMIFS(BallByBall!$I$2:$I$501,BallByBall!$B$2:$B$501,A274,BallByBall!$F$2:$F$501,B274))</f>
        <v>0</v>
      </c>
      <c r="H274">
        <f>IF(A274="","",COUNTIFS(BallByBall!$B$2:$B$501,A274,BallByBall!$F$2:$F$501,B274,BallByBall!$Q$2:$Q$501,1))</f>
        <v>0</v>
      </c>
      <c r="I274">
        <f>IF(A274="","",COUNTIFS(BallByBall!$B$2:$B$501,A274,BallByBall!$F$2:$F$501,B274,BallByBall!$R$2:$R$501,1))</f>
        <v>0</v>
      </c>
      <c r="J274">
        <f>IF(A274="","",SUMIFS(BallByBall!$T$2:$T$501,BallByBall!$B$2:$B$501,A274,BallByBall!$H$2:$H$501,B274))</f>
        <v>0</v>
      </c>
      <c r="K274">
        <f>IF(A274="","",SUMIFS(BallByBall!$U$2:$U$501,BallByBall!$B$2:$B$501,A274,BallByBall!$P$2:$P$501,B274))</f>
        <v>0</v>
      </c>
      <c r="L274">
        <f>IF(A274="","",SUMIFS(BallByBall!$V$2:$V$501,BallByBall!$B$2:$B$501,A274,BallByBall!$P$2:$P$501,B274))</f>
        <v>0</v>
      </c>
      <c r="M274">
        <f>IF(A274="","",SUMIFS(BallByBall!$W$2:$W$501,BallByBall!$B$2:$B$501,A274,BallByBall!$P$2:$P$501,B274))</f>
        <v>0</v>
      </c>
      <c r="N274">
        <f>IF(A274="","",SUMIFS(BallByBall!$X$2:$X$501,BallByBall!$B$2:$B$501,A274,BallByBall!$P$2:$P$501,B274))</f>
        <v>0</v>
      </c>
      <c r="O274">
        <f>IF(A274="","",SUMIFS(OverSummary!$G$2:$G$101,OverSummary!$A$2:$A$101,A274,OverSummary!$D$2:$D$101,B274))</f>
        <v>0</v>
      </c>
      <c r="P274">
        <f>IF(A274="","",G274*Rules!$B$13+H274*Rules!$B$14+I274*Rules!$B$15)</f>
        <v>0</v>
      </c>
      <c r="Q274">
        <f>IF(A274="","",IF(G274&gt;=100,Rules!$B$18,IF(G274&gt;=50,Rules!$B$17,IF(G274&gt;=30,Rules!$B$16,0)))+IF(AND(F274=1,D274&lt;&gt;"BWL",G274=0),Rules!$B$27,0))</f>
        <v>0</v>
      </c>
      <c r="R274">
        <f>IF(A274="","",J274*Rules!$B$19+O274*Rules!$B$22)</f>
        <v>0</v>
      </c>
      <c r="S274">
        <f>IF(A274="","",IF(J274&gt;=4,Rules!$B$21,IF(J274&gt;=3,Rules!$B$20,0)))</f>
        <v>0</v>
      </c>
      <c r="T274">
        <f>IF(A274="","",K274*Rules!$B$23+L274*Rules!$B$24+M274*Rules!$B$25+N274*Rules!$B$26)</f>
        <v>0</v>
      </c>
      <c r="U274">
        <f t="shared" si="4"/>
        <v>0</v>
      </c>
    </row>
    <row r="275" spans="1:21" x14ac:dyDescent="0.2">
      <c r="A275" t="str">
        <f>MatchSquad!A275</f>
        <v>M006</v>
      </c>
      <c r="B275" t="str">
        <f>MatchSquad!B275</f>
        <v>P099</v>
      </c>
      <c r="C275" t="str">
        <f>MatchSquad!C275</f>
        <v>Umran Malik</v>
      </c>
      <c r="D275" t="str">
        <f>MatchSquad!D275</f>
        <v>BWL</v>
      </c>
      <c r="E275" t="str">
        <f>MatchSquad!E275</f>
        <v>KKR</v>
      </c>
      <c r="F275">
        <f>MatchSquad!G275</f>
        <v>0</v>
      </c>
      <c r="G275">
        <f>IF(A275="","",SUMIFS(BallByBall!$I$2:$I$501,BallByBall!$B$2:$B$501,A275,BallByBall!$F$2:$F$501,B275))</f>
        <v>0</v>
      </c>
      <c r="H275">
        <f>IF(A275="","",COUNTIFS(BallByBall!$B$2:$B$501,A275,BallByBall!$F$2:$F$501,B275,BallByBall!$Q$2:$Q$501,1))</f>
        <v>0</v>
      </c>
      <c r="I275">
        <f>IF(A275="","",COUNTIFS(BallByBall!$B$2:$B$501,A275,BallByBall!$F$2:$F$501,B275,BallByBall!$R$2:$R$501,1))</f>
        <v>0</v>
      </c>
      <c r="J275">
        <f>IF(A275="","",SUMIFS(BallByBall!$T$2:$T$501,BallByBall!$B$2:$B$501,A275,BallByBall!$H$2:$H$501,B275))</f>
        <v>0</v>
      </c>
      <c r="K275">
        <f>IF(A275="","",SUMIFS(BallByBall!$U$2:$U$501,BallByBall!$B$2:$B$501,A275,BallByBall!$P$2:$P$501,B275))</f>
        <v>0</v>
      </c>
      <c r="L275">
        <f>IF(A275="","",SUMIFS(BallByBall!$V$2:$V$501,BallByBall!$B$2:$B$501,A275,BallByBall!$P$2:$P$501,B275))</f>
        <v>0</v>
      </c>
      <c r="M275">
        <f>IF(A275="","",SUMIFS(BallByBall!$W$2:$W$501,BallByBall!$B$2:$B$501,A275,BallByBall!$P$2:$P$501,B275))</f>
        <v>0</v>
      </c>
      <c r="N275">
        <f>IF(A275="","",SUMIFS(BallByBall!$X$2:$X$501,BallByBall!$B$2:$B$501,A275,BallByBall!$P$2:$P$501,B275))</f>
        <v>0</v>
      </c>
      <c r="O275">
        <f>IF(A275="","",SUMIFS(OverSummary!$G$2:$G$101,OverSummary!$A$2:$A$101,A275,OverSummary!$D$2:$D$101,B275))</f>
        <v>0</v>
      </c>
      <c r="P275">
        <f>IF(A275="","",G275*Rules!$B$13+H275*Rules!$B$14+I275*Rules!$B$15)</f>
        <v>0</v>
      </c>
      <c r="Q275">
        <f>IF(A275="","",IF(G275&gt;=100,Rules!$B$18,IF(G275&gt;=50,Rules!$B$17,IF(G275&gt;=30,Rules!$B$16,0)))+IF(AND(F275=1,D275&lt;&gt;"BWL",G275=0),Rules!$B$27,0))</f>
        <v>0</v>
      </c>
      <c r="R275">
        <f>IF(A275="","",J275*Rules!$B$19+O275*Rules!$B$22)</f>
        <v>0</v>
      </c>
      <c r="S275">
        <f>IF(A275="","",IF(J275&gt;=4,Rules!$B$21,IF(J275&gt;=3,Rules!$B$20,0)))</f>
        <v>0</v>
      </c>
      <c r="T275">
        <f>IF(A275="","",K275*Rules!$B$23+L275*Rules!$B$24+M275*Rules!$B$25+N275*Rules!$B$26)</f>
        <v>0</v>
      </c>
      <c r="U275">
        <f t="shared" si="4"/>
        <v>0</v>
      </c>
    </row>
    <row r="276" spans="1:21" x14ac:dyDescent="0.2">
      <c r="A276" t="str">
        <f>MatchSquad!A276</f>
        <v>M006</v>
      </c>
      <c r="B276" t="str">
        <f>MatchSquad!B276</f>
        <v>P100</v>
      </c>
      <c r="C276" t="str">
        <f>MatchSquad!C276</f>
        <v>Varun Chakaravarthy</v>
      </c>
      <c r="D276" t="str">
        <f>MatchSquad!D276</f>
        <v>BWL</v>
      </c>
      <c r="E276" t="str">
        <f>MatchSquad!E276</f>
        <v>KKR</v>
      </c>
      <c r="F276">
        <f>MatchSquad!G276</f>
        <v>0</v>
      </c>
      <c r="G276">
        <f>IF(A276="","",SUMIFS(BallByBall!$I$2:$I$501,BallByBall!$B$2:$B$501,A276,BallByBall!$F$2:$F$501,B276))</f>
        <v>0</v>
      </c>
      <c r="H276">
        <f>IF(A276="","",COUNTIFS(BallByBall!$B$2:$B$501,A276,BallByBall!$F$2:$F$501,B276,BallByBall!$Q$2:$Q$501,1))</f>
        <v>0</v>
      </c>
      <c r="I276">
        <f>IF(A276="","",COUNTIFS(BallByBall!$B$2:$B$501,A276,BallByBall!$F$2:$F$501,B276,BallByBall!$R$2:$R$501,1))</f>
        <v>0</v>
      </c>
      <c r="J276">
        <f>IF(A276="","",SUMIFS(BallByBall!$T$2:$T$501,BallByBall!$B$2:$B$501,A276,BallByBall!$H$2:$H$501,B276))</f>
        <v>0</v>
      </c>
      <c r="K276">
        <f>IF(A276="","",SUMIFS(BallByBall!$U$2:$U$501,BallByBall!$B$2:$B$501,A276,BallByBall!$P$2:$P$501,B276))</f>
        <v>0</v>
      </c>
      <c r="L276">
        <f>IF(A276="","",SUMIFS(BallByBall!$V$2:$V$501,BallByBall!$B$2:$B$501,A276,BallByBall!$P$2:$P$501,B276))</f>
        <v>0</v>
      </c>
      <c r="M276">
        <f>IF(A276="","",SUMIFS(BallByBall!$W$2:$W$501,BallByBall!$B$2:$B$501,A276,BallByBall!$P$2:$P$501,B276))</f>
        <v>0</v>
      </c>
      <c r="N276">
        <f>IF(A276="","",SUMIFS(BallByBall!$X$2:$X$501,BallByBall!$B$2:$B$501,A276,BallByBall!$P$2:$P$501,B276))</f>
        <v>0</v>
      </c>
      <c r="O276">
        <f>IF(A276="","",SUMIFS(OverSummary!$G$2:$G$101,OverSummary!$A$2:$A$101,A276,OverSummary!$D$2:$D$101,B276))</f>
        <v>0</v>
      </c>
      <c r="P276">
        <f>IF(A276="","",G276*Rules!$B$13+H276*Rules!$B$14+I276*Rules!$B$15)</f>
        <v>0</v>
      </c>
      <c r="Q276">
        <f>IF(A276="","",IF(G276&gt;=100,Rules!$B$18,IF(G276&gt;=50,Rules!$B$17,IF(G276&gt;=30,Rules!$B$16,0)))+IF(AND(F276=1,D276&lt;&gt;"BWL",G276=0),Rules!$B$27,0))</f>
        <v>0</v>
      </c>
      <c r="R276">
        <f>IF(A276="","",J276*Rules!$B$19+O276*Rules!$B$22)</f>
        <v>0</v>
      </c>
      <c r="S276">
        <f>IF(A276="","",IF(J276&gt;=4,Rules!$B$21,IF(J276&gt;=3,Rules!$B$20,0)))</f>
        <v>0</v>
      </c>
      <c r="T276">
        <f>IF(A276="","",K276*Rules!$B$23+L276*Rules!$B$24+M276*Rules!$B$25+N276*Rules!$B$26)</f>
        <v>0</v>
      </c>
      <c r="U276">
        <f t="shared" si="4"/>
        <v>0</v>
      </c>
    </row>
    <row r="277" spans="1:21" x14ac:dyDescent="0.2">
      <c r="A277" t="str">
        <f>MatchSquad!A277</f>
        <v>M006</v>
      </c>
      <c r="B277" t="str">
        <f>MatchSquad!B277</f>
        <v>P226</v>
      </c>
      <c r="C277" t="str">
        <f>MatchSquad!C277</f>
        <v>Ishan Kishan</v>
      </c>
      <c r="D277" t="str">
        <f>MatchSquad!D277</f>
        <v>WK</v>
      </c>
      <c r="E277" t="str">
        <f>MatchSquad!E277</f>
        <v>SRH</v>
      </c>
      <c r="F277">
        <f>MatchSquad!G277</f>
        <v>0</v>
      </c>
      <c r="G277">
        <f>IF(A277="","",SUMIFS(BallByBall!$I$2:$I$501,BallByBall!$B$2:$B$501,A277,BallByBall!$F$2:$F$501,B277))</f>
        <v>0</v>
      </c>
      <c r="H277">
        <f>IF(A277="","",COUNTIFS(BallByBall!$B$2:$B$501,A277,BallByBall!$F$2:$F$501,B277,BallByBall!$Q$2:$Q$501,1))</f>
        <v>0</v>
      </c>
      <c r="I277">
        <f>IF(A277="","",COUNTIFS(BallByBall!$B$2:$B$501,A277,BallByBall!$F$2:$F$501,B277,BallByBall!$R$2:$R$501,1))</f>
        <v>0</v>
      </c>
      <c r="J277">
        <f>IF(A277="","",SUMIFS(BallByBall!$T$2:$T$501,BallByBall!$B$2:$B$501,A277,BallByBall!$H$2:$H$501,B277))</f>
        <v>0</v>
      </c>
      <c r="K277">
        <f>IF(A277="","",SUMIFS(BallByBall!$U$2:$U$501,BallByBall!$B$2:$B$501,A277,BallByBall!$P$2:$P$501,B277))</f>
        <v>0</v>
      </c>
      <c r="L277">
        <f>IF(A277="","",SUMIFS(BallByBall!$V$2:$V$501,BallByBall!$B$2:$B$501,A277,BallByBall!$P$2:$P$501,B277))</f>
        <v>0</v>
      </c>
      <c r="M277">
        <f>IF(A277="","",SUMIFS(BallByBall!$W$2:$W$501,BallByBall!$B$2:$B$501,A277,BallByBall!$P$2:$P$501,B277))</f>
        <v>0</v>
      </c>
      <c r="N277">
        <f>IF(A277="","",SUMIFS(BallByBall!$X$2:$X$501,BallByBall!$B$2:$B$501,A277,BallByBall!$P$2:$P$501,B277))</f>
        <v>0</v>
      </c>
      <c r="O277">
        <f>IF(A277="","",SUMIFS(OverSummary!$G$2:$G$101,OverSummary!$A$2:$A$101,A277,OverSummary!$D$2:$D$101,B277))</f>
        <v>0</v>
      </c>
      <c r="P277">
        <f>IF(A277="","",G277*Rules!$B$13+H277*Rules!$B$14+I277*Rules!$B$15)</f>
        <v>0</v>
      </c>
      <c r="Q277">
        <f>IF(A277="","",IF(G277&gt;=100,Rules!$B$18,IF(G277&gt;=50,Rules!$B$17,IF(G277&gt;=30,Rules!$B$16,0)))+IF(AND(F277=1,D277&lt;&gt;"BWL",G277=0),Rules!$B$27,0))</f>
        <v>0</v>
      </c>
      <c r="R277">
        <f>IF(A277="","",J277*Rules!$B$19+O277*Rules!$B$22)</f>
        <v>0</v>
      </c>
      <c r="S277">
        <f>IF(A277="","",IF(J277&gt;=4,Rules!$B$21,IF(J277&gt;=3,Rules!$B$20,0)))</f>
        <v>0</v>
      </c>
      <c r="T277">
        <f>IF(A277="","",K277*Rules!$B$23+L277*Rules!$B$24+M277*Rules!$B$25+N277*Rules!$B$26)</f>
        <v>0</v>
      </c>
      <c r="U277">
        <f t="shared" si="4"/>
        <v>0</v>
      </c>
    </row>
    <row r="278" spans="1:21" x14ac:dyDescent="0.2">
      <c r="A278" t="str">
        <f>MatchSquad!A278</f>
        <v>M006</v>
      </c>
      <c r="B278" t="str">
        <f>MatchSquad!B278</f>
        <v>P227</v>
      </c>
      <c r="C278" t="str">
        <f>MatchSquad!C278</f>
        <v>Aniket Verma</v>
      </c>
      <c r="D278" t="str">
        <f>MatchSquad!D278</f>
        <v>BAT</v>
      </c>
      <c r="E278" t="str">
        <f>MatchSquad!E278</f>
        <v>SRH</v>
      </c>
      <c r="F278">
        <f>MatchSquad!G278</f>
        <v>0</v>
      </c>
      <c r="G278">
        <f>IF(A278="","",SUMIFS(BallByBall!$I$2:$I$501,BallByBall!$B$2:$B$501,A278,BallByBall!$F$2:$F$501,B278))</f>
        <v>0</v>
      </c>
      <c r="H278">
        <f>IF(A278="","",COUNTIFS(BallByBall!$B$2:$B$501,A278,BallByBall!$F$2:$F$501,B278,BallByBall!$Q$2:$Q$501,1))</f>
        <v>0</v>
      </c>
      <c r="I278">
        <f>IF(A278="","",COUNTIFS(BallByBall!$B$2:$B$501,A278,BallByBall!$F$2:$F$501,B278,BallByBall!$R$2:$R$501,1))</f>
        <v>0</v>
      </c>
      <c r="J278">
        <f>IF(A278="","",SUMIFS(BallByBall!$T$2:$T$501,BallByBall!$B$2:$B$501,A278,BallByBall!$H$2:$H$501,B278))</f>
        <v>0</v>
      </c>
      <c r="K278">
        <f>IF(A278="","",SUMIFS(BallByBall!$U$2:$U$501,BallByBall!$B$2:$B$501,A278,BallByBall!$P$2:$P$501,B278))</f>
        <v>0</v>
      </c>
      <c r="L278">
        <f>IF(A278="","",SUMIFS(BallByBall!$V$2:$V$501,BallByBall!$B$2:$B$501,A278,BallByBall!$P$2:$P$501,B278))</f>
        <v>0</v>
      </c>
      <c r="M278">
        <f>IF(A278="","",SUMIFS(BallByBall!$W$2:$W$501,BallByBall!$B$2:$B$501,A278,BallByBall!$P$2:$P$501,B278))</f>
        <v>0</v>
      </c>
      <c r="N278">
        <f>IF(A278="","",SUMIFS(BallByBall!$X$2:$X$501,BallByBall!$B$2:$B$501,A278,BallByBall!$P$2:$P$501,B278))</f>
        <v>0</v>
      </c>
      <c r="O278">
        <f>IF(A278="","",SUMIFS(OverSummary!$G$2:$G$101,OverSummary!$A$2:$A$101,A278,OverSummary!$D$2:$D$101,B278))</f>
        <v>0</v>
      </c>
      <c r="P278">
        <f>IF(A278="","",G278*Rules!$B$13+H278*Rules!$B$14+I278*Rules!$B$15)</f>
        <v>0</v>
      </c>
      <c r="Q278">
        <f>IF(A278="","",IF(G278&gt;=100,Rules!$B$18,IF(G278&gt;=50,Rules!$B$17,IF(G278&gt;=30,Rules!$B$16,0)))+IF(AND(F278=1,D278&lt;&gt;"BWL",G278=0),Rules!$B$27,0))</f>
        <v>0</v>
      </c>
      <c r="R278">
        <f>IF(A278="","",J278*Rules!$B$19+O278*Rules!$B$22)</f>
        <v>0</v>
      </c>
      <c r="S278">
        <f>IF(A278="","",IF(J278&gt;=4,Rules!$B$21,IF(J278&gt;=3,Rules!$B$20,0)))</f>
        <v>0</v>
      </c>
      <c r="T278">
        <f>IF(A278="","",K278*Rules!$B$23+L278*Rules!$B$24+M278*Rules!$B$25+N278*Rules!$B$26)</f>
        <v>0</v>
      </c>
      <c r="U278">
        <f t="shared" si="4"/>
        <v>0</v>
      </c>
    </row>
    <row r="279" spans="1:21" x14ac:dyDescent="0.2">
      <c r="A279" t="str">
        <f>MatchSquad!A279</f>
        <v>M006</v>
      </c>
      <c r="B279" t="str">
        <f>MatchSquad!B279</f>
        <v>P228</v>
      </c>
      <c r="C279" t="str">
        <f>MatchSquad!C279</f>
        <v>Smaran Ravichandran</v>
      </c>
      <c r="D279" t="str">
        <f>MatchSquad!D279</f>
        <v>BAT</v>
      </c>
      <c r="E279" t="str">
        <f>MatchSquad!E279</f>
        <v>SRH</v>
      </c>
      <c r="F279">
        <f>MatchSquad!G279</f>
        <v>0</v>
      </c>
      <c r="G279">
        <f>IF(A279="","",SUMIFS(BallByBall!$I$2:$I$501,BallByBall!$B$2:$B$501,A279,BallByBall!$F$2:$F$501,B279))</f>
        <v>0</v>
      </c>
      <c r="H279">
        <f>IF(A279="","",COUNTIFS(BallByBall!$B$2:$B$501,A279,BallByBall!$F$2:$F$501,B279,BallByBall!$Q$2:$Q$501,1))</f>
        <v>0</v>
      </c>
      <c r="I279">
        <f>IF(A279="","",COUNTIFS(BallByBall!$B$2:$B$501,A279,BallByBall!$F$2:$F$501,B279,BallByBall!$R$2:$R$501,1))</f>
        <v>0</v>
      </c>
      <c r="J279">
        <f>IF(A279="","",SUMIFS(BallByBall!$T$2:$T$501,BallByBall!$B$2:$B$501,A279,BallByBall!$H$2:$H$501,B279))</f>
        <v>0</v>
      </c>
      <c r="K279">
        <f>IF(A279="","",SUMIFS(BallByBall!$U$2:$U$501,BallByBall!$B$2:$B$501,A279,BallByBall!$P$2:$P$501,B279))</f>
        <v>0</v>
      </c>
      <c r="L279">
        <f>IF(A279="","",SUMIFS(BallByBall!$V$2:$V$501,BallByBall!$B$2:$B$501,A279,BallByBall!$P$2:$P$501,B279))</f>
        <v>0</v>
      </c>
      <c r="M279">
        <f>IF(A279="","",SUMIFS(BallByBall!$W$2:$W$501,BallByBall!$B$2:$B$501,A279,BallByBall!$P$2:$P$501,B279))</f>
        <v>0</v>
      </c>
      <c r="N279">
        <f>IF(A279="","",SUMIFS(BallByBall!$X$2:$X$501,BallByBall!$B$2:$B$501,A279,BallByBall!$P$2:$P$501,B279))</f>
        <v>0</v>
      </c>
      <c r="O279">
        <f>IF(A279="","",SUMIFS(OverSummary!$G$2:$G$101,OverSummary!$A$2:$A$101,A279,OverSummary!$D$2:$D$101,B279))</f>
        <v>0</v>
      </c>
      <c r="P279">
        <f>IF(A279="","",G279*Rules!$B$13+H279*Rules!$B$14+I279*Rules!$B$15)</f>
        <v>0</v>
      </c>
      <c r="Q279">
        <f>IF(A279="","",IF(G279&gt;=100,Rules!$B$18,IF(G279&gt;=50,Rules!$B$17,IF(G279&gt;=30,Rules!$B$16,0)))+IF(AND(F279=1,D279&lt;&gt;"BWL",G279=0),Rules!$B$27,0))</f>
        <v>0</v>
      </c>
      <c r="R279">
        <f>IF(A279="","",J279*Rules!$B$19+O279*Rules!$B$22)</f>
        <v>0</v>
      </c>
      <c r="S279">
        <f>IF(A279="","",IF(J279&gt;=4,Rules!$B$21,IF(J279&gt;=3,Rules!$B$20,0)))</f>
        <v>0</v>
      </c>
      <c r="T279">
        <f>IF(A279="","",K279*Rules!$B$23+L279*Rules!$B$24+M279*Rules!$B$25+N279*Rules!$B$26)</f>
        <v>0</v>
      </c>
      <c r="U279">
        <f t="shared" si="4"/>
        <v>0</v>
      </c>
    </row>
    <row r="280" spans="1:21" x14ac:dyDescent="0.2">
      <c r="A280" t="str">
        <f>MatchSquad!A280</f>
        <v>M006</v>
      </c>
      <c r="B280" t="str">
        <f>MatchSquad!B280</f>
        <v>P229</v>
      </c>
      <c r="C280" t="str">
        <f>MatchSquad!C280</f>
        <v>Salil Arora</v>
      </c>
      <c r="D280" t="str">
        <f>MatchSquad!D280</f>
        <v>WK</v>
      </c>
      <c r="E280" t="str">
        <f>MatchSquad!E280</f>
        <v>SRH</v>
      </c>
      <c r="F280">
        <f>MatchSquad!G280</f>
        <v>0</v>
      </c>
      <c r="G280">
        <f>IF(A280="","",SUMIFS(BallByBall!$I$2:$I$501,BallByBall!$B$2:$B$501,A280,BallByBall!$F$2:$F$501,B280))</f>
        <v>0</v>
      </c>
      <c r="H280">
        <f>IF(A280="","",COUNTIFS(BallByBall!$B$2:$B$501,A280,BallByBall!$F$2:$F$501,B280,BallByBall!$Q$2:$Q$501,1))</f>
        <v>0</v>
      </c>
      <c r="I280">
        <f>IF(A280="","",COUNTIFS(BallByBall!$B$2:$B$501,A280,BallByBall!$F$2:$F$501,B280,BallByBall!$R$2:$R$501,1))</f>
        <v>0</v>
      </c>
      <c r="J280">
        <f>IF(A280="","",SUMIFS(BallByBall!$T$2:$T$501,BallByBall!$B$2:$B$501,A280,BallByBall!$H$2:$H$501,B280))</f>
        <v>0</v>
      </c>
      <c r="K280">
        <f>IF(A280="","",SUMIFS(BallByBall!$U$2:$U$501,BallByBall!$B$2:$B$501,A280,BallByBall!$P$2:$P$501,B280))</f>
        <v>0</v>
      </c>
      <c r="L280">
        <f>IF(A280="","",SUMIFS(BallByBall!$V$2:$V$501,BallByBall!$B$2:$B$501,A280,BallByBall!$P$2:$P$501,B280))</f>
        <v>0</v>
      </c>
      <c r="M280">
        <f>IF(A280="","",SUMIFS(BallByBall!$W$2:$W$501,BallByBall!$B$2:$B$501,A280,BallByBall!$P$2:$P$501,B280))</f>
        <v>0</v>
      </c>
      <c r="N280">
        <f>IF(A280="","",SUMIFS(BallByBall!$X$2:$X$501,BallByBall!$B$2:$B$501,A280,BallByBall!$P$2:$P$501,B280))</f>
        <v>0</v>
      </c>
      <c r="O280">
        <f>IF(A280="","",SUMIFS(OverSummary!$G$2:$G$101,OverSummary!$A$2:$A$101,A280,OverSummary!$D$2:$D$101,B280))</f>
        <v>0</v>
      </c>
      <c r="P280">
        <f>IF(A280="","",G280*Rules!$B$13+H280*Rules!$B$14+I280*Rules!$B$15)</f>
        <v>0</v>
      </c>
      <c r="Q280">
        <f>IF(A280="","",IF(G280&gt;=100,Rules!$B$18,IF(G280&gt;=50,Rules!$B$17,IF(G280&gt;=30,Rules!$B$16,0)))+IF(AND(F280=1,D280&lt;&gt;"BWL",G280=0),Rules!$B$27,0))</f>
        <v>0</v>
      </c>
      <c r="R280">
        <f>IF(A280="","",J280*Rules!$B$19+O280*Rules!$B$22)</f>
        <v>0</v>
      </c>
      <c r="S280">
        <f>IF(A280="","",IF(J280&gt;=4,Rules!$B$21,IF(J280&gt;=3,Rules!$B$20,0)))</f>
        <v>0</v>
      </c>
      <c r="T280">
        <f>IF(A280="","",K280*Rules!$B$23+L280*Rules!$B$24+M280*Rules!$B$25+N280*Rules!$B$26)</f>
        <v>0</v>
      </c>
      <c r="U280">
        <f t="shared" si="4"/>
        <v>0</v>
      </c>
    </row>
    <row r="281" spans="1:21" x14ac:dyDescent="0.2">
      <c r="A281" t="str">
        <f>MatchSquad!A281</f>
        <v>M006</v>
      </c>
      <c r="B281" t="str">
        <f>MatchSquad!B281</f>
        <v>P230</v>
      </c>
      <c r="C281" t="str">
        <f>MatchSquad!C281</f>
        <v>Heinrich Klaasen</v>
      </c>
      <c r="D281" t="str">
        <f>MatchSquad!D281</f>
        <v>WK</v>
      </c>
      <c r="E281" t="str">
        <f>MatchSquad!E281</f>
        <v>SRH</v>
      </c>
      <c r="F281">
        <f>MatchSquad!G281</f>
        <v>0</v>
      </c>
      <c r="G281">
        <f>IF(A281="","",SUMIFS(BallByBall!$I$2:$I$501,BallByBall!$B$2:$B$501,A281,BallByBall!$F$2:$F$501,B281))</f>
        <v>0</v>
      </c>
      <c r="H281">
        <f>IF(A281="","",COUNTIFS(BallByBall!$B$2:$B$501,A281,BallByBall!$F$2:$F$501,B281,BallByBall!$Q$2:$Q$501,1))</f>
        <v>0</v>
      </c>
      <c r="I281">
        <f>IF(A281="","",COUNTIFS(BallByBall!$B$2:$B$501,A281,BallByBall!$F$2:$F$501,B281,BallByBall!$R$2:$R$501,1))</f>
        <v>0</v>
      </c>
      <c r="J281">
        <f>IF(A281="","",SUMIFS(BallByBall!$T$2:$T$501,BallByBall!$B$2:$B$501,A281,BallByBall!$H$2:$H$501,B281))</f>
        <v>0</v>
      </c>
      <c r="K281">
        <f>IF(A281="","",SUMIFS(BallByBall!$U$2:$U$501,BallByBall!$B$2:$B$501,A281,BallByBall!$P$2:$P$501,B281))</f>
        <v>0</v>
      </c>
      <c r="L281">
        <f>IF(A281="","",SUMIFS(BallByBall!$V$2:$V$501,BallByBall!$B$2:$B$501,A281,BallByBall!$P$2:$P$501,B281))</f>
        <v>0</v>
      </c>
      <c r="M281">
        <f>IF(A281="","",SUMIFS(BallByBall!$W$2:$W$501,BallByBall!$B$2:$B$501,A281,BallByBall!$P$2:$P$501,B281))</f>
        <v>0</v>
      </c>
      <c r="N281">
        <f>IF(A281="","",SUMIFS(BallByBall!$X$2:$X$501,BallByBall!$B$2:$B$501,A281,BallByBall!$P$2:$P$501,B281))</f>
        <v>0</v>
      </c>
      <c r="O281">
        <f>IF(A281="","",SUMIFS(OverSummary!$G$2:$G$101,OverSummary!$A$2:$A$101,A281,OverSummary!$D$2:$D$101,B281))</f>
        <v>0</v>
      </c>
      <c r="P281">
        <f>IF(A281="","",G281*Rules!$B$13+H281*Rules!$B$14+I281*Rules!$B$15)</f>
        <v>0</v>
      </c>
      <c r="Q281">
        <f>IF(A281="","",IF(G281&gt;=100,Rules!$B$18,IF(G281&gt;=50,Rules!$B$17,IF(G281&gt;=30,Rules!$B$16,0)))+IF(AND(F281=1,D281&lt;&gt;"BWL",G281=0),Rules!$B$27,0))</f>
        <v>0</v>
      </c>
      <c r="R281">
        <f>IF(A281="","",J281*Rules!$B$19+O281*Rules!$B$22)</f>
        <v>0</v>
      </c>
      <c r="S281">
        <f>IF(A281="","",IF(J281&gt;=4,Rules!$B$21,IF(J281&gt;=3,Rules!$B$20,0)))</f>
        <v>0</v>
      </c>
      <c r="T281">
        <f>IF(A281="","",K281*Rules!$B$23+L281*Rules!$B$24+M281*Rules!$B$25+N281*Rules!$B$26)</f>
        <v>0</v>
      </c>
      <c r="U281">
        <f t="shared" si="4"/>
        <v>0</v>
      </c>
    </row>
    <row r="282" spans="1:21" x14ac:dyDescent="0.2">
      <c r="A282" t="str">
        <f>MatchSquad!A282</f>
        <v>M006</v>
      </c>
      <c r="B282" t="str">
        <f>MatchSquad!B282</f>
        <v>P231</v>
      </c>
      <c r="C282" t="str">
        <f>MatchSquad!C282</f>
        <v>Travis Head</v>
      </c>
      <c r="D282" t="str">
        <f>MatchSquad!D282</f>
        <v>BAT</v>
      </c>
      <c r="E282" t="str">
        <f>MatchSquad!E282</f>
        <v>SRH</v>
      </c>
      <c r="F282">
        <f>MatchSquad!G282</f>
        <v>0</v>
      </c>
      <c r="G282">
        <f>IF(A282="","",SUMIFS(BallByBall!$I$2:$I$501,BallByBall!$B$2:$B$501,A282,BallByBall!$F$2:$F$501,B282))</f>
        <v>0</v>
      </c>
      <c r="H282">
        <f>IF(A282="","",COUNTIFS(BallByBall!$B$2:$B$501,A282,BallByBall!$F$2:$F$501,B282,BallByBall!$Q$2:$Q$501,1))</f>
        <v>0</v>
      </c>
      <c r="I282">
        <f>IF(A282="","",COUNTIFS(BallByBall!$B$2:$B$501,A282,BallByBall!$F$2:$F$501,B282,BallByBall!$R$2:$R$501,1))</f>
        <v>0</v>
      </c>
      <c r="J282">
        <f>IF(A282="","",SUMIFS(BallByBall!$T$2:$T$501,BallByBall!$B$2:$B$501,A282,BallByBall!$H$2:$H$501,B282))</f>
        <v>0</v>
      </c>
      <c r="K282">
        <f>IF(A282="","",SUMIFS(BallByBall!$U$2:$U$501,BallByBall!$B$2:$B$501,A282,BallByBall!$P$2:$P$501,B282))</f>
        <v>0</v>
      </c>
      <c r="L282">
        <f>IF(A282="","",SUMIFS(BallByBall!$V$2:$V$501,BallByBall!$B$2:$B$501,A282,BallByBall!$P$2:$P$501,B282))</f>
        <v>0</v>
      </c>
      <c r="M282">
        <f>IF(A282="","",SUMIFS(BallByBall!$W$2:$W$501,BallByBall!$B$2:$B$501,A282,BallByBall!$P$2:$P$501,B282))</f>
        <v>0</v>
      </c>
      <c r="N282">
        <f>IF(A282="","",SUMIFS(BallByBall!$X$2:$X$501,BallByBall!$B$2:$B$501,A282,BallByBall!$P$2:$P$501,B282))</f>
        <v>0</v>
      </c>
      <c r="O282">
        <f>IF(A282="","",SUMIFS(OverSummary!$G$2:$G$101,OverSummary!$A$2:$A$101,A282,OverSummary!$D$2:$D$101,B282))</f>
        <v>0</v>
      </c>
      <c r="P282">
        <f>IF(A282="","",G282*Rules!$B$13+H282*Rules!$B$14+I282*Rules!$B$15)</f>
        <v>0</v>
      </c>
      <c r="Q282">
        <f>IF(A282="","",IF(G282&gt;=100,Rules!$B$18,IF(G282&gt;=50,Rules!$B$17,IF(G282&gt;=30,Rules!$B$16,0)))+IF(AND(F282=1,D282&lt;&gt;"BWL",G282=0),Rules!$B$27,0))</f>
        <v>0</v>
      </c>
      <c r="R282">
        <f>IF(A282="","",J282*Rules!$B$19+O282*Rules!$B$22)</f>
        <v>0</v>
      </c>
      <c r="S282">
        <f>IF(A282="","",IF(J282&gt;=4,Rules!$B$21,IF(J282&gt;=3,Rules!$B$20,0)))</f>
        <v>0</v>
      </c>
      <c r="T282">
        <f>IF(A282="","",K282*Rules!$B$23+L282*Rules!$B$24+M282*Rules!$B$25+N282*Rules!$B$26)</f>
        <v>0</v>
      </c>
      <c r="U282">
        <f t="shared" si="4"/>
        <v>0</v>
      </c>
    </row>
    <row r="283" spans="1:21" x14ac:dyDescent="0.2">
      <c r="A283" t="str">
        <f>MatchSquad!A283</f>
        <v>M006</v>
      </c>
      <c r="B283" t="str">
        <f>MatchSquad!B283</f>
        <v>P232</v>
      </c>
      <c r="C283" t="str">
        <f>MatchSquad!C283</f>
        <v>Harshal Patel</v>
      </c>
      <c r="D283" t="str">
        <f>MatchSquad!D283</f>
        <v>AR</v>
      </c>
      <c r="E283" t="str">
        <f>MatchSquad!E283</f>
        <v>SRH</v>
      </c>
      <c r="F283">
        <f>MatchSquad!G283</f>
        <v>0</v>
      </c>
      <c r="G283">
        <f>IF(A283="","",SUMIFS(BallByBall!$I$2:$I$501,BallByBall!$B$2:$B$501,A283,BallByBall!$F$2:$F$501,B283))</f>
        <v>0</v>
      </c>
      <c r="H283">
        <f>IF(A283="","",COUNTIFS(BallByBall!$B$2:$B$501,A283,BallByBall!$F$2:$F$501,B283,BallByBall!$Q$2:$Q$501,1))</f>
        <v>0</v>
      </c>
      <c r="I283">
        <f>IF(A283="","",COUNTIFS(BallByBall!$B$2:$B$501,A283,BallByBall!$F$2:$F$501,B283,BallByBall!$R$2:$R$501,1))</f>
        <v>0</v>
      </c>
      <c r="J283">
        <f>IF(A283="","",SUMIFS(BallByBall!$T$2:$T$501,BallByBall!$B$2:$B$501,A283,BallByBall!$H$2:$H$501,B283))</f>
        <v>0</v>
      </c>
      <c r="K283">
        <f>IF(A283="","",SUMIFS(BallByBall!$U$2:$U$501,BallByBall!$B$2:$B$501,A283,BallByBall!$P$2:$P$501,B283))</f>
        <v>0</v>
      </c>
      <c r="L283">
        <f>IF(A283="","",SUMIFS(BallByBall!$V$2:$V$501,BallByBall!$B$2:$B$501,A283,BallByBall!$P$2:$P$501,B283))</f>
        <v>0</v>
      </c>
      <c r="M283">
        <f>IF(A283="","",SUMIFS(BallByBall!$W$2:$W$501,BallByBall!$B$2:$B$501,A283,BallByBall!$P$2:$P$501,B283))</f>
        <v>0</v>
      </c>
      <c r="N283">
        <f>IF(A283="","",SUMIFS(BallByBall!$X$2:$X$501,BallByBall!$B$2:$B$501,A283,BallByBall!$P$2:$P$501,B283))</f>
        <v>0</v>
      </c>
      <c r="O283">
        <f>IF(A283="","",SUMIFS(OverSummary!$G$2:$G$101,OverSummary!$A$2:$A$101,A283,OverSummary!$D$2:$D$101,B283))</f>
        <v>0</v>
      </c>
      <c r="P283">
        <f>IF(A283="","",G283*Rules!$B$13+H283*Rules!$B$14+I283*Rules!$B$15)</f>
        <v>0</v>
      </c>
      <c r="Q283">
        <f>IF(A283="","",IF(G283&gt;=100,Rules!$B$18,IF(G283&gt;=50,Rules!$B$17,IF(G283&gt;=30,Rules!$B$16,0)))+IF(AND(F283=1,D283&lt;&gt;"BWL",G283=0),Rules!$B$27,0))</f>
        <v>0</v>
      </c>
      <c r="R283">
        <f>IF(A283="","",J283*Rules!$B$19+O283*Rules!$B$22)</f>
        <v>0</v>
      </c>
      <c r="S283">
        <f>IF(A283="","",IF(J283&gt;=4,Rules!$B$21,IF(J283&gt;=3,Rules!$B$20,0)))</f>
        <v>0</v>
      </c>
      <c r="T283">
        <f>IF(A283="","",K283*Rules!$B$23+L283*Rules!$B$24+M283*Rules!$B$25+N283*Rules!$B$26)</f>
        <v>0</v>
      </c>
      <c r="U283">
        <f t="shared" si="4"/>
        <v>0</v>
      </c>
    </row>
    <row r="284" spans="1:21" x14ac:dyDescent="0.2">
      <c r="A284" t="str">
        <f>MatchSquad!A284</f>
        <v>M006</v>
      </c>
      <c r="B284" t="str">
        <f>MatchSquad!B284</f>
        <v>P233</v>
      </c>
      <c r="C284" t="str">
        <f>MatchSquad!C284</f>
        <v>Kamindu Mendis</v>
      </c>
      <c r="D284" t="str">
        <f>MatchSquad!D284</f>
        <v>AR</v>
      </c>
      <c r="E284" t="str">
        <f>MatchSquad!E284</f>
        <v>SRH</v>
      </c>
      <c r="F284">
        <f>MatchSquad!G284</f>
        <v>0</v>
      </c>
      <c r="G284">
        <f>IF(A284="","",SUMIFS(BallByBall!$I$2:$I$501,BallByBall!$B$2:$B$501,A284,BallByBall!$F$2:$F$501,B284))</f>
        <v>0</v>
      </c>
      <c r="H284">
        <f>IF(A284="","",COUNTIFS(BallByBall!$B$2:$B$501,A284,BallByBall!$F$2:$F$501,B284,BallByBall!$Q$2:$Q$501,1))</f>
        <v>0</v>
      </c>
      <c r="I284">
        <f>IF(A284="","",COUNTIFS(BallByBall!$B$2:$B$501,A284,BallByBall!$F$2:$F$501,B284,BallByBall!$R$2:$R$501,1))</f>
        <v>0</v>
      </c>
      <c r="J284">
        <f>IF(A284="","",SUMIFS(BallByBall!$T$2:$T$501,BallByBall!$B$2:$B$501,A284,BallByBall!$H$2:$H$501,B284))</f>
        <v>0</v>
      </c>
      <c r="K284">
        <f>IF(A284="","",SUMIFS(BallByBall!$U$2:$U$501,BallByBall!$B$2:$B$501,A284,BallByBall!$P$2:$P$501,B284))</f>
        <v>0</v>
      </c>
      <c r="L284">
        <f>IF(A284="","",SUMIFS(BallByBall!$V$2:$V$501,BallByBall!$B$2:$B$501,A284,BallByBall!$P$2:$P$501,B284))</f>
        <v>0</v>
      </c>
      <c r="M284">
        <f>IF(A284="","",SUMIFS(BallByBall!$W$2:$W$501,BallByBall!$B$2:$B$501,A284,BallByBall!$P$2:$P$501,B284))</f>
        <v>0</v>
      </c>
      <c r="N284">
        <f>IF(A284="","",SUMIFS(BallByBall!$X$2:$X$501,BallByBall!$B$2:$B$501,A284,BallByBall!$P$2:$P$501,B284))</f>
        <v>0</v>
      </c>
      <c r="O284">
        <f>IF(A284="","",SUMIFS(OverSummary!$G$2:$G$101,OverSummary!$A$2:$A$101,A284,OverSummary!$D$2:$D$101,B284))</f>
        <v>0</v>
      </c>
      <c r="P284">
        <f>IF(A284="","",G284*Rules!$B$13+H284*Rules!$B$14+I284*Rules!$B$15)</f>
        <v>0</v>
      </c>
      <c r="Q284">
        <f>IF(A284="","",IF(G284&gt;=100,Rules!$B$18,IF(G284&gt;=50,Rules!$B$17,IF(G284&gt;=30,Rules!$B$16,0)))+IF(AND(F284=1,D284&lt;&gt;"BWL",G284=0),Rules!$B$27,0))</f>
        <v>0</v>
      </c>
      <c r="R284">
        <f>IF(A284="","",J284*Rules!$B$19+O284*Rules!$B$22)</f>
        <v>0</v>
      </c>
      <c r="S284">
        <f>IF(A284="","",IF(J284&gt;=4,Rules!$B$21,IF(J284&gt;=3,Rules!$B$20,0)))</f>
        <v>0</v>
      </c>
      <c r="T284">
        <f>IF(A284="","",K284*Rules!$B$23+L284*Rules!$B$24+M284*Rules!$B$25+N284*Rules!$B$26)</f>
        <v>0</v>
      </c>
      <c r="U284">
        <f t="shared" si="4"/>
        <v>0</v>
      </c>
    </row>
    <row r="285" spans="1:21" x14ac:dyDescent="0.2">
      <c r="A285" t="str">
        <f>MatchSquad!A285</f>
        <v>M006</v>
      </c>
      <c r="B285" t="str">
        <f>MatchSquad!B285</f>
        <v>P234</v>
      </c>
      <c r="C285" t="str">
        <f>MatchSquad!C285</f>
        <v>Harsh Dubey</v>
      </c>
      <c r="D285" t="str">
        <f>MatchSquad!D285</f>
        <v>AR</v>
      </c>
      <c r="E285" t="str">
        <f>MatchSquad!E285</f>
        <v>SRH</v>
      </c>
      <c r="F285">
        <f>MatchSquad!G285</f>
        <v>0</v>
      </c>
      <c r="G285">
        <f>IF(A285="","",SUMIFS(BallByBall!$I$2:$I$501,BallByBall!$B$2:$B$501,A285,BallByBall!$F$2:$F$501,B285))</f>
        <v>0</v>
      </c>
      <c r="H285">
        <f>IF(A285="","",COUNTIFS(BallByBall!$B$2:$B$501,A285,BallByBall!$F$2:$F$501,B285,BallByBall!$Q$2:$Q$501,1))</f>
        <v>0</v>
      </c>
      <c r="I285">
        <f>IF(A285="","",COUNTIFS(BallByBall!$B$2:$B$501,A285,BallByBall!$F$2:$F$501,B285,BallByBall!$R$2:$R$501,1))</f>
        <v>0</v>
      </c>
      <c r="J285">
        <f>IF(A285="","",SUMIFS(BallByBall!$T$2:$T$501,BallByBall!$B$2:$B$501,A285,BallByBall!$H$2:$H$501,B285))</f>
        <v>0</v>
      </c>
      <c r="K285">
        <f>IF(A285="","",SUMIFS(BallByBall!$U$2:$U$501,BallByBall!$B$2:$B$501,A285,BallByBall!$P$2:$P$501,B285))</f>
        <v>0</v>
      </c>
      <c r="L285">
        <f>IF(A285="","",SUMIFS(BallByBall!$V$2:$V$501,BallByBall!$B$2:$B$501,A285,BallByBall!$P$2:$P$501,B285))</f>
        <v>0</v>
      </c>
      <c r="M285">
        <f>IF(A285="","",SUMIFS(BallByBall!$W$2:$W$501,BallByBall!$B$2:$B$501,A285,BallByBall!$P$2:$P$501,B285))</f>
        <v>0</v>
      </c>
      <c r="N285">
        <f>IF(A285="","",SUMIFS(BallByBall!$X$2:$X$501,BallByBall!$B$2:$B$501,A285,BallByBall!$P$2:$P$501,B285))</f>
        <v>0</v>
      </c>
      <c r="O285">
        <f>IF(A285="","",SUMIFS(OverSummary!$G$2:$G$101,OverSummary!$A$2:$A$101,A285,OverSummary!$D$2:$D$101,B285))</f>
        <v>0</v>
      </c>
      <c r="P285">
        <f>IF(A285="","",G285*Rules!$B$13+H285*Rules!$B$14+I285*Rules!$B$15)</f>
        <v>0</v>
      </c>
      <c r="Q285">
        <f>IF(A285="","",IF(G285&gt;=100,Rules!$B$18,IF(G285&gt;=50,Rules!$B$17,IF(G285&gt;=30,Rules!$B$16,0)))+IF(AND(F285=1,D285&lt;&gt;"BWL",G285=0),Rules!$B$27,0))</f>
        <v>0</v>
      </c>
      <c r="R285">
        <f>IF(A285="","",J285*Rules!$B$19+O285*Rules!$B$22)</f>
        <v>0</v>
      </c>
      <c r="S285">
        <f>IF(A285="","",IF(J285&gt;=4,Rules!$B$21,IF(J285&gt;=3,Rules!$B$20,0)))</f>
        <v>0</v>
      </c>
      <c r="T285">
        <f>IF(A285="","",K285*Rules!$B$23+L285*Rules!$B$24+M285*Rules!$B$25+N285*Rules!$B$26)</f>
        <v>0</v>
      </c>
      <c r="U285">
        <f t="shared" si="4"/>
        <v>0</v>
      </c>
    </row>
    <row r="286" spans="1:21" x14ac:dyDescent="0.2">
      <c r="A286" t="str">
        <f>MatchSquad!A286</f>
        <v>M006</v>
      </c>
      <c r="B286" t="str">
        <f>MatchSquad!B286</f>
        <v>P235</v>
      </c>
      <c r="C286" t="str">
        <f>MatchSquad!C286</f>
        <v>Brydon Carse</v>
      </c>
      <c r="D286" t="str">
        <f>MatchSquad!D286</f>
        <v>AR</v>
      </c>
      <c r="E286" t="str">
        <f>MatchSquad!E286</f>
        <v>SRH</v>
      </c>
      <c r="F286">
        <f>MatchSquad!G286</f>
        <v>0</v>
      </c>
      <c r="G286">
        <f>IF(A286="","",SUMIFS(BallByBall!$I$2:$I$501,BallByBall!$B$2:$B$501,A286,BallByBall!$F$2:$F$501,B286))</f>
        <v>0</v>
      </c>
      <c r="H286">
        <f>IF(A286="","",COUNTIFS(BallByBall!$B$2:$B$501,A286,BallByBall!$F$2:$F$501,B286,BallByBall!$Q$2:$Q$501,1))</f>
        <v>0</v>
      </c>
      <c r="I286">
        <f>IF(A286="","",COUNTIFS(BallByBall!$B$2:$B$501,A286,BallByBall!$F$2:$F$501,B286,BallByBall!$R$2:$R$501,1))</f>
        <v>0</v>
      </c>
      <c r="J286">
        <f>IF(A286="","",SUMIFS(BallByBall!$T$2:$T$501,BallByBall!$B$2:$B$501,A286,BallByBall!$H$2:$H$501,B286))</f>
        <v>0</v>
      </c>
      <c r="K286">
        <f>IF(A286="","",SUMIFS(BallByBall!$U$2:$U$501,BallByBall!$B$2:$B$501,A286,BallByBall!$P$2:$P$501,B286))</f>
        <v>0</v>
      </c>
      <c r="L286">
        <f>IF(A286="","",SUMIFS(BallByBall!$V$2:$V$501,BallByBall!$B$2:$B$501,A286,BallByBall!$P$2:$P$501,B286))</f>
        <v>0</v>
      </c>
      <c r="M286">
        <f>IF(A286="","",SUMIFS(BallByBall!$W$2:$W$501,BallByBall!$B$2:$B$501,A286,BallByBall!$P$2:$P$501,B286))</f>
        <v>0</v>
      </c>
      <c r="N286">
        <f>IF(A286="","",SUMIFS(BallByBall!$X$2:$X$501,BallByBall!$B$2:$B$501,A286,BallByBall!$P$2:$P$501,B286))</f>
        <v>0</v>
      </c>
      <c r="O286">
        <f>IF(A286="","",SUMIFS(OverSummary!$G$2:$G$101,OverSummary!$A$2:$A$101,A286,OverSummary!$D$2:$D$101,B286))</f>
        <v>0</v>
      </c>
      <c r="P286">
        <f>IF(A286="","",G286*Rules!$B$13+H286*Rules!$B$14+I286*Rules!$B$15)</f>
        <v>0</v>
      </c>
      <c r="Q286">
        <f>IF(A286="","",IF(G286&gt;=100,Rules!$B$18,IF(G286&gt;=50,Rules!$B$17,IF(G286&gt;=30,Rules!$B$16,0)))+IF(AND(F286=1,D286&lt;&gt;"BWL",G286=0),Rules!$B$27,0))</f>
        <v>0</v>
      </c>
      <c r="R286">
        <f>IF(A286="","",J286*Rules!$B$19+O286*Rules!$B$22)</f>
        <v>0</v>
      </c>
      <c r="S286">
        <f>IF(A286="","",IF(J286&gt;=4,Rules!$B$21,IF(J286&gt;=3,Rules!$B$20,0)))</f>
        <v>0</v>
      </c>
      <c r="T286">
        <f>IF(A286="","",K286*Rules!$B$23+L286*Rules!$B$24+M286*Rules!$B$25+N286*Rules!$B$26)</f>
        <v>0</v>
      </c>
      <c r="U286">
        <f t="shared" si="4"/>
        <v>0</v>
      </c>
    </row>
    <row r="287" spans="1:21" x14ac:dyDescent="0.2">
      <c r="A287" t="str">
        <f>MatchSquad!A287</f>
        <v>M006</v>
      </c>
      <c r="B287" t="str">
        <f>MatchSquad!B287</f>
        <v>P236</v>
      </c>
      <c r="C287" t="str">
        <f>MatchSquad!C287</f>
        <v>Shivang Kumar</v>
      </c>
      <c r="D287" t="str">
        <f>MatchSquad!D287</f>
        <v>AR</v>
      </c>
      <c r="E287" t="str">
        <f>MatchSquad!E287</f>
        <v>SRH</v>
      </c>
      <c r="F287">
        <f>MatchSquad!G287</f>
        <v>0</v>
      </c>
      <c r="G287">
        <f>IF(A287="","",SUMIFS(BallByBall!$I$2:$I$501,BallByBall!$B$2:$B$501,A287,BallByBall!$F$2:$F$501,B287))</f>
        <v>0</v>
      </c>
      <c r="H287">
        <f>IF(A287="","",COUNTIFS(BallByBall!$B$2:$B$501,A287,BallByBall!$F$2:$F$501,B287,BallByBall!$Q$2:$Q$501,1))</f>
        <v>0</v>
      </c>
      <c r="I287">
        <f>IF(A287="","",COUNTIFS(BallByBall!$B$2:$B$501,A287,BallByBall!$F$2:$F$501,B287,BallByBall!$R$2:$R$501,1))</f>
        <v>0</v>
      </c>
      <c r="J287">
        <f>IF(A287="","",SUMIFS(BallByBall!$T$2:$T$501,BallByBall!$B$2:$B$501,A287,BallByBall!$H$2:$H$501,B287))</f>
        <v>0</v>
      </c>
      <c r="K287">
        <f>IF(A287="","",SUMIFS(BallByBall!$U$2:$U$501,BallByBall!$B$2:$B$501,A287,BallByBall!$P$2:$P$501,B287))</f>
        <v>0</v>
      </c>
      <c r="L287">
        <f>IF(A287="","",SUMIFS(BallByBall!$V$2:$V$501,BallByBall!$B$2:$B$501,A287,BallByBall!$P$2:$P$501,B287))</f>
        <v>0</v>
      </c>
      <c r="M287">
        <f>IF(A287="","",SUMIFS(BallByBall!$W$2:$W$501,BallByBall!$B$2:$B$501,A287,BallByBall!$P$2:$P$501,B287))</f>
        <v>0</v>
      </c>
      <c r="N287">
        <f>IF(A287="","",SUMIFS(BallByBall!$X$2:$X$501,BallByBall!$B$2:$B$501,A287,BallByBall!$P$2:$P$501,B287))</f>
        <v>0</v>
      </c>
      <c r="O287">
        <f>IF(A287="","",SUMIFS(OverSummary!$G$2:$G$101,OverSummary!$A$2:$A$101,A287,OverSummary!$D$2:$D$101,B287))</f>
        <v>0</v>
      </c>
      <c r="P287">
        <f>IF(A287="","",G287*Rules!$B$13+H287*Rules!$B$14+I287*Rules!$B$15)</f>
        <v>0</v>
      </c>
      <c r="Q287">
        <f>IF(A287="","",IF(G287&gt;=100,Rules!$B$18,IF(G287&gt;=50,Rules!$B$17,IF(G287&gt;=30,Rules!$B$16,0)))+IF(AND(F287=1,D287&lt;&gt;"BWL",G287=0),Rules!$B$27,0))</f>
        <v>0</v>
      </c>
      <c r="R287">
        <f>IF(A287="","",J287*Rules!$B$19+O287*Rules!$B$22)</f>
        <v>0</v>
      </c>
      <c r="S287">
        <f>IF(A287="","",IF(J287&gt;=4,Rules!$B$21,IF(J287&gt;=3,Rules!$B$20,0)))</f>
        <v>0</v>
      </c>
      <c r="T287">
        <f>IF(A287="","",K287*Rules!$B$23+L287*Rules!$B$24+M287*Rules!$B$25+N287*Rules!$B$26)</f>
        <v>0</v>
      </c>
      <c r="U287">
        <f t="shared" si="4"/>
        <v>0</v>
      </c>
    </row>
    <row r="288" spans="1:21" x14ac:dyDescent="0.2">
      <c r="A288" t="str">
        <f>MatchSquad!A288</f>
        <v>M006</v>
      </c>
      <c r="B288" t="str">
        <f>MatchSquad!B288</f>
        <v>P237</v>
      </c>
      <c r="C288" t="str">
        <f>MatchSquad!C288</f>
        <v>Krains Fuletra</v>
      </c>
      <c r="D288" t="str">
        <f>MatchSquad!D288</f>
        <v>AR</v>
      </c>
      <c r="E288" t="str">
        <f>MatchSquad!E288</f>
        <v>SRH</v>
      </c>
      <c r="F288">
        <f>MatchSquad!G288</f>
        <v>0</v>
      </c>
      <c r="G288">
        <f>IF(A288="","",SUMIFS(BallByBall!$I$2:$I$501,BallByBall!$B$2:$B$501,A288,BallByBall!$F$2:$F$501,B288))</f>
        <v>0</v>
      </c>
      <c r="H288">
        <f>IF(A288="","",COUNTIFS(BallByBall!$B$2:$B$501,A288,BallByBall!$F$2:$F$501,B288,BallByBall!$Q$2:$Q$501,1))</f>
        <v>0</v>
      </c>
      <c r="I288">
        <f>IF(A288="","",COUNTIFS(BallByBall!$B$2:$B$501,A288,BallByBall!$F$2:$F$501,B288,BallByBall!$R$2:$R$501,1))</f>
        <v>0</v>
      </c>
      <c r="J288">
        <f>IF(A288="","",SUMIFS(BallByBall!$T$2:$T$501,BallByBall!$B$2:$B$501,A288,BallByBall!$H$2:$H$501,B288))</f>
        <v>0</v>
      </c>
      <c r="K288">
        <f>IF(A288="","",SUMIFS(BallByBall!$U$2:$U$501,BallByBall!$B$2:$B$501,A288,BallByBall!$P$2:$P$501,B288))</f>
        <v>0</v>
      </c>
      <c r="L288">
        <f>IF(A288="","",SUMIFS(BallByBall!$V$2:$V$501,BallByBall!$B$2:$B$501,A288,BallByBall!$P$2:$P$501,B288))</f>
        <v>0</v>
      </c>
      <c r="M288">
        <f>IF(A288="","",SUMIFS(BallByBall!$W$2:$W$501,BallByBall!$B$2:$B$501,A288,BallByBall!$P$2:$P$501,B288))</f>
        <v>0</v>
      </c>
      <c r="N288">
        <f>IF(A288="","",SUMIFS(BallByBall!$X$2:$X$501,BallByBall!$B$2:$B$501,A288,BallByBall!$P$2:$P$501,B288))</f>
        <v>0</v>
      </c>
      <c r="O288">
        <f>IF(A288="","",SUMIFS(OverSummary!$G$2:$G$101,OverSummary!$A$2:$A$101,A288,OverSummary!$D$2:$D$101,B288))</f>
        <v>0</v>
      </c>
      <c r="P288">
        <f>IF(A288="","",G288*Rules!$B$13+H288*Rules!$B$14+I288*Rules!$B$15)</f>
        <v>0</v>
      </c>
      <c r="Q288">
        <f>IF(A288="","",IF(G288&gt;=100,Rules!$B$18,IF(G288&gt;=50,Rules!$B$17,IF(G288&gt;=30,Rules!$B$16,0)))+IF(AND(F288=1,D288&lt;&gt;"BWL",G288=0),Rules!$B$27,0))</f>
        <v>0</v>
      </c>
      <c r="R288">
        <f>IF(A288="","",J288*Rules!$B$19+O288*Rules!$B$22)</f>
        <v>0</v>
      </c>
      <c r="S288">
        <f>IF(A288="","",IF(J288&gt;=4,Rules!$B$21,IF(J288&gt;=3,Rules!$B$20,0)))</f>
        <v>0</v>
      </c>
      <c r="T288">
        <f>IF(A288="","",K288*Rules!$B$23+L288*Rules!$B$24+M288*Rules!$B$25+N288*Rules!$B$26)</f>
        <v>0</v>
      </c>
      <c r="U288">
        <f t="shared" si="4"/>
        <v>0</v>
      </c>
    </row>
    <row r="289" spans="1:21" x14ac:dyDescent="0.2">
      <c r="A289" t="str">
        <f>MatchSquad!A289</f>
        <v>M006</v>
      </c>
      <c r="B289" t="str">
        <f>MatchSquad!B289</f>
        <v>P238</v>
      </c>
      <c r="C289" t="str">
        <f>MatchSquad!C289</f>
        <v>Liam Livingstone</v>
      </c>
      <c r="D289" t="str">
        <f>MatchSquad!D289</f>
        <v>AR</v>
      </c>
      <c r="E289" t="str">
        <f>MatchSquad!E289</f>
        <v>SRH</v>
      </c>
      <c r="F289">
        <f>MatchSquad!G289</f>
        <v>0</v>
      </c>
      <c r="G289">
        <f>IF(A289="","",SUMIFS(BallByBall!$I$2:$I$501,BallByBall!$B$2:$B$501,A289,BallByBall!$F$2:$F$501,B289))</f>
        <v>0</v>
      </c>
      <c r="H289">
        <f>IF(A289="","",COUNTIFS(BallByBall!$B$2:$B$501,A289,BallByBall!$F$2:$F$501,B289,BallByBall!$Q$2:$Q$501,1))</f>
        <v>0</v>
      </c>
      <c r="I289">
        <f>IF(A289="","",COUNTIFS(BallByBall!$B$2:$B$501,A289,BallByBall!$F$2:$F$501,B289,BallByBall!$R$2:$R$501,1))</f>
        <v>0</v>
      </c>
      <c r="J289">
        <f>IF(A289="","",SUMIFS(BallByBall!$T$2:$T$501,BallByBall!$B$2:$B$501,A289,BallByBall!$H$2:$H$501,B289))</f>
        <v>0</v>
      </c>
      <c r="K289">
        <f>IF(A289="","",SUMIFS(BallByBall!$U$2:$U$501,BallByBall!$B$2:$B$501,A289,BallByBall!$P$2:$P$501,B289))</f>
        <v>0</v>
      </c>
      <c r="L289">
        <f>IF(A289="","",SUMIFS(BallByBall!$V$2:$V$501,BallByBall!$B$2:$B$501,A289,BallByBall!$P$2:$P$501,B289))</f>
        <v>0</v>
      </c>
      <c r="M289">
        <f>IF(A289="","",SUMIFS(BallByBall!$W$2:$W$501,BallByBall!$B$2:$B$501,A289,BallByBall!$P$2:$P$501,B289))</f>
        <v>0</v>
      </c>
      <c r="N289">
        <f>IF(A289="","",SUMIFS(BallByBall!$X$2:$X$501,BallByBall!$B$2:$B$501,A289,BallByBall!$P$2:$P$501,B289))</f>
        <v>0</v>
      </c>
      <c r="O289">
        <f>IF(A289="","",SUMIFS(OverSummary!$G$2:$G$101,OverSummary!$A$2:$A$101,A289,OverSummary!$D$2:$D$101,B289))</f>
        <v>0</v>
      </c>
      <c r="P289">
        <f>IF(A289="","",G289*Rules!$B$13+H289*Rules!$B$14+I289*Rules!$B$15)</f>
        <v>0</v>
      </c>
      <c r="Q289">
        <f>IF(A289="","",IF(G289&gt;=100,Rules!$B$18,IF(G289&gt;=50,Rules!$B$17,IF(G289&gt;=30,Rules!$B$16,0)))+IF(AND(F289=1,D289&lt;&gt;"BWL",G289=0),Rules!$B$27,0))</f>
        <v>0</v>
      </c>
      <c r="R289">
        <f>IF(A289="","",J289*Rules!$B$19+O289*Rules!$B$22)</f>
        <v>0</v>
      </c>
      <c r="S289">
        <f>IF(A289="","",IF(J289&gt;=4,Rules!$B$21,IF(J289&gt;=3,Rules!$B$20,0)))</f>
        <v>0</v>
      </c>
      <c r="T289">
        <f>IF(A289="","",K289*Rules!$B$23+L289*Rules!$B$24+M289*Rules!$B$25+N289*Rules!$B$26)</f>
        <v>0</v>
      </c>
      <c r="U289">
        <f t="shared" si="4"/>
        <v>0</v>
      </c>
    </row>
    <row r="290" spans="1:21" x14ac:dyDescent="0.2">
      <c r="A290" t="str">
        <f>MatchSquad!A290</f>
        <v>M006</v>
      </c>
      <c r="B290" t="str">
        <f>MatchSquad!B290</f>
        <v>P239</v>
      </c>
      <c r="C290" t="str">
        <f>MatchSquad!C290</f>
        <v>David Payne</v>
      </c>
      <c r="D290" t="str">
        <f>MatchSquad!D290</f>
        <v>AR</v>
      </c>
      <c r="E290" t="str">
        <f>MatchSquad!E290</f>
        <v>SRH</v>
      </c>
      <c r="F290">
        <f>MatchSquad!G290</f>
        <v>0</v>
      </c>
      <c r="G290">
        <f>IF(A290="","",SUMIFS(BallByBall!$I$2:$I$501,BallByBall!$B$2:$B$501,A290,BallByBall!$F$2:$F$501,B290))</f>
        <v>0</v>
      </c>
      <c r="H290">
        <f>IF(A290="","",COUNTIFS(BallByBall!$B$2:$B$501,A290,BallByBall!$F$2:$F$501,B290,BallByBall!$Q$2:$Q$501,1))</f>
        <v>0</v>
      </c>
      <c r="I290">
        <f>IF(A290="","",COUNTIFS(BallByBall!$B$2:$B$501,A290,BallByBall!$F$2:$F$501,B290,BallByBall!$R$2:$R$501,1))</f>
        <v>0</v>
      </c>
      <c r="J290">
        <f>IF(A290="","",SUMIFS(BallByBall!$T$2:$T$501,BallByBall!$B$2:$B$501,A290,BallByBall!$H$2:$H$501,B290))</f>
        <v>0</v>
      </c>
      <c r="K290">
        <f>IF(A290="","",SUMIFS(BallByBall!$U$2:$U$501,BallByBall!$B$2:$B$501,A290,BallByBall!$P$2:$P$501,B290))</f>
        <v>0</v>
      </c>
      <c r="L290">
        <f>IF(A290="","",SUMIFS(BallByBall!$V$2:$V$501,BallByBall!$B$2:$B$501,A290,BallByBall!$P$2:$P$501,B290))</f>
        <v>0</v>
      </c>
      <c r="M290">
        <f>IF(A290="","",SUMIFS(BallByBall!$W$2:$W$501,BallByBall!$B$2:$B$501,A290,BallByBall!$P$2:$P$501,B290))</f>
        <v>0</v>
      </c>
      <c r="N290">
        <f>IF(A290="","",SUMIFS(BallByBall!$X$2:$X$501,BallByBall!$B$2:$B$501,A290,BallByBall!$P$2:$P$501,B290))</f>
        <v>0</v>
      </c>
      <c r="O290">
        <f>IF(A290="","",SUMIFS(OverSummary!$G$2:$G$101,OverSummary!$A$2:$A$101,A290,OverSummary!$D$2:$D$101,B290))</f>
        <v>0</v>
      </c>
      <c r="P290">
        <f>IF(A290="","",G290*Rules!$B$13+H290*Rules!$B$14+I290*Rules!$B$15)</f>
        <v>0</v>
      </c>
      <c r="Q290">
        <f>IF(A290="","",IF(G290&gt;=100,Rules!$B$18,IF(G290&gt;=50,Rules!$B$17,IF(G290&gt;=30,Rules!$B$16,0)))+IF(AND(F290=1,D290&lt;&gt;"BWL",G290=0),Rules!$B$27,0))</f>
        <v>0</v>
      </c>
      <c r="R290">
        <f>IF(A290="","",J290*Rules!$B$19+O290*Rules!$B$22)</f>
        <v>0</v>
      </c>
      <c r="S290">
        <f>IF(A290="","",IF(J290&gt;=4,Rules!$B$21,IF(J290&gt;=3,Rules!$B$20,0)))</f>
        <v>0</v>
      </c>
      <c r="T290">
        <f>IF(A290="","",K290*Rules!$B$23+L290*Rules!$B$24+M290*Rules!$B$25+N290*Rules!$B$26)</f>
        <v>0</v>
      </c>
      <c r="U290">
        <f t="shared" si="4"/>
        <v>0</v>
      </c>
    </row>
    <row r="291" spans="1:21" x14ac:dyDescent="0.2">
      <c r="A291" t="str">
        <f>MatchSquad!A291</f>
        <v>M006</v>
      </c>
      <c r="B291" t="str">
        <f>MatchSquad!B291</f>
        <v>P240</v>
      </c>
      <c r="C291" t="str">
        <f>MatchSquad!C291</f>
        <v>Abhishek Sharma</v>
      </c>
      <c r="D291" t="str">
        <f>MatchSquad!D291</f>
        <v>AR</v>
      </c>
      <c r="E291" t="str">
        <f>MatchSquad!E291</f>
        <v>SRH</v>
      </c>
      <c r="F291">
        <f>MatchSquad!G291</f>
        <v>0</v>
      </c>
      <c r="G291">
        <f>IF(A291="","",SUMIFS(BallByBall!$I$2:$I$501,BallByBall!$B$2:$B$501,A291,BallByBall!$F$2:$F$501,B291))</f>
        <v>0</v>
      </c>
      <c r="H291">
        <f>IF(A291="","",COUNTIFS(BallByBall!$B$2:$B$501,A291,BallByBall!$F$2:$F$501,B291,BallByBall!$Q$2:$Q$501,1))</f>
        <v>0</v>
      </c>
      <c r="I291">
        <f>IF(A291="","",COUNTIFS(BallByBall!$B$2:$B$501,A291,BallByBall!$F$2:$F$501,B291,BallByBall!$R$2:$R$501,1))</f>
        <v>0</v>
      </c>
      <c r="J291">
        <f>IF(A291="","",SUMIFS(BallByBall!$T$2:$T$501,BallByBall!$B$2:$B$501,A291,BallByBall!$H$2:$H$501,B291))</f>
        <v>0</v>
      </c>
      <c r="K291">
        <f>IF(A291="","",SUMIFS(BallByBall!$U$2:$U$501,BallByBall!$B$2:$B$501,A291,BallByBall!$P$2:$P$501,B291))</f>
        <v>0</v>
      </c>
      <c r="L291">
        <f>IF(A291="","",SUMIFS(BallByBall!$V$2:$V$501,BallByBall!$B$2:$B$501,A291,BallByBall!$P$2:$P$501,B291))</f>
        <v>0</v>
      </c>
      <c r="M291">
        <f>IF(A291="","",SUMIFS(BallByBall!$W$2:$W$501,BallByBall!$B$2:$B$501,A291,BallByBall!$P$2:$P$501,B291))</f>
        <v>0</v>
      </c>
      <c r="N291">
        <f>IF(A291="","",SUMIFS(BallByBall!$X$2:$X$501,BallByBall!$B$2:$B$501,A291,BallByBall!$P$2:$P$501,B291))</f>
        <v>0</v>
      </c>
      <c r="O291">
        <f>IF(A291="","",SUMIFS(OverSummary!$G$2:$G$101,OverSummary!$A$2:$A$101,A291,OverSummary!$D$2:$D$101,B291))</f>
        <v>0</v>
      </c>
      <c r="P291">
        <f>IF(A291="","",G291*Rules!$B$13+H291*Rules!$B$14+I291*Rules!$B$15)</f>
        <v>0</v>
      </c>
      <c r="Q291">
        <f>IF(A291="","",IF(G291&gt;=100,Rules!$B$18,IF(G291&gt;=50,Rules!$B$17,IF(G291&gt;=30,Rules!$B$16,0)))+IF(AND(F291=1,D291&lt;&gt;"BWL",G291=0),Rules!$B$27,0))</f>
        <v>0</v>
      </c>
      <c r="R291">
        <f>IF(A291="","",J291*Rules!$B$19+O291*Rules!$B$22)</f>
        <v>0</v>
      </c>
      <c r="S291">
        <f>IF(A291="","",IF(J291&gt;=4,Rules!$B$21,IF(J291&gt;=3,Rules!$B$20,0)))</f>
        <v>0</v>
      </c>
      <c r="T291">
        <f>IF(A291="","",K291*Rules!$B$23+L291*Rules!$B$24+M291*Rules!$B$25+N291*Rules!$B$26)</f>
        <v>0</v>
      </c>
      <c r="U291">
        <f t="shared" si="4"/>
        <v>0</v>
      </c>
    </row>
    <row r="292" spans="1:21" x14ac:dyDescent="0.2">
      <c r="A292" t="str">
        <f>MatchSquad!A292</f>
        <v>M006</v>
      </c>
      <c r="B292" t="str">
        <f>MatchSquad!B292</f>
        <v>P241</v>
      </c>
      <c r="C292" t="str">
        <f>MatchSquad!C292</f>
        <v>Nitish Kumar Reddy</v>
      </c>
      <c r="D292" t="str">
        <f>MatchSquad!D292</f>
        <v>AR</v>
      </c>
      <c r="E292" t="str">
        <f>MatchSquad!E292</f>
        <v>SRH</v>
      </c>
      <c r="F292">
        <f>MatchSquad!G292</f>
        <v>0</v>
      </c>
      <c r="G292">
        <f>IF(A292="","",SUMIFS(BallByBall!$I$2:$I$501,BallByBall!$B$2:$B$501,A292,BallByBall!$F$2:$F$501,B292))</f>
        <v>0</v>
      </c>
      <c r="H292">
        <f>IF(A292="","",COUNTIFS(BallByBall!$B$2:$B$501,A292,BallByBall!$F$2:$F$501,B292,BallByBall!$Q$2:$Q$501,1))</f>
        <v>0</v>
      </c>
      <c r="I292">
        <f>IF(A292="","",COUNTIFS(BallByBall!$B$2:$B$501,A292,BallByBall!$F$2:$F$501,B292,BallByBall!$R$2:$R$501,1))</f>
        <v>0</v>
      </c>
      <c r="J292">
        <f>IF(A292="","",SUMIFS(BallByBall!$T$2:$T$501,BallByBall!$B$2:$B$501,A292,BallByBall!$H$2:$H$501,B292))</f>
        <v>0</v>
      </c>
      <c r="K292">
        <f>IF(A292="","",SUMIFS(BallByBall!$U$2:$U$501,BallByBall!$B$2:$B$501,A292,BallByBall!$P$2:$P$501,B292))</f>
        <v>0</v>
      </c>
      <c r="L292">
        <f>IF(A292="","",SUMIFS(BallByBall!$V$2:$V$501,BallByBall!$B$2:$B$501,A292,BallByBall!$P$2:$P$501,B292))</f>
        <v>0</v>
      </c>
      <c r="M292">
        <f>IF(A292="","",SUMIFS(BallByBall!$W$2:$W$501,BallByBall!$B$2:$B$501,A292,BallByBall!$P$2:$P$501,B292))</f>
        <v>0</v>
      </c>
      <c r="N292">
        <f>IF(A292="","",SUMIFS(BallByBall!$X$2:$X$501,BallByBall!$B$2:$B$501,A292,BallByBall!$P$2:$P$501,B292))</f>
        <v>0</v>
      </c>
      <c r="O292">
        <f>IF(A292="","",SUMIFS(OverSummary!$G$2:$G$101,OverSummary!$A$2:$A$101,A292,OverSummary!$D$2:$D$101,B292))</f>
        <v>0</v>
      </c>
      <c r="P292">
        <f>IF(A292="","",G292*Rules!$B$13+H292*Rules!$B$14+I292*Rules!$B$15)</f>
        <v>0</v>
      </c>
      <c r="Q292">
        <f>IF(A292="","",IF(G292&gt;=100,Rules!$B$18,IF(G292&gt;=50,Rules!$B$17,IF(G292&gt;=30,Rules!$B$16,0)))+IF(AND(F292=1,D292&lt;&gt;"BWL",G292=0),Rules!$B$27,0))</f>
        <v>0</v>
      </c>
      <c r="R292">
        <f>IF(A292="","",J292*Rules!$B$19+O292*Rules!$B$22)</f>
        <v>0</v>
      </c>
      <c r="S292">
        <f>IF(A292="","",IF(J292&gt;=4,Rules!$B$21,IF(J292&gt;=3,Rules!$B$20,0)))</f>
        <v>0</v>
      </c>
      <c r="T292">
        <f>IF(A292="","",K292*Rules!$B$23+L292*Rules!$B$24+M292*Rules!$B$25+N292*Rules!$B$26)</f>
        <v>0</v>
      </c>
      <c r="U292">
        <f t="shared" si="4"/>
        <v>0</v>
      </c>
    </row>
    <row r="293" spans="1:21" x14ac:dyDescent="0.2">
      <c r="A293" t="str">
        <f>MatchSquad!A293</f>
        <v>M006</v>
      </c>
      <c r="B293" t="str">
        <f>MatchSquad!B293</f>
        <v>P242</v>
      </c>
      <c r="C293" t="str">
        <f>MatchSquad!C293</f>
        <v>Pat Cummins</v>
      </c>
      <c r="D293" t="str">
        <f>MatchSquad!D293</f>
        <v>BWL</v>
      </c>
      <c r="E293" t="str">
        <f>MatchSquad!E293</f>
        <v>SRH</v>
      </c>
      <c r="F293">
        <f>MatchSquad!G293</f>
        <v>0</v>
      </c>
      <c r="G293">
        <f>IF(A293="","",SUMIFS(BallByBall!$I$2:$I$501,BallByBall!$B$2:$B$501,A293,BallByBall!$F$2:$F$501,B293))</f>
        <v>0</v>
      </c>
      <c r="H293">
        <f>IF(A293="","",COUNTIFS(BallByBall!$B$2:$B$501,A293,BallByBall!$F$2:$F$501,B293,BallByBall!$Q$2:$Q$501,1))</f>
        <v>0</v>
      </c>
      <c r="I293">
        <f>IF(A293="","",COUNTIFS(BallByBall!$B$2:$B$501,A293,BallByBall!$F$2:$F$501,B293,BallByBall!$R$2:$R$501,1))</f>
        <v>0</v>
      </c>
      <c r="J293">
        <f>IF(A293="","",SUMIFS(BallByBall!$T$2:$T$501,BallByBall!$B$2:$B$501,A293,BallByBall!$H$2:$H$501,B293))</f>
        <v>0</v>
      </c>
      <c r="K293">
        <f>IF(A293="","",SUMIFS(BallByBall!$U$2:$U$501,BallByBall!$B$2:$B$501,A293,BallByBall!$P$2:$P$501,B293))</f>
        <v>0</v>
      </c>
      <c r="L293">
        <f>IF(A293="","",SUMIFS(BallByBall!$V$2:$V$501,BallByBall!$B$2:$B$501,A293,BallByBall!$P$2:$P$501,B293))</f>
        <v>0</v>
      </c>
      <c r="M293">
        <f>IF(A293="","",SUMIFS(BallByBall!$W$2:$W$501,BallByBall!$B$2:$B$501,A293,BallByBall!$P$2:$P$501,B293))</f>
        <v>0</v>
      </c>
      <c r="N293">
        <f>IF(A293="","",SUMIFS(BallByBall!$X$2:$X$501,BallByBall!$B$2:$B$501,A293,BallByBall!$P$2:$P$501,B293))</f>
        <v>0</v>
      </c>
      <c r="O293">
        <f>IF(A293="","",SUMIFS(OverSummary!$G$2:$G$101,OverSummary!$A$2:$A$101,A293,OverSummary!$D$2:$D$101,B293))</f>
        <v>0</v>
      </c>
      <c r="P293">
        <f>IF(A293="","",G293*Rules!$B$13+H293*Rules!$B$14+I293*Rules!$B$15)</f>
        <v>0</v>
      </c>
      <c r="Q293">
        <f>IF(A293="","",IF(G293&gt;=100,Rules!$B$18,IF(G293&gt;=50,Rules!$B$17,IF(G293&gt;=30,Rules!$B$16,0)))+IF(AND(F293=1,D293&lt;&gt;"BWL",G293=0),Rules!$B$27,0))</f>
        <v>0</v>
      </c>
      <c r="R293">
        <f>IF(A293="","",J293*Rules!$B$19+O293*Rules!$B$22)</f>
        <v>0</v>
      </c>
      <c r="S293">
        <f>IF(A293="","",IF(J293&gt;=4,Rules!$B$21,IF(J293&gt;=3,Rules!$B$20,0)))</f>
        <v>0</v>
      </c>
      <c r="T293">
        <f>IF(A293="","",K293*Rules!$B$23+L293*Rules!$B$24+M293*Rules!$B$25+N293*Rules!$B$26)</f>
        <v>0</v>
      </c>
      <c r="U293">
        <f t="shared" si="4"/>
        <v>0</v>
      </c>
    </row>
    <row r="294" spans="1:21" x14ac:dyDescent="0.2">
      <c r="A294" t="str">
        <f>MatchSquad!A294</f>
        <v>M006</v>
      </c>
      <c r="B294" t="str">
        <f>MatchSquad!B294</f>
        <v>P243</v>
      </c>
      <c r="C294" t="str">
        <f>MatchSquad!C294</f>
        <v>Zeeshan Ansari</v>
      </c>
      <c r="D294" t="str">
        <f>MatchSquad!D294</f>
        <v>BWL</v>
      </c>
      <c r="E294" t="str">
        <f>MatchSquad!E294</f>
        <v>SRH</v>
      </c>
      <c r="F294">
        <f>MatchSquad!G294</f>
        <v>0</v>
      </c>
      <c r="G294">
        <f>IF(A294="","",SUMIFS(BallByBall!$I$2:$I$501,BallByBall!$B$2:$B$501,A294,BallByBall!$F$2:$F$501,B294))</f>
        <v>0</v>
      </c>
      <c r="H294">
        <f>IF(A294="","",COUNTIFS(BallByBall!$B$2:$B$501,A294,BallByBall!$F$2:$F$501,B294,BallByBall!$Q$2:$Q$501,1))</f>
        <v>0</v>
      </c>
      <c r="I294">
        <f>IF(A294="","",COUNTIFS(BallByBall!$B$2:$B$501,A294,BallByBall!$F$2:$F$501,B294,BallByBall!$R$2:$R$501,1))</f>
        <v>0</v>
      </c>
      <c r="J294">
        <f>IF(A294="","",SUMIFS(BallByBall!$T$2:$T$501,BallByBall!$B$2:$B$501,A294,BallByBall!$H$2:$H$501,B294))</f>
        <v>0</v>
      </c>
      <c r="K294">
        <f>IF(A294="","",SUMIFS(BallByBall!$U$2:$U$501,BallByBall!$B$2:$B$501,A294,BallByBall!$P$2:$P$501,B294))</f>
        <v>0</v>
      </c>
      <c r="L294">
        <f>IF(A294="","",SUMIFS(BallByBall!$V$2:$V$501,BallByBall!$B$2:$B$501,A294,BallByBall!$P$2:$P$501,B294))</f>
        <v>0</v>
      </c>
      <c r="M294">
        <f>IF(A294="","",SUMIFS(BallByBall!$W$2:$W$501,BallByBall!$B$2:$B$501,A294,BallByBall!$P$2:$P$501,B294))</f>
        <v>0</v>
      </c>
      <c r="N294">
        <f>IF(A294="","",SUMIFS(BallByBall!$X$2:$X$501,BallByBall!$B$2:$B$501,A294,BallByBall!$P$2:$P$501,B294))</f>
        <v>0</v>
      </c>
      <c r="O294">
        <f>IF(A294="","",SUMIFS(OverSummary!$G$2:$G$101,OverSummary!$A$2:$A$101,A294,OverSummary!$D$2:$D$101,B294))</f>
        <v>0</v>
      </c>
      <c r="P294">
        <f>IF(A294="","",G294*Rules!$B$13+H294*Rules!$B$14+I294*Rules!$B$15)</f>
        <v>0</v>
      </c>
      <c r="Q294">
        <f>IF(A294="","",IF(G294&gt;=100,Rules!$B$18,IF(G294&gt;=50,Rules!$B$17,IF(G294&gt;=30,Rules!$B$16,0)))+IF(AND(F294=1,D294&lt;&gt;"BWL",G294=0),Rules!$B$27,0))</f>
        <v>0</v>
      </c>
      <c r="R294">
        <f>IF(A294="","",J294*Rules!$B$19+O294*Rules!$B$22)</f>
        <v>0</v>
      </c>
      <c r="S294">
        <f>IF(A294="","",IF(J294&gt;=4,Rules!$B$21,IF(J294&gt;=3,Rules!$B$20,0)))</f>
        <v>0</v>
      </c>
      <c r="T294">
        <f>IF(A294="","",K294*Rules!$B$23+L294*Rules!$B$24+M294*Rules!$B$25+N294*Rules!$B$26)</f>
        <v>0</v>
      </c>
      <c r="U294">
        <f t="shared" si="4"/>
        <v>0</v>
      </c>
    </row>
    <row r="295" spans="1:21" x14ac:dyDescent="0.2">
      <c r="A295" t="str">
        <f>MatchSquad!A295</f>
        <v>M006</v>
      </c>
      <c r="B295" t="str">
        <f>MatchSquad!B295</f>
        <v>P244</v>
      </c>
      <c r="C295" t="str">
        <f>MatchSquad!C295</f>
        <v>Jaydev Unadkat</v>
      </c>
      <c r="D295" t="str">
        <f>MatchSquad!D295</f>
        <v>BWL</v>
      </c>
      <c r="E295" t="str">
        <f>MatchSquad!E295</f>
        <v>SRH</v>
      </c>
      <c r="F295">
        <f>MatchSquad!G295</f>
        <v>0</v>
      </c>
      <c r="G295">
        <f>IF(A295="","",SUMIFS(BallByBall!$I$2:$I$501,BallByBall!$B$2:$B$501,A295,BallByBall!$F$2:$F$501,B295))</f>
        <v>0</v>
      </c>
      <c r="H295">
        <f>IF(A295="","",COUNTIFS(BallByBall!$B$2:$B$501,A295,BallByBall!$F$2:$F$501,B295,BallByBall!$Q$2:$Q$501,1))</f>
        <v>0</v>
      </c>
      <c r="I295">
        <f>IF(A295="","",COUNTIFS(BallByBall!$B$2:$B$501,A295,BallByBall!$F$2:$F$501,B295,BallByBall!$R$2:$R$501,1))</f>
        <v>0</v>
      </c>
      <c r="J295">
        <f>IF(A295="","",SUMIFS(BallByBall!$T$2:$T$501,BallByBall!$B$2:$B$501,A295,BallByBall!$H$2:$H$501,B295))</f>
        <v>0</v>
      </c>
      <c r="K295">
        <f>IF(A295="","",SUMIFS(BallByBall!$U$2:$U$501,BallByBall!$B$2:$B$501,A295,BallByBall!$P$2:$P$501,B295))</f>
        <v>0</v>
      </c>
      <c r="L295">
        <f>IF(A295="","",SUMIFS(BallByBall!$V$2:$V$501,BallByBall!$B$2:$B$501,A295,BallByBall!$P$2:$P$501,B295))</f>
        <v>0</v>
      </c>
      <c r="M295">
        <f>IF(A295="","",SUMIFS(BallByBall!$W$2:$W$501,BallByBall!$B$2:$B$501,A295,BallByBall!$P$2:$P$501,B295))</f>
        <v>0</v>
      </c>
      <c r="N295">
        <f>IF(A295="","",SUMIFS(BallByBall!$X$2:$X$501,BallByBall!$B$2:$B$501,A295,BallByBall!$P$2:$P$501,B295))</f>
        <v>0</v>
      </c>
      <c r="O295">
        <f>IF(A295="","",SUMIFS(OverSummary!$G$2:$G$101,OverSummary!$A$2:$A$101,A295,OverSummary!$D$2:$D$101,B295))</f>
        <v>0</v>
      </c>
      <c r="P295">
        <f>IF(A295="","",G295*Rules!$B$13+H295*Rules!$B$14+I295*Rules!$B$15)</f>
        <v>0</v>
      </c>
      <c r="Q295">
        <f>IF(A295="","",IF(G295&gt;=100,Rules!$B$18,IF(G295&gt;=50,Rules!$B$17,IF(G295&gt;=30,Rules!$B$16,0)))+IF(AND(F295=1,D295&lt;&gt;"BWL",G295=0),Rules!$B$27,0))</f>
        <v>0</v>
      </c>
      <c r="R295">
        <f>IF(A295="","",J295*Rules!$B$19+O295*Rules!$B$22)</f>
        <v>0</v>
      </c>
      <c r="S295">
        <f>IF(A295="","",IF(J295&gt;=4,Rules!$B$21,IF(J295&gt;=3,Rules!$B$20,0)))</f>
        <v>0</v>
      </c>
      <c r="T295">
        <f>IF(A295="","",K295*Rules!$B$23+L295*Rules!$B$24+M295*Rules!$B$25+N295*Rules!$B$26)</f>
        <v>0</v>
      </c>
      <c r="U295">
        <f t="shared" si="4"/>
        <v>0</v>
      </c>
    </row>
    <row r="296" spans="1:21" x14ac:dyDescent="0.2">
      <c r="A296" t="str">
        <f>MatchSquad!A296</f>
        <v>M006</v>
      </c>
      <c r="B296" t="str">
        <f>MatchSquad!B296</f>
        <v>P245</v>
      </c>
      <c r="C296" t="str">
        <f>MatchSquad!C296</f>
        <v>Eshan Malinga</v>
      </c>
      <c r="D296" t="str">
        <f>MatchSquad!D296</f>
        <v>BWL</v>
      </c>
      <c r="E296" t="str">
        <f>MatchSquad!E296</f>
        <v>SRH</v>
      </c>
      <c r="F296">
        <f>MatchSquad!G296</f>
        <v>0</v>
      </c>
      <c r="G296">
        <f>IF(A296="","",SUMIFS(BallByBall!$I$2:$I$501,BallByBall!$B$2:$B$501,A296,BallByBall!$F$2:$F$501,B296))</f>
        <v>0</v>
      </c>
      <c r="H296">
        <f>IF(A296="","",COUNTIFS(BallByBall!$B$2:$B$501,A296,BallByBall!$F$2:$F$501,B296,BallByBall!$Q$2:$Q$501,1))</f>
        <v>0</v>
      </c>
      <c r="I296">
        <f>IF(A296="","",COUNTIFS(BallByBall!$B$2:$B$501,A296,BallByBall!$F$2:$F$501,B296,BallByBall!$R$2:$R$501,1))</f>
        <v>0</v>
      </c>
      <c r="J296">
        <f>IF(A296="","",SUMIFS(BallByBall!$T$2:$T$501,BallByBall!$B$2:$B$501,A296,BallByBall!$H$2:$H$501,B296))</f>
        <v>0</v>
      </c>
      <c r="K296">
        <f>IF(A296="","",SUMIFS(BallByBall!$U$2:$U$501,BallByBall!$B$2:$B$501,A296,BallByBall!$P$2:$P$501,B296))</f>
        <v>0</v>
      </c>
      <c r="L296">
        <f>IF(A296="","",SUMIFS(BallByBall!$V$2:$V$501,BallByBall!$B$2:$B$501,A296,BallByBall!$P$2:$P$501,B296))</f>
        <v>0</v>
      </c>
      <c r="M296">
        <f>IF(A296="","",SUMIFS(BallByBall!$W$2:$W$501,BallByBall!$B$2:$B$501,A296,BallByBall!$P$2:$P$501,B296))</f>
        <v>0</v>
      </c>
      <c r="N296">
        <f>IF(A296="","",SUMIFS(BallByBall!$X$2:$X$501,BallByBall!$B$2:$B$501,A296,BallByBall!$P$2:$P$501,B296))</f>
        <v>0</v>
      </c>
      <c r="O296">
        <f>IF(A296="","",SUMIFS(OverSummary!$G$2:$G$101,OverSummary!$A$2:$A$101,A296,OverSummary!$D$2:$D$101,B296))</f>
        <v>0</v>
      </c>
      <c r="P296">
        <f>IF(A296="","",G296*Rules!$B$13+H296*Rules!$B$14+I296*Rules!$B$15)</f>
        <v>0</v>
      </c>
      <c r="Q296">
        <f>IF(A296="","",IF(G296&gt;=100,Rules!$B$18,IF(G296&gt;=50,Rules!$B$17,IF(G296&gt;=30,Rules!$B$16,0)))+IF(AND(F296=1,D296&lt;&gt;"BWL",G296=0),Rules!$B$27,0))</f>
        <v>0</v>
      </c>
      <c r="R296">
        <f>IF(A296="","",J296*Rules!$B$19+O296*Rules!$B$22)</f>
        <v>0</v>
      </c>
      <c r="S296">
        <f>IF(A296="","",IF(J296&gt;=4,Rules!$B$21,IF(J296&gt;=3,Rules!$B$20,0)))</f>
        <v>0</v>
      </c>
      <c r="T296">
        <f>IF(A296="","",K296*Rules!$B$23+L296*Rules!$B$24+M296*Rules!$B$25+N296*Rules!$B$26)</f>
        <v>0</v>
      </c>
      <c r="U296">
        <f t="shared" si="4"/>
        <v>0</v>
      </c>
    </row>
    <row r="297" spans="1:21" x14ac:dyDescent="0.2">
      <c r="A297" t="str">
        <f>MatchSquad!A297</f>
        <v>M006</v>
      </c>
      <c r="B297" t="str">
        <f>MatchSquad!B297</f>
        <v>P246</v>
      </c>
      <c r="C297" t="str">
        <f>MatchSquad!C297</f>
        <v>Sakib Hussain</v>
      </c>
      <c r="D297" t="str">
        <f>MatchSquad!D297</f>
        <v>BWL</v>
      </c>
      <c r="E297" t="str">
        <f>MatchSquad!E297</f>
        <v>SRH</v>
      </c>
      <c r="F297">
        <f>MatchSquad!G297</f>
        <v>0</v>
      </c>
      <c r="G297">
        <f>IF(A297="","",SUMIFS(BallByBall!$I$2:$I$501,BallByBall!$B$2:$B$501,A297,BallByBall!$F$2:$F$501,B297))</f>
        <v>0</v>
      </c>
      <c r="H297">
        <f>IF(A297="","",COUNTIFS(BallByBall!$B$2:$B$501,A297,BallByBall!$F$2:$F$501,B297,BallByBall!$Q$2:$Q$501,1))</f>
        <v>0</v>
      </c>
      <c r="I297">
        <f>IF(A297="","",COUNTIFS(BallByBall!$B$2:$B$501,A297,BallByBall!$F$2:$F$501,B297,BallByBall!$R$2:$R$501,1))</f>
        <v>0</v>
      </c>
      <c r="J297">
        <f>IF(A297="","",SUMIFS(BallByBall!$T$2:$T$501,BallByBall!$B$2:$B$501,A297,BallByBall!$H$2:$H$501,B297))</f>
        <v>0</v>
      </c>
      <c r="K297">
        <f>IF(A297="","",SUMIFS(BallByBall!$U$2:$U$501,BallByBall!$B$2:$B$501,A297,BallByBall!$P$2:$P$501,B297))</f>
        <v>0</v>
      </c>
      <c r="L297">
        <f>IF(A297="","",SUMIFS(BallByBall!$V$2:$V$501,BallByBall!$B$2:$B$501,A297,BallByBall!$P$2:$P$501,B297))</f>
        <v>0</v>
      </c>
      <c r="M297">
        <f>IF(A297="","",SUMIFS(BallByBall!$W$2:$W$501,BallByBall!$B$2:$B$501,A297,BallByBall!$P$2:$P$501,B297))</f>
        <v>0</v>
      </c>
      <c r="N297">
        <f>IF(A297="","",SUMIFS(BallByBall!$X$2:$X$501,BallByBall!$B$2:$B$501,A297,BallByBall!$P$2:$P$501,B297))</f>
        <v>0</v>
      </c>
      <c r="O297">
        <f>IF(A297="","",SUMIFS(OverSummary!$G$2:$G$101,OverSummary!$A$2:$A$101,A297,OverSummary!$D$2:$D$101,B297))</f>
        <v>0</v>
      </c>
      <c r="P297">
        <f>IF(A297="","",G297*Rules!$B$13+H297*Rules!$B$14+I297*Rules!$B$15)</f>
        <v>0</v>
      </c>
      <c r="Q297">
        <f>IF(A297="","",IF(G297&gt;=100,Rules!$B$18,IF(G297&gt;=50,Rules!$B$17,IF(G297&gt;=30,Rules!$B$16,0)))+IF(AND(F297=1,D297&lt;&gt;"BWL",G297=0),Rules!$B$27,0))</f>
        <v>0</v>
      </c>
      <c r="R297">
        <f>IF(A297="","",J297*Rules!$B$19+O297*Rules!$B$22)</f>
        <v>0</v>
      </c>
      <c r="S297">
        <f>IF(A297="","",IF(J297&gt;=4,Rules!$B$21,IF(J297&gt;=3,Rules!$B$20,0)))</f>
        <v>0</v>
      </c>
      <c r="T297">
        <f>IF(A297="","",K297*Rules!$B$23+L297*Rules!$B$24+M297*Rules!$B$25+N297*Rules!$B$26)</f>
        <v>0</v>
      </c>
      <c r="U297">
        <f t="shared" si="4"/>
        <v>0</v>
      </c>
    </row>
    <row r="298" spans="1:21" x14ac:dyDescent="0.2">
      <c r="A298" t="str">
        <f>MatchSquad!A298</f>
        <v>M006</v>
      </c>
      <c r="B298" t="str">
        <f>MatchSquad!B298</f>
        <v>P247</v>
      </c>
      <c r="C298" t="str">
        <f>MatchSquad!C298</f>
        <v>Onkar Tarmale</v>
      </c>
      <c r="D298" t="str">
        <f>MatchSquad!D298</f>
        <v>BWL</v>
      </c>
      <c r="E298" t="str">
        <f>MatchSquad!E298</f>
        <v>SRH</v>
      </c>
      <c r="F298">
        <f>MatchSquad!G298</f>
        <v>0</v>
      </c>
      <c r="G298">
        <f>IF(A298="","",SUMIFS(BallByBall!$I$2:$I$501,BallByBall!$B$2:$B$501,A298,BallByBall!$F$2:$F$501,B298))</f>
        <v>0</v>
      </c>
      <c r="H298">
        <f>IF(A298="","",COUNTIFS(BallByBall!$B$2:$B$501,A298,BallByBall!$F$2:$F$501,B298,BallByBall!$Q$2:$Q$501,1))</f>
        <v>0</v>
      </c>
      <c r="I298">
        <f>IF(A298="","",COUNTIFS(BallByBall!$B$2:$B$501,A298,BallByBall!$F$2:$F$501,B298,BallByBall!$R$2:$R$501,1))</f>
        <v>0</v>
      </c>
      <c r="J298">
        <f>IF(A298="","",SUMIFS(BallByBall!$T$2:$T$501,BallByBall!$B$2:$B$501,A298,BallByBall!$H$2:$H$501,B298))</f>
        <v>0</v>
      </c>
      <c r="K298">
        <f>IF(A298="","",SUMIFS(BallByBall!$U$2:$U$501,BallByBall!$B$2:$B$501,A298,BallByBall!$P$2:$P$501,B298))</f>
        <v>0</v>
      </c>
      <c r="L298">
        <f>IF(A298="","",SUMIFS(BallByBall!$V$2:$V$501,BallByBall!$B$2:$B$501,A298,BallByBall!$P$2:$P$501,B298))</f>
        <v>0</v>
      </c>
      <c r="M298">
        <f>IF(A298="","",SUMIFS(BallByBall!$W$2:$W$501,BallByBall!$B$2:$B$501,A298,BallByBall!$P$2:$P$501,B298))</f>
        <v>0</v>
      </c>
      <c r="N298">
        <f>IF(A298="","",SUMIFS(BallByBall!$X$2:$X$501,BallByBall!$B$2:$B$501,A298,BallByBall!$P$2:$P$501,B298))</f>
        <v>0</v>
      </c>
      <c r="O298">
        <f>IF(A298="","",SUMIFS(OverSummary!$G$2:$G$101,OverSummary!$A$2:$A$101,A298,OverSummary!$D$2:$D$101,B298))</f>
        <v>0</v>
      </c>
      <c r="P298">
        <f>IF(A298="","",G298*Rules!$B$13+H298*Rules!$B$14+I298*Rules!$B$15)</f>
        <v>0</v>
      </c>
      <c r="Q298">
        <f>IF(A298="","",IF(G298&gt;=100,Rules!$B$18,IF(G298&gt;=50,Rules!$B$17,IF(G298&gt;=30,Rules!$B$16,0)))+IF(AND(F298=1,D298&lt;&gt;"BWL",G298=0),Rules!$B$27,0))</f>
        <v>0</v>
      </c>
      <c r="R298">
        <f>IF(A298="","",J298*Rules!$B$19+O298*Rules!$B$22)</f>
        <v>0</v>
      </c>
      <c r="S298">
        <f>IF(A298="","",IF(J298&gt;=4,Rules!$B$21,IF(J298&gt;=3,Rules!$B$20,0)))</f>
        <v>0</v>
      </c>
      <c r="T298">
        <f>IF(A298="","",K298*Rules!$B$23+L298*Rules!$B$24+M298*Rules!$B$25+N298*Rules!$B$26)</f>
        <v>0</v>
      </c>
      <c r="U298">
        <f t="shared" si="4"/>
        <v>0</v>
      </c>
    </row>
    <row r="299" spans="1:21" x14ac:dyDescent="0.2">
      <c r="A299" t="str">
        <f>MatchSquad!A299</f>
        <v>M006</v>
      </c>
      <c r="B299" t="str">
        <f>MatchSquad!B299</f>
        <v>P248</v>
      </c>
      <c r="C299" t="str">
        <f>MatchSquad!C299</f>
        <v>Amit Kumar</v>
      </c>
      <c r="D299" t="str">
        <f>MatchSquad!D299</f>
        <v>BWL</v>
      </c>
      <c r="E299" t="str">
        <f>MatchSquad!E299</f>
        <v>SRH</v>
      </c>
      <c r="F299">
        <f>MatchSquad!G299</f>
        <v>0</v>
      </c>
      <c r="G299">
        <f>IF(A299="","",SUMIFS(BallByBall!$I$2:$I$501,BallByBall!$B$2:$B$501,A299,BallByBall!$F$2:$F$501,B299))</f>
        <v>0</v>
      </c>
      <c r="H299">
        <f>IF(A299="","",COUNTIFS(BallByBall!$B$2:$B$501,A299,BallByBall!$F$2:$F$501,B299,BallByBall!$Q$2:$Q$501,1))</f>
        <v>0</v>
      </c>
      <c r="I299">
        <f>IF(A299="","",COUNTIFS(BallByBall!$B$2:$B$501,A299,BallByBall!$F$2:$F$501,B299,BallByBall!$R$2:$R$501,1))</f>
        <v>0</v>
      </c>
      <c r="J299">
        <f>IF(A299="","",SUMIFS(BallByBall!$T$2:$T$501,BallByBall!$B$2:$B$501,A299,BallByBall!$H$2:$H$501,B299))</f>
        <v>0</v>
      </c>
      <c r="K299">
        <f>IF(A299="","",SUMIFS(BallByBall!$U$2:$U$501,BallByBall!$B$2:$B$501,A299,BallByBall!$P$2:$P$501,B299))</f>
        <v>0</v>
      </c>
      <c r="L299">
        <f>IF(A299="","",SUMIFS(BallByBall!$V$2:$V$501,BallByBall!$B$2:$B$501,A299,BallByBall!$P$2:$P$501,B299))</f>
        <v>0</v>
      </c>
      <c r="M299">
        <f>IF(A299="","",SUMIFS(BallByBall!$W$2:$W$501,BallByBall!$B$2:$B$501,A299,BallByBall!$P$2:$P$501,B299))</f>
        <v>0</v>
      </c>
      <c r="N299">
        <f>IF(A299="","",SUMIFS(BallByBall!$X$2:$X$501,BallByBall!$B$2:$B$501,A299,BallByBall!$P$2:$P$501,B299))</f>
        <v>0</v>
      </c>
      <c r="O299">
        <f>IF(A299="","",SUMIFS(OverSummary!$G$2:$G$101,OverSummary!$A$2:$A$101,A299,OverSummary!$D$2:$D$101,B299))</f>
        <v>0</v>
      </c>
      <c r="P299">
        <f>IF(A299="","",G299*Rules!$B$13+H299*Rules!$B$14+I299*Rules!$B$15)</f>
        <v>0</v>
      </c>
      <c r="Q299">
        <f>IF(A299="","",IF(G299&gt;=100,Rules!$B$18,IF(G299&gt;=50,Rules!$B$17,IF(G299&gt;=30,Rules!$B$16,0)))+IF(AND(F299=1,D299&lt;&gt;"BWL",G299=0),Rules!$B$27,0))</f>
        <v>0</v>
      </c>
      <c r="R299">
        <f>IF(A299="","",J299*Rules!$B$19+O299*Rules!$B$22)</f>
        <v>0</v>
      </c>
      <c r="S299">
        <f>IF(A299="","",IF(J299&gt;=4,Rules!$B$21,IF(J299&gt;=3,Rules!$B$20,0)))</f>
        <v>0</v>
      </c>
      <c r="T299">
        <f>IF(A299="","",K299*Rules!$B$23+L299*Rules!$B$24+M299*Rules!$B$25+N299*Rules!$B$26)</f>
        <v>0</v>
      </c>
      <c r="U299">
        <f t="shared" si="4"/>
        <v>0</v>
      </c>
    </row>
    <row r="300" spans="1:21" x14ac:dyDescent="0.2">
      <c r="A300" t="str">
        <f>MatchSquad!A300</f>
        <v>M006</v>
      </c>
      <c r="B300" t="str">
        <f>MatchSquad!B300</f>
        <v>P249</v>
      </c>
      <c r="C300" t="str">
        <f>MatchSquad!C300</f>
        <v>Praful Hinge</v>
      </c>
      <c r="D300" t="str">
        <f>MatchSquad!D300</f>
        <v>BWL</v>
      </c>
      <c r="E300" t="str">
        <f>MatchSquad!E300</f>
        <v>SRH</v>
      </c>
      <c r="F300">
        <f>MatchSquad!G300</f>
        <v>0</v>
      </c>
      <c r="G300">
        <f>IF(A300="","",SUMIFS(BallByBall!$I$2:$I$501,BallByBall!$B$2:$B$501,A300,BallByBall!$F$2:$F$501,B300))</f>
        <v>0</v>
      </c>
      <c r="H300">
        <f>IF(A300="","",COUNTIFS(BallByBall!$B$2:$B$501,A300,BallByBall!$F$2:$F$501,B300,BallByBall!$Q$2:$Q$501,1))</f>
        <v>0</v>
      </c>
      <c r="I300">
        <f>IF(A300="","",COUNTIFS(BallByBall!$B$2:$B$501,A300,BallByBall!$F$2:$F$501,B300,BallByBall!$R$2:$R$501,1))</f>
        <v>0</v>
      </c>
      <c r="J300">
        <f>IF(A300="","",SUMIFS(BallByBall!$T$2:$T$501,BallByBall!$B$2:$B$501,A300,BallByBall!$H$2:$H$501,B300))</f>
        <v>0</v>
      </c>
      <c r="K300">
        <f>IF(A300="","",SUMIFS(BallByBall!$U$2:$U$501,BallByBall!$B$2:$B$501,A300,BallByBall!$P$2:$P$501,B300))</f>
        <v>0</v>
      </c>
      <c r="L300">
        <f>IF(A300="","",SUMIFS(BallByBall!$V$2:$V$501,BallByBall!$B$2:$B$501,A300,BallByBall!$P$2:$P$501,B300))</f>
        <v>0</v>
      </c>
      <c r="M300">
        <f>IF(A300="","",SUMIFS(BallByBall!$W$2:$W$501,BallByBall!$B$2:$B$501,A300,BallByBall!$P$2:$P$501,B300))</f>
        <v>0</v>
      </c>
      <c r="N300">
        <f>IF(A300="","",SUMIFS(BallByBall!$X$2:$X$501,BallByBall!$B$2:$B$501,A300,BallByBall!$P$2:$P$501,B300))</f>
        <v>0</v>
      </c>
      <c r="O300">
        <f>IF(A300="","",SUMIFS(OverSummary!$G$2:$G$101,OverSummary!$A$2:$A$101,A300,OverSummary!$D$2:$D$101,B300))</f>
        <v>0</v>
      </c>
      <c r="P300">
        <f>IF(A300="","",G300*Rules!$B$13+H300*Rules!$B$14+I300*Rules!$B$15)</f>
        <v>0</v>
      </c>
      <c r="Q300">
        <f>IF(A300="","",IF(G300&gt;=100,Rules!$B$18,IF(G300&gt;=50,Rules!$B$17,IF(G300&gt;=30,Rules!$B$16,0)))+IF(AND(F300=1,D300&lt;&gt;"BWL",G300=0),Rules!$B$27,0))</f>
        <v>0</v>
      </c>
      <c r="R300">
        <f>IF(A300="","",J300*Rules!$B$19+O300*Rules!$B$22)</f>
        <v>0</v>
      </c>
      <c r="S300">
        <f>IF(A300="","",IF(J300&gt;=4,Rules!$B$21,IF(J300&gt;=3,Rules!$B$20,0)))</f>
        <v>0</v>
      </c>
      <c r="T300">
        <f>IF(A300="","",K300*Rules!$B$23+L300*Rules!$B$24+M300*Rules!$B$25+N300*Rules!$B$26)</f>
        <v>0</v>
      </c>
      <c r="U300">
        <f t="shared" si="4"/>
        <v>0</v>
      </c>
    </row>
    <row r="301" spans="1:21" x14ac:dyDescent="0.2">
      <c r="A301" t="str">
        <f>MatchSquad!A301</f>
        <v>M006</v>
      </c>
      <c r="B301" t="str">
        <f>MatchSquad!B301</f>
        <v>P250</v>
      </c>
      <c r="C301" t="str">
        <f>MatchSquad!C301</f>
        <v>Shivam Mavi</v>
      </c>
      <c r="D301" t="str">
        <f>MatchSquad!D301</f>
        <v>BWL</v>
      </c>
      <c r="E301" t="str">
        <f>MatchSquad!E301</f>
        <v>SRH</v>
      </c>
      <c r="F301">
        <f>MatchSquad!G301</f>
        <v>0</v>
      </c>
      <c r="G301">
        <f>IF(A301="","",SUMIFS(BallByBall!$I$2:$I$501,BallByBall!$B$2:$B$501,A301,BallByBall!$F$2:$F$501,B301))</f>
        <v>0</v>
      </c>
      <c r="H301">
        <f>IF(A301="","",COUNTIFS(BallByBall!$B$2:$B$501,A301,BallByBall!$F$2:$F$501,B301,BallByBall!$Q$2:$Q$501,1))</f>
        <v>0</v>
      </c>
      <c r="I301">
        <f>IF(A301="","",COUNTIFS(BallByBall!$B$2:$B$501,A301,BallByBall!$F$2:$F$501,B301,BallByBall!$R$2:$R$501,1))</f>
        <v>0</v>
      </c>
      <c r="J301">
        <f>IF(A301="","",SUMIFS(BallByBall!$T$2:$T$501,BallByBall!$B$2:$B$501,A301,BallByBall!$H$2:$H$501,B301))</f>
        <v>0</v>
      </c>
      <c r="K301">
        <f>IF(A301="","",SUMIFS(BallByBall!$U$2:$U$501,BallByBall!$B$2:$B$501,A301,BallByBall!$P$2:$P$501,B301))</f>
        <v>0</v>
      </c>
      <c r="L301">
        <f>IF(A301="","",SUMIFS(BallByBall!$V$2:$V$501,BallByBall!$B$2:$B$501,A301,BallByBall!$P$2:$P$501,B301))</f>
        <v>0</v>
      </c>
      <c r="M301">
        <f>IF(A301="","",SUMIFS(BallByBall!$W$2:$W$501,BallByBall!$B$2:$B$501,A301,BallByBall!$P$2:$P$501,B301))</f>
        <v>0</v>
      </c>
      <c r="N301">
        <f>IF(A301="","",SUMIFS(BallByBall!$X$2:$X$501,BallByBall!$B$2:$B$501,A301,BallByBall!$P$2:$P$501,B301))</f>
        <v>0</v>
      </c>
      <c r="O301">
        <f>IF(A301="","",SUMIFS(OverSummary!$G$2:$G$101,OverSummary!$A$2:$A$101,A301,OverSummary!$D$2:$D$101,B301))</f>
        <v>0</v>
      </c>
      <c r="P301">
        <f>IF(A301="","",G301*Rules!$B$13+H301*Rules!$B$14+I301*Rules!$B$15)</f>
        <v>0</v>
      </c>
      <c r="Q301">
        <f>IF(A301="","",IF(G301&gt;=100,Rules!$B$18,IF(G301&gt;=50,Rules!$B$17,IF(G301&gt;=30,Rules!$B$16,0)))+IF(AND(F301=1,D301&lt;&gt;"BWL",G301=0),Rules!$B$27,0))</f>
        <v>0</v>
      </c>
      <c r="R301">
        <f>IF(A301="","",J301*Rules!$B$19+O301*Rules!$B$22)</f>
        <v>0</v>
      </c>
      <c r="S301">
        <f>IF(A301="","",IF(J301&gt;=4,Rules!$B$21,IF(J301&gt;=3,Rules!$B$20,0)))</f>
        <v>0</v>
      </c>
      <c r="T301">
        <f>IF(A301="","",K301*Rules!$B$23+L301*Rules!$B$24+M301*Rules!$B$25+N301*Rules!$B$26)</f>
        <v>0</v>
      </c>
      <c r="U301">
        <f t="shared" si="4"/>
        <v>0</v>
      </c>
    </row>
    <row r="302" spans="1:21" x14ac:dyDescent="0.2">
      <c r="A302" t="str">
        <f>MatchSquad!A302</f>
        <v>M007</v>
      </c>
      <c r="B302" t="str">
        <f>MatchSquad!B302</f>
        <v>P001</v>
      </c>
      <c r="C302" t="str">
        <f>MatchSquad!C302</f>
        <v>Ruturaj Gaikwad</v>
      </c>
      <c r="D302" t="str">
        <f>MatchSquad!D302</f>
        <v>BAT</v>
      </c>
      <c r="E302" t="str">
        <f>MatchSquad!E302</f>
        <v>CSK</v>
      </c>
      <c r="F302">
        <f>MatchSquad!G302</f>
        <v>0</v>
      </c>
      <c r="G302">
        <f>IF(A302="","",SUMIFS(BallByBall!$I$2:$I$501,BallByBall!$B$2:$B$501,A302,BallByBall!$F$2:$F$501,B302))</f>
        <v>0</v>
      </c>
      <c r="H302">
        <f>IF(A302="","",COUNTIFS(BallByBall!$B$2:$B$501,A302,BallByBall!$F$2:$F$501,B302,BallByBall!$Q$2:$Q$501,1))</f>
        <v>0</v>
      </c>
      <c r="I302">
        <f>IF(A302="","",COUNTIFS(BallByBall!$B$2:$B$501,A302,BallByBall!$F$2:$F$501,B302,BallByBall!$R$2:$R$501,1))</f>
        <v>0</v>
      </c>
      <c r="J302">
        <f>IF(A302="","",SUMIFS(BallByBall!$T$2:$T$501,BallByBall!$B$2:$B$501,A302,BallByBall!$H$2:$H$501,B302))</f>
        <v>0</v>
      </c>
      <c r="K302">
        <f>IF(A302="","",SUMIFS(BallByBall!$U$2:$U$501,BallByBall!$B$2:$B$501,A302,BallByBall!$P$2:$P$501,B302))</f>
        <v>0</v>
      </c>
      <c r="L302">
        <f>IF(A302="","",SUMIFS(BallByBall!$V$2:$V$501,BallByBall!$B$2:$B$501,A302,BallByBall!$P$2:$P$501,B302))</f>
        <v>0</v>
      </c>
      <c r="M302">
        <f>IF(A302="","",SUMIFS(BallByBall!$W$2:$W$501,BallByBall!$B$2:$B$501,A302,BallByBall!$P$2:$P$501,B302))</f>
        <v>0</v>
      </c>
      <c r="N302">
        <f>IF(A302="","",SUMIFS(BallByBall!$X$2:$X$501,BallByBall!$B$2:$B$501,A302,BallByBall!$P$2:$P$501,B302))</f>
        <v>0</v>
      </c>
      <c r="O302">
        <f>IF(A302="","",SUMIFS(OverSummary!$G$2:$G$101,OverSummary!$A$2:$A$101,A302,OverSummary!$D$2:$D$101,B302))</f>
        <v>0</v>
      </c>
      <c r="P302">
        <f>IF(A302="","",G302*Rules!$B$13+H302*Rules!$B$14+I302*Rules!$B$15)</f>
        <v>0</v>
      </c>
      <c r="Q302">
        <f>IF(A302="","",IF(G302&gt;=100,Rules!$B$18,IF(G302&gt;=50,Rules!$B$17,IF(G302&gt;=30,Rules!$B$16,0)))+IF(AND(F302=1,D302&lt;&gt;"BWL",G302=0),Rules!$B$27,0))</f>
        <v>0</v>
      </c>
      <c r="R302">
        <f>IF(A302="","",J302*Rules!$B$19+O302*Rules!$B$22)</f>
        <v>0</v>
      </c>
      <c r="S302">
        <f>IF(A302="","",IF(J302&gt;=4,Rules!$B$21,IF(J302&gt;=3,Rules!$B$20,0)))</f>
        <v>0</v>
      </c>
      <c r="T302">
        <f>IF(A302="","",K302*Rules!$B$23+L302*Rules!$B$24+M302*Rules!$B$25+N302*Rules!$B$26)</f>
        <v>0</v>
      </c>
      <c r="U302">
        <f t="shared" si="4"/>
        <v>0</v>
      </c>
    </row>
    <row r="303" spans="1:21" x14ac:dyDescent="0.2">
      <c r="A303" t="str">
        <f>MatchSquad!A303</f>
        <v>M007</v>
      </c>
      <c r="B303" t="str">
        <f>MatchSquad!B303</f>
        <v>P002</v>
      </c>
      <c r="C303" t="str">
        <f>MatchSquad!C303</f>
        <v>MS Dhoni</v>
      </c>
      <c r="D303" t="str">
        <f>MatchSquad!D303</f>
        <v>WK</v>
      </c>
      <c r="E303" t="str">
        <f>MatchSquad!E303</f>
        <v>CSK</v>
      </c>
      <c r="F303">
        <f>MatchSquad!G303</f>
        <v>0</v>
      </c>
      <c r="G303">
        <f>IF(A303="","",SUMIFS(BallByBall!$I$2:$I$501,BallByBall!$B$2:$B$501,A303,BallByBall!$F$2:$F$501,B303))</f>
        <v>0</v>
      </c>
      <c r="H303">
        <f>IF(A303="","",COUNTIFS(BallByBall!$B$2:$B$501,A303,BallByBall!$F$2:$F$501,B303,BallByBall!$Q$2:$Q$501,1))</f>
        <v>0</v>
      </c>
      <c r="I303">
        <f>IF(A303="","",COUNTIFS(BallByBall!$B$2:$B$501,A303,BallByBall!$F$2:$F$501,B303,BallByBall!$R$2:$R$501,1))</f>
        <v>0</v>
      </c>
      <c r="J303">
        <f>IF(A303="","",SUMIFS(BallByBall!$T$2:$T$501,BallByBall!$B$2:$B$501,A303,BallByBall!$H$2:$H$501,B303))</f>
        <v>0</v>
      </c>
      <c r="K303">
        <f>IF(A303="","",SUMIFS(BallByBall!$U$2:$U$501,BallByBall!$B$2:$B$501,A303,BallByBall!$P$2:$P$501,B303))</f>
        <v>0</v>
      </c>
      <c r="L303">
        <f>IF(A303="","",SUMIFS(BallByBall!$V$2:$V$501,BallByBall!$B$2:$B$501,A303,BallByBall!$P$2:$P$501,B303))</f>
        <v>0</v>
      </c>
      <c r="M303">
        <f>IF(A303="","",SUMIFS(BallByBall!$W$2:$W$501,BallByBall!$B$2:$B$501,A303,BallByBall!$P$2:$P$501,B303))</f>
        <v>0</v>
      </c>
      <c r="N303">
        <f>IF(A303="","",SUMIFS(BallByBall!$X$2:$X$501,BallByBall!$B$2:$B$501,A303,BallByBall!$P$2:$P$501,B303))</f>
        <v>0</v>
      </c>
      <c r="O303">
        <f>IF(A303="","",SUMIFS(OverSummary!$G$2:$G$101,OverSummary!$A$2:$A$101,A303,OverSummary!$D$2:$D$101,B303))</f>
        <v>0</v>
      </c>
      <c r="P303">
        <f>IF(A303="","",G303*Rules!$B$13+H303*Rules!$B$14+I303*Rules!$B$15)</f>
        <v>0</v>
      </c>
      <c r="Q303">
        <f>IF(A303="","",IF(G303&gt;=100,Rules!$B$18,IF(G303&gt;=50,Rules!$B$17,IF(G303&gt;=30,Rules!$B$16,0)))+IF(AND(F303=1,D303&lt;&gt;"BWL",G303=0),Rules!$B$27,0))</f>
        <v>0</v>
      </c>
      <c r="R303">
        <f>IF(A303="","",J303*Rules!$B$19+O303*Rules!$B$22)</f>
        <v>0</v>
      </c>
      <c r="S303">
        <f>IF(A303="","",IF(J303&gt;=4,Rules!$B$21,IF(J303&gt;=3,Rules!$B$20,0)))</f>
        <v>0</v>
      </c>
      <c r="T303">
        <f>IF(A303="","",K303*Rules!$B$23+L303*Rules!$B$24+M303*Rules!$B$25+N303*Rules!$B$26)</f>
        <v>0</v>
      </c>
      <c r="U303">
        <f t="shared" si="4"/>
        <v>0</v>
      </c>
    </row>
    <row r="304" spans="1:21" x14ac:dyDescent="0.2">
      <c r="A304" t="str">
        <f>MatchSquad!A304</f>
        <v>M007</v>
      </c>
      <c r="B304" t="str">
        <f>MatchSquad!B304</f>
        <v>P003</v>
      </c>
      <c r="C304" t="str">
        <f>MatchSquad!C304</f>
        <v>Sanju Samson</v>
      </c>
      <c r="D304" t="str">
        <f>MatchSquad!D304</f>
        <v>WK</v>
      </c>
      <c r="E304" t="str">
        <f>MatchSquad!E304</f>
        <v>CSK</v>
      </c>
      <c r="F304">
        <f>MatchSquad!G304</f>
        <v>0</v>
      </c>
      <c r="G304">
        <f>IF(A304="","",SUMIFS(BallByBall!$I$2:$I$501,BallByBall!$B$2:$B$501,A304,BallByBall!$F$2:$F$501,B304))</f>
        <v>0</v>
      </c>
      <c r="H304">
        <f>IF(A304="","",COUNTIFS(BallByBall!$B$2:$B$501,A304,BallByBall!$F$2:$F$501,B304,BallByBall!$Q$2:$Q$501,1))</f>
        <v>0</v>
      </c>
      <c r="I304">
        <f>IF(A304="","",COUNTIFS(BallByBall!$B$2:$B$501,A304,BallByBall!$F$2:$F$501,B304,BallByBall!$R$2:$R$501,1))</f>
        <v>0</v>
      </c>
      <c r="J304">
        <f>IF(A304="","",SUMIFS(BallByBall!$T$2:$T$501,BallByBall!$B$2:$B$501,A304,BallByBall!$H$2:$H$501,B304))</f>
        <v>0</v>
      </c>
      <c r="K304">
        <f>IF(A304="","",SUMIFS(BallByBall!$U$2:$U$501,BallByBall!$B$2:$B$501,A304,BallByBall!$P$2:$P$501,B304))</f>
        <v>0</v>
      </c>
      <c r="L304">
        <f>IF(A304="","",SUMIFS(BallByBall!$V$2:$V$501,BallByBall!$B$2:$B$501,A304,BallByBall!$P$2:$P$501,B304))</f>
        <v>0</v>
      </c>
      <c r="M304">
        <f>IF(A304="","",SUMIFS(BallByBall!$W$2:$W$501,BallByBall!$B$2:$B$501,A304,BallByBall!$P$2:$P$501,B304))</f>
        <v>0</v>
      </c>
      <c r="N304">
        <f>IF(A304="","",SUMIFS(BallByBall!$X$2:$X$501,BallByBall!$B$2:$B$501,A304,BallByBall!$P$2:$P$501,B304))</f>
        <v>0</v>
      </c>
      <c r="O304">
        <f>IF(A304="","",SUMIFS(OverSummary!$G$2:$G$101,OverSummary!$A$2:$A$101,A304,OverSummary!$D$2:$D$101,B304))</f>
        <v>0</v>
      </c>
      <c r="P304">
        <f>IF(A304="","",G304*Rules!$B$13+H304*Rules!$B$14+I304*Rules!$B$15)</f>
        <v>0</v>
      </c>
      <c r="Q304">
        <f>IF(A304="","",IF(G304&gt;=100,Rules!$B$18,IF(G304&gt;=50,Rules!$B$17,IF(G304&gt;=30,Rules!$B$16,0)))+IF(AND(F304=1,D304&lt;&gt;"BWL",G304=0),Rules!$B$27,0))</f>
        <v>0</v>
      </c>
      <c r="R304">
        <f>IF(A304="","",J304*Rules!$B$19+O304*Rules!$B$22)</f>
        <v>0</v>
      </c>
      <c r="S304">
        <f>IF(A304="","",IF(J304&gt;=4,Rules!$B$21,IF(J304&gt;=3,Rules!$B$20,0)))</f>
        <v>0</v>
      </c>
      <c r="T304">
        <f>IF(A304="","",K304*Rules!$B$23+L304*Rules!$B$24+M304*Rules!$B$25+N304*Rules!$B$26)</f>
        <v>0</v>
      </c>
      <c r="U304">
        <f t="shared" si="4"/>
        <v>0</v>
      </c>
    </row>
    <row r="305" spans="1:21" x14ac:dyDescent="0.2">
      <c r="A305" t="str">
        <f>MatchSquad!A305</f>
        <v>M007</v>
      </c>
      <c r="B305" t="str">
        <f>MatchSquad!B305</f>
        <v>P004</v>
      </c>
      <c r="C305" t="str">
        <f>MatchSquad!C305</f>
        <v>Dewald Brevis</v>
      </c>
      <c r="D305" t="str">
        <f>MatchSquad!D305</f>
        <v>BAT</v>
      </c>
      <c r="E305" t="str">
        <f>MatchSquad!E305</f>
        <v>CSK</v>
      </c>
      <c r="F305">
        <f>MatchSquad!G305</f>
        <v>0</v>
      </c>
      <c r="G305">
        <f>IF(A305="","",SUMIFS(BallByBall!$I$2:$I$501,BallByBall!$B$2:$B$501,A305,BallByBall!$F$2:$F$501,B305))</f>
        <v>0</v>
      </c>
      <c r="H305">
        <f>IF(A305="","",COUNTIFS(BallByBall!$B$2:$B$501,A305,BallByBall!$F$2:$F$501,B305,BallByBall!$Q$2:$Q$501,1))</f>
        <v>0</v>
      </c>
      <c r="I305">
        <f>IF(A305="","",COUNTIFS(BallByBall!$B$2:$B$501,A305,BallByBall!$F$2:$F$501,B305,BallByBall!$R$2:$R$501,1))</f>
        <v>0</v>
      </c>
      <c r="J305">
        <f>IF(A305="","",SUMIFS(BallByBall!$T$2:$T$501,BallByBall!$B$2:$B$501,A305,BallByBall!$H$2:$H$501,B305))</f>
        <v>0</v>
      </c>
      <c r="K305">
        <f>IF(A305="","",SUMIFS(BallByBall!$U$2:$U$501,BallByBall!$B$2:$B$501,A305,BallByBall!$P$2:$P$501,B305))</f>
        <v>0</v>
      </c>
      <c r="L305">
        <f>IF(A305="","",SUMIFS(BallByBall!$V$2:$V$501,BallByBall!$B$2:$B$501,A305,BallByBall!$P$2:$P$501,B305))</f>
        <v>0</v>
      </c>
      <c r="M305">
        <f>IF(A305="","",SUMIFS(BallByBall!$W$2:$W$501,BallByBall!$B$2:$B$501,A305,BallByBall!$P$2:$P$501,B305))</f>
        <v>0</v>
      </c>
      <c r="N305">
        <f>IF(A305="","",SUMIFS(BallByBall!$X$2:$X$501,BallByBall!$B$2:$B$501,A305,BallByBall!$P$2:$P$501,B305))</f>
        <v>0</v>
      </c>
      <c r="O305">
        <f>IF(A305="","",SUMIFS(OverSummary!$G$2:$G$101,OverSummary!$A$2:$A$101,A305,OverSummary!$D$2:$D$101,B305))</f>
        <v>0</v>
      </c>
      <c r="P305">
        <f>IF(A305="","",G305*Rules!$B$13+H305*Rules!$B$14+I305*Rules!$B$15)</f>
        <v>0</v>
      </c>
      <c r="Q305">
        <f>IF(A305="","",IF(G305&gt;=100,Rules!$B$18,IF(G305&gt;=50,Rules!$B$17,IF(G305&gt;=30,Rules!$B$16,0)))+IF(AND(F305=1,D305&lt;&gt;"BWL",G305=0),Rules!$B$27,0))</f>
        <v>0</v>
      </c>
      <c r="R305">
        <f>IF(A305="","",J305*Rules!$B$19+O305*Rules!$B$22)</f>
        <v>0</v>
      </c>
      <c r="S305">
        <f>IF(A305="","",IF(J305&gt;=4,Rules!$B$21,IF(J305&gt;=3,Rules!$B$20,0)))</f>
        <v>0</v>
      </c>
      <c r="T305">
        <f>IF(A305="","",K305*Rules!$B$23+L305*Rules!$B$24+M305*Rules!$B$25+N305*Rules!$B$26)</f>
        <v>0</v>
      </c>
      <c r="U305">
        <f t="shared" si="4"/>
        <v>0</v>
      </c>
    </row>
    <row r="306" spans="1:21" x14ac:dyDescent="0.2">
      <c r="A306" t="str">
        <f>MatchSquad!A306</f>
        <v>M007</v>
      </c>
      <c r="B306" t="str">
        <f>MatchSquad!B306</f>
        <v>P005</v>
      </c>
      <c r="C306" t="str">
        <f>MatchSquad!C306</f>
        <v>Ayush Mhatre</v>
      </c>
      <c r="D306" t="str">
        <f>MatchSquad!D306</f>
        <v>BAT</v>
      </c>
      <c r="E306" t="str">
        <f>MatchSquad!E306</f>
        <v>CSK</v>
      </c>
      <c r="F306">
        <f>MatchSquad!G306</f>
        <v>0</v>
      </c>
      <c r="G306">
        <f>IF(A306="","",SUMIFS(BallByBall!$I$2:$I$501,BallByBall!$B$2:$B$501,A306,BallByBall!$F$2:$F$501,B306))</f>
        <v>0</v>
      </c>
      <c r="H306">
        <f>IF(A306="","",COUNTIFS(BallByBall!$B$2:$B$501,A306,BallByBall!$F$2:$F$501,B306,BallByBall!$Q$2:$Q$501,1))</f>
        <v>0</v>
      </c>
      <c r="I306">
        <f>IF(A306="","",COUNTIFS(BallByBall!$B$2:$B$501,A306,BallByBall!$F$2:$F$501,B306,BallByBall!$R$2:$R$501,1))</f>
        <v>0</v>
      </c>
      <c r="J306">
        <f>IF(A306="","",SUMIFS(BallByBall!$T$2:$T$501,BallByBall!$B$2:$B$501,A306,BallByBall!$H$2:$H$501,B306))</f>
        <v>0</v>
      </c>
      <c r="K306">
        <f>IF(A306="","",SUMIFS(BallByBall!$U$2:$U$501,BallByBall!$B$2:$B$501,A306,BallByBall!$P$2:$P$501,B306))</f>
        <v>0</v>
      </c>
      <c r="L306">
        <f>IF(A306="","",SUMIFS(BallByBall!$V$2:$V$501,BallByBall!$B$2:$B$501,A306,BallByBall!$P$2:$P$501,B306))</f>
        <v>0</v>
      </c>
      <c r="M306">
        <f>IF(A306="","",SUMIFS(BallByBall!$W$2:$W$501,BallByBall!$B$2:$B$501,A306,BallByBall!$P$2:$P$501,B306))</f>
        <v>0</v>
      </c>
      <c r="N306">
        <f>IF(A306="","",SUMIFS(BallByBall!$X$2:$X$501,BallByBall!$B$2:$B$501,A306,BallByBall!$P$2:$P$501,B306))</f>
        <v>0</v>
      </c>
      <c r="O306">
        <f>IF(A306="","",SUMIFS(OverSummary!$G$2:$G$101,OverSummary!$A$2:$A$101,A306,OverSummary!$D$2:$D$101,B306))</f>
        <v>0</v>
      </c>
      <c r="P306">
        <f>IF(A306="","",G306*Rules!$B$13+H306*Rules!$B$14+I306*Rules!$B$15)</f>
        <v>0</v>
      </c>
      <c r="Q306">
        <f>IF(A306="","",IF(G306&gt;=100,Rules!$B$18,IF(G306&gt;=50,Rules!$B$17,IF(G306&gt;=30,Rules!$B$16,0)))+IF(AND(F306=1,D306&lt;&gt;"BWL",G306=0),Rules!$B$27,0))</f>
        <v>0</v>
      </c>
      <c r="R306">
        <f>IF(A306="","",J306*Rules!$B$19+O306*Rules!$B$22)</f>
        <v>0</v>
      </c>
      <c r="S306">
        <f>IF(A306="","",IF(J306&gt;=4,Rules!$B$21,IF(J306&gt;=3,Rules!$B$20,0)))</f>
        <v>0</v>
      </c>
      <c r="T306">
        <f>IF(A306="","",K306*Rules!$B$23+L306*Rules!$B$24+M306*Rules!$B$25+N306*Rules!$B$26)</f>
        <v>0</v>
      </c>
      <c r="U306">
        <f t="shared" si="4"/>
        <v>0</v>
      </c>
    </row>
    <row r="307" spans="1:21" x14ac:dyDescent="0.2">
      <c r="A307" t="str">
        <f>MatchSquad!A307</f>
        <v>M007</v>
      </c>
      <c r="B307" t="str">
        <f>MatchSquad!B307</f>
        <v>P006</v>
      </c>
      <c r="C307" t="str">
        <f>MatchSquad!C307</f>
        <v>Kartik Sharma</v>
      </c>
      <c r="D307" t="str">
        <f>MatchSquad!D307</f>
        <v>WK</v>
      </c>
      <c r="E307" t="str">
        <f>MatchSquad!E307</f>
        <v>CSK</v>
      </c>
      <c r="F307">
        <f>MatchSquad!G307</f>
        <v>0</v>
      </c>
      <c r="G307">
        <f>IF(A307="","",SUMIFS(BallByBall!$I$2:$I$501,BallByBall!$B$2:$B$501,A307,BallByBall!$F$2:$F$501,B307))</f>
        <v>0</v>
      </c>
      <c r="H307">
        <f>IF(A307="","",COUNTIFS(BallByBall!$B$2:$B$501,A307,BallByBall!$F$2:$F$501,B307,BallByBall!$Q$2:$Q$501,1))</f>
        <v>0</v>
      </c>
      <c r="I307">
        <f>IF(A307="","",COUNTIFS(BallByBall!$B$2:$B$501,A307,BallByBall!$F$2:$F$501,B307,BallByBall!$R$2:$R$501,1))</f>
        <v>0</v>
      </c>
      <c r="J307">
        <f>IF(A307="","",SUMIFS(BallByBall!$T$2:$T$501,BallByBall!$B$2:$B$501,A307,BallByBall!$H$2:$H$501,B307))</f>
        <v>0</v>
      </c>
      <c r="K307">
        <f>IF(A307="","",SUMIFS(BallByBall!$U$2:$U$501,BallByBall!$B$2:$B$501,A307,BallByBall!$P$2:$P$501,B307))</f>
        <v>0</v>
      </c>
      <c r="L307">
        <f>IF(A307="","",SUMIFS(BallByBall!$V$2:$V$501,BallByBall!$B$2:$B$501,A307,BallByBall!$P$2:$P$501,B307))</f>
        <v>0</v>
      </c>
      <c r="M307">
        <f>IF(A307="","",SUMIFS(BallByBall!$W$2:$W$501,BallByBall!$B$2:$B$501,A307,BallByBall!$P$2:$P$501,B307))</f>
        <v>0</v>
      </c>
      <c r="N307">
        <f>IF(A307="","",SUMIFS(BallByBall!$X$2:$X$501,BallByBall!$B$2:$B$501,A307,BallByBall!$P$2:$P$501,B307))</f>
        <v>0</v>
      </c>
      <c r="O307">
        <f>IF(A307="","",SUMIFS(OverSummary!$G$2:$G$101,OverSummary!$A$2:$A$101,A307,OverSummary!$D$2:$D$101,B307))</f>
        <v>0</v>
      </c>
      <c r="P307">
        <f>IF(A307="","",G307*Rules!$B$13+H307*Rules!$B$14+I307*Rules!$B$15)</f>
        <v>0</v>
      </c>
      <c r="Q307">
        <f>IF(A307="","",IF(G307&gt;=100,Rules!$B$18,IF(G307&gt;=50,Rules!$B$17,IF(G307&gt;=30,Rules!$B$16,0)))+IF(AND(F307=1,D307&lt;&gt;"BWL",G307=0),Rules!$B$27,0))</f>
        <v>0</v>
      </c>
      <c r="R307">
        <f>IF(A307="","",J307*Rules!$B$19+O307*Rules!$B$22)</f>
        <v>0</v>
      </c>
      <c r="S307">
        <f>IF(A307="","",IF(J307&gt;=4,Rules!$B$21,IF(J307&gt;=3,Rules!$B$20,0)))</f>
        <v>0</v>
      </c>
      <c r="T307">
        <f>IF(A307="","",K307*Rules!$B$23+L307*Rules!$B$24+M307*Rules!$B$25+N307*Rules!$B$26)</f>
        <v>0</v>
      </c>
      <c r="U307">
        <f t="shared" si="4"/>
        <v>0</v>
      </c>
    </row>
    <row r="308" spans="1:21" x14ac:dyDescent="0.2">
      <c r="A308" t="str">
        <f>MatchSquad!A308</f>
        <v>M007</v>
      </c>
      <c r="B308" t="str">
        <f>MatchSquad!B308</f>
        <v>P007</v>
      </c>
      <c r="C308" t="str">
        <f>MatchSquad!C308</f>
        <v>Sarfaraz Khan</v>
      </c>
      <c r="D308" t="str">
        <f>MatchSquad!D308</f>
        <v>BAT</v>
      </c>
      <c r="E308" t="str">
        <f>MatchSquad!E308</f>
        <v>CSK</v>
      </c>
      <c r="F308">
        <f>MatchSquad!G308</f>
        <v>0</v>
      </c>
      <c r="G308">
        <f>IF(A308="","",SUMIFS(BallByBall!$I$2:$I$501,BallByBall!$B$2:$B$501,A308,BallByBall!$F$2:$F$501,B308))</f>
        <v>0</v>
      </c>
      <c r="H308">
        <f>IF(A308="","",COUNTIFS(BallByBall!$B$2:$B$501,A308,BallByBall!$F$2:$F$501,B308,BallByBall!$Q$2:$Q$501,1))</f>
        <v>0</v>
      </c>
      <c r="I308">
        <f>IF(A308="","",COUNTIFS(BallByBall!$B$2:$B$501,A308,BallByBall!$F$2:$F$501,B308,BallByBall!$R$2:$R$501,1))</f>
        <v>0</v>
      </c>
      <c r="J308">
        <f>IF(A308="","",SUMIFS(BallByBall!$T$2:$T$501,BallByBall!$B$2:$B$501,A308,BallByBall!$H$2:$H$501,B308))</f>
        <v>0</v>
      </c>
      <c r="K308">
        <f>IF(A308="","",SUMIFS(BallByBall!$U$2:$U$501,BallByBall!$B$2:$B$501,A308,BallByBall!$P$2:$P$501,B308))</f>
        <v>0</v>
      </c>
      <c r="L308">
        <f>IF(A308="","",SUMIFS(BallByBall!$V$2:$V$501,BallByBall!$B$2:$B$501,A308,BallByBall!$P$2:$P$501,B308))</f>
        <v>0</v>
      </c>
      <c r="M308">
        <f>IF(A308="","",SUMIFS(BallByBall!$W$2:$W$501,BallByBall!$B$2:$B$501,A308,BallByBall!$P$2:$P$501,B308))</f>
        <v>0</v>
      </c>
      <c r="N308">
        <f>IF(A308="","",SUMIFS(BallByBall!$X$2:$X$501,BallByBall!$B$2:$B$501,A308,BallByBall!$P$2:$P$501,B308))</f>
        <v>0</v>
      </c>
      <c r="O308">
        <f>IF(A308="","",SUMIFS(OverSummary!$G$2:$G$101,OverSummary!$A$2:$A$101,A308,OverSummary!$D$2:$D$101,B308))</f>
        <v>0</v>
      </c>
      <c r="P308">
        <f>IF(A308="","",G308*Rules!$B$13+H308*Rules!$B$14+I308*Rules!$B$15)</f>
        <v>0</v>
      </c>
      <c r="Q308">
        <f>IF(A308="","",IF(G308&gt;=100,Rules!$B$18,IF(G308&gt;=50,Rules!$B$17,IF(G308&gt;=30,Rules!$B$16,0)))+IF(AND(F308=1,D308&lt;&gt;"BWL",G308=0),Rules!$B$27,0))</f>
        <v>0</v>
      </c>
      <c r="R308">
        <f>IF(A308="","",J308*Rules!$B$19+O308*Rules!$B$22)</f>
        <v>0</v>
      </c>
      <c r="S308">
        <f>IF(A308="","",IF(J308&gt;=4,Rules!$B$21,IF(J308&gt;=3,Rules!$B$20,0)))</f>
        <v>0</v>
      </c>
      <c r="T308">
        <f>IF(A308="","",K308*Rules!$B$23+L308*Rules!$B$24+M308*Rules!$B$25+N308*Rules!$B$26)</f>
        <v>0</v>
      </c>
      <c r="U308">
        <f t="shared" si="4"/>
        <v>0</v>
      </c>
    </row>
    <row r="309" spans="1:21" x14ac:dyDescent="0.2">
      <c r="A309" t="str">
        <f>MatchSquad!A309</f>
        <v>M007</v>
      </c>
      <c r="B309" t="str">
        <f>MatchSquad!B309</f>
        <v>P008</v>
      </c>
      <c r="C309" t="str">
        <f>MatchSquad!C309</f>
        <v>Urvil Patel</v>
      </c>
      <c r="D309" t="str">
        <f>MatchSquad!D309</f>
        <v>WK</v>
      </c>
      <c r="E309" t="str">
        <f>MatchSquad!E309</f>
        <v>CSK</v>
      </c>
      <c r="F309">
        <f>MatchSquad!G309</f>
        <v>0</v>
      </c>
      <c r="G309">
        <f>IF(A309="","",SUMIFS(BallByBall!$I$2:$I$501,BallByBall!$B$2:$B$501,A309,BallByBall!$F$2:$F$501,B309))</f>
        <v>0</v>
      </c>
      <c r="H309">
        <f>IF(A309="","",COUNTIFS(BallByBall!$B$2:$B$501,A309,BallByBall!$F$2:$F$501,B309,BallByBall!$Q$2:$Q$501,1))</f>
        <v>0</v>
      </c>
      <c r="I309">
        <f>IF(A309="","",COUNTIFS(BallByBall!$B$2:$B$501,A309,BallByBall!$F$2:$F$501,B309,BallByBall!$R$2:$R$501,1))</f>
        <v>0</v>
      </c>
      <c r="J309">
        <f>IF(A309="","",SUMIFS(BallByBall!$T$2:$T$501,BallByBall!$B$2:$B$501,A309,BallByBall!$H$2:$H$501,B309))</f>
        <v>0</v>
      </c>
      <c r="K309">
        <f>IF(A309="","",SUMIFS(BallByBall!$U$2:$U$501,BallByBall!$B$2:$B$501,A309,BallByBall!$P$2:$P$501,B309))</f>
        <v>0</v>
      </c>
      <c r="L309">
        <f>IF(A309="","",SUMIFS(BallByBall!$V$2:$V$501,BallByBall!$B$2:$B$501,A309,BallByBall!$P$2:$P$501,B309))</f>
        <v>0</v>
      </c>
      <c r="M309">
        <f>IF(A309="","",SUMIFS(BallByBall!$W$2:$W$501,BallByBall!$B$2:$B$501,A309,BallByBall!$P$2:$P$501,B309))</f>
        <v>0</v>
      </c>
      <c r="N309">
        <f>IF(A309="","",SUMIFS(BallByBall!$X$2:$X$501,BallByBall!$B$2:$B$501,A309,BallByBall!$P$2:$P$501,B309))</f>
        <v>0</v>
      </c>
      <c r="O309">
        <f>IF(A309="","",SUMIFS(OverSummary!$G$2:$G$101,OverSummary!$A$2:$A$101,A309,OverSummary!$D$2:$D$101,B309))</f>
        <v>0</v>
      </c>
      <c r="P309">
        <f>IF(A309="","",G309*Rules!$B$13+H309*Rules!$B$14+I309*Rules!$B$15)</f>
        <v>0</v>
      </c>
      <c r="Q309">
        <f>IF(A309="","",IF(G309&gt;=100,Rules!$B$18,IF(G309&gt;=50,Rules!$B$17,IF(G309&gt;=30,Rules!$B$16,0)))+IF(AND(F309=1,D309&lt;&gt;"BWL",G309=0),Rules!$B$27,0))</f>
        <v>0</v>
      </c>
      <c r="R309">
        <f>IF(A309="","",J309*Rules!$B$19+O309*Rules!$B$22)</f>
        <v>0</v>
      </c>
      <c r="S309">
        <f>IF(A309="","",IF(J309&gt;=4,Rules!$B$21,IF(J309&gt;=3,Rules!$B$20,0)))</f>
        <v>0</v>
      </c>
      <c r="T309">
        <f>IF(A309="","",K309*Rules!$B$23+L309*Rules!$B$24+M309*Rules!$B$25+N309*Rules!$B$26)</f>
        <v>0</v>
      </c>
      <c r="U309">
        <f t="shared" si="4"/>
        <v>0</v>
      </c>
    </row>
    <row r="310" spans="1:21" x14ac:dyDescent="0.2">
      <c r="A310" t="str">
        <f>MatchSquad!A310</f>
        <v>M007</v>
      </c>
      <c r="B310" t="str">
        <f>MatchSquad!B310</f>
        <v>P009</v>
      </c>
      <c r="C310" t="str">
        <f>MatchSquad!C310</f>
        <v>Jamie Overton</v>
      </c>
      <c r="D310" t="str">
        <f>MatchSquad!D310</f>
        <v>AR</v>
      </c>
      <c r="E310" t="str">
        <f>MatchSquad!E310</f>
        <v>CSK</v>
      </c>
      <c r="F310">
        <f>MatchSquad!G310</f>
        <v>0</v>
      </c>
      <c r="G310">
        <f>IF(A310="","",SUMIFS(BallByBall!$I$2:$I$501,BallByBall!$B$2:$B$501,A310,BallByBall!$F$2:$F$501,B310))</f>
        <v>0</v>
      </c>
      <c r="H310">
        <f>IF(A310="","",COUNTIFS(BallByBall!$B$2:$B$501,A310,BallByBall!$F$2:$F$501,B310,BallByBall!$Q$2:$Q$501,1))</f>
        <v>0</v>
      </c>
      <c r="I310">
        <f>IF(A310="","",COUNTIFS(BallByBall!$B$2:$B$501,A310,BallByBall!$F$2:$F$501,B310,BallByBall!$R$2:$R$501,1))</f>
        <v>0</v>
      </c>
      <c r="J310">
        <f>IF(A310="","",SUMIFS(BallByBall!$T$2:$T$501,BallByBall!$B$2:$B$501,A310,BallByBall!$H$2:$H$501,B310))</f>
        <v>0</v>
      </c>
      <c r="K310">
        <f>IF(A310="","",SUMIFS(BallByBall!$U$2:$U$501,BallByBall!$B$2:$B$501,A310,BallByBall!$P$2:$P$501,B310))</f>
        <v>0</v>
      </c>
      <c r="L310">
        <f>IF(A310="","",SUMIFS(BallByBall!$V$2:$V$501,BallByBall!$B$2:$B$501,A310,BallByBall!$P$2:$P$501,B310))</f>
        <v>0</v>
      </c>
      <c r="M310">
        <f>IF(A310="","",SUMIFS(BallByBall!$W$2:$W$501,BallByBall!$B$2:$B$501,A310,BallByBall!$P$2:$P$501,B310))</f>
        <v>0</v>
      </c>
      <c r="N310">
        <f>IF(A310="","",SUMIFS(BallByBall!$X$2:$X$501,BallByBall!$B$2:$B$501,A310,BallByBall!$P$2:$P$501,B310))</f>
        <v>0</v>
      </c>
      <c r="O310">
        <f>IF(A310="","",SUMIFS(OverSummary!$G$2:$G$101,OverSummary!$A$2:$A$101,A310,OverSummary!$D$2:$D$101,B310))</f>
        <v>0</v>
      </c>
      <c r="P310">
        <f>IF(A310="","",G310*Rules!$B$13+H310*Rules!$B$14+I310*Rules!$B$15)</f>
        <v>0</v>
      </c>
      <c r="Q310">
        <f>IF(A310="","",IF(G310&gt;=100,Rules!$B$18,IF(G310&gt;=50,Rules!$B$17,IF(G310&gt;=30,Rules!$B$16,0)))+IF(AND(F310=1,D310&lt;&gt;"BWL",G310=0),Rules!$B$27,0))</f>
        <v>0</v>
      </c>
      <c r="R310">
        <f>IF(A310="","",J310*Rules!$B$19+O310*Rules!$B$22)</f>
        <v>0</v>
      </c>
      <c r="S310">
        <f>IF(A310="","",IF(J310&gt;=4,Rules!$B$21,IF(J310&gt;=3,Rules!$B$20,0)))</f>
        <v>0</v>
      </c>
      <c r="T310">
        <f>IF(A310="","",K310*Rules!$B$23+L310*Rules!$B$24+M310*Rules!$B$25+N310*Rules!$B$26)</f>
        <v>0</v>
      </c>
      <c r="U310">
        <f t="shared" si="4"/>
        <v>0</v>
      </c>
    </row>
    <row r="311" spans="1:21" x14ac:dyDescent="0.2">
      <c r="A311" t="str">
        <f>MatchSquad!A311</f>
        <v>M007</v>
      </c>
      <c r="B311" t="str">
        <f>MatchSquad!B311</f>
        <v>P010</v>
      </c>
      <c r="C311" t="str">
        <f>MatchSquad!C311</f>
        <v>Ramakrishna Ghosh</v>
      </c>
      <c r="D311" t="str">
        <f>MatchSquad!D311</f>
        <v>AR</v>
      </c>
      <c r="E311" t="str">
        <f>MatchSquad!E311</f>
        <v>CSK</v>
      </c>
      <c r="F311">
        <f>MatchSquad!G311</f>
        <v>0</v>
      </c>
      <c r="G311">
        <f>IF(A311="","",SUMIFS(BallByBall!$I$2:$I$501,BallByBall!$B$2:$B$501,A311,BallByBall!$F$2:$F$501,B311))</f>
        <v>0</v>
      </c>
      <c r="H311">
        <f>IF(A311="","",COUNTIFS(BallByBall!$B$2:$B$501,A311,BallByBall!$F$2:$F$501,B311,BallByBall!$Q$2:$Q$501,1))</f>
        <v>0</v>
      </c>
      <c r="I311">
        <f>IF(A311="","",COUNTIFS(BallByBall!$B$2:$B$501,A311,BallByBall!$F$2:$F$501,B311,BallByBall!$R$2:$R$501,1))</f>
        <v>0</v>
      </c>
      <c r="J311">
        <f>IF(A311="","",SUMIFS(BallByBall!$T$2:$T$501,BallByBall!$B$2:$B$501,A311,BallByBall!$H$2:$H$501,B311))</f>
        <v>0</v>
      </c>
      <c r="K311">
        <f>IF(A311="","",SUMIFS(BallByBall!$U$2:$U$501,BallByBall!$B$2:$B$501,A311,BallByBall!$P$2:$P$501,B311))</f>
        <v>0</v>
      </c>
      <c r="L311">
        <f>IF(A311="","",SUMIFS(BallByBall!$V$2:$V$501,BallByBall!$B$2:$B$501,A311,BallByBall!$P$2:$P$501,B311))</f>
        <v>0</v>
      </c>
      <c r="M311">
        <f>IF(A311="","",SUMIFS(BallByBall!$W$2:$W$501,BallByBall!$B$2:$B$501,A311,BallByBall!$P$2:$P$501,B311))</f>
        <v>0</v>
      </c>
      <c r="N311">
        <f>IF(A311="","",SUMIFS(BallByBall!$X$2:$X$501,BallByBall!$B$2:$B$501,A311,BallByBall!$P$2:$P$501,B311))</f>
        <v>0</v>
      </c>
      <c r="O311">
        <f>IF(A311="","",SUMIFS(OverSummary!$G$2:$G$101,OverSummary!$A$2:$A$101,A311,OverSummary!$D$2:$D$101,B311))</f>
        <v>0</v>
      </c>
      <c r="P311">
        <f>IF(A311="","",G311*Rules!$B$13+H311*Rules!$B$14+I311*Rules!$B$15)</f>
        <v>0</v>
      </c>
      <c r="Q311">
        <f>IF(A311="","",IF(G311&gt;=100,Rules!$B$18,IF(G311&gt;=50,Rules!$B$17,IF(G311&gt;=30,Rules!$B$16,0)))+IF(AND(F311=1,D311&lt;&gt;"BWL",G311=0),Rules!$B$27,0))</f>
        <v>0</v>
      </c>
      <c r="R311">
        <f>IF(A311="","",J311*Rules!$B$19+O311*Rules!$B$22)</f>
        <v>0</v>
      </c>
      <c r="S311">
        <f>IF(A311="","",IF(J311&gt;=4,Rules!$B$21,IF(J311&gt;=3,Rules!$B$20,0)))</f>
        <v>0</v>
      </c>
      <c r="T311">
        <f>IF(A311="","",K311*Rules!$B$23+L311*Rules!$B$24+M311*Rules!$B$25+N311*Rules!$B$26)</f>
        <v>0</v>
      </c>
      <c r="U311">
        <f t="shared" si="4"/>
        <v>0</v>
      </c>
    </row>
    <row r="312" spans="1:21" x14ac:dyDescent="0.2">
      <c r="A312" t="str">
        <f>MatchSquad!A312</f>
        <v>M007</v>
      </c>
      <c r="B312" t="str">
        <f>MatchSquad!B312</f>
        <v>P011</v>
      </c>
      <c r="C312" t="str">
        <f>MatchSquad!C312</f>
        <v>Prashant Veer</v>
      </c>
      <c r="D312" t="str">
        <f>MatchSquad!D312</f>
        <v>AR</v>
      </c>
      <c r="E312" t="str">
        <f>MatchSquad!E312</f>
        <v>CSK</v>
      </c>
      <c r="F312">
        <f>MatchSquad!G312</f>
        <v>0</v>
      </c>
      <c r="G312">
        <f>IF(A312="","",SUMIFS(BallByBall!$I$2:$I$501,BallByBall!$B$2:$B$501,A312,BallByBall!$F$2:$F$501,B312))</f>
        <v>0</v>
      </c>
      <c r="H312">
        <f>IF(A312="","",COUNTIFS(BallByBall!$B$2:$B$501,A312,BallByBall!$F$2:$F$501,B312,BallByBall!$Q$2:$Q$501,1))</f>
        <v>0</v>
      </c>
      <c r="I312">
        <f>IF(A312="","",COUNTIFS(BallByBall!$B$2:$B$501,A312,BallByBall!$F$2:$F$501,B312,BallByBall!$R$2:$R$501,1))</f>
        <v>0</v>
      </c>
      <c r="J312">
        <f>IF(A312="","",SUMIFS(BallByBall!$T$2:$T$501,BallByBall!$B$2:$B$501,A312,BallByBall!$H$2:$H$501,B312))</f>
        <v>0</v>
      </c>
      <c r="K312">
        <f>IF(A312="","",SUMIFS(BallByBall!$U$2:$U$501,BallByBall!$B$2:$B$501,A312,BallByBall!$P$2:$P$501,B312))</f>
        <v>0</v>
      </c>
      <c r="L312">
        <f>IF(A312="","",SUMIFS(BallByBall!$V$2:$V$501,BallByBall!$B$2:$B$501,A312,BallByBall!$P$2:$P$501,B312))</f>
        <v>0</v>
      </c>
      <c r="M312">
        <f>IF(A312="","",SUMIFS(BallByBall!$W$2:$W$501,BallByBall!$B$2:$B$501,A312,BallByBall!$P$2:$P$501,B312))</f>
        <v>0</v>
      </c>
      <c r="N312">
        <f>IF(A312="","",SUMIFS(BallByBall!$X$2:$X$501,BallByBall!$B$2:$B$501,A312,BallByBall!$P$2:$P$501,B312))</f>
        <v>0</v>
      </c>
      <c r="O312">
        <f>IF(A312="","",SUMIFS(OverSummary!$G$2:$G$101,OverSummary!$A$2:$A$101,A312,OverSummary!$D$2:$D$101,B312))</f>
        <v>0</v>
      </c>
      <c r="P312">
        <f>IF(A312="","",G312*Rules!$B$13+H312*Rules!$B$14+I312*Rules!$B$15)</f>
        <v>0</v>
      </c>
      <c r="Q312">
        <f>IF(A312="","",IF(G312&gt;=100,Rules!$B$18,IF(G312&gt;=50,Rules!$B$17,IF(G312&gt;=30,Rules!$B$16,0)))+IF(AND(F312=1,D312&lt;&gt;"BWL",G312=0),Rules!$B$27,0))</f>
        <v>0</v>
      </c>
      <c r="R312">
        <f>IF(A312="","",J312*Rules!$B$19+O312*Rules!$B$22)</f>
        <v>0</v>
      </c>
      <c r="S312">
        <f>IF(A312="","",IF(J312&gt;=4,Rules!$B$21,IF(J312&gt;=3,Rules!$B$20,0)))</f>
        <v>0</v>
      </c>
      <c r="T312">
        <f>IF(A312="","",K312*Rules!$B$23+L312*Rules!$B$24+M312*Rules!$B$25+N312*Rules!$B$26)</f>
        <v>0</v>
      </c>
      <c r="U312">
        <f t="shared" si="4"/>
        <v>0</v>
      </c>
    </row>
    <row r="313" spans="1:21" x14ac:dyDescent="0.2">
      <c r="A313" t="str">
        <f>MatchSquad!A313</f>
        <v>M007</v>
      </c>
      <c r="B313" t="str">
        <f>MatchSquad!B313</f>
        <v>P012</v>
      </c>
      <c r="C313" t="str">
        <f>MatchSquad!C313</f>
        <v>Matthew William Short</v>
      </c>
      <c r="D313" t="str">
        <f>MatchSquad!D313</f>
        <v>AR</v>
      </c>
      <c r="E313" t="str">
        <f>MatchSquad!E313</f>
        <v>CSK</v>
      </c>
      <c r="F313">
        <f>MatchSquad!G313</f>
        <v>0</v>
      </c>
      <c r="G313">
        <f>IF(A313="","",SUMIFS(BallByBall!$I$2:$I$501,BallByBall!$B$2:$B$501,A313,BallByBall!$F$2:$F$501,B313))</f>
        <v>0</v>
      </c>
      <c r="H313">
        <f>IF(A313="","",COUNTIFS(BallByBall!$B$2:$B$501,A313,BallByBall!$F$2:$F$501,B313,BallByBall!$Q$2:$Q$501,1))</f>
        <v>0</v>
      </c>
      <c r="I313">
        <f>IF(A313="","",COUNTIFS(BallByBall!$B$2:$B$501,A313,BallByBall!$F$2:$F$501,B313,BallByBall!$R$2:$R$501,1))</f>
        <v>0</v>
      </c>
      <c r="J313">
        <f>IF(A313="","",SUMIFS(BallByBall!$T$2:$T$501,BallByBall!$B$2:$B$501,A313,BallByBall!$H$2:$H$501,B313))</f>
        <v>0</v>
      </c>
      <c r="K313">
        <f>IF(A313="","",SUMIFS(BallByBall!$U$2:$U$501,BallByBall!$B$2:$B$501,A313,BallByBall!$P$2:$P$501,B313))</f>
        <v>0</v>
      </c>
      <c r="L313">
        <f>IF(A313="","",SUMIFS(BallByBall!$V$2:$V$501,BallByBall!$B$2:$B$501,A313,BallByBall!$P$2:$P$501,B313))</f>
        <v>0</v>
      </c>
      <c r="M313">
        <f>IF(A313="","",SUMIFS(BallByBall!$W$2:$W$501,BallByBall!$B$2:$B$501,A313,BallByBall!$P$2:$P$501,B313))</f>
        <v>0</v>
      </c>
      <c r="N313">
        <f>IF(A313="","",SUMIFS(BallByBall!$X$2:$X$501,BallByBall!$B$2:$B$501,A313,BallByBall!$P$2:$P$501,B313))</f>
        <v>0</v>
      </c>
      <c r="O313">
        <f>IF(A313="","",SUMIFS(OverSummary!$G$2:$G$101,OverSummary!$A$2:$A$101,A313,OverSummary!$D$2:$D$101,B313))</f>
        <v>0</v>
      </c>
      <c r="P313">
        <f>IF(A313="","",G313*Rules!$B$13+H313*Rules!$B$14+I313*Rules!$B$15)</f>
        <v>0</v>
      </c>
      <c r="Q313">
        <f>IF(A313="","",IF(G313&gt;=100,Rules!$B$18,IF(G313&gt;=50,Rules!$B$17,IF(G313&gt;=30,Rules!$B$16,0)))+IF(AND(F313=1,D313&lt;&gt;"BWL",G313=0),Rules!$B$27,0))</f>
        <v>0</v>
      </c>
      <c r="R313">
        <f>IF(A313="","",J313*Rules!$B$19+O313*Rules!$B$22)</f>
        <v>0</v>
      </c>
      <c r="S313">
        <f>IF(A313="","",IF(J313&gt;=4,Rules!$B$21,IF(J313&gt;=3,Rules!$B$20,0)))</f>
        <v>0</v>
      </c>
      <c r="T313">
        <f>IF(A313="","",K313*Rules!$B$23+L313*Rules!$B$24+M313*Rules!$B$25+N313*Rules!$B$26)</f>
        <v>0</v>
      </c>
      <c r="U313">
        <f t="shared" si="4"/>
        <v>0</v>
      </c>
    </row>
    <row r="314" spans="1:21" x14ac:dyDescent="0.2">
      <c r="A314" t="str">
        <f>MatchSquad!A314</f>
        <v>M007</v>
      </c>
      <c r="B314" t="str">
        <f>MatchSquad!B314</f>
        <v>P013</v>
      </c>
      <c r="C314" t="str">
        <f>MatchSquad!C314</f>
        <v>Aman Khan</v>
      </c>
      <c r="D314" t="str">
        <f>MatchSquad!D314</f>
        <v>AR</v>
      </c>
      <c r="E314" t="str">
        <f>MatchSquad!E314</f>
        <v>CSK</v>
      </c>
      <c r="F314">
        <f>MatchSquad!G314</f>
        <v>0</v>
      </c>
      <c r="G314">
        <f>IF(A314="","",SUMIFS(BallByBall!$I$2:$I$501,BallByBall!$B$2:$B$501,A314,BallByBall!$F$2:$F$501,B314))</f>
        <v>0</v>
      </c>
      <c r="H314">
        <f>IF(A314="","",COUNTIFS(BallByBall!$B$2:$B$501,A314,BallByBall!$F$2:$F$501,B314,BallByBall!$Q$2:$Q$501,1))</f>
        <v>0</v>
      </c>
      <c r="I314">
        <f>IF(A314="","",COUNTIFS(BallByBall!$B$2:$B$501,A314,BallByBall!$F$2:$F$501,B314,BallByBall!$R$2:$R$501,1))</f>
        <v>0</v>
      </c>
      <c r="J314">
        <f>IF(A314="","",SUMIFS(BallByBall!$T$2:$T$501,BallByBall!$B$2:$B$501,A314,BallByBall!$H$2:$H$501,B314))</f>
        <v>0</v>
      </c>
      <c r="K314">
        <f>IF(A314="","",SUMIFS(BallByBall!$U$2:$U$501,BallByBall!$B$2:$B$501,A314,BallByBall!$P$2:$P$501,B314))</f>
        <v>0</v>
      </c>
      <c r="L314">
        <f>IF(A314="","",SUMIFS(BallByBall!$V$2:$V$501,BallByBall!$B$2:$B$501,A314,BallByBall!$P$2:$P$501,B314))</f>
        <v>0</v>
      </c>
      <c r="M314">
        <f>IF(A314="","",SUMIFS(BallByBall!$W$2:$W$501,BallByBall!$B$2:$B$501,A314,BallByBall!$P$2:$P$501,B314))</f>
        <v>0</v>
      </c>
      <c r="N314">
        <f>IF(A314="","",SUMIFS(BallByBall!$X$2:$X$501,BallByBall!$B$2:$B$501,A314,BallByBall!$P$2:$P$501,B314))</f>
        <v>0</v>
      </c>
      <c r="O314">
        <f>IF(A314="","",SUMIFS(OverSummary!$G$2:$G$101,OverSummary!$A$2:$A$101,A314,OverSummary!$D$2:$D$101,B314))</f>
        <v>0</v>
      </c>
      <c r="P314">
        <f>IF(A314="","",G314*Rules!$B$13+H314*Rules!$B$14+I314*Rules!$B$15)</f>
        <v>0</v>
      </c>
      <c r="Q314">
        <f>IF(A314="","",IF(G314&gt;=100,Rules!$B$18,IF(G314&gt;=50,Rules!$B$17,IF(G314&gt;=30,Rules!$B$16,0)))+IF(AND(F314=1,D314&lt;&gt;"BWL",G314=0),Rules!$B$27,0))</f>
        <v>0</v>
      </c>
      <c r="R314">
        <f>IF(A314="","",J314*Rules!$B$19+O314*Rules!$B$22)</f>
        <v>0</v>
      </c>
      <c r="S314">
        <f>IF(A314="","",IF(J314&gt;=4,Rules!$B$21,IF(J314&gt;=3,Rules!$B$20,0)))</f>
        <v>0</v>
      </c>
      <c r="T314">
        <f>IF(A314="","",K314*Rules!$B$23+L314*Rules!$B$24+M314*Rules!$B$25+N314*Rules!$B$26)</f>
        <v>0</v>
      </c>
      <c r="U314">
        <f t="shared" si="4"/>
        <v>0</v>
      </c>
    </row>
    <row r="315" spans="1:21" x14ac:dyDescent="0.2">
      <c r="A315" t="str">
        <f>MatchSquad!A315</f>
        <v>M007</v>
      </c>
      <c r="B315" t="str">
        <f>MatchSquad!B315</f>
        <v>P014</v>
      </c>
      <c r="C315" t="str">
        <f>MatchSquad!C315</f>
        <v>Zak Foulkes</v>
      </c>
      <c r="D315" t="str">
        <f>MatchSquad!D315</f>
        <v>AR</v>
      </c>
      <c r="E315" t="str">
        <f>MatchSquad!E315</f>
        <v>CSK</v>
      </c>
      <c r="F315">
        <f>MatchSquad!G315</f>
        <v>0</v>
      </c>
      <c r="G315">
        <f>IF(A315="","",SUMIFS(BallByBall!$I$2:$I$501,BallByBall!$B$2:$B$501,A315,BallByBall!$F$2:$F$501,B315))</f>
        <v>0</v>
      </c>
      <c r="H315">
        <f>IF(A315="","",COUNTIFS(BallByBall!$B$2:$B$501,A315,BallByBall!$F$2:$F$501,B315,BallByBall!$Q$2:$Q$501,1))</f>
        <v>0</v>
      </c>
      <c r="I315">
        <f>IF(A315="","",COUNTIFS(BallByBall!$B$2:$B$501,A315,BallByBall!$F$2:$F$501,B315,BallByBall!$R$2:$R$501,1))</f>
        <v>0</v>
      </c>
      <c r="J315">
        <f>IF(A315="","",SUMIFS(BallByBall!$T$2:$T$501,BallByBall!$B$2:$B$501,A315,BallByBall!$H$2:$H$501,B315))</f>
        <v>0</v>
      </c>
      <c r="K315">
        <f>IF(A315="","",SUMIFS(BallByBall!$U$2:$U$501,BallByBall!$B$2:$B$501,A315,BallByBall!$P$2:$P$501,B315))</f>
        <v>0</v>
      </c>
      <c r="L315">
        <f>IF(A315="","",SUMIFS(BallByBall!$V$2:$V$501,BallByBall!$B$2:$B$501,A315,BallByBall!$P$2:$P$501,B315))</f>
        <v>0</v>
      </c>
      <c r="M315">
        <f>IF(A315="","",SUMIFS(BallByBall!$W$2:$W$501,BallByBall!$B$2:$B$501,A315,BallByBall!$P$2:$P$501,B315))</f>
        <v>0</v>
      </c>
      <c r="N315">
        <f>IF(A315="","",SUMIFS(BallByBall!$X$2:$X$501,BallByBall!$B$2:$B$501,A315,BallByBall!$P$2:$P$501,B315))</f>
        <v>0</v>
      </c>
      <c r="O315">
        <f>IF(A315="","",SUMIFS(OverSummary!$G$2:$G$101,OverSummary!$A$2:$A$101,A315,OverSummary!$D$2:$D$101,B315))</f>
        <v>0</v>
      </c>
      <c r="P315">
        <f>IF(A315="","",G315*Rules!$B$13+H315*Rules!$B$14+I315*Rules!$B$15)</f>
        <v>0</v>
      </c>
      <c r="Q315">
        <f>IF(A315="","",IF(G315&gt;=100,Rules!$B$18,IF(G315&gt;=50,Rules!$B$17,IF(G315&gt;=30,Rules!$B$16,0)))+IF(AND(F315=1,D315&lt;&gt;"BWL",G315=0),Rules!$B$27,0))</f>
        <v>0</v>
      </c>
      <c r="R315">
        <f>IF(A315="","",J315*Rules!$B$19+O315*Rules!$B$22)</f>
        <v>0</v>
      </c>
      <c r="S315">
        <f>IF(A315="","",IF(J315&gt;=4,Rules!$B$21,IF(J315&gt;=3,Rules!$B$20,0)))</f>
        <v>0</v>
      </c>
      <c r="T315">
        <f>IF(A315="","",K315*Rules!$B$23+L315*Rules!$B$24+M315*Rules!$B$25+N315*Rules!$B$26)</f>
        <v>0</v>
      </c>
      <c r="U315">
        <f t="shared" si="4"/>
        <v>0</v>
      </c>
    </row>
    <row r="316" spans="1:21" x14ac:dyDescent="0.2">
      <c r="A316" t="str">
        <f>MatchSquad!A316</f>
        <v>M007</v>
      </c>
      <c r="B316" t="str">
        <f>MatchSquad!B316</f>
        <v>P015</v>
      </c>
      <c r="C316" t="str">
        <f>MatchSquad!C316</f>
        <v>Shivam Dube</v>
      </c>
      <c r="D316" t="str">
        <f>MatchSquad!D316</f>
        <v>AR</v>
      </c>
      <c r="E316" t="str">
        <f>MatchSquad!E316</f>
        <v>CSK</v>
      </c>
      <c r="F316">
        <f>MatchSquad!G316</f>
        <v>0</v>
      </c>
      <c r="G316">
        <f>IF(A316="","",SUMIFS(BallByBall!$I$2:$I$501,BallByBall!$B$2:$B$501,A316,BallByBall!$F$2:$F$501,B316))</f>
        <v>0</v>
      </c>
      <c r="H316">
        <f>IF(A316="","",COUNTIFS(BallByBall!$B$2:$B$501,A316,BallByBall!$F$2:$F$501,B316,BallByBall!$Q$2:$Q$501,1))</f>
        <v>0</v>
      </c>
      <c r="I316">
        <f>IF(A316="","",COUNTIFS(BallByBall!$B$2:$B$501,A316,BallByBall!$F$2:$F$501,B316,BallByBall!$R$2:$R$501,1))</f>
        <v>0</v>
      </c>
      <c r="J316">
        <f>IF(A316="","",SUMIFS(BallByBall!$T$2:$T$501,BallByBall!$B$2:$B$501,A316,BallByBall!$H$2:$H$501,B316))</f>
        <v>0</v>
      </c>
      <c r="K316">
        <f>IF(A316="","",SUMIFS(BallByBall!$U$2:$U$501,BallByBall!$B$2:$B$501,A316,BallByBall!$P$2:$P$501,B316))</f>
        <v>0</v>
      </c>
      <c r="L316">
        <f>IF(A316="","",SUMIFS(BallByBall!$V$2:$V$501,BallByBall!$B$2:$B$501,A316,BallByBall!$P$2:$P$501,B316))</f>
        <v>0</v>
      </c>
      <c r="M316">
        <f>IF(A316="","",SUMIFS(BallByBall!$W$2:$W$501,BallByBall!$B$2:$B$501,A316,BallByBall!$P$2:$P$501,B316))</f>
        <v>0</v>
      </c>
      <c r="N316">
        <f>IF(A316="","",SUMIFS(BallByBall!$X$2:$X$501,BallByBall!$B$2:$B$501,A316,BallByBall!$P$2:$P$501,B316))</f>
        <v>0</v>
      </c>
      <c r="O316">
        <f>IF(A316="","",SUMIFS(OverSummary!$G$2:$G$101,OverSummary!$A$2:$A$101,A316,OverSummary!$D$2:$D$101,B316))</f>
        <v>0</v>
      </c>
      <c r="P316">
        <f>IF(A316="","",G316*Rules!$B$13+H316*Rules!$B$14+I316*Rules!$B$15)</f>
        <v>0</v>
      </c>
      <c r="Q316">
        <f>IF(A316="","",IF(G316&gt;=100,Rules!$B$18,IF(G316&gt;=50,Rules!$B$17,IF(G316&gt;=30,Rules!$B$16,0)))+IF(AND(F316=1,D316&lt;&gt;"BWL",G316=0),Rules!$B$27,0))</f>
        <v>0</v>
      </c>
      <c r="R316">
        <f>IF(A316="","",J316*Rules!$B$19+O316*Rules!$B$22)</f>
        <v>0</v>
      </c>
      <c r="S316">
        <f>IF(A316="","",IF(J316&gt;=4,Rules!$B$21,IF(J316&gt;=3,Rules!$B$20,0)))</f>
        <v>0</v>
      </c>
      <c r="T316">
        <f>IF(A316="","",K316*Rules!$B$23+L316*Rules!$B$24+M316*Rules!$B$25+N316*Rules!$B$26)</f>
        <v>0</v>
      </c>
      <c r="U316">
        <f t="shared" si="4"/>
        <v>0</v>
      </c>
    </row>
    <row r="317" spans="1:21" x14ac:dyDescent="0.2">
      <c r="A317" t="str">
        <f>MatchSquad!A317</f>
        <v>M007</v>
      </c>
      <c r="B317" t="str">
        <f>MatchSquad!B317</f>
        <v>P016</v>
      </c>
      <c r="C317" t="str">
        <f>MatchSquad!C317</f>
        <v>Khaleel Ahmed</v>
      </c>
      <c r="D317" t="str">
        <f>MatchSquad!D317</f>
        <v>BWL</v>
      </c>
      <c r="E317" t="str">
        <f>MatchSquad!E317</f>
        <v>CSK</v>
      </c>
      <c r="F317">
        <f>MatchSquad!G317</f>
        <v>0</v>
      </c>
      <c r="G317">
        <f>IF(A317="","",SUMIFS(BallByBall!$I$2:$I$501,BallByBall!$B$2:$B$501,A317,BallByBall!$F$2:$F$501,B317))</f>
        <v>0</v>
      </c>
      <c r="H317">
        <f>IF(A317="","",COUNTIFS(BallByBall!$B$2:$B$501,A317,BallByBall!$F$2:$F$501,B317,BallByBall!$Q$2:$Q$501,1))</f>
        <v>0</v>
      </c>
      <c r="I317">
        <f>IF(A317="","",COUNTIFS(BallByBall!$B$2:$B$501,A317,BallByBall!$F$2:$F$501,B317,BallByBall!$R$2:$R$501,1))</f>
        <v>0</v>
      </c>
      <c r="J317">
        <f>IF(A317="","",SUMIFS(BallByBall!$T$2:$T$501,BallByBall!$B$2:$B$501,A317,BallByBall!$H$2:$H$501,B317))</f>
        <v>0</v>
      </c>
      <c r="K317">
        <f>IF(A317="","",SUMIFS(BallByBall!$U$2:$U$501,BallByBall!$B$2:$B$501,A317,BallByBall!$P$2:$P$501,B317))</f>
        <v>0</v>
      </c>
      <c r="L317">
        <f>IF(A317="","",SUMIFS(BallByBall!$V$2:$V$501,BallByBall!$B$2:$B$501,A317,BallByBall!$P$2:$P$501,B317))</f>
        <v>0</v>
      </c>
      <c r="M317">
        <f>IF(A317="","",SUMIFS(BallByBall!$W$2:$W$501,BallByBall!$B$2:$B$501,A317,BallByBall!$P$2:$P$501,B317))</f>
        <v>0</v>
      </c>
      <c r="N317">
        <f>IF(A317="","",SUMIFS(BallByBall!$X$2:$X$501,BallByBall!$B$2:$B$501,A317,BallByBall!$P$2:$P$501,B317))</f>
        <v>0</v>
      </c>
      <c r="O317">
        <f>IF(A317="","",SUMIFS(OverSummary!$G$2:$G$101,OverSummary!$A$2:$A$101,A317,OverSummary!$D$2:$D$101,B317))</f>
        <v>0</v>
      </c>
      <c r="P317">
        <f>IF(A317="","",G317*Rules!$B$13+H317*Rules!$B$14+I317*Rules!$B$15)</f>
        <v>0</v>
      </c>
      <c r="Q317">
        <f>IF(A317="","",IF(G317&gt;=100,Rules!$B$18,IF(G317&gt;=50,Rules!$B$17,IF(G317&gt;=30,Rules!$B$16,0)))+IF(AND(F317=1,D317&lt;&gt;"BWL",G317=0),Rules!$B$27,0))</f>
        <v>0</v>
      </c>
      <c r="R317">
        <f>IF(A317="","",J317*Rules!$B$19+O317*Rules!$B$22)</f>
        <v>0</v>
      </c>
      <c r="S317">
        <f>IF(A317="","",IF(J317&gt;=4,Rules!$B$21,IF(J317&gt;=3,Rules!$B$20,0)))</f>
        <v>0</v>
      </c>
      <c r="T317">
        <f>IF(A317="","",K317*Rules!$B$23+L317*Rules!$B$24+M317*Rules!$B$25+N317*Rules!$B$26)</f>
        <v>0</v>
      </c>
      <c r="U317">
        <f t="shared" si="4"/>
        <v>0</v>
      </c>
    </row>
    <row r="318" spans="1:21" x14ac:dyDescent="0.2">
      <c r="A318" t="str">
        <f>MatchSquad!A318</f>
        <v>M007</v>
      </c>
      <c r="B318" t="str">
        <f>MatchSquad!B318</f>
        <v>P017</v>
      </c>
      <c r="C318" t="str">
        <f>MatchSquad!C318</f>
        <v>Noor Ahmad</v>
      </c>
      <c r="D318" t="str">
        <f>MatchSquad!D318</f>
        <v>BWL</v>
      </c>
      <c r="E318" t="str">
        <f>MatchSquad!E318</f>
        <v>CSK</v>
      </c>
      <c r="F318">
        <f>MatchSquad!G318</f>
        <v>0</v>
      </c>
      <c r="G318">
        <f>IF(A318="","",SUMIFS(BallByBall!$I$2:$I$501,BallByBall!$B$2:$B$501,A318,BallByBall!$F$2:$F$501,B318))</f>
        <v>0</v>
      </c>
      <c r="H318">
        <f>IF(A318="","",COUNTIFS(BallByBall!$B$2:$B$501,A318,BallByBall!$F$2:$F$501,B318,BallByBall!$Q$2:$Q$501,1))</f>
        <v>0</v>
      </c>
      <c r="I318">
        <f>IF(A318="","",COUNTIFS(BallByBall!$B$2:$B$501,A318,BallByBall!$F$2:$F$501,B318,BallByBall!$R$2:$R$501,1))</f>
        <v>0</v>
      </c>
      <c r="J318">
        <f>IF(A318="","",SUMIFS(BallByBall!$T$2:$T$501,BallByBall!$B$2:$B$501,A318,BallByBall!$H$2:$H$501,B318))</f>
        <v>0</v>
      </c>
      <c r="K318">
        <f>IF(A318="","",SUMIFS(BallByBall!$U$2:$U$501,BallByBall!$B$2:$B$501,A318,BallByBall!$P$2:$P$501,B318))</f>
        <v>0</v>
      </c>
      <c r="L318">
        <f>IF(A318="","",SUMIFS(BallByBall!$V$2:$V$501,BallByBall!$B$2:$B$501,A318,BallByBall!$P$2:$P$501,B318))</f>
        <v>0</v>
      </c>
      <c r="M318">
        <f>IF(A318="","",SUMIFS(BallByBall!$W$2:$W$501,BallByBall!$B$2:$B$501,A318,BallByBall!$P$2:$P$501,B318))</f>
        <v>0</v>
      </c>
      <c r="N318">
        <f>IF(A318="","",SUMIFS(BallByBall!$X$2:$X$501,BallByBall!$B$2:$B$501,A318,BallByBall!$P$2:$P$501,B318))</f>
        <v>0</v>
      </c>
      <c r="O318">
        <f>IF(A318="","",SUMIFS(OverSummary!$G$2:$G$101,OverSummary!$A$2:$A$101,A318,OverSummary!$D$2:$D$101,B318))</f>
        <v>0</v>
      </c>
      <c r="P318">
        <f>IF(A318="","",G318*Rules!$B$13+H318*Rules!$B$14+I318*Rules!$B$15)</f>
        <v>0</v>
      </c>
      <c r="Q318">
        <f>IF(A318="","",IF(G318&gt;=100,Rules!$B$18,IF(G318&gt;=50,Rules!$B$17,IF(G318&gt;=30,Rules!$B$16,0)))+IF(AND(F318=1,D318&lt;&gt;"BWL",G318=0),Rules!$B$27,0))</f>
        <v>0</v>
      </c>
      <c r="R318">
        <f>IF(A318="","",J318*Rules!$B$19+O318*Rules!$B$22)</f>
        <v>0</v>
      </c>
      <c r="S318">
        <f>IF(A318="","",IF(J318&gt;=4,Rules!$B$21,IF(J318&gt;=3,Rules!$B$20,0)))</f>
        <v>0</v>
      </c>
      <c r="T318">
        <f>IF(A318="","",K318*Rules!$B$23+L318*Rules!$B$24+M318*Rules!$B$25+N318*Rules!$B$26)</f>
        <v>0</v>
      </c>
      <c r="U318">
        <f t="shared" si="4"/>
        <v>0</v>
      </c>
    </row>
    <row r="319" spans="1:21" x14ac:dyDescent="0.2">
      <c r="A319" t="str">
        <f>MatchSquad!A319</f>
        <v>M007</v>
      </c>
      <c r="B319" t="str">
        <f>MatchSquad!B319</f>
        <v>P018</v>
      </c>
      <c r="C319" t="str">
        <f>MatchSquad!C319</f>
        <v>Anshul Kamboj</v>
      </c>
      <c r="D319" t="str">
        <f>MatchSquad!D319</f>
        <v>BWL</v>
      </c>
      <c r="E319" t="str">
        <f>MatchSquad!E319</f>
        <v>CSK</v>
      </c>
      <c r="F319">
        <f>MatchSquad!G319</f>
        <v>0</v>
      </c>
      <c r="G319">
        <f>IF(A319="","",SUMIFS(BallByBall!$I$2:$I$501,BallByBall!$B$2:$B$501,A319,BallByBall!$F$2:$F$501,B319))</f>
        <v>0</v>
      </c>
      <c r="H319">
        <f>IF(A319="","",COUNTIFS(BallByBall!$B$2:$B$501,A319,BallByBall!$F$2:$F$501,B319,BallByBall!$Q$2:$Q$501,1))</f>
        <v>0</v>
      </c>
      <c r="I319">
        <f>IF(A319="","",COUNTIFS(BallByBall!$B$2:$B$501,A319,BallByBall!$F$2:$F$501,B319,BallByBall!$R$2:$R$501,1))</f>
        <v>0</v>
      </c>
      <c r="J319">
        <f>IF(A319="","",SUMIFS(BallByBall!$T$2:$T$501,BallByBall!$B$2:$B$501,A319,BallByBall!$H$2:$H$501,B319))</f>
        <v>0</v>
      </c>
      <c r="K319">
        <f>IF(A319="","",SUMIFS(BallByBall!$U$2:$U$501,BallByBall!$B$2:$B$501,A319,BallByBall!$P$2:$P$501,B319))</f>
        <v>0</v>
      </c>
      <c r="L319">
        <f>IF(A319="","",SUMIFS(BallByBall!$V$2:$V$501,BallByBall!$B$2:$B$501,A319,BallByBall!$P$2:$P$501,B319))</f>
        <v>0</v>
      </c>
      <c r="M319">
        <f>IF(A319="","",SUMIFS(BallByBall!$W$2:$W$501,BallByBall!$B$2:$B$501,A319,BallByBall!$P$2:$P$501,B319))</f>
        <v>0</v>
      </c>
      <c r="N319">
        <f>IF(A319="","",SUMIFS(BallByBall!$X$2:$X$501,BallByBall!$B$2:$B$501,A319,BallByBall!$P$2:$P$501,B319))</f>
        <v>0</v>
      </c>
      <c r="O319">
        <f>IF(A319="","",SUMIFS(OverSummary!$G$2:$G$101,OverSummary!$A$2:$A$101,A319,OverSummary!$D$2:$D$101,B319))</f>
        <v>0</v>
      </c>
      <c r="P319">
        <f>IF(A319="","",G319*Rules!$B$13+H319*Rules!$B$14+I319*Rules!$B$15)</f>
        <v>0</v>
      </c>
      <c r="Q319">
        <f>IF(A319="","",IF(G319&gt;=100,Rules!$B$18,IF(G319&gt;=50,Rules!$B$17,IF(G319&gt;=30,Rules!$B$16,0)))+IF(AND(F319=1,D319&lt;&gt;"BWL",G319=0),Rules!$B$27,0))</f>
        <v>0</v>
      </c>
      <c r="R319">
        <f>IF(A319="","",J319*Rules!$B$19+O319*Rules!$B$22)</f>
        <v>0</v>
      </c>
      <c r="S319">
        <f>IF(A319="","",IF(J319&gt;=4,Rules!$B$21,IF(J319&gt;=3,Rules!$B$20,0)))</f>
        <v>0</v>
      </c>
      <c r="T319">
        <f>IF(A319="","",K319*Rules!$B$23+L319*Rules!$B$24+M319*Rules!$B$25+N319*Rules!$B$26)</f>
        <v>0</v>
      </c>
      <c r="U319">
        <f t="shared" si="4"/>
        <v>0</v>
      </c>
    </row>
    <row r="320" spans="1:21" x14ac:dyDescent="0.2">
      <c r="A320" t="str">
        <f>MatchSquad!A320</f>
        <v>M007</v>
      </c>
      <c r="B320" t="str">
        <f>MatchSquad!B320</f>
        <v>P019</v>
      </c>
      <c r="C320" t="str">
        <f>MatchSquad!C320</f>
        <v>Mukesh Choudhary</v>
      </c>
      <c r="D320" t="str">
        <f>MatchSquad!D320</f>
        <v>BWL</v>
      </c>
      <c r="E320" t="str">
        <f>MatchSquad!E320</f>
        <v>CSK</v>
      </c>
      <c r="F320">
        <f>MatchSquad!G320</f>
        <v>0</v>
      </c>
      <c r="G320">
        <f>IF(A320="","",SUMIFS(BallByBall!$I$2:$I$501,BallByBall!$B$2:$B$501,A320,BallByBall!$F$2:$F$501,B320))</f>
        <v>0</v>
      </c>
      <c r="H320">
        <f>IF(A320="","",COUNTIFS(BallByBall!$B$2:$B$501,A320,BallByBall!$F$2:$F$501,B320,BallByBall!$Q$2:$Q$501,1))</f>
        <v>0</v>
      </c>
      <c r="I320">
        <f>IF(A320="","",COUNTIFS(BallByBall!$B$2:$B$501,A320,BallByBall!$F$2:$F$501,B320,BallByBall!$R$2:$R$501,1))</f>
        <v>0</v>
      </c>
      <c r="J320">
        <f>IF(A320="","",SUMIFS(BallByBall!$T$2:$T$501,BallByBall!$B$2:$B$501,A320,BallByBall!$H$2:$H$501,B320))</f>
        <v>0</v>
      </c>
      <c r="K320">
        <f>IF(A320="","",SUMIFS(BallByBall!$U$2:$U$501,BallByBall!$B$2:$B$501,A320,BallByBall!$P$2:$P$501,B320))</f>
        <v>0</v>
      </c>
      <c r="L320">
        <f>IF(A320="","",SUMIFS(BallByBall!$V$2:$V$501,BallByBall!$B$2:$B$501,A320,BallByBall!$P$2:$P$501,B320))</f>
        <v>0</v>
      </c>
      <c r="M320">
        <f>IF(A320="","",SUMIFS(BallByBall!$W$2:$W$501,BallByBall!$B$2:$B$501,A320,BallByBall!$P$2:$P$501,B320))</f>
        <v>0</v>
      </c>
      <c r="N320">
        <f>IF(A320="","",SUMIFS(BallByBall!$X$2:$X$501,BallByBall!$B$2:$B$501,A320,BallByBall!$P$2:$P$501,B320))</f>
        <v>0</v>
      </c>
      <c r="O320">
        <f>IF(A320="","",SUMIFS(OverSummary!$G$2:$G$101,OverSummary!$A$2:$A$101,A320,OverSummary!$D$2:$D$101,B320))</f>
        <v>0</v>
      </c>
      <c r="P320">
        <f>IF(A320="","",G320*Rules!$B$13+H320*Rules!$B$14+I320*Rules!$B$15)</f>
        <v>0</v>
      </c>
      <c r="Q320">
        <f>IF(A320="","",IF(G320&gt;=100,Rules!$B$18,IF(G320&gt;=50,Rules!$B$17,IF(G320&gt;=30,Rules!$B$16,0)))+IF(AND(F320=1,D320&lt;&gt;"BWL",G320=0),Rules!$B$27,0))</f>
        <v>0</v>
      </c>
      <c r="R320">
        <f>IF(A320="","",J320*Rules!$B$19+O320*Rules!$B$22)</f>
        <v>0</v>
      </c>
      <c r="S320">
        <f>IF(A320="","",IF(J320&gt;=4,Rules!$B$21,IF(J320&gt;=3,Rules!$B$20,0)))</f>
        <v>0</v>
      </c>
      <c r="T320">
        <f>IF(A320="","",K320*Rules!$B$23+L320*Rules!$B$24+M320*Rules!$B$25+N320*Rules!$B$26)</f>
        <v>0</v>
      </c>
      <c r="U320">
        <f t="shared" si="4"/>
        <v>0</v>
      </c>
    </row>
    <row r="321" spans="1:21" x14ac:dyDescent="0.2">
      <c r="A321" t="str">
        <f>MatchSquad!A321</f>
        <v>M007</v>
      </c>
      <c r="B321" t="str">
        <f>MatchSquad!B321</f>
        <v>P020</v>
      </c>
      <c r="C321" t="str">
        <f>MatchSquad!C321</f>
        <v>Shreyas Gopal</v>
      </c>
      <c r="D321" t="str">
        <f>MatchSquad!D321</f>
        <v>BWL</v>
      </c>
      <c r="E321" t="str">
        <f>MatchSquad!E321</f>
        <v>CSK</v>
      </c>
      <c r="F321">
        <f>MatchSquad!G321</f>
        <v>0</v>
      </c>
      <c r="G321">
        <f>IF(A321="","",SUMIFS(BallByBall!$I$2:$I$501,BallByBall!$B$2:$B$501,A321,BallByBall!$F$2:$F$501,B321))</f>
        <v>0</v>
      </c>
      <c r="H321">
        <f>IF(A321="","",COUNTIFS(BallByBall!$B$2:$B$501,A321,BallByBall!$F$2:$F$501,B321,BallByBall!$Q$2:$Q$501,1))</f>
        <v>0</v>
      </c>
      <c r="I321">
        <f>IF(A321="","",COUNTIFS(BallByBall!$B$2:$B$501,A321,BallByBall!$F$2:$F$501,B321,BallByBall!$R$2:$R$501,1))</f>
        <v>0</v>
      </c>
      <c r="J321">
        <f>IF(A321="","",SUMIFS(BallByBall!$T$2:$T$501,BallByBall!$B$2:$B$501,A321,BallByBall!$H$2:$H$501,B321))</f>
        <v>0</v>
      </c>
      <c r="K321">
        <f>IF(A321="","",SUMIFS(BallByBall!$U$2:$U$501,BallByBall!$B$2:$B$501,A321,BallByBall!$P$2:$P$501,B321))</f>
        <v>0</v>
      </c>
      <c r="L321">
        <f>IF(A321="","",SUMIFS(BallByBall!$V$2:$V$501,BallByBall!$B$2:$B$501,A321,BallByBall!$P$2:$P$501,B321))</f>
        <v>0</v>
      </c>
      <c r="M321">
        <f>IF(A321="","",SUMIFS(BallByBall!$W$2:$W$501,BallByBall!$B$2:$B$501,A321,BallByBall!$P$2:$P$501,B321))</f>
        <v>0</v>
      </c>
      <c r="N321">
        <f>IF(A321="","",SUMIFS(BallByBall!$X$2:$X$501,BallByBall!$B$2:$B$501,A321,BallByBall!$P$2:$P$501,B321))</f>
        <v>0</v>
      </c>
      <c r="O321">
        <f>IF(A321="","",SUMIFS(OverSummary!$G$2:$G$101,OverSummary!$A$2:$A$101,A321,OverSummary!$D$2:$D$101,B321))</f>
        <v>0</v>
      </c>
      <c r="P321">
        <f>IF(A321="","",G321*Rules!$B$13+H321*Rules!$B$14+I321*Rules!$B$15)</f>
        <v>0</v>
      </c>
      <c r="Q321">
        <f>IF(A321="","",IF(G321&gt;=100,Rules!$B$18,IF(G321&gt;=50,Rules!$B$17,IF(G321&gt;=30,Rules!$B$16,0)))+IF(AND(F321=1,D321&lt;&gt;"BWL",G321=0),Rules!$B$27,0))</f>
        <v>0</v>
      </c>
      <c r="R321">
        <f>IF(A321="","",J321*Rules!$B$19+O321*Rules!$B$22)</f>
        <v>0</v>
      </c>
      <c r="S321">
        <f>IF(A321="","",IF(J321&gt;=4,Rules!$B$21,IF(J321&gt;=3,Rules!$B$20,0)))</f>
        <v>0</v>
      </c>
      <c r="T321">
        <f>IF(A321="","",K321*Rules!$B$23+L321*Rules!$B$24+M321*Rules!$B$25+N321*Rules!$B$26)</f>
        <v>0</v>
      </c>
      <c r="U321">
        <f t="shared" si="4"/>
        <v>0</v>
      </c>
    </row>
    <row r="322" spans="1:21" x14ac:dyDescent="0.2">
      <c r="A322" t="str">
        <f>MatchSquad!A322</f>
        <v>M007</v>
      </c>
      <c r="B322" t="str">
        <f>MatchSquad!B322</f>
        <v>P021</v>
      </c>
      <c r="C322" t="str">
        <f>MatchSquad!C322</f>
        <v>Gurjapneet Singh</v>
      </c>
      <c r="D322" t="str">
        <f>MatchSquad!D322</f>
        <v>BWL</v>
      </c>
      <c r="E322" t="str">
        <f>MatchSquad!E322</f>
        <v>CSK</v>
      </c>
      <c r="F322">
        <f>MatchSquad!G322</f>
        <v>0</v>
      </c>
      <c r="G322">
        <f>IF(A322="","",SUMIFS(BallByBall!$I$2:$I$501,BallByBall!$B$2:$B$501,A322,BallByBall!$F$2:$F$501,B322))</f>
        <v>0</v>
      </c>
      <c r="H322">
        <f>IF(A322="","",COUNTIFS(BallByBall!$B$2:$B$501,A322,BallByBall!$F$2:$F$501,B322,BallByBall!$Q$2:$Q$501,1))</f>
        <v>0</v>
      </c>
      <c r="I322">
        <f>IF(A322="","",COUNTIFS(BallByBall!$B$2:$B$501,A322,BallByBall!$F$2:$F$501,B322,BallByBall!$R$2:$R$501,1))</f>
        <v>0</v>
      </c>
      <c r="J322">
        <f>IF(A322="","",SUMIFS(BallByBall!$T$2:$T$501,BallByBall!$B$2:$B$501,A322,BallByBall!$H$2:$H$501,B322))</f>
        <v>0</v>
      </c>
      <c r="K322">
        <f>IF(A322="","",SUMIFS(BallByBall!$U$2:$U$501,BallByBall!$B$2:$B$501,A322,BallByBall!$P$2:$P$501,B322))</f>
        <v>0</v>
      </c>
      <c r="L322">
        <f>IF(A322="","",SUMIFS(BallByBall!$V$2:$V$501,BallByBall!$B$2:$B$501,A322,BallByBall!$P$2:$P$501,B322))</f>
        <v>0</v>
      </c>
      <c r="M322">
        <f>IF(A322="","",SUMIFS(BallByBall!$W$2:$W$501,BallByBall!$B$2:$B$501,A322,BallByBall!$P$2:$P$501,B322))</f>
        <v>0</v>
      </c>
      <c r="N322">
        <f>IF(A322="","",SUMIFS(BallByBall!$X$2:$X$501,BallByBall!$B$2:$B$501,A322,BallByBall!$P$2:$P$501,B322))</f>
        <v>0</v>
      </c>
      <c r="O322">
        <f>IF(A322="","",SUMIFS(OverSummary!$G$2:$G$101,OverSummary!$A$2:$A$101,A322,OverSummary!$D$2:$D$101,B322))</f>
        <v>0</v>
      </c>
      <c r="P322">
        <f>IF(A322="","",G322*Rules!$B$13+H322*Rules!$B$14+I322*Rules!$B$15)</f>
        <v>0</v>
      </c>
      <c r="Q322">
        <f>IF(A322="","",IF(G322&gt;=100,Rules!$B$18,IF(G322&gt;=50,Rules!$B$17,IF(G322&gt;=30,Rules!$B$16,0)))+IF(AND(F322=1,D322&lt;&gt;"BWL",G322=0),Rules!$B$27,0))</f>
        <v>0</v>
      </c>
      <c r="R322">
        <f>IF(A322="","",J322*Rules!$B$19+O322*Rules!$B$22)</f>
        <v>0</v>
      </c>
      <c r="S322">
        <f>IF(A322="","",IF(J322&gt;=4,Rules!$B$21,IF(J322&gt;=3,Rules!$B$20,0)))</f>
        <v>0</v>
      </c>
      <c r="T322">
        <f>IF(A322="","",K322*Rules!$B$23+L322*Rules!$B$24+M322*Rules!$B$25+N322*Rules!$B$26)</f>
        <v>0</v>
      </c>
      <c r="U322">
        <f t="shared" ref="U322:U385" si="5">IF(A322="","",P322+Q322+R322+S322+T322)</f>
        <v>0</v>
      </c>
    </row>
    <row r="323" spans="1:21" x14ac:dyDescent="0.2">
      <c r="A323" t="str">
        <f>MatchSquad!A323</f>
        <v>M007</v>
      </c>
      <c r="B323" t="str">
        <f>MatchSquad!B323</f>
        <v>P022</v>
      </c>
      <c r="C323" t="str">
        <f>MatchSquad!C323</f>
        <v>Akeal Hosein</v>
      </c>
      <c r="D323" t="str">
        <f>MatchSquad!D323</f>
        <v>BWL</v>
      </c>
      <c r="E323" t="str">
        <f>MatchSquad!E323</f>
        <v>CSK</v>
      </c>
      <c r="F323">
        <f>MatchSquad!G323</f>
        <v>0</v>
      </c>
      <c r="G323">
        <f>IF(A323="","",SUMIFS(BallByBall!$I$2:$I$501,BallByBall!$B$2:$B$501,A323,BallByBall!$F$2:$F$501,B323))</f>
        <v>0</v>
      </c>
      <c r="H323">
        <f>IF(A323="","",COUNTIFS(BallByBall!$B$2:$B$501,A323,BallByBall!$F$2:$F$501,B323,BallByBall!$Q$2:$Q$501,1))</f>
        <v>0</v>
      </c>
      <c r="I323">
        <f>IF(A323="","",COUNTIFS(BallByBall!$B$2:$B$501,A323,BallByBall!$F$2:$F$501,B323,BallByBall!$R$2:$R$501,1))</f>
        <v>0</v>
      </c>
      <c r="J323">
        <f>IF(A323="","",SUMIFS(BallByBall!$T$2:$T$501,BallByBall!$B$2:$B$501,A323,BallByBall!$H$2:$H$501,B323))</f>
        <v>0</v>
      </c>
      <c r="K323">
        <f>IF(A323="","",SUMIFS(BallByBall!$U$2:$U$501,BallByBall!$B$2:$B$501,A323,BallByBall!$P$2:$P$501,B323))</f>
        <v>0</v>
      </c>
      <c r="L323">
        <f>IF(A323="","",SUMIFS(BallByBall!$V$2:$V$501,BallByBall!$B$2:$B$501,A323,BallByBall!$P$2:$P$501,B323))</f>
        <v>0</v>
      </c>
      <c r="M323">
        <f>IF(A323="","",SUMIFS(BallByBall!$W$2:$W$501,BallByBall!$B$2:$B$501,A323,BallByBall!$P$2:$P$501,B323))</f>
        <v>0</v>
      </c>
      <c r="N323">
        <f>IF(A323="","",SUMIFS(BallByBall!$X$2:$X$501,BallByBall!$B$2:$B$501,A323,BallByBall!$P$2:$P$501,B323))</f>
        <v>0</v>
      </c>
      <c r="O323">
        <f>IF(A323="","",SUMIFS(OverSummary!$G$2:$G$101,OverSummary!$A$2:$A$101,A323,OverSummary!$D$2:$D$101,B323))</f>
        <v>0</v>
      </c>
      <c r="P323">
        <f>IF(A323="","",G323*Rules!$B$13+H323*Rules!$B$14+I323*Rules!$B$15)</f>
        <v>0</v>
      </c>
      <c r="Q323">
        <f>IF(A323="","",IF(G323&gt;=100,Rules!$B$18,IF(G323&gt;=50,Rules!$B$17,IF(G323&gt;=30,Rules!$B$16,0)))+IF(AND(F323=1,D323&lt;&gt;"BWL",G323=0),Rules!$B$27,0))</f>
        <v>0</v>
      </c>
      <c r="R323">
        <f>IF(A323="","",J323*Rules!$B$19+O323*Rules!$B$22)</f>
        <v>0</v>
      </c>
      <c r="S323">
        <f>IF(A323="","",IF(J323&gt;=4,Rules!$B$21,IF(J323&gt;=3,Rules!$B$20,0)))</f>
        <v>0</v>
      </c>
      <c r="T323">
        <f>IF(A323="","",K323*Rules!$B$23+L323*Rules!$B$24+M323*Rules!$B$25+N323*Rules!$B$26)</f>
        <v>0</v>
      </c>
      <c r="U323">
        <f t="shared" si="5"/>
        <v>0</v>
      </c>
    </row>
    <row r="324" spans="1:21" x14ac:dyDescent="0.2">
      <c r="A324" t="str">
        <f>MatchSquad!A324</f>
        <v>M007</v>
      </c>
      <c r="B324" t="str">
        <f>MatchSquad!B324</f>
        <v>P023</v>
      </c>
      <c r="C324" t="str">
        <f>MatchSquad!C324</f>
        <v>Matt Henry</v>
      </c>
      <c r="D324" t="str">
        <f>MatchSquad!D324</f>
        <v>BWL</v>
      </c>
      <c r="E324" t="str">
        <f>MatchSquad!E324</f>
        <v>CSK</v>
      </c>
      <c r="F324">
        <f>MatchSquad!G324</f>
        <v>0</v>
      </c>
      <c r="G324">
        <f>IF(A324="","",SUMIFS(BallByBall!$I$2:$I$501,BallByBall!$B$2:$B$501,A324,BallByBall!$F$2:$F$501,B324))</f>
        <v>0</v>
      </c>
      <c r="H324">
        <f>IF(A324="","",COUNTIFS(BallByBall!$B$2:$B$501,A324,BallByBall!$F$2:$F$501,B324,BallByBall!$Q$2:$Q$501,1))</f>
        <v>0</v>
      </c>
      <c r="I324">
        <f>IF(A324="","",COUNTIFS(BallByBall!$B$2:$B$501,A324,BallByBall!$F$2:$F$501,B324,BallByBall!$R$2:$R$501,1))</f>
        <v>0</v>
      </c>
      <c r="J324">
        <f>IF(A324="","",SUMIFS(BallByBall!$T$2:$T$501,BallByBall!$B$2:$B$501,A324,BallByBall!$H$2:$H$501,B324))</f>
        <v>0</v>
      </c>
      <c r="K324">
        <f>IF(A324="","",SUMIFS(BallByBall!$U$2:$U$501,BallByBall!$B$2:$B$501,A324,BallByBall!$P$2:$P$501,B324))</f>
        <v>0</v>
      </c>
      <c r="L324">
        <f>IF(A324="","",SUMIFS(BallByBall!$V$2:$V$501,BallByBall!$B$2:$B$501,A324,BallByBall!$P$2:$P$501,B324))</f>
        <v>0</v>
      </c>
      <c r="M324">
        <f>IF(A324="","",SUMIFS(BallByBall!$W$2:$W$501,BallByBall!$B$2:$B$501,A324,BallByBall!$P$2:$P$501,B324))</f>
        <v>0</v>
      </c>
      <c r="N324">
        <f>IF(A324="","",SUMIFS(BallByBall!$X$2:$X$501,BallByBall!$B$2:$B$501,A324,BallByBall!$P$2:$P$501,B324))</f>
        <v>0</v>
      </c>
      <c r="O324">
        <f>IF(A324="","",SUMIFS(OverSummary!$G$2:$G$101,OverSummary!$A$2:$A$101,A324,OverSummary!$D$2:$D$101,B324))</f>
        <v>0</v>
      </c>
      <c r="P324">
        <f>IF(A324="","",G324*Rules!$B$13+H324*Rules!$B$14+I324*Rules!$B$15)</f>
        <v>0</v>
      </c>
      <c r="Q324">
        <f>IF(A324="","",IF(G324&gt;=100,Rules!$B$18,IF(G324&gt;=50,Rules!$B$17,IF(G324&gt;=30,Rules!$B$16,0)))+IF(AND(F324=1,D324&lt;&gt;"BWL",G324=0),Rules!$B$27,0))</f>
        <v>0</v>
      </c>
      <c r="R324">
        <f>IF(A324="","",J324*Rules!$B$19+O324*Rules!$B$22)</f>
        <v>0</v>
      </c>
      <c r="S324">
        <f>IF(A324="","",IF(J324&gt;=4,Rules!$B$21,IF(J324&gt;=3,Rules!$B$20,0)))</f>
        <v>0</v>
      </c>
      <c r="T324">
        <f>IF(A324="","",K324*Rules!$B$23+L324*Rules!$B$24+M324*Rules!$B$25+N324*Rules!$B$26)</f>
        <v>0</v>
      </c>
      <c r="U324">
        <f t="shared" si="5"/>
        <v>0</v>
      </c>
    </row>
    <row r="325" spans="1:21" x14ac:dyDescent="0.2">
      <c r="A325" t="str">
        <f>MatchSquad!A325</f>
        <v>M007</v>
      </c>
      <c r="B325" t="str">
        <f>MatchSquad!B325</f>
        <v>P024</v>
      </c>
      <c r="C325" t="str">
        <f>MatchSquad!C325</f>
        <v>Rahul Chahar</v>
      </c>
      <c r="D325" t="str">
        <f>MatchSquad!D325</f>
        <v>BWL</v>
      </c>
      <c r="E325" t="str">
        <f>MatchSquad!E325</f>
        <v>CSK</v>
      </c>
      <c r="F325">
        <f>MatchSquad!G325</f>
        <v>0</v>
      </c>
      <c r="G325">
        <f>IF(A325="","",SUMIFS(BallByBall!$I$2:$I$501,BallByBall!$B$2:$B$501,A325,BallByBall!$F$2:$F$501,B325))</f>
        <v>0</v>
      </c>
      <c r="H325">
        <f>IF(A325="","",COUNTIFS(BallByBall!$B$2:$B$501,A325,BallByBall!$F$2:$F$501,B325,BallByBall!$Q$2:$Q$501,1))</f>
        <v>0</v>
      </c>
      <c r="I325">
        <f>IF(A325="","",COUNTIFS(BallByBall!$B$2:$B$501,A325,BallByBall!$F$2:$F$501,B325,BallByBall!$R$2:$R$501,1))</f>
        <v>0</v>
      </c>
      <c r="J325">
        <f>IF(A325="","",SUMIFS(BallByBall!$T$2:$T$501,BallByBall!$B$2:$B$501,A325,BallByBall!$H$2:$H$501,B325))</f>
        <v>0</v>
      </c>
      <c r="K325">
        <f>IF(A325="","",SUMIFS(BallByBall!$U$2:$U$501,BallByBall!$B$2:$B$501,A325,BallByBall!$P$2:$P$501,B325))</f>
        <v>0</v>
      </c>
      <c r="L325">
        <f>IF(A325="","",SUMIFS(BallByBall!$V$2:$V$501,BallByBall!$B$2:$B$501,A325,BallByBall!$P$2:$P$501,B325))</f>
        <v>0</v>
      </c>
      <c r="M325">
        <f>IF(A325="","",SUMIFS(BallByBall!$W$2:$W$501,BallByBall!$B$2:$B$501,A325,BallByBall!$P$2:$P$501,B325))</f>
        <v>0</v>
      </c>
      <c r="N325">
        <f>IF(A325="","",SUMIFS(BallByBall!$X$2:$X$501,BallByBall!$B$2:$B$501,A325,BallByBall!$P$2:$P$501,B325))</f>
        <v>0</v>
      </c>
      <c r="O325">
        <f>IF(A325="","",SUMIFS(OverSummary!$G$2:$G$101,OverSummary!$A$2:$A$101,A325,OverSummary!$D$2:$D$101,B325))</f>
        <v>0</v>
      </c>
      <c r="P325">
        <f>IF(A325="","",G325*Rules!$B$13+H325*Rules!$B$14+I325*Rules!$B$15)</f>
        <v>0</v>
      </c>
      <c r="Q325">
        <f>IF(A325="","",IF(G325&gt;=100,Rules!$B$18,IF(G325&gt;=50,Rules!$B$17,IF(G325&gt;=30,Rules!$B$16,0)))+IF(AND(F325=1,D325&lt;&gt;"BWL",G325=0),Rules!$B$27,0))</f>
        <v>0</v>
      </c>
      <c r="R325">
        <f>IF(A325="","",J325*Rules!$B$19+O325*Rules!$B$22)</f>
        <v>0</v>
      </c>
      <c r="S325">
        <f>IF(A325="","",IF(J325&gt;=4,Rules!$B$21,IF(J325&gt;=3,Rules!$B$20,0)))</f>
        <v>0</v>
      </c>
      <c r="T325">
        <f>IF(A325="","",K325*Rules!$B$23+L325*Rules!$B$24+M325*Rules!$B$25+N325*Rules!$B$26)</f>
        <v>0</v>
      </c>
      <c r="U325">
        <f t="shared" si="5"/>
        <v>0</v>
      </c>
    </row>
    <row r="326" spans="1:21" x14ac:dyDescent="0.2">
      <c r="A326" t="str">
        <f>MatchSquad!A326</f>
        <v>M007</v>
      </c>
      <c r="B326" t="str">
        <f>MatchSquad!B326</f>
        <v>P025</v>
      </c>
      <c r="C326" t="str">
        <f>MatchSquad!C326</f>
        <v>Spencer Johnson</v>
      </c>
      <c r="D326" t="str">
        <f>MatchSquad!D326</f>
        <v>BWL</v>
      </c>
      <c r="E326" t="str">
        <f>MatchSquad!E326</f>
        <v>CSK</v>
      </c>
      <c r="F326">
        <f>MatchSquad!G326</f>
        <v>0</v>
      </c>
      <c r="G326">
        <f>IF(A326="","",SUMIFS(BallByBall!$I$2:$I$501,BallByBall!$B$2:$B$501,A326,BallByBall!$F$2:$F$501,B326))</f>
        <v>0</v>
      </c>
      <c r="H326">
        <f>IF(A326="","",COUNTIFS(BallByBall!$B$2:$B$501,A326,BallByBall!$F$2:$F$501,B326,BallByBall!$Q$2:$Q$501,1))</f>
        <v>0</v>
      </c>
      <c r="I326">
        <f>IF(A326="","",COUNTIFS(BallByBall!$B$2:$B$501,A326,BallByBall!$F$2:$F$501,B326,BallByBall!$R$2:$R$501,1))</f>
        <v>0</v>
      </c>
      <c r="J326">
        <f>IF(A326="","",SUMIFS(BallByBall!$T$2:$T$501,BallByBall!$B$2:$B$501,A326,BallByBall!$H$2:$H$501,B326))</f>
        <v>0</v>
      </c>
      <c r="K326">
        <f>IF(A326="","",SUMIFS(BallByBall!$U$2:$U$501,BallByBall!$B$2:$B$501,A326,BallByBall!$P$2:$P$501,B326))</f>
        <v>0</v>
      </c>
      <c r="L326">
        <f>IF(A326="","",SUMIFS(BallByBall!$V$2:$V$501,BallByBall!$B$2:$B$501,A326,BallByBall!$P$2:$P$501,B326))</f>
        <v>0</v>
      </c>
      <c r="M326">
        <f>IF(A326="","",SUMIFS(BallByBall!$W$2:$W$501,BallByBall!$B$2:$B$501,A326,BallByBall!$P$2:$P$501,B326))</f>
        <v>0</v>
      </c>
      <c r="N326">
        <f>IF(A326="","",SUMIFS(BallByBall!$X$2:$X$501,BallByBall!$B$2:$B$501,A326,BallByBall!$P$2:$P$501,B326))</f>
        <v>0</v>
      </c>
      <c r="O326">
        <f>IF(A326="","",SUMIFS(OverSummary!$G$2:$G$101,OverSummary!$A$2:$A$101,A326,OverSummary!$D$2:$D$101,B326))</f>
        <v>0</v>
      </c>
      <c r="P326">
        <f>IF(A326="","",G326*Rules!$B$13+H326*Rules!$B$14+I326*Rules!$B$15)</f>
        <v>0</v>
      </c>
      <c r="Q326">
        <f>IF(A326="","",IF(G326&gt;=100,Rules!$B$18,IF(G326&gt;=50,Rules!$B$17,IF(G326&gt;=30,Rules!$B$16,0)))+IF(AND(F326=1,D326&lt;&gt;"BWL",G326=0),Rules!$B$27,0))</f>
        <v>0</v>
      </c>
      <c r="R326">
        <f>IF(A326="","",J326*Rules!$B$19+O326*Rules!$B$22)</f>
        <v>0</v>
      </c>
      <c r="S326">
        <f>IF(A326="","",IF(J326&gt;=4,Rules!$B$21,IF(J326&gt;=3,Rules!$B$20,0)))</f>
        <v>0</v>
      </c>
      <c r="T326">
        <f>IF(A326="","",K326*Rules!$B$23+L326*Rules!$B$24+M326*Rules!$B$25+N326*Rules!$B$26)</f>
        <v>0</v>
      </c>
      <c r="U326">
        <f t="shared" si="5"/>
        <v>0</v>
      </c>
    </row>
    <row r="327" spans="1:21" x14ac:dyDescent="0.2">
      <c r="A327" t="str">
        <f>MatchSquad!A327</f>
        <v>M007</v>
      </c>
      <c r="B327" t="str">
        <f>MatchSquad!B327</f>
        <v>P151</v>
      </c>
      <c r="C327" t="str">
        <f>MatchSquad!C327</f>
        <v>Shreyas Iyer</v>
      </c>
      <c r="D327" t="str">
        <f>MatchSquad!D327</f>
        <v>BAT</v>
      </c>
      <c r="E327" t="str">
        <f>MatchSquad!E327</f>
        <v>PBKS</v>
      </c>
      <c r="F327">
        <f>MatchSquad!G327</f>
        <v>0</v>
      </c>
      <c r="G327">
        <f>IF(A327="","",SUMIFS(BallByBall!$I$2:$I$501,BallByBall!$B$2:$B$501,A327,BallByBall!$F$2:$F$501,B327))</f>
        <v>0</v>
      </c>
      <c r="H327">
        <f>IF(A327="","",COUNTIFS(BallByBall!$B$2:$B$501,A327,BallByBall!$F$2:$F$501,B327,BallByBall!$Q$2:$Q$501,1))</f>
        <v>0</v>
      </c>
      <c r="I327">
        <f>IF(A327="","",COUNTIFS(BallByBall!$B$2:$B$501,A327,BallByBall!$F$2:$F$501,B327,BallByBall!$R$2:$R$501,1))</f>
        <v>0</v>
      </c>
      <c r="J327">
        <f>IF(A327="","",SUMIFS(BallByBall!$T$2:$T$501,BallByBall!$B$2:$B$501,A327,BallByBall!$H$2:$H$501,B327))</f>
        <v>0</v>
      </c>
      <c r="K327">
        <f>IF(A327="","",SUMIFS(BallByBall!$U$2:$U$501,BallByBall!$B$2:$B$501,A327,BallByBall!$P$2:$P$501,B327))</f>
        <v>0</v>
      </c>
      <c r="L327">
        <f>IF(A327="","",SUMIFS(BallByBall!$V$2:$V$501,BallByBall!$B$2:$B$501,A327,BallByBall!$P$2:$P$501,B327))</f>
        <v>0</v>
      </c>
      <c r="M327">
        <f>IF(A327="","",SUMIFS(BallByBall!$W$2:$W$501,BallByBall!$B$2:$B$501,A327,BallByBall!$P$2:$P$501,B327))</f>
        <v>0</v>
      </c>
      <c r="N327">
        <f>IF(A327="","",SUMIFS(BallByBall!$X$2:$X$501,BallByBall!$B$2:$B$501,A327,BallByBall!$P$2:$P$501,B327))</f>
        <v>0</v>
      </c>
      <c r="O327">
        <f>IF(A327="","",SUMIFS(OverSummary!$G$2:$G$101,OverSummary!$A$2:$A$101,A327,OverSummary!$D$2:$D$101,B327))</f>
        <v>0</v>
      </c>
      <c r="P327">
        <f>IF(A327="","",G327*Rules!$B$13+H327*Rules!$B$14+I327*Rules!$B$15)</f>
        <v>0</v>
      </c>
      <c r="Q327">
        <f>IF(A327="","",IF(G327&gt;=100,Rules!$B$18,IF(G327&gt;=50,Rules!$B$17,IF(G327&gt;=30,Rules!$B$16,0)))+IF(AND(F327=1,D327&lt;&gt;"BWL",G327=0),Rules!$B$27,0))</f>
        <v>0</v>
      </c>
      <c r="R327">
        <f>IF(A327="","",J327*Rules!$B$19+O327*Rules!$B$22)</f>
        <v>0</v>
      </c>
      <c r="S327">
        <f>IF(A327="","",IF(J327&gt;=4,Rules!$B$21,IF(J327&gt;=3,Rules!$B$20,0)))</f>
        <v>0</v>
      </c>
      <c r="T327">
        <f>IF(A327="","",K327*Rules!$B$23+L327*Rules!$B$24+M327*Rules!$B$25+N327*Rules!$B$26)</f>
        <v>0</v>
      </c>
      <c r="U327">
        <f t="shared" si="5"/>
        <v>0</v>
      </c>
    </row>
    <row r="328" spans="1:21" x14ac:dyDescent="0.2">
      <c r="A328" t="str">
        <f>MatchSquad!A328</f>
        <v>M007</v>
      </c>
      <c r="B328" t="str">
        <f>MatchSquad!B328</f>
        <v>P152</v>
      </c>
      <c r="C328" t="str">
        <f>MatchSquad!C328</f>
        <v>Nehal Wadhera</v>
      </c>
      <c r="D328" t="str">
        <f>MatchSquad!D328</f>
        <v>BAT</v>
      </c>
      <c r="E328" t="str">
        <f>MatchSquad!E328</f>
        <v>PBKS</v>
      </c>
      <c r="F328">
        <f>MatchSquad!G328</f>
        <v>0</v>
      </c>
      <c r="G328">
        <f>IF(A328="","",SUMIFS(BallByBall!$I$2:$I$501,BallByBall!$B$2:$B$501,A328,BallByBall!$F$2:$F$501,B328))</f>
        <v>0</v>
      </c>
      <c r="H328">
        <f>IF(A328="","",COUNTIFS(BallByBall!$B$2:$B$501,A328,BallByBall!$F$2:$F$501,B328,BallByBall!$Q$2:$Q$501,1))</f>
        <v>0</v>
      </c>
      <c r="I328">
        <f>IF(A328="","",COUNTIFS(BallByBall!$B$2:$B$501,A328,BallByBall!$F$2:$F$501,B328,BallByBall!$R$2:$R$501,1))</f>
        <v>0</v>
      </c>
      <c r="J328">
        <f>IF(A328="","",SUMIFS(BallByBall!$T$2:$T$501,BallByBall!$B$2:$B$501,A328,BallByBall!$H$2:$H$501,B328))</f>
        <v>0</v>
      </c>
      <c r="K328">
        <f>IF(A328="","",SUMIFS(BallByBall!$U$2:$U$501,BallByBall!$B$2:$B$501,A328,BallByBall!$P$2:$P$501,B328))</f>
        <v>0</v>
      </c>
      <c r="L328">
        <f>IF(A328="","",SUMIFS(BallByBall!$V$2:$V$501,BallByBall!$B$2:$B$501,A328,BallByBall!$P$2:$P$501,B328))</f>
        <v>0</v>
      </c>
      <c r="M328">
        <f>IF(A328="","",SUMIFS(BallByBall!$W$2:$W$501,BallByBall!$B$2:$B$501,A328,BallByBall!$P$2:$P$501,B328))</f>
        <v>0</v>
      </c>
      <c r="N328">
        <f>IF(A328="","",SUMIFS(BallByBall!$X$2:$X$501,BallByBall!$B$2:$B$501,A328,BallByBall!$P$2:$P$501,B328))</f>
        <v>0</v>
      </c>
      <c r="O328">
        <f>IF(A328="","",SUMIFS(OverSummary!$G$2:$G$101,OverSummary!$A$2:$A$101,A328,OverSummary!$D$2:$D$101,B328))</f>
        <v>0</v>
      </c>
      <c r="P328">
        <f>IF(A328="","",G328*Rules!$B$13+H328*Rules!$B$14+I328*Rules!$B$15)</f>
        <v>0</v>
      </c>
      <c r="Q328">
        <f>IF(A328="","",IF(G328&gt;=100,Rules!$B$18,IF(G328&gt;=50,Rules!$B$17,IF(G328&gt;=30,Rules!$B$16,0)))+IF(AND(F328=1,D328&lt;&gt;"BWL",G328=0),Rules!$B$27,0))</f>
        <v>0</v>
      </c>
      <c r="R328">
        <f>IF(A328="","",J328*Rules!$B$19+O328*Rules!$B$22)</f>
        <v>0</v>
      </c>
      <c r="S328">
        <f>IF(A328="","",IF(J328&gt;=4,Rules!$B$21,IF(J328&gt;=3,Rules!$B$20,0)))</f>
        <v>0</v>
      </c>
      <c r="T328">
        <f>IF(A328="","",K328*Rules!$B$23+L328*Rules!$B$24+M328*Rules!$B$25+N328*Rules!$B$26)</f>
        <v>0</v>
      </c>
      <c r="U328">
        <f t="shared" si="5"/>
        <v>0</v>
      </c>
    </row>
    <row r="329" spans="1:21" x14ac:dyDescent="0.2">
      <c r="A329" t="str">
        <f>MatchSquad!A329</f>
        <v>M007</v>
      </c>
      <c r="B329" t="str">
        <f>MatchSquad!B329</f>
        <v>P153</v>
      </c>
      <c r="C329" t="str">
        <f>MatchSquad!C329</f>
        <v>Vishnu Vinod</v>
      </c>
      <c r="D329" t="str">
        <f>MatchSquad!D329</f>
        <v>WK</v>
      </c>
      <c r="E329" t="str">
        <f>MatchSquad!E329</f>
        <v>PBKS</v>
      </c>
      <c r="F329">
        <f>MatchSquad!G329</f>
        <v>0</v>
      </c>
      <c r="G329">
        <f>IF(A329="","",SUMIFS(BallByBall!$I$2:$I$501,BallByBall!$B$2:$B$501,A329,BallByBall!$F$2:$F$501,B329))</f>
        <v>0</v>
      </c>
      <c r="H329">
        <f>IF(A329="","",COUNTIFS(BallByBall!$B$2:$B$501,A329,BallByBall!$F$2:$F$501,B329,BallByBall!$Q$2:$Q$501,1))</f>
        <v>0</v>
      </c>
      <c r="I329">
        <f>IF(A329="","",COUNTIFS(BallByBall!$B$2:$B$501,A329,BallByBall!$F$2:$F$501,B329,BallByBall!$R$2:$R$501,1))</f>
        <v>0</v>
      </c>
      <c r="J329">
        <f>IF(A329="","",SUMIFS(BallByBall!$T$2:$T$501,BallByBall!$B$2:$B$501,A329,BallByBall!$H$2:$H$501,B329))</f>
        <v>0</v>
      </c>
      <c r="K329">
        <f>IF(A329="","",SUMIFS(BallByBall!$U$2:$U$501,BallByBall!$B$2:$B$501,A329,BallByBall!$P$2:$P$501,B329))</f>
        <v>0</v>
      </c>
      <c r="L329">
        <f>IF(A329="","",SUMIFS(BallByBall!$V$2:$V$501,BallByBall!$B$2:$B$501,A329,BallByBall!$P$2:$P$501,B329))</f>
        <v>0</v>
      </c>
      <c r="M329">
        <f>IF(A329="","",SUMIFS(BallByBall!$W$2:$W$501,BallByBall!$B$2:$B$501,A329,BallByBall!$P$2:$P$501,B329))</f>
        <v>0</v>
      </c>
      <c r="N329">
        <f>IF(A329="","",SUMIFS(BallByBall!$X$2:$X$501,BallByBall!$B$2:$B$501,A329,BallByBall!$P$2:$P$501,B329))</f>
        <v>0</v>
      </c>
      <c r="O329">
        <f>IF(A329="","",SUMIFS(OverSummary!$G$2:$G$101,OverSummary!$A$2:$A$101,A329,OverSummary!$D$2:$D$101,B329))</f>
        <v>0</v>
      </c>
      <c r="P329">
        <f>IF(A329="","",G329*Rules!$B$13+H329*Rules!$B$14+I329*Rules!$B$15)</f>
        <v>0</v>
      </c>
      <c r="Q329">
        <f>IF(A329="","",IF(G329&gt;=100,Rules!$B$18,IF(G329&gt;=50,Rules!$B$17,IF(G329&gt;=30,Rules!$B$16,0)))+IF(AND(F329=1,D329&lt;&gt;"BWL",G329=0),Rules!$B$27,0))</f>
        <v>0</v>
      </c>
      <c r="R329">
        <f>IF(A329="","",J329*Rules!$B$19+O329*Rules!$B$22)</f>
        <v>0</v>
      </c>
      <c r="S329">
        <f>IF(A329="","",IF(J329&gt;=4,Rules!$B$21,IF(J329&gt;=3,Rules!$B$20,0)))</f>
        <v>0</v>
      </c>
      <c r="T329">
        <f>IF(A329="","",K329*Rules!$B$23+L329*Rules!$B$24+M329*Rules!$B$25+N329*Rules!$B$26)</f>
        <v>0</v>
      </c>
      <c r="U329">
        <f t="shared" si="5"/>
        <v>0</v>
      </c>
    </row>
    <row r="330" spans="1:21" x14ac:dyDescent="0.2">
      <c r="A330" t="str">
        <f>MatchSquad!A330</f>
        <v>M007</v>
      </c>
      <c r="B330" t="str">
        <f>MatchSquad!B330</f>
        <v>P154</v>
      </c>
      <c r="C330" t="str">
        <f>MatchSquad!C330</f>
        <v>Harnoor Pannu</v>
      </c>
      <c r="D330" t="str">
        <f>MatchSquad!D330</f>
        <v>BAT</v>
      </c>
      <c r="E330" t="str">
        <f>MatchSquad!E330</f>
        <v>PBKS</v>
      </c>
      <c r="F330">
        <f>MatchSquad!G330</f>
        <v>0</v>
      </c>
      <c r="G330">
        <f>IF(A330="","",SUMIFS(BallByBall!$I$2:$I$501,BallByBall!$B$2:$B$501,A330,BallByBall!$F$2:$F$501,B330))</f>
        <v>0</v>
      </c>
      <c r="H330">
        <f>IF(A330="","",COUNTIFS(BallByBall!$B$2:$B$501,A330,BallByBall!$F$2:$F$501,B330,BallByBall!$Q$2:$Q$501,1))</f>
        <v>0</v>
      </c>
      <c r="I330">
        <f>IF(A330="","",COUNTIFS(BallByBall!$B$2:$B$501,A330,BallByBall!$F$2:$F$501,B330,BallByBall!$R$2:$R$501,1))</f>
        <v>0</v>
      </c>
      <c r="J330">
        <f>IF(A330="","",SUMIFS(BallByBall!$T$2:$T$501,BallByBall!$B$2:$B$501,A330,BallByBall!$H$2:$H$501,B330))</f>
        <v>0</v>
      </c>
      <c r="K330">
        <f>IF(A330="","",SUMIFS(BallByBall!$U$2:$U$501,BallByBall!$B$2:$B$501,A330,BallByBall!$P$2:$P$501,B330))</f>
        <v>0</v>
      </c>
      <c r="L330">
        <f>IF(A330="","",SUMIFS(BallByBall!$V$2:$V$501,BallByBall!$B$2:$B$501,A330,BallByBall!$P$2:$P$501,B330))</f>
        <v>0</v>
      </c>
      <c r="M330">
        <f>IF(A330="","",SUMIFS(BallByBall!$W$2:$W$501,BallByBall!$B$2:$B$501,A330,BallByBall!$P$2:$P$501,B330))</f>
        <v>0</v>
      </c>
      <c r="N330">
        <f>IF(A330="","",SUMIFS(BallByBall!$X$2:$X$501,BallByBall!$B$2:$B$501,A330,BallByBall!$P$2:$P$501,B330))</f>
        <v>0</v>
      </c>
      <c r="O330">
        <f>IF(A330="","",SUMIFS(OverSummary!$G$2:$G$101,OverSummary!$A$2:$A$101,A330,OverSummary!$D$2:$D$101,B330))</f>
        <v>0</v>
      </c>
      <c r="P330">
        <f>IF(A330="","",G330*Rules!$B$13+H330*Rules!$B$14+I330*Rules!$B$15)</f>
        <v>0</v>
      </c>
      <c r="Q330">
        <f>IF(A330="","",IF(G330&gt;=100,Rules!$B$18,IF(G330&gt;=50,Rules!$B$17,IF(G330&gt;=30,Rules!$B$16,0)))+IF(AND(F330=1,D330&lt;&gt;"BWL",G330=0),Rules!$B$27,0))</f>
        <v>0</v>
      </c>
      <c r="R330">
        <f>IF(A330="","",J330*Rules!$B$19+O330*Rules!$B$22)</f>
        <v>0</v>
      </c>
      <c r="S330">
        <f>IF(A330="","",IF(J330&gt;=4,Rules!$B$21,IF(J330&gt;=3,Rules!$B$20,0)))</f>
        <v>0</v>
      </c>
      <c r="T330">
        <f>IF(A330="","",K330*Rules!$B$23+L330*Rules!$B$24+M330*Rules!$B$25+N330*Rules!$B$26)</f>
        <v>0</v>
      </c>
      <c r="U330">
        <f t="shared" si="5"/>
        <v>0</v>
      </c>
    </row>
    <row r="331" spans="1:21" x14ac:dyDescent="0.2">
      <c r="A331" t="str">
        <f>MatchSquad!A331</f>
        <v>M007</v>
      </c>
      <c r="B331" t="str">
        <f>MatchSquad!B331</f>
        <v>P155</v>
      </c>
      <c r="C331" t="str">
        <f>MatchSquad!C331</f>
        <v>Pyla Avinash</v>
      </c>
      <c r="D331" t="str">
        <f>MatchSquad!D331</f>
        <v>BAT</v>
      </c>
      <c r="E331" t="str">
        <f>MatchSquad!E331</f>
        <v>PBKS</v>
      </c>
      <c r="F331">
        <f>MatchSquad!G331</f>
        <v>0</v>
      </c>
      <c r="G331">
        <f>IF(A331="","",SUMIFS(BallByBall!$I$2:$I$501,BallByBall!$B$2:$B$501,A331,BallByBall!$F$2:$F$501,B331))</f>
        <v>0</v>
      </c>
      <c r="H331">
        <f>IF(A331="","",COUNTIFS(BallByBall!$B$2:$B$501,A331,BallByBall!$F$2:$F$501,B331,BallByBall!$Q$2:$Q$501,1))</f>
        <v>0</v>
      </c>
      <c r="I331">
        <f>IF(A331="","",COUNTIFS(BallByBall!$B$2:$B$501,A331,BallByBall!$F$2:$F$501,B331,BallByBall!$R$2:$R$501,1))</f>
        <v>0</v>
      </c>
      <c r="J331">
        <f>IF(A331="","",SUMIFS(BallByBall!$T$2:$T$501,BallByBall!$B$2:$B$501,A331,BallByBall!$H$2:$H$501,B331))</f>
        <v>0</v>
      </c>
      <c r="K331">
        <f>IF(A331="","",SUMIFS(BallByBall!$U$2:$U$501,BallByBall!$B$2:$B$501,A331,BallByBall!$P$2:$P$501,B331))</f>
        <v>0</v>
      </c>
      <c r="L331">
        <f>IF(A331="","",SUMIFS(BallByBall!$V$2:$V$501,BallByBall!$B$2:$B$501,A331,BallByBall!$P$2:$P$501,B331))</f>
        <v>0</v>
      </c>
      <c r="M331">
        <f>IF(A331="","",SUMIFS(BallByBall!$W$2:$W$501,BallByBall!$B$2:$B$501,A331,BallByBall!$P$2:$P$501,B331))</f>
        <v>0</v>
      </c>
      <c r="N331">
        <f>IF(A331="","",SUMIFS(BallByBall!$X$2:$X$501,BallByBall!$B$2:$B$501,A331,BallByBall!$P$2:$P$501,B331))</f>
        <v>0</v>
      </c>
      <c r="O331">
        <f>IF(A331="","",SUMIFS(OverSummary!$G$2:$G$101,OverSummary!$A$2:$A$101,A331,OverSummary!$D$2:$D$101,B331))</f>
        <v>0</v>
      </c>
      <c r="P331">
        <f>IF(A331="","",G331*Rules!$B$13+H331*Rules!$B$14+I331*Rules!$B$15)</f>
        <v>0</v>
      </c>
      <c r="Q331">
        <f>IF(A331="","",IF(G331&gt;=100,Rules!$B$18,IF(G331&gt;=50,Rules!$B$17,IF(G331&gt;=30,Rules!$B$16,0)))+IF(AND(F331=1,D331&lt;&gt;"BWL",G331=0),Rules!$B$27,0))</f>
        <v>0</v>
      </c>
      <c r="R331">
        <f>IF(A331="","",J331*Rules!$B$19+O331*Rules!$B$22)</f>
        <v>0</v>
      </c>
      <c r="S331">
        <f>IF(A331="","",IF(J331&gt;=4,Rules!$B$21,IF(J331&gt;=3,Rules!$B$20,0)))</f>
        <v>0</v>
      </c>
      <c r="T331">
        <f>IF(A331="","",K331*Rules!$B$23+L331*Rules!$B$24+M331*Rules!$B$25+N331*Rules!$B$26)</f>
        <v>0</v>
      </c>
      <c r="U331">
        <f t="shared" si="5"/>
        <v>0</v>
      </c>
    </row>
    <row r="332" spans="1:21" x14ac:dyDescent="0.2">
      <c r="A332" t="str">
        <f>MatchSquad!A332</f>
        <v>M007</v>
      </c>
      <c r="B332" t="str">
        <f>MatchSquad!B332</f>
        <v>P156</v>
      </c>
      <c r="C332" t="str">
        <f>MatchSquad!C332</f>
        <v>Prabhsimran Singh</v>
      </c>
      <c r="D332" t="str">
        <f>MatchSquad!D332</f>
        <v>WK</v>
      </c>
      <c r="E332" t="str">
        <f>MatchSquad!E332</f>
        <v>PBKS</v>
      </c>
      <c r="F332">
        <f>MatchSquad!G332</f>
        <v>0</v>
      </c>
      <c r="G332">
        <f>IF(A332="","",SUMIFS(BallByBall!$I$2:$I$501,BallByBall!$B$2:$B$501,A332,BallByBall!$F$2:$F$501,B332))</f>
        <v>0</v>
      </c>
      <c r="H332">
        <f>IF(A332="","",COUNTIFS(BallByBall!$B$2:$B$501,A332,BallByBall!$F$2:$F$501,B332,BallByBall!$Q$2:$Q$501,1))</f>
        <v>0</v>
      </c>
      <c r="I332">
        <f>IF(A332="","",COUNTIFS(BallByBall!$B$2:$B$501,A332,BallByBall!$F$2:$F$501,B332,BallByBall!$R$2:$R$501,1))</f>
        <v>0</v>
      </c>
      <c r="J332">
        <f>IF(A332="","",SUMIFS(BallByBall!$T$2:$T$501,BallByBall!$B$2:$B$501,A332,BallByBall!$H$2:$H$501,B332))</f>
        <v>0</v>
      </c>
      <c r="K332">
        <f>IF(A332="","",SUMIFS(BallByBall!$U$2:$U$501,BallByBall!$B$2:$B$501,A332,BallByBall!$P$2:$P$501,B332))</f>
        <v>0</v>
      </c>
      <c r="L332">
        <f>IF(A332="","",SUMIFS(BallByBall!$V$2:$V$501,BallByBall!$B$2:$B$501,A332,BallByBall!$P$2:$P$501,B332))</f>
        <v>0</v>
      </c>
      <c r="M332">
        <f>IF(A332="","",SUMIFS(BallByBall!$W$2:$W$501,BallByBall!$B$2:$B$501,A332,BallByBall!$P$2:$P$501,B332))</f>
        <v>0</v>
      </c>
      <c r="N332">
        <f>IF(A332="","",SUMIFS(BallByBall!$X$2:$X$501,BallByBall!$B$2:$B$501,A332,BallByBall!$P$2:$P$501,B332))</f>
        <v>0</v>
      </c>
      <c r="O332">
        <f>IF(A332="","",SUMIFS(OverSummary!$G$2:$G$101,OverSummary!$A$2:$A$101,A332,OverSummary!$D$2:$D$101,B332))</f>
        <v>0</v>
      </c>
      <c r="P332">
        <f>IF(A332="","",G332*Rules!$B$13+H332*Rules!$B$14+I332*Rules!$B$15)</f>
        <v>0</v>
      </c>
      <c r="Q332">
        <f>IF(A332="","",IF(G332&gt;=100,Rules!$B$18,IF(G332&gt;=50,Rules!$B$17,IF(G332&gt;=30,Rules!$B$16,0)))+IF(AND(F332=1,D332&lt;&gt;"BWL",G332=0),Rules!$B$27,0))</f>
        <v>0</v>
      </c>
      <c r="R332">
        <f>IF(A332="","",J332*Rules!$B$19+O332*Rules!$B$22)</f>
        <v>0</v>
      </c>
      <c r="S332">
        <f>IF(A332="","",IF(J332&gt;=4,Rules!$B$21,IF(J332&gt;=3,Rules!$B$20,0)))</f>
        <v>0</v>
      </c>
      <c r="T332">
        <f>IF(A332="","",K332*Rules!$B$23+L332*Rules!$B$24+M332*Rules!$B$25+N332*Rules!$B$26)</f>
        <v>0</v>
      </c>
      <c r="U332">
        <f t="shared" si="5"/>
        <v>0</v>
      </c>
    </row>
    <row r="333" spans="1:21" x14ac:dyDescent="0.2">
      <c r="A333" t="str">
        <f>MatchSquad!A333</f>
        <v>M007</v>
      </c>
      <c r="B333" t="str">
        <f>MatchSquad!B333</f>
        <v>P157</v>
      </c>
      <c r="C333" t="str">
        <f>MatchSquad!C333</f>
        <v>Shashank Singh</v>
      </c>
      <c r="D333" t="str">
        <f>MatchSquad!D333</f>
        <v>BAT</v>
      </c>
      <c r="E333" t="str">
        <f>MatchSquad!E333</f>
        <v>PBKS</v>
      </c>
      <c r="F333">
        <f>MatchSquad!G333</f>
        <v>0</v>
      </c>
      <c r="G333">
        <f>IF(A333="","",SUMIFS(BallByBall!$I$2:$I$501,BallByBall!$B$2:$B$501,A333,BallByBall!$F$2:$F$501,B333))</f>
        <v>0</v>
      </c>
      <c r="H333">
        <f>IF(A333="","",COUNTIFS(BallByBall!$B$2:$B$501,A333,BallByBall!$F$2:$F$501,B333,BallByBall!$Q$2:$Q$501,1))</f>
        <v>0</v>
      </c>
      <c r="I333">
        <f>IF(A333="","",COUNTIFS(BallByBall!$B$2:$B$501,A333,BallByBall!$F$2:$F$501,B333,BallByBall!$R$2:$R$501,1))</f>
        <v>0</v>
      </c>
      <c r="J333">
        <f>IF(A333="","",SUMIFS(BallByBall!$T$2:$T$501,BallByBall!$B$2:$B$501,A333,BallByBall!$H$2:$H$501,B333))</f>
        <v>0</v>
      </c>
      <c r="K333">
        <f>IF(A333="","",SUMIFS(BallByBall!$U$2:$U$501,BallByBall!$B$2:$B$501,A333,BallByBall!$P$2:$P$501,B333))</f>
        <v>0</v>
      </c>
      <c r="L333">
        <f>IF(A333="","",SUMIFS(BallByBall!$V$2:$V$501,BallByBall!$B$2:$B$501,A333,BallByBall!$P$2:$P$501,B333))</f>
        <v>0</v>
      </c>
      <c r="M333">
        <f>IF(A333="","",SUMIFS(BallByBall!$W$2:$W$501,BallByBall!$B$2:$B$501,A333,BallByBall!$P$2:$P$501,B333))</f>
        <v>0</v>
      </c>
      <c r="N333">
        <f>IF(A333="","",SUMIFS(BallByBall!$X$2:$X$501,BallByBall!$B$2:$B$501,A333,BallByBall!$P$2:$P$501,B333))</f>
        <v>0</v>
      </c>
      <c r="O333">
        <f>IF(A333="","",SUMIFS(OverSummary!$G$2:$G$101,OverSummary!$A$2:$A$101,A333,OverSummary!$D$2:$D$101,B333))</f>
        <v>0</v>
      </c>
      <c r="P333">
        <f>IF(A333="","",G333*Rules!$B$13+H333*Rules!$B$14+I333*Rules!$B$15)</f>
        <v>0</v>
      </c>
      <c r="Q333">
        <f>IF(A333="","",IF(G333&gt;=100,Rules!$B$18,IF(G333&gt;=50,Rules!$B$17,IF(G333&gt;=30,Rules!$B$16,0)))+IF(AND(F333=1,D333&lt;&gt;"BWL",G333=0),Rules!$B$27,0))</f>
        <v>0</v>
      </c>
      <c r="R333">
        <f>IF(A333="","",J333*Rules!$B$19+O333*Rules!$B$22)</f>
        <v>0</v>
      </c>
      <c r="S333">
        <f>IF(A333="","",IF(J333&gt;=4,Rules!$B$21,IF(J333&gt;=3,Rules!$B$20,0)))</f>
        <v>0</v>
      </c>
      <c r="T333">
        <f>IF(A333="","",K333*Rules!$B$23+L333*Rules!$B$24+M333*Rules!$B$25+N333*Rules!$B$26)</f>
        <v>0</v>
      </c>
      <c r="U333">
        <f t="shared" si="5"/>
        <v>0</v>
      </c>
    </row>
    <row r="334" spans="1:21" x14ac:dyDescent="0.2">
      <c r="A334" t="str">
        <f>MatchSquad!A334</f>
        <v>M007</v>
      </c>
      <c r="B334" t="str">
        <f>MatchSquad!B334</f>
        <v>P158</v>
      </c>
      <c r="C334" t="str">
        <f>MatchSquad!C334</f>
        <v>Marcus Stoinis</v>
      </c>
      <c r="D334" t="str">
        <f>MatchSquad!D334</f>
        <v>AR</v>
      </c>
      <c r="E334" t="str">
        <f>MatchSquad!E334</f>
        <v>PBKS</v>
      </c>
      <c r="F334">
        <f>MatchSquad!G334</f>
        <v>0</v>
      </c>
      <c r="G334">
        <f>IF(A334="","",SUMIFS(BallByBall!$I$2:$I$501,BallByBall!$B$2:$B$501,A334,BallByBall!$F$2:$F$501,B334))</f>
        <v>0</v>
      </c>
      <c r="H334">
        <f>IF(A334="","",COUNTIFS(BallByBall!$B$2:$B$501,A334,BallByBall!$F$2:$F$501,B334,BallByBall!$Q$2:$Q$501,1))</f>
        <v>0</v>
      </c>
      <c r="I334">
        <f>IF(A334="","",COUNTIFS(BallByBall!$B$2:$B$501,A334,BallByBall!$F$2:$F$501,B334,BallByBall!$R$2:$R$501,1))</f>
        <v>0</v>
      </c>
      <c r="J334">
        <f>IF(A334="","",SUMIFS(BallByBall!$T$2:$T$501,BallByBall!$B$2:$B$501,A334,BallByBall!$H$2:$H$501,B334))</f>
        <v>0</v>
      </c>
      <c r="K334">
        <f>IF(A334="","",SUMIFS(BallByBall!$U$2:$U$501,BallByBall!$B$2:$B$501,A334,BallByBall!$P$2:$P$501,B334))</f>
        <v>0</v>
      </c>
      <c r="L334">
        <f>IF(A334="","",SUMIFS(BallByBall!$V$2:$V$501,BallByBall!$B$2:$B$501,A334,BallByBall!$P$2:$P$501,B334))</f>
        <v>0</v>
      </c>
      <c r="M334">
        <f>IF(A334="","",SUMIFS(BallByBall!$W$2:$W$501,BallByBall!$B$2:$B$501,A334,BallByBall!$P$2:$P$501,B334))</f>
        <v>0</v>
      </c>
      <c r="N334">
        <f>IF(A334="","",SUMIFS(BallByBall!$X$2:$X$501,BallByBall!$B$2:$B$501,A334,BallByBall!$P$2:$P$501,B334))</f>
        <v>0</v>
      </c>
      <c r="O334">
        <f>IF(A334="","",SUMIFS(OverSummary!$G$2:$G$101,OverSummary!$A$2:$A$101,A334,OverSummary!$D$2:$D$101,B334))</f>
        <v>0</v>
      </c>
      <c r="P334">
        <f>IF(A334="","",G334*Rules!$B$13+H334*Rules!$B$14+I334*Rules!$B$15)</f>
        <v>0</v>
      </c>
      <c r="Q334">
        <f>IF(A334="","",IF(G334&gt;=100,Rules!$B$18,IF(G334&gt;=50,Rules!$B$17,IF(G334&gt;=30,Rules!$B$16,0)))+IF(AND(F334=1,D334&lt;&gt;"BWL",G334=0),Rules!$B$27,0))</f>
        <v>0</v>
      </c>
      <c r="R334">
        <f>IF(A334="","",J334*Rules!$B$19+O334*Rules!$B$22)</f>
        <v>0</v>
      </c>
      <c r="S334">
        <f>IF(A334="","",IF(J334&gt;=4,Rules!$B$21,IF(J334&gt;=3,Rules!$B$20,0)))</f>
        <v>0</v>
      </c>
      <c r="T334">
        <f>IF(A334="","",K334*Rules!$B$23+L334*Rules!$B$24+M334*Rules!$B$25+N334*Rules!$B$26)</f>
        <v>0</v>
      </c>
      <c r="U334">
        <f t="shared" si="5"/>
        <v>0</v>
      </c>
    </row>
    <row r="335" spans="1:21" x14ac:dyDescent="0.2">
      <c r="A335" t="str">
        <f>MatchSquad!A335</f>
        <v>M007</v>
      </c>
      <c r="B335" t="str">
        <f>MatchSquad!B335</f>
        <v>P159</v>
      </c>
      <c r="C335" t="str">
        <f>MatchSquad!C335</f>
        <v>Harpreet Brar</v>
      </c>
      <c r="D335" t="str">
        <f>MatchSquad!D335</f>
        <v>AR</v>
      </c>
      <c r="E335" t="str">
        <f>MatchSquad!E335</f>
        <v>PBKS</v>
      </c>
      <c r="F335">
        <f>MatchSquad!G335</f>
        <v>0</v>
      </c>
      <c r="G335">
        <f>IF(A335="","",SUMIFS(BallByBall!$I$2:$I$501,BallByBall!$B$2:$B$501,A335,BallByBall!$F$2:$F$501,B335))</f>
        <v>0</v>
      </c>
      <c r="H335">
        <f>IF(A335="","",COUNTIFS(BallByBall!$B$2:$B$501,A335,BallByBall!$F$2:$F$501,B335,BallByBall!$Q$2:$Q$501,1))</f>
        <v>0</v>
      </c>
      <c r="I335">
        <f>IF(A335="","",COUNTIFS(BallByBall!$B$2:$B$501,A335,BallByBall!$F$2:$F$501,B335,BallByBall!$R$2:$R$501,1))</f>
        <v>0</v>
      </c>
      <c r="J335">
        <f>IF(A335="","",SUMIFS(BallByBall!$T$2:$T$501,BallByBall!$B$2:$B$501,A335,BallByBall!$H$2:$H$501,B335))</f>
        <v>0</v>
      </c>
      <c r="K335">
        <f>IF(A335="","",SUMIFS(BallByBall!$U$2:$U$501,BallByBall!$B$2:$B$501,A335,BallByBall!$P$2:$P$501,B335))</f>
        <v>0</v>
      </c>
      <c r="L335">
        <f>IF(A335="","",SUMIFS(BallByBall!$V$2:$V$501,BallByBall!$B$2:$B$501,A335,BallByBall!$P$2:$P$501,B335))</f>
        <v>0</v>
      </c>
      <c r="M335">
        <f>IF(A335="","",SUMIFS(BallByBall!$W$2:$W$501,BallByBall!$B$2:$B$501,A335,BallByBall!$P$2:$P$501,B335))</f>
        <v>0</v>
      </c>
      <c r="N335">
        <f>IF(A335="","",SUMIFS(BallByBall!$X$2:$X$501,BallByBall!$B$2:$B$501,A335,BallByBall!$P$2:$P$501,B335))</f>
        <v>0</v>
      </c>
      <c r="O335">
        <f>IF(A335="","",SUMIFS(OverSummary!$G$2:$G$101,OverSummary!$A$2:$A$101,A335,OverSummary!$D$2:$D$101,B335))</f>
        <v>0</v>
      </c>
      <c r="P335">
        <f>IF(A335="","",G335*Rules!$B$13+H335*Rules!$B$14+I335*Rules!$B$15)</f>
        <v>0</v>
      </c>
      <c r="Q335">
        <f>IF(A335="","",IF(G335&gt;=100,Rules!$B$18,IF(G335&gt;=50,Rules!$B$17,IF(G335&gt;=30,Rules!$B$16,0)))+IF(AND(F335=1,D335&lt;&gt;"BWL",G335=0),Rules!$B$27,0))</f>
        <v>0</v>
      </c>
      <c r="R335">
        <f>IF(A335="","",J335*Rules!$B$19+O335*Rules!$B$22)</f>
        <v>0</v>
      </c>
      <c r="S335">
        <f>IF(A335="","",IF(J335&gt;=4,Rules!$B$21,IF(J335&gt;=3,Rules!$B$20,0)))</f>
        <v>0</v>
      </c>
      <c r="T335">
        <f>IF(A335="","",K335*Rules!$B$23+L335*Rules!$B$24+M335*Rules!$B$25+N335*Rules!$B$26)</f>
        <v>0</v>
      </c>
      <c r="U335">
        <f t="shared" si="5"/>
        <v>0</v>
      </c>
    </row>
    <row r="336" spans="1:21" x14ac:dyDescent="0.2">
      <c r="A336" t="str">
        <f>MatchSquad!A336</f>
        <v>M007</v>
      </c>
      <c r="B336" t="str">
        <f>MatchSquad!B336</f>
        <v>P160</v>
      </c>
      <c r="C336" t="str">
        <f>MatchSquad!C336</f>
        <v>Marco Jansen</v>
      </c>
      <c r="D336" t="str">
        <f>MatchSquad!D336</f>
        <v>AR</v>
      </c>
      <c r="E336" t="str">
        <f>MatchSquad!E336</f>
        <v>PBKS</v>
      </c>
      <c r="F336">
        <f>MatchSquad!G336</f>
        <v>0</v>
      </c>
      <c r="G336">
        <f>IF(A336="","",SUMIFS(BallByBall!$I$2:$I$501,BallByBall!$B$2:$B$501,A336,BallByBall!$F$2:$F$501,B336))</f>
        <v>0</v>
      </c>
      <c r="H336">
        <f>IF(A336="","",COUNTIFS(BallByBall!$B$2:$B$501,A336,BallByBall!$F$2:$F$501,B336,BallByBall!$Q$2:$Q$501,1))</f>
        <v>0</v>
      </c>
      <c r="I336">
        <f>IF(A336="","",COUNTIFS(BallByBall!$B$2:$B$501,A336,BallByBall!$F$2:$F$501,B336,BallByBall!$R$2:$R$501,1))</f>
        <v>0</v>
      </c>
      <c r="J336">
        <f>IF(A336="","",SUMIFS(BallByBall!$T$2:$T$501,BallByBall!$B$2:$B$501,A336,BallByBall!$H$2:$H$501,B336))</f>
        <v>0</v>
      </c>
      <c r="K336">
        <f>IF(A336="","",SUMIFS(BallByBall!$U$2:$U$501,BallByBall!$B$2:$B$501,A336,BallByBall!$P$2:$P$501,B336))</f>
        <v>0</v>
      </c>
      <c r="L336">
        <f>IF(A336="","",SUMIFS(BallByBall!$V$2:$V$501,BallByBall!$B$2:$B$501,A336,BallByBall!$P$2:$P$501,B336))</f>
        <v>0</v>
      </c>
      <c r="M336">
        <f>IF(A336="","",SUMIFS(BallByBall!$W$2:$W$501,BallByBall!$B$2:$B$501,A336,BallByBall!$P$2:$P$501,B336))</f>
        <v>0</v>
      </c>
      <c r="N336">
        <f>IF(A336="","",SUMIFS(BallByBall!$X$2:$X$501,BallByBall!$B$2:$B$501,A336,BallByBall!$P$2:$P$501,B336))</f>
        <v>0</v>
      </c>
      <c r="O336">
        <f>IF(A336="","",SUMIFS(OverSummary!$G$2:$G$101,OverSummary!$A$2:$A$101,A336,OverSummary!$D$2:$D$101,B336))</f>
        <v>0</v>
      </c>
      <c r="P336">
        <f>IF(A336="","",G336*Rules!$B$13+H336*Rules!$B$14+I336*Rules!$B$15)</f>
        <v>0</v>
      </c>
      <c r="Q336">
        <f>IF(A336="","",IF(G336&gt;=100,Rules!$B$18,IF(G336&gt;=50,Rules!$B$17,IF(G336&gt;=30,Rules!$B$16,0)))+IF(AND(F336=1,D336&lt;&gt;"BWL",G336=0),Rules!$B$27,0))</f>
        <v>0</v>
      </c>
      <c r="R336">
        <f>IF(A336="","",J336*Rules!$B$19+O336*Rules!$B$22)</f>
        <v>0</v>
      </c>
      <c r="S336">
        <f>IF(A336="","",IF(J336&gt;=4,Rules!$B$21,IF(J336&gt;=3,Rules!$B$20,0)))</f>
        <v>0</v>
      </c>
      <c r="T336">
        <f>IF(A336="","",K336*Rules!$B$23+L336*Rules!$B$24+M336*Rules!$B$25+N336*Rules!$B$26)</f>
        <v>0</v>
      </c>
      <c r="U336">
        <f t="shared" si="5"/>
        <v>0</v>
      </c>
    </row>
    <row r="337" spans="1:21" x14ac:dyDescent="0.2">
      <c r="A337" t="str">
        <f>MatchSquad!A337</f>
        <v>M007</v>
      </c>
      <c r="B337" t="str">
        <f>MatchSquad!B337</f>
        <v>P161</v>
      </c>
      <c r="C337" t="str">
        <f>MatchSquad!C337</f>
        <v>Azmatullah Omarzai</v>
      </c>
      <c r="D337" t="str">
        <f>MatchSquad!D337</f>
        <v>AR</v>
      </c>
      <c r="E337" t="str">
        <f>MatchSquad!E337</f>
        <v>PBKS</v>
      </c>
      <c r="F337">
        <f>MatchSquad!G337</f>
        <v>0</v>
      </c>
      <c r="G337">
        <f>IF(A337="","",SUMIFS(BallByBall!$I$2:$I$501,BallByBall!$B$2:$B$501,A337,BallByBall!$F$2:$F$501,B337))</f>
        <v>0</v>
      </c>
      <c r="H337">
        <f>IF(A337="","",COUNTIFS(BallByBall!$B$2:$B$501,A337,BallByBall!$F$2:$F$501,B337,BallByBall!$Q$2:$Q$501,1))</f>
        <v>0</v>
      </c>
      <c r="I337">
        <f>IF(A337="","",COUNTIFS(BallByBall!$B$2:$B$501,A337,BallByBall!$F$2:$F$501,B337,BallByBall!$R$2:$R$501,1))</f>
        <v>0</v>
      </c>
      <c r="J337">
        <f>IF(A337="","",SUMIFS(BallByBall!$T$2:$T$501,BallByBall!$B$2:$B$501,A337,BallByBall!$H$2:$H$501,B337))</f>
        <v>0</v>
      </c>
      <c r="K337">
        <f>IF(A337="","",SUMIFS(BallByBall!$U$2:$U$501,BallByBall!$B$2:$B$501,A337,BallByBall!$P$2:$P$501,B337))</f>
        <v>0</v>
      </c>
      <c r="L337">
        <f>IF(A337="","",SUMIFS(BallByBall!$V$2:$V$501,BallByBall!$B$2:$B$501,A337,BallByBall!$P$2:$P$501,B337))</f>
        <v>0</v>
      </c>
      <c r="M337">
        <f>IF(A337="","",SUMIFS(BallByBall!$W$2:$W$501,BallByBall!$B$2:$B$501,A337,BallByBall!$P$2:$P$501,B337))</f>
        <v>0</v>
      </c>
      <c r="N337">
        <f>IF(A337="","",SUMIFS(BallByBall!$X$2:$X$501,BallByBall!$B$2:$B$501,A337,BallByBall!$P$2:$P$501,B337))</f>
        <v>0</v>
      </c>
      <c r="O337">
        <f>IF(A337="","",SUMIFS(OverSummary!$G$2:$G$101,OverSummary!$A$2:$A$101,A337,OverSummary!$D$2:$D$101,B337))</f>
        <v>0</v>
      </c>
      <c r="P337">
        <f>IF(A337="","",G337*Rules!$B$13+H337*Rules!$B$14+I337*Rules!$B$15)</f>
        <v>0</v>
      </c>
      <c r="Q337">
        <f>IF(A337="","",IF(G337&gt;=100,Rules!$B$18,IF(G337&gt;=50,Rules!$B$17,IF(G337&gt;=30,Rules!$B$16,0)))+IF(AND(F337=1,D337&lt;&gt;"BWL",G337=0),Rules!$B$27,0))</f>
        <v>0</v>
      </c>
      <c r="R337">
        <f>IF(A337="","",J337*Rules!$B$19+O337*Rules!$B$22)</f>
        <v>0</v>
      </c>
      <c r="S337">
        <f>IF(A337="","",IF(J337&gt;=4,Rules!$B$21,IF(J337&gt;=3,Rules!$B$20,0)))</f>
        <v>0</v>
      </c>
      <c r="T337">
        <f>IF(A337="","",K337*Rules!$B$23+L337*Rules!$B$24+M337*Rules!$B$25+N337*Rules!$B$26)</f>
        <v>0</v>
      </c>
      <c r="U337">
        <f t="shared" si="5"/>
        <v>0</v>
      </c>
    </row>
    <row r="338" spans="1:21" x14ac:dyDescent="0.2">
      <c r="A338" t="str">
        <f>MatchSquad!A338</f>
        <v>M007</v>
      </c>
      <c r="B338" t="str">
        <f>MatchSquad!B338</f>
        <v>P162</v>
      </c>
      <c r="C338" t="str">
        <f>MatchSquad!C338</f>
        <v>Priyansh Arya</v>
      </c>
      <c r="D338" t="str">
        <f>MatchSquad!D338</f>
        <v>AR</v>
      </c>
      <c r="E338" t="str">
        <f>MatchSquad!E338</f>
        <v>PBKS</v>
      </c>
      <c r="F338">
        <f>MatchSquad!G338</f>
        <v>0</v>
      </c>
      <c r="G338">
        <f>IF(A338="","",SUMIFS(BallByBall!$I$2:$I$501,BallByBall!$B$2:$B$501,A338,BallByBall!$F$2:$F$501,B338))</f>
        <v>0</v>
      </c>
      <c r="H338">
        <f>IF(A338="","",COUNTIFS(BallByBall!$B$2:$B$501,A338,BallByBall!$F$2:$F$501,B338,BallByBall!$Q$2:$Q$501,1))</f>
        <v>0</v>
      </c>
      <c r="I338">
        <f>IF(A338="","",COUNTIFS(BallByBall!$B$2:$B$501,A338,BallByBall!$F$2:$F$501,B338,BallByBall!$R$2:$R$501,1))</f>
        <v>0</v>
      </c>
      <c r="J338">
        <f>IF(A338="","",SUMIFS(BallByBall!$T$2:$T$501,BallByBall!$B$2:$B$501,A338,BallByBall!$H$2:$H$501,B338))</f>
        <v>0</v>
      </c>
      <c r="K338">
        <f>IF(A338="","",SUMIFS(BallByBall!$U$2:$U$501,BallByBall!$B$2:$B$501,A338,BallByBall!$P$2:$P$501,B338))</f>
        <v>0</v>
      </c>
      <c r="L338">
        <f>IF(A338="","",SUMIFS(BallByBall!$V$2:$V$501,BallByBall!$B$2:$B$501,A338,BallByBall!$P$2:$P$501,B338))</f>
        <v>0</v>
      </c>
      <c r="M338">
        <f>IF(A338="","",SUMIFS(BallByBall!$W$2:$W$501,BallByBall!$B$2:$B$501,A338,BallByBall!$P$2:$P$501,B338))</f>
        <v>0</v>
      </c>
      <c r="N338">
        <f>IF(A338="","",SUMIFS(BallByBall!$X$2:$X$501,BallByBall!$B$2:$B$501,A338,BallByBall!$P$2:$P$501,B338))</f>
        <v>0</v>
      </c>
      <c r="O338">
        <f>IF(A338="","",SUMIFS(OverSummary!$G$2:$G$101,OverSummary!$A$2:$A$101,A338,OverSummary!$D$2:$D$101,B338))</f>
        <v>0</v>
      </c>
      <c r="P338">
        <f>IF(A338="","",G338*Rules!$B$13+H338*Rules!$B$14+I338*Rules!$B$15)</f>
        <v>0</v>
      </c>
      <c r="Q338">
        <f>IF(A338="","",IF(G338&gt;=100,Rules!$B$18,IF(G338&gt;=50,Rules!$B$17,IF(G338&gt;=30,Rules!$B$16,0)))+IF(AND(F338=1,D338&lt;&gt;"BWL",G338=0),Rules!$B$27,0))</f>
        <v>0</v>
      </c>
      <c r="R338">
        <f>IF(A338="","",J338*Rules!$B$19+O338*Rules!$B$22)</f>
        <v>0</v>
      </c>
      <c r="S338">
        <f>IF(A338="","",IF(J338&gt;=4,Rules!$B$21,IF(J338&gt;=3,Rules!$B$20,0)))</f>
        <v>0</v>
      </c>
      <c r="T338">
        <f>IF(A338="","",K338*Rules!$B$23+L338*Rules!$B$24+M338*Rules!$B$25+N338*Rules!$B$26)</f>
        <v>0</v>
      </c>
      <c r="U338">
        <f t="shared" si="5"/>
        <v>0</v>
      </c>
    </row>
    <row r="339" spans="1:21" x14ac:dyDescent="0.2">
      <c r="A339" t="str">
        <f>MatchSquad!A339</f>
        <v>M007</v>
      </c>
      <c r="B339" t="str">
        <f>MatchSquad!B339</f>
        <v>P163</v>
      </c>
      <c r="C339" t="str">
        <f>MatchSquad!C339</f>
        <v>Musheer Khan</v>
      </c>
      <c r="D339" t="str">
        <f>MatchSquad!D339</f>
        <v>AR</v>
      </c>
      <c r="E339" t="str">
        <f>MatchSquad!E339</f>
        <v>PBKS</v>
      </c>
      <c r="F339">
        <f>MatchSquad!G339</f>
        <v>0</v>
      </c>
      <c r="G339">
        <f>IF(A339="","",SUMIFS(BallByBall!$I$2:$I$501,BallByBall!$B$2:$B$501,A339,BallByBall!$F$2:$F$501,B339))</f>
        <v>0</v>
      </c>
      <c r="H339">
        <f>IF(A339="","",COUNTIFS(BallByBall!$B$2:$B$501,A339,BallByBall!$F$2:$F$501,B339,BallByBall!$Q$2:$Q$501,1))</f>
        <v>0</v>
      </c>
      <c r="I339">
        <f>IF(A339="","",COUNTIFS(BallByBall!$B$2:$B$501,A339,BallByBall!$F$2:$F$501,B339,BallByBall!$R$2:$R$501,1))</f>
        <v>0</v>
      </c>
      <c r="J339">
        <f>IF(A339="","",SUMIFS(BallByBall!$T$2:$T$501,BallByBall!$B$2:$B$501,A339,BallByBall!$H$2:$H$501,B339))</f>
        <v>0</v>
      </c>
      <c r="K339">
        <f>IF(A339="","",SUMIFS(BallByBall!$U$2:$U$501,BallByBall!$B$2:$B$501,A339,BallByBall!$P$2:$P$501,B339))</f>
        <v>0</v>
      </c>
      <c r="L339">
        <f>IF(A339="","",SUMIFS(BallByBall!$V$2:$V$501,BallByBall!$B$2:$B$501,A339,BallByBall!$P$2:$P$501,B339))</f>
        <v>0</v>
      </c>
      <c r="M339">
        <f>IF(A339="","",SUMIFS(BallByBall!$W$2:$W$501,BallByBall!$B$2:$B$501,A339,BallByBall!$P$2:$P$501,B339))</f>
        <v>0</v>
      </c>
      <c r="N339">
        <f>IF(A339="","",SUMIFS(BallByBall!$X$2:$X$501,BallByBall!$B$2:$B$501,A339,BallByBall!$P$2:$P$501,B339))</f>
        <v>0</v>
      </c>
      <c r="O339">
        <f>IF(A339="","",SUMIFS(OverSummary!$G$2:$G$101,OverSummary!$A$2:$A$101,A339,OverSummary!$D$2:$D$101,B339))</f>
        <v>0</v>
      </c>
      <c r="P339">
        <f>IF(A339="","",G339*Rules!$B$13+H339*Rules!$B$14+I339*Rules!$B$15)</f>
        <v>0</v>
      </c>
      <c r="Q339">
        <f>IF(A339="","",IF(G339&gt;=100,Rules!$B$18,IF(G339&gt;=50,Rules!$B$17,IF(G339&gt;=30,Rules!$B$16,0)))+IF(AND(F339=1,D339&lt;&gt;"BWL",G339=0),Rules!$B$27,0))</f>
        <v>0</v>
      </c>
      <c r="R339">
        <f>IF(A339="","",J339*Rules!$B$19+O339*Rules!$B$22)</f>
        <v>0</v>
      </c>
      <c r="S339">
        <f>IF(A339="","",IF(J339&gt;=4,Rules!$B$21,IF(J339&gt;=3,Rules!$B$20,0)))</f>
        <v>0</v>
      </c>
      <c r="T339">
        <f>IF(A339="","",K339*Rules!$B$23+L339*Rules!$B$24+M339*Rules!$B$25+N339*Rules!$B$26)</f>
        <v>0</v>
      </c>
      <c r="U339">
        <f t="shared" si="5"/>
        <v>0</v>
      </c>
    </row>
    <row r="340" spans="1:21" x14ac:dyDescent="0.2">
      <c r="A340" t="str">
        <f>MatchSquad!A340</f>
        <v>M007</v>
      </c>
      <c r="B340" t="str">
        <f>MatchSquad!B340</f>
        <v>P164</v>
      </c>
      <c r="C340" t="str">
        <f>MatchSquad!C340</f>
        <v>Suryansh Shedge</v>
      </c>
      <c r="D340" t="str">
        <f>MatchSquad!D340</f>
        <v>AR</v>
      </c>
      <c r="E340" t="str">
        <f>MatchSquad!E340</f>
        <v>PBKS</v>
      </c>
      <c r="F340">
        <f>MatchSquad!G340</f>
        <v>0</v>
      </c>
      <c r="G340">
        <f>IF(A340="","",SUMIFS(BallByBall!$I$2:$I$501,BallByBall!$B$2:$B$501,A340,BallByBall!$F$2:$F$501,B340))</f>
        <v>0</v>
      </c>
      <c r="H340">
        <f>IF(A340="","",COUNTIFS(BallByBall!$B$2:$B$501,A340,BallByBall!$F$2:$F$501,B340,BallByBall!$Q$2:$Q$501,1))</f>
        <v>0</v>
      </c>
      <c r="I340">
        <f>IF(A340="","",COUNTIFS(BallByBall!$B$2:$B$501,A340,BallByBall!$F$2:$F$501,B340,BallByBall!$R$2:$R$501,1))</f>
        <v>0</v>
      </c>
      <c r="J340">
        <f>IF(A340="","",SUMIFS(BallByBall!$T$2:$T$501,BallByBall!$B$2:$B$501,A340,BallByBall!$H$2:$H$501,B340))</f>
        <v>0</v>
      </c>
      <c r="K340">
        <f>IF(A340="","",SUMIFS(BallByBall!$U$2:$U$501,BallByBall!$B$2:$B$501,A340,BallByBall!$P$2:$P$501,B340))</f>
        <v>0</v>
      </c>
      <c r="L340">
        <f>IF(A340="","",SUMIFS(BallByBall!$V$2:$V$501,BallByBall!$B$2:$B$501,A340,BallByBall!$P$2:$P$501,B340))</f>
        <v>0</v>
      </c>
      <c r="M340">
        <f>IF(A340="","",SUMIFS(BallByBall!$W$2:$W$501,BallByBall!$B$2:$B$501,A340,BallByBall!$P$2:$P$501,B340))</f>
        <v>0</v>
      </c>
      <c r="N340">
        <f>IF(A340="","",SUMIFS(BallByBall!$X$2:$X$501,BallByBall!$B$2:$B$501,A340,BallByBall!$P$2:$P$501,B340))</f>
        <v>0</v>
      </c>
      <c r="O340">
        <f>IF(A340="","",SUMIFS(OverSummary!$G$2:$G$101,OverSummary!$A$2:$A$101,A340,OverSummary!$D$2:$D$101,B340))</f>
        <v>0</v>
      </c>
      <c r="P340">
        <f>IF(A340="","",G340*Rules!$B$13+H340*Rules!$B$14+I340*Rules!$B$15)</f>
        <v>0</v>
      </c>
      <c r="Q340">
        <f>IF(A340="","",IF(G340&gt;=100,Rules!$B$18,IF(G340&gt;=50,Rules!$B$17,IF(G340&gt;=30,Rules!$B$16,0)))+IF(AND(F340=1,D340&lt;&gt;"BWL",G340=0),Rules!$B$27,0))</f>
        <v>0</v>
      </c>
      <c r="R340">
        <f>IF(A340="","",J340*Rules!$B$19+O340*Rules!$B$22)</f>
        <v>0</v>
      </c>
      <c r="S340">
        <f>IF(A340="","",IF(J340&gt;=4,Rules!$B$21,IF(J340&gt;=3,Rules!$B$20,0)))</f>
        <v>0</v>
      </c>
      <c r="T340">
        <f>IF(A340="","",K340*Rules!$B$23+L340*Rules!$B$24+M340*Rules!$B$25+N340*Rules!$B$26)</f>
        <v>0</v>
      </c>
      <c r="U340">
        <f t="shared" si="5"/>
        <v>0</v>
      </c>
    </row>
    <row r="341" spans="1:21" x14ac:dyDescent="0.2">
      <c r="A341" t="str">
        <f>MatchSquad!A341</f>
        <v>M007</v>
      </c>
      <c r="B341" t="str">
        <f>MatchSquad!B341</f>
        <v>P165</v>
      </c>
      <c r="C341" t="str">
        <f>MatchSquad!C341</f>
        <v>Mitch Owen</v>
      </c>
      <c r="D341" t="str">
        <f>MatchSquad!D341</f>
        <v>AR</v>
      </c>
      <c r="E341" t="str">
        <f>MatchSquad!E341</f>
        <v>PBKS</v>
      </c>
      <c r="F341">
        <f>MatchSquad!G341</f>
        <v>0</v>
      </c>
      <c r="G341">
        <f>IF(A341="","",SUMIFS(BallByBall!$I$2:$I$501,BallByBall!$B$2:$B$501,A341,BallByBall!$F$2:$F$501,B341))</f>
        <v>0</v>
      </c>
      <c r="H341">
        <f>IF(A341="","",COUNTIFS(BallByBall!$B$2:$B$501,A341,BallByBall!$F$2:$F$501,B341,BallByBall!$Q$2:$Q$501,1))</f>
        <v>0</v>
      </c>
      <c r="I341">
        <f>IF(A341="","",COUNTIFS(BallByBall!$B$2:$B$501,A341,BallByBall!$F$2:$F$501,B341,BallByBall!$R$2:$R$501,1))</f>
        <v>0</v>
      </c>
      <c r="J341">
        <f>IF(A341="","",SUMIFS(BallByBall!$T$2:$T$501,BallByBall!$B$2:$B$501,A341,BallByBall!$H$2:$H$501,B341))</f>
        <v>0</v>
      </c>
      <c r="K341">
        <f>IF(A341="","",SUMIFS(BallByBall!$U$2:$U$501,BallByBall!$B$2:$B$501,A341,BallByBall!$P$2:$P$501,B341))</f>
        <v>0</v>
      </c>
      <c r="L341">
        <f>IF(A341="","",SUMIFS(BallByBall!$V$2:$V$501,BallByBall!$B$2:$B$501,A341,BallByBall!$P$2:$P$501,B341))</f>
        <v>0</v>
      </c>
      <c r="M341">
        <f>IF(A341="","",SUMIFS(BallByBall!$W$2:$W$501,BallByBall!$B$2:$B$501,A341,BallByBall!$P$2:$P$501,B341))</f>
        <v>0</v>
      </c>
      <c r="N341">
        <f>IF(A341="","",SUMIFS(BallByBall!$X$2:$X$501,BallByBall!$B$2:$B$501,A341,BallByBall!$P$2:$P$501,B341))</f>
        <v>0</v>
      </c>
      <c r="O341">
        <f>IF(A341="","",SUMIFS(OverSummary!$G$2:$G$101,OverSummary!$A$2:$A$101,A341,OverSummary!$D$2:$D$101,B341))</f>
        <v>0</v>
      </c>
      <c r="P341">
        <f>IF(A341="","",G341*Rules!$B$13+H341*Rules!$B$14+I341*Rules!$B$15)</f>
        <v>0</v>
      </c>
      <c r="Q341">
        <f>IF(A341="","",IF(G341&gt;=100,Rules!$B$18,IF(G341&gt;=50,Rules!$B$17,IF(G341&gt;=30,Rules!$B$16,0)))+IF(AND(F341=1,D341&lt;&gt;"BWL",G341=0),Rules!$B$27,0))</f>
        <v>0</v>
      </c>
      <c r="R341">
        <f>IF(A341="","",J341*Rules!$B$19+O341*Rules!$B$22)</f>
        <v>0</v>
      </c>
      <c r="S341">
        <f>IF(A341="","",IF(J341&gt;=4,Rules!$B$21,IF(J341&gt;=3,Rules!$B$20,0)))</f>
        <v>0</v>
      </c>
      <c r="T341">
        <f>IF(A341="","",K341*Rules!$B$23+L341*Rules!$B$24+M341*Rules!$B$25+N341*Rules!$B$26)</f>
        <v>0</v>
      </c>
      <c r="U341">
        <f t="shared" si="5"/>
        <v>0</v>
      </c>
    </row>
    <row r="342" spans="1:21" x14ac:dyDescent="0.2">
      <c r="A342" t="str">
        <f>MatchSquad!A342</f>
        <v>M007</v>
      </c>
      <c r="B342" t="str">
        <f>MatchSquad!B342</f>
        <v>P166</v>
      </c>
      <c r="C342" t="str">
        <f>MatchSquad!C342</f>
        <v>Cooper Connolly</v>
      </c>
      <c r="D342" t="str">
        <f>MatchSquad!D342</f>
        <v>AR</v>
      </c>
      <c r="E342" t="str">
        <f>MatchSquad!E342</f>
        <v>PBKS</v>
      </c>
      <c r="F342">
        <f>MatchSquad!G342</f>
        <v>0</v>
      </c>
      <c r="G342">
        <f>IF(A342="","",SUMIFS(BallByBall!$I$2:$I$501,BallByBall!$B$2:$B$501,A342,BallByBall!$F$2:$F$501,B342))</f>
        <v>0</v>
      </c>
      <c r="H342">
        <f>IF(A342="","",COUNTIFS(BallByBall!$B$2:$B$501,A342,BallByBall!$F$2:$F$501,B342,BallByBall!$Q$2:$Q$501,1))</f>
        <v>0</v>
      </c>
      <c r="I342">
        <f>IF(A342="","",COUNTIFS(BallByBall!$B$2:$B$501,A342,BallByBall!$F$2:$F$501,B342,BallByBall!$R$2:$R$501,1))</f>
        <v>0</v>
      </c>
      <c r="J342">
        <f>IF(A342="","",SUMIFS(BallByBall!$T$2:$T$501,BallByBall!$B$2:$B$501,A342,BallByBall!$H$2:$H$501,B342))</f>
        <v>0</v>
      </c>
      <c r="K342">
        <f>IF(A342="","",SUMIFS(BallByBall!$U$2:$U$501,BallByBall!$B$2:$B$501,A342,BallByBall!$P$2:$P$501,B342))</f>
        <v>0</v>
      </c>
      <c r="L342">
        <f>IF(A342="","",SUMIFS(BallByBall!$V$2:$V$501,BallByBall!$B$2:$B$501,A342,BallByBall!$P$2:$P$501,B342))</f>
        <v>0</v>
      </c>
      <c r="M342">
        <f>IF(A342="","",SUMIFS(BallByBall!$W$2:$W$501,BallByBall!$B$2:$B$501,A342,BallByBall!$P$2:$P$501,B342))</f>
        <v>0</v>
      </c>
      <c r="N342">
        <f>IF(A342="","",SUMIFS(BallByBall!$X$2:$X$501,BallByBall!$B$2:$B$501,A342,BallByBall!$P$2:$P$501,B342))</f>
        <v>0</v>
      </c>
      <c r="O342">
        <f>IF(A342="","",SUMIFS(OverSummary!$G$2:$G$101,OverSummary!$A$2:$A$101,A342,OverSummary!$D$2:$D$101,B342))</f>
        <v>0</v>
      </c>
      <c r="P342">
        <f>IF(A342="","",G342*Rules!$B$13+H342*Rules!$B$14+I342*Rules!$B$15)</f>
        <v>0</v>
      </c>
      <c r="Q342">
        <f>IF(A342="","",IF(G342&gt;=100,Rules!$B$18,IF(G342&gt;=50,Rules!$B$17,IF(G342&gt;=30,Rules!$B$16,0)))+IF(AND(F342=1,D342&lt;&gt;"BWL",G342=0),Rules!$B$27,0))</f>
        <v>0</v>
      </c>
      <c r="R342">
        <f>IF(A342="","",J342*Rules!$B$19+O342*Rules!$B$22)</f>
        <v>0</v>
      </c>
      <c r="S342">
        <f>IF(A342="","",IF(J342&gt;=4,Rules!$B$21,IF(J342&gt;=3,Rules!$B$20,0)))</f>
        <v>0</v>
      </c>
      <c r="T342">
        <f>IF(A342="","",K342*Rules!$B$23+L342*Rules!$B$24+M342*Rules!$B$25+N342*Rules!$B$26)</f>
        <v>0</v>
      </c>
      <c r="U342">
        <f t="shared" si="5"/>
        <v>0</v>
      </c>
    </row>
    <row r="343" spans="1:21" x14ac:dyDescent="0.2">
      <c r="A343" t="str">
        <f>MatchSquad!A343</f>
        <v>M007</v>
      </c>
      <c r="B343" t="str">
        <f>MatchSquad!B343</f>
        <v>P167</v>
      </c>
      <c r="C343" t="str">
        <f>MatchSquad!C343</f>
        <v>Ben Dwarshuis</v>
      </c>
      <c r="D343" t="str">
        <f>MatchSquad!D343</f>
        <v>AR</v>
      </c>
      <c r="E343" t="str">
        <f>MatchSquad!E343</f>
        <v>PBKS</v>
      </c>
      <c r="F343">
        <f>MatchSquad!G343</f>
        <v>0</v>
      </c>
      <c r="G343">
        <f>IF(A343="","",SUMIFS(BallByBall!$I$2:$I$501,BallByBall!$B$2:$B$501,A343,BallByBall!$F$2:$F$501,B343))</f>
        <v>0</v>
      </c>
      <c r="H343">
        <f>IF(A343="","",COUNTIFS(BallByBall!$B$2:$B$501,A343,BallByBall!$F$2:$F$501,B343,BallByBall!$Q$2:$Q$501,1))</f>
        <v>0</v>
      </c>
      <c r="I343">
        <f>IF(A343="","",COUNTIFS(BallByBall!$B$2:$B$501,A343,BallByBall!$F$2:$F$501,B343,BallByBall!$R$2:$R$501,1))</f>
        <v>0</v>
      </c>
      <c r="J343">
        <f>IF(A343="","",SUMIFS(BallByBall!$T$2:$T$501,BallByBall!$B$2:$B$501,A343,BallByBall!$H$2:$H$501,B343))</f>
        <v>0</v>
      </c>
      <c r="K343">
        <f>IF(A343="","",SUMIFS(BallByBall!$U$2:$U$501,BallByBall!$B$2:$B$501,A343,BallByBall!$P$2:$P$501,B343))</f>
        <v>0</v>
      </c>
      <c r="L343">
        <f>IF(A343="","",SUMIFS(BallByBall!$V$2:$V$501,BallByBall!$B$2:$B$501,A343,BallByBall!$P$2:$P$501,B343))</f>
        <v>0</v>
      </c>
      <c r="M343">
        <f>IF(A343="","",SUMIFS(BallByBall!$W$2:$W$501,BallByBall!$B$2:$B$501,A343,BallByBall!$P$2:$P$501,B343))</f>
        <v>0</v>
      </c>
      <c r="N343">
        <f>IF(A343="","",SUMIFS(BallByBall!$X$2:$X$501,BallByBall!$B$2:$B$501,A343,BallByBall!$P$2:$P$501,B343))</f>
        <v>0</v>
      </c>
      <c r="O343">
        <f>IF(A343="","",SUMIFS(OverSummary!$G$2:$G$101,OverSummary!$A$2:$A$101,A343,OverSummary!$D$2:$D$101,B343))</f>
        <v>0</v>
      </c>
      <c r="P343">
        <f>IF(A343="","",G343*Rules!$B$13+H343*Rules!$B$14+I343*Rules!$B$15)</f>
        <v>0</v>
      </c>
      <c r="Q343">
        <f>IF(A343="","",IF(G343&gt;=100,Rules!$B$18,IF(G343&gt;=50,Rules!$B$17,IF(G343&gt;=30,Rules!$B$16,0)))+IF(AND(F343=1,D343&lt;&gt;"BWL",G343=0),Rules!$B$27,0))</f>
        <v>0</v>
      </c>
      <c r="R343">
        <f>IF(A343="","",J343*Rules!$B$19+O343*Rules!$B$22)</f>
        <v>0</v>
      </c>
      <c r="S343">
        <f>IF(A343="","",IF(J343&gt;=4,Rules!$B$21,IF(J343&gt;=3,Rules!$B$20,0)))</f>
        <v>0</v>
      </c>
      <c r="T343">
        <f>IF(A343="","",K343*Rules!$B$23+L343*Rules!$B$24+M343*Rules!$B$25+N343*Rules!$B$26)</f>
        <v>0</v>
      </c>
      <c r="U343">
        <f t="shared" si="5"/>
        <v>0</v>
      </c>
    </row>
    <row r="344" spans="1:21" x14ac:dyDescent="0.2">
      <c r="A344" t="str">
        <f>MatchSquad!A344</f>
        <v>M007</v>
      </c>
      <c r="B344" t="str">
        <f>MatchSquad!B344</f>
        <v>P168</v>
      </c>
      <c r="C344" t="str">
        <f>MatchSquad!C344</f>
        <v>Arshdeep Singh</v>
      </c>
      <c r="D344" t="str">
        <f>MatchSquad!D344</f>
        <v>BWL</v>
      </c>
      <c r="E344" t="str">
        <f>MatchSquad!E344</f>
        <v>PBKS</v>
      </c>
      <c r="F344">
        <f>MatchSquad!G344</f>
        <v>0</v>
      </c>
      <c r="G344">
        <f>IF(A344="","",SUMIFS(BallByBall!$I$2:$I$501,BallByBall!$B$2:$B$501,A344,BallByBall!$F$2:$F$501,B344))</f>
        <v>0</v>
      </c>
      <c r="H344">
        <f>IF(A344="","",COUNTIFS(BallByBall!$B$2:$B$501,A344,BallByBall!$F$2:$F$501,B344,BallByBall!$Q$2:$Q$501,1))</f>
        <v>0</v>
      </c>
      <c r="I344">
        <f>IF(A344="","",COUNTIFS(BallByBall!$B$2:$B$501,A344,BallByBall!$F$2:$F$501,B344,BallByBall!$R$2:$R$501,1))</f>
        <v>0</v>
      </c>
      <c r="J344">
        <f>IF(A344="","",SUMIFS(BallByBall!$T$2:$T$501,BallByBall!$B$2:$B$501,A344,BallByBall!$H$2:$H$501,B344))</f>
        <v>0</v>
      </c>
      <c r="K344">
        <f>IF(A344="","",SUMIFS(BallByBall!$U$2:$U$501,BallByBall!$B$2:$B$501,A344,BallByBall!$P$2:$P$501,B344))</f>
        <v>0</v>
      </c>
      <c r="L344">
        <f>IF(A344="","",SUMIFS(BallByBall!$V$2:$V$501,BallByBall!$B$2:$B$501,A344,BallByBall!$P$2:$P$501,B344))</f>
        <v>0</v>
      </c>
      <c r="M344">
        <f>IF(A344="","",SUMIFS(BallByBall!$W$2:$W$501,BallByBall!$B$2:$B$501,A344,BallByBall!$P$2:$P$501,B344))</f>
        <v>0</v>
      </c>
      <c r="N344">
        <f>IF(A344="","",SUMIFS(BallByBall!$X$2:$X$501,BallByBall!$B$2:$B$501,A344,BallByBall!$P$2:$P$501,B344))</f>
        <v>0</v>
      </c>
      <c r="O344">
        <f>IF(A344="","",SUMIFS(OverSummary!$G$2:$G$101,OverSummary!$A$2:$A$101,A344,OverSummary!$D$2:$D$101,B344))</f>
        <v>0</v>
      </c>
      <c r="P344">
        <f>IF(A344="","",G344*Rules!$B$13+H344*Rules!$B$14+I344*Rules!$B$15)</f>
        <v>0</v>
      </c>
      <c r="Q344">
        <f>IF(A344="","",IF(G344&gt;=100,Rules!$B$18,IF(G344&gt;=50,Rules!$B$17,IF(G344&gt;=30,Rules!$B$16,0)))+IF(AND(F344=1,D344&lt;&gt;"BWL",G344=0),Rules!$B$27,0))</f>
        <v>0</v>
      </c>
      <c r="R344">
        <f>IF(A344="","",J344*Rules!$B$19+O344*Rules!$B$22)</f>
        <v>0</v>
      </c>
      <c r="S344">
        <f>IF(A344="","",IF(J344&gt;=4,Rules!$B$21,IF(J344&gt;=3,Rules!$B$20,0)))</f>
        <v>0</v>
      </c>
      <c r="T344">
        <f>IF(A344="","",K344*Rules!$B$23+L344*Rules!$B$24+M344*Rules!$B$25+N344*Rules!$B$26)</f>
        <v>0</v>
      </c>
      <c r="U344">
        <f t="shared" si="5"/>
        <v>0</v>
      </c>
    </row>
    <row r="345" spans="1:21" x14ac:dyDescent="0.2">
      <c r="A345" t="str">
        <f>MatchSquad!A345</f>
        <v>M007</v>
      </c>
      <c r="B345" t="str">
        <f>MatchSquad!B345</f>
        <v>P169</v>
      </c>
      <c r="C345" t="str">
        <f>MatchSquad!C345</f>
        <v>Yuzvendra Chahal</v>
      </c>
      <c r="D345" t="str">
        <f>MatchSquad!D345</f>
        <v>BWL</v>
      </c>
      <c r="E345" t="str">
        <f>MatchSquad!E345</f>
        <v>PBKS</v>
      </c>
      <c r="F345">
        <f>MatchSquad!G345</f>
        <v>0</v>
      </c>
      <c r="G345">
        <f>IF(A345="","",SUMIFS(BallByBall!$I$2:$I$501,BallByBall!$B$2:$B$501,A345,BallByBall!$F$2:$F$501,B345))</f>
        <v>0</v>
      </c>
      <c r="H345">
        <f>IF(A345="","",COUNTIFS(BallByBall!$B$2:$B$501,A345,BallByBall!$F$2:$F$501,B345,BallByBall!$Q$2:$Q$501,1))</f>
        <v>0</v>
      </c>
      <c r="I345">
        <f>IF(A345="","",COUNTIFS(BallByBall!$B$2:$B$501,A345,BallByBall!$F$2:$F$501,B345,BallByBall!$R$2:$R$501,1))</f>
        <v>0</v>
      </c>
      <c r="J345">
        <f>IF(A345="","",SUMIFS(BallByBall!$T$2:$T$501,BallByBall!$B$2:$B$501,A345,BallByBall!$H$2:$H$501,B345))</f>
        <v>0</v>
      </c>
      <c r="K345">
        <f>IF(A345="","",SUMIFS(BallByBall!$U$2:$U$501,BallByBall!$B$2:$B$501,A345,BallByBall!$P$2:$P$501,B345))</f>
        <v>0</v>
      </c>
      <c r="L345">
        <f>IF(A345="","",SUMIFS(BallByBall!$V$2:$V$501,BallByBall!$B$2:$B$501,A345,BallByBall!$P$2:$P$501,B345))</f>
        <v>0</v>
      </c>
      <c r="M345">
        <f>IF(A345="","",SUMIFS(BallByBall!$W$2:$W$501,BallByBall!$B$2:$B$501,A345,BallByBall!$P$2:$P$501,B345))</f>
        <v>0</v>
      </c>
      <c r="N345">
        <f>IF(A345="","",SUMIFS(BallByBall!$X$2:$X$501,BallByBall!$B$2:$B$501,A345,BallByBall!$P$2:$P$501,B345))</f>
        <v>0</v>
      </c>
      <c r="O345">
        <f>IF(A345="","",SUMIFS(OverSummary!$G$2:$G$101,OverSummary!$A$2:$A$101,A345,OverSummary!$D$2:$D$101,B345))</f>
        <v>0</v>
      </c>
      <c r="P345">
        <f>IF(A345="","",G345*Rules!$B$13+H345*Rules!$B$14+I345*Rules!$B$15)</f>
        <v>0</v>
      </c>
      <c r="Q345">
        <f>IF(A345="","",IF(G345&gt;=100,Rules!$B$18,IF(G345&gt;=50,Rules!$B$17,IF(G345&gt;=30,Rules!$B$16,0)))+IF(AND(F345=1,D345&lt;&gt;"BWL",G345=0),Rules!$B$27,0))</f>
        <v>0</v>
      </c>
      <c r="R345">
        <f>IF(A345="","",J345*Rules!$B$19+O345*Rules!$B$22)</f>
        <v>0</v>
      </c>
      <c r="S345">
        <f>IF(A345="","",IF(J345&gt;=4,Rules!$B$21,IF(J345&gt;=3,Rules!$B$20,0)))</f>
        <v>0</v>
      </c>
      <c r="T345">
        <f>IF(A345="","",K345*Rules!$B$23+L345*Rules!$B$24+M345*Rules!$B$25+N345*Rules!$B$26)</f>
        <v>0</v>
      </c>
      <c r="U345">
        <f t="shared" si="5"/>
        <v>0</v>
      </c>
    </row>
    <row r="346" spans="1:21" x14ac:dyDescent="0.2">
      <c r="A346" t="str">
        <f>MatchSquad!A346</f>
        <v>M007</v>
      </c>
      <c r="B346" t="str">
        <f>MatchSquad!B346</f>
        <v>P170</v>
      </c>
      <c r="C346" t="str">
        <f>MatchSquad!C346</f>
        <v>Vyshak Vijaykumar</v>
      </c>
      <c r="D346" t="str">
        <f>MatchSquad!D346</f>
        <v>BWL</v>
      </c>
      <c r="E346" t="str">
        <f>MatchSquad!E346</f>
        <v>PBKS</v>
      </c>
      <c r="F346">
        <f>MatchSquad!G346</f>
        <v>0</v>
      </c>
      <c r="G346">
        <f>IF(A346="","",SUMIFS(BallByBall!$I$2:$I$501,BallByBall!$B$2:$B$501,A346,BallByBall!$F$2:$F$501,B346))</f>
        <v>0</v>
      </c>
      <c r="H346">
        <f>IF(A346="","",COUNTIFS(BallByBall!$B$2:$B$501,A346,BallByBall!$F$2:$F$501,B346,BallByBall!$Q$2:$Q$501,1))</f>
        <v>0</v>
      </c>
      <c r="I346">
        <f>IF(A346="","",COUNTIFS(BallByBall!$B$2:$B$501,A346,BallByBall!$F$2:$F$501,B346,BallByBall!$R$2:$R$501,1))</f>
        <v>0</v>
      </c>
      <c r="J346">
        <f>IF(A346="","",SUMIFS(BallByBall!$T$2:$T$501,BallByBall!$B$2:$B$501,A346,BallByBall!$H$2:$H$501,B346))</f>
        <v>0</v>
      </c>
      <c r="K346">
        <f>IF(A346="","",SUMIFS(BallByBall!$U$2:$U$501,BallByBall!$B$2:$B$501,A346,BallByBall!$P$2:$P$501,B346))</f>
        <v>0</v>
      </c>
      <c r="L346">
        <f>IF(A346="","",SUMIFS(BallByBall!$V$2:$V$501,BallByBall!$B$2:$B$501,A346,BallByBall!$P$2:$P$501,B346))</f>
        <v>0</v>
      </c>
      <c r="M346">
        <f>IF(A346="","",SUMIFS(BallByBall!$W$2:$W$501,BallByBall!$B$2:$B$501,A346,BallByBall!$P$2:$P$501,B346))</f>
        <v>0</v>
      </c>
      <c r="N346">
        <f>IF(A346="","",SUMIFS(BallByBall!$X$2:$X$501,BallByBall!$B$2:$B$501,A346,BallByBall!$P$2:$P$501,B346))</f>
        <v>0</v>
      </c>
      <c r="O346">
        <f>IF(A346="","",SUMIFS(OverSummary!$G$2:$G$101,OverSummary!$A$2:$A$101,A346,OverSummary!$D$2:$D$101,B346))</f>
        <v>0</v>
      </c>
      <c r="P346">
        <f>IF(A346="","",G346*Rules!$B$13+H346*Rules!$B$14+I346*Rules!$B$15)</f>
        <v>0</v>
      </c>
      <c r="Q346">
        <f>IF(A346="","",IF(G346&gt;=100,Rules!$B$18,IF(G346&gt;=50,Rules!$B$17,IF(G346&gt;=30,Rules!$B$16,0)))+IF(AND(F346=1,D346&lt;&gt;"BWL",G346=0),Rules!$B$27,0))</f>
        <v>0</v>
      </c>
      <c r="R346">
        <f>IF(A346="","",J346*Rules!$B$19+O346*Rules!$B$22)</f>
        <v>0</v>
      </c>
      <c r="S346">
        <f>IF(A346="","",IF(J346&gt;=4,Rules!$B$21,IF(J346&gt;=3,Rules!$B$20,0)))</f>
        <v>0</v>
      </c>
      <c r="T346">
        <f>IF(A346="","",K346*Rules!$B$23+L346*Rules!$B$24+M346*Rules!$B$25+N346*Rules!$B$26)</f>
        <v>0</v>
      </c>
      <c r="U346">
        <f t="shared" si="5"/>
        <v>0</v>
      </c>
    </row>
    <row r="347" spans="1:21" x14ac:dyDescent="0.2">
      <c r="A347" t="str">
        <f>MatchSquad!A347</f>
        <v>M007</v>
      </c>
      <c r="B347" t="str">
        <f>MatchSquad!B347</f>
        <v>P171</v>
      </c>
      <c r="C347" t="str">
        <f>MatchSquad!C347</f>
        <v>Yash Thakur</v>
      </c>
      <c r="D347" t="str">
        <f>MatchSquad!D347</f>
        <v>BWL</v>
      </c>
      <c r="E347" t="str">
        <f>MatchSquad!E347</f>
        <v>PBKS</v>
      </c>
      <c r="F347">
        <f>MatchSquad!G347</f>
        <v>0</v>
      </c>
      <c r="G347">
        <f>IF(A347="","",SUMIFS(BallByBall!$I$2:$I$501,BallByBall!$B$2:$B$501,A347,BallByBall!$F$2:$F$501,B347))</f>
        <v>0</v>
      </c>
      <c r="H347">
        <f>IF(A347="","",COUNTIFS(BallByBall!$B$2:$B$501,A347,BallByBall!$F$2:$F$501,B347,BallByBall!$Q$2:$Q$501,1))</f>
        <v>0</v>
      </c>
      <c r="I347">
        <f>IF(A347="","",COUNTIFS(BallByBall!$B$2:$B$501,A347,BallByBall!$F$2:$F$501,B347,BallByBall!$R$2:$R$501,1))</f>
        <v>0</v>
      </c>
      <c r="J347">
        <f>IF(A347="","",SUMIFS(BallByBall!$T$2:$T$501,BallByBall!$B$2:$B$501,A347,BallByBall!$H$2:$H$501,B347))</f>
        <v>0</v>
      </c>
      <c r="K347">
        <f>IF(A347="","",SUMIFS(BallByBall!$U$2:$U$501,BallByBall!$B$2:$B$501,A347,BallByBall!$P$2:$P$501,B347))</f>
        <v>0</v>
      </c>
      <c r="L347">
        <f>IF(A347="","",SUMIFS(BallByBall!$V$2:$V$501,BallByBall!$B$2:$B$501,A347,BallByBall!$P$2:$P$501,B347))</f>
        <v>0</v>
      </c>
      <c r="M347">
        <f>IF(A347="","",SUMIFS(BallByBall!$W$2:$W$501,BallByBall!$B$2:$B$501,A347,BallByBall!$P$2:$P$501,B347))</f>
        <v>0</v>
      </c>
      <c r="N347">
        <f>IF(A347="","",SUMIFS(BallByBall!$X$2:$X$501,BallByBall!$B$2:$B$501,A347,BallByBall!$P$2:$P$501,B347))</f>
        <v>0</v>
      </c>
      <c r="O347">
        <f>IF(A347="","",SUMIFS(OverSummary!$G$2:$G$101,OverSummary!$A$2:$A$101,A347,OverSummary!$D$2:$D$101,B347))</f>
        <v>0</v>
      </c>
      <c r="P347">
        <f>IF(A347="","",G347*Rules!$B$13+H347*Rules!$B$14+I347*Rules!$B$15)</f>
        <v>0</v>
      </c>
      <c r="Q347">
        <f>IF(A347="","",IF(G347&gt;=100,Rules!$B$18,IF(G347&gt;=50,Rules!$B$17,IF(G347&gt;=30,Rules!$B$16,0)))+IF(AND(F347=1,D347&lt;&gt;"BWL",G347=0),Rules!$B$27,0))</f>
        <v>0</v>
      </c>
      <c r="R347">
        <f>IF(A347="","",J347*Rules!$B$19+O347*Rules!$B$22)</f>
        <v>0</v>
      </c>
      <c r="S347">
        <f>IF(A347="","",IF(J347&gt;=4,Rules!$B$21,IF(J347&gt;=3,Rules!$B$20,0)))</f>
        <v>0</v>
      </c>
      <c r="T347">
        <f>IF(A347="","",K347*Rules!$B$23+L347*Rules!$B$24+M347*Rules!$B$25+N347*Rules!$B$26)</f>
        <v>0</v>
      </c>
      <c r="U347">
        <f t="shared" si="5"/>
        <v>0</v>
      </c>
    </row>
    <row r="348" spans="1:21" x14ac:dyDescent="0.2">
      <c r="A348" t="str">
        <f>MatchSquad!A348</f>
        <v>M007</v>
      </c>
      <c r="B348" t="str">
        <f>MatchSquad!B348</f>
        <v>P172</v>
      </c>
      <c r="C348" t="str">
        <f>MatchSquad!C348</f>
        <v>Xavier Bartlett</v>
      </c>
      <c r="D348" t="str">
        <f>MatchSquad!D348</f>
        <v>BWL</v>
      </c>
      <c r="E348" t="str">
        <f>MatchSquad!E348</f>
        <v>PBKS</v>
      </c>
      <c r="F348">
        <f>MatchSquad!G348</f>
        <v>0</v>
      </c>
      <c r="G348">
        <f>IF(A348="","",SUMIFS(BallByBall!$I$2:$I$501,BallByBall!$B$2:$B$501,A348,BallByBall!$F$2:$F$501,B348))</f>
        <v>0</v>
      </c>
      <c r="H348">
        <f>IF(A348="","",COUNTIFS(BallByBall!$B$2:$B$501,A348,BallByBall!$F$2:$F$501,B348,BallByBall!$Q$2:$Q$501,1))</f>
        <v>0</v>
      </c>
      <c r="I348">
        <f>IF(A348="","",COUNTIFS(BallByBall!$B$2:$B$501,A348,BallByBall!$F$2:$F$501,B348,BallByBall!$R$2:$R$501,1))</f>
        <v>0</v>
      </c>
      <c r="J348">
        <f>IF(A348="","",SUMIFS(BallByBall!$T$2:$T$501,BallByBall!$B$2:$B$501,A348,BallByBall!$H$2:$H$501,B348))</f>
        <v>0</v>
      </c>
      <c r="K348">
        <f>IF(A348="","",SUMIFS(BallByBall!$U$2:$U$501,BallByBall!$B$2:$B$501,A348,BallByBall!$P$2:$P$501,B348))</f>
        <v>0</v>
      </c>
      <c r="L348">
        <f>IF(A348="","",SUMIFS(BallByBall!$V$2:$V$501,BallByBall!$B$2:$B$501,A348,BallByBall!$P$2:$P$501,B348))</f>
        <v>0</v>
      </c>
      <c r="M348">
        <f>IF(A348="","",SUMIFS(BallByBall!$W$2:$W$501,BallByBall!$B$2:$B$501,A348,BallByBall!$P$2:$P$501,B348))</f>
        <v>0</v>
      </c>
      <c r="N348">
        <f>IF(A348="","",SUMIFS(BallByBall!$X$2:$X$501,BallByBall!$B$2:$B$501,A348,BallByBall!$P$2:$P$501,B348))</f>
        <v>0</v>
      </c>
      <c r="O348">
        <f>IF(A348="","",SUMIFS(OverSummary!$G$2:$G$101,OverSummary!$A$2:$A$101,A348,OverSummary!$D$2:$D$101,B348))</f>
        <v>0</v>
      </c>
      <c r="P348">
        <f>IF(A348="","",G348*Rules!$B$13+H348*Rules!$B$14+I348*Rules!$B$15)</f>
        <v>0</v>
      </c>
      <c r="Q348">
        <f>IF(A348="","",IF(G348&gt;=100,Rules!$B$18,IF(G348&gt;=50,Rules!$B$17,IF(G348&gt;=30,Rules!$B$16,0)))+IF(AND(F348=1,D348&lt;&gt;"BWL",G348=0),Rules!$B$27,0))</f>
        <v>0</v>
      </c>
      <c r="R348">
        <f>IF(A348="","",J348*Rules!$B$19+O348*Rules!$B$22)</f>
        <v>0</v>
      </c>
      <c r="S348">
        <f>IF(A348="","",IF(J348&gt;=4,Rules!$B$21,IF(J348&gt;=3,Rules!$B$20,0)))</f>
        <v>0</v>
      </c>
      <c r="T348">
        <f>IF(A348="","",K348*Rules!$B$23+L348*Rules!$B$24+M348*Rules!$B$25+N348*Rules!$B$26)</f>
        <v>0</v>
      </c>
      <c r="U348">
        <f t="shared" si="5"/>
        <v>0</v>
      </c>
    </row>
    <row r="349" spans="1:21" x14ac:dyDescent="0.2">
      <c r="A349" t="str">
        <f>MatchSquad!A349</f>
        <v>M007</v>
      </c>
      <c r="B349" t="str">
        <f>MatchSquad!B349</f>
        <v>P173</v>
      </c>
      <c r="C349" t="str">
        <f>MatchSquad!C349</f>
        <v>Pravin Dubey</v>
      </c>
      <c r="D349" t="str">
        <f>MatchSquad!D349</f>
        <v>BWL</v>
      </c>
      <c r="E349" t="str">
        <f>MatchSquad!E349</f>
        <v>PBKS</v>
      </c>
      <c r="F349">
        <f>MatchSquad!G349</f>
        <v>0</v>
      </c>
      <c r="G349">
        <f>IF(A349="","",SUMIFS(BallByBall!$I$2:$I$501,BallByBall!$B$2:$B$501,A349,BallByBall!$F$2:$F$501,B349))</f>
        <v>0</v>
      </c>
      <c r="H349">
        <f>IF(A349="","",COUNTIFS(BallByBall!$B$2:$B$501,A349,BallByBall!$F$2:$F$501,B349,BallByBall!$Q$2:$Q$501,1))</f>
        <v>0</v>
      </c>
      <c r="I349">
        <f>IF(A349="","",COUNTIFS(BallByBall!$B$2:$B$501,A349,BallByBall!$F$2:$F$501,B349,BallByBall!$R$2:$R$501,1))</f>
        <v>0</v>
      </c>
      <c r="J349">
        <f>IF(A349="","",SUMIFS(BallByBall!$T$2:$T$501,BallByBall!$B$2:$B$501,A349,BallByBall!$H$2:$H$501,B349))</f>
        <v>0</v>
      </c>
      <c r="K349">
        <f>IF(A349="","",SUMIFS(BallByBall!$U$2:$U$501,BallByBall!$B$2:$B$501,A349,BallByBall!$P$2:$P$501,B349))</f>
        <v>0</v>
      </c>
      <c r="L349">
        <f>IF(A349="","",SUMIFS(BallByBall!$V$2:$V$501,BallByBall!$B$2:$B$501,A349,BallByBall!$P$2:$P$501,B349))</f>
        <v>0</v>
      </c>
      <c r="M349">
        <f>IF(A349="","",SUMIFS(BallByBall!$W$2:$W$501,BallByBall!$B$2:$B$501,A349,BallByBall!$P$2:$P$501,B349))</f>
        <v>0</v>
      </c>
      <c r="N349">
        <f>IF(A349="","",SUMIFS(BallByBall!$X$2:$X$501,BallByBall!$B$2:$B$501,A349,BallByBall!$P$2:$P$501,B349))</f>
        <v>0</v>
      </c>
      <c r="O349">
        <f>IF(A349="","",SUMIFS(OverSummary!$G$2:$G$101,OverSummary!$A$2:$A$101,A349,OverSummary!$D$2:$D$101,B349))</f>
        <v>0</v>
      </c>
      <c r="P349">
        <f>IF(A349="","",G349*Rules!$B$13+H349*Rules!$B$14+I349*Rules!$B$15)</f>
        <v>0</v>
      </c>
      <c r="Q349">
        <f>IF(A349="","",IF(G349&gt;=100,Rules!$B$18,IF(G349&gt;=50,Rules!$B$17,IF(G349&gt;=30,Rules!$B$16,0)))+IF(AND(F349=1,D349&lt;&gt;"BWL",G349=0),Rules!$B$27,0))</f>
        <v>0</v>
      </c>
      <c r="R349">
        <f>IF(A349="","",J349*Rules!$B$19+O349*Rules!$B$22)</f>
        <v>0</v>
      </c>
      <c r="S349">
        <f>IF(A349="","",IF(J349&gt;=4,Rules!$B$21,IF(J349&gt;=3,Rules!$B$20,0)))</f>
        <v>0</v>
      </c>
      <c r="T349">
        <f>IF(A349="","",K349*Rules!$B$23+L349*Rules!$B$24+M349*Rules!$B$25+N349*Rules!$B$26)</f>
        <v>0</v>
      </c>
      <c r="U349">
        <f t="shared" si="5"/>
        <v>0</v>
      </c>
    </row>
    <row r="350" spans="1:21" x14ac:dyDescent="0.2">
      <c r="A350" t="str">
        <f>MatchSquad!A350</f>
        <v>M007</v>
      </c>
      <c r="B350" t="str">
        <f>MatchSquad!B350</f>
        <v>P174</v>
      </c>
      <c r="C350" t="str">
        <f>MatchSquad!C350</f>
        <v>Vishal Nishad</v>
      </c>
      <c r="D350" t="str">
        <f>MatchSquad!D350</f>
        <v>BWL</v>
      </c>
      <c r="E350" t="str">
        <f>MatchSquad!E350</f>
        <v>PBKS</v>
      </c>
      <c r="F350">
        <f>MatchSquad!G350</f>
        <v>0</v>
      </c>
      <c r="G350">
        <f>IF(A350="","",SUMIFS(BallByBall!$I$2:$I$501,BallByBall!$B$2:$B$501,A350,BallByBall!$F$2:$F$501,B350))</f>
        <v>0</v>
      </c>
      <c r="H350">
        <f>IF(A350="","",COUNTIFS(BallByBall!$B$2:$B$501,A350,BallByBall!$F$2:$F$501,B350,BallByBall!$Q$2:$Q$501,1))</f>
        <v>0</v>
      </c>
      <c r="I350">
        <f>IF(A350="","",COUNTIFS(BallByBall!$B$2:$B$501,A350,BallByBall!$F$2:$F$501,B350,BallByBall!$R$2:$R$501,1))</f>
        <v>0</v>
      </c>
      <c r="J350">
        <f>IF(A350="","",SUMIFS(BallByBall!$T$2:$T$501,BallByBall!$B$2:$B$501,A350,BallByBall!$H$2:$H$501,B350))</f>
        <v>0</v>
      </c>
      <c r="K350">
        <f>IF(A350="","",SUMIFS(BallByBall!$U$2:$U$501,BallByBall!$B$2:$B$501,A350,BallByBall!$P$2:$P$501,B350))</f>
        <v>0</v>
      </c>
      <c r="L350">
        <f>IF(A350="","",SUMIFS(BallByBall!$V$2:$V$501,BallByBall!$B$2:$B$501,A350,BallByBall!$P$2:$P$501,B350))</f>
        <v>0</v>
      </c>
      <c r="M350">
        <f>IF(A350="","",SUMIFS(BallByBall!$W$2:$W$501,BallByBall!$B$2:$B$501,A350,BallByBall!$P$2:$P$501,B350))</f>
        <v>0</v>
      </c>
      <c r="N350">
        <f>IF(A350="","",SUMIFS(BallByBall!$X$2:$X$501,BallByBall!$B$2:$B$501,A350,BallByBall!$P$2:$P$501,B350))</f>
        <v>0</v>
      </c>
      <c r="O350">
        <f>IF(A350="","",SUMIFS(OverSummary!$G$2:$G$101,OverSummary!$A$2:$A$101,A350,OverSummary!$D$2:$D$101,B350))</f>
        <v>0</v>
      </c>
      <c r="P350">
        <f>IF(A350="","",G350*Rules!$B$13+H350*Rules!$B$14+I350*Rules!$B$15)</f>
        <v>0</v>
      </c>
      <c r="Q350">
        <f>IF(A350="","",IF(G350&gt;=100,Rules!$B$18,IF(G350&gt;=50,Rules!$B$17,IF(G350&gt;=30,Rules!$B$16,0)))+IF(AND(F350=1,D350&lt;&gt;"BWL",G350=0),Rules!$B$27,0))</f>
        <v>0</v>
      </c>
      <c r="R350">
        <f>IF(A350="","",J350*Rules!$B$19+O350*Rules!$B$22)</f>
        <v>0</v>
      </c>
      <c r="S350">
        <f>IF(A350="","",IF(J350&gt;=4,Rules!$B$21,IF(J350&gt;=3,Rules!$B$20,0)))</f>
        <v>0</v>
      </c>
      <c r="T350">
        <f>IF(A350="","",K350*Rules!$B$23+L350*Rules!$B$24+M350*Rules!$B$25+N350*Rules!$B$26)</f>
        <v>0</v>
      </c>
      <c r="U350">
        <f t="shared" si="5"/>
        <v>0</v>
      </c>
    </row>
    <row r="351" spans="1:21" x14ac:dyDescent="0.2">
      <c r="A351" t="str">
        <f>MatchSquad!A351</f>
        <v>M007</v>
      </c>
      <c r="B351" t="str">
        <f>MatchSquad!B351</f>
        <v>P175</v>
      </c>
      <c r="C351" t="str">
        <f>MatchSquad!C351</f>
        <v>Lockie Ferguson</v>
      </c>
      <c r="D351" t="str">
        <f>MatchSquad!D351</f>
        <v>BWL</v>
      </c>
      <c r="E351" t="str">
        <f>MatchSquad!E351</f>
        <v>PBKS</v>
      </c>
      <c r="F351">
        <f>MatchSquad!G351</f>
        <v>0</v>
      </c>
      <c r="G351">
        <f>IF(A351="","",SUMIFS(BallByBall!$I$2:$I$501,BallByBall!$B$2:$B$501,A351,BallByBall!$F$2:$F$501,B351))</f>
        <v>0</v>
      </c>
      <c r="H351">
        <f>IF(A351="","",COUNTIFS(BallByBall!$B$2:$B$501,A351,BallByBall!$F$2:$F$501,B351,BallByBall!$Q$2:$Q$501,1))</f>
        <v>0</v>
      </c>
      <c r="I351">
        <f>IF(A351="","",COUNTIFS(BallByBall!$B$2:$B$501,A351,BallByBall!$F$2:$F$501,B351,BallByBall!$R$2:$R$501,1))</f>
        <v>0</v>
      </c>
      <c r="J351">
        <f>IF(A351="","",SUMIFS(BallByBall!$T$2:$T$501,BallByBall!$B$2:$B$501,A351,BallByBall!$H$2:$H$501,B351))</f>
        <v>0</v>
      </c>
      <c r="K351">
        <f>IF(A351="","",SUMIFS(BallByBall!$U$2:$U$501,BallByBall!$B$2:$B$501,A351,BallByBall!$P$2:$P$501,B351))</f>
        <v>0</v>
      </c>
      <c r="L351">
        <f>IF(A351="","",SUMIFS(BallByBall!$V$2:$V$501,BallByBall!$B$2:$B$501,A351,BallByBall!$P$2:$P$501,B351))</f>
        <v>0</v>
      </c>
      <c r="M351">
        <f>IF(A351="","",SUMIFS(BallByBall!$W$2:$W$501,BallByBall!$B$2:$B$501,A351,BallByBall!$P$2:$P$501,B351))</f>
        <v>0</v>
      </c>
      <c r="N351">
        <f>IF(A351="","",SUMIFS(BallByBall!$X$2:$X$501,BallByBall!$B$2:$B$501,A351,BallByBall!$P$2:$P$501,B351))</f>
        <v>0</v>
      </c>
      <c r="O351">
        <f>IF(A351="","",SUMIFS(OverSummary!$G$2:$G$101,OverSummary!$A$2:$A$101,A351,OverSummary!$D$2:$D$101,B351))</f>
        <v>0</v>
      </c>
      <c r="P351">
        <f>IF(A351="","",G351*Rules!$B$13+H351*Rules!$B$14+I351*Rules!$B$15)</f>
        <v>0</v>
      </c>
      <c r="Q351">
        <f>IF(A351="","",IF(G351&gt;=100,Rules!$B$18,IF(G351&gt;=50,Rules!$B$17,IF(G351&gt;=30,Rules!$B$16,0)))+IF(AND(F351=1,D351&lt;&gt;"BWL",G351=0),Rules!$B$27,0))</f>
        <v>0</v>
      </c>
      <c r="R351">
        <f>IF(A351="","",J351*Rules!$B$19+O351*Rules!$B$22)</f>
        <v>0</v>
      </c>
      <c r="S351">
        <f>IF(A351="","",IF(J351&gt;=4,Rules!$B$21,IF(J351&gt;=3,Rules!$B$20,0)))</f>
        <v>0</v>
      </c>
      <c r="T351">
        <f>IF(A351="","",K351*Rules!$B$23+L351*Rules!$B$24+M351*Rules!$B$25+N351*Rules!$B$26)</f>
        <v>0</v>
      </c>
      <c r="U351">
        <f t="shared" si="5"/>
        <v>0</v>
      </c>
    </row>
    <row r="352" spans="1:21" x14ac:dyDescent="0.2">
      <c r="A352" t="str">
        <f>MatchSquad!A352</f>
        <v>M008</v>
      </c>
      <c r="B352" t="str">
        <f>MatchSquad!B352</f>
        <v>P026</v>
      </c>
      <c r="C352" t="str">
        <f>MatchSquad!C352</f>
        <v>KL Rahul</v>
      </c>
      <c r="D352" t="str">
        <f>MatchSquad!D352</f>
        <v>WK</v>
      </c>
      <c r="E352" t="str">
        <f>MatchSquad!E352</f>
        <v>DC</v>
      </c>
      <c r="F352">
        <f>MatchSquad!G352</f>
        <v>0</v>
      </c>
      <c r="G352">
        <f>IF(A352="","",SUMIFS(BallByBall!$I$2:$I$501,BallByBall!$B$2:$B$501,A352,BallByBall!$F$2:$F$501,B352))</f>
        <v>0</v>
      </c>
      <c r="H352">
        <f>IF(A352="","",COUNTIFS(BallByBall!$B$2:$B$501,A352,BallByBall!$F$2:$F$501,B352,BallByBall!$Q$2:$Q$501,1))</f>
        <v>0</v>
      </c>
      <c r="I352">
        <f>IF(A352="","",COUNTIFS(BallByBall!$B$2:$B$501,A352,BallByBall!$F$2:$F$501,B352,BallByBall!$R$2:$R$501,1))</f>
        <v>0</v>
      </c>
      <c r="J352">
        <f>IF(A352="","",SUMIFS(BallByBall!$T$2:$T$501,BallByBall!$B$2:$B$501,A352,BallByBall!$H$2:$H$501,B352))</f>
        <v>0</v>
      </c>
      <c r="K352">
        <f>IF(A352="","",SUMIFS(BallByBall!$U$2:$U$501,BallByBall!$B$2:$B$501,A352,BallByBall!$P$2:$P$501,B352))</f>
        <v>0</v>
      </c>
      <c r="L352">
        <f>IF(A352="","",SUMIFS(BallByBall!$V$2:$V$501,BallByBall!$B$2:$B$501,A352,BallByBall!$P$2:$P$501,B352))</f>
        <v>0</v>
      </c>
      <c r="M352">
        <f>IF(A352="","",SUMIFS(BallByBall!$W$2:$W$501,BallByBall!$B$2:$B$501,A352,BallByBall!$P$2:$P$501,B352))</f>
        <v>0</v>
      </c>
      <c r="N352">
        <f>IF(A352="","",SUMIFS(BallByBall!$X$2:$X$501,BallByBall!$B$2:$B$501,A352,BallByBall!$P$2:$P$501,B352))</f>
        <v>0</v>
      </c>
      <c r="O352">
        <f>IF(A352="","",SUMIFS(OverSummary!$G$2:$G$101,OverSummary!$A$2:$A$101,A352,OverSummary!$D$2:$D$101,B352))</f>
        <v>0</v>
      </c>
      <c r="P352">
        <f>IF(A352="","",G352*Rules!$B$13+H352*Rules!$B$14+I352*Rules!$B$15)</f>
        <v>0</v>
      </c>
      <c r="Q352">
        <f>IF(A352="","",IF(G352&gt;=100,Rules!$B$18,IF(G352&gt;=50,Rules!$B$17,IF(G352&gt;=30,Rules!$B$16,0)))+IF(AND(F352=1,D352&lt;&gt;"BWL",G352=0),Rules!$B$27,0))</f>
        <v>0</v>
      </c>
      <c r="R352">
        <f>IF(A352="","",J352*Rules!$B$19+O352*Rules!$B$22)</f>
        <v>0</v>
      </c>
      <c r="S352">
        <f>IF(A352="","",IF(J352&gt;=4,Rules!$B$21,IF(J352&gt;=3,Rules!$B$20,0)))</f>
        <v>0</v>
      </c>
      <c r="T352">
        <f>IF(A352="","",K352*Rules!$B$23+L352*Rules!$B$24+M352*Rules!$B$25+N352*Rules!$B$26)</f>
        <v>0</v>
      </c>
      <c r="U352">
        <f t="shared" si="5"/>
        <v>0</v>
      </c>
    </row>
    <row r="353" spans="1:21" x14ac:dyDescent="0.2">
      <c r="A353" t="str">
        <f>MatchSquad!A353</f>
        <v>M008</v>
      </c>
      <c r="B353" t="str">
        <f>MatchSquad!B353</f>
        <v>P027</v>
      </c>
      <c r="C353" t="str">
        <f>MatchSquad!C353</f>
        <v>Karun Nair</v>
      </c>
      <c r="D353" t="str">
        <f>MatchSquad!D353</f>
        <v>BAT</v>
      </c>
      <c r="E353" t="str">
        <f>MatchSquad!E353</f>
        <v>DC</v>
      </c>
      <c r="F353">
        <f>MatchSquad!G353</f>
        <v>0</v>
      </c>
      <c r="G353">
        <f>IF(A353="","",SUMIFS(BallByBall!$I$2:$I$501,BallByBall!$B$2:$B$501,A353,BallByBall!$F$2:$F$501,B353))</f>
        <v>0</v>
      </c>
      <c r="H353">
        <f>IF(A353="","",COUNTIFS(BallByBall!$B$2:$B$501,A353,BallByBall!$F$2:$F$501,B353,BallByBall!$Q$2:$Q$501,1))</f>
        <v>0</v>
      </c>
      <c r="I353">
        <f>IF(A353="","",COUNTIFS(BallByBall!$B$2:$B$501,A353,BallByBall!$F$2:$F$501,B353,BallByBall!$R$2:$R$501,1))</f>
        <v>0</v>
      </c>
      <c r="J353">
        <f>IF(A353="","",SUMIFS(BallByBall!$T$2:$T$501,BallByBall!$B$2:$B$501,A353,BallByBall!$H$2:$H$501,B353))</f>
        <v>0</v>
      </c>
      <c r="K353">
        <f>IF(A353="","",SUMIFS(BallByBall!$U$2:$U$501,BallByBall!$B$2:$B$501,A353,BallByBall!$P$2:$P$501,B353))</f>
        <v>0</v>
      </c>
      <c r="L353">
        <f>IF(A353="","",SUMIFS(BallByBall!$V$2:$V$501,BallByBall!$B$2:$B$501,A353,BallByBall!$P$2:$P$501,B353))</f>
        <v>0</v>
      </c>
      <c r="M353">
        <f>IF(A353="","",SUMIFS(BallByBall!$W$2:$W$501,BallByBall!$B$2:$B$501,A353,BallByBall!$P$2:$P$501,B353))</f>
        <v>0</v>
      </c>
      <c r="N353">
        <f>IF(A353="","",SUMIFS(BallByBall!$X$2:$X$501,BallByBall!$B$2:$B$501,A353,BallByBall!$P$2:$P$501,B353))</f>
        <v>0</v>
      </c>
      <c r="O353">
        <f>IF(A353="","",SUMIFS(OverSummary!$G$2:$G$101,OverSummary!$A$2:$A$101,A353,OverSummary!$D$2:$D$101,B353))</f>
        <v>0</v>
      </c>
      <c r="P353">
        <f>IF(A353="","",G353*Rules!$B$13+H353*Rules!$B$14+I353*Rules!$B$15)</f>
        <v>0</v>
      </c>
      <c r="Q353">
        <f>IF(A353="","",IF(G353&gt;=100,Rules!$B$18,IF(G353&gt;=50,Rules!$B$17,IF(G353&gt;=30,Rules!$B$16,0)))+IF(AND(F353=1,D353&lt;&gt;"BWL",G353=0),Rules!$B$27,0))</f>
        <v>0</v>
      </c>
      <c r="R353">
        <f>IF(A353="","",J353*Rules!$B$19+O353*Rules!$B$22)</f>
        <v>0</v>
      </c>
      <c r="S353">
        <f>IF(A353="","",IF(J353&gt;=4,Rules!$B$21,IF(J353&gt;=3,Rules!$B$20,0)))</f>
        <v>0</v>
      </c>
      <c r="T353">
        <f>IF(A353="","",K353*Rules!$B$23+L353*Rules!$B$24+M353*Rules!$B$25+N353*Rules!$B$26)</f>
        <v>0</v>
      </c>
      <c r="U353">
        <f t="shared" si="5"/>
        <v>0</v>
      </c>
    </row>
    <row r="354" spans="1:21" x14ac:dyDescent="0.2">
      <c r="A354" t="str">
        <f>MatchSquad!A354</f>
        <v>M008</v>
      </c>
      <c r="B354" t="str">
        <f>MatchSquad!B354</f>
        <v>P028</v>
      </c>
      <c r="C354" t="str">
        <f>MatchSquad!C354</f>
        <v>David Miller</v>
      </c>
      <c r="D354" t="str">
        <f>MatchSquad!D354</f>
        <v>BAT</v>
      </c>
      <c r="E354" t="str">
        <f>MatchSquad!E354</f>
        <v>DC</v>
      </c>
      <c r="F354">
        <f>MatchSquad!G354</f>
        <v>0</v>
      </c>
      <c r="G354">
        <f>IF(A354="","",SUMIFS(BallByBall!$I$2:$I$501,BallByBall!$B$2:$B$501,A354,BallByBall!$F$2:$F$501,B354))</f>
        <v>0</v>
      </c>
      <c r="H354">
        <f>IF(A354="","",COUNTIFS(BallByBall!$B$2:$B$501,A354,BallByBall!$F$2:$F$501,B354,BallByBall!$Q$2:$Q$501,1))</f>
        <v>0</v>
      </c>
      <c r="I354">
        <f>IF(A354="","",COUNTIFS(BallByBall!$B$2:$B$501,A354,BallByBall!$F$2:$F$501,B354,BallByBall!$R$2:$R$501,1))</f>
        <v>0</v>
      </c>
      <c r="J354">
        <f>IF(A354="","",SUMIFS(BallByBall!$T$2:$T$501,BallByBall!$B$2:$B$501,A354,BallByBall!$H$2:$H$501,B354))</f>
        <v>0</v>
      </c>
      <c r="K354">
        <f>IF(A354="","",SUMIFS(BallByBall!$U$2:$U$501,BallByBall!$B$2:$B$501,A354,BallByBall!$P$2:$P$501,B354))</f>
        <v>0</v>
      </c>
      <c r="L354">
        <f>IF(A354="","",SUMIFS(BallByBall!$V$2:$V$501,BallByBall!$B$2:$B$501,A354,BallByBall!$P$2:$P$501,B354))</f>
        <v>0</v>
      </c>
      <c r="M354">
        <f>IF(A354="","",SUMIFS(BallByBall!$W$2:$W$501,BallByBall!$B$2:$B$501,A354,BallByBall!$P$2:$P$501,B354))</f>
        <v>0</v>
      </c>
      <c r="N354">
        <f>IF(A354="","",SUMIFS(BallByBall!$X$2:$X$501,BallByBall!$B$2:$B$501,A354,BallByBall!$P$2:$P$501,B354))</f>
        <v>0</v>
      </c>
      <c r="O354">
        <f>IF(A354="","",SUMIFS(OverSummary!$G$2:$G$101,OverSummary!$A$2:$A$101,A354,OverSummary!$D$2:$D$101,B354))</f>
        <v>0</v>
      </c>
      <c r="P354">
        <f>IF(A354="","",G354*Rules!$B$13+H354*Rules!$B$14+I354*Rules!$B$15)</f>
        <v>0</v>
      </c>
      <c r="Q354">
        <f>IF(A354="","",IF(G354&gt;=100,Rules!$B$18,IF(G354&gt;=50,Rules!$B$17,IF(G354&gt;=30,Rules!$B$16,0)))+IF(AND(F354=1,D354&lt;&gt;"BWL",G354=0),Rules!$B$27,0))</f>
        <v>0</v>
      </c>
      <c r="R354">
        <f>IF(A354="","",J354*Rules!$B$19+O354*Rules!$B$22)</f>
        <v>0</v>
      </c>
      <c r="S354">
        <f>IF(A354="","",IF(J354&gt;=4,Rules!$B$21,IF(J354&gt;=3,Rules!$B$20,0)))</f>
        <v>0</v>
      </c>
      <c r="T354">
        <f>IF(A354="","",K354*Rules!$B$23+L354*Rules!$B$24+M354*Rules!$B$25+N354*Rules!$B$26)</f>
        <v>0</v>
      </c>
      <c r="U354">
        <f t="shared" si="5"/>
        <v>0</v>
      </c>
    </row>
    <row r="355" spans="1:21" x14ac:dyDescent="0.2">
      <c r="A355" t="str">
        <f>MatchSquad!A355</f>
        <v>M008</v>
      </c>
      <c r="B355" t="str">
        <f>MatchSquad!B355</f>
        <v>P029</v>
      </c>
      <c r="C355" t="str">
        <f>MatchSquad!C355</f>
        <v>Ben Duckett</v>
      </c>
      <c r="D355" t="str">
        <f>MatchSquad!D355</f>
        <v>WK</v>
      </c>
      <c r="E355" t="str">
        <f>MatchSquad!E355</f>
        <v>DC</v>
      </c>
      <c r="F355">
        <f>MatchSquad!G355</f>
        <v>0</v>
      </c>
      <c r="G355">
        <f>IF(A355="","",SUMIFS(BallByBall!$I$2:$I$501,BallByBall!$B$2:$B$501,A355,BallByBall!$F$2:$F$501,B355))</f>
        <v>0</v>
      </c>
      <c r="H355">
        <f>IF(A355="","",COUNTIFS(BallByBall!$B$2:$B$501,A355,BallByBall!$F$2:$F$501,B355,BallByBall!$Q$2:$Q$501,1))</f>
        <v>0</v>
      </c>
      <c r="I355">
        <f>IF(A355="","",COUNTIFS(BallByBall!$B$2:$B$501,A355,BallByBall!$F$2:$F$501,B355,BallByBall!$R$2:$R$501,1))</f>
        <v>0</v>
      </c>
      <c r="J355">
        <f>IF(A355="","",SUMIFS(BallByBall!$T$2:$T$501,BallByBall!$B$2:$B$501,A355,BallByBall!$H$2:$H$501,B355))</f>
        <v>0</v>
      </c>
      <c r="K355">
        <f>IF(A355="","",SUMIFS(BallByBall!$U$2:$U$501,BallByBall!$B$2:$B$501,A355,BallByBall!$P$2:$P$501,B355))</f>
        <v>0</v>
      </c>
      <c r="L355">
        <f>IF(A355="","",SUMIFS(BallByBall!$V$2:$V$501,BallByBall!$B$2:$B$501,A355,BallByBall!$P$2:$P$501,B355))</f>
        <v>0</v>
      </c>
      <c r="M355">
        <f>IF(A355="","",SUMIFS(BallByBall!$W$2:$W$501,BallByBall!$B$2:$B$501,A355,BallByBall!$P$2:$P$501,B355))</f>
        <v>0</v>
      </c>
      <c r="N355">
        <f>IF(A355="","",SUMIFS(BallByBall!$X$2:$X$501,BallByBall!$B$2:$B$501,A355,BallByBall!$P$2:$P$501,B355))</f>
        <v>0</v>
      </c>
      <c r="O355">
        <f>IF(A355="","",SUMIFS(OverSummary!$G$2:$G$101,OverSummary!$A$2:$A$101,A355,OverSummary!$D$2:$D$101,B355))</f>
        <v>0</v>
      </c>
      <c r="P355">
        <f>IF(A355="","",G355*Rules!$B$13+H355*Rules!$B$14+I355*Rules!$B$15)</f>
        <v>0</v>
      </c>
      <c r="Q355">
        <f>IF(A355="","",IF(G355&gt;=100,Rules!$B$18,IF(G355&gt;=50,Rules!$B$17,IF(G355&gt;=30,Rules!$B$16,0)))+IF(AND(F355=1,D355&lt;&gt;"BWL",G355=0),Rules!$B$27,0))</f>
        <v>0</v>
      </c>
      <c r="R355">
        <f>IF(A355="","",J355*Rules!$B$19+O355*Rules!$B$22)</f>
        <v>0</v>
      </c>
      <c r="S355">
        <f>IF(A355="","",IF(J355&gt;=4,Rules!$B$21,IF(J355&gt;=3,Rules!$B$20,0)))</f>
        <v>0</v>
      </c>
      <c r="T355">
        <f>IF(A355="","",K355*Rules!$B$23+L355*Rules!$B$24+M355*Rules!$B$25+N355*Rules!$B$26)</f>
        <v>0</v>
      </c>
      <c r="U355">
        <f t="shared" si="5"/>
        <v>0</v>
      </c>
    </row>
    <row r="356" spans="1:21" x14ac:dyDescent="0.2">
      <c r="A356" t="str">
        <f>MatchSquad!A356</f>
        <v>M008</v>
      </c>
      <c r="B356" t="str">
        <f>MatchSquad!B356</f>
        <v>P030</v>
      </c>
      <c r="C356" t="str">
        <f>MatchSquad!C356</f>
        <v>Pathum Nissanka</v>
      </c>
      <c r="D356" t="str">
        <f>MatchSquad!D356</f>
        <v>BAT</v>
      </c>
      <c r="E356" t="str">
        <f>MatchSquad!E356</f>
        <v>DC</v>
      </c>
      <c r="F356">
        <f>MatchSquad!G356</f>
        <v>0</v>
      </c>
      <c r="G356">
        <f>IF(A356="","",SUMIFS(BallByBall!$I$2:$I$501,BallByBall!$B$2:$B$501,A356,BallByBall!$F$2:$F$501,B356))</f>
        <v>0</v>
      </c>
      <c r="H356">
        <f>IF(A356="","",COUNTIFS(BallByBall!$B$2:$B$501,A356,BallByBall!$F$2:$F$501,B356,BallByBall!$Q$2:$Q$501,1))</f>
        <v>0</v>
      </c>
      <c r="I356">
        <f>IF(A356="","",COUNTIFS(BallByBall!$B$2:$B$501,A356,BallByBall!$F$2:$F$501,B356,BallByBall!$R$2:$R$501,1))</f>
        <v>0</v>
      </c>
      <c r="J356">
        <f>IF(A356="","",SUMIFS(BallByBall!$T$2:$T$501,BallByBall!$B$2:$B$501,A356,BallByBall!$H$2:$H$501,B356))</f>
        <v>0</v>
      </c>
      <c r="K356">
        <f>IF(A356="","",SUMIFS(BallByBall!$U$2:$U$501,BallByBall!$B$2:$B$501,A356,BallByBall!$P$2:$P$501,B356))</f>
        <v>0</v>
      </c>
      <c r="L356">
        <f>IF(A356="","",SUMIFS(BallByBall!$V$2:$V$501,BallByBall!$B$2:$B$501,A356,BallByBall!$P$2:$P$501,B356))</f>
        <v>0</v>
      </c>
      <c r="M356">
        <f>IF(A356="","",SUMIFS(BallByBall!$W$2:$W$501,BallByBall!$B$2:$B$501,A356,BallByBall!$P$2:$P$501,B356))</f>
        <v>0</v>
      </c>
      <c r="N356">
        <f>IF(A356="","",SUMIFS(BallByBall!$X$2:$X$501,BallByBall!$B$2:$B$501,A356,BallByBall!$P$2:$P$501,B356))</f>
        <v>0</v>
      </c>
      <c r="O356">
        <f>IF(A356="","",SUMIFS(OverSummary!$G$2:$G$101,OverSummary!$A$2:$A$101,A356,OverSummary!$D$2:$D$101,B356))</f>
        <v>0</v>
      </c>
      <c r="P356">
        <f>IF(A356="","",G356*Rules!$B$13+H356*Rules!$B$14+I356*Rules!$B$15)</f>
        <v>0</v>
      </c>
      <c r="Q356">
        <f>IF(A356="","",IF(G356&gt;=100,Rules!$B$18,IF(G356&gt;=50,Rules!$B$17,IF(G356&gt;=30,Rules!$B$16,0)))+IF(AND(F356=1,D356&lt;&gt;"BWL",G356=0),Rules!$B$27,0))</f>
        <v>0</v>
      </c>
      <c r="R356">
        <f>IF(A356="","",J356*Rules!$B$19+O356*Rules!$B$22)</f>
        <v>0</v>
      </c>
      <c r="S356">
        <f>IF(A356="","",IF(J356&gt;=4,Rules!$B$21,IF(J356&gt;=3,Rules!$B$20,0)))</f>
        <v>0</v>
      </c>
      <c r="T356">
        <f>IF(A356="","",K356*Rules!$B$23+L356*Rules!$B$24+M356*Rules!$B$25+N356*Rules!$B$26)</f>
        <v>0</v>
      </c>
      <c r="U356">
        <f t="shared" si="5"/>
        <v>0</v>
      </c>
    </row>
    <row r="357" spans="1:21" x14ac:dyDescent="0.2">
      <c r="A357" t="str">
        <f>MatchSquad!A357</f>
        <v>M008</v>
      </c>
      <c r="B357" t="str">
        <f>MatchSquad!B357</f>
        <v>P031</v>
      </c>
      <c r="C357" t="str">
        <f>MatchSquad!C357</f>
        <v>Sahil Parakh</v>
      </c>
      <c r="D357" t="str">
        <f>MatchSquad!D357</f>
        <v>BAT</v>
      </c>
      <c r="E357" t="str">
        <f>MatchSquad!E357</f>
        <v>DC</v>
      </c>
      <c r="F357">
        <f>MatchSquad!G357</f>
        <v>0</v>
      </c>
      <c r="G357">
        <f>IF(A357="","",SUMIFS(BallByBall!$I$2:$I$501,BallByBall!$B$2:$B$501,A357,BallByBall!$F$2:$F$501,B357))</f>
        <v>0</v>
      </c>
      <c r="H357">
        <f>IF(A357="","",COUNTIFS(BallByBall!$B$2:$B$501,A357,BallByBall!$F$2:$F$501,B357,BallByBall!$Q$2:$Q$501,1))</f>
        <v>0</v>
      </c>
      <c r="I357">
        <f>IF(A357="","",COUNTIFS(BallByBall!$B$2:$B$501,A357,BallByBall!$F$2:$F$501,B357,BallByBall!$R$2:$R$501,1))</f>
        <v>0</v>
      </c>
      <c r="J357">
        <f>IF(A357="","",SUMIFS(BallByBall!$T$2:$T$501,BallByBall!$B$2:$B$501,A357,BallByBall!$H$2:$H$501,B357))</f>
        <v>0</v>
      </c>
      <c r="K357">
        <f>IF(A357="","",SUMIFS(BallByBall!$U$2:$U$501,BallByBall!$B$2:$B$501,A357,BallByBall!$P$2:$P$501,B357))</f>
        <v>0</v>
      </c>
      <c r="L357">
        <f>IF(A357="","",SUMIFS(BallByBall!$V$2:$V$501,BallByBall!$B$2:$B$501,A357,BallByBall!$P$2:$P$501,B357))</f>
        <v>0</v>
      </c>
      <c r="M357">
        <f>IF(A357="","",SUMIFS(BallByBall!$W$2:$W$501,BallByBall!$B$2:$B$501,A357,BallByBall!$P$2:$P$501,B357))</f>
        <v>0</v>
      </c>
      <c r="N357">
        <f>IF(A357="","",SUMIFS(BallByBall!$X$2:$X$501,BallByBall!$B$2:$B$501,A357,BallByBall!$P$2:$P$501,B357))</f>
        <v>0</v>
      </c>
      <c r="O357">
        <f>IF(A357="","",SUMIFS(OverSummary!$G$2:$G$101,OverSummary!$A$2:$A$101,A357,OverSummary!$D$2:$D$101,B357))</f>
        <v>0</v>
      </c>
      <c r="P357">
        <f>IF(A357="","",G357*Rules!$B$13+H357*Rules!$B$14+I357*Rules!$B$15)</f>
        <v>0</v>
      </c>
      <c r="Q357">
        <f>IF(A357="","",IF(G357&gt;=100,Rules!$B$18,IF(G357&gt;=50,Rules!$B$17,IF(G357&gt;=30,Rules!$B$16,0)))+IF(AND(F357=1,D357&lt;&gt;"BWL",G357=0),Rules!$B$27,0))</f>
        <v>0</v>
      </c>
      <c r="R357">
        <f>IF(A357="","",J357*Rules!$B$19+O357*Rules!$B$22)</f>
        <v>0</v>
      </c>
      <c r="S357">
        <f>IF(A357="","",IF(J357&gt;=4,Rules!$B$21,IF(J357&gt;=3,Rules!$B$20,0)))</f>
        <v>0</v>
      </c>
      <c r="T357">
        <f>IF(A357="","",K357*Rules!$B$23+L357*Rules!$B$24+M357*Rules!$B$25+N357*Rules!$B$26)</f>
        <v>0</v>
      </c>
      <c r="U357">
        <f t="shared" si="5"/>
        <v>0</v>
      </c>
    </row>
    <row r="358" spans="1:21" x14ac:dyDescent="0.2">
      <c r="A358" t="str">
        <f>MatchSquad!A358</f>
        <v>M008</v>
      </c>
      <c r="B358" t="str">
        <f>MatchSquad!B358</f>
        <v>P032</v>
      </c>
      <c r="C358" t="str">
        <f>MatchSquad!C358</f>
        <v>Prithvi Shaw</v>
      </c>
      <c r="D358" t="str">
        <f>MatchSquad!D358</f>
        <v>BAT</v>
      </c>
      <c r="E358" t="str">
        <f>MatchSquad!E358</f>
        <v>DC</v>
      </c>
      <c r="F358">
        <f>MatchSquad!G358</f>
        <v>0</v>
      </c>
      <c r="G358">
        <f>IF(A358="","",SUMIFS(BallByBall!$I$2:$I$501,BallByBall!$B$2:$B$501,A358,BallByBall!$F$2:$F$501,B358))</f>
        <v>0</v>
      </c>
      <c r="H358">
        <f>IF(A358="","",COUNTIFS(BallByBall!$B$2:$B$501,A358,BallByBall!$F$2:$F$501,B358,BallByBall!$Q$2:$Q$501,1))</f>
        <v>0</v>
      </c>
      <c r="I358">
        <f>IF(A358="","",COUNTIFS(BallByBall!$B$2:$B$501,A358,BallByBall!$F$2:$F$501,B358,BallByBall!$R$2:$R$501,1))</f>
        <v>0</v>
      </c>
      <c r="J358">
        <f>IF(A358="","",SUMIFS(BallByBall!$T$2:$T$501,BallByBall!$B$2:$B$501,A358,BallByBall!$H$2:$H$501,B358))</f>
        <v>0</v>
      </c>
      <c r="K358">
        <f>IF(A358="","",SUMIFS(BallByBall!$U$2:$U$501,BallByBall!$B$2:$B$501,A358,BallByBall!$P$2:$P$501,B358))</f>
        <v>0</v>
      </c>
      <c r="L358">
        <f>IF(A358="","",SUMIFS(BallByBall!$V$2:$V$501,BallByBall!$B$2:$B$501,A358,BallByBall!$P$2:$P$501,B358))</f>
        <v>0</v>
      </c>
      <c r="M358">
        <f>IF(A358="","",SUMIFS(BallByBall!$W$2:$W$501,BallByBall!$B$2:$B$501,A358,BallByBall!$P$2:$P$501,B358))</f>
        <v>0</v>
      </c>
      <c r="N358">
        <f>IF(A358="","",SUMIFS(BallByBall!$X$2:$X$501,BallByBall!$B$2:$B$501,A358,BallByBall!$P$2:$P$501,B358))</f>
        <v>0</v>
      </c>
      <c r="O358">
        <f>IF(A358="","",SUMIFS(OverSummary!$G$2:$G$101,OverSummary!$A$2:$A$101,A358,OverSummary!$D$2:$D$101,B358))</f>
        <v>0</v>
      </c>
      <c r="P358">
        <f>IF(A358="","",G358*Rules!$B$13+H358*Rules!$B$14+I358*Rules!$B$15)</f>
        <v>0</v>
      </c>
      <c r="Q358">
        <f>IF(A358="","",IF(G358&gt;=100,Rules!$B$18,IF(G358&gt;=50,Rules!$B$17,IF(G358&gt;=30,Rules!$B$16,0)))+IF(AND(F358=1,D358&lt;&gt;"BWL",G358=0),Rules!$B$27,0))</f>
        <v>0</v>
      </c>
      <c r="R358">
        <f>IF(A358="","",J358*Rules!$B$19+O358*Rules!$B$22)</f>
        <v>0</v>
      </c>
      <c r="S358">
        <f>IF(A358="","",IF(J358&gt;=4,Rules!$B$21,IF(J358&gt;=3,Rules!$B$20,0)))</f>
        <v>0</v>
      </c>
      <c r="T358">
        <f>IF(A358="","",K358*Rules!$B$23+L358*Rules!$B$24+M358*Rules!$B$25+N358*Rules!$B$26)</f>
        <v>0</v>
      </c>
      <c r="U358">
        <f t="shared" si="5"/>
        <v>0</v>
      </c>
    </row>
    <row r="359" spans="1:21" x14ac:dyDescent="0.2">
      <c r="A359" t="str">
        <f>MatchSquad!A359</f>
        <v>M008</v>
      </c>
      <c r="B359" t="str">
        <f>MatchSquad!B359</f>
        <v>P033</v>
      </c>
      <c r="C359" t="str">
        <f>MatchSquad!C359</f>
        <v>Abishek Porel</v>
      </c>
      <c r="D359" t="str">
        <f>MatchSquad!D359</f>
        <v>WK</v>
      </c>
      <c r="E359" t="str">
        <f>MatchSquad!E359</f>
        <v>DC</v>
      </c>
      <c r="F359">
        <f>MatchSquad!G359</f>
        <v>0</v>
      </c>
      <c r="G359">
        <f>IF(A359="","",SUMIFS(BallByBall!$I$2:$I$501,BallByBall!$B$2:$B$501,A359,BallByBall!$F$2:$F$501,B359))</f>
        <v>0</v>
      </c>
      <c r="H359">
        <f>IF(A359="","",COUNTIFS(BallByBall!$B$2:$B$501,A359,BallByBall!$F$2:$F$501,B359,BallByBall!$Q$2:$Q$501,1))</f>
        <v>0</v>
      </c>
      <c r="I359">
        <f>IF(A359="","",COUNTIFS(BallByBall!$B$2:$B$501,A359,BallByBall!$F$2:$F$501,B359,BallByBall!$R$2:$R$501,1))</f>
        <v>0</v>
      </c>
      <c r="J359">
        <f>IF(A359="","",SUMIFS(BallByBall!$T$2:$T$501,BallByBall!$B$2:$B$501,A359,BallByBall!$H$2:$H$501,B359))</f>
        <v>0</v>
      </c>
      <c r="K359">
        <f>IF(A359="","",SUMIFS(BallByBall!$U$2:$U$501,BallByBall!$B$2:$B$501,A359,BallByBall!$P$2:$P$501,B359))</f>
        <v>0</v>
      </c>
      <c r="L359">
        <f>IF(A359="","",SUMIFS(BallByBall!$V$2:$V$501,BallByBall!$B$2:$B$501,A359,BallByBall!$P$2:$P$501,B359))</f>
        <v>0</v>
      </c>
      <c r="M359">
        <f>IF(A359="","",SUMIFS(BallByBall!$W$2:$W$501,BallByBall!$B$2:$B$501,A359,BallByBall!$P$2:$P$501,B359))</f>
        <v>0</v>
      </c>
      <c r="N359">
        <f>IF(A359="","",SUMIFS(BallByBall!$X$2:$X$501,BallByBall!$B$2:$B$501,A359,BallByBall!$P$2:$P$501,B359))</f>
        <v>0</v>
      </c>
      <c r="O359">
        <f>IF(A359="","",SUMIFS(OverSummary!$G$2:$G$101,OverSummary!$A$2:$A$101,A359,OverSummary!$D$2:$D$101,B359))</f>
        <v>0</v>
      </c>
      <c r="P359">
        <f>IF(A359="","",G359*Rules!$B$13+H359*Rules!$B$14+I359*Rules!$B$15)</f>
        <v>0</v>
      </c>
      <c r="Q359">
        <f>IF(A359="","",IF(G359&gt;=100,Rules!$B$18,IF(G359&gt;=50,Rules!$B$17,IF(G359&gt;=30,Rules!$B$16,0)))+IF(AND(F359=1,D359&lt;&gt;"BWL",G359=0),Rules!$B$27,0))</f>
        <v>0</v>
      </c>
      <c r="R359">
        <f>IF(A359="","",J359*Rules!$B$19+O359*Rules!$B$22)</f>
        <v>0</v>
      </c>
      <c r="S359">
        <f>IF(A359="","",IF(J359&gt;=4,Rules!$B$21,IF(J359&gt;=3,Rules!$B$20,0)))</f>
        <v>0</v>
      </c>
      <c r="T359">
        <f>IF(A359="","",K359*Rules!$B$23+L359*Rules!$B$24+M359*Rules!$B$25+N359*Rules!$B$26)</f>
        <v>0</v>
      </c>
      <c r="U359">
        <f t="shared" si="5"/>
        <v>0</v>
      </c>
    </row>
    <row r="360" spans="1:21" x14ac:dyDescent="0.2">
      <c r="A360" t="str">
        <f>MatchSquad!A360</f>
        <v>M008</v>
      </c>
      <c r="B360" t="str">
        <f>MatchSquad!B360</f>
        <v>P034</v>
      </c>
      <c r="C360" t="str">
        <f>MatchSquad!C360</f>
        <v>Tristan Stubbs</v>
      </c>
      <c r="D360" t="str">
        <f>MatchSquad!D360</f>
        <v>WK</v>
      </c>
      <c r="E360" t="str">
        <f>MatchSquad!E360</f>
        <v>DC</v>
      </c>
      <c r="F360">
        <f>MatchSquad!G360</f>
        <v>0</v>
      </c>
      <c r="G360">
        <f>IF(A360="","",SUMIFS(BallByBall!$I$2:$I$501,BallByBall!$B$2:$B$501,A360,BallByBall!$F$2:$F$501,B360))</f>
        <v>0</v>
      </c>
      <c r="H360">
        <f>IF(A360="","",COUNTIFS(BallByBall!$B$2:$B$501,A360,BallByBall!$F$2:$F$501,B360,BallByBall!$Q$2:$Q$501,1))</f>
        <v>0</v>
      </c>
      <c r="I360">
        <f>IF(A360="","",COUNTIFS(BallByBall!$B$2:$B$501,A360,BallByBall!$F$2:$F$501,B360,BallByBall!$R$2:$R$501,1))</f>
        <v>0</v>
      </c>
      <c r="J360">
        <f>IF(A360="","",SUMIFS(BallByBall!$T$2:$T$501,BallByBall!$B$2:$B$501,A360,BallByBall!$H$2:$H$501,B360))</f>
        <v>0</v>
      </c>
      <c r="K360">
        <f>IF(A360="","",SUMIFS(BallByBall!$U$2:$U$501,BallByBall!$B$2:$B$501,A360,BallByBall!$P$2:$P$501,B360))</f>
        <v>0</v>
      </c>
      <c r="L360">
        <f>IF(A360="","",SUMIFS(BallByBall!$V$2:$V$501,BallByBall!$B$2:$B$501,A360,BallByBall!$P$2:$P$501,B360))</f>
        <v>0</v>
      </c>
      <c r="M360">
        <f>IF(A360="","",SUMIFS(BallByBall!$W$2:$W$501,BallByBall!$B$2:$B$501,A360,BallByBall!$P$2:$P$501,B360))</f>
        <v>0</v>
      </c>
      <c r="N360">
        <f>IF(A360="","",SUMIFS(BallByBall!$X$2:$X$501,BallByBall!$B$2:$B$501,A360,BallByBall!$P$2:$P$501,B360))</f>
        <v>0</v>
      </c>
      <c r="O360">
        <f>IF(A360="","",SUMIFS(OverSummary!$G$2:$G$101,OverSummary!$A$2:$A$101,A360,OverSummary!$D$2:$D$101,B360))</f>
        <v>0</v>
      </c>
      <c r="P360">
        <f>IF(A360="","",G360*Rules!$B$13+H360*Rules!$B$14+I360*Rules!$B$15)</f>
        <v>0</v>
      </c>
      <c r="Q360">
        <f>IF(A360="","",IF(G360&gt;=100,Rules!$B$18,IF(G360&gt;=50,Rules!$B$17,IF(G360&gt;=30,Rules!$B$16,0)))+IF(AND(F360=1,D360&lt;&gt;"BWL",G360=0),Rules!$B$27,0))</f>
        <v>0</v>
      </c>
      <c r="R360">
        <f>IF(A360="","",J360*Rules!$B$19+O360*Rules!$B$22)</f>
        <v>0</v>
      </c>
      <c r="S360">
        <f>IF(A360="","",IF(J360&gt;=4,Rules!$B$21,IF(J360&gt;=3,Rules!$B$20,0)))</f>
        <v>0</v>
      </c>
      <c r="T360">
        <f>IF(A360="","",K360*Rules!$B$23+L360*Rules!$B$24+M360*Rules!$B$25+N360*Rules!$B$26)</f>
        <v>0</v>
      </c>
      <c r="U360">
        <f t="shared" si="5"/>
        <v>0</v>
      </c>
    </row>
    <row r="361" spans="1:21" x14ac:dyDescent="0.2">
      <c r="A361" t="str">
        <f>MatchSquad!A361</f>
        <v>M008</v>
      </c>
      <c r="B361" t="str">
        <f>MatchSquad!B361</f>
        <v>P035</v>
      </c>
      <c r="C361" t="str">
        <f>MatchSquad!C361</f>
        <v>Axar Patel</v>
      </c>
      <c r="D361" t="str">
        <f>MatchSquad!D361</f>
        <v>AR</v>
      </c>
      <c r="E361" t="str">
        <f>MatchSquad!E361</f>
        <v>DC</v>
      </c>
      <c r="F361">
        <f>MatchSquad!G361</f>
        <v>0</v>
      </c>
      <c r="G361">
        <f>IF(A361="","",SUMIFS(BallByBall!$I$2:$I$501,BallByBall!$B$2:$B$501,A361,BallByBall!$F$2:$F$501,B361))</f>
        <v>0</v>
      </c>
      <c r="H361">
        <f>IF(A361="","",COUNTIFS(BallByBall!$B$2:$B$501,A361,BallByBall!$F$2:$F$501,B361,BallByBall!$Q$2:$Q$501,1))</f>
        <v>0</v>
      </c>
      <c r="I361">
        <f>IF(A361="","",COUNTIFS(BallByBall!$B$2:$B$501,A361,BallByBall!$F$2:$F$501,B361,BallByBall!$R$2:$R$501,1))</f>
        <v>0</v>
      </c>
      <c r="J361">
        <f>IF(A361="","",SUMIFS(BallByBall!$T$2:$T$501,BallByBall!$B$2:$B$501,A361,BallByBall!$H$2:$H$501,B361))</f>
        <v>0</v>
      </c>
      <c r="K361">
        <f>IF(A361="","",SUMIFS(BallByBall!$U$2:$U$501,BallByBall!$B$2:$B$501,A361,BallByBall!$P$2:$P$501,B361))</f>
        <v>0</v>
      </c>
      <c r="L361">
        <f>IF(A361="","",SUMIFS(BallByBall!$V$2:$V$501,BallByBall!$B$2:$B$501,A361,BallByBall!$P$2:$P$501,B361))</f>
        <v>0</v>
      </c>
      <c r="M361">
        <f>IF(A361="","",SUMIFS(BallByBall!$W$2:$W$501,BallByBall!$B$2:$B$501,A361,BallByBall!$P$2:$P$501,B361))</f>
        <v>0</v>
      </c>
      <c r="N361">
        <f>IF(A361="","",SUMIFS(BallByBall!$X$2:$X$501,BallByBall!$B$2:$B$501,A361,BallByBall!$P$2:$P$501,B361))</f>
        <v>0</v>
      </c>
      <c r="O361">
        <f>IF(A361="","",SUMIFS(OverSummary!$G$2:$G$101,OverSummary!$A$2:$A$101,A361,OverSummary!$D$2:$D$101,B361))</f>
        <v>0</v>
      </c>
      <c r="P361">
        <f>IF(A361="","",G361*Rules!$B$13+H361*Rules!$B$14+I361*Rules!$B$15)</f>
        <v>0</v>
      </c>
      <c r="Q361">
        <f>IF(A361="","",IF(G361&gt;=100,Rules!$B$18,IF(G361&gt;=50,Rules!$B$17,IF(G361&gt;=30,Rules!$B$16,0)))+IF(AND(F361=1,D361&lt;&gt;"BWL",G361=0),Rules!$B$27,0))</f>
        <v>0</v>
      </c>
      <c r="R361">
        <f>IF(A361="","",J361*Rules!$B$19+O361*Rules!$B$22)</f>
        <v>0</v>
      </c>
      <c r="S361">
        <f>IF(A361="","",IF(J361&gt;=4,Rules!$B$21,IF(J361&gt;=3,Rules!$B$20,0)))</f>
        <v>0</v>
      </c>
      <c r="T361">
        <f>IF(A361="","",K361*Rules!$B$23+L361*Rules!$B$24+M361*Rules!$B$25+N361*Rules!$B$26)</f>
        <v>0</v>
      </c>
      <c r="U361">
        <f t="shared" si="5"/>
        <v>0</v>
      </c>
    </row>
    <row r="362" spans="1:21" x14ac:dyDescent="0.2">
      <c r="A362" t="str">
        <f>MatchSquad!A362</f>
        <v>M008</v>
      </c>
      <c r="B362" t="str">
        <f>MatchSquad!B362</f>
        <v>P036</v>
      </c>
      <c r="C362" t="str">
        <f>MatchSquad!C362</f>
        <v>Sameer Rizvi</v>
      </c>
      <c r="D362" t="str">
        <f>MatchSquad!D362</f>
        <v>AR</v>
      </c>
      <c r="E362" t="str">
        <f>MatchSquad!E362</f>
        <v>DC</v>
      </c>
      <c r="F362">
        <f>MatchSquad!G362</f>
        <v>0</v>
      </c>
      <c r="G362">
        <f>IF(A362="","",SUMIFS(BallByBall!$I$2:$I$501,BallByBall!$B$2:$B$501,A362,BallByBall!$F$2:$F$501,B362))</f>
        <v>0</v>
      </c>
      <c r="H362">
        <f>IF(A362="","",COUNTIFS(BallByBall!$B$2:$B$501,A362,BallByBall!$F$2:$F$501,B362,BallByBall!$Q$2:$Q$501,1))</f>
        <v>0</v>
      </c>
      <c r="I362">
        <f>IF(A362="","",COUNTIFS(BallByBall!$B$2:$B$501,A362,BallByBall!$F$2:$F$501,B362,BallByBall!$R$2:$R$501,1))</f>
        <v>0</v>
      </c>
      <c r="J362">
        <f>IF(A362="","",SUMIFS(BallByBall!$T$2:$T$501,BallByBall!$B$2:$B$501,A362,BallByBall!$H$2:$H$501,B362))</f>
        <v>0</v>
      </c>
      <c r="K362">
        <f>IF(A362="","",SUMIFS(BallByBall!$U$2:$U$501,BallByBall!$B$2:$B$501,A362,BallByBall!$P$2:$P$501,B362))</f>
        <v>0</v>
      </c>
      <c r="L362">
        <f>IF(A362="","",SUMIFS(BallByBall!$V$2:$V$501,BallByBall!$B$2:$B$501,A362,BallByBall!$P$2:$P$501,B362))</f>
        <v>0</v>
      </c>
      <c r="M362">
        <f>IF(A362="","",SUMIFS(BallByBall!$W$2:$W$501,BallByBall!$B$2:$B$501,A362,BallByBall!$P$2:$P$501,B362))</f>
        <v>0</v>
      </c>
      <c r="N362">
        <f>IF(A362="","",SUMIFS(BallByBall!$X$2:$X$501,BallByBall!$B$2:$B$501,A362,BallByBall!$P$2:$P$501,B362))</f>
        <v>0</v>
      </c>
      <c r="O362">
        <f>IF(A362="","",SUMIFS(OverSummary!$G$2:$G$101,OverSummary!$A$2:$A$101,A362,OverSummary!$D$2:$D$101,B362))</f>
        <v>0</v>
      </c>
      <c r="P362">
        <f>IF(A362="","",G362*Rules!$B$13+H362*Rules!$B$14+I362*Rules!$B$15)</f>
        <v>0</v>
      </c>
      <c r="Q362">
        <f>IF(A362="","",IF(G362&gt;=100,Rules!$B$18,IF(G362&gt;=50,Rules!$B$17,IF(G362&gt;=30,Rules!$B$16,0)))+IF(AND(F362=1,D362&lt;&gt;"BWL",G362=0),Rules!$B$27,0))</f>
        <v>0</v>
      </c>
      <c r="R362">
        <f>IF(A362="","",J362*Rules!$B$19+O362*Rules!$B$22)</f>
        <v>0</v>
      </c>
      <c r="S362">
        <f>IF(A362="","",IF(J362&gt;=4,Rules!$B$21,IF(J362&gt;=3,Rules!$B$20,0)))</f>
        <v>0</v>
      </c>
      <c r="T362">
        <f>IF(A362="","",K362*Rules!$B$23+L362*Rules!$B$24+M362*Rules!$B$25+N362*Rules!$B$26)</f>
        <v>0</v>
      </c>
      <c r="U362">
        <f t="shared" si="5"/>
        <v>0</v>
      </c>
    </row>
    <row r="363" spans="1:21" x14ac:dyDescent="0.2">
      <c r="A363" t="str">
        <f>MatchSquad!A363</f>
        <v>M008</v>
      </c>
      <c r="B363" t="str">
        <f>MatchSquad!B363</f>
        <v>P037</v>
      </c>
      <c r="C363" t="str">
        <f>MatchSquad!C363</f>
        <v>Ashutosh Sharma</v>
      </c>
      <c r="D363" t="str">
        <f>MatchSquad!D363</f>
        <v>AR</v>
      </c>
      <c r="E363" t="str">
        <f>MatchSquad!E363</f>
        <v>DC</v>
      </c>
      <c r="F363">
        <f>MatchSquad!G363</f>
        <v>0</v>
      </c>
      <c r="G363">
        <f>IF(A363="","",SUMIFS(BallByBall!$I$2:$I$501,BallByBall!$B$2:$B$501,A363,BallByBall!$F$2:$F$501,B363))</f>
        <v>0</v>
      </c>
      <c r="H363">
        <f>IF(A363="","",COUNTIFS(BallByBall!$B$2:$B$501,A363,BallByBall!$F$2:$F$501,B363,BallByBall!$Q$2:$Q$501,1))</f>
        <v>0</v>
      </c>
      <c r="I363">
        <f>IF(A363="","",COUNTIFS(BallByBall!$B$2:$B$501,A363,BallByBall!$F$2:$F$501,B363,BallByBall!$R$2:$R$501,1))</f>
        <v>0</v>
      </c>
      <c r="J363">
        <f>IF(A363="","",SUMIFS(BallByBall!$T$2:$T$501,BallByBall!$B$2:$B$501,A363,BallByBall!$H$2:$H$501,B363))</f>
        <v>0</v>
      </c>
      <c r="K363">
        <f>IF(A363="","",SUMIFS(BallByBall!$U$2:$U$501,BallByBall!$B$2:$B$501,A363,BallByBall!$P$2:$P$501,B363))</f>
        <v>0</v>
      </c>
      <c r="L363">
        <f>IF(A363="","",SUMIFS(BallByBall!$V$2:$V$501,BallByBall!$B$2:$B$501,A363,BallByBall!$P$2:$P$501,B363))</f>
        <v>0</v>
      </c>
      <c r="M363">
        <f>IF(A363="","",SUMIFS(BallByBall!$W$2:$W$501,BallByBall!$B$2:$B$501,A363,BallByBall!$P$2:$P$501,B363))</f>
        <v>0</v>
      </c>
      <c r="N363">
        <f>IF(A363="","",SUMIFS(BallByBall!$X$2:$X$501,BallByBall!$B$2:$B$501,A363,BallByBall!$P$2:$P$501,B363))</f>
        <v>0</v>
      </c>
      <c r="O363">
        <f>IF(A363="","",SUMIFS(OverSummary!$G$2:$G$101,OverSummary!$A$2:$A$101,A363,OverSummary!$D$2:$D$101,B363))</f>
        <v>0</v>
      </c>
      <c r="P363">
        <f>IF(A363="","",G363*Rules!$B$13+H363*Rules!$B$14+I363*Rules!$B$15)</f>
        <v>0</v>
      </c>
      <c r="Q363">
        <f>IF(A363="","",IF(G363&gt;=100,Rules!$B$18,IF(G363&gt;=50,Rules!$B$17,IF(G363&gt;=30,Rules!$B$16,0)))+IF(AND(F363=1,D363&lt;&gt;"BWL",G363=0),Rules!$B$27,0))</f>
        <v>0</v>
      </c>
      <c r="R363">
        <f>IF(A363="","",J363*Rules!$B$19+O363*Rules!$B$22)</f>
        <v>0</v>
      </c>
      <c r="S363">
        <f>IF(A363="","",IF(J363&gt;=4,Rules!$B$21,IF(J363&gt;=3,Rules!$B$20,0)))</f>
        <v>0</v>
      </c>
      <c r="T363">
        <f>IF(A363="","",K363*Rules!$B$23+L363*Rules!$B$24+M363*Rules!$B$25+N363*Rules!$B$26)</f>
        <v>0</v>
      </c>
      <c r="U363">
        <f t="shared" si="5"/>
        <v>0</v>
      </c>
    </row>
    <row r="364" spans="1:21" x14ac:dyDescent="0.2">
      <c r="A364" t="str">
        <f>MatchSquad!A364</f>
        <v>M008</v>
      </c>
      <c r="B364" t="str">
        <f>MatchSquad!B364</f>
        <v>P038</v>
      </c>
      <c r="C364" t="str">
        <f>MatchSquad!C364</f>
        <v>Vipraj Nigam</v>
      </c>
      <c r="D364" t="str">
        <f>MatchSquad!D364</f>
        <v>AR</v>
      </c>
      <c r="E364" t="str">
        <f>MatchSquad!E364</f>
        <v>DC</v>
      </c>
      <c r="F364">
        <f>MatchSquad!G364</f>
        <v>0</v>
      </c>
      <c r="G364">
        <f>IF(A364="","",SUMIFS(BallByBall!$I$2:$I$501,BallByBall!$B$2:$B$501,A364,BallByBall!$F$2:$F$501,B364))</f>
        <v>0</v>
      </c>
      <c r="H364">
        <f>IF(A364="","",COUNTIFS(BallByBall!$B$2:$B$501,A364,BallByBall!$F$2:$F$501,B364,BallByBall!$Q$2:$Q$501,1))</f>
        <v>0</v>
      </c>
      <c r="I364">
        <f>IF(A364="","",COUNTIFS(BallByBall!$B$2:$B$501,A364,BallByBall!$F$2:$F$501,B364,BallByBall!$R$2:$R$501,1))</f>
        <v>0</v>
      </c>
      <c r="J364">
        <f>IF(A364="","",SUMIFS(BallByBall!$T$2:$T$501,BallByBall!$B$2:$B$501,A364,BallByBall!$H$2:$H$501,B364))</f>
        <v>0</v>
      </c>
      <c r="K364">
        <f>IF(A364="","",SUMIFS(BallByBall!$U$2:$U$501,BallByBall!$B$2:$B$501,A364,BallByBall!$P$2:$P$501,B364))</f>
        <v>0</v>
      </c>
      <c r="L364">
        <f>IF(A364="","",SUMIFS(BallByBall!$V$2:$V$501,BallByBall!$B$2:$B$501,A364,BallByBall!$P$2:$P$501,B364))</f>
        <v>0</v>
      </c>
      <c r="M364">
        <f>IF(A364="","",SUMIFS(BallByBall!$W$2:$W$501,BallByBall!$B$2:$B$501,A364,BallByBall!$P$2:$P$501,B364))</f>
        <v>0</v>
      </c>
      <c r="N364">
        <f>IF(A364="","",SUMIFS(BallByBall!$X$2:$X$501,BallByBall!$B$2:$B$501,A364,BallByBall!$P$2:$P$501,B364))</f>
        <v>0</v>
      </c>
      <c r="O364">
        <f>IF(A364="","",SUMIFS(OverSummary!$G$2:$G$101,OverSummary!$A$2:$A$101,A364,OverSummary!$D$2:$D$101,B364))</f>
        <v>0</v>
      </c>
      <c r="P364">
        <f>IF(A364="","",G364*Rules!$B$13+H364*Rules!$B$14+I364*Rules!$B$15)</f>
        <v>0</v>
      </c>
      <c r="Q364">
        <f>IF(A364="","",IF(G364&gt;=100,Rules!$B$18,IF(G364&gt;=50,Rules!$B$17,IF(G364&gt;=30,Rules!$B$16,0)))+IF(AND(F364=1,D364&lt;&gt;"BWL",G364=0),Rules!$B$27,0))</f>
        <v>0</v>
      </c>
      <c r="R364">
        <f>IF(A364="","",J364*Rules!$B$19+O364*Rules!$B$22)</f>
        <v>0</v>
      </c>
      <c r="S364">
        <f>IF(A364="","",IF(J364&gt;=4,Rules!$B$21,IF(J364&gt;=3,Rules!$B$20,0)))</f>
        <v>0</v>
      </c>
      <c r="T364">
        <f>IF(A364="","",K364*Rules!$B$23+L364*Rules!$B$24+M364*Rules!$B$25+N364*Rules!$B$26)</f>
        <v>0</v>
      </c>
      <c r="U364">
        <f t="shared" si="5"/>
        <v>0</v>
      </c>
    </row>
    <row r="365" spans="1:21" x14ac:dyDescent="0.2">
      <c r="A365" t="str">
        <f>MatchSquad!A365</f>
        <v>M008</v>
      </c>
      <c r="B365" t="str">
        <f>MatchSquad!B365</f>
        <v>P039</v>
      </c>
      <c r="C365" t="str">
        <f>MatchSquad!C365</f>
        <v>Ajay Mandal</v>
      </c>
      <c r="D365" t="str">
        <f>MatchSquad!D365</f>
        <v>AR</v>
      </c>
      <c r="E365" t="str">
        <f>MatchSquad!E365</f>
        <v>DC</v>
      </c>
      <c r="F365">
        <f>MatchSquad!G365</f>
        <v>0</v>
      </c>
      <c r="G365">
        <f>IF(A365="","",SUMIFS(BallByBall!$I$2:$I$501,BallByBall!$B$2:$B$501,A365,BallByBall!$F$2:$F$501,B365))</f>
        <v>0</v>
      </c>
      <c r="H365">
        <f>IF(A365="","",COUNTIFS(BallByBall!$B$2:$B$501,A365,BallByBall!$F$2:$F$501,B365,BallByBall!$Q$2:$Q$501,1))</f>
        <v>0</v>
      </c>
      <c r="I365">
        <f>IF(A365="","",COUNTIFS(BallByBall!$B$2:$B$501,A365,BallByBall!$F$2:$F$501,B365,BallByBall!$R$2:$R$501,1))</f>
        <v>0</v>
      </c>
      <c r="J365">
        <f>IF(A365="","",SUMIFS(BallByBall!$T$2:$T$501,BallByBall!$B$2:$B$501,A365,BallByBall!$H$2:$H$501,B365))</f>
        <v>0</v>
      </c>
      <c r="K365">
        <f>IF(A365="","",SUMIFS(BallByBall!$U$2:$U$501,BallByBall!$B$2:$B$501,A365,BallByBall!$P$2:$P$501,B365))</f>
        <v>0</v>
      </c>
      <c r="L365">
        <f>IF(A365="","",SUMIFS(BallByBall!$V$2:$V$501,BallByBall!$B$2:$B$501,A365,BallByBall!$P$2:$P$501,B365))</f>
        <v>0</v>
      </c>
      <c r="M365">
        <f>IF(A365="","",SUMIFS(BallByBall!$W$2:$W$501,BallByBall!$B$2:$B$501,A365,BallByBall!$P$2:$P$501,B365))</f>
        <v>0</v>
      </c>
      <c r="N365">
        <f>IF(A365="","",SUMIFS(BallByBall!$X$2:$X$501,BallByBall!$B$2:$B$501,A365,BallByBall!$P$2:$P$501,B365))</f>
        <v>0</v>
      </c>
      <c r="O365">
        <f>IF(A365="","",SUMIFS(OverSummary!$G$2:$G$101,OverSummary!$A$2:$A$101,A365,OverSummary!$D$2:$D$101,B365))</f>
        <v>0</v>
      </c>
      <c r="P365">
        <f>IF(A365="","",G365*Rules!$B$13+H365*Rules!$B$14+I365*Rules!$B$15)</f>
        <v>0</v>
      </c>
      <c r="Q365">
        <f>IF(A365="","",IF(G365&gt;=100,Rules!$B$18,IF(G365&gt;=50,Rules!$B$17,IF(G365&gt;=30,Rules!$B$16,0)))+IF(AND(F365=1,D365&lt;&gt;"BWL",G365=0),Rules!$B$27,0))</f>
        <v>0</v>
      </c>
      <c r="R365">
        <f>IF(A365="","",J365*Rules!$B$19+O365*Rules!$B$22)</f>
        <v>0</v>
      </c>
      <c r="S365">
        <f>IF(A365="","",IF(J365&gt;=4,Rules!$B$21,IF(J365&gt;=3,Rules!$B$20,0)))</f>
        <v>0</v>
      </c>
      <c r="T365">
        <f>IF(A365="","",K365*Rules!$B$23+L365*Rules!$B$24+M365*Rules!$B$25+N365*Rules!$B$26)</f>
        <v>0</v>
      </c>
      <c r="U365">
        <f t="shared" si="5"/>
        <v>0</v>
      </c>
    </row>
    <row r="366" spans="1:21" x14ac:dyDescent="0.2">
      <c r="A366" t="str">
        <f>MatchSquad!A366</f>
        <v>M008</v>
      </c>
      <c r="B366" t="str">
        <f>MatchSquad!B366</f>
        <v>P040</v>
      </c>
      <c r="C366" t="str">
        <f>MatchSquad!C366</f>
        <v>Tripurana Vijay</v>
      </c>
      <c r="D366" t="str">
        <f>MatchSquad!D366</f>
        <v>AR</v>
      </c>
      <c r="E366" t="str">
        <f>MatchSquad!E366</f>
        <v>DC</v>
      </c>
      <c r="F366">
        <f>MatchSquad!G366</f>
        <v>0</v>
      </c>
      <c r="G366">
        <f>IF(A366="","",SUMIFS(BallByBall!$I$2:$I$501,BallByBall!$B$2:$B$501,A366,BallByBall!$F$2:$F$501,B366))</f>
        <v>0</v>
      </c>
      <c r="H366">
        <f>IF(A366="","",COUNTIFS(BallByBall!$B$2:$B$501,A366,BallByBall!$F$2:$F$501,B366,BallByBall!$Q$2:$Q$501,1))</f>
        <v>0</v>
      </c>
      <c r="I366">
        <f>IF(A366="","",COUNTIFS(BallByBall!$B$2:$B$501,A366,BallByBall!$F$2:$F$501,B366,BallByBall!$R$2:$R$501,1))</f>
        <v>0</v>
      </c>
      <c r="J366">
        <f>IF(A366="","",SUMIFS(BallByBall!$T$2:$T$501,BallByBall!$B$2:$B$501,A366,BallByBall!$H$2:$H$501,B366))</f>
        <v>0</v>
      </c>
      <c r="K366">
        <f>IF(A366="","",SUMIFS(BallByBall!$U$2:$U$501,BallByBall!$B$2:$B$501,A366,BallByBall!$P$2:$P$501,B366))</f>
        <v>0</v>
      </c>
      <c r="L366">
        <f>IF(A366="","",SUMIFS(BallByBall!$V$2:$V$501,BallByBall!$B$2:$B$501,A366,BallByBall!$P$2:$P$501,B366))</f>
        <v>0</v>
      </c>
      <c r="M366">
        <f>IF(A366="","",SUMIFS(BallByBall!$W$2:$W$501,BallByBall!$B$2:$B$501,A366,BallByBall!$P$2:$P$501,B366))</f>
        <v>0</v>
      </c>
      <c r="N366">
        <f>IF(A366="","",SUMIFS(BallByBall!$X$2:$X$501,BallByBall!$B$2:$B$501,A366,BallByBall!$P$2:$P$501,B366))</f>
        <v>0</v>
      </c>
      <c r="O366">
        <f>IF(A366="","",SUMIFS(OverSummary!$G$2:$G$101,OverSummary!$A$2:$A$101,A366,OverSummary!$D$2:$D$101,B366))</f>
        <v>0</v>
      </c>
      <c r="P366">
        <f>IF(A366="","",G366*Rules!$B$13+H366*Rules!$B$14+I366*Rules!$B$15)</f>
        <v>0</v>
      </c>
      <c r="Q366">
        <f>IF(A366="","",IF(G366&gt;=100,Rules!$B$18,IF(G366&gt;=50,Rules!$B$17,IF(G366&gt;=30,Rules!$B$16,0)))+IF(AND(F366=1,D366&lt;&gt;"BWL",G366=0),Rules!$B$27,0))</f>
        <v>0</v>
      </c>
      <c r="R366">
        <f>IF(A366="","",J366*Rules!$B$19+O366*Rules!$B$22)</f>
        <v>0</v>
      </c>
      <c r="S366">
        <f>IF(A366="","",IF(J366&gt;=4,Rules!$B$21,IF(J366&gt;=3,Rules!$B$20,0)))</f>
        <v>0</v>
      </c>
      <c r="T366">
        <f>IF(A366="","",K366*Rules!$B$23+L366*Rules!$B$24+M366*Rules!$B$25+N366*Rules!$B$26)</f>
        <v>0</v>
      </c>
      <c r="U366">
        <f t="shared" si="5"/>
        <v>0</v>
      </c>
    </row>
    <row r="367" spans="1:21" x14ac:dyDescent="0.2">
      <c r="A367" t="str">
        <f>MatchSquad!A367</f>
        <v>M008</v>
      </c>
      <c r="B367" t="str">
        <f>MatchSquad!B367</f>
        <v>P041</v>
      </c>
      <c r="C367" t="str">
        <f>MatchSquad!C367</f>
        <v>Madhav Tiwari</v>
      </c>
      <c r="D367" t="str">
        <f>MatchSquad!D367</f>
        <v>AR</v>
      </c>
      <c r="E367" t="str">
        <f>MatchSquad!E367</f>
        <v>DC</v>
      </c>
      <c r="F367">
        <f>MatchSquad!G367</f>
        <v>0</v>
      </c>
      <c r="G367">
        <f>IF(A367="","",SUMIFS(BallByBall!$I$2:$I$501,BallByBall!$B$2:$B$501,A367,BallByBall!$F$2:$F$501,B367))</f>
        <v>0</v>
      </c>
      <c r="H367">
        <f>IF(A367="","",COUNTIFS(BallByBall!$B$2:$B$501,A367,BallByBall!$F$2:$F$501,B367,BallByBall!$Q$2:$Q$501,1))</f>
        <v>0</v>
      </c>
      <c r="I367">
        <f>IF(A367="","",COUNTIFS(BallByBall!$B$2:$B$501,A367,BallByBall!$F$2:$F$501,B367,BallByBall!$R$2:$R$501,1))</f>
        <v>0</v>
      </c>
      <c r="J367">
        <f>IF(A367="","",SUMIFS(BallByBall!$T$2:$T$501,BallByBall!$B$2:$B$501,A367,BallByBall!$H$2:$H$501,B367))</f>
        <v>0</v>
      </c>
      <c r="K367">
        <f>IF(A367="","",SUMIFS(BallByBall!$U$2:$U$501,BallByBall!$B$2:$B$501,A367,BallByBall!$P$2:$P$501,B367))</f>
        <v>0</v>
      </c>
      <c r="L367">
        <f>IF(A367="","",SUMIFS(BallByBall!$V$2:$V$501,BallByBall!$B$2:$B$501,A367,BallByBall!$P$2:$P$501,B367))</f>
        <v>0</v>
      </c>
      <c r="M367">
        <f>IF(A367="","",SUMIFS(BallByBall!$W$2:$W$501,BallByBall!$B$2:$B$501,A367,BallByBall!$P$2:$P$501,B367))</f>
        <v>0</v>
      </c>
      <c r="N367">
        <f>IF(A367="","",SUMIFS(BallByBall!$X$2:$X$501,BallByBall!$B$2:$B$501,A367,BallByBall!$P$2:$P$501,B367))</f>
        <v>0</v>
      </c>
      <c r="O367">
        <f>IF(A367="","",SUMIFS(OverSummary!$G$2:$G$101,OverSummary!$A$2:$A$101,A367,OverSummary!$D$2:$D$101,B367))</f>
        <v>0</v>
      </c>
      <c r="P367">
        <f>IF(A367="","",G367*Rules!$B$13+H367*Rules!$B$14+I367*Rules!$B$15)</f>
        <v>0</v>
      </c>
      <c r="Q367">
        <f>IF(A367="","",IF(G367&gt;=100,Rules!$B$18,IF(G367&gt;=50,Rules!$B$17,IF(G367&gt;=30,Rules!$B$16,0)))+IF(AND(F367=1,D367&lt;&gt;"BWL",G367=0),Rules!$B$27,0))</f>
        <v>0</v>
      </c>
      <c r="R367">
        <f>IF(A367="","",J367*Rules!$B$19+O367*Rules!$B$22)</f>
        <v>0</v>
      </c>
      <c r="S367">
        <f>IF(A367="","",IF(J367&gt;=4,Rules!$B$21,IF(J367&gt;=3,Rules!$B$20,0)))</f>
        <v>0</v>
      </c>
      <c r="T367">
        <f>IF(A367="","",K367*Rules!$B$23+L367*Rules!$B$24+M367*Rules!$B$25+N367*Rules!$B$26)</f>
        <v>0</v>
      </c>
      <c r="U367">
        <f t="shared" si="5"/>
        <v>0</v>
      </c>
    </row>
    <row r="368" spans="1:21" x14ac:dyDescent="0.2">
      <c r="A368" t="str">
        <f>MatchSquad!A368</f>
        <v>M008</v>
      </c>
      <c r="B368" t="str">
        <f>MatchSquad!B368</f>
        <v>P042</v>
      </c>
      <c r="C368" t="str">
        <f>MatchSquad!C368</f>
        <v>Nitish Rana</v>
      </c>
      <c r="D368" t="str">
        <f>MatchSquad!D368</f>
        <v>AR</v>
      </c>
      <c r="E368" t="str">
        <f>MatchSquad!E368</f>
        <v>DC</v>
      </c>
      <c r="F368">
        <f>MatchSquad!G368</f>
        <v>0</v>
      </c>
      <c r="G368">
        <f>IF(A368="","",SUMIFS(BallByBall!$I$2:$I$501,BallByBall!$B$2:$B$501,A368,BallByBall!$F$2:$F$501,B368))</f>
        <v>0</v>
      </c>
      <c r="H368">
        <f>IF(A368="","",COUNTIFS(BallByBall!$B$2:$B$501,A368,BallByBall!$F$2:$F$501,B368,BallByBall!$Q$2:$Q$501,1))</f>
        <v>0</v>
      </c>
      <c r="I368">
        <f>IF(A368="","",COUNTIFS(BallByBall!$B$2:$B$501,A368,BallByBall!$F$2:$F$501,B368,BallByBall!$R$2:$R$501,1))</f>
        <v>0</v>
      </c>
      <c r="J368">
        <f>IF(A368="","",SUMIFS(BallByBall!$T$2:$T$501,BallByBall!$B$2:$B$501,A368,BallByBall!$H$2:$H$501,B368))</f>
        <v>0</v>
      </c>
      <c r="K368">
        <f>IF(A368="","",SUMIFS(BallByBall!$U$2:$U$501,BallByBall!$B$2:$B$501,A368,BallByBall!$P$2:$P$501,B368))</f>
        <v>0</v>
      </c>
      <c r="L368">
        <f>IF(A368="","",SUMIFS(BallByBall!$V$2:$V$501,BallByBall!$B$2:$B$501,A368,BallByBall!$P$2:$P$501,B368))</f>
        <v>0</v>
      </c>
      <c r="M368">
        <f>IF(A368="","",SUMIFS(BallByBall!$W$2:$W$501,BallByBall!$B$2:$B$501,A368,BallByBall!$P$2:$P$501,B368))</f>
        <v>0</v>
      </c>
      <c r="N368">
        <f>IF(A368="","",SUMIFS(BallByBall!$X$2:$X$501,BallByBall!$B$2:$B$501,A368,BallByBall!$P$2:$P$501,B368))</f>
        <v>0</v>
      </c>
      <c r="O368">
        <f>IF(A368="","",SUMIFS(OverSummary!$G$2:$G$101,OverSummary!$A$2:$A$101,A368,OverSummary!$D$2:$D$101,B368))</f>
        <v>0</v>
      </c>
      <c r="P368">
        <f>IF(A368="","",G368*Rules!$B$13+H368*Rules!$B$14+I368*Rules!$B$15)</f>
        <v>0</v>
      </c>
      <c r="Q368">
        <f>IF(A368="","",IF(G368&gt;=100,Rules!$B$18,IF(G368&gt;=50,Rules!$B$17,IF(G368&gt;=30,Rules!$B$16,0)))+IF(AND(F368=1,D368&lt;&gt;"BWL",G368=0),Rules!$B$27,0))</f>
        <v>0</v>
      </c>
      <c r="R368">
        <f>IF(A368="","",J368*Rules!$B$19+O368*Rules!$B$22)</f>
        <v>0</v>
      </c>
      <c r="S368">
        <f>IF(A368="","",IF(J368&gt;=4,Rules!$B$21,IF(J368&gt;=3,Rules!$B$20,0)))</f>
        <v>0</v>
      </c>
      <c r="T368">
        <f>IF(A368="","",K368*Rules!$B$23+L368*Rules!$B$24+M368*Rules!$B$25+N368*Rules!$B$26)</f>
        <v>0</v>
      </c>
      <c r="U368">
        <f t="shared" si="5"/>
        <v>0</v>
      </c>
    </row>
    <row r="369" spans="1:21" x14ac:dyDescent="0.2">
      <c r="A369" t="str">
        <f>MatchSquad!A369</f>
        <v>M008</v>
      </c>
      <c r="B369" t="str">
        <f>MatchSquad!B369</f>
        <v>P043</v>
      </c>
      <c r="C369" t="str">
        <f>MatchSquad!C369</f>
        <v>Mitchell Starc</v>
      </c>
      <c r="D369" t="str">
        <f>MatchSquad!D369</f>
        <v>BWL</v>
      </c>
      <c r="E369" t="str">
        <f>MatchSquad!E369</f>
        <v>DC</v>
      </c>
      <c r="F369">
        <f>MatchSquad!G369</f>
        <v>0</v>
      </c>
      <c r="G369">
        <f>IF(A369="","",SUMIFS(BallByBall!$I$2:$I$501,BallByBall!$B$2:$B$501,A369,BallByBall!$F$2:$F$501,B369))</f>
        <v>0</v>
      </c>
      <c r="H369">
        <f>IF(A369="","",COUNTIFS(BallByBall!$B$2:$B$501,A369,BallByBall!$F$2:$F$501,B369,BallByBall!$Q$2:$Q$501,1))</f>
        <v>0</v>
      </c>
      <c r="I369">
        <f>IF(A369="","",COUNTIFS(BallByBall!$B$2:$B$501,A369,BallByBall!$F$2:$F$501,B369,BallByBall!$R$2:$R$501,1))</f>
        <v>0</v>
      </c>
      <c r="J369">
        <f>IF(A369="","",SUMIFS(BallByBall!$T$2:$T$501,BallByBall!$B$2:$B$501,A369,BallByBall!$H$2:$H$501,B369))</f>
        <v>0</v>
      </c>
      <c r="K369">
        <f>IF(A369="","",SUMIFS(BallByBall!$U$2:$U$501,BallByBall!$B$2:$B$501,A369,BallByBall!$P$2:$P$501,B369))</f>
        <v>0</v>
      </c>
      <c r="L369">
        <f>IF(A369="","",SUMIFS(BallByBall!$V$2:$V$501,BallByBall!$B$2:$B$501,A369,BallByBall!$P$2:$P$501,B369))</f>
        <v>0</v>
      </c>
      <c r="M369">
        <f>IF(A369="","",SUMIFS(BallByBall!$W$2:$W$501,BallByBall!$B$2:$B$501,A369,BallByBall!$P$2:$P$501,B369))</f>
        <v>0</v>
      </c>
      <c r="N369">
        <f>IF(A369="","",SUMIFS(BallByBall!$X$2:$X$501,BallByBall!$B$2:$B$501,A369,BallByBall!$P$2:$P$501,B369))</f>
        <v>0</v>
      </c>
      <c r="O369">
        <f>IF(A369="","",SUMIFS(OverSummary!$G$2:$G$101,OverSummary!$A$2:$A$101,A369,OverSummary!$D$2:$D$101,B369))</f>
        <v>0</v>
      </c>
      <c r="P369">
        <f>IF(A369="","",G369*Rules!$B$13+H369*Rules!$B$14+I369*Rules!$B$15)</f>
        <v>0</v>
      </c>
      <c r="Q369">
        <f>IF(A369="","",IF(G369&gt;=100,Rules!$B$18,IF(G369&gt;=50,Rules!$B$17,IF(G369&gt;=30,Rules!$B$16,0)))+IF(AND(F369=1,D369&lt;&gt;"BWL",G369=0),Rules!$B$27,0))</f>
        <v>0</v>
      </c>
      <c r="R369">
        <f>IF(A369="","",J369*Rules!$B$19+O369*Rules!$B$22)</f>
        <v>0</v>
      </c>
      <c r="S369">
        <f>IF(A369="","",IF(J369&gt;=4,Rules!$B$21,IF(J369&gt;=3,Rules!$B$20,0)))</f>
        <v>0</v>
      </c>
      <c r="T369">
        <f>IF(A369="","",K369*Rules!$B$23+L369*Rules!$B$24+M369*Rules!$B$25+N369*Rules!$B$26)</f>
        <v>0</v>
      </c>
      <c r="U369">
        <f t="shared" si="5"/>
        <v>0</v>
      </c>
    </row>
    <row r="370" spans="1:21" x14ac:dyDescent="0.2">
      <c r="A370" t="str">
        <f>MatchSquad!A370</f>
        <v>M008</v>
      </c>
      <c r="B370" t="str">
        <f>MatchSquad!B370</f>
        <v>P044</v>
      </c>
      <c r="C370" t="str">
        <f>MatchSquad!C370</f>
        <v>T. Natarajan</v>
      </c>
      <c r="D370" t="str">
        <f>MatchSquad!D370</f>
        <v>BWL</v>
      </c>
      <c r="E370" t="str">
        <f>MatchSquad!E370</f>
        <v>DC</v>
      </c>
      <c r="F370">
        <f>MatchSquad!G370</f>
        <v>0</v>
      </c>
      <c r="G370">
        <f>IF(A370="","",SUMIFS(BallByBall!$I$2:$I$501,BallByBall!$B$2:$B$501,A370,BallByBall!$F$2:$F$501,B370))</f>
        <v>0</v>
      </c>
      <c r="H370">
        <f>IF(A370="","",COUNTIFS(BallByBall!$B$2:$B$501,A370,BallByBall!$F$2:$F$501,B370,BallByBall!$Q$2:$Q$501,1))</f>
        <v>0</v>
      </c>
      <c r="I370">
        <f>IF(A370="","",COUNTIFS(BallByBall!$B$2:$B$501,A370,BallByBall!$F$2:$F$501,B370,BallByBall!$R$2:$R$501,1))</f>
        <v>0</v>
      </c>
      <c r="J370">
        <f>IF(A370="","",SUMIFS(BallByBall!$T$2:$T$501,BallByBall!$B$2:$B$501,A370,BallByBall!$H$2:$H$501,B370))</f>
        <v>0</v>
      </c>
      <c r="K370">
        <f>IF(A370="","",SUMIFS(BallByBall!$U$2:$U$501,BallByBall!$B$2:$B$501,A370,BallByBall!$P$2:$P$501,B370))</f>
        <v>0</v>
      </c>
      <c r="L370">
        <f>IF(A370="","",SUMIFS(BallByBall!$V$2:$V$501,BallByBall!$B$2:$B$501,A370,BallByBall!$P$2:$P$501,B370))</f>
        <v>0</v>
      </c>
      <c r="M370">
        <f>IF(A370="","",SUMIFS(BallByBall!$W$2:$W$501,BallByBall!$B$2:$B$501,A370,BallByBall!$P$2:$P$501,B370))</f>
        <v>0</v>
      </c>
      <c r="N370">
        <f>IF(A370="","",SUMIFS(BallByBall!$X$2:$X$501,BallByBall!$B$2:$B$501,A370,BallByBall!$P$2:$P$501,B370))</f>
        <v>0</v>
      </c>
      <c r="O370">
        <f>IF(A370="","",SUMIFS(OverSummary!$G$2:$G$101,OverSummary!$A$2:$A$101,A370,OverSummary!$D$2:$D$101,B370))</f>
        <v>0</v>
      </c>
      <c r="P370">
        <f>IF(A370="","",G370*Rules!$B$13+H370*Rules!$B$14+I370*Rules!$B$15)</f>
        <v>0</v>
      </c>
      <c r="Q370">
        <f>IF(A370="","",IF(G370&gt;=100,Rules!$B$18,IF(G370&gt;=50,Rules!$B$17,IF(G370&gt;=30,Rules!$B$16,0)))+IF(AND(F370=1,D370&lt;&gt;"BWL",G370=0),Rules!$B$27,0))</f>
        <v>0</v>
      </c>
      <c r="R370">
        <f>IF(A370="","",J370*Rules!$B$19+O370*Rules!$B$22)</f>
        <v>0</v>
      </c>
      <c r="S370">
        <f>IF(A370="","",IF(J370&gt;=4,Rules!$B$21,IF(J370&gt;=3,Rules!$B$20,0)))</f>
        <v>0</v>
      </c>
      <c r="T370">
        <f>IF(A370="","",K370*Rules!$B$23+L370*Rules!$B$24+M370*Rules!$B$25+N370*Rules!$B$26)</f>
        <v>0</v>
      </c>
      <c r="U370">
        <f t="shared" si="5"/>
        <v>0</v>
      </c>
    </row>
    <row r="371" spans="1:21" x14ac:dyDescent="0.2">
      <c r="A371" t="str">
        <f>MatchSquad!A371</f>
        <v>M008</v>
      </c>
      <c r="B371" t="str">
        <f>MatchSquad!B371</f>
        <v>P045</v>
      </c>
      <c r="C371" t="str">
        <f>MatchSquad!C371</f>
        <v>Mukesh Kumar</v>
      </c>
      <c r="D371" t="str">
        <f>MatchSquad!D371</f>
        <v>BWL</v>
      </c>
      <c r="E371" t="str">
        <f>MatchSquad!E371</f>
        <v>DC</v>
      </c>
      <c r="F371">
        <f>MatchSquad!G371</f>
        <v>0</v>
      </c>
      <c r="G371">
        <f>IF(A371="","",SUMIFS(BallByBall!$I$2:$I$501,BallByBall!$B$2:$B$501,A371,BallByBall!$F$2:$F$501,B371))</f>
        <v>0</v>
      </c>
      <c r="H371">
        <f>IF(A371="","",COUNTIFS(BallByBall!$B$2:$B$501,A371,BallByBall!$F$2:$F$501,B371,BallByBall!$Q$2:$Q$501,1))</f>
        <v>0</v>
      </c>
      <c r="I371">
        <f>IF(A371="","",COUNTIFS(BallByBall!$B$2:$B$501,A371,BallByBall!$F$2:$F$501,B371,BallByBall!$R$2:$R$501,1))</f>
        <v>0</v>
      </c>
      <c r="J371">
        <f>IF(A371="","",SUMIFS(BallByBall!$T$2:$T$501,BallByBall!$B$2:$B$501,A371,BallByBall!$H$2:$H$501,B371))</f>
        <v>0</v>
      </c>
      <c r="K371">
        <f>IF(A371="","",SUMIFS(BallByBall!$U$2:$U$501,BallByBall!$B$2:$B$501,A371,BallByBall!$P$2:$P$501,B371))</f>
        <v>0</v>
      </c>
      <c r="L371">
        <f>IF(A371="","",SUMIFS(BallByBall!$V$2:$V$501,BallByBall!$B$2:$B$501,A371,BallByBall!$P$2:$P$501,B371))</f>
        <v>0</v>
      </c>
      <c r="M371">
        <f>IF(A371="","",SUMIFS(BallByBall!$W$2:$W$501,BallByBall!$B$2:$B$501,A371,BallByBall!$P$2:$P$501,B371))</f>
        <v>0</v>
      </c>
      <c r="N371">
        <f>IF(A371="","",SUMIFS(BallByBall!$X$2:$X$501,BallByBall!$B$2:$B$501,A371,BallByBall!$P$2:$P$501,B371))</f>
        <v>0</v>
      </c>
      <c r="O371">
        <f>IF(A371="","",SUMIFS(OverSummary!$G$2:$G$101,OverSummary!$A$2:$A$101,A371,OverSummary!$D$2:$D$101,B371))</f>
        <v>0</v>
      </c>
      <c r="P371">
        <f>IF(A371="","",G371*Rules!$B$13+H371*Rules!$B$14+I371*Rules!$B$15)</f>
        <v>0</v>
      </c>
      <c r="Q371">
        <f>IF(A371="","",IF(G371&gt;=100,Rules!$B$18,IF(G371&gt;=50,Rules!$B$17,IF(G371&gt;=30,Rules!$B$16,0)))+IF(AND(F371=1,D371&lt;&gt;"BWL",G371=0),Rules!$B$27,0))</f>
        <v>0</v>
      </c>
      <c r="R371">
        <f>IF(A371="","",J371*Rules!$B$19+O371*Rules!$B$22)</f>
        <v>0</v>
      </c>
      <c r="S371">
        <f>IF(A371="","",IF(J371&gt;=4,Rules!$B$21,IF(J371&gt;=3,Rules!$B$20,0)))</f>
        <v>0</v>
      </c>
      <c r="T371">
        <f>IF(A371="","",K371*Rules!$B$23+L371*Rules!$B$24+M371*Rules!$B$25+N371*Rules!$B$26)</f>
        <v>0</v>
      </c>
      <c r="U371">
        <f t="shared" si="5"/>
        <v>0</v>
      </c>
    </row>
    <row r="372" spans="1:21" x14ac:dyDescent="0.2">
      <c r="A372" t="str">
        <f>MatchSquad!A372</f>
        <v>M008</v>
      </c>
      <c r="B372" t="str">
        <f>MatchSquad!B372</f>
        <v>P046</v>
      </c>
      <c r="C372" t="str">
        <f>MatchSquad!C372</f>
        <v>Dushmantha Chameera</v>
      </c>
      <c r="D372" t="str">
        <f>MatchSquad!D372</f>
        <v>BWL</v>
      </c>
      <c r="E372" t="str">
        <f>MatchSquad!E372</f>
        <v>DC</v>
      </c>
      <c r="F372">
        <f>MatchSquad!G372</f>
        <v>0</v>
      </c>
      <c r="G372">
        <f>IF(A372="","",SUMIFS(BallByBall!$I$2:$I$501,BallByBall!$B$2:$B$501,A372,BallByBall!$F$2:$F$501,B372))</f>
        <v>0</v>
      </c>
      <c r="H372">
        <f>IF(A372="","",COUNTIFS(BallByBall!$B$2:$B$501,A372,BallByBall!$F$2:$F$501,B372,BallByBall!$Q$2:$Q$501,1))</f>
        <v>0</v>
      </c>
      <c r="I372">
        <f>IF(A372="","",COUNTIFS(BallByBall!$B$2:$B$501,A372,BallByBall!$F$2:$F$501,B372,BallByBall!$R$2:$R$501,1))</f>
        <v>0</v>
      </c>
      <c r="J372">
        <f>IF(A372="","",SUMIFS(BallByBall!$T$2:$T$501,BallByBall!$B$2:$B$501,A372,BallByBall!$H$2:$H$501,B372))</f>
        <v>0</v>
      </c>
      <c r="K372">
        <f>IF(A372="","",SUMIFS(BallByBall!$U$2:$U$501,BallByBall!$B$2:$B$501,A372,BallByBall!$P$2:$P$501,B372))</f>
        <v>0</v>
      </c>
      <c r="L372">
        <f>IF(A372="","",SUMIFS(BallByBall!$V$2:$V$501,BallByBall!$B$2:$B$501,A372,BallByBall!$P$2:$P$501,B372))</f>
        <v>0</v>
      </c>
      <c r="M372">
        <f>IF(A372="","",SUMIFS(BallByBall!$W$2:$W$501,BallByBall!$B$2:$B$501,A372,BallByBall!$P$2:$P$501,B372))</f>
        <v>0</v>
      </c>
      <c r="N372">
        <f>IF(A372="","",SUMIFS(BallByBall!$X$2:$X$501,BallByBall!$B$2:$B$501,A372,BallByBall!$P$2:$P$501,B372))</f>
        <v>0</v>
      </c>
      <c r="O372">
        <f>IF(A372="","",SUMIFS(OverSummary!$G$2:$G$101,OverSummary!$A$2:$A$101,A372,OverSummary!$D$2:$D$101,B372))</f>
        <v>0</v>
      </c>
      <c r="P372">
        <f>IF(A372="","",G372*Rules!$B$13+H372*Rules!$B$14+I372*Rules!$B$15)</f>
        <v>0</v>
      </c>
      <c r="Q372">
        <f>IF(A372="","",IF(G372&gt;=100,Rules!$B$18,IF(G372&gt;=50,Rules!$B$17,IF(G372&gt;=30,Rules!$B$16,0)))+IF(AND(F372=1,D372&lt;&gt;"BWL",G372=0),Rules!$B$27,0))</f>
        <v>0</v>
      </c>
      <c r="R372">
        <f>IF(A372="","",J372*Rules!$B$19+O372*Rules!$B$22)</f>
        <v>0</v>
      </c>
      <c r="S372">
        <f>IF(A372="","",IF(J372&gt;=4,Rules!$B$21,IF(J372&gt;=3,Rules!$B$20,0)))</f>
        <v>0</v>
      </c>
      <c r="T372">
        <f>IF(A372="","",K372*Rules!$B$23+L372*Rules!$B$24+M372*Rules!$B$25+N372*Rules!$B$26)</f>
        <v>0</v>
      </c>
      <c r="U372">
        <f t="shared" si="5"/>
        <v>0</v>
      </c>
    </row>
    <row r="373" spans="1:21" x14ac:dyDescent="0.2">
      <c r="A373" t="str">
        <f>MatchSquad!A373</f>
        <v>M008</v>
      </c>
      <c r="B373" t="str">
        <f>MatchSquad!B373</f>
        <v>P047</v>
      </c>
      <c r="C373" t="str">
        <f>MatchSquad!C373</f>
        <v>Auqib Nabi</v>
      </c>
      <c r="D373" t="str">
        <f>MatchSquad!D373</f>
        <v>BWL</v>
      </c>
      <c r="E373" t="str">
        <f>MatchSquad!E373</f>
        <v>DC</v>
      </c>
      <c r="F373">
        <f>MatchSquad!G373</f>
        <v>0</v>
      </c>
      <c r="G373">
        <f>IF(A373="","",SUMIFS(BallByBall!$I$2:$I$501,BallByBall!$B$2:$B$501,A373,BallByBall!$F$2:$F$501,B373))</f>
        <v>0</v>
      </c>
      <c r="H373">
        <f>IF(A373="","",COUNTIFS(BallByBall!$B$2:$B$501,A373,BallByBall!$F$2:$F$501,B373,BallByBall!$Q$2:$Q$501,1))</f>
        <v>0</v>
      </c>
      <c r="I373">
        <f>IF(A373="","",COUNTIFS(BallByBall!$B$2:$B$501,A373,BallByBall!$F$2:$F$501,B373,BallByBall!$R$2:$R$501,1))</f>
        <v>0</v>
      </c>
      <c r="J373">
        <f>IF(A373="","",SUMIFS(BallByBall!$T$2:$T$501,BallByBall!$B$2:$B$501,A373,BallByBall!$H$2:$H$501,B373))</f>
        <v>0</v>
      </c>
      <c r="K373">
        <f>IF(A373="","",SUMIFS(BallByBall!$U$2:$U$501,BallByBall!$B$2:$B$501,A373,BallByBall!$P$2:$P$501,B373))</f>
        <v>0</v>
      </c>
      <c r="L373">
        <f>IF(A373="","",SUMIFS(BallByBall!$V$2:$V$501,BallByBall!$B$2:$B$501,A373,BallByBall!$P$2:$P$501,B373))</f>
        <v>0</v>
      </c>
      <c r="M373">
        <f>IF(A373="","",SUMIFS(BallByBall!$W$2:$W$501,BallByBall!$B$2:$B$501,A373,BallByBall!$P$2:$P$501,B373))</f>
        <v>0</v>
      </c>
      <c r="N373">
        <f>IF(A373="","",SUMIFS(BallByBall!$X$2:$X$501,BallByBall!$B$2:$B$501,A373,BallByBall!$P$2:$P$501,B373))</f>
        <v>0</v>
      </c>
      <c r="O373">
        <f>IF(A373="","",SUMIFS(OverSummary!$G$2:$G$101,OverSummary!$A$2:$A$101,A373,OverSummary!$D$2:$D$101,B373))</f>
        <v>0</v>
      </c>
      <c r="P373">
        <f>IF(A373="","",G373*Rules!$B$13+H373*Rules!$B$14+I373*Rules!$B$15)</f>
        <v>0</v>
      </c>
      <c r="Q373">
        <f>IF(A373="","",IF(G373&gt;=100,Rules!$B$18,IF(G373&gt;=50,Rules!$B$17,IF(G373&gt;=30,Rules!$B$16,0)))+IF(AND(F373=1,D373&lt;&gt;"BWL",G373=0),Rules!$B$27,0))</f>
        <v>0</v>
      </c>
      <c r="R373">
        <f>IF(A373="","",J373*Rules!$B$19+O373*Rules!$B$22)</f>
        <v>0</v>
      </c>
      <c r="S373">
        <f>IF(A373="","",IF(J373&gt;=4,Rules!$B$21,IF(J373&gt;=3,Rules!$B$20,0)))</f>
        <v>0</v>
      </c>
      <c r="T373">
        <f>IF(A373="","",K373*Rules!$B$23+L373*Rules!$B$24+M373*Rules!$B$25+N373*Rules!$B$26)</f>
        <v>0</v>
      </c>
      <c r="U373">
        <f t="shared" si="5"/>
        <v>0</v>
      </c>
    </row>
    <row r="374" spans="1:21" x14ac:dyDescent="0.2">
      <c r="A374" t="str">
        <f>MatchSquad!A374</f>
        <v>M008</v>
      </c>
      <c r="B374" t="str">
        <f>MatchSquad!B374</f>
        <v>P048</v>
      </c>
      <c r="C374" t="str">
        <f>MatchSquad!C374</f>
        <v>Lungisani Ngidi</v>
      </c>
      <c r="D374" t="str">
        <f>MatchSquad!D374</f>
        <v>BWL</v>
      </c>
      <c r="E374" t="str">
        <f>MatchSquad!E374</f>
        <v>DC</v>
      </c>
      <c r="F374">
        <f>MatchSquad!G374</f>
        <v>0</v>
      </c>
      <c r="G374">
        <f>IF(A374="","",SUMIFS(BallByBall!$I$2:$I$501,BallByBall!$B$2:$B$501,A374,BallByBall!$F$2:$F$501,B374))</f>
        <v>0</v>
      </c>
      <c r="H374">
        <f>IF(A374="","",COUNTIFS(BallByBall!$B$2:$B$501,A374,BallByBall!$F$2:$F$501,B374,BallByBall!$Q$2:$Q$501,1))</f>
        <v>0</v>
      </c>
      <c r="I374">
        <f>IF(A374="","",COUNTIFS(BallByBall!$B$2:$B$501,A374,BallByBall!$F$2:$F$501,B374,BallByBall!$R$2:$R$501,1))</f>
        <v>0</v>
      </c>
      <c r="J374">
        <f>IF(A374="","",SUMIFS(BallByBall!$T$2:$T$501,BallByBall!$B$2:$B$501,A374,BallByBall!$H$2:$H$501,B374))</f>
        <v>0</v>
      </c>
      <c r="K374">
        <f>IF(A374="","",SUMIFS(BallByBall!$U$2:$U$501,BallByBall!$B$2:$B$501,A374,BallByBall!$P$2:$P$501,B374))</f>
        <v>0</v>
      </c>
      <c r="L374">
        <f>IF(A374="","",SUMIFS(BallByBall!$V$2:$V$501,BallByBall!$B$2:$B$501,A374,BallByBall!$P$2:$P$501,B374))</f>
        <v>0</v>
      </c>
      <c r="M374">
        <f>IF(A374="","",SUMIFS(BallByBall!$W$2:$W$501,BallByBall!$B$2:$B$501,A374,BallByBall!$P$2:$P$501,B374))</f>
        <v>0</v>
      </c>
      <c r="N374">
        <f>IF(A374="","",SUMIFS(BallByBall!$X$2:$X$501,BallByBall!$B$2:$B$501,A374,BallByBall!$P$2:$P$501,B374))</f>
        <v>0</v>
      </c>
      <c r="O374">
        <f>IF(A374="","",SUMIFS(OverSummary!$G$2:$G$101,OverSummary!$A$2:$A$101,A374,OverSummary!$D$2:$D$101,B374))</f>
        <v>0</v>
      </c>
      <c r="P374">
        <f>IF(A374="","",G374*Rules!$B$13+H374*Rules!$B$14+I374*Rules!$B$15)</f>
        <v>0</v>
      </c>
      <c r="Q374">
        <f>IF(A374="","",IF(G374&gt;=100,Rules!$B$18,IF(G374&gt;=50,Rules!$B$17,IF(G374&gt;=30,Rules!$B$16,0)))+IF(AND(F374=1,D374&lt;&gt;"BWL",G374=0),Rules!$B$27,0))</f>
        <v>0</v>
      </c>
      <c r="R374">
        <f>IF(A374="","",J374*Rules!$B$19+O374*Rules!$B$22)</f>
        <v>0</v>
      </c>
      <c r="S374">
        <f>IF(A374="","",IF(J374&gt;=4,Rules!$B$21,IF(J374&gt;=3,Rules!$B$20,0)))</f>
        <v>0</v>
      </c>
      <c r="T374">
        <f>IF(A374="","",K374*Rules!$B$23+L374*Rules!$B$24+M374*Rules!$B$25+N374*Rules!$B$26)</f>
        <v>0</v>
      </c>
      <c r="U374">
        <f t="shared" si="5"/>
        <v>0</v>
      </c>
    </row>
    <row r="375" spans="1:21" x14ac:dyDescent="0.2">
      <c r="A375" t="str">
        <f>MatchSquad!A375</f>
        <v>M008</v>
      </c>
      <c r="B375" t="str">
        <f>MatchSquad!B375</f>
        <v>P049</v>
      </c>
      <c r="C375" t="str">
        <f>MatchSquad!C375</f>
        <v>Kyle Jamieson</v>
      </c>
      <c r="D375" t="str">
        <f>MatchSquad!D375</f>
        <v>BWL</v>
      </c>
      <c r="E375" t="str">
        <f>MatchSquad!E375</f>
        <v>DC</v>
      </c>
      <c r="F375">
        <f>MatchSquad!G375</f>
        <v>0</v>
      </c>
      <c r="G375">
        <f>IF(A375="","",SUMIFS(BallByBall!$I$2:$I$501,BallByBall!$B$2:$B$501,A375,BallByBall!$F$2:$F$501,B375))</f>
        <v>0</v>
      </c>
      <c r="H375">
        <f>IF(A375="","",COUNTIFS(BallByBall!$B$2:$B$501,A375,BallByBall!$F$2:$F$501,B375,BallByBall!$Q$2:$Q$501,1))</f>
        <v>0</v>
      </c>
      <c r="I375">
        <f>IF(A375="","",COUNTIFS(BallByBall!$B$2:$B$501,A375,BallByBall!$F$2:$F$501,B375,BallByBall!$R$2:$R$501,1))</f>
        <v>0</v>
      </c>
      <c r="J375">
        <f>IF(A375="","",SUMIFS(BallByBall!$T$2:$T$501,BallByBall!$B$2:$B$501,A375,BallByBall!$H$2:$H$501,B375))</f>
        <v>0</v>
      </c>
      <c r="K375">
        <f>IF(A375="","",SUMIFS(BallByBall!$U$2:$U$501,BallByBall!$B$2:$B$501,A375,BallByBall!$P$2:$P$501,B375))</f>
        <v>0</v>
      </c>
      <c r="L375">
        <f>IF(A375="","",SUMIFS(BallByBall!$V$2:$V$501,BallByBall!$B$2:$B$501,A375,BallByBall!$P$2:$P$501,B375))</f>
        <v>0</v>
      </c>
      <c r="M375">
        <f>IF(A375="","",SUMIFS(BallByBall!$W$2:$W$501,BallByBall!$B$2:$B$501,A375,BallByBall!$P$2:$P$501,B375))</f>
        <v>0</v>
      </c>
      <c r="N375">
        <f>IF(A375="","",SUMIFS(BallByBall!$X$2:$X$501,BallByBall!$B$2:$B$501,A375,BallByBall!$P$2:$P$501,B375))</f>
        <v>0</v>
      </c>
      <c r="O375">
        <f>IF(A375="","",SUMIFS(OverSummary!$G$2:$G$101,OverSummary!$A$2:$A$101,A375,OverSummary!$D$2:$D$101,B375))</f>
        <v>0</v>
      </c>
      <c r="P375">
        <f>IF(A375="","",G375*Rules!$B$13+H375*Rules!$B$14+I375*Rules!$B$15)</f>
        <v>0</v>
      </c>
      <c r="Q375">
        <f>IF(A375="","",IF(G375&gt;=100,Rules!$B$18,IF(G375&gt;=50,Rules!$B$17,IF(G375&gt;=30,Rules!$B$16,0)))+IF(AND(F375=1,D375&lt;&gt;"BWL",G375=0),Rules!$B$27,0))</f>
        <v>0</v>
      </c>
      <c r="R375">
        <f>IF(A375="","",J375*Rules!$B$19+O375*Rules!$B$22)</f>
        <v>0</v>
      </c>
      <c r="S375">
        <f>IF(A375="","",IF(J375&gt;=4,Rules!$B$21,IF(J375&gt;=3,Rules!$B$20,0)))</f>
        <v>0</v>
      </c>
      <c r="T375">
        <f>IF(A375="","",K375*Rules!$B$23+L375*Rules!$B$24+M375*Rules!$B$25+N375*Rules!$B$26)</f>
        <v>0</v>
      </c>
      <c r="U375">
        <f t="shared" si="5"/>
        <v>0</v>
      </c>
    </row>
    <row r="376" spans="1:21" x14ac:dyDescent="0.2">
      <c r="A376" t="str">
        <f>MatchSquad!A376</f>
        <v>M008</v>
      </c>
      <c r="B376" t="str">
        <f>MatchSquad!B376</f>
        <v>P050</v>
      </c>
      <c r="C376" t="str">
        <f>MatchSquad!C376</f>
        <v>Kuldeep Yadav</v>
      </c>
      <c r="D376" t="str">
        <f>MatchSquad!D376</f>
        <v>BWL</v>
      </c>
      <c r="E376" t="str">
        <f>MatchSquad!E376</f>
        <v>DC</v>
      </c>
      <c r="F376">
        <f>MatchSquad!G376</f>
        <v>0</v>
      </c>
      <c r="G376">
        <f>IF(A376="","",SUMIFS(BallByBall!$I$2:$I$501,BallByBall!$B$2:$B$501,A376,BallByBall!$F$2:$F$501,B376))</f>
        <v>0</v>
      </c>
      <c r="H376">
        <f>IF(A376="","",COUNTIFS(BallByBall!$B$2:$B$501,A376,BallByBall!$F$2:$F$501,B376,BallByBall!$Q$2:$Q$501,1))</f>
        <v>0</v>
      </c>
      <c r="I376">
        <f>IF(A376="","",COUNTIFS(BallByBall!$B$2:$B$501,A376,BallByBall!$F$2:$F$501,B376,BallByBall!$R$2:$R$501,1))</f>
        <v>0</v>
      </c>
      <c r="J376">
        <f>IF(A376="","",SUMIFS(BallByBall!$T$2:$T$501,BallByBall!$B$2:$B$501,A376,BallByBall!$H$2:$H$501,B376))</f>
        <v>0</v>
      </c>
      <c r="K376">
        <f>IF(A376="","",SUMIFS(BallByBall!$U$2:$U$501,BallByBall!$B$2:$B$501,A376,BallByBall!$P$2:$P$501,B376))</f>
        <v>0</v>
      </c>
      <c r="L376">
        <f>IF(A376="","",SUMIFS(BallByBall!$V$2:$V$501,BallByBall!$B$2:$B$501,A376,BallByBall!$P$2:$P$501,B376))</f>
        <v>0</v>
      </c>
      <c r="M376">
        <f>IF(A376="","",SUMIFS(BallByBall!$W$2:$W$501,BallByBall!$B$2:$B$501,A376,BallByBall!$P$2:$P$501,B376))</f>
        <v>0</v>
      </c>
      <c r="N376">
        <f>IF(A376="","",SUMIFS(BallByBall!$X$2:$X$501,BallByBall!$B$2:$B$501,A376,BallByBall!$P$2:$P$501,B376))</f>
        <v>0</v>
      </c>
      <c r="O376">
        <f>IF(A376="","",SUMIFS(OverSummary!$G$2:$G$101,OverSummary!$A$2:$A$101,A376,OverSummary!$D$2:$D$101,B376))</f>
        <v>0</v>
      </c>
      <c r="P376">
        <f>IF(A376="","",G376*Rules!$B$13+H376*Rules!$B$14+I376*Rules!$B$15)</f>
        <v>0</v>
      </c>
      <c r="Q376">
        <f>IF(A376="","",IF(G376&gt;=100,Rules!$B$18,IF(G376&gt;=50,Rules!$B$17,IF(G376&gt;=30,Rules!$B$16,0)))+IF(AND(F376=1,D376&lt;&gt;"BWL",G376=0),Rules!$B$27,0))</f>
        <v>0</v>
      </c>
      <c r="R376">
        <f>IF(A376="","",J376*Rules!$B$19+O376*Rules!$B$22)</f>
        <v>0</v>
      </c>
      <c r="S376">
        <f>IF(A376="","",IF(J376&gt;=4,Rules!$B$21,IF(J376&gt;=3,Rules!$B$20,0)))</f>
        <v>0</v>
      </c>
      <c r="T376">
        <f>IF(A376="","",K376*Rules!$B$23+L376*Rules!$B$24+M376*Rules!$B$25+N376*Rules!$B$26)</f>
        <v>0</v>
      </c>
      <c r="U376">
        <f t="shared" si="5"/>
        <v>0</v>
      </c>
    </row>
    <row r="377" spans="1:21" x14ac:dyDescent="0.2">
      <c r="A377" t="str">
        <f>MatchSquad!A377</f>
        <v>M008</v>
      </c>
      <c r="B377" t="str">
        <f>MatchSquad!B377</f>
        <v>P126</v>
      </c>
      <c r="C377" t="str">
        <f>MatchSquad!C377</f>
        <v>Rohit Sharma</v>
      </c>
      <c r="D377" t="str">
        <f>MatchSquad!D377</f>
        <v>BAT</v>
      </c>
      <c r="E377" t="str">
        <f>MatchSquad!E377</f>
        <v>MI</v>
      </c>
      <c r="F377">
        <f>MatchSquad!G377</f>
        <v>0</v>
      </c>
      <c r="G377">
        <f>IF(A377="","",SUMIFS(BallByBall!$I$2:$I$501,BallByBall!$B$2:$B$501,A377,BallByBall!$F$2:$F$501,B377))</f>
        <v>0</v>
      </c>
      <c r="H377">
        <f>IF(A377="","",COUNTIFS(BallByBall!$B$2:$B$501,A377,BallByBall!$F$2:$F$501,B377,BallByBall!$Q$2:$Q$501,1))</f>
        <v>0</v>
      </c>
      <c r="I377">
        <f>IF(A377="","",COUNTIFS(BallByBall!$B$2:$B$501,A377,BallByBall!$F$2:$F$501,B377,BallByBall!$R$2:$R$501,1))</f>
        <v>0</v>
      </c>
      <c r="J377">
        <f>IF(A377="","",SUMIFS(BallByBall!$T$2:$T$501,BallByBall!$B$2:$B$501,A377,BallByBall!$H$2:$H$501,B377))</f>
        <v>0</v>
      </c>
      <c r="K377">
        <f>IF(A377="","",SUMIFS(BallByBall!$U$2:$U$501,BallByBall!$B$2:$B$501,A377,BallByBall!$P$2:$P$501,B377))</f>
        <v>0</v>
      </c>
      <c r="L377">
        <f>IF(A377="","",SUMIFS(BallByBall!$V$2:$V$501,BallByBall!$B$2:$B$501,A377,BallByBall!$P$2:$P$501,B377))</f>
        <v>0</v>
      </c>
      <c r="M377">
        <f>IF(A377="","",SUMIFS(BallByBall!$W$2:$W$501,BallByBall!$B$2:$B$501,A377,BallByBall!$P$2:$P$501,B377))</f>
        <v>0</v>
      </c>
      <c r="N377">
        <f>IF(A377="","",SUMIFS(BallByBall!$X$2:$X$501,BallByBall!$B$2:$B$501,A377,BallByBall!$P$2:$P$501,B377))</f>
        <v>0</v>
      </c>
      <c r="O377">
        <f>IF(A377="","",SUMIFS(OverSummary!$G$2:$G$101,OverSummary!$A$2:$A$101,A377,OverSummary!$D$2:$D$101,B377))</f>
        <v>0</v>
      </c>
      <c r="P377">
        <f>IF(A377="","",G377*Rules!$B$13+H377*Rules!$B$14+I377*Rules!$B$15)</f>
        <v>0</v>
      </c>
      <c r="Q377">
        <f>IF(A377="","",IF(G377&gt;=100,Rules!$B$18,IF(G377&gt;=50,Rules!$B$17,IF(G377&gt;=30,Rules!$B$16,0)))+IF(AND(F377=1,D377&lt;&gt;"BWL",G377=0),Rules!$B$27,0))</f>
        <v>0</v>
      </c>
      <c r="R377">
        <f>IF(A377="","",J377*Rules!$B$19+O377*Rules!$B$22)</f>
        <v>0</v>
      </c>
      <c r="S377">
        <f>IF(A377="","",IF(J377&gt;=4,Rules!$B$21,IF(J377&gt;=3,Rules!$B$20,0)))</f>
        <v>0</v>
      </c>
      <c r="T377">
        <f>IF(A377="","",K377*Rules!$B$23+L377*Rules!$B$24+M377*Rules!$B$25+N377*Rules!$B$26)</f>
        <v>0</v>
      </c>
      <c r="U377">
        <f t="shared" si="5"/>
        <v>0</v>
      </c>
    </row>
    <row r="378" spans="1:21" x14ac:dyDescent="0.2">
      <c r="A378" t="str">
        <f>MatchSquad!A378</f>
        <v>M008</v>
      </c>
      <c r="B378" t="str">
        <f>MatchSquad!B378</f>
        <v>P127</v>
      </c>
      <c r="C378" t="str">
        <f>MatchSquad!C378</f>
        <v>Surya Kumar Yadav</v>
      </c>
      <c r="D378" t="str">
        <f>MatchSquad!D378</f>
        <v>BAT</v>
      </c>
      <c r="E378" t="str">
        <f>MatchSquad!E378</f>
        <v>MI</v>
      </c>
      <c r="F378">
        <f>MatchSquad!G378</f>
        <v>0</v>
      </c>
      <c r="G378">
        <f>IF(A378="","",SUMIFS(BallByBall!$I$2:$I$501,BallByBall!$B$2:$B$501,A378,BallByBall!$F$2:$F$501,B378))</f>
        <v>0</v>
      </c>
      <c r="H378">
        <f>IF(A378="","",COUNTIFS(BallByBall!$B$2:$B$501,A378,BallByBall!$F$2:$F$501,B378,BallByBall!$Q$2:$Q$501,1))</f>
        <v>0</v>
      </c>
      <c r="I378">
        <f>IF(A378="","",COUNTIFS(BallByBall!$B$2:$B$501,A378,BallByBall!$F$2:$F$501,B378,BallByBall!$R$2:$R$501,1))</f>
        <v>0</v>
      </c>
      <c r="J378">
        <f>IF(A378="","",SUMIFS(BallByBall!$T$2:$T$501,BallByBall!$B$2:$B$501,A378,BallByBall!$H$2:$H$501,B378))</f>
        <v>0</v>
      </c>
      <c r="K378">
        <f>IF(A378="","",SUMIFS(BallByBall!$U$2:$U$501,BallByBall!$B$2:$B$501,A378,BallByBall!$P$2:$P$501,B378))</f>
        <v>0</v>
      </c>
      <c r="L378">
        <f>IF(A378="","",SUMIFS(BallByBall!$V$2:$V$501,BallByBall!$B$2:$B$501,A378,BallByBall!$P$2:$P$501,B378))</f>
        <v>0</v>
      </c>
      <c r="M378">
        <f>IF(A378="","",SUMIFS(BallByBall!$W$2:$W$501,BallByBall!$B$2:$B$501,A378,BallByBall!$P$2:$P$501,B378))</f>
        <v>0</v>
      </c>
      <c r="N378">
        <f>IF(A378="","",SUMIFS(BallByBall!$X$2:$X$501,BallByBall!$B$2:$B$501,A378,BallByBall!$P$2:$P$501,B378))</f>
        <v>0</v>
      </c>
      <c r="O378">
        <f>IF(A378="","",SUMIFS(OverSummary!$G$2:$G$101,OverSummary!$A$2:$A$101,A378,OverSummary!$D$2:$D$101,B378))</f>
        <v>0</v>
      </c>
      <c r="P378">
        <f>IF(A378="","",G378*Rules!$B$13+H378*Rules!$B$14+I378*Rules!$B$15)</f>
        <v>0</v>
      </c>
      <c r="Q378">
        <f>IF(A378="","",IF(G378&gt;=100,Rules!$B$18,IF(G378&gt;=50,Rules!$B$17,IF(G378&gt;=30,Rules!$B$16,0)))+IF(AND(F378=1,D378&lt;&gt;"BWL",G378=0),Rules!$B$27,0))</f>
        <v>0</v>
      </c>
      <c r="R378">
        <f>IF(A378="","",J378*Rules!$B$19+O378*Rules!$B$22)</f>
        <v>0</v>
      </c>
      <c r="S378">
        <f>IF(A378="","",IF(J378&gt;=4,Rules!$B$21,IF(J378&gt;=3,Rules!$B$20,0)))</f>
        <v>0</v>
      </c>
      <c r="T378">
        <f>IF(A378="","",K378*Rules!$B$23+L378*Rules!$B$24+M378*Rules!$B$25+N378*Rules!$B$26)</f>
        <v>0</v>
      </c>
      <c r="U378">
        <f t="shared" si="5"/>
        <v>0</v>
      </c>
    </row>
    <row r="379" spans="1:21" x14ac:dyDescent="0.2">
      <c r="A379" t="str">
        <f>MatchSquad!A379</f>
        <v>M008</v>
      </c>
      <c r="B379" t="str">
        <f>MatchSquad!B379</f>
        <v>P128</v>
      </c>
      <c r="C379" t="str">
        <f>MatchSquad!C379</f>
        <v>Robin Minz</v>
      </c>
      <c r="D379" t="str">
        <f>MatchSquad!D379</f>
        <v>WK</v>
      </c>
      <c r="E379" t="str">
        <f>MatchSquad!E379</f>
        <v>MI</v>
      </c>
      <c r="F379">
        <f>MatchSquad!G379</f>
        <v>0</v>
      </c>
      <c r="G379">
        <f>IF(A379="","",SUMIFS(BallByBall!$I$2:$I$501,BallByBall!$B$2:$B$501,A379,BallByBall!$F$2:$F$501,B379))</f>
        <v>0</v>
      </c>
      <c r="H379">
        <f>IF(A379="","",COUNTIFS(BallByBall!$B$2:$B$501,A379,BallByBall!$F$2:$F$501,B379,BallByBall!$Q$2:$Q$501,1))</f>
        <v>0</v>
      </c>
      <c r="I379">
        <f>IF(A379="","",COUNTIFS(BallByBall!$B$2:$B$501,A379,BallByBall!$F$2:$F$501,B379,BallByBall!$R$2:$R$501,1))</f>
        <v>0</v>
      </c>
      <c r="J379">
        <f>IF(A379="","",SUMIFS(BallByBall!$T$2:$T$501,BallByBall!$B$2:$B$501,A379,BallByBall!$H$2:$H$501,B379))</f>
        <v>0</v>
      </c>
      <c r="K379">
        <f>IF(A379="","",SUMIFS(BallByBall!$U$2:$U$501,BallByBall!$B$2:$B$501,A379,BallByBall!$P$2:$P$501,B379))</f>
        <v>0</v>
      </c>
      <c r="L379">
        <f>IF(A379="","",SUMIFS(BallByBall!$V$2:$V$501,BallByBall!$B$2:$B$501,A379,BallByBall!$P$2:$P$501,B379))</f>
        <v>0</v>
      </c>
      <c r="M379">
        <f>IF(A379="","",SUMIFS(BallByBall!$W$2:$W$501,BallByBall!$B$2:$B$501,A379,BallByBall!$P$2:$P$501,B379))</f>
        <v>0</v>
      </c>
      <c r="N379">
        <f>IF(A379="","",SUMIFS(BallByBall!$X$2:$X$501,BallByBall!$B$2:$B$501,A379,BallByBall!$P$2:$P$501,B379))</f>
        <v>0</v>
      </c>
      <c r="O379">
        <f>IF(A379="","",SUMIFS(OverSummary!$G$2:$G$101,OverSummary!$A$2:$A$101,A379,OverSummary!$D$2:$D$101,B379))</f>
        <v>0</v>
      </c>
      <c r="P379">
        <f>IF(A379="","",G379*Rules!$B$13+H379*Rules!$B$14+I379*Rules!$B$15)</f>
        <v>0</v>
      </c>
      <c r="Q379">
        <f>IF(A379="","",IF(G379&gt;=100,Rules!$B$18,IF(G379&gt;=50,Rules!$B$17,IF(G379&gt;=30,Rules!$B$16,0)))+IF(AND(F379=1,D379&lt;&gt;"BWL",G379=0),Rules!$B$27,0))</f>
        <v>0</v>
      </c>
      <c r="R379">
        <f>IF(A379="","",J379*Rules!$B$19+O379*Rules!$B$22)</f>
        <v>0</v>
      </c>
      <c r="S379">
        <f>IF(A379="","",IF(J379&gt;=4,Rules!$B$21,IF(J379&gt;=3,Rules!$B$20,0)))</f>
        <v>0</v>
      </c>
      <c r="T379">
        <f>IF(A379="","",K379*Rules!$B$23+L379*Rules!$B$24+M379*Rules!$B$25+N379*Rules!$B$26)</f>
        <v>0</v>
      </c>
      <c r="U379">
        <f t="shared" si="5"/>
        <v>0</v>
      </c>
    </row>
    <row r="380" spans="1:21" x14ac:dyDescent="0.2">
      <c r="A380" t="str">
        <f>MatchSquad!A380</f>
        <v>M008</v>
      </c>
      <c r="B380" t="str">
        <f>MatchSquad!B380</f>
        <v>P129</v>
      </c>
      <c r="C380" t="str">
        <f>MatchSquad!C380</f>
        <v>Sherfane Rutherford</v>
      </c>
      <c r="D380" t="str">
        <f>MatchSquad!D380</f>
        <v>BAT</v>
      </c>
      <c r="E380" t="str">
        <f>MatchSquad!E380</f>
        <v>MI</v>
      </c>
      <c r="F380">
        <f>MatchSquad!G380</f>
        <v>0</v>
      </c>
      <c r="G380">
        <f>IF(A380="","",SUMIFS(BallByBall!$I$2:$I$501,BallByBall!$B$2:$B$501,A380,BallByBall!$F$2:$F$501,B380))</f>
        <v>0</v>
      </c>
      <c r="H380">
        <f>IF(A380="","",COUNTIFS(BallByBall!$B$2:$B$501,A380,BallByBall!$F$2:$F$501,B380,BallByBall!$Q$2:$Q$501,1))</f>
        <v>0</v>
      </c>
      <c r="I380">
        <f>IF(A380="","",COUNTIFS(BallByBall!$B$2:$B$501,A380,BallByBall!$F$2:$F$501,B380,BallByBall!$R$2:$R$501,1))</f>
        <v>0</v>
      </c>
      <c r="J380">
        <f>IF(A380="","",SUMIFS(BallByBall!$T$2:$T$501,BallByBall!$B$2:$B$501,A380,BallByBall!$H$2:$H$501,B380))</f>
        <v>0</v>
      </c>
      <c r="K380">
        <f>IF(A380="","",SUMIFS(BallByBall!$U$2:$U$501,BallByBall!$B$2:$B$501,A380,BallByBall!$P$2:$P$501,B380))</f>
        <v>0</v>
      </c>
      <c r="L380">
        <f>IF(A380="","",SUMIFS(BallByBall!$V$2:$V$501,BallByBall!$B$2:$B$501,A380,BallByBall!$P$2:$P$501,B380))</f>
        <v>0</v>
      </c>
      <c r="M380">
        <f>IF(A380="","",SUMIFS(BallByBall!$W$2:$W$501,BallByBall!$B$2:$B$501,A380,BallByBall!$P$2:$P$501,B380))</f>
        <v>0</v>
      </c>
      <c r="N380">
        <f>IF(A380="","",SUMIFS(BallByBall!$X$2:$X$501,BallByBall!$B$2:$B$501,A380,BallByBall!$P$2:$P$501,B380))</f>
        <v>0</v>
      </c>
      <c r="O380">
        <f>IF(A380="","",SUMIFS(OverSummary!$G$2:$G$101,OverSummary!$A$2:$A$101,A380,OverSummary!$D$2:$D$101,B380))</f>
        <v>0</v>
      </c>
      <c r="P380">
        <f>IF(A380="","",G380*Rules!$B$13+H380*Rules!$B$14+I380*Rules!$B$15)</f>
        <v>0</v>
      </c>
      <c r="Q380">
        <f>IF(A380="","",IF(G380&gt;=100,Rules!$B$18,IF(G380&gt;=50,Rules!$B$17,IF(G380&gt;=30,Rules!$B$16,0)))+IF(AND(F380=1,D380&lt;&gt;"BWL",G380=0),Rules!$B$27,0))</f>
        <v>0</v>
      </c>
      <c r="R380">
        <f>IF(A380="","",J380*Rules!$B$19+O380*Rules!$B$22)</f>
        <v>0</v>
      </c>
      <c r="S380">
        <f>IF(A380="","",IF(J380&gt;=4,Rules!$B$21,IF(J380&gt;=3,Rules!$B$20,0)))</f>
        <v>0</v>
      </c>
      <c r="T380">
        <f>IF(A380="","",K380*Rules!$B$23+L380*Rules!$B$24+M380*Rules!$B$25+N380*Rules!$B$26)</f>
        <v>0</v>
      </c>
      <c r="U380">
        <f t="shared" si="5"/>
        <v>0</v>
      </c>
    </row>
    <row r="381" spans="1:21" x14ac:dyDescent="0.2">
      <c r="A381" t="str">
        <f>MatchSquad!A381</f>
        <v>M008</v>
      </c>
      <c r="B381" t="str">
        <f>MatchSquad!B381</f>
        <v>P130</v>
      </c>
      <c r="C381" t="str">
        <f>MatchSquad!C381</f>
        <v>Ryan Rickelton</v>
      </c>
      <c r="D381" t="str">
        <f>MatchSquad!D381</f>
        <v>WK</v>
      </c>
      <c r="E381" t="str">
        <f>MatchSquad!E381</f>
        <v>MI</v>
      </c>
      <c r="F381">
        <f>MatchSquad!G381</f>
        <v>0</v>
      </c>
      <c r="G381">
        <f>IF(A381="","",SUMIFS(BallByBall!$I$2:$I$501,BallByBall!$B$2:$B$501,A381,BallByBall!$F$2:$F$501,B381))</f>
        <v>0</v>
      </c>
      <c r="H381">
        <f>IF(A381="","",COUNTIFS(BallByBall!$B$2:$B$501,A381,BallByBall!$F$2:$F$501,B381,BallByBall!$Q$2:$Q$501,1))</f>
        <v>0</v>
      </c>
      <c r="I381">
        <f>IF(A381="","",COUNTIFS(BallByBall!$B$2:$B$501,A381,BallByBall!$F$2:$F$501,B381,BallByBall!$R$2:$R$501,1))</f>
        <v>0</v>
      </c>
      <c r="J381">
        <f>IF(A381="","",SUMIFS(BallByBall!$T$2:$T$501,BallByBall!$B$2:$B$501,A381,BallByBall!$H$2:$H$501,B381))</f>
        <v>0</v>
      </c>
      <c r="K381">
        <f>IF(A381="","",SUMIFS(BallByBall!$U$2:$U$501,BallByBall!$B$2:$B$501,A381,BallByBall!$P$2:$P$501,B381))</f>
        <v>0</v>
      </c>
      <c r="L381">
        <f>IF(A381="","",SUMIFS(BallByBall!$V$2:$V$501,BallByBall!$B$2:$B$501,A381,BallByBall!$P$2:$P$501,B381))</f>
        <v>0</v>
      </c>
      <c r="M381">
        <f>IF(A381="","",SUMIFS(BallByBall!$W$2:$W$501,BallByBall!$B$2:$B$501,A381,BallByBall!$P$2:$P$501,B381))</f>
        <v>0</v>
      </c>
      <c r="N381">
        <f>IF(A381="","",SUMIFS(BallByBall!$X$2:$X$501,BallByBall!$B$2:$B$501,A381,BallByBall!$P$2:$P$501,B381))</f>
        <v>0</v>
      </c>
      <c r="O381">
        <f>IF(A381="","",SUMIFS(OverSummary!$G$2:$G$101,OverSummary!$A$2:$A$101,A381,OverSummary!$D$2:$D$101,B381))</f>
        <v>0</v>
      </c>
      <c r="P381">
        <f>IF(A381="","",G381*Rules!$B$13+H381*Rules!$B$14+I381*Rules!$B$15)</f>
        <v>0</v>
      </c>
      <c r="Q381">
        <f>IF(A381="","",IF(G381&gt;=100,Rules!$B$18,IF(G381&gt;=50,Rules!$B$17,IF(G381&gt;=30,Rules!$B$16,0)))+IF(AND(F381=1,D381&lt;&gt;"BWL",G381=0),Rules!$B$27,0))</f>
        <v>0</v>
      </c>
      <c r="R381">
        <f>IF(A381="","",J381*Rules!$B$19+O381*Rules!$B$22)</f>
        <v>0</v>
      </c>
      <c r="S381">
        <f>IF(A381="","",IF(J381&gt;=4,Rules!$B$21,IF(J381&gt;=3,Rules!$B$20,0)))</f>
        <v>0</v>
      </c>
      <c r="T381">
        <f>IF(A381="","",K381*Rules!$B$23+L381*Rules!$B$24+M381*Rules!$B$25+N381*Rules!$B$26)</f>
        <v>0</v>
      </c>
      <c r="U381">
        <f t="shared" si="5"/>
        <v>0</v>
      </c>
    </row>
    <row r="382" spans="1:21" x14ac:dyDescent="0.2">
      <c r="A382" t="str">
        <f>MatchSquad!A382</f>
        <v>M008</v>
      </c>
      <c r="B382" t="str">
        <f>MatchSquad!B382</f>
        <v>P131</v>
      </c>
      <c r="C382" t="str">
        <f>MatchSquad!C382</f>
        <v>Quinton de Kock</v>
      </c>
      <c r="D382" t="str">
        <f>MatchSquad!D382</f>
        <v>WK</v>
      </c>
      <c r="E382" t="str">
        <f>MatchSquad!E382</f>
        <v>MI</v>
      </c>
      <c r="F382">
        <f>MatchSquad!G382</f>
        <v>0</v>
      </c>
      <c r="G382">
        <f>IF(A382="","",SUMIFS(BallByBall!$I$2:$I$501,BallByBall!$B$2:$B$501,A382,BallByBall!$F$2:$F$501,B382))</f>
        <v>0</v>
      </c>
      <c r="H382">
        <f>IF(A382="","",COUNTIFS(BallByBall!$B$2:$B$501,A382,BallByBall!$F$2:$F$501,B382,BallByBall!$Q$2:$Q$501,1))</f>
        <v>0</v>
      </c>
      <c r="I382">
        <f>IF(A382="","",COUNTIFS(BallByBall!$B$2:$B$501,A382,BallByBall!$F$2:$F$501,B382,BallByBall!$R$2:$R$501,1))</f>
        <v>0</v>
      </c>
      <c r="J382">
        <f>IF(A382="","",SUMIFS(BallByBall!$T$2:$T$501,BallByBall!$B$2:$B$501,A382,BallByBall!$H$2:$H$501,B382))</f>
        <v>0</v>
      </c>
      <c r="K382">
        <f>IF(A382="","",SUMIFS(BallByBall!$U$2:$U$501,BallByBall!$B$2:$B$501,A382,BallByBall!$P$2:$P$501,B382))</f>
        <v>0</v>
      </c>
      <c r="L382">
        <f>IF(A382="","",SUMIFS(BallByBall!$V$2:$V$501,BallByBall!$B$2:$B$501,A382,BallByBall!$P$2:$P$501,B382))</f>
        <v>0</v>
      </c>
      <c r="M382">
        <f>IF(A382="","",SUMIFS(BallByBall!$W$2:$W$501,BallByBall!$B$2:$B$501,A382,BallByBall!$P$2:$P$501,B382))</f>
        <v>0</v>
      </c>
      <c r="N382">
        <f>IF(A382="","",SUMIFS(BallByBall!$X$2:$X$501,BallByBall!$B$2:$B$501,A382,BallByBall!$P$2:$P$501,B382))</f>
        <v>0</v>
      </c>
      <c r="O382">
        <f>IF(A382="","",SUMIFS(OverSummary!$G$2:$G$101,OverSummary!$A$2:$A$101,A382,OverSummary!$D$2:$D$101,B382))</f>
        <v>0</v>
      </c>
      <c r="P382">
        <f>IF(A382="","",G382*Rules!$B$13+H382*Rules!$B$14+I382*Rules!$B$15)</f>
        <v>0</v>
      </c>
      <c r="Q382">
        <f>IF(A382="","",IF(G382&gt;=100,Rules!$B$18,IF(G382&gt;=50,Rules!$B$17,IF(G382&gt;=30,Rules!$B$16,0)))+IF(AND(F382=1,D382&lt;&gt;"BWL",G382=0),Rules!$B$27,0))</f>
        <v>0</v>
      </c>
      <c r="R382">
        <f>IF(A382="","",J382*Rules!$B$19+O382*Rules!$B$22)</f>
        <v>0</v>
      </c>
      <c r="S382">
        <f>IF(A382="","",IF(J382&gt;=4,Rules!$B$21,IF(J382&gt;=3,Rules!$B$20,0)))</f>
        <v>0</v>
      </c>
      <c r="T382">
        <f>IF(A382="","",K382*Rules!$B$23+L382*Rules!$B$24+M382*Rules!$B$25+N382*Rules!$B$26)</f>
        <v>0</v>
      </c>
      <c r="U382">
        <f t="shared" si="5"/>
        <v>0</v>
      </c>
    </row>
    <row r="383" spans="1:21" x14ac:dyDescent="0.2">
      <c r="A383" t="str">
        <f>MatchSquad!A383</f>
        <v>M008</v>
      </c>
      <c r="B383" t="str">
        <f>MatchSquad!B383</f>
        <v>P132</v>
      </c>
      <c r="C383" t="str">
        <f>MatchSquad!C383</f>
        <v>Danish Malewar</v>
      </c>
      <c r="D383" t="str">
        <f>MatchSquad!D383</f>
        <v>BAT</v>
      </c>
      <c r="E383" t="str">
        <f>MatchSquad!E383</f>
        <v>MI</v>
      </c>
      <c r="F383">
        <f>MatchSquad!G383</f>
        <v>0</v>
      </c>
      <c r="G383">
        <f>IF(A383="","",SUMIFS(BallByBall!$I$2:$I$501,BallByBall!$B$2:$B$501,A383,BallByBall!$F$2:$F$501,B383))</f>
        <v>0</v>
      </c>
      <c r="H383">
        <f>IF(A383="","",COUNTIFS(BallByBall!$B$2:$B$501,A383,BallByBall!$F$2:$F$501,B383,BallByBall!$Q$2:$Q$501,1))</f>
        <v>0</v>
      </c>
      <c r="I383">
        <f>IF(A383="","",COUNTIFS(BallByBall!$B$2:$B$501,A383,BallByBall!$F$2:$F$501,B383,BallByBall!$R$2:$R$501,1))</f>
        <v>0</v>
      </c>
      <c r="J383">
        <f>IF(A383="","",SUMIFS(BallByBall!$T$2:$T$501,BallByBall!$B$2:$B$501,A383,BallByBall!$H$2:$H$501,B383))</f>
        <v>0</v>
      </c>
      <c r="K383">
        <f>IF(A383="","",SUMIFS(BallByBall!$U$2:$U$501,BallByBall!$B$2:$B$501,A383,BallByBall!$P$2:$P$501,B383))</f>
        <v>0</v>
      </c>
      <c r="L383">
        <f>IF(A383="","",SUMIFS(BallByBall!$V$2:$V$501,BallByBall!$B$2:$B$501,A383,BallByBall!$P$2:$P$501,B383))</f>
        <v>0</v>
      </c>
      <c r="M383">
        <f>IF(A383="","",SUMIFS(BallByBall!$W$2:$W$501,BallByBall!$B$2:$B$501,A383,BallByBall!$P$2:$P$501,B383))</f>
        <v>0</v>
      </c>
      <c r="N383">
        <f>IF(A383="","",SUMIFS(BallByBall!$X$2:$X$501,BallByBall!$B$2:$B$501,A383,BallByBall!$P$2:$P$501,B383))</f>
        <v>0</v>
      </c>
      <c r="O383">
        <f>IF(A383="","",SUMIFS(OverSummary!$G$2:$G$101,OverSummary!$A$2:$A$101,A383,OverSummary!$D$2:$D$101,B383))</f>
        <v>0</v>
      </c>
      <c r="P383">
        <f>IF(A383="","",G383*Rules!$B$13+H383*Rules!$B$14+I383*Rules!$B$15)</f>
        <v>0</v>
      </c>
      <c r="Q383">
        <f>IF(A383="","",IF(G383&gt;=100,Rules!$B$18,IF(G383&gt;=50,Rules!$B$17,IF(G383&gt;=30,Rules!$B$16,0)))+IF(AND(F383=1,D383&lt;&gt;"BWL",G383=0),Rules!$B$27,0))</f>
        <v>0</v>
      </c>
      <c r="R383">
        <f>IF(A383="","",J383*Rules!$B$19+O383*Rules!$B$22)</f>
        <v>0</v>
      </c>
      <c r="S383">
        <f>IF(A383="","",IF(J383&gt;=4,Rules!$B$21,IF(J383&gt;=3,Rules!$B$20,0)))</f>
        <v>0</v>
      </c>
      <c r="T383">
        <f>IF(A383="","",K383*Rules!$B$23+L383*Rules!$B$24+M383*Rules!$B$25+N383*Rules!$B$26)</f>
        <v>0</v>
      </c>
      <c r="U383">
        <f t="shared" si="5"/>
        <v>0</v>
      </c>
    </row>
    <row r="384" spans="1:21" x14ac:dyDescent="0.2">
      <c r="A384" t="str">
        <f>MatchSquad!A384</f>
        <v>M008</v>
      </c>
      <c r="B384" t="str">
        <f>MatchSquad!B384</f>
        <v>P133</v>
      </c>
      <c r="C384" t="str">
        <f>MatchSquad!C384</f>
        <v>N. Tilak Varma</v>
      </c>
      <c r="D384" t="str">
        <f>MatchSquad!D384</f>
        <v>BAT</v>
      </c>
      <c r="E384" t="str">
        <f>MatchSquad!E384</f>
        <v>MI</v>
      </c>
      <c r="F384">
        <f>MatchSquad!G384</f>
        <v>0</v>
      </c>
      <c r="G384">
        <f>IF(A384="","",SUMIFS(BallByBall!$I$2:$I$501,BallByBall!$B$2:$B$501,A384,BallByBall!$F$2:$F$501,B384))</f>
        <v>0</v>
      </c>
      <c r="H384">
        <f>IF(A384="","",COUNTIFS(BallByBall!$B$2:$B$501,A384,BallByBall!$F$2:$F$501,B384,BallByBall!$Q$2:$Q$501,1))</f>
        <v>0</v>
      </c>
      <c r="I384">
        <f>IF(A384="","",COUNTIFS(BallByBall!$B$2:$B$501,A384,BallByBall!$F$2:$F$501,B384,BallByBall!$R$2:$R$501,1))</f>
        <v>0</v>
      </c>
      <c r="J384">
        <f>IF(A384="","",SUMIFS(BallByBall!$T$2:$T$501,BallByBall!$B$2:$B$501,A384,BallByBall!$H$2:$H$501,B384))</f>
        <v>0</v>
      </c>
      <c r="K384">
        <f>IF(A384="","",SUMIFS(BallByBall!$U$2:$U$501,BallByBall!$B$2:$B$501,A384,BallByBall!$P$2:$P$501,B384))</f>
        <v>0</v>
      </c>
      <c r="L384">
        <f>IF(A384="","",SUMIFS(BallByBall!$V$2:$V$501,BallByBall!$B$2:$B$501,A384,BallByBall!$P$2:$P$501,B384))</f>
        <v>0</v>
      </c>
      <c r="M384">
        <f>IF(A384="","",SUMIFS(BallByBall!$W$2:$W$501,BallByBall!$B$2:$B$501,A384,BallByBall!$P$2:$P$501,B384))</f>
        <v>0</v>
      </c>
      <c r="N384">
        <f>IF(A384="","",SUMIFS(BallByBall!$X$2:$X$501,BallByBall!$B$2:$B$501,A384,BallByBall!$P$2:$P$501,B384))</f>
        <v>0</v>
      </c>
      <c r="O384">
        <f>IF(A384="","",SUMIFS(OverSummary!$G$2:$G$101,OverSummary!$A$2:$A$101,A384,OverSummary!$D$2:$D$101,B384))</f>
        <v>0</v>
      </c>
      <c r="P384">
        <f>IF(A384="","",G384*Rules!$B$13+H384*Rules!$B$14+I384*Rules!$B$15)</f>
        <v>0</v>
      </c>
      <c r="Q384">
        <f>IF(A384="","",IF(G384&gt;=100,Rules!$B$18,IF(G384&gt;=50,Rules!$B$17,IF(G384&gt;=30,Rules!$B$16,0)))+IF(AND(F384=1,D384&lt;&gt;"BWL",G384=0),Rules!$B$27,0))</f>
        <v>0</v>
      </c>
      <c r="R384">
        <f>IF(A384="","",J384*Rules!$B$19+O384*Rules!$B$22)</f>
        <v>0</v>
      </c>
      <c r="S384">
        <f>IF(A384="","",IF(J384&gt;=4,Rules!$B$21,IF(J384&gt;=3,Rules!$B$20,0)))</f>
        <v>0</v>
      </c>
      <c r="T384">
        <f>IF(A384="","",K384*Rules!$B$23+L384*Rules!$B$24+M384*Rules!$B$25+N384*Rules!$B$26)</f>
        <v>0</v>
      </c>
      <c r="U384">
        <f t="shared" si="5"/>
        <v>0</v>
      </c>
    </row>
    <row r="385" spans="1:21" x14ac:dyDescent="0.2">
      <c r="A385" t="str">
        <f>MatchSquad!A385</f>
        <v>M008</v>
      </c>
      <c r="B385" t="str">
        <f>MatchSquad!B385</f>
        <v>P134</v>
      </c>
      <c r="C385" t="str">
        <f>MatchSquad!C385</f>
        <v>Hardik Pandya</v>
      </c>
      <c r="D385" t="str">
        <f>MatchSquad!D385</f>
        <v>AR</v>
      </c>
      <c r="E385" t="str">
        <f>MatchSquad!E385</f>
        <v>MI</v>
      </c>
      <c r="F385">
        <f>MatchSquad!G385</f>
        <v>0</v>
      </c>
      <c r="G385">
        <f>IF(A385="","",SUMIFS(BallByBall!$I$2:$I$501,BallByBall!$B$2:$B$501,A385,BallByBall!$F$2:$F$501,B385))</f>
        <v>0</v>
      </c>
      <c r="H385">
        <f>IF(A385="","",COUNTIFS(BallByBall!$B$2:$B$501,A385,BallByBall!$F$2:$F$501,B385,BallByBall!$Q$2:$Q$501,1))</f>
        <v>0</v>
      </c>
      <c r="I385">
        <f>IF(A385="","",COUNTIFS(BallByBall!$B$2:$B$501,A385,BallByBall!$F$2:$F$501,B385,BallByBall!$R$2:$R$501,1))</f>
        <v>0</v>
      </c>
      <c r="J385">
        <f>IF(A385="","",SUMIFS(BallByBall!$T$2:$T$501,BallByBall!$B$2:$B$501,A385,BallByBall!$H$2:$H$501,B385))</f>
        <v>0</v>
      </c>
      <c r="K385">
        <f>IF(A385="","",SUMIFS(BallByBall!$U$2:$U$501,BallByBall!$B$2:$B$501,A385,BallByBall!$P$2:$P$501,B385))</f>
        <v>0</v>
      </c>
      <c r="L385">
        <f>IF(A385="","",SUMIFS(BallByBall!$V$2:$V$501,BallByBall!$B$2:$B$501,A385,BallByBall!$P$2:$P$501,B385))</f>
        <v>0</v>
      </c>
      <c r="M385">
        <f>IF(A385="","",SUMIFS(BallByBall!$W$2:$W$501,BallByBall!$B$2:$B$501,A385,BallByBall!$P$2:$P$501,B385))</f>
        <v>0</v>
      </c>
      <c r="N385">
        <f>IF(A385="","",SUMIFS(BallByBall!$X$2:$X$501,BallByBall!$B$2:$B$501,A385,BallByBall!$P$2:$P$501,B385))</f>
        <v>0</v>
      </c>
      <c r="O385">
        <f>IF(A385="","",SUMIFS(OverSummary!$G$2:$G$101,OverSummary!$A$2:$A$101,A385,OverSummary!$D$2:$D$101,B385))</f>
        <v>0</v>
      </c>
      <c r="P385">
        <f>IF(A385="","",G385*Rules!$B$13+H385*Rules!$B$14+I385*Rules!$B$15)</f>
        <v>0</v>
      </c>
      <c r="Q385">
        <f>IF(A385="","",IF(G385&gt;=100,Rules!$B$18,IF(G385&gt;=50,Rules!$B$17,IF(G385&gt;=30,Rules!$B$16,0)))+IF(AND(F385=1,D385&lt;&gt;"BWL",G385=0),Rules!$B$27,0))</f>
        <v>0</v>
      </c>
      <c r="R385">
        <f>IF(A385="","",J385*Rules!$B$19+O385*Rules!$B$22)</f>
        <v>0</v>
      </c>
      <c r="S385">
        <f>IF(A385="","",IF(J385&gt;=4,Rules!$B$21,IF(J385&gt;=3,Rules!$B$20,0)))</f>
        <v>0</v>
      </c>
      <c r="T385">
        <f>IF(A385="","",K385*Rules!$B$23+L385*Rules!$B$24+M385*Rules!$B$25+N385*Rules!$B$26)</f>
        <v>0</v>
      </c>
      <c r="U385">
        <f t="shared" si="5"/>
        <v>0</v>
      </c>
    </row>
    <row r="386" spans="1:21" x14ac:dyDescent="0.2">
      <c r="A386" t="str">
        <f>MatchSquad!A386</f>
        <v>M008</v>
      </c>
      <c r="B386" t="str">
        <f>MatchSquad!B386</f>
        <v>P135</v>
      </c>
      <c r="C386" t="str">
        <f>MatchSquad!C386</f>
        <v>Naman Dhir</v>
      </c>
      <c r="D386" t="str">
        <f>MatchSquad!D386</f>
        <v>AR</v>
      </c>
      <c r="E386" t="str">
        <f>MatchSquad!E386</f>
        <v>MI</v>
      </c>
      <c r="F386">
        <f>MatchSquad!G386</f>
        <v>0</v>
      </c>
      <c r="G386">
        <f>IF(A386="","",SUMIFS(BallByBall!$I$2:$I$501,BallByBall!$B$2:$B$501,A386,BallByBall!$F$2:$F$501,B386))</f>
        <v>0</v>
      </c>
      <c r="H386">
        <f>IF(A386="","",COUNTIFS(BallByBall!$B$2:$B$501,A386,BallByBall!$F$2:$F$501,B386,BallByBall!$Q$2:$Q$501,1))</f>
        <v>0</v>
      </c>
      <c r="I386">
        <f>IF(A386="","",COUNTIFS(BallByBall!$B$2:$B$501,A386,BallByBall!$F$2:$F$501,B386,BallByBall!$R$2:$R$501,1))</f>
        <v>0</v>
      </c>
      <c r="J386">
        <f>IF(A386="","",SUMIFS(BallByBall!$T$2:$T$501,BallByBall!$B$2:$B$501,A386,BallByBall!$H$2:$H$501,B386))</f>
        <v>0</v>
      </c>
      <c r="K386">
        <f>IF(A386="","",SUMIFS(BallByBall!$U$2:$U$501,BallByBall!$B$2:$B$501,A386,BallByBall!$P$2:$P$501,B386))</f>
        <v>0</v>
      </c>
      <c r="L386">
        <f>IF(A386="","",SUMIFS(BallByBall!$V$2:$V$501,BallByBall!$B$2:$B$501,A386,BallByBall!$P$2:$P$501,B386))</f>
        <v>0</v>
      </c>
      <c r="M386">
        <f>IF(A386="","",SUMIFS(BallByBall!$W$2:$W$501,BallByBall!$B$2:$B$501,A386,BallByBall!$P$2:$P$501,B386))</f>
        <v>0</v>
      </c>
      <c r="N386">
        <f>IF(A386="","",SUMIFS(BallByBall!$X$2:$X$501,BallByBall!$B$2:$B$501,A386,BallByBall!$P$2:$P$501,B386))</f>
        <v>0</v>
      </c>
      <c r="O386">
        <f>IF(A386="","",SUMIFS(OverSummary!$G$2:$G$101,OverSummary!$A$2:$A$101,A386,OverSummary!$D$2:$D$101,B386))</f>
        <v>0</v>
      </c>
      <c r="P386">
        <f>IF(A386="","",G386*Rules!$B$13+H386*Rules!$B$14+I386*Rules!$B$15)</f>
        <v>0</v>
      </c>
      <c r="Q386">
        <f>IF(A386="","",IF(G386&gt;=100,Rules!$B$18,IF(G386&gt;=50,Rules!$B$17,IF(G386&gt;=30,Rules!$B$16,0)))+IF(AND(F386=1,D386&lt;&gt;"BWL",G386=0),Rules!$B$27,0))</f>
        <v>0</v>
      </c>
      <c r="R386">
        <f>IF(A386="","",J386*Rules!$B$19+O386*Rules!$B$22)</f>
        <v>0</v>
      </c>
      <c r="S386">
        <f>IF(A386="","",IF(J386&gt;=4,Rules!$B$21,IF(J386&gt;=3,Rules!$B$20,0)))</f>
        <v>0</v>
      </c>
      <c r="T386">
        <f>IF(A386="","",K386*Rules!$B$23+L386*Rules!$B$24+M386*Rules!$B$25+N386*Rules!$B$26)</f>
        <v>0</v>
      </c>
      <c r="U386">
        <f t="shared" ref="U386:U449" si="6">IF(A386="","",P386+Q386+R386+S386+T386)</f>
        <v>0</v>
      </c>
    </row>
    <row r="387" spans="1:21" x14ac:dyDescent="0.2">
      <c r="A387" t="str">
        <f>MatchSquad!A387</f>
        <v>M008</v>
      </c>
      <c r="B387" t="str">
        <f>MatchSquad!B387</f>
        <v>P136</v>
      </c>
      <c r="C387" t="str">
        <f>MatchSquad!C387</f>
        <v>Mitchell Santner</v>
      </c>
      <c r="D387" t="str">
        <f>MatchSquad!D387</f>
        <v>AR</v>
      </c>
      <c r="E387" t="str">
        <f>MatchSquad!E387</f>
        <v>MI</v>
      </c>
      <c r="F387">
        <f>MatchSquad!G387</f>
        <v>0</v>
      </c>
      <c r="G387">
        <f>IF(A387="","",SUMIFS(BallByBall!$I$2:$I$501,BallByBall!$B$2:$B$501,A387,BallByBall!$F$2:$F$501,B387))</f>
        <v>0</v>
      </c>
      <c r="H387">
        <f>IF(A387="","",COUNTIFS(BallByBall!$B$2:$B$501,A387,BallByBall!$F$2:$F$501,B387,BallByBall!$Q$2:$Q$501,1))</f>
        <v>0</v>
      </c>
      <c r="I387">
        <f>IF(A387="","",COUNTIFS(BallByBall!$B$2:$B$501,A387,BallByBall!$F$2:$F$501,B387,BallByBall!$R$2:$R$501,1))</f>
        <v>0</v>
      </c>
      <c r="J387">
        <f>IF(A387="","",SUMIFS(BallByBall!$T$2:$T$501,BallByBall!$B$2:$B$501,A387,BallByBall!$H$2:$H$501,B387))</f>
        <v>0</v>
      </c>
      <c r="K387">
        <f>IF(A387="","",SUMIFS(BallByBall!$U$2:$U$501,BallByBall!$B$2:$B$501,A387,BallByBall!$P$2:$P$501,B387))</f>
        <v>0</v>
      </c>
      <c r="L387">
        <f>IF(A387="","",SUMIFS(BallByBall!$V$2:$V$501,BallByBall!$B$2:$B$501,A387,BallByBall!$P$2:$P$501,B387))</f>
        <v>0</v>
      </c>
      <c r="M387">
        <f>IF(A387="","",SUMIFS(BallByBall!$W$2:$W$501,BallByBall!$B$2:$B$501,A387,BallByBall!$P$2:$P$501,B387))</f>
        <v>0</v>
      </c>
      <c r="N387">
        <f>IF(A387="","",SUMIFS(BallByBall!$X$2:$X$501,BallByBall!$B$2:$B$501,A387,BallByBall!$P$2:$P$501,B387))</f>
        <v>0</v>
      </c>
      <c r="O387">
        <f>IF(A387="","",SUMIFS(OverSummary!$G$2:$G$101,OverSummary!$A$2:$A$101,A387,OverSummary!$D$2:$D$101,B387))</f>
        <v>0</v>
      </c>
      <c r="P387">
        <f>IF(A387="","",G387*Rules!$B$13+H387*Rules!$B$14+I387*Rules!$B$15)</f>
        <v>0</v>
      </c>
      <c r="Q387">
        <f>IF(A387="","",IF(G387&gt;=100,Rules!$B$18,IF(G387&gt;=50,Rules!$B$17,IF(G387&gt;=30,Rules!$B$16,0)))+IF(AND(F387=1,D387&lt;&gt;"BWL",G387=0),Rules!$B$27,0))</f>
        <v>0</v>
      </c>
      <c r="R387">
        <f>IF(A387="","",J387*Rules!$B$19+O387*Rules!$B$22)</f>
        <v>0</v>
      </c>
      <c r="S387">
        <f>IF(A387="","",IF(J387&gt;=4,Rules!$B$21,IF(J387&gt;=3,Rules!$B$20,0)))</f>
        <v>0</v>
      </c>
      <c r="T387">
        <f>IF(A387="","",K387*Rules!$B$23+L387*Rules!$B$24+M387*Rules!$B$25+N387*Rules!$B$26)</f>
        <v>0</v>
      </c>
      <c r="U387">
        <f t="shared" si="6"/>
        <v>0</v>
      </c>
    </row>
    <row r="388" spans="1:21" x14ac:dyDescent="0.2">
      <c r="A388" t="str">
        <f>MatchSquad!A388</f>
        <v>M008</v>
      </c>
      <c r="B388" t="str">
        <f>MatchSquad!B388</f>
        <v>P137</v>
      </c>
      <c r="C388" t="str">
        <f>MatchSquad!C388</f>
        <v>Raj Angad Bawa</v>
      </c>
      <c r="D388" t="str">
        <f>MatchSquad!D388</f>
        <v>AR</v>
      </c>
      <c r="E388" t="str">
        <f>MatchSquad!E388</f>
        <v>MI</v>
      </c>
      <c r="F388">
        <f>MatchSquad!G388</f>
        <v>0</v>
      </c>
      <c r="G388">
        <f>IF(A388="","",SUMIFS(BallByBall!$I$2:$I$501,BallByBall!$B$2:$B$501,A388,BallByBall!$F$2:$F$501,B388))</f>
        <v>0</v>
      </c>
      <c r="H388">
        <f>IF(A388="","",COUNTIFS(BallByBall!$B$2:$B$501,A388,BallByBall!$F$2:$F$501,B388,BallByBall!$Q$2:$Q$501,1))</f>
        <v>0</v>
      </c>
      <c r="I388">
        <f>IF(A388="","",COUNTIFS(BallByBall!$B$2:$B$501,A388,BallByBall!$F$2:$F$501,B388,BallByBall!$R$2:$R$501,1))</f>
        <v>0</v>
      </c>
      <c r="J388">
        <f>IF(A388="","",SUMIFS(BallByBall!$T$2:$T$501,BallByBall!$B$2:$B$501,A388,BallByBall!$H$2:$H$501,B388))</f>
        <v>0</v>
      </c>
      <c r="K388">
        <f>IF(A388="","",SUMIFS(BallByBall!$U$2:$U$501,BallByBall!$B$2:$B$501,A388,BallByBall!$P$2:$P$501,B388))</f>
        <v>0</v>
      </c>
      <c r="L388">
        <f>IF(A388="","",SUMIFS(BallByBall!$V$2:$V$501,BallByBall!$B$2:$B$501,A388,BallByBall!$P$2:$P$501,B388))</f>
        <v>0</v>
      </c>
      <c r="M388">
        <f>IF(A388="","",SUMIFS(BallByBall!$W$2:$W$501,BallByBall!$B$2:$B$501,A388,BallByBall!$P$2:$P$501,B388))</f>
        <v>0</v>
      </c>
      <c r="N388">
        <f>IF(A388="","",SUMIFS(BallByBall!$X$2:$X$501,BallByBall!$B$2:$B$501,A388,BallByBall!$P$2:$P$501,B388))</f>
        <v>0</v>
      </c>
      <c r="O388">
        <f>IF(A388="","",SUMIFS(OverSummary!$G$2:$G$101,OverSummary!$A$2:$A$101,A388,OverSummary!$D$2:$D$101,B388))</f>
        <v>0</v>
      </c>
      <c r="P388">
        <f>IF(A388="","",G388*Rules!$B$13+H388*Rules!$B$14+I388*Rules!$B$15)</f>
        <v>0</v>
      </c>
      <c r="Q388">
        <f>IF(A388="","",IF(G388&gt;=100,Rules!$B$18,IF(G388&gt;=50,Rules!$B$17,IF(G388&gt;=30,Rules!$B$16,0)))+IF(AND(F388=1,D388&lt;&gt;"BWL",G388=0),Rules!$B$27,0))</f>
        <v>0</v>
      </c>
      <c r="R388">
        <f>IF(A388="","",J388*Rules!$B$19+O388*Rules!$B$22)</f>
        <v>0</v>
      </c>
      <c r="S388">
        <f>IF(A388="","",IF(J388&gt;=4,Rules!$B$21,IF(J388&gt;=3,Rules!$B$20,0)))</f>
        <v>0</v>
      </c>
      <c r="T388">
        <f>IF(A388="","",K388*Rules!$B$23+L388*Rules!$B$24+M388*Rules!$B$25+N388*Rules!$B$26)</f>
        <v>0</v>
      </c>
      <c r="U388">
        <f t="shared" si="6"/>
        <v>0</v>
      </c>
    </row>
    <row r="389" spans="1:21" x14ac:dyDescent="0.2">
      <c r="A389" t="str">
        <f>MatchSquad!A389</f>
        <v>M008</v>
      </c>
      <c r="B389" t="str">
        <f>MatchSquad!B389</f>
        <v>P138</v>
      </c>
      <c r="C389" t="str">
        <f>MatchSquad!C389</f>
        <v>Atharva Ankolekar</v>
      </c>
      <c r="D389" t="str">
        <f>MatchSquad!D389</f>
        <v>AR</v>
      </c>
      <c r="E389" t="str">
        <f>MatchSquad!E389</f>
        <v>MI</v>
      </c>
      <c r="F389">
        <f>MatchSquad!G389</f>
        <v>0</v>
      </c>
      <c r="G389">
        <f>IF(A389="","",SUMIFS(BallByBall!$I$2:$I$501,BallByBall!$B$2:$B$501,A389,BallByBall!$F$2:$F$501,B389))</f>
        <v>0</v>
      </c>
      <c r="H389">
        <f>IF(A389="","",COUNTIFS(BallByBall!$B$2:$B$501,A389,BallByBall!$F$2:$F$501,B389,BallByBall!$Q$2:$Q$501,1))</f>
        <v>0</v>
      </c>
      <c r="I389">
        <f>IF(A389="","",COUNTIFS(BallByBall!$B$2:$B$501,A389,BallByBall!$F$2:$F$501,B389,BallByBall!$R$2:$R$501,1))</f>
        <v>0</v>
      </c>
      <c r="J389">
        <f>IF(A389="","",SUMIFS(BallByBall!$T$2:$T$501,BallByBall!$B$2:$B$501,A389,BallByBall!$H$2:$H$501,B389))</f>
        <v>0</v>
      </c>
      <c r="K389">
        <f>IF(A389="","",SUMIFS(BallByBall!$U$2:$U$501,BallByBall!$B$2:$B$501,A389,BallByBall!$P$2:$P$501,B389))</f>
        <v>0</v>
      </c>
      <c r="L389">
        <f>IF(A389="","",SUMIFS(BallByBall!$V$2:$V$501,BallByBall!$B$2:$B$501,A389,BallByBall!$P$2:$P$501,B389))</f>
        <v>0</v>
      </c>
      <c r="M389">
        <f>IF(A389="","",SUMIFS(BallByBall!$W$2:$W$501,BallByBall!$B$2:$B$501,A389,BallByBall!$P$2:$P$501,B389))</f>
        <v>0</v>
      </c>
      <c r="N389">
        <f>IF(A389="","",SUMIFS(BallByBall!$X$2:$X$501,BallByBall!$B$2:$B$501,A389,BallByBall!$P$2:$P$501,B389))</f>
        <v>0</v>
      </c>
      <c r="O389">
        <f>IF(A389="","",SUMIFS(OverSummary!$G$2:$G$101,OverSummary!$A$2:$A$101,A389,OverSummary!$D$2:$D$101,B389))</f>
        <v>0</v>
      </c>
      <c r="P389">
        <f>IF(A389="","",G389*Rules!$B$13+H389*Rules!$B$14+I389*Rules!$B$15)</f>
        <v>0</v>
      </c>
      <c r="Q389">
        <f>IF(A389="","",IF(G389&gt;=100,Rules!$B$18,IF(G389&gt;=50,Rules!$B$17,IF(G389&gt;=30,Rules!$B$16,0)))+IF(AND(F389=1,D389&lt;&gt;"BWL",G389=0),Rules!$B$27,0))</f>
        <v>0</v>
      </c>
      <c r="R389">
        <f>IF(A389="","",J389*Rules!$B$19+O389*Rules!$B$22)</f>
        <v>0</v>
      </c>
      <c r="S389">
        <f>IF(A389="","",IF(J389&gt;=4,Rules!$B$21,IF(J389&gt;=3,Rules!$B$20,0)))</f>
        <v>0</v>
      </c>
      <c r="T389">
        <f>IF(A389="","",K389*Rules!$B$23+L389*Rules!$B$24+M389*Rules!$B$25+N389*Rules!$B$26)</f>
        <v>0</v>
      </c>
      <c r="U389">
        <f t="shared" si="6"/>
        <v>0</v>
      </c>
    </row>
    <row r="390" spans="1:21" x14ac:dyDescent="0.2">
      <c r="A390" t="str">
        <f>MatchSquad!A390</f>
        <v>M008</v>
      </c>
      <c r="B390" t="str">
        <f>MatchSquad!B390</f>
        <v>P139</v>
      </c>
      <c r="C390" t="str">
        <f>MatchSquad!C390</f>
        <v>Mayank Rawat</v>
      </c>
      <c r="D390" t="str">
        <f>MatchSquad!D390</f>
        <v>AR</v>
      </c>
      <c r="E390" t="str">
        <f>MatchSquad!E390</f>
        <v>MI</v>
      </c>
      <c r="F390">
        <f>MatchSquad!G390</f>
        <v>0</v>
      </c>
      <c r="G390">
        <f>IF(A390="","",SUMIFS(BallByBall!$I$2:$I$501,BallByBall!$B$2:$B$501,A390,BallByBall!$F$2:$F$501,B390))</f>
        <v>0</v>
      </c>
      <c r="H390">
        <f>IF(A390="","",COUNTIFS(BallByBall!$B$2:$B$501,A390,BallByBall!$F$2:$F$501,B390,BallByBall!$Q$2:$Q$501,1))</f>
        <v>0</v>
      </c>
      <c r="I390">
        <f>IF(A390="","",COUNTIFS(BallByBall!$B$2:$B$501,A390,BallByBall!$F$2:$F$501,B390,BallByBall!$R$2:$R$501,1))</f>
        <v>0</v>
      </c>
      <c r="J390">
        <f>IF(A390="","",SUMIFS(BallByBall!$T$2:$T$501,BallByBall!$B$2:$B$501,A390,BallByBall!$H$2:$H$501,B390))</f>
        <v>0</v>
      </c>
      <c r="K390">
        <f>IF(A390="","",SUMIFS(BallByBall!$U$2:$U$501,BallByBall!$B$2:$B$501,A390,BallByBall!$P$2:$P$501,B390))</f>
        <v>0</v>
      </c>
      <c r="L390">
        <f>IF(A390="","",SUMIFS(BallByBall!$V$2:$V$501,BallByBall!$B$2:$B$501,A390,BallByBall!$P$2:$P$501,B390))</f>
        <v>0</v>
      </c>
      <c r="M390">
        <f>IF(A390="","",SUMIFS(BallByBall!$W$2:$W$501,BallByBall!$B$2:$B$501,A390,BallByBall!$P$2:$P$501,B390))</f>
        <v>0</v>
      </c>
      <c r="N390">
        <f>IF(A390="","",SUMIFS(BallByBall!$X$2:$X$501,BallByBall!$B$2:$B$501,A390,BallByBall!$P$2:$P$501,B390))</f>
        <v>0</v>
      </c>
      <c r="O390">
        <f>IF(A390="","",SUMIFS(OverSummary!$G$2:$G$101,OverSummary!$A$2:$A$101,A390,OverSummary!$D$2:$D$101,B390))</f>
        <v>0</v>
      </c>
      <c r="P390">
        <f>IF(A390="","",G390*Rules!$B$13+H390*Rules!$B$14+I390*Rules!$B$15)</f>
        <v>0</v>
      </c>
      <c r="Q390">
        <f>IF(A390="","",IF(G390&gt;=100,Rules!$B$18,IF(G390&gt;=50,Rules!$B$17,IF(G390&gt;=30,Rules!$B$16,0)))+IF(AND(F390=1,D390&lt;&gt;"BWL",G390=0),Rules!$B$27,0))</f>
        <v>0</v>
      </c>
      <c r="R390">
        <f>IF(A390="","",J390*Rules!$B$19+O390*Rules!$B$22)</f>
        <v>0</v>
      </c>
      <c r="S390">
        <f>IF(A390="","",IF(J390&gt;=4,Rules!$B$21,IF(J390&gt;=3,Rules!$B$20,0)))</f>
        <v>0</v>
      </c>
      <c r="T390">
        <f>IF(A390="","",K390*Rules!$B$23+L390*Rules!$B$24+M390*Rules!$B$25+N390*Rules!$B$26)</f>
        <v>0</v>
      </c>
      <c r="U390">
        <f t="shared" si="6"/>
        <v>0</v>
      </c>
    </row>
    <row r="391" spans="1:21" x14ac:dyDescent="0.2">
      <c r="A391" t="str">
        <f>MatchSquad!A391</f>
        <v>M008</v>
      </c>
      <c r="B391" t="str">
        <f>MatchSquad!B391</f>
        <v>P140</v>
      </c>
      <c r="C391" t="str">
        <f>MatchSquad!C391</f>
        <v>Corbin Bosch</v>
      </c>
      <c r="D391" t="str">
        <f>MatchSquad!D391</f>
        <v>AR</v>
      </c>
      <c r="E391" t="str">
        <f>MatchSquad!E391</f>
        <v>MI</v>
      </c>
      <c r="F391">
        <f>MatchSquad!G391</f>
        <v>0</v>
      </c>
      <c r="G391">
        <f>IF(A391="","",SUMIFS(BallByBall!$I$2:$I$501,BallByBall!$B$2:$B$501,A391,BallByBall!$F$2:$F$501,B391))</f>
        <v>0</v>
      </c>
      <c r="H391">
        <f>IF(A391="","",COUNTIFS(BallByBall!$B$2:$B$501,A391,BallByBall!$F$2:$F$501,B391,BallByBall!$Q$2:$Q$501,1))</f>
        <v>0</v>
      </c>
      <c r="I391">
        <f>IF(A391="","",COUNTIFS(BallByBall!$B$2:$B$501,A391,BallByBall!$F$2:$F$501,B391,BallByBall!$R$2:$R$501,1))</f>
        <v>0</v>
      </c>
      <c r="J391">
        <f>IF(A391="","",SUMIFS(BallByBall!$T$2:$T$501,BallByBall!$B$2:$B$501,A391,BallByBall!$H$2:$H$501,B391))</f>
        <v>0</v>
      </c>
      <c r="K391">
        <f>IF(A391="","",SUMIFS(BallByBall!$U$2:$U$501,BallByBall!$B$2:$B$501,A391,BallByBall!$P$2:$P$501,B391))</f>
        <v>0</v>
      </c>
      <c r="L391">
        <f>IF(A391="","",SUMIFS(BallByBall!$V$2:$V$501,BallByBall!$B$2:$B$501,A391,BallByBall!$P$2:$P$501,B391))</f>
        <v>0</v>
      </c>
      <c r="M391">
        <f>IF(A391="","",SUMIFS(BallByBall!$W$2:$W$501,BallByBall!$B$2:$B$501,A391,BallByBall!$P$2:$P$501,B391))</f>
        <v>0</v>
      </c>
      <c r="N391">
        <f>IF(A391="","",SUMIFS(BallByBall!$X$2:$X$501,BallByBall!$B$2:$B$501,A391,BallByBall!$P$2:$P$501,B391))</f>
        <v>0</v>
      </c>
      <c r="O391">
        <f>IF(A391="","",SUMIFS(OverSummary!$G$2:$G$101,OverSummary!$A$2:$A$101,A391,OverSummary!$D$2:$D$101,B391))</f>
        <v>0</v>
      </c>
      <c r="P391">
        <f>IF(A391="","",G391*Rules!$B$13+H391*Rules!$B$14+I391*Rules!$B$15)</f>
        <v>0</v>
      </c>
      <c r="Q391">
        <f>IF(A391="","",IF(G391&gt;=100,Rules!$B$18,IF(G391&gt;=50,Rules!$B$17,IF(G391&gt;=30,Rules!$B$16,0)))+IF(AND(F391=1,D391&lt;&gt;"BWL",G391=0),Rules!$B$27,0))</f>
        <v>0</v>
      </c>
      <c r="R391">
        <f>IF(A391="","",J391*Rules!$B$19+O391*Rules!$B$22)</f>
        <v>0</v>
      </c>
      <c r="S391">
        <f>IF(A391="","",IF(J391&gt;=4,Rules!$B$21,IF(J391&gt;=3,Rules!$B$20,0)))</f>
        <v>0</v>
      </c>
      <c r="T391">
        <f>IF(A391="","",K391*Rules!$B$23+L391*Rules!$B$24+M391*Rules!$B$25+N391*Rules!$B$26)</f>
        <v>0</v>
      </c>
      <c r="U391">
        <f t="shared" si="6"/>
        <v>0</v>
      </c>
    </row>
    <row r="392" spans="1:21" x14ac:dyDescent="0.2">
      <c r="A392" t="str">
        <f>MatchSquad!A392</f>
        <v>M008</v>
      </c>
      <c r="B392" t="str">
        <f>MatchSquad!B392</f>
        <v>P141</v>
      </c>
      <c r="C392" t="str">
        <f>MatchSquad!C392</f>
        <v>Will Jacks</v>
      </c>
      <c r="D392" t="str">
        <f>MatchSquad!D392</f>
        <v>AR</v>
      </c>
      <c r="E392" t="str">
        <f>MatchSquad!E392</f>
        <v>MI</v>
      </c>
      <c r="F392">
        <f>MatchSquad!G392</f>
        <v>0</v>
      </c>
      <c r="G392">
        <f>IF(A392="","",SUMIFS(BallByBall!$I$2:$I$501,BallByBall!$B$2:$B$501,A392,BallByBall!$F$2:$F$501,B392))</f>
        <v>0</v>
      </c>
      <c r="H392">
        <f>IF(A392="","",COUNTIFS(BallByBall!$B$2:$B$501,A392,BallByBall!$F$2:$F$501,B392,BallByBall!$Q$2:$Q$501,1))</f>
        <v>0</v>
      </c>
      <c r="I392">
        <f>IF(A392="","",COUNTIFS(BallByBall!$B$2:$B$501,A392,BallByBall!$F$2:$F$501,B392,BallByBall!$R$2:$R$501,1))</f>
        <v>0</v>
      </c>
      <c r="J392">
        <f>IF(A392="","",SUMIFS(BallByBall!$T$2:$T$501,BallByBall!$B$2:$B$501,A392,BallByBall!$H$2:$H$501,B392))</f>
        <v>0</v>
      </c>
      <c r="K392">
        <f>IF(A392="","",SUMIFS(BallByBall!$U$2:$U$501,BallByBall!$B$2:$B$501,A392,BallByBall!$P$2:$P$501,B392))</f>
        <v>0</v>
      </c>
      <c r="L392">
        <f>IF(A392="","",SUMIFS(BallByBall!$V$2:$V$501,BallByBall!$B$2:$B$501,A392,BallByBall!$P$2:$P$501,B392))</f>
        <v>0</v>
      </c>
      <c r="M392">
        <f>IF(A392="","",SUMIFS(BallByBall!$W$2:$W$501,BallByBall!$B$2:$B$501,A392,BallByBall!$P$2:$P$501,B392))</f>
        <v>0</v>
      </c>
      <c r="N392">
        <f>IF(A392="","",SUMIFS(BallByBall!$X$2:$X$501,BallByBall!$B$2:$B$501,A392,BallByBall!$P$2:$P$501,B392))</f>
        <v>0</v>
      </c>
      <c r="O392">
        <f>IF(A392="","",SUMIFS(OverSummary!$G$2:$G$101,OverSummary!$A$2:$A$101,A392,OverSummary!$D$2:$D$101,B392))</f>
        <v>0</v>
      </c>
      <c r="P392">
        <f>IF(A392="","",G392*Rules!$B$13+H392*Rules!$B$14+I392*Rules!$B$15)</f>
        <v>0</v>
      </c>
      <c r="Q392">
        <f>IF(A392="","",IF(G392&gt;=100,Rules!$B$18,IF(G392&gt;=50,Rules!$B$17,IF(G392&gt;=30,Rules!$B$16,0)))+IF(AND(F392=1,D392&lt;&gt;"BWL",G392=0),Rules!$B$27,0))</f>
        <v>0</v>
      </c>
      <c r="R392">
        <f>IF(A392="","",J392*Rules!$B$19+O392*Rules!$B$22)</f>
        <v>0</v>
      </c>
      <c r="S392">
        <f>IF(A392="","",IF(J392&gt;=4,Rules!$B$21,IF(J392&gt;=3,Rules!$B$20,0)))</f>
        <v>0</v>
      </c>
      <c r="T392">
        <f>IF(A392="","",K392*Rules!$B$23+L392*Rules!$B$24+M392*Rules!$B$25+N392*Rules!$B$26)</f>
        <v>0</v>
      </c>
      <c r="U392">
        <f t="shared" si="6"/>
        <v>0</v>
      </c>
    </row>
    <row r="393" spans="1:21" x14ac:dyDescent="0.2">
      <c r="A393" t="str">
        <f>MatchSquad!A393</f>
        <v>M008</v>
      </c>
      <c r="B393" t="str">
        <f>MatchSquad!B393</f>
        <v>P142</v>
      </c>
      <c r="C393" t="str">
        <f>MatchSquad!C393</f>
        <v>Shardul Thakur</v>
      </c>
      <c r="D393" t="str">
        <f>MatchSquad!D393</f>
        <v>AR</v>
      </c>
      <c r="E393" t="str">
        <f>MatchSquad!E393</f>
        <v>MI</v>
      </c>
      <c r="F393">
        <f>MatchSquad!G393</f>
        <v>0</v>
      </c>
      <c r="G393">
        <f>IF(A393="","",SUMIFS(BallByBall!$I$2:$I$501,BallByBall!$B$2:$B$501,A393,BallByBall!$F$2:$F$501,B393))</f>
        <v>0</v>
      </c>
      <c r="H393">
        <f>IF(A393="","",COUNTIFS(BallByBall!$B$2:$B$501,A393,BallByBall!$F$2:$F$501,B393,BallByBall!$Q$2:$Q$501,1))</f>
        <v>0</v>
      </c>
      <c r="I393">
        <f>IF(A393="","",COUNTIFS(BallByBall!$B$2:$B$501,A393,BallByBall!$F$2:$F$501,B393,BallByBall!$R$2:$R$501,1))</f>
        <v>0</v>
      </c>
      <c r="J393">
        <f>IF(A393="","",SUMIFS(BallByBall!$T$2:$T$501,BallByBall!$B$2:$B$501,A393,BallByBall!$H$2:$H$501,B393))</f>
        <v>0</v>
      </c>
      <c r="K393">
        <f>IF(A393="","",SUMIFS(BallByBall!$U$2:$U$501,BallByBall!$B$2:$B$501,A393,BallByBall!$P$2:$P$501,B393))</f>
        <v>0</v>
      </c>
      <c r="L393">
        <f>IF(A393="","",SUMIFS(BallByBall!$V$2:$V$501,BallByBall!$B$2:$B$501,A393,BallByBall!$P$2:$P$501,B393))</f>
        <v>0</v>
      </c>
      <c r="M393">
        <f>IF(A393="","",SUMIFS(BallByBall!$W$2:$W$501,BallByBall!$B$2:$B$501,A393,BallByBall!$P$2:$P$501,B393))</f>
        <v>0</v>
      </c>
      <c r="N393">
        <f>IF(A393="","",SUMIFS(BallByBall!$X$2:$X$501,BallByBall!$B$2:$B$501,A393,BallByBall!$P$2:$P$501,B393))</f>
        <v>0</v>
      </c>
      <c r="O393">
        <f>IF(A393="","",SUMIFS(OverSummary!$G$2:$G$101,OverSummary!$A$2:$A$101,A393,OverSummary!$D$2:$D$101,B393))</f>
        <v>0</v>
      </c>
      <c r="P393">
        <f>IF(A393="","",G393*Rules!$B$13+H393*Rules!$B$14+I393*Rules!$B$15)</f>
        <v>0</v>
      </c>
      <c r="Q393">
        <f>IF(A393="","",IF(G393&gt;=100,Rules!$B$18,IF(G393&gt;=50,Rules!$B$17,IF(G393&gt;=30,Rules!$B$16,0)))+IF(AND(F393=1,D393&lt;&gt;"BWL",G393=0),Rules!$B$27,0))</f>
        <v>0</v>
      </c>
      <c r="R393">
        <f>IF(A393="","",J393*Rules!$B$19+O393*Rules!$B$22)</f>
        <v>0</v>
      </c>
      <c r="S393">
        <f>IF(A393="","",IF(J393&gt;=4,Rules!$B$21,IF(J393&gt;=3,Rules!$B$20,0)))</f>
        <v>0</v>
      </c>
      <c r="T393">
        <f>IF(A393="","",K393*Rules!$B$23+L393*Rules!$B$24+M393*Rules!$B$25+N393*Rules!$B$26)</f>
        <v>0</v>
      </c>
      <c r="U393">
        <f t="shared" si="6"/>
        <v>0</v>
      </c>
    </row>
    <row r="394" spans="1:21" x14ac:dyDescent="0.2">
      <c r="A394" t="str">
        <f>MatchSquad!A394</f>
        <v>M008</v>
      </c>
      <c r="B394" t="str">
        <f>MatchSquad!B394</f>
        <v>P143</v>
      </c>
      <c r="C394" t="str">
        <f>MatchSquad!C394</f>
        <v>Trent Boult</v>
      </c>
      <c r="D394" t="str">
        <f>MatchSquad!D394</f>
        <v>BWL</v>
      </c>
      <c r="E394" t="str">
        <f>MatchSquad!E394</f>
        <v>MI</v>
      </c>
      <c r="F394">
        <f>MatchSquad!G394</f>
        <v>0</v>
      </c>
      <c r="G394">
        <f>IF(A394="","",SUMIFS(BallByBall!$I$2:$I$501,BallByBall!$B$2:$B$501,A394,BallByBall!$F$2:$F$501,B394))</f>
        <v>0</v>
      </c>
      <c r="H394">
        <f>IF(A394="","",COUNTIFS(BallByBall!$B$2:$B$501,A394,BallByBall!$F$2:$F$501,B394,BallByBall!$Q$2:$Q$501,1))</f>
        <v>0</v>
      </c>
      <c r="I394">
        <f>IF(A394="","",COUNTIFS(BallByBall!$B$2:$B$501,A394,BallByBall!$F$2:$F$501,B394,BallByBall!$R$2:$R$501,1))</f>
        <v>0</v>
      </c>
      <c r="J394">
        <f>IF(A394="","",SUMIFS(BallByBall!$T$2:$T$501,BallByBall!$B$2:$B$501,A394,BallByBall!$H$2:$H$501,B394))</f>
        <v>0</v>
      </c>
      <c r="K394">
        <f>IF(A394="","",SUMIFS(BallByBall!$U$2:$U$501,BallByBall!$B$2:$B$501,A394,BallByBall!$P$2:$P$501,B394))</f>
        <v>0</v>
      </c>
      <c r="L394">
        <f>IF(A394="","",SUMIFS(BallByBall!$V$2:$V$501,BallByBall!$B$2:$B$501,A394,BallByBall!$P$2:$P$501,B394))</f>
        <v>0</v>
      </c>
      <c r="M394">
        <f>IF(A394="","",SUMIFS(BallByBall!$W$2:$W$501,BallByBall!$B$2:$B$501,A394,BallByBall!$P$2:$P$501,B394))</f>
        <v>0</v>
      </c>
      <c r="N394">
        <f>IF(A394="","",SUMIFS(BallByBall!$X$2:$X$501,BallByBall!$B$2:$B$501,A394,BallByBall!$P$2:$P$501,B394))</f>
        <v>0</v>
      </c>
      <c r="O394">
        <f>IF(A394="","",SUMIFS(OverSummary!$G$2:$G$101,OverSummary!$A$2:$A$101,A394,OverSummary!$D$2:$D$101,B394))</f>
        <v>0</v>
      </c>
      <c r="P394">
        <f>IF(A394="","",G394*Rules!$B$13+H394*Rules!$B$14+I394*Rules!$B$15)</f>
        <v>0</v>
      </c>
      <c r="Q394">
        <f>IF(A394="","",IF(G394&gt;=100,Rules!$B$18,IF(G394&gt;=50,Rules!$B$17,IF(G394&gt;=30,Rules!$B$16,0)))+IF(AND(F394=1,D394&lt;&gt;"BWL",G394=0),Rules!$B$27,0))</f>
        <v>0</v>
      </c>
      <c r="R394">
        <f>IF(A394="","",J394*Rules!$B$19+O394*Rules!$B$22)</f>
        <v>0</v>
      </c>
      <c r="S394">
        <f>IF(A394="","",IF(J394&gt;=4,Rules!$B$21,IF(J394&gt;=3,Rules!$B$20,0)))</f>
        <v>0</v>
      </c>
      <c r="T394">
        <f>IF(A394="","",K394*Rules!$B$23+L394*Rules!$B$24+M394*Rules!$B$25+N394*Rules!$B$26)</f>
        <v>0</v>
      </c>
      <c r="U394">
        <f t="shared" si="6"/>
        <v>0</v>
      </c>
    </row>
    <row r="395" spans="1:21" x14ac:dyDescent="0.2">
      <c r="A395" t="str">
        <f>MatchSquad!A395</f>
        <v>M008</v>
      </c>
      <c r="B395" t="str">
        <f>MatchSquad!B395</f>
        <v>P144</v>
      </c>
      <c r="C395" t="str">
        <f>MatchSquad!C395</f>
        <v>Mayank Markande</v>
      </c>
      <c r="D395" t="str">
        <f>MatchSquad!D395</f>
        <v>BWL</v>
      </c>
      <c r="E395" t="str">
        <f>MatchSquad!E395</f>
        <v>MI</v>
      </c>
      <c r="F395">
        <f>MatchSquad!G395</f>
        <v>0</v>
      </c>
      <c r="G395">
        <f>IF(A395="","",SUMIFS(BallByBall!$I$2:$I$501,BallByBall!$B$2:$B$501,A395,BallByBall!$F$2:$F$501,B395))</f>
        <v>0</v>
      </c>
      <c r="H395">
        <f>IF(A395="","",COUNTIFS(BallByBall!$B$2:$B$501,A395,BallByBall!$F$2:$F$501,B395,BallByBall!$Q$2:$Q$501,1))</f>
        <v>0</v>
      </c>
      <c r="I395">
        <f>IF(A395="","",COUNTIFS(BallByBall!$B$2:$B$501,A395,BallByBall!$F$2:$F$501,B395,BallByBall!$R$2:$R$501,1))</f>
        <v>0</v>
      </c>
      <c r="J395">
        <f>IF(A395="","",SUMIFS(BallByBall!$T$2:$T$501,BallByBall!$B$2:$B$501,A395,BallByBall!$H$2:$H$501,B395))</f>
        <v>0</v>
      </c>
      <c r="K395">
        <f>IF(A395="","",SUMIFS(BallByBall!$U$2:$U$501,BallByBall!$B$2:$B$501,A395,BallByBall!$P$2:$P$501,B395))</f>
        <v>0</v>
      </c>
      <c r="L395">
        <f>IF(A395="","",SUMIFS(BallByBall!$V$2:$V$501,BallByBall!$B$2:$B$501,A395,BallByBall!$P$2:$P$501,B395))</f>
        <v>0</v>
      </c>
      <c r="M395">
        <f>IF(A395="","",SUMIFS(BallByBall!$W$2:$W$501,BallByBall!$B$2:$B$501,A395,BallByBall!$P$2:$P$501,B395))</f>
        <v>0</v>
      </c>
      <c r="N395">
        <f>IF(A395="","",SUMIFS(BallByBall!$X$2:$X$501,BallByBall!$B$2:$B$501,A395,BallByBall!$P$2:$P$501,B395))</f>
        <v>0</v>
      </c>
      <c r="O395">
        <f>IF(A395="","",SUMIFS(OverSummary!$G$2:$G$101,OverSummary!$A$2:$A$101,A395,OverSummary!$D$2:$D$101,B395))</f>
        <v>0</v>
      </c>
      <c r="P395">
        <f>IF(A395="","",G395*Rules!$B$13+H395*Rules!$B$14+I395*Rules!$B$15)</f>
        <v>0</v>
      </c>
      <c r="Q395">
        <f>IF(A395="","",IF(G395&gt;=100,Rules!$B$18,IF(G395&gt;=50,Rules!$B$17,IF(G395&gt;=30,Rules!$B$16,0)))+IF(AND(F395=1,D395&lt;&gt;"BWL",G395=0),Rules!$B$27,0))</f>
        <v>0</v>
      </c>
      <c r="R395">
        <f>IF(A395="","",J395*Rules!$B$19+O395*Rules!$B$22)</f>
        <v>0</v>
      </c>
      <c r="S395">
        <f>IF(A395="","",IF(J395&gt;=4,Rules!$B$21,IF(J395&gt;=3,Rules!$B$20,0)))</f>
        <v>0</v>
      </c>
      <c r="T395">
        <f>IF(A395="","",K395*Rules!$B$23+L395*Rules!$B$24+M395*Rules!$B$25+N395*Rules!$B$26)</f>
        <v>0</v>
      </c>
      <c r="U395">
        <f t="shared" si="6"/>
        <v>0</v>
      </c>
    </row>
    <row r="396" spans="1:21" x14ac:dyDescent="0.2">
      <c r="A396" t="str">
        <f>MatchSquad!A396</f>
        <v>M008</v>
      </c>
      <c r="B396" t="str">
        <f>MatchSquad!B396</f>
        <v>P145</v>
      </c>
      <c r="C396" t="str">
        <f>MatchSquad!C396</f>
        <v>Deepak Chahar</v>
      </c>
      <c r="D396" t="str">
        <f>MatchSquad!D396</f>
        <v>BWL</v>
      </c>
      <c r="E396" t="str">
        <f>MatchSquad!E396</f>
        <v>MI</v>
      </c>
      <c r="F396">
        <f>MatchSquad!G396</f>
        <v>0</v>
      </c>
      <c r="G396">
        <f>IF(A396="","",SUMIFS(BallByBall!$I$2:$I$501,BallByBall!$B$2:$B$501,A396,BallByBall!$F$2:$F$501,B396))</f>
        <v>0</v>
      </c>
      <c r="H396">
        <f>IF(A396="","",COUNTIFS(BallByBall!$B$2:$B$501,A396,BallByBall!$F$2:$F$501,B396,BallByBall!$Q$2:$Q$501,1))</f>
        <v>0</v>
      </c>
      <c r="I396">
        <f>IF(A396="","",COUNTIFS(BallByBall!$B$2:$B$501,A396,BallByBall!$F$2:$F$501,B396,BallByBall!$R$2:$R$501,1))</f>
        <v>0</v>
      </c>
      <c r="J396">
        <f>IF(A396="","",SUMIFS(BallByBall!$T$2:$T$501,BallByBall!$B$2:$B$501,A396,BallByBall!$H$2:$H$501,B396))</f>
        <v>0</v>
      </c>
      <c r="K396">
        <f>IF(A396="","",SUMIFS(BallByBall!$U$2:$U$501,BallByBall!$B$2:$B$501,A396,BallByBall!$P$2:$P$501,B396))</f>
        <v>0</v>
      </c>
      <c r="L396">
        <f>IF(A396="","",SUMIFS(BallByBall!$V$2:$V$501,BallByBall!$B$2:$B$501,A396,BallByBall!$P$2:$P$501,B396))</f>
        <v>0</v>
      </c>
      <c r="M396">
        <f>IF(A396="","",SUMIFS(BallByBall!$W$2:$W$501,BallByBall!$B$2:$B$501,A396,BallByBall!$P$2:$P$501,B396))</f>
        <v>0</v>
      </c>
      <c r="N396">
        <f>IF(A396="","",SUMIFS(BallByBall!$X$2:$X$501,BallByBall!$B$2:$B$501,A396,BallByBall!$P$2:$P$501,B396))</f>
        <v>0</v>
      </c>
      <c r="O396">
        <f>IF(A396="","",SUMIFS(OverSummary!$G$2:$G$101,OverSummary!$A$2:$A$101,A396,OverSummary!$D$2:$D$101,B396))</f>
        <v>0</v>
      </c>
      <c r="P396">
        <f>IF(A396="","",G396*Rules!$B$13+H396*Rules!$B$14+I396*Rules!$B$15)</f>
        <v>0</v>
      </c>
      <c r="Q396">
        <f>IF(A396="","",IF(G396&gt;=100,Rules!$B$18,IF(G396&gt;=50,Rules!$B$17,IF(G396&gt;=30,Rules!$B$16,0)))+IF(AND(F396=1,D396&lt;&gt;"BWL",G396=0),Rules!$B$27,0))</f>
        <v>0</v>
      </c>
      <c r="R396">
        <f>IF(A396="","",J396*Rules!$B$19+O396*Rules!$B$22)</f>
        <v>0</v>
      </c>
      <c r="S396">
        <f>IF(A396="","",IF(J396&gt;=4,Rules!$B$21,IF(J396&gt;=3,Rules!$B$20,0)))</f>
        <v>0</v>
      </c>
      <c r="T396">
        <f>IF(A396="","",K396*Rules!$B$23+L396*Rules!$B$24+M396*Rules!$B$25+N396*Rules!$B$26)</f>
        <v>0</v>
      </c>
      <c r="U396">
        <f t="shared" si="6"/>
        <v>0</v>
      </c>
    </row>
    <row r="397" spans="1:21" x14ac:dyDescent="0.2">
      <c r="A397" t="str">
        <f>MatchSquad!A397</f>
        <v>M008</v>
      </c>
      <c r="B397" t="str">
        <f>MatchSquad!B397</f>
        <v>P146</v>
      </c>
      <c r="C397" t="str">
        <f>MatchSquad!C397</f>
        <v>Ashwani Kumar</v>
      </c>
      <c r="D397" t="str">
        <f>MatchSquad!D397</f>
        <v>BWL</v>
      </c>
      <c r="E397" t="str">
        <f>MatchSquad!E397</f>
        <v>MI</v>
      </c>
      <c r="F397">
        <f>MatchSquad!G397</f>
        <v>0</v>
      </c>
      <c r="G397">
        <f>IF(A397="","",SUMIFS(BallByBall!$I$2:$I$501,BallByBall!$B$2:$B$501,A397,BallByBall!$F$2:$F$501,B397))</f>
        <v>0</v>
      </c>
      <c r="H397">
        <f>IF(A397="","",COUNTIFS(BallByBall!$B$2:$B$501,A397,BallByBall!$F$2:$F$501,B397,BallByBall!$Q$2:$Q$501,1))</f>
        <v>0</v>
      </c>
      <c r="I397">
        <f>IF(A397="","",COUNTIFS(BallByBall!$B$2:$B$501,A397,BallByBall!$F$2:$F$501,B397,BallByBall!$R$2:$R$501,1))</f>
        <v>0</v>
      </c>
      <c r="J397">
        <f>IF(A397="","",SUMIFS(BallByBall!$T$2:$T$501,BallByBall!$B$2:$B$501,A397,BallByBall!$H$2:$H$501,B397))</f>
        <v>0</v>
      </c>
      <c r="K397">
        <f>IF(A397="","",SUMIFS(BallByBall!$U$2:$U$501,BallByBall!$B$2:$B$501,A397,BallByBall!$P$2:$P$501,B397))</f>
        <v>0</v>
      </c>
      <c r="L397">
        <f>IF(A397="","",SUMIFS(BallByBall!$V$2:$V$501,BallByBall!$B$2:$B$501,A397,BallByBall!$P$2:$P$501,B397))</f>
        <v>0</v>
      </c>
      <c r="M397">
        <f>IF(A397="","",SUMIFS(BallByBall!$W$2:$W$501,BallByBall!$B$2:$B$501,A397,BallByBall!$P$2:$P$501,B397))</f>
        <v>0</v>
      </c>
      <c r="N397">
        <f>IF(A397="","",SUMIFS(BallByBall!$X$2:$X$501,BallByBall!$B$2:$B$501,A397,BallByBall!$P$2:$P$501,B397))</f>
        <v>0</v>
      </c>
      <c r="O397">
        <f>IF(A397="","",SUMIFS(OverSummary!$G$2:$G$101,OverSummary!$A$2:$A$101,A397,OverSummary!$D$2:$D$101,B397))</f>
        <v>0</v>
      </c>
      <c r="P397">
        <f>IF(A397="","",G397*Rules!$B$13+H397*Rules!$B$14+I397*Rules!$B$15)</f>
        <v>0</v>
      </c>
      <c r="Q397">
        <f>IF(A397="","",IF(G397&gt;=100,Rules!$B$18,IF(G397&gt;=50,Rules!$B$17,IF(G397&gt;=30,Rules!$B$16,0)))+IF(AND(F397=1,D397&lt;&gt;"BWL",G397=0),Rules!$B$27,0))</f>
        <v>0</v>
      </c>
      <c r="R397">
        <f>IF(A397="","",J397*Rules!$B$19+O397*Rules!$B$22)</f>
        <v>0</v>
      </c>
      <c r="S397">
        <f>IF(A397="","",IF(J397&gt;=4,Rules!$B$21,IF(J397&gt;=3,Rules!$B$20,0)))</f>
        <v>0</v>
      </c>
      <c r="T397">
        <f>IF(A397="","",K397*Rules!$B$23+L397*Rules!$B$24+M397*Rules!$B$25+N397*Rules!$B$26)</f>
        <v>0</v>
      </c>
      <c r="U397">
        <f t="shared" si="6"/>
        <v>0</v>
      </c>
    </row>
    <row r="398" spans="1:21" x14ac:dyDescent="0.2">
      <c r="A398" t="str">
        <f>MatchSquad!A398</f>
        <v>M008</v>
      </c>
      <c r="B398" t="str">
        <f>MatchSquad!B398</f>
        <v>P147</v>
      </c>
      <c r="C398" t="str">
        <f>MatchSquad!C398</f>
        <v>Raghu Sharma</v>
      </c>
      <c r="D398" t="str">
        <f>MatchSquad!D398</f>
        <v>BWL</v>
      </c>
      <c r="E398" t="str">
        <f>MatchSquad!E398</f>
        <v>MI</v>
      </c>
      <c r="F398">
        <f>MatchSquad!G398</f>
        <v>0</v>
      </c>
      <c r="G398">
        <f>IF(A398="","",SUMIFS(BallByBall!$I$2:$I$501,BallByBall!$B$2:$B$501,A398,BallByBall!$F$2:$F$501,B398))</f>
        <v>0</v>
      </c>
      <c r="H398">
        <f>IF(A398="","",COUNTIFS(BallByBall!$B$2:$B$501,A398,BallByBall!$F$2:$F$501,B398,BallByBall!$Q$2:$Q$501,1))</f>
        <v>0</v>
      </c>
      <c r="I398">
        <f>IF(A398="","",COUNTIFS(BallByBall!$B$2:$B$501,A398,BallByBall!$F$2:$F$501,B398,BallByBall!$R$2:$R$501,1))</f>
        <v>0</v>
      </c>
      <c r="J398">
        <f>IF(A398="","",SUMIFS(BallByBall!$T$2:$T$501,BallByBall!$B$2:$B$501,A398,BallByBall!$H$2:$H$501,B398))</f>
        <v>0</v>
      </c>
      <c r="K398">
        <f>IF(A398="","",SUMIFS(BallByBall!$U$2:$U$501,BallByBall!$B$2:$B$501,A398,BallByBall!$P$2:$P$501,B398))</f>
        <v>0</v>
      </c>
      <c r="L398">
        <f>IF(A398="","",SUMIFS(BallByBall!$V$2:$V$501,BallByBall!$B$2:$B$501,A398,BallByBall!$P$2:$P$501,B398))</f>
        <v>0</v>
      </c>
      <c r="M398">
        <f>IF(A398="","",SUMIFS(BallByBall!$W$2:$W$501,BallByBall!$B$2:$B$501,A398,BallByBall!$P$2:$P$501,B398))</f>
        <v>0</v>
      </c>
      <c r="N398">
        <f>IF(A398="","",SUMIFS(BallByBall!$X$2:$X$501,BallByBall!$B$2:$B$501,A398,BallByBall!$P$2:$P$501,B398))</f>
        <v>0</v>
      </c>
      <c r="O398">
        <f>IF(A398="","",SUMIFS(OverSummary!$G$2:$G$101,OverSummary!$A$2:$A$101,A398,OverSummary!$D$2:$D$101,B398))</f>
        <v>0</v>
      </c>
      <c r="P398">
        <f>IF(A398="","",G398*Rules!$B$13+H398*Rules!$B$14+I398*Rules!$B$15)</f>
        <v>0</v>
      </c>
      <c r="Q398">
        <f>IF(A398="","",IF(G398&gt;=100,Rules!$B$18,IF(G398&gt;=50,Rules!$B$17,IF(G398&gt;=30,Rules!$B$16,0)))+IF(AND(F398=1,D398&lt;&gt;"BWL",G398=0),Rules!$B$27,0))</f>
        <v>0</v>
      </c>
      <c r="R398">
        <f>IF(A398="","",J398*Rules!$B$19+O398*Rules!$B$22)</f>
        <v>0</v>
      </c>
      <c r="S398">
        <f>IF(A398="","",IF(J398&gt;=4,Rules!$B$21,IF(J398&gt;=3,Rules!$B$20,0)))</f>
        <v>0</v>
      </c>
      <c r="T398">
        <f>IF(A398="","",K398*Rules!$B$23+L398*Rules!$B$24+M398*Rules!$B$25+N398*Rules!$B$26)</f>
        <v>0</v>
      </c>
      <c r="U398">
        <f t="shared" si="6"/>
        <v>0</v>
      </c>
    </row>
    <row r="399" spans="1:21" x14ac:dyDescent="0.2">
      <c r="A399" t="str">
        <f>MatchSquad!A399</f>
        <v>M008</v>
      </c>
      <c r="B399" t="str">
        <f>MatchSquad!B399</f>
        <v>P148</v>
      </c>
      <c r="C399" t="str">
        <f>MatchSquad!C399</f>
        <v>Mohammad Izhar</v>
      </c>
      <c r="D399" t="str">
        <f>MatchSquad!D399</f>
        <v>BWL</v>
      </c>
      <c r="E399" t="str">
        <f>MatchSquad!E399</f>
        <v>MI</v>
      </c>
      <c r="F399">
        <f>MatchSquad!G399</f>
        <v>0</v>
      </c>
      <c r="G399">
        <f>IF(A399="","",SUMIFS(BallByBall!$I$2:$I$501,BallByBall!$B$2:$B$501,A399,BallByBall!$F$2:$F$501,B399))</f>
        <v>0</v>
      </c>
      <c r="H399">
        <f>IF(A399="","",COUNTIFS(BallByBall!$B$2:$B$501,A399,BallByBall!$F$2:$F$501,B399,BallByBall!$Q$2:$Q$501,1))</f>
        <v>0</v>
      </c>
      <c r="I399">
        <f>IF(A399="","",COUNTIFS(BallByBall!$B$2:$B$501,A399,BallByBall!$F$2:$F$501,B399,BallByBall!$R$2:$R$501,1))</f>
        <v>0</v>
      </c>
      <c r="J399">
        <f>IF(A399="","",SUMIFS(BallByBall!$T$2:$T$501,BallByBall!$B$2:$B$501,A399,BallByBall!$H$2:$H$501,B399))</f>
        <v>0</v>
      </c>
      <c r="K399">
        <f>IF(A399="","",SUMIFS(BallByBall!$U$2:$U$501,BallByBall!$B$2:$B$501,A399,BallByBall!$P$2:$P$501,B399))</f>
        <v>0</v>
      </c>
      <c r="L399">
        <f>IF(A399="","",SUMIFS(BallByBall!$V$2:$V$501,BallByBall!$B$2:$B$501,A399,BallByBall!$P$2:$P$501,B399))</f>
        <v>0</v>
      </c>
      <c r="M399">
        <f>IF(A399="","",SUMIFS(BallByBall!$W$2:$W$501,BallByBall!$B$2:$B$501,A399,BallByBall!$P$2:$P$501,B399))</f>
        <v>0</v>
      </c>
      <c r="N399">
        <f>IF(A399="","",SUMIFS(BallByBall!$X$2:$X$501,BallByBall!$B$2:$B$501,A399,BallByBall!$P$2:$P$501,B399))</f>
        <v>0</v>
      </c>
      <c r="O399">
        <f>IF(A399="","",SUMIFS(OverSummary!$G$2:$G$101,OverSummary!$A$2:$A$101,A399,OverSummary!$D$2:$D$101,B399))</f>
        <v>0</v>
      </c>
      <c r="P399">
        <f>IF(A399="","",G399*Rules!$B$13+H399*Rules!$B$14+I399*Rules!$B$15)</f>
        <v>0</v>
      </c>
      <c r="Q399">
        <f>IF(A399="","",IF(G399&gt;=100,Rules!$B$18,IF(G399&gt;=50,Rules!$B$17,IF(G399&gt;=30,Rules!$B$16,0)))+IF(AND(F399=1,D399&lt;&gt;"BWL",G399=0),Rules!$B$27,0))</f>
        <v>0</v>
      </c>
      <c r="R399">
        <f>IF(A399="","",J399*Rules!$B$19+O399*Rules!$B$22)</f>
        <v>0</v>
      </c>
      <c r="S399">
        <f>IF(A399="","",IF(J399&gt;=4,Rules!$B$21,IF(J399&gt;=3,Rules!$B$20,0)))</f>
        <v>0</v>
      </c>
      <c r="T399">
        <f>IF(A399="","",K399*Rules!$B$23+L399*Rules!$B$24+M399*Rules!$B$25+N399*Rules!$B$26)</f>
        <v>0</v>
      </c>
      <c r="U399">
        <f t="shared" si="6"/>
        <v>0</v>
      </c>
    </row>
    <row r="400" spans="1:21" x14ac:dyDescent="0.2">
      <c r="A400" t="str">
        <f>MatchSquad!A400</f>
        <v>M008</v>
      </c>
      <c r="B400" t="str">
        <f>MatchSquad!B400</f>
        <v>P149</v>
      </c>
      <c r="C400" t="str">
        <f>MatchSquad!C400</f>
        <v>Allah Ghazanfar</v>
      </c>
      <c r="D400" t="str">
        <f>MatchSquad!D400</f>
        <v>BWL</v>
      </c>
      <c r="E400" t="str">
        <f>MatchSquad!E400</f>
        <v>MI</v>
      </c>
      <c r="F400">
        <f>MatchSquad!G400</f>
        <v>0</v>
      </c>
      <c r="G400">
        <f>IF(A400="","",SUMIFS(BallByBall!$I$2:$I$501,BallByBall!$B$2:$B$501,A400,BallByBall!$F$2:$F$501,B400))</f>
        <v>0</v>
      </c>
      <c r="H400">
        <f>IF(A400="","",COUNTIFS(BallByBall!$B$2:$B$501,A400,BallByBall!$F$2:$F$501,B400,BallByBall!$Q$2:$Q$501,1))</f>
        <v>0</v>
      </c>
      <c r="I400">
        <f>IF(A400="","",COUNTIFS(BallByBall!$B$2:$B$501,A400,BallByBall!$F$2:$F$501,B400,BallByBall!$R$2:$R$501,1))</f>
        <v>0</v>
      </c>
      <c r="J400">
        <f>IF(A400="","",SUMIFS(BallByBall!$T$2:$T$501,BallByBall!$B$2:$B$501,A400,BallByBall!$H$2:$H$501,B400))</f>
        <v>0</v>
      </c>
      <c r="K400">
        <f>IF(A400="","",SUMIFS(BallByBall!$U$2:$U$501,BallByBall!$B$2:$B$501,A400,BallByBall!$P$2:$P$501,B400))</f>
        <v>0</v>
      </c>
      <c r="L400">
        <f>IF(A400="","",SUMIFS(BallByBall!$V$2:$V$501,BallByBall!$B$2:$B$501,A400,BallByBall!$P$2:$P$501,B400))</f>
        <v>0</v>
      </c>
      <c r="M400">
        <f>IF(A400="","",SUMIFS(BallByBall!$W$2:$W$501,BallByBall!$B$2:$B$501,A400,BallByBall!$P$2:$P$501,B400))</f>
        <v>0</v>
      </c>
      <c r="N400">
        <f>IF(A400="","",SUMIFS(BallByBall!$X$2:$X$501,BallByBall!$B$2:$B$501,A400,BallByBall!$P$2:$P$501,B400))</f>
        <v>0</v>
      </c>
      <c r="O400">
        <f>IF(A400="","",SUMIFS(OverSummary!$G$2:$G$101,OverSummary!$A$2:$A$101,A400,OverSummary!$D$2:$D$101,B400))</f>
        <v>0</v>
      </c>
      <c r="P400">
        <f>IF(A400="","",G400*Rules!$B$13+H400*Rules!$B$14+I400*Rules!$B$15)</f>
        <v>0</v>
      </c>
      <c r="Q400">
        <f>IF(A400="","",IF(G400&gt;=100,Rules!$B$18,IF(G400&gt;=50,Rules!$B$17,IF(G400&gt;=30,Rules!$B$16,0)))+IF(AND(F400=1,D400&lt;&gt;"BWL",G400=0),Rules!$B$27,0))</f>
        <v>0</v>
      </c>
      <c r="R400">
        <f>IF(A400="","",J400*Rules!$B$19+O400*Rules!$B$22)</f>
        <v>0</v>
      </c>
      <c r="S400">
        <f>IF(A400="","",IF(J400&gt;=4,Rules!$B$21,IF(J400&gt;=3,Rules!$B$20,0)))</f>
        <v>0</v>
      </c>
      <c r="T400">
        <f>IF(A400="","",K400*Rules!$B$23+L400*Rules!$B$24+M400*Rules!$B$25+N400*Rules!$B$26)</f>
        <v>0</v>
      </c>
      <c r="U400">
        <f t="shared" si="6"/>
        <v>0</v>
      </c>
    </row>
    <row r="401" spans="1:21" x14ac:dyDescent="0.2">
      <c r="A401" t="str">
        <f>MatchSquad!A401</f>
        <v>M008</v>
      </c>
      <c r="B401" t="str">
        <f>MatchSquad!B401</f>
        <v>P150</v>
      </c>
      <c r="C401" t="str">
        <f>MatchSquad!C401</f>
        <v>Jasprit Bumrah</v>
      </c>
      <c r="D401" t="str">
        <f>MatchSquad!D401</f>
        <v>BWL</v>
      </c>
      <c r="E401" t="str">
        <f>MatchSquad!E401</f>
        <v>MI</v>
      </c>
      <c r="F401">
        <f>MatchSquad!G401</f>
        <v>0</v>
      </c>
      <c r="G401">
        <f>IF(A401="","",SUMIFS(BallByBall!$I$2:$I$501,BallByBall!$B$2:$B$501,A401,BallByBall!$F$2:$F$501,B401))</f>
        <v>0</v>
      </c>
      <c r="H401">
        <f>IF(A401="","",COUNTIFS(BallByBall!$B$2:$B$501,A401,BallByBall!$F$2:$F$501,B401,BallByBall!$Q$2:$Q$501,1))</f>
        <v>0</v>
      </c>
      <c r="I401">
        <f>IF(A401="","",COUNTIFS(BallByBall!$B$2:$B$501,A401,BallByBall!$F$2:$F$501,B401,BallByBall!$R$2:$R$501,1))</f>
        <v>0</v>
      </c>
      <c r="J401">
        <f>IF(A401="","",SUMIFS(BallByBall!$T$2:$T$501,BallByBall!$B$2:$B$501,A401,BallByBall!$H$2:$H$501,B401))</f>
        <v>0</v>
      </c>
      <c r="K401">
        <f>IF(A401="","",SUMIFS(BallByBall!$U$2:$U$501,BallByBall!$B$2:$B$501,A401,BallByBall!$P$2:$P$501,B401))</f>
        <v>0</v>
      </c>
      <c r="L401">
        <f>IF(A401="","",SUMIFS(BallByBall!$V$2:$V$501,BallByBall!$B$2:$B$501,A401,BallByBall!$P$2:$P$501,B401))</f>
        <v>0</v>
      </c>
      <c r="M401">
        <f>IF(A401="","",SUMIFS(BallByBall!$W$2:$W$501,BallByBall!$B$2:$B$501,A401,BallByBall!$P$2:$P$501,B401))</f>
        <v>0</v>
      </c>
      <c r="N401">
        <f>IF(A401="","",SUMIFS(BallByBall!$X$2:$X$501,BallByBall!$B$2:$B$501,A401,BallByBall!$P$2:$P$501,B401))</f>
        <v>0</v>
      </c>
      <c r="O401">
        <f>IF(A401="","",SUMIFS(OverSummary!$G$2:$G$101,OverSummary!$A$2:$A$101,A401,OverSummary!$D$2:$D$101,B401))</f>
        <v>0</v>
      </c>
      <c r="P401">
        <f>IF(A401="","",G401*Rules!$B$13+H401*Rules!$B$14+I401*Rules!$B$15)</f>
        <v>0</v>
      </c>
      <c r="Q401">
        <f>IF(A401="","",IF(G401&gt;=100,Rules!$B$18,IF(G401&gt;=50,Rules!$B$17,IF(G401&gt;=30,Rules!$B$16,0)))+IF(AND(F401=1,D401&lt;&gt;"BWL",G401=0),Rules!$B$27,0))</f>
        <v>0</v>
      </c>
      <c r="R401">
        <f>IF(A401="","",J401*Rules!$B$19+O401*Rules!$B$22)</f>
        <v>0</v>
      </c>
      <c r="S401">
        <f>IF(A401="","",IF(J401&gt;=4,Rules!$B$21,IF(J401&gt;=3,Rules!$B$20,0)))</f>
        <v>0</v>
      </c>
      <c r="T401">
        <f>IF(A401="","",K401*Rules!$B$23+L401*Rules!$B$24+M401*Rules!$B$25+N401*Rules!$B$26)</f>
        <v>0</v>
      </c>
      <c r="U401">
        <f t="shared" si="6"/>
        <v>0</v>
      </c>
    </row>
    <row r="402" spans="1:21" x14ac:dyDescent="0.2">
      <c r="A402" t="str">
        <f>MatchSquad!A402</f>
        <v>M009</v>
      </c>
      <c r="B402" t="str">
        <f>MatchSquad!B402</f>
        <v>P051</v>
      </c>
      <c r="C402" t="str">
        <f>MatchSquad!C402</f>
        <v>Shubman Gill</v>
      </c>
      <c r="D402" t="str">
        <f>MatchSquad!D402</f>
        <v>BAT</v>
      </c>
      <c r="E402" t="str">
        <f>MatchSquad!E402</f>
        <v>GT</v>
      </c>
      <c r="F402">
        <f>MatchSquad!G402</f>
        <v>0</v>
      </c>
      <c r="G402">
        <f>IF(A402="","",SUMIFS(BallByBall!$I$2:$I$501,BallByBall!$B$2:$B$501,A402,BallByBall!$F$2:$F$501,B402))</f>
        <v>0</v>
      </c>
      <c r="H402">
        <f>IF(A402="","",COUNTIFS(BallByBall!$B$2:$B$501,A402,BallByBall!$F$2:$F$501,B402,BallByBall!$Q$2:$Q$501,1))</f>
        <v>0</v>
      </c>
      <c r="I402">
        <f>IF(A402="","",COUNTIFS(BallByBall!$B$2:$B$501,A402,BallByBall!$F$2:$F$501,B402,BallByBall!$R$2:$R$501,1))</f>
        <v>0</v>
      </c>
      <c r="J402">
        <f>IF(A402="","",SUMIFS(BallByBall!$T$2:$T$501,BallByBall!$B$2:$B$501,A402,BallByBall!$H$2:$H$501,B402))</f>
        <v>0</v>
      </c>
      <c r="K402">
        <f>IF(A402="","",SUMIFS(BallByBall!$U$2:$U$501,BallByBall!$B$2:$B$501,A402,BallByBall!$P$2:$P$501,B402))</f>
        <v>0</v>
      </c>
      <c r="L402">
        <f>IF(A402="","",SUMIFS(BallByBall!$V$2:$V$501,BallByBall!$B$2:$B$501,A402,BallByBall!$P$2:$P$501,B402))</f>
        <v>0</v>
      </c>
      <c r="M402">
        <f>IF(A402="","",SUMIFS(BallByBall!$W$2:$W$501,BallByBall!$B$2:$B$501,A402,BallByBall!$P$2:$P$501,B402))</f>
        <v>0</v>
      </c>
      <c r="N402">
        <f>IF(A402="","",SUMIFS(BallByBall!$X$2:$X$501,BallByBall!$B$2:$B$501,A402,BallByBall!$P$2:$P$501,B402))</f>
        <v>0</v>
      </c>
      <c r="O402">
        <f>IF(A402="","",SUMIFS(OverSummary!$G$2:$G$101,OverSummary!$A$2:$A$101,A402,OverSummary!$D$2:$D$101,B402))</f>
        <v>0</v>
      </c>
      <c r="P402">
        <f>IF(A402="","",G402*Rules!$B$13+H402*Rules!$B$14+I402*Rules!$B$15)</f>
        <v>0</v>
      </c>
      <c r="Q402">
        <f>IF(A402="","",IF(G402&gt;=100,Rules!$B$18,IF(G402&gt;=50,Rules!$B$17,IF(G402&gt;=30,Rules!$B$16,0)))+IF(AND(F402=1,D402&lt;&gt;"BWL",G402=0),Rules!$B$27,0))</f>
        <v>0</v>
      </c>
      <c r="R402">
        <f>IF(A402="","",J402*Rules!$B$19+O402*Rules!$B$22)</f>
        <v>0</v>
      </c>
      <c r="S402">
        <f>IF(A402="","",IF(J402&gt;=4,Rules!$B$21,IF(J402&gt;=3,Rules!$B$20,0)))</f>
        <v>0</v>
      </c>
      <c r="T402">
        <f>IF(A402="","",K402*Rules!$B$23+L402*Rules!$B$24+M402*Rules!$B$25+N402*Rules!$B$26)</f>
        <v>0</v>
      </c>
      <c r="U402">
        <f t="shared" si="6"/>
        <v>0</v>
      </c>
    </row>
    <row r="403" spans="1:21" x14ac:dyDescent="0.2">
      <c r="A403" t="str">
        <f>MatchSquad!A403</f>
        <v>M009</v>
      </c>
      <c r="B403" t="str">
        <f>MatchSquad!B403</f>
        <v>P052</v>
      </c>
      <c r="C403" t="str">
        <f>MatchSquad!C403</f>
        <v>Jos Buttler</v>
      </c>
      <c r="D403" t="str">
        <f>MatchSquad!D403</f>
        <v>WK</v>
      </c>
      <c r="E403" t="str">
        <f>MatchSquad!E403</f>
        <v>GT</v>
      </c>
      <c r="F403">
        <f>MatchSquad!G403</f>
        <v>0</v>
      </c>
      <c r="G403">
        <f>IF(A403="","",SUMIFS(BallByBall!$I$2:$I$501,BallByBall!$B$2:$B$501,A403,BallByBall!$F$2:$F$501,B403))</f>
        <v>0</v>
      </c>
      <c r="H403">
        <f>IF(A403="","",COUNTIFS(BallByBall!$B$2:$B$501,A403,BallByBall!$F$2:$F$501,B403,BallByBall!$Q$2:$Q$501,1))</f>
        <v>0</v>
      </c>
      <c r="I403">
        <f>IF(A403="","",COUNTIFS(BallByBall!$B$2:$B$501,A403,BallByBall!$F$2:$F$501,B403,BallByBall!$R$2:$R$501,1))</f>
        <v>0</v>
      </c>
      <c r="J403">
        <f>IF(A403="","",SUMIFS(BallByBall!$T$2:$T$501,BallByBall!$B$2:$B$501,A403,BallByBall!$H$2:$H$501,B403))</f>
        <v>0</v>
      </c>
      <c r="K403">
        <f>IF(A403="","",SUMIFS(BallByBall!$U$2:$U$501,BallByBall!$B$2:$B$501,A403,BallByBall!$P$2:$P$501,B403))</f>
        <v>0</v>
      </c>
      <c r="L403">
        <f>IF(A403="","",SUMIFS(BallByBall!$V$2:$V$501,BallByBall!$B$2:$B$501,A403,BallByBall!$P$2:$P$501,B403))</f>
        <v>0</v>
      </c>
      <c r="M403">
        <f>IF(A403="","",SUMIFS(BallByBall!$W$2:$W$501,BallByBall!$B$2:$B$501,A403,BallByBall!$P$2:$P$501,B403))</f>
        <v>0</v>
      </c>
      <c r="N403">
        <f>IF(A403="","",SUMIFS(BallByBall!$X$2:$X$501,BallByBall!$B$2:$B$501,A403,BallByBall!$P$2:$P$501,B403))</f>
        <v>0</v>
      </c>
      <c r="O403">
        <f>IF(A403="","",SUMIFS(OverSummary!$G$2:$G$101,OverSummary!$A$2:$A$101,A403,OverSummary!$D$2:$D$101,B403))</f>
        <v>0</v>
      </c>
      <c r="P403">
        <f>IF(A403="","",G403*Rules!$B$13+H403*Rules!$B$14+I403*Rules!$B$15)</f>
        <v>0</v>
      </c>
      <c r="Q403">
        <f>IF(A403="","",IF(G403&gt;=100,Rules!$B$18,IF(G403&gt;=50,Rules!$B$17,IF(G403&gt;=30,Rules!$B$16,0)))+IF(AND(F403=1,D403&lt;&gt;"BWL",G403=0),Rules!$B$27,0))</f>
        <v>0</v>
      </c>
      <c r="R403">
        <f>IF(A403="","",J403*Rules!$B$19+O403*Rules!$B$22)</f>
        <v>0</v>
      </c>
      <c r="S403">
        <f>IF(A403="","",IF(J403&gt;=4,Rules!$B$21,IF(J403&gt;=3,Rules!$B$20,0)))</f>
        <v>0</v>
      </c>
      <c r="T403">
        <f>IF(A403="","",K403*Rules!$B$23+L403*Rules!$B$24+M403*Rules!$B$25+N403*Rules!$B$26)</f>
        <v>0</v>
      </c>
      <c r="U403">
        <f t="shared" si="6"/>
        <v>0</v>
      </c>
    </row>
    <row r="404" spans="1:21" x14ac:dyDescent="0.2">
      <c r="A404" t="str">
        <f>MatchSquad!A404</f>
        <v>M009</v>
      </c>
      <c r="B404" t="str">
        <f>MatchSquad!B404</f>
        <v>P053</v>
      </c>
      <c r="C404" t="str">
        <f>MatchSquad!C404</f>
        <v>Kumar Kushagra</v>
      </c>
      <c r="D404" t="str">
        <f>MatchSquad!D404</f>
        <v>WK</v>
      </c>
      <c r="E404" t="str">
        <f>MatchSquad!E404</f>
        <v>GT</v>
      </c>
      <c r="F404">
        <f>MatchSquad!G404</f>
        <v>0</v>
      </c>
      <c r="G404">
        <f>IF(A404="","",SUMIFS(BallByBall!$I$2:$I$501,BallByBall!$B$2:$B$501,A404,BallByBall!$F$2:$F$501,B404))</f>
        <v>0</v>
      </c>
      <c r="H404">
        <f>IF(A404="","",COUNTIFS(BallByBall!$B$2:$B$501,A404,BallByBall!$F$2:$F$501,B404,BallByBall!$Q$2:$Q$501,1))</f>
        <v>0</v>
      </c>
      <c r="I404">
        <f>IF(A404="","",COUNTIFS(BallByBall!$B$2:$B$501,A404,BallByBall!$F$2:$F$501,B404,BallByBall!$R$2:$R$501,1))</f>
        <v>0</v>
      </c>
      <c r="J404">
        <f>IF(A404="","",SUMIFS(BallByBall!$T$2:$T$501,BallByBall!$B$2:$B$501,A404,BallByBall!$H$2:$H$501,B404))</f>
        <v>0</v>
      </c>
      <c r="K404">
        <f>IF(A404="","",SUMIFS(BallByBall!$U$2:$U$501,BallByBall!$B$2:$B$501,A404,BallByBall!$P$2:$P$501,B404))</f>
        <v>0</v>
      </c>
      <c r="L404">
        <f>IF(A404="","",SUMIFS(BallByBall!$V$2:$V$501,BallByBall!$B$2:$B$501,A404,BallByBall!$P$2:$P$501,B404))</f>
        <v>0</v>
      </c>
      <c r="M404">
        <f>IF(A404="","",SUMIFS(BallByBall!$W$2:$W$501,BallByBall!$B$2:$B$501,A404,BallByBall!$P$2:$P$501,B404))</f>
        <v>0</v>
      </c>
      <c r="N404">
        <f>IF(A404="","",SUMIFS(BallByBall!$X$2:$X$501,BallByBall!$B$2:$B$501,A404,BallByBall!$P$2:$P$501,B404))</f>
        <v>0</v>
      </c>
      <c r="O404">
        <f>IF(A404="","",SUMIFS(OverSummary!$G$2:$G$101,OverSummary!$A$2:$A$101,A404,OverSummary!$D$2:$D$101,B404))</f>
        <v>0</v>
      </c>
      <c r="P404">
        <f>IF(A404="","",G404*Rules!$B$13+H404*Rules!$B$14+I404*Rules!$B$15)</f>
        <v>0</v>
      </c>
      <c r="Q404">
        <f>IF(A404="","",IF(G404&gt;=100,Rules!$B$18,IF(G404&gt;=50,Rules!$B$17,IF(G404&gt;=30,Rules!$B$16,0)))+IF(AND(F404=1,D404&lt;&gt;"BWL",G404=0),Rules!$B$27,0))</f>
        <v>0</v>
      </c>
      <c r="R404">
        <f>IF(A404="","",J404*Rules!$B$19+O404*Rules!$B$22)</f>
        <v>0</v>
      </c>
      <c r="S404">
        <f>IF(A404="","",IF(J404&gt;=4,Rules!$B$21,IF(J404&gt;=3,Rules!$B$20,0)))</f>
        <v>0</v>
      </c>
      <c r="T404">
        <f>IF(A404="","",K404*Rules!$B$23+L404*Rules!$B$24+M404*Rules!$B$25+N404*Rules!$B$26)</f>
        <v>0</v>
      </c>
      <c r="U404">
        <f t="shared" si="6"/>
        <v>0</v>
      </c>
    </row>
    <row r="405" spans="1:21" x14ac:dyDescent="0.2">
      <c r="A405" t="str">
        <f>MatchSquad!A405</f>
        <v>M009</v>
      </c>
      <c r="B405" t="str">
        <f>MatchSquad!B405</f>
        <v>P054</v>
      </c>
      <c r="C405" t="str">
        <f>MatchSquad!C405</f>
        <v>Anuj Rawat</v>
      </c>
      <c r="D405" t="str">
        <f>MatchSquad!D405</f>
        <v>WK</v>
      </c>
      <c r="E405" t="str">
        <f>MatchSquad!E405</f>
        <v>GT</v>
      </c>
      <c r="F405">
        <f>MatchSquad!G405</f>
        <v>0</v>
      </c>
      <c r="G405">
        <f>IF(A405="","",SUMIFS(BallByBall!$I$2:$I$501,BallByBall!$B$2:$B$501,A405,BallByBall!$F$2:$F$501,B405))</f>
        <v>0</v>
      </c>
      <c r="H405">
        <f>IF(A405="","",COUNTIFS(BallByBall!$B$2:$B$501,A405,BallByBall!$F$2:$F$501,B405,BallByBall!$Q$2:$Q$501,1))</f>
        <v>0</v>
      </c>
      <c r="I405">
        <f>IF(A405="","",COUNTIFS(BallByBall!$B$2:$B$501,A405,BallByBall!$F$2:$F$501,B405,BallByBall!$R$2:$R$501,1))</f>
        <v>0</v>
      </c>
      <c r="J405">
        <f>IF(A405="","",SUMIFS(BallByBall!$T$2:$T$501,BallByBall!$B$2:$B$501,A405,BallByBall!$H$2:$H$501,B405))</f>
        <v>0</v>
      </c>
      <c r="K405">
        <f>IF(A405="","",SUMIFS(BallByBall!$U$2:$U$501,BallByBall!$B$2:$B$501,A405,BallByBall!$P$2:$P$501,B405))</f>
        <v>0</v>
      </c>
      <c r="L405">
        <f>IF(A405="","",SUMIFS(BallByBall!$V$2:$V$501,BallByBall!$B$2:$B$501,A405,BallByBall!$P$2:$P$501,B405))</f>
        <v>0</v>
      </c>
      <c r="M405">
        <f>IF(A405="","",SUMIFS(BallByBall!$W$2:$W$501,BallByBall!$B$2:$B$501,A405,BallByBall!$P$2:$P$501,B405))</f>
        <v>0</v>
      </c>
      <c r="N405">
        <f>IF(A405="","",SUMIFS(BallByBall!$X$2:$X$501,BallByBall!$B$2:$B$501,A405,BallByBall!$P$2:$P$501,B405))</f>
        <v>0</v>
      </c>
      <c r="O405">
        <f>IF(A405="","",SUMIFS(OverSummary!$G$2:$G$101,OverSummary!$A$2:$A$101,A405,OverSummary!$D$2:$D$101,B405))</f>
        <v>0</v>
      </c>
      <c r="P405">
        <f>IF(A405="","",G405*Rules!$B$13+H405*Rules!$B$14+I405*Rules!$B$15)</f>
        <v>0</v>
      </c>
      <c r="Q405">
        <f>IF(A405="","",IF(G405&gt;=100,Rules!$B$18,IF(G405&gt;=50,Rules!$B$17,IF(G405&gt;=30,Rules!$B$16,0)))+IF(AND(F405=1,D405&lt;&gt;"BWL",G405=0),Rules!$B$27,0))</f>
        <v>0</v>
      </c>
      <c r="R405">
        <f>IF(A405="","",J405*Rules!$B$19+O405*Rules!$B$22)</f>
        <v>0</v>
      </c>
      <c r="S405">
        <f>IF(A405="","",IF(J405&gt;=4,Rules!$B$21,IF(J405&gt;=3,Rules!$B$20,0)))</f>
        <v>0</v>
      </c>
      <c r="T405">
        <f>IF(A405="","",K405*Rules!$B$23+L405*Rules!$B$24+M405*Rules!$B$25+N405*Rules!$B$26)</f>
        <v>0</v>
      </c>
      <c r="U405">
        <f t="shared" si="6"/>
        <v>0</v>
      </c>
    </row>
    <row r="406" spans="1:21" x14ac:dyDescent="0.2">
      <c r="A406" t="str">
        <f>MatchSquad!A406</f>
        <v>M009</v>
      </c>
      <c r="B406" t="str">
        <f>MatchSquad!B406</f>
        <v>P055</v>
      </c>
      <c r="C406" t="str">
        <f>MatchSquad!C406</f>
        <v>Tom Banton</v>
      </c>
      <c r="D406" t="str">
        <f>MatchSquad!D406</f>
        <v>WK</v>
      </c>
      <c r="E406" t="str">
        <f>MatchSquad!E406</f>
        <v>GT</v>
      </c>
      <c r="F406">
        <f>MatchSquad!G406</f>
        <v>0</v>
      </c>
      <c r="G406">
        <f>IF(A406="","",SUMIFS(BallByBall!$I$2:$I$501,BallByBall!$B$2:$B$501,A406,BallByBall!$F$2:$F$501,B406))</f>
        <v>0</v>
      </c>
      <c r="H406">
        <f>IF(A406="","",COUNTIFS(BallByBall!$B$2:$B$501,A406,BallByBall!$F$2:$F$501,B406,BallByBall!$Q$2:$Q$501,1))</f>
        <v>0</v>
      </c>
      <c r="I406">
        <f>IF(A406="","",COUNTIFS(BallByBall!$B$2:$B$501,A406,BallByBall!$F$2:$F$501,B406,BallByBall!$R$2:$R$501,1))</f>
        <v>0</v>
      </c>
      <c r="J406">
        <f>IF(A406="","",SUMIFS(BallByBall!$T$2:$T$501,BallByBall!$B$2:$B$501,A406,BallByBall!$H$2:$H$501,B406))</f>
        <v>0</v>
      </c>
      <c r="K406">
        <f>IF(A406="","",SUMIFS(BallByBall!$U$2:$U$501,BallByBall!$B$2:$B$501,A406,BallByBall!$P$2:$P$501,B406))</f>
        <v>0</v>
      </c>
      <c r="L406">
        <f>IF(A406="","",SUMIFS(BallByBall!$V$2:$V$501,BallByBall!$B$2:$B$501,A406,BallByBall!$P$2:$P$501,B406))</f>
        <v>0</v>
      </c>
      <c r="M406">
        <f>IF(A406="","",SUMIFS(BallByBall!$W$2:$W$501,BallByBall!$B$2:$B$501,A406,BallByBall!$P$2:$P$501,B406))</f>
        <v>0</v>
      </c>
      <c r="N406">
        <f>IF(A406="","",SUMIFS(BallByBall!$X$2:$X$501,BallByBall!$B$2:$B$501,A406,BallByBall!$P$2:$P$501,B406))</f>
        <v>0</v>
      </c>
      <c r="O406">
        <f>IF(A406="","",SUMIFS(OverSummary!$G$2:$G$101,OverSummary!$A$2:$A$101,A406,OverSummary!$D$2:$D$101,B406))</f>
        <v>0</v>
      </c>
      <c r="P406">
        <f>IF(A406="","",G406*Rules!$B$13+H406*Rules!$B$14+I406*Rules!$B$15)</f>
        <v>0</v>
      </c>
      <c r="Q406">
        <f>IF(A406="","",IF(G406&gt;=100,Rules!$B$18,IF(G406&gt;=50,Rules!$B$17,IF(G406&gt;=30,Rules!$B$16,0)))+IF(AND(F406=1,D406&lt;&gt;"BWL",G406=0),Rules!$B$27,0))</f>
        <v>0</v>
      </c>
      <c r="R406">
        <f>IF(A406="","",J406*Rules!$B$19+O406*Rules!$B$22)</f>
        <v>0</v>
      </c>
      <c r="S406">
        <f>IF(A406="","",IF(J406&gt;=4,Rules!$B$21,IF(J406&gt;=3,Rules!$B$20,0)))</f>
        <v>0</v>
      </c>
      <c r="T406">
        <f>IF(A406="","",K406*Rules!$B$23+L406*Rules!$B$24+M406*Rules!$B$25+N406*Rules!$B$26)</f>
        <v>0</v>
      </c>
      <c r="U406">
        <f t="shared" si="6"/>
        <v>0</v>
      </c>
    </row>
    <row r="407" spans="1:21" x14ac:dyDescent="0.2">
      <c r="A407" t="str">
        <f>MatchSquad!A407</f>
        <v>M009</v>
      </c>
      <c r="B407" t="str">
        <f>MatchSquad!B407</f>
        <v>P056</v>
      </c>
      <c r="C407" t="str">
        <f>MatchSquad!C407</f>
        <v>Glenn Phillips</v>
      </c>
      <c r="D407" t="str">
        <f>MatchSquad!D407</f>
        <v>BAT</v>
      </c>
      <c r="E407" t="str">
        <f>MatchSquad!E407</f>
        <v>GT</v>
      </c>
      <c r="F407">
        <f>MatchSquad!G407</f>
        <v>0</v>
      </c>
      <c r="G407">
        <f>IF(A407="","",SUMIFS(BallByBall!$I$2:$I$501,BallByBall!$B$2:$B$501,A407,BallByBall!$F$2:$F$501,B407))</f>
        <v>0</v>
      </c>
      <c r="H407">
        <f>IF(A407="","",COUNTIFS(BallByBall!$B$2:$B$501,A407,BallByBall!$F$2:$F$501,B407,BallByBall!$Q$2:$Q$501,1))</f>
        <v>0</v>
      </c>
      <c r="I407">
        <f>IF(A407="","",COUNTIFS(BallByBall!$B$2:$B$501,A407,BallByBall!$F$2:$F$501,B407,BallByBall!$R$2:$R$501,1))</f>
        <v>0</v>
      </c>
      <c r="J407">
        <f>IF(A407="","",SUMIFS(BallByBall!$T$2:$T$501,BallByBall!$B$2:$B$501,A407,BallByBall!$H$2:$H$501,B407))</f>
        <v>0</v>
      </c>
      <c r="K407">
        <f>IF(A407="","",SUMIFS(BallByBall!$U$2:$U$501,BallByBall!$B$2:$B$501,A407,BallByBall!$P$2:$P$501,B407))</f>
        <v>0</v>
      </c>
      <c r="L407">
        <f>IF(A407="","",SUMIFS(BallByBall!$V$2:$V$501,BallByBall!$B$2:$B$501,A407,BallByBall!$P$2:$P$501,B407))</f>
        <v>0</v>
      </c>
      <c r="M407">
        <f>IF(A407="","",SUMIFS(BallByBall!$W$2:$W$501,BallByBall!$B$2:$B$501,A407,BallByBall!$P$2:$P$501,B407))</f>
        <v>0</v>
      </c>
      <c r="N407">
        <f>IF(A407="","",SUMIFS(BallByBall!$X$2:$X$501,BallByBall!$B$2:$B$501,A407,BallByBall!$P$2:$P$501,B407))</f>
        <v>0</v>
      </c>
      <c r="O407">
        <f>IF(A407="","",SUMIFS(OverSummary!$G$2:$G$101,OverSummary!$A$2:$A$101,A407,OverSummary!$D$2:$D$101,B407))</f>
        <v>0</v>
      </c>
      <c r="P407">
        <f>IF(A407="","",G407*Rules!$B$13+H407*Rules!$B$14+I407*Rules!$B$15)</f>
        <v>0</v>
      </c>
      <c r="Q407">
        <f>IF(A407="","",IF(G407&gt;=100,Rules!$B$18,IF(G407&gt;=50,Rules!$B$17,IF(G407&gt;=30,Rules!$B$16,0)))+IF(AND(F407=1,D407&lt;&gt;"BWL",G407=0),Rules!$B$27,0))</f>
        <v>0</v>
      </c>
      <c r="R407">
        <f>IF(A407="","",J407*Rules!$B$19+O407*Rules!$B$22)</f>
        <v>0</v>
      </c>
      <c r="S407">
        <f>IF(A407="","",IF(J407&gt;=4,Rules!$B$21,IF(J407&gt;=3,Rules!$B$20,0)))</f>
        <v>0</v>
      </c>
      <c r="T407">
        <f>IF(A407="","",K407*Rules!$B$23+L407*Rules!$B$24+M407*Rules!$B$25+N407*Rules!$B$26)</f>
        <v>0</v>
      </c>
      <c r="U407">
        <f t="shared" si="6"/>
        <v>0</v>
      </c>
    </row>
    <row r="408" spans="1:21" x14ac:dyDescent="0.2">
      <c r="A408" t="str">
        <f>MatchSquad!A408</f>
        <v>M009</v>
      </c>
      <c r="B408" t="str">
        <f>MatchSquad!B408</f>
        <v>P057</v>
      </c>
      <c r="C408" t="str">
        <f>MatchSquad!C408</f>
        <v>Sai Sudharsan</v>
      </c>
      <c r="D408" t="str">
        <f>MatchSquad!D408</f>
        <v>BAT</v>
      </c>
      <c r="E408" t="str">
        <f>MatchSquad!E408</f>
        <v>GT</v>
      </c>
      <c r="F408">
        <f>MatchSquad!G408</f>
        <v>0</v>
      </c>
      <c r="G408">
        <f>IF(A408="","",SUMIFS(BallByBall!$I$2:$I$501,BallByBall!$B$2:$B$501,A408,BallByBall!$F$2:$F$501,B408))</f>
        <v>0</v>
      </c>
      <c r="H408">
        <f>IF(A408="","",COUNTIFS(BallByBall!$B$2:$B$501,A408,BallByBall!$F$2:$F$501,B408,BallByBall!$Q$2:$Q$501,1))</f>
        <v>0</v>
      </c>
      <c r="I408">
        <f>IF(A408="","",COUNTIFS(BallByBall!$B$2:$B$501,A408,BallByBall!$F$2:$F$501,B408,BallByBall!$R$2:$R$501,1))</f>
        <v>0</v>
      </c>
      <c r="J408">
        <f>IF(A408="","",SUMIFS(BallByBall!$T$2:$T$501,BallByBall!$B$2:$B$501,A408,BallByBall!$H$2:$H$501,B408))</f>
        <v>0</v>
      </c>
      <c r="K408">
        <f>IF(A408="","",SUMIFS(BallByBall!$U$2:$U$501,BallByBall!$B$2:$B$501,A408,BallByBall!$P$2:$P$501,B408))</f>
        <v>0</v>
      </c>
      <c r="L408">
        <f>IF(A408="","",SUMIFS(BallByBall!$V$2:$V$501,BallByBall!$B$2:$B$501,A408,BallByBall!$P$2:$P$501,B408))</f>
        <v>0</v>
      </c>
      <c r="M408">
        <f>IF(A408="","",SUMIFS(BallByBall!$W$2:$W$501,BallByBall!$B$2:$B$501,A408,BallByBall!$P$2:$P$501,B408))</f>
        <v>0</v>
      </c>
      <c r="N408">
        <f>IF(A408="","",SUMIFS(BallByBall!$X$2:$X$501,BallByBall!$B$2:$B$501,A408,BallByBall!$P$2:$P$501,B408))</f>
        <v>0</v>
      </c>
      <c r="O408">
        <f>IF(A408="","",SUMIFS(OverSummary!$G$2:$G$101,OverSummary!$A$2:$A$101,A408,OverSummary!$D$2:$D$101,B408))</f>
        <v>0</v>
      </c>
      <c r="P408">
        <f>IF(A408="","",G408*Rules!$B$13+H408*Rules!$B$14+I408*Rules!$B$15)</f>
        <v>0</v>
      </c>
      <c r="Q408">
        <f>IF(A408="","",IF(G408&gt;=100,Rules!$B$18,IF(G408&gt;=50,Rules!$B$17,IF(G408&gt;=30,Rules!$B$16,0)))+IF(AND(F408=1,D408&lt;&gt;"BWL",G408=0),Rules!$B$27,0))</f>
        <v>0</v>
      </c>
      <c r="R408">
        <f>IF(A408="","",J408*Rules!$B$19+O408*Rules!$B$22)</f>
        <v>0</v>
      </c>
      <c r="S408">
        <f>IF(A408="","",IF(J408&gt;=4,Rules!$B$21,IF(J408&gt;=3,Rules!$B$20,0)))</f>
        <v>0</v>
      </c>
      <c r="T408">
        <f>IF(A408="","",K408*Rules!$B$23+L408*Rules!$B$24+M408*Rules!$B$25+N408*Rules!$B$26)</f>
        <v>0</v>
      </c>
      <c r="U408">
        <f t="shared" si="6"/>
        <v>0</v>
      </c>
    </row>
    <row r="409" spans="1:21" x14ac:dyDescent="0.2">
      <c r="A409" t="str">
        <f>MatchSquad!A409</f>
        <v>M009</v>
      </c>
      <c r="B409" t="str">
        <f>MatchSquad!B409</f>
        <v>P058</v>
      </c>
      <c r="C409" t="str">
        <f>MatchSquad!C409</f>
        <v>Nishant Sindhu</v>
      </c>
      <c r="D409" t="str">
        <f>MatchSquad!D409</f>
        <v>AR</v>
      </c>
      <c r="E409" t="str">
        <f>MatchSquad!E409</f>
        <v>GT</v>
      </c>
      <c r="F409">
        <f>MatchSquad!G409</f>
        <v>0</v>
      </c>
      <c r="G409">
        <f>IF(A409="","",SUMIFS(BallByBall!$I$2:$I$501,BallByBall!$B$2:$B$501,A409,BallByBall!$F$2:$F$501,B409))</f>
        <v>0</v>
      </c>
      <c r="H409">
        <f>IF(A409="","",COUNTIFS(BallByBall!$B$2:$B$501,A409,BallByBall!$F$2:$F$501,B409,BallByBall!$Q$2:$Q$501,1))</f>
        <v>0</v>
      </c>
      <c r="I409">
        <f>IF(A409="","",COUNTIFS(BallByBall!$B$2:$B$501,A409,BallByBall!$F$2:$F$501,B409,BallByBall!$R$2:$R$501,1))</f>
        <v>0</v>
      </c>
      <c r="J409">
        <f>IF(A409="","",SUMIFS(BallByBall!$T$2:$T$501,BallByBall!$B$2:$B$501,A409,BallByBall!$H$2:$H$501,B409))</f>
        <v>0</v>
      </c>
      <c r="K409">
        <f>IF(A409="","",SUMIFS(BallByBall!$U$2:$U$501,BallByBall!$B$2:$B$501,A409,BallByBall!$P$2:$P$501,B409))</f>
        <v>0</v>
      </c>
      <c r="L409">
        <f>IF(A409="","",SUMIFS(BallByBall!$V$2:$V$501,BallByBall!$B$2:$B$501,A409,BallByBall!$P$2:$P$501,B409))</f>
        <v>0</v>
      </c>
      <c r="M409">
        <f>IF(A409="","",SUMIFS(BallByBall!$W$2:$W$501,BallByBall!$B$2:$B$501,A409,BallByBall!$P$2:$P$501,B409))</f>
        <v>0</v>
      </c>
      <c r="N409">
        <f>IF(A409="","",SUMIFS(BallByBall!$X$2:$X$501,BallByBall!$B$2:$B$501,A409,BallByBall!$P$2:$P$501,B409))</f>
        <v>0</v>
      </c>
      <c r="O409">
        <f>IF(A409="","",SUMIFS(OverSummary!$G$2:$G$101,OverSummary!$A$2:$A$101,A409,OverSummary!$D$2:$D$101,B409))</f>
        <v>0</v>
      </c>
      <c r="P409">
        <f>IF(A409="","",G409*Rules!$B$13+H409*Rules!$B$14+I409*Rules!$B$15)</f>
        <v>0</v>
      </c>
      <c r="Q409">
        <f>IF(A409="","",IF(G409&gt;=100,Rules!$B$18,IF(G409&gt;=50,Rules!$B$17,IF(G409&gt;=30,Rules!$B$16,0)))+IF(AND(F409=1,D409&lt;&gt;"BWL",G409=0),Rules!$B$27,0))</f>
        <v>0</v>
      </c>
      <c r="R409">
        <f>IF(A409="","",J409*Rules!$B$19+O409*Rules!$B$22)</f>
        <v>0</v>
      </c>
      <c r="S409">
        <f>IF(A409="","",IF(J409&gt;=4,Rules!$B$21,IF(J409&gt;=3,Rules!$B$20,0)))</f>
        <v>0</v>
      </c>
      <c r="T409">
        <f>IF(A409="","",K409*Rules!$B$23+L409*Rules!$B$24+M409*Rules!$B$25+N409*Rules!$B$26)</f>
        <v>0</v>
      </c>
      <c r="U409">
        <f t="shared" si="6"/>
        <v>0</v>
      </c>
    </row>
    <row r="410" spans="1:21" x14ac:dyDescent="0.2">
      <c r="A410" t="str">
        <f>MatchSquad!A410</f>
        <v>M009</v>
      </c>
      <c r="B410" t="str">
        <f>MatchSquad!B410</f>
        <v>P059</v>
      </c>
      <c r="C410" t="str">
        <f>MatchSquad!C410</f>
        <v>Washington Sundar</v>
      </c>
      <c r="D410" t="str">
        <f>MatchSquad!D410</f>
        <v>AR</v>
      </c>
      <c r="E410" t="str">
        <f>MatchSquad!E410</f>
        <v>GT</v>
      </c>
      <c r="F410">
        <f>MatchSquad!G410</f>
        <v>0</v>
      </c>
      <c r="G410">
        <f>IF(A410="","",SUMIFS(BallByBall!$I$2:$I$501,BallByBall!$B$2:$B$501,A410,BallByBall!$F$2:$F$501,B410))</f>
        <v>0</v>
      </c>
      <c r="H410">
        <f>IF(A410="","",COUNTIFS(BallByBall!$B$2:$B$501,A410,BallByBall!$F$2:$F$501,B410,BallByBall!$Q$2:$Q$501,1))</f>
        <v>0</v>
      </c>
      <c r="I410">
        <f>IF(A410="","",COUNTIFS(BallByBall!$B$2:$B$501,A410,BallByBall!$F$2:$F$501,B410,BallByBall!$R$2:$R$501,1))</f>
        <v>0</v>
      </c>
      <c r="J410">
        <f>IF(A410="","",SUMIFS(BallByBall!$T$2:$T$501,BallByBall!$B$2:$B$501,A410,BallByBall!$H$2:$H$501,B410))</f>
        <v>0</v>
      </c>
      <c r="K410">
        <f>IF(A410="","",SUMIFS(BallByBall!$U$2:$U$501,BallByBall!$B$2:$B$501,A410,BallByBall!$P$2:$P$501,B410))</f>
        <v>0</v>
      </c>
      <c r="L410">
        <f>IF(A410="","",SUMIFS(BallByBall!$V$2:$V$501,BallByBall!$B$2:$B$501,A410,BallByBall!$P$2:$P$501,B410))</f>
        <v>0</v>
      </c>
      <c r="M410">
        <f>IF(A410="","",SUMIFS(BallByBall!$W$2:$W$501,BallByBall!$B$2:$B$501,A410,BallByBall!$P$2:$P$501,B410))</f>
        <v>0</v>
      </c>
      <c r="N410">
        <f>IF(A410="","",SUMIFS(BallByBall!$X$2:$X$501,BallByBall!$B$2:$B$501,A410,BallByBall!$P$2:$P$501,B410))</f>
        <v>0</v>
      </c>
      <c r="O410">
        <f>IF(A410="","",SUMIFS(OverSummary!$G$2:$G$101,OverSummary!$A$2:$A$101,A410,OverSummary!$D$2:$D$101,B410))</f>
        <v>0</v>
      </c>
      <c r="P410">
        <f>IF(A410="","",G410*Rules!$B$13+H410*Rules!$B$14+I410*Rules!$B$15)</f>
        <v>0</v>
      </c>
      <c r="Q410">
        <f>IF(A410="","",IF(G410&gt;=100,Rules!$B$18,IF(G410&gt;=50,Rules!$B$17,IF(G410&gt;=30,Rules!$B$16,0)))+IF(AND(F410=1,D410&lt;&gt;"BWL",G410=0),Rules!$B$27,0))</f>
        <v>0</v>
      </c>
      <c r="R410">
        <f>IF(A410="","",J410*Rules!$B$19+O410*Rules!$B$22)</f>
        <v>0</v>
      </c>
      <c r="S410">
        <f>IF(A410="","",IF(J410&gt;=4,Rules!$B$21,IF(J410&gt;=3,Rules!$B$20,0)))</f>
        <v>0</v>
      </c>
      <c r="T410">
        <f>IF(A410="","",K410*Rules!$B$23+L410*Rules!$B$24+M410*Rules!$B$25+N410*Rules!$B$26)</f>
        <v>0</v>
      </c>
      <c r="U410">
        <f t="shared" si="6"/>
        <v>0</v>
      </c>
    </row>
    <row r="411" spans="1:21" x14ac:dyDescent="0.2">
      <c r="A411" t="str">
        <f>MatchSquad!A411</f>
        <v>M009</v>
      </c>
      <c r="B411" t="str">
        <f>MatchSquad!B411</f>
        <v>P060</v>
      </c>
      <c r="C411" t="str">
        <f>MatchSquad!C411</f>
        <v>Mohd. Arshad Khan</v>
      </c>
      <c r="D411" t="str">
        <f>MatchSquad!D411</f>
        <v>AR</v>
      </c>
      <c r="E411" t="str">
        <f>MatchSquad!E411</f>
        <v>GT</v>
      </c>
      <c r="F411">
        <f>MatchSquad!G411</f>
        <v>0</v>
      </c>
      <c r="G411">
        <f>IF(A411="","",SUMIFS(BallByBall!$I$2:$I$501,BallByBall!$B$2:$B$501,A411,BallByBall!$F$2:$F$501,B411))</f>
        <v>0</v>
      </c>
      <c r="H411">
        <f>IF(A411="","",COUNTIFS(BallByBall!$B$2:$B$501,A411,BallByBall!$F$2:$F$501,B411,BallByBall!$Q$2:$Q$501,1))</f>
        <v>0</v>
      </c>
      <c r="I411">
        <f>IF(A411="","",COUNTIFS(BallByBall!$B$2:$B$501,A411,BallByBall!$F$2:$F$501,B411,BallByBall!$R$2:$R$501,1))</f>
        <v>0</v>
      </c>
      <c r="J411">
        <f>IF(A411="","",SUMIFS(BallByBall!$T$2:$T$501,BallByBall!$B$2:$B$501,A411,BallByBall!$H$2:$H$501,B411))</f>
        <v>0</v>
      </c>
      <c r="K411">
        <f>IF(A411="","",SUMIFS(BallByBall!$U$2:$U$501,BallByBall!$B$2:$B$501,A411,BallByBall!$P$2:$P$501,B411))</f>
        <v>0</v>
      </c>
      <c r="L411">
        <f>IF(A411="","",SUMIFS(BallByBall!$V$2:$V$501,BallByBall!$B$2:$B$501,A411,BallByBall!$P$2:$P$501,B411))</f>
        <v>0</v>
      </c>
      <c r="M411">
        <f>IF(A411="","",SUMIFS(BallByBall!$W$2:$W$501,BallByBall!$B$2:$B$501,A411,BallByBall!$P$2:$P$501,B411))</f>
        <v>0</v>
      </c>
      <c r="N411">
        <f>IF(A411="","",SUMIFS(BallByBall!$X$2:$X$501,BallByBall!$B$2:$B$501,A411,BallByBall!$P$2:$P$501,B411))</f>
        <v>0</v>
      </c>
      <c r="O411">
        <f>IF(A411="","",SUMIFS(OverSummary!$G$2:$G$101,OverSummary!$A$2:$A$101,A411,OverSummary!$D$2:$D$101,B411))</f>
        <v>0</v>
      </c>
      <c r="P411">
        <f>IF(A411="","",G411*Rules!$B$13+H411*Rules!$B$14+I411*Rules!$B$15)</f>
        <v>0</v>
      </c>
      <c r="Q411">
        <f>IF(A411="","",IF(G411&gt;=100,Rules!$B$18,IF(G411&gt;=50,Rules!$B$17,IF(G411&gt;=30,Rules!$B$16,0)))+IF(AND(F411=1,D411&lt;&gt;"BWL",G411=0),Rules!$B$27,0))</f>
        <v>0</v>
      </c>
      <c r="R411">
        <f>IF(A411="","",J411*Rules!$B$19+O411*Rules!$B$22)</f>
        <v>0</v>
      </c>
      <c r="S411">
        <f>IF(A411="","",IF(J411&gt;=4,Rules!$B$21,IF(J411&gt;=3,Rules!$B$20,0)))</f>
        <v>0</v>
      </c>
      <c r="T411">
        <f>IF(A411="","",K411*Rules!$B$23+L411*Rules!$B$24+M411*Rules!$B$25+N411*Rules!$B$26)</f>
        <v>0</v>
      </c>
      <c r="U411">
        <f t="shared" si="6"/>
        <v>0</v>
      </c>
    </row>
    <row r="412" spans="1:21" x14ac:dyDescent="0.2">
      <c r="A412" t="str">
        <f>MatchSquad!A412</f>
        <v>M009</v>
      </c>
      <c r="B412" t="str">
        <f>MatchSquad!B412</f>
        <v>P061</v>
      </c>
      <c r="C412" t="str">
        <f>MatchSquad!C412</f>
        <v>Sai Kishore</v>
      </c>
      <c r="D412" t="str">
        <f>MatchSquad!D412</f>
        <v>AR</v>
      </c>
      <c r="E412" t="str">
        <f>MatchSquad!E412</f>
        <v>GT</v>
      </c>
      <c r="F412">
        <f>MatchSquad!G412</f>
        <v>0</v>
      </c>
      <c r="G412">
        <f>IF(A412="","",SUMIFS(BallByBall!$I$2:$I$501,BallByBall!$B$2:$B$501,A412,BallByBall!$F$2:$F$501,B412))</f>
        <v>0</v>
      </c>
      <c r="H412">
        <f>IF(A412="","",COUNTIFS(BallByBall!$B$2:$B$501,A412,BallByBall!$F$2:$F$501,B412,BallByBall!$Q$2:$Q$501,1))</f>
        <v>0</v>
      </c>
      <c r="I412">
        <f>IF(A412="","",COUNTIFS(BallByBall!$B$2:$B$501,A412,BallByBall!$F$2:$F$501,B412,BallByBall!$R$2:$R$501,1))</f>
        <v>0</v>
      </c>
      <c r="J412">
        <f>IF(A412="","",SUMIFS(BallByBall!$T$2:$T$501,BallByBall!$B$2:$B$501,A412,BallByBall!$H$2:$H$501,B412))</f>
        <v>0</v>
      </c>
      <c r="K412">
        <f>IF(A412="","",SUMIFS(BallByBall!$U$2:$U$501,BallByBall!$B$2:$B$501,A412,BallByBall!$P$2:$P$501,B412))</f>
        <v>0</v>
      </c>
      <c r="L412">
        <f>IF(A412="","",SUMIFS(BallByBall!$V$2:$V$501,BallByBall!$B$2:$B$501,A412,BallByBall!$P$2:$P$501,B412))</f>
        <v>0</v>
      </c>
      <c r="M412">
        <f>IF(A412="","",SUMIFS(BallByBall!$W$2:$W$501,BallByBall!$B$2:$B$501,A412,BallByBall!$P$2:$P$501,B412))</f>
        <v>0</v>
      </c>
      <c r="N412">
        <f>IF(A412="","",SUMIFS(BallByBall!$X$2:$X$501,BallByBall!$B$2:$B$501,A412,BallByBall!$P$2:$P$501,B412))</f>
        <v>0</v>
      </c>
      <c r="O412">
        <f>IF(A412="","",SUMIFS(OverSummary!$G$2:$G$101,OverSummary!$A$2:$A$101,A412,OverSummary!$D$2:$D$101,B412))</f>
        <v>0</v>
      </c>
      <c r="P412">
        <f>IF(A412="","",G412*Rules!$B$13+H412*Rules!$B$14+I412*Rules!$B$15)</f>
        <v>0</v>
      </c>
      <c r="Q412">
        <f>IF(A412="","",IF(G412&gt;=100,Rules!$B$18,IF(G412&gt;=50,Rules!$B$17,IF(G412&gt;=30,Rules!$B$16,0)))+IF(AND(F412=1,D412&lt;&gt;"BWL",G412=0),Rules!$B$27,0))</f>
        <v>0</v>
      </c>
      <c r="R412">
        <f>IF(A412="","",J412*Rules!$B$19+O412*Rules!$B$22)</f>
        <v>0</v>
      </c>
      <c r="S412">
        <f>IF(A412="","",IF(J412&gt;=4,Rules!$B$21,IF(J412&gt;=3,Rules!$B$20,0)))</f>
        <v>0</v>
      </c>
      <c r="T412">
        <f>IF(A412="","",K412*Rules!$B$23+L412*Rules!$B$24+M412*Rules!$B$25+N412*Rules!$B$26)</f>
        <v>0</v>
      </c>
      <c r="U412">
        <f t="shared" si="6"/>
        <v>0</v>
      </c>
    </row>
    <row r="413" spans="1:21" x14ac:dyDescent="0.2">
      <c r="A413" t="str">
        <f>MatchSquad!A413</f>
        <v>M009</v>
      </c>
      <c r="B413" t="str">
        <f>MatchSquad!B413</f>
        <v>P062</v>
      </c>
      <c r="C413" t="str">
        <f>MatchSquad!C413</f>
        <v>Jayant Yadav</v>
      </c>
      <c r="D413" t="str">
        <f>MatchSquad!D413</f>
        <v>AR</v>
      </c>
      <c r="E413" t="str">
        <f>MatchSquad!E413</f>
        <v>GT</v>
      </c>
      <c r="F413">
        <f>MatchSquad!G413</f>
        <v>0</v>
      </c>
      <c r="G413">
        <f>IF(A413="","",SUMIFS(BallByBall!$I$2:$I$501,BallByBall!$B$2:$B$501,A413,BallByBall!$F$2:$F$501,B413))</f>
        <v>0</v>
      </c>
      <c r="H413">
        <f>IF(A413="","",COUNTIFS(BallByBall!$B$2:$B$501,A413,BallByBall!$F$2:$F$501,B413,BallByBall!$Q$2:$Q$501,1))</f>
        <v>0</v>
      </c>
      <c r="I413">
        <f>IF(A413="","",COUNTIFS(BallByBall!$B$2:$B$501,A413,BallByBall!$F$2:$F$501,B413,BallByBall!$R$2:$R$501,1))</f>
        <v>0</v>
      </c>
      <c r="J413">
        <f>IF(A413="","",SUMIFS(BallByBall!$T$2:$T$501,BallByBall!$B$2:$B$501,A413,BallByBall!$H$2:$H$501,B413))</f>
        <v>0</v>
      </c>
      <c r="K413">
        <f>IF(A413="","",SUMIFS(BallByBall!$U$2:$U$501,BallByBall!$B$2:$B$501,A413,BallByBall!$P$2:$P$501,B413))</f>
        <v>0</v>
      </c>
      <c r="L413">
        <f>IF(A413="","",SUMIFS(BallByBall!$V$2:$V$501,BallByBall!$B$2:$B$501,A413,BallByBall!$P$2:$P$501,B413))</f>
        <v>0</v>
      </c>
      <c r="M413">
        <f>IF(A413="","",SUMIFS(BallByBall!$W$2:$W$501,BallByBall!$B$2:$B$501,A413,BallByBall!$P$2:$P$501,B413))</f>
        <v>0</v>
      </c>
      <c r="N413">
        <f>IF(A413="","",SUMIFS(BallByBall!$X$2:$X$501,BallByBall!$B$2:$B$501,A413,BallByBall!$P$2:$P$501,B413))</f>
        <v>0</v>
      </c>
      <c r="O413">
        <f>IF(A413="","",SUMIFS(OverSummary!$G$2:$G$101,OverSummary!$A$2:$A$101,A413,OverSummary!$D$2:$D$101,B413))</f>
        <v>0</v>
      </c>
      <c r="P413">
        <f>IF(A413="","",G413*Rules!$B$13+H413*Rules!$B$14+I413*Rules!$B$15)</f>
        <v>0</v>
      </c>
      <c r="Q413">
        <f>IF(A413="","",IF(G413&gt;=100,Rules!$B$18,IF(G413&gt;=50,Rules!$B$17,IF(G413&gt;=30,Rules!$B$16,0)))+IF(AND(F413=1,D413&lt;&gt;"BWL",G413=0),Rules!$B$27,0))</f>
        <v>0</v>
      </c>
      <c r="R413">
        <f>IF(A413="","",J413*Rules!$B$19+O413*Rules!$B$22)</f>
        <v>0</v>
      </c>
      <c r="S413">
        <f>IF(A413="","",IF(J413&gt;=4,Rules!$B$21,IF(J413&gt;=3,Rules!$B$20,0)))</f>
        <v>0</v>
      </c>
      <c r="T413">
        <f>IF(A413="","",K413*Rules!$B$23+L413*Rules!$B$24+M413*Rules!$B$25+N413*Rules!$B$26)</f>
        <v>0</v>
      </c>
      <c r="U413">
        <f t="shared" si="6"/>
        <v>0</v>
      </c>
    </row>
    <row r="414" spans="1:21" x14ac:dyDescent="0.2">
      <c r="A414" t="str">
        <f>MatchSquad!A414</f>
        <v>M009</v>
      </c>
      <c r="B414" t="str">
        <f>MatchSquad!B414</f>
        <v>P063</v>
      </c>
      <c r="C414" t="str">
        <f>MatchSquad!C414</f>
        <v>Jason Holder</v>
      </c>
      <c r="D414" t="str">
        <f>MatchSquad!D414</f>
        <v>AR</v>
      </c>
      <c r="E414" t="str">
        <f>MatchSquad!E414</f>
        <v>GT</v>
      </c>
      <c r="F414">
        <f>MatchSquad!G414</f>
        <v>0</v>
      </c>
      <c r="G414">
        <f>IF(A414="","",SUMIFS(BallByBall!$I$2:$I$501,BallByBall!$B$2:$B$501,A414,BallByBall!$F$2:$F$501,B414))</f>
        <v>0</v>
      </c>
      <c r="H414">
        <f>IF(A414="","",COUNTIFS(BallByBall!$B$2:$B$501,A414,BallByBall!$F$2:$F$501,B414,BallByBall!$Q$2:$Q$501,1))</f>
        <v>0</v>
      </c>
      <c r="I414">
        <f>IF(A414="","",COUNTIFS(BallByBall!$B$2:$B$501,A414,BallByBall!$F$2:$F$501,B414,BallByBall!$R$2:$R$501,1))</f>
        <v>0</v>
      </c>
      <c r="J414">
        <f>IF(A414="","",SUMIFS(BallByBall!$T$2:$T$501,BallByBall!$B$2:$B$501,A414,BallByBall!$H$2:$H$501,B414))</f>
        <v>0</v>
      </c>
      <c r="K414">
        <f>IF(A414="","",SUMIFS(BallByBall!$U$2:$U$501,BallByBall!$B$2:$B$501,A414,BallByBall!$P$2:$P$501,B414))</f>
        <v>0</v>
      </c>
      <c r="L414">
        <f>IF(A414="","",SUMIFS(BallByBall!$V$2:$V$501,BallByBall!$B$2:$B$501,A414,BallByBall!$P$2:$P$501,B414))</f>
        <v>0</v>
      </c>
      <c r="M414">
        <f>IF(A414="","",SUMIFS(BallByBall!$W$2:$W$501,BallByBall!$B$2:$B$501,A414,BallByBall!$P$2:$P$501,B414))</f>
        <v>0</v>
      </c>
      <c r="N414">
        <f>IF(A414="","",SUMIFS(BallByBall!$X$2:$X$501,BallByBall!$B$2:$B$501,A414,BallByBall!$P$2:$P$501,B414))</f>
        <v>0</v>
      </c>
      <c r="O414">
        <f>IF(A414="","",SUMIFS(OverSummary!$G$2:$G$101,OverSummary!$A$2:$A$101,A414,OverSummary!$D$2:$D$101,B414))</f>
        <v>0</v>
      </c>
      <c r="P414">
        <f>IF(A414="","",G414*Rules!$B$13+H414*Rules!$B$14+I414*Rules!$B$15)</f>
        <v>0</v>
      </c>
      <c r="Q414">
        <f>IF(A414="","",IF(G414&gt;=100,Rules!$B$18,IF(G414&gt;=50,Rules!$B$17,IF(G414&gt;=30,Rules!$B$16,0)))+IF(AND(F414=1,D414&lt;&gt;"BWL",G414=0),Rules!$B$27,0))</f>
        <v>0</v>
      </c>
      <c r="R414">
        <f>IF(A414="","",J414*Rules!$B$19+O414*Rules!$B$22)</f>
        <v>0</v>
      </c>
      <c r="S414">
        <f>IF(A414="","",IF(J414&gt;=4,Rules!$B$21,IF(J414&gt;=3,Rules!$B$20,0)))</f>
        <v>0</v>
      </c>
      <c r="T414">
        <f>IF(A414="","",K414*Rules!$B$23+L414*Rules!$B$24+M414*Rules!$B$25+N414*Rules!$B$26)</f>
        <v>0</v>
      </c>
      <c r="U414">
        <f t="shared" si="6"/>
        <v>0</v>
      </c>
    </row>
    <row r="415" spans="1:21" x14ac:dyDescent="0.2">
      <c r="A415" t="str">
        <f>MatchSquad!A415</f>
        <v>M009</v>
      </c>
      <c r="B415" t="str">
        <f>MatchSquad!B415</f>
        <v>P064</v>
      </c>
      <c r="C415" t="str">
        <f>MatchSquad!C415</f>
        <v>Rahul Tewatia</v>
      </c>
      <c r="D415" t="str">
        <f>MatchSquad!D415</f>
        <v>AR</v>
      </c>
      <c r="E415" t="str">
        <f>MatchSquad!E415</f>
        <v>GT</v>
      </c>
      <c r="F415">
        <f>MatchSquad!G415</f>
        <v>0</v>
      </c>
      <c r="G415">
        <f>IF(A415="","",SUMIFS(BallByBall!$I$2:$I$501,BallByBall!$B$2:$B$501,A415,BallByBall!$F$2:$F$501,B415))</f>
        <v>0</v>
      </c>
      <c r="H415">
        <f>IF(A415="","",COUNTIFS(BallByBall!$B$2:$B$501,A415,BallByBall!$F$2:$F$501,B415,BallByBall!$Q$2:$Q$501,1))</f>
        <v>0</v>
      </c>
      <c r="I415">
        <f>IF(A415="","",COUNTIFS(BallByBall!$B$2:$B$501,A415,BallByBall!$F$2:$F$501,B415,BallByBall!$R$2:$R$501,1))</f>
        <v>0</v>
      </c>
      <c r="J415">
        <f>IF(A415="","",SUMIFS(BallByBall!$T$2:$T$501,BallByBall!$B$2:$B$501,A415,BallByBall!$H$2:$H$501,B415))</f>
        <v>0</v>
      </c>
      <c r="K415">
        <f>IF(A415="","",SUMIFS(BallByBall!$U$2:$U$501,BallByBall!$B$2:$B$501,A415,BallByBall!$P$2:$P$501,B415))</f>
        <v>0</v>
      </c>
      <c r="L415">
        <f>IF(A415="","",SUMIFS(BallByBall!$V$2:$V$501,BallByBall!$B$2:$B$501,A415,BallByBall!$P$2:$P$501,B415))</f>
        <v>0</v>
      </c>
      <c r="M415">
        <f>IF(A415="","",SUMIFS(BallByBall!$W$2:$W$501,BallByBall!$B$2:$B$501,A415,BallByBall!$P$2:$P$501,B415))</f>
        <v>0</v>
      </c>
      <c r="N415">
        <f>IF(A415="","",SUMIFS(BallByBall!$X$2:$X$501,BallByBall!$B$2:$B$501,A415,BallByBall!$P$2:$P$501,B415))</f>
        <v>0</v>
      </c>
      <c r="O415">
        <f>IF(A415="","",SUMIFS(OverSummary!$G$2:$G$101,OverSummary!$A$2:$A$101,A415,OverSummary!$D$2:$D$101,B415))</f>
        <v>0</v>
      </c>
      <c r="P415">
        <f>IF(A415="","",G415*Rules!$B$13+H415*Rules!$B$14+I415*Rules!$B$15)</f>
        <v>0</v>
      </c>
      <c r="Q415">
        <f>IF(A415="","",IF(G415&gt;=100,Rules!$B$18,IF(G415&gt;=50,Rules!$B$17,IF(G415&gt;=30,Rules!$B$16,0)))+IF(AND(F415=1,D415&lt;&gt;"BWL",G415=0),Rules!$B$27,0))</f>
        <v>0</v>
      </c>
      <c r="R415">
        <f>IF(A415="","",J415*Rules!$B$19+O415*Rules!$B$22)</f>
        <v>0</v>
      </c>
      <c r="S415">
        <f>IF(A415="","",IF(J415&gt;=4,Rules!$B$21,IF(J415&gt;=3,Rules!$B$20,0)))</f>
        <v>0</v>
      </c>
      <c r="T415">
        <f>IF(A415="","",K415*Rules!$B$23+L415*Rules!$B$24+M415*Rules!$B$25+N415*Rules!$B$26)</f>
        <v>0</v>
      </c>
      <c r="U415">
        <f t="shared" si="6"/>
        <v>0</v>
      </c>
    </row>
    <row r="416" spans="1:21" x14ac:dyDescent="0.2">
      <c r="A416" t="str">
        <f>MatchSquad!A416</f>
        <v>M009</v>
      </c>
      <c r="B416" t="str">
        <f>MatchSquad!B416</f>
        <v>P065</v>
      </c>
      <c r="C416" t="str">
        <f>MatchSquad!C416</f>
        <v>Shahrukh Khan</v>
      </c>
      <c r="D416" t="str">
        <f>MatchSquad!D416</f>
        <v>AR</v>
      </c>
      <c r="E416" t="str">
        <f>MatchSquad!E416</f>
        <v>GT</v>
      </c>
      <c r="F416">
        <f>MatchSquad!G416</f>
        <v>0</v>
      </c>
      <c r="G416">
        <f>IF(A416="","",SUMIFS(BallByBall!$I$2:$I$501,BallByBall!$B$2:$B$501,A416,BallByBall!$F$2:$F$501,B416))</f>
        <v>0</v>
      </c>
      <c r="H416">
        <f>IF(A416="","",COUNTIFS(BallByBall!$B$2:$B$501,A416,BallByBall!$F$2:$F$501,B416,BallByBall!$Q$2:$Q$501,1))</f>
        <v>0</v>
      </c>
      <c r="I416">
        <f>IF(A416="","",COUNTIFS(BallByBall!$B$2:$B$501,A416,BallByBall!$F$2:$F$501,B416,BallByBall!$R$2:$R$501,1))</f>
        <v>0</v>
      </c>
      <c r="J416">
        <f>IF(A416="","",SUMIFS(BallByBall!$T$2:$T$501,BallByBall!$B$2:$B$501,A416,BallByBall!$H$2:$H$501,B416))</f>
        <v>0</v>
      </c>
      <c r="K416">
        <f>IF(A416="","",SUMIFS(BallByBall!$U$2:$U$501,BallByBall!$B$2:$B$501,A416,BallByBall!$P$2:$P$501,B416))</f>
        <v>0</v>
      </c>
      <c r="L416">
        <f>IF(A416="","",SUMIFS(BallByBall!$V$2:$V$501,BallByBall!$B$2:$B$501,A416,BallByBall!$P$2:$P$501,B416))</f>
        <v>0</v>
      </c>
      <c r="M416">
        <f>IF(A416="","",SUMIFS(BallByBall!$W$2:$W$501,BallByBall!$B$2:$B$501,A416,BallByBall!$P$2:$P$501,B416))</f>
        <v>0</v>
      </c>
      <c r="N416">
        <f>IF(A416="","",SUMIFS(BallByBall!$X$2:$X$501,BallByBall!$B$2:$B$501,A416,BallByBall!$P$2:$P$501,B416))</f>
        <v>0</v>
      </c>
      <c r="O416">
        <f>IF(A416="","",SUMIFS(OverSummary!$G$2:$G$101,OverSummary!$A$2:$A$101,A416,OverSummary!$D$2:$D$101,B416))</f>
        <v>0</v>
      </c>
      <c r="P416">
        <f>IF(A416="","",G416*Rules!$B$13+H416*Rules!$B$14+I416*Rules!$B$15)</f>
        <v>0</v>
      </c>
      <c r="Q416">
        <f>IF(A416="","",IF(G416&gt;=100,Rules!$B$18,IF(G416&gt;=50,Rules!$B$17,IF(G416&gt;=30,Rules!$B$16,0)))+IF(AND(F416=1,D416&lt;&gt;"BWL",G416=0),Rules!$B$27,0))</f>
        <v>0</v>
      </c>
      <c r="R416">
        <f>IF(A416="","",J416*Rules!$B$19+O416*Rules!$B$22)</f>
        <v>0</v>
      </c>
      <c r="S416">
        <f>IF(A416="","",IF(J416&gt;=4,Rules!$B$21,IF(J416&gt;=3,Rules!$B$20,0)))</f>
        <v>0</v>
      </c>
      <c r="T416">
        <f>IF(A416="","",K416*Rules!$B$23+L416*Rules!$B$24+M416*Rules!$B$25+N416*Rules!$B$26)</f>
        <v>0</v>
      </c>
      <c r="U416">
        <f t="shared" si="6"/>
        <v>0</v>
      </c>
    </row>
    <row r="417" spans="1:21" x14ac:dyDescent="0.2">
      <c r="A417" t="str">
        <f>MatchSquad!A417</f>
        <v>M009</v>
      </c>
      <c r="B417" t="str">
        <f>MatchSquad!B417</f>
        <v>P066</v>
      </c>
      <c r="C417" t="str">
        <f>MatchSquad!C417</f>
        <v>Kagiso Rabada</v>
      </c>
      <c r="D417" t="str">
        <f>MatchSquad!D417</f>
        <v>BWL</v>
      </c>
      <c r="E417" t="str">
        <f>MatchSquad!E417</f>
        <v>GT</v>
      </c>
      <c r="F417">
        <f>MatchSquad!G417</f>
        <v>0</v>
      </c>
      <c r="G417">
        <f>IF(A417="","",SUMIFS(BallByBall!$I$2:$I$501,BallByBall!$B$2:$B$501,A417,BallByBall!$F$2:$F$501,B417))</f>
        <v>0</v>
      </c>
      <c r="H417">
        <f>IF(A417="","",COUNTIFS(BallByBall!$B$2:$B$501,A417,BallByBall!$F$2:$F$501,B417,BallByBall!$Q$2:$Q$501,1))</f>
        <v>0</v>
      </c>
      <c r="I417">
        <f>IF(A417="","",COUNTIFS(BallByBall!$B$2:$B$501,A417,BallByBall!$F$2:$F$501,B417,BallByBall!$R$2:$R$501,1))</f>
        <v>0</v>
      </c>
      <c r="J417">
        <f>IF(A417="","",SUMIFS(BallByBall!$T$2:$T$501,BallByBall!$B$2:$B$501,A417,BallByBall!$H$2:$H$501,B417))</f>
        <v>0</v>
      </c>
      <c r="K417">
        <f>IF(A417="","",SUMIFS(BallByBall!$U$2:$U$501,BallByBall!$B$2:$B$501,A417,BallByBall!$P$2:$P$501,B417))</f>
        <v>0</v>
      </c>
      <c r="L417">
        <f>IF(A417="","",SUMIFS(BallByBall!$V$2:$V$501,BallByBall!$B$2:$B$501,A417,BallByBall!$P$2:$P$501,B417))</f>
        <v>0</v>
      </c>
      <c r="M417">
        <f>IF(A417="","",SUMIFS(BallByBall!$W$2:$W$501,BallByBall!$B$2:$B$501,A417,BallByBall!$P$2:$P$501,B417))</f>
        <v>0</v>
      </c>
      <c r="N417">
        <f>IF(A417="","",SUMIFS(BallByBall!$X$2:$X$501,BallByBall!$B$2:$B$501,A417,BallByBall!$P$2:$P$501,B417))</f>
        <v>0</v>
      </c>
      <c r="O417">
        <f>IF(A417="","",SUMIFS(OverSummary!$G$2:$G$101,OverSummary!$A$2:$A$101,A417,OverSummary!$D$2:$D$101,B417))</f>
        <v>0</v>
      </c>
      <c r="P417">
        <f>IF(A417="","",G417*Rules!$B$13+H417*Rules!$B$14+I417*Rules!$B$15)</f>
        <v>0</v>
      </c>
      <c r="Q417">
        <f>IF(A417="","",IF(G417&gt;=100,Rules!$B$18,IF(G417&gt;=50,Rules!$B$17,IF(G417&gt;=30,Rules!$B$16,0)))+IF(AND(F417=1,D417&lt;&gt;"BWL",G417=0),Rules!$B$27,0))</f>
        <v>0</v>
      </c>
      <c r="R417">
        <f>IF(A417="","",J417*Rules!$B$19+O417*Rules!$B$22)</f>
        <v>0</v>
      </c>
      <c r="S417">
        <f>IF(A417="","",IF(J417&gt;=4,Rules!$B$21,IF(J417&gt;=3,Rules!$B$20,0)))</f>
        <v>0</v>
      </c>
      <c r="T417">
        <f>IF(A417="","",K417*Rules!$B$23+L417*Rules!$B$24+M417*Rules!$B$25+N417*Rules!$B$26)</f>
        <v>0</v>
      </c>
      <c r="U417">
        <f t="shared" si="6"/>
        <v>0</v>
      </c>
    </row>
    <row r="418" spans="1:21" x14ac:dyDescent="0.2">
      <c r="A418" t="str">
        <f>MatchSquad!A418</f>
        <v>M009</v>
      </c>
      <c r="B418" t="str">
        <f>MatchSquad!B418</f>
        <v>P067</v>
      </c>
      <c r="C418" t="str">
        <f>MatchSquad!C418</f>
        <v>Mohammed Siraj</v>
      </c>
      <c r="D418" t="str">
        <f>MatchSquad!D418</f>
        <v>BWL</v>
      </c>
      <c r="E418" t="str">
        <f>MatchSquad!E418</f>
        <v>GT</v>
      </c>
      <c r="F418">
        <f>MatchSquad!G418</f>
        <v>0</v>
      </c>
      <c r="G418">
        <f>IF(A418="","",SUMIFS(BallByBall!$I$2:$I$501,BallByBall!$B$2:$B$501,A418,BallByBall!$F$2:$F$501,B418))</f>
        <v>0</v>
      </c>
      <c r="H418">
        <f>IF(A418="","",COUNTIFS(BallByBall!$B$2:$B$501,A418,BallByBall!$F$2:$F$501,B418,BallByBall!$Q$2:$Q$501,1))</f>
        <v>0</v>
      </c>
      <c r="I418">
        <f>IF(A418="","",COUNTIFS(BallByBall!$B$2:$B$501,A418,BallByBall!$F$2:$F$501,B418,BallByBall!$R$2:$R$501,1))</f>
        <v>0</v>
      </c>
      <c r="J418">
        <f>IF(A418="","",SUMIFS(BallByBall!$T$2:$T$501,BallByBall!$B$2:$B$501,A418,BallByBall!$H$2:$H$501,B418))</f>
        <v>0</v>
      </c>
      <c r="K418">
        <f>IF(A418="","",SUMIFS(BallByBall!$U$2:$U$501,BallByBall!$B$2:$B$501,A418,BallByBall!$P$2:$P$501,B418))</f>
        <v>0</v>
      </c>
      <c r="L418">
        <f>IF(A418="","",SUMIFS(BallByBall!$V$2:$V$501,BallByBall!$B$2:$B$501,A418,BallByBall!$P$2:$P$501,B418))</f>
        <v>0</v>
      </c>
      <c r="M418">
        <f>IF(A418="","",SUMIFS(BallByBall!$W$2:$W$501,BallByBall!$B$2:$B$501,A418,BallByBall!$P$2:$P$501,B418))</f>
        <v>0</v>
      </c>
      <c r="N418">
        <f>IF(A418="","",SUMIFS(BallByBall!$X$2:$X$501,BallByBall!$B$2:$B$501,A418,BallByBall!$P$2:$P$501,B418))</f>
        <v>0</v>
      </c>
      <c r="O418">
        <f>IF(A418="","",SUMIFS(OverSummary!$G$2:$G$101,OverSummary!$A$2:$A$101,A418,OverSummary!$D$2:$D$101,B418))</f>
        <v>0</v>
      </c>
      <c r="P418">
        <f>IF(A418="","",G418*Rules!$B$13+H418*Rules!$B$14+I418*Rules!$B$15)</f>
        <v>0</v>
      </c>
      <c r="Q418">
        <f>IF(A418="","",IF(G418&gt;=100,Rules!$B$18,IF(G418&gt;=50,Rules!$B$17,IF(G418&gt;=30,Rules!$B$16,0)))+IF(AND(F418=1,D418&lt;&gt;"BWL",G418=0),Rules!$B$27,0))</f>
        <v>0</v>
      </c>
      <c r="R418">
        <f>IF(A418="","",J418*Rules!$B$19+O418*Rules!$B$22)</f>
        <v>0</v>
      </c>
      <c r="S418">
        <f>IF(A418="","",IF(J418&gt;=4,Rules!$B$21,IF(J418&gt;=3,Rules!$B$20,0)))</f>
        <v>0</v>
      </c>
      <c r="T418">
        <f>IF(A418="","",K418*Rules!$B$23+L418*Rules!$B$24+M418*Rules!$B$25+N418*Rules!$B$26)</f>
        <v>0</v>
      </c>
      <c r="U418">
        <f t="shared" si="6"/>
        <v>0</v>
      </c>
    </row>
    <row r="419" spans="1:21" x14ac:dyDescent="0.2">
      <c r="A419" t="str">
        <f>MatchSquad!A419</f>
        <v>M009</v>
      </c>
      <c r="B419" t="str">
        <f>MatchSquad!B419</f>
        <v>P068</v>
      </c>
      <c r="C419" t="str">
        <f>MatchSquad!C419</f>
        <v>Prasidh Krishna</v>
      </c>
      <c r="D419" t="str">
        <f>MatchSquad!D419</f>
        <v>BWL</v>
      </c>
      <c r="E419" t="str">
        <f>MatchSquad!E419</f>
        <v>GT</v>
      </c>
      <c r="F419">
        <f>MatchSquad!G419</f>
        <v>0</v>
      </c>
      <c r="G419">
        <f>IF(A419="","",SUMIFS(BallByBall!$I$2:$I$501,BallByBall!$B$2:$B$501,A419,BallByBall!$F$2:$F$501,B419))</f>
        <v>0</v>
      </c>
      <c r="H419">
        <f>IF(A419="","",COUNTIFS(BallByBall!$B$2:$B$501,A419,BallByBall!$F$2:$F$501,B419,BallByBall!$Q$2:$Q$501,1))</f>
        <v>0</v>
      </c>
      <c r="I419">
        <f>IF(A419="","",COUNTIFS(BallByBall!$B$2:$B$501,A419,BallByBall!$F$2:$F$501,B419,BallByBall!$R$2:$R$501,1))</f>
        <v>0</v>
      </c>
      <c r="J419">
        <f>IF(A419="","",SUMIFS(BallByBall!$T$2:$T$501,BallByBall!$B$2:$B$501,A419,BallByBall!$H$2:$H$501,B419))</f>
        <v>0</v>
      </c>
      <c r="K419">
        <f>IF(A419="","",SUMIFS(BallByBall!$U$2:$U$501,BallByBall!$B$2:$B$501,A419,BallByBall!$P$2:$P$501,B419))</f>
        <v>0</v>
      </c>
      <c r="L419">
        <f>IF(A419="","",SUMIFS(BallByBall!$V$2:$V$501,BallByBall!$B$2:$B$501,A419,BallByBall!$P$2:$P$501,B419))</f>
        <v>0</v>
      </c>
      <c r="M419">
        <f>IF(A419="","",SUMIFS(BallByBall!$W$2:$W$501,BallByBall!$B$2:$B$501,A419,BallByBall!$P$2:$P$501,B419))</f>
        <v>0</v>
      </c>
      <c r="N419">
        <f>IF(A419="","",SUMIFS(BallByBall!$X$2:$X$501,BallByBall!$B$2:$B$501,A419,BallByBall!$P$2:$P$501,B419))</f>
        <v>0</v>
      </c>
      <c r="O419">
        <f>IF(A419="","",SUMIFS(OverSummary!$G$2:$G$101,OverSummary!$A$2:$A$101,A419,OverSummary!$D$2:$D$101,B419))</f>
        <v>0</v>
      </c>
      <c r="P419">
        <f>IF(A419="","",G419*Rules!$B$13+H419*Rules!$B$14+I419*Rules!$B$15)</f>
        <v>0</v>
      </c>
      <c r="Q419">
        <f>IF(A419="","",IF(G419&gt;=100,Rules!$B$18,IF(G419&gt;=50,Rules!$B$17,IF(G419&gt;=30,Rules!$B$16,0)))+IF(AND(F419=1,D419&lt;&gt;"BWL",G419=0),Rules!$B$27,0))</f>
        <v>0</v>
      </c>
      <c r="R419">
        <f>IF(A419="","",J419*Rules!$B$19+O419*Rules!$B$22)</f>
        <v>0</v>
      </c>
      <c r="S419">
        <f>IF(A419="","",IF(J419&gt;=4,Rules!$B$21,IF(J419&gt;=3,Rules!$B$20,0)))</f>
        <v>0</v>
      </c>
      <c r="T419">
        <f>IF(A419="","",K419*Rules!$B$23+L419*Rules!$B$24+M419*Rules!$B$25+N419*Rules!$B$26)</f>
        <v>0</v>
      </c>
      <c r="U419">
        <f t="shared" si="6"/>
        <v>0</v>
      </c>
    </row>
    <row r="420" spans="1:21" x14ac:dyDescent="0.2">
      <c r="A420" t="str">
        <f>MatchSquad!A420</f>
        <v>M009</v>
      </c>
      <c r="B420" t="str">
        <f>MatchSquad!B420</f>
        <v>P069</v>
      </c>
      <c r="C420" t="str">
        <f>MatchSquad!C420</f>
        <v>Manav Suthar</v>
      </c>
      <c r="D420" t="str">
        <f>MatchSquad!D420</f>
        <v>BWL</v>
      </c>
      <c r="E420" t="str">
        <f>MatchSquad!E420</f>
        <v>GT</v>
      </c>
      <c r="F420">
        <f>MatchSquad!G420</f>
        <v>0</v>
      </c>
      <c r="G420">
        <f>IF(A420="","",SUMIFS(BallByBall!$I$2:$I$501,BallByBall!$B$2:$B$501,A420,BallByBall!$F$2:$F$501,B420))</f>
        <v>0</v>
      </c>
      <c r="H420">
        <f>IF(A420="","",COUNTIFS(BallByBall!$B$2:$B$501,A420,BallByBall!$F$2:$F$501,B420,BallByBall!$Q$2:$Q$501,1))</f>
        <v>0</v>
      </c>
      <c r="I420">
        <f>IF(A420="","",COUNTIFS(BallByBall!$B$2:$B$501,A420,BallByBall!$F$2:$F$501,B420,BallByBall!$R$2:$R$501,1))</f>
        <v>0</v>
      </c>
      <c r="J420">
        <f>IF(A420="","",SUMIFS(BallByBall!$T$2:$T$501,BallByBall!$B$2:$B$501,A420,BallByBall!$H$2:$H$501,B420))</f>
        <v>0</v>
      </c>
      <c r="K420">
        <f>IF(A420="","",SUMIFS(BallByBall!$U$2:$U$501,BallByBall!$B$2:$B$501,A420,BallByBall!$P$2:$P$501,B420))</f>
        <v>0</v>
      </c>
      <c r="L420">
        <f>IF(A420="","",SUMIFS(BallByBall!$V$2:$V$501,BallByBall!$B$2:$B$501,A420,BallByBall!$P$2:$P$501,B420))</f>
        <v>0</v>
      </c>
      <c r="M420">
        <f>IF(A420="","",SUMIFS(BallByBall!$W$2:$W$501,BallByBall!$B$2:$B$501,A420,BallByBall!$P$2:$P$501,B420))</f>
        <v>0</v>
      </c>
      <c r="N420">
        <f>IF(A420="","",SUMIFS(BallByBall!$X$2:$X$501,BallByBall!$B$2:$B$501,A420,BallByBall!$P$2:$P$501,B420))</f>
        <v>0</v>
      </c>
      <c r="O420">
        <f>IF(A420="","",SUMIFS(OverSummary!$G$2:$G$101,OverSummary!$A$2:$A$101,A420,OverSummary!$D$2:$D$101,B420))</f>
        <v>0</v>
      </c>
      <c r="P420">
        <f>IF(A420="","",G420*Rules!$B$13+H420*Rules!$B$14+I420*Rules!$B$15)</f>
        <v>0</v>
      </c>
      <c r="Q420">
        <f>IF(A420="","",IF(G420&gt;=100,Rules!$B$18,IF(G420&gt;=50,Rules!$B$17,IF(G420&gt;=30,Rules!$B$16,0)))+IF(AND(F420=1,D420&lt;&gt;"BWL",G420=0),Rules!$B$27,0))</f>
        <v>0</v>
      </c>
      <c r="R420">
        <f>IF(A420="","",J420*Rules!$B$19+O420*Rules!$B$22)</f>
        <v>0</v>
      </c>
      <c r="S420">
        <f>IF(A420="","",IF(J420&gt;=4,Rules!$B$21,IF(J420&gt;=3,Rules!$B$20,0)))</f>
        <v>0</v>
      </c>
      <c r="T420">
        <f>IF(A420="","",K420*Rules!$B$23+L420*Rules!$B$24+M420*Rules!$B$25+N420*Rules!$B$26)</f>
        <v>0</v>
      </c>
      <c r="U420">
        <f t="shared" si="6"/>
        <v>0</v>
      </c>
    </row>
    <row r="421" spans="1:21" x14ac:dyDescent="0.2">
      <c r="A421" t="str">
        <f>MatchSquad!A421</f>
        <v>M009</v>
      </c>
      <c r="B421" t="str">
        <f>MatchSquad!B421</f>
        <v>P070</v>
      </c>
      <c r="C421" t="str">
        <f>MatchSquad!C421</f>
        <v>Gurnoor Singh Brar</v>
      </c>
      <c r="D421" t="str">
        <f>MatchSquad!D421</f>
        <v>BWL</v>
      </c>
      <c r="E421" t="str">
        <f>MatchSquad!E421</f>
        <v>GT</v>
      </c>
      <c r="F421">
        <f>MatchSquad!G421</f>
        <v>0</v>
      </c>
      <c r="G421">
        <f>IF(A421="","",SUMIFS(BallByBall!$I$2:$I$501,BallByBall!$B$2:$B$501,A421,BallByBall!$F$2:$F$501,B421))</f>
        <v>0</v>
      </c>
      <c r="H421">
        <f>IF(A421="","",COUNTIFS(BallByBall!$B$2:$B$501,A421,BallByBall!$F$2:$F$501,B421,BallByBall!$Q$2:$Q$501,1))</f>
        <v>0</v>
      </c>
      <c r="I421">
        <f>IF(A421="","",COUNTIFS(BallByBall!$B$2:$B$501,A421,BallByBall!$F$2:$F$501,B421,BallByBall!$R$2:$R$501,1))</f>
        <v>0</v>
      </c>
      <c r="J421">
        <f>IF(A421="","",SUMIFS(BallByBall!$T$2:$T$501,BallByBall!$B$2:$B$501,A421,BallByBall!$H$2:$H$501,B421))</f>
        <v>0</v>
      </c>
      <c r="K421">
        <f>IF(A421="","",SUMIFS(BallByBall!$U$2:$U$501,BallByBall!$B$2:$B$501,A421,BallByBall!$P$2:$P$501,B421))</f>
        <v>0</v>
      </c>
      <c r="L421">
        <f>IF(A421="","",SUMIFS(BallByBall!$V$2:$V$501,BallByBall!$B$2:$B$501,A421,BallByBall!$P$2:$P$501,B421))</f>
        <v>0</v>
      </c>
      <c r="M421">
        <f>IF(A421="","",SUMIFS(BallByBall!$W$2:$W$501,BallByBall!$B$2:$B$501,A421,BallByBall!$P$2:$P$501,B421))</f>
        <v>0</v>
      </c>
      <c r="N421">
        <f>IF(A421="","",SUMIFS(BallByBall!$X$2:$X$501,BallByBall!$B$2:$B$501,A421,BallByBall!$P$2:$P$501,B421))</f>
        <v>0</v>
      </c>
      <c r="O421">
        <f>IF(A421="","",SUMIFS(OverSummary!$G$2:$G$101,OverSummary!$A$2:$A$101,A421,OverSummary!$D$2:$D$101,B421))</f>
        <v>0</v>
      </c>
      <c r="P421">
        <f>IF(A421="","",G421*Rules!$B$13+H421*Rules!$B$14+I421*Rules!$B$15)</f>
        <v>0</v>
      </c>
      <c r="Q421">
        <f>IF(A421="","",IF(G421&gt;=100,Rules!$B$18,IF(G421&gt;=50,Rules!$B$17,IF(G421&gt;=30,Rules!$B$16,0)))+IF(AND(F421=1,D421&lt;&gt;"BWL",G421=0),Rules!$B$27,0))</f>
        <v>0</v>
      </c>
      <c r="R421">
        <f>IF(A421="","",J421*Rules!$B$19+O421*Rules!$B$22)</f>
        <v>0</v>
      </c>
      <c r="S421">
        <f>IF(A421="","",IF(J421&gt;=4,Rules!$B$21,IF(J421&gt;=3,Rules!$B$20,0)))</f>
        <v>0</v>
      </c>
      <c r="T421">
        <f>IF(A421="","",K421*Rules!$B$23+L421*Rules!$B$24+M421*Rules!$B$25+N421*Rules!$B$26)</f>
        <v>0</v>
      </c>
      <c r="U421">
        <f t="shared" si="6"/>
        <v>0</v>
      </c>
    </row>
    <row r="422" spans="1:21" x14ac:dyDescent="0.2">
      <c r="A422" t="str">
        <f>MatchSquad!A422</f>
        <v>M009</v>
      </c>
      <c r="B422" t="str">
        <f>MatchSquad!B422</f>
        <v>P071</v>
      </c>
      <c r="C422" t="str">
        <f>MatchSquad!C422</f>
        <v>Ishant Sharma</v>
      </c>
      <c r="D422" t="str">
        <f>MatchSquad!D422</f>
        <v>BWL</v>
      </c>
      <c r="E422" t="str">
        <f>MatchSquad!E422</f>
        <v>GT</v>
      </c>
      <c r="F422">
        <f>MatchSquad!G422</f>
        <v>0</v>
      </c>
      <c r="G422">
        <f>IF(A422="","",SUMIFS(BallByBall!$I$2:$I$501,BallByBall!$B$2:$B$501,A422,BallByBall!$F$2:$F$501,B422))</f>
        <v>0</v>
      </c>
      <c r="H422">
        <f>IF(A422="","",COUNTIFS(BallByBall!$B$2:$B$501,A422,BallByBall!$F$2:$F$501,B422,BallByBall!$Q$2:$Q$501,1))</f>
        <v>0</v>
      </c>
      <c r="I422">
        <f>IF(A422="","",COUNTIFS(BallByBall!$B$2:$B$501,A422,BallByBall!$F$2:$F$501,B422,BallByBall!$R$2:$R$501,1))</f>
        <v>0</v>
      </c>
      <c r="J422">
        <f>IF(A422="","",SUMIFS(BallByBall!$T$2:$T$501,BallByBall!$B$2:$B$501,A422,BallByBall!$H$2:$H$501,B422))</f>
        <v>0</v>
      </c>
      <c r="K422">
        <f>IF(A422="","",SUMIFS(BallByBall!$U$2:$U$501,BallByBall!$B$2:$B$501,A422,BallByBall!$P$2:$P$501,B422))</f>
        <v>0</v>
      </c>
      <c r="L422">
        <f>IF(A422="","",SUMIFS(BallByBall!$V$2:$V$501,BallByBall!$B$2:$B$501,A422,BallByBall!$P$2:$P$501,B422))</f>
        <v>0</v>
      </c>
      <c r="M422">
        <f>IF(A422="","",SUMIFS(BallByBall!$W$2:$W$501,BallByBall!$B$2:$B$501,A422,BallByBall!$P$2:$P$501,B422))</f>
        <v>0</v>
      </c>
      <c r="N422">
        <f>IF(A422="","",SUMIFS(BallByBall!$X$2:$X$501,BallByBall!$B$2:$B$501,A422,BallByBall!$P$2:$P$501,B422))</f>
        <v>0</v>
      </c>
      <c r="O422">
        <f>IF(A422="","",SUMIFS(OverSummary!$G$2:$G$101,OverSummary!$A$2:$A$101,A422,OverSummary!$D$2:$D$101,B422))</f>
        <v>0</v>
      </c>
      <c r="P422">
        <f>IF(A422="","",G422*Rules!$B$13+H422*Rules!$B$14+I422*Rules!$B$15)</f>
        <v>0</v>
      </c>
      <c r="Q422">
        <f>IF(A422="","",IF(G422&gt;=100,Rules!$B$18,IF(G422&gt;=50,Rules!$B$17,IF(G422&gt;=30,Rules!$B$16,0)))+IF(AND(F422=1,D422&lt;&gt;"BWL",G422=0),Rules!$B$27,0))</f>
        <v>0</v>
      </c>
      <c r="R422">
        <f>IF(A422="","",J422*Rules!$B$19+O422*Rules!$B$22)</f>
        <v>0</v>
      </c>
      <c r="S422">
        <f>IF(A422="","",IF(J422&gt;=4,Rules!$B$21,IF(J422&gt;=3,Rules!$B$20,0)))</f>
        <v>0</v>
      </c>
      <c r="T422">
        <f>IF(A422="","",K422*Rules!$B$23+L422*Rules!$B$24+M422*Rules!$B$25+N422*Rules!$B$26)</f>
        <v>0</v>
      </c>
      <c r="U422">
        <f t="shared" si="6"/>
        <v>0</v>
      </c>
    </row>
    <row r="423" spans="1:21" x14ac:dyDescent="0.2">
      <c r="A423" t="str">
        <f>MatchSquad!A423</f>
        <v>M009</v>
      </c>
      <c r="B423" t="str">
        <f>MatchSquad!B423</f>
        <v>P072</v>
      </c>
      <c r="C423" t="str">
        <f>MatchSquad!C423</f>
        <v>Ashok Sharma</v>
      </c>
      <c r="D423" t="str">
        <f>MatchSquad!D423</f>
        <v>BWL</v>
      </c>
      <c r="E423" t="str">
        <f>MatchSquad!E423</f>
        <v>GT</v>
      </c>
      <c r="F423">
        <f>MatchSquad!G423</f>
        <v>0</v>
      </c>
      <c r="G423">
        <f>IF(A423="","",SUMIFS(BallByBall!$I$2:$I$501,BallByBall!$B$2:$B$501,A423,BallByBall!$F$2:$F$501,B423))</f>
        <v>0</v>
      </c>
      <c r="H423">
        <f>IF(A423="","",COUNTIFS(BallByBall!$B$2:$B$501,A423,BallByBall!$F$2:$F$501,B423,BallByBall!$Q$2:$Q$501,1))</f>
        <v>0</v>
      </c>
      <c r="I423">
        <f>IF(A423="","",COUNTIFS(BallByBall!$B$2:$B$501,A423,BallByBall!$F$2:$F$501,B423,BallByBall!$R$2:$R$501,1))</f>
        <v>0</v>
      </c>
      <c r="J423">
        <f>IF(A423="","",SUMIFS(BallByBall!$T$2:$T$501,BallByBall!$B$2:$B$501,A423,BallByBall!$H$2:$H$501,B423))</f>
        <v>0</v>
      </c>
      <c r="K423">
        <f>IF(A423="","",SUMIFS(BallByBall!$U$2:$U$501,BallByBall!$B$2:$B$501,A423,BallByBall!$P$2:$P$501,B423))</f>
        <v>0</v>
      </c>
      <c r="L423">
        <f>IF(A423="","",SUMIFS(BallByBall!$V$2:$V$501,BallByBall!$B$2:$B$501,A423,BallByBall!$P$2:$P$501,B423))</f>
        <v>0</v>
      </c>
      <c r="M423">
        <f>IF(A423="","",SUMIFS(BallByBall!$W$2:$W$501,BallByBall!$B$2:$B$501,A423,BallByBall!$P$2:$P$501,B423))</f>
        <v>0</v>
      </c>
      <c r="N423">
        <f>IF(A423="","",SUMIFS(BallByBall!$X$2:$X$501,BallByBall!$B$2:$B$501,A423,BallByBall!$P$2:$P$501,B423))</f>
        <v>0</v>
      </c>
      <c r="O423">
        <f>IF(A423="","",SUMIFS(OverSummary!$G$2:$G$101,OverSummary!$A$2:$A$101,A423,OverSummary!$D$2:$D$101,B423))</f>
        <v>0</v>
      </c>
      <c r="P423">
        <f>IF(A423="","",G423*Rules!$B$13+H423*Rules!$B$14+I423*Rules!$B$15)</f>
        <v>0</v>
      </c>
      <c r="Q423">
        <f>IF(A423="","",IF(G423&gt;=100,Rules!$B$18,IF(G423&gt;=50,Rules!$B$17,IF(G423&gt;=30,Rules!$B$16,0)))+IF(AND(F423=1,D423&lt;&gt;"BWL",G423=0),Rules!$B$27,0))</f>
        <v>0</v>
      </c>
      <c r="R423">
        <f>IF(A423="","",J423*Rules!$B$19+O423*Rules!$B$22)</f>
        <v>0</v>
      </c>
      <c r="S423">
        <f>IF(A423="","",IF(J423&gt;=4,Rules!$B$21,IF(J423&gt;=3,Rules!$B$20,0)))</f>
        <v>0</v>
      </c>
      <c r="T423">
        <f>IF(A423="","",K423*Rules!$B$23+L423*Rules!$B$24+M423*Rules!$B$25+N423*Rules!$B$26)</f>
        <v>0</v>
      </c>
      <c r="U423">
        <f t="shared" si="6"/>
        <v>0</v>
      </c>
    </row>
    <row r="424" spans="1:21" x14ac:dyDescent="0.2">
      <c r="A424" t="str">
        <f>MatchSquad!A424</f>
        <v>M009</v>
      </c>
      <c r="B424" t="str">
        <f>MatchSquad!B424</f>
        <v>P073</v>
      </c>
      <c r="C424" t="str">
        <f>MatchSquad!C424</f>
        <v>Luke Wood</v>
      </c>
      <c r="D424" t="str">
        <f>MatchSquad!D424</f>
        <v>BWL</v>
      </c>
      <c r="E424" t="str">
        <f>MatchSquad!E424</f>
        <v>GT</v>
      </c>
      <c r="F424">
        <f>MatchSquad!G424</f>
        <v>0</v>
      </c>
      <c r="G424">
        <f>IF(A424="","",SUMIFS(BallByBall!$I$2:$I$501,BallByBall!$B$2:$B$501,A424,BallByBall!$F$2:$F$501,B424))</f>
        <v>0</v>
      </c>
      <c r="H424">
        <f>IF(A424="","",COUNTIFS(BallByBall!$B$2:$B$501,A424,BallByBall!$F$2:$F$501,B424,BallByBall!$Q$2:$Q$501,1))</f>
        <v>0</v>
      </c>
      <c r="I424">
        <f>IF(A424="","",COUNTIFS(BallByBall!$B$2:$B$501,A424,BallByBall!$F$2:$F$501,B424,BallByBall!$R$2:$R$501,1))</f>
        <v>0</v>
      </c>
      <c r="J424">
        <f>IF(A424="","",SUMIFS(BallByBall!$T$2:$T$501,BallByBall!$B$2:$B$501,A424,BallByBall!$H$2:$H$501,B424))</f>
        <v>0</v>
      </c>
      <c r="K424">
        <f>IF(A424="","",SUMIFS(BallByBall!$U$2:$U$501,BallByBall!$B$2:$B$501,A424,BallByBall!$P$2:$P$501,B424))</f>
        <v>0</v>
      </c>
      <c r="L424">
        <f>IF(A424="","",SUMIFS(BallByBall!$V$2:$V$501,BallByBall!$B$2:$B$501,A424,BallByBall!$P$2:$P$501,B424))</f>
        <v>0</v>
      </c>
      <c r="M424">
        <f>IF(A424="","",SUMIFS(BallByBall!$W$2:$W$501,BallByBall!$B$2:$B$501,A424,BallByBall!$P$2:$P$501,B424))</f>
        <v>0</v>
      </c>
      <c r="N424">
        <f>IF(A424="","",SUMIFS(BallByBall!$X$2:$X$501,BallByBall!$B$2:$B$501,A424,BallByBall!$P$2:$P$501,B424))</f>
        <v>0</v>
      </c>
      <c r="O424">
        <f>IF(A424="","",SUMIFS(OverSummary!$G$2:$G$101,OverSummary!$A$2:$A$101,A424,OverSummary!$D$2:$D$101,B424))</f>
        <v>0</v>
      </c>
      <c r="P424">
        <f>IF(A424="","",G424*Rules!$B$13+H424*Rules!$B$14+I424*Rules!$B$15)</f>
        <v>0</v>
      </c>
      <c r="Q424">
        <f>IF(A424="","",IF(G424&gt;=100,Rules!$B$18,IF(G424&gt;=50,Rules!$B$17,IF(G424&gt;=30,Rules!$B$16,0)))+IF(AND(F424=1,D424&lt;&gt;"BWL",G424=0),Rules!$B$27,0))</f>
        <v>0</v>
      </c>
      <c r="R424">
        <f>IF(A424="","",J424*Rules!$B$19+O424*Rules!$B$22)</f>
        <v>0</v>
      </c>
      <c r="S424">
        <f>IF(A424="","",IF(J424&gt;=4,Rules!$B$21,IF(J424&gt;=3,Rules!$B$20,0)))</f>
        <v>0</v>
      </c>
      <c r="T424">
        <f>IF(A424="","",K424*Rules!$B$23+L424*Rules!$B$24+M424*Rules!$B$25+N424*Rules!$B$26)</f>
        <v>0</v>
      </c>
      <c r="U424">
        <f t="shared" si="6"/>
        <v>0</v>
      </c>
    </row>
    <row r="425" spans="1:21" x14ac:dyDescent="0.2">
      <c r="A425" t="str">
        <f>MatchSquad!A425</f>
        <v>M009</v>
      </c>
      <c r="B425" t="str">
        <f>MatchSquad!B425</f>
        <v>P074</v>
      </c>
      <c r="C425" t="str">
        <f>MatchSquad!C425</f>
        <v>Kulwant Khejroliya</v>
      </c>
      <c r="D425" t="str">
        <f>MatchSquad!D425</f>
        <v>BWL</v>
      </c>
      <c r="E425" t="str">
        <f>MatchSquad!E425</f>
        <v>GT</v>
      </c>
      <c r="F425">
        <f>MatchSquad!G425</f>
        <v>0</v>
      </c>
      <c r="G425">
        <f>IF(A425="","",SUMIFS(BallByBall!$I$2:$I$501,BallByBall!$B$2:$B$501,A425,BallByBall!$F$2:$F$501,B425))</f>
        <v>0</v>
      </c>
      <c r="H425">
        <f>IF(A425="","",COUNTIFS(BallByBall!$B$2:$B$501,A425,BallByBall!$F$2:$F$501,B425,BallByBall!$Q$2:$Q$501,1))</f>
        <v>0</v>
      </c>
      <c r="I425">
        <f>IF(A425="","",COUNTIFS(BallByBall!$B$2:$B$501,A425,BallByBall!$F$2:$F$501,B425,BallByBall!$R$2:$R$501,1))</f>
        <v>0</v>
      </c>
      <c r="J425">
        <f>IF(A425="","",SUMIFS(BallByBall!$T$2:$T$501,BallByBall!$B$2:$B$501,A425,BallByBall!$H$2:$H$501,B425))</f>
        <v>0</v>
      </c>
      <c r="K425">
        <f>IF(A425="","",SUMIFS(BallByBall!$U$2:$U$501,BallByBall!$B$2:$B$501,A425,BallByBall!$P$2:$P$501,B425))</f>
        <v>0</v>
      </c>
      <c r="L425">
        <f>IF(A425="","",SUMIFS(BallByBall!$V$2:$V$501,BallByBall!$B$2:$B$501,A425,BallByBall!$P$2:$P$501,B425))</f>
        <v>0</v>
      </c>
      <c r="M425">
        <f>IF(A425="","",SUMIFS(BallByBall!$W$2:$W$501,BallByBall!$B$2:$B$501,A425,BallByBall!$P$2:$P$501,B425))</f>
        <v>0</v>
      </c>
      <c r="N425">
        <f>IF(A425="","",SUMIFS(BallByBall!$X$2:$X$501,BallByBall!$B$2:$B$501,A425,BallByBall!$P$2:$P$501,B425))</f>
        <v>0</v>
      </c>
      <c r="O425">
        <f>IF(A425="","",SUMIFS(OverSummary!$G$2:$G$101,OverSummary!$A$2:$A$101,A425,OverSummary!$D$2:$D$101,B425))</f>
        <v>0</v>
      </c>
      <c r="P425">
        <f>IF(A425="","",G425*Rules!$B$13+H425*Rules!$B$14+I425*Rules!$B$15)</f>
        <v>0</v>
      </c>
      <c r="Q425">
        <f>IF(A425="","",IF(G425&gt;=100,Rules!$B$18,IF(G425&gt;=50,Rules!$B$17,IF(G425&gt;=30,Rules!$B$16,0)))+IF(AND(F425=1,D425&lt;&gt;"BWL",G425=0),Rules!$B$27,0))</f>
        <v>0</v>
      </c>
      <c r="R425">
        <f>IF(A425="","",J425*Rules!$B$19+O425*Rules!$B$22)</f>
        <v>0</v>
      </c>
      <c r="S425">
        <f>IF(A425="","",IF(J425&gt;=4,Rules!$B$21,IF(J425&gt;=3,Rules!$B$20,0)))</f>
        <v>0</v>
      </c>
      <c r="T425">
        <f>IF(A425="","",K425*Rules!$B$23+L425*Rules!$B$24+M425*Rules!$B$25+N425*Rules!$B$26)</f>
        <v>0</v>
      </c>
      <c r="U425">
        <f t="shared" si="6"/>
        <v>0</v>
      </c>
    </row>
    <row r="426" spans="1:21" x14ac:dyDescent="0.2">
      <c r="A426" t="str">
        <f>MatchSquad!A426</f>
        <v>M009</v>
      </c>
      <c r="B426" t="str">
        <f>MatchSquad!B426</f>
        <v>P075</v>
      </c>
      <c r="C426" t="str">
        <f>MatchSquad!C426</f>
        <v>Rashid Khan</v>
      </c>
      <c r="D426" t="str">
        <f>MatchSquad!D426</f>
        <v>BWL</v>
      </c>
      <c r="E426" t="str">
        <f>MatchSquad!E426</f>
        <v>GT</v>
      </c>
      <c r="F426">
        <f>MatchSquad!G426</f>
        <v>0</v>
      </c>
      <c r="G426">
        <f>IF(A426="","",SUMIFS(BallByBall!$I$2:$I$501,BallByBall!$B$2:$B$501,A426,BallByBall!$F$2:$F$501,B426))</f>
        <v>0</v>
      </c>
      <c r="H426">
        <f>IF(A426="","",COUNTIFS(BallByBall!$B$2:$B$501,A426,BallByBall!$F$2:$F$501,B426,BallByBall!$Q$2:$Q$501,1))</f>
        <v>0</v>
      </c>
      <c r="I426">
        <f>IF(A426="","",COUNTIFS(BallByBall!$B$2:$B$501,A426,BallByBall!$F$2:$F$501,B426,BallByBall!$R$2:$R$501,1))</f>
        <v>0</v>
      </c>
      <c r="J426">
        <f>IF(A426="","",SUMIFS(BallByBall!$T$2:$T$501,BallByBall!$B$2:$B$501,A426,BallByBall!$H$2:$H$501,B426))</f>
        <v>0</v>
      </c>
      <c r="K426">
        <f>IF(A426="","",SUMIFS(BallByBall!$U$2:$U$501,BallByBall!$B$2:$B$501,A426,BallByBall!$P$2:$P$501,B426))</f>
        <v>0</v>
      </c>
      <c r="L426">
        <f>IF(A426="","",SUMIFS(BallByBall!$V$2:$V$501,BallByBall!$B$2:$B$501,A426,BallByBall!$P$2:$P$501,B426))</f>
        <v>0</v>
      </c>
      <c r="M426">
        <f>IF(A426="","",SUMIFS(BallByBall!$W$2:$W$501,BallByBall!$B$2:$B$501,A426,BallByBall!$P$2:$P$501,B426))</f>
        <v>0</v>
      </c>
      <c r="N426">
        <f>IF(A426="","",SUMIFS(BallByBall!$X$2:$X$501,BallByBall!$B$2:$B$501,A426,BallByBall!$P$2:$P$501,B426))</f>
        <v>0</v>
      </c>
      <c r="O426">
        <f>IF(A426="","",SUMIFS(OverSummary!$G$2:$G$101,OverSummary!$A$2:$A$101,A426,OverSummary!$D$2:$D$101,B426))</f>
        <v>0</v>
      </c>
      <c r="P426">
        <f>IF(A426="","",G426*Rules!$B$13+H426*Rules!$B$14+I426*Rules!$B$15)</f>
        <v>0</v>
      </c>
      <c r="Q426">
        <f>IF(A426="","",IF(G426&gt;=100,Rules!$B$18,IF(G426&gt;=50,Rules!$B$17,IF(G426&gt;=30,Rules!$B$16,0)))+IF(AND(F426=1,D426&lt;&gt;"BWL",G426=0),Rules!$B$27,0))</f>
        <v>0</v>
      </c>
      <c r="R426">
        <f>IF(A426="","",J426*Rules!$B$19+O426*Rules!$B$22)</f>
        <v>0</v>
      </c>
      <c r="S426">
        <f>IF(A426="","",IF(J426&gt;=4,Rules!$B$21,IF(J426&gt;=3,Rules!$B$20,0)))</f>
        <v>0</v>
      </c>
      <c r="T426">
        <f>IF(A426="","",K426*Rules!$B$23+L426*Rules!$B$24+M426*Rules!$B$25+N426*Rules!$B$26)</f>
        <v>0</v>
      </c>
      <c r="U426">
        <f t="shared" si="6"/>
        <v>0</v>
      </c>
    </row>
    <row r="427" spans="1:21" x14ac:dyDescent="0.2">
      <c r="A427" t="str">
        <f>MatchSquad!A427</f>
        <v>M009</v>
      </c>
      <c r="B427" t="str">
        <f>MatchSquad!B427</f>
        <v>P176</v>
      </c>
      <c r="C427" t="str">
        <f>MatchSquad!C427</f>
        <v>Shubham Dubey</v>
      </c>
      <c r="D427" t="str">
        <f>MatchSquad!D427</f>
        <v>BAT</v>
      </c>
      <c r="E427" t="str">
        <f>MatchSquad!E427</f>
        <v>RR</v>
      </c>
      <c r="F427">
        <f>MatchSquad!G427</f>
        <v>0</v>
      </c>
      <c r="G427">
        <f>IF(A427="","",SUMIFS(BallByBall!$I$2:$I$501,BallByBall!$B$2:$B$501,A427,BallByBall!$F$2:$F$501,B427))</f>
        <v>0</v>
      </c>
      <c r="H427">
        <f>IF(A427="","",COUNTIFS(BallByBall!$B$2:$B$501,A427,BallByBall!$F$2:$F$501,B427,BallByBall!$Q$2:$Q$501,1))</f>
        <v>0</v>
      </c>
      <c r="I427">
        <f>IF(A427="","",COUNTIFS(BallByBall!$B$2:$B$501,A427,BallByBall!$F$2:$F$501,B427,BallByBall!$R$2:$R$501,1))</f>
        <v>0</v>
      </c>
      <c r="J427">
        <f>IF(A427="","",SUMIFS(BallByBall!$T$2:$T$501,BallByBall!$B$2:$B$501,A427,BallByBall!$H$2:$H$501,B427))</f>
        <v>0</v>
      </c>
      <c r="K427">
        <f>IF(A427="","",SUMIFS(BallByBall!$U$2:$U$501,BallByBall!$B$2:$B$501,A427,BallByBall!$P$2:$P$501,B427))</f>
        <v>0</v>
      </c>
      <c r="L427">
        <f>IF(A427="","",SUMIFS(BallByBall!$V$2:$V$501,BallByBall!$B$2:$B$501,A427,BallByBall!$P$2:$P$501,B427))</f>
        <v>0</v>
      </c>
      <c r="M427">
        <f>IF(A427="","",SUMIFS(BallByBall!$W$2:$W$501,BallByBall!$B$2:$B$501,A427,BallByBall!$P$2:$P$501,B427))</f>
        <v>0</v>
      </c>
      <c r="N427">
        <f>IF(A427="","",SUMIFS(BallByBall!$X$2:$X$501,BallByBall!$B$2:$B$501,A427,BallByBall!$P$2:$P$501,B427))</f>
        <v>0</v>
      </c>
      <c r="O427">
        <f>IF(A427="","",SUMIFS(OverSummary!$G$2:$G$101,OverSummary!$A$2:$A$101,A427,OverSummary!$D$2:$D$101,B427))</f>
        <v>0</v>
      </c>
      <c r="P427">
        <f>IF(A427="","",G427*Rules!$B$13+H427*Rules!$B$14+I427*Rules!$B$15)</f>
        <v>0</v>
      </c>
      <c r="Q427">
        <f>IF(A427="","",IF(G427&gt;=100,Rules!$B$18,IF(G427&gt;=50,Rules!$B$17,IF(G427&gt;=30,Rules!$B$16,0)))+IF(AND(F427=1,D427&lt;&gt;"BWL",G427=0),Rules!$B$27,0))</f>
        <v>0</v>
      </c>
      <c r="R427">
        <f>IF(A427="","",J427*Rules!$B$19+O427*Rules!$B$22)</f>
        <v>0</v>
      </c>
      <c r="S427">
        <f>IF(A427="","",IF(J427&gt;=4,Rules!$B$21,IF(J427&gt;=3,Rules!$B$20,0)))</f>
        <v>0</v>
      </c>
      <c r="T427">
        <f>IF(A427="","",K427*Rules!$B$23+L427*Rules!$B$24+M427*Rules!$B$25+N427*Rules!$B$26)</f>
        <v>0</v>
      </c>
      <c r="U427">
        <f t="shared" si="6"/>
        <v>0</v>
      </c>
    </row>
    <row r="428" spans="1:21" x14ac:dyDescent="0.2">
      <c r="A428" t="str">
        <f>MatchSquad!A428</f>
        <v>M009</v>
      </c>
      <c r="B428" t="str">
        <f>MatchSquad!B428</f>
        <v>P177</v>
      </c>
      <c r="C428" t="str">
        <f>MatchSquad!C428</f>
        <v>Vaibhav Sooryavanshi</v>
      </c>
      <c r="D428" t="str">
        <f>MatchSquad!D428</f>
        <v>BAT</v>
      </c>
      <c r="E428" t="str">
        <f>MatchSquad!E428</f>
        <v>RR</v>
      </c>
      <c r="F428">
        <f>MatchSquad!G428</f>
        <v>0</v>
      </c>
      <c r="G428">
        <f>IF(A428="","",SUMIFS(BallByBall!$I$2:$I$501,BallByBall!$B$2:$B$501,A428,BallByBall!$F$2:$F$501,B428))</f>
        <v>0</v>
      </c>
      <c r="H428">
        <f>IF(A428="","",COUNTIFS(BallByBall!$B$2:$B$501,A428,BallByBall!$F$2:$F$501,B428,BallByBall!$Q$2:$Q$501,1))</f>
        <v>0</v>
      </c>
      <c r="I428">
        <f>IF(A428="","",COUNTIFS(BallByBall!$B$2:$B$501,A428,BallByBall!$F$2:$F$501,B428,BallByBall!$R$2:$R$501,1))</f>
        <v>0</v>
      </c>
      <c r="J428">
        <f>IF(A428="","",SUMIFS(BallByBall!$T$2:$T$501,BallByBall!$B$2:$B$501,A428,BallByBall!$H$2:$H$501,B428))</f>
        <v>0</v>
      </c>
      <c r="K428">
        <f>IF(A428="","",SUMIFS(BallByBall!$U$2:$U$501,BallByBall!$B$2:$B$501,A428,BallByBall!$P$2:$P$501,B428))</f>
        <v>0</v>
      </c>
      <c r="L428">
        <f>IF(A428="","",SUMIFS(BallByBall!$V$2:$V$501,BallByBall!$B$2:$B$501,A428,BallByBall!$P$2:$P$501,B428))</f>
        <v>0</v>
      </c>
      <c r="M428">
        <f>IF(A428="","",SUMIFS(BallByBall!$W$2:$W$501,BallByBall!$B$2:$B$501,A428,BallByBall!$P$2:$P$501,B428))</f>
        <v>0</v>
      </c>
      <c r="N428">
        <f>IF(A428="","",SUMIFS(BallByBall!$X$2:$X$501,BallByBall!$B$2:$B$501,A428,BallByBall!$P$2:$P$501,B428))</f>
        <v>0</v>
      </c>
      <c r="O428">
        <f>IF(A428="","",SUMIFS(OverSummary!$G$2:$G$101,OverSummary!$A$2:$A$101,A428,OverSummary!$D$2:$D$101,B428))</f>
        <v>0</v>
      </c>
      <c r="P428">
        <f>IF(A428="","",G428*Rules!$B$13+H428*Rules!$B$14+I428*Rules!$B$15)</f>
        <v>0</v>
      </c>
      <c r="Q428">
        <f>IF(A428="","",IF(G428&gt;=100,Rules!$B$18,IF(G428&gt;=50,Rules!$B$17,IF(G428&gt;=30,Rules!$B$16,0)))+IF(AND(F428=1,D428&lt;&gt;"BWL",G428=0),Rules!$B$27,0))</f>
        <v>0</v>
      </c>
      <c r="R428">
        <f>IF(A428="","",J428*Rules!$B$19+O428*Rules!$B$22)</f>
        <v>0</v>
      </c>
      <c r="S428">
        <f>IF(A428="","",IF(J428&gt;=4,Rules!$B$21,IF(J428&gt;=3,Rules!$B$20,0)))</f>
        <v>0</v>
      </c>
      <c r="T428">
        <f>IF(A428="","",K428*Rules!$B$23+L428*Rules!$B$24+M428*Rules!$B$25+N428*Rules!$B$26)</f>
        <v>0</v>
      </c>
      <c r="U428">
        <f t="shared" si="6"/>
        <v>0</v>
      </c>
    </row>
    <row r="429" spans="1:21" x14ac:dyDescent="0.2">
      <c r="A429" t="str">
        <f>MatchSquad!A429</f>
        <v>M009</v>
      </c>
      <c r="B429" t="str">
        <f>MatchSquad!B429</f>
        <v>P178</v>
      </c>
      <c r="C429" t="str">
        <f>MatchSquad!C429</f>
        <v>Donovan Ferreira</v>
      </c>
      <c r="D429" t="str">
        <f>MatchSquad!D429</f>
        <v>WK</v>
      </c>
      <c r="E429" t="str">
        <f>MatchSquad!E429</f>
        <v>RR</v>
      </c>
      <c r="F429">
        <f>MatchSquad!G429</f>
        <v>0</v>
      </c>
      <c r="G429">
        <f>IF(A429="","",SUMIFS(BallByBall!$I$2:$I$501,BallByBall!$B$2:$B$501,A429,BallByBall!$F$2:$F$501,B429))</f>
        <v>0</v>
      </c>
      <c r="H429">
        <f>IF(A429="","",COUNTIFS(BallByBall!$B$2:$B$501,A429,BallByBall!$F$2:$F$501,B429,BallByBall!$Q$2:$Q$501,1))</f>
        <v>0</v>
      </c>
      <c r="I429">
        <f>IF(A429="","",COUNTIFS(BallByBall!$B$2:$B$501,A429,BallByBall!$F$2:$F$501,B429,BallByBall!$R$2:$R$501,1))</f>
        <v>0</v>
      </c>
      <c r="J429">
        <f>IF(A429="","",SUMIFS(BallByBall!$T$2:$T$501,BallByBall!$B$2:$B$501,A429,BallByBall!$H$2:$H$501,B429))</f>
        <v>0</v>
      </c>
      <c r="K429">
        <f>IF(A429="","",SUMIFS(BallByBall!$U$2:$U$501,BallByBall!$B$2:$B$501,A429,BallByBall!$P$2:$P$501,B429))</f>
        <v>0</v>
      </c>
      <c r="L429">
        <f>IF(A429="","",SUMIFS(BallByBall!$V$2:$V$501,BallByBall!$B$2:$B$501,A429,BallByBall!$P$2:$P$501,B429))</f>
        <v>0</v>
      </c>
      <c r="M429">
        <f>IF(A429="","",SUMIFS(BallByBall!$W$2:$W$501,BallByBall!$B$2:$B$501,A429,BallByBall!$P$2:$P$501,B429))</f>
        <v>0</v>
      </c>
      <c r="N429">
        <f>IF(A429="","",SUMIFS(BallByBall!$X$2:$X$501,BallByBall!$B$2:$B$501,A429,BallByBall!$P$2:$P$501,B429))</f>
        <v>0</v>
      </c>
      <c r="O429">
        <f>IF(A429="","",SUMIFS(OverSummary!$G$2:$G$101,OverSummary!$A$2:$A$101,A429,OverSummary!$D$2:$D$101,B429))</f>
        <v>0</v>
      </c>
      <c r="P429">
        <f>IF(A429="","",G429*Rules!$B$13+H429*Rules!$B$14+I429*Rules!$B$15)</f>
        <v>0</v>
      </c>
      <c r="Q429">
        <f>IF(A429="","",IF(G429&gt;=100,Rules!$B$18,IF(G429&gt;=50,Rules!$B$17,IF(G429&gt;=30,Rules!$B$16,0)))+IF(AND(F429=1,D429&lt;&gt;"BWL",G429=0),Rules!$B$27,0))</f>
        <v>0</v>
      </c>
      <c r="R429">
        <f>IF(A429="","",J429*Rules!$B$19+O429*Rules!$B$22)</f>
        <v>0</v>
      </c>
      <c r="S429">
        <f>IF(A429="","",IF(J429&gt;=4,Rules!$B$21,IF(J429&gt;=3,Rules!$B$20,0)))</f>
        <v>0</v>
      </c>
      <c r="T429">
        <f>IF(A429="","",K429*Rules!$B$23+L429*Rules!$B$24+M429*Rules!$B$25+N429*Rules!$B$26)</f>
        <v>0</v>
      </c>
      <c r="U429">
        <f t="shared" si="6"/>
        <v>0</v>
      </c>
    </row>
    <row r="430" spans="1:21" x14ac:dyDescent="0.2">
      <c r="A430" t="str">
        <f>MatchSquad!A430</f>
        <v>M009</v>
      </c>
      <c r="B430" t="str">
        <f>MatchSquad!B430</f>
        <v>P179</v>
      </c>
      <c r="C430" t="str">
        <f>MatchSquad!C430</f>
        <v>Lhuan-dre Pretorious</v>
      </c>
      <c r="D430" t="str">
        <f>MatchSquad!D430</f>
        <v>WK</v>
      </c>
      <c r="E430" t="str">
        <f>MatchSquad!E430</f>
        <v>RR</v>
      </c>
      <c r="F430">
        <f>MatchSquad!G430</f>
        <v>0</v>
      </c>
      <c r="G430">
        <f>IF(A430="","",SUMIFS(BallByBall!$I$2:$I$501,BallByBall!$B$2:$B$501,A430,BallByBall!$F$2:$F$501,B430))</f>
        <v>0</v>
      </c>
      <c r="H430">
        <f>IF(A430="","",COUNTIFS(BallByBall!$B$2:$B$501,A430,BallByBall!$F$2:$F$501,B430,BallByBall!$Q$2:$Q$501,1))</f>
        <v>0</v>
      </c>
      <c r="I430">
        <f>IF(A430="","",COUNTIFS(BallByBall!$B$2:$B$501,A430,BallByBall!$F$2:$F$501,B430,BallByBall!$R$2:$R$501,1))</f>
        <v>0</v>
      </c>
      <c r="J430">
        <f>IF(A430="","",SUMIFS(BallByBall!$T$2:$T$501,BallByBall!$B$2:$B$501,A430,BallByBall!$H$2:$H$501,B430))</f>
        <v>0</v>
      </c>
      <c r="K430">
        <f>IF(A430="","",SUMIFS(BallByBall!$U$2:$U$501,BallByBall!$B$2:$B$501,A430,BallByBall!$P$2:$P$501,B430))</f>
        <v>0</v>
      </c>
      <c r="L430">
        <f>IF(A430="","",SUMIFS(BallByBall!$V$2:$V$501,BallByBall!$B$2:$B$501,A430,BallByBall!$P$2:$P$501,B430))</f>
        <v>0</v>
      </c>
      <c r="M430">
        <f>IF(A430="","",SUMIFS(BallByBall!$W$2:$W$501,BallByBall!$B$2:$B$501,A430,BallByBall!$P$2:$P$501,B430))</f>
        <v>0</v>
      </c>
      <c r="N430">
        <f>IF(A430="","",SUMIFS(BallByBall!$X$2:$X$501,BallByBall!$B$2:$B$501,A430,BallByBall!$P$2:$P$501,B430))</f>
        <v>0</v>
      </c>
      <c r="O430">
        <f>IF(A430="","",SUMIFS(OverSummary!$G$2:$G$101,OverSummary!$A$2:$A$101,A430,OverSummary!$D$2:$D$101,B430))</f>
        <v>0</v>
      </c>
      <c r="P430">
        <f>IF(A430="","",G430*Rules!$B$13+H430*Rules!$B$14+I430*Rules!$B$15)</f>
        <v>0</v>
      </c>
      <c r="Q430">
        <f>IF(A430="","",IF(G430&gt;=100,Rules!$B$18,IF(G430&gt;=50,Rules!$B$17,IF(G430&gt;=30,Rules!$B$16,0)))+IF(AND(F430=1,D430&lt;&gt;"BWL",G430=0),Rules!$B$27,0))</f>
        <v>0</v>
      </c>
      <c r="R430">
        <f>IF(A430="","",J430*Rules!$B$19+O430*Rules!$B$22)</f>
        <v>0</v>
      </c>
      <c r="S430">
        <f>IF(A430="","",IF(J430&gt;=4,Rules!$B$21,IF(J430&gt;=3,Rules!$B$20,0)))</f>
        <v>0</v>
      </c>
      <c r="T430">
        <f>IF(A430="","",K430*Rules!$B$23+L430*Rules!$B$24+M430*Rules!$B$25+N430*Rules!$B$26)</f>
        <v>0</v>
      </c>
      <c r="U430">
        <f t="shared" si="6"/>
        <v>0</v>
      </c>
    </row>
    <row r="431" spans="1:21" x14ac:dyDescent="0.2">
      <c r="A431" t="str">
        <f>MatchSquad!A431</f>
        <v>M009</v>
      </c>
      <c r="B431" t="str">
        <f>MatchSquad!B431</f>
        <v>P180</v>
      </c>
      <c r="C431" t="str">
        <f>MatchSquad!C431</f>
        <v>Ravi Singh</v>
      </c>
      <c r="D431" t="str">
        <f>MatchSquad!D431</f>
        <v>WK</v>
      </c>
      <c r="E431" t="str">
        <f>MatchSquad!E431</f>
        <v>RR</v>
      </c>
      <c r="F431">
        <f>MatchSquad!G431</f>
        <v>0</v>
      </c>
      <c r="G431">
        <f>IF(A431="","",SUMIFS(BallByBall!$I$2:$I$501,BallByBall!$B$2:$B$501,A431,BallByBall!$F$2:$F$501,B431))</f>
        <v>0</v>
      </c>
      <c r="H431">
        <f>IF(A431="","",COUNTIFS(BallByBall!$B$2:$B$501,A431,BallByBall!$F$2:$F$501,B431,BallByBall!$Q$2:$Q$501,1))</f>
        <v>0</v>
      </c>
      <c r="I431">
        <f>IF(A431="","",COUNTIFS(BallByBall!$B$2:$B$501,A431,BallByBall!$F$2:$F$501,B431,BallByBall!$R$2:$R$501,1))</f>
        <v>0</v>
      </c>
      <c r="J431">
        <f>IF(A431="","",SUMIFS(BallByBall!$T$2:$T$501,BallByBall!$B$2:$B$501,A431,BallByBall!$H$2:$H$501,B431))</f>
        <v>0</v>
      </c>
      <c r="K431">
        <f>IF(A431="","",SUMIFS(BallByBall!$U$2:$U$501,BallByBall!$B$2:$B$501,A431,BallByBall!$P$2:$P$501,B431))</f>
        <v>0</v>
      </c>
      <c r="L431">
        <f>IF(A431="","",SUMIFS(BallByBall!$V$2:$V$501,BallByBall!$B$2:$B$501,A431,BallByBall!$P$2:$P$501,B431))</f>
        <v>0</v>
      </c>
      <c r="M431">
        <f>IF(A431="","",SUMIFS(BallByBall!$W$2:$W$501,BallByBall!$B$2:$B$501,A431,BallByBall!$P$2:$P$501,B431))</f>
        <v>0</v>
      </c>
      <c r="N431">
        <f>IF(A431="","",SUMIFS(BallByBall!$X$2:$X$501,BallByBall!$B$2:$B$501,A431,BallByBall!$P$2:$P$501,B431))</f>
        <v>0</v>
      </c>
      <c r="O431">
        <f>IF(A431="","",SUMIFS(OverSummary!$G$2:$G$101,OverSummary!$A$2:$A$101,A431,OverSummary!$D$2:$D$101,B431))</f>
        <v>0</v>
      </c>
      <c r="P431">
        <f>IF(A431="","",G431*Rules!$B$13+H431*Rules!$B$14+I431*Rules!$B$15)</f>
        <v>0</v>
      </c>
      <c r="Q431">
        <f>IF(A431="","",IF(G431&gt;=100,Rules!$B$18,IF(G431&gt;=50,Rules!$B$17,IF(G431&gt;=30,Rules!$B$16,0)))+IF(AND(F431=1,D431&lt;&gt;"BWL",G431=0),Rules!$B$27,0))</f>
        <v>0</v>
      </c>
      <c r="R431">
        <f>IF(A431="","",J431*Rules!$B$19+O431*Rules!$B$22)</f>
        <v>0</v>
      </c>
      <c r="S431">
        <f>IF(A431="","",IF(J431&gt;=4,Rules!$B$21,IF(J431&gt;=3,Rules!$B$20,0)))</f>
        <v>0</v>
      </c>
      <c r="T431">
        <f>IF(A431="","",K431*Rules!$B$23+L431*Rules!$B$24+M431*Rules!$B$25+N431*Rules!$B$26)</f>
        <v>0</v>
      </c>
      <c r="U431">
        <f t="shared" si="6"/>
        <v>0</v>
      </c>
    </row>
    <row r="432" spans="1:21" x14ac:dyDescent="0.2">
      <c r="A432" t="str">
        <f>MatchSquad!A432</f>
        <v>M009</v>
      </c>
      <c r="B432" t="str">
        <f>MatchSquad!B432</f>
        <v>P181</v>
      </c>
      <c r="C432" t="str">
        <f>MatchSquad!C432</f>
        <v>Aman Rao Perala</v>
      </c>
      <c r="D432" t="str">
        <f>MatchSquad!D432</f>
        <v>BAT</v>
      </c>
      <c r="E432" t="str">
        <f>MatchSquad!E432</f>
        <v>RR</v>
      </c>
      <c r="F432">
        <f>MatchSquad!G432</f>
        <v>0</v>
      </c>
      <c r="G432">
        <f>IF(A432="","",SUMIFS(BallByBall!$I$2:$I$501,BallByBall!$B$2:$B$501,A432,BallByBall!$F$2:$F$501,B432))</f>
        <v>0</v>
      </c>
      <c r="H432">
        <f>IF(A432="","",COUNTIFS(BallByBall!$B$2:$B$501,A432,BallByBall!$F$2:$F$501,B432,BallByBall!$Q$2:$Q$501,1))</f>
        <v>0</v>
      </c>
      <c r="I432">
        <f>IF(A432="","",COUNTIFS(BallByBall!$B$2:$B$501,A432,BallByBall!$F$2:$F$501,B432,BallByBall!$R$2:$R$501,1))</f>
        <v>0</v>
      </c>
      <c r="J432">
        <f>IF(A432="","",SUMIFS(BallByBall!$T$2:$T$501,BallByBall!$B$2:$B$501,A432,BallByBall!$H$2:$H$501,B432))</f>
        <v>0</v>
      </c>
      <c r="K432">
        <f>IF(A432="","",SUMIFS(BallByBall!$U$2:$U$501,BallByBall!$B$2:$B$501,A432,BallByBall!$P$2:$P$501,B432))</f>
        <v>0</v>
      </c>
      <c r="L432">
        <f>IF(A432="","",SUMIFS(BallByBall!$V$2:$V$501,BallByBall!$B$2:$B$501,A432,BallByBall!$P$2:$P$501,B432))</f>
        <v>0</v>
      </c>
      <c r="M432">
        <f>IF(A432="","",SUMIFS(BallByBall!$W$2:$W$501,BallByBall!$B$2:$B$501,A432,BallByBall!$P$2:$P$501,B432))</f>
        <v>0</v>
      </c>
      <c r="N432">
        <f>IF(A432="","",SUMIFS(BallByBall!$X$2:$X$501,BallByBall!$B$2:$B$501,A432,BallByBall!$P$2:$P$501,B432))</f>
        <v>0</v>
      </c>
      <c r="O432">
        <f>IF(A432="","",SUMIFS(OverSummary!$G$2:$G$101,OverSummary!$A$2:$A$101,A432,OverSummary!$D$2:$D$101,B432))</f>
        <v>0</v>
      </c>
      <c r="P432">
        <f>IF(A432="","",G432*Rules!$B$13+H432*Rules!$B$14+I432*Rules!$B$15)</f>
        <v>0</v>
      </c>
      <c r="Q432">
        <f>IF(A432="","",IF(G432&gt;=100,Rules!$B$18,IF(G432&gt;=50,Rules!$B$17,IF(G432&gt;=30,Rules!$B$16,0)))+IF(AND(F432=1,D432&lt;&gt;"BWL",G432=0),Rules!$B$27,0))</f>
        <v>0</v>
      </c>
      <c r="R432">
        <f>IF(A432="","",J432*Rules!$B$19+O432*Rules!$B$22)</f>
        <v>0</v>
      </c>
      <c r="S432">
        <f>IF(A432="","",IF(J432&gt;=4,Rules!$B$21,IF(J432&gt;=3,Rules!$B$20,0)))</f>
        <v>0</v>
      </c>
      <c r="T432">
        <f>IF(A432="","",K432*Rules!$B$23+L432*Rules!$B$24+M432*Rules!$B$25+N432*Rules!$B$26)</f>
        <v>0</v>
      </c>
      <c r="U432">
        <f t="shared" si="6"/>
        <v>0</v>
      </c>
    </row>
    <row r="433" spans="1:21" x14ac:dyDescent="0.2">
      <c r="A433" t="str">
        <f>MatchSquad!A433</f>
        <v>M009</v>
      </c>
      <c r="B433" t="str">
        <f>MatchSquad!B433</f>
        <v>P182</v>
      </c>
      <c r="C433" t="str">
        <f>MatchSquad!C433</f>
        <v>Shimron Hetmyer</v>
      </c>
      <c r="D433" t="str">
        <f>MatchSquad!D433</f>
        <v>BAT</v>
      </c>
      <c r="E433" t="str">
        <f>MatchSquad!E433</f>
        <v>RR</v>
      </c>
      <c r="F433">
        <f>MatchSquad!G433</f>
        <v>0</v>
      </c>
      <c r="G433">
        <f>IF(A433="","",SUMIFS(BallByBall!$I$2:$I$501,BallByBall!$B$2:$B$501,A433,BallByBall!$F$2:$F$501,B433))</f>
        <v>0</v>
      </c>
      <c r="H433">
        <f>IF(A433="","",COUNTIFS(BallByBall!$B$2:$B$501,A433,BallByBall!$F$2:$F$501,B433,BallByBall!$Q$2:$Q$501,1))</f>
        <v>0</v>
      </c>
      <c r="I433">
        <f>IF(A433="","",COUNTIFS(BallByBall!$B$2:$B$501,A433,BallByBall!$F$2:$F$501,B433,BallByBall!$R$2:$R$501,1))</f>
        <v>0</v>
      </c>
      <c r="J433">
        <f>IF(A433="","",SUMIFS(BallByBall!$T$2:$T$501,BallByBall!$B$2:$B$501,A433,BallByBall!$H$2:$H$501,B433))</f>
        <v>0</v>
      </c>
      <c r="K433">
        <f>IF(A433="","",SUMIFS(BallByBall!$U$2:$U$501,BallByBall!$B$2:$B$501,A433,BallByBall!$P$2:$P$501,B433))</f>
        <v>0</v>
      </c>
      <c r="L433">
        <f>IF(A433="","",SUMIFS(BallByBall!$V$2:$V$501,BallByBall!$B$2:$B$501,A433,BallByBall!$P$2:$P$501,B433))</f>
        <v>0</v>
      </c>
      <c r="M433">
        <f>IF(A433="","",SUMIFS(BallByBall!$W$2:$W$501,BallByBall!$B$2:$B$501,A433,BallByBall!$P$2:$P$501,B433))</f>
        <v>0</v>
      </c>
      <c r="N433">
        <f>IF(A433="","",SUMIFS(BallByBall!$X$2:$X$501,BallByBall!$B$2:$B$501,A433,BallByBall!$P$2:$P$501,B433))</f>
        <v>0</v>
      </c>
      <c r="O433">
        <f>IF(A433="","",SUMIFS(OverSummary!$G$2:$G$101,OverSummary!$A$2:$A$101,A433,OverSummary!$D$2:$D$101,B433))</f>
        <v>0</v>
      </c>
      <c r="P433">
        <f>IF(A433="","",G433*Rules!$B$13+H433*Rules!$B$14+I433*Rules!$B$15)</f>
        <v>0</v>
      </c>
      <c r="Q433">
        <f>IF(A433="","",IF(G433&gt;=100,Rules!$B$18,IF(G433&gt;=50,Rules!$B$17,IF(G433&gt;=30,Rules!$B$16,0)))+IF(AND(F433=1,D433&lt;&gt;"BWL",G433=0),Rules!$B$27,0))</f>
        <v>0</v>
      </c>
      <c r="R433">
        <f>IF(A433="","",J433*Rules!$B$19+O433*Rules!$B$22)</f>
        <v>0</v>
      </c>
      <c r="S433">
        <f>IF(A433="","",IF(J433&gt;=4,Rules!$B$21,IF(J433&gt;=3,Rules!$B$20,0)))</f>
        <v>0</v>
      </c>
      <c r="T433">
        <f>IF(A433="","",K433*Rules!$B$23+L433*Rules!$B$24+M433*Rules!$B$25+N433*Rules!$B$26)</f>
        <v>0</v>
      </c>
      <c r="U433">
        <f t="shared" si="6"/>
        <v>0</v>
      </c>
    </row>
    <row r="434" spans="1:21" x14ac:dyDescent="0.2">
      <c r="A434" t="str">
        <f>MatchSquad!A434</f>
        <v>M009</v>
      </c>
      <c r="B434" t="str">
        <f>MatchSquad!B434</f>
        <v>P183</v>
      </c>
      <c r="C434" t="str">
        <f>MatchSquad!C434</f>
        <v>Yashasvi Jaiswal</v>
      </c>
      <c r="D434" t="str">
        <f>MatchSquad!D434</f>
        <v>BAT</v>
      </c>
      <c r="E434" t="str">
        <f>MatchSquad!E434</f>
        <v>RR</v>
      </c>
      <c r="F434">
        <f>MatchSquad!G434</f>
        <v>0</v>
      </c>
      <c r="G434">
        <f>IF(A434="","",SUMIFS(BallByBall!$I$2:$I$501,BallByBall!$B$2:$B$501,A434,BallByBall!$F$2:$F$501,B434))</f>
        <v>0</v>
      </c>
      <c r="H434">
        <f>IF(A434="","",COUNTIFS(BallByBall!$B$2:$B$501,A434,BallByBall!$F$2:$F$501,B434,BallByBall!$Q$2:$Q$501,1))</f>
        <v>0</v>
      </c>
      <c r="I434">
        <f>IF(A434="","",COUNTIFS(BallByBall!$B$2:$B$501,A434,BallByBall!$F$2:$F$501,B434,BallByBall!$R$2:$R$501,1))</f>
        <v>0</v>
      </c>
      <c r="J434">
        <f>IF(A434="","",SUMIFS(BallByBall!$T$2:$T$501,BallByBall!$B$2:$B$501,A434,BallByBall!$H$2:$H$501,B434))</f>
        <v>0</v>
      </c>
      <c r="K434">
        <f>IF(A434="","",SUMIFS(BallByBall!$U$2:$U$501,BallByBall!$B$2:$B$501,A434,BallByBall!$P$2:$P$501,B434))</f>
        <v>0</v>
      </c>
      <c r="L434">
        <f>IF(A434="","",SUMIFS(BallByBall!$V$2:$V$501,BallByBall!$B$2:$B$501,A434,BallByBall!$P$2:$P$501,B434))</f>
        <v>0</v>
      </c>
      <c r="M434">
        <f>IF(A434="","",SUMIFS(BallByBall!$W$2:$W$501,BallByBall!$B$2:$B$501,A434,BallByBall!$P$2:$P$501,B434))</f>
        <v>0</v>
      </c>
      <c r="N434">
        <f>IF(A434="","",SUMIFS(BallByBall!$X$2:$X$501,BallByBall!$B$2:$B$501,A434,BallByBall!$P$2:$P$501,B434))</f>
        <v>0</v>
      </c>
      <c r="O434">
        <f>IF(A434="","",SUMIFS(OverSummary!$G$2:$G$101,OverSummary!$A$2:$A$101,A434,OverSummary!$D$2:$D$101,B434))</f>
        <v>0</v>
      </c>
      <c r="P434">
        <f>IF(A434="","",G434*Rules!$B$13+H434*Rules!$B$14+I434*Rules!$B$15)</f>
        <v>0</v>
      </c>
      <c r="Q434">
        <f>IF(A434="","",IF(G434&gt;=100,Rules!$B$18,IF(G434&gt;=50,Rules!$B$17,IF(G434&gt;=30,Rules!$B$16,0)))+IF(AND(F434=1,D434&lt;&gt;"BWL",G434=0),Rules!$B$27,0))</f>
        <v>0</v>
      </c>
      <c r="R434">
        <f>IF(A434="","",J434*Rules!$B$19+O434*Rules!$B$22)</f>
        <v>0</v>
      </c>
      <c r="S434">
        <f>IF(A434="","",IF(J434&gt;=4,Rules!$B$21,IF(J434&gt;=3,Rules!$B$20,0)))</f>
        <v>0</v>
      </c>
      <c r="T434">
        <f>IF(A434="","",K434*Rules!$B$23+L434*Rules!$B$24+M434*Rules!$B$25+N434*Rules!$B$26)</f>
        <v>0</v>
      </c>
      <c r="U434">
        <f t="shared" si="6"/>
        <v>0</v>
      </c>
    </row>
    <row r="435" spans="1:21" x14ac:dyDescent="0.2">
      <c r="A435" t="str">
        <f>MatchSquad!A435</f>
        <v>M009</v>
      </c>
      <c r="B435" t="str">
        <f>MatchSquad!B435</f>
        <v>P184</v>
      </c>
      <c r="C435" t="str">
        <f>MatchSquad!C435</f>
        <v>Dhruv Jurel</v>
      </c>
      <c r="D435" t="str">
        <f>MatchSquad!D435</f>
        <v>WK</v>
      </c>
      <c r="E435" t="str">
        <f>MatchSquad!E435</f>
        <v>RR</v>
      </c>
      <c r="F435">
        <f>MatchSquad!G435</f>
        <v>0</v>
      </c>
      <c r="G435">
        <f>IF(A435="","",SUMIFS(BallByBall!$I$2:$I$501,BallByBall!$B$2:$B$501,A435,BallByBall!$F$2:$F$501,B435))</f>
        <v>0</v>
      </c>
      <c r="H435">
        <f>IF(A435="","",COUNTIFS(BallByBall!$B$2:$B$501,A435,BallByBall!$F$2:$F$501,B435,BallByBall!$Q$2:$Q$501,1))</f>
        <v>0</v>
      </c>
      <c r="I435">
        <f>IF(A435="","",COUNTIFS(BallByBall!$B$2:$B$501,A435,BallByBall!$F$2:$F$501,B435,BallByBall!$R$2:$R$501,1))</f>
        <v>0</v>
      </c>
      <c r="J435">
        <f>IF(A435="","",SUMIFS(BallByBall!$T$2:$T$501,BallByBall!$B$2:$B$501,A435,BallByBall!$H$2:$H$501,B435))</f>
        <v>0</v>
      </c>
      <c r="K435">
        <f>IF(A435="","",SUMIFS(BallByBall!$U$2:$U$501,BallByBall!$B$2:$B$501,A435,BallByBall!$P$2:$P$501,B435))</f>
        <v>0</v>
      </c>
      <c r="L435">
        <f>IF(A435="","",SUMIFS(BallByBall!$V$2:$V$501,BallByBall!$B$2:$B$501,A435,BallByBall!$P$2:$P$501,B435))</f>
        <v>0</v>
      </c>
      <c r="M435">
        <f>IF(A435="","",SUMIFS(BallByBall!$W$2:$W$501,BallByBall!$B$2:$B$501,A435,BallByBall!$P$2:$P$501,B435))</f>
        <v>0</v>
      </c>
      <c r="N435">
        <f>IF(A435="","",SUMIFS(BallByBall!$X$2:$X$501,BallByBall!$B$2:$B$501,A435,BallByBall!$P$2:$P$501,B435))</f>
        <v>0</v>
      </c>
      <c r="O435">
        <f>IF(A435="","",SUMIFS(OverSummary!$G$2:$G$101,OverSummary!$A$2:$A$101,A435,OverSummary!$D$2:$D$101,B435))</f>
        <v>0</v>
      </c>
      <c r="P435">
        <f>IF(A435="","",G435*Rules!$B$13+H435*Rules!$B$14+I435*Rules!$B$15)</f>
        <v>0</v>
      </c>
      <c r="Q435">
        <f>IF(A435="","",IF(G435&gt;=100,Rules!$B$18,IF(G435&gt;=50,Rules!$B$17,IF(G435&gt;=30,Rules!$B$16,0)))+IF(AND(F435=1,D435&lt;&gt;"BWL",G435=0),Rules!$B$27,0))</f>
        <v>0</v>
      </c>
      <c r="R435">
        <f>IF(A435="","",J435*Rules!$B$19+O435*Rules!$B$22)</f>
        <v>0</v>
      </c>
      <c r="S435">
        <f>IF(A435="","",IF(J435&gt;=4,Rules!$B$21,IF(J435&gt;=3,Rules!$B$20,0)))</f>
        <v>0</v>
      </c>
      <c r="T435">
        <f>IF(A435="","",K435*Rules!$B$23+L435*Rules!$B$24+M435*Rules!$B$25+N435*Rules!$B$26)</f>
        <v>0</v>
      </c>
      <c r="U435">
        <f t="shared" si="6"/>
        <v>0</v>
      </c>
    </row>
    <row r="436" spans="1:21" x14ac:dyDescent="0.2">
      <c r="A436" t="str">
        <f>MatchSquad!A436</f>
        <v>M009</v>
      </c>
      <c r="B436" t="str">
        <f>MatchSquad!B436</f>
        <v>P185</v>
      </c>
      <c r="C436" t="str">
        <f>MatchSquad!C436</f>
        <v>Riyan Parag</v>
      </c>
      <c r="D436" t="str">
        <f>MatchSquad!D436</f>
        <v>AR</v>
      </c>
      <c r="E436" t="str">
        <f>MatchSquad!E436</f>
        <v>RR</v>
      </c>
      <c r="F436">
        <f>MatchSquad!G436</f>
        <v>0</v>
      </c>
      <c r="G436">
        <f>IF(A436="","",SUMIFS(BallByBall!$I$2:$I$501,BallByBall!$B$2:$B$501,A436,BallByBall!$F$2:$F$501,B436))</f>
        <v>0</v>
      </c>
      <c r="H436">
        <f>IF(A436="","",COUNTIFS(BallByBall!$B$2:$B$501,A436,BallByBall!$F$2:$F$501,B436,BallByBall!$Q$2:$Q$501,1))</f>
        <v>0</v>
      </c>
      <c r="I436">
        <f>IF(A436="","",COUNTIFS(BallByBall!$B$2:$B$501,A436,BallByBall!$F$2:$F$501,B436,BallByBall!$R$2:$R$501,1))</f>
        <v>0</v>
      </c>
      <c r="J436">
        <f>IF(A436="","",SUMIFS(BallByBall!$T$2:$T$501,BallByBall!$B$2:$B$501,A436,BallByBall!$H$2:$H$501,B436))</f>
        <v>0</v>
      </c>
      <c r="K436">
        <f>IF(A436="","",SUMIFS(BallByBall!$U$2:$U$501,BallByBall!$B$2:$B$501,A436,BallByBall!$P$2:$P$501,B436))</f>
        <v>0</v>
      </c>
      <c r="L436">
        <f>IF(A436="","",SUMIFS(BallByBall!$V$2:$V$501,BallByBall!$B$2:$B$501,A436,BallByBall!$P$2:$P$501,B436))</f>
        <v>0</v>
      </c>
      <c r="M436">
        <f>IF(A436="","",SUMIFS(BallByBall!$W$2:$W$501,BallByBall!$B$2:$B$501,A436,BallByBall!$P$2:$P$501,B436))</f>
        <v>0</v>
      </c>
      <c r="N436">
        <f>IF(A436="","",SUMIFS(BallByBall!$X$2:$X$501,BallByBall!$B$2:$B$501,A436,BallByBall!$P$2:$P$501,B436))</f>
        <v>0</v>
      </c>
      <c r="O436">
        <f>IF(A436="","",SUMIFS(OverSummary!$G$2:$G$101,OverSummary!$A$2:$A$101,A436,OverSummary!$D$2:$D$101,B436))</f>
        <v>0</v>
      </c>
      <c r="P436">
        <f>IF(A436="","",G436*Rules!$B$13+H436*Rules!$B$14+I436*Rules!$B$15)</f>
        <v>0</v>
      </c>
      <c r="Q436">
        <f>IF(A436="","",IF(G436&gt;=100,Rules!$B$18,IF(G436&gt;=50,Rules!$B$17,IF(G436&gt;=30,Rules!$B$16,0)))+IF(AND(F436=1,D436&lt;&gt;"BWL",G436=0),Rules!$B$27,0))</f>
        <v>0</v>
      </c>
      <c r="R436">
        <f>IF(A436="","",J436*Rules!$B$19+O436*Rules!$B$22)</f>
        <v>0</v>
      </c>
      <c r="S436">
        <f>IF(A436="","",IF(J436&gt;=4,Rules!$B$21,IF(J436&gt;=3,Rules!$B$20,0)))</f>
        <v>0</v>
      </c>
      <c r="T436">
        <f>IF(A436="","",K436*Rules!$B$23+L436*Rules!$B$24+M436*Rules!$B$25+N436*Rules!$B$26)</f>
        <v>0</v>
      </c>
      <c r="U436">
        <f t="shared" si="6"/>
        <v>0</v>
      </c>
    </row>
    <row r="437" spans="1:21" x14ac:dyDescent="0.2">
      <c r="A437" t="str">
        <f>MatchSquad!A437</f>
        <v>M009</v>
      </c>
      <c r="B437" t="str">
        <f>MatchSquad!B437</f>
        <v>P186</v>
      </c>
      <c r="C437" t="str">
        <f>MatchSquad!C437</f>
        <v>Yudhvir Singh Charak</v>
      </c>
      <c r="D437" t="str">
        <f>MatchSquad!D437</f>
        <v>AR</v>
      </c>
      <c r="E437" t="str">
        <f>MatchSquad!E437</f>
        <v>RR</v>
      </c>
      <c r="F437">
        <f>MatchSquad!G437</f>
        <v>0</v>
      </c>
      <c r="G437">
        <f>IF(A437="","",SUMIFS(BallByBall!$I$2:$I$501,BallByBall!$B$2:$B$501,A437,BallByBall!$F$2:$F$501,B437))</f>
        <v>0</v>
      </c>
      <c r="H437">
        <f>IF(A437="","",COUNTIFS(BallByBall!$B$2:$B$501,A437,BallByBall!$F$2:$F$501,B437,BallByBall!$Q$2:$Q$501,1))</f>
        <v>0</v>
      </c>
      <c r="I437">
        <f>IF(A437="","",COUNTIFS(BallByBall!$B$2:$B$501,A437,BallByBall!$F$2:$F$501,B437,BallByBall!$R$2:$R$501,1))</f>
        <v>0</v>
      </c>
      <c r="J437">
        <f>IF(A437="","",SUMIFS(BallByBall!$T$2:$T$501,BallByBall!$B$2:$B$501,A437,BallByBall!$H$2:$H$501,B437))</f>
        <v>0</v>
      </c>
      <c r="K437">
        <f>IF(A437="","",SUMIFS(BallByBall!$U$2:$U$501,BallByBall!$B$2:$B$501,A437,BallByBall!$P$2:$P$501,B437))</f>
        <v>0</v>
      </c>
      <c r="L437">
        <f>IF(A437="","",SUMIFS(BallByBall!$V$2:$V$501,BallByBall!$B$2:$B$501,A437,BallByBall!$P$2:$P$501,B437))</f>
        <v>0</v>
      </c>
      <c r="M437">
        <f>IF(A437="","",SUMIFS(BallByBall!$W$2:$W$501,BallByBall!$B$2:$B$501,A437,BallByBall!$P$2:$P$501,B437))</f>
        <v>0</v>
      </c>
      <c r="N437">
        <f>IF(A437="","",SUMIFS(BallByBall!$X$2:$X$501,BallByBall!$B$2:$B$501,A437,BallByBall!$P$2:$P$501,B437))</f>
        <v>0</v>
      </c>
      <c r="O437">
        <f>IF(A437="","",SUMIFS(OverSummary!$G$2:$G$101,OverSummary!$A$2:$A$101,A437,OverSummary!$D$2:$D$101,B437))</f>
        <v>0</v>
      </c>
      <c r="P437">
        <f>IF(A437="","",G437*Rules!$B$13+H437*Rules!$B$14+I437*Rules!$B$15)</f>
        <v>0</v>
      </c>
      <c r="Q437">
        <f>IF(A437="","",IF(G437&gt;=100,Rules!$B$18,IF(G437&gt;=50,Rules!$B$17,IF(G437&gt;=30,Rules!$B$16,0)))+IF(AND(F437=1,D437&lt;&gt;"BWL",G437=0),Rules!$B$27,0))</f>
        <v>0</v>
      </c>
      <c r="R437">
        <f>IF(A437="","",J437*Rules!$B$19+O437*Rules!$B$22)</f>
        <v>0</v>
      </c>
      <c r="S437">
        <f>IF(A437="","",IF(J437&gt;=4,Rules!$B$21,IF(J437&gt;=3,Rules!$B$20,0)))</f>
        <v>0</v>
      </c>
      <c r="T437">
        <f>IF(A437="","",K437*Rules!$B$23+L437*Rules!$B$24+M437*Rules!$B$25+N437*Rules!$B$26)</f>
        <v>0</v>
      </c>
      <c r="U437">
        <f t="shared" si="6"/>
        <v>0</v>
      </c>
    </row>
    <row r="438" spans="1:21" x14ac:dyDescent="0.2">
      <c r="A438" t="str">
        <f>MatchSquad!A438</f>
        <v>M009</v>
      </c>
      <c r="B438" t="str">
        <f>MatchSquad!B438</f>
        <v>P187</v>
      </c>
      <c r="C438" t="str">
        <f>MatchSquad!C438</f>
        <v>Ravindra Jadeja</v>
      </c>
      <c r="D438" t="str">
        <f>MatchSquad!D438</f>
        <v>AR</v>
      </c>
      <c r="E438" t="str">
        <f>MatchSquad!E438</f>
        <v>RR</v>
      </c>
      <c r="F438">
        <f>MatchSquad!G438</f>
        <v>0</v>
      </c>
      <c r="G438">
        <f>IF(A438="","",SUMIFS(BallByBall!$I$2:$I$501,BallByBall!$B$2:$B$501,A438,BallByBall!$F$2:$F$501,B438))</f>
        <v>0</v>
      </c>
      <c r="H438">
        <f>IF(A438="","",COUNTIFS(BallByBall!$B$2:$B$501,A438,BallByBall!$F$2:$F$501,B438,BallByBall!$Q$2:$Q$501,1))</f>
        <v>0</v>
      </c>
      <c r="I438">
        <f>IF(A438="","",COUNTIFS(BallByBall!$B$2:$B$501,A438,BallByBall!$F$2:$F$501,B438,BallByBall!$R$2:$R$501,1))</f>
        <v>0</v>
      </c>
      <c r="J438">
        <f>IF(A438="","",SUMIFS(BallByBall!$T$2:$T$501,BallByBall!$B$2:$B$501,A438,BallByBall!$H$2:$H$501,B438))</f>
        <v>0</v>
      </c>
      <c r="K438">
        <f>IF(A438="","",SUMIFS(BallByBall!$U$2:$U$501,BallByBall!$B$2:$B$501,A438,BallByBall!$P$2:$P$501,B438))</f>
        <v>0</v>
      </c>
      <c r="L438">
        <f>IF(A438="","",SUMIFS(BallByBall!$V$2:$V$501,BallByBall!$B$2:$B$501,A438,BallByBall!$P$2:$P$501,B438))</f>
        <v>0</v>
      </c>
      <c r="M438">
        <f>IF(A438="","",SUMIFS(BallByBall!$W$2:$W$501,BallByBall!$B$2:$B$501,A438,BallByBall!$P$2:$P$501,B438))</f>
        <v>0</v>
      </c>
      <c r="N438">
        <f>IF(A438="","",SUMIFS(BallByBall!$X$2:$X$501,BallByBall!$B$2:$B$501,A438,BallByBall!$P$2:$P$501,B438))</f>
        <v>0</v>
      </c>
      <c r="O438">
        <f>IF(A438="","",SUMIFS(OverSummary!$G$2:$G$101,OverSummary!$A$2:$A$101,A438,OverSummary!$D$2:$D$101,B438))</f>
        <v>0</v>
      </c>
      <c r="P438">
        <f>IF(A438="","",G438*Rules!$B$13+H438*Rules!$B$14+I438*Rules!$B$15)</f>
        <v>0</v>
      </c>
      <c r="Q438">
        <f>IF(A438="","",IF(G438&gt;=100,Rules!$B$18,IF(G438&gt;=50,Rules!$B$17,IF(G438&gt;=30,Rules!$B$16,0)))+IF(AND(F438=1,D438&lt;&gt;"BWL",G438=0),Rules!$B$27,0))</f>
        <v>0</v>
      </c>
      <c r="R438">
        <f>IF(A438="","",J438*Rules!$B$19+O438*Rules!$B$22)</f>
        <v>0</v>
      </c>
      <c r="S438">
        <f>IF(A438="","",IF(J438&gt;=4,Rules!$B$21,IF(J438&gt;=3,Rules!$B$20,0)))</f>
        <v>0</v>
      </c>
      <c r="T438">
        <f>IF(A438="","",K438*Rules!$B$23+L438*Rules!$B$24+M438*Rules!$B$25+N438*Rules!$B$26)</f>
        <v>0</v>
      </c>
      <c r="U438">
        <f t="shared" si="6"/>
        <v>0</v>
      </c>
    </row>
    <row r="439" spans="1:21" x14ac:dyDescent="0.2">
      <c r="A439" t="str">
        <f>MatchSquad!A439</f>
        <v>M009</v>
      </c>
      <c r="B439" t="str">
        <f>MatchSquad!B439</f>
        <v>P188</v>
      </c>
      <c r="C439" t="str">
        <f>MatchSquad!C439</f>
        <v>Dasun Shanaka</v>
      </c>
      <c r="D439" t="str">
        <f>MatchSquad!D439</f>
        <v>AR</v>
      </c>
      <c r="E439" t="str">
        <f>MatchSquad!E439</f>
        <v>RR</v>
      </c>
      <c r="F439">
        <f>MatchSquad!G439</f>
        <v>0</v>
      </c>
      <c r="G439">
        <f>IF(A439="","",SUMIFS(BallByBall!$I$2:$I$501,BallByBall!$B$2:$B$501,A439,BallByBall!$F$2:$F$501,B439))</f>
        <v>0</v>
      </c>
      <c r="H439">
        <f>IF(A439="","",COUNTIFS(BallByBall!$B$2:$B$501,A439,BallByBall!$F$2:$F$501,B439,BallByBall!$Q$2:$Q$501,1))</f>
        <v>0</v>
      </c>
      <c r="I439">
        <f>IF(A439="","",COUNTIFS(BallByBall!$B$2:$B$501,A439,BallByBall!$F$2:$F$501,B439,BallByBall!$R$2:$R$501,1))</f>
        <v>0</v>
      </c>
      <c r="J439">
        <f>IF(A439="","",SUMIFS(BallByBall!$T$2:$T$501,BallByBall!$B$2:$B$501,A439,BallByBall!$H$2:$H$501,B439))</f>
        <v>0</v>
      </c>
      <c r="K439">
        <f>IF(A439="","",SUMIFS(BallByBall!$U$2:$U$501,BallByBall!$B$2:$B$501,A439,BallByBall!$P$2:$P$501,B439))</f>
        <v>0</v>
      </c>
      <c r="L439">
        <f>IF(A439="","",SUMIFS(BallByBall!$V$2:$V$501,BallByBall!$B$2:$B$501,A439,BallByBall!$P$2:$P$501,B439))</f>
        <v>0</v>
      </c>
      <c r="M439">
        <f>IF(A439="","",SUMIFS(BallByBall!$W$2:$W$501,BallByBall!$B$2:$B$501,A439,BallByBall!$P$2:$P$501,B439))</f>
        <v>0</v>
      </c>
      <c r="N439">
        <f>IF(A439="","",SUMIFS(BallByBall!$X$2:$X$501,BallByBall!$B$2:$B$501,A439,BallByBall!$P$2:$P$501,B439))</f>
        <v>0</v>
      </c>
      <c r="O439">
        <f>IF(A439="","",SUMIFS(OverSummary!$G$2:$G$101,OverSummary!$A$2:$A$101,A439,OverSummary!$D$2:$D$101,B439))</f>
        <v>0</v>
      </c>
      <c r="P439">
        <f>IF(A439="","",G439*Rules!$B$13+H439*Rules!$B$14+I439*Rules!$B$15)</f>
        <v>0</v>
      </c>
      <c r="Q439">
        <f>IF(A439="","",IF(G439&gt;=100,Rules!$B$18,IF(G439&gt;=50,Rules!$B$17,IF(G439&gt;=30,Rules!$B$16,0)))+IF(AND(F439=1,D439&lt;&gt;"BWL",G439=0),Rules!$B$27,0))</f>
        <v>0</v>
      </c>
      <c r="R439">
        <f>IF(A439="","",J439*Rules!$B$19+O439*Rules!$B$22)</f>
        <v>0</v>
      </c>
      <c r="S439">
        <f>IF(A439="","",IF(J439&gt;=4,Rules!$B$21,IF(J439&gt;=3,Rules!$B$20,0)))</f>
        <v>0</v>
      </c>
      <c r="T439">
        <f>IF(A439="","",K439*Rules!$B$23+L439*Rules!$B$24+M439*Rules!$B$25+N439*Rules!$B$26)</f>
        <v>0</v>
      </c>
      <c r="U439">
        <f t="shared" si="6"/>
        <v>0</v>
      </c>
    </row>
    <row r="440" spans="1:21" x14ac:dyDescent="0.2">
      <c r="A440" t="str">
        <f>MatchSquad!A440</f>
        <v>M009</v>
      </c>
      <c r="B440" t="str">
        <f>MatchSquad!B440</f>
        <v>P189</v>
      </c>
      <c r="C440" t="str">
        <f>MatchSquad!C440</f>
        <v>Jofra Archer</v>
      </c>
      <c r="D440" t="str">
        <f>MatchSquad!D440</f>
        <v>BWL</v>
      </c>
      <c r="E440" t="str">
        <f>MatchSquad!E440</f>
        <v>RR</v>
      </c>
      <c r="F440">
        <f>MatchSquad!G440</f>
        <v>0</v>
      </c>
      <c r="G440">
        <f>IF(A440="","",SUMIFS(BallByBall!$I$2:$I$501,BallByBall!$B$2:$B$501,A440,BallByBall!$F$2:$F$501,B440))</f>
        <v>0</v>
      </c>
      <c r="H440">
        <f>IF(A440="","",COUNTIFS(BallByBall!$B$2:$B$501,A440,BallByBall!$F$2:$F$501,B440,BallByBall!$Q$2:$Q$501,1))</f>
        <v>0</v>
      </c>
      <c r="I440">
        <f>IF(A440="","",COUNTIFS(BallByBall!$B$2:$B$501,A440,BallByBall!$F$2:$F$501,B440,BallByBall!$R$2:$R$501,1))</f>
        <v>0</v>
      </c>
      <c r="J440">
        <f>IF(A440="","",SUMIFS(BallByBall!$T$2:$T$501,BallByBall!$B$2:$B$501,A440,BallByBall!$H$2:$H$501,B440))</f>
        <v>0</v>
      </c>
      <c r="K440">
        <f>IF(A440="","",SUMIFS(BallByBall!$U$2:$U$501,BallByBall!$B$2:$B$501,A440,BallByBall!$P$2:$P$501,B440))</f>
        <v>0</v>
      </c>
      <c r="L440">
        <f>IF(A440="","",SUMIFS(BallByBall!$V$2:$V$501,BallByBall!$B$2:$B$501,A440,BallByBall!$P$2:$P$501,B440))</f>
        <v>0</v>
      </c>
      <c r="M440">
        <f>IF(A440="","",SUMIFS(BallByBall!$W$2:$W$501,BallByBall!$B$2:$B$501,A440,BallByBall!$P$2:$P$501,B440))</f>
        <v>0</v>
      </c>
      <c r="N440">
        <f>IF(A440="","",SUMIFS(BallByBall!$X$2:$X$501,BallByBall!$B$2:$B$501,A440,BallByBall!$P$2:$P$501,B440))</f>
        <v>0</v>
      </c>
      <c r="O440">
        <f>IF(A440="","",SUMIFS(OverSummary!$G$2:$G$101,OverSummary!$A$2:$A$101,A440,OverSummary!$D$2:$D$101,B440))</f>
        <v>0</v>
      </c>
      <c r="P440">
        <f>IF(A440="","",G440*Rules!$B$13+H440*Rules!$B$14+I440*Rules!$B$15)</f>
        <v>0</v>
      </c>
      <c r="Q440">
        <f>IF(A440="","",IF(G440&gt;=100,Rules!$B$18,IF(G440&gt;=50,Rules!$B$17,IF(G440&gt;=30,Rules!$B$16,0)))+IF(AND(F440=1,D440&lt;&gt;"BWL",G440=0),Rules!$B$27,0))</f>
        <v>0</v>
      </c>
      <c r="R440">
        <f>IF(A440="","",J440*Rules!$B$19+O440*Rules!$B$22)</f>
        <v>0</v>
      </c>
      <c r="S440">
        <f>IF(A440="","",IF(J440&gt;=4,Rules!$B$21,IF(J440&gt;=3,Rules!$B$20,0)))</f>
        <v>0</v>
      </c>
      <c r="T440">
        <f>IF(A440="","",K440*Rules!$B$23+L440*Rules!$B$24+M440*Rules!$B$25+N440*Rules!$B$26)</f>
        <v>0</v>
      </c>
      <c r="U440">
        <f t="shared" si="6"/>
        <v>0</v>
      </c>
    </row>
    <row r="441" spans="1:21" x14ac:dyDescent="0.2">
      <c r="A441" t="str">
        <f>MatchSquad!A441</f>
        <v>M009</v>
      </c>
      <c r="B441" t="str">
        <f>MatchSquad!B441</f>
        <v>P190</v>
      </c>
      <c r="C441" t="str">
        <f>MatchSquad!C441</f>
        <v>Tushar Deshpande</v>
      </c>
      <c r="D441" t="str">
        <f>MatchSquad!D441</f>
        <v>BWL</v>
      </c>
      <c r="E441" t="str">
        <f>MatchSquad!E441</f>
        <v>RR</v>
      </c>
      <c r="F441">
        <f>MatchSquad!G441</f>
        <v>0</v>
      </c>
      <c r="G441">
        <f>IF(A441="","",SUMIFS(BallByBall!$I$2:$I$501,BallByBall!$B$2:$B$501,A441,BallByBall!$F$2:$F$501,B441))</f>
        <v>0</v>
      </c>
      <c r="H441">
        <f>IF(A441="","",COUNTIFS(BallByBall!$B$2:$B$501,A441,BallByBall!$F$2:$F$501,B441,BallByBall!$Q$2:$Q$501,1))</f>
        <v>0</v>
      </c>
      <c r="I441">
        <f>IF(A441="","",COUNTIFS(BallByBall!$B$2:$B$501,A441,BallByBall!$F$2:$F$501,B441,BallByBall!$R$2:$R$501,1))</f>
        <v>0</v>
      </c>
      <c r="J441">
        <f>IF(A441="","",SUMIFS(BallByBall!$T$2:$T$501,BallByBall!$B$2:$B$501,A441,BallByBall!$H$2:$H$501,B441))</f>
        <v>0</v>
      </c>
      <c r="K441">
        <f>IF(A441="","",SUMIFS(BallByBall!$U$2:$U$501,BallByBall!$B$2:$B$501,A441,BallByBall!$P$2:$P$501,B441))</f>
        <v>0</v>
      </c>
      <c r="L441">
        <f>IF(A441="","",SUMIFS(BallByBall!$V$2:$V$501,BallByBall!$B$2:$B$501,A441,BallByBall!$P$2:$P$501,B441))</f>
        <v>0</v>
      </c>
      <c r="M441">
        <f>IF(A441="","",SUMIFS(BallByBall!$W$2:$W$501,BallByBall!$B$2:$B$501,A441,BallByBall!$P$2:$P$501,B441))</f>
        <v>0</v>
      </c>
      <c r="N441">
        <f>IF(A441="","",SUMIFS(BallByBall!$X$2:$X$501,BallByBall!$B$2:$B$501,A441,BallByBall!$P$2:$P$501,B441))</f>
        <v>0</v>
      </c>
      <c r="O441">
        <f>IF(A441="","",SUMIFS(OverSummary!$G$2:$G$101,OverSummary!$A$2:$A$101,A441,OverSummary!$D$2:$D$101,B441))</f>
        <v>0</v>
      </c>
      <c r="P441">
        <f>IF(A441="","",G441*Rules!$B$13+H441*Rules!$B$14+I441*Rules!$B$15)</f>
        <v>0</v>
      </c>
      <c r="Q441">
        <f>IF(A441="","",IF(G441&gt;=100,Rules!$B$18,IF(G441&gt;=50,Rules!$B$17,IF(G441&gt;=30,Rules!$B$16,0)))+IF(AND(F441=1,D441&lt;&gt;"BWL",G441=0),Rules!$B$27,0))</f>
        <v>0</v>
      </c>
      <c r="R441">
        <f>IF(A441="","",J441*Rules!$B$19+O441*Rules!$B$22)</f>
        <v>0</v>
      </c>
      <c r="S441">
        <f>IF(A441="","",IF(J441&gt;=4,Rules!$B$21,IF(J441&gt;=3,Rules!$B$20,0)))</f>
        <v>0</v>
      </c>
      <c r="T441">
        <f>IF(A441="","",K441*Rules!$B$23+L441*Rules!$B$24+M441*Rules!$B$25+N441*Rules!$B$26)</f>
        <v>0</v>
      </c>
      <c r="U441">
        <f t="shared" si="6"/>
        <v>0</v>
      </c>
    </row>
    <row r="442" spans="1:21" x14ac:dyDescent="0.2">
      <c r="A442" t="str">
        <f>MatchSquad!A442</f>
        <v>M009</v>
      </c>
      <c r="B442" t="str">
        <f>MatchSquad!B442</f>
        <v>P191</v>
      </c>
      <c r="C442" t="str">
        <f>MatchSquad!C442</f>
        <v>Kwena Maphaka</v>
      </c>
      <c r="D442" t="str">
        <f>MatchSquad!D442</f>
        <v>BWL</v>
      </c>
      <c r="E442" t="str">
        <f>MatchSquad!E442</f>
        <v>RR</v>
      </c>
      <c r="F442">
        <f>MatchSquad!G442</f>
        <v>0</v>
      </c>
      <c r="G442">
        <f>IF(A442="","",SUMIFS(BallByBall!$I$2:$I$501,BallByBall!$B$2:$B$501,A442,BallByBall!$F$2:$F$501,B442))</f>
        <v>0</v>
      </c>
      <c r="H442">
        <f>IF(A442="","",COUNTIFS(BallByBall!$B$2:$B$501,A442,BallByBall!$F$2:$F$501,B442,BallByBall!$Q$2:$Q$501,1))</f>
        <v>0</v>
      </c>
      <c r="I442">
        <f>IF(A442="","",COUNTIFS(BallByBall!$B$2:$B$501,A442,BallByBall!$F$2:$F$501,B442,BallByBall!$R$2:$R$501,1))</f>
        <v>0</v>
      </c>
      <c r="J442">
        <f>IF(A442="","",SUMIFS(BallByBall!$T$2:$T$501,BallByBall!$B$2:$B$501,A442,BallByBall!$H$2:$H$501,B442))</f>
        <v>0</v>
      </c>
      <c r="K442">
        <f>IF(A442="","",SUMIFS(BallByBall!$U$2:$U$501,BallByBall!$B$2:$B$501,A442,BallByBall!$P$2:$P$501,B442))</f>
        <v>0</v>
      </c>
      <c r="L442">
        <f>IF(A442="","",SUMIFS(BallByBall!$V$2:$V$501,BallByBall!$B$2:$B$501,A442,BallByBall!$P$2:$P$501,B442))</f>
        <v>0</v>
      </c>
      <c r="M442">
        <f>IF(A442="","",SUMIFS(BallByBall!$W$2:$W$501,BallByBall!$B$2:$B$501,A442,BallByBall!$P$2:$P$501,B442))</f>
        <v>0</v>
      </c>
      <c r="N442">
        <f>IF(A442="","",SUMIFS(BallByBall!$X$2:$X$501,BallByBall!$B$2:$B$501,A442,BallByBall!$P$2:$P$501,B442))</f>
        <v>0</v>
      </c>
      <c r="O442">
        <f>IF(A442="","",SUMIFS(OverSummary!$G$2:$G$101,OverSummary!$A$2:$A$101,A442,OverSummary!$D$2:$D$101,B442))</f>
        <v>0</v>
      </c>
      <c r="P442">
        <f>IF(A442="","",G442*Rules!$B$13+H442*Rules!$B$14+I442*Rules!$B$15)</f>
        <v>0</v>
      </c>
      <c r="Q442">
        <f>IF(A442="","",IF(G442&gt;=100,Rules!$B$18,IF(G442&gt;=50,Rules!$B$17,IF(G442&gt;=30,Rules!$B$16,0)))+IF(AND(F442=1,D442&lt;&gt;"BWL",G442=0),Rules!$B$27,0))</f>
        <v>0</v>
      </c>
      <c r="R442">
        <f>IF(A442="","",J442*Rules!$B$19+O442*Rules!$B$22)</f>
        <v>0</v>
      </c>
      <c r="S442">
        <f>IF(A442="","",IF(J442&gt;=4,Rules!$B$21,IF(J442&gt;=3,Rules!$B$20,0)))</f>
        <v>0</v>
      </c>
      <c r="T442">
        <f>IF(A442="","",K442*Rules!$B$23+L442*Rules!$B$24+M442*Rules!$B$25+N442*Rules!$B$26)</f>
        <v>0</v>
      </c>
      <c r="U442">
        <f t="shared" si="6"/>
        <v>0</v>
      </c>
    </row>
    <row r="443" spans="1:21" x14ac:dyDescent="0.2">
      <c r="A443" t="str">
        <f>MatchSquad!A443</f>
        <v>M009</v>
      </c>
      <c r="B443" t="str">
        <f>MatchSquad!B443</f>
        <v>P192</v>
      </c>
      <c r="C443" t="str">
        <f>MatchSquad!C443</f>
        <v>Ravi Bishnoi</v>
      </c>
      <c r="D443" t="str">
        <f>MatchSquad!D443</f>
        <v>BWL</v>
      </c>
      <c r="E443" t="str">
        <f>MatchSquad!E443</f>
        <v>RR</v>
      </c>
      <c r="F443">
        <f>MatchSquad!G443</f>
        <v>0</v>
      </c>
      <c r="G443">
        <f>IF(A443="","",SUMIFS(BallByBall!$I$2:$I$501,BallByBall!$B$2:$B$501,A443,BallByBall!$F$2:$F$501,B443))</f>
        <v>0</v>
      </c>
      <c r="H443">
        <f>IF(A443="","",COUNTIFS(BallByBall!$B$2:$B$501,A443,BallByBall!$F$2:$F$501,B443,BallByBall!$Q$2:$Q$501,1))</f>
        <v>0</v>
      </c>
      <c r="I443">
        <f>IF(A443="","",COUNTIFS(BallByBall!$B$2:$B$501,A443,BallByBall!$F$2:$F$501,B443,BallByBall!$R$2:$R$501,1))</f>
        <v>0</v>
      </c>
      <c r="J443">
        <f>IF(A443="","",SUMIFS(BallByBall!$T$2:$T$501,BallByBall!$B$2:$B$501,A443,BallByBall!$H$2:$H$501,B443))</f>
        <v>0</v>
      </c>
      <c r="K443">
        <f>IF(A443="","",SUMIFS(BallByBall!$U$2:$U$501,BallByBall!$B$2:$B$501,A443,BallByBall!$P$2:$P$501,B443))</f>
        <v>0</v>
      </c>
      <c r="L443">
        <f>IF(A443="","",SUMIFS(BallByBall!$V$2:$V$501,BallByBall!$B$2:$B$501,A443,BallByBall!$P$2:$P$501,B443))</f>
        <v>0</v>
      </c>
      <c r="M443">
        <f>IF(A443="","",SUMIFS(BallByBall!$W$2:$W$501,BallByBall!$B$2:$B$501,A443,BallByBall!$P$2:$P$501,B443))</f>
        <v>0</v>
      </c>
      <c r="N443">
        <f>IF(A443="","",SUMIFS(BallByBall!$X$2:$X$501,BallByBall!$B$2:$B$501,A443,BallByBall!$P$2:$P$501,B443))</f>
        <v>0</v>
      </c>
      <c r="O443">
        <f>IF(A443="","",SUMIFS(OverSummary!$G$2:$G$101,OverSummary!$A$2:$A$101,A443,OverSummary!$D$2:$D$101,B443))</f>
        <v>0</v>
      </c>
      <c r="P443">
        <f>IF(A443="","",G443*Rules!$B$13+H443*Rules!$B$14+I443*Rules!$B$15)</f>
        <v>0</v>
      </c>
      <c r="Q443">
        <f>IF(A443="","",IF(G443&gt;=100,Rules!$B$18,IF(G443&gt;=50,Rules!$B$17,IF(G443&gt;=30,Rules!$B$16,0)))+IF(AND(F443=1,D443&lt;&gt;"BWL",G443=0),Rules!$B$27,0))</f>
        <v>0</v>
      </c>
      <c r="R443">
        <f>IF(A443="","",J443*Rules!$B$19+O443*Rules!$B$22)</f>
        <v>0</v>
      </c>
      <c r="S443">
        <f>IF(A443="","",IF(J443&gt;=4,Rules!$B$21,IF(J443&gt;=3,Rules!$B$20,0)))</f>
        <v>0</v>
      </c>
      <c r="T443">
        <f>IF(A443="","",K443*Rules!$B$23+L443*Rules!$B$24+M443*Rules!$B$25+N443*Rules!$B$26)</f>
        <v>0</v>
      </c>
      <c r="U443">
        <f t="shared" si="6"/>
        <v>0</v>
      </c>
    </row>
    <row r="444" spans="1:21" x14ac:dyDescent="0.2">
      <c r="A444" t="str">
        <f>MatchSquad!A444</f>
        <v>M009</v>
      </c>
      <c r="B444" t="str">
        <f>MatchSquad!B444</f>
        <v>P193</v>
      </c>
      <c r="C444" t="str">
        <f>MatchSquad!C444</f>
        <v>Sushant Mishra</v>
      </c>
      <c r="D444" t="str">
        <f>MatchSquad!D444</f>
        <v>BWL</v>
      </c>
      <c r="E444" t="str">
        <f>MatchSquad!E444</f>
        <v>RR</v>
      </c>
      <c r="F444">
        <f>MatchSquad!G444</f>
        <v>0</v>
      </c>
      <c r="G444">
        <f>IF(A444="","",SUMIFS(BallByBall!$I$2:$I$501,BallByBall!$B$2:$B$501,A444,BallByBall!$F$2:$F$501,B444))</f>
        <v>0</v>
      </c>
      <c r="H444">
        <f>IF(A444="","",COUNTIFS(BallByBall!$B$2:$B$501,A444,BallByBall!$F$2:$F$501,B444,BallByBall!$Q$2:$Q$501,1))</f>
        <v>0</v>
      </c>
      <c r="I444">
        <f>IF(A444="","",COUNTIFS(BallByBall!$B$2:$B$501,A444,BallByBall!$F$2:$F$501,B444,BallByBall!$R$2:$R$501,1))</f>
        <v>0</v>
      </c>
      <c r="J444">
        <f>IF(A444="","",SUMIFS(BallByBall!$T$2:$T$501,BallByBall!$B$2:$B$501,A444,BallByBall!$H$2:$H$501,B444))</f>
        <v>0</v>
      </c>
      <c r="K444">
        <f>IF(A444="","",SUMIFS(BallByBall!$U$2:$U$501,BallByBall!$B$2:$B$501,A444,BallByBall!$P$2:$P$501,B444))</f>
        <v>0</v>
      </c>
      <c r="L444">
        <f>IF(A444="","",SUMIFS(BallByBall!$V$2:$V$501,BallByBall!$B$2:$B$501,A444,BallByBall!$P$2:$P$501,B444))</f>
        <v>0</v>
      </c>
      <c r="M444">
        <f>IF(A444="","",SUMIFS(BallByBall!$W$2:$W$501,BallByBall!$B$2:$B$501,A444,BallByBall!$P$2:$P$501,B444))</f>
        <v>0</v>
      </c>
      <c r="N444">
        <f>IF(A444="","",SUMIFS(BallByBall!$X$2:$X$501,BallByBall!$B$2:$B$501,A444,BallByBall!$P$2:$P$501,B444))</f>
        <v>0</v>
      </c>
      <c r="O444">
        <f>IF(A444="","",SUMIFS(OverSummary!$G$2:$G$101,OverSummary!$A$2:$A$101,A444,OverSummary!$D$2:$D$101,B444))</f>
        <v>0</v>
      </c>
      <c r="P444">
        <f>IF(A444="","",G444*Rules!$B$13+H444*Rules!$B$14+I444*Rules!$B$15)</f>
        <v>0</v>
      </c>
      <c r="Q444">
        <f>IF(A444="","",IF(G444&gt;=100,Rules!$B$18,IF(G444&gt;=50,Rules!$B$17,IF(G444&gt;=30,Rules!$B$16,0)))+IF(AND(F444=1,D444&lt;&gt;"BWL",G444=0),Rules!$B$27,0))</f>
        <v>0</v>
      </c>
      <c r="R444">
        <f>IF(A444="","",J444*Rules!$B$19+O444*Rules!$B$22)</f>
        <v>0</v>
      </c>
      <c r="S444">
        <f>IF(A444="","",IF(J444&gt;=4,Rules!$B$21,IF(J444&gt;=3,Rules!$B$20,0)))</f>
        <v>0</v>
      </c>
      <c r="T444">
        <f>IF(A444="","",K444*Rules!$B$23+L444*Rules!$B$24+M444*Rules!$B$25+N444*Rules!$B$26)</f>
        <v>0</v>
      </c>
      <c r="U444">
        <f t="shared" si="6"/>
        <v>0</v>
      </c>
    </row>
    <row r="445" spans="1:21" x14ac:dyDescent="0.2">
      <c r="A445" t="str">
        <f>MatchSquad!A445</f>
        <v>M009</v>
      </c>
      <c r="B445" t="str">
        <f>MatchSquad!B445</f>
        <v>P194</v>
      </c>
      <c r="C445" t="str">
        <f>MatchSquad!C445</f>
        <v>Yash Raj Punja</v>
      </c>
      <c r="D445" t="str">
        <f>MatchSquad!D445</f>
        <v>BWL</v>
      </c>
      <c r="E445" t="str">
        <f>MatchSquad!E445</f>
        <v>RR</v>
      </c>
      <c r="F445">
        <f>MatchSquad!G445</f>
        <v>0</v>
      </c>
      <c r="G445">
        <f>IF(A445="","",SUMIFS(BallByBall!$I$2:$I$501,BallByBall!$B$2:$B$501,A445,BallByBall!$F$2:$F$501,B445))</f>
        <v>0</v>
      </c>
      <c r="H445">
        <f>IF(A445="","",COUNTIFS(BallByBall!$B$2:$B$501,A445,BallByBall!$F$2:$F$501,B445,BallByBall!$Q$2:$Q$501,1))</f>
        <v>0</v>
      </c>
      <c r="I445">
        <f>IF(A445="","",COUNTIFS(BallByBall!$B$2:$B$501,A445,BallByBall!$F$2:$F$501,B445,BallByBall!$R$2:$R$501,1))</f>
        <v>0</v>
      </c>
      <c r="J445">
        <f>IF(A445="","",SUMIFS(BallByBall!$T$2:$T$501,BallByBall!$B$2:$B$501,A445,BallByBall!$H$2:$H$501,B445))</f>
        <v>0</v>
      </c>
      <c r="K445">
        <f>IF(A445="","",SUMIFS(BallByBall!$U$2:$U$501,BallByBall!$B$2:$B$501,A445,BallByBall!$P$2:$P$501,B445))</f>
        <v>0</v>
      </c>
      <c r="L445">
        <f>IF(A445="","",SUMIFS(BallByBall!$V$2:$V$501,BallByBall!$B$2:$B$501,A445,BallByBall!$P$2:$P$501,B445))</f>
        <v>0</v>
      </c>
      <c r="M445">
        <f>IF(A445="","",SUMIFS(BallByBall!$W$2:$W$501,BallByBall!$B$2:$B$501,A445,BallByBall!$P$2:$P$501,B445))</f>
        <v>0</v>
      </c>
      <c r="N445">
        <f>IF(A445="","",SUMIFS(BallByBall!$X$2:$X$501,BallByBall!$B$2:$B$501,A445,BallByBall!$P$2:$P$501,B445))</f>
        <v>0</v>
      </c>
      <c r="O445">
        <f>IF(A445="","",SUMIFS(OverSummary!$G$2:$G$101,OverSummary!$A$2:$A$101,A445,OverSummary!$D$2:$D$101,B445))</f>
        <v>0</v>
      </c>
      <c r="P445">
        <f>IF(A445="","",G445*Rules!$B$13+H445*Rules!$B$14+I445*Rules!$B$15)</f>
        <v>0</v>
      </c>
      <c r="Q445">
        <f>IF(A445="","",IF(G445&gt;=100,Rules!$B$18,IF(G445&gt;=50,Rules!$B$17,IF(G445&gt;=30,Rules!$B$16,0)))+IF(AND(F445=1,D445&lt;&gt;"BWL",G445=0),Rules!$B$27,0))</f>
        <v>0</v>
      </c>
      <c r="R445">
        <f>IF(A445="","",J445*Rules!$B$19+O445*Rules!$B$22)</f>
        <v>0</v>
      </c>
      <c r="S445">
        <f>IF(A445="","",IF(J445&gt;=4,Rules!$B$21,IF(J445&gt;=3,Rules!$B$20,0)))</f>
        <v>0</v>
      </c>
      <c r="T445">
        <f>IF(A445="","",K445*Rules!$B$23+L445*Rules!$B$24+M445*Rules!$B$25+N445*Rules!$B$26)</f>
        <v>0</v>
      </c>
      <c r="U445">
        <f t="shared" si="6"/>
        <v>0</v>
      </c>
    </row>
    <row r="446" spans="1:21" x14ac:dyDescent="0.2">
      <c r="A446" t="str">
        <f>MatchSquad!A446</f>
        <v>M009</v>
      </c>
      <c r="B446" t="str">
        <f>MatchSquad!B446</f>
        <v>P195</v>
      </c>
      <c r="C446" t="str">
        <f>MatchSquad!C446</f>
        <v>Vignesh Puthur</v>
      </c>
      <c r="D446" t="str">
        <f>MatchSquad!D446</f>
        <v>BWL</v>
      </c>
      <c r="E446" t="str">
        <f>MatchSquad!E446</f>
        <v>RR</v>
      </c>
      <c r="F446">
        <f>MatchSquad!G446</f>
        <v>0</v>
      </c>
      <c r="G446">
        <f>IF(A446="","",SUMIFS(BallByBall!$I$2:$I$501,BallByBall!$B$2:$B$501,A446,BallByBall!$F$2:$F$501,B446))</f>
        <v>0</v>
      </c>
      <c r="H446">
        <f>IF(A446="","",COUNTIFS(BallByBall!$B$2:$B$501,A446,BallByBall!$F$2:$F$501,B446,BallByBall!$Q$2:$Q$501,1))</f>
        <v>0</v>
      </c>
      <c r="I446">
        <f>IF(A446="","",COUNTIFS(BallByBall!$B$2:$B$501,A446,BallByBall!$F$2:$F$501,B446,BallByBall!$R$2:$R$501,1))</f>
        <v>0</v>
      </c>
      <c r="J446">
        <f>IF(A446="","",SUMIFS(BallByBall!$T$2:$T$501,BallByBall!$B$2:$B$501,A446,BallByBall!$H$2:$H$501,B446))</f>
        <v>0</v>
      </c>
      <c r="K446">
        <f>IF(A446="","",SUMIFS(BallByBall!$U$2:$U$501,BallByBall!$B$2:$B$501,A446,BallByBall!$P$2:$P$501,B446))</f>
        <v>0</v>
      </c>
      <c r="L446">
        <f>IF(A446="","",SUMIFS(BallByBall!$V$2:$V$501,BallByBall!$B$2:$B$501,A446,BallByBall!$P$2:$P$501,B446))</f>
        <v>0</v>
      </c>
      <c r="M446">
        <f>IF(A446="","",SUMIFS(BallByBall!$W$2:$W$501,BallByBall!$B$2:$B$501,A446,BallByBall!$P$2:$P$501,B446))</f>
        <v>0</v>
      </c>
      <c r="N446">
        <f>IF(A446="","",SUMIFS(BallByBall!$X$2:$X$501,BallByBall!$B$2:$B$501,A446,BallByBall!$P$2:$P$501,B446))</f>
        <v>0</v>
      </c>
      <c r="O446">
        <f>IF(A446="","",SUMIFS(OverSummary!$G$2:$G$101,OverSummary!$A$2:$A$101,A446,OverSummary!$D$2:$D$101,B446))</f>
        <v>0</v>
      </c>
      <c r="P446">
        <f>IF(A446="","",G446*Rules!$B$13+H446*Rules!$B$14+I446*Rules!$B$15)</f>
        <v>0</v>
      </c>
      <c r="Q446">
        <f>IF(A446="","",IF(G446&gt;=100,Rules!$B$18,IF(G446&gt;=50,Rules!$B$17,IF(G446&gt;=30,Rules!$B$16,0)))+IF(AND(F446=1,D446&lt;&gt;"BWL",G446=0),Rules!$B$27,0))</f>
        <v>0</v>
      </c>
      <c r="R446">
        <f>IF(A446="","",J446*Rules!$B$19+O446*Rules!$B$22)</f>
        <v>0</v>
      </c>
      <c r="S446">
        <f>IF(A446="","",IF(J446&gt;=4,Rules!$B$21,IF(J446&gt;=3,Rules!$B$20,0)))</f>
        <v>0</v>
      </c>
      <c r="T446">
        <f>IF(A446="","",K446*Rules!$B$23+L446*Rules!$B$24+M446*Rules!$B$25+N446*Rules!$B$26)</f>
        <v>0</v>
      </c>
      <c r="U446">
        <f t="shared" si="6"/>
        <v>0</v>
      </c>
    </row>
    <row r="447" spans="1:21" x14ac:dyDescent="0.2">
      <c r="A447" t="str">
        <f>MatchSquad!A447</f>
        <v>M009</v>
      </c>
      <c r="B447" t="str">
        <f>MatchSquad!B447</f>
        <v>P196</v>
      </c>
      <c r="C447" t="str">
        <f>MatchSquad!C447</f>
        <v>Brijesh Sharma</v>
      </c>
      <c r="D447" t="str">
        <f>MatchSquad!D447</f>
        <v>BWL</v>
      </c>
      <c r="E447" t="str">
        <f>MatchSquad!E447</f>
        <v>RR</v>
      </c>
      <c r="F447">
        <f>MatchSquad!G447</f>
        <v>0</v>
      </c>
      <c r="G447">
        <f>IF(A447="","",SUMIFS(BallByBall!$I$2:$I$501,BallByBall!$B$2:$B$501,A447,BallByBall!$F$2:$F$501,B447))</f>
        <v>0</v>
      </c>
      <c r="H447">
        <f>IF(A447="","",COUNTIFS(BallByBall!$B$2:$B$501,A447,BallByBall!$F$2:$F$501,B447,BallByBall!$Q$2:$Q$501,1))</f>
        <v>0</v>
      </c>
      <c r="I447">
        <f>IF(A447="","",COUNTIFS(BallByBall!$B$2:$B$501,A447,BallByBall!$F$2:$F$501,B447,BallByBall!$R$2:$R$501,1))</f>
        <v>0</v>
      </c>
      <c r="J447">
        <f>IF(A447="","",SUMIFS(BallByBall!$T$2:$T$501,BallByBall!$B$2:$B$501,A447,BallByBall!$H$2:$H$501,B447))</f>
        <v>0</v>
      </c>
      <c r="K447">
        <f>IF(A447="","",SUMIFS(BallByBall!$U$2:$U$501,BallByBall!$B$2:$B$501,A447,BallByBall!$P$2:$P$501,B447))</f>
        <v>0</v>
      </c>
      <c r="L447">
        <f>IF(A447="","",SUMIFS(BallByBall!$V$2:$V$501,BallByBall!$B$2:$B$501,A447,BallByBall!$P$2:$P$501,B447))</f>
        <v>0</v>
      </c>
      <c r="M447">
        <f>IF(A447="","",SUMIFS(BallByBall!$W$2:$W$501,BallByBall!$B$2:$B$501,A447,BallByBall!$P$2:$P$501,B447))</f>
        <v>0</v>
      </c>
      <c r="N447">
        <f>IF(A447="","",SUMIFS(BallByBall!$X$2:$X$501,BallByBall!$B$2:$B$501,A447,BallByBall!$P$2:$P$501,B447))</f>
        <v>0</v>
      </c>
      <c r="O447">
        <f>IF(A447="","",SUMIFS(OverSummary!$G$2:$G$101,OverSummary!$A$2:$A$101,A447,OverSummary!$D$2:$D$101,B447))</f>
        <v>0</v>
      </c>
      <c r="P447">
        <f>IF(A447="","",G447*Rules!$B$13+H447*Rules!$B$14+I447*Rules!$B$15)</f>
        <v>0</v>
      </c>
      <c r="Q447">
        <f>IF(A447="","",IF(G447&gt;=100,Rules!$B$18,IF(G447&gt;=50,Rules!$B$17,IF(G447&gt;=30,Rules!$B$16,0)))+IF(AND(F447=1,D447&lt;&gt;"BWL",G447=0),Rules!$B$27,0))</f>
        <v>0</v>
      </c>
      <c r="R447">
        <f>IF(A447="","",J447*Rules!$B$19+O447*Rules!$B$22)</f>
        <v>0</v>
      </c>
      <c r="S447">
        <f>IF(A447="","",IF(J447&gt;=4,Rules!$B$21,IF(J447&gt;=3,Rules!$B$20,0)))</f>
        <v>0</v>
      </c>
      <c r="T447">
        <f>IF(A447="","",K447*Rules!$B$23+L447*Rules!$B$24+M447*Rules!$B$25+N447*Rules!$B$26)</f>
        <v>0</v>
      </c>
      <c r="U447">
        <f t="shared" si="6"/>
        <v>0</v>
      </c>
    </row>
    <row r="448" spans="1:21" x14ac:dyDescent="0.2">
      <c r="A448" t="str">
        <f>MatchSquad!A448</f>
        <v>M009</v>
      </c>
      <c r="B448" t="str">
        <f>MatchSquad!B448</f>
        <v>P197</v>
      </c>
      <c r="C448" t="str">
        <f>MatchSquad!C448</f>
        <v>Adam Milne</v>
      </c>
      <c r="D448" t="str">
        <f>MatchSquad!D448</f>
        <v>BWL</v>
      </c>
      <c r="E448" t="str">
        <f>MatchSquad!E448</f>
        <v>RR</v>
      </c>
      <c r="F448">
        <f>MatchSquad!G448</f>
        <v>0</v>
      </c>
      <c r="G448">
        <f>IF(A448="","",SUMIFS(BallByBall!$I$2:$I$501,BallByBall!$B$2:$B$501,A448,BallByBall!$F$2:$F$501,B448))</f>
        <v>0</v>
      </c>
      <c r="H448">
        <f>IF(A448="","",COUNTIFS(BallByBall!$B$2:$B$501,A448,BallByBall!$F$2:$F$501,B448,BallByBall!$Q$2:$Q$501,1))</f>
        <v>0</v>
      </c>
      <c r="I448">
        <f>IF(A448="","",COUNTIFS(BallByBall!$B$2:$B$501,A448,BallByBall!$F$2:$F$501,B448,BallByBall!$R$2:$R$501,1))</f>
        <v>0</v>
      </c>
      <c r="J448">
        <f>IF(A448="","",SUMIFS(BallByBall!$T$2:$T$501,BallByBall!$B$2:$B$501,A448,BallByBall!$H$2:$H$501,B448))</f>
        <v>0</v>
      </c>
      <c r="K448">
        <f>IF(A448="","",SUMIFS(BallByBall!$U$2:$U$501,BallByBall!$B$2:$B$501,A448,BallByBall!$P$2:$P$501,B448))</f>
        <v>0</v>
      </c>
      <c r="L448">
        <f>IF(A448="","",SUMIFS(BallByBall!$V$2:$V$501,BallByBall!$B$2:$B$501,A448,BallByBall!$P$2:$P$501,B448))</f>
        <v>0</v>
      </c>
      <c r="M448">
        <f>IF(A448="","",SUMIFS(BallByBall!$W$2:$W$501,BallByBall!$B$2:$B$501,A448,BallByBall!$P$2:$P$501,B448))</f>
        <v>0</v>
      </c>
      <c r="N448">
        <f>IF(A448="","",SUMIFS(BallByBall!$X$2:$X$501,BallByBall!$B$2:$B$501,A448,BallByBall!$P$2:$P$501,B448))</f>
        <v>0</v>
      </c>
      <c r="O448">
        <f>IF(A448="","",SUMIFS(OverSummary!$G$2:$G$101,OverSummary!$A$2:$A$101,A448,OverSummary!$D$2:$D$101,B448))</f>
        <v>0</v>
      </c>
      <c r="P448">
        <f>IF(A448="","",G448*Rules!$B$13+H448*Rules!$B$14+I448*Rules!$B$15)</f>
        <v>0</v>
      </c>
      <c r="Q448">
        <f>IF(A448="","",IF(G448&gt;=100,Rules!$B$18,IF(G448&gt;=50,Rules!$B$17,IF(G448&gt;=30,Rules!$B$16,0)))+IF(AND(F448=1,D448&lt;&gt;"BWL",G448=0),Rules!$B$27,0))</f>
        <v>0</v>
      </c>
      <c r="R448">
        <f>IF(A448="","",J448*Rules!$B$19+O448*Rules!$B$22)</f>
        <v>0</v>
      </c>
      <c r="S448">
        <f>IF(A448="","",IF(J448&gt;=4,Rules!$B$21,IF(J448&gt;=3,Rules!$B$20,0)))</f>
        <v>0</v>
      </c>
      <c r="T448">
        <f>IF(A448="","",K448*Rules!$B$23+L448*Rules!$B$24+M448*Rules!$B$25+N448*Rules!$B$26)</f>
        <v>0</v>
      </c>
      <c r="U448">
        <f t="shared" si="6"/>
        <v>0</v>
      </c>
    </row>
    <row r="449" spans="1:21" x14ac:dyDescent="0.2">
      <c r="A449" t="str">
        <f>MatchSquad!A449</f>
        <v>M009</v>
      </c>
      <c r="B449" t="str">
        <f>MatchSquad!B449</f>
        <v>P198</v>
      </c>
      <c r="C449" t="str">
        <f>MatchSquad!C449</f>
        <v>Kuldeep Sen</v>
      </c>
      <c r="D449" t="str">
        <f>MatchSquad!D449</f>
        <v>BWL</v>
      </c>
      <c r="E449" t="str">
        <f>MatchSquad!E449</f>
        <v>RR</v>
      </c>
      <c r="F449">
        <f>MatchSquad!G449</f>
        <v>0</v>
      </c>
      <c r="G449">
        <f>IF(A449="","",SUMIFS(BallByBall!$I$2:$I$501,BallByBall!$B$2:$B$501,A449,BallByBall!$F$2:$F$501,B449))</f>
        <v>0</v>
      </c>
      <c r="H449">
        <f>IF(A449="","",COUNTIFS(BallByBall!$B$2:$B$501,A449,BallByBall!$F$2:$F$501,B449,BallByBall!$Q$2:$Q$501,1))</f>
        <v>0</v>
      </c>
      <c r="I449">
        <f>IF(A449="","",COUNTIFS(BallByBall!$B$2:$B$501,A449,BallByBall!$F$2:$F$501,B449,BallByBall!$R$2:$R$501,1))</f>
        <v>0</v>
      </c>
      <c r="J449">
        <f>IF(A449="","",SUMIFS(BallByBall!$T$2:$T$501,BallByBall!$B$2:$B$501,A449,BallByBall!$H$2:$H$501,B449))</f>
        <v>0</v>
      </c>
      <c r="K449">
        <f>IF(A449="","",SUMIFS(BallByBall!$U$2:$U$501,BallByBall!$B$2:$B$501,A449,BallByBall!$P$2:$P$501,B449))</f>
        <v>0</v>
      </c>
      <c r="L449">
        <f>IF(A449="","",SUMIFS(BallByBall!$V$2:$V$501,BallByBall!$B$2:$B$501,A449,BallByBall!$P$2:$P$501,B449))</f>
        <v>0</v>
      </c>
      <c r="M449">
        <f>IF(A449="","",SUMIFS(BallByBall!$W$2:$W$501,BallByBall!$B$2:$B$501,A449,BallByBall!$P$2:$P$501,B449))</f>
        <v>0</v>
      </c>
      <c r="N449">
        <f>IF(A449="","",SUMIFS(BallByBall!$X$2:$X$501,BallByBall!$B$2:$B$501,A449,BallByBall!$P$2:$P$501,B449))</f>
        <v>0</v>
      </c>
      <c r="O449">
        <f>IF(A449="","",SUMIFS(OverSummary!$G$2:$G$101,OverSummary!$A$2:$A$101,A449,OverSummary!$D$2:$D$101,B449))</f>
        <v>0</v>
      </c>
      <c r="P449">
        <f>IF(A449="","",G449*Rules!$B$13+H449*Rules!$B$14+I449*Rules!$B$15)</f>
        <v>0</v>
      </c>
      <c r="Q449">
        <f>IF(A449="","",IF(G449&gt;=100,Rules!$B$18,IF(G449&gt;=50,Rules!$B$17,IF(G449&gt;=30,Rules!$B$16,0)))+IF(AND(F449=1,D449&lt;&gt;"BWL",G449=0),Rules!$B$27,0))</f>
        <v>0</v>
      </c>
      <c r="R449">
        <f>IF(A449="","",J449*Rules!$B$19+O449*Rules!$B$22)</f>
        <v>0</v>
      </c>
      <c r="S449">
        <f>IF(A449="","",IF(J449&gt;=4,Rules!$B$21,IF(J449&gt;=3,Rules!$B$20,0)))</f>
        <v>0</v>
      </c>
      <c r="T449">
        <f>IF(A449="","",K449*Rules!$B$23+L449*Rules!$B$24+M449*Rules!$B$25+N449*Rules!$B$26)</f>
        <v>0</v>
      </c>
      <c r="U449">
        <f t="shared" si="6"/>
        <v>0</v>
      </c>
    </row>
    <row r="450" spans="1:21" x14ac:dyDescent="0.2">
      <c r="A450" t="str">
        <f>MatchSquad!A450</f>
        <v>M009</v>
      </c>
      <c r="B450" t="str">
        <f>MatchSquad!B450</f>
        <v>P199</v>
      </c>
      <c r="C450" t="str">
        <f>MatchSquad!C450</f>
        <v>Sandeep Sharma</v>
      </c>
      <c r="D450" t="str">
        <f>MatchSquad!D450</f>
        <v>BWL</v>
      </c>
      <c r="E450" t="str">
        <f>MatchSquad!E450</f>
        <v>RR</v>
      </c>
      <c r="F450">
        <f>MatchSquad!G450</f>
        <v>0</v>
      </c>
      <c r="G450">
        <f>IF(A450="","",SUMIFS(BallByBall!$I$2:$I$501,BallByBall!$B$2:$B$501,A450,BallByBall!$F$2:$F$501,B450))</f>
        <v>0</v>
      </c>
      <c r="H450">
        <f>IF(A450="","",COUNTIFS(BallByBall!$B$2:$B$501,A450,BallByBall!$F$2:$F$501,B450,BallByBall!$Q$2:$Q$501,1))</f>
        <v>0</v>
      </c>
      <c r="I450">
        <f>IF(A450="","",COUNTIFS(BallByBall!$B$2:$B$501,A450,BallByBall!$F$2:$F$501,B450,BallByBall!$R$2:$R$501,1))</f>
        <v>0</v>
      </c>
      <c r="J450">
        <f>IF(A450="","",SUMIFS(BallByBall!$T$2:$T$501,BallByBall!$B$2:$B$501,A450,BallByBall!$H$2:$H$501,B450))</f>
        <v>0</v>
      </c>
      <c r="K450">
        <f>IF(A450="","",SUMIFS(BallByBall!$U$2:$U$501,BallByBall!$B$2:$B$501,A450,BallByBall!$P$2:$P$501,B450))</f>
        <v>0</v>
      </c>
      <c r="L450">
        <f>IF(A450="","",SUMIFS(BallByBall!$V$2:$V$501,BallByBall!$B$2:$B$501,A450,BallByBall!$P$2:$P$501,B450))</f>
        <v>0</v>
      </c>
      <c r="M450">
        <f>IF(A450="","",SUMIFS(BallByBall!$W$2:$W$501,BallByBall!$B$2:$B$501,A450,BallByBall!$P$2:$P$501,B450))</f>
        <v>0</v>
      </c>
      <c r="N450">
        <f>IF(A450="","",SUMIFS(BallByBall!$X$2:$X$501,BallByBall!$B$2:$B$501,A450,BallByBall!$P$2:$P$501,B450))</f>
        <v>0</v>
      </c>
      <c r="O450">
        <f>IF(A450="","",SUMIFS(OverSummary!$G$2:$G$101,OverSummary!$A$2:$A$101,A450,OverSummary!$D$2:$D$101,B450))</f>
        <v>0</v>
      </c>
      <c r="P450">
        <f>IF(A450="","",G450*Rules!$B$13+H450*Rules!$B$14+I450*Rules!$B$15)</f>
        <v>0</v>
      </c>
      <c r="Q450">
        <f>IF(A450="","",IF(G450&gt;=100,Rules!$B$18,IF(G450&gt;=50,Rules!$B$17,IF(G450&gt;=30,Rules!$B$16,0)))+IF(AND(F450=1,D450&lt;&gt;"BWL",G450=0),Rules!$B$27,0))</f>
        <v>0</v>
      </c>
      <c r="R450">
        <f>IF(A450="","",J450*Rules!$B$19+O450*Rules!$B$22)</f>
        <v>0</v>
      </c>
      <c r="S450">
        <f>IF(A450="","",IF(J450&gt;=4,Rules!$B$21,IF(J450&gt;=3,Rules!$B$20,0)))</f>
        <v>0</v>
      </c>
      <c r="T450">
        <f>IF(A450="","",K450*Rules!$B$23+L450*Rules!$B$24+M450*Rules!$B$25+N450*Rules!$B$26)</f>
        <v>0</v>
      </c>
      <c r="U450">
        <f t="shared" ref="U450:U513" si="7">IF(A450="","",P450+Q450+R450+S450+T450)</f>
        <v>0</v>
      </c>
    </row>
    <row r="451" spans="1:21" x14ac:dyDescent="0.2">
      <c r="A451" t="str">
        <f>MatchSquad!A451</f>
        <v>M009</v>
      </c>
      <c r="B451" t="str">
        <f>MatchSquad!B451</f>
        <v>P200</v>
      </c>
      <c r="C451" t="str">
        <f>MatchSquad!C451</f>
        <v>Nandre Burger</v>
      </c>
      <c r="D451" t="str">
        <f>MatchSquad!D451</f>
        <v>BWL</v>
      </c>
      <c r="E451" t="str">
        <f>MatchSquad!E451</f>
        <v>RR</v>
      </c>
      <c r="F451">
        <f>MatchSquad!G451</f>
        <v>0</v>
      </c>
      <c r="G451">
        <f>IF(A451="","",SUMIFS(BallByBall!$I$2:$I$501,BallByBall!$B$2:$B$501,A451,BallByBall!$F$2:$F$501,B451))</f>
        <v>0</v>
      </c>
      <c r="H451">
        <f>IF(A451="","",COUNTIFS(BallByBall!$B$2:$B$501,A451,BallByBall!$F$2:$F$501,B451,BallByBall!$Q$2:$Q$501,1))</f>
        <v>0</v>
      </c>
      <c r="I451">
        <f>IF(A451="","",COUNTIFS(BallByBall!$B$2:$B$501,A451,BallByBall!$F$2:$F$501,B451,BallByBall!$R$2:$R$501,1))</f>
        <v>0</v>
      </c>
      <c r="J451">
        <f>IF(A451="","",SUMIFS(BallByBall!$T$2:$T$501,BallByBall!$B$2:$B$501,A451,BallByBall!$H$2:$H$501,B451))</f>
        <v>0</v>
      </c>
      <c r="K451">
        <f>IF(A451="","",SUMIFS(BallByBall!$U$2:$U$501,BallByBall!$B$2:$B$501,A451,BallByBall!$P$2:$P$501,B451))</f>
        <v>0</v>
      </c>
      <c r="L451">
        <f>IF(A451="","",SUMIFS(BallByBall!$V$2:$V$501,BallByBall!$B$2:$B$501,A451,BallByBall!$P$2:$P$501,B451))</f>
        <v>0</v>
      </c>
      <c r="M451">
        <f>IF(A451="","",SUMIFS(BallByBall!$W$2:$W$501,BallByBall!$B$2:$B$501,A451,BallByBall!$P$2:$P$501,B451))</f>
        <v>0</v>
      </c>
      <c r="N451">
        <f>IF(A451="","",SUMIFS(BallByBall!$X$2:$X$501,BallByBall!$B$2:$B$501,A451,BallByBall!$P$2:$P$501,B451))</f>
        <v>0</v>
      </c>
      <c r="O451">
        <f>IF(A451="","",SUMIFS(OverSummary!$G$2:$G$101,OverSummary!$A$2:$A$101,A451,OverSummary!$D$2:$D$101,B451))</f>
        <v>0</v>
      </c>
      <c r="P451">
        <f>IF(A451="","",G451*Rules!$B$13+H451*Rules!$B$14+I451*Rules!$B$15)</f>
        <v>0</v>
      </c>
      <c r="Q451">
        <f>IF(A451="","",IF(G451&gt;=100,Rules!$B$18,IF(G451&gt;=50,Rules!$B$17,IF(G451&gt;=30,Rules!$B$16,0)))+IF(AND(F451=1,D451&lt;&gt;"BWL",G451=0),Rules!$B$27,0))</f>
        <v>0</v>
      </c>
      <c r="R451">
        <f>IF(A451="","",J451*Rules!$B$19+O451*Rules!$B$22)</f>
        <v>0</v>
      </c>
      <c r="S451">
        <f>IF(A451="","",IF(J451&gt;=4,Rules!$B$21,IF(J451&gt;=3,Rules!$B$20,0)))</f>
        <v>0</v>
      </c>
      <c r="T451">
        <f>IF(A451="","",K451*Rules!$B$23+L451*Rules!$B$24+M451*Rules!$B$25+N451*Rules!$B$26)</f>
        <v>0</v>
      </c>
      <c r="U451">
        <f t="shared" si="7"/>
        <v>0</v>
      </c>
    </row>
    <row r="452" spans="1:21" x14ac:dyDescent="0.2">
      <c r="A452" t="str">
        <f>MatchSquad!A452</f>
        <v>M010</v>
      </c>
      <c r="B452" t="str">
        <f>MatchSquad!B452</f>
        <v>P226</v>
      </c>
      <c r="C452" t="str">
        <f>MatchSquad!C452</f>
        <v>Ishan Kishan</v>
      </c>
      <c r="D452" t="str">
        <f>MatchSquad!D452</f>
        <v>WK</v>
      </c>
      <c r="E452" t="str">
        <f>MatchSquad!E452</f>
        <v>SRH</v>
      </c>
      <c r="F452">
        <f>MatchSquad!G452</f>
        <v>0</v>
      </c>
      <c r="G452">
        <f>IF(A452="","",SUMIFS(BallByBall!$I$2:$I$501,BallByBall!$B$2:$B$501,A452,BallByBall!$F$2:$F$501,B452))</f>
        <v>0</v>
      </c>
      <c r="H452">
        <f>IF(A452="","",COUNTIFS(BallByBall!$B$2:$B$501,A452,BallByBall!$F$2:$F$501,B452,BallByBall!$Q$2:$Q$501,1))</f>
        <v>0</v>
      </c>
      <c r="I452">
        <f>IF(A452="","",COUNTIFS(BallByBall!$B$2:$B$501,A452,BallByBall!$F$2:$F$501,B452,BallByBall!$R$2:$R$501,1))</f>
        <v>0</v>
      </c>
      <c r="J452">
        <f>IF(A452="","",SUMIFS(BallByBall!$T$2:$T$501,BallByBall!$B$2:$B$501,A452,BallByBall!$H$2:$H$501,B452))</f>
        <v>0</v>
      </c>
      <c r="K452">
        <f>IF(A452="","",SUMIFS(BallByBall!$U$2:$U$501,BallByBall!$B$2:$B$501,A452,BallByBall!$P$2:$P$501,B452))</f>
        <v>0</v>
      </c>
      <c r="L452">
        <f>IF(A452="","",SUMIFS(BallByBall!$V$2:$V$501,BallByBall!$B$2:$B$501,A452,BallByBall!$P$2:$P$501,B452))</f>
        <v>0</v>
      </c>
      <c r="M452">
        <f>IF(A452="","",SUMIFS(BallByBall!$W$2:$W$501,BallByBall!$B$2:$B$501,A452,BallByBall!$P$2:$P$501,B452))</f>
        <v>0</v>
      </c>
      <c r="N452">
        <f>IF(A452="","",SUMIFS(BallByBall!$X$2:$X$501,BallByBall!$B$2:$B$501,A452,BallByBall!$P$2:$P$501,B452))</f>
        <v>0</v>
      </c>
      <c r="O452">
        <f>IF(A452="","",SUMIFS(OverSummary!$G$2:$G$101,OverSummary!$A$2:$A$101,A452,OverSummary!$D$2:$D$101,B452))</f>
        <v>0</v>
      </c>
      <c r="P452">
        <f>IF(A452="","",G452*Rules!$B$13+H452*Rules!$B$14+I452*Rules!$B$15)</f>
        <v>0</v>
      </c>
      <c r="Q452">
        <f>IF(A452="","",IF(G452&gt;=100,Rules!$B$18,IF(G452&gt;=50,Rules!$B$17,IF(G452&gt;=30,Rules!$B$16,0)))+IF(AND(F452=1,D452&lt;&gt;"BWL",G452=0),Rules!$B$27,0))</f>
        <v>0</v>
      </c>
      <c r="R452">
        <f>IF(A452="","",J452*Rules!$B$19+O452*Rules!$B$22)</f>
        <v>0</v>
      </c>
      <c r="S452">
        <f>IF(A452="","",IF(J452&gt;=4,Rules!$B$21,IF(J452&gt;=3,Rules!$B$20,0)))</f>
        <v>0</v>
      </c>
      <c r="T452">
        <f>IF(A452="","",K452*Rules!$B$23+L452*Rules!$B$24+M452*Rules!$B$25+N452*Rules!$B$26)</f>
        <v>0</v>
      </c>
      <c r="U452">
        <f t="shared" si="7"/>
        <v>0</v>
      </c>
    </row>
    <row r="453" spans="1:21" x14ac:dyDescent="0.2">
      <c r="A453" t="str">
        <f>MatchSquad!A453</f>
        <v>M010</v>
      </c>
      <c r="B453" t="str">
        <f>MatchSquad!B453</f>
        <v>P227</v>
      </c>
      <c r="C453" t="str">
        <f>MatchSquad!C453</f>
        <v>Aniket Verma</v>
      </c>
      <c r="D453" t="str">
        <f>MatchSquad!D453</f>
        <v>BAT</v>
      </c>
      <c r="E453" t="str">
        <f>MatchSquad!E453</f>
        <v>SRH</v>
      </c>
      <c r="F453">
        <f>MatchSquad!G453</f>
        <v>0</v>
      </c>
      <c r="G453">
        <f>IF(A453="","",SUMIFS(BallByBall!$I$2:$I$501,BallByBall!$B$2:$B$501,A453,BallByBall!$F$2:$F$501,B453))</f>
        <v>0</v>
      </c>
      <c r="H453">
        <f>IF(A453="","",COUNTIFS(BallByBall!$B$2:$B$501,A453,BallByBall!$F$2:$F$501,B453,BallByBall!$Q$2:$Q$501,1))</f>
        <v>0</v>
      </c>
      <c r="I453">
        <f>IF(A453="","",COUNTIFS(BallByBall!$B$2:$B$501,A453,BallByBall!$F$2:$F$501,B453,BallByBall!$R$2:$R$501,1))</f>
        <v>0</v>
      </c>
      <c r="J453">
        <f>IF(A453="","",SUMIFS(BallByBall!$T$2:$T$501,BallByBall!$B$2:$B$501,A453,BallByBall!$H$2:$H$501,B453))</f>
        <v>0</v>
      </c>
      <c r="K453">
        <f>IF(A453="","",SUMIFS(BallByBall!$U$2:$U$501,BallByBall!$B$2:$B$501,A453,BallByBall!$P$2:$P$501,B453))</f>
        <v>0</v>
      </c>
      <c r="L453">
        <f>IF(A453="","",SUMIFS(BallByBall!$V$2:$V$501,BallByBall!$B$2:$B$501,A453,BallByBall!$P$2:$P$501,B453))</f>
        <v>0</v>
      </c>
      <c r="M453">
        <f>IF(A453="","",SUMIFS(BallByBall!$W$2:$W$501,BallByBall!$B$2:$B$501,A453,BallByBall!$P$2:$P$501,B453))</f>
        <v>0</v>
      </c>
      <c r="N453">
        <f>IF(A453="","",SUMIFS(BallByBall!$X$2:$X$501,BallByBall!$B$2:$B$501,A453,BallByBall!$P$2:$P$501,B453))</f>
        <v>0</v>
      </c>
      <c r="O453">
        <f>IF(A453="","",SUMIFS(OverSummary!$G$2:$G$101,OverSummary!$A$2:$A$101,A453,OverSummary!$D$2:$D$101,B453))</f>
        <v>0</v>
      </c>
      <c r="P453">
        <f>IF(A453="","",G453*Rules!$B$13+H453*Rules!$B$14+I453*Rules!$B$15)</f>
        <v>0</v>
      </c>
      <c r="Q453">
        <f>IF(A453="","",IF(G453&gt;=100,Rules!$B$18,IF(G453&gt;=50,Rules!$B$17,IF(G453&gt;=30,Rules!$B$16,0)))+IF(AND(F453=1,D453&lt;&gt;"BWL",G453=0),Rules!$B$27,0))</f>
        <v>0</v>
      </c>
      <c r="R453">
        <f>IF(A453="","",J453*Rules!$B$19+O453*Rules!$B$22)</f>
        <v>0</v>
      </c>
      <c r="S453">
        <f>IF(A453="","",IF(J453&gt;=4,Rules!$B$21,IF(J453&gt;=3,Rules!$B$20,0)))</f>
        <v>0</v>
      </c>
      <c r="T453">
        <f>IF(A453="","",K453*Rules!$B$23+L453*Rules!$B$24+M453*Rules!$B$25+N453*Rules!$B$26)</f>
        <v>0</v>
      </c>
      <c r="U453">
        <f t="shared" si="7"/>
        <v>0</v>
      </c>
    </row>
    <row r="454" spans="1:21" x14ac:dyDescent="0.2">
      <c r="A454" t="str">
        <f>MatchSquad!A454</f>
        <v>M010</v>
      </c>
      <c r="B454" t="str">
        <f>MatchSquad!B454</f>
        <v>P228</v>
      </c>
      <c r="C454" t="str">
        <f>MatchSquad!C454</f>
        <v>Smaran Ravichandran</v>
      </c>
      <c r="D454" t="str">
        <f>MatchSquad!D454</f>
        <v>BAT</v>
      </c>
      <c r="E454" t="str">
        <f>MatchSquad!E454</f>
        <v>SRH</v>
      </c>
      <c r="F454">
        <f>MatchSquad!G454</f>
        <v>0</v>
      </c>
      <c r="G454">
        <f>IF(A454="","",SUMIFS(BallByBall!$I$2:$I$501,BallByBall!$B$2:$B$501,A454,BallByBall!$F$2:$F$501,B454))</f>
        <v>0</v>
      </c>
      <c r="H454">
        <f>IF(A454="","",COUNTIFS(BallByBall!$B$2:$B$501,A454,BallByBall!$F$2:$F$501,B454,BallByBall!$Q$2:$Q$501,1))</f>
        <v>0</v>
      </c>
      <c r="I454">
        <f>IF(A454="","",COUNTIFS(BallByBall!$B$2:$B$501,A454,BallByBall!$F$2:$F$501,B454,BallByBall!$R$2:$R$501,1))</f>
        <v>0</v>
      </c>
      <c r="J454">
        <f>IF(A454="","",SUMIFS(BallByBall!$T$2:$T$501,BallByBall!$B$2:$B$501,A454,BallByBall!$H$2:$H$501,B454))</f>
        <v>0</v>
      </c>
      <c r="K454">
        <f>IF(A454="","",SUMIFS(BallByBall!$U$2:$U$501,BallByBall!$B$2:$B$501,A454,BallByBall!$P$2:$P$501,B454))</f>
        <v>0</v>
      </c>
      <c r="L454">
        <f>IF(A454="","",SUMIFS(BallByBall!$V$2:$V$501,BallByBall!$B$2:$B$501,A454,BallByBall!$P$2:$P$501,B454))</f>
        <v>0</v>
      </c>
      <c r="M454">
        <f>IF(A454="","",SUMIFS(BallByBall!$W$2:$W$501,BallByBall!$B$2:$B$501,A454,BallByBall!$P$2:$P$501,B454))</f>
        <v>0</v>
      </c>
      <c r="N454">
        <f>IF(A454="","",SUMIFS(BallByBall!$X$2:$X$501,BallByBall!$B$2:$B$501,A454,BallByBall!$P$2:$P$501,B454))</f>
        <v>0</v>
      </c>
      <c r="O454">
        <f>IF(A454="","",SUMIFS(OverSummary!$G$2:$G$101,OverSummary!$A$2:$A$101,A454,OverSummary!$D$2:$D$101,B454))</f>
        <v>0</v>
      </c>
      <c r="P454">
        <f>IF(A454="","",G454*Rules!$B$13+H454*Rules!$B$14+I454*Rules!$B$15)</f>
        <v>0</v>
      </c>
      <c r="Q454">
        <f>IF(A454="","",IF(G454&gt;=100,Rules!$B$18,IF(G454&gt;=50,Rules!$B$17,IF(G454&gt;=30,Rules!$B$16,0)))+IF(AND(F454=1,D454&lt;&gt;"BWL",G454=0),Rules!$B$27,0))</f>
        <v>0</v>
      </c>
      <c r="R454">
        <f>IF(A454="","",J454*Rules!$B$19+O454*Rules!$B$22)</f>
        <v>0</v>
      </c>
      <c r="S454">
        <f>IF(A454="","",IF(J454&gt;=4,Rules!$B$21,IF(J454&gt;=3,Rules!$B$20,0)))</f>
        <v>0</v>
      </c>
      <c r="T454">
        <f>IF(A454="","",K454*Rules!$B$23+L454*Rules!$B$24+M454*Rules!$B$25+N454*Rules!$B$26)</f>
        <v>0</v>
      </c>
      <c r="U454">
        <f t="shared" si="7"/>
        <v>0</v>
      </c>
    </row>
    <row r="455" spans="1:21" x14ac:dyDescent="0.2">
      <c r="A455" t="str">
        <f>MatchSquad!A455</f>
        <v>M010</v>
      </c>
      <c r="B455" t="str">
        <f>MatchSquad!B455</f>
        <v>P229</v>
      </c>
      <c r="C455" t="str">
        <f>MatchSquad!C455</f>
        <v>Salil Arora</v>
      </c>
      <c r="D455" t="str">
        <f>MatchSquad!D455</f>
        <v>WK</v>
      </c>
      <c r="E455" t="str">
        <f>MatchSquad!E455</f>
        <v>SRH</v>
      </c>
      <c r="F455">
        <f>MatchSquad!G455</f>
        <v>0</v>
      </c>
      <c r="G455">
        <f>IF(A455="","",SUMIFS(BallByBall!$I$2:$I$501,BallByBall!$B$2:$B$501,A455,BallByBall!$F$2:$F$501,B455))</f>
        <v>0</v>
      </c>
      <c r="H455">
        <f>IF(A455="","",COUNTIFS(BallByBall!$B$2:$B$501,A455,BallByBall!$F$2:$F$501,B455,BallByBall!$Q$2:$Q$501,1))</f>
        <v>0</v>
      </c>
      <c r="I455">
        <f>IF(A455="","",COUNTIFS(BallByBall!$B$2:$B$501,A455,BallByBall!$F$2:$F$501,B455,BallByBall!$R$2:$R$501,1))</f>
        <v>0</v>
      </c>
      <c r="J455">
        <f>IF(A455="","",SUMIFS(BallByBall!$T$2:$T$501,BallByBall!$B$2:$B$501,A455,BallByBall!$H$2:$H$501,B455))</f>
        <v>0</v>
      </c>
      <c r="K455">
        <f>IF(A455="","",SUMIFS(BallByBall!$U$2:$U$501,BallByBall!$B$2:$B$501,A455,BallByBall!$P$2:$P$501,B455))</f>
        <v>0</v>
      </c>
      <c r="L455">
        <f>IF(A455="","",SUMIFS(BallByBall!$V$2:$V$501,BallByBall!$B$2:$B$501,A455,BallByBall!$P$2:$P$501,B455))</f>
        <v>0</v>
      </c>
      <c r="M455">
        <f>IF(A455="","",SUMIFS(BallByBall!$W$2:$W$501,BallByBall!$B$2:$B$501,A455,BallByBall!$P$2:$P$501,B455))</f>
        <v>0</v>
      </c>
      <c r="N455">
        <f>IF(A455="","",SUMIFS(BallByBall!$X$2:$X$501,BallByBall!$B$2:$B$501,A455,BallByBall!$P$2:$P$501,B455))</f>
        <v>0</v>
      </c>
      <c r="O455">
        <f>IF(A455="","",SUMIFS(OverSummary!$G$2:$G$101,OverSummary!$A$2:$A$101,A455,OverSummary!$D$2:$D$101,B455))</f>
        <v>0</v>
      </c>
      <c r="P455">
        <f>IF(A455="","",G455*Rules!$B$13+H455*Rules!$B$14+I455*Rules!$B$15)</f>
        <v>0</v>
      </c>
      <c r="Q455">
        <f>IF(A455="","",IF(G455&gt;=100,Rules!$B$18,IF(G455&gt;=50,Rules!$B$17,IF(G455&gt;=30,Rules!$B$16,0)))+IF(AND(F455=1,D455&lt;&gt;"BWL",G455=0),Rules!$B$27,0))</f>
        <v>0</v>
      </c>
      <c r="R455">
        <f>IF(A455="","",J455*Rules!$B$19+O455*Rules!$B$22)</f>
        <v>0</v>
      </c>
      <c r="S455">
        <f>IF(A455="","",IF(J455&gt;=4,Rules!$B$21,IF(J455&gt;=3,Rules!$B$20,0)))</f>
        <v>0</v>
      </c>
      <c r="T455">
        <f>IF(A455="","",K455*Rules!$B$23+L455*Rules!$B$24+M455*Rules!$B$25+N455*Rules!$B$26)</f>
        <v>0</v>
      </c>
      <c r="U455">
        <f t="shared" si="7"/>
        <v>0</v>
      </c>
    </row>
    <row r="456" spans="1:21" x14ac:dyDescent="0.2">
      <c r="A456" t="str">
        <f>MatchSquad!A456</f>
        <v>M010</v>
      </c>
      <c r="B456" t="str">
        <f>MatchSquad!B456</f>
        <v>P230</v>
      </c>
      <c r="C456" t="str">
        <f>MatchSquad!C456</f>
        <v>Heinrich Klaasen</v>
      </c>
      <c r="D456" t="str">
        <f>MatchSquad!D456</f>
        <v>WK</v>
      </c>
      <c r="E456" t="str">
        <f>MatchSquad!E456</f>
        <v>SRH</v>
      </c>
      <c r="F456">
        <f>MatchSquad!G456</f>
        <v>0</v>
      </c>
      <c r="G456">
        <f>IF(A456="","",SUMIFS(BallByBall!$I$2:$I$501,BallByBall!$B$2:$B$501,A456,BallByBall!$F$2:$F$501,B456))</f>
        <v>0</v>
      </c>
      <c r="H456">
        <f>IF(A456="","",COUNTIFS(BallByBall!$B$2:$B$501,A456,BallByBall!$F$2:$F$501,B456,BallByBall!$Q$2:$Q$501,1))</f>
        <v>0</v>
      </c>
      <c r="I456">
        <f>IF(A456="","",COUNTIFS(BallByBall!$B$2:$B$501,A456,BallByBall!$F$2:$F$501,B456,BallByBall!$R$2:$R$501,1))</f>
        <v>0</v>
      </c>
      <c r="J456">
        <f>IF(A456="","",SUMIFS(BallByBall!$T$2:$T$501,BallByBall!$B$2:$B$501,A456,BallByBall!$H$2:$H$501,B456))</f>
        <v>0</v>
      </c>
      <c r="K456">
        <f>IF(A456="","",SUMIFS(BallByBall!$U$2:$U$501,BallByBall!$B$2:$B$501,A456,BallByBall!$P$2:$P$501,B456))</f>
        <v>0</v>
      </c>
      <c r="L456">
        <f>IF(A456="","",SUMIFS(BallByBall!$V$2:$V$501,BallByBall!$B$2:$B$501,A456,BallByBall!$P$2:$P$501,B456))</f>
        <v>0</v>
      </c>
      <c r="M456">
        <f>IF(A456="","",SUMIFS(BallByBall!$W$2:$W$501,BallByBall!$B$2:$B$501,A456,BallByBall!$P$2:$P$501,B456))</f>
        <v>0</v>
      </c>
      <c r="N456">
        <f>IF(A456="","",SUMIFS(BallByBall!$X$2:$X$501,BallByBall!$B$2:$B$501,A456,BallByBall!$P$2:$P$501,B456))</f>
        <v>0</v>
      </c>
      <c r="O456">
        <f>IF(A456="","",SUMIFS(OverSummary!$G$2:$G$101,OverSummary!$A$2:$A$101,A456,OverSummary!$D$2:$D$101,B456))</f>
        <v>0</v>
      </c>
      <c r="P456">
        <f>IF(A456="","",G456*Rules!$B$13+H456*Rules!$B$14+I456*Rules!$B$15)</f>
        <v>0</v>
      </c>
      <c r="Q456">
        <f>IF(A456="","",IF(G456&gt;=100,Rules!$B$18,IF(G456&gt;=50,Rules!$B$17,IF(G456&gt;=30,Rules!$B$16,0)))+IF(AND(F456=1,D456&lt;&gt;"BWL",G456=0),Rules!$B$27,0))</f>
        <v>0</v>
      </c>
      <c r="R456">
        <f>IF(A456="","",J456*Rules!$B$19+O456*Rules!$B$22)</f>
        <v>0</v>
      </c>
      <c r="S456">
        <f>IF(A456="","",IF(J456&gt;=4,Rules!$B$21,IF(J456&gt;=3,Rules!$B$20,0)))</f>
        <v>0</v>
      </c>
      <c r="T456">
        <f>IF(A456="","",K456*Rules!$B$23+L456*Rules!$B$24+M456*Rules!$B$25+N456*Rules!$B$26)</f>
        <v>0</v>
      </c>
      <c r="U456">
        <f t="shared" si="7"/>
        <v>0</v>
      </c>
    </row>
    <row r="457" spans="1:21" x14ac:dyDescent="0.2">
      <c r="A457" t="str">
        <f>MatchSquad!A457</f>
        <v>M010</v>
      </c>
      <c r="B457" t="str">
        <f>MatchSquad!B457</f>
        <v>P231</v>
      </c>
      <c r="C457" t="str">
        <f>MatchSquad!C457</f>
        <v>Travis Head</v>
      </c>
      <c r="D457" t="str">
        <f>MatchSquad!D457</f>
        <v>BAT</v>
      </c>
      <c r="E457" t="str">
        <f>MatchSquad!E457</f>
        <v>SRH</v>
      </c>
      <c r="F457">
        <f>MatchSquad!G457</f>
        <v>0</v>
      </c>
      <c r="G457">
        <f>IF(A457="","",SUMIFS(BallByBall!$I$2:$I$501,BallByBall!$B$2:$B$501,A457,BallByBall!$F$2:$F$501,B457))</f>
        <v>0</v>
      </c>
      <c r="H457">
        <f>IF(A457="","",COUNTIFS(BallByBall!$B$2:$B$501,A457,BallByBall!$F$2:$F$501,B457,BallByBall!$Q$2:$Q$501,1))</f>
        <v>0</v>
      </c>
      <c r="I457">
        <f>IF(A457="","",COUNTIFS(BallByBall!$B$2:$B$501,A457,BallByBall!$F$2:$F$501,B457,BallByBall!$R$2:$R$501,1))</f>
        <v>0</v>
      </c>
      <c r="J457">
        <f>IF(A457="","",SUMIFS(BallByBall!$T$2:$T$501,BallByBall!$B$2:$B$501,A457,BallByBall!$H$2:$H$501,B457))</f>
        <v>0</v>
      </c>
      <c r="K457">
        <f>IF(A457="","",SUMIFS(BallByBall!$U$2:$U$501,BallByBall!$B$2:$B$501,A457,BallByBall!$P$2:$P$501,B457))</f>
        <v>0</v>
      </c>
      <c r="L457">
        <f>IF(A457="","",SUMIFS(BallByBall!$V$2:$V$501,BallByBall!$B$2:$B$501,A457,BallByBall!$P$2:$P$501,B457))</f>
        <v>0</v>
      </c>
      <c r="M457">
        <f>IF(A457="","",SUMIFS(BallByBall!$W$2:$W$501,BallByBall!$B$2:$B$501,A457,BallByBall!$P$2:$P$501,B457))</f>
        <v>0</v>
      </c>
      <c r="N457">
        <f>IF(A457="","",SUMIFS(BallByBall!$X$2:$X$501,BallByBall!$B$2:$B$501,A457,BallByBall!$P$2:$P$501,B457))</f>
        <v>0</v>
      </c>
      <c r="O457">
        <f>IF(A457="","",SUMIFS(OverSummary!$G$2:$G$101,OverSummary!$A$2:$A$101,A457,OverSummary!$D$2:$D$101,B457))</f>
        <v>0</v>
      </c>
      <c r="P457">
        <f>IF(A457="","",G457*Rules!$B$13+H457*Rules!$B$14+I457*Rules!$B$15)</f>
        <v>0</v>
      </c>
      <c r="Q457">
        <f>IF(A457="","",IF(G457&gt;=100,Rules!$B$18,IF(G457&gt;=50,Rules!$B$17,IF(G457&gt;=30,Rules!$B$16,0)))+IF(AND(F457=1,D457&lt;&gt;"BWL",G457=0),Rules!$B$27,0))</f>
        <v>0</v>
      </c>
      <c r="R457">
        <f>IF(A457="","",J457*Rules!$B$19+O457*Rules!$B$22)</f>
        <v>0</v>
      </c>
      <c r="S457">
        <f>IF(A457="","",IF(J457&gt;=4,Rules!$B$21,IF(J457&gt;=3,Rules!$B$20,0)))</f>
        <v>0</v>
      </c>
      <c r="T457">
        <f>IF(A457="","",K457*Rules!$B$23+L457*Rules!$B$24+M457*Rules!$B$25+N457*Rules!$B$26)</f>
        <v>0</v>
      </c>
      <c r="U457">
        <f t="shared" si="7"/>
        <v>0</v>
      </c>
    </row>
    <row r="458" spans="1:21" x14ac:dyDescent="0.2">
      <c r="A458" t="str">
        <f>MatchSquad!A458</f>
        <v>M010</v>
      </c>
      <c r="B458" t="str">
        <f>MatchSquad!B458</f>
        <v>P232</v>
      </c>
      <c r="C458" t="str">
        <f>MatchSquad!C458</f>
        <v>Harshal Patel</v>
      </c>
      <c r="D458" t="str">
        <f>MatchSquad!D458</f>
        <v>AR</v>
      </c>
      <c r="E458" t="str">
        <f>MatchSquad!E458</f>
        <v>SRH</v>
      </c>
      <c r="F458">
        <f>MatchSquad!G458</f>
        <v>0</v>
      </c>
      <c r="G458">
        <f>IF(A458="","",SUMIFS(BallByBall!$I$2:$I$501,BallByBall!$B$2:$B$501,A458,BallByBall!$F$2:$F$501,B458))</f>
        <v>0</v>
      </c>
      <c r="H458">
        <f>IF(A458="","",COUNTIFS(BallByBall!$B$2:$B$501,A458,BallByBall!$F$2:$F$501,B458,BallByBall!$Q$2:$Q$501,1))</f>
        <v>0</v>
      </c>
      <c r="I458">
        <f>IF(A458="","",COUNTIFS(BallByBall!$B$2:$B$501,A458,BallByBall!$F$2:$F$501,B458,BallByBall!$R$2:$R$501,1))</f>
        <v>0</v>
      </c>
      <c r="J458">
        <f>IF(A458="","",SUMIFS(BallByBall!$T$2:$T$501,BallByBall!$B$2:$B$501,A458,BallByBall!$H$2:$H$501,B458))</f>
        <v>0</v>
      </c>
      <c r="K458">
        <f>IF(A458="","",SUMIFS(BallByBall!$U$2:$U$501,BallByBall!$B$2:$B$501,A458,BallByBall!$P$2:$P$501,B458))</f>
        <v>0</v>
      </c>
      <c r="L458">
        <f>IF(A458="","",SUMIFS(BallByBall!$V$2:$V$501,BallByBall!$B$2:$B$501,A458,BallByBall!$P$2:$P$501,B458))</f>
        <v>0</v>
      </c>
      <c r="M458">
        <f>IF(A458="","",SUMIFS(BallByBall!$W$2:$W$501,BallByBall!$B$2:$B$501,A458,BallByBall!$P$2:$P$501,B458))</f>
        <v>0</v>
      </c>
      <c r="N458">
        <f>IF(A458="","",SUMIFS(BallByBall!$X$2:$X$501,BallByBall!$B$2:$B$501,A458,BallByBall!$P$2:$P$501,B458))</f>
        <v>0</v>
      </c>
      <c r="O458">
        <f>IF(A458="","",SUMIFS(OverSummary!$G$2:$G$101,OverSummary!$A$2:$A$101,A458,OverSummary!$D$2:$D$101,B458))</f>
        <v>0</v>
      </c>
      <c r="P458">
        <f>IF(A458="","",G458*Rules!$B$13+H458*Rules!$B$14+I458*Rules!$B$15)</f>
        <v>0</v>
      </c>
      <c r="Q458">
        <f>IF(A458="","",IF(G458&gt;=100,Rules!$B$18,IF(G458&gt;=50,Rules!$B$17,IF(G458&gt;=30,Rules!$B$16,0)))+IF(AND(F458=1,D458&lt;&gt;"BWL",G458=0),Rules!$B$27,0))</f>
        <v>0</v>
      </c>
      <c r="R458">
        <f>IF(A458="","",J458*Rules!$B$19+O458*Rules!$B$22)</f>
        <v>0</v>
      </c>
      <c r="S458">
        <f>IF(A458="","",IF(J458&gt;=4,Rules!$B$21,IF(J458&gt;=3,Rules!$B$20,0)))</f>
        <v>0</v>
      </c>
      <c r="T458">
        <f>IF(A458="","",K458*Rules!$B$23+L458*Rules!$B$24+M458*Rules!$B$25+N458*Rules!$B$26)</f>
        <v>0</v>
      </c>
      <c r="U458">
        <f t="shared" si="7"/>
        <v>0</v>
      </c>
    </row>
    <row r="459" spans="1:21" x14ac:dyDescent="0.2">
      <c r="A459" t="str">
        <f>MatchSquad!A459</f>
        <v>M010</v>
      </c>
      <c r="B459" t="str">
        <f>MatchSquad!B459</f>
        <v>P233</v>
      </c>
      <c r="C459" t="str">
        <f>MatchSquad!C459</f>
        <v>Kamindu Mendis</v>
      </c>
      <c r="D459" t="str">
        <f>MatchSquad!D459</f>
        <v>AR</v>
      </c>
      <c r="E459" t="str">
        <f>MatchSquad!E459</f>
        <v>SRH</v>
      </c>
      <c r="F459">
        <f>MatchSquad!G459</f>
        <v>0</v>
      </c>
      <c r="G459">
        <f>IF(A459="","",SUMIFS(BallByBall!$I$2:$I$501,BallByBall!$B$2:$B$501,A459,BallByBall!$F$2:$F$501,B459))</f>
        <v>0</v>
      </c>
      <c r="H459">
        <f>IF(A459="","",COUNTIFS(BallByBall!$B$2:$B$501,A459,BallByBall!$F$2:$F$501,B459,BallByBall!$Q$2:$Q$501,1))</f>
        <v>0</v>
      </c>
      <c r="I459">
        <f>IF(A459="","",COUNTIFS(BallByBall!$B$2:$B$501,A459,BallByBall!$F$2:$F$501,B459,BallByBall!$R$2:$R$501,1))</f>
        <v>0</v>
      </c>
      <c r="J459">
        <f>IF(A459="","",SUMIFS(BallByBall!$T$2:$T$501,BallByBall!$B$2:$B$501,A459,BallByBall!$H$2:$H$501,B459))</f>
        <v>0</v>
      </c>
      <c r="K459">
        <f>IF(A459="","",SUMIFS(BallByBall!$U$2:$U$501,BallByBall!$B$2:$B$501,A459,BallByBall!$P$2:$P$501,B459))</f>
        <v>0</v>
      </c>
      <c r="L459">
        <f>IF(A459="","",SUMIFS(BallByBall!$V$2:$V$501,BallByBall!$B$2:$B$501,A459,BallByBall!$P$2:$P$501,B459))</f>
        <v>0</v>
      </c>
      <c r="M459">
        <f>IF(A459="","",SUMIFS(BallByBall!$W$2:$W$501,BallByBall!$B$2:$B$501,A459,BallByBall!$P$2:$P$501,B459))</f>
        <v>0</v>
      </c>
      <c r="N459">
        <f>IF(A459="","",SUMIFS(BallByBall!$X$2:$X$501,BallByBall!$B$2:$B$501,A459,BallByBall!$P$2:$P$501,B459))</f>
        <v>0</v>
      </c>
      <c r="O459">
        <f>IF(A459="","",SUMIFS(OverSummary!$G$2:$G$101,OverSummary!$A$2:$A$101,A459,OverSummary!$D$2:$D$101,B459))</f>
        <v>0</v>
      </c>
      <c r="P459">
        <f>IF(A459="","",G459*Rules!$B$13+H459*Rules!$B$14+I459*Rules!$B$15)</f>
        <v>0</v>
      </c>
      <c r="Q459">
        <f>IF(A459="","",IF(G459&gt;=100,Rules!$B$18,IF(G459&gt;=50,Rules!$B$17,IF(G459&gt;=30,Rules!$B$16,0)))+IF(AND(F459=1,D459&lt;&gt;"BWL",G459=0),Rules!$B$27,0))</f>
        <v>0</v>
      </c>
      <c r="R459">
        <f>IF(A459="","",J459*Rules!$B$19+O459*Rules!$B$22)</f>
        <v>0</v>
      </c>
      <c r="S459">
        <f>IF(A459="","",IF(J459&gt;=4,Rules!$B$21,IF(J459&gt;=3,Rules!$B$20,0)))</f>
        <v>0</v>
      </c>
      <c r="T459">
        <f>IF(A459="","",K459*Rules!$B$23+L459*Rules!$B$24+M459*Rules!$B$25+N459*Rules!$B$26)</f>
        <v>0</v>
      </c>
      <c r="U459">
        <f t="shared" si="7"/>
        <v>0</v>
      </c>
    </row>
    <row r="460" spans="1:21" x14ac:dyDescent="0.2">
      <c r="A460" t="str">
        <f>MatchSquad!A460</f>
        <v>M010</v>
      </c>
      <c r="B460" t="str">
        <f>MatchSquad!B460</f>
        <v>P234</v>
      </c>
      <c r="C460" t="str">
        <f>MatchSquad!C460</f>
        <v>Harsh Dubey</v>
      </c>
      <c r="D460" t="str">
        <f>MatchSquad!D460</f>
        <v>AR</v>
      </c>
      <c r="E460" t="str">
        <f>MatchSquad!E460</f>
        <v>SRH</v>
      </c>
      <c r="F460">
        <f>MatchSquad!G460</f>
        <v>0</v>
      </c>
      <c r="G460">
        <f>IF(A460="","",SUMIFS(BallByBall!$I$2:$I$501,BallByBall!$B$2:$B$501,A460,BallByBall!$F$2:$F$501,B460))</f>
        <v>0</v>
      </c>
      <c r="H460">
        <f>IF(A460="","",COUNTIFS(BallByBall!$B$2:$B$501,A460,BallByBall!$F$2:$F$501,B460,BallByBall!$Q$2:$Q$501,1))</f>
        <v>0</v>
      </c>
      <c r="I460">
        <f>IF(A460="","",COUNTIFS(BallByBall!$B$2:$B$501,A460,BallByBall!$F$2:$F$501,B460,BallByBall!$R$2:$R$501,1))</f>
        <v>0</v>
      </c>
      <c r="J460">
        <f>IF(A460="","",SUMIFS(BallByBall!$T$2:$T$501,BallByBall!$B$2:$B$501,A460,BallByBall!$H$2:$H$501,B460))</f>
        <v>0</v>
      </c>
      <c r="K460">
        <f>IF(A460="","",SUMIFS(BallByBall!$U$2:$U$501,BallByBall!$B$2:$B$501,A460,BallByBall!$P$2:$P$501,B460))</f>
        <v>0</v>
      </c>
      <c r="L460">
        <f>IF(A460="","",SUMIFS(BallByBall!$V$2:$V$501,BallByBall!$B$2:$B$501,A460,BallByBall!$P$2:$P$501,B460))</f>
        <v>0</v>
      </c>
      <c r="M460">
        <f>IF(A460="","",SUMIFS(BallByBall!$W$2:$W$501,BallByBall!$B$2:$B$501,A460,BallByBall!$P$2:$P$501,B460))</f>
        <v>0</v>
      </c>
      <c r="N460">
        <f>IF(A460="","",SUMIFS(BallByBall!$X$2:$X$501,BallByBall!$B$2:$B$501,A460,BallByBall!$P$2:$P$501,B460))</f>
        <v>0</v>
      </c>
      <c r="O460">
        <f>IF(A460="","",SUMIFS(OverSummary!$G$2:$G$101,OverSummary!$A$2:$A$101,A460,OverSummary!$D$2:$D$101,B460))</f>
        <v>0</v>
      </c>
      <c r="P460">
        <f>IF(A460="","",G460*Rules!$B$13+H460*Rules!$B$14+I460*Rules!$B$15)</f>
        <v>0</v>
      </c>
      <c r="Q460">
        <f>IF(A460="","",IF(G460&gt;=100,Rules!$B$18,IF(G460&gt;=50,Rules!$B$17,IF(G460&gt;=30,Rules!$B$16,0)))+IF(AND(F460=1,D460&lt;&gt;"BWL",G460=0),Rules!$B$27,0))</f>
        <v>0</v>
      </c>
      <c r="R460">
        <f>IF(A460="","",J460*Rules!$B$19+O460*Rules!$B$22)</f>
        <v>0</v>
      </c>
      <c r="S460">
        <f>IF(A460="","",IF(J460&gt;=4,Rules!$B$21,IF(J460&gt;=3,Rules!$B$20,0)))</f>
        <v>0</v>
      </c>
      <c r="T460">
        <f>IF(A460="","",K460*Rules!$B$23+L460*Rules!$B$24+M460*Rules!$B$25+N460*Rules!$B$26)</f>
        <v>0</v>
      </c>
      <c r="U460">
        <f t="shared" si="7"/>
        <v>0</v>
      </c>
    </row>
    <row r="461" spans="1:21" x14ac:dyDescent="0.2">
      <c r="A461" t="str">
        <f>MatchSquad!A461</f>
        <v>M010</v>
      </c>
      <c r="B461" t="str">
        <f>MatchSquad!B461</f>
        <v>P235</v>
      </c>
      <c r="C461" t="str">
        <f>MatchSquad!C461</f>
        <v>Brydon Carse</v>
      </c>
      <c r="D461" t="str">
        <f>MatchSquad!D461</f>
        <v>AR</v>
      </c>
      <c r="E461" t="str">
        <f>MatchSquad!E461</f>
        <v>SRH</v>
      </c>
      <c r="F461">
        <f>MatchSquad!G461</f>
        <v>0</v>
      </c>
      <c r="G461">
        <f>IF(A461="","",SUMIFS(BallByBall!$I$2:$I$501,BallByBall!$B$2:$B$501,A461,BallByBall!$F$2:$F$501,B461))</f>
        <v>0</v>
      </c>
      <c r="H461">
        <f>IF(A461="","",COUNTIFS(BallByBall!$B$2:$B$501,A461,BallByBall!$F$2:$F$501,B461,BallByBall!$Q$2:$Q$501,1))</f>
        <v>0</v>
      </c>
      <c r="I461">
        <f>IF(A461="","",COUNTIFS(BallByBall!$B$2:$B$501,A461,BallByBall!$F$2:$F$501,B461,BallByBall!$R$2:$R$501,1))</f>
        <v>0</v>
      </c>
      <c r="J461">
        <f>IF(A461="","",SUMIFS(BallByBall!$T$2:$T$501,BallByBall!$B$2:$B$501,A461,BallByBall!$H$2:$H$501,B461))</f>
        <v>0</v>
      </c>
      <c r="K461">
        <f>IF(A461="","",SUMIFS(BallByBall!$U$2:$U$501,BallByBall!$B$2:$B$501,A461,BallByBall!$P$2:$P$501,B461))</f>
        <v>0</v>
      </c>
      <c r="L461">
        <f>IF(A461="","",SUMIFS(BallByBall!$V$2:$V$501,BallByBall!$B$2:$B$501,A461,BallByBall!$P$2:$P$501,B461))</f>
        <v>0</v>
      </c>
      <c r="M461">
        <f>IF(A461="","",SUMIFS(BallByBall!$W$2:$W$501,BallByBall!$B$2:$B$501,A461,BallByBall!$P$2:$P$501,B461))</f>
        <v>0</v>
      </c>
      <c r="N461">
        <f>IF(A461="","",SUMIFS(BallByBall!$X$2:$X$501,BallByBall!$B$2:$B$501,A461,BallByBall!$P$2:$P$501,B461))</f>
        <v>0</v>
      </c>
      <c r="O461">
        <f>IF(A461="","",SUMIFS(OverSummary!$G$2:$G$101,OverSummary!$A$2:$A$101,A461,OverSummary!$D$2:$D$101,B461))</f>
        <v>0</v>
      </c>
      <c r="P461">
        <f>IF(A461="","",G461*Rules!$B$13+H461*Rules!$B$14+I461*Rules!$B$15)</f>
        <v>0</v>
      </c>
      <c r="Q461">
        <f>IF(A461="","",IF(G461&gt;=100,Rules!$B$18,IF(G461&gt;=50,Rules!$B$17,IF(G461&gt;=30,Rules!$B$16,0)))+IF(AND(F461=1,D461&lt;&gt;"BWL",G461=0),Rules!$B$27,0))</f>
        <v>0</v>
      </c>
      <c r="R461">
        <f>IF(A461="","",J461*Rules!$B$19+O461*Rules!$B$22)</f>
        <v>0</v>
      </c>
      <c r="S461">
        <f>IF(A461="","",IF(J461&gt;=4,Rules!$B$21,IF(J461&gt;=3,Rules!$B$20,0)))</f>
        <v>0</v>
      </c>
      <c r="T461">
        <f>IF(A461="","",K461*Rules!$B$23+L461*Rules!$B$24+M461*Rules!$B$25+N461*Rules!$B$26)</f>
        <v>0</v>
      </c>
      <c r="U461">
        <f t="shared" si="7"/>
        <v>0</v>
      </c>
    </row>
    <row r="462" spans="1:21" x14ac:dyDescent="0.2">
      <c r="A462" t="str">
        <f>MatchSquad!A462</f>
        <v>M010</v>
      </c>
      <c r="B462" t="str">
        <f>MatchSquad!B462</f>
        <v>P236</v>
      </c>
      <c r="C462" t="str">
        <f>MatchSquad!C462</f>
        <v>Shivang Kumar</v>
      </c>
      <c r="D462" t="str">
        <f>MatchSquad!D462</f>
        <v>AR</v>
      </c>
      <c r="E462" t="str">
        <f>MatchSquad!E462</f>
        <v>SRH</v>
      </c>
      <c r="F462">
        <f>MatchSquad!G462</f>
        <v>0</v>
      </c>
      <c r="G462">
        <f>IF(A462="","",SUMIFS(BallByBall!$I$2:$I$501,BallByBall!$B$2:$B$501,A462,BallByBall!$F$2:$F$501,B462))</f>
        <v>0</v>
      </c>
      <c r="H462">
        <f>IF(A462="","",COUNTIFS(BallByBall!$B$2:$B$501,A462,BallByBall!$F$2:$F$501,B462,BallByBall!$Q$2:$Q$501,1))</f>
        <v>0</v>
      </c>
      <c r="I462">
        <f>IF(A462="","",COUNTIFS(BallByBall!$B$2:$B$501,A462,BallByBall!$F$2:$F$501,B462,BallByBall!$R$2:$R$501,1))</f>
        <v>0</v>
      </c>
      <c r="J462">
        <f>IF(A462="","",SUMIFS(BallByBall!$T$2:$T$501,BallByBall!$B$2:$B$501,A462,BallByBall!$H$2:$H$501,B462))</f>
        <v>0</v>
      </c>
      <c r="K462">
        <f>IF(A462="","",SUMIFS(BallByBall!$U$2:$U$501,BallByBall!$B$2:$B$501,A462,BallByBall!$P$2:$P$501,B462))</f>
        <v>0</v>
      </c>
      <c r="L462">
        <f>IF(A462="","",SUMIFS(BallByBall!$V$2:$V$501,BallByBall!$B$2:$B$501,A462,BallByBall!$P$2:$P$501,B462))</f>
        <v>0</v>
      </c>
      <c r="M462">
        <f>IF(A462="","",SUMIFS(BallByBall!$W$2:$W$501,BallByBall!$B$2:$B$501,A462,BallByBall!$P$2:$P$501,B462))</f>
        <v>0</v>
      </c>
      <c r="N462">
        <f>IF(A462="","",SUMIFS(BallByBall!$X$2:$X$501,BallByBall!$B$2:$B$501,A462,BallByBall!$P$2:$P$501,B462))</f>
        <v>0</v>
      </c>
      <c r="O462">
        <f>IF(A462="","",SUMIFS(OverSummary!$G$2:$G$101,OverSummary!$A$2:$A$101,A462,OverSummary!$D$2:$D$101,B462))</f>
        <v>0</v>
      </c>
      <c r="P462">
        <f>IF(A462="","",G462*Rules!$B$13+H462*Rules!$B$14+I462*Rules!$B$15)</f>
        <v>0</v>
      </c>
      <c r="Q462">
        <f>IF(A462="","",IF(G462&gt;=100,Rules!$B$18,IF(G462&gt;=50,Rules!$B$17,IF(G462&gt;=30,Rules!$B$16,0)))+IF(AND(F462=1,D462&lt;&gt;"BWL",G462=0),Rules!$B$27,0))</f>
        <v>0</v>
      </c>
      <c r="R462">
        <f>IF(A462="","",J462*Rules!$B$19+O462*Rules!$B$22)</f>
        <v>0</v>
      </c>
      <c r="S462">
        <f>IF(A462="","",IF(J462&gt;=4,Rules!$B$21,IF(J462&gt;=3,Rules!$B$20,0)))</f>
        <v>0</v>
      </c>
      <c r="T462">
        <f>IF(A462="","",K462*Rules!$B$23+L462*Rules!$B$24+M462*Rules!$B$25+N462*Rules!$B$26)</f>
        <v>0</v>
      </c>
      <c r="U462">
        <f t="shared" si="7"/>
        <v>0</v>
      </c>
    </row>
    <row r="463" spans="1:21" x14ac:dyDescent="0.2">
      <c r="A463" t="str">
        <f>MatchSquad!A463</f>
        <v>M010</v>
      </c>
      <c r="B463" t="str">
        <f>MatchSquad!B463</f>
        <v>P237</v>
      </c>
      <c r="C463" t="str">
        <f>MatchSquad!C463</f>
        <v>Krains Fuletra</v>
      </c>
      <c r="D463" t="str">
        <f>MatchSquad!D463</f>
        <v>AR</v>
      </c>
      <c r="E463" t="str">
        <f>MatchSquad!E463</f>
        <v>SRH</v>
      </c>
      <c r="F463">
        <f>MatchSquad!G463</f>
        <v>0</v>
      </c>
      <c r="G463">
        <f>IF(A463="","",SUMIFS(BallByBall!$I$2:$I$501,BallByBall!$B$2:$B$501,A463,BallByBall!$F$2:$F$501,B463))</f>
        <v>0</v>
      </c>
      <c r="H463">
        <f>IF(A463="","",COUNTIFS(BallByBall!$B$2:$B$501,A463,BallByBall!$F$2:$F$501,B463,BallByBall!$Q$2:$Q$501,1))</f>
        <v>0</v>
      </c>
      <c r="I463">
        <f>IF(A463="","",COUNTIFS(BallByBall!$B$2:$B$501,A463,BallByBall!$F$2:$F$501,B463,BallByBall!$R$2:$R$501,1))</f>
        <v>0</v>
      </c>
      <c r="J463">
        <f>IF(A463="","",SUMIFS(BallByBall!$T$2:$T$501,BallByBall!$B$2:$B$501,A463,BallByBall!$H$2:$H$501,B463))</f>
        <v>0</v>
      </c>
      <c r="K463">
        <f>IF(A463="","",SUMIFS(BallByBall!$U$2:$U$501,BallByBall!$B$2:$B$501,A463,BallByBall!$P$2:$P$501,B463))</f>
        <v>0</v>
      </c>
      <c r="L463">
        <f>IF(A463="","",SUMIFS(BallByBall!$V$2:$V$501,BallByBall!$B$2:$B$501,A463,BallByBall!$P$2:$P$501,B463))</f>
        <v>0</v>
      </c>
      <c r="M463">
        <f>IF(A463="","",SUMIFS(BallByBall!$W$2:$W$501,BallByBall!$B$2:$B$501,A463,BallByBall!$P$2:$P$501,B463))</f>
        <v>0</v>
      </c>
      <c r="N463">
        <f>IF(A463="","",SUMIFS(BallByBall!$X$2:$X$501,BallByBall!$B$2:$B$501,A463,BallByBall!$P$2:$P$501,B463))</f>
        <v>0</v>
      </c>
      <c r="O463">
        <f>IF(A463="","",SUMIFS(OverSummary!$G$2:$G$101,OverSummary!$A$2:$A$101,A463,OverSummary!$D$2:$D$101,B463))</f>
        <v>0</v>
      </c>
      <c r="P463">
        <f>IF(A463="","",G463*Rules!$B$13+H463*Rules!$B$14+I463*Rules!$B$15)</f>
        <v>0</v>
      </c>
      <c r="Q463">
        <f>IF(A463="","",IF(G463&gt;=100,Rules!$B$18,IF(G463&gt;=50,Rules!$B$17,IF(G463&gt;=30,Rules!$B$16,0)))+IF(AND(F463=1,D463&lt;&gt;"BWL",G463=0),Rules!$B$27,0))</f>
        <v>0</v>
      </c>
      <c r="R463">
        <f>IF(A463="","",J463*Rules!$B$19+O463*Rules!$B$22)</f>
        <v>0</v>
      </c>
      <c r="S463">
        <f>IF(A463="","",IF(J463&gt;=4,Rules!$B$21,IF(J463&gt;=3,Rules!$B$20,0)))</f>
        <v>0</v>
      </c>
      <c r="T463">
        <f>IF(A463="","",K463*Rules!$B$23+L463*Rules!$B$24+M463*Rules!$B$25+N463*Rules!$B$26)</f>
        <v>0</v>
      </c>
      <c r="U463">
        <f t="shared" si="7"/>
        <v>0</v>
      </c>
    </row>
    <row r="464" spans="1:21" x14ac:dyDescent="0.2">
      <c r="A464" t="str">
        <f>MatchSquad!A464</f>
        <v>M010</v>
      </c>
      <c r="B464" t="str">
        <f>MatchSquad!B464</f>
        <v>P238</v>
      </c>
      <c r="C464" t="str">
        <f>MatchSquad!C464</f>
        <v>Liam Livingstone</v>
      </c>
      <c r="D464" t="str">
        <f>MatchSquad!D464</f>
        <v>AR</v>
      </c>
      <c r="E464" t="str">
        <f>MatchSquad!E464</f>
        <v>SRH</v>
      </c>
      <c r="F464">
        <f>MatchSquad!G464</f>
        <v>0</v>
      </c>
      <c r="G464">
        <f>IF(A464="","",SUMIFS(BallByBall!$I$2:$I$501,BallByBall!$B$2:$B$501,A464,BallByBall!$F$2:$F$501,B464))</f>
        <v>0</v>
      </c>
      <c r="H464">
        <f>IF(A464="","",COUNTIFS(BallByBall!$B$2:$B$501,A464,BallByBall!$F$2:$F$501,B464,BallByBall!$Q$2:$Q$501,1))</f>
        <v>0</v>
      </c>
      <c r="I464">
        <f>IF(A464="","",COUNTIFS(BallByBall!$B$2:$B$501,A464,BallByBall!$F$2:$F$501,B464,BallByBall!$R$2:$R$501,1))</f>
        <v>0</v>
      </c>
      <c r="J464">
        <f>IF(A464="","",SUMIFS(BallByBall!$T$2:$T$501,BallByBall!$B$2:$B$501,A464,BallByBall!$H$2:$H$501,B464))</f>
        <v>0</v>
      </c>
      <c r="K464">
        <f>IF(A464="","",SUMIFS(BallByBall!$U$2:$U$501,BallByBall!$B$2:$B$501,A464,BallByBall!$P$2:$P$501,B464))</f>
        <v>0</v>
      </c>
      <c r="L464">
        <f>IF(A464="","",SUMIFS(BallByBall!$V$2:$V$501,BallByBall!$B$2:$B$501,A464,BallByBall!$P$2:$P$501,B464))</f>
        <v>0</v>
      </c>
      <c r="M464">
        <f>IF(A464="","",SUMIFS(BallByBall!$W$2:$W$501,BallByBall!$B$2:$B$501,A464,BallByBall!$P$2:$P$501,B464))</f>
        <v>0</v>
      </c>
      <c r="N464">
        <f>IF(A464="","",SUMIFS(BallByBall!$X$2:$X$501,BallByBall!$B$2:$B$501,A464,BallByBall!$P$2:$P$501,B464))</f>
        <v>0</v>
      </c>
      <c r="O464">
        <f>IF(A464="","",SUMIFS(OverSummary!$G$2:$G$101,OverSummary!$A$2:$A$101,A464,OverSummary!$D$2:$D$101,B464))</f>
        <v>0</v>
      </c>
      <c r="P464">
        <f>IF(A464="","",G464*Rules!$B$13+H464*Rules!$B$14+I464*Rules!$B$15)</f>
        <v>0</v>
      </c>
      <c r="Q464">
        <f>IF(A464="","",IF(G464&gt;=100,Rules!$B$18,IF(G464&gt;=50,Rules!$B$17,IF(G464&gt;=30,Rules!$B$16,0)))+IF(AND(F464=1,D464&lt;&gt;"BWL",G464=0),Rules!$B$27,0))</f>
        <v>0</v>
      </c>
      <c r="R464">
        <f>IF(A464="","",J464*Rules!$B$19+O464*Rules!$B$22)</f>
        <v>0</v>
      </c>
      <c r="S464">
        <f>IF(A464="","",IF(J464&gt;=4,Rules!$B$21,IF(J464&gt;=3,Rules!$B$20,0)))</f>
        <v>0</v>
      </c>
      <c r="T464">
        <f>IF(A464="","",K464*Rules!$B$23+L464*Rules!$B$24+M464*Rules!$B$25+N464*Rules!$B$26)</f>
        <v>0</v>
      </c>
      <c r="U464">
        <f t="shared" si="7"/>
        <v>0</v>
      </c>
    </row>
    <row r="465" spans="1:21" x14ac:dyDescent="0.2">
      <c r="A465" t="str">
        <f>MatchSquad!A465</f>
        <v>M010</v>
      </c>
      <c r="B465" t="str">
        <f>MatchSquad!B465</f>
        <v>P239</v>
      </c>
      <c r="C465" t="str">
        <f>MatchSquad!C465</f>
        <v>David Payne</v>
      </c>
      <c r="D465" t="str">
        <f>MatchSquad!D465</f>
        <v>AR</v>
      </c>
      <c r="E465" t="str">
        <f>MatchSquad!E465</f>
        <v>SRH</v>
      </c>
      <c r="F465">
        <f>MatchSquad!G465</f>
        <v>0</v>
      </c>
      <c r="G465">
        <f>IF(A465="","",SUMIFS(BallByBall!$I$2:$I$501,BallByBall!$B$2:$B$501,A465,BallByBall!$F$2:$F$501,B465))</f>
        <v>0</v>
      </c>
      <c r="H465">
        <f>IF(A465="","",COUNTIFS(BallByBall!$B$2:$B$501,A465,BallByBall!$F$2:$F$501,B465,BallByBall!$Q$2:$Q$501,1))</f>
        <v>0</v>
      </c>
      <c r="I465">
        <f>IF(A465="","",COUNTIFS(BallByBall!$B$2:$B$501,A465,BallByBall!$F$2:$F$501,B465,BallByBall!$R$2:$R$501,1))</f>
        <v>0</v>
      </c>
      <c r="J465">
        <f>IF(A465="","",SUMIFS(BallByBall!$T$2:$T$501,BallByBall!$B$2:$B$501,A465,BallByBall!$H$2:$H$501,B465))</f>
        <v>0</v>
      </c>
      <c r="K465">
        <f>IF(A465="","",SUMIFS(BallByBall!$U$2:$U$501,BallByBall!$B$2:$B$501,A465,BallByBall!$P$2:$P$501,B465))</f>
        <v>0</v>
      </c>
      <c r="L465">
        <f>IF(A465="","",SUMIFS(BallByBall!$V$2:$V$501,BallByBall!$B$2:$B$501,A465,BallByBall!$P$2:$P$501,B465))</f>
        <v>0</v>
      </c>
      <c r="M465">
        <f>IF(A465="","",SUMIFS(BallByBall!$W$2:$W$501,BallByBall!$B$2:$B$501,A465,BallByBall!$P$2:$P$501,B465))</f>
        <v>0</v>
      </c>
      <c r="N465">
        <f>IF(A465="","",SUMIFS(BallByBall!$X$2:$X$501,BallByBall!$B$2:$B$501,A465,BallByBall!$P$2:$P$501,B465))</f>
        <v>0</v>
      </c>
      <c r="O465">
        <f>IF(A465="","",SUMIFS(OverSummary!$G$2:$G$101,OverSummary!$A$2:$A$101,A465,OverSummary!$D$2:$D$101,B465))</f>
        <v>0</v>
      </c>
      <c r="P465">
        <f>IF(A465="","",G465*Rules!$B$13+H465*Rules!$B$14+I465*Rules!$B$15)</f>
        <v>0</v>
      </c>
      <c r="Q465">
        <f>IF(A465="","",IF(G465&gt;=100,Rules!$B$18,IF(G465&gt;=50,Rules!$B$17,IF(G465&gt;=30,Rules!$B$16,0)))+IF(AND(F465=1,D465&lt;&gt;"BWL",G465=0),Rules!$B$27,0))</f>
        <v>0</v>
      </c>
      <c r="R465">
        <f>IF(A465="","",J465*Rules!$B$19+O465*Rules!$B$22)</f>
        <v>0</v>
      </c>
      <c r="S465">
        <f>IF(A465="","",IF(J465&gt;=4,Rules!$B$21,IF(J465&gt;=3,Rules!$B$20,0)))</f>
        <v>0</v>
      </c>
      <c r="T465">
        <f>IF(A465="","",K465*Rules!$B$23+L465*Rules!$B$24+M465*Rules!$B$25+N465*Rules!$B$26)</f>
        <v>0</v>
      </c>
      <c r="U465">
        <f t="shared" si="7"/>
        <v>0</v>
      </c>
    </row>
    <row r="466" spans="1:21" x14ac:dyDescent="0.2">
      <c r="A466" t="str">
        <f>MatchSquad!A466</f>
        <v>M010</v>
      </c>
      <c r="B466" t="str">
        <f>MatchSquad!B466</f>
        <v>P240</v>
      </c>
      <c r="C466" t="str">
        <f>MatchSquad!C466</f>
        <v>Abhishek Sharma</v>
      </c>
      <c r="D466" t="str">
        <f>MatchSquad!D466</f>
        <v>AR</v>
      </c>
      <c r="E466" t="str">
        <f>MatchSquad!E466</f>
        <v>SRH</v>
      </c>
      <c r="F466">
        <f>MatchSquad!G466</f>
        <v>0</v>
      </c>
      <c r="G466">
        <f>IF(A466="","",SUMIFS(BallByBall!$I$2:$I$501,BallByBall!$B$2:$B$501,A466,BallByBall!$F$2:$F$501,B466))</f>
        <v>0</v>
      </c>
      <c r="H466">
        <f>IF(A466="","",COUNTIFS(BallByBall!$B$2:$B$501,A466,BallByBall!$F$2:$F$501,B466,BallByBall!$Q$2:$Q$501,1))</f>
        <v>0</v>
      </c>
      <c r="I466">
        <f>IF(A466="","",COUNTIFS(BallByBall!$B$2:$B$501,A466,BallByBall!$F$2:$F$501,B466,BallByBall!$R$2:$R$501,1))</f>
        <v>0</v>
      </c>
      <c r="J466">
        <f>IF(A466="","",SUMIFS(BallByBall!$T$2:$T$501,BallByBall!$B$2:$B$501,A466,BallByBall!$H$2:$H$501,B466))</f>
        <v>0</v>
      </c>
      <c r="K466">
        <f>IF(A466="","",SUMIFS(BallByBall!$U$2:$U$501,BallByBall!$B$2:$B$501,A466,BallByBall!$P$2:$P$501,B466))</f>
        <v>0</v>
      </c>
      <c r="L466">
        <f>IF(A466="","",SUMIFS(BallByBall!$V$2:$V$501,BallByBall!$B$2:$B$501,A466,BallByBall!$P$2:$P$501,B466))</f>
        <v>0</v>
      </c>
      <c r="M466">
        <f>IF(A466="","",SUMIFS(BallByBall!$W$2:$W$501,BallByBall!$B$2:$B$501,A466,BallByBall!$P$2:$P$501,B466))</f>
        <v>0</v>
      </c>
      <c r="N466">
        <f>IF(A466="","",SUMIFS(BallByBall!$X$2:$X$501,BallByBall!$B$2:$B$501,A466,BallByBall!$P$2:$P$501,B466))</f>
        <v>0</v>
      </c>
      <c r="O466">
        <f>IF(A466="","",SUMIFS(OverSummary!$G$2:$G$101,OverSummary!$A$2:$A$101,A466,OverSummary!$D$2:$D$101,B466))</f>
        <v>0</v>
      </c>
      <c r="P466">
        <f>IF(A466="","",G466*Rules!$B$13+H466*Rules!$B$14+I466*Rules!$B$15)</f>
        <v>0</v>
      </c>
      <c r="Q466">
        <f>IF(A466="","",IF(G466&gt;=100,Rules!$B$18,IF(G466&gt;=50,Rules!$B$17,IF(G466&gt;=30,Rules!$B$16,0)))+IF(AND(F466=1,D466&lt;&gt;"BWL",G466=0),Rules!$B$27,0))</f>
        <v>0</v>
      </c>
      <c r="R466">
        <f>IF(A466="","",J466*Rules!$B$19+O466*Rules!$B$22)</f>
        <v>0</v>
      </c>
      <c r="S466">
        <f>IF(A466="","",IF(J466&gt;=4,Rules!$B$21,IF(J466&gt;=3,Rules!$B$20,0)))</f>
        <v>0</v>
      </c>
      <c r="T466">
        <f>IF(A466="","",K466*Rules!$B$23+L466*Rules!$B$24+M466*Rules!$B$25+N466*Rules!$B$26)</f>
        <v>0</v>
      </c>
      <c r="U466">
        <f t="shared" si="7"/>
        <v>0</v>
      </c>
    </row>
    <row r="467" spans="1:21" x14ac:dyDescent="0.2">
      <c r="A467" t="str">
        <f>MatchSquad!A467</f>
        <v>M010</v>
      </c>
      <c r="B467" t="str">
        <f>MatchSquad!B467</f>
        <v>P241</v>
      </c>
      <c r="C467" t="str">
        <f>MatchSquad!C467</f>
        <v>Nitish Kumar Reddy</v>
      </c>
      <c r="D467" t="str">
        <f>MatchSquad!D467</f>
        <v>AR</v>
      </c>
      <c r="E467" t="str">
        <f>MatchSquad!E467</f>
        <v>SRH</v>
      </c>
      <c r="F467">
        <f>MatchSquad!G467</f>
        <v>0</v>
      </c>
      <c r="G467">
        <f>IF(A467="","",SUMIFS(BallByBall!$I$2:$I$501,BallByBall!$B$2:$B$501,A467,BallByBall!$F$2:$F$501,B467))</f>
        <v>0</v>
      </c>
      <c r="H467">
        <f>IF(A467="","",COUNTIFS(BallByBall!$B$2:$B$501,A467,BallByBall!$F$2:$F$501,B467,BallByBall!$Q$2:$Q$501,1))</f>
        <v>0</v>
      </c>
      <c r="I467">
        <f>IF(A467="","",COUNTIFS(BallByBall!$B$2:$B$501,A467,BallByBall!$F$2:$F$501,B467,BallByBall!$R$2:$R$501,1))</f>
        <v>0</v>
      </c>
      <c r="J467">
        <f>IF(A467="","",SUMIFS(BallByBall!$T$2:$T$501,BallByBall!$B$2:$B$501,A467,BallByBall!$H$2:$H$501,B467))</f>
        <v>0</v>
      </c>
      <c r="K467">
        <f>IF(A467="","",SUMIFS(BallByBall!$U$2:$U$501,BallByBall!$B$2:$B$501,A467,BallByBall!$P$2:$P$501,B467))</f>
        <v>0</v>
      </c>
      <c r="L467">
        <f>IF(A467="","",SUMIFS(BallByBall!$V$2:$V$501,BallByBall!$B$2:$B$501,A467,BallByBall!$P$2:$P$501,B467))</f>
        <v>0</v>
      </c>
      <c r="M467">
        <f>IF(A467="","",SUMIFS(BallByBall!$W$2:$W$501,BallByBall!$B$2:$B$501,A467,BallByBall!$P$2:$P$501,B467))</f>
        <v>0</v>
      </c>
      <c r="N467">
        <f>IF(A467="","",SUMIFS(BallByBall!$X$2:$X$501,BallByBall!$B$2:$B$501,A467,BallByBall!$P$2:$P$501,B467))</f>
        <v>0</v>
      </c>
      <c r="O467">
        <f>IF(A467="","",SUMIFS(OverSummary!$G$2:$G$101,OverSummary!$A$2:$A$101,A467,OverSummary!$D$2:$D$101,B467))</f>
        <v>0</v>
      </c>
      <c r="P467">
        <f>IF(A467="","",G467*Rules!$B$13+H467*Rules!$B$14+I467*Rules!$B$15)</f>
        <v>0</v>
      </c>
      <c r="Q467">
        <f>IF(A467="","",IF(G467&gt;=100,Rules!$B$18,IF(G467&gt;=50,Rules!$B$17,IF(G467&gt;=30,Rules!$B$16,0)))+IF(AND(F467=1,D467&lt;&gt;"BWL",G467=0),Rules!$B$27,0))</f>
        <v>0</v>
      </c>
      <c r="R467">
        <f>IF(A467="","",J467*Rules!$B$19+O467*Rules!$B$22)</f>
        <v>0</v>
      </c>
      <c r="S467">
        <f>IF(A467="","",IF(J467&gt;=4,Rules!$B$21,IF(J467&gt;=3,Rules!$B$20,0)))</f>
        <v>0</v>
      </c>
      <c r="T467">
        <f>IF(A467="","",K467*Rules!$B$23+L467*Rules!$B$24+M467*Rules!$B$25+N467*Rules!$B$26)</f>
        <v>0</v>
      </c>
      <c r="U467">
        <f t="shared" si="7"/>
        <v>0</v>
      </c>
    </row>
    <row r="468" spans="1:21" x14ac:dyDescent="0.2">
      <c r="A468" t="str">
        <f>MatchSquad!A468</f>
        <v>M010</v>
      </c>
      <c r="B468" t="str">
        <f>MatchSquad!B468</f>
        <v>P242</v>
      </c>
      <c r="C468" t="str">
        <f>MatchSquad!C468</f>
        <v>Pat Cummins</v>
      </c>
      <c r="D468" t="str">
        <f>MatchSquad!D468</f>
        <v>BWL</v>
      </c>
      <c r="E468" t="str">
        <f>MatchSquad!E468</f>
        <v>SRH</v>
      </c>
      <c r="F468">
        <f>MatchSquad!G468</f>
        <v>0</v>
      </c>
      <c r="G468">
        <f>IF(A468="","",SUMIFS(BallByBall!$I$2:$I$501,BallByBall!$B$2:$B$501,A468,BallByBall!$F$2:$F$501,B468))</f>
        <v>0</v>
      </c>
      <c r="H468">
        <f>IF(A468="","",COUNTIFS(BallByBall!$B$2:$B$501,A468,BallByBall!$F$2:$F$501,B468,BallByBall!$Q$2:$Q$501,1))</f>
        <v>0</v>
      </c>
      <c r="I468">
        <f>IF(A468="","",COUNTIFS(BallByBall!$B$2:$B$501,A468,BallByBall!$F$2:$F$501,B468,BallByBall!$R$2:$R$501,1))</f>
        <v>0</v>
      </c>
      <c r="J468">
        <f>IF(A468="","",SUMIFS(BallByBall!$T$2:$T$501,BallByBall!$B$2:$B$501,A468,BallByBall!$H$2:$H$501,B468))</f>
        <v>0</v>
      </c>
      <c r="K468">
        <f>IF(A468="","",SUMIFS(BallByBall!$U$2:$U$501,BallByBall!$B$2:$B$501,A468,BallByBall!$P$2:$P$501,B468))</f>
        <v>0</v>
      </c>
      <c r="L468">
        <f>IF(A468="","",SUMIFS(BallByBall!$V$2:$V$501,BallByBall!$B$2:$B$501,A468,BallByBall!$P$2:$P$501,B468))</f>
        <v>0</v>
      </c>
      <c r="M468">
        <f>IF(A468="","",SUMIFS(BallByBall!$W$2:$W$501,BallByBall!$B$2:$B$501,A468,BallByBall!$P$2:$P$501,B468))</f>
        <v>0</v>
      </c>
      <c r="N468">
        <f>IF(A468="","",SUMIFS(BallByBall!$X$2:$X$501,BallByBall!$B$2:$B$501,A468,BallByBall!$P$2:$P$501,B468))</f>
        <v>0</v>
      </c>
      <c r="O468">
        <f>IF(A468="","",SUMIFS(OverSummary!$G$2:$G$101,OverSummary!$A$2:$A$101,A468,OverSummary!$D$2:$D$101,B468))</f>
        <v>0</v>
      </c>
      <c r="P468">
        <f>IF(A468="","",G468*Rules!$B$13+H468*Rules!$B$14+I468*Rules!$B$15)</f>
        <v>0</v>
      </c>
      <c r="Q468">
        <f>IF(A468="","",IF(G468&gt;=100,Rules!$B$18,IF(G468&gt;=50,Rules!$B$17,IF(G468&gt;=30,Rules!$B$16,0)))+IF(AND(F468=1,D468&lt;&gt;"BWL",G468=0),Rules!$B$27,0))</f>
        <v>0</v>
      </c>
      <c r="R468">
        <f>IF(A468="","",J468*Rules!$B$19+O468*Rules!$B$22)</f>
        <v>0</v>
      </c>
      <c r="S468">
        <f>IF(A468="","",IF(J468&gt;=4,Rules!$B$21,IF(J468&gt;=3,Rules!$B$20,0)))</f>
        <v>0</v>
      </c>
      <c r="T468">
        <f>IF(A468="","",K468*Rules!$B$23+L468*Rules!$B$24+M468*Rules!$B$25+N468*Rules!$B$26)</f>
        <v>0</v>
      </c>
      <c r="U468">
        <f t="shared" si="7"/>
        <v>0</v>
      </c>
    </row>
    <row r="469" spans="1:21" x14ac:dyDescent="0.2">
      <c r="A469" t="str">
        <f>MatchSquad!A469</f>
        <v>M010</v>
      </c>
      <c r="B469" t="str">
        <f>MatchSquad!B469</f>
        <v>P243</v>
      </c>
      <c r="C469" t="str">
        <f>MatchSquad!C469</f>
        <v>Zeeshan Ansari</v>
      </c>
      <c r="D469" t="str">
        <f>MatchSquad!D469</f>
        <v>BWL</v>
      </c>
      <c r="E469" t="str">
        <f>MatchSquad!E469</f>
        <v>SRH</v>
      </c>
      <c r="F469">
        <f>MatchSquad!G469</f>
        <v>0</v>
      </c>
      <c r="G469">
        <f>IF(A469="","",SUMIFS(BallByBall!$I$2:$I$501,BallByBall!$B$2:$B$501,A469,BallByBall!$F$2:$F$501,B469))</f>
        <v>0</v>
      </c>
      <c r="H469">
        <f>IF(A469="","",COUNTIFS(BallByBall!$B$2:$B$501,A469,BallByBall!$F$2:$F$501,B469,BallByBall!$Q$2:$Q$501,1))</f>
        <v>0</v>
      </c>
      <c r="I469">
        <f>IF(A469="","",COUNTIFS(BallByBall!$B$2:$B$501,A469,BallByBall!$F$2:$F$501,B469,BallByBall!$R$2:$R$501,1))</f>
        <v>0</v>
      </c>
      <c r="J469">
        <f>IF(A469="","",SUMIFS(BallByBall!$T$2:$T$501,BallByBall!$B$2:$B$501,A469,BallByBall!$H$2:$H$501,B469))</f>
        <v>0</v>
      </c>
      <c r="K469">
        <f>IF(A469="","",SUMIFS(BallByBall!$U$2:$U$501,BallByBall!$B$2:$B$501,A469,BallByBall!$P$2:$P$501,B469))</f>
        <v>0</v>
      </c>
      <c r="L469">
        <f>IF(A469="","",SUMIFS(BallByBall!$V$2:$V$501,BallByBall!$B$2:$B$501,A469,BallByBall!$P$2:$P$501,B469))</f>
        <v>0</v>
      </c>
      <c r="M469">
        <f>IF(A469="","",SUMIFS(BallByBall!$W$2:$W$501,BallByBall!$B$2:$B$501,A469,BallByBall!$P$2:$P$501,B469))</f>
        <v>0</v>
      </c>
      <c r="N469">
        <f>IF(A469="","",SUMIFS(BallByBall!$X$2:$X$501,BallByBall!$B$2:$B$501,A469,BallByBall!$P$2:$P$501,B469))</f>
        <v>0</v>
      </c>
      <c r="O469">
        <f>IF(A469="","",SUMIFS(OverSummary!$G$2:$G$101,OverSummary!$A$2:$A$101,A469,OverSummary!$D$2:$D$101,B469))</f>
        <v>0</v>
      </c>
      <c r="P469">
        <f>IF(A469="","",G469*Rules!$B$13+H469*Rules!$B$14+I469*Rules!$B$15)</f>
        <v>0</v>
      </c>
      <c r="Q469">
        <f>IF(A469="","",IF(G469&gt;=100,Rules!$B$18,IF(G469&gt;=50,Rules!$B$17,IF(G469&gt;=30,Rules!$B$16,0)))+IF(AND(F469=1,D469&lt;&gt;"BWL",G469=0),Rules!$B$27,0))</f>
        <v>0</v>
      </c>
      <c r="R469">
        <f>IF(A469="","",J469*Rules!$B$19+O469*Rules!$B$22)</f>
        <v>0</v>
      </c>
      <c r="S469">
        <f>IF(A469="","",IF(J469&gt;=4,Rules!$B$21,IF(J469&gt;=3,Rules!$B$20,0)))</f>
        <v>0</v>
      </c>
      <c r="T469">
        <f>IF(A469="","",K469*Rules!$B$23+L469*Rules!$B$24+M469*Rules!$B$25+N469*Rules!$B$26)</f>
        <v>0</v>
      </c>
      <c r="U469">
        <f t="shared" si="7"/>
        <v>0</v>
      </c>
    </row>
    <row r="470" spans="1:21" x14ac:dyDescent="0.2">
      <c r="A470" t="str">
        <f>MatchSquad!A470</f>
        <v>M010</v>
      </c>
      <c r="B470" t="str">
        <f>MatchSquad!B470</f>
        <v>P244</v>
      </c>
      <c r="C470" t="str">
        <f>MatchSquad!C470</f>
        <v>Jaydev Unadkat</v>
      </c>
      <c r="D470" t="str">
        <f>MatchSquad!D470</f>
        <v>BWL</v>
      </c>
      <c r="E470" t="str">
        <f>MatchSquad!E470</f>
        <v>SRH</v>
      </c>
      <c r="F470">
        <f>MatchSquad!G470</f>
        <v>0</v>
      </c>
      <c r="G470">
        <f>IF(A470="","",SUMIFS(BallByBall!$I$2:$I$501,BallByBall!$B$2:$B$501,A470,BallByBall!$F$2:$F$501,B470))</f>
        <v>0</v>
      </c>
      <c r="H470">
        <f>IF(A470="","",COUNTIFS(BallByBall!$B$2:$B$501,A470,BallByBall!$F$2:$F$501,B470,BallByBall!$Q$2:$Q$501,1))</f>
        <v>0</v>
      </c>
      <c r="I470">
        <f>IF(A470="","",COUNTIFS(BallByBall!$B$2:$B$501,A470,BallByBall!$F$2:$F$501,B470,BallByBall!$R$2:$R$501,1))</f>
        <v>0</v>
      </c>
      <c r="J470">
        <f>IF(A470="","",SUMIFS(BallByBall!$T$2:$T$501,BallByBall!$B$2:$B$501,A470,BallByBall!$H$2:$H$501,B470))</f>
        <v>0</v>
      </c>
      <c r="K470">
        <f>IF(A470="","",SUMIFS(BallByBall!$U$2:$U$501,BallByBall!$B$2:$B$501,A470,BallByBall!$P$2:$P$501,B470))</f>
        <v>0</v>
      </c>
      <c r="L470">
        <f>IF(A470="","",SUMIFS(BallByBall!$V$2:$V$501,BallByBall!$B$2:$B$501,A470,BallByBall!$P$2:$P$501,B470))</f>
        <v>0</v>
      </c>
      <c r="M470">
        <f>IF(A470="","",SUMIFS(BallByBall!$W$2:$W$501,BallByBall!$B$2:$B$501,A470,BallByBall!$P$2:$P$501,B470))</f>
        <v>0</v>
      </c>
      <c r="N470">
        <f>IF(A470="","",SUMIFS(BallByBall!$X$2:$X$501,BallByBall!$B$2:$B$501,A470,BallByBall!$P$2:$P$501,B470))</f>
        <v>0</v>
      </c>
      <c r="O470">
        <f>IF(A470="","",SUMIFS(OverSummary!$G$2:$G$101,OverSummary!$A$2:$A$101,A470,OverSummary!$D$2:$D$101,B470))</f>
        <v>0</v>
      </c>
      <c r="P470">
        <f>IF(A470="","",G470*Rules!$B$13+H470*Rules!$B$14+I470*Rules!$B$15)</f>
        <v>0</v>
      </c>
      <c r="Q470">
        <f>IF(A470="","",IF(G470&gt;=100,Rules!$B$18,IF(G470&gt;=50,Rules!$B$17,IF(G470&gt;=30,Rules!$B$16,0)))+IF(AND(F470=1,D470&lt;&gt;"BWL",G470=0),Rules!$B$27,0))</f>
        <v>0</v>
      </c>
      <c r="R470">
        <f>IF(A470="","",J470*Rules!$B$19+O470*Rules!$B$22)</f>
        <v>0</v>
      </c>
      <c r="S470">
        <f>IF(A470="","",IF(J470&gt;=4,Rules!$B$21,IF(J470&gt;=3,Rules!$B$20,0)))</f>
        <v>0</v>
      </c>
      <c r="T470">
        <f>IF(A470="","",K470*Rules!$B$23+L470*Rules!$B$24+M470*Rules!$B$25+N470*Rules!$B$26)</f>
        <v>0</v>
      </c>
      <c r="U470">
        <f t="shared" si="7"/>
        <v>0</v>
      </c>
    </row>
    <row r="471" spans="1:21" x14ac:dyDescent="0.2">
      <c r="A471" t="str">
        <f>MatchSquad!A471</f>
        <v>M010</v>
      </c>
      <c r="B471" t="str">
        <f>MatchSquad!B471</f>
        <v>P245</v>
      </c>
      <c r="C471" t="str">
        <f>MatchSquad!C471</f>
        <v>Eshan Malinga</v>
      </c>
      <c r="D471" t="str">
        <f>MatchSquad!D471</f>
        <v>BWL</v>
      </c>
      <c r="E471" t="str">
        <f>MatchSquad!E471</f>
        <v>SRH</v>
      </c>
      <c r="F471">
        <f>MatchSquad!G471</f>
        <v>0</v>
      </c>
      <c r="G471">
        <f>IF(A471="","",SUMIFS(BallByBall!$I$2:$I$501,BallByBall!$B$2:$B$501,A471,BallByBall!$F$2:$F$501,B471))</f>
        <v>0</v>
      </c>
      <c r="H471">
        <f>IF(A471="","",COUNTIFS(BallByBall!$B$2:$B$501,A471,BallByBall!$F$2:$F$501,B471,BallByBall!$Q$2:$Q$501,1))</f>
        <v>0</v>
      </c>
      <c r="I471">
        <f>IF(A471="","",COUNTIFS(BallByBall!$B$2:$B$501,A471,BallByBall!$F$2:$F$501,B471,BallByBall!$R$2:$R$501,1))</f>
        <v>0</v>
      </c>
      <c r="J471">
        <f>IF(A471="","",SUMIFS(BallByBall!$T$2:$T$501,BallByBall!$B$2:$B$501,A471,BallByBall!$H$2:$H$501,B471))</f>
        <v>0</v>
      </c>
      <c r="K471">
        <f>IF(A471="","",SUMIFS(BallByBall!$U$2:$U$501,BallByBall!$B$2:$B$501,A471,BallByBall!$P$2:$P$501,B471))</f>
        <v>0</v>
      </c>
      <c r="L471">
        <f>IF(A471="","",SUMIFS(BallByBall!$V$2:$V$501,BallByBall!$B$2:$B$501,A471,BallByBall!$P$2:$P$501,B471))</f>
        <v>0</v>
      </c>
      <c r="M471">
        <f>IF(A471="","",SUMIFS(BallByBall!$W$2:$W$501,BallByBall!$B$2:$B$501,A471,BallByBall!$P$2:$P$501,B471))</f>
        <v>0</v>
      </c>
      <c r="N471">
        <f>IF(A471="","",SUMIFS(BallByBall!$X$2:$X$501,BallByBall!$B$2:$B$501,A471,BallByBall!$P$2:$P$501,B471))</f>
        <v>0</v>
      </c>
      <c r="O471">
        <f>IF(A471="","",SUMIFS(OverSummary!$G$2:$G$101,OverSummary!$A$2:$A$101,A471,OverSummary!$D$2:$D$101,B471))</f>
        <v>0</v>
      </c>
      <c r="P471">
        <f>IF(A471="","",G471*Rules!$B$13+H471*Rules!$B$14+I471*Rules!$B$15)</f>
        <v>0</v>
      </c>
      <c r="Q471">
        <f>IF(A471="","",IF(G471&gt;=100,Rules!$B$18,IF(G471&gt;=50,Rules!$B$17,IF(G471&gt;=30,Rules!$B$16,0)))+IF(AND(F471=1,D471&lt;&gt;"BWL",G471=0),Rules!$B$27,0))</f>
        <v>0</v>
      </c>
      <c r="R471">
        <f>IF(A471="","",J471*Rules!$B$19+O471*Rules!$B$22)</f>
        <v>0</v>
      </c>
      <c r="S471">
        <f>IF(A471="","",IF(J471&gt;=4,Rules!$B$21,IF(J471&gt;=3,Rules!$B$20,0)))</f>
        <v>0</v>
      </c>
      <c r="T471">
        <f>IF(A471="","",K471*Rules!$B$23+L471*Rules!$B$24+M471*Rules!$B$25+N471*Rules!$B$26)</f>
        <v>0</v>
      </c>
      <c r="U471">
        <f t="shared" si="7"/>
        <v>0</v>
      </c>
    </row>
    <row r="472" spans="1:21" x14ac:dyDescent="0.2">
      <c r="A472" t="str">
        <f>MatchSquad!A472</f>
        <v>M010</v>
      </c>
      <c r="B472" t="str">
        <f>MatchSquad!B472</f>
        <v>P246</v>
      </c>
      <c r="C472" t="str">
        <f>MatchSquad!C472</f>
        <v>Sakib Hussain</v>
      </c>
      <c r="D472" t="str">
        <f>MatchSquad!D472</f>
        <v>BWL</v>
      </c>
      <c r="E472" t="str">
        <f>MatchSquad!E472</f>
        <v>SRH</v>
      </c>
      <c r="F472">
        <f>MatchSquad!G472</f>
        <v>0</v>
      </c>
      <c r="G472">
        <f>IF(A472="","",SUMIFS(BallByBall!$I$2:$I$501,BallByBall!$B$2:$B$501,A472,BallByBall!$F$2:$F$501,B472))</f>
        <v>0</v>
      </c>
      <c r="H472">
        <f>IF(A472="","",COUNTIFS(BallByBall!$B$2:$B$501,A472,BallByBall!$F$2:$F$501,B472,BallByBall!$Q$2:$Q$501,1))</f>
        <v>0</v>
      </c>
      <c r="I472">
        <f>IF(A472="","",COUNTIFS(BallByBall!$B$2:$B$501,A472,BallByBall!$F$2:$F$501,B472,BallByBall!$R$2:$R$501,1))</f>
        <v>0</v>
      </c>
      <c r="J472">
        <f>IF(A472="","",SUMIFS(BallByBall!$T$2:$T$501,BallByBall!$B$2:$B$501,A472,BallByBall!$H$2:$H$501,B472))</f>
        <v>0</v>
      </c>
      <c r="K472">
        <f>IF(A472="","",SUMIFS(BallByBall!$U$2:$U$501,BallByBall!$B$2:$B$501,A472,BallByBall!$P$2:$P$501,B472))</f>
        <v>0</v>
      </c>
      <c r="L472">
        <f>IF(A472="","",SUMIFS(BallByBall!$V$2:$V$501,BallByBall!$B$2:$B$501,A472,BallByBall!$P$2:$P$501,B472))</f>
        <v>0</v>
      </c>
      <c r="M472">
        <f>IF(A472="","",SUMIFS(BallByBall!$W$2:$W$501,BallByBall!$B$2:$B$501,A472,BallByBall!$P$2:$P$501,B472))</f>
        <v>0</v>
      </c>
      <c r="N472">
        <f>IF(A472="","",SUMIFS(BallByBall!$X$2:$X$501,BallByBall!$B$2:$B$501,A472,BallByBall!$P$2:$P$501,B472))</f>
        <v>0</v>
      </c>
      <c r="O472">
        <f>IF(A472="","",SUMIFS(OverSummary!$G$2:$G$101,OverSummary!$A$2:$A$101,A472,OverSummary!$D$2:$D$101,B472))</f>
        <v>0</v>
      </c>
      <c r="P472">
        <f>IF(A472="","",G472*Rules!$B$13+H472*Rules!$B$14+I472*Rules!$B$15)</f>
        <v>0</v>
      </c>
      <c r="Q472">
        <f>IF(A472="","",IF(G472&gt;=100,Rules!$B$18,IF(G472&gt;=50,Rules!$B$17,IF(G472&gt;=30,Rules!$B$16,0)))+IF(AND(F472=1,D472&lt;&gt;"BWL",G472=0),Rules!$B$27,0))</f>
        <v>0</v>
      </c>
      <c r="R472">
        <f>IF(A472="","",J472*Rules!$B$19+O472*Rules!$B$22)</f>
        <v>0</v>
      </c>
      <c r="S472">
        <f>IF(A472="","",IF(J472&gt;=4,Rules!$B$21,IF(J472&gt;=3,Rules!$B$20,0)))</f>
        <v>0</v>
      </c>
      <c r="T472">
        <f>IF(A472="","",K472*Rules!$B$23+L472*Rules!$B$24+M472*Rules!$B$25+N472*Rules!$B$26)</f>
        <v>0</v>
      </c>
      <c r="U472">
        <f t="shared" si="7"/>
        <v>0</v>
      </c>
    </row>
    <row r="473" spans="1:21" x14ac:dyDescent="0.2">
      <c r="A473" t="str">
        <f>MatchSquad!A473</f>
        <v>M010</v>
      </c>
      <c r="B473" t="str">
        <f>MatchSquad!B473</f>
        <v>P247</v>
      </c>
      <c r="C473" t="str">
        <f>MatchSquad!C473</f>
        <v>Onkar Tarmale</v>
      </c>
      <c r="D473" t="str">
        <f>MatchSquad!D473</f>
        <v>BWL</v>
      </c>
      <c r="E473" t="str">
        <f>MatchSquad!E473</f>
        <v>SRH</v>
      </c>
      <c r="F473">
        <f>MatchSquad!G473</f>
        <v>0</v>
      </c>
      <c r="G473">
        <f>IF(A473="","",SUMIFS(BallByBall!$I$2:$I$501,BallByBall!$B$2:$B$501,A473,BallByBall!$F$2:$F$501,B473))</f>
        <v>0</v>
      </c>
      <c r="H473">
        <f>IF(A473="","",COUNTIFS(BallByBall!$B$2:$B$501,A473,BallByBall!$F$2:$F$501,B473,BallByBall!$Q$2:$Q$501,1))</f>
        <v>0</v>
      </c>
      <c r="I473">
        <f>IF(A473="","",COUNTIFS(BallByBall!$B$2:$B$501,A473,BallByBall!$F$2:$F$501,B473,BallByBall!$R$2:$R$501,1))</f>
        <v>0</v>
      </c>
      <c r="J473">
        <f>IF(A473="","",SUMIFS(BallByBall!$T$2:$T$501,BallByBall!$B$2:$B$501,A473,BallByBall!$H$2:$H$501,B473))</f>
        <v>0</v>
      </c>
      <c r="K473">
        <f>IF(A473="","",SUMIFS(BallByBall!$U$2:$U$501,BallByBall!$B$2:$B$501,A473,BallByBall!$P$2:$P$501,B473))</f>
        <v>0</v>
      </c>
      <c r="L473">
        <f>IF(A473="","",SUMIFS(BallByBall!$V$2:$V$501,BallByBall!$B$2:$B$501,A473,BallByBall!$P$2:$P$501,B473))</f>
        <v>0</v>
      </c>
      <c r="M473">
        <f>IF(A473="","",SUMIFS(BallByBall!$W$2:$W$501,BallByBall!$B$2:$B$501,A473,BallByBall!$P$2:$P$501,B473))</f>
        <v>0</v>
      </c>
      <c r="N473">
        <f>IF(A473="","",SUMIFS(BallByBall!$X$2:$X$501,BallByBall!$B$2:$B$501,A473,BallByBall!$P$2:$P$501,B473))</f>
        <v>0</v>
      </c>
      <c r="O473">
        <f>IF(A473="","",SUMIFS(OverSummary!$G$2:$G$101,OverSummary!$A$2:$A$101,A473,OverSummary!$D$2:$D$101,B473))</f>
        <v>0</v>
      </c>
      <c r="P473">
        <f>IF(A473="","",G473*Rules!$B$13+H473*Rules!$B$14+I473*Rules!$B$15)</f>
        <v>0</v>
      </c>
      <c r="Q473">
        <f>IF(A473="","",IF(G473&gt;=100,Rules!$B$18,IF(G473&gt;=50,Rules!$B$17,IF(G473&gt;=30,Rules!$B$16,0)))+IF(AND(F473=1,D473&lt;&gt;"BWL",G473=0),Rules!$B$27,0))</f>
        <v>0</v>
      </c>
      <c r="R473">
        <f>IF(A473="","",J473*Rules!$B$19+O473*Rules!$B$22)</f>
        <v>0</v>
      </c>
      <c r="S473">
        <f>IF(A473="","",IF(J473&gt;=4,Rules!$B$21,IF(J473&gt;=3,Rules!$B$20,0)))</f>
        <v>0</v>
      </c>
      <c r="T473">
        <f>IF(A473="","",K473*Rules!$B$23+L473*Rules!$B$24+M473*Rules!$B$25+N473*Rules!$B$26)</f>
        <v>0</v>
      </c>
      <c r="U473">
        <f t="shared" si="7"/>
        <v>0</v>
      </c>
    </row>
    <row r="474" spans="1:21" x14ac:dyDescent="0.2">
      <c r="A474" t="str">
        <f>MatchSquad!A474</f>
        <v>M010</v>
      </c>
      <c r="B474" t="str">
        <f>MatchSquad!B474</f>
        <v>P248</v>
      </c>
      <c r="C474" t="str">
        <f>MatchSquad!C474</f>
        <v>Amit Kumar</v>
      </c>
      <c r="D474" t="str">
        <f>MatchSquad!D474</f>
        <v>BWL</v>
      </c>
      <c r="E474" t="str">
        <f>MatchSquad!E474</f>
        <v>SRH</v>
      </c>
      <c r="F474">
        <f>MatchSquad!G474</f>
        <v>0</v>
      </c>
      <c r="G474">
        <f>IF(A474="","",SUMIFS(BallByBall!$I$2:$I$501,BallByBall!$B$2:$B$501,A474,BallByBall!$F$2:$F$501,B474))</f>
        <v>0</v>
      </c>
      <c r="H474">
        <f>IF(A474="","",COUNTIFS(BallByBall!$B$2:$B$501,A474,BallByBall!$F$2:$F$501,B474,BallByBall!$Q$2:$Q$501,1))</f>
        <v>0</v>
      </c>
      <c r="I474">
        <f>IF(A474="","",COUNTIFS(BallByBall!$B$2:$B$501,A474,BallByBall!$F$2:$F$501,B474,BallByBall!$R$2:$R$501,1))</f>
        <v>0</v>
      </c>
      <c r="J474">
        <f>IF(A474="","",SUMIFS(BallByBall!$T$2:$T$501,BallByBall!$B$2:$B$501,A474,BallByBall!$H$2:$H$501,B474))</f>
        <v>0</v>
      </c>
      <c r="K474">
        <f>IF(A474="","",SUMIFS(BallByBall!$U$2:$U$501,BallByBall!$B$2:$B$501,A474,BallByBall!$P$2:$P$501,B474))</f>
        <v>0</v>
      </c>
      <c r="L474">
        <f>IF(A474="","",SUMIFS(BallByBall!$V$2:$V$501,BallByBall!$B$2:$B$501,A474,BallByBall!$P$2:$P$501,B474))</f>
        <v>0</v>
      </c>
      <c r="M474">
        <f>IF(A474="","",SUMIFS(BallByBall!$W$2:$W$501,BallByBall!$B$2:$B$501,A474,BallByBall!$P$2:$P$501,B474))</f>
        <v>0</v>
      </c>
      <c r="N474">
        <f>IF(A474="","",SUMIFS(BallByBall!$X$2:$X$501,BallByBall!$B$2:$B$501,A474,BallByBall!$P$2:$P$501,B474))</f>
        <v>0</v>
      </c>
      <c r="O474">
        <f>IF(A474="","",SUMIFS(OverSummary!$G$2:$G$101,OverSummary!$A$2:$A$101,A474,OverSummary!$D$2:$D$101,B474))</f>
        <v>0</v>
      </c>
      <c r="P474">
        <f>IF(A474="","",G474*Rules!$B$13+H474*Rules!$B$14+I474*Rules!$B$15)</f>
        <v>0</v>
      </c>
      <c r="Q474">
        <f>IF(A474="","",IF(G474&gt;=100,Rules!$B$18,IF(G474&gt;=50,Rules!$B$17,IF(G474&gt;=30,Rules!$B$16,0)))+IF(AND(F474=1,D474&lt;&gt;"BWL",G474=0),Rules!$B$27,0))</f>
        <v>0</v>
      </c>
      <c r="R474">
        <f>IF(A474="","",J474*Rules!$B$19+O474*Rules!$B$22)</f>
        <v>0</v>
      </c>
      <c r="S474">
        <f>IF(A474="","",IF(J474&gt;=4,Rules!$B$21,IF(J474&gt;=3,Rules!$B$20,0)))</f>
        <v>0</v>
      </c>
      <c r="T474">
        <f>IF(A474="","",K474*Rules!$B$23+L474*Rules!$B$24+M474*Rules!$B$25+N474*Rules!$B$26)</f>
        <v>0</v>
      </c>
      <c r="U474">
        <f t="shared" si="7"/>
        <v>0</v>
      </c>
    </row>
    <row r="475" spans="1:21" x14ac:dyDescent="0.2">
      <c r="A475" t="str">
        <f>MatchSquad!A475</f>
        <v>M010</v>
      </c>
      <c r="B475" t="str">
        <f>MatchSquad!B475</f>
        <v>P249</v>
      </c>
      <c r="C475" t="str">
        <f>MatchSquad!C475</f>
        <v>Praful Hinge</v>
      </c>
      <c r="D475" t="str">
        <f>MatchSquad!D475</f>
        <v>BWL</v>
      </c>
      <c r="E475" t="str">
        <f>MatchSquad!E475</f>
        <v>SRH</v>
      </c>
      <c r="F475">
        <f>MatchSquad!G475</f>
        <v>0</v>
      </c>
      <c r="G475">
        <f>IF(A475="","",SUMIFS(BallByBall!$I$2:$I$501,BallByBall!$B$2:$B$501,A475,BallByBall!$F$2:$F$501,B475))</f>
        <v>0</v>
      </c>
      <c r="H475">
        <f>IF(A475="","",COUNTIFS(BallByBall!$B$2:$B$501,A475,BallByBall!$F$2:$F$501,B475,BallByBall!$Q$2:$Q$501,1))</f>
        <v>0</v>
      </c>
      <c r="I475">
        <f>IF(A475="","",COUNTIFS(BallByBall!$B$2:$B$501,A475,BallByBall!$F$2:$F$501,B475,BallByBall!$R$2:$R$501,1))</f>
        <v>0</v>
      </c>
      <c r="J475">
        <f>IF(A475="","",SUMIFS(BallByBall!$T$2:$T$501,BallByBall!$B$2:$B$501,A475,BallByBall!$H$2:$H$501,B475))</f>
        <v>0</v>
      </c>
      <c r="K475">
        <f>IF(A475="","",SUMIFS(BallByBall!$U$2:$U$501,BallByBall!$B$2:$B$501,A475,BallByBall!$P$2:$P$501,B475))</f>
        <v>0</v>
      </c>
      <c r="L475">
        <f>IF(A475="","",SUMIFS(BallByBall!$V$2:$V$501,BallByBall!$B$2:$B$501,A475,BallByBall!$P$2:$P$501,B475))</f>
        <v>0</v>
      </c>
      <c r="M475">
        <f>IF(A475="","",SUMIFS(BallByBall!$W$2:$W$501,BallByBall!$B$2:$B$501,A475,BallByBall!$P$2:$P$501,B475))</f>
        <v>0</v>
      </c>
      <c r="N475">
        <f>IF(A475="","",SUMIFS(BallByBall!$X$2:$X$501,BallByBall!$B$2:$B$501,A475,BallByBall!$P$2:$P$501,B475))</f>
        <v>0</v>
      </c>
      <c r="O475">
        <f>IF(A475="","",SUMIFS(OverSummary!$G$2:$G$101,OverSummary!$A$2:$A$101,A475,OverSummary!$D$2:$D$101,B475))</f>
        <v>0</v>
      </c>
      <c r="P475">
        <f>IF(A475="","",G475*Rules!$B$13+H475*Rules!$B$14+I475*Rules!$B$15)</f>
        <v>0</v>
      </c>
      <c r="Q475">
        <f>IF(A475="","",IF(G475&gt;=100,Rules!$B$18,IF(G475&gt;=50,Rules!$B$17,IF(G475&gt;=30,Rules!$B$16,0)))+IF(AND(F475=1,D475&lt;&gt;"BWL",G475=0),Rules!$B$27,0))</f>
        <v>0</v>
      </c>
      <c r="R475">
        <f>IF(A475="","",J475*Rules!$B$19+O475*Rules!$B$22)</f>
        <v>0</v>
      </c>
      <c r="S475">
        <f>IF(A475="","",IF(J475&gt;=4,Rules!$B$21,IF(J475&gt;=3,Rules!$B$20,0)))</f>
        <v>0</v>
      </c>
      <c r="T475">
        <f>IF(A475="","",K475*Rules!$B$23+L475*Rules!$B$24+M475*Rules!$B$25+N475*Rules!$B$26)</f>
        <v>0</v>
      </c>
      <c r="U475">
        <f t="shared" si="7"/>
        <v>0</v>
      </c>
    </row>
    <row r="476" spans="1:21" x14ac:dyDescent="0.2">
      <c r="A476" t="str">
        <f>MatchSquad!A476</f>
        <v>M010</v>
      </c>
      <c r="B476" t="str">
        <f>MatchSquad!B476</f>
        <v>P250</v>
      </c>
      <c r="C476" t="str">
        <f>MatchSquad!C476</f>
        <v>Shivam Mavi</v>
      </c>
      <c r="D476" t="str">
        <f>MatchSquad!D476</f>
        <v>BWL</v>
      </c>
      <c r="E476" t="str">
        <f>MatchSquad!E476</f>
        <v>SRH</v>
      </c>
      <c r="F476">
        <f>MatchSquad!G476</f>
        <v>0</v>
      </c>
      <c r="G476">
        <f>IF(A476="","",SUMIFS(BallByBall!$I$2:$I$501,BallByBall!$B$2:$B$501,A476,BallByBall!$F$2:$F$501,B476))</f>
        <v>0</v>
      </c>
      <c r="H476">
        <f>IF(A476="","",COUNTIFS(BallByBall!$B$2:$B$501,A476,BallByBall!$F$2:$F$501,B476,BallByBall!$Q$2:$Q$501,1))</f>
        <v>0</v>
      </c>
      <c r="I476">
        <f>IF(A476="","",COUNTIFS(BallByBall!$B$2:$B$501,A476,BallByBall!$F$2:$F$501,B476,BallByBall!$R$2:$R$501,1))</f>
        <v>0</v>
      </c>
      <c r="J476">
        <f>IF(A476="","",SUMIFS(BallByBall!$T$2:$T$501,BallByBall!$B$2:$B$501,A476,BallByBall!$H$2:$H$501,B476))</f>
        <v>0</v>
      </c>
      <c r="K476">
        <f>IF(A476="","",SUMIFS(BallByBall!$U$2:$U$501,BallByBall!$B$2:$B$501,A476,BallByBall!$P$2:$P$501,B476))</f>
        <v>0</v>
      </c>
      <c r="L476">
        <f>IF(A476="","",SUMIFS(BallByBall!$V$2:$V$501,BallByBall!$B$2:$B$501,A476,BallByBall!$P$2:$P$501,B476))</f>
        <v>0</v>
      </c>
      <c r="M476">
        <f>IF(A476="","",SUMIFS(BallByBall!$W$2:$W$501,BallByBall!$B$2:$B$501,A476,BallByBall!$P$2:$P$501,B476))</f>
        <v>0</v>
      </c>
      <c r="N476">
        <f>IF(A476="","",SUMIFS(BallByBall!$X$2:$X$501,BallByBall!$B$2:$B$501,A476,BallByBall!$P$2:$P$501,B476))</f>
        <v>0</v>
      </c>
      <c r="O476">
        <f>IF(A476="","",SUMIFS(OverSummary!$G$2:$G$101,OverSummary!$A$2:$A$101,A476,OverSummary!$D$2:$D$101,B476))</f>
        <v>0</v>
      </c>
      <c r="P476">
        <f>IF(A476="","",G476*Rules!$B$13+H476*Rules!$B$14+I476*Rules!$B$15)</f>
        <v>0</v>
      </c>
      <c r="Q476">
        <f>IF(A476="","",IF(G476&gt;=100,Rules!$B$18,IF(G476&gt;=50,Rules!$B$17,IF(G476&gt;=30,Rules!$B$16,0)))+IF(AND(F476=1,D476&lt;&gt;"BWL",G476=0),Rules!$B$27,0))</f>
        <v>0</v>
      </c>
      <c r="R476">
        <f>IF(A476="","",J476*Rules!$B$19+O476*Rules!$B$22)</f>
        <v>0</v>
      </c>
      <c r="S476">
        <f>IF(A476="","",IF(J476&gt;=4,Rules!$B$21,IF(J476&gt;=3,Rules!$B$20,0)))</f>
        <v>0</v>
      </c>
      <c r="T476">
        <f>IF(A476="","",K476*Rules!$B$23+L476*Rules!$B$24+M476*Rules!$B$25+N476*Rules!$B$26)</f>
        <v>0</v>
      </c>
      <c r="U476">
        <f t="shared" si="7"/>
        <v>0</v>
      </c>
    </row>
    <row r="477" spans="1:21" x14ac:dyDescent="0.2">
      <c r="A477" t="str">
        <f>MatchSquad!A477</f>
        <v>M010</v>
      </c>
      <c r="B477" t="str">
        <f>MatchSquad!B477</f>
        <v>P101</v>
      </c>
      <c r="C477" t="str">
        <f>MatchSquad!C477</f>
        <v>Rishabh Pant</v>
      </c>
      <c r="D477" t="str">
        <f>MatchSquad!D477</f>
        <v>WK</v>
      </c>
      <c r="E477" t="str">
        <f>MatchSquad!E477</f>
        <v>LSG</v>
      </c>
      <c r="F477">
        <f>MatchSquad!G477</f>
        <v>0</v>
      </c>
      <c r="G477">
        <f>IF(A477="","",SUMIFS(BallByBall!$I$2:$I$501,BallByBall!$B$2:$B$501,A477,BallByBall!$F$2:$F$501,B477))</f>
        <v>0</v>
      </c>
      <c r="H477">
        <f>IF(A477="","",COUNTIFS(BallByBall!$B$2:$B$501,A477,BallByBall!$F$2:$F$501,B477,BallByBall!$Q$2:$Q$501,1))</f>
        <v>0</v>
      </c>
      <c r="I477">
        <f>IF(A477="","",COUNTIFS(BallByBall!$B$2:$B$501,A477,BallByBall!$F$2:$F$501,B477,BallByBall!$R$2:$R$501,1))</f>
        <v>0</v>
      </c>
      <c r="J477">
        <f>IF(A477="","",SUMIFS(BallByBall!$T$2:$T$501,BallByBall!$B$2:$B$501,A477,BallByBall!$H$2:$H$501,B477))</f>
        <v>0</v>
      </c>
      <c r="K477">
        <f>IF(A477="","",SUMIFS(BallByBall!$U$2:$U$501,BallByBall!$B$2:$B$501,A477,BallByBall!$P$2:$P$501,B477))</f>
        <v>0</v>
      </c>
      <c r="L477">
        <f>IF(A477="","",SUMIFS(BallByBall!$V$2:$V$501,BallByBall!$B$2:$B$501,A477,BallByBall!$P$2:$P$501,B477))</f>
        <v>0</v>
      </c>
      <c r="M477">
        <f>IF(A477="","",SUMIFS(BallByBall!$W$2:$W$501,BallByBall!$B$2:$B$501,A477,BallByBall!$P$2:$P$501,B477))</f>
        <v>0</v>
      </c>
      <c r="N477">
        <f>IF(A477="","",SUMIFS(BallByBall!$X$2:$X$501,BallByBall!$B$2:$B$501,A477,BallByBall!$P$2:$P$501,B477))</f>
        <v>0</v>
      </c>
      <c r="O477">
        <f>IF(A477="","",SUMIFS(OverSummary!$G$2:$G$101,OverSummary!$A$2:$A$101,A477,OverSummary!$D$2:$D$101,B477))</f>
        <v>0</v>
      </c>
      <c r="P477">
        <f>IF(A477="","",G477*Rules!$B$13+H477*Rules!$B$14+I477*Rules!$B$15)</f>
        <v>0</v>
      </c>
      <c r="Q477">
        <f>IF(A477="","",IF(G477&gt;=100,Rules!$B$18,IF(G477&gt;=50,Rules!$B$17,IF(G477&gt;=30,Rules!$B$16,0)))+IF(AND(F477=1,D477&lt;&gt;"BWL",G477=0),Rules!$B$27,0))</f>
        <v>0</v>
      </c>
      <c r="R477">
        <f>IF(A477="","",J477*Rules!$B$19+O477*Rules!$B$22)</f>
        <v>0</v>
      </c>
      <c r="S477">
        <f>IF(A477="","",IF(J477&gt;=4,Rules!$B$21,IF(J477&gt;=3,Rules!$B$20,0)))</f>
        <v>0</v>
      </c>
      <c r="T477">
        <f>IF(A477="","",K477*Rules!$B$23+L477*Rules!$B$24+M477*Rules!$B$25+N477*Rules!$B$26)</f>
        <v>0</v>
      </c>
      <c r="U477">
        <f t="shared" si="7"/>
        <v>0</v>
      </c>
    </row>
    <row r="478" spans="1:21" x14ac:dyDescent="0.2">
      <c r="A478" t="str">
        <f>MatchSquad!A478</f>
        <v>M010</v>
      </c>
      <c r="B478" t="str">
        <f>MatchSquad!B478</f>
        <v>P102</v>
      </c>
      <c r="C478" t="str">
        <f>MatchSquad!C478</f>
        <v>Aiden Markram</v>
      </c>
      <c r="D478" t="str">
        <f>MatchSquad!D478</f>
        <v>BAT</v>
      </c>
      <c r="E478" t="str">
        <f>MatchSquad!E478</f>
        <v>LSG</v>
      </c>
      <c r="F478">
        <f>MatchSquad!G478</f>
        <v>0</v>
      </c>
      <c r="G478">
        <f>IF(A478="","",SUMIFS(BallByBall!$I$2:$I$501,BallByBall!$B$2:$B$501,A478,BallByBall!$F$2:$F$501,B478))</f>
        <v>0</v>
      </c>
      <c r="H478">
        <f>IF(A478="","",COUNTIFS(BallByBall!$B$2:$B$501,A478,BallByBall!$F$2:$F$501,B478,BallByBall!$Q$2:$Q$501,1))</f>
        <v>0</v>
      </c>
      <c r="I478">
        <f>IF(A478="","",COUNTIFS(BallByBall!$B$2:$B$501,A478,BallByBall!$F$2:$F$501,B478,BallByBall!$R$2:$R$501,1))</f>
        <v>0</v>
      </c>
      <c r="J478">
        <f>IF(A478="","",SUMIFS(BallByBall!$T$2:$T$501,BallByBall!$B$2:$B$501,A478,BallByBall!$H$2:$H$501,B478))</f>
        <v>0</v>
      </c>
      <c r="K478">
        <f>IF(A478="","",SUMIFS(BallByBall!$U$2:$U$501,BallByBall!$B$2:$B$501,A478,BallByBall!$P$2:$P$501,B478))</f>
        <v>0</v>
      </c>
      <c r="L478">
        <f>IF(A478="","",SUMIFS(BallByBall!$V$2:$V$501,BallByBall!$B$2:$B$501,A478,BallByBall!$P$2:$P$501,B478))</f>
        <v>0</v>
      </c>
      <c r="M478">
        <f>IF(A478="","",SUMIFS(BallByBall!$W$2:$W$501,BallByBall!$B$2:$B$501,A478,BallByBall!$P$2:$P$501,B478))</f>
        <v>0</v>
      </c>
      <c r="N478">
        <f>IF(A478="","",SUMIFS(BallByBall!$X$2:$X$501,BallByBall!$B$2:$B$501,A478,BallByBall!$P$2:$P$501,B478))</f>
        <v>0</v>
      </c>
      <c r="O478">
        <f>IF(A478="","",SUMIFS(OverSummary!$G$2:$G$101,OverSummary!$A$2:$A$101,A478,OverSummary!$D$2:$D$101,B478))</f>
        <v>0</v>
      </c>
      <c r="P478">
        <f>IF(A478="","",G478*Rules!$B$13+H478*Rules!$B$14+I478*Rules!$B$15)</f>
        <v>0</v>
      </c>
      <c r="Q478">
        <f>IF(A478="","",IF(G478&gt;=100,Rules!$B$18,IF(G478&gt;=50,Rules!$B$17,IF(G478&gt;=30,Rules!$B$16,0)))+IF(AND(F478=1,D478&lt;&gt;"BWL",G478=0),Rules!$B$27,0))</f>
        <v>0</v>
      </c>
      <c r="R478">
        <f>IF(A478="","",J478*Rules!$B$19+O478*Rules!$B$22)</f>
        <v>0</v>
      </c>
      <c r="S478">
        <f>IF(A478="","",IF(J478&gt;=4,Rules!$B$21,IF(J478&gt;=3,Rules!$B$20,0)))</f>
        <v>0</v>
      </c>
      <c r="T478">
        <f>IF(A478="","",K478*Rules!$B$23+L478*Rules!$B$24+M478*Rules!$B$25+N478*Rules!$B$26)</f>
        <v>0</v>
      </c>
      <c r="U478">
        <f t="shared" si="7"/>
        <v>0</v>
      </c>
    </row>
    <row r="479" spans="1:21" x14ac:dyDescent="0.2">
      <c r="A479" t="str">
        <f>MatchSquad!A479</f>
        <v>M010</v>
      </c>
      <c r="B479" t="str">
        <f>MatchSquad!B479</f>
        <v>P103</v>
      </c>
      <c r="C479" t="str">
        <f>MatchSquad!C479</f>
        <v>Himmat Singh</v>
      </c>
      <c r="D479" t="str">
        <f>MatchSquad!D479</f>
        <v>BAT</v>
      </c>
      <c r="E479" t="str">
        <f>MatchSquad!E479</f>
        <v>LSG</v>
      </c>
      <c r="F479">
        <f>MatchSquad!G479</f>
        <v>0</v>
      </c>
      <c r="G479">
        <f>IF(A479="","",SUMIFS(BallByBall!$I$2:$I$501,BallByBall!$B$2:$B$501,A479,BallByBall!$F$2:$F$501,B479))</f>
        <v>0</v>
      </c>
      <c r="H479">
        <f>IF(A479="","",COUNTIFS(BallByBall!$B$2:$B$501,A479,BallByBall!$F$2:$F$501,B479,BallByBall!$Q$2:$Q$501,1))</f>
        <v>0</v>
      </c>
      <c r="I479">
        <f>IF(A479="","",COUNTIFS(BallByBall!$B$2:$B$501,A479,BallByBall!$F$2:$F$501,B479,BallByBall!$R$2:$R$501,1))</f>
        <v>0</v>
      </c>
      <c r="J479">
        <f>IF(A479="","",SUMIFS(BallByBall!$T$2:$T$501,BallByBall!$B$2:$B$501,A479,BallByBall!$H$2:$H$501,B479))</f>
        <v>0</v>
      </c>
      <c r="K479">
        <f>IF(A479="","",SUMIFS(BallByBall!$U$2:$U$501,BallByBall!$B$2:$B$501,A479,BallByBall!$P$2:$P$501,B479))</f>
        <v>0</v>
      </c>
      <c r="L479">
        <f>IF(A479="","",SUMIFS(BallByBall!$V$2:$V$501,BallByBall!$B$2:$B$501,A479,BallByBall!$P$2:$P$501,B479))</f>
        <v>0</v>
      </c>
      <c r="M479">
        <f>IF(A479="","",SUMIFS(BallByBall!$W$2:$W$501,BallByBall!$B$2:$B$501,A479,BallByBall!$P$2:$P$501,B479))</f>
        <v>0</v>
      </c>
      <c r="N479">
        <f>IF(A479="","",SUMIFS(BallByBall!$X$2:$X$501,BallByBall!$B$2:$B$501,A479,BallByBall!$P$2:$P$501,B479))</f>
        <v>0</v>
      </c>
      <c r="O479">
        <f>IF(A479="","",SUMIFS(OverSummary!$G$2:$G$101,OverSummary!$A$2:$A$101,A479,OverSummary!$D$2:$D$101,B479))</f>
        <v>0</v>
      </c>
      <c r="P479">
        <f>IF(A479="","",G479*Rules!$B$13+H479*Rules!$B$14+I479*Rules!$B$15)</f>
        <v>0</v>
      </c>
      <c r="Q479">
        <f>IF(A479="","",IF(G479&gt;=100,Rules!$B$18,IF(G479&gt;=50,Rules!$B$17,IF(G479&gt;=30,Rules!$B$16,0)))+IF(AND(F479=1,D479&lt;&gt;"BWL",G479=0),Rules!$B$27,0))</f>
        <v>0</v>
      </c>
      <c r="R479">
        <f>IF(A479="","",J479*Rules!$B$19+O479*Rules!$B$22)</f>
        <v>0</v>
      </c>
      <c r="S479">
        <f>IF(A479="","",IF(J479&gt;=4,Rules!$B$21,IF(J479&gt;=3,Rules!$B$20,0)))</f>
        <v>0</v>
      </c>
      <c r="T479">
        <f>IF(A479="","",K479*Rules!$B$23+L479*Rules!$B$24+M479*Rules!$B$25+N479*Rules!$B$26)</f>
        <v>0</v>
      </c>
      <c r="U479">
        <f t="shared" si="7"/>
        <v>0</v>
      </c>
    </row>
    <row r="480" spans="1:21" x14ac:dyDescent="0.2">
      <c r="A480" t="str">
        <f>MatchSquad!A480</f>
        <v>M010</v>
      </c>
      <c r="B480" t="str">
        <f>MatchSquad!B480</f>
        <v>P104</v>
      </c>
      <c r="C480" t="str">
        <f>MatchSquad!C480</f>
        <v>Matthew Breetzke</v>
      </c>
      <c r="D480" t="str">
        <f>MatchSquad!D480</f>
        <v>BAT</v>
      </c>
      <c r="E480" t="str">
        <f>MatchSquad!E480</f>
        <v>LSG</v>
      </c>
      <c r="F480">
        <f>MatchSquad!G480</f>
        <v>0</v>
      </c>
      <c r="G480">
        <f>IF(A480="","",SUMIFS(BallByBall!$I$2:$I$501,BallByBall!$B$2:$B$501,A480,BallByBall!$F$2:$F$501,B480))</f>
        <v>0</v>
      </c>
      <c r="H480">
        <f>IF(A480="","",COUNTIFS(BallByBall!$B$2:$B$501,A480,BallByBall!$F$2:$F$501,B480,BallByBall!$Q$2:$Q$501,1))</f>
        <v>0</v>
      </c>
      <c r="I480">
        <f>IF(A480="","",COUNTIFS(BallByBall!$B$2:$B$501,A480,BallByBall!$F$2:$F$501,B480,BallByBall!$R$2:$R$501,1))</f>
        <v>0</v>
      </c>
      <c r="J480">
        <f>IF(A480="","",SUMIFS(BallByBall!$T$2:$T$501,BallByBall!$B$2:$B$501,A480,BallByBall!$H$2:$H$501,B480))</f>
        <v>0</v>
      </c>
      <c r="K480">
        <f>IF(A480="","",SUMIFS(BallByBall!$U$2:$U$501,BallByBall!$B$2:$B$501,A480,BallByBall!$P$2:$P$501,B480))</f>
        <v>0</v>
      </c>
      <c r="L480">
        <f>IF(A480="","",SUMIFS(BallByBall!$V$2:$V$501,BallByBall!$B$2:$B$501,A480,BallByBall!$P$2:$P$501,B480))</f>
        <v>0</v>
      </c>
      <c r="M480">
        <f>IF(A480="","",SUMIFS(BallByBall!$W$2:$W$501,BallByBall!$B$2:$B$501,A480,BallByBall!$P$2:$P$501,B480))</f>
        <v>0</v>
      </c>
      <c r="N480">
        <f>IF(A480="","",SUMIFS(BallByBall!$X$2:$X$501,BallByBall!$B$2:$B$501,A480,BallByBall!$P$2:$P$501,B480))</f>
        <v>0</v>
      </c>
      <c r="O480">
        <f>IF(A480="","",SUMIFS(OverSummary!$G$2:$G$101,OverSummary!$A$2:$A$101,A480,OverSummary!$D$2:$D$101,B480))</f>
        <v>0</v>
      </c>
      <c r="P480">
        <f>IF(A480="","",G480*Rules!$B$13+H480*Rules!$B$14+I480*Rules!$B$15)</f>
        <v>0</v>
      </c>
      <c r="Q480">
        <f>IF(A480="","",IF(G480&gt;=100,Rules!$B$18,IF(G480&gt;=50,Rules!$B$17,IF(G480&gt;=30,Rules!$B$16,0)))+IF(AND(F480=1,D480&lt;&gt;"BWL",G480=0),Rules!$B$27,0))</f>
        <v>0</v>
      </c>
      <c r="R480">
        <f>IF(A480="","",J480*Rules!$B$19+O480*Rules!$B$22)</f>
        <v>0</v>
      </c>
      <c r="S480">
        <f>IF(A480="","",IF(J480&gt;=4,Rules!$B$21,IF(J480&gt;=3,Rules!$B$20,0)))</f>
        <v>0</v>
      </c>
      <c r="T480">
        <f>IF(A480="","",K480*Rules!$B$23+L480*Rules!$B$24+M480*Rules!$B$25+N480*Rules!$B$26)</f>
        <v>0</v>
      </c>
      <c r="U480">
        <f t="shared" si="7"/>
        <v>0</v>
      </c>
    </row>
    <row r="481" spans="1:21" x14ac:dyDescent="0.2">
      <c r="A481" t="str">
        <f>MatchSquad!A481</f>
        <v>M010</v>
      </c>
      <c r="B481" t="str">
        <f>MatchSquad!B481</f>
        <v>P105</v>
      </c>
      <c r="C481" t="str">
        <f>MatchSquad!C481</f>
        <v>Mukul Choudhary</v>
      </c>
      <c r="D481" t="str">
        <f>MatchSquad!D481</f>
        <v>WK</v>
      </c>
      <c r="E481" t="str">
        <f>MatchSquad!E481</f>
        <v>LSG</v>
      </c>
      <c r="F481">
        <f>MatchSquad!G481</f>
        <v>0</v>
      </c>
      <c r="G481">
        <f>IF(A481="","",SUMIFS(BallByBall!$I$2:$I$501,BallByBall!$B$2:$B$501,A481,BallByBall!$F$2:$F$501,B481))</f>
        <v>0</v>
      </c>
      <c r="H481">
        <f>IF(A481="","",COUNTIFS(BallByBall!$B$2:$B$501,A481,BallByBall!$F$2:$F$501,B481,BallByBall!$Q$2:$Q$501,1))</f>
        <v>0</v>
      </c>
      <c r="I481">
        <f>IF(A481="","",COUNTIFS(BallByBall!$B$2:$B$501,A481,BallByBall!$F$2:$F$501,B481,BallByBall!$R$2:$R$501,1))</f>
        <v>0</v>
      </c>
      <c r="J481">
        <f>IF(A481="","",SUMIFS(BallByBall!$T$2:$T$501,BallByBall!$B$2:$B$501,A481,BallByBall!$H$2:$H$501,B481))</f>
        <v>0</v>
      </c>
      <c r="K481">
        <f>IF(A481="","",SUMIFS(BallByBall!$U$2:$U$501,BallByBall!$B$2:$B$501,A481,BallByBall!$P$2:$P$501,B481))</f>
        <v>0</v>
      </c>
      <c r="L481">
        <f>IF(A481="","",SUMIFS(BallByBall!$V$2:$V$501,BallByBall!$B$2:$B$501,A481,BallByBall!$P$2:$P$501,B481))</f>
        <v>0</v>
      </c>
      <c r="M481">
        <f>IF(A481="","",SUMIFS(BallByBall!$W$2:$W$501,BallByBall!$B$2:$B$501,A481,BallByBall!$P$2:$P$501,B481))</f>
        <v>0</v>
      </c>
      <c r="N481">
        <f>IF(A481="","",SUMIFS(BallByBall!$X$2:$X$501,BallByBall!$B$2:$B$501,A481,BallByBall!$P$2:$P$501,B481))</f>
        <v>0</v>
      </c>
      <c r="O481">
        <f>IF(A481="","",SUMIFS(OverSummary!$G$2:$G$101,OverSummary!$A$2:$A$101,A481,OverSummary!$D$2:$D$101,B481))</f>
        <v>0</v>
      </c>
      <c r="P481">
        <f>IF(A481="","",G481*Rules!$B$13+H481*Rules!$B$14+I481*Rules!$B$15)</f>
        <v>0</v>
      </c>
      <c r="Q481">
        <f>IF(A481="","",IF(G481&gt;=100,Rules!$B$18,IF(G481&gt;=50,Rules!$B$17,IF(G481&gt;=30,Rules!$B$16,0)))+IF(AND(F481=1,D481&lt;&gt;"BWL",G481=0),Rules!$B$27,0))</f>
        <v>0</v>
      </c>
      <c r="R481">
        <f>IF(A481="","",J481*Rules!$B$19+O481*Rules!$B$22)</f>
        <v>0</v>
      </c>
      <c r="S481">
        <f>IF(A481="","",IF(J481&gt;=4,Rules!$B$21,IF(J481&gt;=3,Rules!$B$20,0)))</f>
        <v>0</v>
      </c>
      <c r="T481">
        <f>IF(A481="","",K481*Rules!$B$23+L481*Rules!$B$24+M481*Rules!$B$25+N481*Rules!$B$26)</f>
        <v>0</v>
      </c>
      <c r="U481">
        <f t="shared" si="7"/>
        <v>0</v>
      </c>
    </row>
    <row r="482" spans="1:21" x14ac:dyDescent="0.2">
      <c r="A482" t="str">
        <f>MatchSquad!A482</f>
        <v>M010</v>
      </c>
      <c r="B482" t="str">
        <f>MatchSquad!B482</f>
        <v>P106</v>
      </c>
      <c r="C482" t="str">
        <f>MatchSquad!C482</f>
        <v>Akshat Raghuwanshi</v>
      </c>
      <c r="D482" t="str">
        <f>MatchSquad!D482</f>
        <v>BAT</v>
      </c>
      <c r="E482" t="str">
        <f>MatchSquad!E482</f>
        <v>LSG</v>
      </c>
      <c r="F482">
        <f>MatchSquad!G482</f>
        <v>0</v>
      </c>
      <c r="G482">
        <f>IF(A482="","",SUMIFS(BallByBall!$I$2:$I$501,BallByBall!$B$2:$B$501,A482,BallByBall!$F$2:$F$501,B482))</f>
        <v>0</v>
      </c>
      <c r="H482">
        <f>IF(A482="","",COUNTIFS(BallByBall!$B$2:$B$501,A482,BallByBall!$F$2:$F$501,B482,BallByBall!$Q$2:$Q$501,1))</f>
        <v>0</v>
      </c>
      <c r="I482">
        <f>IF(A482="","",COUNTIFS(BallByBall!$B$2:$B$501,A482,BallByBall!$F$2:$F$501,B482,BallByBall!$R$2:$R$501,1))</f>
        <v>0</v>
      </c>
      <c r="J482">
        <f>IF(A482="","",SUMIFS(BallByBall!$T$2:$T$501,BallByBall!$B$2:$B$501,A482,BallByBall!$H$2:$H$501,B482))</f>
        <v>0</v>
      </c>
      <c r="K482">
        <f>IF(A482="","",SUMIFS(BallByBall!$U$2:$U$501,BallByBall!$B$2:$B$501,A482,BallByBall!$P$2:$P$501,B482))</f>
        <v>0</v>
      </c>
      <c r="L482">
        <f>IF(A482="","",SUMIFS(BallByBall!$V$2:$V$501,BallByBall!$B$2:$B$501,A482,BallByBall!$P$2:$P$501,B482))</f>
        <v>0</v>
      </c>
      <c r="M482">
        <f>IF(A482="","",SUMIFS(BallByBall!$W$2:$W$501,BallByBall!$B$2:$B$501,A482,BallByBall!$P$2:$P$501,B482))</f>
        <v>0</v>
      </c>
      <c r="N482">
        <f>IF(A482="","",SUMIFS(BallByBall!$X$2:$X$501,BallByBall!$B$2:$B$501,A482,BallByBall!$P$2:$P$501,B482))</f>
        <v>0</v>
      </c>
      <c r="O482">
        <f>IF(A482="","",SUMIFS(OverSummary!$G$2:$G$101,OverSummary!$A$2:$A$101,A482,OverSummary!$D$2:$D$101,B482))</f>
        <v>0</v>
      </c>
      <c r="P482">
        <f>IF(A482="","",G482*Rules!$B$13+H482*Rules!$B$14+I482*Rules!$B$15)</f>
        <v>0</v>
      </c>
      <c r="Q482">
        <f>IF(A482="","",IF(G482&gt;=100,Rules!$B$18,IF(G482&gt;=50,Rules!$B$17,IF(G482&gt;=30,Rules!$B$16,0)))+IF(AND(F482=1,D482&lt;&gt;"BWL",G482=0),Rules!$B$27,0))</f>
        <v>0</v>
      </c>
      <c r="R482">
        <f>IF(A482="","",J482*Rules!$B$19+O482*Rules!$B$22)</f>
        <v>0</v>
      </c>
      <c r="S482">
        <f>IF(A482="","",IF(J482&gt;=4,Rules!$B$21,IF(J482&gt;=3,Rules!$B$20,0)))</f>
        <v>0</v>
      </c>
      <c r="T482">
        <f>IF(A482="","",K482*Rules!$B$23+L482*Rules!$B$24+M482*Rules!$B$25+N482*Rules!$B$26)</f>
        <v>0</v>
      </c>
      <c r="U482">
        <f t="shared" si="7"/>
        <v>0</v>
      </c>
    </row>
    <row r="483" spans="1:21" x14ac:dyDescent="0.2">
      <c r="A483" t="str">
        <f>MatchSquad!A483</f>
        <v>M010</v>
      </c>
      <c r="B483" t="str">
        <f>MatchSquad!B483</f>
        <v>P107</v>
      </c>
      <c r="C483" t="str">
        <f>MatchSquad!C483</f>
        <v>Josh Inglis</v>
      </c>
      <c r="D483" t="str">
        <f>MatchSquad!D483</f>
        <v>WK</v>
      </c>
      <c r="E483" t="str">
        <f>MatchSquad!E483</f>
        <v>LSG</v>
      </c>
      <c r="F483">
        <f>MatchSquad!G483</f>
        <v>0</v>
      </c>
      <c r="G483">
        <f>IF(A483="","",SUMIFS(BallByBall!$I$2:$I$501,BallByBall!$B$2:$B$501,A483,BallByBall!$F$2:$F$501,B483))</f>
        <v>0</v>
      </c>
      <c r="H483">
        <f>IF(A483="","",COUNTIFS(BallByBall!$B$2:$B$501,A483,BallByBall!$F$2:$F$501,B483,BallByBall!$Q$2:$Q$501,1))</f>
        <v>0</v>
      </c>
      <c r="I483">
        <f>IF(A483="","",COUNTIFS(BallByBall!$B$2:$B$501,A483,BallByBall!$F$2:$F$501,B483,BallByBall!$R$2:$R$501,1))</f>
        <v>0</v>
      </c>
      <c r="J483">
        <f>IF(A483="","",SUMIFS(BallByBall!$T$2:$T$501,BallByBall!$B$2:$B$501,A483,BallByBall!$H$2:$H$501,B483))</f>
        <v>0</v>
      </c>
      <c r="K483">
        <f>IF(A483="","",SUMIFS(BallByBall!$U$2:$U$501,BallByBall!$B$2:$B$501,A483,BallByBall!$P$2:$P$501,B483))</f>
        <v>0</v>
      </c>
      <c r="L483">
        <f>IF(A483="","",SUMIFS(BallByBall!$V$2:$V$501,BallByBall!$B$2:$B$501,A483,BallByBall!$P$2:$P$501,B483))</f>
        <v>0</v>
      </c>
      <c r="M483">
        <f>IF(A483="","",SUMIFS(BallByBall!$W$2:$W$501,BallByBall!$B$2:$B$501,A483,BallByBall!$P$2:$P$501,B483))</f>
        <v>0</v>
      </c>
      <c r="N483">
        <f>IF(A483="","",SUMIFS(BallByBall!$X$2:$X$501,BallByBall!$B$2:$B$501,A483,BallByBall!$P$2:$P$501,B483))</f>
        <v>0</v>
      </c>
      <c r="O483">
        <f>IF(A483="","",SUMIFS(OverSummary!$G$2:$G$101,OverSummary!$A$2:$A$101,A483,OverSummary!$D$2:$D$101,B483))</f>
        <v>0</v>
      </c>
      <c r="P483">
        <f>IF(A483="","",G483*Rules!$B$13+H483*Rules!$B$14+I483*Rules!$B$15)</f>
        <v>0</v>
      </c>
      <c r="Q483">
        <f>IF(A483="","",IF(G483&gt;=100,Rules!$B$18,IF(G483&gt;=50,Rules!$B$17,IF(G483&gt;=30,Rules!$B$16,0)))+IF(AND(F483=1,D483&lt;&gt;"BWL",G483=0),Rules!$B$27,0))</f>
        <v>0</v>
      </c>
      <c r="R483">
        <f>IF(A483="","",J483*Rules!$B$19+O483*Rules!$B$22)</f>
        <v>0</v>
      </c>
      <c r="S483">
        <f>IF(A483="","",IF(J483&gt;=4,Rules!$B$21,IF(J483&gt;=3,Rules!$B$20,0)))</f>
        <v>0</v>
      </c>
      <c r="T483">
        <f>IF(A483="","",K483*Rules!$B$23+L483*Rules!$B$24+M483*Rules!$B$25+N483*Rules!$B$26)</f>
        <v>0</v>
      </c>
      <c r="U483">
        <f t="shared" si="7"/>
        <v>0</v>
      </c>
    </row>
    <row r="484" spans="1:21" x14ac:dyDescent="0.2">
      <c r="A484" t="str">
        <f>MatchSquad!A484</f>
        <v>M010</v>
      </c>
      <c r="B484" t="str">
        <f>MatchSquad!B484</f>
        <v>P108</v>
      </c>
      <c r="C484" t="str">
        <f>MatchSquad!C484</f>
        <v>Nicholas Pooran</v>
      </c>
      <c r="D484" t="str">
        <f>MatchSquad!D484</f>
        <v>WK</v>
      </c>
      <c r="E484" t="str">
        <f>MatchSquad!E484</f>
        <v>LSG</v>
      </c>
      <c r="F484">
        <f>MatchSquad!G484</f>
        <v>0</v>
      </c>
      <c r="G484">
        <f>IF(A484="","",SUMIFS(BallByBall!$I$2:$I$501,BallByBall!$B$2:$B$501,A484,BallByBall!$F$2:$F$501,B484))</f>
        <v>0</v>
      </c>
      <c r="H484">
        <f>IF(A484="","",COUNTIFS(BallByBall!$B$2:$B$501,A484,BallByBall!$F$2:$F$501,B484,BallByBall!$Q$2:$Q$501,1))</f>
        <v>0</v>
      </c>
      <c r="I484">
        <f>IF(A484="","",COUNTIFS(BallByBall!$B$2:$B$501,A484,BallByBall!$F$2:$F$501,B484,BallByBall!$R$2:$R$501,1))</f>
        <v>0</v>
      </c>
      <c r="J484">
        <f>IF(A484="","",SUMIFS(BallByBall!$T$2:$T$501,BallByBall!$B$2:$B$501,A484,BallByBall!$H$2:$H$501,B484))</f>
        <v>0</v>
      </c>
      <c r="K484">
        <f>IF(A484="","",SUMIFS(BallByBall!$U$2:$U$501,BallByBall!$B$2:$B$501,A484,BallByBall!$P$2:$P$501,B484))</f>
        <v>0</v>
      </c>
      <c r="L484">
        <f>IF(A484="","",SUMIFS(BallByBall!$V$2:$V$501,BallByBall!$B$2:$B$501,A484,BallByBall!$P$2:$P$501,B484))</f>
        <v>0</v>
      </c>
      <c r="M484">
        <f>IF(A484="","",SUMIFS(BallByBall!$W$2:$W$501,BallByBall!$B$2:$B$501,A484,BallByBall!$P$2:$P$501,B484))</f>
        <v>0</v>
      </c>
      <c r="N484">
        <f>IF(A484="","",SUMIFS(BallByBall!$X$2:$X$501,BallByBall!$B$2:$B$501,A484,BallByBall!$P$2:$P$501,B484))</f>
        <v>0</v>
      </c>
      <c r="O484">
        <f>IF(A484="","",SUMIFS(OverSummary!$G$2:$G$101,OverSummary!$A$2:$A$101,A484,OverSummary!$D$2:$D$101,B484))</f>
        <v>0</v>
      </c>
      <c r="P484">
        <f>IF(A484="","",G484*Rules!$B$13+H484*Rules!$B$14+I484*Rules!$B$15)</f>
        <v>0</v>
      </c>
      <c r="Q484">
        <f>IF(A484="","",IF(G484&gt;=100,Rules!$B$18,IF(G484&gt;=50,Rules!$B$17,IF(G484&gt;=30,Rules!$B$16,0)))+IF(AND(F484=1,D484&lt;&gt;"BWL",G484=0),Rules!$B$27,0))</f>
        <v>0</v>
      </c>
      <c r="R484">
        <f>IF(A484="","",J484*Rules!$B$19+O484*Rules!$B$22)</f>
        <v>0</v>
      </c>
      <c r="S484">
        <f>IF(A484="","",IF(J484&gt;=4,Rules!$B$21,IF(J484&gt;=3,Rules!$B$20,0)))</f>
        <v>0</v>
      </c>
      <c r="T484">
        <f>IF(A484="","",K484*Rules!$B$23+L484*Rules!$B$24+M484*Rules!$B$25+N484*Rules!$B$26)</f>
        <v>0</v>
      </c>
      <c r="U484">
        <f t="shared" si="7"/>
        <v>0</v>
      </c>
    </row>
    <row r="485" spans="1:21" x14ac:dyDescent="0.2">
      <c r="A485" t="str">
        <f>MatchSquad!A485</f>
        <v>M010</v>
      </c>
      <c r="B485" t="str">
        <f>MatchSquad!B485</f>
        <v>P109</v>
      </c>
      <c r="C485" t="str">
        <f>MatchSquad!C485</f>
        <v>Mitchell Marsh</v>
      </c>
      <c r="D485" t="str">
        <f>MatchSquad!D485</f>
        <v>AR</v>
      </c>
      <c r="E485" t="str">
        <f>MatchSquad!E485</f>
        <v>LSG</v>
      </c>
      <c r="F485">
        <f>MatchSquad!G485</f>
        <v>0</v>
      </c>
      <c r="G485">
        <f>IF(A485="","",SUMIFS(BallByBall!$I$2:$I$501,BallByBall!$B$2:$B$501,A485,BallByBall!$F$2:$F$501,B485))</f>
        <v>0</v>
      </c>
      <c r="H485">
        <f>IF(A485="","",COUNTIFS(BallByBall!$B$2:$B$501,A485,BallByBall!$F$2:$F$501,B485,BallByBall!$Q$2:$Q$501,1))</f>
        <v>0</v>
      </c>
      <c r="I485">
        <f>IF(A485="","",COUNTIFS(BallByBall!$B$2:$B$501,A485,BallByBall!$F$2:$F$501,B485,BallByBall!$R$2:$R$501,1))</f>
        <v>0</v>
      </c>
      <c r="J485">
        <f>IF(A485="","",SUMIFS(BallByBall!$T$2:$T$501,BallByBall!$B$2:$B$501,A485,BallByBall!$H$2:$H$501,B485))</f>
        <v>0</v>
      </c>
      <c r="K485">
        <f>IF(A485="","",SUMIFS(BallByBall!$U$2:$U$501,BallByBall!$B$2:$B$501,A485,BallByBall!$P$2:$P$501,B485))</f>
        <v>0</v>
      </c>
      <c r="L485">
        <f>IF(A485="","",SUMIFS(BallByBall!$V$2:$V$501,BallByBall!$B$2:$B$501,A485,BallByBall!$P$2:$P$501,B485))</f>
        <v>0</v>
      </c>
      <c r="M485">
        <f>IF(A485="","",SUMIFS(BallByBall!$W$2:$W$501,BallByBall!$B$2:$B$501,A485,BallByBall!$P$2:$P$501,B485))</f>
        <v>0</v>
      </c>
      <c r="N485">
        <f>IF(A485="","",SUMIFS(BallByBall!$X$2:$X$501,BallByBall!$B$2:$B$501,A485,BallByBall!$P$2:$P$501,B485))</f>
        <v>0</v>
      </c>
      <c r="O485">
        <f>IF(A485="","",SUMIFS(OverSummary!$G$2:$G$101,OverSummary!$A$2:$A$101,A485,OverSummary!$D$2:$D$101,B485))</f>
        <v>0</v>
      </c>
      <c r="P485">
        <f>IF(A485="","",G485*Rules!$B$13+H485*Rules!$B$14+I485*Rules!$B$15)</f>
        <v>0</v>
      </c>
      <c r="Q485">
        <f>IF(A485="","",IF(G485&gt;=100,Rules!$B$18,IF(G485&gt;=50,Rules!$B$17,IF(G485&gt;=30,Rules!$B$16,0)))+IF(AND(F485=1,D485&lt;&gt;"BWL",G485=0),Rules!$B$27,0))</f>
        <v>0</v>
      </c>
      <c r="R485">
        <f>IF(A485="","",J485*Rules!$B$19+O485*Rules!$B$22)</f>
        <v>0</v>
      </c>
      <c r="S485">
        <f>IF(A485="","",IF(J485&gt;=4,Rules!$B$21,IF(J485&gt;=3,Rules!$B$20,0)))</f>
        <v>0</v>
      </c>
      <c r="T485">
        <f>IF(A485="","",K485*Rules!$B$23+L485*Rules!$B$24+M485*Rules!$B$25+N485*Rules!$B$26)</f>
        <v>0</v>
      </c>
      <c r="U485">
        <f t="shared" si="7"/>
        <v>0</v>
      </c>
    </row>
    <row r="486" spans="1:21" x14ac:dyDescent="0.2">
      <c r="A486" t="str">
        <f>MatchSquad!A486</f>
        <v>M010</v>
      </c>
      <c r="B486" t="str">
        <f>MatchSquad!B486</f>
        <v>P110</v>
      </c>
      <c r="C486" t="str">
        <f>MatchSquad!C486</f>
        <v>Abdul Samad</v>
      </c>
      <c r="D486" t="str">
        <f>MatchSquad!D486</f>
        <v>AR</v>
      </c>
      <c r="E486" t="str">
        <f>MatchSquad!E486</f>
        <v>LSG</v>
      </c>
      <c r="F486">
        <f>MatchSquad!G486</f>
        <v>0</v>
      </c>
      <c r="G486">
        <f>IF(A486="","",SUMIFS(BallByBall!$I$2:$I$501,BallByBall!$B$2:$B$501,A486,BallByBall!$F$2:$F$501,B486))</f>
        <v>0</v>
      </c>
      <c r="H486">
        <f>IF(A486="","",COUNTIFS(BallByBall!$B$2:$B$501,A486,BallByBall!$F$2:$F$501,B486,BallByBall!$Q$2:$Q$501,1))</f>
        <v>0</v>
      </c>
      <c r="I486">
        <f>IF(A486="","",COUNTIFS(BallByBall!$B$2:$B$501,A486,BallByBall!$F$2:$F$501,B486,BallByBall!$R$2:$R$501,1))</f>
        <v>0</v>
      </c>
      <c r="J486">
        <f>IF(A486="","",SUMIFS(BallByBall!$T$2:$T$501,BallByBall!$B$2:$B$501,A486,BallByBall!$H$2:$H$501,B486))</f>
        <v>0</v>
      </c>
      <c r="K486">
        <f>IF(A486="","",SUMIFS(BallByBall!$U$2:$U$501,BallByBall!$B$2:$B$501,A486,BallByBall!$P$2:$P$501,B486))</f>
        <v>0</v>
      </c>
      <c r="L486">
        <f>IF(A486="","",SUMIFS(BallByBall!$V$2:$V$501,BallByBall!$B$2:$B$501,A486,BallByBall!$P$2:$P$501,B486))</f>
        <v>0</v>
      </c>
      <c r="M486">
        <f>IF(A486="","",SUMIFS(BallByBall!$W$2:$W$501,BallByBall!$B$2:$B$501,A486,BallByBall!$P$2:$P$501,B486))</f>
        <v>0</v>
      </c>
      <c r="N486">
        <f>IF(A486="","",SUMIFS(BallByBall!$X$2:$X$501,BallByBall!$B$2:$B$501,A486,BallByBall!$P$2:$P$501,B486))</f>
        <v>0</v>
      </c>
      <c r="O486">
        <f>IF(A486="","",SUMIFS(OverSummary!$G$2:$G$101,OverSummary!$A$2:$A$101,A486,OverSummary!$D$2:$D$101,B486))</f>
        <v>0</v>
      </c>
      <c r="P486">
        <f>IF(A486="","",G486*Rules!$B$13+H486*Rules!$B$14+I486*Rules!$B$15)</f>
        <v>0</v>
      </c>
      <c r="Q486">
        <f>IF(A486="","",IF(G486&gt;=100,Rules!$B$18,IF(G486&gt;=50,Rules!$B$17,IF(G486&gt;=30,Rules!$B$16,0)))+IF(AND(F486=1,D486&lt;&gt;"BWL",G486=0),Rules!$B$27,0))</f>
        <v>0</v>
      </c>
      <c r="R486">
        <f>IF(A486="","",J486*Rules!$B$19+O486*Rules!$B$22)</f>
        <v>0</v>
      </c>
      <c r="S486">
        <f>IF(A486="","",IF(J486&gt;=4,Rules!$B$21,IF(J486&gt;=3,Rules!$B$20,0)))</f>
        <v>0</v>
      </c>
      <c r="T486">
        <f>IF(A486="","",K486*Rules!$B$23+L486*Rules!$B$24+M486*Rules!$B$25+N486*Rules!$B$26)</f>
        <v>0</v>
      </c>
      <c r="U486">
        <f t="shared" si="7"/>
        <v>0</v>
      </c>
    </row>
    <row r="487" spans="1:21" x14ac:dyDescent="0.2">
      <c r="A487" t="str">
        <f>MatchSquad!A487</f>
        <v>M010</v>
      </c>
      <c r="B487" t="str">
        <f>MatchSquad!B487</f>
        <v>P111</v>
      </c>
      <c r="C487" t="str">
        <f>MatchSquad!C487</f>
        <v>Shahbaz Ahamad</v>
      </c>
      <c r="D487" t="str">
        <f>MatchSquad!D487</f>
        <v>AR</v>
      </c>
      <c r="E487" t="str">
        <f>MatchSquad!E487</f>
        <v>LSG</v>
      </c>
      <c r="F487">
        <f>MatchSquad!G487</f>
        <v>0</v>
      </c>
      <c r="G487">
        <f>IF(A487="","",SUMIFS(BallByBall!$I$2:$I$501,BallByBall!$B$2:$B$501,A487,BallByBall!$F$2:$F$501,B487))</f>
        <v>0</v>
      </c>
      <c r="H487">
        <f>IF(A487="","",COUNTIFS(BallByBall!$B$2:$B$501,A487,BallByBall!$F$2:$F$501,B487,BallByBall!$Q$2:$Q$501,1))</f>
        <v>0</v>
      </c>
      <c r="I487">
        <f>IF(A487="","",COUNTIFS(BallByBall!$B$2:$B$501,A487,BallByBall!$F$2:$F$501,B487,BallByBall!$R$2:$R$501,1))</f>
        <v>0</v>
      </c>
      <c r="J487">
        <f>IF(A487="","",SUMIFS(BallByBall!$T$2:$T$501,BallByBall!$B$2:$B$501,A487,BallByBall!$H$2:$H$501,B487))</f>
        <v>0</v>
      </c>
      <c r="K487">
        <f>IF(A487="","",SUMIFS(BallByBall!$U$2:$U$501,BallByBall!$B$2:$B$501,A487,BallByBall!$P$2:$P$501,B487))</f>
        <v>0</v>
      </c>
      <c r="L487">
        <f>IF(A487="","",SUMIFS(BallByBall!$V$2:$V$501,BallByBall!$B$2:$B$501,A487,BallByBall!$P$2:$P$501,B487))</f>
        <v>0</v>
      </c>
      <c r="M487">
        <f>IF(A487="","",SUMIFS(BallByBall!$W$2:$W$501,BallByBall!$B$2:$B$501,A487,BallByBall!$P$2:$P$501,B487))</f>
        <v>0</v>
      </c>
      <c r="N487">
        <f>IF(A487="","",SUMIFS(BallByBall!$X$2:$X$501,BallByBall!$B$2:$B$501,A487,BallByBall!$P$2:$P$501,B487))</f>
        <v>0</v>
      </c>
      <c r="O487">
        <f>IF(A487="","",SUMIFS(OverSummary!$G$2:$G$101,OverSummary!$A$2:$A$101,A487,OverSummary!$D$2:$D$101,B487))</f>
        <v>0</v>
      </c>
      <c r="P487">
        <f>IF(A487="","",G487*Rules!$B$13+H487*Rules!$B$14+I487*Rules!$B$15)</f>
        <v>0</v>
      </c>
      <c r="Q487">
        <f>IF(A487="","",IF(G487&gt;=100,Rules!$B$18,IF(G487&gt;=50,Rules!$B$17,IF(G487&gt;=30,Rules!$B$16,0)))+IF(AND(F487=1,D487&lt;&gt;"BWL",G487=0),Rules!$B$27,0))</f>
        <v>0</v>
      </c>
      <c r="R487">
        <f>IF(A487="","",J487*Rules!$B$19+O487*Rules!$B$22)</f>
        <v>0</v>
      </c>
      <c r="S487">
        <f>IF(A487="","",IF(J487&gt;=4,Rules!$B$21,IF(J487&gt;=3,Rules!$B$20,0)))</f>
        <v>0</v>
      </c>
      <c r="T487">
        <f>IF(A487="","",K487*Rules!$B$23+L487*Rules!$B$24+M487*Rules!$B$25+N487*Rules!$B$26)</f>
        <v>0</v>
      </c>
      <c r="U487">
        <f t="shared" si="7"/>
        <v>0</v>
      </c>
    </row>
    <row r="488" spans="1:21" x14ac:dyDescent="0.2">
      <c r="A488" t="str">
        <f>MatchSquad!A488</f>
        <v>M010</v>
      </c>
      <c r="B488" t="str">
        <f>MatchSquad!B488</f>
        <v>P112</v>
      </c>
      <c r="C488" t="str">
        <f>MatchSquad!C488</f>
        <v>Arshin Kulkarni</v>
      </c>
      <c r="D488" t="str">
        <f>MatchSquad!D488</f>
        <v>AR</v>
      </c>
      <c r="E488" t="str">
        <f>MatchSquad!E488</f>
        <v>LSG</v>
      </c>
      <c r="F488">
        <f>MatchSquad!G488</f>
        <v>0</v>
      </c>
      <c r="G488">
        <f>IF(A488="","",SUMIFS(BallByBall!$I$2:$I$501,BallByBall!$B$2:$B$501,A488,BallByBall!$F$2:$F$501,B488))</f>
        <v>0</v>
      </c>
      <c r="H488">
        <f>IF(A488="","",COUNTIFS(BallByBall!$B$2:$B$501,A488,BallByBall!$F$2:$F$501,B488,BallByBall!$Q$2:$Q$501,1))</f>
        <v>0</v>
      </c>
      <c r="I488">
        <f>IF(A488="","",COUNTIFS(BallByBall!$B$2:$B$501,A488,BallByBall!$F$2:$F$501,B488,BallByBall!$R$2:$R$501,1))</f>
        <v>0</v>
      </c>
      <c r="J488">
        <f>IF(A488="","",SUMIFS(BallByBall!$T$2:$T$501,BallByBall!$B$2:$B$501,A488,BallByBall!$H$2:$H$501,B488))</f>
        <v>0</v>
      </c>
      <c r="K488">
        <f>IF(A488="","",SUMIFS(BallByBall!$U$2:$U$501,BallByBall!$B$2:$B$501,A488,BallByBall!$P$2:$P$501,B488))</f>
        <v>0</v>
      </c>
      <c r="L488">
        <f>IF(A488="","",SUMIFS(BallByBall!$V$2:$V$501,BallByBall!$B$2:$B$501,A488,BallByBall!$P$2:$P$501,B488))</f>
        <v>0</v>
      </c>
      <c r="M488">
        <f>IF(A488="","",SUMIFS(BallByBall!$W$2:$W$501,BallByBall!$B$2:$B$501,A488,BallByBall!$P$2:$P$501,B488))</f>
        <v>0</v>
      </c>
      <c r="N488">
        <f>IF(A488="","",SUMIFS(BallByBall!$X$2:$X$501,BallByBall!$B$2:$B$501,A488,BallByBall!$P$2:$P$501,B488))</f>
        <v>0</v>
      </c>
      <c r="O488">
        <f>IF(A488="","",SUMIFS(OverSummary!$G$2:$G$101,OverSummary!$A$2:$A$101,A488,OverSummary!$D$2:$D$101,B488))</f>
        <v>0</v>
      </c>
      <c r="P488">
        <f>IF(A488="","",G488*Rules!$B$13+H488*Rules!$B$14+I488*Rules!$B$15)</f>
        <v>0</v>
      </c>
      <c r="Q488">
        <f>IF(A488="","",IF(G488&gt;=100,Rules!$B$18,IF(G488&gt;=50,Rules!$B$17,IF(G488&gt;=30,Rules!$B$16,0)))+IF(AND(F488=1,D488&lt;&gt;"BWL",G488=0),Rules!$B$27,0))</f>
        <v>0</v>
      </c>
      <c r="R488">
        <f>IF(A488="","",J488*Rules!$B$19+O488*Rules!$B$22)</f>
        <v>0</v>
      </c>
      <c r="S488">
        <f>IF(A488="","",IF(J488&gt;=4,Rules!$B$21,IF(J488&gt;=3,Rules!$B$20,0)))</f>
        <v>0</v>
      </c>
      <c r="T488">
        <f>IF(A488="","",K488*Rules!$B$23+L488*Rules!$B$24+M488*Rules!$B$25+N488*Rules!$B$26)</f>
        <v>0</v>
      </c>
      <c r="U488">
        <f t="shared" si="7"/>
        <v>0</v>
      </c>
    </row>
    <row r="489" spans="1:21" x14ac:dyDescent="0.2">
      <c r="A489" t="str">
        <f>MatchSquad!A489</f>
        <v>M010</v>
      </c>
      <c r="B489" t="str">
        <f>MatchSquad!B489</f>
        <v>P113</v>
      </c>
      <c r="C489" t="str">
        <f>MatchSquad!C489</f>
        <v>Wanindu Hasaranga</v>
      </c>
      <c r="D489" t="str">
        <f>MatchSquad!D489</f>
        <v>AR</v>
      </c>
      <c r="E489" t="str">
        <f>MatchSquad!E489</f>
        <v>LSG</v>
      </c>
      <c r="F489">
        <f>MatchSquad!G489</f>
        <v>0</v>
      </c>
      <c r="G489">
        <f>IF(A489="","",SUMIFS(BallByBall!$I$2:$I$501,BallByBall!$B$2:$B$501,A489,BallByBall!$F$2:$F$501,B489))</f>
        <v>0</v>
      </c>
      <c r="H489">
        <f>IF(A489="","",COUNTIFS(BallByBall!$B$2:$B$501,A489,BallByBall!$F$2:$F$501,B489,BallByBall!$Q$2:$Q$501,1))</f>
        <v>0</v>
      </c>
      <c r="I489">
        <f>IF(A489="","",COUNTIFS(BallByBall!$B$2:$B$501,A489,BallByBall!$F$2:$F$501,B489,BallByBall!$R$2:$R$501,1))</f>
        <v>0</v>
      </c>
      <c r="J489">
        <f>IF(A489="","",SUMIFS(BallByBall!$T$2:$T$501,BallByBall!$B$2:$B$501,A489,BallByBall!$H$2:$H$501,B489))</f>
        <v>0</v>
      </c>
      <c r="K489">
        <f>IF(A489="","",SUMIFS(BallByBall!$U$2:$U$501,BallByBall!$B$2:$B$501,A489,BallByBall!$P$2:$P$501,B489))</f>
        <v>0</v>
      </c>
      <c r="L489">
        <f>IF(A489="","",SUMIFS(BallByBall!$V$2:$V$501,BallByBall!$B$2:$B$501,A489,BallByBall!$P$2:$P$501,B489))</f>
        <v>0</v>
      </c>
      <c r="M489">
        <f>IF(A489="","",SUMIFS(BallByBall!$W$2:$W$501,BallByBall!$B$2:$B$501,A489,BallByBall!$P$2:$P$501,B489))</f>
        <v>0</v>
      </c>
      <c r="N489">
        <f>IF(A489="","",SUMIFS(BallByBall!$X$2:$X$501,BallByBall!$B$2:$B$501,A489,BallByBall!$P$2:$P$501,B489))</f>
        <v>0</v>
      </c>
      <c r="O489">
        <f>IF(A489="","",SUMIFS(OverSummary!$G$2:$G$101,OverSummary!$A$2:$A$101,A489,OverSummary!$D$2:$D$101,B489))</f>
        <v>0</v>
      </c>
      <c r="P489">
        <f>IF(A489="","",G489*Rules!$B$13+H489*Rules!$B$14+I489*Rules!$B$15)</f>
        <v>0</v>
      </c>
      <c r="Q489">
        <f>IF(A489="","",IF(G489&gt;=100,Rules!$B$18,IF(G489&gt;=50,Rules!$B$17,IF(G489&gt;=30,Rules!$B$16,0)))+IF(AND(F489=1,D489&lt;&gt;"BWL",G489=0),Rules!$B$27,0))</f>
        <v>0</v>
      </c>
      <c r="R489">
        <f>IF(A489="","",J489*Rules!$B$19+O489*Rules!$B$22)</f>
        <v>0</v>
      </c>
      <c r="S489">
        <f>IF(A489="","",IF(J489&gt;=4,Rules!$B$21,IF(J489&gt;=3,Rules!$B$20,0)))</f>
        <v>0</v>
      </c>
      <c r="T489">
        <f>IF(A489="","",K489*Rules!$B$23+L489*Rules!$B$24+M489*Rules!$B$25+N489*Rules!$B$26)</f>
        <v>0</v>
      </c>
      <c r="U489">
        <f t="shared" si="7"/>
        <v>0</v>
      </c>
    </row>
    <row r="490" spans="1:21" x14ac:dyDescent="0.2">
      <c r="A490" t="str">
        <f>MatchSquad!A490</f>
        <v>M010</v>
      </c>
      <c r="B490" t="str">
        <f>MatchSquad!B490</f>
        <v>P114</v>
      </c>
      <c r="C490" t="str">
        <f>MatchSquad!C490</f>
        <v>Ayush Badoni</v>
      </c>
      <c r="D490" t="str">
        <f>MatchSquad!D490</f>
        <v>AR</v>
      </c>
      <c r="E490" t="str">
        <f>MatchSquad!E490</f>
        <v>LSG</v>
      </c>
      <c r="F490">
        <f>MatchSquad!G490</f>
        <v>0</v>
      </c>
      <c r="G490">
        <f>IF(A490="","",SUMIFS(BallByBall!$I$2:$I$501,BallByBall!$B$2:$B$501,A490,BallByBall!$F$2:$F$501,B490))</f>
        <v>0</v>
      </c>
      <c r="H490">
        <f>IF(A490="","",COUNTIFS(BallByBall!$B$2:$B$501,A490,BallByBall!$F$2:$F$501,B490,BallByBall!$Q$2:$Q$501,1))</f>
        <v>0</v>
      </c>
      <c r="I490">
        <f>IF(A490="","",COUNTIFS(BallByBall!$B$2:$B$501,A490,BallByBall!$F$2:$F$501,B490,BallByBall!$R$2:$R$501,1))</f>
        <v>0</v>
      </c>
      <c r="J490">
        <f>IF(A490="","",SUMIFS(BallByBall!$T$2:$T$501,BallByBall!$B$2:$B$501,A490,BallByBall!$H$2:$H$501,B490))</f>
        <v>0</v>
      </c>
      <c r="K490">
        <f>IF(A490="","",SUMIFS(BallByBall!$U$2:$U$501,BallByBall!$B$2:$B$501,A490,BallByBall!$P$2:$P$501,B490))</f>
        <v>0</v>
      </c>
      <c r="L490">
        <f>IF(A490="","",SUMIFS(BallByBall!$V$2:$V$501,BallByBall!$B$2:$B$501,A490,BallByBall!$P$2:$P$501,B490))</f>
        <v>0</v>
      </c>
      <c r="M490">
        <f>IF(A490="","",SUMIFS(BallByBall!$W$2:$W$501,BallByBall!$B$2:$B$501,A490,BallByBall!$P$2:$P$501,B490))</f>
        <v>0</v>
      </c>
      <c r="N490">
        <f>IF(A490="","",SUMIFS(BallByBall!$X$2:$X$501,BallByBall!$B$2:$B$501,A490,BallByBall!$P$2:$P$501,B490))</f>
        <v>0</v>
      </c>
      <c r="O490">
        <f>IF(A490="","",SUMIFS(OverSummary!$G$2:$G$101,OverSummary!$A$2:$A$101,A490,OverSummary!$D$2:$D$101,B490))</f>
        <v>0</v>
      </c>
      <c r="P490">
        <f>IF(A490="","",G490*Rules!$B$13+H490*Rules!$B$14+I490*Rules!$B$15)</f>
        <v>0</v>
      </c>
      <c r="Q490">
        <f>IF(A490="","",IF(G490&gt;=100,Rules!$B$18,IF(G490&gt;=50,Rules!$B$17,IF(G490&gt;=30,Rules!$B$16,0)))+IF(AND(F490=1,D490&lt;&gt;"BWL",G490=0),Rules!$B$27,0))</f>
        <v>0</v>
      </c>
      <c r="R490">
        <f>IF(A490="","",J490*Rules!$B$19+O490*Rules!$B$22)</f>
        <v>0</v>
      </c>
      <c r="S490">
        <f>IF(A490="","",IF(J490&gt;=4,Rules!$B$21,IF(J490&gt;=3,Rules!$B$20,0)))</f>
        <v>0</v>
      </c>
      <c r="T490">
        <f>IF(A490="","",K490*Rules!$B$23+L490*Rules!$B$24+M490*Rules!$B$25+N490*Rules!$B$26)</f>
        <v>0</v>
      </c>
      <c r="U490">
        <f t="shared" si="7"/>
        <v>0</v>
      </c>
    </row>
    <row r="491" spans="1:21" x14ac:dyDescent="0.2">
      <c r="A491" t="str">
        <f>MatchSquad!A491</f>
        <v>M010</v>
      </c>
      <c r="B491" t="str">
        <f>MatchSquad!B491</f>
        <v>P115</v>
      </c>
      <c r="C491" t="str">
        <f>MatchSquad!C491</f>
        <v>Mohammad Shami</v>
      </c>
      <c r="D491" t="str">
        <f>MatchSquad!D491</f>
        <v>BWL</v>
      </c>
      <c r="E491" t="str">
        <f>MatchSquad!E491</f>
        <v>LSG</v>
      </c>
      <c r="F491">
        <f>MatchSquad!G491</f>
        <v>0</v>
      </c>
      <c r="G491">
        <f>IF(A491="","",SUMIFS(BallByBall!$I$2:$I$501,BallByBall!$B$2:$B$501,A491,BallByBall!$F$2:$F$501,B491))</f>
        <v>0</v>
      </c>
      <c r="H491">
        <f>IF(A491="","",COUNTIFS(BallByBall!$B$2:$B$501,A491,BallByBall!$F$2:$F$501,B491,BallByBall!$Q$2:$Q$501,1))</f>
        <v>0</v>
      </c>
      <c r="I491">
        <f>IF(A491="","",COUNTIFS(BallByBall!$B$2:$B$501,A491,BallByBall!$F$2:$F$501,B491,BallByBall!$R$2:$R$501,1))</f>
        <v>0</v>
      </c>
      <c r="J491">
        <f>IF(A491="","",SUMIFS(BallByBall!$T$2:$T$501,BallByBall!$B$2:$B$501,A491,BallByBall!$H$2:$H$501,B491))</f>
        <v>0</v>
      </c>
      <c r="K491">
        <f>IF(A491="","",SUMIFS(BallByBall!$U$2:$U$501,BallByBall!$B$2:$B$501,A491,BallByBall!$P$2:$P$501,B491))</f>
        <v>0</v>
      </c>
      <c r="L491">
        <f>IF(A491="","",SUMIFS(BallByBall!$V$2:$V$501,BallByBall!$B$2:$B$501,A491,BallByBall!$P$2:$P$501,B491))</f>
        <v>0</v>
      </c>
      <c r="M491">
        <f>IF(A491="","",SUMIFS(BallByBall!$W$2:$W$501,BallByBall!$B$2:$B$501,A491,BallByBall!$P$2:$P$501,B491))</f>
        <v>0</v>
      </c>
      <c r="N491">
        <f>IF(A491="","",SUMIFS(BallByBall!$X$2:$X$501,BallByBall!$B$2:$B$501,A491,BallByBall!$P$2:$P$501,B491))</f>
        <v>0</v>
      </c>
      <c r="O491">
        <f>IF(A491="","",SUMIFS(OverSummary!$G$2:$G$101,OverSummary!$A$2:$A$101,A491,OverSummary!$D$2:$D$101,B491))</f>
        <v>0</v>
      </c>
      <c r="P491">
        <f>IF(A491="","",G491*Rules!$B$13+H491*Rules!$B$14+I491*Rules!$B$15)</f>
        <v>0</v>
      </c>
      <c r="Q491">
        <f>IF(A491="","",IF(G491&gt;=100,Rules!$B$18,IF(G491&gt;=50,Rules!$B$17,IF(G491&gt;=30,Rules!$B$16,0)))+IF(AND(F491=1,D491&lt;&gt;"BWL",G491=0),Rules!$B$27,0))</f>
        <v>0</v>
      </c>
      <c r="R491">
        <f>IF(A491="","",J491*Rules!$B$19+O491*Rules!$B$22)</f>
        <v>0</v>
      </c>
      <c r="S491">
        <f>IF(A491="","",IF(J491&gt;=4,Rules!$B$21,IF(J491&gt;=3,Rules!$B$20,0)))</f>
        <v>0</v>
      </c>
      <c r="T491">
        <f>IF(A491="","",K491*Rules!$B$23+L491*Rules!$B$24+M491*Rules!$B$25+N491*Rules!$B$26)</f>
        <v>0</v>
      </c>
      <c r="U491">
        <f t="shared" si="7"/>
        <v>0</v>
      </c>
    </row>
    <row r="492" spans="1:21" x14ac:dyDescent="0.2">
      <c r="A492" t="str">
        <f>MatchSquad!A492</f>
        <v>M010</v>
      </c>
      <c r="B492" t="str">
        <f>MatchSquad!B492</f>
        <v>P116</v>
      </c>
      <c r="C492" t="str">
        <f>MatchSquad!C492</f>
        <v>Avesh Khan</v>
      </c>
      <c r="D492" t="str">
        <f>MatchSquad!D492</f>
        <v>BWL</v>
      </c>
      <c r="E492" t="str">
        <f>MatchSquad!E492</f>
        <v>LSG</v>
      </c>
      <c r="F492">
        <f>MatchSquad!G492</f>
        <v>0</v>
      </c>
      <c r="G492">
        <f>IF(A492="","",SUMIFS(BallByBall!$I$2:$I$501,BallByBall!$B$2:$B$501,A492,BallByBall!$F$2:$F$501,B492))</f>
        <v>0</v>
      </c>
      <c r="H492">
        <f>IF(A492="","",COUNTIFS(BallByBall!$B$2:$B$501,A492,BallByBall!$F$2:$F$501,B492,BallByBall!$Q$2:$Q$501,1))</f>
        <v>0</v>
      </c>
      <c r="I492">
        <f>IF(A492="","",COUNTIFS(BallByBall!$B$2:$B$501,A492,BallByBall!$F$2:$F$501,B492,BallByBall!$R$2:$R$501,1))</f>
        <v>0</v>
      </c>
      <c r="J492">
        <f>IF(A492="","",SUMIFS(BallByBall!$T$2:$T$501,BallByBall!$B$2:$B$501,A492,BallByBall!$H$2:$H$501,B492))</f>
        <v>0</v>
      </c>
      <c r="K492">
        <f>IF(A492="","",SUMIFS(BallByBall!$U$2:$U$501,BallByBall!$B$2:$B$501,A492,BallByBall!$P$2:$P$501,B492))</f>
        <v>0</v>
      </c>
      <c r="L492">
        <f>IF(A492="","",SUMIFS(BallByBall!$V$2:$V$501,BallByBall!$B$2:$B$501,A492,BallByBall!$P$2:$P$501,B492))</f>
        <v>0</v>
      </c>
      <c r="M492">
        <f>IF(A492="","",SUMIFS(BallByBall!$W$2:$W$501,BallByBall!$B$2:$B$501,A492,BallByBall!$P$2:$P$501,B492))</f>
        <v>0</v>
      </c>
      <c r="N492">
        <f>IF(A492="","",SUMIFS(BallByBall!$X$2:$X$501,BallByBall!$B$2:$B$501,A492,BallByBall!$P$2:$P$501,B492))</f>
        <v>0</v>
      </c>
      <c r="O492">
        <f>IF(A492="","",SUMIFS(OverSummary!$G$2:$G$101,OverSummary!$A$2:$A$101,A492,OverSummary!$D$2:$D$101,B492))</f>
        <v>0</v>
      </c>
      <c r="P492">
        <f>IF(A492="","",G492*Rules!$B$13+H492*Rules!$B$14+I492*Rules!$B$15)</f>
        <v>0</v>
      </c>
      <c r="Q492">
        <f>IF(A492="","",IF(G492&gt;=100,Rules!$B$18,IF(G492&gt;=50,Rules!$B$17,IF(G492&gt;=30,Rules!$B$16,0)))+IF(AND(F492=1,D492&lt;&gt;"BWL",G492=0),Rules!$B$27,0))</f>
        <v>0</v>
      </c>
      <c r="R492">
        <f>IF(A492="","",J492*Rules!$B$19+O492*Rules!$B$22)</f>
        <v>0</v>
      </c>
      <c r="S492">
        <f>IF(A492="","",IF(J492&gt;=4,Rules!$B$21,IF(J492&gt;=3,Rules!$B$20,0)))</f>
        <v>0</v>
      </c>
      <c r="T492">
        <f>IF(A492="","",K492*Rules!$B$23+L492*Rules!$B$24+M492*Rules!$B$25+N492*Rules!$B$26)</f>
        <v>0</v>
      </c>
      <c r="U492">
        <f t="shared" si="7"/>
        <v>0</v>
      </c>
    </row>
    <row r="493" spans="1:21" x14ac:dyDescent="0.2">
      <c r="A493" t="str">
        <f>MatchSquad!A493</f>
        <v>M010</v>
      </c>
      <c r="B493" t="str">
        <f>MatchSquad!B493</f>
        <v>P117</v>
      </c>
      <c r="C493" t="str">
        <f>MatchSquad!C493</f>
        <v>M. Siddharth</v>
      </c>
      <c r="D493" t="str">
        <f>MatchSquad!D493</f>
        <v>BWL</v>
      </c>
      <c r="E493" t="str">
        <f>MatchSquad!E493</f>
        <v>LSG</v>
      </c>
      <c r="F493">
        <f>MatchSquad!G493</f>
        <v>0</v>
      </c>
      <c r="G493">
        <f>IF(A493="","",SUMIFS(BallByBall!$I$2:$I$501,BallByBall!$B$2:$B$501,A493,BallByBall!$F$2:$F$501,B493))</f>
        <v>0</v>
      </c>
      <c r="H493">
        <f>IF(A493="","",COUNTIFS(BallByBall!$B$2:$B$501,A493,BallByBall!$F$2:$F$501,B493,BallByBall!$Q$2:$Q$501,1))</f>
        <v>0</v>
      </c>
      <c r="I493">
        <f>IF(A493="","",COUNTIFS(BallByBall!$B$2:$B$501,A493,BallByBall!$F$2:$F$501,B493,BallByBall!$R$2:$R$501,1))</f>
        <v>0</v>
      </c>
      <c r="J493">
        <f>IF(A493="","",SUMIFS(BallByBall!$T$2:$T$501,BallByBall!$B$2:$B$501,A493,BallByBall!$H$2:$H$501,B493))</f>
        <v>0</v>
      </c>
      <c r="K493">
        <f>IF(A493="","",SUMIFS(BallByBall!$U$2:$U$501,BallByBall!$B$2:$B$501,A493,BallByBall!$P$2:$P$501,B493))</f>
        <v>0</v>
      </c>
      <c r="L493">
        <f>IF(A493="","",SUMIFS(BallByBall!$V$2:$V$501,BallByBall!$B$2:$B$501,A493,BallByBall!$P$2:$P$501,B493))</f>
        <v>0</v>
      </c>
      <c r="M493">
        <f>IF(A493="","",SUMIFS(BallByBall!$W$2:$W$501,BallByBall!$B$2:$B$501,A493,BallByBall!$P$2:$P$501,B493))</f>
        <v>0</v>
      </c>
      <c r="N493">
        <f>IF(A493="","",SUMIFS(BallByBall!$X$2:$X$501,BallByBall!$B$2:$B$501,A493,BallByBall!$P$2:$P$501,B493))</f>
        <v>0</v>
      </c>
      <c r="O493">
        <f>IF(A493="","",SUMIFS(OverSummary!$G$2:$G$101,OverSummary!$A$2:$A$101,A493,OverSummary!$D$2:$D$101,B493))</f>
        <v>0</v>
      </c>
      <c r="P493">
        <f>IF(A493="","",G493*Rules!$B$13+H493*Rules!$B$14+I493*Rules!$B$15)</f>
        <v>0</v>
      </c>
      <c r="Q493">
        <f>IF(A493="","",IF(G493&gt;=100,Rules!$B$18,IF(G493&gt;=50,Rules!$B$17,IF(G493&gt;=30,Rules!$B$16,0)))+IF(AND(F493=1,D493&lt;&gt;"BWL",G493=0),Rules!$B$27,0))</f>
        <v>0</v>
      </c>
      <c r="R493">
        <f>IF(A493="","",J493*Rules!$B$19+O493*Rules!$B$22)</f>
        <v>0</v>
      </c>
      <c r="S493">
        <f>IF(A493="","",IF(J493&gt;=4,Rules!$B$21,IF(J493&gt;=3,Rules!$B$20,0)))</f>
        <v>0</v>
      </c>
      <c r="T493">
        <f>IF(A493="","",K493*Rules!$B$23+L493*Rules!$B$24+M493*Rules!$B$25+N493*Rules!$B$26)</f>
        <v>0</v>
      </c>
      <c r="U493">
        <f t="shared" si="7"/>
        <v>0</v>
      </c>
    </row>
    <row r="494" spans="1:21" x14ac:dyDescent="0.2">
      <c r="A494" t="str">
        <f>MatchSquad!A494</f>
        <v>M010</v>
      </c>
      <c r="B494" t="str">
        <f>MatchSquad!B494</f>
        <v>P118</v>
      </c>
      <c r="C494" t="str">
        <f>MatchSquad!C494</f>
        <v>Digvesh Singh</v>
      </c>
      <c r="D494" t="str">
        <f>MatchSquad!D494</f>
        <v>BWL</v>
      </c>
      <c r="E494" t="str">
        <f>MatchSquad!E494</f>
        <v>LSG</v>
      </c>
      <c r="F494">
        <f>MatchSquad!G494</f>
        <v>0</v>
      </c>
      <c r="G494">
        <f>IF(A494="","",SUMIFS(BallByBall!$I$2:$I$501,BallByBall!$B$2:$B$501,A494,BallByBall!$F$2:$F$501,B494))</f>
        <v>0</v>
      </c>
      <c r="H494">
        <f>IF(A494="","",COUNTIFS(BallByBall!$B$2:$B$501,A494,BallByBall!$F$2:$F$501,B494,BallByBall!$Q$2:$Q$501,1))</f>
        <v>0</v>
      </c>
      <c r="I494">
        <f>IF(A494="","",COUNTIFS(BallByBall!$B$2:$B$501,A494,BallByBall!$F$2:$F$501,B494,BallByBall!$R$2:$R$501,1))</f>
        <v>0</v>
      </c>
      <c r="J494">
        <f>IF(A494="","",SUMIFS(BallByBall!$T$2:$T$501,BallByBall!$B$2:$B$501,A494,BallByBall!$H$2:$H$501,B494))</f>
        <v>0</v>
      </c>
      <c r="K494">
        <f>IF(A494="","",SUMIFS(BallByBall!$U$2:$U$501,BallByBall!$B$2:$B$501,A494,BallByBall!$P$2:$P$501,B494))</f>
        <v>0</v>
      </c>
      <c r="L494">
        <f>IF(A494="","",SUMIFS(BallByBall!$V$2:$V$501,BallByBall!$B$2:$B$501,A494,BallByBall!$P$2:$P$501,B494))</f>
        <v>0</v>
      </c>
      <c r="M494">
        <f>IF(A494="","",SUMIFS(BallByBall!$W$2:$W$501,BallByBall!$B$2:$B$501,A494,BallByBall!$P$2:$P$501,B494))</f>
        <v>0</v>
      </c>
      <c r="N494">
        <f>IF(A494="","",SUMIFS(BallByBall!$X$2:$X$501,BallByBall!$B$2:$B$501,A494,BallByBall!$P$2:$P$501,B494))</f>
        <v>0</v>
      </c>
      <c r="O494">
        <f>IF(A494="","",SUMIFS(OverSummary!$G$2:$G$101,OverSummary!$A$2:$A$101,A494,OverSummary!$D$2:$D$101,B494))</f>
        <v>0</v>
      </c>
      <c r="P494">
        <f>IF(A494="","",G494*Rules!$B$13+H494*Rules!$B$14+I494*Rules!$B$15)</f>
        <v>0</v>
      </c>
      <c r="Q494">
        <f>IF(A494="","",IF(G494&gt;=100,Rules!$B$18,IF(G494&gt;=50,Rules!$B$17,IF(G494&gt;=30,Rules!$B$16,0)))+IF(AND(F494=1,D494&lt;&gt;"BWL",G494=0),Rules!$B$27,0))</f>
        <v>0</v>
      </c>
      <c r="R494">
        <f>IF(A494="","",J494*Rules!$B$19+O494*Rules!$B$22)</f>
        <v>0</v>
      </c>
      <c r="S494">
        <f>IF(A494="","",IF(J494&gt;=4,Rules!$B$21,IF(J494&gt;=3,Rules!$B$20,0)))</f>
        <v>0</v>
      </c>
      <c r="T494">
        <f>IF(A494="","",K494*Rules!$B$23+L494*Rules!$B$24+M494*Rules!$B$25+N494*Rules!$B$26)</f>
        <v>0</v>
      </c>
      <c r="U494">
        <f t="shared" si="7"/>
        <v>0</v>
      </c>
    </row>
    <row r="495" spans="1:21" x14ac:dyDescent="0.2">
      <c r="A495" t="str">
        <f>MatchSquad!A495</f>
        <v>M010</v>
      </c>
      <c r="B495" t="str">
        <f>MatchSquad!B495</f>
        <v>P119</v>
      </c>
      <c r="C495" t="str">
        <f>MatchSquad!C495</f>
        <v>Akash Singh</v>
      </c>
      <c r="D495" t="str">
        <f>MatchSquad!D495</f>
        <v>BWL</v>
      </c>
      <c r="E495" t="str">
        <f>MatchSquad!E495</f>
        <v>LSG</v>
      </c>
      <c r="F495">
        <f>MatchSquad!G495</f>
        <v>0</v>
      </c>
      <c r="G495">
        <f>IF(A495="","",SUMIFS(BallByBall!$I$2:$I$501,BallByBall!$B$2:$B$501,A495,BallByBall!$F$2:$F$501,B495))</f>
        <v>0</v>
      </c>
      <c r="H495">
        <f>IF(A495="","",COUNTIFS(BallByBall!$B$2:$B$501,A495,BallByBall!$F$2:$F$501,B495,BallByBall!$Q$2:$Q$501,1))</f>
        <v>0</v>
      </c>
      <c r="I495">
        <f>IF(A495="","",COUNTIFS(BallByBall!$B$2:$B$501,A495,BallByBall!$F$2:$F$501,B495,BallByBall!$R$2:$R$501,1))</f>
        <v>0</v>
      </c>
      <c r="J495">
        <f>IF(A495="","",SUMIFS(BallByBall!$T$2:$T$501,BallByBall!$B$2:$B$501,A495,BallByBall!$H$2:$H$501,B495))</f>
        <v>0</v>
      </c>
      <c r="K495">
        <f>IF(A495="","",SUMIFS(BallByBall!$U$2:$U$501,BallByBall!$B$2:$B$501,A495,BallByBall!$P$2:$P$501,B495))</f>
        <v>0</v>
      </c>
      <c r="L495">
        <f>IF(A495="","",SUMIFS(BallByBall!$V$2:$V$501,BallByBall!$B$2:$B$501,A495,BallByBall!$P$2:$P$501,B495))</f>
        <v>0</v>
      </c>
      <c r="M495">
        <f>IF(A495="","",SUMIFS(BallByBall!$W$2:$W$501,BallByBall!$B$2:$B$501,A495,BallByBall!$P$2:$P$501,B495))</f>
        <v>0</v>
      </c>
      <c r="N495">
        <f>IF(A495="","",SUMIFS(BallByBall!$X$2:$X$501,BallByBall!$B$2:$B$501,A495,BallByBall!$P$2:$P$501,B495))</f>
        <v>0</v>
      </c>
      <c r="O495">
        <f>IF(A495="","",SUMIFS(OverSummary!$G$2:$G$101,OverSummary!$A$2:$A$101,A495,OverSummary!$D$2:$D$101,B495))</f>
        <v>0</v>
      </c>
      <c r="P495">
        <f>IF(A495="","",G495*Rules!$B$13+H495*Rules!$B$14+I495*Rules!$B$15)</f>
        <v>0</v>
      </c>
      <c r="Q495">
        <f>IF(A495="","",IF(G495&gt;=100,Rules!$B$18,IF(G495&gt;=50,Rules!$B$17,IF(G495&gt;=30,Rules!$B$16,0)))+IF(AND(F495=1,D495&lt;&gt;"BWL",G495=0),Rules!$B$27,0))</f>
        <v>0</v>
      </c>
      <c r="R495">
        <f>IF(A495="","",J495*Rules!$B$19+O495*Rules!$B$22)</f>
        <v>0</v>
      </c>
      <c r="S495">
        <f>IF(A495="","",IF(J495&gt;=4,Rules!$B$21,IF(J495&gt;=3,Rules!$B$20,0)))</f>
        <v>0</v>
      </c>
      <c r="T495">
        <f>IF(A495="","",K495*Rules!$B$23+L495*Rules!$B$24+M495*Rules!$B$25+N495*Rules!$B$26)</f>
        <v>0</v>
      </c>
      <c r="U495">
        <f t="shared" si="7"/>
        <v>0</v>
      </c>
    </row>
    <row r="496" spans="1:21" x14ac:dyDescent="0.2">
      <c r="A496" t="str">
        <f>MatchSquad!A496</f>
        <v>M010</v>
      </c>
      <c r="B496" t="str">
        <f>MatchSquad!B496</f>
        <v>P120</v>
      </c>
      <c r="C496" t="str">
        <f>MatchSquad!C496</f>
        <v>Prince Yadav</v>
      </c>
      <c r="D496" t="str">
        <f>MatchSquad!D496</f>
        <v>BWL</v>
      </c>
      <c r="E496" t="str">
        <f>MatchSquad!E496</f>
        <v>LSG</v>
      </c>
      <c r="F496">
        <f>MatchSquad!G496</f>
        <v>0</v>
      </c>
      <c r="G496">
        <f>IF(A496="","",SUMIFS(BallByBall!$I$2:$I$501,BallByBall!$B$2:$B$501,A496,BallByBall!$F$2:$F$501,B496))</f>
        <v>0</v>
      </c>
      <c r="H496">
        <f>IF(A496="","",COUNTIFS(BallByBall!$B$2:$B$501,A496,BallByBall!$F$2:$F$501,B496,BallByBall!$Q$2:$Q$501,1))</f>
        <v>0</v>
      </c>
      <c r="I496">
        <f>IF(A496="","",COUNTIFS(BallByBall!$B$2:$B$501,A496,BallByBall!$F$2:$F$501,B496,BallByBall!$R$2:$R$501,1))</f>
        <v>0</v>
      </c>
      <c r="J496">
        <f>IF(A496="","",SUMIFS(BallByBall!$T$2:$T$501,BallByBall!$B$2:$B$501,A496,BallByBall!$H$2:$H$501,B496))</f>
        <v>0</v>
      </c>
      <c r="K496">
        <f>IF(A496="","",SUMIFS(BallByBall!$U$2:$U$501,BallByBall!$B$2:$B$501,A496,BallByBall!$P$2:$P$501,B496))</f>
        <v>0</v>
      </c>
      <c r="L496">
        <f>IF(A496="","",SUMIFS(BallByBall!$V$2:$V$501,BallByBall!$B$2:$B$501,A496,BallByBall!$P$2:$P$501,B496))</f>
        <v>0</v>
      </c>
      <c r="M496">
        <f>IF(A496="","",SUMIFS(BallByBall!$W$2:$W$501,BallByBall!$B$2:$B$501,A496,BallByBall!$P$2:$P$501,B496))</f>
        <v>0</v>
      </c>
      <c r="N496">
        <f>IF(A496="","",SUMIFS(BallByBall!$X$2:$X$501,BallByBall!$B$2:$B$501,A496,BallByBall!$P$2:$P$501,B496))</f>
        <v>0</v>
      </c>
      <c r="O496">
        <f>IF(A496="","",SUMIFS(OverSummary!$G$2:$G$101,OverSummary!$A$2:$A$101,A496,OverSummary!$D$2:$D$101,B496))</f>
        <v>0</v>
      </c>
      <c r="P496">
        <f>IF(A496="","",G496*Rules!$B$13+H496*Rules!$B$14+I496*Rules!$B$15)</f>
        <v>0</v>
      </c>
      <c r="Q496">
        <f>IF(A496="","",IF(G496&gt;=100,Rules!$B$18,IF(G496&gt;=50,Rules!$B$17,IF(G496&gt;=30,Rules!$B$16,0)))+IF(AND(F496=1,D496&lt;&gt;"BWL",G496=0),Rules!$B$27,0))</f>
        <v>0</v>
      </c>
      <c r="R496">
        <f>IF(A496="","",J496*Rules!$B$19+O496*Rules!$B$22)</f>
        <v>0</v>
      </c>
      <c r="S496">
        <f>IF(A496="","",IF(J496&gt;=4,Rules!$B$21,IF(J496&gt;=3,Rules!$B$20,0)))</f>
        <v>0</v>
      </c>
      <c r="T496">
        <f>IF(A496="","",K496*Rules!$B$23+L496*Rules!$B$24+M496*Rules!$B$25+N496*Rules!$B$26)</f>
        <v>0</v>
      </c>
      <c r="U496">
        <f t="shared" si="7"/>
        <v>0</v>
      </c>
    </row>
    <row r="497" spans="1:21" x14ac:dyDescent="0.2">
      <c r="A497" t="str">
        <f>MatchSquad!A497</f>
        <v>M010</v>
      </c>
      <c r="B497" t="str">
        <f>MatchSquad!B497</f>
        <v>P121</v>
      </c>
      <c r="C497" t="str">
        <f>MatchSquad!C497</f>
        <v>Arjun Tendulkar</v>
      </c>
      <c r="D497" t="str">
        <f>MatchSquad!D497</f>
        <v>BWL</v>
      </c>
      <c r="E497" t="str">
        <f>MatchSquad!E497</f>
        <v>LSG</v>
      </c>
      <c r="F497">
        <f>MatchSquad!G497</f>
        <v>0</v>
      </c>
      <c r="G497">
        <f>IF(A497="","",SUMIFS(BallByBall!$I$2:$I$501,BallByBall!$B$2:$B$501,A497,BallByBall!$F$2:$F$501,B497))</f>
        <v>0</v>
      </c>
      <c r="H497">
        <f>IF(A497="","",COUNTIFS(BallByBall!$B$2:$B$501,A497,BallByBall!$F$2:$F$501,B497,BallByBall!$Q$2:$Q$501,1))</f>
        <v>0</v>
      </c>
      <c r="I497">
        <f>IF(A497="","",COUNTIFS(BallByBall!$B$2:$B$501,A497,BallByBall!$F$2:$F$501,B497,BallByBall!$R$2:$R$501,1))</f>
        <v>0</v>
      </c>
      <c r="J497">
        <f>IF(A497="","",SUMIFS(BallByBall!$T$2:$T$501,BallByBall!$B$2:$B$501,A497,BallByBall!$H$2:$H$501,B497))</f>
        <v>0</v>
      </c>
      <c r="K497">
        <f>IF(A497="","",SUMIFS(BallByBall!$U$2:$U$501,BallByBall!$B$2:$B$501,A497,BallByBall!$P$2:$P$501,B497))</f>
        <v>0</v>
      </c>
      <c r="L497">
        <f>IF(A497="","",SUMIFS(BallByBall!$V$2:$V$501,BallByBall!$B$2:$B$501,A497,BallByBall!$P$2:$P$501,B497))</f>
        <v>0</v>
      </c>
      <c r="M497">
        <f>IF(A497="","",SUMIFS(BallByBall!$W$2:$W$501,BallByBall!$B$2:$B$501,A497,BallByBall!$P$2:$P$501,B497))</f>
        <v>0</v>
      </c>
      <c r="N497">
        <f>IF(A497="","",SUMIFS(BallByBall!$X$2:$X$501,BallByBall!$B$2:$B$501,A497,BallByBall!$P$2:$P$501,B497))</f>
        <v>0</v>
      </c>
      <c r="O497">
        <f>IF(A497="","",SUMIFS(OverSummary!$G$2:$G$101,OverSummary!$A$2:$A$101,A497,OverSummary!$D$2:$D$101,B497))</f>
        <v>0</v>
      </c>
      <c r="P497">
        <f>IF(A497="","",G497*Rules!$B$13+H497*Rules!$B$14+I497*Rules!$B$15)</f>
        <v>0</v>
      </c>
      <c r="Q497">
        <f>IF(A497="","",IF(G497&gt;=100,Rules!$B$18,IF(G497&gt;=50,Rules!$B$17,IF(G497&gt;=30,Rules!$B$16,0)))+IF(AND(F497=1,D497&lt;&gt;"BWL",G497=0),Rules!$B$27,0))</f>
        <v>0</v>
      </c>
      <c r="R497">
        <f>IF(A497="","",J497*Rules!$B$19+O497*Rules!$B$22)</f>
        <v>0</v>
      </c>
      <c r="S497">
        <f>IF(A497="","",IF(J497&gt;=4,Rules!$B$21,IF(J497&gt;=3,Rules!$B$20,0)))</f>
        <v>0</v>
      </c>
      <c r="T497">
        <f>IF(A497="","",K497*Rules!$B$23+L497*Rules!$B$24+M497*Rules!$B$25+N497*Rules!$B$26)</f>
        <v>0</v>
      </c>
      <c r="U497">
        <f t="shared" si="7"/>
        <v>0</v>
      </c>
    </row>
    <row r="498" spans="1:21" x14ac:dyDescent="0.2">
      <c r="A498" t="str">
        <f>MatchSquad!A498</f>
        <v>M010</v>
      </c>
      <c r="B498" t="str">
        <f>MatchSquad!B498</f>
        <v>P122</v>
      </c>
      <c r="C498" t="str">
        <f>MatchSquad!C498</f>
        <v>Anrich Nortje</v>
      </c>
      <c r="D498" t="str">
        <f>MatchSquad!D498</f>
        <v>BWL</v>
      </c>
      <c r="E498" t="str">
        <f>MatchSquad!E498</f>
        <v>LSG</v>
      </c>
      <c r="F498">
        <f>MatchSquad!G498</f>
        <v>0</v>
      </c>
      <c r="G498">
        <f>IF(A498="","",SUMIFS(BallByBall!$I$2:$I$501,BallByBall!$B$2:$B$501,A498,BallByBall!$F$2:$F$501,B498))</f>
        <v>0</v>
      </c>
      <c r="H498">
        <f>IF(A498="","",COUNTIFS(BallByBall!$B$2:$B$501,A498,BallByBall!$F$2:$F$501,B498,BallByBall!$Q$2:$Q$501,1))</f>
        <v>0</v>
      </c>
      <c r="I498">
        <f>IF(A498="","",COUNTIFS(BallByBall!$B$2:$B$501,A498,BallByBall!$F$2:$F$501,B498,BallByBall!$R$2:$R$501,1))</f>
        <v>0</v>
      </c>
      <c r="J498">
        <f>IF(A498="","",SUMIFS(BallByBall!$T$2:$T$501,BallByBall!$B$2:$B$501,A498,BallByBall!$H$2:$H$501,B498))</f>
        <v>0</v>
      </c>
      <c r="K498">
        <f>IF(A498="","",SUMIFS(BallByBall!$U$2:$U$501,BallByBall!$B$2:$B$501,A498,BallByBall!$P$2:$P$501,B498))</f>
        <v>0</v>
      </c>
      <c r="L498">
        <f>IF(A498="","",SUMIFS(BallByBall!$V$2:$V$501,BallByBall!$B$2:$B$501,A498,BallByBall!$P$2:$P$501,B498))</f>
        <v>0</v>
      </c>
      <c r="M498">
        <f>IF(A498="","",SUMIFS(BallByBall!$W$2:$W$501,BallByBall!$B$2:$B$501,A498,BallByBall!$P$2:$P$501,B498))</f>
        <v>0</v>
      </c>
      <c r="N498">
        <f>IF(A498="","",SUMIFS(BallByBall!$X$2:$X$501,BallByBall!$B$2:$B$501,A498,BallByBall!$P$2:$P$501,B498))</f>
        <v>0</v>
      </c>
      <c r="O498">
        <f>IF(A498="","",SUMIFS(OverSummary!$G$2:$G$101,OverSummary!$A$2:$A$101,A498,OverSummary!$D$2:$D$101,B498))</f>
        <v>0</v>
      </c>
      <c r="P498">
        <f>IF(A498="","",G498*Rules!$B$13+H498*Rules!$B$14+I498*Rules!$B$15)</f>
        <v>0</v>
      </c>
      <c r="Q498">
        <f>IF(A498="","",IF(G498&gt;=100,Rules!$B$18,IF(G498&gt;=50,Rules!$B$17,IF(G498&gt;=30,Rules!$B$16,0)))+IF(AND(F498=1,D498&lt;&gt;"BWL",G498=0),Rules!$B$27,0))</f>
        <v>0</v>
      </c>
      <c r="R498">
        <f>IF(A498="","",J498*Rules!$B$19+O498*Rules!$B$22)</f>
        <v>0</v>
      </c>
      <c r="S498">
        <f>IF(A498="","",IF(J498&gt;=4,Rules!$B$21,IF(J498&gt;=3,Rules!$B$20,0)))</f>
        <v>0</v>
      </c>
      <c r="T498">
        <f>IF(A498="","",K498*Rules!$B$23+L498*Rules!$B$24+M498*Rules!$B$25+N498*Rules!$B$26)</f>
        <v>0</v>
      </c>
      <c r="U498">
        <f t="shared" si="7"/>
        <v>0</v>
      </c>
    </row>
    <row r="499" spans="1:21" x14ac:dyDescent="0.2">
      <c r="A499" t="str">
        <f>MatchSquad!A499</f>
        <v>M010</v>
      </c>
      <c r="B499" t="str">
        <f>MatchSquad!B499</f>
        <v>P123</v>
      </c>
      <c r="C499" t="str">
        <f>MatchSquad!C499</f>
        <v>Naman Tiwari</v>
      </c>
      <c r="D499" t="str">
        <f>MatchSquad!D499</f>
        <v>BWL</v>
      </c>
      <c r="E499" t="str">
        <f>MatchSquad!E499</f>
        <v>LSG</v>
      </c>
      <c r="F499">
        <f>MatchSquad!G499</f>
        <v>0</v>
      </c>
      <c r="G499">
        <f>IF(A499="","",SUMIFS(BallByBall!$I$2:$I$501,BallByBall!$B$2:$B$501,A499,BallByBall!$F$2:$F$501,B499))</f>
        <v>0</v>
      </c>
      <c r="H499">
        <f>IF(A499="","",COUNTIFS(BallByBall!$B$2:$B$501,A499,BallByBall!$F$2:$F$501,B499,BallByBall!$Q$2:$Q$501,1))</f>
        <v>0</v>
      </c>
      <c r="I499">
        <f>IF(A499="","",COUNTIFS(BallByBall!$B$2:$B$501,A499,BallByBall!$F$2:$F$501,B499,BallByBall!$R$2:$R$501,1))</f>
        <v>0</v>
      </c>
      <c r="J499">
        <f>IF(A499="","",SUMIFS(BallByBall!$T$2:$T$501,BallByBall!$B$2:$B$501,A499,BallByBall!$H$2:$H$501,B499))</f>
        <v>0</v>
      </c>
      <c r="K499">
        <f>IF(A499="","",SUMIFS(BallByBall!$U$2:$U$501,BallByBall!$B$2:$B$501,A499,BallByBall!$P$2:$P$501,B499))</f>
        <v>0</v>
      </c>
      <c r="L499">
        <f>IF(A499="","",SUMIFS(BallByBall!$V$2:$V$501,BallByBall!$B$2:$B$501,A499,BallByBall!$P$2:$P$501,B499))</f>
        <v>0</v>
      </c>
      <c r="M499">
        <f>IF(A499="","",SUMIFS(BallByBall!$W$2:$W$501,BallByBall!$B$2:$B$501,A499,BallByBall!$P$2:$P$501,B499))</f>
        <v>0</v>
      </c>
      <c r="N499">
        <f>IF(A499="","",SUMIFS(BallByBall!$X$2:$X$501,BallByBall!$B$2:$B$501,A499,BallByBall!$P$2:$P$501,B499))</f>
        <v>0</v>
      </c>
      <c r="O499">
        <f>IF(A499="","",SUMIFS(OverSummary!$G$2:$G$101,OverSummary!$A$2:$A$101,A499,OverSummary!$D$2:$D$101,B499))</f>
        <v>0</v>
      </c>
      <c r="P499">
        <f>IF(A499="","",G499*Rules!$B$13+H499*Rules!$B$14+I499*Rules!$B$15)</f>
        <v>0</v>
      </c>
      <c r="Q499">
        <f>IF(A499="","",IF(G499&gt;=100,Rules!$B$18,IF(G499&gt;=50,Rules!$B$17,IF(G499&gt;=30,Rules!$B$16,0)))+IF(AND(F499=1,D499&lt;&gt;"BWL",G499=0),Rules!$B$27,0))</f>
        <v>0</v>
      </c>
      <c r="R499">
        <f>IF(A499="","",J499*Rules!$B$19+O499*Rules!$B$22)</f>
        <v>0</v>
      </c>
      <c r="S499">
        <f>IF(A499="","",IF(J499&gt;=4,Rules!$B$21,IF(J499&gt;=3,Rules!$B$20,0)))</f>
        <v>0</v>
      </c>
      <c r="T499">
        <f>IF(A499="","",K499*Rules!$B$23+L499*Rules!$B$24+M499*Rules!$B$25+N499*Rules!$B$26)</f>
        <v>0</v>
      </c>
      <c r="U499">
        <f t="shared" si="7"/>
        <v>0</v>
      </c>
    </row>
    <row r="500" spans="1:21" x14ac:dyDescent="0.2">
      <c r="A500" t="str">
        <f>MatchSquad!A500</f>
        <v>M010</v>
      </c>
      <c r="B500" t="str">
        <f>MatchSquad!B500</f>
        <v>P124</v>
      </c>
      <c r="C500" t="str">
        <f>MatchSquad!C500</f>
        <v>Mayank Yadav</v>
      </c>
      <c r="D500" t="str">
        <f>MatchSquad!D500</f>
        <v>BWL</v>
      </c>
      <c r="E500" t="str">
        <f>MatchSquad!E500</f>
        <v>LSG</v>
      </c>
      <c r="F500">
        <f>MatchSquad!G500</f>
        <v>0</v>
      </c>
      <c r="G500">
        <f>IF(A500="","",SUMIFS(BallByBall!$I$2:$I$501,BallByBall!$B$2:$B$501,A500,BallByBall!$F$2:$F$501,B500))</f>
        <v>0</v>
      </c>
      <c r="H500">
        <f>IF(A500="","",COUNTIFS(BallByBall!$B$2:$B$501,A500,BallByBall!$F$2:$F$501,B500,BallByBall!$Q$2:$Q$501,1))</f>
        <v>0</v>
      </c>
      <c r="I500">
        <f>IF(A500="","",COUNTIFS(BallByBall!$B$2:$B$501,A500,BallByBall!$F$2:$F$501,B500,BallByBall!$R$2:$R$501,1))</f>
        <v>0</v>
      </c>
      <c r="J500">
        <f>IF(A500="","",SUMIFS(BallByBall!$T$2:$T$501,BallByBall!$B$2:$B$501,A500,BallByBall!$H$2:$H$501,B500))</f>
        <v>0</v>
      </c>
      <c r="K500">
        <f>IF(A500="","",SUMIFS(BallByBall!$U$2:$U$501,BallByBall!$B$2:$B$501,A500,BallByBall!$P$2:$P$501,B500))</f>
        <v>0</v>
      </c>
      <c r="L500">
        <f>IF(A500="","",SUMIFS(BallByBall!$V$2:$V$501,BallByBall!$B$2:$B$501,A500,BallByBall!$P$2:$P$501,B500))</f>
        <v>0</v>
      </c>
      <c r="M500">
        <f>IF(A500="","",SUMIFS(BallByBall!$W$2:$W$501,BallByBall!$B$2:$B$501,A500,BallByBall!$P$2:$P$501,B500))</f>
        <v>0</v>
      </c>
      <c r="N500">
        <f>IF(A500="","",SUMIFS(BallByBall!$X$2:$X$501,BallByBall!$B$2:$B$501,A500,BallByBall!$P$2:$P$501,B500))</f>
        <v>0</v>
      </c>
      <c r="O500">
        <f>IF(A500="","",SUMIFS(OverSummary!$G$2:$G$101,OverSummary!$A$2:$A$101,A500,OverSummary!$D$2:$D$101,B500))</f>
        <v>0</v>
      </c>
      <c r="P500">
        <f>IF(A500="","",G500*Rules!$B$13+H500*Rules!$B$14+I500*Rules!$B$15)</f>
        <v>0</v>
      </c>
      <c r="Q500">
        <f>IF(A500="","",IF(G500&gt;=100,Rules!$B$18,IF(G500&gt;=50,Rules!$B$17,IF(G500&gt;=30,Rules!$B$16,0)))+IF(AND(F500=1,D500&lt;&gt;"BWL",G500=0),Rules!$B$27,0))</f>
        <v>0</v>
      </c>
      <c r="R500">
        <f>IF(A500="","",J500*Rules!$B$19+O500*Rules!$B$22)</f>
        <v>0</v>
      </c>
      <c r="S500">
        <f>IF(A500="","",IF(J500&gt;=4,Rules!$B$21,IF(J500&gt;=3,Rules!$B$20,0)))</f>
        <v>0</v>
      </c>
      <c r="T500">
        <f>IF(A500="","",K500*Rules!$B$23+L500*Rules!$B$24+M500*Rules!$B$25+N500*Rules!$B$26)</f>
        <v>0</v>
      </c>
      <c r="U500">
        <f t="shared" si="7"/>
        <v>0</v>
      </c>
    </row>
    <row r="501" spans="1:21" x14ac:dyDescent="0.2">
      <c r="A501" t="str">
        <f>MatchSquad!A501</f>
        <v>M010</v>
      </c>
      <c r="B501" t="str">
        <f>MatchSquad!B501</f>
        <v>P125</v>
      </c>
      <c r="C501" t="str">
        <f>MatchSquad!C501</f>
        <v>Mohsin Khan</v>
      </c>
      <c r="D501" t="str">
        <f>MatchSquad!D501</f>
        <v>BWL</v>
      </c>
      <c r="E501" t="str">
        <f>MatchSquad!E501</f>
        <v>LSG</v>
      </c>
      <c r="F501">
        <f>MatchSquad!G501</f>
        <v>0</v>
      </c>
      <c r="G501">
        <f>IF(A501="","",SUMIFS(BallByBall!$I$2:$I$501,BallByBall!$B$2:$B$501,A501,BallByBall!$F$2:$F$501,B501))</f>
        <v>0</v>
      </c>
      <c r="H501">
        <f>IF(A501="","",COUNTIFS(BallByBall!$B$2:$B$501,A501,BallByBall!$F$2:$F$501,B501,BallByBall!$Q$2:$Q$501,1))</f>
        <v>0</v>
      </c>
      <c r="I501">
        <f>IF(A501="","",COUNTIFS(BallByBall!$B$2:$B$501,A501,BallByBall!$F$2:$F$501,B501,BallByBall!$R$2:$R$501,1))</f>
        <v>0</v>
      </c>
      <c r="J501">
        <f>IF(A501="","",SUMIFS(BallByBall!$T$2:$T$501,BallByBall!$B$2:$B$501,A501,BallByBall!$H$2:$H$501,B501))</f>
        <v>0</v>
      </c>
      <c r="K501">
        <f>IF(A501="","",SUMIFS(BallByBall!$U$2:$U$501,BallByBall!$B$2:$B$501,A501,BallByBall!$P$2:$P$501,B501))</f>
        <v>0</v>
      </c>
      <c r="L501">
        <f>IF(A501="","",SUMIFS(BallByBall!$V$2:$V$501,BallByBall!$B$2:$B$501,A501,BallByBall!$P$2:$P$501,B501))</f>
        <v>0</v>
      </c>
      <c r="M501">
        <f>IF(A501="","",SUMIFS(BallByBall!$W$2:$W$501,BallByBall!$B$2:$B$501,A501,BallByBall!$P$2:$P$501,B501))</f>
        <v>0</v>
      </c>
      <c r="N501">
        <f>IF(A501="","",SUMIFS(BallByBall!$X$2:$X$501,BallByBall!$B$2:$B$501,A501,BallByBall!$P$2:$P$501,B501))</f>
        <v>0</v>
      </c>
      <c r="O501">
        <f>IF(A501="","",SUMIFS(OverSummary!$G$2:$G$101,OverSummary!$A$2:$A$101,A501,OverSummary!$D$2:$D$101,B501))</f>
        <v>0</v>
      </c>
      <c r="P501">
        <f>IF(A501="","",G501*Rules!$B$13+H501*Rules!$B$14+I501*Rules!$B$15)</f>
        <v>0</v>
      </c>
      <c r="Q501">
        <f>IF(A501="","",IF(G501&gt;=100,Rules!$B$18,IF(G501&gt;=50,Rules!$B$17,IF(G501&gt;=30,Rules!$B$16,0)))+IF(AND(F501=1,D501&lt;&gt;"BWL",G501=0),Rules!$B$27,0))</f>
        <v>0</v>
      </c>
      <c r="R501">
        <f>IF(A501="","",J501*Rules!$B$19+O501*Rules!$B$22)</f>
        <v>0</v>
      </c>
      <c r="S501">
        <f>IF(A501="","",IF(J501&gt;=4,Rules!$B$21,IF(J501&gt;=3,Rules!$B$20,0)))</f>
        <v>0</v>
      </c>
      <c r="T501">
        <f>IF(A501="","",K501*Rules!$B$23+L501*Rules!$B$24+M501*Rules!$B$25+N501*Rules!$B$26)</f>
        <v>0</v>
      </c>
      <c r="U501">
        <f t="shared" si="7"/>
        <v>0</v>
      </c>
    </row>
    <row r="502" spans="1:21" x14ac:dyDescent="0.2">
      <c r="A502" t="str">
        <f>MatchSquad!A502</f>
        <v>M011</v>
      </c>
      <c r="B502" t="str">
        <f>MatchSquad!B502</f>
        <v>P201</v>
      </c>
      <c r="C502" t="str">
        <f>MatchSquad!C502</f>
        <v>Rajat Patidar</v>
      </c>
      <c r="D502" t="str">
        <f>MatchSquad!D502</f>
        <v>BAT</v>
      </c>
      <c r="E502" t="str">
        <f>MatchSquad!E502</f>
        <v>RCB</v>
      </c>
      <c r="F502">
        <f>MatchSquad!G502</f>
        <v>0</v>
      </c>
      <c r="G502">
        <f>IF(A502="","",SUMIFS(BallByBall!$I$2:$I$501,BallByBall!$B$2:$B$501,A502,BallByBall!$F$2:$F$501,B502))</f>
        <v>0</v>
      </c>
      <c r="H502">
        <f>IF(A502="","",COUNTIFS(BallByBall!$B$2:$B$501,A502,BallByBall!$F$2:$F$501,B502,BallByBall!$Q$2:$Q$501,1))</f>
        <v>0</v>
      </c>
      <c r="I502">
        <f>IF(A502="","",COUNTIFS(BallByBall!$B$2:$B$501,A502,BallByBall!$F$2:$F$501,B502,BallByBall!$R$2:$R$501,1))</f>
        <v>0</v>
      </c>
      <c r="J502">
        <f>IF(A502="","",SUMIFS(BallByBall!$T$2:$T$501,BallByBall!$B$2:$B$501,A502,BallByBall!$H$2:$H$501,B502))</f>
        <v>0</v>
      </c>
      <c r="K502">
        <f>IF(A502="","",SUMIFS(BallByBall!$U$2:$U$501,BallByBall!$B$2:$B$501,A502,BallByBall!$P$2:$P$501,B502))</f>
        <v>0</v>
      </c>
      <c r="L502">
        <f>IF(A502="","",SUMIFS(BallByBall!$V$2:$V$501,BallByBall!$B$2:$B$501,A502,BallByBall!$P$2:$P$501,B502))</f>
        <v>0</v>
      </c>
      <c r="M502">
        <f>IF(A502="","",SUMIFS(BallByBall!$W$2:$W$501,BallByBall!$B$2:$B$501,A502,BallByBall!$P$2:$P$501,B502))</f>
        <v>0</v>
      </c>
      <c r="N502">
        <f>IF(A502="","",SUMIFS(BallByBall!$X$2:$X$501,BallByBall!$B$2:$B$501,A502,BallByBall!$P$2:$P$501,B502))</f>
        <v>0</v>
      </c>
      <c r="O502">
        <f>IF(A502="","",SUMIFS(OverSummary!$G$2:$G$101,OverSummary!$A$2:$A$101,A502,OverSummary!$D$2:$D$101,B502))</f>
        <v>0</v>
      </c>
      <c r="P502">
        <f>IF(A502="","",G502*Rules!$B$13+H502*Rules!$B$14+I502*Rules!$B$15)</f>
        <v>0</v>
      </c>
      <c r="Q502">
        <f>IF(A502="","",IF(G502&gt;=100,Rules!$B$18,IF(G502&gt;=50,Rules!$B$17,IF(G502&gt;=30,Rules!$B$16,0)))+IF(AND(F502=1,D502&lt;&gt;"BWL",G502=0),Rules!$B$27,0))</f>
        <v>0</v>
      </c>
      <c r="R502">
        <f>IF(A502="","",J502*Rules!$B$19+O502*Rules!$B$22)</f>
        <v>0</v>
      </c>
      <c r="S502">
        <f>IF(A502="","",IF(J502&gt;=4,Rules!$B$21,IF(J502&gt;=3,Rules!$B$20,0)))</f>
        <v>0</v>
      </c>
      <c r="T502">
        <f>IF(A502="","",K502*Rules!$B$23+L502*Rules!$B$24+M502*Rules!$B$25+N502*Rules!$B$26)</f>
        <v>0</v>
      </c>
      <c r="U502">
        <f t="shared" si="7"/>
        <v>0</v>
      </c>
    </row>
    <row r="503" spans="1:21" x14ac:dyDescent="0.2">
      <c r="A503" t="str">
        <f>MatchSquad!A503</f>
        <v>M011</v>
      </c>
      <c r="B503" t="str">
        <f>MatchSquad!B503</f>
        <v>P202</v>
      </c>
      <c r="C503" t="str">
        <f>MatchSquad!C503</f>
        <v>Devdutt Padikkal</v>
      </c>
      <c r="D503" t="str">
        <f>MatchSquad!D503</f>
        <v>BAT</v>
      </c>
      <c r="E503" t="str">
        <f>MatchSquad!E503</f>
        <v>RCB</v>
      </c>
      <c r="F503">
        <f>MatchSquad!G503</f>
        <v>0</v>
      </c>
      <c r="G503">
        <f>IF(A503="","",SUMIFS(BallByBall!$I$2:$I$501,BallByBall!$B$2:$B$501,A503,BallByBall!$F$2:$F$501,B503))</f>
        <v>0</v>
      </c>
      <c r="H503">
        <f>IF(A503="","",COUNTIFS(BallByBall!$B$2:$B$501,A503,BallByBall!$F$2:$F$501,B503,BallByBall!$Q$2:$Q$501,1))</f>
        <v>0</v>
      </c>
      <c r="I503">
        <f>IF(A503="","",COUNTIFS(BallByBall!$B$2:$B$501,A503,BallByBall!$F$2:$F$501,B503,BallByBall!$R$2:$R$501,1))</f>
        <v>0</v>
      </c>
      <c r="J503">
        <f>IF(A503="","",SUMIFS(BallByBall!$T$2:$T$501,BallByBall!$B$2:$B$501,A503,BallByBall!$H$2:$H$501,B503))</f>
        <v>0</v>
      </c>
      <c r="K503">
        <f>IF(A503="","",SUMIFS(BallByBall!$U$2:$U$501,BallByBall!$B$2:$B$501,A503,BallByBall!$P$2:$P$501,B503))</f>
        <v>0</v>
      </c>
      <c r="L503">
        <f>IF(A503="","",SUMIFS(BallByBall!$V$2:$V$501,BallByBall!$B$2:$B$501,A503,BallByBall!$P$2:$P$501,B503))</f>
        <v>0</v>
      </c>
      <c r="M503">
        <f>IF(A503="","",SUMIFS(BallByBall!$W$2:$W$501,BallByBall!$B$2:$B$501,A503,BallByBall!$P$2:$P$501,B503))</f>
        <v>0</v>
      </c>
      <c r="N503">
        <f>IF(A503="","",SUMIFS(BallByBall!$X$2:$X$501,BallByBall!$B$2:$B$501,A503,BallByBall!$P$2:$P$501,B503))</f>
        <v>0</v>
      </c>
      <c r="O503">
        <f>IF(A503="","",SUMIFS(OverSummary!$G$2:$G$101,OverSummary!$A$2:$A$101,A503,OverSummary!$D$2:$D$101,B503))</f>
        <v>0</v>
      </c>
      <c r="P503">
        <f>IF(A503="","",G503*Rules!$B$13+H503*Rules!$B$14+I503*Rules!$B$15)</f>
        <v>0</v>
      </c>
      <c r="Q503">
        <f>IF(A503="","",IF(G503&gt;=100,Rules!$B$18,IF(G503&gt;=50,Rules!$B$17,IF(G503&gt;=30,Rules!$B$16,0)))+IF(AND(F503=1,D503&lt;&gt;"BWL",G503=0),Rules!$B$27,0))</f>
        <v>0</v>
      </c>
      <c r="R503">
        <f>IF(A503="","",J503*Rules!$B$19+O503*Rules!$B$22)</f>
        <v>0</v>
      </c>
      <c r="S503">
        <f>IF(A503="","",IF(J503&gt;=4,Rules!$B$21,IF(J503&gt;=3,Rules!$B$20,0)))</f>
        <v>0</v>
      </c>
      <c r="T503">
        <f>IF(A503="","",K503*Rules!$B$23+L503*Rules!$B$24+M503*Rules!$B$25+N503*Rules!$B$26)</f>
        <v>0</v>
      </c>
      <c r="U503">
        <f t="shared" si="7"/>
        <v>0</v>
      </c>
    </row>
    <row r="504" spans="1:21" x14ac:dyDescent="0.2">
      <c r="A504" t="str">
        <f>MatchSquad!A504</f>
        <v>M011</v>
      </c>
      <c r="B504" t="str">
        <f>MatchSquad!B504</f>
        <v>P203</v>
      </c>
      <c r="C504" t="str">
        <f>MatchSquad!C504</f>
        <v>Virat Kohli</v>
      </c>
      <c r="D504" t="str">
        <f>MatchSquad!D504</f>
        <v>BAT</v>
      </c>
      <c r="E504" t="str">
        <f>MatchSquad!E504</f>
        <v>RCB</v>
      </c>
      <c r="F504">
        <f>MatchSquad!G504</f>
        <v>0</v>
      </c>
      <c r="G504">
        <f>IF(A504="","",SUMIFS(BallByBall!$I$2:$I$501,BallByBall!$B$2:$B$501,A504,BallByBall!$F$2:$F$501,B504))</f>
        <v>0</v>
      </c>
      <c r="H504">
        <f>IF(A504="","",COUNTIFS(BallByBall!$B$2:$B$501,A504,BallByBall!$F$2:$F$501,B504,BallByBall!$Q$2:$Q$501,1))</f>
        <v>0</v>
      </c>
      <c r="I504">
        <f>IF(A504="","",COUNTIFS(BallByBall!$B$2:$B$501,A504,BallByBall!$F$2:$F$501,B504,BallByBall!$R$2:$R$501,1))</f>
        <v>0</v>
      </c>
      <c r="J504">
        <f>IF(A504="","",SUMIFS(BallByBall!$T$2:$T$501,BallByBall!$B$2:$B$501,A504,BallByBall!$H$2:$H$501,B504))</f>
        <v>0</v>
      </c>
      <c r="K504">
        <f>IF(A504="","",SUMIFS(BallByBall!$U$2:$U$501,BallByBall!$B$2:$B$501,A504,BallByBall!$P$2:$P$501,B504))</f>
        <v>0</v>
      </c>
      <c r="L504">
        <f>IF(A504="","",SUMIFS(BallByBall!$V$2:$V$501,BallByBall!$B$2:$B$501,A504,BallByBall!$P$2:$P$501,B504))</f>
        <v>0</v>
      </c>
      <c r="M504">
        <f>IF(A504="","",SUMIFS(BallByBall!$W$2:$W$501,BallByBall!$B$2:$B$501,A504,BallByBall!$P$2:$P$501,B504))</f>
        <v>0</v>
      </c>
      <c r="N504">
        <f>IF(A504="","",SUMIFS(BallByBall!$X$2:$X$501,BallByBall!$B$2:$B$501,A504,BallByBall!$P$2:$P$501,B504))</f>
        <v>0</v>
      </c>
      <c r="O504">
        <f>IF(A504="","",SUMIFS(OverSummary!$G$2:$G$101,OverSummary!$A$2:$A$101,A504,OverSummary!$D$2:$D$101,B504))</f>
        <v>0</v>
      </c>
      <c r="P504">
        <f>IF(A504="","",G504*Rules!$B$13+H504*Rules!$B$14+I504*Rules!$B$15)</f>
        <v>0</v>
      </c>
      <c r="Q504">
        <f>IF(A504="","",IF(G504&gt;=100,Rules!$B$18,IF(G504&gt;=50,Rules!$B$17,IF(G504&gt;=30,Rules!$B$16,0)))+IF(AND(F504=1,D504&lt;&gt;"BWL",G504=0),Rules!$B$27,0))</f>
        <v>0</v>
      </c>
      <c r="R504">
        <f>IF(A504="","",J504*Rules!$B$19+O504*Rules!$B$22)</f>
        <v>0</v>
      </c>
      <c r="S504">
        <f>IF(A504="","",IF(J504&gt;=4,Rules!$B$21,IF(J504&gt;=3,Rules!$B$20,0)))</f>
        <v>0</v>
      </c>
      <c r="T504">
        <f>IF(A504="","",K504*Rules!$B$23+L504*Rules!$B$24+M504*Rules!$B$25+N504*Rules!$B$26)</f>
        <v>0</v>
      </c>
      <c r="U504">
        <f t="shared" si="7"/>
        <v>0</v>
      </c>
    </row>
    <row r="505" spans="1:21" x14ac:dyDescent="0.2">
      <c r="A505" t="str">
        <f>MatchSquad!A505</f>
        <v>M011</v>
      </c>
      <c r="B505" t="str">
        <f>MatchSquad!B505</f>
        <v>P204</v>
      </c>
      <c r="C505" t="str">
        <f>MatchSquad!C505</f>
        <v>Phil Salt</v>
      </c>
      <c r="D505" t="str">
        <f>MatchSquad!D505</f>
        <v>WK</v>
      </c>
      <c r="E505" t="str">
        <f>MatchSquad!E505</f>
        <v>RCB</v>
      </c>
      <c r="F505">
        <f>MatchSquad!G505</f>
        <v>0</v>
      </c>
      <c r="G505">
        <f>IF(A505="","",SUMIFS(BallByBall!$I$2:$I$501,BallByBall!$B$2:$B$501,A505,BallByBall!$F$2:$F$501,B505))</f>
        <v>0</v>
      </c>
      <c r="H505">
        <f>IF(A505="","",COUNTIFS(BallByBall!$B$2:$B$501,A505,BallByBall!$F$2:$F$501,B505,BallByBall!$Q$2:$Q$501,1))</f>
        <v>0</v>
      </c>
      <c r="I505">
        <f>IF(A505="","",COUNTIFS(BallByBall!$B$2:$B$501,A505,BallByBall!$F$2:$F$501,B505,BallByBall!$R$2:$R$501,1))</f>
        <v>0</v>
      </c>
      <c r="J505">
        <f>IF(A505="","",SUMIFS(BallByBall!$T$2:$T$501,BallByBall!$B$2:$B$501,A505,BallByBall!$H$2:$H$501,B505))</f>
        <v>0</v>
      </c>
      <c r="K505">
        <f>IF(A505="","",SUMIFS(BallByBall!$U$2:$U$501,BallByBall!$B$2:$B$501,A505,BallByBall!$P$2:$P$501,B505))</f>
        <v>0</v>
      </c>
      <c r="L505">
        <f>IF(A505="","",SUMIFS(BallByBall!$V$2:$V$501,BallByBall!$B$2:$B$501,A505,BallByBall!$P$2:$P$501,B505))</f>
        <v>0</v>
      </c>
      <c r="M505">
        <f>IF(A505="","",SUMIFS(BallByBall!$W$2:$W$501,BallByBall!$B$2:$B$501,A505,BallByBall!$P$2:$P$501,B505))</f>
        <v>0</v>
      </c>
      <c r="N505">
        <f>IF(A505="","",SUMIFS(BallByBall!$X$2:$X$501,BallByBall!$B$2:$B$501,A505,BallByBall!$P$2:$P$501,B505))</f>
        <v>0</v>
      </c>
      <c r="O505">
        <f>IF(A505="","",SUMIFS(OverSummary!$G$2:$G$101,OverSummary!$A$2:$A$101,A505,OverSummary!$D$2:$D$101,B505))</f>
        <v>0</v>
      </c>
      <c r="P505">
        <f>IF(A505="","",G505*Rules!$B$13+H505*Rules!$B$14+I505*Rules!$B$15)</f>
        <v>0</v>
      </c>
      <c r="Q505">
        <f>IF(A505="","",IF(G505&gt;=100,Rules!$B$18,IF(G505&gt;=50,Rules!$B$17,IF(G505&gt;=30,Rules!$B$16,0)))+IF(AND(F505=1,D505&lt;&gt;"BWL",G505=0),Rules!$B$27,0))</f>
        <v>0</v>
      </c>
      <c r="R505">
        <f>IF(A505="","",J505*Rules!$B$19+O505*Rules!$B$22)</f>
        <v>0</v>
      </c>
      <c r="S505">
        <f>IF(A505="","",IF(J505&gt;=4,Rules!$B$21,IF(J505&gt;=3,Rules!$B$20,0)))</f>
        <v>0</v>
      </c>
      <c r="T505">
        <f>IF(A505="","",K505*Rules!$B$23+L505*Rules!$B$24+M505*Rules!$B$25+N505*Rules!$B$26)</f>
        <v>0</v>
      </c>
      <c r="U505">
        <f t="shared" si="7"/>
        <v>0</v>
      </c>
    </row>
    <row r="506" spans="1:21" x14ac:dyDescent="0.2">
      <c r="A506" t="str">
        <f>MatchSquad!A506</f>
        <v>M011</v>
      </c>
      <c r="B506" t="str">
        <f>MatchSquad!B506</f>
        <v>P205</v>
      </c>
      <c r="C506" t="str">
        <f>MatchSquad!C506</f>
        <v>Jitesh Sharma</v>
      </c>
      <c r="D506" t="str">
        <f>MatchSquad!D506</f>
        <v>WK</v>
      </c>
      <c r="E506" t="str">
        <f>MatchSquad!E506</f>
        <v>RCB</v>
      </c>
      <c r="F506">
        <f>MatchSquad!G506</f>
        <v>0</v>
      </c>
      <c r="G506">
        <f>IF(A506="","",SUMIFS(BallByBall!$I$2:$I$501,BallByBall!$B$2:$B$501,A506,BallByBall!$F$2:$F$501,B506))</f>
        <v>0</v>
      </c>
      <c r="H506">
        <f>IF(A506="","",COUNTIFS(BallByBall!$B$2:$B$501,A506,BallByBall!$F$2:$F$501,B506,BallByBall!$Q$2:$Q$501,1))</f>
        <v>0</v>
      </c>
      <c r="I506">
        <f>IF(A506="","",COUNTIFS(BallByBall!$B$2:$B$501,A506,BallByBall!$F$2:$F$501,B506,BallByBall!$R$2:$R$501,1))</f>
        <v>0</v>
      </c>
      <c r="J506">
        <f>IF(A506="","",SUMIFS(BallByBall!$T$2:$T$501,BallByBall!$B$2:$B$501,A506,BallByBall!$H$2:$H$501,B506))</f>
        <v>0</v>
      </c>
      <c r="K506">
        <f>IF(A506="","",SUMIFS(BallByBall!$U$2:$U$501,BallByBall!$B$2:$B$501,A506,BallByBall!$P$2:$P$501,B506))</f>
        <v>0</v>
      </c>
      <c r="L506">
        <f>IF(A506="","",SUMIFS(BallByBall!$V$2:$V$501,BallByBall!$B$2:$B$501,A506,BallByBall!$P$2:$P$501,B506))</f>
        <v>0</v>
      </c>
      <c r="M506">
        <f>IF(A506="","",SUMIFS(BallByBall!$W$2:$W$501,BallByBall!$B$2:$B$501,A506,BallByBall!$P$2:$P$501,B506))</f>
        <v>0</v>
      </c>
      <c r="N506">
        <f>IF(A506="","",SUMIFS(BallByBall!$X$2:$X$501,BallByBall!$B$2:$B$501,A506,BallByBall!$P$2:$P$501,B506))</f>
        <v>0</v>
      </c>
      <c r="O506">
        <f>IF(A506="","",SUMIFS(OverSummary!$G$2:$G$101,OverSummary!$A$2:$A$101,A506,OverSummary!$D$2:$D$101,B506))</f>
        <v>0</v>
      </c>
      <c r="P506">
        <f>IF(A506="","",G506*Rules!$B$13+H506*Rules!$B$14+I506*Rules!$B$15)</f>
        <v>0</v>
      </c>
      <c r="Q506">
        <f>IF(A506="","",IF(G506&gt;=100,Rules!$B$18,IF(G506&gt;=50,Rules!$B$17,IF(G506&gt;=30,Rules!$B$16,0)))+IF(AND(F506=1,D506&lt;&gt;"BWL",G506=0),Rules!$B$27,0))</f>
        <v>0</v>
      </c>
      <c r="R506">
        <f>IF(A506="","",J506*Rules!$B$19+O506*Rules!$B$22)</f>
        <v>0</v>
      </c>
      <c r="S506">
        <f>IF(A506="","",IF(J506&gt;=4,Rules!$B$21,IF(J506&gt;=3,Rules!$B$20,0)))</f>
        <v>0</v>
      </c>
      <c r="T506">
        <f>IF(A506="","",K506*Rules!$B$23+L506*Rules!$B$24+M506*Rules!$B$25+N506*Rules!$B$26)</f>
        <v>0</v>
      </c>
      <c r="U506">
        <f t="shared" si="7"/>
        <v>0</v>
      </c>
    </row>
    <row r="507" spans="1:21" x14ac:dyDescent="0.2">
      <c r="A507" t="str">
        <f>MatchSquad!A507</f>
        <v>M011</v>
      </c>
      <c r="B507" t="str">
        <f>MatchSquad!B507</f>
        <v>P206</v>
      </c>
      <c r="C507" t="str">
        <f>MatchSquad!C507</f>
        <v>Jordan Cox</v>
      </c>
      <c r="D507" t="str">
        <f>MatchSquad!D507</f>
        <v>WK</v>
      </c>
      <c r="E507" t="str">
        <f>MatchSquad!E507</f>
        <v>RCB</v>
      </c>
      <c r="F507">
        <f>MatchSquad!G507</f>
        <v>0</v>
      </c>
      <c r="G507">
        <f>IF(A507="","",SUMIFS(BallByBall!$I$2:$I$501,BallByBall!$B$2:$B$501,A507,BallByBall!$F$2:$F$501,B507))</f>
        <v>0</v>
      </c>
      <c r="H507">
        <f>IF(A507="","",COUNTIFS(BallByBall!$B$2:$B$501,A507,BallByBall!$F$2:$F$501,B507,BallByBall!$Q$2:$Q$501,1))</f>
        <v>0</v>
      </c>
      <c r="I507">
        <f>IF(A507="","",COUNTIFS(BallByBall!$B$2:$B$501,A507,BallByBall!$F$2:$F$501,B507,BallByBall!$R$2:$R$501,1))</f>
        <v>0</v>
      </c>
      <c r="J507">
        <f>IF(A507="","",SUMIFS(BallByBall!$T$2:$T$501,BallByBall!$B$2:$B$501,A507,BallByBall!$H$2:$H$501,B507))</f>
        <v>0</v>
      </c>
      <c r="K507">
        <f>IF(A507="","",SUMIFS(BallByBall!$U$2:$U$501,BallByBall!$B$2:$B$501,A507,BallByBall!$P$2:$P$501,B507))</f>
        <v>0</v>
      </c>
      <c r="L507">
        <f>IF(A507="","",SUMIFS(BallByBall!$V$2:$V$501,BallByBall!$B$2:$B$501,A507,BallByBall!$P$2:$P$501,B507))</f>
        <v>0</v>
      </c>
      <c r="M507">
        <f>IF(A507="","",SUMIFS(BallByBall!$W$2:$W$501,BallByBall!$B$2:$B$501,A507,BallByBall!$P$2:$P$501,B507))</f>
        <v>0</v>
      </c>
      <c r="N507">
        <f>IF(A507="","",SUMIFS(BallByBall!$X$2:$X$501,BallByBall!$B$2:$B$501,A507,BallByBall!$P$2:$P$501,B507))</f>
        <v>0</v>
      </c>
      <c r="O507">
        <f>IF(A507="","",SUMIFS(OverSummary!$G$2:$G$101,OverSummary!$A$2:$A$101,A507,OverSummary!$D$2:$D$101,B507))</f>
        <v>0</v>
      </c>
      <c r="P507">
        <f>IF(A507="","",G507*Rules!$B$13+H507*Rules!$B$14+I507*Rules!$B$15)</f>
        <v>0</v>
      </c>
      <c r="Q507">
        <f>IF(A507="","",IF(G507&gt;=100,Rules!$B$18,IF(G507&gt;=50,Rules!$B$17,IF(G507&gt;=30,Rules!$B$16,0)))+IF(AND(F507=1,D507&lt;&gt;"BWL",G507=0),Rules!$B$27,0))</f>
        <v>0</v>
      </c>
      <c r="R507">
        <f>IF(A507="","",J507*Rules!$B$19+O507*Rules!$B$22)</f>
        <v>0</v>
      </c>
      <c r="S507">
        <f>IF(A507="","",IF(J507&gt;=4,Rules!$B$21,IF(J507&gt;=3,Rules!$B$20,0)))</f>
        <v>0</v>
      </c>
      <c r="T507">
        <f>IF(A507="","",K507*Rules!$B$23+L507*Rules!$B$24+M507*Rules!$B$25+N507*Rules!$B$26)</f>
        <v>0</v>
      </c>
      <c r="U507">
        <f t="shared" si="7"/>
        <v>0</v>
      </c>
    </row>
    <row r="508" spans="1:21" x14ac:dyDescent="0.2">
      <c r="A508" t="str">
        <f>MatchSquad!A508</f>
        <v>M011</v>
      </c>
      <c r="B508" t="str">
        <f>MatchSquad!B508</f>
        <v>P207</v>
      </c>
      <c r="C508" t="str">
        <f>MatchSquad!C508</f>
        <v>Krunal Pandya</v>
      </c>
      <c r="D508" t="str">
        <f>MatchSquad!D508</f>
        <v>AR</v>
      </c>
      <c r="E508" t="str">
        <f>MatchSquad!E508</f>
        <v>RCB</v>
      </c>
      <c r="F508">
        <f>MatchSquad!G508</f>
        <v>0</v>
      </c>
      <c r="G508">
        <f>IF(A508="","",SUMIFS(BallByBall!$I$2:$I$501,BallByBall!$B$2:$B$501,A508,BallByBall!$F$2:$F$501,B508))</f>
        <v>0</v>
      </c>
      <c r="H508">
        <f>IF(A508="","",COUNTIFS(BallByBall!$B$2:$B$501,A508,BallByBall!$F$2:$F$501,B508,BallByBall!$Q$2:$Q$501,1))</f>
        <v>0</v>
      </c>
      <c r="I508">
        <f>IF(A508="","",COUNTIFS(BallByBall!$B$2:$B$501,A508,BallByBall!$F$2:$F$501,B508,BallByBall!$R$2:$R$501,1))</f>
        <v>0</v>
      </c>
      <c r="J508">
        <f>IF(A508="","",SUMIFS(BallByBall!$T$2:$T$501,BallByBall!$B$2:$B$501,A508,BallByBall!$H$2:$H$501,B508))</f>
        <v>0</v>
      </c>
      <c r="K508">
        <f>IF(A508="","",SUMIFS(BallByBall!$U$2:$U$501,BallByBall!$B$2:$B$501,A508,BallByBall!$P$2:$P$501,B508))</f>
        <v>0</v>
      </c>
      <c r="L508">
        <f>IF(A508="","",SUMIFS(BallByBall!$V$2:$V$501,BallByBall!$B$2:$B$501,A508,BallByBall!$P$2:$P$501,B508))</f>
        <v>0</v>
      </c>
      <c r="M508">
        <f>IF(A508="","",SUMIFS(BallByBall!$W$2:$W$501,BallByBall!$B$2:$B$501,A508,BallByBall!$P$2:$P$501,B508))</f>
        <v>0</v>
      </c>
      <c r="N508">
        <f>IF(A508="","",SUMIFS(BallByBall!$X$2:$X$501,BallByBall!$B$2:$B$501,A508,BallByBall!$P$2:$P$501,B508))</f>
        <v>0</v>
      </c>
      <c r="O508">
        <f>IF(A508="","",SUMIFS(OverSummary!$G$2:$G$101,OverSummary!$A$2:$A$101,A508,OverSummary!$D$2:$D$101,B508))</f>
        <v>0</v>
      </c>
      <c r="P508">
        <f>IF(A508="","",G508*Rules!$B$13+H508*Rules!$B$14+I508*Rules!$B$15)</f>
        <v>0</v>
      </c>
      <c r="Q508">
        <f>IF(A508="","",IF(G508&gt;=100,Rules!$B$18,IF(G508&gt;=50,Rules!$B$17,IF(G508&gt;=30,Rules!$B$16,0)))+IF(AND(F508=1,D508&lt;&gt;"BWL",G508=0),Rules!$B$27,0))</f>
        <v>0</v>
      </c>
      <c r="R508">
        <f>IF(A508="","",J508*Rules!$B$19+O508*Rules!$B$22)</f>
        <v>0</v>
      </c>
      <c r="S508">
        <f>IF(A508="","",IF(J508&gt;=4,Rules!$B$21,IF(J508&gt;=3,Rules!$B$20,0)))</f>
        <v>0</v>
      </c>
      <c r="T508">
        <f>IF(A508="","",K508*Rules!$B$23+L508*Rules!$B$24+M508*Rules!$B$25+N508*Rules!$B$26)</f>
        <v>0</v>
      </c>
      <c r="U508">
        <f t="shared" si="7"/>
        <v>0</v>
      </c>
    </row>
    <row r="509" spans="1:21" x14ac:dyDescent="0.2">
      <c r="A509" t="str">
        <f>MatchSquad!A509</f>
        <v>M011</v>
      </c>
      <c r="B509" t="str">
        <f>MatchSquad!B509</f>
        <v>P208</v>
      </c>
      <c r="C509" t="str">
        <f>MatchSquad!C509</f>
        <v>Swapnil Singh</v>
      </c>
      <c r="D509" t="str">
        <f>MatchSquad!D509</f>
        <v>AR</v>
      </c>
      <c r="E509" t="str">
        <f>MatchSquad!E509</f>
        <v>RCB</v>
      </c>
      <c r="F509">
        <f>MatchSquad!G509</f>
        <v>0</v>
      </c>
      <c r="G509">
        <f>IF(A509="","",SUMIFS(BallByBall!$I$2:$I$501,BallByBall!$B$2:$B$501,A509,BallByBall!$F$2:$F$501,B509))</f>
        <v>0</v>
      </c>
      <c r="H509">
        <f>IF(A509="","",COUNTIFS(BallByBall!$B$2:$B$501,A509,BallByBall!$F$2:$F$501,B509,BallByBall!$Q$2:$Q$501,1))</f>
        <v>0</v>
      </c>
      <c r="I509">
        <f>IF(A509="","",COUNTIFS(BallByBall!$B$2:$B$501,A509,BallByBall!$F$2:$F$501,B509,BallByBall!$R$2:$R$501,1))</f>
        <v>0</v>
      </c>
      <c r="J509">
        <f>IF(A509="","",SUMIFS(BallByBall!$T$2:$T$501,BallByBall!$B$2:$B$501,A509,BallByBall!$H$2:$H$501,B509))</f>
        <v>0</v>
      </c>
      <c r="K509">
        <f>IF(A509="","",SUMIFS(BallByBall!$U$2:$U$501,BallByBall!$B$2:$B$501,A509,BallByBall!$P$2:$P$501,B509))</f>
        <v>0</v>
      </c>
      <c r="L509">
        <f>IF(A509="","",SUMIFS(BallByBall!$V$2:$V$501,BallByBall!$B$2:$B$501,A509,BallByBall!$P$2:$P$501,B509))</f>
        <v>0</v>
      </c>
      <c r="M509">
        <f>IF(A509="","",SUMIFS(BallByBall!$W$2:$W$501,BallByBall!$B$2:$B$501,A509,BallByBall!$P$2:$P$501,B509))</f>
        <v>0</v>
      </c>
      <c r="N509">
        <f>IF(A509="","",SUMIFS(BallByBall!$X$2:$X$501,BallByBall!$B$2:$B$501,A509,BallByBall!$P$2:$P$501,B509))</f>
        <v>0</v>
      </c>
      <c r="O509">
        <f>IF(A509="","",SUMIFS(OverSummary!$G$2:$G$101,OverSummary!$A$2:$A$101,A509,OverSummary!$D$2:$D$101,B509))</f>
        <v>0</v>
      </c>
      <c r="P509">
        <f>IF(A509="","",G509*Rules!$B$13+H509*Rules!$B$14+I509*Rules!$B$15)</f>
        <v>0</v>
      </c>
      <c r="Q509">
        <f>IF(A509="","",IF(G509&gt;=100,Rules!$B$18,IF(G509&gt;=50,Rules!$B$17,IF(G509&gt;=30,Rules!$B$16,0)))+IF(AND(F509=1,D509&lt;&gt;"BWL",G509=0),Rules!$B$27,0))</f>
        <v>0</v>
      </c>
      <c r="R509">
        <f>IF(A509="","",J509*Rules!$B$19+O509*Rules!$B$22)</f>
        <v>0</v>
      </c>
      <c r="S509">
        <f>IF(A509="","",IF(J509&gt;=4,Rules!$B$21,IF(J509&gt;=3,Rules!$B$20,0)))</f>
        <v>0</v>
      </c>
      <c r="T509">
        <f>IF(A509="","",K509*Rules!$B$23+L509*Rules!$B$24+M509*Rules!$B$25+N509*Rules!$B$26)</f>
        <v>0</v>
      </c>
      <c r="U509">
        <f t="shared" si="7"/>
        <v>0</v>
      </c>
    </row>
    <row r="510" spans="1:21" x14ac:dyDescent="0.2">
      <c r="A510" t="str">
        <f>MatchSquad!A510</f>
        <v>M011</v>
      </c>
      <c r="B510" t="str">
        <f>MatchSquad!B510</f>
        <v>P209</v>
      </c>
      <c r="C510" t="str">
        <f>MatchSquad!C510</f>
        <v>Tim David</v>
      </c>
      <c r="D510" t="str">
        <f>MatchSquad!D510</f>
        <v>AR</v>
      </c>
      <c r="E510" t="str">
        <f>MatchSquad!E510</f>
        <v>RCB</v>
      </c>
      <c r="F510">
        <f>MatchSquad!G510</f>
        <v>0</v>
      </c>
      <c r="G510">
        <f>IF(A510="","",SUMIFS(BallByBall!$I$2:$I$501,BallByBall!$B$2:$B$501,A510,BallByBall!$F$2:$F$501,B510))</f>
        <v>0</v>
      </c>
      <c r="H510">
        <f>IF(A510="","",COUNTIFS(BallByBall!$B$2:$B$501,A510,BallByBall!$F$2:$F$501,B510,BallByBall!$Q$2:$Q$501,1))</f>
        <v>0</v>
      </c>
      <c r="I510">
        <f>IF(A510="","",COUNTIFS(BallByBall!$B$2:$B$501,A510,BallByBall!$F$2:$F$501,B510,BallByBall!$R$2:$R$501,1))</f>
        <v>0</v>
      </c>
      <c r="J510">
        <f>IF(A510="","",SUMIFS(BallByBall!$T$2:$T$501,BallByBall!$B$2:$B$501,A510,BallByBall!$H$2:$H$501,B510))</f>
        <v>0</v>
      </c>
      <c r="K510">
        <f>IF(A510="","",SUMIFS(BallByBall!$U$2:$U$501,BallByBall!$B$2:$B$501,A510,BallByBall!$P$2:$P$501,B510))</f>
        <v>0</v>
      </c>
      <c r="L510">
        <f>IF(A510="","",SUMIFS(BallByBall!$V$2:$V$501,BallByBall!$B$2:$B$501,A510,BallByBall!$P$2:$P$501,B510))</f>
        <v>0</v>
      </c>
      <c r="M510">
        <f>IF(A510="","",SUMIFS(BallByBall!$W$2:$W$501,BallByBall!$B$2:$B$501,A510,BallByBall!$P$2:$P$501,B510))</f>
        <v>0</v>
      </c>
      <c r="N510">
        <f>IF(A510="","",SUMIFS(BallByBall!$X$2:$X$501,BallByBall!$B$2:$B$501,A510,BallByBall!$P$2:$P$501,B510))</f>
        <v>0</v>
      </c>
      <c r="O510">
        <f>IF(A510="","",SUMIFS(OverSummary!$G$2:$G$101,OverSummary!$A$2:$A$101,A510,OverSummary!$D$2:$D$101,B510))</f>
        <v>0</v>
      </c>
      <c r="P510">
        <f>IF(A510="","",G510*Rules!$B$13+H510*Rules!$B$14+I510*Rules!$B$15)</f>
        <v>0</v>
      </c>
      <c r="Q510">
        <f>IF(A510="","",IF(G510&gt;=100,Rules!$B$18,IF(G510&gt;=50,Rules!$B$17,IF(G510&gt;=30,Rules!$B$16,0)))+IF(AND(F510=1,D510&lt;&gt;"BWL",G510=0),Rules!$B$27,0))</f>
        <v>0</v>
      </c>
      <c r="R510">
        <f>IF(A510="","",J510*Rules!$B$19+O510*Rules!$B$22)</f>
        <v>0</v>
      </c>
      <c r="S510">
        <f>IF(A510="","",IF(J510&gt;=4,Rules!$B$21,IF(J510&gt;=3,Rules!$B$20,0)))</f>
        <v>0</v>
      </c>
      <c r="T510">
        <f>IF(A510="","",K510*Rules!$B$23+L510*Rules!$B$24+M510*Rules!$B$25+N510*Rules!$B$26)</f>
        <v>0</v>
      </c>
      <c r="U510">
        <f t="shared" si="7"/>
        <v>0</v>
      </c>
    </row>
    <row r="511" spans="1:21" x14ac:dyDescent="0.2">
      <c r="A511" t="str">
        <f>MatchSquad!A511</f>
        <v>M011</v>
      </c>
      <c r="B511" t="str">
        <f>MatchSquad!B511</f>
        <v>P210</v>
      </c>
      <c r="C511" t="str">
        <f>MatchSquad!C511</f>
        <v>Romario Shepherd</v>
      </c>
      <c r="D511" t="str">
        <f>MatchSquad!D511</f>
        <v>AR</v>
      </c>
      <c r="E511" t="str">
        <f>MatchSquad!E511</f>
        <v>RCB</v>
      </c>
      <c r="F511">
        <f>MatchSquad!G511</f>
        <v>0</v>
      </c>
      <c r="G511">
        <f>IF(A511="","",SUMIFS(BallByBall!$I$2:$I$501,BallByBall!$B$2:$B$501,A511,BallByBall!$F$2:$F$501,B511))</f>
        <v>0</v>
      </c>
      <c r="H511">
        <f>IF(A511="","",COUNTIFS(BallByBall!$B$2:$B$501,A511,BallByBall!$F$2:$F$501,B511,BallByBall!$Q$2:$Q$501,1))</f>
        <v>0</v>
      </c>
      <c r="I511">
        <f>IF(A511="","",COUNTIFS(BallByBall!$B$2:$B$501,A511,BallByBall!$F$2:$F$501,B511,BallByBall!$R$2:$R$501,1))</f>
        <v>0</v>
      </c>
      <c r="J511">
        <f>IF(A511="","",SUMIFS(BallByBall!$T$2:$T$501,BallByBall!$B$2:$B$501,A511,BallByBall!$H$2:$H$501,B511))</f>
        <v>0</v>
      </c>
      <c r="K511">
        <f>IF(A511="","",SUMIFS(BallByBall!$U$2:$U$501,BallByBall!$B$2:$B$501,A511,BallByBall!$P$2:$P$501,B511))</f>
        <v>0</v>
      </c>
      <c r="L511">
        <f>IF(A511="","",SUMIFS(BallByBall!$V$2:$V$501,BallByBall!$B$2:$B$501,A511,BallByBall!$P$2:$P$501,B511))</f>
        <v>0</v>
      </c>
      <c r="M511">
        <f>IF(A511="","",SUMIFS(BallByBall!$W$2:$W$501,BallByBall!$B$2:$B$501,A511,BallByBall!$P$2:$P$501,B511))</f>
        <v>0</v>
      </c>
      <c r="N511">
        <f>IF(A511="","",SUMIFS(BallByBall!$X$2:$X$501,BallByBall!$B$2:$B$501,A511,BallByBall!$P$2:$P$501,B511))</f>
        <v>0</v>
      </c>
      <c r="O511">
        <f>IF(A511="","",SUMIFS(OverSummary!$G$2:$G$101,OverSummary!$A$2:$A$101,A511,OverSummary!$D$2:$D$101,B511))</f>
        <v>0</v>
      </c>
      <c r="P511">
        <f>IF(A511="","",G511*Rules!$B$13+H511*Rules!$B$14+I511*Rules!$B$15)</f>
        <v>0</v>
      </c>
      <c r="Q511">
        <f>IF(A511="","",IF(G511&gt;=100,Rules!$B$18,IF(G511&gt;=50,Rules!$B$17,IF(G511&gt;=30,Rules!$B$16,0)))+IF(AND(F511=1,D511&lt;&gt;"BWL",G511=0),Rules!$B$27,0))</f>
        <v>0</v>
      </c>
      <c r="R511">
        <f>IF(A511="","",J511*Rules!$B$19+O511*Rules!$B$22)</f>
        <v>0</v>
      </c>
      <c r="S511">
        <f>IF(A511="","",IF(J511&gt;=4,Rules!$B$21,IF(J511&gt;=3,Rules!$B$20,0)))</f>
        <v>0</v>
      </c>
      <c r="T511">
        <f>IF(A511="","",K511*Rules!$B$23+L511*Rules!$B$24+M511*Rules!$B$25+N511*Rules!$B$26)</f>
        <v>0</v>
      </c>
      <c r="U511">
        <f t="shared" si="7"/>
        <v>0</v>
      </c>
    </row>
    <row r="512" spans="1:21" x14ac:dyDescent="0.2">
      <c r="A512" t="str">
        <f>MatchSquad!A512</f>
        <v>M011</v>
      </c>
      <c r="B512" t="str">
        <f>MatchSquad!B512</f>
        <v>P211</v>
      </c>
      <c r="C512" t="str">
        <f>MatchSquad!C512</f>
        <v>Jacob Bethell</v>
      </c>
      <c r="D512" t="str">
        <f>MatchSquad!D512</f>
        <v>AR</v>
      </c>
      <c r="E512" t="str">
        <f>MatchSquad!E512</f>
        <v>RCB</v>
      </c>
      <c r="F512">
        <f>MatchSquad!G512</f>
        <v>0</v>
      </c>
      <c r="G512">
        <f>IF(A512="","",SUMIFS(BallByBall!$I$2:$I$501,BallByBall!$B$2:$B$501,A512,BallByBall!$F$2:$F$501,B512))</f>
        <v>0</v>
      </c>
      <c r="H512">
        <f>IF(A512="","",COUNTIFS(BallByBall!$B$2:$B$501,A512,BallByBall!$F$2:$F$501,B512,BallByBall!$Q$2:$Q$501,1))</f>
        <v>0</v>
      </c>
      <c r="I512">
        <f>IF(A512="","",COUNTIFS(BallByBall!$B$2:$B$501,A512,BallByBall!$F$2:$F$501,B512,BallByBall!$R$2:$R$501,1))</f>
        <v>0</v>
      </c>
      <c r="J512">
        <f>IF(A512="","",SUMIFS(BallByBall!$T$2:$T$501,BallByBall!$B$2:$B$501,A512,BallByBall!$H$2:$H$501,B512))</f>
        <v>0</v>
      </c>
      <c r="K512">
        <f>IF(A512="","",SUMIFS(BallByBall!$U$2:$U$501,BallByBall!$B$2:$B$501,A512,BallByBall!$P$2:$P$501,B512))</f>
        <v>0</v>
      </c>
      <c r="L512">
        <f>IF(A512="","",SUMIFS(BallByBall!$V$2:$V$501,BallByBall!$B$2:$B$501,A512,BallByBall!$P$2:$P$501,B512))</f>
        <v>0</v>
      </c>
      <c r="M512">
        <f>IF(A512="","",SUMIFS(BallByBall!$W$2:$W$501,BallByBall!$B$2:$B$501,A512,BallByBall!$P$2:$P$501,B512))</f>
        <v>0</v>
      </c>
      <c r="N512">
        <f>IF(A512="","",SUMIFS(BallByBall!$X$2:$X$501,BallByBall!$B$2:$B$501,A512,BallByBall!$P$2:$P$501,B512))</f>
        <v>0</v>
      </c>
      <c r="O512">
        <f>IF(A512="","",SUMIFS(OverSummary!$G$2:$G$101,OverSummary!$A$2:$A$101,A512,OverSummary!$D$2:$D$101,B512))</f>
        <v>0</v>
      </c>
      <c r="P512">
        <f>IF(A512="","",G512*Rules!$B$13+H512*Rules!$B$14+I512*Rules!$B$15)</f>
        <v>0</v>
      </c>
      <c r="Q512">
        <f>IF(A512="","",IF(G512&gt;=100,Rules!$B$18,IF(G512&gt;=50,Rules!$B$17,IF(G512&gt;=30,Rules!$B$16,0)))+IF(AND(F512=1,D512&lt;&gt;"BWL",G512=0),Rules!$B$27,0))</f>
        <v>0</v>
      </c>
      <c r="R512">
        <f>IF(A512="","",J512*Rules!$B$19+O512*Rules!$B$22)</f>
        <v>0</v>
      </c>
      <c r="S512">
        <f>IF(A512="","",IF(J512&gt;=4,Rules!$B$21,IF(J512&gt;=3,Rules!$B$20,0)))</f>
        <v>0</v>
      </c>
      <c r="T512">
        <f>IF(A512="","",K512*Rules!$B$23+L512*Rules!$B$24+M512*Rules!$B$25+N512*Rules!$B$26)</f>
        <v>0</v>
      </c>
      <c r="U512">
        <f t="shared" si="7"/>
        <v>0</v>
      </c>
    </row>
    <row r="513" spans="1:21" x14ac:dyDescent="0.2">
      <c r="A513" t="str">
        <f>MatchSquad!A513</f>
        <v>M011</v>
      </c>
      <c r="B513" t="str">
        <f>MatchSquad!B513</f>
        <v>P212</v>
      </c>
      <c r="C513" t="str">
        <f>MatchSquad!C513</f>
        <v>Venkatesh Iyer</v>
      </c>
      <c r="D513" t="str">
        <f>MatchSquad!D513</f>
        <v>AR</v>
      </c>
      <c r="E513" t="str">
        <f>MatchSquad!E513</f>
        <v>RCB</v>
      </c>
      <c r="F513">
        <f>MatchSquad!G513</f>
        <v>0</v>
      </c>
      <c r="G513">
        <f>IF(A513="","",SUMIFS(BallByBall!$I$2:$I$501,BallByBall!$B$2:$B$501,A513,BallByBall!$F$2:$F$501,B513))</f>
        <v>0</v>
      </c>
      <c r="H513">
        <f>IF(A513="","",COUNTIFS(BallByBall!$B$2:$B$501,A513,BallByBall!$F$2:$F$501,B513,BallByBall!$Q$2:$Q$501,1))</f>
        <v>0</v>
      </c>
      <c r="I513">
        <f>IF(A513="","",COUNTIFS(BallByBall!$B$2:$B$501,A513,BallByBall!$F$2:$F$501,B513,BallByBall!$R$2:$R$501,1))</f>
        <v>0</v>
      </c>
      <c r="J513">
        <f>IF(A513="","",SUMIFS(BallByBall!$T$2:$T$501,BallByBall!$B$2:$B$501,A513,BallByBall!$H$2:$H$501,B513))</f>
        <v>0</v>
      </c>
      <c r="K513">
        <f>IF(A513="","",SUMIFS(BallByBall!$U$2:$U$501,BallByBall!$B$2:$B$501,A513,BallByBall!$P$2:$P$501,B513))</f>
        <v>0</v>
      </c>
      <c r="L513">
        <f>IF(A513="","",SUMIFS(BallByBall!$V$2:$V$501,BallByBall!$B$2:$B$501,A513,BallByBall!$P$2:$P$501,B513))</f>
        <v>0</v>
      </c>
      <c r="M513">
        <f>IF(A513="","",SUMIFS(BallByBall!$W$2:$W$501,BallByBall!$B$2:$B$501,A513,BallByBall!$P$2:$P$501,B513))</f>
        <v>0</v>
      </c>
      <c r="N513">
        <f>IF(A513="","",SUMIFS(BallByBall!$X$2:$X$501,BallByBall!$B$2:$B$501,A513,BallByBall!$P$2:$P$501,B513))</f>
        <v>0</v>
      </c>
      <c r="O513">
        <f>IF(A513="","",SUMIFS(OverSummary!$G$2:$G$101,OverSummary!$A$2:$A$101,A513,OverSummary!$D$2:$D$101,B513))</f>
        <v>0</v>
      </c>
      <c r="P513">
        <f>IF(A513="","",G513*Rules!$B$13+H513*Rules!$B$14+I513*Rules!$B$15)</f>
        <v>0</v>
      </c>
      <c r="Q513">
        <f>IF(A513="","",IF(G513&gt;=100,Rules!$B$18,IF(G513&gt;=50,Rules!$B$17,IF(G513&gt;=30,Rules!$B$16,0)))+IF(AND(F513=1,D513&lt;&gt;"BWL",G513=0),Rules!$B$27,0))</f>
        <v>0</v>
      </c>
      <c r="R513">
        <f>IF(A513="","",J513*Rules!$B$19+O513*Rules!$B$22)</f>
        <v>0</v>
      </c>
      <c r="S513">
        <f>IF(A513="","",IF(J513&gt;=4,Rules!$B$21,IF(J513&gt;=3,Rules!$B$20,0)))</f>
        <v>0</v>
      </c>
      <c r="T513">
        <f>IF(A513="","",K513*Rules!$B$23+L513*Rules!$B$24+M513*Rules!$B$25+N513*Rules!$B$26)</f>
        <v>0</v>
      </c>
      <c r="U513">
        <f t="shared" si="7"/>
        <v>0</v>
      </c>
    </row>
    <row r="514" spans="1:21" x14ac:dyDescent="0.2">
      <c r="A514" t="str">
        <f>MatchSquad!A514</f>
        <v>M011</v>
      </c>
      <c r="B514" t="str">
        <f>MatchSquad!B514</f>
        <v>P213</v>
      </c>
      <c r="C514" t="str">
        <f>MatchSquad!C514</f>
        <v>Satvik Deswal</v>
      </c>
      <c r="D514" t="str">
        <f>MatchSquad!D514</f>
        <v>AR</v>
      </c>
      <c r="E514" t="str">
        <f>MatchSquad!E514</f>
        <v>RCB</v>
      </c>
      <c r="F514">
        <f>MatchSquad!G514</f>
        <v>0</v>
      </c>
      <c r="G514">
        <f>IF(A514="","",SUMIFS(BallByBall!$I$2:$I$501,BallByBall!$B$2:$B$501,A514,BallByBall!$F$2:$F$501,B514))</f>
        <v>0</v>
      </c>
      <c r="H514">
        <f>IF(A514="","",COUNTIFS(BallByBall!$B$2:$B$501,A514,BallByBall!$F$2:$F$501,B514,BallByBall!$Q$2:$Q$501,1))</f>
        <v>0</v>
      </c>
      <c r="I514">
        <f>IF(A514="","",COUNTIFS(BallByBall!$B$2:$B$501,A514,BallByBall!$F$2:$F$501,B514,BallByBall!$R$2:$R$501,1))</f>
        <v>0</v>
      </c>
      <c r="J514">
        <f>IF(A514="","",SUMIFS(BallByBall!$T$2:$T$501,BallByBall!$B$2:$B$501,A514,BallByBall!$H$2:$H$501,B514))</f>
        <v>0</v>
      </c>
      <c r="K514">
        <f>IF(A514="","",SUMIFS(BallByBall!$U$2:$U$501,BallByBall!$B$2:$B$501,A514,BallByBall!$P$2:$P$501,B514))</f>
        <v>0</v>
      </c>
      <c r="L514">
        <f>IF(A514="","",SUMIFS(BallByBall!$V$2:$V$501,BallByBall!$B$2:$B$501,A514,BallByBall!$P$2:$P$501,B514))</f>
        <v>0</v>
      </c>
      <c r="M514">
        <f>IF(A514="","",SUMIFS(BallByBall!$W$2:$W$501,BallByBall!$B$2:$B$501,A514,BallByBall!$P$2:$P$501,B514))</f>
        <v>0</v>
      </c>
      <c r="N514">
        <f>IF(A514="","",SUMIFS(BallByBall!$X$2:$X$501,BallByBall!$B$2:$B$501,A514,BallByBall!$P$2:$P$501,B514))</f>
        <v>0</v>
      </c>
      <c r="O514">
        <f>IF(A514="","",SUMIFS(OverSummary!$G$2:$G$101,OverSummary!$A$2:$A$101,A514,OverSummary!$D$2:$D$101,B514))</f>
        <v>0</v>
      </c>
      <c r="P514">
        <f>IF(A514="","",G514*Rules!$B$13+H514*Rules!$B$14+I514*Rules!$B$15)</f>
        <v>0</v>
      </c>
      <c r="Q514">
        <f>IF(A514="","",IF(G514&gt;=100,Rules!$B$18,IF(G514&gt;=50,Rules!$B$17,IF(G514&gt;=30,Rules!$B$16,0)))+IF(AND(F514=1,D514&lt;&gt;"BWL",G514=0),Rules!$B$27,0))</f>
        <v>0</v>
      </c>
      <c r="R514">
        <f>IF(A514="","",J514*Rules!$B$19+O514*Rules!$B$22)</f>
        <v>0</v>
      </c>
      <c r="S514">
        <f>IF(A514="","",IF(J514&gt;=4,Rules!$B$21,IF(J514&gt;=3,Rules!$B$20,0)))</f>
        <v>0</v>
      </c>
      <c r="T514">
        <f>IF(A514="","",K514*Rules!$B$23+L514*Rules!$B$24+M514*Rules!$B$25+N514*Rules!$B$26)</f>
        <v>0</v>
      </c>
      <c r="U514">
        <f t="shared" ref="U514:U577" si="8">IF(A514="","",P514+Q514+R514+S514+T514)</f>
        <v>0</v>
      </c>
    </row>
    <row r="515" spans="1:21" x14ac:dyDescent="0.2">
      <c r="A515" t="str">
        <f>MatchSquad!A515</f>
        <v>M011</v>
      </c>
      <c r="B515" t="str">
        <f>MatchSquad!B515</f>
        <v>P214</v>
      </c>
      <c r="C515" t="str">
        <f>MatchSquad!C515</f>
        <v>Mangesh Yadav</v>
      </c>
      <c r="D515" t="str">
        <f>MatchSquad!D515</f>
        <v>AR</v>
      </c>
      <c r="E515" t="str">
        <f>MatchSquad!E515</f>
        <v>RCB</v>
      </c>
      <c r="F515">
        <f>MatchSquad!G515</f>
        <v>0</v>
      </c>
      <c r="G515">
        <f>IF(A515="","",SUMIFS(BallByBall!$I$2:$I$501,BallByBall!$B$2:$B$501,A515,BallByBall!$F$2:$F$501,B515))</f>
        <v>0</v>
      </c>
      <c r="H515">
        <f>IF(A515="","",COUNTIFS(BallByBall!$B$2:$B$501,A515,BallByBall!$F$2:$F$501,B515,BallByBall!$Q$2:$Q$501,1))</f>
        <v>0</v>
      </c>
      <c r="I515">
        <f>IF(A515="","",COUNTIFS(BallByBall!$B$2:$B$501,A515,BallByBall!$F$2:$F$501,B515,BallByBall!$R$2:$R$501,1))</f>
        <v>0</v>
      </c>
      <c r="J515">
        <f>IF(A515="","",SUMIFS(BallByBall!$T$2:$T$501,BallByBall!$B$2:$B$501,A515,BallByBall!$H$2:$H$501,B515))</f>
        <v>0</v>
      </c>
      <c r="K515">
        <f>IF(A515="","",SUMIFS(BallByBall!$U$2:$U$501,BallByBall!$B$2:$B$501,A515,BallByBall!$P$2:$P$501,B515))</f>
        <v>0</v>
      </c>
      <c r="L515">
        <f>IF(A515="","",SUMIFS(BallByBall!$V$2:$V$501,BallByBall!$B$2:$B$501,A515,BallByBall!$P$2:$P$501,B515))</f>
        <v>0</v>
      </c>
      <c r="M515">
        <f>IF(A515="","",SUMIFS(BallByBall!$W$2:$W$501,BallByBall!$B$2:$B$501,A515,BallByBall!$P$2:$P$501,B515))</f>
        <v>0</v>
      </c>
      <c r="N515">
        <f>IF(A515="","",SUMIFS(BallByBall!$X$2:$X$501,BallByBall!$B$2:$B$501,A515,BallByBall!$P$2:$P$501,B515))</f>
        <v>0</v>
      </c>
      <c r="O515">
        <f>IF(A515="","",SUMIFS(OverSummary!$G$2:$G$101,OverSummary!$A$2:$A$101,A515,OverSummary!$D$2:$D$101,B515))</f>
        <v>0</v>
      </c>
      <c r="P515">
        <f>IF(A515="","",G515*Rules!$B$13+H515*Rules!$B$14+I515*Rules!$B$15)</f>
        <v>0</v>
      </c>
      <c r="Q515">
        <f>IF(A515="","",IF(G515&gt;=100,Rules!$B$18,IF(G515&gt;=50,Rules!$B$17,IF(G515&gt;=30,Rules!$B$16,0)))+IF(AND(F515=1,D515&lt;&gt;"BWL",G515=0),Rules!$B$27,0))</f>
        <v>0</v>
      </c>
      <c r="R515">
        <f>IF(A515="","",J515*Rules!$B$19+O515*Rules!$B$22)</f>
        <v>0</v>
      </c>
      <c r="S515">
        <f>IF(A515="","",IF(J515&gt;=4,Rules!$B$21,IF(J515&gt;=3,Rules!$B$20,0)))</f>
        <v>0</v>
      </c>
      <c r="T515">
        <f>IF(A515="","",K515*Rules!$B$23+L515*Rules!$B$24+M515*Rules!$B$25+N515*Rules!$B$26)</f>
        <v>0</v>
      </c>
      <c r="U515">
        <f t="shared" si="8"/>
        <v>0</v>
      </c>
    </row>
    <row r="516" spans="1:21" x14ac:dyDescent="0.2">
      <c r="A516" t="str">
        <f>MatchSquad!A516</f>
        <v>M011</v>
      </c>
      <c r="B516" t="str">
        <f>MatchSquad!B516</f>
        <v>P215</v>
      </c>
      <c r="C516" t="str">
        <f>MatchSquad!C516</f>
        <v>Vicky Ostwal</v>
      </c>
      <c r="D516" t="str">
        <f>MatchSquad!D516</f>
        <v>AR</v>
      </c>
      <c r="E516" t="str">
        <f>MatchSquad!E516</f>
        <v>RCB</v>
      </c>
      <c r="F516">
        <f>MatchSquad!G516</f>
        <v>0</v>
      </c>
      <c r="G516">
        <f>IF(A516="","",SUMIFS(BallByBall!$I$2:$I$501,BallByBall!$B$2:$B$501,A516,BallByBall!$F$2:$F$501,B516))</f>
        <v>0</v>
      </c>
      <c r="H516">
        <f>IF(A516="","",COUNTIFS(BallByBall!$B$2:$B$501,A516,BallByBall!$F$2:$F$501,B516,BallByBall!$Q$2:$Q$501,1))</f>
        <v>0</v>
      </c>
      <c r="I516">
        <f>IF(A516="","",COUNTIFS(BallByBall!$B$2:$B$501,A516,BallByBall!$F$2:$F$501,B516,BallByBall!$R$2:$R$501,1))</f>
        <v>0</v>
      </c>
      <c r="J516">
        <f>IF(A516="","",SUMIFS(BallByBall!$T$2:$T$501,BallByBall!$B$2:$B$501,A516,BallByBall!$H$2:$H$501,B516))</f>
        <v>0</v>
      </c>
      <c r="K516">
        <f>IF(A516="","",SUMIFS(BallByBall!$U$2:$U$501,BallByBall!$B$2:$B$501,A516,BallByBall!$P$2:$P$501,B516))</f>
        <v>0</v>
      </c>
      <c r="L516">
        <f>IF(A516="","",SUMIFS(BallByBall!$V$2:$V$501,BallByBall!$B$2:$B$501,A516,BallByBall!$P$2:$P$501,B516))</f>
        <v>0</v>
      </c>
      <c r="M516">
        <f>IF(A516="","",SUMIFS(BallByBall!$W$2:$W$501,BallByBall!$B$2:$B$501,A516,BallByBall!$P$2:$P$501,B516))</f>
        <v>0</v>
      </c>
      <c r="N516">
        <f>IF(A516="","",SUMIFS(BallByBall!$X$2:$X$501,BallByBall!$B$2:$B$501,A516,BallByBall!$P$2:$P$501,B516))</f>
        <v>0</v>
      </c>
      <c r="O516">
        <f>IF(A516="","",SUMIFS(OverSummary!$G$2:$G$101,OverSummary!$A$2:$A$101,A516,OverSummary!$D$2:$D$101,B516))</f>
        <v>0</v>
      </c>
      <c r="P516">
        <f>IF(A516="","",G516*Rules!$B$13+H516*Rules!$B$14+I516*Rules!$B$15)</f>
        <v>0</v>
      </c>
      <c r="Q516">
        <f>IF(A516="","",IF(G516&gt;=100,Rules!$B$18,IF(G516&gt;=50,Rules!$B$17,IF(G516&gt;=30,Rules!$B$16,0)))+IF(AND(F516=1,D516&lt;&gt;"BWL",G516=0),Rules!$B$27,0))</f>
        <v>0</v>
      </c>
      <c r="R516">
        <f>IF(A516="","",J516*Rules!$B$19+O516*Rules!$B$22)</f>
        <v>0</v>
      </c>
      <c r="S516">
        <f>IF(A516="","",IF(J516&gt;=4,Rules!$B$21,IF(J516&gt;=3,Rules!$B$20,0)))</f>
        <v>0</v>
      </c>
      <c r="T516">
        <f>IF(A516="","",K516*Rules!$B$23+L516*Rules!$B$24+M516*Rules!$B$25+N516*Rules!$B$26)</f>
        <v>0</v>
      </c>
      <c r="U516">
        <f t="shared" si="8"/>
        <v>0</v>
      </c>
    </row>
    <row r="517" spans="1:21" x14ac:dyDescent="0.2">
      <c r="A517" t="str">
        <f>MatchSquad!A517</f>
        <v>M011</v>
      </c>
      <c r="B517" t="str">
        <f>MatchSquad!B517</f>
        <v>P216</v>
      </c>
      <c r="C517" t="str">
        <f>MatchSquad!C517</f>
        <v>Vihaan Malhotra</v>
      </c>
      <c r="D517" t="str">
        <f>MatchSquad!D517</f>
        <v>AR</v>
      </c>
      <c r="E517" t="str">
        <f>MatchSquad!E517</f>
        <v>RCB</v>
      </c>
      <c r="F517">
        <f>MatchSquad!G517</f>
        <v>0</v>
      </c>
      <c r="G517">
        <f>IF(A517="","",SUMIFS(BallByBall!$I$2:$I$501,BallByBall!$B$2:$B$501,A517,BallByBall!$F$2:$F$501,B517))</f>
        <v>0</v>
      </c>
      <c r="H517">
        <f>IF(A517="","",COUNTIFS(BallByBall!$B$2:$B$501,A517,BallByBall!$F$2:$F$501,B517,BallByBall!$Q$2:$Q$501,1))</f>
        <v>0</v>
      </c>
      <c r="I517">
        <f>IF(A517="","",COUNTIFS(BallByBall!$B$2:$B$501,A517,BallByBall!$F$2:$F$501,B517,BallByBall!$R$2:$R$501,1))</f>
        <v>0</v>
      </c>
      <c r="J517">
        <f>IF(A517="","",SUMIFS(BallByBall!$T$2:$T$501,BallByBall!$B$2:$B$501,A517,BallByBall!$H$2:$H$501,B517))</f>
        <v>0</v>
      </c>
      <c r="K517">
        <f>IF(A517="","",SUMIFS(BallByBall!$U$2:$U$501,BallByBall!$B$2:$B$501,A517,BallByBall!$P$2:$P$501,B517))</f>
        <v>0</v>
      </c>
      <c r="L517">
        <f>IF(A517="","",SUMIFS(BallByBall!$V$2:$V$501,BallByBall!$B$2:$B$501,A517,BallByBall!$P$2:$P$501,B517))</f>
        <v>0</v>
      </c>
      <c r="M517">
        <f>IF(A517="","",SUMIFS(BallByBall!$W$2:$W$501,BallByBall!$B$2:$B$501,A517,BallByBall!$P$2:$P$501,B517))</f>
        <v>0</v>
      </c>
      <c r="N517">
        <f>IF(A517="","",SUMIFS(BallByBall!$X$2:$X$501,BallByBall!$B$2:$B$501,A517,BallByBall!$P$2:$P$501,B517))</f>
        <v>0</v>
      </c>
      <c r="O517">
        <f>IF(A517="","",SUMIFS(OverSummary!$G$2:$G$101,OverSummary!$A$2:$A$101,A517,OverSummary!$D$2:$D$101,B517))</f>
        <v>0</v>
      </c>
      <c r="P517">
        <f>IF(A517="","",G517*Rules!$B$13+H517*Rules!$B$14+I517*Rules!$B$15)</f>
        <v>0</v>
      </c>
      <c r="Q517">
        <f>IF(A517="","",IF(G517&gt;=100,Rules!$B$18,IF(G517&gt;=50,Rules!$B$17,IF(G517&gt;=30,Rules!$B$16,0)))+IF(AND(F517=1,D517&lt;&gt;"BWL",G517=0),Rules!$B$27,0))</f>
        <v>0</v>
      </c>
      <c r="R517">
        <f>IF(A517="","",J517*Rules!$B$19+O517*Rules!$B$22)</f>
        <v>0</v>
      </c>
      <c r="S517">
        <f>IF(A517="","",IF(J517&gt;=4,Rules!$B$21,IF(J517&gt;=3,Rules!$B$20,0)))</f>
        <v>0</v>
      </c>
      <c r="T517">
        <f>IF(A517="","",K517*Rules!$B$23+L517*Rules!$B$24+M517*Rules!$B$25+N517*Rules!$B$26)</f>
        <v>0</v>
      </c>
      <c r="U517">
        <f t="shared" si="8"/>
        <v>0</v>
      </c>
    </row>
    <row r="518" spans="1:21" x14ac:dyDescent="0.2">
      <c r="A518" t="str">
        <f>MatchSquad!A518</f>
        <v>M011</v>
      </c>
      <c r="B518" t="str">
        <f>MatchSquad!B518</f>
        <v>P217</v>
      </c>
      <c r="C518" t="str">
        <f>MatchSquad!C518</f>
        <v>Kanishk Chouhan</v>
      </c>
      <c r="D518" t="str">
        <f>MatchSquad!D518</f>
        <v>AR</v>
      </c>
      <c r="E518" t="str">
        <f>MatchSquad!E518</f>
        <v>RCB</v>
      </c>
      <c r="F518">
        <f>MatchSquad!G518</f>
        <v>0</v>
      </c>
      <c r="G518">
        <f>IF(A518="","",SUMIFS(BallByBall!$I$2:$I$501,BallByBall!$B$2:$B$501,A518,BallByBall!$F$2:$F$501,B518))</f>
        <v>0</v>
      </c>
      <c r="H518">
        <f>IF(A518="","",COUNTIFS(BallByBall!$B$2:$B$501,A518,BallByBall!$F$2:$F$501,B518,BallByBall!$Q$2:$Q$501,1))</f>
        <v>0</v>
      </c>
      <c r="I518">
        <f>IF(A518="","",COUNTIFS(BallByBall!$B$2:$B$501,A518,BallByBall!$F$2:$F$501,B518,BallByBall!$R$2:$R$501,1))</f>
        <v>0</v>
      </c>
      <c r="J518">
        <f>IF(A518="","",SUMIFS(BallByBall!$T$2:$T$501,BallByBall!$B$2:$B$501,A518,BallByBall!$H$2:$H$501,B518))</f>
        <v>0</v>
      </c>
      <c r="K518">
        <f>IF(A518="","",SUMIFS(BallByBall!$U$2:$U$501,BallByBall!$B$2:$B$501,A518,BallByBall!$P$2:$P$501,B518))</f>
        <v>0</v>
      </c>
      <c r="L518">
        <f>IF(A518="","",SUMIFS(BallByBall!$V$2:$V$501,BallByBall!$B$2:$B$501,A518,BallByBall!$P$2:$P$501,B518))</f>
        <v>0</v>
      </c>
      <c r="M518">
        <f>IF(A518="","",SUMIFS(BallByBall!$W$2:$W$501,BallByBall!$B$2:$B$501,A518,BallByBall!$P$2:$P$501,B518))</f>
        <v>0</v>
      </c>
      <c r="N518">
        <f>IF(A518="","",SUMIFS(BallByBall!$X$2:$X$501,BallByBall!$B$2:$B$501,A518,BallByBall!$P$2:$P$501,B518))</f>
        <v>0</v>
      </c>
      <c r="O518">
        <f>IF(A518="","",SUMIFS(OverSummary!$G$2:$G$101,OverSummary!$A$2:$A$101,A518,OverSummary!$D$2:$D$101,B518))</f>
        <v>0</v>
      </c>
      <c r="P518">
        <f>IF(A518="","",G518*Rules!$B$13+H518*Rules!$B$14+I518*Rules!$B$15)</f>
        <v>0</v>
      </c>
      <c r="Q518">
        <f>IF(A518="","",IF(G518&gt;=100,Rules!$B$18,IF(G518&gt;=50,Rules!$B$17,IF(G518&gt;=30,Rules!$B$16,0)))+IF(AND(F518=1,D518&lt;&gt;"BWL",G518=0),Rules!$B$27,0))</f>
        <v>0</v>
      </c>
      <c r="R518">
        <f>IF(A518="","",J518*Rules!$B$19+O518*Rules!$B$22)</f>
        <v>0</v>
      </c>
      <c r="S518">
        <f>IF(A518="","",IF(J518&gt;=4,Rules!$B$21,IF(J518&gt;=3,Rules!$B$20,0)))</f>
        <v>0</v>
      </c>
      <c r="T518">
        <f>IF(A518="","",K518*Rules!$B$23+L518*Rules!$B$24+M518*Rules!$B$25+N518*Rules!$B$26)</f>
        <v>0</v>
      </c>
      <c r="U518">
        <f t="shared" si="8"/>
        <v>0</v>
      </c>
    </row>
    <row r="519" spans="1:21" x14ac:dyDescent="0.2">
      <c r="A519" t="str">
        <f>MatchSquad!A519</f>
        <v>M011</v>
      </c>
      <c r="B519" t="str">
        <f>MatchSquad!B519</f>
        <v>P218</v>
      </c>
      <c r="C519" t="str">
        <f>MatchSquad!C519</f>
        <v>Josh Hazlewood</v>
      </c>
      <c r="D519" t="str">
        <f>MatchSquad!D519</f>
        <v>BWL</v>
      </c>
      <c r="E519" t="str">
        <f>MatchSquad!E519</f>
        <v>RCB</v>
      </c>
      <c r="F519">
        <f>MatchSquad!G519</f>
        <v>0</v>
      </c>
      <c r="G519">
        <f>IF(A519="","",SUMIFS(BallByBall!$I$2:$I$501,BallByBall!$B$2:$B$501,A519,BallByBall!$F$2:$F$501,B519))</f>
        <v>0</v>
      </c>
      <c r="H519">
        <f>IF(A519="","",COUNTIFS(BallByBall!$B$2:$B$501,A519,BallByBall!$F$2:$F$501,B519,BallByBall!$Q$2:$Q$501,1))</f>
        <v>0</v>
      </c>
      <c r="I519">
        <f>IF(A519="","",COUNTIFS(BallByBall!$B$2:$B$501,A519,BallByBall!$F$2:$F$501,B519,BallByBall!$R$2:$R$501,1))</f>
        <v>0</v>
      </c>
      <c r="J519">
        <f>IF(A519="","",SUMIFS(BallByBall!$T$2:$T$501,BallByBall!$B$2:$B$501,A519,BallByBall!$H$2:$H$501,B519))</f>
        <v>0</v>
      </c>
      <c r="K519">
        <f>IF(A519="","",SUMIFS(BallByBall!$U$2:$U$501,BallByBall!$B$2:$B$501,A519,BallByBall!$P$2:$P$501,B519))</f>
        <v>0</v>
      </c>
      <c r="L519">
        <f>IF(A519="","",SUMIFS(BallByBall!$V$2:$V$501,BallByBall!$B$2:$B$501,A519,BallByBall!$P$2:$P$501,B519))</f>
        <v>0</v>
      </c>
      <c r="M519">
        <f>IF(A519="","",SUMIFS(BallByBall!$W$2:$W$501,BallByBall!$B$2:$B$501,A519,BallByBall!$P$2:$P$501,B519))</f>
        <v>0</v>
      </c>
      <c r="N519">
        <f>IF(A519="","",SUMIFS(BallByBall!$X$2:$X$501,BallByBall!$B$2:$B$501,A519,BallByBall!$P$2:$P$501,B519))</f>
        <v>0</v>
      </c>
      <c r="O519">
        <f>IF(A519="","",SUMIFS(OverSummary!$G$2:$G$101,OverSummary!$A$2:$A$101,A519,OverSummary!$D$2:$D$101,B519))</f>
        <v>0</v>
      </c>
      <c r="P519">
        <f>IF(A519="","",G519*Rules!$B$13+H519*Rules!$B$14+I519*Rules!$B$15)</f>
        <v>0</v>
      </c>
      <c r="Q519">
        <f>IF(A519="","",IF(G519&gt;=100,Rules!$B$18,IF(G519&gt;=50,Rules!$B$17,IF(G519&gt;=30,Rules!$B$16,0)))+IF(AND(F519=1,D519&lt;&gt;"BWL",G519=0),Rules!$B$27,0))</f>
        <v>0</v>
      </c>
      <c r="R519">
        <f>IF(A519="","",J519*Rules!$B$19+O519*Rules!$B$22)</f>
        <v>0</v>
      </c>
      <c r="S519">
        <f>IF(A519="","",IF(J519&gt;=4,Rules!$B$21,IF(J519&gt;=3,Rules!$B$20,0)))</f>
        <v>0</v>
      </c>
      <c r="T519">
        <f>IF(A519="","",K519*Rules!$B$23+L519*Rules!$B$24+M519*Rules!$B$25+N519*Rules!$B$26)</f>
        <v>0</v>
      </c>
      <c r="U519">
        <f t="shared" si="8"/>
        <v>0</v>
      </c>
    </row>
    <row r="520" spans="1:21" x14ac:dyDescent="0.2">
      <c r="A520" t="str">
        <f>MatchSquad!A520</f>
        <v>M011</v>
      </c>
      <c r="B520" t="str">
        <f>MatchSquad!B520</f>
        <v>P219</v>
      </c>
      <c r="C520" t="str">
        <f>MatchSquad!C520</f>
        <v>Rasikh Dar</v>
      </c>
      <c r="D520" t="str">
        <f>MatchSquad!D520</f>
        <v>BWL</v>
      </c>
      <c r="E520" t="str">
        <f>MatchSquad!E520</f>
        <v>RCB</v>
      </c>
      <c r="F520">
        <f>MatchSquad!G520</f>
        <v>0</v>
      </c>
      <c r="G520">
        <f>IF(A520="","",SUMIFS(BallByBall!$I$2:$I$501,BallByBall!$B$2:$B$501,A520,BallByBall!$F$2:$F$501,B520))</f>
        <v>0</v>
      </c>
      <c r="H520">
        <f>IF(A520="","",COUNTIFS(BallByBall!$B$2:$B$501,A520,BallByBall!$F$2:$F$501,B520,BallByBall!$Q$2:$Q$501,1))</f>
        <v>0</v>
      </c>
      <c r="I520">
        <f>IF(A520="","",COUNTIFS(BallByBall!$B$2:$B$501,A520,BallByBall!$F$2:$F$501,B520,BallByBall!$R$2:$R$501,1))</f>
        <v>0</v>
      </c>
      <c r="J520">
        <f>IF(A520="","",SUMIFS(BallByBall!$T$2:$T$501,BallByBall!$B$2:$B$501,A520,BallByBall!$H$2:$H$501,B520))</f>
        <v>0</v>
      </c>
      <c r="K520">
        <f>IF(A520="","",SUMIFS(BallByBall!$U$2:$U$501,BallByBall!$B$2:$B$501,A520,BallByBall!$P$2:$P$501,B520))</f>
        <v>0</v>
      </c>
      <c r="L520">
        <f>IF(A520="","",SUMIFS(BallByBall!$V$2:$V$501,BallByBall!$B$2:$B$501,A520,BallByBall!$P$2:$P$501,B520))</f>
        <v>0</v>
      </c>
      <c r="M520">
        <f>IF(A520="","",SUMIFS(BallByBall!$W$2:$W$501,BallByBall!$B$2:$B$501,A520,BallByBall!$P$2:$P$501,B520))</f>
        <v>0</v>
      </c>
      <c r="N520">
        <f>IF(A520="","",SUMIFS(BallByBall!$X$2:$X$501,BallByBall!$B$2:$B$501,A520,BallByBall!$P$2:$P$501,B520))</f>
        <v>0</v>
      </c>
      <c r="O520">
        <f>IF(A520="","",SUMIFS(OverSummary!$G$2:$G$101,OverSummary!$A$2:$A$101,A520,OverSummary!$D$2:$D$101,B520))</f>
        <v>0</v>
      </c>
      <c r="P520">
        <f>IF(A520="","",G520*Rules!$B$13+H520*Rules!$B$14+I520*Rules!$B$15)</f>
        <v>0</v>
      </c>
      <c r="Q520">
        <f>IF(A520="","",IF(G520&gt;=100,Rules!$B$18,IF(G520&gt;=50,Rules!$B$17,IF(G520&gt;=30,Rules!$B$16,0)))+IF(AND(F520=1,D520&lt;&gt;"BWL",G520=0),Rules!$B$27,0))</f>
        <v>0</v>
      </c>
      <c r="R520">
        <f>IF(A520="","",J520*Rules!$B$19+O520*Rules!$B$22)</f>
        <v>0</v>
      </c>
      <c r="S520">
        <f>IF(A520="","",IF(J520&gt;=4,Rules!$B$21,IF(J520&gt;=3,Rules!$B$20,0)))</f>
        <v>0</v>
      </c>
      <c r="T520">
        <f>IF(A520="","",K520*Rules!$B$23+L520*Rules!$B$24+M520*Rules!$B$25+N520*Rules!$B$26)</f>
        <v>0</v>
      </c>
      <c r="U520">
        <f t="shared" si="8"/>
        <v>0</v>
      </c>
    </row>
    <row r="521" spans="1:21" x14ac:dyDescent="0.2">
      <c r="A521" t="str">
        <f>MatchSquad!A521</f>
        <v>M011</v>
      </c>
      <c r="B521" t="str">
        <f>MatchSquad!B521</f>
        <v>P220</v>
      </c>
      <c r="C521" t="str">
        <f>MatchSquad!C521</f>
        <v>Suyash Sharma</v>
      </c>
      <c r="D521" t="str">
        <f>MatchSquad!D521</f>
        <v>BWL</v>
      </c>
      <c r="E521" t="str">
        <f>MatchSquad!E521</f>
        <v>RCB</v>
      </c>
      <c r="F521">
        <f>MatchSquad!G521</f>
        <v>0</v>
      </c>
      <c r="G521">
        <f>IF(A521="","",SUMIFS(BallByBall!$I$2:$I$501,BallByBall!$B$2:$B$501,A521,BallByBall!$F$2:$F$501,B521))</f>
        <v>0</v>
      </c>
      <c r="H521">
        <f>IF(A521="","",COUNTIFS(BallByBall!$B$2:$B$501,A521,BallByBall!$F$2:$F$501,B521,BallByBall!$Q$2:$Q$501,1))</f>
        <v>0</v>
      </c>
      <c r="I521">
        <f>IF(A521="","",COUNTIFS(BallByBall!$B$2:$B$501,A521,BallByBall!$F$2:$F$501,B521,BallByBall!$R$2:$R$501,1))</f>
        <v>0</v>
      </c>
      <c r="J521">
        <f>IF(A521="","",SUMIFS(BallByBall!$T$2:$T$501,BallByBall!$B$2:$B$501,A521,BallByBall!$H$2:$H$501,B521))</f>
        <v>0</v>
      </c>
      <c r="K521">
        <f>IF(A521="","",SUMIFS(BallByBall!$U$2:$U$501,BallByBall!$B$2:$B$501,A521,BallByBall!$P$2:$P$501,B521))</f>
        <v>0</v>
      </c>
      <c r="L521">
        <f>IF(A521="","",SUMIFS(BallByBall!$V$2:$V$501,BallByBall!$B$2:$B$501,A521,BallByBall!$P$2:$P$501,B521))</f>
        <v>0</v>
      </c>
      <c r="M521">
        <f>IF(A521="","",SUMIFS(BallByBall!$W$2:$W$501,BallByBall!$B$2:$B$501,A521,BallByBall!$P$2:$P$501,B521))</f>
        <v>0</v>
      </c>
      <c r="N521">
        <f>IF(A521="","",SUMIFS(BallByBall!$X$2:$X$501,BallByBall!$B$2:$B$501,A521,BallByBall!$P$2:$P$501,B521))</f>
        <v>0</v>
      </c>
      <c r="O521">
        <f>IF(A521="","",SUMIFS(OverSummary!$G$2:$G$101,OverSummary!$A$2:$A$101,A521,OverSummary!$D$2:$D$101,B521))</f>
        <v>0</v>
      </c>
      <c r="P521">
        <f>IF(A521="","",G521*Rules!$B$13+H521*Rules!$B$14+I521*Rules!$B$15)</f>
        <v>0</v>
      </c>
      <c r="Q521">
        <f>IF(A521="","",IF(G521&gt;=100,Rules!$B$18,IF(G521&gt;=50,Rules!$B$17,IF(G521&gt;=30,Rules!$B$16,0)))+IF(AND(F521=1,D521&lt;&gt;"BWL",G521=0),Rules!$B$27,0))</f>
        <v>0</v>
      </c>
      <c r="R521">
        <f>IF(A521="","",J521*Rules!$B$19+O521*Rules!$B$22)</f>
        <v>0</v>
      </c>
      <c r="S521">
        <f>IF(A521="","",IF(J521&gt;=4,Rules!$B$21,IF(J521&gt;=3,Rules!$B$20,0)))</f>
        <v>0</v>
      </c>
      <c r="T521">
        <f>IF(A521="","",K521*Rules!$B$23+L521*Rules!$B$24+M521*Rules!$B$25+N521*Rules!$B$26)</f>
        <v>0</v>
      </c>
      <c r="U521">
        <f t="shared" si="8"/>
        <v>0</v>
      </c>
    </row>
    <row r="522" spans="1:21" x14ac:dyDescent="0.2">
      <c r="A522" t="str">
        <f>MatchSquad!A522</f>
        <v>M011</v>
      </c>
      <c r="B522" t="str">
        <f>MatchSquad!B522</f>
        <v>P221</v>
      </c>
      <c r="C522" t="str">
        <f>MatchSquad!C522</f>
        <v>Bhuvneshwar Kumar</v>
      </c>
      <c r="D522" t="str">
        <f>MatchSquad!D522</f>
        <v>BWL</v>
      </c>
      <c r="E522" t="str">
        <f>MatchSquad!E522</f>
        <v>RCB</v>
      </c>
      <c r="F522">
        <f>MatchSquad!G522</f>
        <v>0</v>
      </c>
      <c r="G522">
        <f>IF(A522="","",SUMIFS(BallByBall!$I$2:$I$501,BallByBall!$B$2:$B$501,A522,BallByBall!$F$2:$F$501,B522))</f>
        <v>0</v>
      </c>
      <c r="H522">
        <f>IF(A522="","",COUNTIFS(BallByBall!$B$2:$B$501,A522,BallByBall!$F$2:$F$501,B522,BallByBall!$Q$2:$Q$501,1))</f>
        <v>0</v>
      </c>
      <c r="I522">
        <f>IF(A522="","",COUNTIFS(BallByBall!$B$2:$B$501,A522,BallByBall!$F$2:$F$501,B522,BallByBall!$R$2:$R$501,1))</f>
        <v>0</v>
      </c>
      <c r="J522">
        <f>IF(A522="","",SUMIFS(BallByBall!$T$2:$T$501,BallByBall!$B$2:$B$501,A522,BallByBall!$H$2:$H$501,B522))</f>
        <v>0</v>
      </c>
      <c r="K522">
        <f>IF(A522="","",SUMIFS(BallByBall!$U$2:$U$501,BallByBall!$B$2:$B$501,A522,BallByBall!$P$2:$P$501,B522))</f>
        <v>0</v>
      </c>
      <c r="L522">
        <f>IF(A522="","",SUMIFS(BallByBall!$V$2:$V$501,BallByBall!$B$2:$B$501,A522,BallByBall!$P$2:$P$501,B522))</f>
        <v>0</v>
      </c>
      <c r="M522">
        <f>IF(A522="","",SUMIFS(BallByBall!$W$2:$W$501,BallByBall!$B$2:$B$501,A522,BallByBall!$P$2:$P$501,B522))</f>
        <v>0</v>
      </c>
      <c r="N522">
        <f>IF(A522="","",SUMIFS(BallByBall!$X$2:$X$501,BallByBall!$B$2:$B$501,A522,BallByBall!$P$2:$P$501,B522))</f>
        <v>0</v>
      </c>
      <c r="O522">
        <f>IF(A522="","",SUMIFS(OverSummary!$G$2:$G$101,OverSummary!$A$2:$A$101,A522,OverSummary!$D$2:$D$101,B522))</f>
        <v>0</v>
      </c>
      <c r="P522">
        <f>IF(A522="","",G522*Rules!$B$13+H522*Rules!$B$14+I522*Rules!$B$15)</f>
        <v>0</v>
      </c>
      <c r="Q522">
        <f>IF(A522="","",IF(G522&gt;=100,Rules!$B$18,IF(G522&gt;=50,Rules!$B$17,IF(G522&gt;=30,Rules!$B$16,0)))+IF(AND(F522=1,D522&lt;&gt;"BWL",G522=0),Rules!$B$27,0))</f>
        <v>0</v>
      </c>
      <c r="R522">
        <f>IF(A522="","",J522*Rules!$B$19+O522*Rules!$B$22)</f>
        <v>0</v>
      </c>
      <c r="S522">
        <f>IF(A522="","",IF(J522&gt;=4,Rules!$B$21,IF(J522&gt;=3,Rules!$B$20,0)))</f>
        <v>0</v>
      </c>
      <c r="T522">
        <f>IF(A522="","",K522*Rules!$B$23+L522*Rules!$B$24+M522*Rules!$B$25+N522*Rules!$B$26)</f>
        <v>0</v>
      </c>
      <c r="U522">
        <f t="shared" si="8"/>
        <v>0</v>
      </c>
    </row>
    <row r="523" spans="1:21" x14ac:dyDescent="0.2">
      <c r="A523" t="str">
        <f>MatchSquad!A523</f>
        <v>M011</v>
      </c>
      <c r="B523" t="str">
        <f>MatchSquad!B523</f>
        <v>P222</v>
      </c>
      <c r="C523" t="str">
        <f>MatchSquad!C523</f>
        <v>Nuwan Thushara</v>
      </c>
      <c r="D523" t="str">
        <f>MatchSquad!D523</f>
        <v>BWL</v>
      </c>
      <c r="E523" t="str">
        <f>MatchSquad!E523</f>
        <v>RCB</v>
      </c>
      <c r="F523">
        <f>MatchSquad!G523</f>
        <v>0</v>
      </c>
      <c r="G523">
        <f>IF(A523="","",SUMIFS(BallByBall!$I$2:$I$501,BallByBall!$B$2:$B$501,A523,BallByBall!$F$2:$F$501,B523))</f>
        <v>0</v>
      </c>
      <c r="H523">
        <f>IF(A523="","",COUNTIFS(BallByBall!$B$2:$B$501,A523,BallByBall!$F$2:$F$501,B523,BallByBall!$Q$2:$Q$501,1))</f>
        <v>0</v>
      </c>
      <c r="I523">
        <f>IF(A523="","",COUNTIFS(BallByBall!$B$2:$B$501,A523,BallByBall!$F$2:$F$501,B523,BallByBall!$R$2:$R$501,1))</f>
        <v>0</v>
      </c>
      <c r="J523">
        <f>IF(A523="","",SUMIFS(BallByBall!$T$2:$T$501,BallByBall!$B$2:$B$501,A523,BallByBall!$H$2:$H$501,B523))</f>
        <v>0</v>
      </c>
      <c r="K523">
        <f>IF(A523="","",SUMIFS(BallByBall!$U$2:$U$501,BallByBall!$B$2:$B$501,A523,BallByBall!$P$2:$P$501,B523))</f>
        <v>0</v>
      </c>
      <c r="L523">
        <f>IF(A523="","",SUMIFS(BallByBall!$V$2:$V$501,BallByBall!$B$2:$B$501,A523,BallByBall!$P$2:$P$501,B523))</f>
        <v>0</v>
      </c>
      <c r="M523">
        <f>IF(A523="","",SUMIFS(BallByBall!$W$2:$W$501,BallByBall!$B$2:$B$501,A523,BallByBall!$P$2:$P$501,B523))</f>
        <v>0</v>
      </c>
      <c r="N523">
        <f>IF(A523="","",SUMIFS(BallByBall!$X$2:$X$501,BallByBall!$B$2:$B$501,A523,BallByBall!$P$2:$P$501,B523))</f>
        <v>0</v>
      </c>
      <c r="O523">
        <f>IF(A523="","",SUMIFS(OverSummary!$G$2:$G$101,OverSummary!$A$2:$A$101,A523,OverSummary!$D$2:$D$101,B523))</f>
        <v>0</v>
      </c>
      <c r="P523">
        <f>IF(A523="","",G523*Rules!$B$13+H523*Rules!$B$14+I523*Rules!$B$15)</f>
        <v>0</v>
      </c>
      <c r="Q523">
        <f>IF(A523="","",IF(G523&gt;=100,Rules!$B$18,IF(G523&gt;=50,Rules!$B$17,IF(G523&gt;=30,Rules!$B$16,0)))+IF(AND(F523=1,D523&lt;&gt;"BWL",G523=0),Rules!$B$27,0))</f>
        <v>0</v>
      </c>
      <c r="R523">
        <f>IF(A523="","",J523*Rules!$B$19+O523*Rules!$B$22)</f>
        <v>0</v>
      </c>
      <c r="S523">
        <f>IF(A523="","",IF(J523&gt;=4,Rules!$B$21,IF(J523&gt;=3,Rules!$B$20,0)))</f>
        <v>0</v>
      </c>
      <c r="T523">
        <f>IF(A523="","",K523*Rules!$B$23+L523*Rules!$B$24+M523*Rules!$B$25+N523*Rules!$B$26)</f>
        <v>0</v>
      </c>
      <c r="U523">
        <f t="shared" si="8"/>
        <v>0</v>
      </c>
    </row>
    <row r="524" spans="1:21" x14ac:dyDescent="0.2">
      <c r="A524" t="str">
        <f>MatchSquad!A524</f>
        <v>M011</v>
      </c>
      <c r="B524" t="str">
        <f>MatchSquad!B524</f>
        <v>P223</v>
      </c>
      <c r="C524" t="str">
        <f>MatchSquad!C524</f>
        <v>Abhinandan Singh</v>
      </c>
      <c r="D524" t="str">
        <f>MatchSquad!D524</f>
        <v>BWL</v>
      </c>
      <c r="E524" t="str">
        <f>MatchSquad!E524</f>
        <v>RCB</v>
      </c>
      <c r="F524">
        <f>MatchSquad!G524</f>
        <v>0</v>
      </c>
      <c r="G524">
        <f>IF(A524="","",SUMIFS(BallByBall!$I$2:$I$501,BallByBall!$B$2:$B$501,A524,BallByBall!$F$2:$F$501,B524))</f>
        <v>0</v>
      </c>
      <c r="H524">
        <f>IF(A524="","",COUNTIFS(BallByBall!$B$2:$B$501,A524,BallByBall!$F$2:$F$501,B524,BallByBall!$Q$2:$Q$501,1))</f>
        <v>0</v>
      </c>
      <c r="I524">
        <f>IF(A524="","",COUNTIFS(BallByBall!$B$2:$B$501,A524,BallByBall!$F$2:$F$501,B524,BallByBall!$R$2:$R$501,1))</f>
        <v>0</v>
      </c>
      <c r="J524">
        <f>IF(A524="","",SUMIFS(BallByBall!$T$2:$T$501,BallByBall!$B$2:$B$501,A524,BallByBall!$H$2:$H$501,B524))</f>
        <v>0</v>
      </c>
      <c r="K524">
        <f>IF(A524="","",SUMIFS(BallByBall!$U$2:$U$501,BallByBall!$B$2:$B$501,A524,BallByBall!$P$2:$P$501,B524))</f>
        <v>0</v>
      </c>
      <c r="L524">
        <f>IF(A524="","",SUMIFS(BallByBall!$V$2:$V$501,BallByBall!$B$2:$B$501,A524,BallByBall!$P$2:$P$501,B524))</f>
        <v>0</v>
      </c>
      <c r="M524">
        <f>IF(A524="","",SUMIFS(BallByBall!$W$2:$W$501,BallByBall!$B$2:$B$501,A524,BallByBall!$P$2:$P$501,B524))</f>
        <v>0</v>
      </c>
      <c r="N524">
        <f>IF(A524="","",SUMIFS(BallByBall!$X$2:$X$501,BallByBall!$B$2:$B$501,A524,BallByBall!$P$2:$P$501,B524))</f>
        <v>0</v>
      </c>
      <c r="O524">
        <f>IF(A524="","",SUMIFS(OverSummary!$G$2:$G$101,OverSummary!$A$2:$A$101,A524,OverSummary!$D$2:$D$101,B524))</f>
        <v>0</v>
      </c>
      <c r="P524">
        <f>IF(A524="","",G524*Rules!$B$13+H524*Rules!$B$14+I524*Rules!$B$15)</f>
        <v>0</v>
      </c>
      <c r="Q524">
        <f>IF(A524="","",IF(G524&gt;=100,Rules!$B$18,IF(G524&gt;=50,Rules!$B$17,IF(G524&gt;=30,Rules!$B$16,0)))+IF(AND(F524=1,D524&lt;&gt;"BWL",G524=0),Rules!$B$27,0))</f>
        <v>0</v>
      </c>
      <c r="R524">
        <f>IF(A524="","",J524*Rules!$B$19+O524*Rules!$B$22)</f>
        <v>0</v>
      </c>
      <c r="S524">
        <f>IF(A524="","",IF(J524&gt;=4,Rules!$B$21,IF(J524&gt;=3,Rules!$B$20,0)))</f>
        <v>0</v>
      </c>
      <c r="T524">
        <f>IF(A524="","",K524*Rules!$B$23+L524*Rules!$B$24+M524*Rules!$B$25+N524*Rules!$B$26)</f>
        <v>0</v>
      </c>
      <c r="U524">
        <f t="shared" si="8"/>
        <v>0</v>
      </c>
    </row>
    <row r="525" spans="1:21" x14ac:dyDescent="0.2">
      <c r="A525" t="str">
        <f>MatchSquad!A525</f>
        <v>M011</v>
      </c>
      <c r="B525" t="str">
        <f>MatchSquad!B525</f>
        <v>P224</v>
      </c>
      <c r="C525" t="str">
        <f>MatchSquad!C525</f>
        <v>Jacob Duffy</v>
      </c>
      <c r="D525" t="str">
        <f>MatchSquad!D525</f>
        <v>BWL</v>
      </c>
      <c r="E525" t="str">
        <f>MatchSquad!E525</f>
        <v>RCB</v>
      </c>
      <c r="F525">
        <f>MatchSquad!G525</f>
        <v>0</v>
      </c>
      <c r="G525">
        <f>IF(A525="","",SUMIFS(BallByBall!$I$2:$I$501,BallByBall!$B$2:$B$501,A525,BallByBall!$F$2:$F$501,B525))</f>
        <v>0</v>
      </c>
      <c r="H525">
        <f>IF(A525="","",COUNTIFS(BallByBall!$B$2:$B$501,A525,BallByBall!$F$2:$F$501,B525,BallByBall!$Q$2:$Q$501,1))</f>
        <v>0</v>
      </c>
      <c r="I525">
        <f>IF(A525="","",COUNTIFS(BallByBall!$B$2:$B$501,A525,BallByBall!$F$2:$F$501,B525,BallByBall!$R$2:$R$501,1))</f>
        <v>0</v>
      </c>
      <c r="J525">
        <f>IF(A525="","",SUMIFS(BallByBall!$T$2:$T$501,BallByBall!$B$2:$B$501,A525,BallByBall!$H$2:$H$501,B525))</f>
        <v>0</v>
      </c>
      <c r="K525">
        <f>IF(A525="","",SUMIFS(BallByBall!$U$2:$U$501,BallByBall!$B$2:$B$501,A525,BallByBall!$P$2:$P$501,B525))</f>
        <v>0</v>
      </c>
      <c r="L525">
        <f>IF(A525="","",SUMIFS(BallByBall!$V$2:$V$501,BallByBall!$B$2:$B$501,A525,BallByBall!$P$2:$P$501,B525))</f>
        <v>0</v>
      </c>
      <c r="M525">
        <f>IF(A525="","",SUMIFS(BallByBall!$W$2:$W$501,BallByBall!$B$2:$B$501,A525,BallByBall!$P$2:$P$501,B525))</f>
        <v>0</v>
      </c>
      <c r="N525">
        <f>IF(A525="","",SUMIFS(BallByBall!$X$2:$X$501,BallByBall!$B$2:$B$501,A525,BallByBall!$P$2:$P$501,B525))</f>
        <v>0</v>
      </c>
      <c r="O525">
        <f>IF(A525="","",SUMIFS(OverSummary!$G$2:$G$101,OverSummary!$A$2:$A$101,A525,OverSummary!$D$2:$D$101,B525))</f>
        <v>0</v>
      </c>
      <c r="P525">
        <f>IF(A525="","",G525*Rules!$B$13+H525*Rules!$B$14+I525*Rules!$B$15)</f>
        <v>0</v>
      </c>
      <c r="Q525">
        <f>IF(A525="","",IF(G525&gt;=100,Rules!$B$18,IF(G525&gt;=50,Rules!$B$17,IF(G525&gt;=30,Rules!$B$16,0)))+IF(AND(F525=1,D525&lt;&gt;"BWL",G525=0),Rules!$B$27,0))</f>
        <v>0</v>
      </c>
      <c r="R525">
        <f>IF(A525="","",J525*Rules!$B$19+O525*Rules!$B$22)</f>
        <v>0</v>
      </c>
      <c r="S525">
        <f>IF(A525="","",IF(J525&gt;=4,Rules!$B$21,IF(J525&gt;=3,Rules!$B$20,0)))</f>
        <v>0</v>
      </c>
      <c r="T525">
        <f>IF(A525="","",K525*Rules!$B$23+L525*Rules!$B$24+M525*Rules!$B$25+N525*Rules!$B$26)</f>
        <v>0</v>
      </c>
      <c r="U525">
        <f t="shared" si="8"/>
        <v>0</v>
      </c>
    </row>
    <row r="526" spans="1:21" x14ac:dyDescent="0.2">
      <c r="A526" t="str">
        <f>MatchSquad!A526</f>
        <v>M011</v>
      </c>
      <c r="B526" t="str">
        <f>MatchSquad!B526</f>
        <v>P225</v>
      </c>
      <c r="C526" t="str">
        <f>MatchSquad!C526</f>
        <v>Yash Dayal</v>
      </c>
      <c r="D526" t="str">
        <f>MatchSquad!D526</f>
        <v>BWL</v>
      </c>
      <c r="E526" t="str">
        <f>MatchSquad!E526</f>
        <v>RCB</v>
      </c>
      <c r="F526">
        <f>MatchSquad!G526</f>
        <v>0</v>
      </c>
      <c r="G526">
        <f>IF(A526="","",SUMIFS(BallByBall!$I$2:$I$501,BallByBall!$B$2:$B$501,A526,BallByBall!$F$2:$F$501,B526))</f>
        <v>0</v>
      </c>
      <c r="H526">
        <f>IF(A526="","",COUNTIFS(BallByBall!$B$2:$B$501,A526,BallByBall!$F$2:$F$501,B526,BallByBall!$Q$2:$Q$501,1))</f>
        <v>0</v>
      </c>
      <c r="I526">
        <f>IF(A526="","",COUNTIFS(BallByBall!$B$2:$B$501,A526,BallByBall!$F$2:$F$501,B526,BallByBall!$R$2:$R$501,1))</f>
        <v>0</v>
      </c>
      <c r="J526">
        <f>IF(A526="","",SUMIFS(BallByBall!$T$2:$T$501,BallByBall!$B$2:$B$501,A526,BallByBall!$H$2:$H$501,B526))</f>
        <v>0</v>
      </c>
      <c r="K526">
        <f>IF(A526="","",SUMIFS(BallByBall!$U$2:$U$501,BallByBall!$B$2:$B$501,A526,BallByBall!$P$2:$P$501,B526))</f>
        <v>0</v>
      </c>
      <c r="L526">
        <f>IF(A526="","",SUMIFS(BallByBall!$V$2:$V$501,BallByBall!$B$2:$B$501,A526,BallByBall!$P$2:$P$501,B526))</f>
        <v>0</v>
      </c>
      <c r="M526">
        <f>IF(A526="","",SUMIFS(BallByBall!$W$2:$W$501,BallByBall!$B$2:$B$501,A526,BallByBall!$P$2:$P$501,B526))</f>
        <v>0</v>
      </c>
      <c r="N526">
        <f>IF(A526="","",SUMIFS(BallByBall!$X$2:$X$501,BallByBall!$B$2:$B$501,A526,BallByBall!$P$2:$P$501,B526))</f>
        <v>0</v>
      </c>
      <c r="O526">
        <f>IF(A526="","",SUMIFS(OverSummary!$G$2:$G$101,OverSummary!$A$2:$A$101,A526,OverSummary!$D$2:$D$101,B526))</f>
        <v>0</v>
      </c>
      <c r="P526">
        <f>IF(A526="","",G526*Rules!$B$13+H526*Rules!$B$14+I526*Rules!$B$15)</f>
        <v>0</v>
      </c>
      <c r="Q526">
        <f>IF(A526="","",IF(G526&gt;=100,Rules!$B$18,IF(G526&gt;=50,Rules!$B$17,IF(G526&gt;=30,Rules!$B$16,0)))+IF(AND(F526=1,D526&lt;&gt;"BWL",G526=0),Rules!$B$27,0))</f>
        <v>0</v>
      </c>
      <c r="R526">
        <f>IF(A526="","",J526*Rules!$B$19+O526*Rules!$B$22)</f>
        <v>0</v>
      </c>
      <c r="S526">
        <f>IF(A526="","",IF(J526&gt;=4,Rules!$B$21,IF(J526&gt;=3,Rules!$B$20,0)))</f>
        <v>0</v>
      </c>
      <c r="T526">
        <f>IF(A526="","",K526*Rules!$B$23+L526*Rules!$B$24+M526*Rules!$B$25+N526*Rules!$B$26)</f>
        <v>0</v>
      </c>
      <c r="U526">
        <f t="shared" si="8"/>
        <v>0</v>
      </c>
    </row>
    <row r="527" spans="1:21" x14ac:dyDescent="0.2">
      <c r="A527" t="str">
        <f>MatchSquad!A527</f>
        <v>M011</v>
      </c>
      <c r="B527" t="str">
        <f>MatchSquad!B527</f>
        <v>P001</v>
      </c>
      <c r="C527" t="str">
        <f>MatchSquad!C527</f>
        <v>Ruturaj Gaikwad</v>
      </c>
      <c r="D527" t="str">
        <f>MatchSquad!D527</f>
        <v>BAT</v>
      </c>
      <c r="E527" t="str">
        <f>MatchSquad!E527</f>
        <v>CSK</v>
      </c>
      <c r="F527">
        <f>MatchSquad!G527</f>
        <v>0</v>
      </c>
      <c r="G527">
        <f>IF(A527="","",SUMIFS(BallByBall!$I$2:$I$501,BallByBall!$B$2:$B$501,A527,BallByBall!$F$2:$F$501,B527))</f>
        <v>0</v>
      </c>
      <c r="H527">
        <f>IF(A527="","",COUNTIFS(BallByBall!$B$2:$B$501,A527,BallByBall!$F$2:$F$501,B527,BallByBall!$Q$2:$Q$501,1))</f>
        <v>0</v>
      </c>
      <c r="I527">
        <f>IF(A527="","",COUNTIFS(BallByBall!$B$2:$B$501,A527,BallByBall!$F$2:$F$501,B527,BallByBall!$R$2:$R$501,1))</f>
        <v>0</v>
      </c>
      <c r="J527">
        <f>IF(A527="","",SUMIFS(BallByBall!$T$2:$T$501,BallByBall!$B$2:$B$501,A527,BallByBall!$H$2:$H$501,B527))</f>
        <v>0</v>
      </c>
      <c r="K527">
        <f>IF(A527="","",SUMIFS(BallByBall!$U$2:$U$501,BallByBall!$B$2:$B$501,A527,BallByBall!$P$2:$P$501,B527))</f>
        <v>0</v>
      </c>
      <c r="L527">
        <f>IF(A527="","",SUMIFS(BallByBall!$V$2:$V$501,BallByBall!$B$2:$B$501,A527,BallByBall!$P$2:$P$501,B527))</f>
        <v>0</v>
      </c>
      <c r="M527">
        <f>IF(A527="","",SUMIFS(BallByBall!$W$2:$W$501,BallByBall!$B$2:$B$501,A527,BallByBall!$P$2:$P$501,B527))</f>
        <v>0</v>
      </c>
      <c r="N527">
        <f>IF(A527="","",SUMIFS(BallByBall!$X$2:$X$501,BallByBall!$B$2:$B$501,A527,BallByBall!$P$2:$P$501,B527))</f>
        <v>0</v>
      </c>
      <c r="O527">
        <f>IF(A527="","",SUMIFS(OverSummary!$G$2:$G$101,OverSummary!$A$2:$A$101,A527,OverSummary!$D$2:$D$101,B527))</f>
        <v>0</v>
      </c>
      <c r="P527">
        <f>IF(A527="","",G527*Rules!$B$13+H527*Rules!$B$14+I527*Rules!$B$15)</f>
        <v>0</v>
      </c>
      <c r="Q527">
        <f>IF(A527="","",IF(G527&gt;=100,Rules!$B$18,IF(G527&gt;=50,Rules!$B$17,IF(G527&gt;=30,Rules!$B$16,0)))+IF(AND(F527=1,D527&lt;&gt;"BWL",G527=0),Rules!$B$27,0))</f>
        <v>0</v>
      </c>
      <c r="R527">
        <f>IF(A527="","",J527*Rules!$B$19+O527*Rules!$B$22)</f>
        <v>0</v>
      </c>
      <c r="S527">
        <f>IF(A527="","",IF(J527&gt;=4,Rules!$B$21,IF(J527&gt;=3,Rules!$B$20,0)))</f>
        <v>0</v>
      </c>
      <c r="T527">
        <f>IF(A527="","",K527*Rules!$B$23+L527*Rules!$B$24+M527*Rules!$B$25+N527*Rules!$B$26)</f>
        <v>0</v>
      </c>
      <c r="U527">
        <f t="shared" si="8"/>
        <v>0</v>
      </c>
    </row>
    <row r="528" spans="1:21" x14ac:dyDescent="0.2">
      <c r="A528" t="str">
        <f>MatchSquad!A528</f>
        <v>M011</v>
      </c>
      <c r="B528" t="str">
        <f>MatchSquad!B528</f>
        <v>P002</v>
      </c>
      <c r="C528" t="str">
        <f>MatchSquad!C528</f>
        <v>MS Dhoni</v>
      </c>
      <c r="D528" t="str">
        <f>MatchSquad!D528</f>
        <v>WK</v>
      </c>
      <c r="E528" t="str">
        <f>MatchSquad!E528</f>
        <v>CSK</v>
      </c>
      <c r="F528">
        <f>MatchSquad!G528</f>
        <v>0</v>
      </c>
      <c r="G528">
        <f>IF(A528="","",SUMIFS(BallByBall!$I$2:$I$501,BallByBall!$B$2:$B$501,A528,BallByBall!$F$2:$F$501,B528))</f>
        <v>0</v>
      </c>
      <c r="H528">
        <f>IF(A528="","",COUNTIFS(BallByBall!$B$2:$B$501,A528,BallByBall!$F$2:$F$501,B528,BallByBall!$Q$2:$Q$501,1))</f>
        <v>0</v>
      </c>
      <c r="I528">
        <f>IF(A528="","",COUNTIFS(BallByBall!$B$2:$B$501,A528,BallByBall!$F$2:$F$501,B528,BallByBall!$R$2:$R$501,1))</f>
        <v>0</v>
      </c>
      <c r="J528">
        <f>IF(A528="","",SUMIFS(BallByBall!$T$2:$T$501,BallByBall!$B$2:$B$501,A528,BallByBall!$H$2:$H$501,B528))</f>
        <v>0</v>
      </c>
      <c r="K528">
        <f>IF(A528="","",SUMIFS(BallByBall!$U$2:$U$501,BallByBall!$B$2:$B$501,A528,BallByBall!$P$2:$P$501,B528))</f>
        <v>0</v>
      </c>
      <c r="L528">
        <f>IF(A528="","",SUMIFS(BallByBall!$V$2:$V$501,BallByBall!$B$2:$B$501,A528,BallByBall!$P$2:$P$501,B528))</f>
        <v>0</v>
      </c>
      <c r="M528">
        <f>IF(A528="","",SUMIFS(BallByBall!$W$2:$W$501,BallByBall!$B$2:$B$501,A528,BallByBall!$P$2:$P$501,B528))</f>
        <v>0</v>
      </c>
      <c r="N528">
        <f>IF(A528="","",SUMIFS(BallByBall!$X$2:$X$501,BallByBall!$B$2:$B$501,A528,BallByBall!$P$2:$P$501,B528))</f>
        <v>0</v>
      </c>
      <c r="O528">
        <f>IF(A528="","",SUMIFS(OverSummary!$G$2:$G$101,OverSummary!$A$2:$A$101,A528,OverSummary!$D$2:$D$101,B528))</f>
        <v>0</v>
      </c>
      <c r="P528">
        <f>IF(A528="","",G528*Rules!$B$13+H528*Rules!$B$14+I528*Rules!$B$15)</f>
        <v>0</v>
      </c>
      <c r="Q528">
        <f>IF(A528="","",IF(G528&gt;=100,Rules!$B$18,IF(G528&gt;=50,Rules!$B$17,IF(G528&gt;=30,Rules!$B$16,0)))+IF(AND(F528=1,D528&lt;&gt;"BWL",G528=0),Rules!$B$27,0))</f>
        <v>0</v>
      </c>
      <c r="R528">
        <f>IF(A528="","",J528*Rules!$B$19+O528*Rules!$B$22)</f>
        <v>0</v>
      </c>
      <c r="S528">
        <f>IF(A528="","",IF(J528&gt;=4,Rules!$B$21,IF(J528&gt;=3,Rules!$B$20,0)))</f>
        <v>0</v>
      </c>
      <c r="T528">
        <f>IF(A528="","",K528*Rules!$B$23+L528*Rules!$B$24+M528*Rules!$B$25+N528*Rules!$B$26)</f>
        <v>0</v>
      </c>
      <c r="U528">
        <f t="shared" si="8"/>
        <v>0</v>
      </c>
    </row>
    <row r="529" spans="1:21" x14ac:dyDescent="0.2">
      <c r="A529" t="str">
        <f>MatchSquad!A529</f>
        <v>M011</v>
      </c>
      <c r="B529" t="str">
        <f>MatchSquad!B529</f>
        <v>P003</v>
      </c>
      <c r="C529" t="str">
        <f>MatchSquad!C529</f>
        <v>Sanju Samson</v>
      </c>
      <c r="D529" t="str">
        <f>MatchSquad!D529</f>
        <v>WK</v>
      </c>
      <c r="E529" t="str">
        <f>MatchSquad!E529</f>
        <v>CSK</v>
      </c>
      <c r="F529">
        <f>MatchSquad!G529</f>
        <v>0</v>
      </c>
      <c r="G529">
        <f>IF(A529="","",SUMIFS(BallByBall!$I$2:$I$501,BallByBall!$B$2:$B$501,A529,BallByBall!$F$2:$F$501,B529))</f>
        <v>0</v>
      </c>
      <c r="H529">
        <f>IF(A529="","",COUNTIFS(BallByBall!$B$2:$B$501,A529,BallByBall!$F$2:$F$501,B529,BallByBall!$Q$2:$Q$501,1))</f>
        <v>0</v>
      </c>
      <c r="I529">
        <f>IF(A529="","",COUNTIFS(BallByBall!$B$2:$B$501,A529,BallByBall!$F$2:$F$501,B529,BallByBall!$R$2:$R$501,1))</f>
        <v>0</v>
      </c>
      <c r="J529">
        <f>IF(A529="","",SUMIFS(BallByBall!$T$2:$T$501,BallByBall!$B$2:$B$501,A529,BallByBall!$H$2:$H$501,B529))</f>
        <v>0</v>
      </c>
      <c r="K529">
        <f>IF(A529="","",SUMIFS(BallByBall!$U$2:$U$501,BallByBall!$B$2:$B$501,A529,BallByBall!$P$2:$P$501,B529))</f>
        <v>0</v>
      </c>
      <c r="L529">
        <f>IF(A529="","",SUMIFS(BallByBall!$V$2:$V$501,BallByBall!$B$2:$B$501,A529,BallByBall!$P$2:$P$501,B529))</f>
        <v>0</v>
      </c>
      <c r="M529">
        <f>IF(A529="","",SUMIFS(BallByBall!$W$2:$W$501,BallByBall!$B$2:$B$501,A529,BallByBall!$P$2:$P$501,B529))</f>
        <v>0</v>
      </c>
      <c r="N529">
        <f>IF(A529="","",SUMIFS(BallByBall!$X$2:$X$501,BallByBall!$B$2:$B$501,A529,BallByBall!$P$2:$P$501,B529))</f>
        <v>0</v>
      </c>
      <c r="O529">
        <f>IF(A529="","",SUMIFS(OverSummary!$G$2:$G$101,OverSummary!$A$2:$A$101,A529,OverSummary!$D$2:$D$101,B529))</f>
        <v>0</v>
      </c>
      <c r="P529">
        <f>IF(A529="","",G529*Rules!$B$13+H529*Rules!$B$14+I529*Rules!$B$15)</f>
        <v>0</v>
      </c>
      <c r="Q529">
        <f>IF(A529="","",IF(G529&gt;=100,Rules!$B$18,IF(G529&gt;=50,Rules!$B$17,IF(G529&gt;=30,Rules!$B$16,0)))+IF(AND(F529=1,D529&lt;&gt;"BWL",G529=0),Rules!$B$27,0))</f>
        <v>0</v>
      </c>
      <c r="R529">
        <f>IF(A529="","",J529*Rules!$B$19+O529*Rules!$B$22)</f>
        <v>0</v>
      </c>
      <c r="S529">
        <f>IF(A529="","",IF(J529&gt;=4,Rules!$B$21,IF(J529&gt;=3,Rules!$B$20,0)))</f>
        <v>0</v>
      </c>
      <c r="T529">
        <f>IF(A529="","",K529*Rules!$B$23+L529*Rules!$B$24+M529*Rules!$B$25+N529*Rules!$B$26)</f>
        <v>0</v>
      </c>
      <c r="U529">
        <f t="shared" si="8"/>
        <v>0</v>
      </c>
    </row>
    <row r="530" spans="1:21" x14ac:dyDescent="0.2">
      <c r="A530" t="str">
        <f>MatchSquad!A530</f>
        <v>M011</v>
      </c>
      <c r="B530" t="str">
        <f>MatchSquad!B530</f>
        <v>P004</v>
      </c>
      <c r="C530" t="str">
        <f>MatchSquad!C530</f>
        <v>Dewald Brevis</v>
      </c>
      <c r="D530" t="str">
        <f>MatchSquad!D530</f>
        <v>BAT</v>
      </c>
      <c r="E530" t="str">
        <f>MatchSquad!E530</f>
        <v>CSK</v>
      </c>
      <c r="F530">
        <f>MatchSquad!G530</f>
        <v>0</v>
      </c>
      <c r="G530">
        <f>IF(A530="","",SUMIFS(BallByBall!$I$2:$I$501,BallByBall!$B$2:$B$501,A530,BallByBall!$F$2:$F$501,B530))</f>
        <v>0</v>
      </c>
      <c r="H530">
        <f>IF(A530="","",COUNTIFS(BallByBall!$B$2:$B$501,A530,BallByBall!$F$2:$F$501,B530,BallByBall!$Q$2:$Q$501,1))</f>
        <v>0</v>
      </c>
      <c r="I530">
        <f>IF(A530="","",COUNTIFS(BallByBall!$B$2:$B$501,A530,BallByBall!$F$2:$F$501,B530,BallByBall!$R$2:$R$501,1))</f>
        <v>0</v>
      </c>
      <c r="J530">
        <f>IF(A530="","",SUMIFS(BallByBall!$T$2:$T$501,BallByBall!$B$2:$B$501,A530,BallByBall!$H$2:$H$501,B530))</f>
        <v>0</v>
      </c>
      <c r="K530">
        <f>IF(A530="","",SUMIFS(BallByBall!$U$2:$U$501,BallByBall!$B$2:$B$501,A530,BallByBall!$P$2:$P$501,B530))</f>
        <v>0</v>
      </c>
      <c r="L530">
        <f>IF(A530="","",SUMIFS(BallByBall!$V$2:$V$501,BallByBall!$B$2:$B$501,A530,BallByBall!$P$2:$P$501,B530))</f>
        <v>0</v>
      </c>
      <c r="M530">
        <f>IF(A530="","",SUMIFS(BallByBall!$W$2:$W$501,BallByBall!$B$2:$B$501,A530,BallByBall!$P$2:$P$501,B530))</f>
        <v>0</v>
      </c>
      <c r="N530">
        <f>IF(A530="","",SUMIFS(BallByBall!$X$2:$X$501,BallByBall!$B$2:$B$501,A530,BallByBall!$P$2:$P$501,B530))</f>
        <v>0</v>
      </c>
      <c r="O530">
        <f>IF(A530="","",SUMIFS(OverSummary!$G$2:$G$101,OverSummary!$A$2:$A$101,A530,OverSummary!$D$2:$D$101,B530))</f>
        <v>0</v>
      </c>
      <c r="P530">
        <f>IF(A530="","",G530*Rules!$B$13+H530*Rules!$B$14+I530*Rules!$B$15)</f>
        <v>0</v>
      </c>
      <c r="Q530">
        <f>IF(A530="","",IF(G530&gt;=100,Rules!$B$18,IF(G530&gt;=50,Rules!$B$17,IF(G530&gt;=30,Rules!$B$16,0)))+IF(AND(F530=1,D530&lt;&gt;"BWL",G530=0),Rules!$B$27,0))</f>
        <v>0</v>
      </c>
      <c r="R530">
        <f>IF(A530="","",J530*Rules!$B$19+O530*Rules!$B$22)</f>
        <v>0</v>
      </c>
      <c r="S530">
        <f>IF(A530="","",IF(J530&gt;=4,Rules!$B$21,IF(J530&gt;=3,Rules!$B$20,0)))</f>
        <v>0</v>
      </c>
      <c r="T530">
        <f>IF(A530="","",K530*Rules!$B$23+L530*Rules!$B$24+M530*Rules!$B$25+N530*Rules!$B$26)</f>
        <v>0</v>
      </c>
      <c r="U530">
        <f t="shared" si="8"/>
        <v>0</v>
      </c>
    </row>
    <row r="531" spans="1:21" x14ac:dyDescent="0.2">
      <c r="A531" t="str">
        <f>MatchSquad!A531</f>
        <v>M011</v>
      </c>
      <c r="B531" t="str">
        <f>MatchSquad!B531</f>
        <v>P005</v>
      </c>
      <c r="C531" t="str">
        <f>MatchSquad!C531</f>
        <v>Ayush Mhatre</v>
      </c>
      <c r="D531" t="str">
        <f>MatchSquad!D531</f>
        <v>BAT</v>
      </c>
      <c r="E531" t="str">
        <f>MatchSquad!E531</f>
        <v>CSK</v>
      </c>
      <c r="F531">
        <f>MatchSquad!G531</f>
        <v>0</v>
      </c>
      <c r="G531">
        <f>IF(A531="","",SUMIFS(BallByBall!$I$2:$I$501,BallByBall!$B$2:$B$501,A531,BallByBall!$F$2:$F$501,B531))</f>
        <v>0</v>
      </c>
      <c r="H531">
        <f>IF(A531="","",COUNTIFS(BallByBall!$B$2:$B$501,A531,BallByBall!$F$2:$F$501,B531,BallByBall!$Q$2:$Q$501,1))</f>
        <v>0</v>
      </c>
      <c r="I531">
        <f>IF(A531="","",COUNTIFS(BallByBall!$B$2:$B$501,A531,BallByBall!$F$2:$F$501,B531,BallByBall!$R$2:$R$501,1))</f>
        <v>0</v>
      </c>
      <c r="J531">
        <f>IF(A531="","",SUMIFS(BallByBall!$T$2:$T$501,BallByBall!$B$2:$B$501,A531,BallByBall!$H$2:$H$501,B531))</f>
        <v>0</v>
      </c>
      <c r="K531">
        <f>IF(A531="","",SUMIFS(BallByBall!$U$2:$U$501,BallByBall!$B$2:$B$501,A531,BallByBall!$P$2:$P$501,B531))</f>
        <v>0</v>
      </c>
      <c r="L531">
        <f>IF(A531="","",SUMIFS(BallByBall!$V$2:$V$501,BallByBall!$B$2:$B$501,A531,BallByBall!$P$2:$P$501,B531))</f>
        <v>0</v>
      </c>
      <c r="M531">
        <f>IF(A531="","",SUMIFS(BallByBall!$W$2:$W$501,BallByBall!$B$2:$B$501,A531,BallByBall!$P$2:$P$501,B531))</f>
        <v>0</v>
      </c>
      <c r="N531">
        <f>IF(A531="","",SUMIFS(BallByBall!$X$2:$X$501,BallByBall!$B$2:$B$501,A531,BallByBall!$P$2:$P$501,B531))</f>
        <v>0</v>
      </c>
      <c r="O531">
        <f>IF(A531="","",SUMIFS(OverSummary!$G$2:$G$101,OverSummary!$A$2:$A$101,A531,OverSummary!$D$2:$D$101,B531))</f>
        <v>0</v>
      </c>
      <c r="P531">
        <f>IF(A531="","",G531*Rules!$B$13+H531*Rules!$B$14+I531*Rules!$B$15)</f>
        <v>0</v>
      </c>
      <c r="Q531">
        <f>IF(A531="","",IF(G531&gt;=100,Rules!$B$18,IF(G531&gt;=50,Rules!$B$17,IF(G531&gt;=30,Rules!$B$16,0)))+IF(AND(F531=1,D531&lt;&gt;"BWL",G531=0),Rules!$B$27,0))</f>
        <v>0</v>
      </c>
      <c r="R531">
        <f>IF(A531="","",J531*Rules!$B$19+O531*Rules!$B$22)</f>
        <v>0</v>
      </c>
      <c r="S531">
        <f>IF(A531="","",IF(J531&gt;=4,Rules!$B$21,IF(J531&gt;=3,Rules!$B$20,0)))</f>
        <v>0</v>
      </c>
      <c r="T531">
        <f>IF(A531="","",K531*Rules!$B$23+L531*Rules!$B$24+M531*Rules!$B$25+N531*Rules!$B$26)</f>
        <v>0</v>
      </c>
      <c r="U531">
        <f t="shared" si="8"/>
        <v>0</v>
      </c>
    </row>
    <row r="532" spans="1:21" x14ac:dyDescent="0.2">
      <c r="A532" t="str">
        <f>MatchSquad!A532</f>
        <v>M011</v>
      </c>
      <c r="B532" t="str">
        <f>MatchSquad!B532</f>
        <v>P006</v>
      </c>
      <c r="C532" t="str">
        <f>MatchSquad!C532</f>
        <v>Kartik Sharma</v>
      </c>
      <c r="D532" t="str">
        <f>MatchSquad!D532</f>
        <v>WK</v>
      </c>
      <c r="E532" t="str">
        <f>MatchSquad!E532</f>
        <v>CSK</v>
      </c>
      <c r="F532">
        <f>MatchSquad!G532</f>
        <v>0</v>
      </c>
      <c r="G532">
        <f>IF(A532="","",SUMIFS(BallByBall!$I$2:$I$501,BallByBall!$B$2:$B$501,A532,BallByBall!$F$2:$F$501,B532))</f>
        <v>0</v>
      </c>
      <c r="H532">
        <f>IF(A532="","",COUNTIFS(BallByBall!$B$2:$B$501,A532,BallByBall!$F$2:$F$501,B532,BallByBall!$Q$2:$Q$501,1))</f>
        <v>0</v>
      </c>
      <c r="I532">
        <f>IF(A532="","",COUNTIFS(BallByBall!$B$2:$B$501,A532,BallByBall!$F$2:$F$501,B532,BallByBall!$R$2:$R$501,1))</f>
        <v>0</v>
      </c>
      <c r="J532">
        <f>IF(A532="","",SUMIFS(BallByBall!$T$2:$T$501,BallByBall!$B$2:$B$501,A532,BallByBall!$H$2:$H$501,B532))</f>
        <v>0</v>
      </c>
      <c r="K532">
        <f>IF(A532="","",SUMIFS(BallByBall!$U$2:$U$501,BallByBall!$B$2:$B$501,A532,BallByBall!$P$2:$P$501,B532))</f>
        <v>0</v>
      </c>
      <c r="L532">
        <f>IF(A532="","",SUMIFS(BallByBall!$V$2:$V$501,BallByBall!$B$2:$B$501,A532,BallByBall!$P$2:$P$501,B532))</f>
        <v>0</v>
      </c>
      <c r="M532">
        <f>IF(A532="","",SUMIFS(BallByBall!$W$2:$W$501,BallByBall!$B$2:$B$501,A532,BallByBall!$P$2:$P$501,B532))</f>
        <v>0</v>
      </c>
      <c r="N532">
        <f>IF(A532="","",SUMIFS(BallByBall!$X$2:$X$501,BallByBall!$B$2:$B$501,A532,BallByBall!$P$2:$P$501,B532))</f>
        <v>0</v>
      </c>
      <c r="O532">
        <f>IF(A532="","",SUMIFS(OverSummary!$G$2:$G$101,OverSummary!$A$2:$A$101,A532,OverSummary!$D$2:$D$101,B532))</f>
        <v>0</v>
      </c>
      <c r="P532">
        <f>IF(A532="","",G532*Rules!$B$13+H532*Rules!$B$14+I532*Rules!$B$15)</f>
        <v>0</v>
      </c>
      <c r="Q532">
        <f>IF(A532="","",IF(G532&gt;=100,Rules!$B$18,IF(G532&gt;=50,Rules!$B$17,IF(G532&gt;=30,Rules!$B$16,0)))+IF(AND(F532=1,D532&lt;&gt;"BWL",G532=0),Rules!$B$27,0))</f>
        <v>0</v>
      </c>
      <c r="R532">
        <f>IF(A532="","",J532*Rules!$B$19+O532*Rules!$B$22)</f>
        <v>0</v>
      </c>
      <c r="S532">
        <f>IF(A532="","",IF(J532&gt;=4,Rules!$B$21,IF(J532&gt;=3,Rules!$B$20,0)))</f>
        <v>0</v>
      </c>
      <c r="T532">
        <f>IF(A532="","",K532*Rules!$B$23+L532*Rules!$B$24+M532*Rules!$B$25+N532*Rules!$B$26)</f>
        <v>0</v>
      </c>
      <c r="U532">
        <f t="shared" si="8"/>
        <v>0</v>
      </c>
    </row>
    <row r="533" spans="1:21" x14ac:dyDescent="0.2">
      <c r="A533" t="str">
        <f>MatchSquad!A533</f>
        <v>M011</v>
      </c>
      <c r="B533" t="str">
        <f>MatchSquad!B533</f>
        <v>P007</v>
      </c>
      <c r="C533" t="str">
        <f>MatchSquad!C533</f>
        <v>Sarfaraz Khan</v>
      </c>
      <c r="D533" t="str">
        <f>MatchSquad!D533</f>
        <v>BAT</v>
      </c>
      <c r="E533" t="str">
        <f>MatchSquad!E533</f>
        <v>CSK</v>
      </c>
      <c r="F533">
        <f>MatchSquad!G533</f>
        <v>0</v>
      </c>
      <c r="G533">
        <f>IF(A533="","",SUMIFS(BallByBall!$I$2:$I$501,BallByBall!$B$2:$B$501,A533,BallByBall!$F$2:$F$501,B533))</f>
        <v>0</v>
      </c>
      <c r="H533">
        <f>IF(A533="","",COUNTIFS(BallByBall!$B$2:$B$501,A533,BallByBall!$F$2:$F$501,B533,BallByBall!$Q$2:$Q$501,1))</f>
        <v>0</v>
      </c>
      <c r="I533">
        <f>IF(A533="","",COUNTIFS(BallByBall!$B$2:$B$501,A533,BallByBall!$F$2:$F$501,B533,BallByBall!$R$2:$R$501,1))</f>
        <v>0</v>
      </c>
      <c r="J533">
        <f>IF(A533="","",SUMIFS(BallByBall!$T$2:$T$501,BallByBall!$B$2:$B$501,A533,BallByBall!$H$2:$H$501,B533))</f>
        <v>0</v>
      </c>
      <c r="K533">
        <f>IF(A533="","",SUMIFS(BallByBall!$U$2:$U$501,BallByBall!$B$2:$B$501,A533,BallByBall!$P$2:$P$501,B533))</f>
        <v>0</v>
      </c>
      <c r="L533">
        <f>IF(A533="","",SUMIFS(BallByBall!$V$2:$V$501,BallByBall!$B$2:$B$501,A533,BallByBall!$P$2:$P$501,B533))</f>
        <v>0</v>
      </c>
      <c r="M533">
        <f>IF(A533="","",SUMIFS(BallByBall!$W$2:$W$501,BallByBall!$B$2:$B$501,A533,BallByBall!$P$2:$P$501,B533))</f>
        <v>0</v>
      </c>
      <c r="N533">
        <f>IF(A533="","",SUMIFS(BallByBall!$X$2:$X$501,BallByBall!$B$2:$B$501,A533,BallByBall!$P$2:$P$501,B533))</f>
        <v>0</v>
      </c>
      <c r="O533">
        <f>IF(A533="","",SUMIFS(OverSummary!$G$2:$G$101,OverSummary!$A$2:$A$101,A533,OverSummary!$D$2:$D$101,B533))</f>
        <v>0</v>
      </c>
      <c r="P533">
        <f>IF(A533="","",G533*Rules!$B$13+H533*Rules!$B$14+I533*Rules!$B$15)</f>
        <v>0</v>
      </c>
      <c r="Q533">
        <f>IF(A533="","",IF(G533&gt;=100,Rules!$B$18,IF(G533&gt;=50,Rules!$B$17,IF(G533&gt;=30,Rules!$B$16,0)))+IF(AND(F533=1,D533&lt;&gt;"BWL",G533=0),Rules!$B$27,0))</f>
        <v>0</v>
      </c>
      <c r="R533">
        <f>IF(A533="","",J533*Rules!$B$19+O533*Rules!$B$22)</f>
        <v>0</v>
      </c>
      <c r="S533">
        <f>IF(A533="","",IF(J533&gt;=4,Rules!$B$21,IF(J533&gt;=3,Rules!$B$20,0)))</f>
        <v>0</v>
      </c>
      <c r="T533">
        <f>IF(A533="","",K533*Rules!$B$23+L533*Rules!$B$24+M533*Rules!$B$25+N533*Rules!$B$26)</f>
        <v>0</v>
      </c>
      <c r="U533">
        <f t="shared" si="8"/>
        <v>0</v>
      </c>
    </row>
    <row r="534" spans="1:21" x14ac:dyDescent="0.2">
      <c r="A534" t="str">
        <f>MatchSquad!A534</f>
        <v>M011</v>
      </c>
      <c r="B534" t="str">
        <f>MatchSquad!B534</f>
        <v>P008</v>
      </c>
      <c r="C534" t="str">
        <f>MatchSquad!C534</f>
        <v>Urvil Patel</v>
      </c>
      <c r="D534" t="str">
        <f>MatchSquad!D534</f>
        <v>WK</v>
      </c>
      <c r="E534" t="str">
        <f>MatchSquad!E534</f>
        <v>CSK</v>
      </c>
      <c r="F534">
        <f>MatchSquad!G534</f>
        <v>0</v>
      </c>
      <c r="G534">
        <f>IF(A534="","",SUMIFS(BallByBall!$I$2:$I$501,BallByBall!$B$2:$B$501,A534,BallByBall!$F$2:$F$501,B534))</f>
        <v>0</v>
      </c>
      <c r="H534">
        <f>IF(A534="","",COUNTIFS(BallByBall!$B$2:$B$501,A534,BallByBall!$F$2:$F$501,B534,BallByBall!$Q$2:$Q$501,1))</f>
        <v>0</v>
      </c>
      <c r="I534">
        <f>IF(A534="","",COUNTIFS(BallByBall!$B$2:$B$501,A534,BallByBall!$F$2:$F$501,B534,BallByBall!$R$2:$R$501,1))</f>
        <v>0</v>
      </c>
      <c r="J534">
        <f>IF(A534="","",SUMIFS(BallByBall!$T$2:$T$501,BallByBall!$B$2:$B$501,A534,BallByBall!$H$2:$H$501,B534))</f>
        <v>0</v>
      </c>
      <c r="K534">
        <f>IF(A534="","",SUMIFS(BallByBall!$U$2:$U$501,BallByBall!$B$2:$B$501,A534,BallByBall!$P$2:$P$501,B534))</f>
        <v>0</v>
      </c>
      <c r="L534">
        <f>IF(A534="","",SUMIFS(BallByBall!$V$2:$V$501,BallByBall!$B$2:$B$501,A534,BallByBall!$P$2:$P$501,B534))</f>
        <v>0</v>
      </c>
      <c r="M534">
        <f>IF(A534="","",SUMIFS(BallByBall!$W$2:$W$501,BallByBall!$B$2:$B$501,A534,BallByBall!$P$2:$P$501,B534))</f>
        <v>0</v>
      </c>
      <c r="N534">
        <f>IF(A534="","",SUMIFS(BallByBall!$X$2:$X$501,BallByBall!$B$2:$B$501,A534,BallByBall!$P$2:$P$501,B534))</f>
        <v>0</v>
      </c>
      <c r="O534">
        <f>IF(A534="","",SUMIFS(OverSummary!$G$2:$G$101,OverSummary!$A$2:$A$101,A534,OverSummary!$D$2:$D$101,B534))</f>
        <v>0</v>
      </c>
      <c r="P534">
        <f>IF(A534="","",G534*Rules!$B$13+H534*Rules!$B$14+I534*Rules!$B$15)</f>
        <v>0</v>
      </c>
      <c r="Q534">
        <f>IF(A534="","",IF(G534&gt;=100,Rules!$B$18,IF(G534&gt;=50,Rules!$B$17,IF(G534&gt;=30,Rules!$B$16,0)))+IF(AND(F534=1,D534&lt;&gt;"BWL",G534=0),Rules!$B$27,0))</f>
        <v>0</v>
      </c>
      <c r="R534">
        <f>IF(A534="","",J534*Rules!$B$19+O534*Rules!$B$22)</f>
        <v>0</v>
      </c>
      <c r="S534">
        <f>IF(A534="","",IF(J534&gt;=4,Rules!$B$21,IF(J534&gt;=3,Rules!$B$20,0)))</f>
        <v>0</v>
      </c>
      <c r="T534">
        <f>IF(A534="","",K534*Rules!$B$23+L534*Rules!$B$24+M534*Rules!$B$25+N534*Rules!$B$26)</f>
        <v>0</v>
      </c>
      <c r="U534">
        <f t="shared" si="8"/>
        <v>0</v>
      </c>
    </row>
    <row r="535" spans="1:21" x14ac:dyDescent="0.2">
      <c r="A535" t="str">
        <f>MatchSquad!A535</f>
        <v>M011</v>
      </c>
      <c r="B535" t="str">
        <f>MatchSquad!B535</f>
        <v>P009</v>
      </c>
      <c r="C535" t="str">
        <f>MatchSquad!C535</f>
        <v>Jamie Overton</v>
      </c>
      <c r="D535" t="str">
        <f>MatchSquad!D535</f>
        <v>AR</v>
      </c>
      <c r="E535" t="str">
        <f>MatchSquad!E535</f>
        <v>CSK</v>
      </c>
      <c r="F535">
        <f>MatchSquad!G535</f>
        <v>0</v>
      </c>
      <c r="G535">
        <f>IF(A535="","",SUMIFS(BallByBall!$I$2:$I$501,BallByBall!$B$2:$B$501,A535,BallByBall!$F$2:$F$501,B535))</f>
        <v>0</v>
      </c>
      <c r="H535">
        <f>IF(A535="","",COUNTIFS(BallByBall!$B$2:$B$501,A535,BallByBall!$F$2:$F$501,B535,BallByBall!$Q$2:$Q$501,1))</f>
        <v>0</v>
      </c>
      <c r="I535">
        <f>IF(A535="","",COUNTIFS(BallByBall!$B$2:$B$501,A535,BallByBall!$F$2:$F$501,B535,BallByBall!$R$2:$R$501,1))</f>
        <v>0</v>
      </c>
      <c r="J535">
        <f>IF(A535="","",SUMIFS(BallByBall!$T$2:$T$501,BallByBall!$B$2:$B$501,A535,BallByBall!$H$2:$H$501,B535))</f>
        <v>0</v>
      </c>
      <c r="K535">
        <f>IF(A535="","",SUMIFS(BallByBall!$U$2:$U$501,BallByBall!$B$2:$B$501,A535,BallByBall!$P$2:$P$501,B535))</f>
        <v>0</v>
      </c>
      <c r="L535">
        <f>IF(A535="","",SUMIFS(BallByBall!$V$2:$V$501,BallByBall!$B$2:$B$501,A535,BallByBall!$P$2:$P$501,B535))</f>
        <v>0</v>
      </c>
      <c r="M535">
        <f>IF(A535="","",SUMIFS(BallByBall!$W$2:$W$501,BallByBall!$B$2:$B$501,A535,BallByBall!$P$2:$P$501,B535))</f>
        <v>0</v>
      </c>
      <c r="N535">
        <f>IF(A535="","",SUMIFS(BallByBall!$X$2:$X$501,BallByBall!$B$2:$B$501,A535,BallByBall!$P$2:$P$501,B535))</f>
        <v>0</v>
      </c>
      <c r="O535">
        <f>IF(A535="","",SUMIFS(OverSummary!$G$2:$G$101,OverSummary!$A$2:$A$101,A535,OverSummary!$D$2:$D$101,B535))</f>
        <v>0</v>
      </c>
      <c r="P535">
        <f>IF(A535="","",G535*Rules!$B$13+H535*Rules!$B$14+I535*Rules!$B$15)</f>
        <v>0</v>
      </c>
      <c r="Q535">
        <f>IF(A535="","",IF(G535&gt;=100,Rules!$B$18,IF(G535&gt;=50,Rules!$B$17,IF(G535&gt;=30,Rules!$B$16,0)))+IF(AND(F535=1,D535&lt;&gt;"BWL",G535=0),Rules!$B$27,0))</f>
        <v>0</v>
      </c>
      <c r="R535">
        <f>IF(A535="","",J535*Rules!$B$19+O535*Rules!$B$22)</f>
        <v>0</v>
      </c>
      <c r="S535">
        <f>IF(A535="","",IF(J535&gt;=4,Rules!$B$21,IF(J535&gt;=3,Rules!$B$20,0)))</f>
        <v>0</v>
      </c>
      <c r="T535">
        <f>IF(A535="","",K535*Rules!$B$23+L535*Rules!$B$24+M535*Rules!$B$25+N535*Rules!$B$26)</f>
        <v>0</v>
      </c>
      <c r="U535">
        <f t="shared" si="8"/>
        <v>0</v>
      </c>
    </row>
    <row r="536" spans="1:21" x14ac:dyDescent="0.2">
      <c r="A536" t="str">
        <f>MatchSquad!A536</f>
        <v>M011</v>
      </c>
      <c r="B536" t="str">
        <f>MatchSquad!B536</f>
        <v>P010</v>
      </c>
      <c r="C536" t="str">
        <f>MatchSquad!C536</f>
        <v>Ramakrishna Ghosh</v>
      </c>
      <c r="D536" t="str">
        <f>MatchSquad!D536</f>
        <v>AR</v>
      </c>
      <c r="E536" t="str">
        <f>MatchSquad!E536</f>
        <v>CSK</v>
      </c>
      <c r="F536">
        <f>MatchSquad!G536</f>
        <v>0</v>
      </c>
      <c r="G536">
        <f>IF(A536="","",SUMIFS(BallByBall!$I$2:$I$501,BallByBall!$B$2:$B$501,A536,BallByBall!$F$2:$F$501,B536))</f>
        <v>0</v>
      </c>
      <c r="H536">
        <f>IF(A536="","",COUNTIFS(BallByBall!$B$2:$B$501,A536,BallByBall!$F$2:$F$501,B536,BallByBall!$Q$2:$Q$501,1))</f>
        <v>0</v>
      </c>
      <c r="I536">
        <f>IF(A536="","",COUNTIFS(BallByBall!$B$2:$B$501,A536,BallByBall!$F$2:$F$501,B536,BallByBall!$R$2:$R$501,1))</f>
        <v>0</v>
      </c>
      <c r="J536">
        <f>IF(A536="","",SUMIFS(BallByBall!$T$2:$T$501,BallByBall!$B$2:$B$501,A536,BallByBall!$H$2:$H$501,B536))</f>
        <v>0</v>
      </c>
      <c r="K536">
        <f>IF(A536="","",SUMIFS(BallByBall!$U$2:$U$501,BallByBall!$B$2:$B$501,A536,BallByBall!$P$2:$P$501,B536))</f>
        <v>0</v>
      </c>
      <c r="L536">
        <f>IF(A536="","",SUMIFS(BallByBall!$V$2:$V$501,BallByBall!$B$2:$B$501,A536,BallByBall!$P$2:$P$501,B536))</f>
        <v>0</v>
      </c>
      <c r="M536">
        <f>IF(A536="","",SUMIFS(BallByBall!$W$2:$W$501,BallByBall!$B$2:$B$501,A536,BallByBall!$P$2:$P$501,B536))</f>
        <v>0</v>
      </c>
      <c r="N536">
        <f>IF(A536="","",SUMIFS(BallByBall!$X$2:$X$501,BallByBall!$B$2:$B$501,A536,BallByBall!$P$2:$P$501,B536))</f>
        <v>0</v>
      </c>
      <c r="O536">
        <f>IF(A536="","",SUMIFS(OverSummary!$G$2:$G$101,OverSummary!$A$2:$A$101,A536,OverSummary!$D$2:$D$101,B536))</f>
        <v>0</v>
      </c>
      <c r="P536">
        <f>IF(A536="","",G536*Rules!$B$13+H536*Rules!$B$14+I536*Rules!$B$15)</f>
        <v>0</v>
      </c>
      <c r="Q536">
        <f>IF(A536="","",IF(G536&gt;=100,Rules!$B$18,IF(G536&gt;=50,Rules!$B$17,IF(G536&gt;=30,Rules!$B$16,0)))+IF(AND(F536=1,D536&lt;&gt;"BWL",G536=0),Rules!$B$27,0))</f>
        <v>0</v>
      </c>
      <c r="R536">
        <f>IF(A536="","",J536*Rules!$B$19+O536*Rules!$B$22)</f>
        <v>0</v>
      </c>
      <c r="S536">
        <f>IF(A536="","",IF(J536&gt;=4,Rules!$B$21,IF(J536&gt;=3,Rules!$B$20,0)))</f>
        <v>0</v>
      </c>
      <c r="T536">
        <f>IF(A536="","",K536*Rules!$B$23+L536*Rules!$B$24+M536*Rules!$B$25+N536*Rules!$B$26)</f>
        <v>0</v>
      </c>
      <c r="U536">
        <f t="shared" si="8"/>
        <v>0</v>
      </c>
    </row>
    <row r="537" spans="1:21" x14ac:dyDescent="0.2">
      <c r="A537" t="str">
        <f>MatchSquad!A537</f>
        <v>M011</v>
      </c>
      <c r="B537" t="str">
        <f>MatchSquad!B537</f>
        <v>P011</v>
      </c>
      <c r="C537" t="str">
        <f>MatchSquad!C537</f>
        <v>Prashant Veer</v>
      </c>
      <c r="D537" t="str">
        <f>MatchSquad!D537</f>
        <v>AR</v>
      </c>
      <c r="E537" t="str">
        <f>MatchSquad!E537</f>
        <v>CSK</v>
      </c>
      <c r="F537">
        <f>MatchSquad!G537</f>
        <v>0</v>
      </c>
      <c r="G537">
        <f>IF(A537="","",SUMIFS(BallByBall!$I$2:$I$501,BallByBall!$B$2:$B$501,A537,BallByBall!$F$2:$F$501,B537))</f>
        <v>0</v>
      </c>
      <c r="H537">
        <f>IF(A537="","",COUNTIFS(BallByBall!$B$2:$B$501,A537,BallByBall!$F$2:$F$501,B537,BallByBall!$Q$2:$Q$501,1))</f>
        <v>0</v>
      </c>
      <c r="I537">
        <f>IF(A537="","",COUNTIFS(BallByBall!$B$2:$B$501,A537,BallByBall!$F$2:$F$501,B537,BallByBall!$R$2:$R$501,1))</f>
        <v>0</v>
      </c>
      <c r="J537">
        <f>IF(A537="","",SUMIFS(BallByBall!$T$2:$T$501,BallByBall!$B$2:$B$501,A537,BallByBall!$H$2:$H$501,B537))</f>
        <v>0</v>
      </c>
      <c r="K537">
        <f>IF(A537="","",SUMIFS(BallByBall!$U$2:$U$501,BallByBall!$B$2:$B$501,A537,BallByBall!$P$2:$P$501,B537))</f>
        <v>0</v>
      </c>
      <c r="L537">
        <f>IF(A537="","",SUMIFS(BallByBall!$V$2:$V$501,BallByBall!$B$2:$B$501,A537,BallByBall!$P$2:$P$501,B537))</f>
        <v>0</v>
      </c>
      <c r="M537">
        <f>IF(A537="","",SUMIFS(BallByBall!$W$2:$W$501,BallByBall!$B$2:$B$501,A537,BallByBall!$P$2:$P$501,B537))</f>
        <v>0</v>
      </c>
      <c r="N537">
        <f>IF(A537="","",SUMIFS(BallByBall!$X$2:$X$501,BallByBall!$B$2:$B$501,A537,BallByBall!$P$2:$P$501,B537))</f>
        <v>0</v>
      </c>
      <c r="O537">
        <f>IF(A537="","",SUMIFS(OverSummary!$G$2:$G$101,OverSummary!$A$2:$A$101,A537,OverSummary!$D$2:$D$101,B537))</f>
        <v>0</v>
      </c>
      <c r="P537">
        <f>IF(A537="","",G537*Rules!$B$13+H537*Rules!$B$14+I537*Rules!$B$15)</f>
        <v>0</v>
      </c>
      <c r="Q537">
        <f>IF(A537="","",IF(G537&gt;=100,Rules!$B$18,IF(G537&gt;=50,Rules!$B$17,IF(G537&gt;=30,Rules!$B$16,0)))+IF(AND(F537=1,D537&lt;&gt;"BWL",G537=0),Rules!$B$27,0))</f>
        <v>0</v>
      </c>
      <c r="R537">
        <f>IF(A537="","",J537*Rules!$B$19+O537*Rules!$B$22)</f>
        <v>0</v>
      </c>
      <c r="S537">
        <f>IF(A537="","",IF(J537&gt;=4,Rules!$B$21,IF(J537&gt;=3,Rules!$B$20,0)))</f>
        <v>0</v>
      </c>
      <c r="T537">
        <f>IF(A537="","",K537*Rules!$B$23+L537*Rules!$B$24+M537*Rules!$B$25+N537*Rules!$B$26)</f>
        <v>0</v>
      </c>
      <c r="U537">
        <f t="shared" si="8"/>
        <v>0</v>
      </c>
    </row>
    <row r="538" spans="1:21" x14ac:dyDescent="0.2">
      <c r="A538" t="str">
        <f>MatchSquad!A538</f>
        <v>M011</v>
      </c>
      <c r="B538" t="str">
        <f>MatchSquad!B538</f>
        <v>P012</v>
      </c>
      <c r="C538" t="str">
        <f>MatchSquad!C538</f>
        <v>Matthew William Short</v>
      </c>
      <c r="D538" t="str">
        <f>MatchSquad!D538</f>
        <v>AR</v>
      </c>
      <c r="E538" t="str">
        <f>MatchSquad!E538</f>
        <v>CSK</v>
      </c>
      <c r="F538">
        <f>MatchSquad!G538</f>
        <v>0</v>
      </c>
      <c r="G538">
        <f>IF(A538="","",SUMIFS(BallByBall!$I$2:$I$501,BallByBall!$B$2:$B$501,A538,BallByBall!$F$2:$F$501,B538))</f>
        <v>0</v>
      </c>
      <c r="H538">
        <f>IF(A538="","",COUNTIFS(BallByBall!$B$2:$B$501,A538,BallByBall!$F$2:$F$501,B538,BallByBall!$Q$2:$Q$501,1))</f>
        <v>0</v>
      </c>
      <c r="I538">
        <f>IF(A538="","",COUNTIFS(BallByBall!$B$2:$B$501,A538,BallByBall!$F$2:$F$501,B538,BallByBall!$R$2:$R$501,1))</f>
        <v>0</v>
      </c>
      <c r="J538">
        <f>IF(A538="","",SUMIFS(BallByBall!$T$2:$T$501,BallByBall!$B$2:$B$501,A538,BallByBall!$H$2:$H$501,B538))</f>
        <v>0</v>
      </c>
      <c r="K538">
        <f>IF(A538="","",SUMIFS(BallByBall!$U$2:$U$501,BallByBall!$B$2:$B$501,A538,BallByBall!$P$2:$P$501,B538))</f>
        <v>0</v>
      </c>
      <c r="L538">
        <f>IF(A538="","",SUMIFS(BallByBall!$V$2:$V$501,BallByBall!$B$2:$B$501,A538,BallByBall!$P$2:$P$501,B538))</f>
        <v>0</v>
      </c>
      <c r="M538">
        <f>IF(A538="","",SUMIFS(BallByBall!$W$2:$W$501,BallByBall!$B$2:$B$501,A538,BallByBall!$P$2:$P$501,B538))</f>
        <v>0</v>
      </c>
      <c r="N538">
        <f>IF(A538="","",SUMIFS(BallByBall!$X$2:$X$501,BallByBall!$B$2:$B$501,A538,BallByBall!$P$2:$P$501,B538))</f>
        <v>0</v>
      </c>
      <c r="O538">
        <f>IF(A538="","",SUMIFS(OverSummary!$G$2:$G$101,OverSummary!$A$2:$A$101,A538,OverSummary!$D$2:$D$101,B538))</f>
        <v>0</v>
      </c>
      <c r="P538">
        <f>IF(A538="","",G538*Rules!$B$13+H538*Rules!$B$14+I538*Rules!$B$15)</f>
        <v>0</v>
      </c>
      <c r="Q538">
        <f>IF(A538="","",IF(G538&gt;=100,Rules!$B$18,IF(G538&gt;=50,Rules!$B$17,IF(G538&gt;=30,Rules!$B$16,0)))+IF(AND(F538=1,D538&lt;&gt;"BWL",G538=0),Rules!$B$27,0))</f>
        <v>0</v>
      </c>
      <c r="R538">
        <f>IF(A538="","",J538*Rules!$B$19+O538*Rules!$B$22)</f>
        <v>0</v>
      </c>
      <c r="S538">
        <f>IF(A538="","",IF(J538&gt;=4,Rules!$B$21,IF(J538&gt;=3,Rules!$B$20,0)))</f>
        <v>0</v>
      </c>
      <c r="T538">
        <f>IF(A538="","",K538*Rules!$B$23+L538*Rules!$B$24+M538*Rules!$B$25+N538*Rules!$B$26)</f>
        <v>0</v>
      </c>
      <c r="U538">
        <f t="shared" si="8"/>
        <v>0</v>
      </c>
    </row>
    <row r="539" spans="1:21" x14ac:dyDescent="0.2">
      <c r="A539" t="str">
        <f>MatchSquad!A539</f>
        <v>M011</v>
      </c>
      <c r="B539" t="str">
        <f>MatchSquad!B539</f>
        <v>P013</v>
      </c>
      <c r="C539" t="str">
        <f>MatchSquad!C539</f>
        <v>Aman Khan</v>
      </c>
      <c r="D539" t="str">
        <f>MatchSquad!D539</f>
        <v>AR</v>
      </c>
      <c r="E539" t="str">
        <f>MatchSquad!E539</f>
        <v>CSK</v>
      </c>
      <c r="F539">
        <f>MatchSquad!G539</f>
        <v>0</v>
      </c>
      <c r="G539">
        <f>IF(A539="","",SUMIFS(BallByBall!$I$2:$I$501,BallByBall!$B$2:$B$501,A539,BallByBall!$F$2:$F$501,B539))</f>
        <v>0</v>
      </c>
      <c r="H539">
        <f>IF(A539="","",COUNTIFS(BallByBall!$B$2:$B$501,A539,BallByBall!$F$2:$F$501,B539,BallByBall!$Q$2:$Q$501,1))</f>
        <v>0</v>
      </c>
      <c r="I539">
        <f>IF(A539="","",COUNTIFS(BallByBall!$B$2:$B$501,A539,BallByBall!$F$2:$F$501,B539,BallByBall!$R$2:$R$501,1))</f>
        <v>0</v>
      </c>
      <c r="J539">
        <f>IF(A539="","",SUMIFS(BallByBall!$T$2:$T$501,BallByBall!$B$2:$B$501,A539,BallByBall!$H$2:$H$501,B539))</f>
        <v>0</v>
      </c>
      <c r="K539">
        <f>IF(A539="","",SUMIFS(BallByBall!$U$2:$U$501,BallByBall!$B$2:$B$501,A539,BallByBall!$P$2:$P$501,B539))</f>
        <v>0</v>
      </c>
      <c r="L539">
        <f>IF(A539="","",SUMIFS(BallByBall!$V$2:$V$501,BallByBall!$B$2:$B$501,A539,BallByBall!$P$2:$P$501,B539))</f>
        <v>0</v>
      </c>
      <c r="M539">
        <f>IF(A539="","",SUMIFS(BallByBall!$W$2:$W$501,BallByBall!$B$2:$B$501,A539,BallByBall!$P$2:$P$501,B539))</f>
        <v>0</v>
      </c>
      <c r="N539">
        <f>IF(A539="","",SUMIFS(BallByBall!$X$2:$X$501,BallByBall!$B$2:$B$501,A539,BallByBall!$P$2:$P$501,B539))</f>
        <v>0</v>
      </c>
      <c r="O539">
        <f>IF(A539="","",SUMIFS(OverSummary!$G$2:$G$101,OverSummary!$A$2:$A$101,A539,OverSummary!$D$2:$D$101,B539))</f>
        <v>0</v>
      </c>
      <c r="P539">
        <f>IF(A539="","",G539*Rules!$B$13+H539*Rules!$B$14+I539*Rules!$B$15)</f>
        <v>0</v>
      </c>
      <c r="Q539">
        <f>IF(A539="","",IF(G539&gt;=100,Rules!$B$18,IF(G539&gt;=50,Rules!$B$17,IF(G539&gt;=30,Rules!$B$16,0)))+IF(AND(F539=1,D539&lt;&gt;"BWL",G539=0),Rules!$B$27,0))</f>
        <v>0</v>
      </c>
      <c r="R539">
        <f>IF(A539="","",J539*Rules!$B$19+O539*Rules!$B$22)</f>
        <v>0</v>
      </c>
      <c r="S539">
        <f>IF(A539="","",IF(J539&gt;=4,Rules!$B$21,IF(J539&gt;=3,Rules!$B$20,0)))</f>
        <v>0</v>
      </c>
      <c r="T539">
        <f>IF(A539="","",K539*Rules!$B$23+L539*Rules!$B$24+M539*Rules!$B$25+N539*Rules!$B$26)</f>
        <v>0</v>
      </c>
      <c r="U539">
        <f t="shared" si="8"/>
        <v>0</v>
      </c>
    </row>
    <row r="540" spans="1:21" x14ac:dyDescent="0.2">
      <c r="A540" t="str">
        <f>MatchSquad!A540</f>
        <v>M011</v>
      </c>
      <c r="B540" t="str">
        <f>MatchSquad!B540</f>
        <v>P014</v>
      </c>
      <c r="C540" t="str">
        <f>MatchSquad!C540</f>
        <v>Zak Foulkes</v>
      </c>
      <c r="D540" t="str">
        <f>MatchSquad!D540</f>
        <v>AR</v>
      </c>
      <c r="E540" t="str">
        <f>MatchSquad!E540</f>
        <v>CSK</v>
      </c>
      <c r="F540">
        <f>MatchSquad!G540</f>
        <v>0</v>
      </c>
      <c r="G540">
        <f>IF(A540="","",SUMIFS(BallByBall!$I$2:$I$501,BallByBall!$B$2:$B$501,A540,BallByBall!$F$2:$F$501,B540))</f>
        <v>0</v>
      </c>
      <c r="H540">
        <f>IF(A540="","",COUNTIFS(BallByBall!$B$2:$B$501,A540,BallByBall!$F$2:$F$501,B540,BallByBall!$Q$2:$Q$501,1))</f>
        <v>0</v>
      </c>
      <c r="I540">
        <f>IF(A540="","",COUNTIFS(BallByBall!$B$2:$B$501,A540,BallByBall!$F$2:$F$501,B540,BallByBall!$R$2:$R$501,1))</f>
        <v>0</v>
      </c>
      <c r="J540">
        <f>IF(A540="","",SUMIFS(BallByBall!$T$2:$T$501,BallByBall!$B$2:$B$501,A540,BallByBall!$H$2:$H$501,B540))</f>
        <v>0</v>
      </c>
      <c r="K540">
        <f>IF(A540="","",SUMIFS(BallByBall!$U$2:$U$501,BallByBall!$B$2:$B$501,A540,BallByBall!$P$2:$P$501,B540))</f>
        <v>0</v>
      </c>
      <c r="L540">
        <f>IF(A540="","",SUMIFS(BallByBall!$V$2:$V$501,BallByBall!$B$2:$B$501,A540,BallByBall!$P$2:$P$501,B540))</f>
        <v>0</v>
      </c>
      <c r="M540">
        <f>IF(A540="","",SUMIFS(BallByBall!$W$2:$W$501,BallByBall!$B$2:$B$501,A540,BallByBall!$P$2:$P$501,B540))</f>
        <v>0</v>
      </c>
      <c r="N540">
        <f>IF(A540="","",SUMIFS(BallByBall!$X$2:$X$501,BallByBall!$B$2:$B$501,A540,BallByBall!$P$2:$P$501,B540))</f>
        <v>0</v>
      </c>
      <c r="O540">
        <f>IF(A540="","",SUMIFS(OverSummary!$G$2:$G$101,OverSummary!$A$2:$A$101,A540,OverSummary!$D$2:$D$101,B540))</f>
        <v>0</v>
      </c>
      <c r="P540">
        <f>IF(A540="","",G540*Rules!$B$13+H540*Rules!$B$14+I540*Rules!$B$15)</f>
        <v>0</v>
      </c>
      <c r="Q540">
        <f>IF(A540="","",IF(G540&gt;=100,Rules!$B$18,IF(G540&gt;=50,Rules!$B$17,IF(G540&gt;=30,Rules!$B$16,0)))+IF(AND(F540=1,D540&lt;&gt;"BWL",G540=0),Rules!$B$27,0))</f>
        <v>0</v>
      </c>
      <c r="R540">
        <f>IF(A540="","",J540*Rules!$B$19+O540*Rules!$B$22)</f>
        <v>0</v>
      </c>
      <c r="S540">
        <f>IF(A540="","",IF(J540&gt;=4,Rules!$B$21,IF(J540&gt;=3,Rules!$B$20,0)))</f>
        <v>0</v>
      </c>
      <c r="T540">
        <f>IF(A540="","",K540*Rules!$B$23+L540*Rules!$B$24+M540*Rules!$B$25+N540*Rules!$B$26)</f>
        <v>0</v>
      </c>
      <c r="U540">
        <f t="shared" si="8"/>
        <v>0</v>
      </c>
    </row>
    <row r="541" spans="1:21" x14ac:dyDescent="0.2">
      <c r="A541" t="str">
        <f>MatchSquad!A541</f>
        <v>M011</v>
      </c>
      <c r="B541" t="str">
        <f>MatchSquad!B541</f>
        <v>P015</v>
      </c>
      <c r="C541" t="str">
        <f>MatchSquad!C541</f>
        <v>Shivam Dube</v>
      </c>
      <c r="D541" t="str">
        <f>MatchSquad!D541</f>
        <v>AR</v>
      </c>
      <c r="E541" t="str">
        <f>MatchSquad!E541</f>
        <v>CSK</v>
      </c>
      <c r="F541">
        <f>MatchSquad!G541</f>
        <v>0</v>
      </c>
      <c r="G541">
        <f>IF(A541="","",SUMIFS(BallByBall!$I$2:$I$501,BallByBall!$B$2:$B$501,A541,BallByBall!$F$2:$F$501,B541))</f>
        <v>0</v>
      </c>
      <c r="H541">
        <f>IF(A541="","",COUNTIFS(BallByBall!$B$2:$B$501,A541,BallByBall!$F$2:$F$501,B541,BallByBall!$Q$2:$Q$501,1))</f>
        <v>0</v>
      </c>
      <c r="I541">
        <f>IF(A541="","",COUNTIFS(BallByBall!$B$2:$B$501,A541,BallByBall!$F$2:$F$501,B541,BallByBall!$R$2:$R$501,1))</f>
        <v>0</v>
      </c>
      <c r="J541">
        <f>IF(A541="","",SUMIFS(BallByBall!$T$2:$T$501,BallByBall!$B$2:$B$501,A541,BallByBall!$H$2:$H$501,B541))</f>
        <v>0</v>
      </c>
      <c r="K541">
        <f>IF(A541="","",SUMIFS(BallByBall!$U$2:$U$501,BallByBall!$B$2:$B$501,A541,BallByBall!$P$2:$P$501,B541))</f>
        <v>0</v>
      </c>
      <c r="L541">
        <f>IF(A541="","",SUMIFS(BallByBall!$V$2:$V$501,BallByBall!$B$2:$B$501,A541,BallByBall!$P$2:$P$501,B541))</f>
        <v>0</v>
      </c>
      <c r="M541">
        <f>IF(A541="","",SUMIFS(BallByBall!$W$2:$W$501,BallByBall!$B$2:$B$501,A541,BallByBall!$P$2:$P$501,B541))</f>
        <v>0</v>
      </c>
      <c r="N541">
        <f>IF(A541="","",SUMIFS(BallByBall!$X$2:$X$501,BallByBall!$B$2:$B$501,A541,BallByBall!$P$2:$P$501,B541))</f>
        <v>0</v>
      </c>
      <c r="O541">
        <f>IF(A541="","",SUMIFS(OverSummary!$G$2:$G$101,OverSummary!$A$2:$A$101,A541,OverSummary!$D$2:$D$101,B541))</f>
        <v>0</v>
      </c>
      <c r="P541">
        <f>IF(A541="","",G541*Rules!$B$13+H541*Rules!$B$14+I541*Rules!$B$15)</f>
        <v>0</v>
      </c>
      <c r="Q541">
        <f>IF(A541="","",IF(G541&gt;=100,Rules!$B$18,IF(G541&gt;=50,Rules!$B$17,IF(G541&gt;=30,Rules!$B$16,0)))+IF(AND(F541=1,D541&lt;&gt;"BWL",G541=0),Rules!$B$27,0))</f>
        <v>0</v>
      </c>
      <c r="R541">
        <f>IF(A541="","",J541*Rules!$B$19+O541*Rules!$B$22)</f>
        <v>0</v>
      </c>
      <c r="S541">
        <f>IF(A541="","",IF(J541&gt;=4,Rules!$B$21,IF(J541&gt;=3,Rules!$B$20,0)))</f>
        <v>0</v>
      </c>
      <c r="T541">
        <f>IF(A541="","",K541*Rules!$B$23+L541*Rules!$B$24+M541*Rules!$B$25+N541*Rules!$B$26)</f>
        <v>0</v>
      </c>
      <c r="U541">
        <f t="shared" si="8"/>
        <v>0</v>
      </c>
    </row>
    <row r="542" spans="1:21" x14ac:dyDescent="0.2">
      <c r="A542" t="str">
        <f>MatchSquad!A542</f>
        <v>M011</v>
      </c>
      <c r="B542" t="str">
        <f>MatchSquad!B542</f>
        <v>P016</v>
      </c>
      <c r="C542" t="str">
        <f>MatchSquad!C542</f>
        <v>Khaleel Ahmed</v>
      </c>
      <c r="D542" t="str">
        <f>MatchSquad!D542</f>
        <v>BWL</v>
      </c>
      <c r="E542" t="str">
        <f>MatchSquad!E542</f>
        <v>CSK</v>
      </c>
      <c r="F542">
        <f>MatchSquad!G542</f>
        <v>0</v>
      </c>
      <c r="G542">
        <f>IF(A542="","",SUMIFS(BallByBall!$I$2:$I$501,BallByBall!$B$2:$B$501,A542,BallByBall!$F$2:$F$501,B542))</f>
        <v>0</v>
      </c>
      <c r="H542">
        <f>IF(A542="","",COUNTIFS(BallByBall!$B$2:$B$501,A542,BallByBall!$F$2:$F$501,B542,BallByBall!$Q$2:$Q$501,1))</f>
        <v>0</v>
      </c>
      <c r="I542">
        <f>IF(A542="","",COUNTIFS(BallByBall!$B$2:$B$501,A542,BallByBall!$F$2:$F$501,B542,BallByBall!$R$2:$R$501,1))</f>
        <v>0</v>
      </c>
      <c r="J542">
        <f>IF(A542="","",SUMIFS(BallByBall!$T$2:$T$501,BallByBall!$B$2:$B$501,A542,BallByBall!$H$2:$H$501,B542))</f>
        <v>0</v>
      </c>
      <c r="K542">
        <f>IF(A542="","",SUMIFS(BallByBall!$U$2:$U$501,BallByBall!$B$2:$B$501,A542,BallByBall!$P$2:$P$501,B542))</f>
        <v>0</v>
      </c>
      <c r="L542">
        <f>IF(A542="","",SUMIFS(BallByBall!$V$2:$V$501,BallByBall!$B$2:$B$501,A542,BallByBall!$P$2:$P$501,B542))</f>
        <v>0</v>
      </c>
      <c r="M542">
        <f>IF(A542="","",SUMIFS(BallByBall!$W$2:$W$501,BallByBall!$B$2:$B$501,A542,BallByBall!$P$2:$P$501,B542))</f>
        <v>0</v>
      </c>
      <c r="N542">
        <f>IF(A542="","",SUMIFS(BallByBall!$X$2:$X$501,BallByBall!$B$2:$B$501,A542,BallByBall!$P$2:$P$501,B542))</f>
        <v>0</v>
      </c>
      <c r="O542">
        <f>IF(A542="","",SUMIFS(OverSummary!$G$2:$G$101,OverSummary!$A$2:$A$101,A542,OverSummary!$D$2:$D$101,B542))</f>
        <v>0</v>
      </c>
      <c r="P542">
        <f>IF(A542="","",G542*Rules!$B$13+H542*Rules!$B$14+I542*Rules!$B$15)</f>
        <v>0</v>
      </c>
      <c r="Q542">
        <f>IF(A542="","",IF(G542&gt;=100,Rules!$B$18,IF(G542&gt;=50,Rules!$B$17,IF(G542&gt;=30,Rules!$B$16,0)))+IF(AND(F542=1,D542&lt;&gt;"BWL",G542=0),Rules!$B$27,0))</f>
        <v>0</v>
      </c>
      <c r="R542">
        <f>IF(A542="","",J542*Rules!$B$19+O542*Rules!$B$22)</f>
        <v>0</v>
      </c>
      <c r="S542">
        <f>IF(A542="","",IF(J542&gt;=4,Rules!$B$21,IF(J542&gt;=3,Rules!$B$20,0)))</f>
        <v>0</v>
      </c>
      <c r="T542">
        <f>IF(A542="","",K542*Rules!$B$23+L542*Rules!$B$24+M542*Rules!$B$25+N542*Rules!$B$26)</f>
        <v>0</v>
      </c>
      <c r="U542">
        <f t="shared" si="8"/>
        <v>0</v>
      </c>
    </row>
    <row r="543" spans="1:21" x14ac:dyDescent="0.2">
      <c r="A543" t="str">
        <f>MatchSquad!A543</f>
        <v>M011</v>
      </c>
      <c r="B543" t="str">
        <f>MatchSquad!B543</f>
        <v>P017</v>
      </c>
      <c r="C543" t="str">
        <f>MatchSquad!C543</f>
        <v>Noor Ahmad</v>
      </c>
      <c r="D543" t="str">
        <f>MatchSquad!D543</f>
        <v>BWL</v>
      </c>
      <c r="E543" t="str">
        <f>MatchSquad!E543</f>
        <v>CSK</v>
      </c>
      <c r="F543">
        <f>MatchSquad!G543</f>
        <v>0</v>
      </c>
      <c r="G543">
        <f>IF(A543="","",SUMIFS(BallByBall!$I$2:$I$501,BallByBall!$B$2:$B$501,A543,BallByBall!$F$2:$F$501,B543))</f>
        <v>0</v>
      </c>
      <c r="H543">
        <f>IF(A543="","",COUNTIFS(BallByBall!$B$2:$B$501,A543,BallByBall!$F$2:$F$501,B543,BallByBall!$Q$2:$Q$501,1))</f>
        <v>0</v>
      </c>
      <c r="I543">
        <f>IF(A543="","",COUNTIFS(BallByBall!$B$2:$B$501,A543,BallByBall!$F$2:$F$501,B543,BallByBall!$R$2:$R$501,1))</f>
        <v>0</v>
      </c>
      <c r="J543">
        <f>IF(A543="","",SUMIFS(BallByBall!$T$2:$T$501,BallByBall!$B$2:$B$501,A543,BallByBall!$H$2:$H$501,B543))</f>
        <v>0</v>
      </c>
      <c r="K543">
        <f>IF(A543="","",SUMIFS(BallByBall!$U$2:$U$501,BallByBall!$B$2:$B$501,A543,BallByBall!$P$2:$P$501,B543))</f>
        <v>0</v>
      </c>
      <c r="L543">
        <f>IF(A543="","",SUMIFS(BallByBall!$V$2:$V$501,BallByBall!$B$2:$B$501,A543,BallByBall!$P$2:$P$501,B543))</f>
        <v>0</v>
      </c>
      <c r="M543">
        <f>IF(A543="","",SUMIFS(BallByBall!$W$2:$W$501,BallByBall!$B$2:$B$501,A543,BallByBall!$P$2:$P$501,B543))</f>
        <v>0</v>
      </c>
      <c r="N543">
        <f>IF(A543="","",SUMIFS(BallByBall!$X$2:$X$501,BallByBall!$B$2:$B$501,A543,BallByBall!$P$2:$P$501,B543))</f>
        <v>0</v>
      </c>
      <c r="O543">
        <f>IF(A543="","",SUMIFS(OverSummary!$G$2:$G$101,OverSummary!$A$2:$A$101,A543,OverSummary!$D$2:$D$101,B543))</f>
        <v>0</v>
      </c>
      <c r="P543">
        <f>IF(A543="","",G543*Rules!$B$13+H543*Rules!$B$14+I543*Rules!$B$15)</f>
        <v>0</v>
      </c>
      <c r="Q543">
        <f>IF(A543="","",IF(G543&gt;=100,Rules!$B$18,IF(G543&gt;=50,Rules!$B$17,IF(G543&gt;=30,Rules!$B$16,0)))+IF(AND(F543=1,D543&lt;&gt;"BWL",G543=0),Rules!$B$27,0))</f>
        <v>0</v>
      </c>
      <c r="R543">
        <f>IF(A543="","",J543*Rules!$B$19+O543*Rules!$B$22)</f>
        <v>0</v>
      </c>
      <c r="S543">
        <f>IF(A543="","",IF(J543&gt;=4,Rules!$B$21,IF(J543&gt;=3,Rules!$B$20,0)))</f>
        <v>0</v>
      </c>
      <c r="T543">
        <f>IF(A543="","",K543*Rules!$B$23+L543*Rules!$B$24+M543*Rules!$B$25+N543*Rules!$B$26)</f>
        <v>0</v>
      </c>
      <c r="U543">
        <f t="shared" si="8"/>
        <v>0</v>
      </c>
    </row>
    <row r="544" spans="1:21" x14ac:dyDescent="0.2">
      <c r="A544" t="str">
        <f>MatchSquad!A544</f>
        <v>M011</v>
      </c>
      <c r="B544" t="str">
        <f>MatchSquad!B544</f>
        <v>P018</v>
      </c>
      <c r="C544" t="str">
        <f>MatchSquad!C544</f>
        <v>Anshul Kamboj</v>
      </c>
      <c r="D544" t="str">
        <f>MatchSquad!D544</f>
        <v>BWL</v>
      </c>
      <c r="E544" t="str">
        <f>MatchSquad!E544</f>
        <v>CSK</v>
      </c>
      <c r="F544">
        <f>MatchSquad!G544</f>
        <v>0</v>
      </c>
      <c r="G544">
        <f>IF(A544="","",SUMIFS(BallByBall!$I$2:$I$501,BallByBall!$B$2:$B$501,A544,BallByBall!$F$2:$F$501,B544))</f>
        <v>0</v>
      </c>
      <c r="H544">
        <f>IF(A544="","",COUNTIFS(BallByBall!$B$2:$B$501,A544,BallByBall!$F$2:$F$501,B544,BallByBall!$Q$2:$Q$501,1))</f>
        <v>0</v>
      </c>
      <c r="I544">
        <f>IF(A544="","",COUNTIFS(BallByBall!$B$2:$B$501,A544,BallByBall!$F$2:$F$501,B544,BallByBall!$R$2:$R$501,1))</f>
        <v>0</v>
      </c>
      <c r="J544">
        <f>IF(A544="","",SUMIFS(BallByBall!$T$2:$T$501,BallByBall!$B$2:$B$501,A544,BallByBall!$H$2:$H$501,B544))</f>
        <v>0</v>
      </c>
      <c r="K544">
        <f>IF(A544="","",SUMIFS(BallByBall!$U$2:$U$501,BallByBall!$B$2:$B$501,A544,BallByBall!$P$2:$P$501,B544))</f>
        <v>0</v>
      </c>
      <c r="L544">
        <f>IF(A544="","",SUMIFS(BallByBall!$V$2:$V$501,BallByBall!$B$2:$B$501,A544,BallByBall!$P$2:$P$501,B544))</f>
        <v>0</v>
      </c>
      <c r="M544">
        <f>IF(A544="","",SUMIFS(BallByBall!$W$2:$W$501,BallByBall!$B$2:$B$501,A544,BallByBall!$P$2:$P$501,B544))</f>
        <v>0</v>
      </c>
      <c r="N544">
        <f>IF(A544="","",SUMIFS(BallByBall!$X$2:$X$501,BallByBall!$B$2:$B$501,A544,BallByBall!$P$2:$P$501,B544))</f>
        <v>0</v>
      </c>
      <c r="O544">
        <f>IF(A544="","",SUMIFS(OverSummary!$G$2:$G$101,OverSummary!$A$2:$A$101,A544,OverSummary!$D$2:$D$101,B544))</f>
        <v>0</v>
      </c>
      <c r="P544">
        <f>IF(A544="","",G544*Rules!$B$13+H544*Rules!$B$14+I544*Rules!$B$15)</f>
        <v>0</v>
      </c>
      <c r="Q544">
        <f>IF(A544="","",IF(G544&gt;=100,Rules!$B$18,IF(G544&gt;=50,Rules!$B$17,IF(G544&gt;=30,Rules!$B$16,0)))+IF(AND(F544=1,D544&lt;&gt;"BWL",G544=0),Rules!$B$27,0))</f>
        <v>0</v>
      </c>
      <c r="R544">
        <f>IF(A544="","",J544*Rules!$B$19+O544*Rules!$B$22)</f>
        <v>0</v>
      </c>
      <c r="S544">
        <f>IF(A544="","",IF(J544&gt;=4,Rules!$B$21,IF(J544&gt;=3,Rules!$B$20,0)))</f>
        <v>0</v>
      </c>
      <c r="T544">
        <f>IF(A544="","",K544*Rules!$B$23+L544*Rules!$B$24+M544*Rules!$B$25+N544*Rules!$B$26)</f>
        <v>0</v>
      </c>
      <c r="U544">
        <f t="shared" si="8"/>
        <v>0</v>
      </c>
    </row>
    <row r="545" spans="1:21" x14ac:dyDescent="0.2">
      <c r="A545" t="str">
        <f>MatchSquad!A545</f>
        <v>M011</v>
      </c>
      <c r="B545" t="str">
        <f>MatchSquad!B545</f>
        <v>P019</v>
      </c>
      <c r="C545" t="str">
        <f>MatchSquad!C545</f>
        <v>Mukesh Choudhary</v>
      </c>
      <c r="D545" t="str">
        <f>MatchSquad!D545</f>
        <v>BWL</v>
      </c>
      <c r="E545" t="str">
        <f>MatchSquad!E545</f>
        <v>CSK</v>
      </c>
      <c r="F545">
        <f>MatchSquad!G545</f>
        <v>0</v>
      </c>
      <c r="G545">
        <f>IF(A545="","",SUMIFS(BallByBall!$I$2:$I$501,BallByBall!$B$2:$B$501,A545,BallByBall!$F$2:$F$501,B545))</f>
        <v>0</v>
      </c>
      <c r="H545">
        <f>IF(A545="","",COUNTIFS(BallByBall!$B$2:$B$501,A545,BallByBall!$F$2:$F$501,B545,BallByBall!$Q$2:$Q$501,1))</f>
        <v>0</v>
      </c>
      <c r="I545">
        <f>IF(A545="","",COUNTIFS(BallByBall!$B$2:$B$501,A545,BallByBall!$F$2:$F$501,B545,BallByBall!$R$2:$R$501,1))</f>
        <v>0</v>
      </c>
      <c r="J545">
        <f>IF(A545="","",SUMIFS(BallByBall!$T$2:$T$501,BallByBall!$B$2:$B$501,A545,BallByBall!$H$2:$H$501,B545))</f>
        <v>0</v>
      </c>
      <c r="K545">
        <f>IF(A545="","",SUMIFS(BallByBall!$U$2:$U$501,BallByBall!$B$2:$B$501,A545,BallByBall!$P$2:$P$501,B545))</f>
        <v>0</v>
      </c>
      <c r="L545">
        <f>IF(A545="","",SUMIFS(BallByBall!$V$2:$V$501,BallByBall!$B$2:$B$501,A545,BallByBall!$P$2:$P$501,B545))</f>
        <v>0</v>
      </c>
      <c r="M545">
        <f>IF(A545="","",SUMIFS(BallByBall!$W$2:$W$501,BallByBall!$B$2:$B$501,A545,BallByBall!$P$2:$P$501,B545))</f>
        <v>0</v>
      </c>
      <c r="N545">
        <f>IF(A545="","",SUMIFS(BallByBall!$X$2:$X$501,BallByBall!$B$2:$B$501,A545,BallByBall!$P$2:$P$501,B545))</f>
        <v>0</v>
      </c>
      <c r="O545">
        <f>IF(A545="","",SUMIFS(OverSummary!$G$2:$G$101,OverSummary!$A$2:$A$101,A545,OverSummary!$D$2:$D$101,B545))</f>
        <v>0</v>
      </c>
      <c r="P545">
        <f>IF(A545="","",G545*Rules!$B$13+H545*Rules!$B$14+I545*Rules!$B$15)</f>
        <v>0</v>
      </c>
      <c r="Q545">
        <f>IF(A545="","",IF(G545&gt;=100,Rules!$B$18,IF(G545&gt;=50,Rules!$B$17,IF(G545&gt;=30,Rules!$B$16,0)))+IF(AND(F545=1,D545&lt;&gt;"BWL",G545=0),Rules!$B$27,0))</f>
        <v>0</v>
      </c>
      <c r="R545">
        <f>IF(A545="","",J545*Rules!$B$19+O545*Rules!$B$22)</f>
        <v>0</v>
      </c>
      <c r="S545">
        <f>IF(A545="","",IF(J545&gt;=4,Rules!$B$21,IF(J545&gt;=3,Rules!$B$20,0)))</f>
        <v>0</v>
      </c>
      <c r="T545">
        <f>IF(A545="","",K545*Rules!$B$23+L545*Rules!$B$24+M545*Rules!$B$25+N545*Rules!$B$26)</f>
        <v>0</v>
      </c>
      <c r="U545">
        <f t="shared" si="8"/>
        <v>0</v>
      </c>
    </row>
    <row r="546" spans="1:21" x14ac:dyDescent="0.2">
      <c r="A546" t="str">
        <f>MatchSquad!A546</f>
        <v>M011</v>
      </c>
      <c r="B546" t="str">
        <f>MatchSquad!B546</f>
        <v>P020</v>
      </c>
      <c r="C546" t="str">
        <f>MatchSquad!C546</f>
        <v>Shreyas Gopal</v>
      </c>
      <c r="D546" t="str">
        <f>MatchSquad!D546</f>
        <v>BWL</v>
      </c>
      <c r="E546" t="str">
        <f>MatchSquad!E546</f>
        <v>CSK</v>
      </c>
      <c r="F546">
        <f>MatchSquad!G546</f>
        <v>0</v>
      </c>
      <c r="G546">
        <f>IF(A546="","",SUMIFS(BallByBall!$I$2:$I$501,BallByBall!$B$2:$B$501,A546,BallByBall!$F$2:$F$501,B546))</f>
        <v>0</v>
      </c>
      <c r="H546">
        <f>IF(A546="","",COUNTIFS(BallByBall!$B$2:$B$501,A546,BallByBall!$F$2:$F$501,B546,BallByBall!$Q$2:$Q$501,1))</f>
        <v>0</v>
      </c>
      <c r="I546">
        <f>IF(A546="","",COUNTIFS(BallByBall!$B$2:$B$501,A546,BallByBall!$F$2:$F$501,B546,BallByBall!$R$2:$R$501,1))</f>
        <v>0</v>
      </c>
      <c r="J546">
        <f>IF(A546="","",SUMIFS(BallByBall!$T$2:$T$501,BallByBall!$B$2:$B$501,A546,BallByBall!$H$2:$H$501,B546))</f>
        <v>0</v>
      </c>
      <c r="K546">
        <f>IF(A546="","",SUMIFS(BallByBall!$U$2:$U$501,BallByBall!$B$2:$B$501,A546,BallByBall!$P$2:$P$501,B546))</f>
        <v>0</v>
      </c>
      <c r="L546">
        <f>IF(A546="","",SUMIFS(BallByBall!$V$2:$V$501,BallByBall!$B$2:$B$501,A546,BallByBall!$P$2:$P$501,B546))</f>
        <v>0</v>
      </c>
      <c r="M546">
        <f>IF(A546="","",SUMIFS(BallByBall!$W$2:$W$501,BallByBall!$B$2:$B$501,A546,BallByBall!$P$2:$P$501,B546))</f>
        <v>0</v>
      </c>
      <c r="N546">
        <f>IF(A546="","",SUMIFS(BallByBall!$X$2:$X$501,BallByBall!$B$2:$B$501,A546,BallByBall!$P$2:$P$501,B546))</f>
        <v>0</v>
      </c>
      <c r="O546">
        <f>IF(A546="","",SUMIFS(OverSummary!$G$2:$G$101,OverSummary!$A$2:$A$101,A546,OverSummary!$D$2:$D$101,B546))</f>
        <v>0</v>
      </c>
      <c r="P546">
        <f>IF(A546="","",G546*Rules!$B$13+H546*Rules!$B$14+I546*Rules!$B$15)</f>
        <v>0</v>
      </c>
      <c r="Q546">
        <f>IF(A546="","",IF(G546&gt;=100,Rules!$B$18,IF(G546&gt;=50,Rules!$B$17,IF(G546&gt;=30,Rules!$B$16,0)))+IF(AND(F546=1,D546&lt;&gt;"BWL",G546=0),Rules!$B$27,0))</f>
        <v>0</v>
      </c>
      <c r="R546">
        <f>IF(A546="","",J546*Rules!$B$19+O546*Rules!$B$22)</f>
        <v>0</v>
      </c>
      <c r="S546">
        <f>IF(A546="","",IF(J546&gt;=4,Rules!$B$21,IF(J546&gt;=3,Rules!$B$20,0)))</f>
        <v>0</v>
      </c>
      <c r="T546">
        <f>IF(A546="","",K546*Rules!$B$23+L546*Rules!$B$24+M546*Rules!$B$25+N546*Rules!$B$26)</f>
        <v>0</v>
      </c>
      <c r="U546">
        <f t="shared" si="8"/>
        <v>0</v>
      </c>
    </row>
    <row r="547" spans="1:21" x14ac:dyDescent="0.2">
      <c r="A547" t="str">
        <f>MatchSquad!A547</f>
        <v>M011</v>
      </c>
      <c r="B547" t="str">
        <f>MatchSquad!B547</f>
        <v>P021</v>
      </c>
      <c r="C547" t="str">
        <f>MatchSquad!C547</f>
        <v>Gurjapneet Singh</v>
      </c>
      <c r="D547" t="str">
        <f>MatchSquad!D547</f>
        <v>BWL</v>
      </c>
      <c r="E547" t="str">
        <f>MatchSquad!E547</f>
        <v>CSK</v>
      </c>
      <c r="F547">
        <f>MatchSquad!G547</f>
        <v>0</v>
      </c>
      <c r="G547">
        <f>IF(A547="","",SUMIFS(BallByBall!$I$2:$I$501,BallByBall!$B$2:$B$501,A547,BallByBall!$F$2:$F$501,B547))</f>
        <v>0</v>
      </c>
      <c r="H547">
        <f>IF(A547="","",COUNTIFS(BallByBall!$B$2:$B$501,A547,BallByBall!$F$2:$F$501,B547,BallByBall!$Q$2:$Q$501,1))</f>
        <v>0</v>
      </c>
      <c r="I547">
        <f>IF(A547="","",COUNTIFS(BallByBall!$B$2:$B$501,A547,BallByBall!$F$2:$F$501,B547,BallByBall!$R$2:$R$501,1))</f>
        <v>0</v>
      </c>
      <c r="J547">
        <f>IF(A547="","",SUMIFS(BallByBall!$T$2:$T$501,BallByBall!$B$2:$B$501,A547,BallByBall!$H$2:$H$501,B547))</f>
        <v>0</v>
      </c>
      <c r="K547">
        <f>IF(A547="","",SUMIFS(BallByBall!$U$2:$U$501,BallByBall!$B$2:$B$501,A547,BallByBall!$P$2:$P$501,B547))</f>
        <v>0</v>
      </c>
      <c r="L547">
        <f>IF(A547="","",SUMIFS(BallByBall!$V$2:$V$501,BallByBall!$B$2:$B$501,A547,BallByBall!$P$2:$P$501,B547))</f>
        <v>0</v>
      </c>
      <c r="M547">
        <f>IF(A547="","",SUMIFS(BallByBall!$W$2:$W$501,BallByBall!$B$2:$B$501,A547,BallByBall!$P$2:$P$501,B547))</f>
        <v>0</v>
      </c>
      <c r="N547">
        <f>IF(A547="","",SUMIFS(BallByBall!$X$2:$X$501,BallByBall!$B$2:$B$501,A547,BallByBall!$P$2:$P$501,B547))</f>
        <v>0</v>
      </c>
      <c r="O547">
        <f>IF(A547="","",SUMIFS(OverSummary!$G$2:$G$101,OverSummary!$A$2:$A$101,A547,OverSummary!$D$2:$D$101,B547))</f>
        <v>0</v>
      </c>
      <c r="P547">
        <f>IF(A547="","",G547*Rules!$B$13+H547*Rules!$B$14+I547*Rules!$B$15)</f>
        <v>0</v>
      </c>
      <c r="Q547">
        <f>IF(A547="","",IF(G547&gt;=100,Rules!$B$18,IF(G547&gt;=50,Rules!$B$17,IF(G547&gt;=30,Rules!$B$16,0)))+IF(AND(F547=1,D547&lt;&gt;"BWL",G547=0),Rules!$B$27,0))</f>
        <v>0</v>
      </c>
      <c r="R547">
        <f>IF(A547="","",J547*Rules!$B$19+O547*Rules!$B$22)</f>
        <v>0</v>
      </c>
      <c r="S547">
        <f>IF(A547="","",IF(J547&gt;=4,Rules!$B$21,IF(J547&gt;=3,Rules!$B$20,0)))</f>
        <v>0</v>
      </c>
      <c r="T547">
        <f>IF(A547="","",K547*Rules!$B$23+L547*Rules!$B$24+M547*Rules!$B$25+N547*Rules!$B$26)</f>
        <v>0</v>
      </c>
      <c r="U547">
        <f t="shared" si="8"/>
        <v>0</v>
      </c>
    </row>
    <row r="548" spans="1:21" x14ac:dyDescent="0.2">
      <c r="A548" t="str">
        <f>MatchSquad!A548</f>
        <v>M011</v>
      </c>
      <c r="B548" t="str">
        <f>MatchSquad!B548</f>
        <v>P022</v>
      </c>
      <c r="C548" t="str">
        <f>MatchSquad!C548</f>
        <v>Akeal Hosein</v>
      </c>
      <c r="D548" t="str">
        <f>MatchSquad!D548</f>
        <v>BWL</v>
      </c>
      <c r="E548" t="str">
        <f>MatchSquad!E548</f>
        <v>CSK</v>
      </c>
      <c r="F548">
        <f>MatchSquad!G548</f>
        <v>0</v>
      </c>
      <c r="G548">
        <f>IF(A548="","",SUMIFS(BallByBall!$I$2:$I$501,BallByBall!$B$2:$B$501,A548,BallByBall!$F$2:$F$501,B548))</f>
        <v>0</v>
      </c>
      <c r="H548">
        <f>IF(A548="","",COUNTIFS(BallByBall!$B$2:$B$501,A548,BallByBall!$F$2:$F$501,B548,BallByBall!$Q$2:$Q$501,1))</f>
        <v>0</v>
      </c>
      <c r="I548">
        <f>IF(A548="","",COUNTIFS(BallByBall!$B$2:$B$501,A548,BallByBall!$F$2:$F$501,B548,BallByBall!$R$2:$R$501,1))</f>
        <v>0</v>
      </c>
      <c r="J548">
        <f>IF(A548="","",SUMIFS(BallByBall!$T$2:$T$501,BallByBall!$B$2:$B$501,A548,BallByBall!$H$2:$H$501,B548))</f>
        <v>0</v>
      </c>
      <c r="K548">
        <f>IF(A548="","",SUMIFS(BallByBall!$U$2:$U$501,BallByBall!$B$2:$B$501,A548,BallByBall!$P$2:$P$501,B548))</f>
        <v>0</v>
      </c>
      <c r="L548">
        <f>IF(A548="","",SUMIFS(BallByBall!$V$2:$V$501,BallByBall!$B$2:$B$501,A548,BallByBall!$P$2:$P$501,B548))</f>
        <v>0</v>
      </c>
      <c r="M548">
        <f>IF(A548="","",SUMIFS(BallByBall!$W$2:$W$501,BallByBall!$B$2:$B$501,A548,BallByBall!$P$2:$P$501,B548))</f>
        <v>0</v>
      </c>
      <c r="N548">
        <f>IF(A548="","",SUMIFS(BallByBall!$X$2:$X$501,BallByBall!$B$2:$B$501,A548,BallByBall!$P$2:$P$501,B548))</f>
        <v>0</v>
      </c>
      <c r="O548">
        <f>IF(A548="","",SUMIFS(OverSummary!$G$2:$G$101,OverSummary!$A$2:$A$101,A548,OverSummary!$D$2:$D$101,B548))</f>
        <v>0</v>
      </c>
      <c r="P548">
        <f>IF(A548="","",G548*Rules!$B$13+H548*Rules!$B$14+I548*Rules!$B$15)</f>
        <v>0</v>
      </c>
      <c r="Q548">
        <f>IF(A548="","",IF(G548&gt;=100,Rules!$B$18,IF(G548&gt;=50,Rules!$B$17,IF(G548&gt;=30,Rules!$B$16,0)))+IF(AND(F548=1,D548&lt;&gt;"BWL",G548=0),Rules!$B$27,0))</f>
        <v>0</v>
      </c>
      <c r="R548">
        <f>IF(A548="","",J548*Rules!$B$19+O548*Rules!$B$22)</f>
        <v>0</v>
      </c>
      <c r="S548">
        <f>IF(A548="","",IF(J548&gt;=4,Rules!$B$21,IF(J548&gt;=3,Rules!$B$20,0)))</f>
        <v>0</v>
      </c>
      <c r="T548">
        <f>IF(A548="","",K548*Rules!$B$23+L548*Rules!$B$24+M548*Rules!$B$25+N548*Rules!$B$26)</f>
        <v>0</v>
      </c>
      <c r="U548">
        <f t="shared" si="8"/>
        <v>0</v>
      </c>
    </row>
    <row r="549" spans="1:21" x14ac:dyDescent="0.2">
      <c r="A549" t="str">
        <f>MatchSquad!A549</f>
        <v>M011</v>
      </c>
      <c r="B549" t="str">
        <f>MatchSquad!B549</f>
        <v>P023</v>
      </c>
      <c r="C549" t="str">
        <f>MatchSquad!C549</f>
        <v>Matt Henry</v>
      </c>
      <c r="D549" t="str">
        <f>MatchSquad!D549</f>
        <v>BWL</v>
      </c>
      <c r="E549" t="str">
        <f>MatchSquad!E549</f>
        <v>CSK</v>
      </c>
      <c r="F549">
        <f>MatchSquad!G549</f>
        <v>0</v>
      </c>
      <c r="G549">
        <f>IF(A549="","",SUMIFS(BallByBall!$I$2:$I$501,BallByBall!$B$2:$B$501,A549,BallByBall!$F$2:$F$501,B549))</f>
        <v>0</v>
      </c>
      <c r="H549">
        <f>IF(A549="","",COUNTIFS(BallByBall!$B$2:$B$501,A549,BallByBall!$F$2:$F$501,B549,BallByBall!$Q$2:$Q$501,1))</f>
        <v>0</v>
      </c>
      <c r="I549">
        <f>IF(A549="","",COUNTIFS(BallByBall!$B$2:$B$501,A549,BallByBall!$F$2:$F$501,B549,BallByBall!$R$2:$R$501,1))</f>
        <v>0</v>
      </c>
      <c r="J549">
        <f>IF(A549="","",SUMIFS(BallByBall!$T$2:$T$501,BallByBall!$B$2:$B$501,A549,BallByBall!$H$2:$H$501,B549))</f>
        <v>0</v>
      </c>
      <c r="K549">
        <f>IF(A549="","",SUMIFS(BallByBall!$U$2:$U$501,BallByBall!$B$2:$B$501,A549,BallByBall!$P$2:$P$501,B549))</f>
        <v>0</v>
      </c>
      <c r="L549">
        <f>IF(A549="","",SUMIFS(BallByBall!$V$2:$V$501,BallByBall!$B$2:$B$501,A549,BallByBall!$P$2:$P$501,B549))</f>
        <v>0</v>
      </c>
      <c r="M549">
        <f>IF(A549="","",SUMIFS(BallByBall!$W$2:$W$501,BallByBall!$B$2:$B$501,A549,BallByBall!$P$2:$P$501,B549))</f>
        <v>0</v>
      </c>
      <c r="N549">
        <f>IF(A549="","",SUMIFS(BallByBall!$X$2:$X$501,BallByBall!$B$2:$B$501,A549,BallByBall!$P$2:$P$501,B549))</f>
        <v>0</v>
      </c>
      <c r="O549">
        <f>IF(A549="","",SUMIFS(OverSummary!$G$2:$G$101,OverSummary!$A$2:$A$101,A549,OverSummary!$D$2:$D$101,B549))</f>
        <v>0</v>
      </c>
      <c r="P549">
        <f>IF(A549="","",G549*Rules!$B$13+H549*Rules!$B$14+I549*Rules!$B$15)</f>
        <v>0</v>
      </c>
      <c r="Q549">
        <f>IF(A549="","",IF(G549&gt;=100,Rules!$B$18,IF(G549&gt;=50,Rules!$B$17,IF(G549&gt;=30,Rules!$B$16,0)))+IF(AND(F549=1,D549&lt;&gt;"BWL",G549=0),Rules!$B$27,0))</f>
        <v>0</v>
      </c>
      <c r="R549">
        <f>IF(A549="","",J549*Rules!$B$19+O549*Rules!$B$22)</f>
        <v>0</v>
      </c>
      <c r="S549">
        <f>IF(A549="","",IF(J549&gt;=4,Rules!$B$21,IF(J549&gt;=3,Rules!$B$20,0)))</f>
        <v>0</v>
      </c>
      <c r="T549">
        <f>IF(A549="","",K549*Rules!$B$23+L549*Rules!$B$24+M549*Rules!$B$25+N549*Rules!$B$26)</f>
        <v>0</v>
      </c>
      <c r="U549">
        <f t="shared" si="8"/>
        <v>0</v>
      </c>
    </row>
    <row r="550" spans="1:21" x14ac:dyDescent="0.2">
      <c r="A550" t="str">
        <f>MatchSquad!A550</f>
        <v>M011</v>
      </c>
      <c r="B550" t="str">
        <f>MatchSquad!B550</f>
        <v>P024</v>
      </c>
      <c r="C550" t="str">
        <f>MatchSquad!C550</f>
        <v>Rahul Chahar</v>
      </c>
      <c r="D550" t="str">
        <f>MatchSquad!D550</f>
        <v>BWL</v>
      </c>
      <c r="E550" t="str">
        <f>MatchSquad!E550</f>
        <v>CSK</v>
      </c>
      <c r="F550">
        <f>MatchSquad!G550</f>
        <v>0</v>
      </c>
      <c r="G550">
        <f>IF(A550="","",SUMIFS(BallByBall!$I$2:$I$501,BallByBall!$B$2:$B$501,A550,BallByBall!$F$2:$F$501,B550))</f>
        <v>0</v>
      </c>
      <c r="H550">
        <f>IF(A550="","",COUNTIFS(BallByBall!$B$2:$B$501,A550,BallByBall!$F$2:$F$501,B550,BallByBall!$Q$2:$Q$501,1))</f>
        <v>0</v>
      </c>
      <c r="I550">
        <f>IF(A550="","",COUNTIFS(BallByBall!$B$2:$B$501,A550,BallByBall!$F$2:$F$501,B550,BallByBall!$R$2:$R$501,1))</f>
        <v>0</v>
      </c>
      <c r="J550">
        <f>IF(A550="","",SUMIFS(BallByBall!$T$2:$T$501,BallByBall!$B$2:$B$501,A550,BallByBall!$H$2:$H$501,B550))</f>
        <v>0</v>
      </c>
      <c r="K550">
        <f>IF(A550="","",SUMIFS(BallByBall!$U$2:$U$501,BallByBall!$B$2:$B$501,A550,BallByBall!$P$2:$P$501,B550))</f>
        <v>0</v>
      </c>
      <c r="L550">
        <f>IF(A550="","",SUMIFS(BallByBall!$V$2:$V$501,BallByBall!$B$2:$B$501,A550,BallByBall!$P$2:$P$501,B550))</f>
        <v>0</v>
      </c>
      <c r="M550">
        <f>IF(A550="","",SUMIFS(BallByBall!$W$2:$W$501,BallByBall!$B$2:$B$501,A550,BallByBall!$P$2:$P$501,B550))</f>
        <v>0</v>
      </c>
      <c r="N550">
        <f>IF(A550="","",SUMIFS(BallByBall!$X$2:$X$501,BallByBall!$B$2:$B$501,A550,BallByBall!$P$2:$P$501,B550))</f>
        <v>0</v>
      </c>
      <c r="O550">
        <f>IF(A550="","",SUMIFS(OverSummary!$G$2:$G$101,OverSummary!$A$2:$A$101,A550,OverSummary!$D$2:$D$101,B550))</f>
        <v>0</v>
      </c>
      <c r="P550">
        <f>IF(A550="","",G550*Rules!$B$13+H550*Rules!$B$14+I550*Rules!$B$15)</f>
        <v>0</v>
      </c>
      <c r="Q550">
        <f>IF(A550="","",IF(G550&gt;=100,Rules!$B$18,IF(G550&gt;=50,Rules!$B$17,IF(G550&gt;=30,Rules!$B$16,0)))+IF(AND(F550=1,D550&lt;&gt;"BWL",G550=0),Rules!$B$27,0))</f>
        <v>0</v>
      </c>
      <c r="R550">
        <f>IF(A550="","",J550*Rules!$B$19+O550*Rules!$B$22)</f>
        <v>0</v>
      </c>
      <c r="S550">
        <f>IF(A550="","",IF(J550&gt;=4,Rules!$B$21,IF(J550&gt;=3,Rules!$B$20,0)))</f>
        <v>0</v>
      </c>
      <c r="T550">
        <f>IF(A550="","",K550*Rules!$B$23+L550*Rules!$B$24+M550*Rules!$B$25+N550*Rules!$B$26)</f>
        <v>0</v>
      </c>
      <c r="U550">
        <f t="shared" si="8"/>
        <v>0</v>
      </c>
    </row>
    <row r="551" spans="1:21" x14ac:dyDescent="0.2">
      <c r="A551" t="str">
        <f>MatchSquad!A551</f>
        <v>M011</v>
      </c>
      <c r="B551" t="str">
        <f>MatchSquad!B551</f>
        <v>P025</v>
      </c>
      <c r="C551" t="str">
        <f>MatchSquad!C551</f>
        <v>Spencer Johnson</v>
      </c>
      <c r="D551" t="str">
        <f>MatchSquad!D551</f>
        <v>BWL</v>
      </c>
      <c r="E551" t="str">
        <f>MatchSquad!E551</f>
        <v>CSK</v>
      </c>
      <c r="F551">
        <f>MatchSquad!G551</f>
        <v>0</v>
      </c>
      <c r="G551">
        <f>IF(A551="","",SUMIFS(BallByBall!$I$2:$I$501,BallByBall!$B$2:$B$501,A551,BallByBall!$F$2:$F$501,B551))</f>
        <v>0</v>
      </c>
      <c r="H551">
        <f>IF(A551="","",COUNTIFS(BallByBall!$B$2:$B$501,A551,BallByBall!$F$2:$F$501,B551,BallByBall!$Q$2:$Q$501,1))</f>
        <v>0</v>
      </c>
      <c r="I551">
        <f>IF(A551="","",COUNTIFS(BallByBall!$B$2:$B$501,A551,BallByBall!$F$2:$F$501,B551,BallByBall!$R$2:$R$501,1))</f>
        <v>0</v>
      </c>
      <c r="J551">
        <f>IF(A551="","",SUMIFS(BallByBall!$T$2:$T$501,BallByBall!$B$2:$B$501,A551,BallByBall!$H$2:$H$501,B551))</f>
        <v>0</v>
      </c>
      <c r="K551">
        <f>IF(A551="","",SUMIFS(BallByBall!$U$2:$U$501,BallByBall!$B$2:$B$501,A551,BallByBall!$P$2:$P$501,B551))</f>
        <v>0</v>
      </c>
      <c r="L551">
        <f>IF(A551="","",SUMIFS(BallByBall!$V$2:$V$501,BallByBall!$B$2:$B$501,A551,BallByBall!$P$2:$P$501,B551))</f>
        <v>0</v>
      </c>
      <c r="M551">
        <f>IF(A551="","",SUMIFS(BallByBall!$W$2:$W$501,BallByBall!$B$2:$B$501,A551,BallByBall!$P$2:$P$501,B551))</f>
        <v>0</v>
      </c>
      <c r="N551">
        <f>IF(A551="","",SUMIFS(BallByBall!$X$2:$X$501,BallByBall!$B$2:$B$501,A551,BallByBall!$P$2:$P$501,B551))</f>
        <v>0</v>
      </c>
      <c r="O551">
        <f>IF(A551="","",SUMIFS(OverSummary!$G$2:$G$101,OverSummary!$A$2:$A$101,A551,OverSummary!$D$2:$D$101,B551))</f>
        <v>0</v>
      </c>
      <c r="P551">
        <f>IF(A551="","",G551*Rules!$B$13+H551*Rules!$B$14+I551*Rules!$B$15)</f>
        <v>0</v>
      </c>
      <c r="Q551">
        <f>IF(A551="","",IF(G551&gt;=100,Rules!$B$18,IF(G551&gt;=50,Rules!$B$17,IF(G551&gt;=30,Rules!$B$16,0)))+IF(AND(F551=1,D551&lt;&gt;"BWL",G551=0),Rules!$B$27,0))</f>
        <v>0</v>
      </c>
      <c r="R551">
        <f>IF(A551="","",J551*Rules!$B$19+O551*Rules!$B$22)</f>
        <v>0</v>
      </c>
      <c r="S551">
        <f>IF(A551="","",IF(J551&gt;=4,Rules!$B$21,IF(J551&gt;=3,Rules!$B$20,0)))</f>
        <v>0</v>
      </c>
      <c r="T551">
        <f>IF(A551="","",K551*Rules!$B$23+L551*Rules!$B$24+M551*Rules!$B$25+N551*Rules!$B$26)</f>
        <v>0</v>
      </c>
      <c r="U551">
        <f t="shared" si="8"/>
        <v>0</v>
      </c>
    </row>
    <row r="552" spans="1:21" x14ac:dyDescent="0.2">
      <c r="A552" t="str">
        <f>MatchSquad!A552</f>
        <v>M012</v>
      </c>
      <c r="B552" t="str">
        <f>MatchSquad!B552</f>
        <v>P076</v>
      </c>
      <c r="C552" t="str">
        <f>MatchSquad!C552</f>
        <v>Ajinkya Rahane</v>
      </c>
      <c r="D552" t="str">
        <f>MatchSquad!D552</f>
        <v>BAT</v>
      </c>
      <c r="E552" t="str">
        <f>MatchSquad!E552</f>
        <v>KKR</v>
      </c>
      <c r="F552">
        <f>MatchSquad!G552</f>
        <v>0</v>
      </c>
      <c r="G552">
        <f>IF(A552="","",SUMIFS(BallByBall!$I$2:$I$501,BallByBall!$B$2:$B$501,A552,BallByBall!$F$2:$F$501,B552))</f>
        <v>0</v>
      </c>
      <c r="H552">
        <f>IF(A552="","",COUNTIFS(BallByBall!$B$2:$B$501,A552,BallByBall!$F$2:$F$501,B552,BallByBall!$Q$2:$Q$501,1))</f>
        <v>0</v>
      </c>
      <c r="I552">
        <f>IF(A552="","",COUNTIFS(BallByBall!$B$2:$B$501,A552,BallByBall!$F$2:$F$501,B552,BallByBall!$R$2:$R$501,1))</f>
        <v>0</v>
      </c>
      <c r="J552">
        <f>IF(A552="","",SUMIFS(BallByBall!$T$2:$T$501,BallByBall!$B$2:$B$501,A552,BallByBall!$H$2:$H$501,B552))</f>
        <v>0</v>
      </c>
      <c r="K552">
        <f>IF(A552="","",SUMIFS(BallByBall!$U$2:$U$501,BallByBall!$B$2:$B$501,A552,BallByBall!$P$2:$P$501,B552))</f>
        <v>0</v>
      </c>
      <c r="L552">
        <f>IF(A552="","",SUMIFS(BallByBall!$V$2:$V$501,BallByBall!$B$2:$B$501,A552,BallByBall!$P$2:$P$501,B552))</f>
        <v>0</v>
      </c>
      <c r="M552">
        <f>IF(A552="","",SUMIFS(BallByBall!$W$2:$W$501,BallByBall!$B$2:$B$501,A552,BallByBall!$P$2:$P$501,B552))</f>
        <v>0</v>
      </c>
      <c r="N552">
        <f>IF(A552="","",SUMIFS(BallByBall!$X$2:$X$501,BallByBall!$B$2:$B$501,A552,BallByBall!$P$2:$P$501,B552))</f>
        <v>0</v>
      </c>
      <c r="O552">
        <f>IF(A552="","",SUMIFS(OverSummary!$G$2:$G$101,OverSummary!$A$2:$A$101,A552,OverSummary!$D$2:$D$101,B552))</f>
        <v>0</v>
      </c>
      <c r="P552">
        <f>IF(A552="","",G552*Rules!$B$13+H552*Rules!$B$14+I552*Rules!$B$15)</f>
        <v>0</v>
      </c>
      <c r="Q552">
        <f>IF(A552="","",IF(G552&gt;=100,Rules!$B$18,IF(G552&gt;=50,Rules!$B$17,IF(G552&gt;=30,Rules!$B$16,0)))+IF(AND(F552=1,D552&lt;&gt;"BWL",G552=0),Rules!$B$27,0))</f>
        <v>0</v>
      </c>
      <c r="R552">
        <f>IF(A552="","",J552*Rules!$B$19+O552*Rules!$B$22)</f>
        <v>0</v>
      </c>
      <c r="S552">
        <f>IF(A552="","",IF(J552&gt;=4,Rules!$B$21,IF(J552&gt;=3,Rules!$B$20,0)))</f>
        <v>0</v>
      </c>
      <c r="T552">
        <f>IF(A552="","",K552*Rules!$B$23+L552*Rules!$B$24+M552*Rules!$B$25+N552*Rules!$B$26)</f>
        <v>0</v>
      </c>
      <c r="U552">
        <f t="shared" si="8"/>
        <v>0</v>
      </c>
    </row>
    <row r="553" spans="1:21" x14ac:dyDescent="0.2">
      <c r="A553" t="str">
        <f>MatchSquad!A553</f>
        <v>M012</v>
      </c>
      <c r="B553" t="str">
        <f>MatchSquad!B553</f>
        <v>P077</v>
      </c>
      <c r="C553" t="str">
        <f>MatchSquad!C553</f>
        <v>Rinku Singh</v>
      </c>
      <c r="D553" t="str">
        <f>MatchSquad!D553</f>
        <v>BAT</v>
      </c>
      <c r="E553" t="str">
        <f>MatchSquad!E553</f>
        <v>KKR</v>
      </c>
      <c r="F553">
        <f>MatchSquad!G553</f>
        <v>0</v>
      </c>
      <c r="G553">
        <f>IF(A553="","",SUMIFS(BallByBall!$I$2:$I$501,BallByBall!$B$2:$B$501,A553,BallByBall!$F$2:$F$501,B553))</f>
        <v>0</v>
      </c>
      <c r="H553">
        <f>IF(A553="","",COUNTIFS(BallByBall!$B$2:$B$501,A553,BallByBall!$F$2:$F$501,B553,BallByBall!$Q$2:$Q$501,1))</f>
        <v>0</v>
      </c>
      <c r="I553">
        <f>IF(A553="","",COUNTIFS(BallByBall!$B$2:$B$501,A553,BallByBall!$F$2:$F$501,B553,BallByBall!$R$2:$R$501,1))</f>
        <v>0</v>
      </c>
      <c r="J553">
        <f>IF(A553="","",SUMIFS(BallByBall!$T$2:$T$501,BallByBall!$B$2:$B$501,A553,BallByBall!$H$2:$H$501,B553))</f>
        <v>0</v>
      </c>
      <c r="K553">
        <f>IF(A553="","",SUMIFS(BallByBall!$U$2:$U$501,BallByBall!$B$2:$B$501,A553,BallByBall!$P$2:$P$501,B553))</f>
        <v>0</v>
      </c>
      <c r="L553">
        <f>IF(A553="","",SUMIFS(BallByBall!$V$2:$V$501,BallByBall!$B$2:$B$501,A553,BallByBall!$P$2:$P$501,B553))</f>
        <v>0</v>
      </c>
      <c r="M553">
        <f>IF(A553="","",SUMIFS(BallByBall!$W$2:$W$501,BallByBall!$B$2:$B$501,A553,BallByBall!$P$2:$P$501,B553))</f>
        <v>0</v>
      </c>
      <c r="N553">
        <f>IF(A553="","",SUMIFS(BallByBall!$X$2:$X$501,BallByBall!$B$2:$B$501,A553,BallByBall!$P$2:$P$501,B553))</f>
        <v>0</v>
      </c>
      <c r="O553">
        <f>IF(A553="","",SUMIFS(OverSummary!$G$2:$G$101,OverSummary!$A$2:$A$101,A553,OverSummary!$D$2:$D$101,B553))</f>
        <v>0</v>
      </c>
      <c r="P553">
        <f>IF(A553="","",G553*Rules!$B$13+H553*Rules!$B$14+I553*Rules!$B$15)</f>
        <v>0</v>
      </c>
      <c r="Q553">
        <f>IF(A553="","",IF(G553&gt;=100,Rules!$B$18,IF(G553&gt;=50,Rules!$B$17,IF(G553&gt;=30,Rules!$B$16,0)))+IF(AND(F553=1,D553&lt;&gt;"BWL",G553=0),Rules!$B$27,0))</f>
        <v>0</v>
      </c>
      <c r="R553">
        <f>IF(A553="","",J553*Rules!$B$19+O553*Rules!$B$22)</f>
        <v>0</v>
      </c>
      <c r="S553">
        <f>IF(A553="","",IF(J553&gt;=4,Rules!$B$21,IF(J553&gt;=3,Rules!$B$20,0)))</f>
        <v>0</v>
      </c>
      <c r="T553">
        <f>IF(A553="","",K553*Rules!$B$23+L553*Rules!$B$24+M553*Rules!$B$25+N553*Rules!$B$26)</f>
        <v>0</v>
      </c>
      <c r="U553">
        <f t="shared" si="8"/>
        <v>0</v>
      </c>
    </row>
    <row r="554" spans="1:21" x14ac:dyDescent="0.2">
      <c r="A554" t="str">
        <f>MatchSquad!A554</f>
        <v>M012</v>
      </c>
      <c r="B554" t="str">
        <f>MatchSquad!B554</f>
        <v>P078</v>
      </c>
      <c r="C554" t="str">
        <f>MatchSquad!C554</f>
        <v>Angkrish Raghuvanshi</v>
      </c>
      <c r="D554" t="str">
        <f>MatchSquad!D554</f>
        <v>BAT</v>
      </c>
      <c r="E554" t="str">
        <f>MatchSquad!E554</f>
        <v>KKR</v>
      </c>
      <c r="F554">
        <f>MatchSquad!G554</f>
        <v>0</v>
      </c>
      <c r="G554">
        <f>IF(A554="","",SUMIFS(BallByBall!$I$2:$I$501,BallByBall!$B$2:$B$501,A554,BallByBall!$F$2:$F$501,B554))</f>
        <v>0</v>
      </c>
      <c r="H554">
        <f>IF(A554="","",COUNTIFS(BallByBall!$B$2:$B$501,A554,BallByBall!$F$2:$F$501,B554,BallByBall!$Q$2:$Q$501,1))</f>
        <v>0</v>
      </c>
      <c r="I554">
        <f>IF(A554="","",COUNTIFS(BallByBall!$B$2:$B$501,A554,BallByBall!$F$2:$F$501,B554,BallByBall!$R$2:$R$501,1))</f>
        <v>0</v>
      </c>
      <c r="J554">
        <f>IF(A554="","",SUMIFS(BallByBall!$T$2:$T$501,BallByBall!$B$2:$B$501,A554,BallByBall!$H$2:$H$501,B554))</f>
        <v>0</v>
      </c>
      <c r="K554">
        <f>IF(A554="","",SUMIFS(BallByBall!$U$2:$U$501,BallByBall!$B$2:$B$501,A554,BallByBall!$P$2:$P$501,B554))</f>
        <v>0</v>
      </c>
      <c r="L554">
        <f>IF(A554="","",SUMIFS(BallByBall!$V$2:$V$501,BallByBall!$B$2:$B$501,A554,BallByBall!$P$2:$P$501,B554))</f>
        <v>0</v>
      </c>
      <c r="M554">
        <f>IF(A554="","",SUMIFS(BallByBall!$W$2:$W$501,BallByBall!$B$2:$B$501,A554,BallByBall!$P$2:$P$501,B554))</f>
        <v>0</v>
      </c>
      <c r="N554">
        <f>IF(A554="","",SUMIFS(BallByBall!$X$2:$X$501,BallByBall!$B$2:$B$501,A554,BallByBall!$P$2:$P$501,B554))</f>
        <v>0</v>
      </c>
      <c r="O554">
        <f>IF(A554="","",SUMIFS(OverSummary!$G$2:$G$101,OverSummary!$A$2:$A$101,A554,OverSummary!$D$2:$D$101,B554))</f>
        <v>0</v>
      </c>
      <c r="P554">
        <f>IF(A554="","",G554*Rules!$B$13+H554*Rules!$B$14+I554*Rules!$B$15)</f>
        <v>0</v>
      </c>
      <c r="Q554">
        <f>IF(A554="","",IF(G554&gt;=100,Rules!$B$18,IF(G554&gt;=50,Rules!$B$17,IF(G554&gt;=30,Rules!$B$16,0)))+IF(AND(F554=1,D554&lt;&gt;"BWL",G554=0),Rules!$B$27,0))</f>
        <v>0</v>
      </c>
      <c r="R554">
        <f>IF(A554="","",J554*Rules!$B$19+O554*Rules!$B$22)</f>
        <v>0</v>
      </c>
      <c r="S554">
        <f>IF(A554="","",IF(J554&gt;=4,Rules!$B$21,IF(J554&gt;=3,Rules!$B$20,0)))</f>
        <v>0</v>
      </c>
      <c r="T554">
        <f>IF(A554="","",K554*Rules!$B$23+L554*Rules!$B$24+M554*Rules!$B$25+N554*Rules!$B$26)</f>
        <v>0</v>
      </c>
      <c r="U554">
        <f t="shared" si="8"/>
        <v>0</v>
      </c>
    </row>
    <row r="555" spans="1:21" x14ac:dyDescent="0.2">
      <c r="A555" t="str">
        <f>MatchSquad!A555</f>
        <v>M012</v>
      </c>
      <c r="B555" t="str">
        <f>MatchSquad!B555</f>
        <v>P079</v>
      </c>
      <c r="C555" t="str">
        <f>MatchSquad!C555</f>
        <v>Manish Pandey</v>
      </c>
      <c r="D555" t="str">
        <f>MatchSquad!D555</f>
        <v>BAT</v>
      </c>
      <c r="E555" t="str">
        <f>MatchSquad!E555</f>
        <v>KKR</v>
      </c>
      <c r="F555">
        <f>MatchSquad!G555</f>
        <v>0</v>
      </c>
      <c r="G555">
        <f>IF(A555="","",SUMIFS(BallByBall!$I$2:$I$501,BallByBall!$B$2:$B$501,A555,BallByBall!$F$2:$F$501,B555))</f>
        <v>0</v>
      </c>
      <c r="H555">
        <f>IF(A555="","",COUNTIFS(BallByBall!$B$2:$B$501,A555,BallByBall!$F$2:$F$501,B555,BallByBall!$Q$2:$Q$501,1))</f>
        <v>0</v>
      </c>
      <c r="I555">
        <f>IF(A555="","",COUNTIFS(BallByBall!$B$2:$B$501,A555,BallByBall!$F$2:$F$501,B555,BallByBall!$R$2:$R$501,1))</f>
        <v>0</v>
      </c>
      <c r="J555">
        <f>IF(A555="","",SUMIFS(BallByBall!$T$2:$T$501,BallByBall!$B$2:$B$501,A555,BallByBall!$H$2:$H$501,B555))</f>
        <v>0</v>
      </c>
      <c r="K555">
        <f>IF(A555="","",SUMIFS(BallByBall!$U$2:$U$501,BallByBall!$B$2:$B$501,A555,BallByBall!$P$2:$P$501,B555))</f>
        <v>0</v>
      </c>
      <c r="L555">
        <f>IF(A555="","",SUMIFS(BallByBall!$V$2:$V$501,BallByBall!$B$2:$B$501,A555,BallByBall!$P$2:$P$501,B555))</f>
        <v>0</v>
      </c>
      <c r="M555">
        <f>IF(A555="","",SUMIFS(BallByBall!$W$2:$W$501,BallByBall!$B$2:$B$501,A555,BallByBall!$P$2:$P$501,B555))</f>
        <v>0</v>
      </c>
      <c r="N555">
        <f>IF(A555="","",SUMIFS(BallByBall!$X$2:$X$501,BallByBall!$B$2:$B$501,A555,BallByBall!$P$2:$P$501,B555))</f>
        <v>0</v>
      </c>
      <c r="O555">
        <f>IF(A555="","",SUMIFS(OverSummary!$G$2:$G$101,OverSummary!$A$2:$A$101,A555,OverSummary!$D$2:$D$101,B555))</f>
        <v>0</v>
      </c>
      <c r="P555">
        <f>IF(A555="","",G555*Rules!$B$13+H555*Rules!$B$14+I555*Rules!$B$15)</f>
        <v>0</v>
      </c>
      <c r="Q555">
        <f>IF(A555="","",IF(G555&gt;=100,Rules!$B$18,IF(G555&gt;=50,Rules!$B$17,IF(G555&gt;=30,Rules!$B$16,0)))+IF(AND(F555=1,D555&lt;&gt;"BWL",G555=0),Rules!$B$27,0))</f>
        <v>0</v>
      </c>
      <c r="R555">
        <f>IF(A555="","",J555*Rules!$B$19+O555*Rules!$B$22)</f>
        <v>0</v>
      </c>
      <c r="S555">
        <f>IF(A555="","",IF(J555&gt;=4,Rules!$B$21,IF(J555&gt;=3,Rules!$B$20,0)))</f>
        <v>0</v>
      </c>
      <c r="T555">
        <f>IF(A555="","",K555*Rules!$B$23+L555*Rules!$B$24+M555*Rules!$B$25+N555*Rules!$B$26)</f>
        <v>0</v>
      </c>
      <c r="U555">
        <f t="shared" si="8"/>
        <v>0</v>
      </c>
    </row>
    <row r="556" spans="1:21" x14ac:dyDescent="0.2">
      <c r="A556" t="str">
        <f>MatchSquad!A556</f>
        <v>M012</v>
      </c>
      <c r="B556" t="str">
        <f>MatchSquad!B556</f>
        <v>P080</v>
      </c>
      <c r="C556" t="str">
        <f>MatchSquad!C556</f>
        <v>Finn Allen</v>
      </c>
      <c r="D556" t="str">
        <f>MatchSquad!D556</f>
        <v>WK</v>
      </c>
      <c r="E556" t="str">
        <f>MatchSquad!E556</f>
        <v>KKR</v>
      </c>
      <c r="F556">
        <f>MatchSquad!G556</f>
        <v>0</v>
      </c>
      <c r="G556">
        <f>IF(A556="","",SUMIFS(BallByBall!$I$2:$I$501,BallByBall!$B$2:$B$501,A556,BallByBall!$F$2:$F$501,B556))</f>
        <v>0</v>
      </c>
      <c r="H556">
        <f>IF(A556="","",COUNTIFS(BallByBall!$B$2:$B$501,A556,BallByBall!$F$2:$F$501,B556,BallByBall!$Q$2:$Q$501,1))</f>
        <v>0</v>
      </c>
      <c r="I556">
        <f>IF(A556="","",COUNTIFS(BallByBall!$B$2:$B$501,A556,BallByBall!$F$2:$F$501,B556,BallByBall!$R$2:$R$501,1))</f>
        <v>0</v>
      </c>
      <c r="J556">
        <f>IF(A556="","",SUMIFS(BallByBall!$T$2:$T$501,BallByBall!$B$2:$B$501,A556,BallByBall!$H$2:$H$501,B556))</f>
        <v>0</v>
      </c>
      <c r="K556">
        <f>IF(A556="","",SUMIFS(BallByBall!$U$2:$U$501,BallByBall!$B$2:$B$501,A556,BallByBall!$P$2:$P$501,B556))</f>
        <v>0</v>
      </c>
      <c r="L556">
        <f>IF(A556="","",SUMIFS(BallByBall!$V$2:$V$501,BallByBall!$B$2:$B$501,A556,BallByBall!$P$2:$P$501,B556))</f>
        <v>0</v>
      </c>
      <c r="M556">
        <f>IF(A556="","",SUMIFS(BallByBall!$W$2:$W$501,BallByBall!$B$2:$B$501,A556,BallByBall!$P$2:$P$501,B556))</f>
        <v>0</v>
      </c>
      <c r="N556">
        <f>IF(A556="","",SUMIFS(BallByBall!$X$2:$X$501,BallByBall!$B$2:$B$501,A556,BallByBall!$P$2:$P$501,B556))</f>
        <v>0</v>
      </c>
      <c r="O556">
        <f>IF(A556="","",SUMIFS(OverSummary!$G$2:$G$101,OverSummary!$A$2:$A$101,A556,OverSummary!$D$2:$D$101,B556))</f>
        <v>0</v>
      </c>
      <c r="P556">
        <f>IF(A556="","",G556*Rules!$B$13+H556*Rules!$B$14+I556*Rules!$B$15)</f>
        <v>0</v>
      </c>
      <c r="Q556">
        <f>IF(A556="","",IF(G556&gt;=100,Rules!$B$18,IF(G556&gt;=50,Rules!$B$17,IF(G556&gt;=30,Rules!$B$16,0)))+IF(AND(F556=1,D556&lt;&gt;"BWL",G556=0),Rules!$B$27,0))</f>
        <v>0</v>
      </c>
      <c r="R556">
        <f>IF(A556="","",J556*Rules!$B$19+O556*Rules!$B$22)</f>
        <v>0</v>
      </c>
      <c r="S556">
        <f>IF(A556="","",IF(J556&gt;=4,Rules!$B$21,IF(J556&gt;=3,Rules!$B$20,0)))</f>
        <v>0</v>
      </c>
      <c r="T556">
        <f>IF(A556="","",K556*Rules!$B$23+L556*Rules!$B$24+M556*Rules!$B$25+N556*Rules!$B$26)</f>
        <v>0</v>
      </c>
      <c r="U556">
        <f t="shared" si="8"/>
        <v>0</v>
      </c>
    </row>
    <row r="557" spans="1:21" x14ac:dyDescent="0.2">
      <c r="A557" t="str">
        <f>MatchSquad!A557</f>
        <v>M012</v>
      </c>
      <c r="B557" t="str">
        <f>MatchSquad!B557</f>
        <v>P081</v>
      </c>
      <c r="C557" t="str">
        <f>MatchSquad!C557</f>
        <v>Tejasvi Singh</v>
      </c>
      <c r="D557" t="str">
        <f>MatchSquad!D557</f>
        <v>WK</v>
      </c>
      <c r="E557" t="str">
        <f>MatchSquad!E557</f>
        <v>KKR</v>
      </c>
      <c r="F557">
        <f>MatchSquad!G557</f>
        <v>0</v>
      </c>
      <c r="G557">
        <f>IF(A557="","",SUMIFS(BallByBall!$I$2:$I$501,BallByBall!$B$2:$B$501,A557,BallByBall!$F$2:$F$501,B557))</f>
        <v>0</v>
      </c>
      <c r="H557">
        <f>IF(A557="","",COUNTIFS(BallByBall!$B$2:$B$501,A557,BallByBall!$F$2:$F$501,B557,BallByBall!$Q$2:$Q$501,1))</f>
        <v>0</v>
      </c>
      <c r="I557">
        <f>IF(A557="","",COUNTIFS(BallByBall!$B$2:$B$501,A557,BallByBall!$F$2:$F$501,B557,BallByBall!$R$2:$R$501,1))</f>
        <v>0</v>
      </c>
      <c r="J557">
        <f>IF(A557="","",SUMIFS(BallByBall!$T$2:$T$501,BallByBall!$B$2:$B$501,A557,BallByBall!$H$2:$H$501,B557))</f>
        <v>0</v>
      </c>
      <c r="K557">
        <f>IF(A557="","",SUMIFS(BallByBall!$U$2:$U$501,BallByBall!$B$2:$B$501,A557,BallByBall!$P$2:$P$501,B557))</f>
        <v>0</v>
      </c>
      <c r="L557">
        <f>IF(A557="","",SUMIFS(BallByBall!$V$2:$V$501,BallByBall!$B$2:$B$501,A557,BallByBall!$P$2:$P$501,B557))</f>
        <v>0</v>
      </c>
      <c r="M557">
        <f>IF(A557="","",SUMIFS(BallByBall!$W$2:$W$501,BallByBall!$B$2:$B$501,A557,BallByBall!$P$2:$P$501,B557))</f>
        <v>0</v>
      </c>
      <c r="N557">
        <f>IF(A557="","",SUMIFS(BallByBall!$X$2:$X$501,BallByBall!$B$2:$B$501,A557,BallByBall!$P$2:$P$501,B557))</f>
        <v>0</v>
      </c>
      <c r="O557">
        <f>IF(A557="","",SUMIFS(OverSummary!$G$2:$G$101,OverSummary!$A$2:$A$101,A557,OverSummary!$D$2:$D$101,B557))</f>
        <v>0</v>
      </c>
      <c r="P557">
        <f>IF(A557="","",G557*Rules!$B$13+H557*Rules!$B$14+I557*Rules!$B$15)</f>
        <v>0</v>
      </c>
      <c r="Q557">
        <f>IF(A557="","",IF(G557&gt;=100,Rules!$B$18,IF(G557&gt;=50,Rules!$B$17,IF(G557&gt;=30,Rules!$B$16,0)))+IF(AND(F557=1,D557&lt;&gt;"BWL",G557=0),Rules!$B$27,0))</f>
        <v>0</v>
      </c>
      <c r="R557">
        <f>IF(A557="","",J557*Rules!$B$19+O557*Rules!$B$22)</f>
        <v>0</v>
      </c>
      <c r="S557">
        <f>IF(A557="","",IF(J557&gt;=4,Rules!$B$21,IF(J557&gt;=3,Rules!$B$20,0)))</f>
        <v>0</v>
      </c>
      <c r="T557">
        <f>IF(A557="","",K557*Rules!$B$23+L557*Rules!$B$24+M557*Rules!$B$25+N557*Rules!$B$26)</f>
        <v>0</v>
      </c>
      <c r="U557">
        <f t="shared" si="8"/>
        <v>0</v>
      </c>
    </row>
    <row r="558" spans="1:21" x14ac:dyDescent="0.2">
      <c r="A558" t="str">
        <f>MatchSquad!A558</f>
        <v>M012</v>
      </c>
      <c r="B558" t="str">
        <f>MatchSquad!B558</f>
        <v>P082</v>
      </c>
      <c r="C558" t="str">
        <f>MatchSquad!C558</f>
        <v>Rahul Tripathi</v>
      </c>
      <c r="D558" t="str">
        <f>MatchSquad!D558</f>
        <v>BAT</v>
      </c>
      <c r="E558" t="str">
        <f>MatchSquad!E558</f>
        <v>KKR</v>
      </c>
      <c r="F558">
        <f>MatchSquad!G558</f>
        <v>0</v>
      </c>
      <c r="G558">
        <f>IF(A558="","",SUMIFS(BallByBall!$I$2:$I$501,BallByBall!$B$2:$B$501,A558,BallByBall!$F$2:$F$501,B558))</f>
        <v>0</v>
      </c>
      <c r="H558">
        <f>IF(A558="","",COUNTIFS(BallByBall!$B$2:$B$501,A558,BallByBall!$F$2:$F$501,B558,BallByBall!$Q$2:$Q$501,1))</f>
        <v>0</v>
      </c>
      <c r="I558">
        <f>IF(A558="","",COUNTIFS(BallByBall!$B$2:$B$501,A558,BallByBall!$F$2:$F$501,B558,BallByBall!$R$2:$R$501,1))</f>
        <v>0</v>
      </c>
      <c r="J558">
        <f>IF(A558="","",SUMIFS(BallByBall!$T$2:$T$501,BallByBall!$B$2:$B$501,A558,BallByBall!$H$2:$H$501,B558))</f>
        <v>0</v>
      </c>
      <c r="K558">
        <f>IF(A558="","",SUMIFS(BallByBall!$U$2:$U$501,BallByBall!$B$2:$B$501,A558,BallByBall!$P$2:$P$501,B558))</f>
        <v>0</v>
      </c>
      <c r="L558">
        <f>IF(A558="","",SUMIFS(BallByBall!$V$2:$V$501,BallByBall!$B$2:$B$501,A558,BallByBall!$P$2:$P$501,B558))</f>
        <v>0</v>
      </c>
      <c r="M558">
        <f>IF(A558="","",SUMIFS(BallByBall!$W$2:$W$501,BallByBall!$B$2:$B$501,A558,BallByBall!$P$2:$P$501,B558))</f>
        <v>0</v>
      </c>
      <c r="N558">
        <f>IF(A558="","",SUMIFS(BallByBall!$X$2:$X$501,BallByBall!$B$2:$B$501,A558,BallByBall!$P$2:$P$501,B558))</f>
        <v>0</v>
      </c>
      <c r="O558">
        <f>IF(A558="","",SUMIFS(OverSummary!$G$2:$G$101,OverSummary!$A$2:$A$101,A558,OverSummary!$D$2:$D$101,B558))</f>
        <v>0</v>
      </c>
      <c r="P558">
        <f>IF(A558="","",G558*Rules!$B$13+H558*Rules!$B$14+I558*Rules!$B$15)</f>
        <v>0</v>
      </c>
      <c r="Q558">
        <f>IF(A558="","",IF(G558&gt;=100,Rules!$B$18,IF(G558&gt;=50,Rules!$B$17,IF(G558&gt;=30,Rules!$B$16,0)))+IF(AND(F558=1,D558&lt;&gt;"BWL",G558=0),Rules!$B$27,0))</f>
        <v>0</v>
      </c>
      <c r="R558">
        <f>IF(A558="","",J558*Rules!$B$19+O558*Rules!$B$22)</f>
        <v>0</v>
      </c>
      <c r="S558">
        <f>IF(A558="","",IF(J558&gt;=4,Rules!$B$21,IF(J558&gt;=3,Rules!$B$20,0)))</f>
        <v>0</v>
      </c>
      <c r="T558">
        <f>IF(A558="","",K558*Rules!$B$23+L558*Rules!$B$24+M558*Rules!$B$25+N558*Rules!$B$26)</f>
        <v>0</v>
      </c>
      <c r="U558">
        <f t="shared" si="8"/>
        <v>0</v>
      </c>
    </row>
    <row r="559" spans="1:21" x14ac:dyDescent="0.2">
      <c r="A559" t="str">
        <f>MatchSquad!A559</f>
        <v>M012</v>
      </c>
      <c r="B559" t="str">
        <f>MatchSquad!B559</f>
        <v>P083</v>
      </c>
      <c r="C559" t="str">
        <f>MatchSquad!C559</f>
        <v>Tim Seifert</v>
      </c>
      <c r="D559" t="str">
        <f>MatchSquad!D559</f>
        <v>WK</v>
      </c>
      <c r="E559" t="str">
        <f>MatchSquad!E559</f>
        <v>KKR</v>
      </c>
      <c r="F559">
        <f>MatchSquad!G559</f>
        <v>0</v>
      </c>
      <c r="G559">
        <f>IF(A559="","",SUMIFS(BallByBall!$I$2:$I$501,BallByBall!$B$2:$B$501,A559,BallByBall!$F$2:$F$501,B559))</f>
        <v>0</v>
      </c>
      <c r="H559">
        <f>IF(A559="","",COUNTIFS(BallByBall!$B$2:$B$501,A559,BallByBall!$F$2:$F$501,B559,BallByBall!$Q$2:$Q$501,1))</f>
        <v>0</v>
      </c>
      <c r="I559">
        <f>IF(A559="","",COUNTIFS(BallByBall!$B$2:$B$501,A559,BallByBall!$F$2:$F$501,B559,BallByBall!$R$2:$R$501,1))</f>
        <v>0</v>
      </c>
      <c r="J559">
        <f>IF(A559="","",SUMIFS(BallByBall!$T$2:$T$501,BallByBall!$B$2:$B$501,A559,BallByBall!$H$2:$H$501,B559))</f>
        <v>0</v>
      </c>
      <c r="K559">
        <f>IF(A559="","",SUMIFS(BallByBall!$U$2:$U$501,BallByBall!$B$2:$B$501,A559,BallByBall!$P$2:$P$501,B559))</f>
        <v>0</v>
      </c>
      <c r="L559">
        <f>IF(A559="","",SUMIFS(BallByBall!$V$2:$V$501,BallByBall!$B$2:$B$501,A559,BallByBall!$P$2:$P$501,B559))</f>
        <v>0</v>
      </c>
      <c r="M559">
        <f>IF(A559="","",SUMIFS(BallByBall!$W$2:$W$501,BallByBall!$B$2:$B$501,A559,BallByBall!$P$2:$P$501,B559))</f>
        <v>0</v>
      </c>
      <c r="N559">
        <f>IF(A559="","",SUMIFS(BallByBall!$X$2:$X$501,BallByBall!$B$2:$B$501,A559,BallByBall!$P$2:$P$501,B559))</f>
        <v>0</v>
      </c>
      <c r="O559">
        <f>IF(A559="","",SUMIFS(OverSummary!$G$2:$G$101,OverSummary!$A$2:$A$101,A559,OverSummary!$D$2:$D$101,B559))</f>
        <v>0</v>
      </c>
      <c r="P559">
        <f>IF(A559="","",G559*Rules!$B$13+H559*Rules!$B$14+I559*Rules!$B$15)</f>
        <v>0</v>
      </c>
      <c r="Q559">
        <f>IF(A559="","",IF(G559&gt;=100,Rules!$B$18,IF(G559&gt;=50,Rules!$B$17,IF(G559&gt;=30,Rules!$B$16,0)))+IF(AND(F559=1,D559&lt;&gt;"BWL",G559=0),Rules!$B$27,0))</f>
        <v>0</v>
      </c>
      <c r="R559">
        <f>IF(A559="","",J559*Rules!$B$19+O559*Rules!$B$22)</f>
        <v>0</v>
      </c>
      <c r="S559">
        <f>IF(A559="","",IF(J559&gt;=4,Rules!$B$21,IF(J559&gt;=3,Rules!$B$20,0)))</f>
        <v>0</v>
      </c>
      <c r="T559">
        <f>IF(A559="","",K559*Rules!$B$23+L559*Rules!$B$24+M559*Rules!$B$25+N559*Rules!$B$26)</f>
        <v>0</v>
      </c>
      <c r="U559">
        <f t="shared" si="8"/>
        <v>0</v>
      </c>
    </row>
    <row r="560" spans="1:21" x14ac:dyDescent="0.2">
      <c r="A560" t="str">
        <f>MatchSquad!A560</f>
        <v>M012</v>
      </c>
      <c r="B560" t="str">
        <f>MatchSquad!B560</f>
        <v>P084</v>
      </c>
      <c r="C560" t="str">
        <f>MatchSquad!C560</f>
        <v>Rovman Powell</v>
      </c>
      <c r="D560" t="str">
        <f>MatchSquad!D560</f>
        <v>BAT</v>
      </c>
      <c r="E560" t="str">
        <f>MatchSquad!E560</f>
        <v>KKR</v>
      </c>
      <c r="F560">
        <f>MatchSquad!G560</f>
        <v>0</v>
      </c>
      <c r="G560">
        <f>IF(A560="","",SUMIFS(BallByBall!$I$2:$I$501,BallByBall!$B$2:$B$501,A560,BallByBall!$F$2:$F$501,B560))</f>
        <v>0</v>
      </c>
      <c r="H560">
        <f>IF(A560="","",COUNTIFS(BallByBall!$B$2:$B$501,A560,BallByBall!$F$2:$F$501,B560,BallByBall!$Q$2:$Q$501,1))</f>
        <v>0</v>
      </c>
      <c r="I560">
        <f>IF(A560="","",COUNTIFS(BallByBall!$B$2:$B$501,A560,BallByBall!$F$2:$F$501,B560,BallByBall!$R$2:$R$501,1))</f>
        <v>0</v>
      </c>
      <c r="J560">
        <f>IF(A560="","",SUMIFS(BallByBall!$T$2:$T$501,BallByBall!$B$2:$B$501,A560,BallByBall!$H$2:$H$501,B560))</f>
        <v>0</v>
      </c>
      <c r="K560">
        <f>IF(A560="","",SUMIFS(BallByBall!$U$2:$U$501,BallByBall!$B$2:$B$501,A560,BallByBall!$P$2:$P$501,B560))</f>
        <v>0</v>
      </c>
      <c r="L560">
        <f>IF(A560="","",SUMIFS(BallByBall!$V$2:$V$501,BallByBall!$B$2:$B$501,A560,BallByBall!$P$2:$P$501,B560))</f>
        <v>0</v>
      </c>
      <c r="M560">
        <f>IF(A560="","",SUMIFS(BallByBall!$W$2:$W$501,BallByBall!$B$2:$B$501,A560,BallByBall!$P$2:$P$501,B560))</f>
        <v>0</v>
      </c>
      <c r="N560">
        <f>IF(A560="","",SUMIFS(BallByBall!$X$2:$X$501,BallByBall!$B$2:$B$501,A560,BallByBall!$P$2:$P$501,B560))</f>
        <v>0</v>
      </c>
      <c r="O560">
        <f>IF(A560="","",SUMIFS(OverSummary!$G$2:$G$101,OverSummary!$A$2:$A$101,A560,OverSummary!$D$2:$D$101,B560))</f>
        <v>0</v>
      </c>
      <c r="P560">
        <f>IF(A560="","",G560*Rules!$B$13+H560*Rules!$B$14+I560*Rules!$B$15)</f>
        <v>0</v>
      </c>
      <c r="Q560">
        <f>IF(A560="","",IF(G560&gt;=100,Rules!$B$18,IF(G560&gt;=50,Rules!$B$17,IF(G560&gt;=30,Rules!$B$16,0)))+IF(AND(F560=1,D560&lt;&gt;"BWL",G560=0),Rules!$B$27,0))</f>
        <v>0</v>
      </c>
      <c r="R560">
        <f>IF(A560="","",J560*Rules!$B$19+O560*Rules!$B$22)</f>
        <v>0</v>
      </c>
      <c r="S560">
        <f>IF(A560="","",IF(J560&gt;=4,Rules!$B$21,IF(J560&gt;=3,Rules!$B$20,0)))</f>
        <v>0</v>
      </c>
      <c r="T560">
        <f>IF(A560="","",K560*Rules!$B$23+L560*Rules!$B$24+M560*Rules!$B$25+N560*Rules!$B$26)</f>
        <v>0</v>
      </c>
      <c r="U560">
        <f t="shared" si="8"/>
        <v>0</v>
      </c>
    </row>
    <row r="561" spans="1:21" x14ac:dyDescent="0.2">
      <c r="A561" t="str">
        <f>MatchSquad!A561</f>
        <v>M012</v>
      </c>
      <c r="B561" t="str">
        <f>MatchSquad!B561</f>
        <v>P085</v>
      </c>
      <c r="C561" t="str">
        <f>MatchSquad!C561</f>
        <v>Anukul Roy</v>
      </c>
      <c r="D561" t="str">
        <f>MatchSquad!D561</f>
        <v>AR</v>
      </c>
      <c r="E561" t="str">
        <f>MatchSquad!E561</f>
        <v>KKR</v>
      </c>
      <c r="F561">
        <f>MatchSquad!G561</f>
        <v>0</v>
      </c>
      <c r="G561">
        <f>IF(A561="","",SUMIFS(BallByBall!$I$2:$I$501,BallByBall!$B$2:$B$501,A561,BallByBall!$F$2:$F$501,B561))</f>
        <v>0</v>
      </c>
      <c r="H561">
        <f>IF(A561="","",COUNTIFS(BallByBall!$B$2:$B$501,A561,BallByBall!$F$2:$F$501,B561,BallByBall!$Q$2:$Q$501,1))</f>
        <v>0</v>
      </c>
      <c r="I561">
        <f>IF(A561="","",COUNTIFS(BallByBall!$B$2:$B$501,A561,BallByBall!$F$2:$F$501,B561,BallByBall!$R$2:$R$501,1))</f>
        <v>0</v>
      </c>
      <c r="J561">
        <f>IF(A561="","",SUMIFS(BallByBall!$T$2:$T$501,BallByBall!$B$2:$B$501,A561,BallByBall!$H$2:$H$501,B561))</f>
        <v>0</v>
      </c>
      <c r="K561">
        <f>IF(A561="","",SUMIFS(BallByBall!$U$2:$U$501,BallByBall!$B$2:$B$501,A561,BallByBall!$P$2:$P$501,B561))</f>
        <v>0</v>
      </c>
      <c r="L561">
        <f>IF(A561="","",SUMIFS(BallByBall!$V$2:$V$501,BallByBall!$B$2:$B$501,A561,BallByBall!$P$2:$P$501,B561))</f>
        <v>0</v>
      </c>
      <c r="M561">
        <f>IF(A561="","",SUMIFS(BallByBall!$W$2:$W$501,BallByBall!$B$2:$B$501,A561,BallByBall!$P$2:$P$501,B561))</f>
        <v>0</v>
      </c>
      <c r="N561">
        <f>IF(A561="","",SUMIFS(BallByBall!$X$2:$X$501,BallByBall!$B$2:$B$501,A561,BallByBall!$P$2:$P$501,B561))</f>
        <v>0</v>
      </c>
      <c r="O561">
        <f>IF(A561="","",SUMIFS(OverSummary!$G$2:$G$101,OverSummary!$A$2:$A$101,A561,OverSummary!$D$2:$D$101,B561))</f>
        <v>0</v>
      </c>
      <c r="P561">
        <f>IF(A561="","",G561*Rules!$B$13+H561*Rules!$B$14+I561*Rules!$B$15)</f>
        <v>0</v>
      </c>
      <c r="Q561">
        <f>IF(A561="","",IF(G561&gt;=100,Rules!$B$18,IF(G561&gt;=50,Rules!$B$17,IF(G561&gt;=30,Rules!$B$16,0)))+IF(AND(F561=1,D561&lt;&gt;"BWL",G561=0),Rules!$B$27,0))</f>
        <v>0</v>
      </c>
      <c r="R561">
        <f>IF(A561="","",J561*Rules!$B$19+O561*Rules!$B$22)</f>
        <v>0</v>
      </c>
      <c r="S561">
        <f>IF(A561="","",IF(J561&gt;=4,Rules!$B$21,IF(J561&gt;=3,Rules!$B$20,0)))</f>
        <v>0</v>
      </c>
      <c r="T561">
        <f>IF(A561="","",K561*Rules!$B$23+L561*Rules!$B$24+M561*Rules!$B$25+N561*Rules!$B$26)</f>
        <v>0</v>
      </c>
      <c r="U561">
        <f t="shared" si="8"/>
        <v>0</v>
      </c>
    </row>
    <row r="562" spans="1:21" x14ac:dyDescent="0.2">
      <c r="A562" t="str">
        <f>MatchSquad!A562</f>
        <v>M012</v>
      </c>
      <c r="B562" t="str">
        <f>MatchSquad!B562</f>
        <v>P086</v>
      </c>
      <c r="C562" t="str">
        <f>MatchSquad!C562</f>
        <v>Cameron Green</v>
      </c>
      <c r="D562" t="str">
        <f>MatchSquad!D562</f>
        <v>AR</v>
      </c>
      <c r="E562" t="str">
        <f>MatchSquad!E562</f>
        <v>KKR</v>
      </c>
      <c r="F562">
        <f>MatchSquad!G562</f>
        <v>0</v>
      </c>
      <c r="G562">
        <f>IF(A562="","",SUMIFS(BallByBall!$I$2:$I$501,BallByBall!$B$2:$B$501,A562,BallByBall!$F$2:$F$501,B562))</f>
        <v>0</v>
      </c>
      <c r="H562">
        <f>IF(A562="","",COUNTIFS(BallByBall!$B$2:$B$501,A562,BallByBall!$F$2:$F$501,B562,BallByBall!$Q$2:$Q$501,1))</f>
        <v>0</v>
      </c>
      <c r="I562">
        <f>IF(A562="","",COUNTIFS(BallByBall!$B$2:$B$501,A562,BallByBall!$F$2:$F$501,B562,BallByBall!$R$2:$R$501,1))</f>
        <v>0</v>
      </c>
      <c r="J562">
        <f>IF(A562="","",SUMIFS(BallByBall!$T$2:$T$501,BallByBall!$B$2:$B$501,A562,BallByBall!$H$2:$H$501,B562))</f>
        <v>0</v>
      </c>
      <c r="K562">
        <f>IF(A562="","",SUMIFS(BallByBall!$U$2:$U$501,BallByBall!$B$2:$B$501,A562,BallByBall!$P$2:$P$501,B562))</f>
        <v>0</v>
      </c>
      <c r="L562">
        <f>IF(A562="","",SUMIFS(BallByBall!$V$2:$V$501,BallByBall!$B$2:$B$501,A562,BallByBall!$P$2:$P$501,B562))</f>
        <v>0</v>
      </c>
      <c r="M562">
        <f>IF(A562="","",SUMIFS(BallByBall!$W$2:$W$501,BallByBall!$B$2:$B$501,A562,BallByBall!$P$2:$P$501,B562))</f>
        <v>0</v>
      </c>
      <c r="N562">
        <f>IF(A562="","",SUMIFS(BallByBall!$X$2:$X$501,BallByBall!$B$2:$B$501,A562,BallByBall!$P$2:$P$501,B562))</f>
        <v>0</v>
      </c>
      <c r="O562">
        <f>IF(A562="","",SUMIFS(OverSummary!$G$2:$G$101,OverSummary!$A$2:$A$101,A562,OverSummary!$D$2:$D$101,B562))</f>
        <v>0</v>
      </c>
      <c r="P562">
        <f>IF(A562="","",G562*Rules!$B$13+H562*Rules!$B$14+I562*Rules!$B$15)</f>
        <v>0</v>
      </c>
      <c r="Q562">
        <f>IF(A562="","",IF(G562&gt;=100,Rules!$B$18,IF(G562&gt;=50,Rules!$B$17,IF(G562&gt;=30,Rules!$B$16,0)))+IF(AND(F562=1,D562&lt;&gt;"BWL",G562=0),Rules!$B$27,0))</f>
        <v>0</v>
      </c>
      <c r="R562">
        <f>IF(A562="","",J562*Rules!$B$19+O562*Rules!$B$22)</f>
        <v>0</v>
      </c>
      <c r="S562">
        <f>IF(A562="","",IF(J562&gt;=4,Rules!$B$21,IF(J562&gt;=3,Rules!$B$20,0)))</f>
        <v>0</v>
      </c>
      <c r="T562">
        <f>IF(A562="","",K562*Rules!$B$23+L562*Rules!$B$24+M562*Rules!$B$25+N562*Rules!$B$26)</f>
        <v>0</v>
      </c>
      <c r="U562">
        <f t="shared" si="8"/>
        <v>0</v>
      </c>
    </row>
    <row r="563" spans="1:21" x14ac:dyDescent="0.2">
      <c r="A563" t="str">
        <f>MatchSquad!A563</f>
        <v>M012</v>
      </c>
      <c r="B563" t="str">
        <f>MatchSquad!B563</f>
        <v>P087</v>
      </c>
      <c r="C563" t="str">
        <f>MatchSquad!C563</f>
        <v>Sarthak Ranjan</v>
      </c>
      <c r="D563" t="str">
        <f>MatchSquad!D563</f>
        <v>AR</v>
      </c>
      <c r="E563" t="str">
        <f>MatchSquad!E563</f>
        <v>KKR</v>
      </c>
      <c r="F563">
        <f>MatchSquad!G563</f>
        <v>0</v>
      </c>
      <c r="G563">
        <f>IF(A563="","",SUMIFS(BallByBall!$I$2:$I$501,BallByBall!$B$2:$B$501,A563,BallByBall!$F$2:$F$501,B563))</f>
        <v>0</v>
      </c>
      <c r="H563">
        <f>IF(A563="","",COUNTIFS(BallByBall!$B$2:$B$501,A563,BallByBall!$F$2:$F$501,B563,BallByBall!$Q$2:$Q$501,1))</f>
        <v>0</v>
      </c>
      <c r="I563">
        <f>IF(A563="","",COUNTIFS(BallByBall!$B$2:$B$501,A563,BallByBall!$F$2:$F$501,B563,BallByBall!$R$2:$R$501,1))</f>
        <v>0</v>
      </c>
      <c r="J563">
        <f>IF(A563="","",SUMIFS(BallByBall!$T$2:$T$501,BallByBall!$B$2:$B$501,A563,BallByBall!$H$2:$H$501,B563))</f>
        <v>0</v>
      </c>
      <c r="K563">
        <f>IF(A563="","",SUMIFS(BallByBall!$U$2:$U$501,BallByBall!$B$2:$B$501,A563,BallByBall!$P$2:$P$501,B563))</f>
        <v>0</v>
      </c>
      <c r="L563">
        <f>IF(A563="","",SUMIFS(BallByBall!$V$2:$V$501,BallByBall!$B$2:$B$501,A563,BallByBall!$P$2:$P$501,B563))</f>
        <v>0</v>
      </c>
      <c r="M563">
        <f>IF(A563="","",SUMIFS(BallByBall!$W$2:$W$501,BallByBall!$B$2:$B$501,A563,BallByBall!$P$2:$P$501,B563))</f>
        <v>0</v>
      </c>
      <c r="N563">
        <f>IF(A563="","",SUMIFS(BallByBall!$X$2:$X$501,BallByBall!$B$2:$B$501,A563,BallByBall!$P$2:$P$501,B563))</f>
        <v>0</v>
      </c>
      <c r="O563">
        <f>IF(A563="","",SUMIFS(OverSummary!$G$2:$G$101,OverSummary!$A$2:$A$101,A563,OverSummary!$D$2:$D$101,B563))</f>
        <v>0</v>
      </c>
      <c r="P563">
        <f>IF(A563="","",G563*Rules!$B$13+H563*Rules!$B$14+I563*Rules!$B$15)</f>
        <v>0</v>
      </c>
      <c r="Q563">
        <f>IF(A563="","",IF(G563&gt;=100,Rules!$B$18,IF(G563&gt;=50,Rules!$B$17,IF(G563&gt;=30,Rules!$B$16,0)))+IF(AND(F563=1,D563&lt;&gt;"BWL",G563=0),Rules!$B$27,0))</f>
        <v>0</v>
      </c>
      <c r="R563">
        <f>IF(A563="","",J563*Rules!$B$19+O563*Rules!$B$22)</f>
        <v>0</v>
      </c>
      <c r="S563">
        <f>IF(A563="","",IF(J563&gt;=4,Rules!$B$21,IF(J563&gt;=3,Rules!$B$20,0)))</f>
        <v>0</v>
      </c>
      <c r="T563">
        <f>IF(A563="","",K563*Rules!$B$23+L563*Rules!$B$24+M563*Rules!$B$25+N563*Rules!$B$26)</f>
        <v>0</v>
      </c>
      <c r="U563">
        <f t="shared" si="8"/>
        <v>0</v>
      </c>
    </row>
    <row r="564" spans="1:21" x14ac:dyDescent="0.2">
      <c r="A564" t="str">
        <f>MatchSquad!A564</f>
        <v>M012</v>
      </c>
      <c r="B564" t="str">
        <f>MatchSquad!B564</f>
        <v>P088</v>
      </c>
      <c r="C564" t="str">
        <f>MatchSquad!C564</f>
        <v>Daksh Kamra</v>
      </c>
      <c r="D564" t="str">
        <f>MatchSquad!D564</f>
        <v>AR</v>
      </c>
      <c r="E564" t="str">
        <f>MatchSquad!E564</f>
        <v>KKR</v>
      </c>
      <c r="F564">
        <f>MatchSquad!G564</f>
        <v>0</v>
      </c>
      <c r="G564">
        <f>IF(A564="","",SUMIFS(BallByBall!$I$2:$I$501,BallByBall!$B$2:$B$501,A564,BallByBall!$F$2:$F$501,B564))</f>
        <v>0</v>
      </c>
      <c r="H564">
        <f>IF(A564="","",COUNTIFS(BallByBall!$B$2:$B$501,A564,BallByBall!$F$2:$F$501,B564,BallByBall!$Q$2:$Q$501,1))</f>
        <v>0</v>
      </c>
      <c r="I564">
        <f>IF(A564="","",COUNTIFS(BallByBall!$B$2:$B$501,A564,BallByBall!$F$2:$F$501,B564,BallByBall!$R$2:$R$501,1))</f>
        <v>0</v>
      </c>
      <c r="J564">
        <f>IF(A564="","",SUMIFS(BallByBall!$T$2:$T$501,BallByBall!$B$2:$B$501,A564,BallByBall!$H$2:$H$501,B564))</f>
        <v>0</v>
      </c>
      <c r="K564">
        <f>IF(A564="","",SUMIFS(BallByBall!$U$2:$U$501,BallByBall!$B$2:$B$501,A564,BallByBall!$P$2:$P$501,B564))</f>
        <v>0</v>
      </c>
      <c r="L564">
        <f>IF(A564="","",SUMIFS(BallByBall!$V$2:$V$501,BallByBall!$B$2:$B$501,A564,BallByBall!$P$2:$P$501,B564))</f>
        <v>0</v>
      </c>
      <c r="M564">
        <f>IF(A564="","",SUMIFS(BallByBall!$W$2:$W$501,BallByBall!$B$2:$B$501,A564,BallByBall!$P$2:$P$501,B564))</f>
        <v>0</v>
      </c>
      <c r="N564">
        <f>IF(A564="","",SUMIFS(BallByBall!$X$2:$X$501,BallByBall!$B$2:$B$501,A564,BallByBall!$P$2:$P$501,B564))</f>
        <v>0</v>
      </c>
      <c r="O564">
        <f>IF(A564="","",SUMIFS(OverSummary!$G$2:$G$101,OverSummary!$A$2:$A$101,A564,OverSummary!$D$2:$D$101,B564))</f>
        <v>0</v>
      </c>
      <c r="P564">
        <f>IF(A564="","",G564*Rules!$B$13+H564*Rules!$B$14+I564*Rules!$B$15)</f>
        <v>0</v>
      </c>
      <c r="Q564">
        <f>IF(A564="","",IF(G564&gt;=100,Rules!$B$18,IF(G564&gt;=50,Rules!$B$17,IF(G564&gt;=30,Rules!$B$16,0)))+IF(AND(F564=1,D564&lt;&gt;"BWL",G564=0),Rules!$B$27,0))</f>
        <v>0</v>
      </c>
      <c r="R564">
        <f>IF(A564="","",J564*Rules!$B$19+O564*Rules!$B$22)</f>
        <v>0</v>
      </c>
      <c r="S564">
        <f>IF(A564="","",IF(J564&gt;=4,Rules!$B$21,IF(J564&gt;=3,Rules!$B$20,0)))</f>
        <v>0</v>
      </c>
      <c r="T564">
        <f>IF(A564="","",K564*Rules!$B$23+L564*Rules!$B$24+M564*Rules!$B$25+N564*Rules!$B$26)</f>
        <v>0</v>
      </c>
      <c r="U564">
        <f t="shared" si="8"/>
        <v>0</v>
      </c>
    </row>
    <row r="565" spans="1:21" x14ac:dyDescent="0.2">
      <c r="A565" t="str">
        <f>MatchSquad!A565</f>
        <v>M012</v>
      </c>
      <c r="B565" t="str">
        <f>MatchSquad!B565</f>
        <v>P089</v>
      </c>
      <c r="C565" t="str">
        <f>MatchSquad!C565</f>
        <v>Rachin Ravindra</v>
      </c>
      <c r="D565" t="str">
        <f>MatchSquad!D565</f>
        <v>AR</v>
      </c>
      <c r="E565" t="str">
        <f>MatchSquad!E565</f>
        <v>KKR</v>
      </c>
      <c r="F565">
        <f>MatchSquad!G565</f>
        <v>0</v>
      </c>
      <c r="G565">
        <f>IF(A565="","",SUMIFS(BallByBall!$I$2:$I$501,BallByBall!$B$2:$B$501,A565,BallByBall!$F$2:$F$501,B565))</f>
        <v>0</v>
      </c>
      <c r="H565">
        <f>IF(A565="","",COUNTIFS(BallByBall!$B$2:$B$501,A565,BallByBall!$F$2:$F$501,B565,BallByBall!$Q$2:$Q$501,1))</f>
        <v>0</v>
      </c>
      <c r="I565">
        <f>IF(A565="","",COUNTIFS(BallByBall!$B$2:$B$501,A565,BallByBall!$F$2:$F$501,B565,BallByBall!$R$2:$R$501,1))</f>
        <v>0</v>
      </c>
      <c r="J565">
        <f>IF(A565="","",SUMIFS(BallByBall!$T$2:$T$501,BallByBall!$B$2:$B$501,A565,BallByBall!$H$2:$H$501,B565))</f>
        <v>0</v>
      </c>
      <c r="K565">
        <f>IF(A565="","",SUMIFS(BallByBall!$U$2:$U$501,BallByBall!$B$2:$B$501,A565,BallByBall!$P$2:$P$501,B565))</f>
        <v>0</v>
      </c>
      <c r="L565">
        <f>IF(A565="","",SUMIFS(BallByBall!$V$2:$V$501,BallByBall!$B$2:$B$501,A565,BallByBall!$P$2:$P$501,B565))</f>
        <v>0</v>
      </c>
      <c r="M565">
        <f>IF(A565="","",SUMIFS(BallByBall!$W$2:$W$501,BallByBall!$B$2:$B$501,A565,BallByBall!$P$2:$P$501,B565))</f>
        <v>0</v>
      </c>
      <c r="N565">
        <f>IF(A565="","",SUMIFS(BallByBall!$X$2:$X$501,BallByBall!$B$2:$B$501,A565,BallByBall!$P$2:$P$501,B565))</f>
        <v>0</v>
      </c>
      <c r="O565">
        <f>IF(A565="","",SUMIFS(OverSummary!$G$2:$G$101,OverSummary!$A$2:$A$101,A565,OverSummary!$D$2:$D$101,B565))</f>
        <v>0</v>
      </c>
      <c r="P565">
        <f>IF(A565="","",G565*Rules!$B$13+H565*Rules!$B$14+I565*Rules!$B$15)</f>
        <v>0</v>
      </c>
      <c r="Q565">
        <f>IF(A565="","",IF(G565&gt;=100,Rules!$B$18,IF(G565&gt;=50,Rules!$B$17,IF(G565&gt;=30,Rules!$B$16,0)))+IF(AND(F565=1,D565&lt;&gt;"BWL",G565=0),Rules!$B$27,0))</f>
        <v>0</v>
      </c>
      <c r="R565">
        <f>IF(A565="","",J565*Rules!$B$19+O565*Rules!$B$22)</f>
        <v>0</v>
      </c>
      <c r="S565">
        <f>IF(A565="","",IF(J565&gt;=4,Rules!$B$21,IF(J565&gt;=3,Rules!$B$20,0)))</f>
        <v>0</v>
      </c>
      <c r="T565">
        <f>IF(A565="","",K565*Rules!$B$23+L565*Rules!$B$24+M565*Rules!$B$25+N565*Rules!$B$26)</f>
        <v>0</v>
      </c>
      <c r="U565">
        <f t="shared" si="8"/>
        <v>0</v>
      </c>
    </row>
    <row r="566" spans="1:21" x14ac:dyDescent="0.2">
      <c r="A566" t="str">
        <f>MatchSquad!A566</f>
        <v>M012</v>
      </c>
      <c r="B566" t="str">
        <f>MatchSquad!B566</f>
        <v>P090</v>
      </c>
      <c r="C566" t="str">
        <f>MatchSquad!C566</f>
        <v>Ramandeep Singh</v>
      </c>
      <c r="D566" t="str">
        <f>MatchSquad!D566</f>
        <v>AR</v>
      </c>
      <c r="E566" t="str">
        <f>MatchSquad!E566</f>
        <v>KKR</v>
      </c>
      <c r="F566">
        <f>MatchSquad!G566</f>
        <v>0</v>
      </c>
      <c r="G566">
        <f>IF(A566="","",SUMIFS(BallByBall!$I$2:$I$501,BallByBall!$B$2:$B$501,A566,BallByBall!$F$2:$F$501,B566))</f>
        <v>0</v>
      </c>
      <c r="H566">
        <f>IF(A566="","",COUNTIFS(BallByBall!$B$2:$B$501,A566,BallByBall!$F$2:$F$501,B566,BallByBall!$Q$2:$Q$501,1))</f>
        <v>0</v>
      </c>
      <c r="I566">
        <f>IF(A566="","",COUNTIFS(BallByBall!$B$2:$B$501,A566,BallByBall!$F$2:$F$501,B566,BallByBall!$R$2:$R$501,1))</f>
        <v>0</v>
      </c>
      <c r="J566">
        <f>IF(A566="","",SUMIFS(BallByBall!$T$2:$T$501,BallByBall!$B$2:$B$501,A566,BallByBall!$H$2:$H$501,B566))</f>
        <v>0</v>
      </c>
      <c r="K566">
        <f>IF(A566="","",SUMIFS(BallByBall!$U$2:$U$501,BallByBall!$B$2:$B$501,A566,BallByBall!$P$2:$P$501,B566))</f>
        <v>0</v>
      </c>
      <c r="L566">
        <f>IF(A566="","",SUMIFS(BallByBall!$V$2:$V$501,BallByBall!$B$2:$B$501,A566,BallByBall!$P$2:$P$501,B566))</f>
        <v>0</v>
      </c>
      <c r="M566">
        <f>IF(A566="","",SUMIFS(BallByBall!$W$2:$W$501,BallByBall!$B$2:$B$501,A566,BallByBall!$P$2:$P$501,B566))</f>
        <v>0</v>
      </c>
      <c r="N566">
        <f>IF(A566="","",SUMIFS(BallByBall!$X$2:$X$501,BallByBall!$B$2:$B$501,A566,BallByBall!$P$2:$P$501,B566))</f>
        <v>0</v>
      </c>
      <c r="O566">
        <f>IF(A566="","",SUMIFS(OverSummary!$G$2:$G$101,OverSummary!$A$2:$A$101,A566,OverSummary!$D$2:$D$101,B566))</f>
        <v>0</v>
      </c>
      <c r="P566">
        <f>IF(A566="","",G566*Rules!$B$13+H566*Rules!$B$14+I566*Rules!$B$15)</f>
        <v>0</v>
      </c>
      <c r="Q566">
        <f>IF(A566="","",IF(G566&gt;=100,Rules!$B$18,IF(G566&gt;=50,Rules!$B$17,IF(G566&gt;=30,Rules!$B$16,0)))+IF(AND(F566=1,D566&lt;&gt;"BWL",G566=0),Rules!$B$27,0))</f>
        <v>0</v>
      </c>
      <c r="R566">
        <f>IF(A566="","",J566*Rules!$B$19+O566*Rules!$B$22)</f>
        <v>0</v>
      </c>
      <c r="S566">
        <f>IF(A566="","",IF(J566&gt;=4,Rules!$B$21,IF(J566&gt;=3,Rules!$B$20,0)))</f>
        <v>0</v>
      </c>
      <c r="T566">
        <f>IF(A566="","",K566*Rules!$B$23+L566*Rules!$B$24+M566*Rules!$B$25+N566*Rules!$B$26)</f>
        <v>0</v>
      </c>
      <c r="U566">
        <f t="shared" si="8"/>
        <v>0</v>
      </c>
    </row>
    <row r="567" spans="1:21" x14ac:dyDescent="0.2">
      <c r="A567" t="str">
        <f>MatchSquad!A567</f>
        <v>M012</v>
      </c>
      <c r="B567" t="str">
        <f>MatchSquad!B567</f>
        <v>P091</v>
      </c>
      <c r="C567" t="str">
        <f>MatchSquad!C567</f>
        <v>Sunil Narine</v>
      </c>
      <c r="D567" t="str">
        <f>MatchSquad!D567</f>
        <v>AR</v>
      </c>
      <c r="E567" t="str">
        <f>MatchSquad!E567</f>
        <v>KKR</v>
      </c>
      <c r="F567">
        <f>MatchSquad!G567</f>
        <v>0</v>
      </c>
      <c r="G567">
        <f>IF(A567="","",SUMIFS(BallByBall!$I$2:$I$501,BallByBall!$B$2:$B$501,A567,BallByBall!$F$2:$F$501,B567))</f>
        <v>0</v>
      </c>
      <c r="H567">
        <f>IF(A567="","",COUNTIFS(BallByBall!$B$2:$B$501,A567,BallByBall!$F$2:$F$501,B567,BallByBall!$Q$2:$Q$501,1))</f>
        <v>0</v>
      </c>
      <c r="I567">
        <f>IF(A567="","",COUNTIFS(BallByBall!$B$2:$B$501,A567,BallByBall!$F$2:$F$501,B567,BallByBall!$R$2:$R$501,1))</f>
        <v>0</v>
      </c>
      <c r="J567">
        <f>IF(A567="","",SUMIFS(BallByBall!$T$2:$T$501,BallByBall!$B$2:$B$501,A567,BallByBall!$H$2:$H$501,B567))</f>
        <v>0</v>
      </c>
      <c r="K567">
        <f>IF(A567="","",SUMIFS(BallByBall!$U$2:$U$501,BallByBall!$B$2:$B$501,A567,BallByBall!$P$2:$P$501,B567))</f>
        <v>0</v>
      </c>
      <c r="L567">
        <f>IF(A567="","",SUMIFS(BallByBall!$V$2:$V$501,BallByBall!$B$2:$B$501,A567,BallByBall!$P$2:$P$501,B567))</f>
        <v>0</v>
      </c>
      <c r="M567">
        <f>IF(A567="","",SUMIFS(BallByBall!$W$2:$W$501,BallByBall!$B$2:$B$501,A567,BallByBall!$P$2:$P$501,B567))</f>
        <v>0</v>
      </c>
      <c r="N567">
        <f>IF(A567="","",SUMIFS(BallByBall!$X$2:$X$501,BallByBall!$B$2:$B$501,A567,BallByBall!$P$2:$P$501,B567))</f>
        <v>0</v>
      </c>
      <c r="O567">
        <f>IF(A567="","",SUMIFS(OverSummary!$G$2:$G$101,OverSummary!$A$2:$A$101,A567,OverSummary!$D$2:$D$101,B567))</f>
        <v>0</v>
      </c>
      <c r="P567">
        <f>IF(A567="","",G567*Rules!$B$13+H567*Rules!$B$14+I567*Rules!$B$15)</f>
        <v>0</v>
      </c>
      <c r="Q567">
        <f>IF(A567="","",IF(G567&gt;=100,Rules!$B$18,IF(G567&gt;=50,Rules!$B$17,IF(G567&gt;=30,Rules!$B$16,0)))+IF(AND(F567=1,D567&lt;&gt;"BWL",G567=0),Rules!$B$27,0))</f>
        <v>0</v>
      </c>
      <c r="R567">
        <f>IF(A567="","",J567*Rules!$B$19+O567*Rules!$B$22)</f>
        <v>0</v>
      </c>
      <c r="S567">
        <f>IF(A567="","",IF(J567&gt;=4,Rules!$B$21,IF(J567&gt;=3,Rules!$B$20,0)))</f>
        <v>0</v>
      </c>
      <c r="T567">
        <f>IF(A567="","",K567*Rules!$B$23+L567*Rules!$B$24+M567*Rules!$B$25+N567*Rules!$B$26)</f>
        <v>0</v>
      </c>
      <c r="U567">
        <f t="shared" si="8"/>
        <v>0</v>
      </c>
    </row>
    <row r="568" spans="1:21" x14ac:dyDescent="0.2">
      <c r="A568" t="str">
        <f>MatchSquad!A568</f>
        <v>M012</v>
      </c>
      <c r="B568" t="str">
        <f>MatchSquad!B568</f>
        <v>P092</v>
      </c>
      <c r="C568" t="str">
        <f>MatchSquad!C568</f>
        <v>Blessing Muzarabani</v>
      </c>
      <c r="D568" t="str">
        <f>MatchSquad!D568</f>
        <v>BWL</v>
      </c>
      <c r="E568" t="str">
        <f>MatchSquad!E568</f>
        <v>KKR</v>
      </c>
      <c r="F568">
        <f>MatchSquad!G568</f>
        <v>0</v>
      </c>
      <c r="G568">
        <f>IF(A568="","",SUMIFS(BallByBall!$I$2:$I$501,BallByBall!$B$2:$B$501,A568,BallByBall!$F$2:$F$501,B568))</f>
        <v>0</v>
      </c>
      <c r="H568">
        <f>IF(A568="","",COUNTIFS(BallByBall!$B$2:$B$501,A568,BallByBall!$F$2:$F$501,B568,BallByBall!$Q$2:$Q$501,1))</f>
        <v>0</v>
      </c>
      <c r="I568">
        <f>IF(A568="","",COUNTIFS(BallByBall!$B$2:$B$501,A568,BallByBall!$F$2:$F$501,B568,BallByBall!$R$2:$R$501,1))</f>
        <v>0</v>
      </c>
      <c r="J568">
        <f>IF(A568="","",SUMIFS(BallByBall!$T$2:$T$501,BallByBall!$B$2:$B$501,A568,BallByBall!$H$2:$H$501,B568))</f>
        <v>0</v>
      </c>
      <c r="K568">
        <f>IF(A568="","",SUMIFS(BallByBall!$U$2:$U$501,BallByBall!$B$2:$B$501,A568,BallByBall!$P$2:$P$501,B568))</f>
        <v>0</v>
      </c>
      <c r="L568">
        <f>IF(A568="","",SUMIFS(BallByBall!$V$2:$V$501,BallByBall!$B$2:$B$501,A568,BallByBall!$P$2:$P$501,B568))</f>
        <v>0</v>
      </c>
      <c r="M568">
        <f>IF(A568="","",SUMIFS(BallByBall!$W$2:$W$501,BallByBall!$B$2:$B$501,A568,BallByBall!$P$2:$P$501,B568))</f>
        <v>0</v>
      </c>
      <c r="N568">
        <f>IF(A568="","",SUMIFS(BallByBall!$X$2:$X$501,BallByBall!$B$2:$B$501,A568,BallByBall!$P$2:$P$501,B568))</f>
        <v>0</v>
      </c>
      <c r="O568">
        <f>IF(A568="","",SUMIFS(OverSummary!$G$2:$G$101,OverSummary!$A$2:$A$101,A568,OverSummary!$D$2:$D$101,B568))</f>
        <v>0</v>
      </c>
      <c r="P568">
        <f>IF(A568="","",G568*Rules!$B$13+H568*Rules!$B$14+I568*Rules!$B$15)</f>
        <v>0</v>
      </c>
      <c r="Q568">
        <f>IF(A568="","",IF(G568&gt;=100,Rules!$B$18,IF(G568&gt;=50,Rules!$B$17,IF(G568&gt;=30,Rules!$B$16,0)))+IF(AND(F568=1,D568&lt;&gt;"BWL",G568=0),Rules!$B$27,0))</f>
        <v>0</v>
      </c>
      <c r="R568">
        <f>IF(A568="","",J568*Rules!$B$19+O568*Rules!$B$22)</f>
        <v>0</v>
      </c>
      <c r="S568">
        <f>IF(A568="","",IF(J568&gt;=4,Rules!$B$21,IF(J568&gt;=3,Rules!$B$20,0)))</f>
        <v>0</v>
      </c>
      <c r="T568">
        <f>IF(A568="","",K568*Rules!$B$23+L568*Rules!$B$24+M568*Rules!$B$25+N568*Rules!$B$26)</f>
        <v>0</v>
      </c>
      <c r="U568">
        <f t="shared" si="8"/>
        <v>0</v>
      </c>
    </row>
    <row r="569" spans="1:21" x14ac:dyDescent="0.2">
      <c r="A569" t="str">
        <f>MatchSquad!A569</f>
        <v>M012</v>
      </c>
      <c r="B569" t="str">
        <f>MatchSquad!B569</f>
        <v>P093</v>
      </c>
      <c r="C569" t="str">
        <f>MatchSquad!C569</f>
        <v>Vaibhav Arora</v>
      </c>
      <c r="D569" t="str">
        <f>MatchSquad!D569</f>
        <v>BWL</v>
      </c>
      <c r="E569" t="str">
        <f>MatchSquad!E569</f>
        <v>KKR</v>
      </c>
      <c r="F569">
        <f>MatchSquad!G569</f>
        <v>0</v>
      </c>
      <c r="G569">
        <f>IF(A569="","",SUMIFS(BallByBall!$I$2:$I$501,BallByBall!$B$2:$B$501,A569,BallByBall!$F$2:$F$501,B569))</f>
        <v>0</v>
      </c>
      <c r="H569">
        <f>IF(A569="","",COUNTIFS(BallByBall!$B$2:$B$501,A569,BallByBall!$F$2:$F$501,B569,BallByBall!$Q$2:$Q$501,1))</f>
        <v>0</v>
      </c>
      <c r="I569">
        <f>IF(A569="","",COUNTIFS(BallByBall!$B$2:$B$501,A569,BallByBall!$F$2:$F$501,B569,BallByBall!$R$2:$R$501,1))</f>
        <v>0</v>
      </c>
      <c r="J569">
        <f>IF(A569="","",SUMIFS(BallByBall!$T$2:$T$501,BallByBall!$B$2:$B$501,A569,BallByBall!$H$2:$H$501,B569))</f>
        <v>0</v>
      </c>
      <c r="K569">
        <f>IF(A569="","",SUMIFS(BallByBall!$U$2:$U$501,BallByBall!$B$2:$B$501,A569,BallByBall!$P$2:$P$501,B569))</f>
        <v>0</v>
      </c>
      <c r="L569">
        <f>IF(A569="","",SUMIFS(BallByBall!$V$2:$V$501,BallByBall!$B$2:$B$501,A569,BallByBall!$P$2:$P$501,B569))</f>
        <v>0</v>
      </c>
      <c r="M569">
        <f>IF(A569="","",SUMIFS(BallByBall!$W$2:$W$501,BallByBall!$B$2:$B$501,A569,BallByBall!$P$2:$P$501,B569))</f>
        <v>0</v>
      </c>
      <c r="N569">
        <f>IF(A569="","",SUMIFS(BallByBall!$X$2:$X$501,BallByBall!$B$2:$B$501,A569,BallByBall!$P$2:$P$501,B569))</f>
        <v>0</v>
      </c>
      <c r="O569">
        <f>IF(A569="","",SUMIFS(OverSummary!$G$2:$G$101,OverSummary!$A$2:$A$101,A569,OverSummary!$D$2:$D$101,B569))</f>
        <v>0</v>
      </c>
      <c r="P569">
        <f>IF(A569="","",G569*Rules!$B$13+H569*Rules!$B$14+I569*Rules!$B$15)</f>
        <v>0</v>
      </c>
      <c r="Q569">
        <f>IF(A569="","",IF(G569&gt;=100,Rules!$B$18,IF(G569&gt;=50,Rules!$B$17,IF(G569&gt;=30,Rules!$B$16,0)))+IF(AND(F569=1,D569&lt;&gt;"BWL",G569=0),Rules!$B$27,0))</f>
        <v>0</v>
      </c>
      <c r="R569">
        <f>IF(A569="","",J569*Rules!$B$19+O569*Rules!$B$22)</f>
        <v>0</v>
      </c>
      <c r="S569">
        <f>IF(A569="","",IF(J569&gt;=4,Rules!$B$21,IF(J569&gt;=3,Rules!$B$20,0)))</f>
        <v>0</v>
      </c>
      <c r="T569">
        <f>IF(A569="","",K569*Rules!$B$23+L569*Rules!$B$24+M569*Rules!$B$25+N569*Rules!$B$26)</f>
        <v>0</v>
      </c>
      <c r="U569">
        <f t="shared" si="8"/>
        <v>0</v>
      </c>
    </row>
    <row r="570" spans="1:21" x14ac:dyDescent="0.2">
      <c r="A570" t="str">
        <f>MatchSquad!A570</f>
        <v>M012</v>
      </c>
      <c r="B570" t="str">
        <f>MatchSquad!B570</f>
        <v>P094</v>
      </c>
      <c r="C570" t="str">
        <f>MatchSquad!C570</f>
        <v>Matheesha Pathirana</v>
      </c>
      <c r="D570" t="str">
        <f>MatchSquad!D570</f>
        <v>BWL</v>
      </c>
      <c r="E570" t="str">
        <f>MatchSquad!E570</f>
        <v>KKR</v>
      </c>
      <c r="F570">
        <f>MatchSquad!G570</f>
        <v>0</v>
      </c>
      <c r="G570">
        <f>IF(A570="","",SUMIFS(BallByBall!$I$2:$I$501,BallByBall!$B$2:$B$501,A570,BallByBall!$F$2:$F$501,B570))</f>
        <v>0</v>
      </c>
      <c r="H570">
        <f>IF(A570="","",COUNTIFS(BallByBall!$B$2:$B$501,A570,BallByBall!$F$2:$F$501,B570,BallByBall!$Q$2:$Q$501,1))</f>
        <v>0</v>
      </c>
      <c r="I570">
        <f>IF(A570="","",COUNTIFS(BallByBall!$B$2:$B$501,A570,BallByBall!$F$2:$F$501,B570,BallByBall!$R$2:$R$501,1))</f>
        <v>0</v>
      </c>
      <c r="J570">
        <f>IF(A570="","",SUMIFS(BallByBall!$T$2:$T$501,BallByBall!$B$2:$B$501,A570,BallByBall!$H$2:$H$501,B570))</f>
        <v>0</v>
      </c>
      <c r="K570">
        <f>IF(A570="","",SUMIFS(BallByBall!$U$2:$U$501,BallByBall!$B$2:$B$501,A570,BallByBall!$P$2:$P$501,B570))</f>
        <v>0</v>
      </c>
      <c r="L570">
        <f>IF(A570="","",SUMIFS(BallByBall!$V$2:$V$501,BallByBall!$B$2:$B$501,A570,BallByBall!$P$2:$P$501,B570))</f>
        <v>0</v>
      </c>
      <c r="M570">
        <f>IF(A570="","",SUMIFS(BallByBall!$W$2:$W$501,BallByBall!$B$2:$B$501,A570,BallByBall!$P$2:$P$501,B570))</f>
        <v>0</v>
      </c>
      <c r="N570">
        <f>IF(A570="","",SUMIFS(BallByBall!$X$2:$X$501,BallByBall!$B$2:$B$501,A570,BallByBall!$P$2:$P$501,B570))</f>
        <v>0</v>
      </c>
      <c r="O570">
        <f>IF(A570="","",SUMIFS(OverSummary!$G$2:$G$101,OverSummary!$A$2:$A$101,A570,OverSummary!$D$2:$D$101,B570))</f>
        <v>0</v>
      </c>
      <c r="P570">
        <f>IF(A570="","",G570*Rules!$B$13+H570*Rules!$B$14+I570*Rules!$B$15)</f>
        <v>0</v>
      </c>
      <c r="Q570">
        <f>IF(A570="","",IF(G570&gt;=100,Rules!$B$18,IF(G570&gt;=50,Rules!$B$17,IF(G570&gt;=30,Rules!$B$16,0)))+IF(AND(F570=1,D570&lt;&gt;"BWL",G570=0),Rules!$B$27,0))</f>
        <v>0</v>
      </c>
      <c r="R570">
        <f>IF(A570="","",J570*Rules!$B$19+O570*Rules!$B$22)</f>
        <v>0</v>
      </c>
      <c r="S570">
        <f>IF(A570="","",IF(J570&gt;=4,Rules!$B$21,IF(J570&gt;=3,Rules!$B$20,0)))</f>
        <v>0</v>
      </c>
      <c r="T570">
        <f>IF(A570="","",K570*Rules!$B$23+L570*Rules!$B$24+M570*Rules!$B$25+N570*Rules!$B$26)</f>
        <v>0</v>
      </c>
      <c r="U570">
        <f t="shared" si="8"/>
        <v>0</v>
      </c>
    </row>
    <row r="571" spans="1:21" x14ac:dyDescent="0.2">
      <c r="A571" t="str">
        <f>MatchSquad!A571</f>
        <v>M012</v>
      </c>
      <c r="B571" t="str">
        <f>MatchSquad!B571</f>
        <v>P095</v>
      </c>
      <c r="C571" t="str">
        <f>MatchSquad!C571</f>
        <v>Kartik Tyagi</v>
      </c>
      <c r="D571" t="str">
        <f>MatchSquad!D571</f>
        <v>BWL</v>
      </c>
      <c r="E571" t="str">
        <f>MatchSquad!E571</f>
        <v>KKR</v>
      </c>
      <c r="F571">
        <f>MatchSquad!G571</f>
        <v>0</v>
      </c>
      <c r="G571">
        <f>IF(A571="","",SUMIFS(BallByBall!$I$2:$I$501,BallByBall!$B$2:$B$501,A571,BallByBall!$F$2:$F$501,B571))</f>
        <v>0</v>
      </c>
      <c r="H571">
        <f>IF(A571="","",COUNTIFS(BallByBall!$B$2:$B$501,A571,BallByBall!$F$2:$F$501,B571,BallByBall!$Q$2:$Q$501,1))</f>
        <v>0</v>
      </c>
      <c r="I571">
        <f>IF(A571="","",COUNTIFS(BallByBall!$B$2:$B$501,A571,BallByBall!$F$2:$F$501,B571,BallByBall!$R$2:$R$501,1))</f>
        <v>0</v>
      </c>
      <c r="J571">
        <f>IF(A571="","",SUMIFS(BallByBall!$T$2:$T$501,BallByBall!$B$2:$B$501,A571,BallByBall!$H$2:$H$501,B571))</f>
        <v>0</v>
      </c>
      <c r="K571">
        <f>IF(A571="","",SUMIFS(BallByBall!$U$2:$U$501,BallByBall!$B$2:$B$501,A571,BallByBall!$P$2:$P$501,B571))</f>
        <v>0</v>
      </c>
      <c r="L571">
        <f>IF(A571="","",SUMIFS(BallByBall!$V$2:$V$501,BallByBall!$B$2:$B$501,A571,BallByBall!$P$2:$P$501,B571))</f>
        <v>0</v>
      </c>
      <c r="M571">
        <f>IF(A571="","",SUMIFS(BallByBall!$W$2:$W$501,BallByBall!$B$2:$B$501,A571,BallByBall!$P$2:$P$501,B571))</f>
        <v>0</v>
      </c>
      <c r="N571">
        <f>IF(A571="","",SUMIFS(BallByBall!$X$2:$X$501,BallByBall!$B$2:$B$501,A571,BallByBall!$P$2:$P$501,B571))</f>
        <v>0</v>
      </c>
      <c r="O571">
        <f>IF(A571="","",SUMIFS(OverSummary!$G$2:$G$101,OverSummary!$A$2:$A$101,A571,OverSummary!$D$2:$D$101,B571))</f>
        <v>0</v>
      </c>
      <c r="P571">
        <f>IF(A571="","",G571*Rules!$B$13+H571*Rules!$B$14+I571*Rules!$B$15)</f>
        <v>0</v>
      </c>
      <c r="Q571">
        <f>IF(A571="","",IF(G571&gt;=100,Rules!$B$18,IF(G571&gt;=50,Rules!$B$17,IF(G571&gt;=30,Rules!$B$16,0)))+IF(AND(F571=1,D571&lt;&gt;"BWL",G571=0),Rules!$B$27,0))</f>
        <v>0</v>
      </c>
      <c r="R571">
        <f>IF(A571="","",J571*Rules!$B$19+O571*Rules!$B$22)</f>
        <v>0</v>
      </c>
      <c r="S571">
        <f>IF(A571="","",IF(J571&gt;=4,Rules!$B$21,IF(J571&gt;=3,Rules!$B$20,0)))</f>
        <v>0</v>
      </c>
      <c r="T571">
        <f>IF(A571="","",K571*Rules!$B$23+L571*Rules!$B$24+M571*Rules!$B$25+N571*Rules!$B$26)</f>
        <v>0</v>
      </c>
      <c r="U571">
        <f t="shared" si="8"/>
        <v>0</v>
      </c>
    </row>
    <row r="572" spans="1:21" x14ac:dyDescent="0.2">
      <c r="A572" t="str">
        <f>MatchSquad!A572</f>
        <v>M012</v>
      </c>
      <c r="B572" t="str">
        <f>MatchSquad!B572</f>
        <v>P096</v>
      </c>
      <c r="C572" t="str">
        <f>MatchSquad!C572</f>
        <v>Prashant Solanki</v>
      </c>
      <c r="D572" t="str">
        <f>MatchSquad!D572</f>
        <v>BWL</v>
      </c>
      <c r="E572" t="str">
        <f>MatchSquad!E572</f>
        <v>KKR</v>
      </c>
      <c r="F572">
        <f>MatchSquad!G572</f>
        <v>0</v>
      </c>
      <c r="G572">
        <f>IF(A572="","",SUMIFS(BallByBall!$I$2:$I$501,BallByBall!$B$2:$B$501,A572,BallByBall!$F$2:$F$501,B572))</f>
        <v>0</v>
      </c>
      <c r="H572">
        <f>IF(A572="","",COUNTIFS(BallByBall!$B$2:$B$501,A572,BallByBall!$F$2:$F$501,B572,BallByBall!$Q$2:$Q$501,1))</f>
        <v>0</v>
      </c>
      <c r="I572">
        <f>IF(A572="","",COUNTIFS(BallByBall!$B$2:$B$501,A572,BallByBall!$F$2:$F$501,B572,BallByBall!$R$2:$R$501,1))</f>
        <v>0</v>
      </c>
      <c r="J572">
        <f>IF(A572="","",SUMIFS(BallByBall!$T$2:$T$501,BallByBall!$B$2:$B$501,A572,BallByBall!$H$2:$H$501,B572))</f>
        <v>0</v>
      </c>
      <c r="K572">
        <f>IF(A572="","",SUMIFS(BallByBall!$U$2:$U$501,BallByBall!$B$2:$B$501,A572,BallByBall!$P$2:$P$501,B572))</f>
        <v>0</v>
      </c>
      <c r="L572">
        <f>IF(A572="","",SUMIFS(BallByBall!$V$2:$V$501,BallByBall!$B$2:$B$501,A572,BallByBall!$P$2:$P$501,B572))</f>
        <v>0</v>
      </c>
      <c r="M572">
        <f>IF(A572="","",SUMIFS(BallByBall!$W$2:$W$501,BallByBall!$B$2:$B$501,A572,BallByBall!$P$2:$P$501,B572))</f>
        <v>0</v>
      </c>
      <c r="N572">
        <f>IF(A572="","",SUMIFS(BallByBall!$X$2:$X$501,BallByBall!$B$2:$B$501,A572,BallByBall!$P$2:$P$501,B572))</f>
        <v>0</v>
      </c>
      <c r="O572">
        <f>IF(A572="","",SUMIFS(OverSummary!$G$2:$G$101,OverSummary!$A$2:$A$101,A572,OverSummary!$D$2:$D$101,B572))</f>
        <v>0</v>
      </c>
      <c r="P572">
        <f>IF(A572="","",G572*Rules!$B$13+H572*Rules!$B$14+I572*Rules!$B$15)</f>
        <v>0</v>
      </c>
      <c r="Q572">
        <f>IF(A572="","",IF(G572&gt;=100,Rules!$B$18,IF(G572&gt;=50,Rules!$B$17,IF(G572&gt;=30,Rules!$B$16,0)))+IF(AND(F572=1,D572&lt;&gt;"BWL",G572=0),Rules!$B$27,0))</f>
        <v>0</v>
      </c>
      <c r="R572">
        <f>IF(A572="","",J572*Rules!$B$19+O572*Rules!$B$22)</f>
        <v>0</v>
      </c>
      <c r="S572">
        <f>IF(A572="","",IF(J572&gt;=4,Rules!$B$21,IF(J572&gt;=3,Rules!$B$20,0)))</f>
        <v>0</v>
      </c>
      <c r="T572">
        <f>IF(A572="","",K572*Rules!$B$23+L572*Rules!$B$24+M572*Rules!$B$25+N572*Rules!$B$26)</f>
        <v>0</v>
      </c>
      <c r="U572">
        <f t="shared" si="8"/>
        <v>0</v>
      </c>
    </row>
    <row r="573" spans="1:21" x14ac:dyDescent="0.2">
      <c r="A573" t="str">
        <f>MatchSquad!A573</f>
        <v>M012</v>
      </c>
      <c r="B573" t="str">
        <f>MatchSquad!B573</f>
        <v>P097</v>
      </c>
      <c r="C573" t="str">
        <f>MatchSquad!C573</f>
        <v>Saurabh Dubey</v>
      </c>
      <c r="D573" t="str">
        <f>MatchSquad!D573</f>
        <v>BWL</v>
      </c>
      <c r="E573" t="str">
        <f>MatchSquad!E573</f>
        <v>KKR</v>
      </c>
      <c r="F573">
        <f>MatchSquad!G573</f>
        <v>0</v>
      </c>
      <c r="G573">
        <f>IF(A573="","",SUMIFS(BallByBall!$I$2:$I$501,BallByBall!$B$2:$B$501,A573,BallByBall!$F$2:$F$501,B573))</f>
        <v>0</v>
      </c>
      <c r="H573">
        <f>IF(A573="","",COUNTIFS(BallByBall!$B$2:$B$501,A573,BallByBall!$F$2:$F$501,B573,BallByBall!$Q$2:$Q$501,1))</f>
        <v>0</v>
      </c>
      <c r="I573">
        <f>IF(A573="","",COUNTIFS(BallByBall!$B$2:$B$501,A573,BallByBall!$F$2:$F$501,B573,BallByBall!$R$2:$R$501,1))</f>
        <v>0</v>
      </c>
      <c r="J573">
        <f>IF(A573="","",SUMIFS(BallByBall!$T$2:$T$501,BallByBall!$B$2:$B$501,A573,BallByBall!$H$2:$H$501,B573))</f>
        <v>0</v>
      </c>
      <c r="K573">
        <f>IF(A573="","",SUMIFS(BallByBall!$U$2:$U$501,BallByBall!$B$2:$B$501,A573,BallByBall!$P$2:$P$501,B573))</f>
        <v>0</v>
      </c>
      <c r="L573">
        <f>IF(A573="","",SUMIFS(BallByBall!$V$2:$V$501,BallByBall!$B$2:$B$501,A573,BallByBall!$P$2:$P$501,B573))</f>
        <v>0</v>
      </c>
      <c r="M573">
        <f>IF(A573="","",SUMIFS(BallByBall!$W$2:$W$501,BallByBall!$B$2:$B$501,A573,BallByBall!$P$2:$P$501,B573))</f>
        <v>0</v>
      </c>
      <c r="N573">
        <f>IF(A573="","",SUMIFS(BallByBall!$X$2:$X$501,BallByBall!$B$2:$B$501,A573,BallByBall!$P$2:$P$501,B573))</f>
        <v>0</v>
      </c>
      <c r="O573">
        <f>IF(A573="","",SUMIFS(OverSummary!$G$2:$G$101,OverSummary!$A$2:$A$101,A573,OverSummary!$D$2:$D$101,B573))</f>
        <v>0</v>
      </c>
      <c r="P573">
        <f>IF(A573="","",G573*Rules!$B$13+H573*Rules!$B$14+I573*Rules!$B$15)</f>
        <v>0</v>
      </c>
      <c r="Q573">
        <f>IF(A573="","",IF(G573&gt;=100,Rules!$B$18,IF(G573&gt;=50,Rules!$B$17,IF(G573&gt;=30,Rules!$B$16,0)))+IF(AND(F573=1,D573&lt;&gt;"BWL",G573=0),Rules!$B$27,0))</f>
        <v>0</v>
      </c>
      <c r="R573">
        <f>IF(A573="","",J573*Rules!$B$19+O573*Rules!$B$22)</f>
        <v>0</v>
      </c>
      <c r="S573">
        <f>IF(A573="","",IF(J573&gt;=4,Rules!$B$21,IF(J573&gt;=3,Rules!$B$20,0)))</f>
        <v>0</v>
      </c>
      <c r="T573">
        <f>IF(A573="","",K573*Rules!$B$23+L573*Rules!$B$24+M573*Rules!$B$25+N573*Rules!$B$26)</f>
        <v>0</v>
      </c>
      <c r="U573">
        <f t="shared" si="8"/>
        <v>0</v>
      </c>
    </row>
    <row r="574" spans="1:21" x14ac:dyDescent="0.2">
      <c r="A574" t="str">
        <f>MatchSquad!A574</f>
        <v>M012</v>
      </c>
      <c r="B574" t="str">
        <f>MatchSquad!B574</f>
        <v>P098</v>
      </c>
      <c r="C574" t="str">
        <f>MatchSquad!C574</f>
        <v>Navdeep Saini</v>
      </c>
      <c r="D574" t="str">
        <f>MatchSquad!D574</f>
        <v>BWL</v>
      </c>
      <c r="E574" t="str">
        <f>MatchSquad!E574</f>
        <v>KKR</v>
      </c>
      <c r="F574">
        <f>MatchSquad!G574</f>
        <v>0</v>
      </c>
      <c r="G574">
        <f>IF(A574="","",SUMIFS(BallByBall!$I$2:$I$501,BallByBall!$B$2:$B$501,A574,BallByBall!$F$2:$F$501,B574))</f>
        <v>0</v>
      </c>
      <c r="H574">
        <f>IF(A574="","",COUNTIFS(BallByBall!$B$2:$B$501,A574,BallByBall!$F$2:$F$501,B574,BallByBall!$Q$2:$Q$501,1))</f>
        <v>0</v>
      </c>
      <c r="I574">
        <f>IF(A574="","",COUNTIFS(BallByBall!$B$2:$B$501,A574,BallByBall!$F$2:$F$501,B574,BallByBall!$R$2:$R$501,1))</f>
        <v>0</v>
      </c>
      <c r="J574">
        <f>IF(A574="","",SUMIFS(BallByBall!$T$2:$T$501,BallByBall!$B$2:$B$501,A574,BallByBall!$H$2:$H$501,B574))</f>
        <v>0</v>
      </c>
      <c r="K574">
        <f>IF(A574="","",SUMIFS(BallByBall!$U$2:$U$501,BallByBall!$B$2:$B$501,A574,BallByBall!$P$2:$P$501,B574))</f>
        <v>0</v>
      </c>
      <c r="L574">
        <f>IF(A574="","",SUMIFS(BallByBall!$V$2:$V$501,BallByBall!$B$2:$B$501,A574,BallByBall!$P$2:$P$501,B574))</f>
        <v>0</v>
      </c>
      <c r="M574">
        <f>IF(A574="","",SUMIFS(BallByBall!$W$2:$W$501,BallByBall!$B$2:$B$501,A574,BallByBall!$P$2:$P$501,B574))</f>
        <v>0</v>
      </c>
      <c r="N574">
        <f>IF(A574="","",SUMIFS(BallByBall!$X$2:$X$501,BallByBall!$B$2:$B$501,A574,BallByBall!$P$2:$P$501,B574))</f>
        <v>0</v>
      </c>
      <c r="O574">
        <f>IF(A574="","",SUMIFS(OverSummary!$G$2:$G$101,OverSummary!$A$2:$A$101,A574,OverSummary!$D$2:$D$101,B574))</f>
        <v>0</v>
      </c>
      <c r="P574">
        <f>IF(A574="","",G574*Rules!$B$13+H574*Rules!$B$14+I574*Rules!$B$15)</f>
        <v>0</v>
      </c>
      <c r="Q574">
        <f>IF(A574="","",IF(G574&gt;=100,Rules!$B$18,IF(G574&gt;=50,Rules!$B$17,IF(G574&gt;=30,Rules!$B$16,0)))+IF(AND(F574=1,D574&lt;&gt;"BWL",G574=0),Rules!$B$27,0))</f>
        <v>0</v>
      </c>
      <c r="R574">
        <f>IF(A574="","",J574*Rules!$B$19+O574*Rules!$B$22)</f>
        <v>0</v>
      </c>
      <c r="S574">
        <f>IF(A574="","",IF(J574&gt;=4,Rules!$B$21,IF(J574&gt;=3,Rules!$B$20,0)))</f>
        <v>0</v>
      </c>
      <c r="T574">
        <f>IF(A574="","",K574*Rules!$B$23+L574*Rules!$B$24+M574*Rules!$B$25+N574*Rules!$B$26)</f>
        <v>0</v>
      </c>
      <c r="U574">
        <f t="shared" si="8"/>
        <v>0</v>
      </c>
    </row>
    <row r="575" spans="1:21" x14ac:dyDescent="0.2">
      <c r="A575" t="str">
        <f>MatchSquad!A575</f>
        <v>M012</v>
      </c>
      <c r="B575" t="str">
        <f>MatchSquad!B575</f>
        <v>P099</v>
      </c>
      <c r="C575" t="str">
        <f>MatchSquad!C575</f>
        <v>Umran Malik</v>
      </c>
      <c r="D575" t="str">
        <f>MatchSquad!D575</f>
        <v>BWL</v>
      </c>
      <c r="E575" t="str">
        <f>MatchSquad!E575</f>
        <v>KKR</v>
      </c>
      <c r="F575">
        <f>MatchSquad!G575</f>
        <v>0</v>
      </c>
      <c r="G575">
        <f>IF(A575="","",SUMIFS(BallByBall!$I$2:$I$501,BallByBall!$B$2:$B$501,A575,BallByBall!$F$2:$F$501,B575))</f>
        <v>0</v>
      </c>
      <c r="H575">
        <f>IF(A575="","",COUNTIFS(BallByBall!$B$2:$B$501,A575,BallByBall!$F$2:$F$501,B575,BallByBall!$Q$2:$Q$501,1))</f>
        <v>0</v>
      </c>
      <c r="I575">
        <f>IF(A575="","",COUNTIFS(BallByBall!$B$2:$B$501,A575,BallByBall!$F$2:$F$501,B575,BallByBall!$R$2:$R$501,1))</f>
        <v>0</v>
      </c>
      <c r="J575">
        <f>IF(A575="","",SUMIFS(BallByBall!$T$2:$T$501,BallByBall!$B$2:$B$501,A575,BallByBall!$H$2:$H$501,B575))</f>
        <v>0</v>
      </c>
      <c r="K575">
        <f>IF(A575="","",SUMIFS(BallByBall!$U$2:$U$501,BallByBall!$B$2:$B$501,A575,BallByBall!$P$2:$P$501,B575))</f>
        <v>0</v>
      </c>
      <c r="L575">
        <f>IF(A575="","",SUMIFS(BallByBall!$V$2:$V$501,BallByBall!$B$2:$B$501,A575,BallByBall!$P$2:$P$501,B575))</f>
        <v>0</v>
      </c>
      <c r="M575">
        <f>IF(A575="","",SUMIFS(BallByBall!$W$2:$W$501,BallByBall!$B$2:$B$501,A575,BallByBall!$P$2:$P$501,B575))</f>
        <v>0</v>
      </c>
      <c r="N575">
        <f>IF(A575="","",SUMIFS(BallByBall!$X$2:$X$501,BallByBall!$B$2:$B$501,A575,BallByBall!$P$2:$P$501,B575))</f>
        <v>0</v>
      </c>
      <c r="O575">
        <f>IF(A575="","",SUMIFS(OverSummary!$G$2:$G$101,OverSummary!$A$2:$A$101,A575,OverSummary!$D$2:$D$101,B575))</f>
        <v>0</v>
      </c>
      <c r="P575">
        <f>IF(A575="","",G575*Rules!$B$13+H575*Rules!$B$14+I575*Rules!$B$15)</f>
        <v>0</v>
      </c>
      <c r="Q575">
        <f>IF(A575="","",IF(G575&gt;=100,Rules!$B$18,IF(G575&gt;=50,Rules!$B$17,IF(G575&gt;=30,Rules!$B$16,0)))+IF(AND(F575=1,D575&lt;&gt;"BWL",G575=0),Rules!$B$27,0))</f>
        <v>0</v>
      </c>
      <c r="R575">
        <f>IF(A575="","",J575*Rules!$B$19+O575*Rules!$B$22)</f>
        <v>0</v>
      </c>
      <c r="S575">
        <f>IF(A575="","",IF(J575&gt;=4,Rules!$B$21,IF(J575&gt;=3,Rules!$B$20,0)))</f>
        <v>0</v>
      </c>
      <c r="T575">
        <f>IF(A575="","",K575*Rules!$B$23+L575*Rules!$B$24+M575*Rules!$B$25+N575*Rules!$B$26)</f>
        <v>0</v>
      </c>
      <c r="U575">
        <f t="shared" si="8"/>
        <v>0</v>
      </c>
    </row>
    <row r="576" spans="1:21" x14ac:dyDescent="0.2">
      <c r="A576" t="str">
        <f>MatchSquad!A576</f>
        <v>M012</v>
      </c>
      <c r="B576" t="str">
        <f>MatchSquad!B576</f>
        <v>P100</v>
      </c>
      <c r="C576" t="str">
        <f>MatchSquad!C576</f>
        <v>Varun Chakaravarthy</v>
      </c>
      <c r="D576" t="str">
        <f>MatchSquad!D576</f>
        <v>BWL</v>
      </c>
      <c r="E576" t="str">
        <f>MatchSquad!E576</f>
        <v>KKR</v>
      </c>
      <c r="F576">
        <f>MatchSquad!G576</f>
        <v>0</v>
      </c>
      <c r="G576">
        <f>IF(A576="","",SUMIFS(BallByBall!$I$2:$I$501,BallByBall!$B$2:$B$501,A576,BallByBall!$F$2:$F$501,B576))</f>
        <v>0</v>
      </c>
      <c r="H576">
        <f>IF(A576="","",COUNTIFS(BallByBall!$B$2:$B$501,A576,BallByBall!$F$2:$F$501,B576,BallByBall!$Q$2:$Q$501,1))</f>
        <v>0</v>
      </c>
      <c r="I576">
        <f>IF(A576="","",COUNTIFS(BallByBall!$B$2:$B$501,A576,BallByBall!$F$2:$F$501,B576,BallByBall!$R$2:$R$501,1))</f>
        <v>0</v>
      </c>
      <c r="J576">
        <f>IF(A576="","",SUMIFS(BallByBall!$T$2:$T$501,BallByBall!$B$2:$B$501,A576,BallByBall!$H$2:$H$501,B576))</f>
        <v>0</v>
      </c>
      <c r="K576">
        <f>IF(A576="","",SUMIFS(BallByBall!$U$2:$U$501,BallByBall!$B$2:$B$501,A576,BallByBall!$P$2:$P$501,B576))</f>
        <v>0</v>
      </c>
      <c r="L576">
        <f>IF(A576="","",SUMIFS(BallByBall!$V$2:$V$501,BallByBall!$B$2:$B$501,A576,BallByBall!$P$2:$P$501,B576))</f>
        <v>0</v>
      </c>
      <c r="M576">
        <f>IF(A576="","",SUMIFS(BallByBall!$W$2:$W$501,BallByBall!$B$2:$B$501,A576,BallByBall!$P$2:$P$501,B576))</f>
        <v>0</v>
      </c>
      <c r="N576">
        <f>IF(A576="","",SUMIFS(BallByBall!$X$2:$X$501,BallByBall!$B$2:$B$501,A576,BallByBall!$P$2:$P$501,B576))</f>
        <v>0</v>
      </c>
      <c r="O576">
        <f>IF(A576="","",SUMIFS(OverSummary!$G$2:$G$101,OverSummary!$A$2:$A$101,A576,OverSummary!$D$2:$D$101,B576))</f>
        <v>0</v>
      </c>
      <c r="P576">
        <f>IF(A576="","",G576*Rules!$B$13+H576*Rules!$B$14+I576*Rules!$B$15)</f>
        <v>0</v>
      </c>
      <c r="Q576">
        <f>IF(A576="","",IF(G576&gt;=100,Rules!$B$18,IF(G576&gt;=50,Rules!$B$17,IF(G576&gt;=30,Rules!$B$16,0)))+IF(AND(F576=1,D576&lt;&gt;"BWL",G576=0),Rules!$B$27,0))</f>
        <v>0</v>
      </c>
      <c r="R576">
        <f>IF(A576="","",J576*Rules!$B$19+O576*Rules!$B$22)</f>
        <v>0</v>
      </c>
      <c r="S576">
        <f>IF(A576="","",IF(J576&gt;=4,Rules!$B$21,IF(J576&gt;=3,Rules!$B$20,0)))</f>
        <v>0</v>
      </c>
      <c r="T576">
        <f>IF(A576="","",K576*Rules!$B$23+L576*Rules!$B$24+M576*Rules!$B$25+N576*Rules!$B$26)</f>
        <v>0</v>
      </c>
      <c r="U576">
        <f t="shared" si="8"/>
        <v>0</v>
      </c>
    </row>
    <row r="577" spans="1:21" x14ac:dyDescent="0.2">
      <c r="A577" t="str">
        <f>MatchSquad!A577</f>
        <v>M012</v>
      </c>
      <c r="B577" t="str">
        <f>MatchSquad!B577</f>
        <v>P151</v>
      </c>
      <c r="C577" t="str">
        <f>MatchSquad!C577</f>
        <v>Shreyas Iyer</v>
      </c>
      <c r="D577" t="str">
        <f>MatchSquad!D577</f>
        <v>BAT</v>
      </c>
      <c r="E577" t="str">
        <f>MatchSquad!E577</f>
        <v>PBKS</v>
      </c>
      <c r="F577">
        <f>MatchSquad!G577</f>
        <v>0</v>
      </c>
      <c r="G577">
        <f>IF(A577="","",SUMIFS(BallByBall!$I$2:$I$501,BallByBall!$B$2:$B$501,A577,BallByBall!$F$2:$F$501,B577))</f>
        <v>0</v>
      </c>
      <c r="H577">
        <f>IF(A577="","",COUNTIFS(BallByBall!$B$2:$B$501,A577,BallByBall!$F$2:$F$501,B577,BallByBall!$Q$2:$Q$501,1))</f>
        <v>0</v>
      </c>
      <c r="I577">
        <f>IF(A577="","",COUNTIFS(BallByBall!$B$2:$B$501,A577,BallByBall!$F$2:$F$501,B577,BallByBall!$R$2:$R$501,1))</f>
        <v>0</v>
      </c>
      <c r="J577">
        <f>IF(A577="","",SUMIFS(BallByBall!$T$2:$T$501,BallByBall!$B$2:$B$501,A577,BallByBall!$H$2:$H$501,B577))</f>
        <v>0</v>
      </c>
      <c r="K577">
        <f>IF(A577="","",SUMIFS(BallByBall!$U$2:$U$501,BallByBall!$B$2:$B$501,A577,BallByBall!$P$2:$P$501,B577))</f>
        <v>0</v>
      </c>
      <c r="L577">
        <f>IF(A577="","",SUMIFS(BallByBall!$V$2:$V$501,BallByBall!$B$2:$B$501,A577,BallByBall!$P$2:$P$501,B577))</f>
        <v>0</v>
      </c>
      <c r="M577">
        <f>IF(A577="","",SUMIFS(BallByBall!$W$2:$W$501,BallByBall!$B$2:$B$501,A577,BallByBall!$P$2:$P$501,B577))</f>
        <v>0</v>
      </c>
      <c r="N577">
        <f>IF(A577="","",SUMIFS(BallByBall!$X$2:$X$501,BallByBall!$B$2:$B$501,A577,BallByBall!$P$2:$P$501,B577))</f>
        <v>0</v>
      </c>
      <c r="O577">
        <f>IF(A577="","",SUMIFS(OverSummary!$G$2:$G$101,OverSummary!$A$2:$A$101,A577,OverSummary!$D$2:$D$101,B577))</f>
        <v>0</v>
      </c>
      <c r="P577">
        <f>IF(A577="","",G577*Rules!$B$13+H577*Rules!$B$14+I577*Rules!$B$15)</f>
        <v>0</v>
      </c>
      <c r="Q577">
        <f>IF(A577="","",IF(G577&gt;=100,Rules!$B$18,IF(G577&gt;=50,Rules!$B$17,IF(G577&gt;=30,Rules!$B$16,0)))+IF(AND(F577=1,D577&lt;&gt;"BWL",G577=0),Rules!$B$27,0))</f>
        <v>0</v>
      </c>
      <c r="R577">
        <f>IF(A577="","",J577*Rules!$B$19+O577*Rules!$B$22)</f>
        <v>0</v>
      </c>
      <c r="S577">
        <f>IF(A577="","",IF(J577&gt;=4,Rules!$B$21,IF(J577&gt;=3,Rules!$B$20,0)))</f>
        <v>0</v>
      </c>
      <c r="T577">
        <f>IF(A577="","",K577*Rules!$B$23+L577*Rules!$B$24+M577*Rules!$B$25+N577*Rules!$B$26)</f>
        <v>0</v>
      </c>
      <c r="U577">
        <f t="shared" si="8"/>
        <v>0</v>
      </c>
    </row>
    <row r="578" spans="1:21" x14ac:dyDescent="0.2">
      <c r="A578" t="str">
        <f>MatchSquad!A578</f>
        <v>M012</v>
      </c>
      <c r="B578" t="str">
        <f>MatchSquad!B578</f>
        <v>P152</v>
      </c>
      <c r="C578" t="str">
        <f>MatchSquad!C578</f>
        <v>Nehal Wadhera</v>
      </c>
      <c r="D578" t="str">
        <f>MatchSquad!D578</f>
        <v>BAT</v>
      </c>
      <c r="E578" t="str">
        <f>MatchSquad!E578</f>
        <v>PBKS</v>
      </c>
      <c r="F578">
        <f>MatchSquad!G578</f>
        <v>0</v>
      </c>
      <c r="G578">
        <f>IF(A578="","",SUMIFS(BallByBall!$I$2:$I$501,BallByBall!$B$2:$B$501,A578,BallByBall!$F$2:$F$501,B578))</f>
        <v>0</v>
      </c>
      <c r="H578">
        <f>IF(A578="","",COUNTIFS(BallByBall!$B$2:$B$501,A578,BallByBall!$F$2:$F$501,B578,BallByBall!$Q$2:$Q$501,1))</f>
        <v>0</v>
      </c>
      <c r="I578">
        <f>IF(A578="","",COUNTIFS(BallByBall!$B$2:$B$501,A578,BallByBall!$F$2:$F$501,B578,BallByBall!$R$2:$R$501,1))</f>
        <v>0</v>
      </c>
      <c r="J578">
        <f>IF(A578="","",SUMIFS(BallByBall!$T$2:$T$501,BallByBall!$B$2:$B$501,A578,BallByBall!$H$2:$H$501,B578))</f>
        <v>0</v>
      </c>
      <c r="K578">
        <f>IF(A578="","",SUMIFS(BallByBall!$U$2:$U$501,BallByBall!$B$2:$B$501,A578,BallByBall!$P$2:$P$501,B578))</f>
        <v>0</v>
      </c>
      <c r="L578">
        <f>IF(A578="","",SUMIFS(BallByBall!$V$2:$V$501,BallByBall!$B$2:$B$501,A578,BallByBall!$P$2:$P$501,B578))</f>
        <v>0</v>
      </c>
      <c r="M578">
        <f>IF(A578="","",SUMIFS(BallByBall!$W$2:$W$501,BallByBall!$B$2:$B$501,A578,BallByBall!$P$2:$P$501,B578))</f>
        <v>0</v>
      </c>
      <c r="N578">
        <f>IF(A578="","",SUMIFS(BallByBall!$X$2:$X$501,BallByBall!$B$2:$B$501,A578,BallByBall!$P$2:$P$501,B578))</f>
        <v>0</v>
      </c>
      <c r="O578">
        <f>IF(A578="","",SUMIFS(OverSummary!$G$2:$G$101,OverSummary!$A$2:$A$101,A578,OverSummary!$D$2:$D$101,B578))</f>
        <v>0</v>
      </c>
      <c r="P578">
        <f>IF(A578="","",G578*Rules!$B$13+H578*Rules!$B$14+I578*Rules!$B$15)</f>
        <v>0</v>
      </c>
      <c r="Q578">
        <f>IF(A578="","",IF(G578&gt;=100,Rules!$B$18,IF(G578&gt;=50,Rules!$B$17,IF(G578&gt;=30,Rules!$B$16,0)))+IF(AND(F578=1,D578&lt;&gt;"BWL",G578=0),Rules!$B$27,0))</f>
        <v>0</v>
      </c>
      <c r="R578">
        <f>IF(A578="","",J578*Rules!$B$19+O578*Rules!$B$22)</f>
        <v>0</v>
      </c>
      <c r="S578">
        <f>IF(A578="","",IF(J578&gt;=4,Rules!$B$21,IF(J578&gt;=3,Rules!$B$20,0)))</f>
        <v>0</v>
      </c>
      <c r="T578">
        <f>IF(A578="","",K578*Rules!$B$23+L578*Rules!$B$24+M578*Rules!$B$25+N578*Rules!$B$26)</f>
        <v>0</v>
      </c>
      <c r="U578">
        <f t="shared" ref="U578:U641" si="9">IF(A578="","",P578+Q578+R578+S578+T578)</f>
        <v>0</v>
      </c>
    </row>
    <row r="579" spans="1:21" x14ac:dyDescent="0.2">
      <c r="A579" t="str">
        <f>MatchSquad!A579</f>
        <v>M012</v>
      </c>
      <c r="B579" t="str">
        <f>MatchSquad!B579</f>
        <v>P153</v>
      </c>
      <c r="C579" t="str">
        <f>MatchSquad!C579</f>
        <v>Vishnu Vinod</v>
      </c>
      <c r="D579" t="str">
        <f>MatchSquad!D579</f>
        <v>WK</v>
      </c>
      <c r="E579" t="str">
        <f>MatchSquad!E579</f>
        <v>PBKS</v>
      </c>
      <c r="F579">
        <f>MatchSquad!G579</f>
        <v>0</v>
      </c>
      <c r="G579">
        <f>IF(A579="","",SUMIFS(BallByBall!$I$2:$I$501,BallByBall!$B$2:$B$501,A579,BallByBall!$F$2:$F$501,B579))</f>
        <v>0</v>
      </c>
      <c r="H579">
        <f>IF(A579="","",COUNTIFS(BallByBall!$B$2:$B$501,A579,BallByBall!$F$2:$F$501,B579,BallByBall!$Q$2:$Q$501,1))</f>
        <v>0</v>
      </c>
      <c r="I579">
        <f>IF(A579="","",COUNTIFS(BallByBall!$B$2:$B$501,A579,BallByBall!$F$2:$F$501,B579,BallByBall!$R$2:$R$501,1))</f>
        <v>0</v>
      </c>
      <c r="J579">
        <f>IF(A579="","",SUMIFS(BallByBall!$T$2:$T$501,BallByBall!$B$2:$B$501,A579,BallByBall!$H$2:$H$501,B579))</f>
        <v>0</v>
      </c>
      <c r="K579">
        <f>IF(A579="","",SUMIFS(BallByBall!$U$2:$U$501,BallByBall!$B$2:$B$501,A579,BallByBall!$P$2:$P$501,B579))</f>
        <v>0</v>
      </c>
      <c r="L579">
        <f>IF(A579="","",SUMIFS(BallByBall!$V$2:$V$501,BallByBall!$B$2:$B$501,A579,BallByBall!$P$2:$P$501,B579))</f>
        <v>0</v>
      </c>
      <c r="M579">
        <f>IF(A579="","",SUMIFS(BallByBall!$W$2:$W$501,BallByBall!$B$2:$B$501,A579,BallByBall!$P$2:$P$501,B579))</f>
        <v>0</v>
      </c>
      <c r="N579">
        <f>IF(A579="","",SUMIFS(BallByBall!$X$2:$X$501,BallByBall!$B$2:$B$501,A579,BallByBall!$P$2:$P$501,B579))</f>
        <v>0</v>
      </c>
      <c r="O579">
        <f>IF(A579="","",SUMIFS(OverSummary!$G$2:$G$101,OverSummary!$A$2:$A$101,A579,OverSummary!$D$2:$D$101,B579))</f>
        <v>0</v>
      </c>
      <c r="P579">
        <f>IF(A579="","",G579*Rules!$B$13+H579*Rules!$B$14+I579*Rules!$B$15)</f>
        <v>0</v>
      </c>
      <c r="Q579">
        <f>IF(A579="","",IF(G579&gt;=100,Rules!$B$18,IF(G579&gt;=50,Rules!$B$17,IF(G579&gt;=30,Rules!$B$16,0)))+IF(AND(F579=1,D579&lt;&gt;"BWL",G579=0),Rules!$B$27,0))</f>
        <v>0</v>
      </c>
      <c r="R579">
        <f>IF(A579="","",J579*Rules!$B$19+O579*Rules!$B$22)</f>
        <v>0</v>
      </c>
      <c r="S579">
        <f>IF(A579="","",IF(J579&gt;=4,Rules!$B$21,IF(J579&gt;=3,Rules!$B$20,0)))</f>
        <v>0</v>
      </c>
      <c r="T579">
        <f>IF(A579="","",K579*Rules!$B$23+L579*Rules!$B$24+M579*Rules!$B$25+N579*Rules!$B$26)</f>
        <v>0</v>
      </c>
      <c r="U579">
        <f t="shared" si="9"/>
        <v>0</v>
      </c>
    </row>
    <row r="580" spans="1:21" x14ac:dyDescent="0.2">
      <c r="A580" t="str">
        <f>MatchSquad!A580</f>
        <v>M012</v>
      </c>
      <c r="B580" t="str">
        <f>MatchSquad!B580</f>
        <v>P154</v>
      </c>
      <c r="C580" t="str">
        <f>MatchSquad!C580</f>
        <v>Harnoor Pannu</v>
      </c>
      <c r="D580" t="str">
        <f>MatchSquad!D580</f>
        <v>BAT</v>
      </c>
      <c r="E580" t="str">
        <f>MatchSquad!E580</f>
        <v>PBKS</v>
      </c>
      <c r="F580">
        <f>MatchSquad!G580</f>
        <v>0</v>
      </c>
      <c r="G580">
        <f>IF(A580="","",SUMIFS(BallByBall!$I$2:$I$501,BallByBall!$B$2:$B$501,A580,BallByBall!$F$2:$F$501,B580))</f>
        <v>0</v>
      </c>
      <c r="H580">
        <f>IF(A580="","",COUNTIFS(BallByBall!$B$2:$B$501,A580,BallByBall!$F$2:$F$501,B580,BallByBall!$Q$2:$Q$501,1))</f>
        <v>0</v>
      </c>
      <c r="I580">
        <f>IF(A580="","",COUNTIFS(BallByBall!$B$2:$B$501,A580,BallByBall!$F$2:$F$501,B580,BallByBall!$R$2:$R$501,1))</f>
        <v>0</v>
      </c>
      <c r="J580">
        <f>IF(A580="","",SUMIFS(BallByBall!$T$2:$T$501,BallByBall!$B$2:$B$501,A580,BallByBall!$H$2:$H$501,B580))</f>
        <v>0</v>
      </c>
      <c r="K580">
        <f>IF(A580="","",SUMIFS(BallByBall!$U$2:$U$501,BallByBall!$B$2:$B$501,A580,BallByBall!$P$2:$P$501,B580))</f>
        <v>0</v>
      </c>
      <c r="L580">
        <f>IF(A580="","",SUMIFS(BallByBall!$V$2:$V$501,BallByBall!$B$2:$B$501,A580,BallByBall!$P$2:$P$501,B580))</f>
        <v>0</v>
      </c>
      <c r="M580">
        <f>IF(A580="","",SUMIFS(BallByBall!$W$2:$W$501,BallByBall!$B$2:$B$501,A580,BallByBall!$P$2:$P$501,B580))</f>
        <v>0</v>
      </c>
      <c r="N580">
        <f>IF(A580="","",SUMIFS(BallByBall!$X$2:$X$501,BallByBall!$B$2:$B$501,A580,BallByBall!$P$2:$P$501,B580))</f>
        <v>0</v>
      </c>
      <c r="O580">
        <f>IF(A580="","",SUMIFS(OverSummary!$G$2:$G$101,OverSummary!$A$2:$A$101,A580,OverSummary!$D$2:$D$101,B580))</f>
        <v>0</v>
      </c>
      <c r="P580">
        <f>IF(A580="","",G580*Rules!$B$13+H580*Rules!$B$14+I580*Rules!$B$15)</f>
        <v>0</v>
      </c>
      <c r="Q580">
        <f>IF(A580="","",IF(G580&gt;=100,Rules!$B$18,IF(G580&gt;=50,Rules!$B$17,IF(G580&gt;=30,Rules!$B$16,0)))+IF(AND(F580=1,D580&lt;&gt;"BWL",G580=0),Rules!$B$27,0))</f>
        <v>0</v>
      </c>
      <c r="R580">
        <f>IF(A580="","",J580*Rules!$B$19+O580*Rules!$B$22)</f>
        <v>0</v>
      </c>
      <c r="S580">
        <f>IF(A580="","",IF(J580&gt;=4,Rules!$B$21,IF(J580&gt;=3,Rules!$B$20,0)))</f>
        <v>0</v>
      </c>
      <c r="T580">
        <f>IF(A580="","",K580*Rules!$B$23+L580*Rules!$B$24+M580*Rules!$B$25+N580*Rules!$B$26)</f>
        <v>0</v>
      </c>
      <c r="U580">
        <f t="shared" si="9"/>
        <v>0</v>
      </c>
    </row>
    <row r="581" spans="1:21" x14ac:dyDescent="0.2">
      <c r="A581" t="str">
        <f>MatchSquad!A581</f>
        <v>M012</v>
      </c>
      <c r="B581" t="str">
        <f>MatchSquad!B581</f>
        <v>P155</v>
      </c>
      <c r="C581" t="str">
        <f>MatchSquad!C581</f>
        <v>Pyla Avinash</v>
      </c>
      <c r="D581" t="str">
        <f>MatchSquad!D581</f>
        <v>BAT</v>
      </c>
      <c r="E581" t="str">
        <f>MatchSquad!E581</f>
        <v>PBKS</v>
      </c>
      <c r="F581">
        <f>MatchSquad!G581</f>
        <v>0</v>
      </c>
      <c r="G581">
        <f>IF(A581="","",SUMIFS(BallByBall!$I$2:$I$501,BallByBall!$B$2:$B$501,A581,BallByBall!$F$2:$F$501,B581))</f>
        <v>0</v>
      </c>
      <c r="H581">
        <f>IF(A581="","",COUNTIFS(BallByBall!$B$2:$B$501,A581,BallByBall!$F$2:$F$501,B581,BallByBall!$Q$2:$Q$501,1))</f>
        <v>0</v>
      </c>
      <c r="I581">
        <f>IF(A581="","",COUNTIFS(BallByBall!$B$2:$B$501,A581,BallByBall!$F$2:$F$501,B581,BallByBall!$R$2:$R$501,1))</f>
        <v>0</v>
      </c>
      <c r="J581">
        <f>IF(A581="","",SUMIFS(BallByBall!$T$2:$T$501,BallByBall!$B$2:$B$501,A581,BallByBall!$H$2:$H$501,B581))</f>
        <v>0</v>
      </c>
      <c r="K581">
        <f>IF(A581="","",SUMIFS(BallByBall!$U$2:$U$501,BallByBall!$B$2:$B$501,A581,BallByBall!$P$2:$P$501,B581))</f>
        <v>0</v>
      </c>
      <c r="L581">
        <f>IF(A581="","",SUMIFS(BallByBall!$V$2:$V$501,BallByBall!$B$2:$B$501,A581,BallByBall!$P$2:$P$501,B581))</f>
        <v>0</v>
      </c>
      <c r="M581">
        <f>IF(A581="","",SUMIFS(BallByBall!$W$2:$W$501,BallByBall!$B$2:$B$501,A581,BallByBall!$P$2:$P$501,B581))</f>
        <v>0</v>
      </c>
      <c r="N581">
        <f>IF(A581="","",SUMIFS(BallByBall!$X$2:$X$501,BallByBall!$B$2:$B$501,A581,BallByBall!$P$2:$P$501,B581))</f>
        <v>0</v>
      </c>
      <c r="O581">
        <f>IF(A581="","",SUMIFS(OverSummary!$G$2:$G$101,OverSummary!$A$2:$A$101,A581,OverSummary!$D$2:$D$101,B581))</f>
        <v>0</v>
      </c>
      <c r="P581">
        <f>IF(A581="","",G581*Rules!$B$13+H581*Rules!$B$14+I581*Rules!$B$15)</f>
        <v>0</v>
      </c>
      <c r="Q581">
        <f>IF(A581="","",IF(G581&gt;=100,Rules!$B$18,IF(G581&gt;=50,Rules!$B$17,IF(G581&gt;=30,Rules!$B$16,0)))+IF(AND(F581=1,D581&lt;&gt;"BWL",G581=0),Rules!$B$27,0))</f>
        <v>0</v>
      </c>
      <c r="R581">
        <f>IF(A581="","",J581*Rules!$B$19+O581*Rules!$B$22)</f>
        <v>0</v>
      </c>
      <c r="S581">
        <f>IF(A581="","",IF(J581&gt;=4,Rules!$B$21,IF(J581&gt;=3,Rules!$B$20,0)))</f>
        <v>0</v>
      </c>
      <c r="T581">
        <f>IF(A581="","",K581*Rules!$B$23+L581*Rules!$B$24+M581*Rules!$B$25+N581*Rules!$B$26)</f>
        <v>0</v>
      </c>
      <c r="U581">
        <f t="shared" si="9"/>
        <v>0</v>
      </c>
    </row>
    <row r="582" spans="1:21" x14ac:dyDescent="0.2">
      <c r="A582" t="str">
        <f>MatchSquad!A582</f>
        <v>M012</v>
      </c>
      <c r="B582" t="str">
        <f>MatchSquad!B582</f>
        <v>P156</v>
      </c>
      <c r="C582" t="str">
        <f>MatchSquad!C582</f>
        <v>Prabhsimran Singh</v>
      </c>
      <c r="D582" t="str">
        <f>MatchSquad!D582</f>
        <v>WK</v>
      </c>
      <c r="E582" t="str">
        <f>MatchSquad!E582</f>
        <v>PBKS</v>
      </c>
      <c r="F582">
        <f>MatchSquad!G582</f>
        <v>0</v>
      </c>
      <c r="G582">
        <f>IF(A582="","",SUMIFS(BallByBall!$I$2:$I$501,BallByBall!$B$2:$B$501,A582,BallByBall!$F$2:$F$501,B582))</f>
        <v>0</v>
      </c>
      <c r="H582">
        <f>IF(A582="","",COUNTIFS(BallByBall!$B$2:$B$501,A582,BallByBall!$F$2:$F$501,B582,BallByBall!$Q$2:$Q$501,1))</f>
        <v>0</v>
      </c>
      <c r="I582">
        <f>IF(A582="","",COUNTIFS(BallByBall!$B$2:$B$501,A582,BallByBall!$F$2:$F$501,B582,BallByBall!$R$2:$R$501,1))</f>
        <v>0</v>
      </c>
      <c r="J582">
        <f>IF(A582="","",SUMIFS(BallByBall!$T$2:$T$501,BallByBall!$B$2:$B$501,A582,BallByBall!$H$2:$H$501,B582))</f>
        <v>0</v>
      </c>
      <c r="K582">
        <f>IF(A582="","",SUMIFS(BallByBall!$U$2:$U$501,BallByBall!$B$2:$B$501,A582,BallByBall!$P$2:$P$501,B582))</f>
        <v>0</v>
      </c>
      <c r="L582">
        <f>IF(A582="","",SUMIFS(BallByBall!$V$2:$V$501,BallByBall!$B$2:$B$501,A582,BallByBall!$P$2:$P$501,B582))</f>
        <v>0</v>
      </c>
      <c r="M582">
        <f>IF(A582="","",SUMIFS(BallByBall!$W$2:$W$501,BallByBall!$B$2:$B$501,A582,BallByBall!$P$2:$P$501,B582))</f>
        <v>0</v>
      </c>
      <c r="N582">
        <f>IF(A582="","",SUMIFS(BallByBall!$X$2:$X$501,BallByBall!$B$2:$B$501,A582,BallByBall!$P$2:$P$501,B582))</f>
        <v>0</v>
      </c>
      <c r="O582">
        <f>IF(A582="","",SUMIFS(OverSummary!$G$2:$G$101,OverSummary!$A$2:$A$101,A582,OverSummary!$D$2:$D$101,B582))</f>
        <v>0</v>
      </c>
      <c r="P582">
        <f>IF(A582="","",G582*Rules!$B$13+H582*Rules!$B$14+I582*Rules!$B$15)</f>
        <v>0</v>
      </c>
      <c r="Q582">
        <f>IF(A582="","",IF(G582&gt;=100,Rules!$B$18,IF(G582&gt;=50,Rules!$B$17,IF(G582&gt;=30,Rules!$B$16,0)))+IF(AND(F582=1,D582&lt;&gt;"BWL",G582=0),Rules!$B$27,0))</f>
        <v>0</v>
      </c>
      <c r="R582">
        <f>IF(A582="","",J582*Rules!$B$19+O582*Rules!$B$22)</f>
        <v>0</v>
      </c>
      <c r="S582">
        <f>IF(A582="","",IF(J582&gt;=4,Rules!$B$21,IF(J582&gt;=3,Rules!$B$20,0)))</f>
        <v>0</v>
      </c>
      <c r="T582">
        <f>IF(A582="","",K582*Rules!$B$23+L582*Rules!$B$24+M582*Rules!$B$25+N582*Rules!$B$26)</f>
        <v>0</v>
      </c>
      <c r="U582">
        <f t="shared" si="9"/>
        <v>0</v>
      </c>
    </row>
    <row r="583" spans="1:21" x14ac:dyDescent="0.2">
      <c r="A583" t="str">
        <f>MatchSquad!A583</f>
        <v>M012</v>
      </c>
      <c r="B583" t="str">
        <f>MatchSquad!B583</f>
        <v>P157</v>
      </c>
      <c r="C583" t="str">
        <f>MatchSquad!C583</f>
        <v>Shashank Singh</v>
      </c>
      <c r="D583" t="str">
        <f>MatchSquad!D583</f>
        <v>BAT</v>
      </c>
      <c r="E583" t="str">
        <f>MatchSquad!E583</f>
        <v>PBKS</v>
      </c>
      <c r="F583">
        <f>MatchSquad!G583</f>
        <v>0</v>
      </c>
      <c r="G583">
        <f>IF(A583="","",SUMIFS(BallByBall!$I$2:$I$501,BallByBall!$B$2:$B$501,A583,BallByBall!$F$2:$F$501,B583))</f>
        <v>0</v>
      </c>
      <c r="H583">
        <f>IF(A583="","",COUNTIFS(BallByBall!$B$2:$B$501,A583,BallByBall!$F$2:$F$501,B583,BallByBall!$Q$2:$Q$501,1))</f>
        <v>0</v>
      </c>
      <c r="I583">
        <f>IF(A583="","",COUNTIFS(BallByBall!$B$2:$B$501,A583,BallByBall!$F$2:$F$501,B583,BallByBall!$R$2:$R$501,1))</f>
        <v>0</v>
      </c>
      <c r="J583">
        <f>IF(A583="","",SUMIFS(BallByBall!$T$2:$T$501,BallByBall!$B$2:$B$501,A583,BallByBall!$H$2:$H$501,B583))</f>
        <v>0</v>
      </c>
      <c r="K583">
        <f>IF(A583="","",SUMIFS(BallByBall!$U$2:$U$501,BallByBall!$B$2:$B$501,A583,BallByBall!$P$2:$P$501,B583))</f>
        <v>0</v>
      </c>
      <c r="L583">
        <f>IF(A583="","",SUMIFS(BallByBall!$V$2:$V$501,BallByBall!$B$2:$B$501,A583,BallByBall!$P$2:$P$501,B583))</f>
        <v>0</v>
      </c>
      <c r="M583">
        <f>IF(A583="","",SUMIFS(BallByBall!$W$2:$W$501,BallByBall!$B$2:$B$501,A583,BallByBall!$P$2:$P$501,B583))</f>
        <v>0</v>
      </c>
      <c r="N583">
        <f>IF(A583="","",SUMIFS(BallByBall!$X$2:$X$501,BallByBall!$B$2:$B$501,A583,BallByBall!$P$2:$P$501,B583))</f>
        <v>0</v>
      </c>
      <c r="O583">
        <f>IF(A583="","",SUMIFS(OverSummary!$G$2:$G$101,OverSummary!$A$2:$A$101,A583,OverSummary!$D$2:$D$101,B583))</f>
        <v>0</v>
      </c>
      <c r="P583">
        <f>IF(A583="","",G583*Rules!$B$13+H583*Rules!$B$14+I583*Rules!$B$15)</f>
        <v>0</v>
      </c>
      <c r="Q583">
        <f>IF(A583="","",IF(G583&gt;=100,Rules!$B$18,IF(G583&gt;=50,Rules!$B$17,IF(G583&gt;=30,Rules!$B$16,0)))+IF(AND(F583=1,D583&lt;&gt;"BWL",G583=0),Rules!$B$27,0))</f>
        <v>0</v>
      </c>
      <c r="R583">
        <f>IF(A583="","",J583*Rules!$B$19+O583*Rules!$B$22)</f>
        <v>0</v>
      </c>
      <c r="S583">
        <f>IF(A583="","",IF(J583&gt;=4,Rules!$B$21,IF(J583&gt;=3,Rules!$B$20,0)))</f>
        <v>0</v>
      </c>
      <c r="T583">
        <f>IF(A583="","",K583*Rules!$B$23+L583*Rules!$B$24+M583*Rules!$B$25+N583*Rules!$B$26)</f>
        <v>0</v>
      </c>
      <c r="U583">
        <f t="shared" si="9"/>
        <v>0</v>
      </c>
    </row>
    <row r="584" spans="1:21" x14ac:dyDescent="0.2">
      <c r="A584" t="str">
        <f>MatchSquad!A584</f>
        <v>M012</v>
      </c>
      <c r="B584" t="str">
        <f>MatchSquad!B584</f>
        <v>P158</v>
      </c>
      <c r="C584" t="str">
        <f>MatchSquad!C584</f>
        <v>Marcus Stoinis</v>
      </c>
      <c r="D584" t="str">
        <f>MatchSquad!D584</f>
        <v>AR</v>
      </c>
      <c r="E584" t="str">
        <f>MatchSquad!E584</f>
        <v>PBKS</v>
      </c>
      <c r="F584">
        <f>MatchSquad!G584</f>
        <v>0</v>
      </c>
      <c r="G584">
        <f>IF(A584="","",SUMIFS(BallByBall!$I$2:$I$501,BallByBall!$B$2:$B$501,A584,BallByBall!$F$2:$F$501,B584))</f>
        <v>0</v>
      </c>
      <c r="H584">
        <f>IF(A584="","",COUNTIFS(BallByBall!$B$2:$B$501,A584,BallByBall!$F$2:$F$501,B584,BallByBall!$Q$2:$Q$501,1))</f>
        <v>0</v>
      </c>
      <c r="I584">
        <f>IF(A584="","",COUNTIFS(BallByBall!$B$2:$B$501,A584,BallByBall!$F$2:$F$501,B584,BallByBall!$R$2:$R$501,1))</f>
        <v>0</v>
      </c>
      <c r="J584">
        <f>IF(A584="","",SUMIFS(BallByBall!$T$2:$T$501,BallByBall!$B$2:$B$501,A584,BallByBall!$H$2:$H$501,B584))</f>
        <v>0</v>
      </c>
      <c r="K584">
        <f>IF(A584="","",SUMIFS(BallByBall!$U$2:$U$501,BallByBall!$B$2:$B$501,A584,BallByBall!$P$2:$P$501,B584))</f>
        <v>0</v>
      </c>
      <c r="L584">
        <f>IF(A584="","",SUMIFS(BallByBall!$V$2:$V$501,BallByBall!$B$2:$B$501,A584,BallByBall!$P$2:$P$501,B584))</f>
        <v>0</v>
      </c>
      <c r="M584">
        <f>IF(A584="","",SUMIFS(BallByBall!$W$2:$W$501,BallByBall!$B$2:$B$501,A584,BallByBall!$P$2:$P$501,B584))</f>
        <v>0</v>
      </c>
      <c r="N584">
        <f>IF(A584="","",SUMIFS(BallByBall!$X$2:$X$501,BallByBall!$B$2:$B$501,A584,BallByBall!$P$2:$P$501,B584))</f>
        <v>0</v>
      </c>
      <c r="O584">
        <f>IF(A584="","",SUMIFS(OverSummary!$G$2:$G$101,OverSummary!$A$2:$A$101,A584,OverSummary!$D$2:$D$101,B584))</f>
        <v>0</v>
      </c>
      <c r="P584">
        <f>IF(A584="","",G584*Rules!$B$13+H584*Rules!$B$14+I584*Rules!$B$15)</f>
        <v>0</v>
      </c>
      <c r="Q584">
        <f>IF(A584="","",IF(G584&gt;=100,Rules!$B$18,IF(G584&gt;=50,Rules!$B$17,IF(G584&gt;=30,Rules!$B$16,0)))+IF(AND(F584=1,D584&lt;&gt;"BWL",G584=0),Rules!$B$27,0))</f>
        <v>0</v>
      </c>
      <c r="R584">
        <f>IF(A584="","",J584*Rules!$B$19+O584*Rules!$B$22)</f>
        <v>0</v>
      </c>
      <c r="S584">
        <f>IF(A584="","",IF(J584&gt;=4,Rules!$B$21,IF(J584&gt;=3,Rules!$B$20,0)))</f>
        <v>0</v>
      </c>
      <c r="T584">
        <f>IF(A584="","",K584*Rules!$B$23+L584*Rules!$B$24+M584*Rules!$B$25+N584*Rules!$B$26)</f>
        <v>0</v>
      </c>
      <c r="U584">
        <f t="shared" si="9"/>
        <v>0</v>
      </c>
    </row>
    <row r="585" spans="1:21" x14ac:dyDescent="0.2">
      <c r="A585" t="str">
        <f>MatchSquad!A585</f>
        <v>M012</v>
      </c>
      <c r="B585" t="str">
        <f>MatchSquad!B585</f>
        <v>P159</v>
      </c>
      <c r="C585" t="str">
        <f>MatchSquad!C585</f>
        <v>Harpreet Brar</v>
      </c>
      <c r="D585" t="str">
        <f>MatchSquad!D585</f>
        <v>AR</v>
      </c>
      <c r="E585" t="str">
        <f>MatchSquad!E585</f>
        <v>PBKS</v>
      </c>
      <c r="F585">
        <f>MatchSquad!G585</f>
        <v>0</v>
      </c>
      <c r="G585">
        <f>IF(A585="","",SUMIFS(BallByBall!$I$2:$I$501,BallByBall!$B$2:$B$501,A585,BallByBall!$F$2:$F$501,B585))</f>
        <v>0</v>
      </c>
      <c r="H585">
        <f>IF(A585="","",COUNTIFS(BallByBall!$B$2:$B$501,A585,BallByBall!$F$2:$F$501,B585,BallByBall!$Q$2:$Q$501,1))</f>
        <v>0</v>
      </c>
      <c r="I585">
        <f>IF(A585="","",COUNTIFS(BallByBall!$B$2:$B$501,A585,BallByBall!$F$2:$F$501,B585,BallByBall!$R$2:$R$501,1))</f>
        <v>0</v>
      </c>
      <c r="J585">
        <f>IF(A585="","",SUMIFS(BallByBall!$T$2:$T$501,BallByBall!$B$2:$B$501,A585,BallByBall!$H$2:$H$501,B585))</f>
        <v>0</v>
      </c>
      <c r="K585">
        <f>IF(A585="","",SUMIFS(BallByBall!$U$2:$U$501,BallByBall!$B$2:$B$501,A585,BallByBall!$P$2:$P$501,B585))</f>
        <v>0</v>
      </c>
      <c r="L585">
        <f>IF(A585="","",SUMIFS(BallByBall!$V$2:$V$501,BallByBall!$B$2:$B$501,A585,BallByBall!$P$2:$P$501,B585))</f>
        <v>0</v>
      </c>
      <c r="M585">
        <f>IF(A585="","",SUMIFS(BallByBall!$W$2:$W$501,BallByBall!$B$2:$B$501,A585,BallByBall!$P$2:$P$501,B585))</f>
        <v>0</v>
      </c>
      <c r="N585">
        <f>IF(A585="","",SUMIFS(BallByBall!$X$2:$X$501,BallByBall!$B$2:$B$501,A585,BallByBall!$P$2:$P$501,B585))</f>
        <v>0</v>
      </c>
      <c r="O585">
        <f>IF(A585="","",SUMIFS(OverSummary!$G$2:$G$101,OverSummary!$A$2:$A$101,A585,OverSummary!$D$2:$D$101,B585))</f>
        <v>0</v>
      </c>
      <c r="P585">
        <f>IF(A585="","",G585*Rules!$B$13+H585*Rules!$B$14+I585*Rules!$B$15)</f>
        <v>0</v>
      </c>
      <c r="Q585">
        <f>IF(A585="","",IF(G585&gt;=100,Rules!$B$18,IF(G585&gt;=50,Rules!$B$17,IF(G585&gt;=30,Rules!$B$16,0)))+IF(AND(F585=1,D585&lt;&gt;"BWL",G585=0),Rules!$B$27,0))</f>
        <v>0</v>
      </c>
      <c r="R585">
        <f>IF(A585="","",J585*Rules!$B$19+O585*Rules!$B$22)</f>
        <v>0</v>
      </c>
      <c r="S585">
        <f>IF(A585="","",IF(J585&gt;=4,Rules!$B$21,IF(J585&gt;=3,Rules!$B$20,0)))</f>
        <v>0</v>
      </c>
      <c r="T585">
        <f>IF(A585="","",K585*Rules!$B$23+L585*Rules!$B$24+M585*Rules!$B$25+N585*Rules!$B$26)</f>
        <v>0</v>
      </c>
      <c r="U585">
        <f t="shared" si="9"/>
        <v>0</v>
      </c>
    </row>
    <row r="586" spans="1:21" x14ac:dyDescent="0.2">
      <c r="A586" t="str">
        <f>MatchSquad!A586</f>
        <v>M012</v>
      </c>
      <c r="B586" t="str">
        <f>MatchSquad!B586</f>
        <v>P160</v>
      </c>
      <c r="C586" t="str">
        <f>MatchSquad!C586</f>
        <v>Marco Jansen</v>
      </c>
      <c r="D586" t="str">
        <f>MatchSquad!D586</f>
        <v>AR</v>
      </c>
      <c r="E586" t="str">
        <f>MatchSquad!E586</f>
        <v>PBKS</v>
      </c>
      <c r="F586">
        <f>MatchSquad!G586</f>
        <v>0</v>
      </c>
      <c r="G586">
        <f>IF(A586="","",SUMIFS(BallByBall!$I$2:$I$501,BallByBall!$B$2:$B$501,A586,BallByBall!$F$2:$F$501,B586))</f>
        <v>0</v>
      </c>
      <c r="H586">
        <f>IF(A586="","",COUNTIFS(BallByBall!$B$2:$B$501,A586,BallByBall!$F$2:$F$501,B586,BallByBall!$Q$2:$Q$501,1))</f>
        <v>0</v>
      </c>
      <c r="I586">
        <f>IF(A586="","",COUNTIFS(BallByBall!$B$2:$B$501,A586,BallByBall!$F$2:$F$501,B586,BallByBall!$R$2:$R$501,1))</f>
        <v>0</v>
      </c>
      <c r="J586">
        <f>IF(A586="","",SUMIFS(BallByBall!$T$2:$T$501,BallByBall!$B$2:$B$501,A586,BallByBall!$H$2:$H$501,B586))</f>
        <v>0</v>
      </c>
      <c r="K586">
        <f>IF(A586="","",SUMIFS(BallByBall!$U$2:$U$501,BallByBall!$B$2:$B$501,A586,BallByBall!$P$2:$P$501,B586))</f>
        <v>0</v>
      </c>
      <c r="L586">
        <f>IF(A586="","",SUMIFS(BallByBall!$V$2:$V$501,BallByBall!$B$2:$B$501,A586,BallByBall!$P$2:$P$501,B586))</f>
        <v>0</v>
      </c>
      <c r="M586">
        <f>IF(A586="","",SUMIFS(BallByBall!$W$2:$W$501,BallByBall!$B$2:$B$501,A586,BallByBall!$P$2:$P$501,B586))</f>
        <v>0</v>
      </c>
      <c r="N586">
        <f>IF(A586="","",SUMIFS(BallByBall!$X$2:$X$501,BallByBall!$B$2:$B$501,A586,BallByBall!$P$2:$P$501,B586))</f>
        <v>0</v>
      </c>
      <c r="O586">
        <f>IF(A586="","",SUMIFS(OverSummary!$G$2:$G$101,OverSummary!$A$2:$A$101,A586,OverSummary!$D$2:$D$101,B586))</f>
        <v>0</v>
      </c>
      <c r="P586">
        <f>IF(A586="","",G586*Rules!$B$13+H586*Rules!$B$14+I586*Rules!$B$15)</f>
        <v>0</v>
      </c>
      <c r="Q586">
        <f>IF(A586="","",IF(G586&gt;=100,Rules!$B$18,IF(G586&gt;=50,Rules!$B$17,IF(G586&gt;=30,Rules!$B$16,0)))+IF(AND(F586=1,D586&lt;&gt;"BWL",G586=0),Rules!$B$27,0))</f>
        <v>0</v>
      </c>
      <c r="R586">
        <f>IF(A586="","",J586*Rules!$B$19+O586*Rules!$B$22)</f>
        <v>0</v>
      </c>
      <c r="S586">
        <f>IF(A586="","",IF(J586&gt;=4,Rules!$B$21,IF(J586&gt;=3,Rules!$B$20,0)))</f>
        <v>0</v>
      </c>
      <c r="T586">
        <f>IF(A586="","",K586*Rules!$B$23+L586*Rules!$B$24+M586*Rules!$B$25+N586*Rules!$B$26)</f>
        <v>0</v>
      </c>
      <c r="U586">
        <f t="shared" si="9"/>
        <v>0</v>
      </c>
    </row>
    <row r="587" spans="1:21" x14ac:dyDescent="0.2">
      <c r="A587" t="str">
        <f>MatchSquad!A587</f>
        <v>M012</v>
      </c>
      <c r="B587" t="str">
        <f>MatchSquad!B587</f>
        <v>P161</v>
      </c>
      <c r="C587" t="str">
        <f>MatchSquad!C587</f>
        <v>Azmatullah Omarzai</v>
      </c>
      <c r="D587" t="str">
        <f>MatchSquad!D587</f>
        <v>AR</v>
      </c>
      <c r="E587" t="str">
        <f>MatchSquad!E587</f>
        <v>PBKS</v>
      </c>
      <c r="F587">
        <f>MatchSquad!G587</f>
        <v>0</v>
      </c>
      <c r="G587">
        <f>IF(A587="","",SUMIFS(BallByBall!$I$2:$I$501,BallByBall!$B$2:$B$501,A587,BallByBall!$F$2:$F$501,B587))</f>
        <v>0</v>
      </c>
      <c r="H587">
        <f>IF(A587="","",COUNTIFS(BallByBall!$B$2:$B$501,A587,BallByBall!$F$2:$F$501,B587,BallByBall!$Q$2:$Q$501,1))</f>
        <v>0</v>
      </c>
      <c r="I587">
        <f>IF(A587="","",COUNTIFS(BallByBall!$B$2:$B$501,A587,BallByBall!$F$2:$F$501,B587,BallByBall!$R$2:$R$501,1))</f>
        <v>0</v>
      </c>
      <c r="J587">
        <f>IF(A587="","",SUMIFS(BallByBall!$T$2:$T$501,BallByBall!$B$2:$B$501,A587,BallByBall!$H$2:$H$501,B587))</f>
        <v>0</v>
      </c>
      <c r="K587">
        <f>IF(A587="","",SUMIFS(BallByBall!$U$2:$U$501,BallByBall!$B$2:$B$501,A587,BallByBall!$P$2:$P$501,B587))</f>
        <v>0</v>
      </c>
      <c r="L587">
        <f>IF(A587="","",SUMIFS(BallByBall!$V$2:$V$501,BallByBall!$B$2:$B$501,A587,BallByBall!$P$2:$P$501,B587))</f>
        <v>0</v>
      </c>
      <c r="M587">
        <f>IF(A587="","",SUMIFS(BallByBall!$W$2:$W$501,BallByBall!$B$2:$B$501,A587,BallByBall!$P$2:$P$501,B587))</f>
        <v>0</v>
      </c>
      <c r="N587">
        <f>IF(A587="","",SUMIFS(BallByBall!$X$2:$X$501,BallByBall!$B$2:$B$501,A587,BallByBall!$P$2:$P$501,B587))</f>
        <v>0</v>
      </c>
      <c r="O587">
        <f>IF(A587="","",SUMIFS(OverSummary!$G$2:$G$101,OverSummary!$A$2:$A$101,A587,OverSummary!$D$2:$D$101,B587))</f>
        <v>0</v>
      </c>
      <c r="P587">
        <f>IF(A587="","",G587*Rules!$B$13+H587*Rules!$B$14+I587*Rules!$B$15)</f>
        <v>0</v>
      </c>
      <c r="Q587">
        <f>IF(A587="","",IF(G587&gt;=100,Rules!$B$18,IF(G587&gt;=50,Rules!$B$17,IF(G587&gt;=30,Rules!$B$16,0)))+IF(AND(F587=1,D587&lt;&gt;"BWL",G587=0),Rules!$B$27,0))</f>
        <v>0</v>
      </c>
      <c r="R587">
        <f>IF(A587="","",J587*Rules!$B$19+O587*Rules!$B$22)</f>
        <v>0</v>
      </c>
      <c r="S587">
        <f>IF(A587="","",IF(J587&gt;=4,Rules!$B$21,IF(J587&gt;=3,Rules!$B$20,0)))</f>
        <v>0</v>
      </c>
      <c r="T587">
        <f>IF(A587="","",K587*Rules!$B$23+L587*Rules!$B$24+M587*Rules!$B$25+N587*Rules!$B$26)</f>
        <v>0</v>
      </c>
      <c r="U587">
        <f t="shared" si="9"/>
        <v>0</v>
      </c>
    </row>
    <row r="588" spans="1:21" x14ac:dyDescent="0.2">
      <c r="A588" t="str">
        <f>MatchSquad!A588</f>
        <v>M012</v>
      </c>
      <c r="B588" t="str">
        <f>MatchSquad!B588</f>
        <v>P162</v>
      </c>
      <c r="C588" t="str">
        <f>MatchSquad!C588</f>
        <v>Priyansh Arya</v>
      </c>
      <c r="D588" t="str">
        <f>MatchSquad!D588</f>
        <v>AR</v>
      </c>
      <c r="E588" t="str">
        <f>MatchSquad!E588</f>
        <v>PBKS</v>
      </c>
      <c r="F588">
        <f>MatchSquad!G588</f>
        <v>0</v>
      </c>
      <c r="G588">
        <f>IF(A588="","",SUMIFS(BallByBall!$I$2:$I$501,BallByBall!$B$2:$B$501,A588,BallByBall!$F$2:$F$501,B588))</f>
        <v>0</v>
      </c>
      <c r="H588">
        <f>IF(A588="","",COUNTIFS(BallByBall!$B$2:$B$501,A588,BallByBall!$F$2:$F$501,B588,BallByBall!$Q$2:$Q$501,1))</f>
        <v>0</v>
      </c>
      <c r="I588">
        <f>IF(A588="","",COUNTIFS(BallByBall!$B$2:$B$501,A588,BallByBall!$F$2:$F$501,B588,BallByBall!$R$2:$R$501,1))</f>
        <v>0</v>
      </c>
      <c r="J588">
        <f>IF(A588="","",SUMIFS(BallByBall!$T$2:$T$501,BallByBall!$B$2:$B$501,A588,BallByBall!$H$2:$H$501,B588))</f>
        <v>0</v>
      </c>
      <c r="K588">
        <f>IF(A588="","",SUMIFS(BallByBall!$U$2:$U$501,BallByBall!$B$2:$B$501,A588,BallByBall!$P$2:$P$501,B588))</f>
        <v>0</v>
      </c>
      <c r="L588">
        <f>IF(A588="","",SUMIFS(BallByBall!$V$2:$V$501,BallByBall!$B$2:$B$501,A588,BallByBall!$P$2:$P$501,B588))</f>
        <v>0</v>
      </c>
      <c r="M588">
        <f>IF(A588="","",SUMIFS(BallByBall!$W$2:$W$501,BallByBall!$B$2:$B$501,A588,BallByBall!$P$2:$P$501,B588))</f>
        <v>0</v>
      </c>
      <c r="N588">
        <f>IF(A588="","",SUMIFS(BallByBall!$X$2:$X$501,BallByBall!$B$2:$B$501,A588,BallByBall!$P$2:$P$501,B588))</f>
        <v>0</v>
      </c>
      <c r="O588">
        <f>IF(A588="","",SUMIFS(OverSummary!$G$2:$G$101,OverSummary!$A$2:$A$101,A588,OverSummary!$D$2:$D$101,B588))</f>
        <v>0</v>
      </c>
      <c r="P588">
        <f>IF(A588="","",G588*Rules!$B$13+H588*Rules!$B$14+I588*Rules!$B$15)</f>
        <v>0</v>
      </c>
      <c r="Q588">
        <f>IF(A588="","",IF(G588&gt;=100,Rules!$B$18,IF(G588&gt;=50,Rules!$B$17,IF(G588&gt;=30,Rules!$B$16,0)))+IF(AND(F588=1,D588&lt;&gt;"BWL",G588=0),Rules!$B$27,0))</f>
        <v>0</v>
      </c>
      <c r="R588">
        <f>IF(A588="","",J588*Rules!$B$19+O588*Rules!$B$22)</f>
        <v>0</v>
      </c>
      <c r="S588">
        <f>IF(A588="","",IF(J588&gt;=4,Rules!$B$21,IF(J588&gt;=3,Rules!$B$20,0)))</f>
        <v>0</v>
      </c>
      <c r="T588">
        <f>IF(A588="","",K588*Rules!$B$23+L588*Rules!$B$24+M588*Rules!$B$25+N588*Rules!$B$26)</f>
        <v>0</v>
      </c>
      <c r="U588">
        <f t="shared" si="9"/>
        <v>0</v>
      </c>
    </row>
    <row r="589" spans="1:21" x14ac:dyDescent="0.2">
      <c r="A589" t="str">
        <f>MatchSquad!A589</f>
        <v>M012</v>
      </c>
      <c r="B589" t="str">
        <f>MatchSquad!B589</f>
        <v>P163</v>
      </c>
      <c r="C589" t="str">
        <f>MatchSquad!C589</f>
        <v>Musheer Khan</v>
      </c>
      <c r="D589" t="str">
        <f>MatchSquad!D589</f>
        <v>AR</v>
      </c>
      <c r="E589" t="str">
        <f>MatchSquad!E589</f>
        <v>PBKS</v>
      </c>
      <c r="F589">
        <f>MatchSquad!G589</f>
        <v>0</v>
      </c>
      <c r="G589">
        <f>IF(A589="","",SUMIFS(BallByBall!$I$2:$I$501,BallByBall!$B$2:$B$501,A589,BallByBall!$F$2:$F$501,B589))</f>
        <v>0</v>
      </c>
      <c r="H589">
        <f>IF(A589="","",COUNTIFS(BallByBall!$B$2:$B$501,A589,BallByBall!$F$2:$F$501,B589,BallByBall!$Q$2:$Q$501,1))</f>
        <v>0</v>
      </c>
      <c r="I589">
        <f>IF(A589="","",COUNTIFS(BallByBall!$B$2:$B$501,A589,BallByBall!$F$2:$F$501,B589,BallByBall!$R$2:$R$501,1))</f>
        <v>0</v>
      </c>
      <c r="J589">
        <f>IF(A589="","",SUMIFS(BallByBall!$T$2:$T$501,BallByBall!$B$2:$B$501,A589,BallByBall!$H$2:$H$501,B589))</f>
        <v>0</v>
      </c>
      <c r="K589">
        <f>IF(A589="","",SUMIFS(BallByBall!$U$2:$U$501,BallByBall!$B$2:$B$501,A589,BallByBall!$P$2:$P$501,B589))</f>
        <v>0</v>
      </c>
      <c r="L589">
        <f>IF(A589="","",SUMIFS(BallByBall!$V$2:$V$501,BallByBall!$B$2:$B$501,A589,BallByBall!$P$2:$P$501,B589))</f>
        <v>0</v>
      </c>
      <c r="M589">
        <f>IF(A589="","",SUMIFS(BallByBall!$W$2:$W$501,BallByBall!$B$2:$B$501,A589,BallByBall!$P$2:$P$501,B589))</f>
        <v>0</v>
      </c>
      <c r="N589">
        <f>IF(A589="","",SUMIFS(BallByBall!$X$2:$X$501,BallByBall!$B$2:$B$501,A589,BallByBall!$P$2:$P$501,B589))</f>
        <v>0</v>
      </c>
      <c r="O589">
        <f>IF(A589="","",SUMIFS(OverSummary!$G$2:$G$101,OverSummary!$A$2:$A$101,A589,OverSummary!$D$2:$D$101,B589))</f>
        <v>0</v>
      </c>
      <c r="P589">
        <f>IF(A589="","",G589*Rules!$B$13+H589*Rules!$B$14+I589*Rules!$B$15)</f>
        <v>0</v>
      </c>
      <c r="Q589">
        <f>IF(A589="","",IF(G589&gt;=100,Rules!$B$18,IF(G589&gt;=50,Rules!$B$17,IF(G589&gt;=30,Rules!$B$16,0)))+IF(AND(F589=1,D589&lt;&gt;"BWL",G589=0),Rules!$B$27,0))</f>
        <v>0</v>
      </c>
      <c r="R589">
        <f>IF(A589="","",J589*Rules!$B$19+O589*Rules!$B$22)</f>
        <v>0</v>
      </c>
      <c r="S589">
        <f>IF(A589="","",IF(J589&gt;=4,Rules!$B$21,IF(J589&gt;=3,Rules!$B$20,0)))</f>
        <v>0</v>
      </c>
      <c r="T589">
        <f>IF(A589="","",K589*Rules!$B$23+L589*Rules!$B$24+M589*Rules!$B$25+N589*Rules!$B$26)</f>
        <v>0</v>
      </c>
      <c r="U589">
        <f t="shared" si="9"/>
        <v>0</v>
      </c>
    </row>
    <row r="590" spans="1:21" x14ac:dyDescent="0.2">
      <c r="A590" t="str">
        <f>MatchSquad!A590</f>
        <v>M012</v>
      </c>
      <c r="B590" t="str">
        <f>MatchSquad!B590</f>
        <v>P164</v>
      </c>
      <c r="C590" t="str">
        <f>MatchSquad!C590</f>
        <v>Suryansh Shedge</v>
      </c>
      <c r="D590" t="str">
        <f>MatchSquad!D590</f>
        <v>AR</v>
      </c>
      <c r="E590" t="str">
        <f>MatchSquad!E590</f>
        <v>PBKS</v>
      </c>
      <c r="F590">
        <f>MatchSquad!G590</f>
        <v>0</v>
      </c>
      <c r="G590">
        <f>IF(A590="","",SUMIFS(BallByBall!$I$2:$I$501,BallByBall!$B$2:$B$501,A590,BallByBall!$F$2:$F$501,B590))</f>
        <v>0</v>
      </c>
      <c r="H590">
        <f>IF(A590="","",COUNTIFS(BallByBall!$B$2:$B$501,A590,BallByBall!$F$2:$F$501,B590,BallByBall!$Q$2:$Q$501,1))</f>
        <v>0</v>
      </c>
      <c r="I590">
        <f>IF(A590="","",COUNTIFS(BallByBall!$B$2:$B$501,A590,BallByBall!$F$2:$F$501,B590,BallByBall!$R$2:$R$501,1))</f>
        <v>0</v>
      </c>
      <c r="J590">
        <f>IF(A590="","",SUMIFS(BallByBall!$T$2:$T$501,BallByBall!$B$2:$B$501,A590,BallByBall!$H$2:$H$501,B590))</f>
        <v>0</v>
      </c>
      <c r="K590">
        <f>IF(A590="","",SUMIFS(BallByBall!$U$2:$U$501,BallByBall!$B$2:$B$501,A590,BallByBall!$P$2:$P$501,B590))</f>
        <v>0</v>
      </c>
      <c r="L590">
        <f>IF(A590="","",SUMIFS(BallByBall!$V$2:$V$501,BallByBall!$B$2:$B$501,A590,BallByBall!$P$2:$P$501,B590))</f>
        <v>0</v>
      </c>
      <c r="M590">
        <f>IF(A590="","",SUMIFS(BallByBall!$W$2:$W$501,BallByBall!$B$2:$B$501,A590,BallByBall!$P$2:$P$501,B590))</f>
        <v>0</v>
      </c>
      <c r="N590">
        <f>IF(A590="","",SUMIFS(BallByBall!$X$2:$X$501,BallByBall!$B$2:$B$501,A590,BallByBall!$P$2:$P$501,B590))</f>
        <v>0</v>
      </c>
      <c r="O590">
        <f>IF(A590="","",SUMIFS(OverSummary!$G$2:$G$101,OverSummary!$A$2:$A$101,A590,OverSummary!$D$2:$D$101,B590))</f>
        <v>0</v>
      </c>
      <c r="P590">
        <f>IF(A590="","",G590*Rules!$B$13+H590*Rules!$B$14+I590*Rules!$B$15)</f>
        <v>0</v>
      </c>
      <c r="Q590">
        <f>IF(A590="","",IF(G590&gt;=100,Rules!$B$18,IF(G590&gt;=50,Rules!$B$17,IF(G590&gt;=30,Rules!$B$16,0)))+IF(AND(F590=1,D590&lt;&gt;"BWL",G590=0),Rules!$B$27,0))</f>
        <v>0</v>
      </c>
      <c r="R590">
        <f>IF(A590="","",J590*Rules!$B$19+O590*Rules!$B$22)</f>
        <v>0</v>
      </c>
      <c r="S590">
        <f>IF(A590="","",IF(J590&gt;=4,Rules!$B$21,IF(J590&gt;=3,Rules!$B$20,0)))</f>
        <v>0</v>
      </c>
      <c r="T590">
        <f>IF(A590="","",K590*Rules!$B$23+L590*Rules!$B$24+M590*Rules!$B$25+N590*Rules!$B$26)</f>
        <v>0</v>
      </c>
      <c r="U590">
        <f t="shared" si="9"/>
        <v>0</v>
      </c>
    </row>
    <row r="591" spans="1:21" x14ac:dyDescent="0.2">
      <c r="A591" t="str">
        <f>MatchSquad!A591</f>
        <v>M012</v>
      </c>
      <c r="B591" t="str">
        <f>MatchSquad!B591</f>
        <v>P165</v>
      </c>
      <c r="C591" t="str">
        <f>MatchSquad!C591</f>
        <v>Mitch Owen</v>
      </c>
      <c r="D591" t="str">
        <f>MatchSquad!D591</f>
        <v>AR</v>
      </c>
      <c r="E591" t="str">
        <f>MatchSquad!E591</f>
        <v>PBKS</v>
      </c>
      <c r="F591">
        <f>MatchSquad!G591</f>
        <v>0</v>
      </c>
      <c r="G591">
        <f>IF(A591="","",SUMIFS(BallByBall!$I$2:$I$501,BallByBall!$B$2:$B$501,A591,BallByBall!$F$2:$F$501,B591))</f>
        <v>0</v>
      </c>
      <c r="H591">
        <f>IF(A591="","",COUNTIFS(BallByBall!$B$2:$B$501,A591,BallByBall!$F$2:$F$501,B591,BallByBall!$Q$2:$Q$501,1))</f>
        <v>0</v>
      </c>
      <c r="I591">
        <f>IF(A591="","",COUNTIFS(BallByBall!$B$2:$B$501,A591,BallByBall!$F$2:$F$501,B591,BallByBall!$R$2:$R$501,1))</f>
        <v>0</v>
      </c>
      <c r="J591">
        <f>IF(A591="","",SUMIFS(BallByBall!$T$2:$T$501,BallByBall!$B$2:$B$501,A591,BallByBall!$H$2:$H$501,B591))</f>
        <v>0</v>
      </c>
      <c r="K591">
        <f>IF(A591="","",SUMIFS(BallByBall!$U$2:$U$501,BallByBall!$B$2:$B$501,A591,BallByBall!$P$2:$P$501,B591))</f>
        <v>0</v>
      </c>
      <c r="L591">
        <f>IF(A591="","",SUMIFS(BallByBall!$V$2:$V$501,BallByBall!$B$2:$B$501,A591,BallByBall!$P$2:$P$501,B591))</f>
        <v>0</v>
      </c>
      <c r="M591">
        <f>IF(A591="","",SUMIFS(BallByBall!$W$2:$W$501,BallByBall!$B$2:$B$501,A591,BallByBall!$P$2:$P$501,B591))</f>
        <v>0</v>
      </c>
      <c r="N591">
        <f>IF(A591="","",SUMIFS(BallByBall!$X$2:$X$501,BallByBall!$B$2:$B$501,A591,BallByBall!$P$2:$P$501,B591))</f>
        <v>0</v>
      </c>
      <c r="O591">
        <f>IF(A591="","",SUMIFS(OverSummary!$G$2:$G$101,OverSummary!$A$2:$A$101,A591,OverSummary!$D$2:$D$101,B591))</f>
        <v>0</v>
      </c>
      <c r="P591">
        <f>IF(A591="","",G591*Rules!$B$13+H591*Rules!$B$14+I591*Rules!$B$15)</f>
        <v>0</v>
      </c>
      <c r="Q591">
        <f>IF(A591="","",IF(G591&gt;=100,Rules!$B$18,IF(G591&gt;=50,Rules!$B$17,IF(G591&gt;=30,Rules!$B$16,0)))+IF(AND(F591=1,D591&lt;&gt;"BWL",G591=0),Rules!$B$27,0))</f>
        <v>0</v>
      </c>
      <c r="R591">
        <f>IF(A591="","",J591*Rules!$B$19+O591*Rules!$B$22)</f>
        <v>0</v>
      </c>
      <c r="S591">
        <f>IF(A591="","",IF(J591&gt;=4,Rules!$B$21,IF(J591&gt;=3,Rules!$B$20,0)))</f>
        <v>0</v>
      </c>
      <c r="T591">
        <f>IF(A591="","",K591*Rules!$B$23+L591*Rules!$B$24+M591*Rules!$B$25+N591*Rules!$B$26)</f>
        <v>0</v>
      </c>
      <c r="U591">
        <f t="shared" si="9"/>
        <v>0</v>
      </c>
    </row>
    <row r="592" spans="1:21" x14ac:dyDescent="0.2">
      <c r="A592" t="str">
        <f>MatchSquad!A592</f>
        <v>M012</v>
      </c>
      <c r="B592" t="str">
        <f>MatchSquad!B592</f>
        <v>P166</v>
      </c>
      <c r="C592" t="str">
        <f>MatchSquad!C592</f>
        <v>Cooper Connolly</v>
      </c>
      <c r="D592" t="str">
        <f>MatchSquad!D592</f>
        <v>AR</v>
      </c>
      <c r="E592" t="str">
        <f>MatchSquad!E592</f>
        <v>PBKS</v>
      </c>
      <c r="F592">
        <f>MatchSquad!G592</f>
        <v>0</v>
      </c>
      <c r="G592">
        <f>IF(A592="","",SUMIFS(BallByBall!$I$2:$I$501,BallByBall!$B$2:$B$501,A592,BallByBall!$F$2:$F$501,B592))</f>
        <v>0</v>
      </c>
      <c r="H592">
        <f>IF(A592="","",COUNTIFS(BallByBall!$B$2:$B$501,A592,BallByBall!$F$2:$F$501,B592,BallByBall!$Q$2:$Q$501,1))</f>
        <v>0</v>
      </c>
      <c r="I592">
        <f>IF(A592="","",COUNTIFS(BallByBall!$B$2:$B$501,A592,BallByBall!$F$2:$F$501,B592,BallByBall!$R$2:$R$501,1))</f>
        <v>0</v>
      </c>
      <c r="J592">
        <f>IF(A592="","",SUMIFS(BallByBall!$T$2:$T$501,BallByBall!$B$2:$B$501,A592,BallByBall!$H$2:$H$501,B592))</f>
        <v>0</v>
      </c>
      <c r="K592">
        <f>IF(A592="","",SUMIFS(BallByBall!$U$2:$U$501,BallByBall!$B$2:$B$501,A592,BallByBall!$P$2:$P$501,B592))</f>
        <v>0</v>
      </c>
      <c r="L592">
        <f>IF(A592="","",SUMIFS(BallByBall!$V$2:$V$501,BallByBall!$B$2:$B$501,A592,BallByBall!$P$2:$P$501,B592))</f>
        <v>0</v>
      </c>
      <c r="M592">
        <f>IF(A592="","",SUMIFS(BallByBall!$W$2:$W$501,BallByBall!$B$2:$B$501,A592,BallByBall!$P$2:$P$501,B592))</f>
        <v>0</v>
      </c>
      <c r="N592">
        <f>IF(A592="","",SUMIFS(BallByBall!$X$2:$X$501,BallByBall!$B$2:$B$501,A592,BallByBall!$P$2:$P$501,B592))</f>
        <v>0</v>
      </c>
      <c r="O592">
        <f>IF(A592="","",SUMIFS(OverSummary!$G$2:$G$101,OverSummary!$A$2:$A$101,A592,OverSummary!$D$2:$D$101,B592))</f>
        <v>0</v>
      </c>
      <c r="P592">
        <f>IF(A592="","",G592*Rules!$B$13+H592*Rules!$B$14+I592*Rules!$B$15)</f>
        <v>0</v>
      </c>
      <c r="Q592">
        <f>IF(A592="","",IF(G592&gt;=100,Rules!$B$18,IF(G592&gt;=50,Rules!$B$17,IF(G592&gt;=30,Rules!$B$16,0)))+IF(AND(F592=1,D592&lt;&gt;"BWL",G592=0),Rules!$B$27,0))</f>
        <v>0</v>
      </c>
      <c r="R592">
        <f>IF(A592="","",J592*Rules!$B$19+O592*Rules!$B$22)</f>
        <v>0</v>
      </c>
      <c r="S592">
        <f>IF(A592="","",IF(J592&gt;=4,Rules!$B$21,IF(J592&gt;=3,Rules!$B$20,0)))</f>
        <v>0</v>
      </c>
      <c r="T592">
        <f>IF(A592="","",K592*Rules!$B$23+L592*Rules!$B$24+M592*Rules!$B$25+N592*Rules!$B$26)</f>
        <v>0</v>
      </c>
      <c r="U592">
        <f t="shared" si="9"/>
        <v>0</v>
      </c>
    </row>
    <row r="593" spans="1:21" x14ac:dyDescent="0.2">
      <c r="A593" t="str">
        <f>MatchSquad!A593</f>
        <v>M012</v>
      </c>
      <c r="B593" t="str">
        <f>MatchSquad!B593</f>
        <v>P167</v>
      </c>
      <c r="C593" t="str">
        <f>MatchSquad!C593</f>
        <v>Ben Dwarshuis</v>
      </c>
      <c r="D593" t="str">
        <f>MatchSquad!D593</f>
        <v>AR</v>
      </c>
      <c r="E593" t="str">
        <f>MatchSquad!E593</f>
        <v>PBKS</v>
      </c>
      <c r="F593">
        <f>MatchSquad!G593</f>
        <v>0</v>
      </c>
      <c r="G593">
        <f>IF(A593="","",SUMIFS(BallByBall!$I$2:$I$501,BallByBall!$B$2:$B$501,A593,BallByBall!$F$2:$F$501,B593))</f>
        <v>0</v>
      </c>
      <c r="H593">
        <f>IF(A593="","",COUNTIFS(BallByBall!$B$2:$B$501,A593,BallByBall!$F$2:$F$501,B593,BallByBall!$Q$2:$Q$501,1))</f>
        <v>0</v>
      </c>
      <c r="I593">
        <f>IF(A593="","",COUNTIFS(BallByBall!$B$2:$B$501,A593,BallByBall!$F$2:$F$501,B593,BallByBall!$R$2:$R$501,1))</f>
        <v>0</v>
      </c>
      <c r="J593">
        <f>IF(A593="","",SUMIFS(BallByBall!$T$2:$T$501,BallByBall!$B$2:$B$501,A593,BallByBall!$H$2:$H$501,B593))</f>
        <v>0</v>
      </c>
      <c r="K593">
        <f>IF(A593="","",SUMIFS(BallByBall!$U$2:$U$501,BallByBall!$B$2:$B$501,A593,BallByBall!$P$2:$P$501,B593))</f>
        <v>0</v>
      </c>
      <c r="L593">
        <f>IF(A593="","",SUMIFS(BallByBall!$V$2:$V$501,BallByBall!$B$2:$B$501,A593,BallByBall!$P$2:$P$501,B593))</f>
        <v>0</v>
      </c>
      <c r="M593">
        <f>IF(A593="","",SUMIFS(BallByBall!$W$2:$W$501,BallByBall!$B$2:$B$501,A593,BallByBall!$P$2:$P$501,B593))</f>
        <v>0</v>
      </c>
      <c r="N593">
        <f>IF(A593="","",SUMIFS(BallByBall!$X$2:$X$501,BallByBall!$B$2:$B$501,A593,BallByBall!$P$2:$P$501,B593))</f>
        <v>0</v>
      </c>
      <c r="O593">
        <f>IF(A593="","",SUMIFS(OverSummary!$G$2:$G$101,OverSummary!$A$2:$A$101,A593,OverSummary!$D$2:$D$101,B593))</f>
        <v>0</v>
      </c>
      <c r="P593">
        <f>IF(A593="","",G593*Rules!$B$13+H593*Rules!$B$14+I593*Rules!$B$15)</f>
        <v>0</v>
      </c>
      <c r="Q593">
        <f>IF(A593="","",IF(G593&gt;=100,Rules!$B$18,IF(G593&gt;=50,Rules!$B$17,IF(G593&gt;=30,Rules!$B$16,0)))+IF(AND(F593=1,D593&lt;&gt;"BWL",G593=0),Rules!$B$27,0))</f>
        <v>0</v>
      </c>
      <c r="R593">
        <f>IF(A593="","",J593*Rules!$B$19+O593*Rules!$B$22)</f>
        <v>0</v>
      </c>
      <c r="S593">
        <f>IF(A593="","",IF(J593&gt;=4,Rules!$B$21,IF(J593&gt;=3,Rules!$B$20,0)))</f>
        <v>0</v>
      </c>
      <c r="T593">
        <f>IF(A593="","",K593*Rules!$B$23+L593*Rules!$B$24+M593*Rules!$B$25+N593*Rules!$B$26)</f>
        <v>0</v>
      </c>
      <c r="U593">
        <f t="shared" si="9"/>
        <v>0</v>
      </c>
    </row>
    <row r="594" spans="1:21" x14ac:dyDescent="0.2">
      <c r="A594" t="str">
        <f>MatchSquad!A594</f>
        <v>M012</v>
      </c>
      <c r="B594" t="str">
        <f>MatchSquad!B594</f>
        <v>P168</v>
      </c>
      <c r="C594" t="str">
        <f>MatchSquad!C594</f>
        <v>Arshdeep Singh</v>
      </c>
      <c r="D594" t="str">
        <f>MatchSquad!D594</f>
        <v>BWL</v>
      </c>
      <c r="E594" t="str">
        <f>MatchSquad!E594</f>
        <v>PBKS</v>
      </c>
      <c r="F594">
        <f>MatchSquad!G594</f>
        <v>0</v>
      </c>
      <c r="G594">
        <f>IF(A594="","",SUMIFS(BallByBall!$I$2:$I$501,BallByBall!$B$2:$B$501,A594,BallByBall!$F$2:$F$501,B594))</f>
        <v>0</v>
      </c>
      <c r="H594">
        <f>IF(A594="","",COUNTIFS(BallByBall!$B$2:$B$501,A594,BallByBall!$F$2:$F$501,B594,BallByBall!$Q$2:$Q$501,1))</f>
        <v>0</v>
      </c>
      <c r="I594">
        <f>IF(A594="","",COUNTIFS(BallByBall!$B$2:$B$501,A594,BallByBall!$F$2:$F$501,B594,BallByBall!$R$2:$R$501,1))</f>
        <v>0</v>
      </c>
      <c r="J594">
        <f>IF(A594="","",SUMIFS(BallByBall!$T$2:$T$501,BallByBall!$B$2:$B$501,A594,BallByBall!$H$2:$H$501,B594))</f>
        <v>0</v>
      </c>
      <c r="K594">
        <f>IF(A594="","",SUMIFS(BallByBall!$U$2:$U$501,BallByBall!$B$2:$B$501,A594,BallByBall!$P$2:$P$501,B594))</f>
        <v>0</v>
      </c>
      <c r="L594">
        <f>IF(A594="","",SUMIFS(BallByBall!$V$2:$V$501,BallByBall!$B$2:$B$501,A594,BallByBall!$P$2:$P$501,B594))</f>
        <v>0</v>
      </c>
      <c r="M594">
        <f>IF(A594="","",SUMIFS(BallByBall!$W$2:$W$501,BallByBall!$B$2:$B$501,A594,BallByBall!$P$2:$P$501,B594))</f>
        <v>0</v>
      </c>
      <c r="N594">
        <f>IF(A594="","",SUMIFS(BallByBall!$X$2:$X$501,BallByBall!$B$2:$B$501,A594,BallByBall!$P$2:$P$501,B594))</f>
        <v>0</v>
      </c>
      <c r="O594">
        <f>IF(A594="","",SUMIFS(OverSummary!$G$2:$G$101,OverSummary!$A$2:$A$101,A594,OverSummary!$D$2:$D$101,B594))</f>
        <v>0</v>
      </c>
      <c r="P594">
        <f>IF(A594="","",G594*Rules!$B$13+H594*Rules!$B$14+I594*Rules!$B$15)</f>
        <v>0</v>
      </c>
      <c r="Q594">
        <f>IF(A594="","",IF(G594&gt;=100,Rules!$B$18,IF(G594&gt;=50,Rules!$B$17,IF(G594&gt;=30,Rules!$B$16,0)))+IF(AND(F594=1,D594&lt;&gt;"BWL",G594=0),Rules!$B$27,0))</f>
        <v>0</v>
      </c>
      <c r="R594">
        <f>IF(A594="","",J594*Rules!$B$19+O594*Rules!$B$22)</f>
        <v>0</v>
      </c>
      <c r="S594">
        <f>IF(A594="","",IF(J594&gt;=4,Rules!$B$21,IF(J594&gt;=3,Rules!$B$20,0)))</f>
        <v>0</v>
      </c>
      <c r="T594">
        <f>IF(A594="","",K594*Rules!$B$23+L594*Rules!$B$24+M594*Rules!$B$25+N594*Rules!$B$26)</f>
        <v>0</v>
      </c>
      <c r="U594">
        <f t="shared" si="9"/>
        <v>0</v>
      </c>
    </row>
    <row r="595" spans="1:21" x14ac:dyDescent="0.2">
      <c r="A595" t="str">
        <f>MatchSquad!A595</f>
        <v>M012</v>
      </c>
      <c r="B595" t="str">
        <f>MatchSquad!B595</f>
        <v>P169</v>
      </c>
      <c r="C595" t="str">
        <f>MatchSquad!C595</f>
        <v>Yuzvendra Chahal</v>
      </c>
      <c r="D595" t="str">
        <f>MatchSquad!D595</f>
        <v>BWL</v>
      </c>
      <c r="E595" t="str">
        <f>MatchSquad!E595</f>
        <v>PBKS</v>
      </c>
      <c r="F595">
        <f>MatchSquad!G595</f>
        <v>0</v>
      </c>
      <c r="G595">
        <f>IF(A595="","",SUMIFS(BallByBall!$I$2:$I$501,BallByBall!$B$2:$B$501,A595,BallByBall!$F$2:$F$501,B595))</f>
        <v>0</v>
      </c>
      <c r="H595">
        <f>IF(A595="","",COUNTIFS(BallByBall!$B$2:$B$501,A595,BallByBall!$F$2:$F$501,B595,BallByBall!$Q$2:$Q$501,1))</f>
        <v>0</v>
      </c>
      <c r="I595">
        <f>IF(A595="","",COUNTIFS(BallByBall!$B$2:$B$501,A595,BallByBall!$F$2:$F$501,B595,BallByBall!$R$2:$R$501,1))</f>
        <v>0</v>
      </c>
      <c r="J595">
        <f>IF(A595="","",SUMIFS(BallByBall!$T$2:$T$501,BallByBall!$B$2:$B$501,A595,BallByBall!$H$2:$H$501,B595))</f>
        <v>0</v>
      </c>
      <c r="K595">
        <f>IF(A595="","",SUMIFS(BallByBall!$U$2:$U$501,BallByBall!$B$2:$B$501,A595,BallByBall!$P$2:$P$501,B595))</f>
        <v>0</v>
      </c>
      <c r="L595">
        <f>IF(A595="","",SUMIFS(BallByBall!$V$2:$V$501,BallByBall!$B$2:$B$501,A595,BallByBall!$P$2:$P$501,B595))</f>
        <v>0</v>
      </c>
      <c r="M595">
        <f>IF(A595="","",SUMIFS(BallByBall!$W$2:$W$501,BallByBall!$B$2:$B$501,A595,BallByBall!$P$2:$P$501,B595))</f>
        <v>0</v>
      </c>
      <c r="N595">
        <f>IF(A595="","",SUMIFS(BallByBall!$X$2:$X$501,BallByBall!$B$2:$B$501,A595,BallByBall!$P$2:$P$501,B595))</f>
        <v>0</v>
      </c>
      <c r="O595">
        <f>IF(A595="","",SUMIFS(OverSummary!$G$2:$G$101,OverSummary!$A$2:$A$101,A595,OverSummary!$D$2:$D$101,B595))</f>
        <v>0</v>
      </c>
      <c r="P595">
        <f>IF(A595="","",G595*Rules!$B$13+H595*Rules!$B$14+I595*Rules!$B$15)</f>
        <v>0</v>
      </c>
      <c r="Q595">
        <f>IF(A595="","",IF(G595&gt;=100,Rules!$B$18,IF(G595&gt;=50,Rules!$B$17,IF(G595&gt;=30,Rules!$B$16,0)))+IF(AND(F595=1,D595&lt;&gt;"BWL",G595=0),Rules!$B$27,0))</f>
        <v>0</v>
      </c>
      <c r="R595">
        <f>IF(A595="","",J595*Rules!$B$19+O595*Rules!$B$22)</f>
        <v>0</v>
      </c>
      <c r="S595">
        <f>IF(A595="","",IF(J595&gt;=4,Rules!$B$21,IF(J595&gt;=3,Rules!$B$20,0)))</f>
        <v>0</v>
      </c>
      <c r="T595">
        <f>IF(A595="","",K595*Rules!$B$23+L595*Rules!$B$24+M595*Rules!$B$25+N595*Rules!$B$26)</f>
        <v>0</v>
      </c>
      <c r="U595">
        <f t="shared" si="9"/>
        <v>0</v>
      </c>
    </row>
    <row r="596" spans="1:21" x14ac:dyDescent="0.2">
      <c r="A596" t="str">
        <f>MatchSquad!A596</f>
        <v>M012</v>
      </c>
      <c r="B596" t="str">
        <f>MatchSquad!B596</f>
        <v>P170</v>
      </c>
      <c r="C596" t="str">
        <f>MatchSquad!C596</f>
        <v>Vyshak Vijaykumar</v>
      </c>
      <c r="D596" t="str">
        <f>MatchSquad!D596</f>
        <v>BWL</v>
      </c>
      <c r="E596" t="str">
        <f>MatchSquad!E596</f>
        <v>PBKS</v>
      </c>
      <c r="F596">
        <f>MatchSquad!G596</f>
        <v>0</v>
      </c>
      <c r="G596">
        <f>IF(A596="","",SUMIFS(BallByBall!$I$2:$I$501,BallByBall!$B$2:$B$501,A596,BallByBall!$F$2:$F$501,B596))</f>
        <v>0</v>
      </c>
      <c r="H596">
        <f>IF(A596="","",COUNTIFS(BallByBall!$B$2:$B$501,A596,BallByBall!$F$2:$F$501,B596,BallByBall!$Q$2:$Q$501,1))</f>
        <v>0</v>
      </c>
      <c r="I596">
        <f>IF(A596="","",COUNTIFS(BallByBall!$B$2:$B$501,A596,BallByBall!$F$2:$F$501,B596,BallByBall!$R$2:$R$501,1))</f>
        <v>0</v>
      </c>
      <c r="J596">
        <f>IF(A596="","",SUMIFS(BallByBall!$T$2:$T$501,BallByBall!$B$2:$B$501,A596,BallByBall!$H$2:$H$501,B596))</f>
        <v>0</v>
      </c>
      <c r="K596">
        <f>IF(A596="","",SUMIFS(BallByBall!$U$2:$U$501,BallByBall!$B$2:$B$501,A596,BallByBall!$P$2:$P$501,B596))</f>
        <v>0</v>
      </c>
      <c r="L596">
        <f>IF(A596="","",SUMIFS(BallByBall!$V$2:$V$501,BallByBall!$B$2:$B$501,A596,BallByBall!$P$2:$P$501,B596))</f>
        <v>0</v>
      </c>
      <c r="M596">
        <f>IF(A596="","",SUMIFS(BallByBall!$W$2:$W$501,BallByBall!$B$2:$B$501,A596,BallByBall!$P$2:$P$501,B596))</f>
        <v>0</v>
      </c>
      <c r="N596">
        <f>IF(A596="","",SUMIFS(BallByBall!$X$2:$X$501,BallByBall!$B$2:$B$501,A596,BallByBall!$P$2:$P$501,B596))</f>
        <v>0</v>
      </c>
      <c r="O596">
        <f>IF(A596="","",SUMIFS(OverSummary!$G$2:$G$101,OverSummary!$A$2:$A$101,A596,OverSummary!$D$2:$D$101,B596))</f>
        <v>0</v>
      </c>
      <c r="P596">
        <f>IF(A596="","",G596*Rules!$B$13+H596*Rules!$B$14+I596*Rules!$B$15)</f>
        <v>0</v>
      </c>
      <c r="Q596">
        <f>IF(A596="","",IF(G596&gt;=100,Rules!$B$18,IF(G596&gt;=50,Rules!$B$17,IF(G596&gt;=30,Rules!$B$16,0)))+IF(AND(F596=1,D596&lt;&gt;"BWL",G596=0),Rules!$B$27,0))</f>
        <v>0</v>
      </c>
      <c r="R596">
        <f>IF(A596="","",J596*Rules!$B$19+O596*Rules!$B$22)</f>
        <v>0</v>
      </c>
      <c r="S596">
        <f>IF(A596="","",IF(J596&gt;=4,Rules!$B$21,IF(J596&gt;=3,Rules!$B$20,0)))</f>
        <v>0</v>
      </c>
      <c r="T596">
        <f>IF(A596="","",K596*Rules!$B$23+L596*Rules!$B$24+M596*Rules!$B$25+N596*Rules!$B$26)</f>
        <v>0</v>
      </c>
      <c r="U596">
        <f t="shared" si="9"/>
        <v>0</v>
      </c>
    </row>
    <row r="597" spans="1:21" x14ac:dyDescent="0.2">
      <c r="A597" t="str">
        <f>MatchSquad!A597</f>
        <v>M012</v>
      </c>
      <c r="B597" t="str">
        <f>MatchSquad!B597</f>
        <v>P171</v>
      </c>
      <c r="C597" t="str">
        <f>MatchSquad!C597</f>
        <v>Yash Thakur</v>
      </c>
      <c r="D597" t="str">
        <f>MatchSquad!D597</f>
        <v>BWL</v>
      </c>
      <c r="E597" t="str">
        <f>MatchSquad!E597</f>
        <v>PBKS</v>
      </c>
      <c r="F597">
        <f>MatchSquad!G597</f>
        <v>0</v>
      </c>
      <c r="G597">
        <f>IF(A597="","",SUMIFS(BallByBall!$I$2:$I$501,BallByBall!$B$2:$B$501,A597,BallByBall!$F$2:$F$501,B597))</f>
        <v>0</v>
      </c>
      <c r="H597">
        <f>IF(A597="","",COUNTIFS(BallByBall!$B$2:$B$501,A597,BallByBall!$F$2:$F$501,B597,BallByBall!$Q$2:$Q$501,1))</f>
        <v>0</v>
      </c>
      <c r="I597">
        <f>IF(A597="","",COUNTIFS(BallByBall!$B$2:$B$501,A597,BallByBall!$F$2:$F$501,B597,BallByBall!$R$2:$R$501,1))</f>
        <v>0</v>
      </c>
      <c r="J597">
        <f>IF(A597="","",SUMIFS(BallByBall!$T$2:$T$501,BallByBall!$B$2:$B$501,A597,BallByBall!$H$2:$H$501,B597))</f>
        <v>0</v>
      </c>
      <c r="K597">
        <f>IF(A597="","",SUMIFS(BallByBall!$U$2:$U$501,BallByBall!$B$2:$B$501,A597,BallByBall!$P$2:$P$501,B597))</f>
        <v>0</v>
      </c>
      <c r="L597">
        <f>IF(A597="","",SUMIFS(BallByBall!$V$2:$V$501,BallByBall!$B$2:$B$501,A597,BallByBall!$P$2:$P$501,B597))</f>
        <v>0</v>
      </c>
      <c r="M597">
        <f>IF(A597="","",SUMIFS(BallByBall!$W$2:$W$501,BallByBall!$B$2:$B$501,A597,BallByBall!$P$2:$P$501,B597))</f>
        <v>0</v>
      </c>
      <c r="N597">
        <f>IF(A597="","",SUMIFS(BallByBall!$X$2:$X$501,BallByBall!$B$2:$B$501,A597,BallByBall!$P$2:$P$501,B597))</f>
        <v>0</v>
      </c>
      <c r="O597">
        <f>IF(A597="","",SUMIFS(OverSummary!$G$2:$G$101,OverSummary!$A$2:$A$101,A597,OverSummary!$D$2:$D$101,B597))</f>
        <v>0</v>
      </c>
      <c r="P597">
        <f>IF(A597="","",G597*Rules!$B$13+H597*Rules!$B$14+I597*Rules!$B$15)</f>
        <v>0</v>
      </c>
      <c r="Q597">
        <f>IF(A597="","",IF(G597&gt;=100,Rules!$B$18,IF(G597&gt;=50,Rules!$B$17,IF(G597&gt;=30,Rules!$B$16,0)))+IF(AND(F597=1,D597&lt;&gt;"BWL",G597=0),Rules!$B$27,0))</f>
        <v>0</v>
      </c>
      <c r="R597">
        <f>IF(A597="","",J597*Rules!$B$19+O597*Rules!$B$22)</f>
        <v>0</v>
      </c>
      <c r="S597">
        <f>IF(A597="","",IF(J597&gt;=4,Rules!$B$21,IF(J597&gt;=3,Rules!$B$20,0)))</f>
        <v>0</v>
      </c>
      <c r="T597">
        <f>IF(A597="","",K597*Rules!$B$23+L597*Rules!$B$24+M597*Rules!$B$25+N597*Rules!$B$26)</f>
        <v>0</v>
      </c>
      <c r="U597">
        <f t="shared" si="9"/>
        <v>0</v>
      </c>
    </row>
    <row r="598" spans="1:21" x14ac:dyDescent="0.2">
      <c r="A598" t="str">
        <f>MatchSquad!A598</f>
        <v>M012</v>
      </c>
      <c r="B598" t="str">
        <f>MatchSquad!B598</f>
        <v>P172</v>
      </c>
      <c r="C598" t="str">
        <f>MatchSquad!C598</f>
        <v>Xavier Bartlett</v>
      </c>
      <c r="D598" t="str">
        <f>MatchSquad!D598</f>
        <v>BWL</v>
      </c>
      <c r="E598" t="str">
        <f>MatchSquad!E598</f>
        <v>PBKS</v>
      </c>
      <c r="F598">
        <f>MatchSquad!G598</f>
        <v>0</v>
      </c>
      <c r="G598">
        <f>IF(A598="","",SUMIFS(BallByBall!$I$2:$I$501,BallByBall!$B$2:$B$501,A598,BallByBall!$F$2:$F$501,B598))</f>
        <v>0</v>
      </c>
      <c r="H598">
        <f>IF(A598="","",COUNTIFS(BallByBall!$B$2:$B$501,A598,BallByBall!$F$2:$F$501,B598,BallByBall!$Q$2:$Q$501,1))</f>
        <v>0</v>
      </c>
      <c r="I598">
        <f>IF(A598="","",COUNTIFS(BallByBall!$B$2:$B$501,A598,BallByBall!$F$2:$F$501,B598,BallByBall!$R$2:$R$501,1))</f>
        <v>0</v>
      </c>
      <c r="J598">
        <f>IF(A598="","",SUMIFS(BallByBall!$T$2:$T$501,BallByBall!$B$2:$B$501,A598,BallByBall!$H$2:$H$501,B598))</f>
        <v>0</v>
      </c>
      <c r="K598">
        <f>IF(A598="","",SUMIFS(BallByBall!$U$2:$U$501,BallByBall!$B$2:$B$501,A598,BallByBall!$P$2:$P$501,B598))</f>
        <v>0</v>
      </c>
      <c r="L598">
        <f>IF(A598="","",SUMIFS(BallByBall!$V$2:$V$501,BallByBall!$B$2:$B$501,A598,BallByBall!$P$2:$P$501,B598))</f>
        <v>0</v>
      </c>
      <c r="M598">
        <f>IF(A598="","",SUMIFS(BallByBall!$W$2:$W$501,BallByBall!$B$2:$B$501,A598,BallByBall!$P$2:$P$501,B598))</f>
        <v>0</v>
      </c>
      <c r="N598">
        <f>IF(A598="","",SUMIFS(BallByBall!$X$2:$X$501,BallByBall!$B$2:$B$501,A598,BallByBall!$P$2:$P$501,B598))</f>
        <v>0</v>
      </c>
      <c r="O598">
        <f>IF(A598="","",SUMIFS(OverSummary!$G$2:$G$101,OverSummary!$A$2:$A$101,A598,OverSummary!$D$2:$D$101,B598))</f>
        <v>0</v>
      </c>
      <c r="P598">
        <f>IF(A598="","",G598*Rules!$B$13+H598*Rules!$B$14+I598*Rules!$B$15)</f>
        <v>0</v>
      </c>
      <c r="Q598">
        <f>IF(A598="","",IF(G598&gt;=100,Rules!$B$18,IF(G598&gt;=50,Rules!$B$17,IF(G598&gt;=30,Rules!$B$16,0)))+IF(AND(F598=1,D598&lt;&gt;"BWL",G598=0),Rules!$B$27,0))</f>
        <v>0</v>
      </c>
      <c r="R598">
        <f>IF(A598="","",J598*Rules!$B$19+O598*Rules!$B$22)</f>
        <v>0</v>
      </c>
      <c r="S598">
        <f>IF(A598="","",IF(J598&gt;=4,Rules!$B$21,IF(J598&gt;=3,Rules!$B$20,0)))</f>
        <v>0</v>
      </c>
      <c r="T598">
        <f>IF(A598="","",K598*Rules!$B$23+L598*Rules!$B$24+M598*Rules!$B$25+N598*Rules!$B$26)</f>
        <v>0</v>
      </c>
      <c r="U598">
        <f t="shared" si="9"/>
        <v>0</v>
      </c>
    </row>
    <row r="599" spans="1:21" x14ac:dyDescent="0.2">
      <c r="A599" t="str">
        <f>MatchSquad!A599</f>
        <v>M012</v>
      </c>
      <c r="B599" t="str">
        <f>MatchSquad!B599</f>
        <v>P173</v>
      </c>
      <c r="C599" t="str">
        <f>MatchSquad!C599</f>
        <v>Pravin Dubey</v>
      </c>
      <c r="D599" t="str">
        <f>MatchSquad!D599</f>
        <v>BWL</v>
      </c>
      <c r="E599" t="str">
        <f>MatchSquad!E599</f>
        <v>PBKS</v>
      </c>
      <c r="F599">
        <f>MatchSquad!G599</f>
        <v>0</v>
      </c>
      <c r="G599">
        <f>IF(A599="","",SUMIFS(BallByBall!$I$2:$I$501,BallByBall!$B$2:$B$501,A599,BallByBall!$F$2:$F$501,B599))</f>
        <v>0</v>
      </c>
      <c r="H599">
        <f>IF(A599="","",COUNTIFS(BallByBall!$B$2:$B$501,A599,BallByBall!$F$2:$F$501,B599,BallByBall!$Q$2:$Q$501,1))</f>
        <v>0</v>
      </c>
      <c r="I599">
        <f>IF(A599="","",COUNTIFS(BallByBall!$B$2:$B$501,A599,BallByBall!$F$2:$F$501,B599,BallByBall!$R$2:$R$501,1))</f>
        <v>0</v>
      </c>
      <c r="J599">
        <f>IF(A599="","",SUMIFS(BallByBall!$T$2:$T$501,BallByBall!$B$2:$B$501,A599,BallByBall!$H$2:$H$501,B599))</f>
        <v>0</v>
      </c>
      <c r="K599">
        <f>IF(A599="","",SUMIFS(BallByBall!$U$2:$U$501,BallByBall!$B$2:$B$501,A599,BallByBall!$P$2:$P$501,B599))</f>
        <v>0</v>
      </c>
      <c r="L599">
        <f>IF(A599="","",SUMIFS(BallByBall!$V$2:$V$501,BallByBall!$B$2:$B$501,A599,BallByBall!$P$2:$P$501,B599))</f>
        <v>0</v>
      </c>
      <c r="M599">
        <f>IF(A599="","",SUMIFS(BallByBall!$W$2:$W$501,BallByBall!$B$2:$B$501,A599,BallByBall!$P$2:$P$501,B599))</f>
        <v>0</v>
      </c>
      <c r="N599">
        <f>IF(A599="","",SUMIFS(BallByBall!$X$2:$X$501,BallByBall!$B$2:$B$501,A599,BallByBall!$P$2:$P$501,B599))</f>
        <v>0</v>
      </c>
      <c r="O599">
        <f>IF(A599="","",SUMIFS(OverSummary!$G$2:$G$101,OverSummary!$A$2:$A$101,A599,OverSummary!$D$2:$D$101,B599))</f>
        <v>0</v>
      </c>
      <c r="P599">
        <f>IF(A599="","",G599*Rules!$B$13+H599*Rules!$B$14+I599*Rules!$B$15)</f>
        <v>0</v>
      </c>
      <c r="Q599">
        <f>IF(A599="","",IF(G599&gt;=100,Rules!$B$18,IF(G599&gt;=50,Rules!$B$17,IF(G599&gt;=30,Rules!$B$16,0)))+IF(AND(F599=1,D599&lt;&gt;"BWL",G599=0),Rules!$B$27,0))</f>
        <v>0</v>
      </c>
      <c r="R599">
        <f>IF(A599="","",J599*Rules!$B$19+O599*Rules!$B$22)</f>
        <v>0</v>
      </c>
      <c r="S599">
        <f>IF(A599="","",IF(J599&gt;=4,Rules!$B$21,IF(J599&gt;=3,Rules!$B$20,0)))</f>
        <v>0</v>
      </c>
      <c r="T599">
        <f>IF(A599="","",K599*Rules!$B$23+L599*Rules!$B$24+M599*Rules!$B$25+N599*Rules!$B$26)</f>
        <v>0</v>
      </c>
      <c r="U599">
        <f t="shared" si="9"/>
        <v>0</v>
      </c>
    </row>
    <row r="600" spans="1:21" x14ac:dyDescent="0.2">
      <c r="A600" t="str">
        <f>MatchSquad!A600</f>
        <v>M012</v>
      </c>
      <c r="B600" t="str">
        <f>MatchSquad!B600</f>
        <v>P174</v>
      </c>
      <c r="C600" t="str">
        <f>MatchSquad!C600</f>
        <v>Vishal Nishad</v>
      </c>
      <c r="D600" t="str">
        <f>MatchSquad!D600</f>
        <v>BWL</v>
      </c>
      <c r="E600" t="str">
        <f>MatchSquad!E600</f>
        <v>PBKS</v>
      </c>
      <c r="F600">
        <f>MatchSquad!G600</f>
        <v>0</v>
      </c>
      <c r="G600">
        <f>IF(A600="","",SUMIFS(BallByBall!$I$2:$I$501,BallByBall!$B$2:$B$501,A600,BallByBall!$F$2:$F$501,B600))</f>
        <v>0</v>
      </c>
      <c r="H600">
        <f>IF(A600="","",COUNTIFS(BallByBall!$B$2:$B$501,A600,BallByBall!$F$2:$F$501,B600,BallByBall!$Q$2:$Q$501,1))</f>
        <v>0</v>
      </c>
      <c r="I600">
        <f>IF(A600="","",COUNTIFS(BallByBall!$B$2:$B$501,A600,BallByBall!$F$2:$F$501,B600,BallByBall!$R$2:$R$501,1))</f>
        <v>0</v>
      </c>
      <c r="J600">
        <f>IF(A600="","",SUMIFS(BallByBall!$T$2:$T$501,BallByBall!$B$2:$B$501,A600,BallByBall!$H$2:$H$501,B600))</f>
        <v>0</v>
      </c>
      <c r="K600">
        <f>IF(A600="","",SUMIFS(BallByBall!$U$2:$U$501,BallByBall!$B$2:$B$501,A600,BallByBall!$P$2:$P$501,B600))</f>
        <v>0</v>
      </c>
      <c r="L600">
        <f>IF(A600="","",SUMIFS(BallByBall!$V$2:$V$501,BallByBall!$B$2:$B$501,A600,BallByBall!$P$2:$P$501,B600))</f>
        <v>0</v>
      </c>
      <c r="M600">
        <f>IF(A600="","",SUMIFS(BallByBall!$W$2:$W$501,BallByBall!$B$2:$B$501,A600,BallByBall!$P$2:$P$501,B600))</f>
        <v>0</v>
      </c>
      <c r="N600">
        <f>IF(A600="","",SUMIFS(BallByBall!$X$2:$X$501,BallByBall!$B$2:$B$501,A600,BallByBall!$P$2:$P$501,B600))</f>
        <v>0</v>
      </c>
      <c r="O600">
        <f>IF(A600="","",SUMIFS(OverSummary!$G$2:$G$101,OverSummary!$A$2:$A$101,A600,OverSummary!$D$2:$D$101,B600))</f>
        <v>0</v>
      </c>
      <c r="P600">
        <f>IF(A600="","",G600*Rules!$B$13+H600*Rules!$B$14+I600*Rules!$B$15)</f>
        <v>0</v>
      </c>
      <c r="Q600">
        <f>IF(A600="","",IF(G600&gt;=100,Rules!$B$18,IF(G600&gt;=50,Rules!$B$17,IF(G600&gt;=30,Rules!$B$16,0)))+IF(AND(F600=1,D600&lt;&gt;"BWL",G600=0),Rules!$B$27,0))</f>
        <v>0</v>
      </c>
      <c r="R600">
        <f>IF(A600="","",J600*Rules!$B$19+O600*Rules!$B$22)</f>
        <v>0</v>
      </c>
      <c r="S600">
        <f>IF(A600="","",IF(J600&gt;=4,Rules!$B$21,IF(J600&gt;=3,Rules!$B$20,0)))</f>
        <v>0</v>
      </c>
      <c r="T600">
        <f>IF(A600="","",K600*Rules!$B$23+L600*Rules!$B$24+M600*Rules!$B$25+N600*Rules!$B$26)</f>
        <v>0</v>
      </c>
      <c r="U600">
        <f t="shared" si="9"/>
        <v>0</v>
      </c>
    </row>
    <row r="601" spans="1:21" x14ac:dyDescent="0.2">
      <c r="A601" t="str">
        <f>MatchSquad!A601</f>
        <v>M012</v>
      </c>
      <c r="B601" t="str">
        <f>MatchSquad!B601</f>
        <v>P175</v>
      </c>
      <c r="C601" t="str">
        <f>MatchSquad!C601</f>
        <v>Lockie Ferguson</v>
      </c>
      <c r="D601" t="str">
        <f>MatchSquad!D601</f>
        <v>BWL</v>
      </c>
      <c r="E601" t="str">
        <f>MatchSquad!E601</f>
        <v>PBKS</v>
      </c>
      <c r="F601">
        <f>MatchSquad!G601</f>
        <v>0</v>
      </c>
      <c r="G601">
        <f>IF(A601="","",SUMIFS(BallByBall!$I$2:$I$501,BallByBall!$B$2:$B$501,A601,BallByBall!$F$2:$F$501,B601))</f>
        <v>0</v>
      </c>
      <c r="H601">
        <f>IF(A601="","",COUNTIFS(BallByBall!$B$2:$B$501,A601,BallByBall!$F$2:$F$501,B601,BallByBall!$Q$2:$Q$501,1))</f>
        <v>0</v>
      </c>
      <c r="I601">
        <f>IF(A601="","",COUNTIFS(BallByBall!$B$2:$B$501,A601,BallByBall!$F$2:$F$501,B601,BallByBall!$R$2:$R$501,1))</f>
        <v>0</v>
      </c>
      <c r="J601">
        <f>IF(A601="","",SUMIFS(BallByBall!$T$2:$T$501,BallByBall!$B$2:$B$501,A601,BallByBall!$H$2:$H$501,B601))</f>
        <v>0</v>
      </c>
      <c r="K601">
        <f>IF(A601="","",SUMIFS(BallByBall!$U$2:$U$501,BallByBall!$B$2:$B$501,A601,BallByBall!$P$2:$P$501,B601))</f>
        <v>0</v>
      </c>
      <c r="L601">
        <f>IF(A601="","",SUMIFS(BallByBall!$V$2:$V$501,BallByBall!$B$2:$B$501,A601,BallByBall!$P$2:$P$501,B601))</f>
        <v>0</v>
      </c>
      <c r="M601">
        <f>IF(A601="","",SUMIFS(BallByBall!$W$2:$W$501,BallByBall!$B$2:$B$501,A601,BallByBall!$P$2:$P$501,B601))</f>
        <v>0</v>
      </c>
      <c r="N601">
        <f>IF(A601="","",SUMIFS(BallByBall!$X$2:$X$501,BallByBall!$B$2:$B$501,A601,BallByBall!$P$2:$P$501,B601))</f>
        <v>0</v>
      </c>
      <c r="O601">
        <f>IF(A601="","",SUMIFS(OverSummary!$G$2:$G$101,OverSummary!$A$2:$A$101,A601,OverSummary!$D$2:$D$101,B601))</f>
        <v>0</v>
      </c>
      <c r="P601">
        <f>IF(A601="","",G601*Rules!$B$13+H601*Rules!$B$14+I601*Rules!$B$15)</f>
        <v>0</v>
      </c>
      <c r="Q601">
        <f>IF(A601="","",IF(G601&gt;=100,Rules!$B$18,IF(G601&gt;=50,Rules!$B$17,IF(G601&gt;=30,Rules!$B$16,0)))+IF(AND(F601=1,D601&lt;&gt;"BWL",G601=0),Rules!$B$27,0))</f>
        <v>0</v>
      </c>
      <c r="R601">
        <f>IF(A601="","",J601*Rules!$B$19+O601*Rules!$B$22)</f>
        <v>0</v>
      </c>
      <c r="S601">
        <f>IF(A601="","",IF(J601&gt;=4,Rules!$B$21,IF(J601&gt;=3,Rules!$B$20,0)))</f>
        <v>0</v>
      </c>
      <c r="T601">
        <f>IF(A601="","",K601*Rules!$B$23+L601*Rules!$B$24+M601*Rules!$B$25+N601*Rules!$B$26)</f>
        <v>0</v>
      </c>
      <c r="U601">
        <f t="shared" si="9"/>
        <v>0</v>
      </c>
    </row>
    <row r="602" spans="1:21" x14ac:dyDescent="0.2">
      <c r="A602" t="str">
        <f>MatchSquad!A602</f>
        <v>M013</v>
      </c>
      <c r="B602" t="str">
        <f>MatchSquad!B602</f>
        <v>P176</v>
      </c>
      <c r="C602" t="str">
        <f>MatchSquad!C602</f>
        <v>Shubham Dubey</v>
      </c>
      <c r="D602" t="str">
        <f>MatchSquad!D602</f>
        <v>BAT</v>
      </c>
      <c r="E602" t="str">
        <f>MatchSquad!E602</f>
        <v>RR</v>
      </c>
      <c r="F602">
        <f>MatchSquad!G602</f>
        <v>0</v>
      </c>
      <c r="G602">
        <f>IF(A602="","",SUMIFS(BallByBall!$I$2:$I$501,BallByBall!$B$2:$B$501,A602,BallByBall!$F$2:$F$501,B602))</f>
        <v>0</v>
      </c>
      <c r="H602">
        <f>IF(A602="","",COUNTIFS(BallByBall!$B$2:$B$501,A602,BallByBall!$F$2:$F$501,B602,BallByBall!$Q$2:$Q$501,1))</f>
        <v>0</v>
      </c>
      <c r="I602">
        <f>IF(A602="","",COUNTIFS(BallByBall!$B$2:$B$501,A602,BallByBall!$F$2:$F$501,B602,BallByBall!$R$2:$R$501,1))</f>
        <v>0</v>
      </c>
      <c r="J602">
        <f>IF(A602="","",SUMIFS(BallByBall!$T$2:$T$501,BallByBall!$B$2:$B$501,A602,BallByBall!$H$2:$H$501,B602))</f>
        <v>0</v>
      </c>
      <c r="K602">
        <f>IF(A602="","",SUMIFS(BallByBall!$U$2:$U$501,BallByBall!$B$2:$B$501,A602,BallByBall!$P$2:$P$501,B602))</f>
        <v>0</v>
      </c>
      <c r="L602">
        <f>IF(A602="","",SUMIFS(BallByBall!$V$2:$V$501,BallByBall!$B$2:$B$501,A602,BallByBall!$P$2:$P$501,B602))</f>
        <v>0</v>
      </c>
      <c r="M602">
        <f>IF(A602="","",SUMIFS(BallByBall!$W$2:$W$501,BallByBall!$B$2:$B$501,A602,BallByBall!$P$2:$P$501,B602))</f>
        <v>0</v>
      </c>
      <c r="N602">
        <f>IF(A602="","",SUMIFS(BallByBall!$X$2:$X$501,BallByBall!$B$2:$B$501,A602,BallByBall!$P$2:$P$501,B602))</f>
        <v>0</v>
      </c>
      <c r="O602">
        <f>IF(A602="","",SUMIFS(OverSummary!$G$2:$G$101,OverSummary!$A$2:$A$101,A602,OverSummary!$D$2:$D$101,B602))</f>
        <v>0</v>
      </c>
      <c r="P602">
        <f>IF(A602="","",G602*Rules!$B$13+H602*Rules!$B$14+I602*Rules!$B$15)</f>
        <v>0</v>
      </c>
      <c r="Q602">
        <f>IF(A602="","",IF(G602&gt;=100,Rules!$B$18,IF(G602&gt;=50,Rules!$B$17,IF(G602&gt;=30,Rules!$B$16,0)))+IF(AND(F602=1,D602&lt;&gt;"BWL",G602=0),Rules!$B$27,0))</f>
        <v>0</v>
      </c>
      <c r="R602">
        <f>IF(A602="","",J602*Rules!$B$19+O602*Rules!$B$22)</f>
        <v>0</v>
      </c>
      <c r="S602">
        <f>IF(A602="","",IF(J602&gt;=4,Rules!$B$21,IF(J602&gt;=3,Rules!$B$20,0)))</f>
        <v>0</v>
      </c>
      <c r="T602">
        <f>IF(A602="","",K602*Rules!$B$23+L602*Rules!$B$24+M602*Rules!$B$25+N602*Rules!$B$26)</f>
        <v>0</v>
      </c>
      <c r="U602">
        <f t="shared" si="9"/>
        <v>0</v>
      </c>
    </row>
    <row r="603" spans="1:21" x14ac:dyDescent="0.2">
      <c r="A603" t="str">
        <f>MatchSquad!A603</f>
        <v>M013</v>
      </c>
      <c r="B603" t="str">
        <f>MatchSquad!B603</f>
        <v>P177</v>
      </c>
      <c r="C603" t="str">
        <f>MatchSquad!C603</f>
        <v>Vaibhav Sooryavanshi</v>
      </c>
      <c r="D603" t="str">
        <f>MatchSquad!D603</f>
        <v>BAT</v>
      </c>
      <c r="E603" t="str">
        <f>MatchSquad!E603</f>
        <v>RR</v>
      </c>
      <c r="F603">
        <f>MatchSquad!G603</f>
        <v>0</v>
      </c>
      <c r="G603">
        <f>IF(A603="","",SUMIFS(BallByBall!$I$2:$I$501,BallByBall!$B$2:$B$501,A603,BallByBall!$F$2:$F$501,B603))</f>
        <v>0</v>
      </c>
      <c r="H603">
        <f>IF(A603="","",COUNTIFS(BallByBall!$B$2:$B$501,A603,BallByBall!$F$2:$F$501,B603,BallByBall!$Q$2:$Q$501,1))</f>
        <v>0</v>
      </c>
      <c r="I603">
        <f>IF(A603="","",COUNTIFS(BallByBall!$B$2:$B$501,A603,BallByBall!$F$2:$F$501,B603,BallByBall!$R$2:$R$501,1))</f>
        <v>0</v>
      </c>
      <c r="J603">
        <f>IF(A603="","",SUMIFS(BallByBall!$T$2:$T$501,BallByBall!$B$2:$B$501,A603,BallByBall!$H$2:$H$501,B603))</f>
        <v>0</v>
      </c>
      <c r="K603">
        <f>IF(A603="","",SUMIFS(BallByBall!$U$2:$U$501,BallByBall!$B$2:$B$501,A603,BallByBall!$P$2:$P$501,B603))</f>
        <v>0</v>
      </c>
      <c r="L603">
        <f>IF(A603="","",SUMIFS(BallByBall!$V$2:$V$501,BallByBall!$B$2:$B$501,A603,BallByBall!$P$2:$P$501,B603))</f>
        <v>0</v>
      </c>
      <c r="M603">
        <f>IF(A603="","",SUMIFS(BallByBall!$W$2:$W$501,BallByBall!$B$2:$B$501,A603,BallByBall!$P$2:$P$501,B603))</f>
        <v>0</v>
      </c>
      <c r="N603">
        <f>IF(A603="","",SUMIFS(BallByBall!$X$2:$X$501,BallByBall!$B$2:$B$501,A603,BallByBall!$P$2:$P$501,B603))</f>
        <v>0</v>
      </c>
      <c r="O603">
        <f>IF(A603="","",SUMIFS(OverSummary!$G$2:$G$101,OverSummary!$A$2:$A$101,A603,OverSummary!$D$2:$D$101,B603))</f>
        <v>0</v>
      </c>
      <c r="P603">
        <f>IF(A603="","",G603*Rules!$B$13+H603*Rules!$B$14+I603*Rules!$B$15)</f>
        <v>0</v>
      </c>
      <c r="Q603">
        <f>IF(A603="","",IF(G603&gt;=100,Rules!$B$18,IF(G603&gt;=50,Rules!$B$17,IF(G603&gt;=30,Rules!$B$16,0)))+IF(AND(F603=1,D603&lt;&gt;"BWL",G603=0),Rules!$B$27,0))</f>
        <v>0</v>
      </c>
      <c r="R603">
        <f>IF(A603="","",J603*Rules!$B$19+O603*Rules!$B$22)</f>
        <v>0</v>
      </c>
      <c r="S603">
        <f>IF(A603="","",IF(J603&gt;=4,Rules!$B$21,IF(J603&gt;=3,Rules!$B$20,0)))</f>
        <v>0</v>
      </c>
      <c r="T603">
        <f>IF(A603="","",K603*Rules!$B$23+L603*Rules!$B$24+M603*Rules!$B$25+N603*Rules!$B$26)</f>
        <v>0</v>
      </c>
      <c r="U603">
        <f t="shared" si="9"/>
        <v>0</v>
      </c>
    </row>
    <row r="604" spans="1:21" x14ac:dyDescent="0.2">
      <c r="A604" t="str">
        <f>MatchSquad!A604</f>
        <v>M013</v>
      </c>
      <c r="B604" t="str">
        <f>MatchSquad!B604</f>
        <v>P178</v>
      </c>
      <c r="C604" t="str">
        <f>MatchSquad!C604</f>
        <v>Donovan Ferreira</v>
      </c>
      <c r="D604" t="str">
        <f>MatchSquad!D604</f>
        <v>WK</v>
      </c>
      <c r="E604" t="str">
        <f>MatchSquad!E604</f>
        <v>RR</v>
      </c>
      <c r="F604">
        <f>MatchSquad!G604</f>
        <v>0</v>
      </c>
      <c r="G604">
        <f>IF(A604="","",SUMIFS(BallByBall!$I$2:$I$501,BallByBall!$B$2:$B$501,A604,BallByBall!$F$2:$F$501,B604))</f>
        <v>0</v>
      </c>
      <c r="H604">
        <f>IF(A604="","",COUNTIFS(BallByBall!$B$2:$B$501,A604,BallByBall!$F$2:$F$501,B604,BallByBall!$Q$2:$Q$501,1))</f>
        <v>0</v>
      </c>
      <c r="I604">
        <f>IF(A604="","",COUNTIFS(BallByBall!$B$2:$B$501,A604,BallByBall!$F$2:$F$501,B604,BallByBall!$R$2:$R$501,1))</f>
        <v>0</v>
      </c>
      <c r="J604">
        <f>IF(A604="","",SUMIFS(BallByBall!$T$2:$T$501,BallByBall!$B$2:$B$501,A604,BallByBall!$H$2:$H$501,B604))</f>
        <v>0</v>
      </c>
      <c r="K604">
        <f>IF(A604="","",SUMIFS(BallByBall!$U$2:$U$501,BallByBall!$B$2:$B$501,A604,BallByBall!$P$2:$P$501,B604))</f>
        <v>0</v>
      </c>
      <c r="L604">
        <f>IF(A604="","",SUMIFS(BallByBall!$V$2:$V$501,BallByBall!$B$2:$B$501,A604,BallByBall!$P$2:$P$501,B604))</f>
        <v>0</v>
      </c>
      <c r="M604">
        <f>IF(A604="","",SUMIFS(BallByBall!$W$2:$W$501,BallByBall!$B$2:$B$501,A604,BallByBall!$P$2:$P$501,B604))</f>
        <v>0</v>
      </c>
      <c r="N604">
        <f>IF(A604="","",SUMIFS(BallByBall!$X$2:$X$501,BallByBall!$B$2:$B$501,A604,BallByBall!$P$2:$P$501,B604))</f>
        <v>0</v>
      </c>
      <c r="O604">
        <f>IF(A604="","",SUMIFS(OverSummary!$G$2:$G$101,OverSummary!$A$2:$A$101,A604,OverSummary!$D$2:$D$101,B604))</f>
        <v>0</v>
      </c>
      <c r="P604">
        <f>IF(A604="","",G604*Rules!$B$13+H604*Rules!$B$14+I604*Rules!$B$15)</f>
        <v>0</v>
      </c>
      <c r="Q604">
        <f>IF(A604="","",IF(G604&gt;=100,Rules!$B$18,IF(G604&gt;=50,Rules!$B$17,IF(G604&gt;=30,Rules!$B$16,0)))+IF(AND(F604=1,D604&lt;&gt;"BWL",G604=0),Rules!$B$27,0))</f>
        <v>0</v>
      </c>
      <c r="R604">
        <f>IF(A604="","",J604*Rules!$B$19+O604*Rules!$B$22)</f>
        <v>0</v>
      </c>
      <c r="S604">
        <f>IF(A604="","",IF(J604&gt;=4,Rules!$B$21,IF(J604&gt;=3,Rules!$B$20,0)))</f>
        <v>0</v>
      </c>
      <c r="T604">
        <f>IF(A604="","",K604*Rules!$B$23+L604*Rules!$B$24+M604*Rules!$B$25+N604*Rules!$B$26)</f>
        <v>0</v>
      </c>
      <c r="U604">
        <f t="shared" si="9"/>
        <v>0</v>
      </c>
    </row>
    <row r="605" spans="1:21" x14ac:dyDescent="0.2">
      <c r="A605" t="str">
        <f>MatchSquad!A605</f>
        <v>M013</v>
      </c>
      <c r="B605" t="str">
        <f>MatchSquad!B605</f>
        <v>P179</v>
      </c>
      <c r="C605" t="str">
        <f>MatchSquad!C605</f>
        <v>Lhuan-dre Pretorious</v>
      </c>
      <c r="D605" t="str">
        <f>MatchSquad!D605</f>
        <v>WK</v>
      </c>
      <c r="E605" t="str">
        <f>MatchSquad!E605</f>
        <v>RR</v>
      </c>
      <c r="F605">
        <f>MatchSquad!G605</f>
        <v>0</v>
      </c>
      <c r="G605">
        <f>IF(A605="","",SUMIFS(BallByBall!$I$2:$I$501,BallByBall!$B$2:$B$501,A605,BallByBall!$F$2:$F$501,B605))</f>
        <v>0</v>
      </c>
      <c r="H605">
        <f>IF(A605="","",COUNTIFS(BallByBall!$B$2:$B$501,A605,BallByBall!$F$2:$F$501,B605,BallByBall!$Q$2:$Q$501,1))</f>
        <v>0</v>
      </c>
      <c r="I605">
        <f>IF(A605="","",COUNTIFS(BallByBall!$B$2:$B$501,A605,BallByBall!$F$2:$F$501,B605,BallByBall!$R$2:$R$501,1))</f>
        <v>0</v>
      </c>
      <c r="J605">
        <f>IF(A605="","",SUMIFS(BallByBall!$T$2:$T$501,BallByBall!$B$2:$B$501,A605,BallByBall!$H$2:$H$501,B605))</f>
        <v>0</v>
      </c>
      <c r="K605">
        <f>IF(A605="","",SUMIFS(BallByBall!$U$2:$U$501,BallByBall!$B$2:$B$501,A605,BallByBall!$P$2:$P$501,B605))</f>
        <v>0</v>
      </c>
      <c r="L605">
        <f>IF(A605="","",SUMIFS(BallByBall!$V$2:$V$501,BallByBall!$B$2:$B$501,A605,BallByBall!$P$2:$P$501,B605))</f>
        <v>0</v>
      </c>
      <c r="M605">
        <f>IF(A605="","",SUMIFS(BallByBall!$W$2:$W$501,BallByBall!$B$2:$B$501,A605,BallByBall!$P$2:$P$501,B605))</f>
        <v>0</v>
      </c>
      <c r="N605">
        <f>IF(A605="","",SUMIFS(BallByBall!$X$2:$X$501,BallByBall!$B$2:$B$501,A605,BallByBall!$P$2:$P$501,B605))</f>
        <v>0</v>
      </c>
      <c r="O605">
        <f>IF(A605="","",SUMIFS(OverSummary!$G$2:$G$101,OverSummary!$A$2:$A$101,A605,OverSummary!$D$2:$D$101,B605))</f>
        <v>0</v>
      </c>
      <c r="P605">
        <f>IF(A605="","",G605*Rules!$B$13+H605*Rules!$B$14+I605*Rules!$B$15)</f>
        <v>0</v>
      </c>
      <c r="Q605">
        <f>IF(A605="","",IF(G605&gt;=100,Rules!$B$18,IF(G605&gt;=50,Rules!$B$17,IF(G605&gt;=30,Rules!$B$16,0)))+IF(AND(F605=1,D605&lt;&gt;"BWL",G605=0),Rules!$B$27,0))</f>
        <v>0</v>
      </c>
      <c r="R605">
        <f>IF(A605="","",J605*Rules!$B$19+O605*Rules!$B$22)</f>
        <v>0</v>
      </c>
      <c r="S605">
        <f>IF(A605="","",IF(J605&gt;=4,Rules!$B$21,IF(J605&gt;=3,Rules!$B$20,0)))</f>
        <v>0</v>
      </c>
      <c r="T605">
        <f>IF(A605="","",K605*Rules!$B$23+L605*Rules!$B$24+M605*Rules!$B$25+N605*Rules!$B$26)</f>
        <v>0</v>
      </c>
      <c r="U605">
        <f t="shared" si="9"/>
        <v>0</v>
      </c>
    </row>
    <row r="606" spans="1:21" x14ac:dyDescent="0.2">
      <c r="A606" t="str">
        <f>MatchSquad!A606</f>
        <v>M013</v>
      </c>
      <c r="B606" t="str">
        <f>MatchSquad!B606</f>
        <v>P180</v>
      </c>
      <c r="C606" t="str">
        <f>MatchSquad!C606</f>
        <v>Ravi Singh</v>
      </c>
      <c r="D606" t="str">
        <f>MatchSquad!D606</f>
        <v>WK</v>
      </c>
      <c r="E606" t="str">
        <f>MatchSquad!E606</f>
        <v>RR</v>
      </c>
      <c r="F606">
        <f>MatchSquad!G606</f>
        <v>0</v>
      </c>
      <c r="G606">
        <f>IF(A606="","",SUMIFS(BallByBall!$I$2:$I$501,BallByBall!$B$2:$B$501,A606,BallByBall!$F$2:$F$501,B606))</f>
        <v>0</v>
      </c>
      <c r="H606">
        <f>IF(A606="","",COUNTIFS(BallByBall!$B$2:$B$501,A606,BallByBall!$F$2:$F$501,B606,BallByBall!$Q$2:$Q$501,1))</f>
        <v>0</v>
      </c>
      <c r="I606">
        <f>IF(A606="","",COUNTIFS(BallByBall!$B$2:$B$501,A606,BallByBall!$F$2:$F$501,B606,BallByBall!$R$2:$R$501,1))</f>
        <v>0</v>
      </c>
      <c r="J606">
        <f>IF(A606="","",SUMIFS(BallByBall!$T$2:$T$501,BallByBall!$B$2:$B$501,A606,BallByBall!$H$2:$H$501,B606))</f>
        <v>0</v>
      </c>
      <c r="K606">
        <f>IF(A606="","",SUMIFS(BallByBall!$U$2:$U$501,BallByBall!$B$2:$B$501,A606,BallByBall!$P$2:$P$501,B606))</f>
        <v>0</v>
      </c>
      <c r="L606">
        <f>IF(A606="","",SUMIFS(BallByBall!$V$2:$V$501,BallByBall!$B$2:$B$501,A606,BallByBall!$P$2:$P$501,B606))</f>
        <v>0</v>
      </c>
      <c r="M606">
        <f>IF(A606="","",SUMIFS(BallByBall!$W$2:$W$501,BallByBall!$B$2:$B$501,A606,BallByBall!$P$2:$P$501,B606))</f>
        <v>0</v>
      </c>
      <c r="N606">
        <f>IF(A606="","",SUMIFS(BallByBall!$X$2:$X$501,BallByBall!$B$2:$B$501,A606,BallByBall!$P$2:$P$501,B606))</f>
        <v>0</v>
      </c>
      <c r="O606">
        <f>IF(A606="","",SUMIFS(OverSummary!$G$2:$G$101,OverSummary!$A$2:$A$101,A606,OverSummary!$D$2:$D$101,B606))</f>
        <v>0</v>
      </c>
      <c r="P606">
        <f>IF(A606="","",G606*Rules!$B$13+H606*Rules!$B$14+I606*Rules!$B$15)</f>
        <v>0</v>
      </c>
      <c r="Q606">
        <f>IF(A606="","",IF(G606&gt;=100,Rules!$B$18,IF(G606&gt;=50,Rules!$B$17,IF(G606&gt;=30,Rules!$B$16,0)))+IF(AND(F606=1,D606&lt;&gt;"BWL",G606=0),Rules!$B$27,0))</f>
        <v>0</v>
      </c>
      <c r="R606">
        <f>IF(A606="","",J606*Rules!$B$19+O606*Rules!$B$22)</f>
        <v>0</v>
      </c>
      <c r="S606">
        <f>IF(A606="","",IF(J606&gt;=4,Rules!$B$21,IF(J606&gt;=3,Rules!$B$20,0)))</f>
        <v>0</v>
      </c>
      <c r="T606">
        <f>IF(A606="","",K606*Rules!$B$23+L606*Rules!$B$24+M606*Rules!$B$25+N606*Rules!$B$26)</f>
        <v>0</v>
      </c>
      <c r="U606">
        <f t="shared" si="9"/>
        <v>0</v>
      </c>
    </row>
    <row r="607" spans="1:21" x14ac:dyDescent="0.2">
      <c r="A607" t="str">
        <f>MatchSquad!A607</f>
        <v>M013</v>
      </c>
      <c r="B607" t="str">
        <f>MatchSquad!B607</f>
        <v>P181</v>
      </c>
      <c r="C607" t="str">
        <f>MatchSquad!C607</f>
        <v>Aman Rao Perala</v>
      </c>
      <c r="D607" t="str">
        <f>MatchSquad!D607</f>
        <v>BAT</v>
      </c>
      <c r="E607" t="str">
        <f>MatchSquad!E607</f>
        <v>RR</v>
      </c>
      <c r="F607">
        <f>MatchSquad!G607</f>
        <v>0</v>
      </c>
      <c r="G607">
        <f>IF(A607="","",SUMIFS(BallByBall!$I$2:$I$501,BallByBall!$B$2:$B$501,A607,BallByBall!$F$2:$F$501,B607))</f>
        <v>0</v>
      </c>
      <c r="H607">
        <f>IF(A607="","",COUNTIFS(BallByBall!$B$2:$B$501,A607,BallByBall!$F$2:$F$501,B607,BallByBall!$Q$2:$Q$501,1))</f>
        <v>0</v>
      </c>
      <c r="I607">
        <f>IF(A607="","",COUNTIFS(BallByBall!$B$2:$B$501,A607,BallByBall!$F$2:$F$501,B607,BallByBall!$R$2:$R$501,1))</f>
        <v>0</v>
      </c>
      <c r="J607">
        <f>IF(A607="","",SUMIFS(BallByBall!$T$2:$T$501,BallByBall!$B$2:$B$501,A607,BallByBall!$H$2:$H$501,B607))</f>
        <v>0</v>
      </c>
      <c r="K607">
        <f>IF(A607="","",SUMIFS(BallByBall!$U$2:$U$501,BallByBall!$B$2:$B$501,A607,BallByBall!$P$2:$P$501,B607))</f>
        <v>0</v>
      </c>
      <c r="L607">
        <f>IF(A607="","",SUMIFS(BallByBall!$V$2:$V$501,BallByBall!$B$2:$B$501,A607,BallByBall!$P$2:$P$501,B607))</f>
        <v>0</v>
      </c>
      <c r="M607">
        <f>IF(A607="","",SUMIFS(BallByBall!$W$2:$W$501,BallByBall!$B$2:$B$501,A607,BallByBall!$P$2:$P$501,B607))</f>
        <v>0</v>
      </c>
      <c r="N607">
        <f>IF(A607="","",SUMIFS(BallByBall!$X$2:$X$501,BallByBall!$B$2:$B$501,A607,BallByBall!$P$2:$P$501,B607))</f>
        <v>0</v>
      </c>
      <c r="O607">
        <f>IF(A607="","",SUMIFS(OverSummary!$G$2:$G$101,OverSummary!$A$2:$A$101,A607,OverSummary!$D$2:$D$101,B607))</f>
        <v>0</v>
      </c>
      <c r="P607">
        <f>IF(A607="","",G607*Rules!$B$13+H607*Rules!$B$14+I607*Rules!$B$15)</f>
        <v>0</v>
      </c>
      <c r="Q607">
        <f>IF(A607="","",IF(G607&gt;=100,Rules!$B$18,IF(G607&gt;=50,Rules!$B$17,IF(G607&gt;=30,Rules!$B$16,0)))+IF(AND(F607=1,D607&lt;&gt;"BWL",G607=0),Rules!$B$27,0))</f>
        <v>0</v>
      </c>
      <c r="R607">
        <f>IF(A607="","",J607*Rules!$B$19+O607*Rules!$B$22)</f>
        <v>0</v>
      </c>
      <c r="S607">
        <f>IF(A607="","",IF(J607&gt;=4,Rules!$B$21,IF(J607&gt;=3,Rules!$B$20,0)))</f>
        <v>0</v>
      </c>
      <c r="T607">
        <f>IF(A607="","",K607*Rules!$B$23+L607*Rules!$B$24+M607*Rules!$B$25+N607*Rules!$B$26)</f>
        <v>0</v>
      </c>
      <c r="U607">
        <f t="shared" si="9"/>
        <v>0</v>
      </c>
    </row>
    <row r="608" spans="1:21" x14ac:dyDescent="0.2">
      <c r="A608" t="str">
        <f>MatchSquad!A608</f>
        <v>M013</v>
      </c>
      <c r="B608" t="str">
        <f>MatchSquad!B608</f>
        <v>P182</v>
      </c>
      <c r="C608" t="str">
        <f>MatchSquad!C608</f>
        <v>Shimron Hetmyer</v>
      </c>
      <c r="D608" t="str">
        <f>MatchSquad!D608</f>
        <v>BAT</v>
      </c>
      <c r="E608" t="str">
        <f>MatchSquad!E608</f>
        <v>RR</v>
      </c>
      <c r="F608">
        <f>MatchSquad!G608</f>
        <v>0</v>
      </c>
      <c r="G608">
        <f>IF(A608="","",SUMIFS(BallByBall!$I$2:$I$501,BallByBall!$B$2:$B$501,A608,BallByBall!$F$2:$F$501,B608))</f>
        <v>0</v>
      </c>
      <c r="H608">
        <f>IF(A608="","",COUNTIFS(BallByBall!$B$2:$B$501,A608,BallByBall!$F$2:$F$501,B608,BallByBall!$Q$2:$Q$501,1))</f>
        <v>0</v>
      </c>
      <c r="I608">
        <f>IF(A608="","",COUNTIFS(BallByBall!$B$2:$B$501,A608,BallByBall!$F$2:$F$501,B608,BallByBall!$R$2:$R$501,1))</f>
        <v>0</v>
      </c>
      <c r="J608">
        <f>IF(A608="","",SUMIFS(BallByBall!$T$2:$T$501,BallByBall!$B$2:$B$501,A608,BallByBall!$H$2:$H$501,B608))</f>
        <v>0</v>
      </c>
      <c r="K608">
        <f>IF(A608="","",SUMIFS(BallByBall!$U$2:$U$501,BallByBall!$B$2:$B$501,A608,BallByBall!$P$2:$P$501,B608))</f>
        <v>0</v>
      </c>
      <c r="L608">
        <f>IF(A608="","",SUMIFS(BallByBall!$V$2:$V$501,BallByBall!$B$2:$B$501,A608,BallByBall!$P$2:$P$501,B608))</f>
        <v>0</v>
      </c>
      <c r="M608">
        <f>IF(A608="","",SUMIFS(BallByBall!$W$2:$W$501,BallByBall!$B$2:$B$501,A608,BallByBall!$P$2:$P$501,B608))</f>
        <v>0</v>
      </c>
      <c r="N608">
        <f>IF(A608="","",SUMIFS(BallByBall!$X$2:$X$501,BallByBall!$B$2:$B$501,A608,BallByBall!$P$2:$P$501,B608))</f>
        <v>0</v>
      </c>
      <c r="O608">
        <f>IF(A608="","",SUMIFS(OverSummary!$G$2:$G$101,OverSummary!$A$2:$A$101,A608,OverSummary!$D$2:$D$101,B608))</f>
        <v>0</v>
      </c>
      <c r="P608">
        <f>IF(A608="","",G608*Rules!$B$13+H608*Rules!$B$14+I608*Rules!$B$15)</f>
        <v>0</v>
      </c>
      <c r="Q608">
        <f>IF(A608="","",IF(G608&gt;=100,Rules!$B$18,IF(G608&gt;=50,Rules!$B$17,IF(G608&gt;=30,Rules!$B$16,0)))+IF(AND(F608=1,D608&lt;&gt;"BWL",G608=0),Rules!$B$27,0))</f>
        <v>0</v>
      </c>
      <c r="R608">
        <f>IF(A608="","",J608*Rules!$B$19+O608*Rules!$B$22)</f>
        <v>0</v>
      </c>
      <c r="S608">
        <f>IF(A608="","",IF(J608&gt;=4,Rules!$B$21,IF(J608&gt;=3,Rules!$B$20,0)))</f>
        <v>0</v>
      </c>
      <c r="T608">
        <f>IF(A608="","",K608*Rules!$B$23+L608*Rules!$B$24+M608*Rules!$B$25+N608*Rules!$B$26)</f>
        <v>0</v>
      </c>
      <c r="U608">
        <f t="shared" si="9"/>
        <v>0</v>
      </c>
    </row>
    <row r="609" spans="1:21" x14ac:dyDescent="0.2">
      <c r="A609" t="str">
        <f>MatchSquad!A609</f>
        <v>M013</v>
      </c>
      <c r="B609" t="str">
        <f>MatchSquad!B609</f>
        <v>P183</v>
      </c>
      <c r="C609" t="str">
        <f>MatchSquad!C609</f>
        <v>Yashasvi Jaiswal</v>
      </c>
      <c r="D609" t="str">
        <f>MatchSquad!D609</f>
        <v>BAT</v>
      </c>
      <c r="E609" t="str">
        <f>MatchSquad!E609</f>
        <v>RR</v>
      </c>
      <c r="F609">
        <f>MatchSquad!G609</f>
        <v>0</v>
      </c>
      <c r="G609">
        <f>IF(A609="","",SUMIFS(BallByBall!$I$2:$I$501,BallByBall!$B$2:$B$501,A609,BallByBall!$F$2:$F$501,B609))</f>
        <v>0</v>
      </c>
      <c r="H609">
        <f>IF(A609="","",COUNTIFS(BallByBall!$B$2:$B$501,A609,BallByBall!$F$2:$F$501,B609,BallByBall!$Q$2:$Q$501,1))</f>
        <v>0</v>
      </c>
      <c r="I609">
        <f>IF(A609="","",COUNTIFS(BallByBall!$B$2:$B$501,A609,BallByBall!$F$2:$F$501,B609,BallByBall!$R$2:$R$501,1))</f>
        <v>0</v>
      </c>
      <c r="J609">
        <f>IF(A609="","",SUMIFS(BallByBall!$T$2:$T$501,BallByBall!$B$2:$B$501,A609,BallByBall!$H$2:$H$501,B609))</f>
        <v>0</v>
      </c>
      <c r="K609">
        <f>IF(A609="","",SUMIFS(BallByBall!$U$2:$U$501,BallByBall!$B$2:$B$501,A609,BallByBall!$P$2:$P$501,B609))</f>
        <v>0</v>
      </c>
      <c r="L609">
        <f>IF(A609="","",SUMIFS(BallByBall!$V$2:$V$501,BallByBall!$B$2:$B$501,A609,BallByBall!$P$2:$P$501,B609))</f>
        <v>0</v>
      </c>
      <c r="M609">
        <f>IF(A609="","",SUMIFS(BallByBall!$W$2:$W$501,BallByBall!$B$2:$B$501,A609,BallByBall!$P$2:$P$501,B609))</f>
        <v>0</v>
      </c>
      <c r="N609">
        <f>IF(A609="","",SUMIFS(BallByBall!$X$2:$X$501,BallByBall!$B$2:$B$501,A609,BallByBall!$P$2:$P$501,B609))</f>
        <v>0</v>
      </c>
      <c r="O609">
        <f>IF(A609="","",SUMIFS(OverSummary!$G$2:$G$101,OverSummary!$A$2:$A$101,A609,OverSummary!$D$2:$D$101,B609))</f>
        <v>0</v>
      </c>
      <c r="P609">
        <f>IF(A609="","",G609*Rules!$B$13+H609*Rules!$B$14+I609*Rules!$B$15)</f>
        <v>0</v>
      </c>
      <c r="Q609">
        <f>IF(A609="","",IF(G609&gt;=100,Rules!$B$18,IF(G609&gt;=50,Rules!$B$17,IF(G609&gt;=30,Rules!$B$16,0)))+IF(AND(F609=1,D609&lt;&gt;"BWL",G609=0),Rules!$B$27,0))</f>
        <v>0</v>
      </c>
      <c r="R609">
        <f>IF(A609="","",J609*Rules!$B$19+O609*Rules!$B$22)</f>
        <v>0</v>
      </c>
      <c r="S609">
        <f>IF(A609="","",IF(J609&gt;=4,Rules!$B$21,IF(J609&gt;=3,Rules!$B$20,0)))</f>
        <v>0</v>
      </c>
      <c r="T609">
        <f>IF(A609="","",K609*Rules!$B$23+L609*Rules!$B$24+M609*Rules!$B$25+N609*Rules!$B$26)</f>
        <v>0</v>
      </c>
      <c r="U609">
        <f t="shared" si="9"/>
        <v>0</v>
      </c>
    </row>
    <row r="610" spans="1:21" x14ac:dyDescent="0.2">
      <c r="A610" t="str">
        <f>MatchSquad!A610</f>
        <v>M013</v>
      </c>
      <c r="B610" t="str">
        <f>MatchSquad!B610</f>
        <v>P184</v>
      </c>
      <c r="C610" t="str">
        <f>MatchSquad!C610</f>
        <v>Dhruv Jurel</v>
      </c>
      <c r="D610" t="str">
        <f>MatchSquad!D610</f>
        <v>WK</v>
      </c>
      <c r="E610" t="str">
        <f>MatchSquad!E610</f>
        <v>RR</v>
      </c>
      <c r="F610">
        <f>MatchSquad!G610</f>
        <v>0</v>
      </c>
      <c r="G610">
        <f>IF(A610="","",SUMIFS(BallByBall!$I$2:$I$501,BallByBall!$B$2:$B$501,A610,BallByBall!$F$2:$F$501,B610))</f>
        <v>0</v>
      </c>
      <c r="H610">
        <f>IF(A610="","",COUNTIFS(BallByBall!$B$2:$B$501,A610,BallByBall!$F$2:$F$501,B610,BallByBall!$Q$2:$Q$501,1))</f>
        <v>0</v>
      </c>
      <c r="I610">
        <f>IF(A610="","",COUNTIFS(BallByBall!$B$2:$B$501,A610,BallByBall!$F$2:$F$501,B610,BallByBall!$R$2:$R$501,1))</f>
        <v>0</v>
      </c>
      <c r="J610">
        <f>IF(A610="","",SUMIFS(BallByBall!$T$2:$T$501,BallByBall!$B$2:$B$501,A610,BallByBall!$H$2:$H$501,B610))</f>
        <v>0</v>
      </c>
      <c r="K610">
        <f>IF(A610="","",SUMIFS(BallByBall!$U$2:$U$501,BallByBall!$B$2:$B$501,A610,BallByBall!$P$2:$P$501,B610))</f>
        <v>0</v>
      </c>
      <c r="L610">
        <f>IF(A610="","",SUMIFS(BallByBall!$V$2:$V$501,BallByBall!$B$2:$B$501,A610,BallByBall!$P$2:$P$501,B610))</f>
        <v>0</v>
      </c>
      <c r="M610">
        <f>IF(A610="","",SUMIFS(BallByBall!$W$2:$W$501,BallByBall!$B$2:$B$501,A610,BallByBall!$P$2:$P$501,B610))</f>
        <v>0</v>
      </c>
      <c r="N610">
        <f>IF(A610="","",SUMIFS(BallByBall!$X$2:$X$501,BallByBall!$B$2:$B$501,A610,BallByBall!$P$2:$P$501,B610))</f>
        <v>0</v>
      </c>
      <c r="O610">
        <f>IF(A610="","",SUMIFS(OverSummary!$G$2:$G$101,OverSummary!$A$2:$A$101,A610,OverSummary!$D$2:$D$101,B610))</f>
        <v>0</v>
      </c>
      <c r="P610">
        <f>IF(A610="","",G610*Rules!$B$13+H610*Rules!$B$14+I610*Rules!$B$15)</f>
        <v>0</v>
      </c>
      <c r="Q610">
        <f>IF(A610="","",IF(G610&gt;=100,Rules!$B$18,IF(G610&gt;=50,Rules!$B$17,IF(G610&gt;=30,Rules!$B$16,0)))+IF(AND(F610=1,D610&lt;&gt;"BWL",G610=0),Rules!$B$27,0))</f>
        <v>0</v>
      </c>
      <c r="R610">
        <f>IF(A610="","",J610*Rules!$B$19+O610*Rules!$B$22)</f>
        <v>0</v>
      </c>
      <c r="S610">
        <f>IF(A610="","",IF(J610&gt;=4,Rules!$B$21,IF(J610&gt;=3,Rules!$B$20,0)))</f>
        <v>0</v>
      </c>
      <c r="T610">
        <f>IF(A610="","",K610*Rules!$B$23+L610*Rules!$B$24+M610*Rules!$B$25+N610*Rules!$B$26)</f>
        <v>0</v>
      </c>
      <c r="U610">
        <f t="shared" si="9"/>
        <v>0</v>
      </c>
    </row>
    <row r="611" spans="1:21" x14ac:dyDescent="0.2">
      <c r="A611" t="str">
        <f>MatchSquad!A611</f>
        <v>M013</v>
      </c>
      <c r="B611" t="str">
        <f>MatchSquad!B611</f>
        <v>P185</v>
      </c>
      <c r="C611" t="str">
        <f>MatchSquad!C611</f>
        <v>Riyan Parag</v>
      </c>
      <c r="D611" t="str">
        <f>MatchSquad!D611</f>
        <v>AR</v>
      </c>
      <c r="E611" t="str">
        <f>MatchSquad!E611</f>
        <v>RR</v>
      </c>
      <c r="F611">
        <f>MatchSquad!G611</f>
        <v>0</v>
      </c>
      <c r="G611">
        <f>IF(A611="","",SUMIFS(BallByBall!$I$2:$I$501,BallByBall!$B$2:$B$501,A611,BallByBall!$F$2:$F$501,B611))</f>
        <v>0</v>
      </c>
      <c r="H611">
        <f>IF(A611="","",COUNTIFS(BallByBall!$B$2:$B$501,A611,BallByBall!$F$2:$F$501,B611,BallByBall!$Q$2:$Q$501,1))</f>
        <v>0</v>
      </c>
      <c r="I611">
        <f>IF(A611="","",COUNTIFS(BallByBall!$B$2:$B$501,A611,BallByBall!$F$2:$F$501,B611,BallByBall!$R$2:$R$501,1))</f>
        <v>0</v>
      </c>
      <c r="J611">
        <f>IF(A611="","",SUMIFS(BallByBall!$T$2:$T$501,BallByBall!$B$2:$B$501,A611,BallByBall!$H$2:$H$501,B611))</f>
        <v>0</v>
      </c>
      <c r="K611">
        <f>IF(A611="","",SUMIFS(BallByBall!$U$2:$U$501,BallByBall!$B$2:$B$501,A611,BallByBall!$P$2:$P$501,B611))</f>
        <v>0</v>
      </c>
      <c r="L611">
        <f>IF(A611="","",SUMIFS(BallByBall!$V$2:$V$501,BallByBall!$B$2:$B$501,A611,BallByBall!$P$2:$P$501,B611))</f>
        <v>0</v>
      </c>
      <c r="M611">
        <f>IF(A611="","",SUMIFS(BallByBall!$W$2:$W$501,BallByBall!$B$2:$B$501,A611,BallByBall!$P$2:$P$501,B611))</f>
        <v>0</v>
      </c>
      <c r="N611">
        <f>IF(A611="","",SUMIFS(BallByBall!$X$2:$X$501,BallByBall!$B$2:$B$501,A611,BallByBall!$P$2:$P$501,B611))</f>
        <v>0</v>
      </c>
      <c r="O611">
        <f>IF(A611="","",SUMIFS(OverSummary!$G$2:$G$101,OverSummary!$A$2:$A$101,A611,OverSummary!$D$2:$D$101,B611))</f>
        <v>0</v>
      </c>
      <c r="P611">
        <f>IF(A611="","",G611*Rules!$B$13+H611*Rules!$B$14+I611*Rules!$B$15)</f>
        <v>0</v>
      </c>
      <c r="Q611">
        <f>IF(A611="","",IF(G611&gt;=100,Rules!$B$18,IF(G611&gt;=50,Rules!$B$17,IF(G611&gt;=30,Rules!$B$16,0)))+IF(AND(F611=1,D611&lt;&gt;"BWL",G611=0),Rules!$B$27,0))</f>
        <v>0</v>
      </c>
      <c r="R611">
        <f>IF(A611="","",J611*Rules!$B$19+O611*Rules!$B$22)</f>
        <v>0</v>
      </c>
      <c r="S611">
        <f>IF(A611="","",IF(J611&gt;=4,Rules!$B$21,IF(J611&gt;=3,Rules!$B$20,0)))</f>
        <v>0</v>
      </c>
      <c r="T611">
        <f>IF(A611="","",K611*Rules!$B$23+L611*Rules!$B$24+M611*Rules!$B$25+N611*Rules!$B$26)</f>
        <v>0</v>
      </c>
      <c r="U611">
        <f t="shared" si="9"/>
        <v>0</v>
      </c>
    </row>
    <row r="612" spans="1:21" x14ac:dyDescent="0.2">
      <c r="A612" t="str">
        <f>MatchSquad!A612</f>
        <v>M013</v>
      </c>
      <c r="B612" t="str">
        <f>MatchSquad!B612</f>
        <v>P186</v>
      </c>
      <c r="C612" t="str">
        <f>MatchSquad!C612</f>
        <v>Yudhvir Singh Charak</v>
      </c>
      <c r="D612" t="str">
        <f>MatchSquad!D612</f>
        <v>AR</v>
      </c>
      <c r="E612" t="str">
        <f>MatchSquad!E612</f>
        <v>RR</v>
      </c>
      <c r="F612">
        <f>MatchSquad!G612</f>
        <v>0</v>
      </c>
      <c r="G612">
        <f>IF(A612="","",SUMIFS(BallByBall!$I$2:$I$501,BallByBall!$B$2:$B$501,A612,BallByBall!$F$2:$F$501,B612))</f>
        <v>0</v>
      </c>
      <c r="H612">
        <f>IF(A612="","",COUNTIFS(BallByBall!$B$2:$B$501,A612,BallByBall!$F$2:$F$501,B612,BallByBall!$Q$2:$Q$501,1))</f>
        <v>0</v>
      </c>
      <c r="I612">
        <f>IF(A612="","",COUNTIFS(BallByBall!$B$2:$B$501,A612,BallByBall!$F$2:$F$501,B612,BallByBall!$R$2:$R$501,1))</f>
        <v>0</v>
      </c>
      <c r="J612">
        <f>IF(A612="","",SUMIFS(BallByBall!$T$2:$T$501,BallByBall!$B$2:$B$501,A612,BallByBall!$H$2:$H$501,B612))</f>
        <v>0</v>
      </c>
      <c r="K612">
        <f>IF(A612="","",SUMIFS(BallByBall!$U$2:$U$501,BallByBall!$B$2:$B$501,A612,BallByBall!$P$2:$P$501,B612))</f>
        <v>0</v>
      </c>
      <c r="L612">
        <f>IF(A612="","",SUMIFS(BallByBall!$V$2:$V$501,BallByBall!$B$2:$B$501,A612,BallByBall!$P$2:$P$501,B612))</f>
        <v>0</v>
      </c>
      <c r="M612">
        <f>IF(A612="","",SUMIFS(BallByBall!$W$2:$W$501,BallByBall!$B$2:$B$501,A612,BallByBall!$P$2:$P$501,B612))</f>
        <v>0</v>
      </c>
      <c r="N612">
        <f>IF(A612="","",SUMIFS(BallByBall!$X$2:$X$501,BallByBall!$B$2:$B$501,A612,BallByBall!$P$2:$P$501,B612))</f>
        <v>0</v>
      </c>
      <c r="O612">
        <f>IF(A612="","",SUMIFS(OverSummary!$G$2:$G$101,OverSummary!$A$2:$A$101,A612,OverSummary!$D$2:$D$101,B612))</f>
        <v>0</v>
      </c>
      <c r="P612">
        <f>IF(A612="","",G612*Rules!$B$13+H612*Rules!$B$14+I612*Rules!$B$15)</f>
        <v>0</v>
      </c>
      <c r="Q612">
        <f>IF(A612="","",IF(G612&gt;=100,Rules!$B$18,IF(G612&gt;=50,Rules!$B$17,IF(G612&gt;=30,Rules!$B$16,0)))+IF(AND(F612=1,D612&lt;&gt;"BWL",G612=0),Rules!$B$27,0))</f>
        <v>0</v>
      </c>
      <c r="R612">
        <f>IF(A612="","",J612*Rules!$B$19+O612*Rules!$B$22)</f>
        <v>0</v>
      </c>
      <c r="S612">
        <f>IF(A612="","",IF(J612&gt;=4,Rules!$B$21,IF(J612&gt;=3,Rules!$B$20,0)))</f>
        <v>0</v>
      </c>
      <c r="T612">
        <f>IF(A612="","",K612*Rules!$B$23+L612*Rules!$B$24+M612*Rules!$B$25+N612*Rules!$B$26)</f>
        <v>0</v>
      </c>
      <c r="U612">
        <f t="shared" si="9"/>
        <v>0</v>
      </c>
    </row>
    <row r="613" spans="1:21" x14ac:dyDescent="0.2">
      <c r="A613" t="str">
        <f>MatchSquad!A613</f>
        <v>M013</v>
      </c>
      <c r="B613" t="str">
        <f>MatchSquad!B613</f>
        <v>P187</v>
      </c>
      <c r="C613" t="str">
        <f>MatchSquad!C613</f>
        <v>Ravindra Jadeja</v>
      </c>
      <c r="D613" t="str">
        <f>MatchSquad!D613</f>
        <v>AR</v>
      </c>
      <c r="E613" t="str">
        <f>MatchSquad!E613</f>
        <v>RR</v>
      </c>
      <c r="F613">
        <f>MatchSquad!G613</f>
        <v>0</v>
      </c>
      <c r="G613">
        <f>IF(A613="","",SUMIFS(BallByBall!$I$2:$I$501,BallByBall!$B$2:$B$501,A613,BallByBall!$F$2:$F$501,B613))</f>
        <v>0</v>
      </c>
      <c r="H613">
        <f>IF(A613="","",COUNTIFS(BallByBall!$B$2:$B$501,A613,BallByBall!$F$2:$F$501,B613,BallByBall!$Q$2:$Q$501,1))</f>
        <v>0</v>
      </c>
      <c r="I613">
        <f>IF(A613="","",COUNTIFS(BallByBall!$B$2:$B$501,A613,BallByBall!$F$2:$F$501,B613,BallByBall!$R$2:$R$501,1))</f>
        <v>0</v>
      </c>
      <c r="J613">
        <f>IF(A613="","",SUMIFS(BallByBall!$T$2:$T$501,BallByBall!$B$2:$B$501,A613,BallByBall!$H$2:$H$501,B613))</f>
        <v>0</v>
      </c>
      <c r="K613">
        <f>IF(A613="","",SUMIFS(BallByBall!$U$2:$U$501,BallByBall!$B$2:$B$501,A613,BallByBall!$P$2:$P$501,B613))</f>
        <v>0</v>
      </c>
      <c r="L613">
        <f>IF(A613="","",SUMIFS(BallByBall!$V$2:$V$501,BallByBall!$B$2:$B$501,A613,BallByBall!$P$2:$P$501,B613))</f>
        <v>0</v>
      </c>
      <c r="M613">
        <f>IF(A613="","",SUMIFS(BallByBall!$W$2:$W$501,BallByBall!$B$2:$B$501,A613,BallByBall!$P$2:$P$501,B613))</f>
        <v>0</v>
      </c>
      <c r="N613">
        <f>IF(A613="","",SUMIFS(BallByBall!$X$2:$X$501,BallByBall!$B$2:$B$501,A613,BallByBall!$P$2:$P$501,B613))</f>
        <v>0</v>
      </c>
      <c r="O613">
        <f>IF(A613="","",SUMIFS(OverSummary!$G$2:$G$101,OverSummary!$A$2:$A$101,A613,OverSummary!$D$2:$D$101,B613))</f>
        <v>0</v>
      </c>
      <c r="P613">
        <f>IF(A613="","",G613*Rules!$B$13+H613*Rules!$B$14+I613*Rules!$B$15)</f>
        <v>0</v>
      </c>
      <c r="Q613">
        <f>IF(A613="","",IF(G613&gt;=100,Rules!$B$18,IF(G613&gt;=50,Rules!$B$17,IF(G613&gt;=30,Rules!$B$16,0)))+IF(AND(F613=1,D613&lt;&gt;"BWL",G613=0),Rules!$B$27,0))</f>
        <v>0</v>
      </c>
      <c r="R613">
        <f>IF(A613="","",J613*Rules!$B$19+O613*Rules!$B$22)</f>
        <v>0</v>
      </c>
      <c r="S613">
        <f>IF(A613="","",IF(J613&gt;=4,Rules!$B$21,IF(J613&gt;=3,Rules!$B$20,0)))</f>
        <v>0</v>
      </c>
      <c r="T613">
        <f>IF(A613="","",K613*Rules!$B$23+L613*Rules!$B$24+M613*Rules!$B$25+N613*Rules!$B$26)</f>
        <v>0</v>
      </c>
      <c r="U613">
        <f t="shared" si="9"/>
        <v>0</v>
      </c>
    </row>
    <row r="614" spans="1:21" x14ac:dyDescent="0.2">
      <c r="A614" t="str">
        <f>MatchSquad!A614</f>
        <v>M013</v>
      </c>
      <c r="B614" t="str">
        <f>MatchSquad!B614</f>
        <v>P188</v>
      </c>
      <c r="C614" t="str">
        <f>MatchSquad!C614</f>
        <v>Dasun Shanaka</v>
      </c>
      <c r="D614" t="str">
        <f>MatchSquad!D614</f>
        <v>AR</v>
      </c>
      <c r="E614" t="str">
        <f>MatchSquad!E614</f>
        <v>RR</v>
      </c>
      <c r="F614">
        <f>MatchSquad!G614</f>
        <v>0</v>
      </c>
      <c r="G614">
        <f>IF(A614="","",SUMIFS(BallByBall!$I$2:$I$501,BallByBall!$B$2:$B$501,A614,BallByBall!$F$2:$F$501,B614))</f>
        <v>0</v>
      </c>
      <c r="H614">
        <f>IF(A614="","",COUNTIFS(BallByBall!$B$2:$B$501,A614,BallByBall!$F$2:$F$501,B614,BallByBall!$Q$2:$Q$501,1))</f>
        <v>0</v>
      </c>
      <c r="I614">
        <f>IF(A614="","",COUNTIFS(BallByBall!$B$2:$B$501,A614,BallByBall!$F$2:$F$501,B614,BallByBall!$R$2:$R$501,1))</f>
        <v>0</v>
      </c>
      <c r="J614">
        <f>IF(A614="","",SUMIFS(BallByBall!$T$2:$T$501,BallByBall!$B$2:$B$501,A614,BallByBall!$H$2:$H$501,B614))</f>
        <v>0</v>
      </c>
      <c r="K614">
        <f>IF(A614="","",SUMIFS(BallByBall!$U$2:$U$501,BallByBall!$B$2:$B$501,A614,BallByBall!$P$2:$P$501,B614))</f>
        <v>0</v>
      </c>
      <c r="L614">
        <f>IF(A614="","",SUMIFS(BallByBall!$V$2:$V$501,BallByBall!$B$2:$B$501,A614,BallByBall!$P$2:$P$501,B614))</f>
        <v>0</v>
      </c>
      <c r="M614">
        <f>IF(A614="","",SUMIFS(BallByBall!$W$2:$W$501,BallByBall!$B$2:$B$501,A614,BallByBall!$P$2:$P$501,B614))</f>
        <v>0</v>
      </c>
      <c r="N614">
        <f>IF(A614="","",SUMIFS(BallByBall!$X$2:$X$501,BallByBall!$B$2:$B$501,A614,BallByBall!$P$2:$P$501,B614))</f>
        <v>0</v>
      </c>
      <c r="O614">
        <f>IF(A614="","",SUMIFS(OverSummary!$G$2:$G$101,OverSummary!$A$2:$A$101,A614,OverSummary!$D$2:$D$101,B614))</f>
        <v>0</v>
      </c>
      <c r="P614">
        <f>IF(A614="","",G614*Rules!$B$13+H614*Rules!$B$14+I614*Rules!$B$15)</f>
        <v>0</v>
      </c>
      <c r="Q614">
        <f>IF(A614="","",IF(G614&gt;=100,Rules!$B$18,IF(G614&gt;=50,Rules!$B$17,IF(G614&gt;=30,Rules!$B$16,0)))+IF(AND(F614=1,D614&lt;&gt;"BWL",G614=0),Rules!$B$27,0))</f>
        <v>0</v>
      </c>
      <c r="R614">
        <f>IF(A614="","",J614*Rules!$B$19+O614*Rules!$B$22)</f>
        <v>0</v>
      </c>
      <c r="S614">
        <f>IF(A614="","",IF(J614&gt;=4,Rules!$B$21,IF(J614&gt;=3,Rules!$B$20,0)))</f>
        <v>0</v>
      </c>
      <c r="T614">
        <f>IF(A614="","",K614*Rules!$B$23+L614*Rules!$B$24+M614*Rules!$B$25+N614*Rules!$B$26)</f>
        <v>0</v>
      </c>
      <c r="U614">
        <f t="shared" si="9"/>
        <v>0</v>
      </c>
    </row>
    <row r="615" spans="1:21" x14ac:dyDescent="0.2">
      <c r="A615" t="str">
        <f>MatchSquad!A615</f>
        <v>M013</v>
      </c>
      <c r="B615" t="str">
        <f>MatchSquad!B615</f>
        <v>P189</v>
      </c>
      <c r="C615" t="str">
        <f>MatchSquad!C615</f>
        <v>Jofra Archer</v>
      </c>
      <c r="D615" t="str">
        <f>MatchSquad!D615</f>
        <v>BWL</v>
      </c>
      <c r="E615" t="str">
        <f>MatchSquad!E615</f>
        <v>RR</v>
      </c>
      <c r="F615">
        <f>MatchSquad!G615</f>
        <v>0</v>
      </c>
      <c r="G615">
        <f>IF(A615="","",SUMIFS(BallByBall!$I$2:$I$501,BallByBall!$B$2:$B$501,A615,BallByBall!$F$2:$F$501,B615))</f>
        <v>0</v>
      </c>
      <c r="H615">
        <f>IF(A615="","",COUNTIFS(BallByBall!$B$2:$B$501,A615,BallByBall!$F$2:$F$501,B615,BallByBall!$Q$2:$Q$501,1))</f>
        <v>0</v>
      </c>
      <c r="I615">
        <f>IF(A615="","",COUNTIFS(BallByBall!$B$2:$B$501,A615,BallByBall!$F$2:$F$501,B615,BallByBall!$R$2:$R$501,1))</f>
        <v>0</v>
      </c>
      <c r="J615">
        <f>IF(A615="","",SUMIFS(BallByBall!$T$2:$T$501,BallByBall!$B$2:$B$501,A615,BallByBall!$H$2:$H$501,B615))</f>
        <v>0</v>
      </c>
      <c r="K615">
        <f>IF(A615="","",SUMIFS(BallByBall!$U$2:$U$501,BallByBall!$B$2:$B$501,A615,BallByBall!$P$2:$P$501,B615))</f>
        <v>0</v>
      </c>
      <c r="L615">
        <f>IF(A615="","",SUMIFS(BallByBall!$V$2:$V$501,BallByBall!$B$2:$B$501,A615,BallByBall!$P$2:$P$501,B615))</f>
        <v>0</v>
      </c>
      <c r="M615">
        <f>IF(A615="","",SUMIFS(BallByBall!$W$2:$W$501,BallByBall!$B$2:$B$501,A615,BallByBall!$P$2:$P$501,B615))</f>
        <v>0</v>
      </c>
      <c r="N615">
        <f>IF(A615="","",SUMIFS(BallByBall!$X$2:$X$501,BallByBall!$B$2:$B$501,A615,BallByBall!$P$2:$P$501,B615))</f>
        <v>0</v>
      </c>
      <c r="O615">
        <f>IF(A615="","",SUMIFS(OverSummary!$G$2:$G$101,OverSummary!$A$2:$A$101,A615,OverSummary!$D$2:$D$101,B615))</f>
        <v>0</v>
      </c>
      <c r="P615">
        <f>IF(A615="","",G615*Rules!$B$13+H615*Rules!$B$14+I615*Rules!$B$15)</f>
        <v>0</v>
      </c>
      <c r="Q615">
        <f>IF(A615="","",IF(G615&gt;=100,Rules!$B$18,IF(G615&gt;=50,Rules!$B$17,IF(G615&gt;=30,Rules!$B$16,0)))+IF(AND(F615=1,D615&lt;&gt;"BWL",G615=0),Rules!$B$27,0))</f>
        <v>0</v>
      </c>
      <c r="R615">
        <f>IF(A615="","",J615*Rules!$B$19+O615*Rules!$B$22)</f>
        <v>0</v>
      </c>
      <c r="S615">
        <f>IF(A615="","",IF(J615&gt;=4,Rules!$B$21,IF(J615&gt;=3,Rules!$B$20,0)))</f>
        <v>0</v>
      </c>
      <c r="T615">
        <f>IF(A615="","",K615*Rules!$B$23+L615*Rules!$B$24+M615*Rules!$B$25+N615*Rules!$B$26)</f>
        <v>0</v>
      </c>
      <c r="U615">
        <f t="shared" si="9"/>
        <v>0</v>
      </c>
    </row>
    <row r="616" spans="1:21" x14ac:dyDescent="0.2">
      <c r="A616" t="str">
        <f>MatchSquad!A616</f>
        <v>M013</v>
      </c>
      <c r="B616" t="str">
        <f>MatchSquad!B616</f>
        <v>P190</v>
      </c>
      <c r="C616" t="str">
        <f>MatchSquad!C616</f>
        <v>Tushar Deshpande</v>
      </c>
      <c r="D616" t="str">
        <f>MatchSquad!D616</f>
        <v>BWL</v>
      </c>
      <c r="E616" t="str">
        <f>MatchSquad!E616</f>
        <v>RR</v>
      </c>
      <c r="F616">
        <f>MatchSquad!G616</f>
        <v>0</v>
      </c>
      <c r="G616">
        <f>IF(A616="","",SUMIFS(BallByBall!$I$2:$I$501,BallByBall!$B$2:$B$501,A616,BallByBall!$F$2:$F$501,B616))</f>
        <v>0</v>
      </c>
      <c r="H616">
        <f>IF(A616="","",COUNTIFS(BallByBall!$B$2:$B$501,A616,BallByBall!$F$2:$F$501,B616,BallByBall!$Q$2:$Q$501,1))</f>
        <v>0</v>
      </c>
      <c r="I616">
        <f>IF(A616="","",COUNTIFS(BallByBall!$B$2:$B$501,A616,BallByBall!$F$2:$F$501,B616,BallByBall!$R$2:$R$501,1))</f>
        <v>0</v>
      </c>
      <c r="J616">
        <f>IF(A616="","",SUMIFS(BallByBall!$T$2:$T$501,BallByBall!$B$2:$B$501,A616,BallByBall!$H$2:$H$501,B616))</f>
        <v>0</v>
      </c>
      <c r="K616">
        <f>IF(A616="","",SUMIFS(BallByBall!$U$2:$U$501,BallByBall!$B$2:$B$501,A616,BallByBall!$P$2:$P$501,B616))</f>
        <v>0</v>
      </c>
      <c r="L616">
        <f>IF(A616="","",SUMIFS(BallByBall!$V$2:$V$501,BallByBall!$B$2:$B$501,A616,BallByBall!$P$2:$P$501,B616))</f>
        <v>0</v>
      </c>
      <c r="M616">
        <f>IF(A616="","",SUMIFS(BallByBall!$W$2:$W$501,BallByBall!$B$2:$B$501,A616,BallByBall!$P$2:$P$501,B616))</f>
        <v>0</v>
      </c>
      <c r="N616">
        <f>IF(A616="","",SUMIFS(BallByBall!$X$2:$X$501,BallByBall!$B$2:$B$501,A616,BallByBall!$P$2:$P$501,B616))</f>
        <v>0</v>
      </c>
      <c r="O616">
        <f>IF(A616="","",SUMIFS(OverSummary!$G$2:$G$101,OverSummary!$A$2:$A$101,A616,OverSummary!$D$2:$D$101,B616))</f>
        <v>0</v>
      </c>
      <c r="P616">
        <f>IF(A616="","",G616*Rules!$B$13+H616*Rules!$B$14+I616*Rules!$B$15)</f>
        <v>0</v>
      </c>
      <c r="Q616">
        <f>IF(A616="","",IF(G616&gt;=100,Rules!$B$18,IF(G616&gt;=50,Rules!$B$17,IF(G616&gt;=30,Rules!$B$16,0)))+IF(AND(F616=1,D616&lt;&gt;"BWL",G616=0),Rules!$B$27,0))</f>
        <v>0</v>
      </c>
      <c r="R616">
        <f>IF(A616="","",J616*Rules!$B$19+O616*Rules!$B$22)</f>
        <v>0</v>
      </c>
      <c r="S616">
        <f>IF(A616="","",IF(J616&gt;=4,Rules!$B$21,IF(J616&gt;=3,Rules!$B$20,0)))</f>
        <v>0</v>
      </c>
      <c r="T616">
        <f>IF(A616="","",K616*Rules!$B$23+L616*Rules!$B$24+M616*Rules!$B$25+N616*Rules!$B$26)</f>
        <v>0</v>
      </c>
      <c r="U616">
        <f t="shared" si="9"/>
        <v>0</v>
      </c>
    </row>
    <row r="617" spans="1:21" x14ac:dyDescent="0.2">
      <c r="A617" t="str">
        <f>MatchSquad!A617</f>
        <v>M013</v>
      </c>
      <c r="B617" t="str">
        <f>MatchSquad!B617</f>
        <v>P191</v>
      </c>
      <c r="C617" t="str">
        <f>MatchSquad!C617</f>
        <v>Kwena Maphaka</v>
      </c>
      <c r="D617" t="str">
        <f>MatchSquad!D617</f>
        <v>BWL</v>
      </c>
      <c r="E617" t="str">
        <f>MatchSquad!E617</f>
        <v>RR</v>
      </c>
      <c r="F617">
        <f>MatchSquad!G617</f>
        <v>0</v>
      </c>
      <c r="G617">
        <f>IF(A617="","",SUMIFS(BallByBall!$I$2:$I$501,BallByBall!$B$2:$B$501,A617,BallByBall!$F$2:$F$501,B617))</f>
        <v>0</v>
      </c>
      <c r="H617">
        <f>IF(A617="","",COUNTIFS(BallByBall!$B$2:$B$501,A617,BallByBall!$F$2:$F$501,B617,BallByBall!$Q$2:$Q$501,1))</f>
        <v>0</v>
      </c>
      <c r="I617">
        <f>IF(A617="","",COUNTIFS(BallByBall!$B$2:$B$501,A617,BallByBall!$F$2:$F$501,B617,BallByBall!$R$2:$R$501,1))</f>
        <v>0</v>
      </c>
      <c r="J617">
        <f>IF(A617="","",SUMIFS(BallByBall!$T$2:$T$501,BallByBall!$B$2:$B$501,A617,BallByBall!$H$2:$H$501,B617))</f>
        <v>0</v>
      </c>
      <c r="K617">
        <f>IF(A617="","",SUMIFS(BallByBall!$U$2:$U$501,BallByBall!$B$2:$B$501,A617,BallByBall!$P$2:$P$501,B617))</f>
        <v>0</v>
      </c>
      <c r="L617">
        <f>IF(A617="","",SUMIFS(BallByBall!$V$2:$V$501,BallByBall!$B$2:$B$501,A617,BallByBall!$P$2:$P$501,B617))</f>
        <v>0</v>
      </c>
      <c r="M617">
        <f>IF(A617="","",SUMIFS(BallByBall!$W$2:$W$501,BallByBall!$B$2:$B$501,A617,BallByBall!$P$2:$P$501,B617))</f>
        <v>0</v>
      </c>
      <c r="N617">
        <f>IF(A617="","",SUMIFS(BallByBall!$X$2:$X$501,BallByBall!$B$2:$B$501,A617,BallByBall!$P$2:$P$501,B617))</f>
        <v>0</v>
      </c>
      <c r="O617">
        <f>IF(A617="","",SUMIFS(OverSummary!$G$2:$G$101,OverSummary!$A$2:$A$101,A617,OverSummary!$D$2:$D$101,B617))</f>
        <v>0</v>
      </c>
      <c r="P617">
        <f>IF(A617="","",G617*Rules!$B$13+H617*Rules!$B$14+I617*Rules!$B$15)</f>
        <v>0</v>
      </c>
      <c r="Q617">
        <f>IF(A617="","",IF(G617&gt;=100,Rules!$B$18,IF(G617&gt;=50,Rules!$B$17,IF(G617&gt;=30,Rules!$B$16,0)))+IF(AND(F617=1,D617&lt;&gt;"BWL",G617=0),Rules!$B$27,0))</f>
        <v>0</v>
      </c>
      <c r="R617">
        <f>IF(A617="","",J617*Rules!$B$19+O617*Rules!$B$22)</f>
        <v>0</v>
      </c>
      <c r="S617">
        <f>IF(A617="","",IF(J617&gt;=4,Rules!$B$21,IF(J617&gt;=3,Rules!$B$20,0)))</f>
        <v>0</v>
      </c>
      <c r="T617">
        <f>IF(A617="","",K617*Rules!$B$23+L617*Rules!$B$24+M617*Rules!$B$25+N617*Rules!$B$26)</f>
        <v>0</v>
      </c>
      <c r="U617">
        <f t="shared" si="9"/>
        <v>0</v>
      </c>
    </row>
    <row r="618" spans="1:21" x14ac:dyDescent="0.2">
      <c r="A618" t="str">
        <f>MatchSquad!A618</f>
        <v>M013</v>
      </c>
      <c r="B618" t="str">
        <f>MatchSquad!B618</f>
        <v>P192</v>
      </c>
      <c r="C618" t="str">
        <f>MatchSquad!C618</f>
        <v>Ravi Bishnoi</v>
      </c>
      <c r="D618" t="str">
        <f>MatchSquad!D618</f>
        <v>BWL</v>
      </c>
      <c r="E618" t="str">
        <f>MatchSquad!E618</f>
        <v>RR</v>
      </c>
      <c r="F618">
        <f>MatchSquad!G618</f>
        <v>0</v>
      </c>
      <c r="G618">
        <f>IF(A618="","",SUMIFS(BallByBall!$I$2:$I$501,BallByBall!$B$2:$B$501,A618,BallByBall!$F$2:$F$501,B618))</f>
        <v>0</v>
      </c>
      <c r="H618">
        <f>IF(A618="","",COUNTIFS(BallByBall!$B$2:$B$501,A618,BallByBall!$F$2:$F$501,B618,BallByBall!$Q$2:$Q$501,1))</f>
        <v>0</v>
      </c>
      <c r="I618">
        <f>IF(A618="","",COUNTIFS(BallByBall!$B$2:$B$501,A618,BallByBall!$F$2:$F$501,B618,BallByBall!$R$2:$R$501,1))</f>
        <v>0</v>
      </c>
      <c r="J618">
        <f>IF(A618="","",SUMIFS(BallByBall!$T$2:$T$501,BallByBall!$B$2:$B$501,A618,BallByBall!$H$2:$H$501,B618))</f>
        <v>0</v>
      </c>
      <c r="K618">
        <f>IF(A618="","",SUMIFS(BallByBall!$U$2:$U$501,BallByBall!$B$2:$B$501,A618,BallByBall!$P$2:$P$501,B618))</f>
        <v>0</v>
      </c>
      <c r="L618">
        <f>IF(A618="","",SUMIFS(BallByBall!$V$2:$V$501,BallByBall!$B$2:$B$501,A618,BallByBall!$P$2:$P$501,B618))</f>
        <v>0</v>
      </c>
      <c r="M618">
        <f>IF(A618="","",SUMIFS(BallByBall!$W$2:$W$501,BallByBall!$B$2:$B$501,A618,BallByBall!$P$2:$P$501,B618))</f>
        <v>0</v>
      </c>
      <c r="N618">
        <f>IF(A618="","",SUMIFS(BallByBall!$X$2:$X$501,BallByBall!$B$2:$B$501,A618,BallByBall!$P$2:$P$501,B618))</f>
        <v>0</v>
      </c>
      <c r="O618">
        <f>IF(A618="","",SUMIFS(OverSummary!$G$2:$G$101,OverSummary!$A$2:$A$101,A618,OverSummary!$D$2:$D$101,B618))</f>
        <v>0</v>
      </c>
      <c r="P618">
        <f>IF(A618="","",G618*Rules!$B$13+H618*Rules!$B$14+I618*Rules!$B$15)</f>
        <v>0</v>
      </c>
      <c r="Q618">
        <f>IF(A618="","",IF(G618&gt;=100,Rules!$B$18,IF(G618&gt;=50,Rules!$B$17,IF(G618&gt;=30,Rules!$B$16,0)))+IF(AND(F618=1,D618&lt;&gt;"BWL",G618=0),Rules!$B$27,0))</f>
        <v>0</v>
      </c>
      <c r="R618">
        <f>IF(A618="","",J618*Rules!$B$19+O618*Rules!$B$22)</f>
        <v>0</v>
      </c>
      <c r="S618">
        <f>IF(A618="","",IF(J618&gt;=4,Rules!$B$21,IF(J618&gt;=3,Rules!$B$20,0)))</f>
        <v>0</v>
      </c>
      <c r="T618">
        <f>IF(A618="","",K618*Rules!$B$23+L618*Rules!$B$24+M618*Rules!$B$25+N618*Rules!$B$26)</f>
        <v>0</v>
      </c>
      <c r="U618">
        <f t="shared" si="9"/>
        <v>0</v>
      </c>
    </row>
    <row r="619" spans="1:21" x14ac:dyDescent="0.2">
      <c r="A619" t="str">
        <f>MatchSquad!A619</f>
        <v>M013</v>
      </c>
      <c r="B619" t="str">
        <f>MatchSquad!B619</f>
        <v>P193</v>
      </c>
      <c r="C619" t="str">
        <f>MatchSquad!C619</f>
        <v>Sushant Mishra</v>
      </c>
      <c r="D619" t="str">
        <f>MatchSquad!D619</f>
        <v>BWL</v>
      </c>
      <c r="E619" t="str">
        <f>MatchSquad!E619</f>
        <v>RR</v>
      </c>
      <c r="F619">
        <f>MatchSquad!G619</f>
        <v>0</v>
      </c>
      <c r="G619">
        <f>IF(A619="","",SUMIFS(BallByBall!$I$2:$I$501,BallByBall!$B$2:$B$501,A619,BallByBall!$F$2:$F$501,B619))</f>
        <v>0</v>
      </c>
      <c r="H619">
        <f>IF(A619="","",COUNTIFS(BallByBall!$B$2:$B$501,A619,BallByBall!$F$2:$F$501,B619,BallByBall!$Q$2:$Q$501,1))</f>
        <v>0</v>
      </c>
      <c r="I619">
        <f>IF(A619="","",COUNTIFS(BallByBall!$B$2:$B$501,A619,BallByBall!$F$2:$F$501,B619,BallByBall!$R$2:$R$501,1))</f>
        <v>0</v>
      </c>
      <c r="J619">
        <f>IF(A619="","",SUMIFS(BallByBall!$T$2:$T$501,BallByBall!$B$2:$B$501,A619,BallByBall!$H$2:$H$501,B619))</f>
        <v>0</v>
      </c>
      <c r="K619">
        <f>IF(A619="","",SUMIFS(BallByBall!$U$2:$U$501,BallByBall!$B$2:$B$501,A619,BallByBall!$P$2:$P$501,B619))</f>
        <v>0</v>
      </c>
      <c r="L619">
        <f>IF(A619="","",SUMIFS(BallByBall!$V$2:$V$501,BallByBall!$B$2:$B$501,A619,BallByBall!$P$2:$P$501,B619))</f>
        <v>0</v>
      </c>
      <c r="M619">
        <f>IF(A619="","",SUMIFS(BallByBall!$W$2:$W$501,BallByBall!$B$2:$B$501,A619,BallByBall!$P$2:$P$501,B619))</f>
        <v>0</v>
      </c>
      <c r="N619">
        <f>IF(A619="","",SUMIFS(BallByBall!$X$2:$X$501,BallByBall!$B$2:$B$501,A619,BallByBall!$P$2:$P$501,B619))</f>
        <v>0</v>
      </c>
      <c r="O619">
        <f>IF(A619="","",SUMIFS(OverSummary!$G$2:$G$101,OverSummary!$A$2:$A$101,A619,OverSummary!$D$2:$D$101,B619))</f>
        <v>0</v>
      </c>
      <c r="P619">
        <f>IF(A619="","",G619*Rules!$B$13+H619*Rules!$B$14+I619*Rules!$B$15)</f>
        <v>0</v>
      </c>
      <c r="Q619">
        <f>IF(A619="","",IF(G619&gt;=100,Rules!$B$18,IF(G619&gt;=50,Rules!$B$17,IF(G619&gt;=30,Rules!$B$16,0)))+IF(AND(F619=1,D619&lt;&gt;"BWL",G619=0),Rules!$B$27,0))</f>
        <v>0</v>
      </c>
      <c r="R619">
        <f>IF(A619="","",J619*Rules!$B$19+O619*Rules!$B$22)</f>
        <v>0</v>
      </c>
      <c r="S619">
        <f>IF(A619="","",IF(J619&gt;=4,Rules!$B$21,IF(J619&gt;=3,Rules!$B$20,0)))</f>
        <v>0</v>
      </c>
      <c r="T619">
        <f>IF(A619="","",K619*Rules!$B$23+L619*Rules!$B$24+M619*Rules!$B$25+N619*Rules!$B$26)</f>
        <v>0</v>
      </c>
      <c r="U619">
        <f t="shared" si="9"/>
        <v>0</v>
      </c>
    </row>
    <row r="620" spans="1:21" x14ac:dyDescent="0.2">
      <c r="A620" t="str">
        <f>MatchSquad!A620</f>
        <v>M013</v>
      </c>
      <c r="B620" t="str">
        <f>MatchSquad!B620</f>
        <v>P194</v>
      </c>
      <c r="C620" t="str">
        <f>MatchSquad!C620</f>
        <v>Yash Raj Punja</v>
      </c>
      <c r="D620" t="str">
        <f>MatchSquad!D620</f>
        <v>BWL</v>
      </c>
      <c r="E620" t="str">
        <f>MatchSquad!E620</f>
        <v>RR</v>
      </c>
      <c r="F620">
        <f>MatchSquad!G620</f>
        <v>0</v>
      </c>
      <c r="G620">
        <f>IF(A620="","",SUMIFS(BallByBall!$I$2:$I$501,BallByBall!$B$2:$B$501,A620,BallByBall!$F$2:$F$501,B620))</f>
        <v>0</v>
      </c>
      <c r="H620">
        <f>IF(A620="","",COUNTIFS(BallByBall!$B$2:$B$501,A620,BallByBall!$F$2:$F$501,B620,BallByBall!$Q$2:$Q$501,1))</f>
        <v>0</v>
      </c>
      <c r="I620">
        <f>IF(A620="","",COUNTIFS(BallByBall!$B$2:$B$501,A620,BallByBall!$F$2:$F$501,B620,BallByBall!$R$2:$R$501,1))</f>
        <v>0</v>
      </c>
      <c r="J620">
        <f>IF(A620="","",SUMIFS(BallByBall!$T$2:$T$501,BallByBall!$B$2:$B$501,A620,BallByBall!$H$2:$H$501,B620))</f>
        <v>0</v>
      </c>
      <c r="K620">
        <f>IF(A620="","",SUMIFS(BallByBall!$U$2:$U$501,BallByBall!$B$2:$B$501,A620,BallByBall!$P$2:$P$501,B620))</f>
        <v>0</v>
      </c>
      <c r="L620">
        <f>IF(A620="","",SUMIFS(BallByBall!$V$2:$V$501,BallByBall!$B$2:$B$501,A620,BallByBall!$P$2:$P$501,B620))</f>
        <v>0</v>
      </c>
      <c r="M620">
        <f>IF(A620="","",SUMIFS(BallByBall!$W$2:$W$501,BallByBall!$B$2:$B$501,A620,BallByBall!$P$2:$P$501,B620))</f>
        <v>0</v>
      </c>
      <c r="N620">
        <f>IF(A620="","",SUMIFS(BallByBall!$X$2:$X$501,BallByBall!$B$2:$B$501,A620,BallByBall!$P$2:$P$501,B620))</f>
        <v>0</v>
      </c>
      <c r="O620">
        <f>IF(A620="","",SUMIFS(OverSummary!$G$2:$G$101,OverSummary!$A$2:$A$101,A620,OverSummary!$D$2:$D$101,B620))</f>
        <v>0</v>
      </c>
      <c r="P620">
        <f>IF(A620="","",G620*Rules!$B$13+H620*Rules!$B$14+I620*Rules!$B$15)</f>
        <v>0</v>
      </c>
      <c r="Q620">
        <f>IF(A620="","",IF(G620&gt;=100,Rules!$B$18,IF(G620&gt;=50,Rules!$B$17,IF(G620&gt;=30,Rules!$B$16,0)))+IF(AND(F620=1,D620&lt;&gt;"BWL",G620=0),Rules!$B$27,0))</f>
        <v>0</v>
      </c>
      <c r="R620">
        <f>IF(A620="","",J620*Rules!$B$19+O620*Rules!$B$22)</f>
        <v>0</v>
      </c>
      <c r="S620">
        <f>IF(A620="","",IF(J620&gt;=4,Rules!$B$21,IF(J620&gt;=3,Rules!$B$20,0)))</f>
        <v>0</v>
      </c>
      <c r="T620">
        <f>IF(A620="","",K620*Rules!$B$23+L620*Rules!$B$24+M620*Rules!$B$25+N620*Rules!$B$26)</f>
        <v>0</v>
      </c>
      <c r="U620">
        <f t="shared" si="9"/>
        <v>0</v>
      </c>
    </row>
    <row r="621" spans="1:21" x14ac:dyDescent="0.2">
      <c r="A621" t="str">
        <f>MatchSquad!A621</f>
        <v>M013</v>
      </c>
      <c r="B621" t="str">
        <f>MatchSquad!B621</f>
        <v>P195</v>
      </c>
      <c r="C621" t="str">
        <f>MatchSquad!C621</f>
        <v>Vignesh Puthur</v>
      </c>
      <c r="D621" t="str">
        <f>MatchSquad!D621</f>
        <v>BWL</v>
      </c>
      <c r="E621" t="str">
        <f>MatchSquad!E621</f>
        <v>RR</v>
      </c>
      <c r="F621">
        <f>MatchSquad!G621</f>
        <v>0</v>
      </c>
      <c r="G621">
        <f>IF(A621="","",SUMIFS(BallByBall!$I$2:$I$501,BallByBall!$B$2:$B$501,A621,BallByBall!$F$2:$F$501,B621))</f>
        <v>0</v>
      </c>
      <c r="H621">
        <f>IF(A621="","",COUNTIFS(BallByBall!$B$2:$B$501,A621,BallByBall!$F$2:$F$501,B621,BallByBall!$Q$2:$Q$501,1))</f>
        <v>0</v>
      </c>
      <c r="I621">
        <f>IF(A621="","",COUNTIFS(BallByBall!$B$2:$B$501,A621,BallByBall!$F$2:$F$501,B621,BallByBall!$R$2:$R$501,1))</f>
        <v>0</v>
      </c>
      <c r="J621">
        <f>IF(A621="","",SUMIFS(BallByBall!$T$2:$T$501,BallByBall!$B$2:$B$501,A621,BallByBall!$H$2:$H$501,B621))</f>
        <v>0</v>
      </c>
      <c r="K621">
        <f>IF(A621="","",SUMIFS(BallByBall!$U$2:$U$501,BallByBall!$B$2:$B$501,A621,BallByBall!$P$2:$P$501,B621))</f>
        <v>0</v>
      </c>
      <c r="L621">
        <f>IF(A621="","",SUMIFS(BallByBall!$V$2:$V$501,BallByBall!$B$2:$B$501,A621,BallByBall!$P$2:$P$501,B621))</f>
        <v>0</v>
      </c>
      <c r="M621">
        <f>IF(A621="","",SUMIFS(BallByBall!$W$2:$W$501,BallByBall!$B$2:$B$501,A621,BallByBall!$P$2:$P$501,B621))</f>
        <v>0</v>
      </c>
      <c r="N621">
        <f>IF(A621="","",SUMIFS(BallByBall!$X$2:$X$501,BallByBall!$B$2:$B$501,A621,BallByBall!$P$2:$P$501,B621))</f>
        <v>0</v>
      </c>
      <c r="O621">
        <f>IF(A621="","",SUMIFS(OverSummary!$G$2:$G$101,OverSummary!$A$2:$A$101,A621,OverSummary!$D$2:$D$101,B621))</f>
        <v>0</v>
      </c>
      <c r="P621">
        <f>IF(A621="","",G621*Rules!$B$13+H621*Rules!$B$14+I621*Rules!$B$15)</f>
        <v>0</v>
      </c>
      <c r="Q621">
        <f>IF(A621="","",IF(G621&gt;=100,Rules!$B$18,IF(G621&gt;=50,Rules!$B$17,IF(G621&gt;=30,Rules!$B$16,0)))+IF(AND(F621=1,D621&lt;&gt;"BWL",G621=0),Rules!$B$27,0))</f>
        <v>0</v>
      </c>
      <c r="R621">
        <f>IF(A621="","",J621*Rules!$B$19+O621*Rules!$B$22)</f>
        <v>0</v>
      </c>
      <c r="S621">
        <f>IF(A621="","",IF(J621&gt;=4,Rules!$B$21,IF(J621&gt;=3,Rules!$B$20,0)))</f>
        <v>0</v>
      </c>
      <c r="T621">
        <f>IF(A621="","",K621*Rules!$B$23+L621*Rules!$B$24+M621*Rules!$B$25+N621*Rules!$B$26)</f>
        <v>0</v>
      </c>
      <c r="U621">
        <f t="shared" si="9"/>
        <v>0</v>
      </c>
    </row>
    <row r="622" spans="1:21" x14ac:dyDescent="0.2">
      <c r="A622" t="str">
        <f>MatchSquad!A622</f>
        <v>M013</v>
      </c>
      <c r="B622" t="str">
        <f>MatchSquad!B622</f>
        <v>P196</v>
      </c>
      <c r="C622" t="str">
        <f>MatchSquad!C622</f>
        <v>Brijesh Sharma</v>
      </c>
      <c r="D622" t="str">
        <f>MatchSquad!D622</f>
        <v>BWL</v>
      </c>
      <c r="E622" t="str">
        <f>MatchSquad!E622</f>
        <v>RR</v>
      </c>
      <c r="F622">
        <f>MatchSquad!G622</f>
        <v>0</v>
      </c>
      <c r="G622">
        <f>IF(A622="","",SUMIFS(BallByBall!$I$2:$I$501,BallByBall!$B$2:$B$501,A622,BallByBall!$F$2:$F$501,B622))</f>
        <v>0</v>
      </c>
      <c r="H622">
        <f>IF(A622="","",COUNTIFS(BallByBall!$B$2:$B$501,A622,BallByBall!$F$2:$F$501,B622,BallByBall!$Q$2:$Q$501,1))</f>
        <v>0</v>
      </c>
      <c r="I622">
        <f>IF(A622="","",COUNTIFS(BallByBall!$B$2:$B$501,A622,BallByBall!$F$2:$F$501,B622,BallByBall!$R$2:$R$501,1))</f>
        <v>0</v>
      </c>
      <c r="J622">
        <f>IF(A622="","",SUMIFS(BallByBall!$T$2:$T$501,BallByBall!$B$2:$B$501,A622,BallByBall!$H$2:$H$501,B622))</f>
        <v>0</v>
      </c>
      <c r="K622">
        <f>IF(A622="","",SUMIFS(BallByBall!$U$2:$U$501,BallByBall!$B$2:$B$501,A622,BallByBall!$P$2:$P$501,B622))</f>
        <v>0</v>
      </c>
      <c r="L622">
        <f>IF(A622="","",SUMIFS(BallByBall!$V$2:$V$501,BallByBall!$B$2:$B$501,A622,BallByBall!$P$2:$P$501,B622))</f>
        <v>0</v>
      </c>
      <c r="M622">
        <f>IF(A622="","",SUMIFS(BallByBall!$W$2:$W$501,BallByBall!$B$2:$B$501,A622,BallByBall!$P$2:$P$501,B622))</f>
        <v>0</v>
      </c>
      <c r="N622">
        <f>IF(A622="","",SUMIFS(BallByBall!$X$2:$X$501,BallByBall!$B$2:$B$501,A622,BallByBall!$P$2:$P$501,B622))</f>
        <v>0</v>
      </c>
      <c r="O622">
        <f>IF(A622="","",SUMIFS(OverSummary!$G$2:$G$101,OverSummary!$A$2:$A$101,A622,OverSummary!$D$2:$D$101,B622))</f>
        <v>0</v>
      </c>
      <c r="P622">
        <f>IF(A622="","",G622*Rules!$B$13+H622*Rules!$B$14+I622*Rules!$B$15)</f>
        <v>0</v>
      </c>
      <c r="Q622">
        <f>IF(A622="","",IF(G622&gt;=100,Rules!$B$18,IF(G622&gt;=50,Rules!$B$17,IF(G622&gt;=30,Rules!$B$16,0)))+IF(AND(F622=1,D622&lt;&gt;"BWL",G622=0),Rules!$B$27,0))</f>
        <v>0</v>
      </c>
      <c r="R622">
        <f>IF(A622="","",J622*Rules!$B$19+O622*Rules!$B$22)</f>
        <v>0</v>
      </c>
      <c r="S622">
        <f>IF(A622="","",IF(J622&gt;=4,Rules!$B$21,IF(J622&gt;=3,Rules!$B$20,0)))</f>
        <v>0</v>
      </c>
      <c r="T622">
        <f>IF(A622="","",K622*Rules!$B$23+L622*Rules!$B$24+M622*Rules!$B$25+N622*Rules!$B$26)</f>
        <v>0</v>
      </c>
      <c r="U622">
        <f t="shared" si="9"/>
        <v>0</v>
      </c>
    </row>
    <row r="623" spans="1:21" x14ac:dyDescent="0.2">
      <c r="A623" t="str">
        <f>MatchSquad!A623</f>
        <v>M013</v>
      </c>
      <c r="B623" t="str">
        <f>MatchSquad!B623</f>
        <v>P197</v>
      </c>
      <c r="C623" t="str">
        <f>MatchSquad!C623</f>
        <v>Adam Milne</v>
      </c>
      <c r="D623" t="str">
        <f>MatchSquad!D623</f>
        <v>BWL</v>
      </c>
      <c r="E623" t="str">
        <f>MatchSquad!E623</f>
        <v>RR</v>
      </c>
      <c r="F623">
        <f>MatchSquad!G623</f>
        <v>0</v>
      </c>
      <c r="G623">
        <f>IF(A623="","",SUMIFS(BallByBall!$I$2:$I$501,BallByBall!$B$2:$B$501,A623,BallByBall!$F$2:$F$501,B623))</f>
        <v>0</v>
      </c>
      <c r="H623">
        <f>IF(A623="","",COUNTIFS(BallByBall!$B$2:$B$501,A623,BallByBall!$F$2:$F$501,B623,BallByBall!$Q$2:$Q$501,1))</f>
        <v>0</v>
      </c>
      <c r="I623">
        <f>IF(A623="","",COUNTIFS(BallByBall!$B$2:$B$501,A623,BallByBall!$F$2:$F$501,B623,BallByBall!$R$2:$R$501,1))</f>
        <v>0</v>
      </c>
      <c r="J623">
        <f>IF(A623="","",SUMIFS(BallByBall!$T$2:$T$501,BallByBall!$B$2:$B$501,A623,BallByBall!$H$2:$H$501,B623))</f>
        <v>0</v>
      </c>
      <c r="K623">
        <f>IF(A623="","",SUMIFS(BallByBall!$U$2:$U$501,BallByBall!$B$2:$B$501,A623,BallByBall!$P$2:$P$501,B623))</f>
        <v>0</v>
      </c>
      <c r="L623">
        <f>IF(A623="","",SUMIFS(BallByBall!$V$2:$V$501,BallByBall!$B$2:$B$501,A623,BallByBall!$P$2:$P$501,B623))</f>
        <v>0</v>
      </c>
      <c r="M623">
        <f>IF(A623="","",SUMIFS(BallByBall!$W$2:$W$501,BallByBall!$B$2:$B$501,A623,BallByBall!$P$2:$P$501,B623))</f>
        <v>0</v>
      </c>
      <c r="N623">
        <f>IF(A623="","",SUMIFS(BallByBall!$X$2:$X$501,BallByBall!$B$2:$B$501,A623,BallByBall!$P$2:$P$501,B623))</f>
        <v>0</v>
      </c>
      <c r="O623">
        <f>IF(A623="","",SUMIFS(OverSummary!$G$2:$G$101,OverSummary!$A$2:$A$101,A623,OverSummary!$D$2:$D$101,B623))</f>
        <v>0</v>
      </c>
      <c r="P623">
        <f>IF(A623="","",G623*Rules!$B$13+H623*Rules!$B$14+I623*Rules!$B$15)</f>
        <v>0</v>
      </c>
      <c r="Q623">
        <f>IF(A623="","",IF(G623&gt;=100,Rules!$B$18,IF(G623&gt;=50,Rules!$B$17,IF(G623&gt;=30,Rules!$B$16,0)))+IF(AND(F623=1,D623&lt;&gt;"BWL",G623=0),Rules!$B$27,0))</f>
        <v>0</v>
      </c>
      <c r="R623">
        <f>IF(A623="","",J623*Rules!$B$19+O623*Rules!$B$22)</f>
        <v>0</v>
      </c>
      <c r="S623">
        <f>IF(A623="","",IF(J623&gt;=4,Rules!$B$21,IF(J623&gt;=3,Rules!$B$20,0)))</f>
        <v>0</v>
      </c>
      <c r="T623">
        <f>IF(A623="","",K623*Rules!$B$23+L623*Rules!$B$24+M623*Rules!$B$25+N623*Rules!$B$26)</f>
        <v>0</v>
      </c>
      <c r="U623">
        <f t="shared" si="9"/>
        <v>0</v>
      </c>
    </row>
    <row r="624" spans="1:21" x14ac:dyDescent="0.2">
      <c r="A624" t="str">
        <f>MatchSquad!A624</f>
        <v>M013</v>
      </c>
      <c r="B624" t="str">
        <f>MatchSquad!B624</f>
        <v>P198</v>
      </c>
      <c r="C624" t="str">
        <f>MatchSquad!C624</f>
        <v>Kuldeep Sen</v>
      </c>
      <c r="D624" t="str">
        <f>MatchSquad!D624</f>
        <v>BWL</v>
      </c>
      <c r="E624" t="str">
        <f>MatchSquad!E624</f>
        <v>RR</v>
      </c>
      <c r="F624">
        <f>MatchSquad!G624</f>
        <v>0</v>
      </c>
      <c r="G624">
        <f>IF(A624="","",SUMIFS(BallByBall!$I$2:$I$501,BallByBall!$B$2:$B$501,A624,BallByBall!$F$2:$F$501,B624))</f>
        <v>0</v>
      </c>
      <c r="H624">
        <f>IF(A624="","",COUNTIFS(BallByBall!$B$2:$B$501,A624,BallByBall!$F$2:$F$501,B624,BallByBall!$Q$2:$Q$501,1))</f>
        <v>0</v>
      </c>
      <c r="I624">
        <f>IF(A624="","",COUNTIFS(BallByBall!$B$2:$B$501,A624,BallByBall!$F$2:$F$501,B624,BallByBall!$R$2:$R$501,1))</f>
        <v>0</v>
      </c>
      <c r="J624">
        <f>IF(A624="","",SUMIFS(BallByBall!$T$2:$T$501,BallByBall!$B$2:$B$501,A624,BallByBall!$H$2:$H$501,B624))</f>
        <v>0</v>
      </c>
      <c r="K624">
        <f>IF(A624="","",SUMIFS(BallByBall!$U$2:$U$501,BallByBall!$B$2:$B$501,A624,BallByBall!$P$2:$P$501,B624))</f>
        <v>0</v>
      </c>
      <c r="L624">
        <f>IF(A624="","",SUMIFS(BallByBall!$V$2:$V$501,BallByBall!$B$2:$B$501,A624,BallByBall!$P$2:$P$501,B624))</f>
        <v>0</v>
      </c>
      <c r="M624">
        <f>IF(A624="","",SUMIFS(BallByBall!$W$2:$W$501,BallByBall!$B$2:$B$501,A624,BallByBall!$P$2:$P$501,B624))</f>
        <v>0</v>
      </c>
      <c r="N624">
        <f>IF(A624="","",SUMIFS(BallByBall!$X$2:$X$501,BallByBall!$B$2:$B$501,A624,BallByBall!$P$2:$P$501,B624))</f>
        <v>0</v>
      </c>
      <c r="O624">
        <f>IF(A624="","",SUMIFS(OverSummary!$G$2:$G$101,OverSummary!$A$2:$A$101,A624,OverSummary!$D$2:$D$101,B624))</f>
        <v>0</v>
      </c>
      <c r="P624">
        <f>IF(A624="","",G624*Rules!$B$13+H624*Rules!$B$14+I624*Rules!$B$15)</f>
        <v>0</v>
      </c>
      <c r="Q624">
        <f>IF(A624="","",IF(G624&gt;=100,Rules!$B$18,IF(G624&gt;=50,Rules!$B$17,IF(G624&gt;=30,Rules!$B$16,0)))+IF(AND(F624=1,D624&lt;&gt;"BWL",G624=0),Rules!$B$27,0))</f>
        <v>0</v>
      </c>
      <c r="R624">
        <f>IF(A624="","",J624*Rules!$B$19+O624*Rules!$B$22)</f>
        <v>0</v>
      </c>
      <c r="S624">
        <f>IF(A624="","",IF(J624&gt;=4,Rules!$B$21,IF(J624&gt;=3,Rules!$B$20,0)))</f>
        <v>0</v>
      </c>
      <c r="T624">
        <f>IF(A624="","",K624*Rules!$B$23+L624*Rules!$B$24+M624*Rules!$B$25+N624*Rules!$B$26)</f>
        <v>0</v>
      </c>
      <c r="U624">
        <f t="shared" si="9"/>
        <v>0</v>
      </c>
    </row>
    <row r="625" spans="1:21" x14ac:dyDescent="0.2">
      <c r="A625" t="str">
        <f>MatchSquad!A625</f>
        <v>M013</v>
      </c>
      <c r="B625" t="str">
        <f>MatchSquad!B625</f>
        <v>P199</v>
      </c>
      <c r="C625" t="str">
        <f>MatchSquad!C625</f>
        <v>Sandeep Sharma</v>
      </c>
      <c r="D625" t="str">
        <f>MatchSquad!D625</f>
        <v>BWL</v>
      </c>
      <c r="E625" t="str">
        <f>MatchSquad!E625</f>
        <v>RR</v>
      </c>
      <c r="F625">
        <f>MatchSquad!G625</f>
        <v>0</v>
      </c>
      <c r="G625">
        <f>IF(A625="","",SUMIFS(BallByBall!$I$2:$I$501,BallByBall!$B$2:$B$501,A625,BallByBall!$F$2:$F$501,B625))</f>
        <v>0</v>
      </c>
      <c r="H625">
        <f>IF(A625="","",COUNTIFS(BallByBall!$B$2:$B$501,A625,BallByBall!$F$2:$F$501,B625,BallByBall!$Q$2:$Q$501,1))</f>
        <v>0</v>
      </c>
      <c r="I625">
        <f>IF(A625="","",COUNTIFS(BallByBall!$B$2:$B$501,A625,BallByBall!$F$2:$F$501,B625,BallByBall!$R$2:$R$501,1))</f>
        <v>0</v>
      </c>
      <c r="J625">
        <f>IF(A625="","",SUMIFS(BallByBall!$T$2:$T$501,BallByBall!$B$2:$B$501,A625,BallByBall!$H$2:$H$501,B625))</f>
        <v>0</v>
      </c>
      <c r="K625">
        <f>IF(A625="","",SUMIFS(BallByBall!$U$2:$U$501,BallByBall!$B$2:$B$501,A625,BallByBall!$P$2:$P$501,B625))</f>
        <v>0</v>
      </c>
      <c r="L625">
        <f>IF(A625="","",SUMIFS(BallByBall!$V$2:$V$501,BallByBall!$B$2:$B$501,A625,BallByBall!$P$2:$P$501,B625))</f>
        <v>0</v>
      </c>
      <c r="M625">
        <f>IF(A625="","",SUMIFS(BallByBall!$W$2:$W$501,BallByBall!$B$2:$B$501,A625,BallByBall!$P$2:$P$501,B625))</f>
        <v>0</v>
      </c>
      <c r="N625">
        <f>IF(A625="","",SUMIFS(BallByBall!$X$2:$X$501,BallByBall!$B$2:$B$501,A625,BallByBall!$P$2:$P$501,B625))</f>
        <v>0</v>
      </c>
      <c r="O625">
        <f>IF(A625="","",SUMIFS(OverSummary!$G$2:$G$101,OverSummary!$A$2:$A$101,A625,OverSummary!$D$2:$D$101,B625))</f>
        <v>0</v>
      </c>
      <c r="P625">
        <f>IF(A625="","",G625*Rules!$B$13+H625*Rules!$B$14+I625*Rules!$B$15)</f>
        <v>0</v>
      </c>
      <c r="Q625">
        <f>IF(A625="","",IF(G625&gt;=100,Rules!$B$18,IF(G625&gt;=50,Rules!$B$17,IF(G625&gt;=30,Rules!$B$16,0)))+IF(AND(F625=1,D625&lt;&gt;"BWL",G625=0),Rules!$B$27,0))</f>
        <v>0</v>
      </c>
      <c r="R625">
        <f>IF(A625="","",J625*Rules!$B$19+O625*Rules!$B$22)</f>
        <v>0</v>
      </c>
      <c r="S625">
        <f>IF(A625="","",IF(J625&gt;=4,Rules!$B$21,IF(J625&gt;=3,Rules!$B$20,0)))</f>
        <v>0</v>
      </c>
      <c r="T625">
        <f>IF(A625="","",K625*Rules!$B$23+L625*Rules!$B$24+M625*Rules!$B$25+N625*Rules!$B$26)</f>
        <v>0</v>
      </c>
      <c r="U625">
        <f t="shared" si="9"/>
        <v>0</v>
      </c>
    </row>
    <row r="626" spans="1:21" x14ac:dyDescent="0.2">
      <c r="A626" t="str">
        <f>MatchSquad!A626</f>
        <v>M013</v>
      </c>
      <c r="B626" t="str">
        <f>MatchSquad!B626</f>
        <v>P200</v>
      </c>
      <c r="C626" t="str">
        <f>MatchSquad!C626</f>
        <v>Nandre Burger</v>
      </c>
      <c r="D626" t="str">
        <f>MatchSquad!D626</f>
        <v>BWL</v>
      </c>
      <c r="E626" t="str">
        <f>MatchSquad!E626</f>
        <v>RR</v>
      </c>
      <c r="F626">
        <f>MatchSquad!G626</f>
        <v>0</v>
      </c>
      <c r="G626">
        <f>IF(A626="","",SUMIFS(BallByBall!$I$2:$I$501,BallByBall!$B$2:$B$501,A626,BallByBall!$F$2:$F$501,B626))</f>
        <v>0</v>
      </c>
      <c r="H626">
        <f>IF(A626="","",COUNTIFS(BallByBall!$B$2:$B$501,A626,BallByBall!$F$2:$F$501,B626,BallByBall!$Q$2:$Q$501,1))</f>
        <v>0</v>
      </c>
      <c r="I626">
        <f>IF(A626="","",COUNTIFS(BallByBall!$B$2:$B$501,A626,BallByBall!$F$2:$F$501,B626,BallByBall!$R$2:$R$501,1))</f>
        <v>0</v>
      </c>
      <c r="J626">
        <f>IF(A626="","",SUMIFS(BallByBall!$T$2:$T$501,BallByBall!$B$2:$B$501,A626,BallByBall!$H$2:$H$501,B626))</f>
        <v>0</v>
      </c>
      <c r="K626">
        <f>IF(A626="","",SUMIFS(BallByBall!$U$2:$U$501,BallByBall!$B$2:$B$501,A626,BallByBall!$P$2:$P$501,B626))</f>
        <v>0</v>
      </c>
      <c r="L626">
        <f>IF(A626="","",SUMIFS(BallByBall!$V$2:$V$501,BallByBall!$B$2:$B$501,A626,BallByBall!$P$2:$P$501,B626))</f>
        <v>0</v>
      </c>
      <c r="M626">
        <f>IF(A626="","",SUMIFS(BallByBall!$W$2:$W$501,BallByBall!$B$2:$B$501,A626,BallByBall!$P$2:$P$501,B626))</f>
        <v>0</v>
      </c>
      <c r="N626">
        <f>IF(A626="","",SUMIFS(BallByBall!$X$2:$X$501,BallByBall!$B$2:$B$501,A626,BallByBall!$P$2:$P$501,B626))</f>
        <v>0</v>
      </c>
      <c r="O626">
        <f>IF(A626="","",SUMIFS(OverSummary!$G$2:$G$101,OverSummary!$A$2:$A$101,A626,OverSummary!$D$2:$D$101,B626))</f>
        <v>0</v>
      </c>
      <c r="P626">
        <f>IF(A626="","",G626*Rules!$B$13+H626*Rules!$B$14+I626*Rules!$B$15)</f>
        <v>0</v>
      </c>
      <c r="Q626">
        <f>IF(A626="","",IF(G626&gt;=100,Rules!$B$18,IF(G626&gt;=50,Rules!$B$17,IF(G626&gt;=30,Rules!$B$16,0)))+IF(AND(F626=1,D626&lt;&gt;"BWL",G626=0),Rules!$B$27,0))</f>
        <v>0</v>
      </c>
      <c r="R626">
        <f>IF(A626="","",J626*Rules!$B$19+O626*Rules!$B$22)</f>
        <v>0</v>
      </c>
      <c r="S626">
        <f>IF(A626="","",IF(J626&gt;=4,Rules!$B$21,IF(J626&gt;=3,Rules!$B$20,0)))</f>
        <v>0</v>
      </c>
      <c r="T626">
        <f>IF(A626="","",K626*Rules!$B$23+L626*Rules!$B$24+M626*Rules!$B$25+N626*Rules!$B$26)</f>
        <v>0</v>
      </c>
      <c r="U626">
        <f t="shared" si="9"/>
        <v>0</v>
      </c>
    </row>
    <row r="627" spans="1:21" x14ac:dyDescent="0.2">
      <c r="A627" t="str">
        <f>MatchSquad!A627</f>
        <v>M013</v>
      </c>
      <c r="B627" t="str">
        <f>MatchSquad!B627</f>
        <v>P126</v>
      </c>
      <c r="C627" t="str">
        <f>MatchSquad!C627</f>
        <v>Rohit Sharma</v>
      </c>
      <c r="D627" t="str">
        <f>MatchSquad!D627</f>
        <v>BAT</v>
      </c>
      <c r="E627" t="str">
        <f>MatchSquad!E627</f>
        <v>MI</v>
      </c>
      <c r="F627">
        <f>MatchSquad!G627</f>
        <v>0</v>
      </c>
      <c r="G627">
        <f>IF(A627="","",SUMIFS(BallByBall!$I$2:$I$501,BallByBall!$B$2:$B$501,A627,BallByBall!$F$2:$F$501,B627))</f>
        <v>0</v>
      </c>
      <c r="H627">
        <f>IF(A627="","",COUNTIFS(BallByBall!$B$2:$B$501,A627,BallByBall!$F$2:$F$501,B627,BallByBall!$Q$2:$Q$501,1))</f>
        <v>0</v>
      </c>
      <c r="I627">
        <f>IF(A627="","",COUNTIFS(BallByBall!$B$2:$B$501,A627,BallByBall!$F$2:$F$501,B627,BallByBall!$R$2:$R$501,1))</f>
        <v>0</v>
      </c>
      <c r="J627">
        <f>IF(A627="","",SUMIFS(BallByBall!$T$2:$T$501,BallByBall!$B$2:$B$501,A627,BallByBall!$H$2:$H$501,B627))</f>
        <v>0</v>
      </c>
      <c r="K627">
        <f>IF(A627="","",SUMIFS(BallByBall!$U$2:$U$501,BallByBall!$B$2:$B$501,A627,BallByBall!$P$2:$P$501,B627))</f>
        <v>0</v>
      </c>
      <c r="L627">
        <f>IF(A627="","",SUMIFS(BallByBall!$V$2:$V$501,BallByBall!$B$2:$B$501,A627,BallByBall!$P$2:$P$501,B627))</f>
        <v>0</v>
      </c>
      <c r="M627">
        <f>IF(A627="","",SUMIFS(BallByBall!$W$2:$W$501,BallByBall!$B$2:$B$501,A627,BallByBall!$P$2:$P$501,B627))</f>
        <v>0</v>
      </c>
      <c r="N627">
        <f>IF(A627="","",SUMIFS(BallByBall!$X$2:$X$501,BallByBall!$B$2:$B$501,A627,BallByBall!$P$2:$P$501,B627))</f>
        <v>0</v>
      </c>
      <c r="O627">
        <f>IF(A627="","",SUMIFS(OverSummary!$G$2:$G$101,OverSummary!$A$2:$A$101,A627,OverSummary!$D$2:$D$101,B627))</f>
        <v>0</v>
      </c>
      <c r="P627">
        <f>IF(A627="","",G627*Rules!$B$13+H627*Rules!$B$14+I627*Rules!$B$15)</f>
        <v>0</v>
      </c>
      <c r="Q627">
        <f>IF(A627="","",IF(G627&gt;=100,Rules!$B$18,IF(G627&gt;=50,Rules!$B$17,IF(G627&gt;=30,Rules!$B$16,0)))+IF(AND(F627=1,D627&lt;&gt;"BWL",G627=0),Rules!$B$27,0))</f>
        <v>0</v>
      </c>
      <c r="R627">
        <f>IF(A627="","",J627*Rules!$B$19+O627*Rules!$B$22)</f>
        <v>0</v>
      </c>
      <c r="S627">
        <f>IF(A627="","",IF(J627&gt;=4,Rules!$B$21,IF(J627&gt;=3,Rules!$B$20,0)))</f>
        <v>0</v>
      </c>
      <c r="T627">
        <f>IF(A627="","",K627*Rules!$B$23+L627*Rules!$B$24+M627*Rules!$B$25+N627*Rules!$B$26)</f>
        <v>0</v>
      </c>
      <c r="U627">
        <f t="shared" si="9"/>
        <v>0</v>
      </c>
    </row>
    <row r="628" spans="1:21" x14ac:dyDescent="0.2">
      <c r="A628" t="str">
        <f>MatchSquad!A628</f>
        <v>M013</v>
      </c>
      <c r="B628" t="str">
        <f>MatchSquad!B628</f>
        <v>P127</v>
      </c>
      <c r="C628" t="str">
        <f>MatchSquad!C628</f>
        <v>Surya Kumar Yadav</v>
      </c>
      <c r="D628" t="str">
        <f>MatchSquad!D628</f>
        <v>BAT</v>
      </c>
      <c r="E628" t="str">
        <f>MatchSquad!E628</f>
        <v>MI</v>
      </c>
      <c r="F628">
        <f>MatchSquad!G628</f>
        <v>0</v>
      </c>
      <c r="G628">
        <f>IF(A628="","",SUMIFS(BallByBall!$I$2:$I$501,BallByBall!$B$2:$B$501,A628,BallByBall!$F$2:$F$501,B628))</f>
        <v>0</v>
      </c>
      <c r="H628">
        <f>IF(A628="","",COUNTIFS(BallByBall!$B$2:$B$501,A628,BallByBall!$F$2:$F$501,B628,BallByBall!$Q$2:$Q$501,1))</f>
        <v>0</v>
      </c>
      <c r="I628">
        <f>IF(A628="","",COUNTIFS(BallByBall!$B$2:$B$501,A628,BallByBall!$F$2:$F$501,B628,BallByBall!$R$2:$R$501,1))</f>
        <v>0</v>
      </c>
      <c r="J628">
        <f>IF(A628="","",SUMIFS(BallByBall!$T$2:$T$501,BallByBall!$B$2:$B$501,A628,BallByBall!$H$2:$H$501,B628))</f>
        <v>0</v>
      </c>
      <c r="K628">
        <f>IF(A628="","",SUMIFS(BallByBall!$U$2:$U$501,BallByBall!$B$2:$B$501,A628,BallByBall!$P$2:$P$501,B628))</f>
        <v>0</v>
      </c>
      <c r="L628">
        <f>IF(A628="","",SUMIFS(BallByBall!$V$2:$V$501,BallByBall!$B$2:$B$501,A628,BallByBall!$P$2:$P$501,B628))</f>
        <v>0</v>
      </c>
      <c r="M628">
        <f>IF(A628="","",SUMIFS(BallByBall!$W$2:$W$501,BallByBall!$B$2:$B$501,A628,BallByBall!$P$2:$P$501,B628))</f>
        <v>0</v>
      </c>
      <c r="N628">
        <f>IF(A628="","",SUMIFS(BallByBall!$X$2:$X$501,BallByBall!$B$2:$B$501,A628,BallByBall!$P$2:$P$501,B628))</f>
        <v>0</v>
      </c>
      <c r="O628">
        <f>IF(A628="","",SUMIFS(OverSummary!$G$2:$G$101,OverSummary!$A$2:$A$101,A628,OverSummary!$D$2:$D$101,B628))</f>
        <v>0</v>
      </c>
      <c r="P628">
        <f>IF(A628="","",G628*Rules!$B$13+H628*Rules!$B$14+I628*Rules!$B$15)</f>
        <v>0</v>
      </c>
      <c r="Q628">
        <f>IF(A628="","",IF(G628&gt;=100,Rules!$B$18,IF(G628&gt;=50,Rules!$B$17,IF(G628&gt;=30,Rules!$B$16,0)))+IF(AND(F628=1,D628&lt;&gt;"BWL",G628=0),Rules!$B$27,0))</f>
        <v>0</v>
      </c>
      <c r="R628">
        <f>IF(A628="","",J628*Rules!$B$19+O628*Rules!$B$22)</f>
        <v>0</v>
      </c>
      <c r="S628">
        <f>IF(A628="","",IF(J628&gt;=4,Rules!$B$21,IF(J628&gt;=3,Rules!$B$20,0)))</f>
        <v>0</v>
      </c>
      <c r="T628">
        <f>IF(A628="","",K628*Rules!$B$23+L628*Rules!$B$24+M628*Rules!$B$25+N628*Rules!$B$26)</f>
        <v>0</v>
      </c>
      <c r="U628">
        <f t="shared" si="9"/>
        <v>0</v>
      </c>
    </row>
    <row r="629" spans="1:21" x14ac:dyDescent="0.2">
      <c r="A629" t="str">
        <f>MatchSquad!A629</f>
        <v>M013</v>
      </c>
      <c r="B629" t="str">
        <f>MatchSquad!B629</f>
        <v>P128</v>
      </c>
      <c r="C629" t="str">
        <f>MatchSquad!C629</f>
        <v>Robin Minz</v>
      </c>
      <c r="D629" t="str">
        <f>MatchSquad!D629</f>
        <v>WK</v>
      </c>
      <c r="E629" t="str">
        <f>MatchSquad!E629</f>
        <v>MI</v>
      </c>
      <c r="F629">
        <f>MatchSquad!G629</f>
        <v>0</v>
      </c>
      <c r="G629">
        <f>IF(A629="","",SUMIFS(BallByBall!$I$2:$I$501,BallByBall!$B$2:$B$501,A629,BallByBall!$F$2:$F$501,B629))</f>
        <v>0</v>
      </c>
      <c r="H629">
        <f>IF(A629="","",COUNTIFS(BallByBall!$B$2:$B$501,A629,BallByBall!$F$2:$F$501,B629,BallByBall!$Q$2:$Q$501,1))</f>
        <v>0</v>
      </c>
      <c r="I629">
        <f>IF(A629="","",COUNTIFS(BallByBall!$B$2:$B$501,A629,BallByBall!$F$2:$F$501,B629,BallByBall!$R$2:$R$501,1))</f>
        <v>0</v>
      </c>
      <c r="J629">
        <f>IF(A629="","",SUMIFS(BallByBall!$T$2:$T$501,BallByBall!$B$2:$B$501,A629,BallByBall!$H$2:$H$501,B629))</f>
        <v>0</v>
      </c>
      <c r="K629">
        <f>IF(A629="","",SUMIFS(BallByBall!$U$2:$U$501,BallByBall!$B$2:$B$501,A629,BallByBall!$P$2:$P$501,B629))</f>
        <v>0</v>
      </c>
      <c r="L629">
        <f>IF(A629="","",SUMIFS(BallByBall!$V$2:$V$501,BallByBall!$B$2:$B$501,A629,BallByBall!$P$2:$P$501,B629))</f>
        <v>0</v>
      </c>
      <c r="M629">
        <f>IF(A629="","",SUMIFS(BallByBall!$W$2:$W$501,BallByBall!$B$2:$B$501,A629,BallByBall!$P$2:$P$501,B629))</f>
        <v>0</v>
      </c>
      <c r="N629">
        <f>IF(A629="","",SUMIFS(BallByBall!$X$2:$X$501,BallByBall!$B$2:$B$501,A629,BallByBall!$P$2:$P$501,B629))</f>
        <v>0</v>
      </c>
      <c r="O629">
        <f>IF(A629="","",SUMIFS(OverSummary!$G$2:$G$101,OverSummary!$A$2:$A$101,A629,OverSummary!$D$2:$D$101,B629))</f>
        <v>0</v>
      </c>
      <c r="P629">
        <f>IF(A629="","",G629*Rules!$B$13+H629*Rules!$B$14+I629*Rules!$B$15)</f>
        <v>0</v>
      </c>
      <c r="Q629">
        <f>IF(A629="","",IF(G629&gt;=100,Rules!$B$18,IF(G629&gt;=50,Rules!$B$17,IF(G629&gt;=30,Rules!$B$16,0)))+IF(AND(F629=1,D629&lt;&gt;"BWL",G629=0),Rules!$B$27,0))</f>
        <v>0</v>
      </c>
      <c r="R629">
        <f>IF(A629="","",J629*Rules!$B$19+O629*Rules!$B$22)</f>
        <v>0</v>
      </c>
      <c r="S629">
        <f>IF(A629="","",IF(J629&gt;=4,Rules!$B$21,IF(J629&gt;=3,Rules!$B$20,0)))</f>
        <v>0</v>
      </c>
      <c r="T629">
        <f>IF(A629="","",K629*Rules!$B$23+L629*Rules!$B$24+M629*Rules!$B$25+N629*Rules!$B$26)</f>
        <v>0</v>
      </c>
      <c r="U629">
        <f t="shared" si="9"/>
        <v>0</v>
      </c>
    </row>
    <row r="630" spans="1:21" x14ac:dyDescent="0.2">
      <c r="A630" t="str">
        <f>MatchSquad!A630</f>
        <v>M013</v>
      </c>
      <c r="B630" t="str">
        <f>MatchSquad!B630</f>
        <v>P129</v>
      </c>
      <c r="C630" t="str">
        <f>MatchSquad!C630</f>
        <v>Sherfane Rutherford</v>
      </c>
      <c r="D630" t="str">
        <f>MatchSquad!D630</f>
        <v>BAT</v>
      </c>
      <c r="E630" t="str">
        <f>MatchSquad!E630</f>
        <v>MI</v>
      </c>
      <c r="F630">
        <f>MatchSquad!G630</f>
        <v>0</v>
      </c>
      <c r="G630">
        <f>IF(A630="","",SUMIFS(BallByBall!$I$2:$I$501,BallByBall!$B$2:$B$501,A630,BallByBall!$F$2:$F$501,B630))</f>
        <v>0</v>
      </c>
      <c r="H630">
        <f>IF(A630="","",COUNTIFS(BallByBall!$B$2:$B$501,A630,BallByBall!$F$2:$F$501,B630,BallByBall!$Q$2:$Q$501,1))</f>
        <v>0</v>
      </c>
      <c r="I630">
        <f>IF(A630="","",COUNTIFS(BallByBall!$B$2:$B$501,A630,BallByBall!$F$2:$F$501,B630,BallByBall!$R$2:$R$501,1))</f>
        <v>0</v>
      </c>
      <c r="J630">
        <f>IF(A630="","",SUMIFS(BallByBall!$T$2:$T$501,BallByBall!$B$2:$B$501,A630,BallByBall!$H$2:$H$501,B630))</f>
        <v>0</v>
      </c>
      <c r="K630">
        <f>IF(A630="","",SUMIFS(BallByBall!$U$2:$U$501,BallByBall!$B$2:$B$501,A630,BallByBall!$P$2:$P$501,B630))</f>
        <v>0</v>
      </c>
      <c r="L630">
        <f>IF(A630="","",SUMIFS(BallByBall!$V$2:$V$501,BallByBall!$B$2:$B$501,A630,BallByBall!$P$2:$P$501,B630))</f>
        <v>0</v>
      </c>
      <c r="M630">
        <f>IF(A630="","",SUMIFS(BallByBall!$W$2:$W$501,BallByBall!$B$2:$B$501,A630,BallByBall!$P$2:$P$501,B630))</f>
        <v>0</v>
      </c>
      <c r="N630">
        <f>IF(A630="","",SUMIFS(BallByBall!$X$2:$X$501,BallByBall!$B$2:$B$501,A630,BallByBall!$P$2:$P$501,B630))</f>
        <v>0</v>
      </c>
      <c r="O630">
        <f>IF(A630="","",SUMIFS(OverSummary!$G$2:$G$101,OverSummary!$A$2:$A$101,A630,OverSummary!$D$2:$D$101,B630))</f>
        <v>0</v>
      </c>
      <c r="P630">
        <f>IF(A630="","",G630*Rules!$B$13+H630*Rules!$B$14+I630*Rules!$B$15)</f>
        <v>0</v>
      </c>
      <c r="Q630">
        <f>IF(A630="","",IF(G630&gt;=100,Rules!$B$18,IF(G630&gt;=50,Rules!$B$17,IF(G630&gt;=30,Rules!$B$16,0)))+IF(AND(F630=1,D630&lt;&gt;"BWL",G630=0),Rules!$B$27,0))</f>
        <v>0</v>
      </c>
      <c r="R630">
        <f>IF(A630="","",J630*Rules!$B$19+O630*Rules!$B$22)</f>
        <v>0</v>
      </c>
      <c r="S630">
        <f>IF(A630="","",IF(J630&gt;=4,Rules!$B$21,IF(J630&gt;=3,Rules!$B$20,0)))</f>
        <v>0</v>
      </c>
      <c r="T630">
        <f>IF(A630="","",K630*Rules!$B$23+L630*Rules!$B$24+M630*Rules!$B$25+N630*Rules!$B$26)</f>
        <v>0</v>
      </c>
      <c r="U630">
        <f t="shared" si="9"/>
        <v>0</v>
      </c>
    </row>
    <row r="631" spans="1:21" x14ac:dyDescent="0.2">
      <c r="A631" t="str">
        <f>MatchSquad!A631</f>
        <v>M013</v>
      </c>
      <c r="B631" t="str">
        <f>MatchSquad!B631</f>
        <v>P130</v>
      </c>
      <c r="C631" t="str">
        <f>MatchSquad!C631</f>
        <v>Ryan Rickelton</v>
      </c>
      <c r="D631" t="str">
        <f>MatchSquad!D631</f>
        <v>WK</v>
      </c>
      <c r="E631" t="str">
        <f>MatchSquad!E631</f>
        <v>MI</v>
      </c>
      <c r="F631">
        <f>MatchSquad!G631</f>
        <v>0</v>
      </c>
      <c r="G631">
        <f>IF(A631="","",SUMIFS(BallByBall!$I$2:$I$501,BallByBall!$B$2:$B$501,A631,BallByBall!$F$2:$F$501,B631))</f>
        <v>0</v>
      </c>
      <c r="H631">
        <f>IF(A631="","",COUNTIFS(BallByBall!$B$2:$B$501,A631,BallByBall!$F$2:$F$501,B631,BallByBall!$Q$2:$Q$501,1))</f>
        <v>0</v>
      </c>
      <c r="I631">
        <f>IF(A631="","",COUNTIFS(BallByBall!$B$2:$B$501,A631,BallByBall!$F$2:$F$501,B631,BallByBall!$R$2:$R$501,1))</f>
        <v>0</v>
      </c>
      <c r="J631">
        <f>IF(A631="","",SUMIFS(BallByBall!$T$2:$T$501,BallByBall!$B$2:$B$501,A631,BallByBall!$H$2:$H$501,B631))</f>
        <v>0</v>
      </c>
      <c r="K631">
        <f>IF(A631="","",SUMIFS(BallByBall!$U$2:$U$501,BallByBall!$B$2:$B$501,A631,BallByBall!$P$2:$P$501,B631))</f>
        <v>0</v>
      </c>
      <c r="L631">
        <f>IF(A631="","",SUMIFS(BallByBall!$V$2:$V$501,BallByBall!$B$2:$B$501,A631,BallByBall!$P$2:$P$501,B631))</f>
        <v>0</v>
      </c>
      <c r="M631">
        <f>IF(A631="","",SUMIFS(BallByBall!$W$2:$W$501,BallByBall!$B$2:$B$501,A631,BallByBall!$P$2:$P$501,B631))</f>
        <v>0</v>
      </c>
      <c r="N631">
        <f>IF(A631="","",SUMIFS(BallByBall!$X$2:$X$501,BallByBall!$B$2:$B$501,A631,BallByBall!$P$2:$P$501,B631))</f>
        <v>0</v>
      </c>
      <c r="O631">
        <f>IF(A631="","",SUMIFS(OverSummary!$G$2:$G$101,OverSummary!$A$2:$A$101,A631,OverSummary!$D$2:$D$101,B631))</f>
        <v>0</v>
      </c>
      <c r="P631">
        <f>IF(A631="","",G631*Rules!$B$13+H631*Rules!$B$14+I631*Rules!$B$15)</f>
        <v>0</v>
      </c>
      <c r="Q631">
        <f>IF(A631="","",IF(G631&gt;=100,Rules!$B$18,IF(G631&gt;=50,Rules!$B$17,IF(G631&gt;=30,Rules!$B$16,0)))+IF(AND(F631=1,D631&lt;&gt;"BWL",G631=0),Rules!$B$27,0))</f>
        <v>0</v>
      </c>
      <c r="R631">
        <f>IF(A631="","",J631*Rules!$B$19+O631*Rules!$B$22)</f>
        <v>0</v>
      </c>
      <c r="S631">
        <f>IF(A631="","",IF(J631&gt;=4,Rules!$B$21,IF(J631&gt;=3,Rules!$B$20,0)))</f>
        <v>0</v>
      </c>
      <c r="T631">
        <f>IF(A631="","",K631*Rules!$B$23+L631*Rules!$B$24+M631*Rules!$B$25+N631*Rules!$B$26)</f>
        <v>0</v>
      </c>
      <c r="U631">
        <f t="shared" si="9"/>
        <v>0</v>
      </c>
    </row>
    <row r="632" spans="1:21" x14ac:dyDescent="0.2">
      <c r="A632" t="str">
        <f>MatchSquad!A632</f>
        <v>M013</v>
      </c>
      <c r="B632" t="str">
        <f>MatchSquad!B632</f>
        <v>P131</v>
      </c>
      <c r="C632" t="str">
        <f>MatchSquad!C632</f>
        <v>Quinton de Kock</v>
      </c>
      <c r="D632" t="str">
        <f>MatchSquad!D632</f>
        <v>WK</v>
      </c>
      <c r="E632" t="str">
        <f>MatchSquad!E632</f>
        <v>MI</v>
      </c>
      <c r="F632">
        <f>MatchSquad!G632</f>
        <v>0</v>
      </c>
      <c r="G632">
        <f>IF(A632="","",SUMIFS(BallByBall!$I$2:$I$501,BallByBall!$B$2:$B$501,A632,BallByBall!$F$2:$F$501,B632))</f>
        <v>0</v>
      </c>
      <c r="H632">
        <f>IF(A632="","",COUNTIFS(BallByBall!$B$2:$B$501,A632,BallByBall!$F$2:$F$501,B632,BallByBall!$Q$2:$Q$501,1))</f>
        <v>0</v>
      </c>
      <c r="I632">
        <f>IF(A632="","",COUNTIFS(BallByBall!$B$2:$B$501,A632,BallByBall!$F$2:$F$501,B632,BallByBall!$R$2:$R$501,1))</f>
        <v>0</v>
      </c>
      <c r="J632">
        <f>IF(A632="","",SUMIFS(BallByBall!$T$2:$T$501,BallByBall!$B$2:$B$501,A632,BallByBall!$H$2:$H$501,B632))</f>
        <v>0</v>
      </c>
      <c r="K632">
        <f>IF(A632="","",SUMIFS(BallByBall!$U$2:$U$501,BallByBall!$B$2:$B$501,A632,BallByBall!$P$2:$P$501,B632))</f>
        <v>0</v>
      </c>
      <c r="L632">
        <f>IF(A632="","",SUMIFS(BallByBall!$V$2:$V$501,BallByBall!$B$2:$B$501,A632,BallByBall!$P$2:$P$501,B632))</f>
        <v>0</v>
      </c>
      <c r="M632">
        <f>IF(A632="","",SUMIFS(BallByBall!$W$2:$W$501,BallByBall!$B$2:$B$501,A632,BallByBall!$P$2:$P$501,B632))</f>
        <v>0</v>
      </c>
      <c r="N632">
        <f>IF(A632="","",SUMIFS(BallByBall!$X$2:$X$501,BallByBall!$B$2:$B$501,A632,BallByBall!$P$2:$P$501,B632))</f>
        <v>0</v>
      </c>
      <c r="O632">
        <f>IF(A632="","",SUMIFS(OverSummary!$G$2:$G$101,OverSummary!$A$2:$A$101,A632,OverSummary!$D$2:$D$101,B632))</f>
        <v>0</v>
      </c>
      <c r="P632">
        <f>IF(A632="","",G632*Rules!$B$13+H632*Rules!$B$14+I632*Rules!$B$15)</f>
        <v>0</v>
      </c>
      <c r="Q632">
        <f>IF(A632="","",IF(G632&gt;=100,Rules!$B$18,IF(G632&gt;=50,Rules!$B$17,IF(G632&gt;=30,Rules!$B$16,0)))+IF(AND(F632=1,D632&lt;&gt;"BWL",G632=0),Rules!$B$27,0))</f>
        <v>0</v>
      </c>
      <c r="R632">
        <f>IF(A632="","",J632*Rules!$B$19+O632*Rules!$B$22)</f>
        <v>0</v>
      </c>
      <c r="S632">
        <f>IF(A632="","",IF(J632&gt;=4,Rules!$B$21,IF(J632&gt;=3,Rules!$B$20,0)))</f>
        <v>0</v>
      </c>
      <c r="T632">
        <f>IF(A632="","",K632*Rules!$B$23+L632*Rules!$B$24+M632*Rules!$B$25+N632*Rules!$B$26)</f>
        <v>0</v>
      </c>
      <c r="U632">
        <f t="shared" si="9"/>
        <v>0</v>
      </c>
    </row>
    <row r="633" spans="1:21" x14ac:dyDescent="0.2">
      <c r="A633" t="str">
        <f>MatchSquad!A633</f>
        <v>M013</v>
      </c>
      <c r="B633" t="str">
        <f>MatchSquad!B633</f>
        <v>P132</v>
      </c>
      <c r="C633" t="str">
        <f>MatchSquad!C633</f>
        <v>Danish Malewar</v>
      </c>
      <c r="D633" t="str">
        <f>MatchSquad!D633</f>
        <v>BAT</v>
      </c>
      <c r="E633" t="str">
        <f>MatchSquad!E633</f>
        <v>MI</v>
      </c>
      <c r="F633">
        <f>MatchSquad!G633</f>
        <v>0</v>
      </c>
      <c r="G633">
        <f>IF(A633="","",SUMIFS(BallByBall!$I$2:$I$501,BallByBall!$B$2:$B$501,A633,BallByBall!$F$2:$F$501,B633))</f>
        <v>0</v>
      </c>
      <c r="H633">
        <f>IF(A633="","",COUNTIFS(BallByBall!$B$2:$B$501,A633,BallByBall!$F$2:$F$501,B633,BallByBall!$Q$2:$Q$501,1))</f>
        <v>0</v>
      </c>
      <c r="I633">
        <f>IF(A633="","",COUNTIFS(BallByBall!$B$2:$B$501,A633,BallByBall!$F$2:$F$501,B633,BallByBall!$R$2:$R$501,1))</f>
        <v>0</v>
      </c>
      <c r="J633">
        <f>IF(A633="","",SUMIFS(BallByBall!$T$2:$T$501,BallByBall!$B$2:$B$501,A633,BallByBall!$H$2:$H$501,B633))</f>
        <v>0</v>
      </c>
      <c r="K633">
        <f>IF(A633="","",SUMIFS(BallByBall!$U$2:$U$501,BallByBall!$B$2:$B$501,A633,BallByBall!$P$2:$P$501,B633))</f>
        <v>0</v>
      </c>
      <c r="L633">
        <f>IF(A633="","",SUMIFS(BallByBall!$V$2:$V$501,BallByBall!$B$2:$B$501,A633,BallByBall!$P$2:$P$501,B633))</f>
        <v>0</v>
      </c>
      <c r="M633">
        <f>IF(A633="","",SUMIFS(BallByBall!$W$2:$W$501,BallByBall!$B$2:$B$501,A633,BallByBall!$P$2:$P$501,B633))</f>
        <v>0</v>
      </c>
      <c r="N633">
        <f>IF(A633="","",SUMIFS(BallByBall!$X$2:$X$501,BallByBall!$B$2:$B$501,A633,BallByBall!$P$2:$P$501,B633))</f>
        <v>0</v>
      </c>
      <c r="O633">
        <f>IF(A633="","",SUMIFS(OverSummary!$G$2:$G$101,OverSummary!$A$2:$A$101,A633,OverSummary!$D$2:$D$101,B633))</f>
        <v>0</v>
      </c>
      <c r="P633">
        <f>IF(A633="","",G633*Rules!$B$13+H633*Rules!$B$14+I633*Rules!$B$15)</f>
        <v>0</v>
      </c>
      <c r="Q633">
        <f>IF(A633="","",IF(G633&gt;=100,Rules!$B$18,IF(G633&gt;=50,Rules!$B$17,IF(G633&gt;=30,Rules!$B$16,0)))+IF(AND(F633=1,D633&lt;&gt;"BWL",G633=0),Rules!$B$27,0))</f>
        <v>0</v>
      </c>
      <c r="R633">
        <f>IF(A633="","",J633*Rules!$B$19+O633*Rules!$B$22)</f>
        <v>0</v>
      </c>
      <c r="S633">
        <f>IF(A633="","",IF(J633&gt;=4,Rules!$B$21,IF(J633&gt;=3,Rules!$B$20,0)))</f>
        <v>0</v>
      </c>
      <c r="T633">
        <f>IF(A633="","",K633*Rules!$B$23+L633*Rules!$B$24+M633*Rules!$B$25+N633*Rules!$B$26)</f>
        <v>0</v>
      </c>
      <c r="U633">
        <f t="shared" si="9"/>
        <v>0</v>
      </c>
    </row>
    <row r="634" spans="1:21" x14ac:dyDescent="0.2">
      <c r="A634" t="str">
        <f>MatchSquad!A634</f>
        <v>M013</v>
      </c>
      <c r="B634" t="str">
        <f>MatchSquad!B634</f>
        <v>P133</v>
      </c>
      <c r="C634" t="str">
        <f>MatchSquad!C634</f>
        <v>N. Tilak Varma</v>
      </c>
      <c r="D634" t="str">
        <f>MatchSquad!D634</f>
        <v>BAT</v>
      </c>
      <c r="E634" t="str">
        <f>MatchSquad!E634</f>
        <v>MI</v>
      </c>
      <c r="F634">
        <f>MatchSquad!G634</f>
        <v>0</v>
      </c>
      <c r="G634">
        <f>IF(A634="","",SUMIFS(BallByBall!$I$2:$I$501,BallByBall!$B$2:$B$501,A634,BallByBall!$F$2:$F$501,B634))</f>
        <v>0</v>
      </c>
      <c r="H634">
        <f>IF(A634="","",COUNTIFS(BallByBall!$B$2:$B$501,A634,BallByBall!$F$2:$F$501,B634,BallByBall!$Q$2:$Q$501,1))</f>
        <v>0</v>
      </c>
      <c r="I634">
        <f>IF(A634="","",COUNTIFS(BallByBall!$B$2:$B$501,A634,BallByBall!$F$2:$F$501,B634,BallByBall!$R$2:$R$501,1))</f>
        <v>0</v>
      </c>
      <c r="J634">
        <f>IF(A634="","",SUMIFS(BallByBall!$T$2:$T$501,BallByBall!$B$2:$B$501,A634,BallByBall!$H$2:$H$501,B634))</f>
        <v>0</v>
      </c>
      <c r="K634">
        <f>IF(A634="","",SUMIFS(BallByBall!$U$2:$U$501,BallByBall!$B$2:$B$501,A634,BallByBall!$P$2:$P$501,B634))</f>
        <v>0</v>
      </c>
      <c r="L634">
        <f>IF(A634="","",SUMIFS(BallByBall!$V$2:$V$501,BallByBall!$B$2:$B$501,A634,BallByBall!$P$2:$P$501,B634))</f>
        <v>0</v>
      </c>
      <c r="M634">
        <f>IF(A634="","",SUMIFS(BallByBall!$W$2:$W$501,BallByBall!$B$2:$B$501,A634,BallByBall!$P$2:$P$501,B634))</f>
        <v>0</v>
      </c>
      <c r="N634">
        <f>IF(A634="","",SUMIFS(BallByBall!$X$2:$X$501,BallByBall!$B$2:$B$501,A634,BallByBall!$P$2:$P$501,B634))</f>
        <v>0</v>
      </c>
      <c r="O634">
        <f>IF(A634="","",SUMIFS(OverSummary!$G$2:$G$101,OverSummary!$A$2:$A$101,A634,OverSummary!$D$2:$D$101,B634))</f>
        <v>0</v>
      </c>
      <c r="P634">
        <f>IF(A634="","",G634*Rules!$B$13+H634*Rules!$B$14+I634*Rules!$B$15)</f>
        <v>0</v>
      </c>
      <c r="Q634">
        <f>IF(A634="","",IF(G634&gt;=100,Rules!$B$18,IF(G634&gt;=50,Rules!$B$17,IF(G634&gt;=30,Rules!$B$16,0)))+IF(AND(F634=1,D634&lt;&gt;"BWL",G634=0),Rules!$B$27,0))</f>
        <v>0</v>
      </c>
      <c r="R634">
        <f>IF(A634="","",J634*Rules!$B$19+O634*Rules!$B$22)</f>
        <v>0</v>
      </c>
      <c r="S634">
        <f>IF(A634="","",IF(J634&gt;=4,Rules!$B$21,IF(J634&gt;=3,Rules!$B$20,0)))</f>
        <v>0</v>
      </c>
      <c r="T634">
        <f>IF(A634="","",K634*Rules!$B$23+L634*Rules!$B$24+M634*Rules!$B$25+N634*Rules!$B$26)</f>
        <v>0</v>
      </c>
      <c r="U634">
        <f t="shared" si="9"/>
        <v>0</v>
      </c>
    </row>
    <row r="635" spans="1:21" x14ac:dyDescent="0.2">
      <c r="A635" t="str">
        <f>MatchSquad!A635</f>
        <v>M013</v>
      </c>
      <c r="B635" t="str">
        <f>MatchSquad!B635</f>
        <v>P134</v>
      </c>
      <c r="C635" t="str">
        <f>MatchSquad!C635</f>
        <v>Hardik Pandya</v>
      </c>
      <c r="D635" t="str">
        <f>MatchSquad!D635</f>
        <v>AR</v>
      </c>
      <c r="E635" t="str">
        <f>MatchSquad!E635</f>
        <v>MI</v>
      </c>
      <c r="F635">
        <f>MatchSquad!G635</f>
        <v>0</v>
      </c>
      <c r="G635">
        <f>IF(A635="","",SUMIFS(BallByBall!$I$2:$I$501,BallByBall!$B$2:$B$501,A635,BallByBall!$F$2:$F$501,B635))</f>
        <v>0</v>
      </c>
      <c r="H635">
        <f>IF(A635="","",COUNTIFS(BallByBall!$B$2:$B$501,A635,BallByBall!$F$2:$F$501,B635,BallByBall!$Q$2:$Q$501,1))</f>
        <v>0</v>
      </c>
      <c r="I635">
        <f>IF(A635="","",COUNTIFS(BallByBall!$B$2:$B$501,A635,BallByBall!$F$2:$F$501,B635,BallByBall!$R$2:$R$501,1))</f>
        <v>0</v>
      </c>
      <c r="J635">
        <f>IF(A635="","",SUMIFS(BallByBall!$T$2:$T$501,BallByBall!$B$2:$B$501,A635,BallByBall!$H$2:$H$501,B635))</f>
        <v>0</v>
      </c>
      <c r="K635">
        <f>IF(A635="","",SUMIFS(BallByBall!$U$2:$U$501,BallByBall!$B$2:$B$501,A635,BallByBall!$P$2:$P$501,B635))</f>
        <v>0</v>
      </c>
      <c r="L635">
        <f>IF(A635="","",SUMIFS(BallByBall!$V$2:$V$501,BallByBall!$B$2:$B$501,A635,BallByBall!$P$2:$P$501,B635))</f>
        <v>0</v>
      </c>
      <c r="M635">
        <f>IF(A635="","",SUMIFS(BallByBall!$W$2:$W$501,BallByBall!$B$2:$B$501,A635,BallByBall!$P$2:$P$501,B635))</f>
        <v>0</v>
      </c>
      <c r="N635">
        <f>IF(A635="","",SUMIFS(BallByBall!$X$2:$X$501,BallByBall!$B$2:$B$501,A635,BallByBall!$P$2:$P$501,B635))</f>
        <v>0</v>
      </c>
      <c r="O635">
        <f>IF(A635="","",SUMIFS(OverSummary!$G$2:$G$101,OverSummary!$A$2:$A$101,A635,OverSummary!$D$2:$D$101,B635))</f>
        <v>0</v>
      </c>
      <c r="P635">
        <f>IF(A635="","",G635*Rules!$B$13+H635*Rules!$B$14+I635*Rules!$B$15)</f>
        <v>0</v>
      </c>
      <c r="Q635">
        <f>IF(A635="","",IF(G635&gt;=100,Rules!$B$18,IF(G635&gt;=50,Rules!$B$17,IF(G635&gt;=30,Rules!$B$16,0)))+IF(AND(F635=1,D635&lt;&gt;"BWL",G635=0),Rules!$B$27,0))</f>
        <v>0</v>
      </c>
      <c r="R635">
        <f>IF(A635="","",J635*Rules!$B$19+O635*Rules!$B$22)</f>
        <v>0</v>
      </c>
      <c r="S635">
        <f>IF(A635="","",IF(J635&gt;=4,Rules!$B$21,IF(J635&gt;=3,Rules!$B$20,0)))</f>
        <v>0</v>
      </c>
      <c r="T635">
        <f>IF(A635="","",K635*Rules!$B$23+L635*Rules!$B$24+M635*Rules!$B$25+N635*Rules!$B$26)</f>
        <v>0</v>
      </c>
      <c r="U635">
        <f t="shared" si="9"/>
        <v>0</v>
      </c>
    </row>
    <row r="636" spans="1:21" x14ac:dyDescent="0.2">
      <c r="A636" t="str">
        <f>MatchSquad!A636</f>
        <v>M013</v>
      </c>
      <c r="B636" t="str">
        <f>MatchSquad!B636</f>
        <v>P135</v>
      </c>
      <c r="C636" t="str">
        <f>MatchSquad!C636</f>
        <v>Naman Dhir</v>
      </c>
      <c r="D636" t="str">
        <f>MatchSquad!D636</f>
        <v>AR</v>
      </c>
      <c r="E636" t="str">
        <f>MatchSquad!E636</f>
        <v>MI</v>
      </c>
      <c r="F636">
        <f>MatchSquad!G636</f>
        <v>0</v>
      </c>
      <c r="G636">
        <f>IF(A636="","",SUMIFS(BallByBall!$I$2:$I$501,BallByBall!$B$2:$B$501,A636,BallByBall!$F$2:$F$501,B636))</f>
        <v>0</v>
      </c>
      <c r="H636">
        <f>IF(A636="","",COUNTIFS(BallByBall!$B$2:$B$501,A636,BallByBall!$F$2:$F$501,B636,BallByBall!$Q$2:$Q$501,1))</f>
        <v>0</v>
      </c>
      <c r="I636">
        <f>IF(A636="","",COUNTIFS(BallByBall!$B$2:$B$501,A636,BallByBall!$F$2:$F$501,B636,BallByBall!$R$2:$R$501,1))</f>
        <v>0</v>
      </c>
      <c r="J636">
        <f>IF(A636="","",SUMIFS(BallByBall!$T$2:$T$501,BallByBall!$B$2:$B$501,A636,BallByBall!$H$2:$H$501,B636))</f>
        <v>0</v>
      </c>
      <c r="K636">
        <f>IF(A636="","",SUMIFS(BallByBall!$U$2:$U$501,BallByBall!$B$2:$B$501,A636,BallByBall!$P$2:$P$501,B636))</f>
        <v>0</v>
      </c>
      <c r="L636">
        <f>IF(A636="","",SUMIFS(BallByBall!$V$2:$V$501,BallByBall!$B$2:$B$501,A636,BallByBall!$P$2:$P$501,B636))</f>
        <v>0</v>
      </c>
      <c r="M636">
        <f>IF(A636="","",SUMIFS(BallByBall!$W$2:$W$501,BallByBall!$B$2:$B$501,A636,BallByBall!$P$2:$P$501,B636))</f>
        <v>0</v>
      </c>
      <c r="N636">
        <f>IF(A636="","",SUMIFS(BallByBall!$X$2:$X$501,BallByBall!$B$2:$B$501,A636,BallByBall!$P$2:$P$501,B636))</f>
        <v>0</v>
      </c>
      <c r="O636">
        <f>IF(A636="","",SUMIFS(OverSummary!$G$2:$G$101,OverSummary!$A$2:$A$101,A636,OverSummary!$D$2:$D$101,B636))</f>
        <v>0</v>
      </c>
      <c r="P636">
        <f>IF(A636="","",G636*Rules!$B$13+H636*Rules!$B$14+I636*Rules!$B$15)</f>
        <v>0</v>
      </c>
      <c r="Q636">
        <f>IF(A636="","",IF(G636&gt;=100,Rules!$B$18,IF(G636&gt;=50,Rules!$B$17,IF(G636&gt;=30,Rules!$B$16,0)))+IF(AND(F636=1,D636&lt;&gt;"BWL",G636=0),Rules!$B$27,0))</f>
        <v>0</v>
      </c>
      <c r="R636">
        <f>IF(A636="","",J636*Rules!$B$19+O636*Rules!$B$22)</f>
        <v>0</v>
      </c>
      <c r="S636">
        <f>IF(A636="","",IF(J636&gt;=4,Rules!$B$21,IF(J636&gt;=3,Rules!$B$20,0)))</f>
        <v>0</v>
      </c>
      <c r="T636">
        <f>IF(A636="","",K636*Rules!$B$23+L636*Rules!$B$24+M636*Rules!$B$25+N636*Rules!$B$26)</f>
        <v>0</v>
      </c>
      <c r="U636">
        <f t="shared" si="9"/>
        <v>0</v>
      </c>
    </row>
    <row r="637" spans="1:21" x14ac:dyDescent="0.2">
      <c r="A637" t="str">
        <f>MatchSquad!A637</f>
        <v>M013</v>
      </c>
      <c r="B637" t="str">
        <f>MatchSquad!B637</f>
        <v>P136</v>
      </c>
      <c r="C637" t="str">
        <f>MatchSquad!C637</f>
        <v>Mitchell Santner</v>
      </c>
      <c r="D637" t="str">
        <f>MatchSquad!D637</f>
        <v>AR</v>
      </c>
      <c r="E637" t="str">
        <f>MatchSquad!E637</f>
        <v>MI</v>
      </c>
      <c r="F637">
        <f>MatchSquad!G637</f>
        <v>0</v>
      </c>
      <c r="G637">
        <f>IF(A637="","",SUMIFS(BallByBall!$I$2:$I$501,BallByBall!$B$2:$B$501,A637,BallByBall!$F$2:$F$501,B637))</f>
        <v>0</v>
      </c>
      <c r="H637">
        <f>IF(A637="","",COUNTIFS(BallByBall!$B$2:$B$501,A637,BallByBall!$F$2:$F$501,B637,BallByBall!$Q$2:$Q$501,1))</f>
        <v>0</v>
      </c>
      <c r="I637">
        <f>IF(A637="","",COUNTIFS(BallByBall!$B$2:$B$501,A637,BallByBall!$F$2:$F$501,B637,BallByBall!$R$2:$R$501,1))</f>
        <v>0</v>
      </c>
      <c r="J637">
        <f>IF(A637="","",SUMIFS(BallByBall!$T$2:$T$501,BallByBall!$B$2:$B$501,A637,BallByBall!$H$2:$H$501,B637))</f>
        <v>0</v>
      </c>
      <c r="K637">
        <f>IF(A637="","",SUMIFS(BallByBall!$U$2:$U$501,BallByBall!$B$2:$B$501,A637,BallByBall!$P$2:$P$501,B637))</f>
        <v>0</v>
      </c>
      <c r="L637">
        <f>IF(A637="","",SUMIFS(BallByBall!$V$2:$V$501,BallByBall!$B$2:$B$501,A637,BallByBall!$P$2:$P$501,B637))</f>
        <v>0</v>
      </c>
      <c r="M637">
        <f>IF(A637="","",SUMIFS(BallByBall!$W$2:$W$501,BallByBall!$B$2:$B$501,A637,BallByBall!$P$2:$P$501,B637))</f>
        <v>0</v>
      </c>
      <c r="N637">
        <f>IF(A637="","",SUMIFS(BallByBall!$X$2:$X$501,BallByBall!$B$2:$B$501,A637,BallByBall!$P$2:$P$501,B637))</f>
        <v>0</v>
      </c>
      <c r="O637">
        <f>IF(A637="","",SUMIFS(OverSummary!$G$2:$G$101,OverSummary!$A$2:$A$101,A637,OverSummary!$D$2:$D$101,B637))</f>
        <v>0</v>
      </c>
      <c r="P637">
        <f>IF(A637="","",G637*Rules!$B$13+H637*Rules!$B$14+I637*Rules!$B$15)</f>
        <v>0</v>
      </c>
      <c r="Q637">
        <f>IF(A637="","",IF(G637&gt;=100,Rules!$B$18,IF(G637&gt;=50,Rules!$B$17,IF(G637&gt;=30,Rules!$B$16,0)))+IF(AND(F637=1,D637&lt;&gt;"BWL",G637=0),Rules!$B$27,0))</f>
        <v>0</v>
      </c>
      <c r="R637">
        <f>IF(A637="","",J637*Rules!$B$19+O637*Rules!$B$22)</f>
        <v>0</v>
      </c>
      <c r="S637">
        <f>IF(A637="","",IF(J637&gt;=4,Rules!$B$21,IF(J637&gt;=3,Rules!$B$20,0)))</f>
        <v>0</v>
      </c>
      <c r="T637">
        <f>IF(A637="","",K637*Rules!$B$23+L637*Rules!$B$24+M637*Rules!$B$25+N637*Rules!$B$26)</f>
        <v>0</v>
      </c>
      <c r="U637">
        <f t="shared" si="9"/>
        <v>0</v>
      </c>
    </row>
    <row r="638" spans="1:21" x14ac:dyDescent="0.2">
      <c r="A638" t="str">
        <f>MatchSquad!A638</f>
        <v>M013</v>
      </c>
      <c r="B638" t="str">
        <f>MatchSquad!B638</f>
        <v>P137</v>
      </c>
      <c r="C638" t="str">
        <f>MatchSquad!C638</f>
        <v>Raj Angad Bawa</v>
      </c>
      <c r="D638" t="str">
        <f>MatchSquad!D638</f>
        <v>AR</v>
      </c>
      <c r="E638" t="str">
        <f>MatchSquad!E638</f>
        <v>MI</v>
      </c>
      <c r="F638">
        <f>MatchSquad!G638</f>
        <v>0</v>
      </c>
      <c r="G638">
        <f>IF(A638="","",SUMIFS(BallByBall!$I$2:$I$501,BallByBall!$B$2:$B$501,A638,BallByBall!$F$2:$F$501,B638))</f>
        <v>0</v>
      </c>
      <c r="H638">
        <f>IF(A638="","",COUNTIFS(BallByBall!$B$2:$B$501,A638,BallByBall!$F$2:$F$501,B638,BallByBall!$Q$2:$Q$501,1))</f>
        <v>0</v>
      </c>
      <c r="I638">
        <f>IF(A638="","",COUNTIFS(BallByBall!$B$2:$B$501,A638,BallByBall!$F$2:$F$501,B638,BallByBall!$R$2:$R$501,1))</f>
        <v>0</v>
      </c>
      <c r="J638">
        <f>IF(A638="","",SUMIFS(BallByBall!$T$2:$T$501,BallByBall!$B$2:$B$501,A638,BallByBall!$H$2:$H$501,B638))</f>
        <v>0</v>
      </c>
      <c r="K638">
        <f>IF(A638="","",SUMIFS(BallByBall!$U$2:$U$501,BallByBall!$B$2:$B$501,A638,BallByBall!$P$2:$P$501,B638))</f>
        <v>0</v>
      </c>
      <c r="L638">
        <f>IF(A638="","",SUMIFS(BallByBall!$V$2:$V$501,BallByBall!$B$2:$B$501,A638,BallByBall!$P$2:$P$501,B638))</f>
        <v>0</v>
      </c>
      <c r="M638">
        <f>IF(A638="","",SUMIFS(BallByBall!$W$2:$W$501,BallByBall!$B$2:$B$501,A638,BallByBall!$P$2:$P$501,B638))</f>
        <v>0</v>
      </c>
      <c r="N638">
        <f>IF(A638="","",SUMIFS(BallByBall!$X$2:$X$501,BallByBall!$B$2:$B$501,A638,BallByBall!$P$2:$P$501,B638))</f>
        <v>0</v>
      </c>
      <c r="O638">
        <f>IF(A638="","",SUMIFS(OverSummary!$G$2:$G$101,OverSummary!$A$2:$A$101,A638,OverSummary!$D$2:$D$101,B638))</f>
        <v>0</v>
      </c>
      <c r="P638">
        <f>IF(A638="","",G638*Rules!$B$13+H638*Rules!$B$14+I638*Rules!$B$15)</f>
        <v>0</v>
      </c>
      <c r="Q638">
        <f>IF(A638="","",IF(G638&gt;=100,Rules!$B$18,IF(G638&gt;=50,Rules!$B$17,IF(G638&gt;=30,Rules!$B$16,0)))+IF(AND(F638=1,D638&lt;&gt;"BWL",G638=0),Rules!$B$27,0))</f>
        <v>0</v>
      </c>
      <c r="R638">
        <f>IF(A638="","",J638*Rules!$B$19+O638*Rules!$B$22)</f>
        <v>0</v>
      </c>
      <c r="S638">
        <f>IF(A638="","",IF(J638&gt;=4,Rules!$B$21,IF(J638&gt;=3,Rules!$B$20,0)))</f>
        <v>0</v>
      </c>
      <c r="T638">
        <f>IF(A638="","",K638*Rules!$B$23+L638*Rules!$B$24+M638*Rules!$B$25+N638*Rules!$B$26)</f>
        <v>0</v>
      </c>
      <c r="U638">
        <f t="shared" si="9"/>
        <v>0</v>
      </c>
    </row>
    <row r="639" spans="1:21" x14ac:dyDescent="0.2">
      <c r="A639" t="str">
        <f>MatchSquad!A639</f>
        <v>M013</v>
      </c>
      <c r="B639" t="str">
        <f>MatchSquad!B639</f>
        <v>P138</v>
      </c>
      <c r="C639" t="str">
        <f>MatchSquad!C639</f>
        <v>Atharva Ankolekar</v>
      </c>
      <c r="D639" t="str">
        <f>MatchSquad!D639</f>
        <v>AR</v>
      </c>
      <c r="E639" t="str">
        <f>MatchSquad!E639</f>
        <v>MI</v>
      </c>
      <c r="F639">
        <f>MatchSquad!G639</f>
        <v>0</v>
      </c>
      <c r="G639">
        <f>IF(A639="","",SUMIFS(BallByBall!$I$2:$I$501,BallByBall!$B$2:$B$501,A639,BallByBall!$F$2:$F$501,B639))</f>
        <v>0</v>
      </c>
      <c r="H639">
        <f>IF(A639="","",COUNTIFS(BallByBall!$B$2:$B$501,A639,BallByBall!$F$2:$F$501,B639,BallByBall!$Q$2:$Q$501,1))</f>
        <v>0</v>
      </c>
      <c r="I639">
        <f>IF(A639="","",COUNTIFS(BallByBall!$B$2:$B$501,A639,BallByBall!$F$2:$F$501,B639,BallByBall!$R$2:$R$501,1))</f>
        <v>0</v>
      </c>
      <c r="J639">
        <f>IF(A639="","",SUMIFS(BallByBall!$T$2:$T$501,BallByBall!$B$2:$B$501,A639,BallByBall!$H$2:$H$501,B639))</f>
        <v>0</v>
      </c>
      <c r="K639">
        <f>IF(A639="","",SUMIFS(BallByBall!$U$2:$U$501,BallByBall!$B$2:$B$501,A639,BallByBall!$P$2:$P$501,B639))</f>
        <v>0</v>
      </c>
      <c r="L639">
        <f>IF(A639="","",SUMIFS(BallByBall!$V$2:$V$501,BallByBall!$B$2:$B$501,A639,BallByBall!$P$2:$P$501,B639))</f>
        <v>0</v>
      </c>
      <c r="M639">
        <f>IF(A639="","",SUMIFS(BallByBall!$W$2:$W$501,BallByBall!$B$2:$B$501,A639,BallByBall!$P$2:$P$501,B639))</f>
        <v>0</v>
      </c>
      <c r="N639">
        <f>IF(A639="","",SUMIFS(BallByBall!$X$2:$X$501,BallByBall!$B$2:$B$501,A639,BallByBall!$P$2:$P$501,B639))</f>
        <v>0</v>
      </c>
      <c r="O639">
        <f>IF(A639="","",SUMIFS(OverSummary!$G$2:$G$101,OverSummary!$A$2:$A$101,A639,OverSummary!$D$2:$D$101,B639))</f>
        <v>0</v>
      </c>
      <c r="P639">
        <f>IF(A639="","",G639*Rules!$B$13+H639*Rules!$B$14+I639*Rules!$B$15)</f>
        <v>0</v>
      </c>
      <c r="Q639">
        <f>IF(A639="","",IF(G639&gt;=100,Rules!$B$18,IF(G639&gt;=50,Rules!$B$17,IF(G639&gt;=30,Rules!$B$16,0)))+IF(AND(F639=1,D639&lt;&gt;"BWL",G639=0),Rules!$B$27,0))</f>
        <v>0</v>
      </c>
      <c r="R639">
        <f>IF(A639="","",J639*Rules!$B$19+O639*Rules!$B$22)</f>
        <v>0</v>
      </c>
      <c r="S639">
        <f>IF(A639="","",IF(J639&gt;=4,Rules!$B$21,IF(J639&gt;=3,Rules!$B$20,0)))</f>
        <v>0</v>
      </c>
      <c r="T639">
        <f>IF(A639="","",K639*Rules!$B$23+L639*Rules!$B$24+M639*Rules!$B$25+N639*Rules!$B$26)</f>
        <v>0</v>
      </c>
      <c r="U639">
        <f t="shared" si="9"/>
        <v>0</v>
      </c>
    </row>
    <row r="640" spans="1:21" x14ac:dyDescent="0.2">
      <c r="A640" t="str">
        <f>MatchSquad!A640</f>
        <v>M013</v>
      </c>
      <c r="B640" t="str">
        <f>MatchSquad!B640</f>
        <v>P139</v>
      </c>
      <c r="C640" t="str">
        <f>MatchSquad!C640</f>
        <v>Mayank Rawat</v>
      </c>
      <c r="D640" t="str">
        <f>MatchSquad!D640</f>
        <v>AR</v>
      </c>
      <c r="E640" t="str">
        <f>MatchSquad!E640</f>
        <v>MI</v>
      </c>
      <c r="F640">
        <f>MatchSquad!G640</f>
        <v>0</v>
      </c>
      <c r="G640">
        <f>IF(A640="","",SUMIFS(BallByBall!$I$2:$I$501,BallByBall!$B$2:$B$501,A640,BallByBall!$F$2:$F$501,B640))</f>
        <v>0</v>
      </c>
      <c r="H640">
        <f>IF(A640="","",COUNTIFS(BallByBall!$B$2:$B$501,A640,BallByBall!$F$2:$F$501,B640,BallByBall!$Q$2:$Q$501,1))</f>
        <v>0</v>
      </c>
      <c r="I640">
        <f>IF(A640="","",COUNTIFS(BallByBall!$B$2:$B$501,A640,BallByBall!$F$2:$F$501,B640,BallByBall!$R$2:$R$501,1))</f>
        <v>0</v>
      </c>
      <c r="J640">
        <f>IF(A640="","",SUMIFS(BallByBall!$T$2:$T$501,BallByBall!$B$2:$B$501,A640,BallByBall!$H$2:$H$501,B640))</f>
        <v>0</v>
      </c>
      <c r="K640">
        <f>IF(A640="","",SUMIFS(BallByBall!$U$2:$U$501,BallByBall!$B$2:$B$501,A640,BallByBall!$P$2:$P$501,B640))</f>
        <v>0</v>
      </c>
      <c r="L640">
        <f>IF(A640="","",SUMIFS(BallByBall!$V$2:$V$501,BallByBall!$B$2:$B$501,A640,BallByBall!$P$2:$P$501,B640))</f>
        <v>0</v>
      </c>
      <c r="M640">
        <f>IF(A640="","",SUMIFS(BallByBall!$W$2:$W$501,BallByBall!$B$2:$B$501,A640,BallByBall!$P$2:$P$501,B640))</f>
        <v>0</v>
      </c>
      <c r="N640">
        <f>IF(A640="","",SUMIFS(BallByBall!$X$2:$X$501,BallByBall!$B$2:$B$501,A640,BallByBall!$P$2:$P$501,B640))</f>
        <v>0</v>
      </c>
      <c r="O640">
        <f>IF(A640="","",SUMIFS(OverSummary!$G$2:$G$101,OverSummary!$A$2:$A$101,A640,OverSummary!$D$2:$D$101,B640))</f>
        <v>0</v>
      </c>
      <c r="P640">
        <f>IF(A640="","",G640*Rules!$B$13+H640*Rules!$B$14+I640*Rules!$B$15)</f>
        <v>0</v>
      </c>
      <c r="Q640">
        <f>IF(A640="","",IF(G640&gt;=100,Rules!$B$18,IF(G640&gt;=50,Rules!$B$17,IF(G640&gt;=30,Rules!$B$16,0)))+IF(AND(F640=1,D640&lt;&gt;"BWL",G640=0),Rules!$B$27,0))</f>
        <v>0</v>
      </c>
      <c r="R640">
        <f>IF(A640="","",J640*Rules!$B$19+O640*Rules!$B$22)</f>
        <v>0</v>
      </c>
      <c r="S640">
        <f>IF(A640="","",IF(J640&gt;=4,Rules!$B$21,IF(J640&gt;=3,Rules!$B$20,0)))</f>
        <v>0</v>
      </c>
      <c r="T640">
        <f>IF(A640="","",K640*Rules!$B$23+L640*Rules!$B$24+M640*Rules!$B$25+N640*Rules!$B$26)</f>
        <v>0</v>
      </c>
      <c r="U640">
        <f t="shared" si="9"/>
        <v>0</v>
      </c>
    </row>
    <row r="641" spans="1:21" x14ac:dyDescent="0.2">
      <c r="A641" t="str">
        <f>MatchSquad!A641</f>
        <v>M013</v>
      </c>
      <c r="B641" t="str">
        <f>MatchSquad!B641</f>
        <v>P140</v>
      </c>
      <c r="C641" t="str">
        <f>MatchSquad!C641</f>
        <v>Corbin Bosch</v>
      </c>
      <c r="D641" t="str">
        <f>MatchSquad!D641</f>
        <v>AR</v>
      </c>
      <c r="E641" t="str">
        <f>MatchSquad!E641</f>
        <v>MI</v>
      </c>
      <c r="F641">
        <f>MatchSquad!G641</f>
        <v>0</v>
      </c>
      <c r="G641">
        <f>IF(A641="","",SUMIFS(BallByBall!$I$2:$I$501,BallByBall!$B$2:$B$501,A641,BallByBall!$F$2:$F$501,B641))</f>
        <v>0</v>
      </c>
      <c r="H641">
        <f>IF(A641="","",COUNTIFS(BallByBall!$B$2:$B$501,A641,BallByBall!$F$2:$F$501,B641,BallByBall!$Q$2:$Q$501,1))</f>
        <v>0</v>
      </c>
      <c r="I641">
        <f>IF(A641="","",COUNTIFS(BallByBall!$B$2:$B$501,A641,BallByBall!$F$2:$F$501,B641,BallByBall!$R$2:$R$501,1))</f>
        <v>0</v>
      </c>
      <c r="J641">
        <f>IF(A641="","",SUMIFS(BallByBall!$T$2:$T$501,BallByBall!$B$2:$B$501,A641,BallByBall!$H$2:$H$501,B641))</f>
        <v>0</v>
      </c>
      <c r="K641">
        <f>IF(A641="","",SUMIFS(BallByBall!$U$2:$U$501,BallByBall!$B$2:$B$501,A641,BallByBall!$P$2:$P$501,B641))</f>
        <v>0</v>
      </c>
      <c r="L641">
        <f>IF(A641="","",SUMIFS(BallByBall!$V$2:$V$501,BallByBall!$B$2:$B$501,A641,BallByBall!$P$2:$P$501,B641))</f>
        <v>0</v>
      </c>
      <c r="M641">
        <f>IF(A641="","",SUMIFS(BallByBall!$W$2:$W$501,BallByBall!$B$2:$B$501,A641,BallByBall!$P$2:$P$501,B641))</f>
        <v>0</v>
      </c>
      <c r="N641">
        <f>IF(A641="","",SUMIFS(BallByBall!$X$2:$X$501,BallByBall!$B$2:$B$501,A641,BallByBall!$P$2:$P$501,B641))</f>
        <v>0</v>
      </c>
      <c r="O641">
        <f>IF(A641="","",SUMIFS(OverSummary!$G$2:$G$101,OverSummary!$A$2:$A$101,A641,OverSummary!$D$2:$D$101,B641))</f>
        <v>0</v>
      </c>
      <c r="P641">
        <f>IF(A641="","",G641*Rules!$B$13+H641*Rules!$B$14+I641*Rules!$B$15)</f>
        <v>0</v>
      </c>
      <c r="Q641">
        <f>IF(A641="","",IF(G641&gt;=100,Rules!$B$18,IF(G641&gt;=50,Rules!$B$17,IF(G641&gt;=30,Rules!$B$16,0)))+IF(AND(F641=1,D641&lt;&gt;"BWL",G641=0),Rules!$B$27,0))</f>
        <v>0</v>
      </c>
      <c r="R641">
        <f>IF(A641="","",J641*Rules!$B$19+O641*Rules!$B$22)</f>
        <v>0</v>
      </c>
      <c r="S641">
        <f>IF(A641="","",IF(J641&gt;=4,Rules!$B$21,IF(J641&gt;=3,Rules!$B$20,0)))</f>
        <v>0</v>
      </c>
      <c r="T641">
        <f>IF(A641="","",K641*Rules!$B$23+L641*Rules!$B$24+M641*Rules!$B$25+N641*Rules!$B$26)</f>
        <v>0</v>
      </c>
      <c r="U641">
        <f t="shared" si="9"/>
        <v>0</v>
      </c>
    </row>
    <row r="642" spans="1:21" x14ac:dyDescent="0.2">
      <c r="A642" t="str">
        <f>MatchSquad!A642</f>
        <v>M013</v>
      </c>
      <c r="B642" t="str">
        <f>MatchSquad!B642</f>
        <v>P141</v>
      </c>
      <c r="C642" t="str">
        <f>MatchSquad!C642</f>
        <v>Will Jacks</v>
      </c>
      <c r="D642" t="str">
        <f>MatchSquad!D642</f>
        <v>AR</v>
      </c>
      <c r="E642" t="str">
        <f>MatchSquad!E642</f>
        <v>MI</v>
      </c>
      <c r="F642">
        <f>MatchSquad!G642</f>
        <v>0</v>
      </c>
      <c r="G642">
        <f>IF(A642="","",SUMIFS(BallByBall!$I$2:$I$501,BallByBall!$B$2:$B$501,A642,BallByBall!$F$2:$F$501,B642))</f>
        <v>0</v>
      </c>
      <c r="H642">
        <f>IF(A642="","",COUNTIFS(BallByBall!$B$2:$B$501,A642,BallByBall!$F$2:$F$501,B642,BallByBall!$Q$2:$Q$501,1))</f>
        <v>0</v>
      </c>
      <c r="I642">
        <f>IF(A642="","",COUNTIFS(BallByBall!$B$2:$B$501,A642,BallByBall!$F$2:$F$501,B642,BallByBall!$R$2:$R$501,1))</f>
        <v>0</v>
      </c>
      <c r="J642">
        <f>IF(A642="","",SUMIFS(BallByBall!$T$2:$T$501,BallByBall!$B$2:$B$501,A642,BallByBall!$H$2:$H$501,B642))</f>
        <v>0</v>
      </c>
      <c r="K642">
        <f>IF(A642="","",SUMIFS(BallByBall!$U$2:$U$501,BallByBall!$B$2:$B$501,A642,BallByBall!$P$2:$P$501,B642))</f>
        <v>0</v>
      </c>
      <c r="L642">
        <f>IF(A642="","",SUMIFS(BallByBall!$V$2:$V$501,BallByBall!$B$2:$B$501,A642,BallByBall!$P$2:$P$501,B642))</f>
        <v>0</v>
      </c>
      <c r="M642">
        <f>IF(A642="","",SUMIFS(BallByBall!$W$2:$W$501,BallByBall!$B$2:$B$501,A642,BallByBall!$P$2:$P$501,B642))</f>
        <v>0</v>
      </c>
      <c r="N642">
        <f>IF(A642="","",SUMIFS(BallByBall!$X$2:$X$501,BallByBall!$B$2:$B$501,A642,BallByBall!$P$2:$P$501,B642))</f>
        <v>0</v>
      </c>
      <c r="O642">
        <f>IF(A642="","",SUMIFS(OverSummary!$G$2:$G$101,OverSummary!$A$2:$A$101,A642,OverSummary!$D$2:$D$101,B642))</f>
        <v>0</v>
      </c>
      <c r="P642">
        <f>IF(A642="","",G642*Rules!$B$13+H642*Rules!$B$14+I642*Rules!$B$15)</f>
        <v>0</v>
      </c>
      <c r="Q642">
        <f>IF(A642="","",IF(G642&gt;=100,Rules!$B$18,IF(G642&gt;=50,Rules!$B$17,IF(G642&gt;=30,Rules!$B$16,0)))+IF(AND(F642=1,D642&lt;&gt;"BWL",G642=0),Rules!$B$27,0))</f>
        <v>0</v>
      </c>
      <c r="R642">
        <f>IF(A642="","",J642*Rules!$B$19+O642*Rules!$B$22)</f>
        <v>0</v>
      </c>
      <c r="S642">
        <f>IF(A642="","",IF(J642&gt;=4,Rules!$B$21,IF(J642&gt;=3,Rules!$B$20,0)))</f>
        <v>0</v>
      </c>
      <c r="T642">
        <f>IF(A642="","",K642*Rules!$B$23+L642*Rules!$B$24+M642*Rules!$B$25+N642*Rules!$B$26)</f>
        <v>0</v>
      </c>
      <c r="U642">
        <f t="shared" ref="U642:U705" si="10">IF(A642="","",P642+Q642+R642+S642+T642)</f>
        <v>0</v>
      </c>
    </row>
    <row r="643" spans="1:21" x14ac:dyDescent="0.2">
      <c r="A643" t="str">
        <f>MatchSquad!A643</f>
        <v>M013</v>
      </c>
      <c r="B643" t="str">
        <f>MatchSquad!B643</f>
        <v>P142</v>
      </c>
      <c r="C643" t="str">
        <f>MatchSquad!C643</f>
        <v>Shardul Thakur</v>
      </c>
      <c r="D643" t="str">
        <f>MatchSquad!D643</f>
        <v>AR</v>
      </c>
      <c r="E643" t="str">
        <f>MatchSquad!E643</f>
        <v>MI</v>
      </c>
      <c r="F643">
        <f>MatchSquad!G643</f>
        <v>0</v>
      </c>
      <c r="G643">
        <f>IF(A643="","",SUMIFS(BallByBall!$I$2:$I$501,BallByBall!$B$2:$B$501,A643,BallByBall!$F$2:$F$501,B643))</f>
        <v>0</v>
      </c>
      <c r="H643">
        <f>IF(A643="","",COUNTIFS(BallByBall!$B$2:$B$501,A643,BallByBall!$F$2:$F$501,B643,BallByBall!$Q$2:$Q$501,1))</f>
        <v>0</v>
      </c>
      <c r="I643">
        <f>IF(A643="","",COUNTIFS(BallByBall!$B$2:$B$501,A643,BallByBall!$F$2:$F$501,B643,BallByBall!$R$2:$R$501,1))</f>
        <v>0</v>
      </c>
      <c r="J643">
        <f>IF(A643="","",SUMIFS(BallByBall!$T$2:$T$501,BallByBall!$B$2:$B$501,A643,BallByBall!$H$2:$H$501,B643))</f>
        <v>0</v>
      </c>
      <c r="K643">
        <f>IF(A643="","",SUMIFS(BallByBall!$U$2:$U$501,BallByBall!$B$2:$B$501,A643,BallByBall!$P$2:$P$501,B643))</f>
        <v>0</v>
      </c>
      <c r="L643">
        <f>IF(A643="","",SUMIFS(BallByBall!$V$2:$V$501,BallByBall!$B$2:$B$501,A643,BallByBall!$P$2:$P$501,B643))</f>
        <v>0</v>
      </c>
      <c r="M643">
        <f>IF(A643="","",SUMIFS(BallByBall!$W$2:$W$501,BallByBall!$B$2:$B$501,A643,BallByBall!$P$2:$P$501,B643))</f>
        <v>0</v>
      </c>
      <c r="N643">
        <f>IF(A643="","",SUMIFS(BallByBall!$X$2:$X$501,BallByBall!$B$2:$B$501,A643,BallByBall!$P$2:$P$501,B643))</f>
        <v>0</v>
      </c>
      <c r="O643">
        <f>IF(A643="","",SUMIFS(OverSummary!$G$2:$G$101,OverSummary!$A$2:$A$101,A643,OverSummary!$D$2:$D$101,B643))</f>
        <v>0</v>
      </c>
      <c r="P643">
        <f>IF(A643="","",G643*Rules!$B$13+H643*Rules!$B$14+I643*Rules!$B$15)</f>
        <v>0</v>
      </c>
      <c r="Q643">
        <f>IF(A643="","",IF(G643&gt;=100,Rules!$B$18,IF(G643&gt;=50,Rules!$B$17,IF(G643&gt;=30,Rules!$B$16,0)))+IF(AND(F643=1,D643&lt;&gt;"BWL",G643=0),Rules!$B$27,0))</f>
        <v>0</v>
      </c>
      <c r="R643">
        <f>IF(A643="","",J643*Rules!$B$19+O643*Rules!$B$22)</f>
        <v>0</v>
      </c>
      <c r="S643">
        <f>IF(A643="","",IF(J643&gt;=4,Rules!$B$21,IF(J643&gt;=3,Rules!$B$20,0)))</f>
        <v>0</v>
      </c>
      <c r="T643">
        <f>IF(A643="","",K643*Rules!$B$23+L643*Rules!$B$24+M643*Rules!$B$25+N643*Rules!$B$26)</f>
        <v>0</v>
      </c>
      <c r="U643">
        <f t="shared" si="10"/>
        <v>0</v>
      </c>
    </row>
    <row r="644" spans="1:21" x14ac:dyDescent="0.2">
      <c r="A644" t="str">
        <f>MatchSquad!A644</f>
        <v>M013</v>
      </c>
      <c r="B644" t="str">
        <f>MatchSquad!B644</f>
        <v>P143</v>
      </c>
      <c r="C644" t="str">
        <f>MatchSquad!C644</f>
        <v>Trent Boult</v>
      </c>
      <c r="D644" t="str">
        <f>MatchSquad!D644</f>
        <v>BWL</v>
      </c>
      <c r="E644" t="str">
        <f>MatchSquad!E644</f>
        <v>MI</v>
      </c>
      <c r="F644">
        <f>MatchSquad!G644</f>
        <v>0</v>
      </c>
      <c r="G644">
        <f>IF(A644="","",SUMIFS(BallByBall!$I$2:$I$501,BallByBall!$B$2:$B$501,A644,BallByBall!$F$2:$F$501,B644))</f>
        <v>0</v>
      </c>
      <c r="H644">
        <f>IF(A644="","",COUNTIFS(BallByBall!$B$2:$B$501,A644,BallByBall!$F$2:$F$501,B644,BallByBall!$Q$2:$Q$501,1))</f>
        <v>0</v>
      </c>
      <c r="I644">
        <f>IF(A644="","",COUNTIFS(BallByBall!$B$2:$B$501,A644,BallByBall!$F$2:$F$501,B644,BallByBall!$R$2:$R$501,1))</f>
        <v>0</v>
      </c>
      <c r="J644">
        <f>IF(A644="","",SUMIFS(BallByBall!$T$2:$T$501,BallByBall!$B$2:$B$501,A644,BallByBall!$H$2:$H$501,B644))</f>
        <v>0</v>
      </c>
      <c r="K644">
        <f>IF(A644="","",SUMIFS(BallByBall!$U$2:$U$501,BallByBall!$B$2:$B$501,A644,BallByBall!$P$2:$P$501,B644))</f>
        <v>0</v>
      </c>
      <c r="L644">
        <f>IF(A644="","",SUMIFS(BallByBall!$V$2:$V$501,BallByBall!$B$2:$B$501,A644,BallByBall!$P$2:$P$501,B644))</f>
        <v>0</v>
      </c>
      <c r="M644">
        <f>IF(A644="","",SUMIFS(BallByBall!$W$2:$W$501,BallByBall!$B$2:$B$501,A644,BallByBall!$P$2:$P$501,B644))</f>
        <v>0</v>
      </c>
      <c r="N644">
        <f>IF(A644="","",SUMIFS(BallByBall!$X$2:$X$501,BallByBall!$B$2:$B$501,A644,BallByBall!$P$2:$P$501,B644))</f>
        <v>0</v>
      </c>
      <c r="O644">
        <f>IF(A644="","",SUMIFS(OverSummary!$G$2:$G$101,OverSummary!$A$2:$A$101,A644,OverSummary!$D$2:$D$101,B644))</f>
        <v>0</v>
      </c>
      <c r="P644">
        <f>IF(A644="","",G644*Rules!$B$13+H644*Rules!$B$14+I644*Rules!$B$15)</f>
        <v>0</v>
      </c>
      <c r="Q644">
        <f>IF(A644="","",IF(G644&gt;=100,Rules!$B$18,IF(G644&gt;=50,Rules!$B$17,IF(G644&gt;=30,Rules!$B$16,0)))+IF(AND(F644=1,D644&lt;&gt;"BWL",G644=0),Rules!$B$27,0))</f>
        <v>0</v>
      </c>
      <c r="R644">
        <f>IF(A644="","",J644*Rules!$B$19+O644*Rules!$B$22)</f>
        <v>0</v>
      </c>
      <c r="S644">
        <f>IF(A644="","",IF(J644&gt;=4,Rules!$B$21,IF(J644&gt;=3,Rules!$B$20,0)))</f>
        <v>0</v>
      </c>
      <c r="T644">
        <f>IF(A644="","",K644*Rules!$B$23+L644*Rules!$B$24+M644*Rules!$B$25+N644*Rules!$B$26)</f>
        <v>0</v>
      </c>
      <c r="U644">
        <f t="shared" si="10"/>
        <v>0</v>
      </c>
    </row>
    <row r="645" spans="1:21" x14ac:dyDescent="0.2">
      <c r="A645" t="str">
        <f>MatchSquad!A645</f>
        <v>M013</v>
      </c>
      <c r="B645" t="str">
        <f>MatchSquad!B645</f>
        <v>P144</v>
      </c>
      <c r="C645" t="str">
        <f>MatchSquad!C645</f>
        <v>Mayank Markande</v>
      </c>
      <c r="D645" t="str">
        <f>MatchSquad!D645</f>
        <v>BWL</v>
      </c>
      <c r="E645" t="str">
        <f>MatchSquad!E645</f>
        <v>MI</v>
      </c>
      <c r="F645">
        <f>MatchSquad!G645</f>
        <v>0</v>
      </c>
      <c r="G645">
        <f>IF(A645="","",SUMIFS(BallByBall!$I$2:$I$501,BallByBall!$B$2:$B$501,A645,BallByBall!$F$2:$F$501,B645))</f>
        <v>0</v>
      </c>
      <c r="H645">
        <f>IF(A645="","",COUNTIFS(BallByBall!$B$2:$B$501,A645,BallByBall!$F$2:$F$501,B645,BallByBall!$Q$2:$Q$501,1))</f>
        <v>0</v>
      </c>
      <c r="I645">
        <f>IF(A645="","",COUNTIFS(BallByBall!$B$2:$B$501,A645,BallByBall!$F$2:$F$501,B645,BallByBall!$R$2:$R$501,1))</f>
        <v>0</v>
      </c>
      <c r="J645">
        <f>IF(A645="","",SUMIFS(BallByBall!$T$2:$T$501,BallByBall!$B$2:$B$501,A645,BallByBall!$H$2:$H$501,B645))</f>
        <v>0</v>
      </c>
      <c r="K645">
        <f>IF(A645="","",SUMIFS(BallByBall!$U$2:$U$501,BallByBall!$B$2:$B$501,A645,BallByBall!$P$2:$P$501,B645))</f>
        <v>0</v>
      </c>
      <c r="L645">
        <f>IF(A645="","",SUMIFS(BallByBall!$V$2:$V$501,BallByBall!$B$2:$B$501,A645,BallByBall!$P$2:$P$501,B645))</f>
        <v>0</v>
      </c>
      <c r="M645">
        <f>IF(A645="","",SUMIFS(BallByBall!$W$2:$W$501,BallByBall!$B$2:$B$501,A645,BallByBall!$P$2:$P$501,B645))</f>
        <v>0</v>
      </c>
      <c r="N645">
        <f>IF(A645="","",SUMIFS(BallByBall!$X$2:$X$501,BallByBall!$B$2:$B$501,A645,BallByBall!$P$2:$P$501,B645))</f>
        <v>0</v>
      </c>
      <c r="O645">
        <f>IF(A645="","",SUMIFS(OverSummary!$G$2:$G$101,OverSummary!$A$2:$A$101,A645,OverSummary!$D$2:$D$101,B645))</f>
        <v>0</v>
      </c>
      <c r="P645">
        <f>IF(A645="","",G645*Rules!$B$13+H645*Rules!$B$14+I645*Rules!$B$15)</f>
        <v>0</v>
      </c>
      <c r="Q645">
        <f>IF(A645="","",IF(G645&gt;=100,Rules!$B$18,IF(G645&gt;=50,Rules!$B$17,IF(G645&gt;=30,Rules!$B$16,0)))+IF(AND(F645=1,D645&lt;&gt;"BWL",G645=0),Rules!$B$27,0))</f>
        <v>0</v>
      </c>
      <c r="R645">
        <f>IF(A645="","",J645*Rules!$B$19+O645*Rules!$B$22)</f>
        <v>0</v>
      </c>
      <c r="S645">
        <f>IF(A645="","",IF(J645&gt;=4,Rules!$B$21,IF(J645&gt;=3,Rules!$B$20,0)))</f>
        <v>0</v>
      </c>
      <c r="T645">
        <f>IF(A645="","",K645*Rules!$B$23+L645*Rules!$B$24+M645*Rules!$B$25+N645*Rules!$B$26)</f>
        <v>0</v>
      </c>
      <c r="U645">
        <f t="shared" si="10"/>
        <v>0</v>
      </c>
    </row>
    <row r="646" spans="1:21" x14ac:dyDescent="0.2">
      <c r="A646" t="str">
        <f>MatchSquad!A646</f>
        <v>M013</v>
      </c>
      <c r="B646" t="str">
        <f>MatchSquad!B646</f>
        <v>P145</v>
      </c>
      <c r="C646" t="str">
        <f>MatchSquad!C646</f>
        <v>Deepak Chahar</v>
      </c>
      <c r="D646" t="str">
        <f>MatchSquad!D646</f>
        <v>BWL</v>
      </c>
      <c r="E646" t="str">
        <f>MatchSquad!E646</f>
        <v>MI</v>
      </c>
      <c r="F646">
        <f>MatchSquad!G646</f>
        <v>0</v>
      </c>
      <c r="G646">
        <f>IF(A646="","",SUMIFS(BallByBall!$I$2:$I$501,BallByBall!$B$2:$B$501,A646,BallByBall!$F$2:$F$501,B646))</f>
        <v>0</v>
      </c>
      <c r="H646">
        <f>IF(A646="","",COUNTIFS(BallByBall!$B$2:$B$501,A646,BallByBall!$F$2:$F$501,B646,BallByBall!$Q$2:$Q$501,1))</f>
        <v>0</v>
      </c>
      <c r="I646">
        <f>IF(A646="","",COUNTIFS(BallByBall!$B$2:$B$501,A646,BallByBall!$F$2:$F$501,B646,BallByBall!$R$2:$R$501,1))</f>
        <v>0</v>
      </c>
      <c r="J646">
        <f>IF(A646="","",SUMIFS(BallByBall!$T$2:$T$501,BallByBall!$B$2:$B$501,A646,BallByBall!$H$2:$H$501,B646))</f>
        <v>0</v>
      </c>
      <c r="K646">
        <f>IF(A646="","",SUMIFS(BallByBall!$U$2:$U$501,BallByBall!$B$2:$B$501,A646,BallByBall!$P$2:$P$501,B646))</f>
        <v>0</v>
      </c>
      <c r="L646">
        <f>IF(A646="","",SUMIFS(BallByBall!$V$2:$V$501,BallByBall!$B$2:$B$501,A646,BallByBall!$P$2:$P$501,B646))</f>
        <v>0</v>
      </c>
      <c r="M646">
        <f>IF(A646="","",SUMIFS(BallByBall!$W$2:$W$501,BallByBall!$B$2:$B$501,A646,BallByBall!$P$2:$P$501,B646))</f>
        <v>0</v>
      </c>
      <c r="N646">
        <f>IF(A646="","",SUMIFS(BallByBall!$X$2:$X$501,BallByBall!$B$2:$B$501,A646,BallByBall!$P$2:$P$501,B646))</f>
        <v>0</v>
      </c>
      <c r="O646">
        <f>IF(A646="","",SUMIFS(OverSummary!$G$2:$G$101,OverSummary!$A$2:$A$101,A646,OverSummary!$D$2:$D$101,B646))</f>
        <v>0</v>
      </c>
      <c r="P646">
        <f>IF(A646="","",G646*Rules!$B$13+H646*Rules!$B$14+I646*Rules!$B$15)</f>
        <v>0</v>
      </c>
      <c r="Q646">
        <f>IF(A646="","",IF(G646&gt;=100,Rules!$B$18,IF(G646&gt;=50,Rules!$B$17,IF(G646&gt;=30,Rules!$B$16,0)))+IF(AND(F646=1,D646&lt;&gt;"BWL",G646=0),Rules!$B$27,0))</f>
        <v>0</v>
      </c>
      <c r="R646">
        <f>IF(A646="","",J646*Rules!$B$19+O646*Rules!$B$22)</f>
        <v>0</v>
      </c>
      <c r="S646">
        <f>IF(A646="","",IF(J646&gt;=4,Rules!$B$21,IF(J646&gt;=3,Rules!$B$20,0)))</f>
        <v>0</v>
      </c>
      <c r="T646">
        <f>IF(A646="","",K646*Rules!$B$23+L646*Rules!$B$24+M646*Rules!$B$25+N646*Rules!$B$26)</f>
        <v>0</v>
      </c>
      <c r="U646">
        <f t="shared" si="10"/>
        <v>0</v>
      </c>
    </row>
    <row r="647" spans="1:21" x14ac:dyDescent="0.2">
      <c r="A647" t="str">
        <f>MatchSquad!A647</f>
        <v>M013</v>
      </c>
      <c r="B647" t="str">
        <f>MatchSquad!B647</f>
        <v>P146</v>
      </c>
      <c r="C647" t="str">
        <f>MatchSquad!C647</f>
        <v>Ashwani Kumar</v>
      </c>
      <c r="D647" t="str">
        <f>MatchSquad!D647</f>
        <v>BWL</v>
      </c>
      <c r="E647" t="str">
        <f>MatchSquad!E647</f>
        <v>MI</v>
      </c>
      <c r="F647">
        <f>MatchSquad!G647</f>
        <v>0</v>
      </c>
      <c r="G647">
        <f>IF(A647="","",SUMIFS(BallByBall!$I$2:$I$501,BallByBall!$B$2:$B$501,A647,BallByBall!$F$2:$F$501,B647))</f>
        <v>0</v>
      </c>
      <c r="H647">
        <f>IF(A647="","",COUNTIFS(BallByBall!$B$2:$B$501,A647,BallByBall!$F$2:$F$501,B647,BallByBall!$Q$2:$Q$501,1))</f>
        <v>0</v>
      </c>
      <c r="I647">
        <f>IF(A647="","",COUNTIFS(BallByBall!$B$2:$B$501,A647,BallByBall!$F$2:$F$501,B647,BallByBall!$R$2:$R$501,1))</f>
        <v>0</v>
      </c>
      <c r="J647">
        <f>IF(A647="","",SUMIFS(BallByBall!$T$2:$T$501,BallByBall!$B$2:$B$501,A647,BallByBall!$H$2:$H$501,B647))</f>
        <v>0</v>
      </c>
      <c r="K647">
        <f>IF(A647="","",SUMIFS(BallByBall!$U$2:$U$501,BallByBall!$B$2:$B$501,A647,BallByBall!$P$2:$P$501,B647))</f>
        <v>0</v>
      </c>
      <c r="L647">
        <f>IF(A647="","",SUMIFS(BallByBall!$V$2:$V$501,BallByBall!$B$2:$B$501,A647,BallByBall!$P$2:$P$501,B647))</f>
        <v>0</v>
      </c>
      <c r="M647">
        <f>IF(A647="","",SUMIFS(BallByBall!$W$2:$W$501,BallByBall!$B$2:$B$501,A647,BallByBall!$P$2:$P$501,B647))</f>
        <v>0</v>
      </c>
      <c r="N647">
        <f>IF(A647="","",SUMIFS(BallByBall!$X$2:$X$501,BallByBall!$B$2:$B$501,A647,BallByBall!$P$2:$P$501,B647))</f>
        <v>0</v>
      </c>
      <c r="O647">
        <f>IF(A647="","",SUMIFS(OverSummary!$G$2:$G$101,OverSummary!$A$2:$A$101,A647,OverSummary!$D$2:$D$101,B647))</f>
        <v>0</v>
      </c>
      <c r="P647">
        <f>IF(A647="","",G647*Rules!$B$13+H647*Rules!$B$14+I647*Rules!$B$15)</f>
        <v>0</v>
      </c>
      <c r="Q647">
        <f>IF(A647="","",IF(G647&gt;=100,Rules!$B$18,IF(G647&gt;=50,Rules!$B$17,IF(G647&gt;=30,Rules!$B$16,0)))+IF(AND(F647=1,D647&lt;&gt;"BWL",G647=0),Rules!$B$27,0))</f>
        <v>0</v>
      </c>
      <c r="R647">
        <f>IF(A647="","",J647*Rules!$B$19+O647*Rules!$B$22)</f>
        <v>0</v>
      </c>
      <c r="S647">
        <f>IF(A647="","",IF(J647&gt;=4,Rules!$B$21,IF(J647&gt;=3,Rules!$B$20,0)))</f>
        <v>0</v>
      </c>
      <c r="T647">
        <f>IF(A647="","",K647*Rules!$B$23+L647*Rules!$B$24+M647*Rules!$B$25+N647*Rules!$B$26)</f>
        <v>0</v>
      </c>
      <c r="U647">
        <f t="shared" si="10"/>
        <v>0</v>
      </c>
    </row>
    <row r="648" spans="1:21" x14ac:dyDescent="0.2">
      <c r="A648" t="str">
        <f>MatchSquad!A648</f>
        <v>M013</v>
      </c>
      <c r="B648" t="str">
        <f>MatchSquad!B648</f>
        <v>P147</v>
      </c>
      <c r="C648" t="str">
        <f>MatchSquad!C648</f>
        <v>Raghu Sharma</v>
      </c>
      <c r="D648" t="str">
        <f>MatchSquad!D648</f>
        <v>BWL</v>
      </c>
      <c r="E648" t="str">
        <f>MatchSquad!E648</f>
        <v>MI</v>
      </c>
      <c r="F648">
        <f>MatchSquad!G648</f>
        <v>0</v>
      </c>
      <c r="G648">
        <f>IF(A648="","",SUMIFS(BallByBall!$I$2:$I$501,BallByBall!$B$2:$B$501,A648,BallByBall!$F$2:$F$501,B648))</f>
        <v>0</v>
      </c>
      <c r="H648">
        <f>IF(A648="","",COUNTIFS(BallByBall!$B$2:$B$501,A648,BallByBall!$F$2:$F$501,B648,BallByBall!$Q$2:$Q$501,1))</f>
        <v>0</v>
      </c>
      <c r="I648">
        <f>IF(A648="","",COUNTIFS(BallByBall!$B$2:$B$501,A648,BallByBall!$F$2:$F$501,B648,BallByBall!$R$2:$R$501,1))</f>
        <v>0</v>
      </c>
      <c r="J648">
        <f>IF(A648="","",SUMIFS(BallByBall!$T$2:$T$501,BallByBall!$B$2:$B$501,A648,BallByBall!$H$2:$H$501,B648))</f>
        <v>0</v>
      </c>
      <c r="K648">
        <f>IF(A648="","",SUMIFS(BallByBall!$U$2:$U$501,BallByBall!$B$2:$B$501,A648,BallByBall!$P$2:$P$501,B648))</f>
        <v>0</v>
      </c>
      <c r="L648">
        <f>IF(A648="","",SUMIFS(BallByBall!$V$2:$V$501,BallByBall!$B$2:$B$501,A648,BallByBall!$P$2:$P$501,B648))</f>
        <v>0</v>
      </c>
      <c r="M648">
        <f>IF(A648="","",SUMIFS(BallByBall!$W$2:$W$501,BallByBall!$B$2:$B$501,A648,BallByBall!$P$2:$P$501,B648))</f>
        <v>0</v>
      </c>
      <c r="N648">
        <f>IF(A648="","",SUMIFS(BallByBall!$X$2:$X$501,BallByBall!$B$2:$B$501,A648,BallByBall!$P$2:$P$501,B648))</f>
        <v>0</v>
      </c>
      <c r="O648">
        <f>IF(A648="","",SUMIFS(OverSummary!$G$2:$G$101,OverSummary!$A$2:$A$101,A648,OverSummary!$D$2:$D$101,B648))</f>
        <v>0</v>
      </c>
      <c r="P648">
        <f>IF(A648="","",G648*Rules!$B$13+H648*Rules!$B$14+I648*Rules!$B$15)</f>
        <v>0</v>
      </c>
      <c r="Q648">
        <f>IF(A648="","",IF(G648&gt;=100,Rules!$B$18,IF(G648&gt;=50,Rules!$B$17,IF(G648&gt;=30,Rules!$B$16,0)))+IF(AND(F648=1,D648&lt;&gt;"BWL",G648=0),Rules!$B$27,0))</f>
        <v>0</v>
      </c>
      <c r="R648">
        <f>IF(A648="","",J648*Rules!$B$19+O648*Rules!$B$22)</f>
        <v>0</v>
      </c>
      <c r="S648">
        <f>IF(A648="","",IF(J648&gt;=4,Rules!$B$21,IF(J648&gt;=3,Rules!$B$20,0)))</f>
        <v>0</v>
      </c>
      <c r="T648">
        <f>IF(A648="","",K648*Rules!$B$23+L648*Rules!$B$24+M648*Rules!$B$25+N648*Rules!$B$26)</f>
        <v>0</v>
      </c>
      <c r="U648">
        <f t="shared" si="10"/>
        <v>0</v>
      </c>
    </row>
    <row r="649" spans="1:21" x14ac:dyDescent="0.2">
      <c r="A649" t="str">
        <f>MatchSquad!A649</f>
        <v>M013</v>
      </c>
      <c r="B649" t="str">
        <f>MatchSquad!B649</f>
        <v>P148</v>
      </c>
      <c r="C649" t="str">
        <f>MatchSquad!C649</f>
        <v>Mohammad Izhar</v>
      </c>
      <c r="D649" t="str">
        <f>MatchSquad!D649</f>
        <v>BWL</v>
      </c>
      <c r="E649" t="str">
        <f>MatchSquad!E649</f>
        <v>MI</v>
      </c>
      <c r="F649">
        <f>MatchSquad!G649</f>
        <v>0</v>
      </c>
      <c r="G649">
        <f>IF(A649="","",SUMIFS(BallByBall!$I$2:$I$501,BallByBall!$B$2:$B$501,A649,BallByBall!$F$2:$F$501,B649))</f>
        <v>0</v>
      </c>
      <c r="H649">
        <f>IF(A649="","",COUNTIFS(BallByBall!$B$2:$B$501,A649,BallByBall!$F$2:$F$501,B649,BallByBall!$Q$2:$Q$501,1))</f>
        <v>0</v>
      </c>
      <c r="I649">
        <f>IF(A649="","",COUNTIFS(BallByBall!$B$2:$B$501,A649,BallByBall!$F$2:$F$501,B649,BallByBall!$R$2:$R$501,1))</f>
        <v>0</v>
      </c>
      <c r="J649">
        <f>IF(A649="","",SUMIFS(BallByBall!$T$2:$T$501,BallByBall!$B$2:$B$501,A649,BallByBall!$H$2:$H$501,B649))</f>
        <v>0</v>
      </c>
      <c r="K649">
        <f>IF(A649="","",SUMIFS(BallByBall!$U$2:$U$501,BallByBall!$B$2:$B$501,A649,BallByBall!$P$2:$P$501,B649))</f>
        <v>0</v>
      </c>
      <c r="L649">
        <f>IF(A649="","",SUMIFS(BallByBall!$V$2:$V$501,BallByBall!$B$2:$B$501,A649,BallByBall!$P$2:$P$501,B649))</f>
        <v>0</v>
      </c>
      <c r="M649">
        <f>IF(A649="","",SUMIFS(BallByBall!$W$2:$W$501,BallByBall!$B$2:$B$501,A649,BallByBall!$P$2:$P$501,B649))</f>
        <v>0</v>
      </c>
      <c r="N649">
        <f>IF(A649="","",SUMIFS(BallByBall!$X$2:$X$501,BallByBall!$B$2:$B$501,A649,BallByBall!$P$2:$P$501,B649))</f>
        <v>0</v>
      </c>
      <c r="O649">
        <f>IF(A649="","",SUMIFS(OverSummary!$G$2:$G$101,OverSummary!$A$2:$A$101,A649,OverSummary!$D$2:$D$101,B649))</f>
        <v>0</v>
      </c>
      <c r="P649">
        <f>IF(A649="","",G649*Rules!$B$13+H649*Rules!$B$14+I649*Rules!$B$15)</f>
        <v>0</v>
      </c>
      <c r="Q649">
        <f>IF(A649="","",IF(G649&gt;=100,Rules!$B$18,IF(G649&gt;=50,Rules!$B$17,IF(G649&gt;=30,Rules!$B$16,0)))+IF(AND(F649=1,D649&lt;&gt;"BWL",G649=0),Rules!$B$27,0))</f>
        <v>0</v>
      </c>
      <c r="R649">
        <f>IF(A649="","",J649*Rules!$B$19+O649*Rules!$B$22)</f>
        <v>0</v>
      </c>
      <c r="S649">
        <f>IF(A649="","",IF(J649&gt;=4,Rules!$B$21,IF(J649&gt;=3,Rules!$B$20,0)))</f>
        <v>0</v>
      </c>
      <c r="T649">
        <f>IF(A649="","",K649*Rules!$B$23+L649*Rules!$B$24+M649*Rules!$B$25+N649*Rules!$B$26)</f>
        <v>0</v>
      </c>
      <c r="U649">
        <f t="shared" si="10"/>
        <v>0</v>
      </c>
    </row>
    <row r="650" spans="1:21" x14ac:dyDescent="0.2">
      <c r="A650" t="str">
        <f>MatchSquad!A650</f>
        <v>M013</v>
      </c>
      <c r="B650" t="str">
        <f>MatchSquad!B650</f>
        <v>P149</v>
      </c>
      <c r="C650" t="str">
        <f>MatchSquad!C650</f>
        <v>Allah Ghazanfar</v>
      </c>
      <c r="D650" t="str">
        <f>MatchSquad!D650</f>
        <v>BWL</v>
      </c>
      <c r="E650" t="str">
        <f>MatchSquad!E650</f>
        <v>MI</v>
      </c>
      <c r="F650">
        <f>MatchSquad!G650</f>
        <v>0</v>
      </c>
      <c r="G650">
        <f>IF(A650="","",SUMIFS(BallByBall!$I$2:$I$501,BallByBall!$B$2:$B$501,A650,BallByBall!$F$2:$F$501,B650))</f>
        <v>0</v>
      </c>
      <c r="H650">
        <f>IF(A650="","",COUNTIFS(BallByBall!$B$2:$B$501,A650,BallByBall!$F$2:$F$501,B650,BallByBall!$Q$2:$Q$501,1))</f>
        <v>0</v>
      </c>
      <c r="I650">
        <f>IF(A650="","",COUNTIFS(BallByBall!$B$2:$B$501,A650,BallByBall!$F$2:$F$501,B650,BallByBall!$R$2:$R$501,1))</f>
        <v>0</v>
      </c>
      <c r="J650">
        <f>IF(A650="","",SUMIFS(BallByBall!$T$2:$T$501,BallByBall!$B$2:$B$501,A650,BallByBall!$H$2:$H$501,B650))</f>
        <v>0</v>
      </c>
      <c r="K650">
        <f>IF(A650="","",SUMIFS(BallByBall!$U$2:$U$501,BallByBall!$B$2:$B$501,A650,BallByBall!$P$2:$P$501,B650))</f>
        <v>0</v>
      </c>
      <c r="L650">
        <f>IF(A650="","",SUMIFS(BallByBall!$V$2:$V$501,BallByBall!$B$2:$B$501,A650,BallByBall!$P$2:$P$501,B650))</f>
        <v>0</v>
      </c>
      <c r="M650">
        <f>IF(A650="","",SUMIFS(BallByBall!$W$2:$W$501,BallByBall!$B$2:$B$501,A650,BallByBall!$P$2:$P$501,B650))</f>
        <v>0</v>
      </c>
      <c r="N650">
        <f>IF(A650="","",SUMIFS(BallByBall!$X$2:$X$501,BallByBall!$B$2:$B$501,A650,BallByBall!$P$2:$P$501,B650))</f>
        <v>0</v>
      </c>
      <c r="O650">
        <f>IF(A650="","",SUMIFS(OverSummary!$G$2:$G$101,OverSummary!$A$2:$A$101,A650,OverSummary!$D$2:$D$101,B650))</f>
        <v>0</v>
      </c>
      <c r="P650">
        <f>IF(A650="","",G650*Rules!$B$13+H650*Rules!$B$14+I650*Rules!$B$15)</f>
        <v>0</v>
      </c>
      <c r="Q650">
        <f>IF(A650="","",IF(G650&gt;=100,Rules!$B$18,IF(G650&gt;=50,Rules!$B$17,IF(G650&gt;=30,Rules!$B$16,0)))+IF(AND(F650=1,D650&lt;&gt;"BWL",G650=0),Rules!$B$27,0))</f>
        <v>0</v>
      </c>
      <c r="R650">
        <f>IF(A650="","",J650*Rules!$B$19+O650*Rules!$B$22)</f>
        <v>0</v>
      </c>
      <c r="S650">
        <f>IF(A650="","",IF(J650&gt;=4,Rules!$B$21,IF(J650&gt;=3,Rules!$B$20,0)))</f>
        <v>0</v>
      </c>
      <c r="T650">
        <f>IF(A650="","",K650*Rules!$B$23+L650*Rules!$B$24+M650*Rules!$B$25+N650*Rules!$B$26)</f>
        <v>0</v>
      </c>
      <c r="U650">
        <f t="shared" si="10"/>
        <v>0</v>
      </c>
    </row>
    <row r="651" spans="1:21" x14ac:dyDescent="0.2">
      <c r="A651" t="str">
        <f>MatchSquad!A651</f>
        <v>M013</v>
      </c>
      <c r="B651" t="str">
        <f>MatchSquad!B651</f>
        <v>P150</v>
      </c>
      <c r="C651" t="str">
        <f>MatchSquad!C651</f>
        <v>Jasprit Bumrah</v>
      </c>
      <c r="D651" t="str">
        <f>MatchSquad!D651</f>
        <v>BWL</v>
      </c>
      <c r="E651" t="str">
        <f>MatchSquad!E651</f>
        <v>MI</v>
      </c>
      <c r="F651">
        <f>MatchSquad!G651</f>
        <v>0</v>
      </c>
      <c r="G651">
        <f>IF(A651="","",SUMIFS(BallByBall!$I$2:$I$501,BallByBall!$B$2:$B$501,A651,BallByBall!$F$2:$F$501,B651))</f>
        <v>0</v>
      </c>
      <c r="H651">
        <f>IF(A651="","",COUNTIFS(BallByBall!$B$2:$B$501,A651,BallByBall!$F$2:$F$501,B651,BallByBall!$Q$2:$Q$501,1))</f>
        <v>0</v>
      </c>
      <c r="I651">
        <f>IF(A651="","",COUNTIFS(BallByBall!$B$2:$B$501,A651,BallByBall!$F$2:$F$501,B651,BallByBall!$R$2:$R$501,1))</f>
        <v>0</v>
      </c>
      <c r="J651">
        <f>IF(A651="","",SUMIFS(BallByBall!$T$2:$T$501,BallByBall!$B$2:$B$501,A651,BallByBall!$H$2:$H$501,B651))</f>
        <v>0</v>
      </c>
      <c r="K651">
        <f>IF(A651="","",SUMIFS(BallByBall!$U$2:$U$501,BallByBall!$B$2:$B$501,A651,BallByBall!$P$2:$P$501,B651))</f>
        <v>0</v>
      </c>
      <c r="L651">
        <f>IF(A651="","",SUMIFS(BallByBall!$V$2:$V$501,BallByBall!$B$2:$B$501,A651,BallByBall!$P$2:$P$501,B651))</f>
        <v>0</v>
      </c>
      <c r="M651">
        <f>IF(A651="","",SUMIFS(BallByBall!$W$2:$W$501,BallByBall!$B$2:$B$501,A651,BallByBall!$P$2:$P$501,B651))</f>
        <v>0</v>
      </c>
      <c r="N651">
        <f>IF(A651="","",SUMIFS(BallByBall!$X$2:$X$501,BallByBall!$B$2:$B$501,A651,BallByBall!$P$2:$P$501,B651))</f>
        <v>0</v>
      </c>
      <c r="O651">
        <f>IF(A651="","",SUMIFS(OverSummary!$G$2:$G$101,OverSummary!$A$2:$A$101,A651,OverSummary!$D$2:$D$101,B651))</f>
        <v>0</v>
      </c>
      <c r="P651">
        <f>IF(A651="","",G651*Rules!$B$13+H651*Rules!$B$14+I651*Rules!$B$15)</f>
        <v>0</v>
      </c>
      <c r="Q651">
        <f>IF(A651="","",IF(G651&gt;=100,Rules!$B$18,IF(G651&gt;=50,Rules!$B$17,IF(G651&gt;=30,Rules!$B$16,0)))+IF(AND(F651=1,D651&lt;&gt;"BWL",G651=0),Rules!$B$27,0))</f>
        <v>0</v>
      </c>
      <c r="R651">
        <f>IF(A651="","",J651*Rules!$B$19+O651*Rules!$B$22)</f>
        <v>0</v>
      </c>
      <c r="S651">
        <f>IF(A651="","",IF(J651&gt;=4,Rules!$B$21,IF(J651&gt;=3,Rules!$B$20,0)))</f>
        <v>0</v>
      </c>
      <c r="T651">
        <f>IF(A651="","",K651*Rules!$B$23+L651*Rules!$B$24+M651*Rules!$B$25+N651*Rules!$B$26)</f>
        <v>0</v>
      </c>
      <c r="U651">
        <f t="shared" si="10"/>
        <v>0</v>
      </c>
    </row>
    <row r="652" spans="1:21" x14ac:dyDescent="0.2">
      <c r="A652" t="str">
        <f>MatchSquad!A652</f>
        <v>M014</v>
      </c>
      <c r="B652" t="str">
        <f>MatchSquad!B652</f>
        <v>P026</v>
      </c>
      <c r="C652" t="str">
        <f>MatchSquad!C652</f>
        <v>KL Rahul</v>
      </c>
      <c r="D652" t="str">
        <f>MatchSquad!D652</f>
        <v>WK</v>
      </c>
      <c r="E652" t="str">
        <f>MatchSquad!E652</f>
        <v>DC</v>
      </c>
      <c r="F652">
        <f>MatchSquad!G652</f>
        <v>0</v>
      </c>
      <c r="G652">
        <f>IF(A652="","",SUMIFS(BallByBall!$I$2:$I$501,BallByBall!$B$2:$B$501,A652,BallByBall!$F$2:$F$501,B652))</f>
        <v>0</v>
      </c>
      <c r="H652">
        <f>IF(A652="","",COUNTIFS(BallByBall!$B$2:$B$501,A652,BallByBall!$F$2:$F$501,B652,BallByBall!$Q$2:$Q$501,1))</f>
        <v>0</v>
      </c>
      <c r="I652">
        <f>IF(A652="","",COUNTIFS(BallByBall!$B$2:$B$501,A652,BallByBall!$F$2:$F$501,B652,BallByBall!$R$2:$R$501,1))</f>
        <v>0</v>
      </c>
      <c r="J652">
        <f>IF(A652="","",SUMIFS(BallByBall!$T$2:$T$501,BallByBall!$B$2:$B$501,A652,BallByBall!$H$2:$H$501,B652))</f>
        <v>0</v>
      </c>
      <c r="K652">
        <f>IF(A652="","",SUMIFS(BallByBall!$U$2:$U$501,BallByBall!$B$2:$B$501,A652,BallByBall!$P$2:$P$501,B652))</f>
        <v>0</v>
      </c>
      <c r="L652">
        <f>IF(A652="","",SUMIFS(BallByBall!$V$2:$V$501,BallByBall!$B$2:$B$501,A652,BallByBall!$P$2:$P$501,B652))</f>
        <v>0</v>
      </c>
      <c r="M652">
        <f>IF(A652="","",SUMIFS(BallByBall!$W$2:$W$501,BallByBall!$B$2:$B$501,A652,BallByBall!$P$2:$P$501,B652))</f>
        <v>0</v>
      </c>
      <c r="N652">
        <f>IF(A652="","",SUMIFS(BallByBall!$X$2:$X$501,BallByBall!$B$2:$B$501,A652,BallByBall!$P$2:$P$501,B652))</f>
        <v>0</v>
      </c>
      <c r="O652">
        <f>IF(A652="","",SUMIFS(OverSummary!$G$2:$G$101,OverSummary!$A$2:$A$101,A652,OverSummary!$D$2:$D$101,B652))</f>
        <v>0</v>
      </c>
      <c r="P652">
        <f>IF(A652="","",G652*Rules!$B$13+H652*Rules!$B$14+I652*Rules!$B$15)</f>
        <v>0</v>
      </c>
      <c r="Q652">
        <f>IF(A652="","",IF(G652&gt;=100,Rules!$B$18,IF(G652&gt;=50,Rules!$B$17,IF(G652&gt;=30,Rules!$B$16,0)))+IF(AND(F652=1,D652&lt;&gt;"BWL",G652=0),Rules!$B$27,0))</f>
        <v>0</v>
      </c>
      <c r="R652">
        <f>IF(A652="","",J652*Rules!$B$19+O652*Rules!$B$22)</f>
        <v>0</v>
      </c>
      <c r="S652">
        <f>IF(A652="","",IF(J652&gt;=4,Rules!$B$21,IF(J652&gt;=3,Rules!$B$20,0)))</f>
        <v>0</v>
      </c>
      <c r="T652">
        <f>IF(A652="","",K652*Rules!$B$23+L652*Rules!$B$24+M652*Rules!$B$25+N652*Rules!$B$26)</f>
        <v>0</v>
      </c>
      <c r="U652">
        <f t="shared" si="10"/>
        <v>0</v>
      </c>
    </row>
    <row r="653" spans="1:21" x14ac:dyDescent="0.2">
      <c r="A653" t="str">
        <f>MatchSquad!A653</f>
        <v>M014</v>
      </c>
      <c r="B653" t="str">
        <f>MatchSquad!B653</f>
        <v>P027</v>
      </c>
      <c r="C653" t="str">
        <f>MatchSquad!C653</f>
        <v>Karun Nair</v>
      </c>
      <c r="D653" t="str">
        <f>MatchSquad!D653</f>
        <v>BAT</v>
      </c>
      <c r="E653" t="str">
        <f>MatchSquad!E653</f>
        <v>DC</v>
      </c>
      <c r="F653">
        <f>MatchSquad!G653</f>
        <v>0</v>
      </c>
      <c r="G653">
        <f>IF(A653="","",SUMIFS(BallByBall!$I$2:$I$501,BallByBall!$B$2:$B$501,A653,BallByBall!$F$2:$F$501,B653))</f>
        <v>0</v>
      </c>
      <c r="H653">
        <f>IF(A653="","",COUNTIFS(BallByBall!$B$2:$B$501,A653,BallByBall!$F$2:$F$501,B653,BallByBall!$Q$2:$Q$501,1))</f>
        <v>0</v>
      </c>
      <c r="I653">
        <f>IF(A653="","",COUNTIFS(BallByBall!$B$2:$B$501,A653,BallByBall!$F$2:$F$501,B653,BallByBall!$R$2:$R$501,1))</f>
        <v>0</v>
      </c>
      <c r="J653">
        <f>IF(A653="","",SUMIFS(BallByBall!$T$2:$T$501,BallByBall!$B$2:$B$501,A653,BallByBall!$H$2:$H$501,B653))</f>
        <v>0</v>
      </c>
      <c r="K653">
        <f>IF(A653="","",SUMIFS(BallByBall!$U$2:$U$501,BallByBall!$B$2:$B$501,A653,BallByBall!$P$2:$P$501,B653))</f>
        <v>0</v>
      </c>
      <c r="L653">
        <f>IF(A653="","",SUMIFS(BallByBall!$V$2:$V$501,BallByBall!$B$2:$B$501,A653,BallByBall!$P$2:$P$501,B653))</f>
        <v>0</v>
      </c>
      <c r="M653">
        <f>IF(A653="","",SUMIFS(BallByBall!$W$2:$W$501,BallByBall!$B$2:$B$501,A653,BallByBall!$P$2:$P$501,B653))</f>
        <v>0</v>
      </c>
      <c r="N653">
        <f>IF(A653="","",SUMIFS(BallByBall!$X$2:$X$501,BallByBall!$B$2:$B$501,A653,BallByBall!$P$2:$P$501,B653))</f>
        <v>0</v>
      </c>
      <c r="O653">
        <f>IF(A653="","",SUMIFS(OverSummary!$G$2:$G$101,OverSummary!$A$2:$A$101,A653,OverSummary!$D$2:$D$101,B653))</f>
        <v>0</v>
      </c>
      <c r="P653">
        <f>IF(A653="","",G653*Rules!$B$13+H653*Rules!$B$14+I653*Rules!$B$15)</f>
        <v>0</v>
      </c>
      <c r="Q653">
        <f>IF(A653="","",IF(G653&gt;=100,Rules!$B$18,IF(G653&gt;=50,Rules!$B$17,IF(G653&gt;=30,Rules!$B$16,0)))+IF(AND(F653=1,D653&lt;&gt;"BWL",G653=0),Rules!$B$27,0))</f>
        <v>0</v>
      </c>
      <c r="R653">
        <f>IF(A653="","",J653*Rules!$B$19+O653*Rules!$B$22)</f>
        <v>0</v>
      </c>
      <c r="S653">
        <f>IF(A653="","",IF(J653&gt;=4,Rules!$B$21,IF(J653&gt;=3,Rules!$B$20,0)))</f>
        <v>0</v>
      </c>
      <c r="T653">
        <f>IF(A653="","",K653*Rules!$B$23+L653*Rules!$B$24+M653*Rules!$B$25+N653*Rules!$B$26)</f>
        <v>0</v>
      </c>
      <c r="U653">
        <f t="shared" si="10"/>
        <v>0</v>
      </c>
    </row>
    <row r="654" spans="1:21" x14ac:dyDescent="0.2">
      <c r="A654" t="str">
        <f>MatchSquad!A654</f>
        <v>M014</v>
      </c>
      <c r="B654" t="str">
        <f>MatchSquad!B654</f>
        <v>P028</v>
      </c>
      <c r="C654" t="str">
        <f>MatchSquad!C654</f>
        <v>David Miller</v>
      </c>
      <c r="D654" t="str">
        <f>MatchSquad!D654</f>
        <v>BAT</v>
      </c>
      <c r="E654" t="str">
        <f>MatchSquad!E654</f>
        <v>DC</v>
      </c>
      <c r="F654">
        <f>MatchSquad!G654</f>
        <v>0</v>
      </c>
      <c r="G654">
        <f>IF(A654="","",SUMIFS(BallByBall!$I$2:$I$501,BallByBall!$B$2:$B$501,A654,BallByBall!$F$2:$F$501,B654))</f>
        <v>0</v>
      </c>
      <c r="H654">
        <f>IF(A654="","",COUNTIFS(BallByBall!$B$2:$B$501,A654,BallByBall!$F$2:$F$501,B654,BallByBall!$Q$2:$Q$501,1))</f>
        <v>0</v>
      </c>
      <c r="I654">
        <f>IF(A654="","",COUNTIFS(BallByBall!$B$2:$B$501,A654,BallByBall!$F$2:$F$501,B654,BallByBall!$R$2:$R$501,1))</f>
        <v>0</v>
      </c>
      <c r="J654">
        <f>IF(A654="","",SUMIFS(BallByBall!$T$2:$T$501,BallByBall!$B$2:$B$501,A654,BallByBall!$H$2:$H$501,B654))</f>
        <v>0</v>
      </c>
      <c r="K654">
        <f>IF(A654="","",SUMIFS(BallByBall!$U$2:$U$501,BallByBall!$B$2:$B$501,A654,BallByBall!$P$2:$P$501,B654))</f>
        <v>0</v>
      </c>
      <c r="L654">
        <f>IF(A654="","",SUMIFS(BallByBall!$V$2:$V$501,BallByBall!$B$2:$B$501,A654,BallByBall!$P$2:$P$501,B654))</f>
        <v>0</v>
      </c>
      <c r="M654">
        <f>IF(A654="","",SUMIFS(BallByBall!$W$2:$W$501,BallByBall!$B$2:$B$501,A654,BallByBall!$P$2:$P$501,B654))</f>
        <v>0</v>
      </c>
      <c r="N654">
        <f>IF(A654="","",SUMIFS(BallByBall!$X$2:$X$501,BallByBall!$B$2:$B$501,A654,BallByBall!$P$2:$P$501,B654))</f>
        <v>0</v>
      </c>
      <c r="O654">
        <f>IF(A654="","",SUMIFS(OverSummary!$G$2:$G$101,OverSummary!$A$2:$A$101,A654,OverSummary!$D$2:$D$101,B654))</f>
        <v>0</v>
      </c>
      <c r="P654">
        <f>IF(A654="","",G654*Rules!$B$13+H654*Rules!$B$14+I654*Rules!$B$15)</f>
        <v>0</v>
      </c>
      <c r="Q654">
        <f>IF(A654="","",IF(G654&gt;=100,Rules!$B$18,IF(G654&gt;=50,Rules!$B$17,IF(G654&gt;=30,Rules!$B$16,0)))+IF(AND(F654=1,D654&lt;&gt;"BWL",G654=0),Rules!$B$27,0))</f>
        <v>0</v>
      </c>
      <c r="R654">
        <f>IF(A654="","",J654*Rules!$B$19+O654*Rules!$B$22)</f>
        <v>0</v>
      </c>
      <c r="S654">
        <f>IF(A654="","",IF(J654&gt;=4,Rules!$B$21,IF(J654&gt;=3,Rules!$B$20,0)))</f>
        <v>0</v>
      </c>
      <c r="T654">
        <f>IF(A654="","",K654*Rules!$B$23+L654*Rules!$B$24+M654*Rules!$B$25+N654*Rules!$B$26)</f>
        <v>0</v>
      </c>
      <c r="U654">
        <f t="shared" si="10"/>
        <v>0</v>
      </c>
    </row>
    <row r="655" spans="1:21" x14ac:dyDescent="0.2">
      <c r="A655" t="str">
        <f>MatchSquad!A655</f>
        <v>M014</v>
      </c>
      <c r="B655" t="str">
        <f>MatchSquad!B655</f>
        <v>P029</v>
      </c>
      <c r="C655" t="str">
        <f>MatchSquad!C655</f>
        <v>Ben Duckett</v>
      </c>
      <c r="D655" t="str">
        <f>MatchSquad!D655</f>
        <v>WK</v>
      </c>
      <c r="E655" t="str">
        <f>MatchSquad!E655</f>
        <v>DC</v>
      </c>
      <c r="F655">
        <f>MatchSquad!G655</f>
        <v>0</v>
      </c>
      <c r="G655">
        <f>IF(A655="","",SUMIFS(BallByBall!$I$2:$I$501,BallByBall!$B$2:$B$501,A655,BallByBall!$F$2:$F$501,B655))</f>
        <v>0</v>
      </c>
      <c r="H655">
        <f>IF(A655="","",COUNTIFS(BallByBall!$B$2:$B$501,A655,BallByBall!$F$2:$F$501,B655,BallByBall!$Q$2:$Q$501,1))</f>
        <v>0</v>
      </c>
      <c r="I655">
        <f>IF(A655="","",COUNTIFS(BallByBall!$B$2:$B$501,A655,BallByBall!$F$2:$F$501,B655,BallByBall!$R$2:$R$501,1))</f>
        <v>0</v>
      </c>
      <c r="J655">
        <f>IF(A655="","",SUMIFS(BallByBall!$T$2:$T$501,BallByBall!$B$2:$B$501,A655,BallByBall!$H$2:$H$501,B655))</f>
        <v>0</v>
      </c>
      <c r="K655">
        <f>IF(A655="","",SUMIFS(BallByBall!$U$2:$U$501,BallByBall!$B$2:$B$501,A655,BallByBall!$P$2:$P$501,B655))</f>
        <v>0</v>
      </c>
      <c r="L655">
        <f>IF(A655="","",SUMIFS(BallByBall!$V$2:$V$501,BallByBall!$B$2:$B$501,A655,BallByBall!$P$2:$P$501,B655))</f>
        <v>0</v>
      </c>
      <c r="M655">
        <f>IF(A655="","",SUMIFS(BallByBall!$W$2:$W$501,BallByBall!$B$2:$B$501,A655,BallByBall!$P$2:$P$501,B655))</f>
        <v>0</v>
      </c>
      <c r="N655">
        <f>IF(A655="","",SUMIFS(BallByBall!$X$2:$X$501,BallByBall!$B$2:$B$501,A655,BallByBall!$P$2:$P$501,B655))</f>
        <v>0</v>
      </c>
      <c r="O655">
        <f>IF(A655="","",SUMIFS(OverSummary!$G$2:$G$101,OverSummary!$A$2:$A$101,A655,OverSummary!$D$2:$D$101,B655))</f>
        <v>0</v>
      </c>
      <c r="P655">
        <f>IF(A655="","",G655*Rules!$B$13+H655*Rules!$B$14+I655*Rules!$B$15)</f>
        <v>0</v>
      </c>
      <c r="Q655">
        <f>IF(A655="","",IF(G655&gt;=100,Rules!$B$18,IF(G655&gt;=50,Rules!$B$17,IF(G655&gt;=30,Rules!$B$16,0)))+IF(AND(F655=1,D655&lt;&gt;"BWL",G655=0),Rules!$B$27,0))</f>
        <v>0</v>
      </c>
      <c r="R655">
        <f>IF(A655="","",J655*Rules!$B$19+O655*Rules!$B$22)</f>
        <v>0</v>
      </c>
      <c r="S655">
        <f>IF(A655="","",IF(J655&gt;=4,Rules!$B$21,IF(J655&gt;=3,Rules!$B$20,0)))</f>
        <v>0</v>
      </c>
      <c r="T655">
        <f>IF(A655="","",K655*Rules!$B$23+L655*Rules!$B$24+M655*Rules!$B$25+N655*Rules!$B$26)</f>
        <v>0</v>
      </c>
      <c r="U655">
        <f t="shared" si="10"/>
        <v>0</v>
      </c>
    </row>
    <row r="656" spans="1:21" x14ac:dyDescent="0.2">
      <c r="A656" t="str">
        <f>MatchSquad!A656</f>
        <v>M014</v>
      </c>
      <c r="B656" t="str">
        <f>MatchSquad!B656</f>
        <v>P030</v>
      </c>
      <c r="C656" t="str">
        <f>MatchSquad!C656</f>
        <v>Pathum Nissanka</v>
      </c>
      <c r="D656" t="str">
        <f>MatchSquad!D656</f>
        <v>BAT</v>
      </c>
      <c r="E656" t="str">
        <f>MatchSquad!E656</f>
        <v>DC</v>
      </c>
      <c r="F656">
        <f>MatchSquad!G656</f>
        <v>0</v>
      </c>
      <c r="G656">
        <f>IF(A656="","",SUMIFS(BallByBall!$I$2:$I$501,BallByBall!$B$2:$B$501,A656,BallByBall!$F$2:$F$501,B656))</f>
        <v>0</v>
      </c>
      <c r="H656">
        <f>IF(A656="","",COUNTIFS(BallByBall!$B$2:$B$501,A656,BallByBall!$F$2:$F$501,B656,BallByBall!$Q$2:$Q$501,1))</f>
        <v>0</v>
      </c>
      <c r="I656">
        <f>IF(A656="","",COUNTIFS(BallByBall!$B$2:$B$501,A656,BallByBall!$F$2:$F$501,B656,BallByBall!$R$2:$R$501,1))</f>
        <v>0</v>
      </c>
      <c r="J656">
        <f>IF(A656="","",SUMIFS(BallByBall!$T$2:$T$501,BallByBall!$B$2:$B$501,A656,BallByBall!$H$2:$H$501,B656))</f>
        <v>0</v>
      </c>
      <c r="K656">
        <f>IF(A656="","",SUMIFS(BallByBall!$U$2:$U$501,BallByBall!$B$2:$B$501,A656,BallByBall!$P$2:$P$501,B656))</f>
        <v>0</v>
      </c>
      <c r="L656">
        <f>IF(A656="","",SUMIFS(BallByBall!$V$2:$V$501,BallByBall!$B$2:$B$501,A656,BallByBall!$P$2:$P$501,B656))</f>
        <v>0</v>
      </c>
      <c r="M656">
        <f>IF(A656="","",SUMIFS(BallByBall!$W$2:$W$501,BallByBall!$B$2:$B$501,A656,BallByBall!$P$2:$P$501,B656))</f>
        <v>0</v>
      </c>
      <c r="N656">
        <f>IF(A656="","",SUMIFS(BallByBall!$X$2:$X$501,BallByBall!$B$2:$B$501,A656,BallByBall!$P$2:$P$501,B656))</f>
        <v>0</v>
      </c>
      <c r="O656">
        <f>IF(A656="","",SUMIFS(OverSummary!$G$2:$G$101,OverSummary!$A$2:$A$101,A656,OverSummary!$D$2:$D$101,B656))</f>
        <v>0</v>
      </c>
      <c r="P656">
        <f>IF(A656="","",G656*Rules!$B$13+H656*Rules!$B$14+I656*Rules!$B$15)</f>
        <v>0</v>
      </c>
      <c r="Q656">
        <f>IF(A656="","",IF(G656&gt;=100,Rules!$B$18,IF(G656&gt;=50,Rules!$B$17,IF(G656&gt;=30,Rules!$B$16,0)))+IF(AND(F656=1,D656&lt;&gt;"BWL",G656=0),Rules!$B$27,0))</f>
        <v>0</v>
      </c>
      <c r="R656">
        <f>IF(A656="","",J656*Rules!$B$19+O656*Rules!$B$22)</f>
        <v>0</v>
      </c>
      <c r="S656">
        <f>IF(A656="","",IF(J656&gt;=4,Rules!$B$21,IF(J656&gt;=3,Rules!$B$20,0)))</f>
        <v>0</v>
      </c>
      <c r="T656">
        <f>IF(A656="","",K656*Rules!$B$23+L656*Rules!$B$24+M656*Rules!$B$25+N656*Rules!$B$26)</f>
        <v>0</v>
      </c>
      <c r="U656">
        <f t="shared" si="10"/>
        <v>0</v>
      </c>
    </row>
    <row r="657" spans="1:21" x14ac:dyDescent="0.2">
      <c r="A657" t="str">
        <f>MatchSquad!A657</f>
        <v>M014</v>
      </c>
      <c r="B657" t="str">
        <f>MatchSquad!B657</f>
        <v>P031</v>
      </c>
      <c r="C657" t="str">
        <f>MatchSquad!C657</f>
        <v>Sahil Parakh</v>
      </c>
      <c r="D657" t="str">
        <f>MatchSquad!D657</f>
        <v>BAT</v>
      </c>
      <c r="E657" t="str">
        <f>MatchSquad!E657</f>
        <v>DC</v>
      </c>
      <c r="F657">
        <f>MatchSquad!G657</f>
        <v>0</v>
      </c>
      <c r="G657">
        <f>IF(A657="","",SUMIFS(BallByBall!$I$2:$I$501,BallByBall!$B$2:$B$501,A657,BallByBall!$F$2:$F$501,B657))</f>
        <v>0</v>
      </c>
      <c r="H657">
        <f>IF(A657="","",COUNTIFS(BallByBall!$B$2:$B$501,A657,BallByBall!$F$2:$F$501,B657,BallByBall!$Q$2:$Q$501,1))</f>
        <v>0</v>
      </c>
      <c r="I657">
        <f>IF(A657="","",COUNTIFS(BallByBall!$B$2:$B$501,A657,BallByBall!$F$2:$F$501,B657,BallByBall!$R$2:$R$501,1))</f>
        <v>0</v>
      </c>
      <c r="J657">
        <f>IF(A657="","",SUMIFS(BallByBall!$T$2:$T$501,BallByBall!$B$2:$B$501,A657,BallByBall!$H$2:$H$501,B657))</f>
        <v>0</v>
      </c>
      <c r="K657">
        <f>IF(A657="","",SUMIFS(BallByBall!$U$2:$U$501,BallByBall!$B$2:$B$501,A657,BallByBall!$P$2:$P$501,B657))</f>
        <v>0</v>
      </c>
      <c r="L657">
        <f>IF(A657="","",SUMIFS(BallByBall!$V$2:$V$501,BallByBall!$B$2:$B$501,A657,BallByBall!$P$2:$P$501,B657))</f>
        <v>0</v>
      </c>
      <c r="M657">
        <f>IF(A657="","",SUMIFS(BallByBall!$W$2:$W$501,BallByBall!$B$2:$B$501,A657,BallByBall!$P$2:$P$501,B657))</f>
        <v>0</v>
      </c>
      <c r="N657">
        <f>IF(A657="","",SUMIFS(BallByBall!$X$2:$X$501,BallByBall!$B$2:$B$501,A657,BallByBall!$P$2:$P$501,B657))</f>
        <v>0</v>
      </c>
      <c r="O657">
        <f>IF(A657="","",SUMIFS(OverSummary!$G$2:$G$101,OverSummary!$A$2:$A$101,A657,OverSummary!$D$2:$D$101,B657))</f>
        <v>0</v>
      </c>
      <c r="P657">
        <f>IF(A657="","",G657*Rules!$B$13+H657*Rules!$B$14+I657*Rules!$B$15)</f>
        <v>0</v>
      </c>
      <c r="Q657">
        <f>IF(A657="","",IF(G657&gt;=100,Rules!$B$18,IF(G657&gt;=50,Rules!$B$17,IF(G657&gt;=30,Rules!$B$16,0)))+IF(AND(F657=1,D657&lt;&gt;"BWL",G657=0),Rules!$B$27,0))</f>
        <v>0</v>
      </c>
      <c r="R657">
        <f>IF(A657="","",J657*Rules!$B$19+O657*Rules!$B$22)</f>
        <v>0</v>
      </c>
      <c r="S657">
        <f>IF(A657="","",IF(J657&gt;=4,Rules!$B$21,IF(J657&gt;=3,Rules!$B$20,0)))</f>
        <v>0</v>
      </c>
      <c r="T657">
        <f>IF(A657="","",K657*Rules!$B$23+L657*Rules!$B$24+M657*Rules!$B$25+N657*Rules!$B$26)</f>
        <v>0</v>
      </c>
      <c r="U657">
        <f t="shared" si="10"/>
        <v>0</v>
      </c>
    </row>
    <row r="658" spans="1:21" x14ac:dyDescent="0.2">
      <c r="A658" t="str">
        <f>MatchSquad!A658</f>
        <v>M014</v>
      </c>
      <c r="B658" t="str">
        <f>MatchSquad!B658</f>
        <v>P032</v>
      </c>
      <c r="C658" t="str">
        <f>MatchSquad!C658</f>
        <v>Prithvi Shaw</v>
      </c>
      <c r="D658" t="str">
        <f>MatchSquad!D658</f>
        <v>BAT</v>
      </c>
      <c r="E658" t="str">
        <f>MatchSquad!E658</f>
        <v>DC</v>
      </c>
      <c r="F658">
        <f>MatchSquad!G658</f>
        <v>0</v>
      </c>
      <c r="G658">
        <f>IF(A658="","",SUMIFS(BallByBall!$I$2:$I$501,BallByBall!$B$2:$B$501,A658,BallByBall!$F$2:$F$501,B658))</f>
        <v>0</v>
      </c>
      <c r="H658">
        <f>IF(A658="","",COUNTIFS(BallByBall!$B$2:$B$501,A658,BallByBall!$F$2:$F$501,B658,BallByBall!$Q$2:$Q$501,1))</f>
        <v>0</v>
      </c>
      <c r="I658">
        <f>IF(A658="","",COUNTIFS(BallByBall!$B$2:$B$501,A658,BallByBall!$F$2:$F$501,B658,BallByBall!$R$2:$R$501,1))</f>
        <v>0</v>
      </c>
      <c r="J658">
        <f>IF(A658="","",SUMIFS(BallByBall!$T$2:$T$501,BallByBall!$B$2:$B$501,A658,BallByBall!$H$2:$H$501,B658))</f>
        <v>0</v>
      </c>
      <c r="K658">
        <f>IF(A658="","",SUMIFS(BallByBall!$U$2:$U$501,BallByBall!$B$2:$B$501,A658,BallByBall!$P$2:$P$501,B658))</f>
        <v>0</v>
      </c>
      <c r="L658">
        <f>IF(A658="","",SUMIFS(BallByBall!$V$2:$V$501,BallByBall!$B$2:$B$501,A658,BallByBall!$P$2:$P$501,B658))</f>
        <v>0</v>
      </c>
      <c r="M658">
        <f>IF(A658="","",SUMIFS(BallByBall!$W$2:$W$501,BallByBall!$B$2:$B$501,A658,BallByBall!$P$2:$P$501,B658))</f>
        <v>0</v>
      </c>
      <c r="N658">
        <f>IF(A658="","",SUMIFS(BallByBall!$X$2:$X$501,BallByBall!$B$2:$B$501,A658,BallByBall!$P$2:$P$501,B658))</f>
        <v>0</v>
      </c>
      <c r="O658">
        <f>IF(A658="","",SUMIFS(OverSummary!$G$2:$G$101,OverSummary!$A$2:$A$101,A658,OverSummary!$D$2:$D$101,B658))</f>
        <v>0</v>
      </c>
      <c r="P658">
        <f>IF(A658="","",G658*Rules!$B$13+H658*Rules!$B$14+I658*Rules!$B$15)</f>
        <v>0</v>
      </c>
      <c r="Q658">
        <f>IF(A658="","",IF(G658&gt;=100,Rules!$B$18,IF(G658&gt;=50,Rules!$B$17,IF(G658&gt;=30,Rules!$B$16,0)))+IF(AND(F658=1,D658&lt;&gt;"BWL",G658=0),Rules!$B$27,0))</f>
        <v>0</v>
      </c>
      <c r="R658">
        <f>IF(A658="","",J658*Rules!$B$19+O658*Rules!$B$22)</f>
        <v>0</v>
      </c>
      <c r="S658">
        <f>IF(A658="","",IF(J658&gt;=4,Rules!$B$21,IF(J658&gt;=3,Rules!$B$20,0)))</f>
        <v>0</v>
      </c>
      <c r="T658">
        <f>IF(A658="","",K658*Rules!$B$23+L658*Rules!$B$24+M658*Rules!$B$25+N658*Rules!$B$26)</f>
        <v>0</v>
      </c>
      <c r="U658">
        <f t="shared" si="10"/>
        <v>0</v>
      </c>
    </row>
    <row r="659" spans="1:21" x14ac:dyDescent="0.2">
      <c r="A659" t="str">
        <f>MatchSquad!A659</f>
        <v>M014</v>
      </c>
      <c r="B659" t="str">
        <f>MatchSquad!B659</f>
        <v>P033</v>
      </c>
      <c r="C659" t="str">
        <f>MatchSquad!C659</f>
        <v>Abishek Porel</v>
      </c>
      <c r="D659" t="str">
        <f>MatchSquad!D659</f>
        <v>WK</v>
      </c>
      <c r="E659" t="str">
        <f>MatchSquad!E659</f>
        <v>DC</v>
      </c>
      <c r="F659">
        <f>MatchSquad!G659</f>
        <v>0</v>
      </c>
      <c r="G659">
        <f>IF(A659="","",SUMIFS(BallByBall!$I$2:$I$501,BallByBall!$B$2:$B$501,A659,BallByBall!$F$2:$F$501,B659))</f>
        <v>0</v>
      </c>
      <c r="H659">
        <f>IF(A659="","",COUNTIFS(BallByBall!$B$2:$B$501,A659,BallByBall!$F$2:$F$501,B659,BallByBall!$Q$2:$Q$501,1))</f>
        <v>0</v>
      </c>
      <c r="I659">
        <f>IF(A659="","",COUNTIFS(BallByBall!$B$2:$B$501,A659,BallByBall!$F$2:$F$501,B659,BallByBall!$R$2:$R$501,1))</f>
        <v>0</v>
      </c>
      <c r="J659">
        <f>IF(A659="","",SUMIFS(BallByBall!$T$2:$T$501,BallByBall!$B$2:$B$501,A659,BallByBall!$H$2:$H$501,B659))</f>
        <v>0</v>
      </c>
      <c r="K659">
        <f>IF(A659="","",SUMIFS(BallByBall!$U$2:$U$501,BallByBall!$B$2:$B$501,A659,BallByBall!$P$2:$P$501,B659))</f>
        <v>0</v>
      </c>
      <c r="L659">
        <f>IF(A659="","",SUMIFS(BallByBall!$V$2:$V$501,BallByBall!$B$2:$B$501,A659,BallByBall!$P$2:$P$501,B659))</f>
        <v>0</v>
      </c>
      <c r="M659">
        <f>IF(A659="","",SUMIFS(BallByBall!$W$2:$W$501,BallByBall!$B$2:$B$501,A659,BallByBall!$P$2:$P$501,B659))</f>
        <v>0</v>
      </c>
      <c r="N659">
        <f>IF(A659="","",SUMIFS(BallByBall!$X$2:$X$501,BallByBall!$B$2:$B$501,A659,BallByBall!$P$2:$P$501,B659))</f>
        <v>0</v>
      </c>
      <c r="O659">
        <f>IF(A659="","",SUMIFS(OverSummary!$G$2:$G$101,OverSummary!$A$2:$A$101,A659,OverSummary!$D$2:$D$101,B659))</f>
        <v>0</v>
      </c>
      <c r="P659">
        <f>IF(A659="","",G659*Rules!$B$13+H659*Rules!$B$14+I659*Rules!$B$15)</f>
        <v>0</v>
      </c>
      <c r="Q659">
        <f>IF(A659="","",IF(G659&gt;=100,Rules!$B$18,IF(G659&gt;=50,Rules!$B$17,IF(G659&gt;=30,Rules!$B$16,0)))+IF(AND(F659=1,D659&lt;&gt;"BWL",G659=0),Rules!$B$27,0))</f>
        <v>0</v>
      </c>
      <c r="R659">
        <f>IF(A659="","",J659*Rules!$B$19+O659*Rules!$B$22)</f>
        <v>0</v>
      </c>
      <c r="S659">
        <f>IF(A659="","",IF(J659&gt;=4,Rules!$B$21,IF(J659&gt;=3,Rules!$B$20,0)))</f>
        <v>0</v>
      </c>
      <c r="T659">
        <f>IF(A659="","",K659*Rules!$B$23+L659*Rules!$B$24+M659*Rules!$B$25+N659*Rules!$B$26)</f>
        <v>0</v>
      </c>
      <c r="U659">
        <f t="shared" si="10"/>
        <v>0</v>
      </c>
    </row>
    <row r="660" spans="1:21" x14ac:dyDescent="0.2">
      <c r="A660" t="str">
        <f>MatchSquad!A660</f>
        <v>M014</v>
      </c>
      <c r="B660" t="str">
        <f>MatchSquad!B660</f>
        <v>P034</v>
      </c>
      <c r="C660" t="str">
        <f>MatchSquad!C660</f>
        <v>Tristan Stubbs</v>
      </c>
      <c r="D660" t="str">
        <f>MatchSquad!D660</f>
        <v>WK</v>
      </c>
      <c r="E660" t="str">
        <f>MatchSquad!E660</f>
        <v>DC</v>
      </c>
      <c r="F660">
        <f>MatchSquad!G660</f>
        <v>0</v>
      </c>
      <c r="G660">
        <f>IF(A660="","",SUMIFS(BallByBall!$I$2:$I$501,BallByBall!$B$2:$B$501,A660,BallByBall!$F$2:$F$501,B660))</f>
        <v>0</v>
      </c>
      <c r="H660">
        <f>IF(A660="","",COUNTIFS(BallByBall!$B$2:$B$501,A660,BallByBall!$F$2:$F$501,B660,BallByBall!$Q$2:$Q$501,1))</f>
        <v>0</v>
      </c>
      <c r="I660">
        <f>IF(A660="","",COUNTIFS(BallByBall!$B$2:$B$501,A660,BallByBall!$F$2:$F$501,B660,BallByBall!$R$2:$R$501,1))</f>
        <v>0</v>
      </c>
      <c r="J660">
        <f>IF(A660="","",SUMIFS(BallByBall!$T$2:$T$501,BallByBall!$B$2:$B$501,A660,BallByBall!$H$2:$H$501,B660))</f>
        <v>0</v>
      </c>
      <c r="K660">
        <f>IF(A660="","",SUMIFS(BallByBall!$U$2:$U$501,BallByBall!$B$2:$B$501,A660,BallByBall!$P$2:$P$501,B660))</f>
        <v>0</v>
      </c>
      <c r="L660">
        <f>IF(A660="","",SUMIFS(BallByBall!$V$2:$V$501,BallByBall!$B$2:$B$501,A660,BallByBall!$P$2:$P$501,B660))</f>
        <v>0</v>
      </c>
      <c r="M660">
        <f>IF(A660="","",SUMIFS(BallByBall!$W$2:$W$501,BallByBall!$B$2:$B$501,A660,BallByBall!$P$2:$P$501,B660))</f>
        <v>0</v>
      </c>
      <c r="N660">
        <f>IF(A660="","",SUMIFS(BallByBall!$X$2:$X$501,BallByBall!$B$2:$B$501,A660,BallByBall!$P$2:$P$501,B660))</f>
        <v>0</v>
      </c>
      <c r="O660">
        <f>IF(A660="","",SUMIFS(OverSummary!$G$2:$G$101,OverSummary!$A$2:$A$101,A660,OverSummary!$D$2:$D$101,B660))</f>
        <v>0</v>
      </c>
      <c r="P660">
        <f>IF(A660="","",G660*Rules!$B$13+H660*Rules!$B$14+I660*Rules!$B$15)</f>
        <v>0</v>
      </c>
      <c r="Q660">
        <f>IF(A660="","",IF(G660&gt;=100,Rules!$B$18,IF(G660&gt;=50,Rules!$B$17,IF(G660&gt;=30,Rules!$B$16,0)))+IF(AND(F660=1,D660&lt;&gt;"BWL",G660=0),Rules!$B$27,0))</f>
        <v>0</v>
      </c>
      <c r="R660">
        <f>IF(A660="","",J660*Rules!$B$19+O660*Rules!$B$22)</f>
        <v>0</v>
      </c>
      <c r="S660">
        <f>IF(A660="","",IF(J660&gt;=4,Rules!$B$21,IF(J660&gt;=3,Rules!$B$20,0)))</f>
        <v>0</v>
      </c>
      <c r="T660">
        <f>IF(A660="","",K660*Rules!$B$23+L660*Rules!$B$24+M660*Rules!$B$25+N660*Rules!$B$26)</f>
        <v>0</v>
      </c>
      <c r="U660">
        <f t="shared" si="10"/>
        <v>0</v>
      </c>
    </row>
    <row r="661" spans="1:21" x14ac:dyDescent="0.2">
      <c r="A661" t="str">
        <f>MatchSquad!A661</f>
        <v>M014</v>
      </c>
      <c r="B661" t="str">
        <f>MatchSquad!B661</f>
        <v>P035</v>
      </c>
      <c r="C661" t="str">
        <f>MatchSquad!C661</f>
        <v>Axar Patel</v>
      </c>
      <c r="D661" t="str">
        <f>MatchSquad!D661</f>
        <v>AR</v>
      </c>
      <c r="E661" t="str">
        <f>MatchSquad!E661</f>
        <v>DC</v>
      </c>
      <c r="F661">
        <f>MatchSquad!G661</f>
        <v>0</v>
      </c>
      <c r="G661">
        <f>IF(A661="","",SUMIFS(BallByBall!$I$2:$I$501,BallByBall!$B$2:$B$501,A661,BallByBall!$F$2:$F$501,B661))</f>
        <v>0</v>
      </c>
      <c r="H661">
        <f>IF(A661="","",COUNTIFS(BallByBall!$B$2:$B$501,A661,BallByBall!$F$2:$F$501,B661,BallByBall!$Q$2:$Q$501,1))</f>
        <v>0</v>
      </c>
      <c r="I661">
        <f>IF(A661="","",COUNTIFS(BallByBall!$B$2:$B$501,A661,BallByBall!$F$2:$F$501,B661,BallByBall!$R$2:$R$501,1))</f>
        <v>0</v>
      </c>
      <c r="J661">
        <f>IF(A661="","",SUMIFS(BallByBall!$T$2:$T$501,BallByBall!$B$2:$B$501,A661,BallByBall!$H$2:$H$501,B661))</f>
        <v>0</v>
      </c>
      <c r="K661">
        <f>IF(A661="","",SUMIFS(BallByBall!$U$2:$U$501,BallByBall!$B$2:$B$501,A661,BallByBall!$P$2:$P$501,B661))</f>
        <v>0</v>
      </c>
      <c r="L661">
        <f>IF(A661="","",SUMIFS(BallByBall!$V$2:$V$501,BallByBall!$B$2:$B$501,A661,BallByBall!$P$2:$P$501,B661))</f>
        <v>0</v>
      </c>
      <c r="M661">
        <f>IF(A661="","",SUMIFS(BallByBall!$W$2:$W$501,BallByBall!$B$2:$B$501,A661,BallByBall!$P$2:$P$501,B661))</f>
        <v>0</v>
      </c>
      <c r="N661">
        <f>IF(A661="","",SUMIFS(BallByBall!$X$2:$X$501,BallByBall!$B$2:$B$501,A661,BallByBall!$P$2:$P$501,B661))</f>
        <v>0</v>
      </c>
      <c r="O661">
        <f>IF(A661="","",SUMIFS(OverSummary!$G$2:$G$101,OverSummary!$A$2:$A$101,A661,OverSummary!$D$2:$D$101,B661))</f>
        <v>0</v>
      </c>
      <c r="P661">
        <f>IF(A661="","",G661*Rules!$B$13+H661*Rules!$B$14+I661*Rules!$B$15)</f>
        <v>0</v>
      </c>
      <c r="Q661">
        <f>IF(A661="","",IF(G661&gt;=100,Rules!$B$18,IF(G661&gt;=50,Rules!$B$17,IF(G661&gt;=30,Rules!$B$16,0)))+IF(AND(F661=1,D661&lt;&gt;"BWL",G661=0),Rules!$B$27,0))</f>
        <v>0</v>
      </c>
      <c r="R661">
        <f>IF(A661="","",J661*Rules!$B$19+O661*Rules!$B$22)</f>
        <v>0</v>
      </c>
      <c r="S661">
        <f>IF(A661="","",IF(J661&gt;=4,Rules!$B$21,IF(J661&gt;=3,Rules!$B$20,0)))</f>
        <v>0</v>
      </c>
      <c r="T661">
        <f>IF(A661="","",K661*Rules!$B$23+L661*Rules!$B$24+M661*Rules!$B$25+N661*Rules!$B$26)</f>
        <v>0</v>
      </c>
      <c r="U661">
        <f t="shared" si="10"/>
        <v>0</v>
      </c>
    </row>
    <row r="662" spans="1:21" x14ac:dyDescent="0.2">
      <c r="A662" t="str">
        <f>MatchSquad!A662</f>
        <v>M014</v>
      </c>
      <c r="B662" t="str">
        <f>MatchSquad!B662</f>
        <v>P036</v>
      </c>
      <c r="C662" t="str">
        <f>MatchSquad!C662</f>
        <v>Sameer Rizvi</v>
      </c>
      <c r="D662" t="str">
        <f>MatchSquad!D662</f>
        <v>AR</v>
      </c>
      <c r="E662" t="str">
        <f>MatchSquad!E662</f>
        <v>DC</v>
      </c>
      <c r="F662">
        <f>MatchSquad!G662</f>
        <v>0</v>
      </c>
      <c r="G662">
        <f>IF(A662="","",SUMIFS(BallByBall!$I$2:$I$501,BallByBall!$B$2:$B$501,A662,BallByBall!$F$2:$F$501,B662))</f>
        <v>0</v>
      </c>
      <c r="H662">
        <f>IF(A662="","",COUNTIFS(BallByBall!$B$2:$B$501,A662,BallByBall!$F$2:$F$501,B662,BallByBall!$Q$2:$Q$501,1))</f>
        <v>0</v>
      </c>
      <c r="I662">
        <f>IF(A662="","",COUNTIFS(BallByBall!$B$2:$B$501,A662,BallByBall!$F$2:$F$501,B662,BallByBall!$R$2:$R$501,1))</f>
        <v>0</v>
      </c>
      <c r="J662">
        <f>IF(A662="","",SUMIFS(BallByBall!$T$2:$T$501,BallByBall!$B$2:$B$501,A662,BallByBall!$H$2:$H$501,B662))</f>
        <v>0</v>
      </c>
      <c r="K662">
        <f>IF(A662="","",SUMIFS(BallByBall!$U$2:$U$501,BallByBall!$B$2:$B$501,A662,BallByBall!$P$2:$P$501,B662))</f>
        <v>0</v>
      </c>
      <c r="L662">
        <f>IF(A662="","",SUMIFS(BallByBall!$V$2:$V$501,BallByBall!$B$2:$B$501,A662,BallByBall!$P$2:$P$501,B662))</f>
        <v>0</v>
      </c>
      <c r="M662">
        <f>IF(A662="","",SUMIFS(BallByBall!$W$2:$W$501,BallByBall!$B$2:$B$501,A662,BallByBall!$P$2:$P$501,B662))</f>
        <v>0</v>
      </c>
      <c r="N662">
        <f>IF(A662="","",SUMIFS(BallByBall!$X$2:$X$501,BallByBall!$B$2:$B$501,A662,BallByBall!$P$2:$P$501,B662))</f>
        <v>0</v>
      </c>
      <c r="O662">
        <f>IF(A662="","",SUMIFS(OverSummary!$G$2:$G$101,OverSummary!$A$2:$A$101,A662,OverSummary!$D$2:$D$101,B662))</f>
        <v>0</v>
      </c>
      <c r="P662">
        <f>IF(A662="","",G662*Rules!$B$13+H662*Rules!$B$14+I662*Rules!$B$15)</f>
        <v>0</v>
      </c>
      <c r="Q662">
        <f>IF(A662="","",IF(G662&gt;=100,Rules!$B$18,IF(G662&gt;=50,Rules!$B$17,IF(G662&gt;=30,Rules!$B$16,0)))+IF(AND(F662=1,D662&lt;&gt;"BWL",G662=0),Rules!$B$27,0))</f>
        <v>0</v>
      </c>
      <c r="R662">
        <f>IF(A662="","",J662*Rules!$B$19+O662*Rules!$B$22)</f>
        <v>0</v>
      </c>
      <c r="S662">
        <f>IF(A662="","",IF(J662&gt;=4,Rules!$B$21,IF(J662&gt;=3,Rules!$B$20,0)))</f>
        <v>0</v>
      </c>
      <c r="T662">
        <f>IF(A662="","",K662*Rules!$B$23+L662*Rules!$B$24+M662*Rules!$B$25+N662*Rules!$B$26)</f>
        <v>0</v>
      </c>
      <c r="U662">
        <f t="shared" si="10"/>
        <v>0</v>
      </c>
    </row>
    <row r="663" spans="1:21" x14ac:dyDescent="0.2">
      <c r="A663" t="str">
        <f>MatchSquad!A663</f>
        <v>M014</v>
      </c>
      <c r="B663" t="str">
        <f>MatchSquad!B663</f>
        <v>P037</v>
      </c>
      <c r="C663" t="str">
        <f>MatchSquad!C663</f>
        <v>Ashutosh Sharma</v>
      </c>
      <c r="D663" t="str">
        <f>MatchSquad!D663</f>
        <v>AR</v>
      </c>
      <c r="E663" t="str">
        <f>MatchSquad!E663</f>
        <v>DC</v>
      </c>
      <c r="F663">
        <f>MatchSquad!G663</f>
        <v>0</v>
      </c>
      <c r="G663">
        <f>IF(A663="","",SUMIFS(BallByBall!$I$2:$I$501,BallByBall!$B$2:$B$501,A663,BallByBall!$F$2:$F$501,B663))</f>
        <v>0</v>
      </c>
      <c r="H663">
        <f>IF(A663="","",COUNTIFS(BallByBall!$B$2:$B$501,A663,BallByBall!$F$2:$F$501,B663,BallByBall!$Q$2:$Q$501,1))</f>
        <v>0</v>
      </c>
      <c r="I663">
        <f>IF(A663="","",COUNTIFS(BallByBall!$B$2:$B$501,A663,BallByBall!$F$2:$F$501,B663,BallByBall!$R$2:$R$501,1))</f>
        <v>0</v>
      </c>
      <c r="J663">
        <f>IF(A663="","",SUMIFS(BallByBall!$T$2:$T$501,BallByBall!$B$2:$B$501,A663,BallByBall!$H$2:$H$501,B663))</f>
        <v>0</v>
      </c>
      <c r="K663">
        <f>IF(A663="","",SUMIFS(BallByBall!$U$2:$U$501,BallByBall!$B$2:$B$501,A663,BallByBall!$P$2:$P$501,B663))</f>
        <v>0</v>
      </c>
      <c r="L663">
        <f>IF(A663="","",SUMIFS(BallByBall!$V$2:$V$501,BallByBall!$B$2:$B$501,A663,BallByBall!$P$2:$P$501,B663))</f>
        <v>0</v>
      </c>
      <c r="M663">
        <f>IF(A663="","",SUMIFS(BallByBall!$W$2:$W$501,BallByBall!$B$2:$B$501,A663,BallByBall!$P$2:$P$501,B663))</f>
        <v>0</v>
      </c>
      <c r="N663">
        <f>IF(A663="","",SUMIFS(BallByBall!$X$2:$X$501,BallByBall!$B$2:$B$501,A663,BallByBall!$P$2:$P$501,B663))</f>
        <v>0</v>
      </c>
      <c r="O663">
        <f>IF(A663="","",SUMIFS(OverSummary!$G$2:$G$101,OverSummary!$A$2:$A$101,A663,OverSummary!$D$2:$D$101,B663))</f>
        <v>0</v>
      </c>
      <c r="P663">
        <f>IF(A663="","",G663*Rules!$B$13+H663*Rules!$B$14+I663*Rules!$B$15)</f>
        <v>0</v>
      </c>
      <c r="Q663">
        <f>IF(A663="","",IF(G663&gt;=100,Rules!$B$18,IF(G663&gt;=50,Rules!$B$17,IF(G663&gt;=30,Rules!$B$16,0)))+IF(AND(F663=1,D663&lt;&gt;"BWL",G663=0),Rules!$B$27,0))</f>
        <v>0</v>
      </c>
      <c r="R663">
        <f>IF(A663="","",J663*Rules!$B$19+O663*Rules!$B$22)</f>
        <v>0</v>
      </c>
      <c r="S663">
        <f>IF(A663="","",IF(J663&gt;=4,Rules!$B$21,IF(J663&gt;=3,Rules!$B$20,0)))</f>
        <v>0</v>
      </c>
      <c r="T663">
        <f>IF(A663="","",K663*Rules!$B$23+L663*Rules!$B$24+M663*Rules!$B$25+N663*Rules!$B$26)</f>
        <v>0</v>
      </c>
      <c r="U663">
        <f t="shared" si="10"/>
        <v>0</v>
      </c>
    </row>
    <row r="664" spans="1:21" x14ac:dyDescent="0.2">
      <c r="A664" t="str">
        <f>MatchSquad!A664</f>
        <v>M014</v>
      </c>
      <c r="B664" t="str">
        <f>MatchSquad!B664</f>
        <v>P038</v>
      </c>
      <c r="C664" t="str">
        <f>MatchSquad!C664</f>
        <v>Vipraj Nigam</v>
      </c>
      <c r="D664" t="str">
        <f>MatchSquad!D664</f>
        <v>AR</v>
      </c>
      <c r="E664" t="str">
        <f>MatchSquad!E664</f>
        <v>DC</v>
      </c>
      <c r="F664">
        <f>MatchSquad!G664</f>
        <v>0</v>
      </c>
      <c r="G664">
        <f>IF(A664="","",SUMIFS(BallByBall!$I$2:$I$501,BallByBall!$B$2:$B$501,A664,BallByBall!$F$2:$F$501,B664))</f>
        <v>0</v>
      </c>
      <c r="H664">
        <f>IF(A664="","",COUNTIFS(BallByBall!$B$2:$B$501,A664,BallByBall!$F$2:$F$501,B664,BallByBall!$Q$2:$Q$501,1))</f>
        <v>0</v>
      </c>
      <c r="I664">
        <f>IF(A664="","",COUNTIFS(BallByBall!$B$2:$B$501,A664,BallByBall!$F$2:$F$501,B664,BallByBall!$R$2:$R$501,1))</f>
        <v>0</v>
      </c>
      <c r="J664">
        <f>IF(A664="","",SUMIFS(BallByBall!$T$2:$T$501,BallByBall!$B$2:$B$501,A664,BallByBall!$H$2:$H$501,B664))</f>
        <v>0</v>
      </c>
      <c r="K664">
        <f>IF(A664="","",SUMIFS(BallByBall!$U$2:$U$501,BallByBall!$B$2:$B$501,A664,BallByBall!$P$2:$P$501,B664))</f>
        <v>0</v>
      </c>
      <c r="L664">
        <f>IF(A664="","",SUMIFS(BallByBall!$V$2:$V$501,BallByBall!$B$2:$B$501,A664,BallByBall!$P$2:$P$501,B664))</f>
        <v>0</v>
      </c>
      <c r="M664">
        <f>IF(A664="","",SUMIFS(BallByBall!$W$2:$W$501,BallByBall!$B$2:$B$501,A664,BallByBall!$P$2:$P$501,B664))</f>
        <v>0</v>
      </c>
      <c r="N664">
        <f>IF(A664="","",SUMIFS(BallByBall!$X$2:$X$501,BallByBall!$B$2:$B$501,A664,BallByBall!$P$2:$P$501,B664))</f>
        <v>0</v>
      </c>
      <c r="O664">
        <f>IF(A664="","",SUMIFS(OverSummary!$G$2:$G$101,OverSummary!$A$2:$A$101,A664,OverSummary!$D$2:$D$101,B664))</f>
        <v>0</v>
      </c>
      <c r="P664">
        <f>IF(A664="","",G664*Rules!$B$13+H664*Rules!$B$14+I664*Rules!$B$15)</f>
        <v>0</v>
      </c>
      <c r="Q664">
        <f>IF(A664="","",IF(G664&gt;=100,Rules!$B$18,IF(G664&gt;=50,Rules!$B$17,IF(G664&gt;=30,Rules!$B$16,0)))+IF(AND(F664=1,D664&lt;&gt;"BWL",G664=0),Rules!$B$27,0))</f>
        <v>0</v>
      </c>
      <c r="R664">
        <f>IF(A664="","",J664*Rules!$B$19+O664*Rules!$B$22)</f>
        <v>0</v>
      </c>
      <c r="S664">
        <f>IF(A664="","",IF(J664&gt;=4,Rules!$B$21,IF(J664&gt;=3,Rules!$B$20,0)))</f>
        <v>0</v>
      </c>
      <c r="T664">
        <f>IF(A664="","",K664*Rules!$B$23+L664*Rules!$B$24+M664*Rules!$B$25+N664*Rules!$B$26)</f>
        <v>0</v>
      </c>
      <c r="U664">
        <f t="shared" si="10"/>
        <v>0</v>
      </c>
    </row>
    <row r="665" spans="1:21" x14ac:dyDescent="0.2">
      <c r="A665" t="str">
        <f>MatchSquad!A665</f>
        <v>M014</v>
      </c>
      <c r="B665" t="str">
        <f>MatchSquad!B665</f>
        <v>P039</v>
      </c>
      <c r="C665" t="str">
        <f>MatchSquad!C665</f>
        <v>Ajay Mandal</v>
      </c>
      <c r="D665" t="str">
        <f>MatchSquad!D665</f>
        <v>AR</v>
      </c>
      <c r="E665" t="str">
        <f>MatchSquad!E665</f>
        <v>DC</v>
      </c>
      <c r="F665">
        <f>MatchSquad!G665</f>
        <v>0</v>
      </c>
      <c r="G665">
        <f>IF(A665="","",SUMIFS(BallByBall!$I$2:$I$501,BallByBall!$B$2:$B$501,A665,BallByBall!$F$2:$F$501,B665))</f>
        <v>0</v>
      </c>
      <c r="H665">
        <f>IF(A665="","",COUNTIFS(BallByBall!$B$2:$B$501,A665,BallByBall!$F$2:$F$501,B665,BallByBall!$Q$2:$Q$501,1))</f>
        <v>0</v>
      </c>
      <c r="I665">
        <f>IF(A665="","",COUNTIFS(BallByBall!$B$2:$B$501,A665,BallByBall!$F$2:$F$501,B665,BallByBall!$R$2:$R$501,1))</f>
        <v>0</v>
      </c>
      <c r="J665">
        <f>IF(A665="","",SUMIFS(BallByBall!$T$2:$T$501,BallByBall!$B$2:$B$501,A665,BallByBall!$H$2:$H$501,B665))</f>
        <v>0</v>
      </c>
      <c r="K665">
        <f>IF(A665="","",SUMIFS(BallByBall!$U$2:$U$501,BallByBall!$B$2:$B$501,A665,BallByBall!$P$2:$P$501,B665))</f>
        <v>0</v>
      </c>
      <c r="L665">
        <f>IF(A665="","",SUMIFS(BallByBall!$V$2:$V$501,BallByBall!$B$2:$B$501,A665,BallByBall!$P$2:$P$501,B665))</f>
        <v>0</v>
      </c>
      <c r="M665">
        <f>IF(A665="","",SUMIFS(BallByBall!$W$2:$W$501,BallByBall!$B$2:$B$501,A665,BallByBall!$P$2:$P$501,B665))</f>
        <v>0</v>
      </c>
      <c r="N665">
        <f>IF(A665="","",SUMIFS(BallByBall!$X$2:$X$501,BallByBall!$B$2:$B$501,A665,BallByBall!$P$2:$P$501,B665))</f>
        <v>0</v>
      </c>
      <c r="O665">
        <f>IF(A665="","",SUMIFS(OverSummary!$G$2:$G$101,OverSummary!$A$2:$A$101,A665,OverSummary!$D$2:$D$101,B665))</f>
        <v>0</v>
      </c>
      <c r="P665">
        <f>IF(A665="","",G665*Rules!$B$13+H665*Rules!$B$14+I665*Rules!$B$15)</f>
        <v>0</v>
      </c>
      <c r="Q665">
        <f>IF(A665="","",IF(G665&gt;=100,Rules!$B$18,IF(G665&gt;=50,Rules!$B$17,IF(G665&gt;=30,Rules!$B$16,0)))+IF(AND(F665=1,D665&lt;&gt;"BWL",G665=0),Rules!$B$27,0))</f>
        <v>0</v>
      </c>
      <c r="R665">
        <f>IF(A665="","",J665*Rules!$B$19+O665*Rules!$B$22)</f>
        <v>0</v>
      </c>
      <c r="S665">
        <f>IF(A665="","",IF(J665&gt;=4,Rules!$B$21,IF(J665&gt;=3,Rules!$B$20,0)))</f>
        <v>0</v>
      </c>
      <c r="T665">
        <f>IF(A665="","",K665*Rules!$B$23+L665*Rules!$B$24+M665*Rules!$B$25+N665*Rules!$B$26)</f>
        <v>0</v>
      </c>
      <c r="U665">
        <f t="shared" si="10"/>
        <v>0</v>
      </c>
    </row>
    <row r="666" spans="1:21" x14ac:dyDescent="0.2">
      <c r="A666" t="str">
        <f>MatchSquad!A666</f>
        <v>M014</v>
      </c>
      <c r="B666" t="str">
        <f>MatchSquad!B666</f>
        <v>P040</v>
      </c>
      <c r="C666" t="str">
        <f>MatchSquad!C666</f>
        <v>Tripurana Vijay</v>
      </c>
      <c r="D666" t="str">
        <f>MatchSquad!D666</f>
        <v>AR</v>
      </c>
      <c r="E666" t="str">
        <f>MatchSquad!E666</f>
        <v>DC</v>
      </c>
      <c r="F666">
        <f>MatchSquad!G666</f>
        <v>0</v>
      </c>
      <c r="G666">
        <f>IF(A666="","",SUMIFS(BallByBall!$I$2:$I$501,BallByBall!$B$2:$B$501,A666,BallByBall!$F$2:$F$501,B666))</f>
        <v>0</v>
      </c>
      <c r="H666">
        <f>IF(A666="","",COUNTIFS(BallByBall!$B$2:$B$501,A666,BallByBall!$F$2:$F$501,B666,BallByBall!$Q$2:$Q$501,1))</f>
        <v>0</v>
      </c>
      <c r="I666">
        <f>IF(A666="","",COUNTIFS(BallByBall!$B$2:$B$501,A666,BallByBall!$F$2:$F$501,B666,BallByBall!$R$2:$R$501,1))</f>
        <v>0</v>
      </c>
      <c r="J666">
        <f>IF(A666="","",SUMIFS(BallByBall!$T$2:$T$501,BallByBall!$B$2:$B$501,A666,BallByBall!$H$2:$H$501,B666))</f>
        <v>0</v>
      </c>
      <c r="K666">
        <f>IF(A666="","",SUMIFS(BallByBall!$U$2:$U$501,BallByBall!$B$2:$B$501,A666,BallByBall!$P$2:$P$501,B666))</f>
        <v>0</v>
      </c>
      <c r="L666">
        <f>IF(A666="","",SUMIFS(BallByBall!$V$2:$V$501,BallByBall!$B$2:$B$501,A666,BallByBall!$P$2:$P$501,B666))</f>
        <v>0</v>
      </c>
      <c r="M666">
        <f>IF(A666="","",SUMIFS(BallByBall!$W$2:$W$501,BallByBall!$B$2:$B$501,A666,BallByBall!$P$2:$P$501,B666))</f>
        <v>0</v>
      </c>
      <c r="N666">
        <f>IF(A666="","",SUMIFS(BallByBall!$X$2:$X$501,BallByBall!$B$2:$B$501,A666,BallByBall!$P$2:$P$501,B666))</f>
        <v>0</v>
      </c>
      <c r="O666">
        <f>IF(A666="","",SUMIFS(OverSummary!$G$2:$G$101,OverSummary!$A$2:$A$101,A666,OverSummary!$D$2:$D$101,B666))</f>
        <v>0</v>
      </c>
      <c r="P666">
        <f>IF(A666="","",G666*Rules!$B$13+H666*Rules!$B$14+I666*Rules!$B$15)</f>
        <v>0</v>
      </c>
      <c r="Q666">
        <f>IF(A666="","",IF(G666&gt;=100,Rules!$B$18,IF(G666&gt;=50,Rules!$B$17,IF(G666&gt;=30,Rules!$B$16,0)))+IF(AND(F666=1,D666&lt;&gt;"BWL",G666=0),Rules!$B$27,0))</f>
        <v>0</v>
      </c>
      <c r="R666">
        <f>IF(A666="","",J666*Rules!$B$19+O666*Rules!$B$22)</f>
        <v>0</v>
      </c>
      <c r="S666">
        <f>IF(A666="","",IF(J666&gt;=4,Rules!$B$21,IF(J666&gt;=3,Rules!$B$20,0)))</f>
        <v>0</v>
      </c>
      <c r="T666">
        <f>IF(A666="","",K666*Rules!$B$23+L666*Rules!$B$24+M666*Rules!$B$25+N666*Rules!$B$26)</f>
        <v>0</v>
      </c>
      <c r="U666">
        <f t="shared" si="10"/>
        <v>0</v>
      </c>
    </row>
    <row r="667" spans="1:21" x14ac:dyDescent="0.2">
      <c r="A667" t="str">
        <f>MatchSquad!A667</f>
        <v>M014</v>
      </c>
      <c r="B667" t="str">
        <f>MatchSquad!B667</f>
        <v>P041</v>
      </c>
      <c r="C667" t="str">
        <f>MatchSquad!C667</f>
        <v>Madhav Tiwari</v>
      </c>
      <c r="D667" t="str">
        <f>MatchSquad!D667</f>
        <v>AR</v>
      </c>
      <c r="E667" t="str">
        <f>MatchSquad!E667</f>
        <v>DC</v>
      </c>
      <c r="F667">
        <f>MatchSquad!G667</f>
        <v>0</v>
      </c>
      <c r="G667">
        <f>IF(A667="","",SUMIFS(BallByBall!$I$2:$I$501,BallByBall!$B$2:$B$501,A667,BallByBall!$F$2:$F$501,B667))</f>
        <v>0</v>
      </c>
      <c r="H667">
        <f>IF(A667="","",COUNTIFS(BallByBall!$B$2:$B$501,A667,BallByBall!$F$2:$F$501,B667,BallByBall!$Q$2:$Q$501,1))</f>
        <v>0</v>
      </c>
      <c r="I667">
        <f>IF(A667="","",COUNTIFS(BallByBall!$B$2:$B$501,A667,BallByBall!$F$2:$F$501,B667,BallByBall!$R$2:$R$501,1))</f>
        <v>0</v>
      </c>
      <c r="J667">
        <f>IF(A667="","",SUMIFS(BallByBall!$T$2:$T$501,BallByBall!$B$2:$B$501,A667,BallByBall!$H$2:$H$501,B667))</f>
        <v>0</v>
      </c>
      <c r="K667">
        <f>IF(A667="","",SUMIFS(BallByBall!$U$2:$U$501,BallByBall!$B$2:$B$501,A667,BallByBall!$P$2:$P$501,B667))</f>
        <v>0</v>
      </c>
      <c r="L667">
        <f>IF(A667="","",SUMIFS(BallByBall!$V$2:$V$501,BallByBall!$B$2:$B$501,A667,BallByBall!$P$2:$P$501,B667))</f>
        <v>0</v>
      </c>
      <c r="M667">
        <f>IF(A667="","",SUMIFS(BallByBall!$W$2:$W$501,BallByBall!$B$2:$B$501,A667,BallByBall!$P$2:$P$501,B667))</f>
        <v>0</v>
      </c>
      <c r="N667">
        <f>IF(A667="","",SUMIFS(BallByBall!$X$2:$X$501,BallByBall!$B$2:$B$501,A667,BallByBall!$P$2:$P$501,B667))</f>
        <v>0</v>
      </c>
      <c r="O667">
        <f>IF(A667="","",SUMIFS(OverSummary!$G$2:$G$101,OverSummary!$A$2:$A$101,A667,OverSummary!$D$2:$D$101,B667))</f>
        <v>0</v>
      </c>
      <c r="P667">
        <f>IF(A667="","",G667*Rules!$B$13+H667*Rules!$B$14+I667*Rules!$B$15)</f>
        <v>0</v>
      </c>
      <c r="Q667">
        <f>IF(A667="","",IF(G667&gt;=100,Rules!$B$18,IF(G667&gt;=50,Rules!$B$17,IF(G667&gt;=30,Rules!$B$16,0)))+IF(AND(F667=1,D667&lt;&gt;"BWL",G667=0),Rules!$B$27,0))</f>
        <v>0</v>
      </c>
      <c r="R667">
        <f>IF(A667="","",J667*Rules!$B$19+O667*Rules!$B$22)</f>
        <v>0</v>
      </c>
      <c r="S667">
        <f>IF(A667="","",IF(J667&gt;=4,Rules!$B$21,IF(J667&gt;=3,Rules!$B$20,0)))</f>
        <v>0</v>
      </c>
      <c r="T667">
        <f>IF(A667="","",K667*Rules!$B$23+L667*Rules!$B$24+M667*Rules!$B$25+N667*Rules!$B$26)</f>
        <v>0</v>
      </c>
      <c r="U667">
        <f t="shared" si="10"/>
        <v>0</v>
      </c>
    </row>
    <row r="668" spans="1:21" x14ac:dyDescent="0.2">
      <c r="A668" t="str">
        <f>MatchSquad!A668</f>
        <v>M014</v>
      </c>
      <c r="B668" t="str">
        <f>MatchSquad!B668</f>
        <v>P042</v>
      </c>
      <c r="C668" t="str">
        <f>MatchSquad!C668</f>
        <v>Nitish Rana</v>
      </c>
      <c r="D668" t="str">
        <f>MatchSquad!D668</f>
        <v>AR</v>
      </c>
      <c r="E668" t="str">
        <f>MatchSquad!E668</f>
        <v>DC</v>
      </c>
      <c r="F668">
        <f>MatchSquad!G668</f>
        <v>0</v>
      </c>
      <c r="G668">
        <f>IF(A668="","",SUMIFS(BallByBall!$I$2:$I$501,BallByBall!$B$2:$B$501,A668,BallByBall!$F$2:$F$501,B668))</f>
        <v>0</v>
      </c>
      <c r="H668">
        <f>IF(A668="","",COUNTIFS(BallByBall!$B$2:$B$501,A668,BallByBall!$F$2:$F$501,B668,BallByBall!$Q$2:$Q$501,1))</f>
        <v>0</v>
      </c>
      <c r="I668">
        <f>IF(A668="","",COUNTIFS(BallByBall!$B$2:$B$501,A668,BallByBall!$F$2:$F$501,B668,BallByBall!$R$2:$R$501,1))</f>
        <v>0</v>
      </c>
      <c r="J668">
        <f>IF(A668="","",SUMIFS(BallByBall!$T$2:$T$501,BallByBall!$B$2:$B$501,A668,BallByBall!$H$2:$H$501,B668))</f>
        <v>0</v>
      </c>
      <c r="K668">
        <f>IF(A668="","",SUMIFS(BallByBall!$U$2:$U$501,BallByBall!$B$2:$B$501,A668,BallByBall!$P$2:$P$501,B668))</f>
        <v>0</v>
      </c>
      <c r="L668">
        <f>IF(A668="","",SUMIFS(BallByBall!$V$2:$V$501,BallByBall!$B$2:$B$501,A668,BallByBall!$P$2:$P$501,B668))</f>
        <v>0</v>
      </c>
      <c r="M668">
        <f>IF(A668="","",SUMIFS(BallByBall!$W$2:$W$501,BallByBall!$B$2:$B$501,A668,BallByBall!$P$2:$P$501,B668))</f>
        <v>0</v>
      </c>
      <c r="N668">
        <f>IF(A668="","",SUMIFS(BallByBall!$X$2:$X$501,BallByBall!$B$2:$B$501,A668,BallByBall!$P$2:$P$501,B668))</f>
        <v>0</v>
      </c>
      <c r="O668">
        <f>IF(A668="","",SUMIFS(OverSummary!$G$2:$G$101,OverSummary!$A$2:$A$101,A668,OverSummary!$D$2:$D$101,B668))</f>
        <v>0</v>
      </c>
      <c r="P668">
        <f>IF(A668="","",G668*Rules!$B$13+H668*Rules!$B$14+I668*Rules!$B$15)</f>
        <v>0</v>
      </c>
      <c r="Q668">
        <f>IF(A668="","",IF(G668&gt;=100,Rules!$B$18,IF(G668&gt;=50,Rules!$B$17,IF(G668&gt;=30,Rules!$B$16,0)))+IF(AND(F668=1,D668&lt;&gt;"BWL",G668=0),Rules!$B$27,0))</f>
        <v>0</v>
      </c>
      <c r="R668">
        <f>IF(A668="","",J668*Rules!$B$19+O668*Rules!$B$22)</f>
        <v>0</v>
      </c>
      <c r="S668">
        <f>IF(A668="","",IF(J668&gt;=4,Rules!$B$21,IF(J668&gt;=3,Rules!$B$20,0)))</f>
        <v>0</v>
      </c>
      <c r="T668">
        <f>IF(A668="","",K668*Rules!$B$23+L668*Rules!$B$24+M668*Rules!$B$25+N668*Rules!$B$26)</f>
        <v>0</v>
      </c>
      <c r="U668">
        <f t="shared" si="10"/>
        <v>0</v>
      </c>
    </row>
    <row r="669" spans="1:21" x14ac:dyDescent="0.2">
      <c r="A669" t="str">
        <f>MatchSquad!A669</f>
        <v>M014</v>
      </c>
      <c r="B669" t="str">
        <f>MatchSquad!B669</f>
        <v>P043</v>
      </c>
      <c r="C669" t="str">
        <f>MatchSquad!C669</f>
        <v>Mitchell Starc</v>
      </c>
      <c r="D669" t="str">
        <f>MatchSquad!D669</f>
        <v>BWL</v>
      </c>
      <c r="E669" t="str">
        <f>MatchSquad!E669</f>
        <v>DC</v>
      </c>
      <c r="F669">
        <f>MatchSquad!G669</f>
        <v>0</v>
      </c>
      <c r="G669">
        <f>IF(A669="","",SUMIFS(BallByBall!$I$2:$I$501,BallByBall!$B$2:$B$501,A669,BallByBall!$F$2:$F$501,B669))</f>
        <v>0</v>
      </c>
      <c r="H669">
        <f>IF(A669="","",COUNTIFS(BallByBall!$B$2:$B$501,A669,BallByBall!$F$2:$F$501,B669,BallByBall!$Q$2:$Q$501,1))</f>
        <v>0</v>
      </c>
      <c r="I669">
        <f>IF(A669="","",COUNTIFS(BallByBall!$B$2:$B$501,A669,BallByBall!$F$2:$F$501,B669,BallByBall!$R$2:$R$501,1))</f>
        <v>0</v>
      </c>
      <c r="J669">
        <f>IF(A669="","",SUMIFS(BallByBall!$T$2:$T$501,BallByBall!$B$2:$B$501,A669,BallByBall!$H$2:$H$501,B669))</f>
        <v>0</v>
      </c>
      <c r="K669">
        <f>IF(A669="","",SUMIFS(BallByBall!$U$2:$U$501,BallByBall!$B$2:$B$501,A669,BallByBall!$P$2:$P$501,B669))</f>
        <v>0</v>
      </c>
      <c r="L669">
        <f>IF(A669="","",SUMIFS(BallByBall!$V$2:$V$501,BallByBall!$B$2:$B$501,A669,BallByBall!$P$2:$P$501,B669))</f>
        <v>0</v>
      </c>
      <c r="M669">
        <f>IF(A669="","",SUMIFS(BallByBall!$W$2:$W$501,BallByBall!$B$2:$B$501,A669,BallByBall!$P$2:$P$501,B669))</f>
        <v>0</v>
      </c>
      <c r="N669">
        <f>IF(A669="","",SUMIFS(BallByBall!$X$2:$X$501,BallByBall!$B$2:$B$501,A669,BallByBall!$P$2:$P$501,B669))</f>
        <v>0</v>
      </c>
      <c r="O669">
        <f>IF(A669="","",SUMIFS(OverSummary!$G$2:$G$101,OverSummary!$A$2:$A$101,A669,OverSummary!$D$2:$D$101,B669))</f>
        <v>0</v>
      </c>
      <c r="P669">
        <f>IF(A669="","",G669*Rules!$B$13+H669*Rules!$B$14+I669*Rules!$B$15)</f>
        <v>0</v>
      </c>
      <c r="Q669">
        <f>IF(A669="","",IF(G669&gt;=100,Rules!$B$18,IF(G669&gt;=50,Rules!$B$17,IF(G669&gt;=30,Rules!$B$16,0)))+IF(AND(F669=1,D669&lt;&gt;"BWL",G669=0),Rules!$B$27,0))</f>
        <v>0</v>
      </c>
      <c r="R669">
        <f>IF(A669="","",J669*Rules!$B$19+O669*Rules!$B$22)</f>
        <v>0</v>
      </c>
      <c r="S669">
        <f>IF(A669="","",IF(J669&gt;=4,Rules!$B$21,IF(J669&gt;=3,Rules!$B$20,0)))</f>
        <v>0</v>
      </c>
      <c r="T669">
        <f>IF(A669="","",K669*Rules!$B$23+L669*Rules!$B$24+M669*Rules!$B$25+N669*Rules!$B$26)</f>
        <v>0</v>
      </c>
      <c r="U669">
        <f t="shared" si="10"/>
        <v>0</v>
      </c>
    </row>
    <row r="670" spans="1:21" x14ac:dyDescent="0.2">
      <c r="A670" t="str">
        <f>MatchSquad!A670</f>
        <v>M014</v>
      </c>
      <c r="B670" t="str">
        <f>MatchSquad!B670</f>
        <v>P044</v>
      </c>
      <c r="C670" t="str">
        <f>MatchSquad!C670</f>
        <v>T. Natarajan</v>
      </c>
      <c r="D670" t="str">
        <f>MatchSquad!D670</f>
        <v>BWL</v>
      </c>
      <c r="E670" t="str">
        <f>MatchSquad!E670</f>
        <v>DC</v>
      </c>
      <c r="F670">
        <f>MatchSquad!G670</f>
        <v>0</v>
      </c>
      <c r="G670">
        <f>IF(A670="","",SUMIFS(BallByBall!$I$2:$I$501,BallByBall!$B$2:$B$501,A670,BallByBall!$F$2:$F$501,B670))</f>
        <v>0</v>
      </c>
      <c r="H670">
        <f>IF(A670="","",COUNTIFS(BallByBall!$B$2:$B$501,A670,BallByBall!$F$2:$F$501,B670,BallByBall!$Q$2:$Q$501,1))</f>
        <v>0</v>
      </c>
      <c r="I670">
        <f>IF(A670="","",COUNTIFS(BallByBall!$B$2:$B$501,A670,BallByBall!$F$2:$F$501,B670,BallByBall!$R$2:$R$501,1))</f>
        <v>0</v>
      </c>
      <c r="J670">
        <f>IF(A670="","",SUMIFS(BallByBall!$T$2:$T$501,BallByBall!$B$2:$B$501,A670,BallByBall!$H$2:$H$501,B670))</f>
        <v>0</v>
      </c>
      <c r="K670">
        <f>IF(A670="","",SUMIFS(BallByBall!$U$2:$U$501,BallByBall!$B$2:$B$501,A670,BallByBall!$P$2:$P$501,B670))</f>
        <v>0</v>
      </c>
      <c r="L670">
        <f>IF(A670="","",SUMIFS(BallByBall!$V$2:$V$501,BallByBall!$B$2:$B$501,A670,BallByBall!$P$2:$P$501,B670))</f>
        <v>0</v>
      </c>
      <c r="M670">
        <f>IF(A670="","",SUMIFS(BallByBall!$W$2:$W$501,BallByBall!$B$2:$B$501,A670,BallByBall!$P$2:$P$501,B670))</f>
        <v>0</v>
      </c>
      <c r="N670">
        <f>IF(A670="","",SUMIFS(BallByBall!$X$2:$X$501,BallByBall!$B$2:$B$501,A670,BallByBall!$P$2:$P$501,B670))</f>
        <v>0</v>
      </c>
      <c r="O670">
        <f>IF(A670="","",SUMIFS(OverSummary!$G$2:$G$101,OverSummary!$A$2:$A$101,A670,OverSummary!$D$2:$D$101,B670))</f>
        <v>0</v>
      </c>
      <c r="P670">
        <f>IF(A670="","",G670*Rules!$B$13+H670*Rules!$B$14+I670*Rules!$B$15)</f>
        <v>0</v>
      </c>
      <c r="Q670">
        <f>IF(A670="","",IF(G670&gt;=100,Rules!$B$18,IF(G670&gt;=50,Rules!$B$17,IF(G670&gt;=30,Rules!$B$16,0)))+IF(AND(F670=1,D670&lt;&gt;"BWL",G670=0),Rules!$B$27,0))</f>
        <v>0</v>
      </c>
      <c r="R670">
        <f>IF(A670="","",J670*Rules!$B$19+O670*Rules!$B$22)</f>
        <v>0</v>
      </c>
      <c r="S670">
        <f>IF(A670="","",IF(J670&gt;=4,Rules!$B$21,IF(J670&gt;=3,Rules!$B$20,0)))</f>
        <v>0</v>
      </c>
      <c r="T670">
        <f>IF(A670="","",K670*Rules!$B$23+L670*Rules!$B$24+M670*Rules!$B$25+N670*Rules!$B$26)</f>
        <v>0</v>
      </c>
      <c r="U670">
        <f t="shared" si="10"/>
        <v>0</v>
      </c>
    </row>
    <row r="671" spans="1:21" x14ac:dyDescent="0.2">
      <c r="A671" t="str">
        <f>MatchSquad!A671</f>
        <v>M014</v>
      </c>
      <c r="B671" t="str">
        <f>MatchSquad!B671</f>
        <v>P045</v>
      </c>
      <c r="C671" t="str">
        <f>MatchSquad!C671</f>
        <v>Mukesh Kumar</v>
      </c>
      <c r="D671" t="str">
        <f>MatchSquad!D671</f>
        <v>BWL</v>
      </c>
      <c r="E671" t="str">
        <f>MatchSquad!E671</f>
        <v>DC</v>
      </c>
      <c r="F671">
        <f>MatchSquad!G671</f>
        <v>0</v>
      </c>
      <c r="G671">
        <f>IF(A671="","",SUMIFS(BallByBall!$I$2:$I$501,BallByBall!$B$2:$B$501,A671,BallByBall!$F$2:$F$501,B671))</f>
        <v>0</v>
      </c>
      <c r="H671">
        <f>IF(A671="","",COUNTIFS(BallByBall!$B$2:$B$501,A671,BallByBall!$F$2:$F$501,B671,BallByBall!$Q$2:$Q$501,1))</f>
        <v>0</v>
      </c>
      <c r="I671">
        <f>IF(A671="","",COUNTIFS(BallByBall!$B$2:$B$501,A671,BallByBall!$F$2:$F$501,B671,BallByBall!$R$2:$R$501,1))</f>
        <v>0</v>
      </c>
      <c r="J671">
        <f>IF(A671="","",SUMIFS(BallByBall!$T$2:$T$501,BallByBall!$B$2:$B$501,A671,BallByBall!$H$2:$H$501,B671))</f>
        <v>0</v>
      </c>
      <c r="K671">
        <f>IF(A671="","",SUMIFS(BallByBall!$U$2:$U$501,BallByBall!$B$2:$B$501,A671,BallByBall!$P$2:$P$501,B671))</f>
        <v>0</v>
      </c>
      <c r="L671">
        <f>IF(A671="","",SUMIFS(BallByBall!$V$2:$V$501,BallByBall!$B$2:$B$501,A671,BallByBall!$P$2:$P$501,B671))</f>
        <v>0</v>
      </c>
      <c r="M671">
        <f>IF(A671="","",SUMIFS(BallByBall!$W$2:$W$501,BallByBall!$B$2:$B$501,A671,BallByBall!$P$2:$P$501,B671))</f>
        <v>0</v>
      </c>
      <c r="N671">
        <f>IF(A671="","",SUMIFS(BallByBall!$X$2:$X$501,BallByBall!$B$2:$B$501,A671,BallByBall!$P$2:$P$501,B671))</f>
        <v>0</v>
      </c>
      <c r="O671">
        <f>IF(A671="","",SUMIFS(OverSummary!$G$2:$G$101,OverSummary!$A$2:$A$101,A671,OverSummary!$D$2:$D$101,B671))</f>
        <v>0</v>
      </c>
      <c r="P671">
        <f>IF(A671="","",G671*Rules!$B$13+H671*Rules!$B$14+I671*Rules!$B$15)</f>
        <v>0</v>
      </c>
      <c r="Q671">
        <f>IF(A671="","",IF(G671&gt;=100,Rules!$B$18,IF(G671&gt;=50,Rules!$B$17,IF(G671&gt;=30,Rules!$B$16,0)))+IF(AND(F671=1,D671&lt;&gt;"BWL",G671=0),Rules!$B$27,0))</f>
        <v>0</v>
      </c>
      <c r="R671">
        <f>IF(A671="","",J671*Rules!$B$19+O671*Rules!$B$22)</f>
        <v>0</v>
      </c>
      <c r="S671">
        <f>IF(A671="","",IF(J671&gt;=4,Rules!$B$21,IF(J671&gt;=3,Rules!$B$20,0)))</f>
        <v>0</v>
      </c>
      <c r="T671">
        <f>IF(A671="","",K671*Rules!$B$23+L671*Rules!$B$24+M671*Rules!$B$25+N671*Rules!$B$26)</f>
        <v>0</v>
      </c>
      <c r="U671">
        <f t="shared" si="10"/>
        <v>0</v>
      </c>
    </row>
    <row r="672" spans="1:21" x14ac:dyDescent="0.2">
      <c r="A672" t="str">
        <f>MatchSquad!A672</f>
        <v>M014</v>
      </c>
      <c r="B672" t="str">
        <f>MatchSquad!B672</f>
        <v>P046</v>
      </c>
      <c r="C672" t="str">
        <f>MatchSquad!C672</f>
        <v>Dushmantha Chameera</v>
      </c>
      <c r="D672" t="str">
        <f>MatchSquad!D672</f>
        <v>BWL</v>
      </c>
      <c r="E672" t="str">
        <f>MatchSquad!E672</f>
        <v>DC</v>
      </c>
      <c r="F672">
        <f>MatchSquad!G672</f>
        <v>0</v>
      </c>
      <c r="G672">
        <f>IF(A672="","",SUMIFS(BallByBall!$I$2:$I$501,BallByBall!$B$2:$B$501,A672,BallByBall!$F$2:$F$501,B672))</f>
        <v>0</v>
      </c>
      <c r="H672">
        <f>IF(A672="","",COUNTIFS(BallByBall!$B$2:$B$501,A672,BallByBall!$F$2:$F$501,B672,BallByBall!$Q$2:$Q$501,1))</f>
        <v>0</v>
      </c>
      <c r="I672">
        <f>IF(A672="","",COUNTIFS(BallByBall!$B$2:$B$501,A672,BallByBall!$F$2:$F$501,B672,BallByBall!$R$2:$R$501,1))</f>
        <v>0</v>
      </c>
      <c r="J672">
        <f>IF(A672="","",SUMIFS(BallByBall!$T$2:$T$501,BallByBall!$B$2:$B$501,A672,BallByBall!$H$2:$H$501,B672))</f>
        <v>0</v>
      </c>
      <c r="K672">
        <f>IF(A672="","",SUMIFS(BallByBall!$U$2:$U$501,BallByBall!$B$2:$B$501,A672,BallByBall!$P$2:$P$501,B672))</f>
        <v>0</v>
      </c>
      <c r="L672">
        <f>IF(A672="","",SUMIFS(BallByBall!$V$2:$V$501,BallByBall!$B$2:$B$501,A672,BallByBall!$P$2:$P$501,B672))</f>
        <v>0</v>
      </c>
      <c r="M672">
        <f>IF(A672="","",SUMIFS(BallByBall!$W$2:$W$501,BallByBall!$B$2:$B$501,A672,BallByBall!$P$2:$P$501,B672))</f>
        <v>0</v>
      </c>
      <c r="N672">
        <f>IF(A672="","",SUMIFS(BallByBall!$X$2:$X$501,BallByBall!$B$2:$B$501,A672,BallByBall!$P$2:$P$501,B672))</f>
        <v>0</v>
      </c>
      <c r="O672">
        <f>IF(A672="","",SUMIFS(OverSummary!$G$2:$G$101,OverSummary!$A$2:$A$101,A672,OverSummary!$D$2:$D$101,B672))</f>
        <v>0</v>
      </c>
      <c r="P672">
        <f>IF(A672="","",G672*Rules!$B$13+H672*Rules!$B$14+I672*Rules!$B$15)</f>
        <v>0</v>
      </c>
      <c r="Q672">
        <f>IF(A672="","",IF(G672&gt;=100,Rules!$B$18,IF(G672&gt;=50,Rules!$B$17,IF(G672&gt;=30,Rules!$B$16,0)))+IF(AND(F672=1,D672&lt;&gt;"BWL",G672=0),Rules!$B$27,0))</f>
        <v>0</v>
      </c>
      <c r="R672">
        <f>IF(A672="","",J672*Rules!$B$19+O672*Rules!$B$22)</f>
        <v>0</v>
      </c>
      <c r="S672">
        <f>IF(A672="","",IF(J672&gt;=4,Rules!$B$21,IF(J672&gt;=3,Rules!$B$20,0)))</f>
        <v>0</v>
      </c>
      <c r="T672">
        <f>IF(A672="","",K672*Rules!$B$23+L672*Rules!$B$24+M672*Rules!$B$25+N672*Rules!$B$26)</f>
        <v>0</v>
      </c>
      <c r="U672">
        <f t="shared" si="10"/>
        <v>0</v>
      </c>
    </row>
    <row r="673" spans="1:21" x14ac:dyDescent="0.2">
      <c r="A673" t="str">
        <f>MatchSquad!A673</f>
        <v>M014</v>
      </c>
      <c r="B673" t="str">
        <f>MatchSquad!B673</f>
        <v>P047</v>
      </c>
      <c r="C673" t="str">
        <f>MatchSquad!C673</f>
        <v>Auqib Nabi</v>
      </c>
      <c r="D673" t="str">
        <f>MatchSquad!D673</f>
        <v>BWL</v>
      </c>
      <c r="E673" t="str">
        <f>MatchSquad!E673</f>
        <v>DC</v>
      </c>
      <c r="F673">
        <f>MatchSquad!G673</f>
        <v>0</v>
      </c>
      <c r="G673">
        <f>IF(A673="","",SUMIFS(BallByBall!$I$2:$I$501,BallByBall!$B$2:$B$501,A673,BallByBall!$F$2:$F$501,B673))</f>
        <v>0</v>
      </c>
      <c r="H673">
        <f>IF(A673="","",COUNTIFS(BallByBall!$B$2:$B$501,A673,BallByBall!$F$2:$F$501,B673,BallByBall!$Q$2:$Q$501,1))</f>
        <v>0</v>
      </c>
      <c r="I673">
        <f>IF(A673="","",COUNTIFS(BallByBall!$B$2:$B$501,A673,BallByBall!$F$2:$F$501,B673,BallByBall!$R$2:$R$501,1))</f>
        <v>0</v>
      </c>
      <c r="J673">
        <f>IF(A673="","",SUMIFS(BallByBall!$T$2:$T$501,BallByBall!$B$2:$B$501,A673,BallByBall!$H$2:$H$501,B673))</f>
        <v>0</v>
      </c>
      <c r="K673">
        <f>IF(A673="","",SUMIFS(BallByBall!$U$2:$U$501,BallByBall!$B$2:$B$501,A673,BallByBall!$P$2:$P$501,B673))</f>
        <v>0</v>
      </c>
      <c r="L673">
        <f>IF(A673="","",SUMIFS(BallByBall!$V$2:$V$501,BallByBall!$B$2:$B$501,A673,BallByBall!$P$2:$P$501,B673))</f>
        <v>0</v>
      </c>
      <c r="M673">
        <f>IF(A673="","",SUMIFS(BallByBall!$W$2:$W$501,BallByBall!$B$2:$B$501,A673,BallByBall!$P$2:$P$501,B673))</f>
        <v>0</v>
      </c>
      <c r="N673">
        <f>IF(A673="","",SUMIFS(BallByBall!$X$2:$X$501,BallByBall!$B$2:$B$501,A673,BallByBall!$P$2:$P$501,B673))</f>
        <v>0</v>
      </c>
      <c r="O673">
        <f>IF(A673="","",SUMIFS(OverSummary!$G$2:$G$101,OverSummary!$A$2:$A$101,A673,OverSummary!$D$2:$D$101,B673))</f>
        <v>0</v>
      </c>
      <c r="P673">
        <f>IF(A673="","",G673*Rules!$B$13+H673*Rules!$B$14+I673*Rules!$B$15)</f>
        <v>0</v>
      </c>
      <c r="Q673">
        <f>IF(A673="","",IF(G673&gt;=100,Rules!$B$18,IF(G673&gt;=50,Rules!$B$17,IF(G673&gt;=30,Rules!$B$16,0)))+IF(AND(F673=1,D673&lt;&gt;"BWL",G673=0),Rules!$B$27,0))</f>
        <v>0</v>
      </c>
      <c r="R673">
        <f>IF(A673="","",J673*Rules!$B$19+O673*Rules!$B$22)</f>
        <v>0</v>
      </c>
      <c r="S673">
        <f>IF(A673="","",IF(J673&gt;=4,Rules!$B$21,IF(J673&gt;=3,Rules!$B$20,0)))</f>
        <v>0</v>
      </c>
      <c r="T673">
        <f>IF(A673="","",K673*Rules!$B$23+L673*Rules!$B$24+M673*Rules!$B$25+N673*Rules!$B$26)</f>
        <v>0</v>
      </c>
      <c r="U673">
        <f t="shared" si="10"/>
        <v>0</v>
      </c>
    </row>
    <row r="674" spans="1:21" x14ac:dyDescent="0.2">
      <c r="A674" t="str">
        <f>MatchSquad!A674</f>
        <v>M014</v>
      </c>
      <c r="B674" t="str">
        <f>MatchSquad!B674</f>
        <v>P048</v>
      </c>
      <c r="C674" t="str">
        <f>MatchSquad!C674</f>
        <v>Lungisani Ngidi</v>
      </c>
      <c r="D674" t="str">
        <f>MatchSquad!D674</f>
        <v>BWL</v>
      </c>
      <c r="E674" t="str">
        <f>MatchSquad!E674</f>
        <v>DC</v>
      </c>
      <c r="F674">
        <f>MatchSquad!G674</f>
        <v>0</v>
      </c>
      <c r="G674">
        <f>IF(A674="","",SUMIFS(BallByBall!$I$2:$I$501,BallByBall!$B$2:$B$501,A674,BallByBall!$F$2:$F$501,B674))</f>
        <v>0</v>
      </c>
      <c r="H674">
        <f>IF(A674="","",COUNTIFS(BallByBall!$B$2:$B$501,A674,BallByBall!$F$2:$F$501,B674,BallByBall!$Q$2:$Q$501,1))</f>
        <v>0</v>
      </c>
      <c r="I674">
        <f>IF(A674="","",COUNTIFS(BallByBall!$B$2:$B$501,A674,BallByBall!$F$2:$F$501,B674,BallByBall!$R$2:$R$501,1))</f>
        <v>0</v>
      </c>
      <c r="J674">
        <f>IF(A674="","",SUMIFS(BallByBall!$T$2:$T$501,BallByBall!$B$2:$B$501,A674,BallByBall!$H$2:$H$501,B674))</f>
        <v>0</v>
      </c>
      <c r="K674">
        <f>IF(A674="","",SUMIFS(BallByBall!$U$2:$U$501,BallByBall!$B$2:$B$501,A674,BallByBall!$P$2:$P$501,B674))</f>
        <v>0</v>
      </c>
      <c r="L674">
        <f>IF(A674="","",SUMIFS(BallByBall!$V$2:$V$501,BallByBall!$B$2:$B$501,A674,BallByBall!$P$2:$P$501,B674))</f>
        <v>0</v>
      </c>
      <c r="M674">
        <f>IF(A674="","",SUMIFS(BallByBall!$W$2:$W$501,BallByBall!$B$2:$B$501,A674,BallByBall!$P$2:$P$501,B674))</f>
        <v>0</v>
      </c>
      <c r="N674">
        <f>IF(A674="","",SUMIFS(BallByBall!$X$2:$X$501,BallByBall!$B$2:$B$501,A674,BallByBall!$P$2:$P$501,B674))</f>
        <v>0</v>
      </c>
      <c r="O674">
        <f>IF(A674="","",SUMIFS(OverSummary!$G$2:$G$101,OverSummary!$A$2:$A$101,A674,OverSummary!$D$2:$D$101,B674))</f>
        <v>0</v>
      </c>
      <c r="P674">
        <f>IF(A674="","",G674*Rules!$B$13+H674*Rules!$B$14+I674*Rules!$B$15)</f>
        <v>0</v>
      </c>
      <c r="Q674">
        <f>IF(A674="","",IF(G674&gt;=100,Rules!$B$18,IF(G674&gt;=50,Rules!$B$17,IF(G674&gt;=30,Rules!$B$16,0)))+IF(AND(F674=1,D674&lt;&gt;"BWL",G674=0),Rules!$B$27,0))</f>
        <v>0</v>
      </c>
      <c r="R674">
        <f>IF(A674="","",J674*Rules!$B$19+O674*Rules!$B$22)</f>
        <v>0</v>
      </c>
      <c r="S674">
        <f>IF(A674="","",IF(J674&gt;=4,Rules!$B$21,IF(J674&gt;=3,Rules!$B$20,0)))</f>
        <v>0</v>
      </c>
      <c r="T674">
        <f>IF(A674="","",K674*Rules!$B$23+L674*Rules!$B$24+M674*Rules!$B$25+N674*Rules!$B$26)</f>
        <v>0</v>
      </c>
      <c r="U674">
        <f t="shared" si="10"/>
        <v>0</v>
      </c>
    </row>
    <row r="675" spans="1:21" x14ac:dyDescent="0.2">
      <c r="A675" t="str">
        <f>MatchSquad!A675</f>
        <v>M014</v>
      </c>
      <c r="B675" t="str">
        <f>MatchSquad!B675</f>
        <v>P049</v>
      </c>
      <c r="C675" t="str">
        <f>MatchSquad!C675</f>
        <v>Kyle Jamieson</v>
      </c>
      <c r="D675" t="str">
        <f>MatchSquad!D675</f>
        <v>BWL</v>
      </c>
      <c r="E675" t="str">
        <f>MatchSquad!E675</f>
        <v>DC</v>
      </c>
      <c r="F675">
        <f>MatchSquad!G675</f>
        <v>0</v>
      </c>
      <c r="G675">
        <f>IF(A675="","",SUMIFS(BallByBall!$I$2:$I$501,BallByBall!$B$2:$B$501,A675,BallByBall!$F$2:$F$501,B675))</f>
        <v>0</v>
      </c>
      <c r="H675">
        <f>IF(A675="","",COUNTIFS(BallByBall!$B$2:$B$501,A675,BallByBall!$F$2:$F$501,B675,BallByBall!$Q$2:$Q$501,1))</f>
        <v>0</v>
      </c>
      <c r="I675">
        <f>IF(A675="","",COUNTIFS(BallByBall!$B$2:$B$501,A675,BallByBall!$F$2:$F$501,B675,BallByBall!$R$2:$R$501,1))</f>
        <v>0</v>
      </c>
      <c r="J675">
        <f>IF(A675="","",SUMIFS(BallByBall!$T$2:$T$501,BallByBall!$B$2:$B$501,A675,BallByBall!$H$2:$H$501,B675))</f>
        <v>0</v>
      </c>
      <c r="K675">
        <f>IF(A675="","",SUMIFS(BallByBall!$U$2:$U$501,BallByBall!$B$2:$B$501,A675,BallByBall!$P$2:$P$501,B675))</f>
        <v>0</v>
      </c>
      <c r="L675">
        <f>IF(A675="","",SUMIFS(BallByBall!$V$2:$V$501,BallByBall!$B$2:$B$501,A675,BallByBall!$P$2:$P$501,B675))</f>
        <v>0</v>
      </c>
      <c r="M675">
        <f>IF(A675="","",SUMIFS(BallByBall!$W$2:$W$501,BallByBall!$B$2:$B$501,A675,BallByBall!$P$2:$P$501,B675))</f>
        <v>0</v>
      </c>
      <c r="N675">
        <f>IF(A675="","",SUMIFS(BallByBall!$X$2:$X$501,BallByBall!$B$2:$B$501,A675,BallByBall!$P$2:$P$501,B675))</f>
        <v>0</v>
      </c>
      <c r="O675">
        <f>IF(A675="","",SUMIFS(OverSummary!$G$2:$G$101,OverSummary!$A$2:$A$101,A675,OverSummary!$D$2:$D$101,B675))</f>
        <v>0</v>
      </c>
      <c r="P675">
        <f>IF(A675="","",G675*Rules!$B$13+H675*Rules!$B$14+I675*Rules!$B$15)</f>
        <v>0</v>
      </c>
      <c r="Q675">
        <f>IF(A675="","",IF(G675&gt;=100,Rules!$B$18,IF(G675&gt;=50,Rules!$B$17,IF(G675&gt;=30,Rules!$B$16,0)))+IF(AND(F675=1,D675&lt;&gt;"BWL",G675=0),Rules!$B$27,0))</f>
        <v>0</v>
      </c>
      <c r="R675">
        <f>IF(A675="","",J675*Rules!$B$19+O675*Rules!$B$22)</f>
        <v>0</v>
      </c>
      <c r="S675">
        <f>IF(A675="","",IF(J675&gt;=4,Rules!$B$21,IF(J675&gt;=3,Rules!$B$20,0)))</f>
        <v>0</v>
      </c>
      <c r="T675">
        <f>IF(A675="","",K675*Rules!$B$23+L675*Rules!$B$24+M675*Rules!$B$25+N675*Rules!$B$26)</f>
        <v>0</v>
      </c>
      <c r="U675">
        <f t="shared" si="10"/>
        <v>0</v>
      </c>
    </row>
    <row r="676" spans="1:21" x14ac:dyDescent="0.2">
      <c r="A676" t="str">
        <f>MatchSquad!A676</f>
        <v>M014</v>
      </c>
      <c r="B676" t="str">
        <f>MatchSquad!B676</f>
        <v>P050</v>
      </c>
      <c r="C676" t="str">
        <f>MatchSquad!C676</f>
        <v>Kuldeep Yadav</v>
      </c>
      <c r="D676" t="str">
        <f>MatchSquad!D676</f>
        <v>BWL</v>
      </c>
      <c r="E676" t="str">
        <f>MatchSquad!E676</f>
        <v>DC</v>
      </c>
      <c r="F676">
        <f>MatchSquad!G676</f>
        <v>0</v>
      </c>
      <c r="G676">
        <f>IF(A676="","",SUMIFS(BallByBall!$I$2:$I$501,BallByBall!$B$2:$B$501,A676,BallByBall!$F$2:$F$501,B676))</f>
        <v>0</v>
      </c>
      <c r="H676">
        <f>IF(A676="","",COUNTIFS(BallByBall!$B$2:$B$501,A676,BallByBall!$F$2:$F$501,B676,BallByBall!$Q$2:$Q$501,1))</f>
        <v>0</v>
      </c>
      <c r="I676">
        <f>IF(A676="","",COUNTIFS(BallByBall!$B$2:$B$501,A676,BallByBall!$F$2:$F$501,B676,BallByBall!$R$2:$R$501,1))</f>
        <v>0</v>
      </c>
      <c r="J676">
        <f>IF(A676="","",SUMIFS(BallByBall!$T$2:$T$501,BallByBall!$B$2:$B$501,A676,BallByBall!$H$2:$H$501,B676))</f>
        <v>0</v>
      </c>
      <c r="K676">
        <f>IF(A676="","",SUMIFS(BallByBall!$U$2:$U$501,BallByBall!$B$2:$B$501,A676,BallByBall!$P$2:$P$501,B676))</f>
        <v>0</v>
      </c>
      <c r="L676">
        <f>IF(A676="","",SUMIFS(BallByBall!$V$2:$V$501,BallByBall!$B$2:$B$501,A676,BallByBall!$P$2:$P$501,B676))</f>
        <v>0</v>
      </c>
      <c r="M676">
        <f>IF(A676="","",SUMIFS(BallByBall!$W$2:$W$501,BallByBall!$B$2:$B$501,A676,BallByBall!$P$2:$P$501,B676))</f>
        <v>0</v>
      </c>
      <c r="N676">
        <f>IF(A676="","",SUMIFS(BallByBall!$X$2:$X$501,BallByBall!$B$2:$B$501,A676,BallByBall!$P$2:$P$501,B676))</f>
        <v>0</v>
      </c>
      <c r="O676">
        <f>IF(A676="","",SUMIFS(OverSummary!$G$2:$G$101,OverSummary!$A$2:$A$101,A676,OverSummary!$D$2:$D$101,B676))</f>
        <v>0</v>
      </c>
      <c r="P676">
        <f>IF(A676="","",G676*Rules!$B$13+H676*Rules!$B$14+I676*Rules!$B$15)</f>
        <v>0</v>
      </c>
      <c r="Q676">
        <f>IF(A676="","",IF(G676&gt;=100,Rules!$B$18,IF(G676&gt;=50,Rules!$B$17,IF(G676&gt;=30,Rules!$B$16,0)))+IF(AND(F676=1,D676&lt;&gt;"BWL",G676=0),Rules!$B$27,0))</f>
        <v>0</v>
      </c>
      <c r="R676">
        <f>IF(A676="","",J676*Rules!$B$19+O676*Rules!$B$22)</f>
        <v>0</v>
      </c>
      <c r="S676">
        <f>IF(A676="","",IF(J676&gt;=4,Rules!$B$21,IF(J676&gt;=3,Rules!$B$20,0)))</f>
        <v>0</v>
      </c>
      <c r="T676">
        <f>IF(A676="","",K676*Rules!$B$23+L676*Rules!$B$24+M676*Rules!$B$25+N676*Rules!$B$26)</f>
        <v>0</v>
      </c>
      <c r="U676">
        <f t="shared" si="10"/>
        <v>0</v>
      </c>
    </row>
    <row r="677" spans="1:21" x14ac:dyDescent="0.2">
      <c r="A677" t="str">
        <f>MatchSquad!A677</f>
        <v>M014</v>
      </c>
      <c r="B677" t="str">
        <f>MatchSquad!B677</f>
        <v>P051</v>
      </c>
      <c r="C677" t="str">
        <f>MatchSquad!C677</f>
        <v>Shubman Gill</v>
      </c>
      <c r="D677" t="str">
        <f>MatchSquad!D677</f>
        <v>BAT</v>
      </c>
      <c r="E677" t="str">
        <f>MatchSquad!E677</f>
        <v>GT</v>
      </c>
      <c r="F677">
        <f>MatchSquad!G677</f>
        <v>0</v>
      </c>
      <c r="G677">
        <f>IF(A677="","",SUMIFS(BallByBall!$I$2:$I$501,BallByBall!$B$2:$B$501,A677,BallByBall!$F$2:$F$501,B677))</f>
        <v>0</v>
      </c>
      <c r="H677">
        <f>IF(A677="","",COUNTIFS(BallByBall!$B$2:$B$501,A677,BallByBall!$F$2:$F$501,B677,BallByBall!$Q$2:$Q$501,1))</f>
        <v>0</v>
      </c>
      <c r="I677">
        <f>IF(A677="","",COUNTIFS(BallByBall!$B$2:$B$501,A677,BallByBall!$F$2:$F$501,B677,BallByBall!$R$2:$R$501,1))</f>
        <v>0</v>
      </c>
      <c r="J677">
        <f>IF(A677="","",SUMIFS(BallByBall!$T$2:$T$501,BallByBall!$B$2:$B$501,A677,BallByBall!$H$2:$H$501,B677))</f>
        <v>0</v>
      </c>
      <c r="K677">
        <f>IF(A677="","",SUMIFS(BallByBall!$U$2:$U$501,BallByBall!$B$2:$B$501,A677,BallByBall!$P$2:$P$501,B677))</f>
        <v>0</v>
      </c>
      <c r="L677">
        <f>IF(A677="","",SUMIFS(BallByBall!$V$2:$V$501,BallByBall!$B$2:$B$501,A677,BallByBall!$P$2:$P$501,B677))</f>
        <v>0</v>
      </c>
      <c r="M677">
        <f>IF(A677="","",SUMIFS(BallByBall!$W$2:$W$501,BallByBall!$B$2:$B$501,A677,BallByBall!$P$2:$P$501,B677))</f>
        <v>0</v>
      </c>
      <c r="N677">
        <f>IF(A677="","",SUMIFS(BallByBall!$X$2:$X$501,BallByBall!$B$2:$B$501,A677,BallByBall!$P$2:$P$501,B677))</f>
        <v>0</v>
      </c>
      <c r="O677">
        <f>IF(A677="","",SUMIFS(OverSummary!$G$2:$G$101,OverSummary!$A$2:$A$101,A677,OverSummary!$D$2:$D$101,B677))</f>
        <v>0</v>
      </c>
      <c r="P677">
        <f>IF(A677="","",G677*Rules!$B$13+H677*Rules!$B$14+I677*Rules!$B$15)</f>
        <v>0</v>
      </c>
      <c r="Q677">
        <f>IF(A677="","",IF(G677&gt;=100,Rules!$B$18,IF(G677&gt;=50,Rules!$B$17,IF(G677&gt;=30,Rules!$B$16,0)))+IF(AND(F677=1,D677&lt;&gt;"BWL",G677=0),Rules!$B$27,0))</f>
        <v>0</v>
      </c>
      <c r="R677">
        <f>IF(A677="","",J677*Rules!$B$19+O677*Rules!$B$22)</f>
        <v>0</v>
      </c>
      <c r="S677">
        <f>IF(A677="","",IF(J677&gt;=4,Rules!$B$21,IF(J677&gt;=3,Rules!$B$20,0)))</f>
        <v>0</v>
      </c>
      <c r="T677">
        <f>IF(A677="","",K677*Rules!$B$23+L677*Rules!$B$24+M677*Rules!$B$25+N677*Rules!$B$26)</f>
        <v>0</v>
      </c>
      <c r="U677">
        <f t="shared" si="10"/>
        <v>0</v>
      </c>
    </row>
    <row r="678" spans="1:21" x14ac:dyDescent="0.2">
      <c r="A678" t="str">
        <f>MatchSquad!A678</f>
        <v>M014</v>
      </c>
      <c r="B678" t="str">
        <f>MatchSquad!B678</f>
        <v>P052</v>
      </c>
      <c r="C678" t="str">
        <f>MatchSquad!C678</f>
        <v>Jos Buttler</v>
      </c>
      <c r="D678" t="str">
        <f>MatchSquad!D678</f>
        <v>WK</v>
      </c>
      <c r="E678" t="str">
        <f>MatchSquad!E678</f>
        <v>GT</v>
      </c>
      <c r="F678">
        <f>MatchSquad!G678</f>
        <v>0</v>
      </c>
      <c r="G678">
        <f>IF(A678="","",SUMIFS(BallByBall!$I$2:$I$501,BallByBall!$B$2:$B$501,A678,BallByBall!$F$2:$F$501,B678))</f>
        <v>0</v>
      </c>
      <c r="H678">
        <f>IF(A678="","",COUNTIFS(BallByBall!$B$2:$B$501,A678,BallByBall!$F$2:$F$501,B678,BallByBall!$Q$2:$Q$501,1))</f>
        <v>0</v>
      </c>
      <c r="I678">
        <f>IF(A678="","",COUNTIFS(BallByBall!$B$2:$B$501,A678,BallByBall!$F$2:$F$501,B678,BallByBall!$R$2:$R$501,1))</f>
        <v>0</v>
      </c>
      <c r="J678">
        <f>IF(A678="","",SUMIFS(BallByBall!$T$2:$T$501,BallByBall!$B$2:$B$501,A678,BallByBall!$H$2:$H$501,B678))</f>
        <v>0</v>
      </c>
      <c r="K678">
        <f>IF(A678="","",SUMIFS(BallByBall!$U$2:$U$501,BallByBall!$B$2:$B$501,A678,BallByBall!$P$2:$P$501,B678))</f>
        <v>0</v>
      </c>
      <c r="L678">
        <f>IF(A678="","",SUMIFS(BallByBall!$V$2:$V$501,BallByBall!$B$2:$B$501,A678,BallByBall!$P$2:$P$501,B678))</f>
        <v>0</v>
      </c>
      <c r="M678">
        <f>IF(A678="","",SUMIFS(BallByBall!$W$2:$W$501,BallByBall!$B$2:$B$501,A678,BallByBall!$P$2:$P$501,B678))</f>
        <v>0</v>
      </c>
      <c r="N678">
        <f>IF(A678="","",SUMIFS(BallByBall!$X$2:$X$501,BallByBall!$B$2:$B$501,A678,BallByBall!$P$2:$P$501,B678))</f>
        <v>0</v>
      </c>
      <c r="O678">
        <f>IF(A678="","",SUMIFS(OverSummary!$G$2:$G$101,OverSummary!$A$2:$A$101,A678,OverSummary!$D$2:$D$101,B678))</f>
        <v>0</v>
      </c>
      <c r="P678">
        <f>IF(A678="","",G678*Rules!$B$13+H678*Rules!$B$14+I678*Rules!$B$15)</f>
        <v>0</v>
      </c>
      <c r="Q678">
        <f>IF(A678="","",IF(G678&gt;=100,Rules!$B$18,IF(G678&gt;=50,Rules!$B$17,IF(G678&gt;=30,Rules!$B$16,0)))+IF(AND(F678=1,D678&lt;&gt;"BWL",G678=0),Rules!$B$27,0))</f>
        <v>0</v>
      </c>
      <c r="R678">
        <f>IF(A678="","",J678*Rules!$B$19+O678*Rules!$B$22)</f>
        <v>0</v>
      </c>
      <c r="S678">
        <f>IF(A678="","",IF(J678&gt;=4,Rules!$B$21,IF(J678&gt;=3,Rules!$B$20,0)))</f>
        <v>0</v>
      </c>
      <c r="T678">
        <f>IF(A678="","",K678*Rules!$B$23+L678*Rules!$B$24+M678*Rules!$B$25+N678*Rules!$B$26)</f>
        <v>0</v>
      </c>
      <c r="U678">
        <f t="shared" si="10"/>
        <v>0</v>
      </c>
    </row>
    <row r="679" spans="1:21" x14ac:dyDescent="0.2">
      <c r="A679" t="str">
        <f>MatchSquad!A679</f>
        <v>M014</v>
      </c>
      <c r="B679" t="str">
        <f>MatchSquad!B679</f>
        <v>P053</v>
      </c>
      <c r="C679" t="str">
        <f>MatchSquad!C679</f>
        <v>Kumar Kushagra</v>
      </c>
      <c r="D679" t="str">
        <f>MatchSquad!D679</f>
        <v>WK</v>
      </c>
      <c r="E679" t="str">
        <f>MatchSquad!E679</f>
        <v>GT</v>
      </c>
      <c r="F679">
        <f>MatchSquad!G679</f>
        <v>0</v>
      </c>
      <c r="G679">
        <f>IF(A679="","",SUMIFS(BallByBall!$I$2:$I$501,BallByBall!$B$2:$B$501,A679,BallByBall!$F$2:$F$501,B679))</f>
        <v>0</v>
      </c>
      <c r="H679">
        <f>IF(A679="","",COUNTIFS(BallByBall!$B$2:$B$501,A679,BallByBall!$F$2:$F$501,B679,BallByBall!$Q$2:$Q$501,1))</f>
        <v>0</v>
      </c>
      <c r="I679">
        <f>IF(A679="","",COUNTIFS(BallByBall!$B$2:$B$501,A679,BallByBall!$F$2:$F$501,B679,BallByBall!$R$2:$R$501,1))</f>
        <v>0</v>
      </c>
      <c r="J679">
        <f>IF(A679="","",SUMIFS(BallByBall!$T$2:$T$501,BallByBall!$B$2:$B$501,A679,BallByBall!$H$2:$H$501,B679))</f>
        <v>0</v>
      </c>
      <c r="K679">
        <f>IF(A679="","",SUMIFS(BallByBall!$U$2:$U$501,BallByBall!$B$2:$B$501,A679,BallByBall!$P$2:$P$501,B679))</f>
        <v>0</v>
      </c>
      <c r="L679">
        <f>IF(A679="","",SUMIFS(BallByBall!$V$2:$V$501,BallByBall!$B$2:$B$501,A679,BallByBall!$P$2:$P$501,B679))</f>
        <v>0</v>
      </c>
      <c r="M679">
        <f>IF(A679="","",SUMIFS(BallByBall!$W$2:$W$501,BallByBall!$B$2:$B$501,A679,BallByBall!$P$2:$P$501,B679))</f>
        <v>0</v>
      </c>
      <c r="N679">
        <f>IF(A679="","",SUMIFS(BallByBall!$X$2:$X$501,BallByBall!$B$2:$B$501,A679,BallByBall!$P$2:$P$501,B679))</f>
        <v>0</v>
      </c>
      <c r="O679">
        <f>IF(A679="","",SUMIFS(OverSummary!$G$2:$G$101,OverSummary!$A$2:$A$101,A679,OverSummary!$D$2:$D$101,B679))</f>
        <v>0</v>
      </c>
      <c r="P679">
        <f>IF(A679="","",G679*Rules!$B$13+H679*Rules!$B$14+I679*Rules!$B$15)</f>
        <v>0</v>
      </c>
      <c r="Q679">
        <f>IF(A679="","",IF(G679&gt;=100,Rules!$B$18,IF(G679&gt;=50,Rules!$B$17,IF(G679&gt;=30,Rules!$B$16,0)))+IF(AND(F679=1,D679&lt;&gt;"BWL",G679=0),Rules!$B$27,0))</f>
        <v>0</v>
      </c>
      <c r="R679">
        <f>IF(A679="","",J679*Rules!$B$19+O679*Rules!$B$22)</f>
        <v>0</v>
      </c>
      <c r="S679">
        <f>IF(A679="","",IF(J679&gt;=4,Rules!$B$21,IF(J679&gt;=3,Rules!$B$20,0)))</f>
        <v>0</v>
      </c>
      <c r="T679">
        <f>IF(A679="","",K679*Rules!$B$23+L679*Rules!$B$24+M679*Rules!$B$25+N679*Rules!$B$26)</f>
        <v>0</v>
      </c>
      <c r="U679">
        <f t="shared" si="10"/>
        <v>0</v>
      </c>
    </row>
    <row r="680" spans="1:21" x14ac:dyDescent="0.2">
      <c r="A680" t="str">
        <f>MatchSquad!A680</f>
        <v>M014</v>
      </c>
      <c r="B680" t="str">
        <f>MatchSquad!B680</f>
        <v>P054</v>
      </c>
      <c r="C680" t="str">
        <f>MatchSquad!C680</f>
        <v>Anuj Rawat</v>
      </c>
      <c r="D680" t="str">
        <f>MatchSquad!D680</f>
        <v>WK</v>
      </c>
      <c r="E680" t="str">
        <f>MatchSquad!E680</f>
        <v>GT</v>
      </c>
      <c r="F680">
        <f>MatchSquad!G680</f>
        <v>0</v>
      </c>
      <c r="G680">
        <f>IF(A680="","",SUMIFS(BallByBall!$I$2:$I$501,BallByBall!$B$2:$B$501,A680,BallByBall!$F$2:$F$501,B680))</f>
        <v>0</v>
      </c>
      <c r="H680">
        <f>IF(A680="","",COUNTIFS(BallByBall!$B$2:$B$501,A680,BallByBall!$F$2:$F$501,B680,BallByBall!$Q$2:$Q$501,1))</f>
        <v>0</v>
      </c>
      <c r="I680">
        <f>IF(A680="","",COUNTIFS(BallByBall!$B$2:$B$501,A680,BallByBall!$F$2:$F$501,B680,BallByBall!$R$2:$R$501,1))</f>
        <v>0</v>
      </c>
      <c r="J680">
        <f>IF(A680="","",SUMIFS(BallByBall!$T$2:$T$501,BallByBall!$B$2:$B$501,A680,BallByBall!$H$2:$H$501,B680))</f>
        <v>0</v>
      </c>
      <c r="K680">
        <f>IF(A680="","",SUMIFS(BallByBall!$U$2:$U$501,BallByBall!$B$2:$B$501,A680,BallByBall!$P$2:$P$501,B680))</f>
        <v>0</v>
      </c>
      <c r="L680">
        <f>IF(A680="","",SUMIFS(BallByBall!$V$2:$V$501,BallByBall!$B$2:$B$501,A680,BallByBall!$P$2:$P$501,B680))</f>
        <v>0</v>
      </c>
      <c r="M680">
        <f>IF(A680="","",SUMIFS(BallByBall!$W$2:$W$501,BallByBall!$B$2:$B$501,A680,BallByBall!$P$2:$P$501,B680))</f>
        <v>0</v>
      </c>
      <c r="N680">
        <f>IF(A680="","",SUMIFS(BallByBall!$X$2:$X$501,BallByBall!$B$2:$B$501,A680,BallByBall!$P$2:$P$501,B680))</f>
        <v>0</v>
      </c>
      <c r="O680">
        <f>IF(A680="","",SUMIFS(OverSummary!$G$2:$G$101,OverSummary!$A$2:$A$101,A680,OverSummary!$D$2:$D$101,B680))</f>
        <v>0</v>
      </c>
      <c r="P680">
        <f>IF(A680="","",G680*Rules!$B$13+H680*Rules!$B$14+I680*Rules!$B$15)</f>
        <v>0</v>
      </c>
      <c r="Q680">
        <f>IF(A680="","",IF(G680&gt;=100,Rules!$B$18,IF(G680&gt;=50,Rules!$B$17,IF(G680&gt;=30,Rules!$B$16,0)))+IF(AND(F680=1,D680&lt;&gt;"BWL",G680=0),Rules!$B$27,0))</f>
        <v>0</v>
      </c>
      <c r="R680">
        <f>IF(A680="","",J680*Rules!$B$19+O680*Rules!$B$22)</f>
        <v>0</v>
      </c>
      <c r="S680">
        <f>IF(A680="","",IF(J680&gt;=4,Rules!$B$21,IF(J680&gt;=3,Rules!$B$20,0)))</f>
        <v>0</v>
      </c>
      <c r="T680">
        <f>IF(A680="","",K680*Rules!$B$23+L680*Rules!$B$24+M680*Rules!$B$25+N680*Rules!$B$26)</f>
        <v>0</v>
      </c>
      <c r="U680">
        <f t="shared" si="10"/>
        <v>0</v>
      </c>
    </row>
    <row r="681" spans="1:21" x14ac:dyDescent="0.2">
      <c r="A681" t="str">
        <f>MatchSquad!A681</f>
        <v>M014</v>
      </c>
      <c r="B681" t="str">
        <f>MatchSquad!B681</f>
        <v>P055</v>
      </c>
      <c r="C681" t="str">
        <f>MatchSquad!C681</f>
        <v>Tom Banton</v>
      </c>
      <c r="D681" t="str">
        <f>MatchSquad!D681</f>
        <v>WK</v>
      </c>
      <c r="E681" t="str">
        <f>MatchSquad!E681</f>
        <v>GT</v>
      </c>
      <c r="F681">
        <f>MatchSquad!G681</f>
        <v>0</v>
      </c>
      <c r="G681">
        <f>IF(A681="","",SUMIFS(BallByBall!$I$2:$I$501,BallByBall!$B$2:$B$501,A681,BallByBall!$F$2:$F$501,B681))</f>
        <v>0</v>
      </c>
      <c r="H681">
        <f>IF(A681="","",COUNTIFS(BallByBall!$B$2:$B$501,A681,BallByBall!$F$2:$F$501,B681,BallByBall!$Q$2:$Q$501,1))</f>
        <v>0</v>
      </c>
      <c r="I681">
        <f>IF(A681="","",COUNTIFS(BallByBall!$B$2:$B$501,A681,BallByBall!$F$2:$F$501,B681,BallByBall!$R$2:$R$501,1))</f>
        <v>0</v>
      </c>
      <c r="J681">
        <f>IF(A681="","",SUMIFS(BallByBall!$T$2:$T$501,BallByBall!$B$2:$B$501,A681,BallByBall!$H$2:$H$501,B681))</f>
        <v>0</v>
      </c>
      <c r="K681">
        <f>IF(A681="","",SUMIFS(BallByBall!$U$2:$U$501,BallByBall!$B$2:$B$501,A681,BallByBall!$P$2:$P$501,B681))</f>
        <v>0</v>
      </c>
      <c r="L681">
        <f>IF(A681="","",SUMIFS(BallByBall!$V$2:$V$501,BallByBall!$B$2:$B$501,A681,BallByBall!$P$2:$P$501,B681))</f>
        <v>0</v>
      </c>
      <c r="M681">
        <f>IF(A681="","",SUMIFS(BallByBall!$W$2:$W$501,BallByBall!$B$2:$B$501,A681,BallByBall!$P$2:$P$501,B681))</f>
        <v>0</v>
      </c>
      <c r="N681">
        <f>IF(A681="","",SUMIFS(BallByBall!$X$2:$X$501,BallByBall!$B$2:$B$501,A681,BallByBall!$P$2:$P$501,B681))</f>
        <v>0</v>
      </c>
      <c r="O681">
        <f>IF(A681="","",SUMIFS(OverSummary!$G$2:$G$101,OverSummary!$A$2:$A$101,A681,OverSummary!$D$2:$D$101,B681))</f>
        <v>0</v>
      </c>
      <c r="P681">
        <f>IF(A681="","",G681*Rules!$B$13+H681*Rules!$B$14+I681*Rules!$B$15)</f>
        <v>0</v>
      </c>
      <c r="Q681">
        <f>IF(A681="","",IF(G681&gt;=100,Rules!$B$18,IF(G681&gt;=50,Rules!$B$17,IF(G681&gt;=30,Rules!$B$16,0)))+IF(AND(F681=1,D681&lt;&gt;"BWL",G681=0),Rules!$B$27,0))</f>
        <v>0</v>
      </c>
      <c r="R681">
        <f>IF(A681="","",J681*Rules!$B$19+O681*Rules!$B$22)</f>
        <v>0</v>
      </c>
      <c r="S681">
        <f>IF(A681="","",IF(J681&gt;=4,Rules!$B$21,IF(J681&gt;=3,Rules!$B$20,0)))</f>
        <v>0</v>
      </c>
      <c r="T681">
        <f>IF(A681="","",K681*Rules!$B$23+L681*Rules!$B$24+M681*Rules!$B$25+N681*Rules!$B$26)</f>
        <v>0</v>
      </c>
      <c r="U681">
        <f t="shared" si="10"/>
        <v>0</v>
      </c>
    </row>
    <row r="682" spans="1:21" x14ac:dyDescent="0.2">
      <c r="A682" t="str">
        <f>MatchSquad!A682</f>
        <v>M014</v>
      </c>
      <c r="B682" t="str">
        <f>MatchSquad!B682</f>
        <v>P056</v>
      </c>
      <c r="C682" t="str">
        <f>MatchSquad!C682</f>
        <v>Glenn Phillips</v>
      </c>
      <c r="D682" t="str">
        <f>MatchSquad!D682</f>
        <v>BAT</v>
      </c>
      <c r="E682" t="str">
        <f>MatchSquad!E682</f>
        <v>GT</v>
      </c>
      <c r="F682">
        <f>MatchSquad!G682</f>
        <v>0</v>
      </c>
      <c r="G682">
        <f>IF(A682="","",SUMIFS(BallByBall!$I$2:$I$501,BallByBall!$B$2:$B$501,A682,BallByBall!$F$2:$F$501,B682))</f>
        <v>0</v>
      </c>
      <c r="H682">
        <f>IF(A682="","",COUNTIFS(BallByBall!$B$2:$B$501,A682,BallByBall!$F$2:$F$501,B682,BallByBall!$Q$2:$Q$501,1))</f>
        <v>0</v>
      </c>
      <c r="I682">
        <f>IF(A682="","",COUNTIFS(BallByBall!$B$2:$B$501,A682,BallByBall!$F$2:$F$501,B682,BallByBall!$R$2:$R$501,1))</f>
        <v>0</v>
      </c>
      <c r="J682">
        <f>IF(A682="","",SUMIFS(BallByBall!$T$2:$T$501,BallByBall!$B$2:$B$501,A682,BallByBall!$H$2:$H$501,B682))</f>
        <v>0</v>
      </c>
      <c r="K682">
        <f>IF(A682="","",SUMIFS(BallByBall!$U$2:$U$501,BallByBall!$B$2:$B$501,A682,BallByBall!$P$2:$P$501,B682))</f>
        <v>0</v>
      </c>
      <c r="L682">
        <f>IF(A682="","",SUMIFS(BallByBall!$V$2:$V$501,BallByBall!$B$2:$B$501,A682,BallByBall!$P$2:$P$501,B682))</f>
        <v>0</v>
      </c>
      <c r="M682">
        <f>IF(A682="","",SUMIFS(BallByBall!$W$2:$W$501,BallByBall!$B$2:$B$501,A682,BallByBall!$P$2:$P$501,B682))</f>
        <v>0</v>
      </c>
      <c r="N682">
        <f>IF(A682="","",SUMIFS(BallByBall!$X$2:$X$501,BallByBall!$B$2:$B$501,A682,BallByBall!$P$2:$P$501,B682))</f>
        <v>0</v>
      </c>
      <c r="O682">
        <f>IF(A682="","",SUMIFS(OverSummary!$G$2:$G$101,OverSummary!$A$2:$A$101,A682,OverSummary!$D$2:$D$101,B682))</f>
        <v>0</v>
      </c>
      <c r="P682">
        <f>IF(A682="","",G682*Rules!$B$13+H682*Rules!$B$14+I682*Rules!$B$15)</f>
        <v>0</v>
      </c>
      <c r="Q682">
        <f>IF(A682="","",IF(G682&gt;=100,Rules!$B$18,IF(G682&gt;=50,Rules!$B$17,IF(G682&gt;=30,Rules!$B$16,0)))+IF(AND(F682=1,D682&lt;&gt;"BWL",G682=0),Rules!$B$27,0))</f>
        <v>0</v>
      </c>
      <c r="R682">
        <f>IF(A682="","",J682*Rules!$B$19+O682*Rules!$B$22)</f>
        <v>0</v>
      </c>
      <c r="S682">
        <f>IF(A682="","",IF(J682&gt;=4,Rules!$B$21,IF(J682&gt;=3,Rules!$B$20,0)))</f>
        <v>0</v>
      </c>
      <c r="T682">
        <f>IF(A682="","",K682*Rules!$B$23+L682*Rules!$B$24+M682*Rules!$B$25+N682*Rules!$B$26)</f>
        <v>0</v>
      </c>
      <c r="U682">
        <f t="shared" si="10"/>
        <v>0</v>
      </c>
    </row>
    <row r="683" spans="1:21" x14ac:dyDescent="0.2">
      <c r="A683" t="str">
        <f>MatchSquad!A683</f>
        <v>M014</v>
      </c>
      <c r="B683" t="str">
        <f>MatchSquad!B683</f>
        <v>P057</v>
      </c>
      <c r="C683" t="str">
        <f>MatchSquad!C683</f>
        <v>Sai Sudharsan</v>
      </c>
      <c r="D683" t="str">
        <f>MatchSquad!D683</f>
        <v>BAT</v>
      </c>
      <c r="E683" t="str">
        <f>MatchSquad!E683</f>
        <v>GT</v>
      </c>
      <c r="F683">
        <f>MatchSquad!G683</f>
        <v>0</v>
      </c>
      <c r="G683">
        <f>IF(A683="","",SUMIFS(BallByBall!$I$2:$I$501,BallByBall!$B$2:$B$501,A683,BallByBall!$F$2:$F$501,B683))</f>
        <v>0</v>
      </c>
      <c r="H683">
        <f>IF(A683="","",COUNTIFS(BallByBall!$B$2:$B$501,A683,BallByBall!$F$2:$F$501,B683,BallByBall!$Q$2:$Q$501,1))</f>
        <v>0</v>
      </c>
      <c r="I683">
        <f>IF(A683="","",COUNTIFS(BallByBall!$B$2:$B$501,A683,BallByBall!$F$2:$F$501,B683,BallByBall!$R$2:$R$501,1))</f>
        <v>0</v>
      </c>
      <c r="J683">
        <f>IF(A683="","",SUMIFS(BallByBall!$T$2:$T$501,BallByBall!$B$2:$B$501,A683,BallByBall!$H$2:$H$501,B683))</f>
        <v>0</v>
      </c>
      <c r="K683">
        <f>IF(A683="","",SUMIFS(BallByBall!$U$2:$U$501,BallByBall!$B$2:$B$501,A683,BallByBall!$P$2:$P$501,B683))</f>
        <v>0</v>
      </c>
      <c r="L683">
        <f>IF(A683="","",SUMIFS(BallByBall!$V$2:$V$501,BallByBall!$B$2:$B$501,A683,BallByBall!$P$2:$P$501,B683))</f>
        <v>0</v>
      </c>
      <c r="M683">
        <f>IF(A683="","",SUMIFS(BallByBall!$W$2:$W$501,BallByBall!$B$2:$B$501,A683,BallByBall!$P$2:$P$501,B683))</f>
        <v>0</v>
      </c>
      <c r="N683">
        <f>IF(A683="","",SUMIFS(BallByBall!$X$2:$X$501,BallByBall!$B$2:$B$501,A683,BallByBall!$P$2:$P$501,B683))</f>
        <v>0</v>
      </c>
      <c r="O683">
        <f>IF(A683="","",SUMIFS(OverSummary!$G$2:$G$101,OverSummary!$A$2:$A$101,A683,OverSummary!$D$2:$D$101,B683))</f>
        <v>0</v>
      </c>
      <c r="P683">
        <f>IF(A683="","",G683*Rules!$B$13+H683*Rules!$B$14+I683*Rules!$B$15)</f>
        <v>0</v>
      </c>
      <c r="Q683">
        <f>IF(A683="","",IF(G683&gt;=100,Rules!$B$18,IF(G683&gt;=50,Rules!$B$17,IF(G683&gt;=30,Rules!$B$16,0)))+IF(AND(F683=1,D683&lt;&gt;"BWL",G683=0),Rules!$B$27,0))</f>
        <v>0</v>
      </c>
      <c r="R683">
        <f>IF(A683="","",J683*Rules!$B$19+O683*Rules!$B$22)</f>
        <v>0</v>
      </c>
      <c r="S683">
        <f>IF(A683="","",IF(J683&gt;=4,Rules!$B$21,IF(J683&gt;=3,Rules!$B$20,0)))</f>
        <v>0</v>
      </c>
      <c r="T683">
        <f>IF(A683="","",K683*Rules!$B$23+L683*Rules!$B$24+M683*Rules!$B$25+N683*Rules!$B$26)</f>
        <v>0</v>
      </c>
      <c r="U683">
        <f t="shared" si="10"/>
        <v>0</v>
      </c>
    </row>
    <row r="684" spans="1:21" x14ac:dyDescent="0.2">
      <c r="A684" t="str">
        <f>MatchSquad!A684</f>
        <v>M014</v>
      </c>
      <c r="B684" t="str">
        <f>MatchSquad!B684</f>
        <v>P058</v>
      </c>
      <c r="C684" t="str">
        <f>MatchSquad!C684</f>
        <v>Nishant Sindhu</v>
      </c>
      <c r="D684" t="str">
        <f>MatchSquad!D684</f>
        <v>AR</v>
      </c>
      <c r="E684" t="str">
        <f>MatchSquad!E684</f>
        <v>GT</v>
      </c>
      <c r="F684">
        <f>MatchSquad!G684</f>
        <v>0</v>
      </c>
      <c r="G684">
        <f>IF(A684="","",SUMIFS(BallByBall!$I$2:$I$501,BallByBall!$B$2:$B$501,A684,BallByBall!$F$2:$F$501,B684))</f>
        <v>0</v>
      </c>
      <c r="H684">
        <f>IF(A684="","",COUNTIFS(BallByBall!$B$2:$B$501,A684,BallByBall!$F$2:$F$501,B684,BallByBall!$Q$2:$Q$501,1))</f>
        <v>0</v>
      </c>
      <c r="I684">
        <f>IF(A684="","",COUNTIFS(BallByBall!$B$2:$B$501,A684,BallByBall!$F$2:$F$501,B684,BallByBall!$R$2:$R$501,1))</f>
        <v>0</v>
      </c>
      <c r="J684">
        <f>IF(A684="","",SUMIFS(BallByBall!$T$2:$T$501,BallByBall!$B$2:$B$501,A684,BallByBall!$H$2:$H$501,B684))</f>
        <v>0</v>
      </c>
      <c r="K684">
        <f>IF(A684="","",SUMIFS(BallByBall!$U$2:$U$501,BallByBall!$B$2:$B$501,A684,BallByBall!$P$2:$P$501,B684))</f>
        <v>0</v>
      </c>
      <c r="L684">
        <f>IF(A684="","",SUMIFS(BallByBall!$V$2:$V$501,BallByBall!$B$2:$B$501,A684,BallByBall!$P$2:$P$501,B684))</f>
        <v>0</v>
      </c>
      <c r="M684">
        <f>IF(A684="","",SUMIFS(BallByBall!$W$2:$W$501,BallByBall!$B$2:$B$501,A684,BallByBall!$P$2:$P$501,B684))</f>
        <v>0</v>
      </c>
      <c r="N684">
        <f>IF(A684="","",SUMIFS(BallByBall!$X$2:$X$501,BallByBall!$B$2:$B$501,A684,BallByBall!$P$2:$P$501,B684))</f>
        <v>0</v>
      </c>
      <c r="O684">
        <f>IF(A684="","",SUMIFS(OverSummary!$G$2:$G$101,OverSummary!$A$2:$A$101,A684,OverSummary!$D$2:$D$101,B684))</f>
        <v>0</v>
      </c>
      <c r="P684">
        <f>IF(A684="","",G684*Rules!$B$13+H684*Rules!$B$14+I684*Rules!$B$15)</f>
        <v>0</v>
      </c>
      <c r="Q684">
        <f>IF(A684="","",IF(G684&gt;=100,Rules!$B$18,IF(G684&gt;=50,Rules!$B$17,IF(G684&gt;=30,Rules!$B$16,0)))+IF(AND(F684=1,D684&lt;&gt;"BWL",G684=0),Rules!$B$27,0))</f>
        <v>0</v>
      </c>
      <c r="R684">
        <f>IF(A684="","",J684*Rules!$B$19+O684*Rules!$B$22)</f>
        <v>0</v>
      </c>
      <c r="S684">
        <f>IF(A684="","",IF(J684&gt;=4,Rules!$B$21,IF(J684&gt;=3,Rules!$B$20,0)))</f>
        <v>0</v>
      </c>
      <c r="T684">
        <f>IF(A684="","",K684*Rules!$B$23+L684*Rules!$B$24+M684*Rules!$B$25+N684*Rules!$B$26)</f>
        <v>0</v>
      </c>
      <c r="U684">
        <f t="shared" si="10"/>
        <v>0</v>
      </c>
    </row>
    <row r="685" spans="1:21" x14ac:dyDescent="0.2">
      <c r="A685" t="str">
        <f>MatchSquad!A685</f>
        <v>M014</v>
      </c>
      <c r="B685" t="str">
        <f>MatchSquad!B685</f>
        <v>P059</v>
      </c>
      <c r="C685" t="str">
        <f>MatchSquad!C685</f>
        <v>Washington Sundar</v>
      </c>
      <c r="D685" t="str">
        <f>MatchSquad!D685</f>
        <v>AR</v>
      </c>
      <c r="E685" t="str">
        <f>MatchSquad!E685</f>
        <v>GT</v>
      </c>
      <c r="F685">
        <f>MatchSquad!G685</f>
        <v>0</v>
      </c>
      <c r="G685">
        <f>IF(A685="","",SUMIFS(BallByBall!$I$2:$I$501,BallByBall!$B$2:$B$501,A685,BallByBall!$F$2:$F$501,B685))</f>
        <v>0</v>
      </c>
      <c r="H685">
        <f>IF(A685="","",COUNTIFS(BallByBall!$B$2:$B$501,A685,BallByBall!$F$2:$F$501,B685,BallByBall!$Q$2:$Q$501,1))</f>
        <v>0</v>
      </c>
      <c r="I685">
        <f>IF(A685="","",COUNTIFS(BallByBall!$B$2:$B$501,A685,BallByBall!$F$2:$F$501,B685,BallByBall!$R$2:$R$501,1))</f>
        <v>0</v>
      </c>
      <c r="J685">
        <f>IF(A685="","",SUMIFS(BallByBall!$T$2:$T$501,BallByBall!$B$2:$B$501,A685,BallByBall!$H$2:$H$501,B685))</f>
        <v>0</v>
      </c>
      <c r="K685">
        <f>IF(A685="","",SUMIFS(BallByBall!$U$2:$U$501,BallByBall!$B$2:$B$501,A685,BallByBall!$P$2:$P$501,B685))</f>
        <v>0</v>
      </c>
      <c r="L685">
        <f>IF(A685="","",SUMIFS(BallByBall!$V$2:$V$501,BallByBall!$B$2:$B$501,A685,BallByBall!$P$2:$P$501,B685))</f>
        <v>0</v>
      </c>
      <c r="M685">
        <f>IF(A685="","",SUMIFS(BallByBall!$W$2:$W$501,BallByBall!$B$2:$B$501,A685,BallByBall!$P$2:$P$501,B685))</f>
        <v>0</v>
      </c>
      <c r="N685">
        <f>IF(A685="","",SUMIFS(BallByBall!$X$2:$X$501,BallByBall!$B$2:$B$501,A685,BallByBall!$P$2:$P$501,B685))</f>
        <v>0</v>
      </c>
      <c r="O685">
        <f>IF(A685="","",SUMIFS(OverSummary!$G$2:$G$101,OverSummary!$A$2:$A$101,A685,OverSummary!$D$2:$D$101,B685))</f>
        <v>0</v>
      </c>
      <c r="P685">
        <f>IF(A685="","",G685*Rules!$B$13+H685*Rules!$B$14+I685*Rules!$B$15)</f>
        <v>0</v>
      </c>
      <c r="Q685">
        <f>IF(A685="","",IF(G685&gt;=100,Rules!$B$18,IF(G685&gt;=50,Rules!$B$17,IF(G685&gt;=30,Rules!$B$16,0)))+IF(AND(F685=1,D685&lt;&gt;"BWL",G685=0),Rules!$B$27,0))</f>
        <v>0</v>
      </c>
      <c r="R685">
        <f>IF(A685="","",J685*Rules!$B$19+O685*Rules!$B$22)</f>
        <v>0</v>
      </c>
      <c r="S685">
        <f>IF(A685="","",IF(J685&gt;=4,Rules!$B$21,IF(J685&gt;=3,Rules!$B$20,0)))</f>
        <v>0</v>
      </c>
      <c r="T685">
        <f>IF(A685="","",K685*Rules!$B$23+L685*Rules!$B$24+M685*Rules!$B$25+N685*Rules!$B$26)</f>
        <v>0</v>
      </c>
      <c r="U685">
        <f t="shared" si="10"/>
        <v>0</v>
      </c>
    </row>
    <row r="686" spans="1:21" x14ac:dyDescent="0.2">
      <c r="A686" t="str">
        <f>MatchSquad!A686</f>
        <v>M014</v>
      </c>
      <c r="B686" t="str">
        <f>MatchSquad!B686</f>
        <v>P060</v>
      </c>
      <c r="C686" t="str">
        <f>MatchSquad!C686</f>
        <v>Mohd. Arshad Khan</v>
      </c>
      <c r="D686" t="str">
        <f>MatchSquad!D686</f>
        <v>AR</v>
      </c>
      <c r="E686" t="str">
        <f>MatchSquad!E686</f>
        <v>GT</v>
      </c>
      <c r="F686">
        <f>MatchSquad!G686</f>
        <v>0</v>
      </c>
      <c r="G686">
        <f>IF(A686="","",SUMIFS(BallByBall!$I$2:$I$501,BallByBall!$B$2:$B$501,A686,BallByBall!$F$2:$F$501,B686))</f>
        <v>0</v>
      </c>
      <c r="H686">
        <f>IF(A686="","",COUNTIFS(BallByBall!$B$2:$B$501,A686,BallByBall!$F$2:$F$501,B686,BallByBall!$Q$2:$Q$501,1))</f>
        <v>0</v>
      </c>
      <c r="I686">
        <f>IF(A686="","",COUNTIFS(BallByBall!$B$2:$B$501,A686,BallByBall!$F$2:$F$501,B686,BallByBall!$R$2:$R$501,1))</f>
        <v>0</v>
      </c>
      <c r="J686">
        <f>IF(A686="","",SUMIFS(BallByBall!$T$2:$T$501,BallByBall!$B$2:$B$501,A686,BallByBall!$H$2:$H$501,B686))</f>
        <v>0</v>
      </c>
      <c r="K686">
        <f>IF(A686="","",SUMIFS(BallByBall!$U$2:$U$501,BallByBall!$B$2:$B$501,A686,BallByBall!$P$2:$P$501,B686))</f>
        <v>0</v>
      </c>
      <c r="L686">
        <f>IF(A686="","",SUMIFS(BallByBall!$V$2:$V$501,BallByBall!$B$2:$B$501,A686,BallByBall!$P$2:$P$501,B686))</f>
        <v>0</v>
      </c>
      <c r="M686">
        <f>IF(A686="","",SUMIFS(BallByBall!$W$2:$W$501,BallByBall!$B$2:$B$501,A686,BallByBall!$P$2:$P$501,B686))</f>
        <v>0</v>
      </c>
      <c r="N686">
        <f>IF(A686="","",SUMIFS(BallByBall!$X$2:$X$501,BallByBall!$B$2:$B$501,A686,BallByBall!$P$2:$P$501,B686))</f>
        <v>0</v>
      </c>
      <c r="O686">
        <f>IF(A686="","",SUMIFS(OverSummary!$G$2:$G$101,OverSummary!$A$2:$A$101,A686,OverSummary!$D$2:$D$101,B686))</f>
        <v>0</v>
      </c>
      <c r="P686">
        <f>IF(A686="","",G686*Rules!$B$13+H686*Rules!$B$14+I686*Rules!$B$15)</f>
        <v>0</v>
      </c>
      <c r="Q686">
        <f>IF(A686="","",IF(G686&gt;=100,Rules!$B$18,IF(G686&gt;=50,Rules!$B$17,IF(G686&gt;=30,Rules!$B$16,0)))+IF(AND(F686=1,D686&lt;&gt;"BWL",G686=0),Rules!$B$27,0))</f>
        <v>0</v>
      </c>
      <c r="R686">
        <f>IF(A686="","",J686*Rules!$B$19+O686*Rules!$B$22)</f>
        <v>0</v>
      </c>
      <c r="S686">
        <f>IF(A686="","",IF(J686&gt;=4,Rules!$B$21,IF(J686&gt;=3,Rules!$B$20,0)))</f>
        <v>0</v>
      </c>
      <c r="T686">
        <f>IF(A686="","",K686*Rules!$B$23+L686*Rules!$B$24+M686*Rules!$B$25+N686*Rules!$B$26)</f>
        <v>0</v>
      </c>
      <c r="U686">
        <f t="shared" si="10"/>
        <v>0</v>
      </c>
    </row>
    <row r="687" spans="1:21" x14ac:dyDescent="0.2">
      <c r="A687" t="str">
        <f>MatchSquad!A687</f>
        <v>M014</v>
      </c>
      <c r="B687" t="str">
        <f>MatchSquad!B687</f>
        <v>P061</v>
      </c>
      <c r="C687" t="str">
        <f>MatchSquad!C687</f>
        <v>Sai Kishore</v>
      </c>
      <c r="D687" t="str">
        <f>MatchSquad!D687</f>
        <v>AR</v>
      </c>
      <c r="E687" t="str">
        <f>MatchSquad!E687</f>
        <v>GT</v>
      </c>
      <c r="F687">
        <f>MatchSquad!G687</f>
        <v>0</v>
      </c>
      <c r="G687">
        <f>IF(A687="","",SUMIFS(BallByBall!$I$2:$I$501,BallByBall!$B$2:$B$501,A687,BallByBall!$F$2:$F$501,B687))</f>
        <v>0</v>
      </c>
      <c r="H687">
        <f>IF(A687="","",COUNTIFS(BallByBall!$B$2:$B$501,A687,BallByBall!$F$2:$F$501,B687,BallByBall!$Q$2:$Q$501,1))</f>
        <v>0</v>
      </c>
      <c r="I687">
        <f>IF(A687="","",COUNTIFS(BallByBall!$B$2:$B$501,A687,BallByBall!$F$2:$F$501,B687,BallByBall!$R$2:$R$501,1))</f>
        <v>0</v>
      </c>
      <c r="J687">
        <f>IF(A687="","",SUMIFS(BallByBall!$T$2:$T$501,BallByBall!$B$2:$B$501,A687,BallByBall!$H$2:$H$501,B687))</f>
        <v>0</v>
      </c>
      <c r="K687">
        <f>IF(A687="","",SUMIFS(BallByBall!$U$2:$U$501,BallByBall!$B$2:$B$501,A687,BallByBall!$P$2:$P$501,B687))</f>
        <v>0</v>
      </c>
      <c r="L687">
        <f>IF(A687="","",SUMIFS(BallByBall!$V$2:$V$501,BallByBall!$B$2:$B$501,A687,BallByBall!$P$2:$P$501,B687))</f>
        <v>0</v>
      </c>
      <c r="M687">
        <f>IF(A687="","",SUMIFS(BallByBall!$W$2:$W$501,BallByBall!$B$2:$B$501,A687,BallByBall!$P$2:$P$501,B687))</f>
        <v>0</v>
      </c>
      <c r="N687">
        <f>IF(A687="","",SUMIFS(BallByBall!$X$2:$X$501,BallByBall!$B$2:$B$501,A687,BallByBall!$P$2:$P$501,B687))</f>
        <v>0</v>
      </c>
      <c r="O687">
        <f>IF(A687="","",SUMIFS(OverSummary!$G$2:$G$101,OverSummary!$A$2:$A$101,A687,OverSummary!$D$2:$D$101,B687))</f>
        <v>0</v>
      </c>
      <c r="P687">
        <f>IF(A687="","",G687*Rules!$B$13+H687*Rules!$B$14+I687*Rules!$B$15)</f>
        <v>0</v>
      </c>
      <c r="Q687">
        <f>IF(A687="","",IF(G687&gt;=100,Rules!$B$18,IF(G687&gt;=50,Rules!$B$17,IF(G687&gt;=30,Rules!$B$16,0)))+IF(AND(F687=1,D687&lt;&gt;"BWL",G687=0),Rules!$B$27,0))</f>
        <v>0</v>
      </c>
      <c r="R687">
        <f>IF(A687="","",J687*Rules!$B$19+O687*Rules!$B$22)</f>
        <v>0</v>
      </c>
      <c r="S687">
        <f>IF(A687="","",IF(J687&gt;=4,Rules!$B$21,IF(J687&gt;=3,Rules!$B$20,0)))</f>
        <v>0</v>
      </c>
      <c r="T687">
        <f>IF(A687="","",K687*Rules!$B$23+L687*Rules!$B$24+M687*Rules!$B$25+N687*Rules!$B$26)</f>
        <v>0</v>
      </c>
      <c r="U687">
        <f t="shared" si="10"/>
        <v>0</v>
      </c>
    </row>
    <row r="688" spans="1:21" x14ac:dyDescent="0.2">
      <c r="A688" t="str">
        <f>MatchSquad!A688</f>
        <v>M014</v>
      </c>
      <c r="B688" t="str">
        <f>MatchSquad!B688</f>
        <v>P062</v>
      </c>
      <c r="C688" t="str">
        <f>MatchSquad!C688</f>
        <v>Jayant Yadav</v>
      </c>
      <c r="D688" t="str">
        <f>MatchSquad!D688</f>
        <v>AR</v>
      </c>
      <c r="E688" t="str">
        <f>MatchSquad!E688</f>
        <v>GT</v>
      </c>
      <c r="F688">
        <f>MatchSquad!G688</f>
        <v>0</v>
      </c>
      <c r="G688">
        <f>IF(A688="","",SUMIFS(BallByBall!$I$2:$I$501,BallByBall!$B$2:$B$501,A688,BallByBall!$F$2:$F$501,B688))</f>
        <v>0</v>
      </c>
      <c r="H688">
        <f>IF(A688="","",COUNTIFS(BallByBall!$B$2:$B$501,A688,BallByBall!$F$2:$F$501,B688,BallByBall!$Q$2:$Q$501,1))</f>
        <v>0</v>
      </c>
      <c r="I688">
        <f>IF(A688="","",COUNTIFS(BallByBall!$B$2:$B$501,A688,BallByBall!$F$2:$F$501,B688,BallByBall!$R$2:$R$501,1))</f>
        <v>0</v>
      </c>
      <c r="J688">
        <f>IF(A688="","",SUMIFS(BallByBall!$T$2:$T$501,BallByBall!$B$2:$B$501,A688,BallByBall!$H$2:$H$501,B688))</f>
        <v>0</v>
      </c>
      <c r="K688">
        <f>IF(A688="","",SUMIFS(BallByBall!$U$2:$U$501,BallByBall!$B$2:$B$501,A688,BallByBall!$P$2:$P$501,B688))</f>
        <v>0</v>
      </c>
      <c r="L688">
        <f>IF(A688="","",SUMIFS(BallByBall!$V$2:$V$501,BallByBall!$B$2:$B$501,A688,BallByBall!$P$2:$P$501,B688))</f>
        <v>0</v>
      </c>
      <c r="M688">
        <f>IF(A688="","",SUMIFS(BallByBall!$W$2:$W$501,BallByBall!$B$2:$B$501,A688,BallByBall!$P$2:$P$501,B688))</f>
        <v>0</v>
      </c>
      <c r="N688">
        <f>IF(A688="","",SUMIFS(BallByBall!$X$2:$X$501,BallByBall!$B$2:$B$501,A688,BallByBall!$P$2:$P$501,B688))</f>
        <v>0</v>
      </c>
      <c r="O688">
        <f>IF(A688="","",SUMIFS(OverSummary!$G$2:$G$101,OverSummary!$A$2:$A$101,A688,OverSummary!$D$2:$D$101,B688))</f>
        <v>0</v>
      </c>
      <c r="P688">
        <f>IF(A688="","",G688*Rules!$B$13+H688*Rules!$B$14+I688*Rules!$B$15)</f>
        <v>0</v>
      </c>
      <c r="Q688">
        <f>IF(A688="","",IF(G688&gt;=100,Rules!$B$18,IF(G688&gt;=50,Rules!$B$17,IF(G688&gt;=30,Rules!$B$16,0)))+IF(AND(F688=1,D688&lt;&gt;"BWL",G688=0),Rules!$B$27,0))</f>
        <v>0</v>
      </c>
      <c r="R688">
        <f>IF(A688="","",J688*Rules!$B$19+O688*Rules!$B$22)</f>
        <v>0</v>
      </c>
      <c r="S688">
        <f>IF(A688="","",IF(J688&gt;=4,Rules!$B$21,IF(J688&gt;=3,Rules!$B$20,0)))</f>
        <v>0</v>
      </c>
      <c r="T688">
        <f>IF(A688="","",K688*Rules!$B$23+L688*Rules!$B$24+M688*Rules!$B$25+N688*Rules!$B$26)</f>
        <v>0</v>
      </c>
      <c r="U688">
        <f t="shared" si="10"/>
        <v>0</v>
      </c>
    </row>
    <row r="689" spans="1:21" x14ac:dyDescent="0.2">
      <c r="A689" t="str">
        <f>MatchSquad!A689</f>
        <v>M014</v>
      </c>
      <c r="B689" t="str">
        <f>MatchSquad!B689</f>
        <v>P063</v>
      </c>
      <c r="C689" t="str">
        <f>MatchSquad!C689</f>
        <v>Jason Holder</v>
      </c>
      <c r="D689" t="str">
        <f>MatchSquad!D689</f>
        <v>AR</v>
      </c>
      <c r="E689" t="str">
        <f>MatchSquad!E689</f>
        <v>GT</v>
      </c>
      <c r="F689">
        <f>MatchSquad!G689</f>
        <v>0</v>
      </c>
      <c r="G689">
        <f>IF(A689="","",SUMIFS(BallByBall!$I$2:$I$501,BallByBall!$B$2:$B$501,A689,BallByBall!$F$2:$F$501,B689))</f>
        <v>0</v>
      </c>
      <c r="H689">
        <f>IF(A689="","",COUNTIFS(BallByBall!$B$2:$B$501,A689,BallByBall!$F$2:$F$501,B689,BallByBall!$Q$2:$Q$501,1))</f>
        <v>0</v>
      </c>
      <c r="I689">
        <f>IF(A689="","",COUNTIFS(BallByBall!$B$2:$B$501,A689,BallByBall!$F$2:$F$501,B689,BallByBall!$R$2:$R$501,1))</f>
        <v>0</v>
      </c>
      <c r="J689">
        <f>IF(A689="","",SUMIFS(BallByBall!$T$2:$T$501,BallByBall!$B$2:$B$501,A689,BallByBall!$H$2:$H$501,B689))</f>
        <v>0</v>
      </c>
      <c r="K689">
        <f>IF(A689="","",SUMIFS(BallByBall!$U$2:$U$501,BallByBall!$B$2:$B$501,A689,BallByBall!$P$2:$P$501,B689))</f>
        <v>0</v>
      </c>
      <c r="L689">
        <f>IF(A689="","",SUMIFS(BallByBall!$V$2:$V$501,BallByBall!$B$2:$B$501,A689,BallByBall!$P$2:$P$501,B689))</f>
        <v>0</v>
      </c>
      <c r="M689">
        <f>IF(A689="","",SUMIFS(BallByBall!$W$2:$W$501,BallByBall!$B$2:$B$501,A689,BallByBall!$P$2:$P$501,B689))</f>
        <v>0</v>
      </c>
      <c r="N689">
        <f>IF(A689="","",SUMIFS(BallByBall!$X$2:$X$501,BallByBall!$B$2:$B$501,A689,BallByBall!$P$2:$P$501,B689))</f>
        <v>0</v>
      </c>
      <c r="O689">
        <f>IF(A689="","",SUMIFS(OverSummary!$G$2:$G$101,OverSummary!$A$2:$A$101,A689,OverSummary!$D$2:$D$101,B689))</f>
        <v>0</v>
      </c>
      <c r="P689">
        <f>IF(A689="","",G689*Rules!$B$13+H689*Rules!$B$14+I689*Rules!$B$15)</f>
        <v>0</v>
      </c>
      <c r="Q689">
        <f>IF(A689="","",IF(G689&gt;=100,Rules!$B$18,IF(G689&gt;=50,Rules!$B$17,IF(G689&gt;=30,Rules!$B$16,0)))+IF(AND(F689=1,D689&lt;&gt;"BWL",G689=0),Rules!$B$27,0))</f>
        <v>0</v>
      </c>
      <c r="R689">
        <f>IF(A689="","",J689*Rules!$B$19+O689*Rules!$B$22)</f>
        <v>0</v>
      </c>
      <c r="S689">
        <f>IF(A689="","",IF(J689&gt;=4,Rules!$B$21,IF(J689&gt;=3,Rules!$B$20,0)))</f>
        <v>0</v>
      </c>
      <c r="T689">
        <f>IF(A689="","",K689*Rules!$B$23+L689*Rules!$B$24+M689*Rules!$B$25+N689*Rules!$B$26)</f>
        <v>0</v>
      </c>
      <c r="U689">
        <f t="shared" si="10"/>
        <v>0</v>
      </c>
    </row>
    <row r="690" spans="1:21" x14ac:dyDescent="0.2">
      <c r="A690" t="str">
        <f>MatchSquad!A690</f>
        <v>M014</v>
      </c>
      <c r="B690" t="str">
        <f>MatchSquad!B690</f>
        <v>P064</v>
      </c>
      <c r="C690" t="str">
        <f>MatchSquad!C690</f>
        <v>Rahul Tewatia</v>
      </c>
      <c r="D690" t="str">
        <f>MatchSquad!D690</f>
        <v>AR</v>
      </c>
      <c r="E690" t="str">
        <f>MatchSquad!E690</f>
        <v>GT</v>
      </c>
      <c r="F690">
        <f>MatchSquad!G690</f>
        <v>0</v>
      </c>
      <c r="G690">
        <f>IF(A690="","",SUMIFS(BallByBall!$I$2:$I$501,BallByBall!$B$2:$B$501,A690,BallByBall!$F$2:$F$501,B690))</f>
        <v>0</v>
      </c>
      <c r="H690">
        <f>IF(A690="","",COUNTIFS(BallByBall!$B$2:$B$501,A690,BallByBall!$F$2:$F$501,B690,BallByBall!$Q$2:$Q$501,1))</f>
        <v>0</v>
      </c>
      <c r="I690">
        <f>IF(A690="","",COUNTIFS(BallByBall!$B$2:$B$501,A690,BallByBall!$F$2:$F$501,B690,BallByBall!$R$2:$R$501,1))</f>
        <v>0</v>
      </c>
      <c r="J690">
        <f>IF(A690="","",SUMIFS(BallByBall!$T$2:$T$501,BallByBall!$B$2:$B$501,A690,BallByBall!$H$2:$H$501,B690))</f>
        <v>0</v>
      </c>
      <c r="K690">
        <f>IF(A690="","",SUMIFS(BallByBall!$U$2:$U$501,BallByBall!$B$2:$B$501,A690,BallByBall!$P$2:$P$501,B690))</f>
        <v>0</v>
      </c>
      <c r="L690">
        <f>IF(A690="","",SUMIFS(BallByBall!$V$2:$V$501,BallByBall!$B$2:$B$501,A690,BallByBall!$P$2:$P$501,B690))</f>
        <v>0</v>
      </c>
      <c r="M690">
        <f>IF(A690="","",SUMIFS(BallByBall!$W$2:$W$501,BallByBall!$B$2:$B$501,A690,BallByBall!$P$2:$P$501,B690))</f>
        <v>0</v>
      </c>
      <c r="N690">
        <f>IF(A690="","",SUMIFS(BallByBall!$X$2:$X$501,BallByBall!$B$2:$B$501,A690,BallByBall!$P$2:$P$501,B690))</f>
        <v>0</v>
      </c>
      <c r="O690">
        <f>IF(A690="","",SUMIFS(OverSummary!$G$2:$G$101,OverSummary!$A$2:$A$101,A690,OverSummary!$D$2:$D$101,B690))</f>
        <v>0</v>
      </c>
      <c r="P690">
        <f>IF(A690="","",G690*Rules!$B$13+H690*Rules!$B$14+I690*Rules!$B$15)</f>
        <v>0</v>
      </c>
      <c r="Q690">
        <f>IF(A690="","",IF(G690&gt;=100,Rules!$B$18,IF(G690&gt;=50,Rules!$B$17,IF(G690&gt;=30,Rules!$B$16,0)))+IF(AND(F690=1,D690&lt;&gt;"BWL",G690=0),Rules!$B$27,0))</f>
        <v>0</v>
      </c>
      <c r="R690">
        <f>IF(A690="","",J690*Rules!$B$19+O690*Rules!$B$22)</f>
        <v>0</v>
      </c>
      <c r="S690">
        <f>IF(A690="","",IF(J690&gt;=4,Rules!$B$21,IF(J690&gt;=3,Rules!$B$20,0)))</f>
        <v>0</v>
      </c>
      <c r="T690">
        <f>IF(A690="","",K690*Rules!$B$23+L690*Rules!$B$24+M690*Rules!$B$25+N690*Rules!$B$26)</f>
        <v>0</v>
      </c>
      <c r="U690">
        <f t="shared" si="10"/>
        <v>0</v>
      </c>
    </row>
    <row r="691" spans="1:21" x14ac:dyDescent="0.2">
      <c r="A691" t="str">
        <f>MatchSquad!A691</f>
        <v>M014</v>
      </c>
      <c r="B691" t="str">
        <f>MatchSquad!B691</f>
        <v>P065</v>
      </c>
      <c r="C691" t="str">
        <f>MatchSquad!C691</f>
        <v>Shahrukh Khan</v>
      </c>
      <c r="D691" t="str">
        <f>MatchSquad!D691</f>
        <v>AR</v>
      </c>
      <c r="E691" t="str">
        <f>MatchSquad!E691</f>
        <v>GT</v>
      </c>
      <c r="F691">
        <f>MatchSquad!G691</f>
        <v>0</v>
      </c>
      <c r="G691">
        <f>IF(A691="","",SUMIFS(BallByBall!$I$2:$I$501,BallByBall!$B$2:$B$501,A691,BallByBall!$F$2:$F$501,B691))</f>
        <v>0</v>
      </c>
      <c r="H691">
        <f>IF(A691="","",COUNTIFS(BallByBall!$B$2:$B$501,A691,BallByBall!$F$2:$F$501,B691,BallByBall!$Q$2:$Q$501,1))</f>
        <v>0</v>
      </c>
      <c r="I691">
        <f>IF(A691="","",COUNTIFS(BallByBall!$B$2:$B$501,A691,BallByBall!$F$2:$F$501,B691,BallByBall!$R$2:$R$501,1))</f>
        <v>0</v>
      </c>
      <c r="J691">
        <f>IF(A691="","",SUMIFS(BallByBall!$T$2:$T$501,BallByBall!$B$2:$B$501,A691,BallByBall!$H$2:$H$501,B691))</f>
        <v>0</v>
      </c>
      <c r="K691">
        <f>IF(A691="","",SUMIFS(BallByBall!$U$2:$U$501,BallByBall!$B$2:$B$501,A691,BallByBall!$P$2:$P$501,B691))</f>
        <v>0</v>
      </c>
      <c r="L691">
        <f>IF(A691="","",SUMIFS(BallByBall!$V$2:$V$501,BallByBall!$B$2:$B$501,A691,BallByBall!$P$2:$P$501,B691))</f>
        <v>0</v>
      </c>
      <c r="M691">
        <f>IF(A691="","",SUMIFS(BallByBall!$W$2:$W$501,BallByBall!$B$2:$B$501,A691,BallByBall!$P$2:$P$501,B691))</f>
        <v>0</v>
      </c>
      <c r="N691">
        <f>IF(A691="","",SUMIFS(BallByBall!$X$2:$X$501,BallByBall!$B$2:$B$501,A691,BallByBall!$P$2:$P$501,B691))</f>
        <v>0</v>
      </c>
      <c r="O691">
        <f>IF(A691="","",SUMIFS(OverSummary!$G$2:$G$101,OverSummary!$A$2:$A$101,A691,OverSummary!$D$2:$D$101,B691))</f>
        <v>0</v>
      </c>
      <c r="P691">
        <f>IF(A691="","",G691*Rules!$B$13+H691*Rules!$B$14+I691*Rules!$B$15)</f>
        <v>0</v>
      </c>
      <c r="Q691">
        <f>IF(A691="","",IF(G691&gt;=100,Rules!$B$18,IF(G691&gt;=50,Rules!$B$17,IF(G691&gt;=30,Rules!$B$16,0)))+IF(AND(F691=1,D691&lt;&gt;"BWL",G691=0),Rules!$B$27,0))</f>
        <v>0</v>
      </c>
      <c r="R691">
        <f>IF(A691="","",J691*Rules!$B$19+O691*Rules!$B$22)</f>
        <v>0</v>
      </c>
      <c r="S691">
        <f>IF(A691="","",IF(J691&gt;=4,Rules!$B$21,IF(J691&gt;=3,Rules!$B$20,0)))</f>
        <v>0</v>
      </c>
      <c r="T691">
        <f>IF(A691="","",K691*Rules!$B$23+L691*Rules!$B$24+M691*Rules!$B$25+N691*Rules!$B$26)</f>
        <v>0</v>
      </c>
      <c r="U691">
        <f t="shared" si="10"/>
        <v>0</v>
      </c>
    </row>
    <row r="692" spans="1:21" x14ac:dyDescent="0.2">
      <c r="A692" t="str">
        <f>MatchSquad!A692</f>
        <v>M014</v>
      </c>
      <c r="B692" t="str">
        <f>MatchSquad!B692</f>
        <v>P066</v>
      </c>
      <c r="C692" t="str">
        <f>MatchSquad!C692</f>
        <v>Kagiso Rabada</v>
      </c>
      <c r="D692" t="str">
        <f>MatchSquad!D692</f>
        <v>BWL</v>
      </c>
      <c r="E692" t="str">
        <f>MatchSquad!E692</f>
        <v>GT</v>
      </c>
      <c r="F692">
        <f>MatchSquad!G692</f>
        <v>0</v>
      </c>
      <c r="G692">
        <f>IF(A692="","",SUMIFS(BallByBall!$I$2:$I$501,BallByBall!$B$2:$B$501,A692,BallByBall!$F$2:$F$501,B692))</f>
        <v>0</v>
      </c>
      <c r="H692">
        <f>IF(A692="","",COUNTIFS(BallByBall!$B$2:$B$501,A692,BallByBall!$F$2:$F$501,B692,BallByBall!$Q$2:$Q$501,1))</f>
        <v>0</v>
      </c>
      <c r="I692">
        <f>IF(A692="","",COUNTIFS(BallByBall!$B$2:$B$501,A692,BallByBall!$F$2:$F$501,B692,BallByBall!$R$2:$R$501,1))</f>
        <v>0</v>
      </c>
      <c r="J692">
        <f>IF(A692="","",SUMIFS(BallByBall!$T$2:$T$501,BallByBall!$B$2:$B$501,A692,BallByBall!$H$2:$H$501,B692))</f>
        <v>0</v>
      </c>
      <c r="K692">
        <f>IF(A692="","",SUMIFS(BallByBall!$U$2:$U$501,BallByBall!$B$2:$B$501,A692,BallByBall!$P$2:$P$501,B692))</f>
        <v>0</v>
      </c>
      <c r="L692">
        <f>IF(A692="","",SUMIFS(BallByBall!$V$2:$V$501,BallByBall!$B$2:$B$501,A692,BallByBall!$P$2:$P$501,B692))</f>
        <v>0</v>
      </c>
      <c r="M692">
        <f>IF(A692="","",SUMIFS(BallByBall!$W$2:$W$501,BallByBall!$B$2:$B$501,A692,BallByBall!$P$2:$P$501,B692))</f>
        <v>0</v>
      </c>
      <c r="N692">
        <f>IF(A692="","",SUMIFS(BallByBall!$X$2:$X$501,BallByBall!$B$2:$B$501,A692,BallByBall!$P$2:$P$501,B692))</f>
        <v>0</v>
      </c>
      <c r="O692">
        <f>IF(A692="","",SUMIFS(OverSummary!$G$2:$G$101,OverSummary!$A$2:$A$101,A692,OverSummary!$D$2:$D$101,B692))</f>
        <v>0</v>
      </c>
      <c r="P692">
        <f>IF(A692="","",G692*Rules!$B$13+H692*Rules!$B$14+I692*Rules!$B$15)</f>
        <v>0</v>
      </c>
      <c r="Q692">
        <f>IF(A692="","",IF(G692&gt;=100,Rules!$B$18,IF(G692&gt;=50,Rules!$B$17,IF(G692&gt;=30,Rules!$B$16,0)))+IF(AND(F692=1,D692&lt;&gt;"BWL",G692=0),Rules!$B$27,0))</f>
        <v>0</v>
      </c>
      <c r="R692">
        <f>IF(A692="","",J692*Rules!$B$19+O692*Rules!$B$22)</f>
        <v>0</v>
      </c>
      <c r="S692">
        <f>IF(A692="","",IF(J692&gt;=4,Rules!$B$21,IF(J692&gt;=3,Rules!$B$20,0)))</f>
        <v>0</v>
      </c>
      <c r="T692">
        <f>IF(A692="","",K692*Rules!$B$23+L692*Rules!$B$24+M692*Rules!$B$25+N692*Rules!$B$26)</f>
        <v>0</v>
      </c>
      <c r="U692">
        <f t="shared" si="10"/>
        <v>0</v>
      </c>
    </row>
    <row r="693" spans="1:21" x14ac:dyDescent="0.2">
      <c r="A693" t="str">
        <f>MatchSquad!A693</f>
        <v>M014</v>
      </c>
      <c r="B693" t="str">
        <f>MatchSquad!B693</f>
        <v>P067</v>
      </c>
      <c r="C693" t="str">
        <f>MatchSquad!C693</f>
        <v>Mohammed Siraj</v>
      </c>
      <c r="D693" t="str">
        <f>MatchSquad!D693</f>
        <v>BWL</v>
      </c>
      <c r="E693" t="str">
        <f>MatchSquad!E693</f>
        <v>GT</v>
      </c>
      <c r="F693">
        <f>MatchSquad!G693</f>
        <v>0</v>
      </c>
      <c r="G693">
        <f>IF(A693="","",SUMIFS(BallByBall!$I$2:$I$501,BallByBall!$B$2:$B$501,A693,BallByBall!$F$2:$F$501,B693))</f>
        <v>0</v>
      </c>
      <c r="H693">
        <f>IF(A693="","",COUNTIFS(BallByBall!$B$2:$B$501,A693,BallByBall!$F$2:$F$501,B693,BallByBall!$Q$2:$Q$501,1))</f>
        <v>0</v>
      </c>
      <c r="I693">
        <f>IF(A693="","",COUNTIFS(BallByBall!$B$2:$B$501,A693,BallByBall!$F$2:$F$501,B693,BallByBall!$R$2:$R$501,1))</f>
        <v>0</v>
      </c>
      <c r="J693">
        <f>IF(A693="","",SUMIFS(BallByBall!$T$2:$T$501,BallByBall!$B$2:$B$501,A693,BallByBall!$H$2:$H$501,B693))</f>
        <v>0</v>
      </c>
      <c r="K693">
        <f>IF(A693="","",SUMIFS(BallByBall!$U$2:$U$501,BallByBall!$B$2:$B$501,A693,BallByBall!$P$2:$P$501,B693))</f>
        <v>0</v>
      </c>
      <c r="L693">
        <f>IF(A693="","",SUMIFS(BallByBall!$V$2:$V$501,BallByBall!$B$2:$B$501,A693,BallByBall!$P$2:$P$501,B693))</f>
        <v>0</v>
      </c>
      <c r="M693">
        <f>IF(A693="","",SUMIFS(BallByBall!$W$2:$W$501,BallByBall!$B$2:$B$501,A693,BallByBall!$P$2:$P$501,B693))</f>
        <v>0</v>
      </c>
      <c r="N693">
        <f>IF(A693="","",SUMIFS(BallByBall!$X$2:$X$501,BallByBall!$B$2:$B$501,A693,BallByBall!$P$2:$P$501,B693))</f>
        <v>0</v>
      </c>
      <c r="O693">
        <f>IF(A693="","",SUMIFS(OverSummary!$G$2:$G$101,OverSummary!$A$2:$A$101,A693,OverSummary!$D$2:$D$101,B693))</f>
        <v>0</v>
      </c>
      <c r="P693">
        <f>IF(A693="","",G693*Rules!$B$13+H693*Rules!$B$14+I693*Rules!$B$15)</f>
        <v>0</v>
      </c>
      <c r="Q693">
        <f>IF(A693="","",IF(G693&gt;=100,Rules!$B$18,IF(G693&gt;=50,Rules!$B$17,IF(G693&gt;=30,Rules!$B$16,0)))+IF(AND(F693=1,D693&lt;&gt;"BWL",G693=0),Rules!$B$27,0))</f>
        <v>0</v>
      </c>
      <c r="R693">
        <f>IF(A693="","",J693*Rules!$B$19+O693*Rules!$B$22)</f>
        <v>0</v>
      </c>
      <c r="S693">
        <f>IF(A693="","",IF(J693&gt;=4,Rules!$B$21,IF(J693&gt;=3,Rules!$B$20,0)))</f>
        <v>0</v>
      </c>
      <c r="T693">
        <f>IF(A693="","",K693*Rules!$B$23+L693*Rules!$B$24+M693*Rules!$B$25+N693*Rules!$B$26)</f>
        <v>0</v>
      </c>
      <c r="U693">
        <f t="shared" si="10"/>
        <v>0</v>
      </c>
    </row>
    <row r="694" spans="1:21" x14ac:dyDescent="0.2">
      <c r="A694" t="str">
        <f>MatchSquad!A694</f>
        <v>M014</v>
      </c>
      <c r="B694" t="str">
        <f>MatchSquad!B694</f>
        <v>P068</v>
      </c>
      <c r="C694" t="str">
        <f>MatchSquad!C694</f>
        <v>Prasidh Krishna</v>
      </c>
      <c r="D694" t="str">
        <f>MatchSquad!D694</f>
        <v>BWL</v>
      </c>
      <c r="E694" t="str">
        <f>MatchSquad!E694</f>
        <v>GT</v>
      </c>
      <c r="F694">
        <f>MatchSquad!G694</f>
        <v>0</v>
      </c>
      <c r="G694">
        <f>IF(A694="","",SUMIFS(BallByBall!$I$2:$I$501,BallByBall!$B$2:$B$501,A694,BallByBall!$F$2:$F$501,B694))</f>
        <v>0</v>
      </c>
      <c r="H694">
        <f>IF(A694="","",COUNTIFS(BallByBall!$B$2:$B$501,A694,BallByBall!$F$2:$F$501,B694,BallByBall!$Q$2:$Q$501,1))</f>
        <v>0</v>
      </c>
      <c r="I694">
        <f>IF(A694="","",COUNTIFS(BallByBall!$B$2:$B$501,A694,BallByBall!$F$2:$F$501,B694,BallByBall!$R$2:$R$501,1))</f>
        <v>0</v>
      </c>
      <c r="J694">
        <f>IF(A694="","",SUMIFS(BallByBall!$T$2:$T$501,BallByBall!$B$2:$B$501,A694,BallByBall!$H$2:$H$501,B694))</f>
        <v>0</v>
      </c>
      <c r="K694">
        <f>IF(A694="","",SUMIFS(BallByBall!$U$2:$U$501,BallByBall!$B$2:$B$501,A694,BallByBall!$P$2:$P$501,B694))</f>
        <v>0</v>
      </c>
      <c r="L694">
        <f>IF(A694="","",SUMIFS(BallByBall!$V$2:$V$501,BallByBall!$B$2:$B$501,A694,BallByBall!$P$2:$P$501,B694))</f>
        <v>0</v>
      </c>
      <c r="M694">
        <f>IF(A694="","",SUMIFS(BallByBall!$W$2:$W$501,BallByBall!$B$2:$B$501,A694,BallByBall!$P$2:$P$501,B694))</f>
        <v>0</v>
      </c>
      <c r="N694">
        <f>IF(A694="","",SUMIFS(BallByBall!$X$2:$X$501,BallByBall!$B$2:$B$501,A694,BallByBall!$P$2:$P$501,B694))</f>
        <v>0</v>
      </c>
      <c r="O694">
        <f>IF(A694="","",SUMIFS(OverSummary!$G$2:$G$101,OverSummary!$A$2:$A$101,A694,OverSummary!$D$2:$D$101,B694))</f>
        <v>0</v>
      </c>
      <c r="P694">
        <f>IF(A694="","",G694*Rules!$B$13+H694*Rules!$B$14+I694*Rules!$B$15)</f>
        <v>0</v>
      </c>
      <c r="Q694">
        <f>IF(A694="","",IF(G694&gt;=100,Rules!$B$18,IF(G694&gt;=50,Rules!$B$17,IF(G694&gt;=30,Rules!$B$16,0)))+IF(AND(F694=1,D694&lt;&gt;"BWL",G694=0),Rules!$B$27,0))</f>
        <v>0</v>
      </c>
      <c r="R694">
        <f>IF(A694="","",J694*Rules!$B$19+O694*Rules!$B$22)</f>
        <v>0</v>
      </c>
      <c r="S694">
        <f>IF(A694="","",IF(J694&gt;=4,Rules!$B$21,IF(J694&gt;=3,Rules!$B$20,0)))</f>
        <v>0</v>
      </c>
      <c r="T694">
        <f>IF(A694="","",K694*Rules!$B$23+L694*Rules!$B$24+M694*Rules!$B$25+N694*Rules!$B$26)</f>
        <v>0</v>
      </c>
      <c r="U694">
        <f t="shared" si="10"/>
        <v>0</v>
      </c>
    </row>
    <row r="695" spans="1:21" x14ac:dyDescent="0.2">
      <c r="A695" t="str">
        <f>MatchSquad!A695</f>
        <v>M014</v>
      </c>
      <c r="B695" t="str">
        <f>MatchSquad!B695</f>
        <v>P069</v>
      </c>
      <c r="C695" t="str">
        <f>MatchSquad!C695</f>
        <v>Manav Suthar</v>
      </c>
      <c r="D695" t="str">
        <f>MatchSquad!D695</f>
        <v>BWL</v>
      </c>
      <c r="E695" t="str">
        <f>MatchSquad!E695</f>
        <v>GT</v>
      </c>
      <c r="F695">
        <f>MatchSquad!G695</f>
        <v>0</v>
      </c>
      <c r="G695">
        <f>IF(A695="","",SUMIFS(BallByBall!$I$2:$I$501,BallByBall!$B$2:$B$501,A695,BallByBall!$F$2:$F$501,B695))</f>
        <v>0</v>
      </c>
      <c r="H695">
        <f>IF(A695="","",COUNTIFS(BallByBall!$B$2:$B$501,A695,BallByBall!$F$2:$F$501,B695,BallByBall!$Q$2:$Q$501,1))</f>
        <v>0</v>
      </c>
      <c r="I695">
        <f>IF(A695="","",COUNTIFS(BallByBall!$B$2:$B$501,A695,BallByBall!$F$2:$F$501,B695,BallByBall!$R$2:$R$501,1))</f>
        <v>0</v>
      </c>
      <c r="J695">
        <f>IF(A695="","",SUMIFS(BallByBall!$T$2:$T$501,BallByBall!$B$2:$B$501,A695,BallByBall!$H$2:$H$501,B695))</f>
        <v>0</v>
      </c>
      <c r="K695">
        <f>IF(A695="","",SUMIFS(BallByBall!$U$2:$U$501,BallByBall!$B$2:$B$501,A695,BallByBall!$P$2:$P$501,B695))</f>
        <v>0</v>
      </c>
      <c r="L695">
        <f>IF(A695="","",SUMIFS(BallByBall!$V$2:$V$501,BallByBall!$B$2:$B$501,A695,BallByBall!$P$2:$P$501,B695))</f>
        <v>0</v>
      </c>
      <c r="M695">
        <f>IF(A695="","",SUMIFS(BallByBall!$W$2:$W$501,BallByBall!$B$2:$B$501,A695,BallByBall!$P$2:$P$501,B695))</f>
        <v>0</v>
      </c>
      <c r="N695">
        <f>IF(A695="","",SUMIFS(BallByBall!$X$2:$X$501,BallByBall!$B$2:$B$501,A695,BallByBall!$P$2:$P$501,B695))</f>
        <v>0</v>
      </c>
      <c r="O695">
        <f>IF(A695="","",SUMIFS(OverSummary!$G$2:$G$101,OverSummary!$A$2:$A$101,A695,OverSummary!$D$2:$D$101,B695))</f>
        <v>0</v>
      </c>
      <c r="P695">
        <f>IF(A695="","",G695*Rules!$B$13+H695*Rules!$B$14+I695*Rules!$B$15)</f>
        <v>0</v>
      </c>
      <c r="Q695">
        <f>IF(A695="","",IF(G695&gt;=100,Rules!$B$18,IF(G695&gt;=50,Rules!$B$17,IF(G695&gt;=30,Rules!$B$16,0)))+IF(AND(F695=1,D695&lt;&gt;"BWL",G695=0),Rules!$B$27,0))</f>
        <v>0</v>
      </c>
      <c r="R695">
        <f>IF(A695="","",J695*Rules!$B$19+O695*Rules!$B$22)</f>
        <v>0</v>
      </c>
      <c r="S695">
        <f>IF(A695="","",IF(J695&gt;=4,Rules!$B$21,IF(J695&gt;=3,Rules!$B$20,0)))</f>
        <v>0</v>
      </c>
      <c r="T695">
        <f>IF(A695="","",K695*Rules!$B$23+L695*Rules!$B$24+M695*Rules!$B$25+N695*Rules!$B$26)</f>
        <v>0</v>
      </c>
      <c r="U695">
        <f t="shared" si="10"/>
        <v>0</v>
      </c>
    </row>
    <row r="696" spans="1:21" x14ac:dyDescent="0.2">
      <c r="A696" t="str">
        <f>MatchSquad!A696</f>
        <v>M014</v>
      </c>
      <c r="B696" t="str">
        <f>MatchSquad!B696</f>
        <v>P070</v>
      </c>
      <c r="C696" t="str">
        <f>MatchSquad!C696</f>
        <v>Gurnoor Singh Brar</v>
      </c>
      <c r="D696" t="str">
        <f>MatchSquad!D696</f>
        <v>BWL</v>
      </c>
      <c r="E696" t="str">
        <f>MatchSquad!E696</f>
        <v>GT</v>
      </c>
      <c r="F696">
        <f>MatchSquad!G696</f>
        <v>0</v>
      </c>
      <c r="G696">
        <f>IF(A696="","",SUMIFS(BallByBall!$I$2:$I$501,BallByBall!$B$2:$B$501,A696,BallByBall!$F$2:$F$501,B696))</f>
        <v>0</v>
      </c>
      <c r="H696">
        <f>IF(A696="","",COUNTIFS(BallByBall!$B$2:$B$501,A696,BallByBall!$F$2:$F$501,B696,BallByBall!$Q$2:$Q$501,1))</f>
        <v>0</v>
      </c>
      <c r="I696">
        <f>IF(A696="","",COUNTIFS(BallByBall!$B$2:$B$501,A696,BallByBall!$F$2:$F$501,B696,BallByBall!$R$2:$R$501,1))</f>
        <v>0</v>
      </c>
      <c r="J696">
        <f>IF(A696="","",SUMIFS(BallByBall!$T$2:$T$501,BallByBall!$B$2:$B$501,A696,BallByBall!$H$2:$H$501,B696))</f>
        <v>0</v>
      </c>
      <c r="K696">
        <f>IF(A696="","",SUMIFS(BallByBall!$U$2:$U$501,BallByBall!$B$2:$B$501,A696,BallByBall!$P$2:$P$501,B696))</f>
        <v>0</v>
      </c>
      <c r="L696">
        <f>IF(A696="","",SUMIFS(BallByBall!$V$2:$V$501,BallByBall!$B$2:$B$501,A696,BallByBall!$P$2:$P$501,B696))</f>
        <v>0</v>
      </c>
      <c r="M696">
        <f>IF(A696="","",SUMIFS(BallByBall!$W$2:$W$501,BallByBall!$B$2:$B$501,A696,BallByBall!$P$2:$P$501,B696))</f>
        <v>0</v>
      </c>
      <c r="N696">
        <f>IF(A696="","",SUMIFS(BallByBall!$X$2:$X$501,BallByBall!$B$2:$B$501,A696,BallByBall!$P$2:$P$501,B696))</f>
        <v>0</v>
      </c>
      <c r="O696">
        <f>IF(A696="","",SUMIFS(OverSummary!$G$2:$G$101,OverSummary!$A$2:$A$101,A696,OverSummary!$D$2:$D$101,B696))</f>
        <v>0</v>
      </c>
      <c r="P696">
        <f>IF(A696="","",G696*Rules!$B$13+H696*Rules!$B$14+I696*Rules!$B$15)</f>
        <v>0</v>
      </c>
      <c r="Q696">
        <f>IF(A696="","",IF(G696&gt;=100,Rules!$B$18,IF(G696&gt;=50,Rules!$B$17,IF(G696&gt;=30,Rules!$B$16,0)))+IF(AND(F696=1,D696&lt;&gt;"BWL",G696=0),Rules!$B$27,0))</f>
        <v>0</v>
      </c>
      <c r="R696">
        <f>IF(A696="","",J696*Rules!$B$19+O696*Rules!$B$22)</f>
        <v>0</v>
      </c>
      <c r="S696">
        <f>IF(A696="","",IF(J696&gt;=4,Rules!$B$21,IF(J696&gt;=3,Rules!$B$20,0)))</f>
        <v>0</v>
      </c>
      <c r="T696">
        <f>IF(A696="","",K696*Rules!$B$23+L696*Rules!$B$24+M696*Rules!$B$25+N696*Rules!$B$26)</f>
        <v>0</v>
      </c>
      <c r="U696">
        <f t="shared" si="10"/>
        <v>0</v>
      </c>
    </row>
    <row r="697" spans="1:21" x14ac:dyDescent="0.2">
      <c r="A697" t="str">
        <f>MatchSquad!A697</f>
        <v>M014</v>
      </c>
      <c r="B697" t="str">
        <f>MatchSquad!B697</f>
        <v>P071</v>
      </c>
      <c r="C697" t="str">
        <f>MatchSquad!C697</f>
        <v>Ishant Sharma</v>
      </c>
      <c r="D697" t="str">
        <f>MatchSquad!D697</f>
        <v>BWL</v>
      </c>
      <c r="E697" t="str">
        <f>MatchSquad!E697</f>
        <v>GT</v>
      </c>
      <c r="F697">
        <f>MatchSquad!G697</f>
        <v>0</v>
      </c>
      <c r="G697">
        <f>IF(A697="","",SUMIFS(BallByBall!$I$2:$I$501,BallByBall!$B$2:$B$501,A697,BallByBall!$F$2:$F$501,B697))</f>
        <v>0</v>
      </c>
      <c r="H697">
        <f>IF(A697="","",COUNTIFS(BallByBall!$B$2:$B$501,A697,BallByBall!$F$2:$F$501,B697,BallByBall!$Q$2:$Q$501,1))</f>
        <v>0</v>
      </c>
      <c r="I697">
        <f>IF(A697="","",COUNTIFS(BallByBall!$B$2:$B$501,A697,BallByBall!$F$2:$F$501,B697,BallByBall!$R$2:$R$501,1))</f>
        <v>0</v>
      </c>
      <c r="J697">
        <f>IF(A697="","",SUMIFS(BallByBall!$T$2:$T$501,BallByBall!$B$2:$B$501,A697,BallByBall!$H$2:$H$501,B697))</f>
        <v>0</v>
      </c>
      <c r="K697">
        <f>IF(A697="","",SUMIFS(BallByBall!$U$2:$U$501,BallByBall!$B$2:$B$501,A697,BallByBall!$P$2:$P$501,B697))</f>
        <v>0</v>
      </c>
      <c r="L697">
        <f>IF(A697="","",SUMIFS(BallByBall!$V$2:$V$501,BallByBall!$B$2:$B$501,A697,BallByBall!$P$2:$P$501,B697))</f>
        <v>0</v>
      </c>
      <c r="M697">
        <f>IF(A697="","",SUMIFS(BallByBall!$W$2:$W$501,BallByBall!$B$2:$B$501,A697,BallByBall!$P$2:$P$501,B697))</f>
        <v>0</v>
      </c>
      <c r="N697">
        <f>IF(A697="","",SUMIFS(BallByBall!$X$2:$X$501,BallByBall!$B$2:$B$501,A697,BallByBall!$P$2:$P$501,B697))</f>
        <v>0</v>
      </c>
      <c r="O697">
        <f>IF(A697="","",SUMIFS(OverSummary!$G$2:$G$101,OverSummary!$A$2:$A$101,A697,OverSummary!$D$2:$D$101,B697))</f>
        <v>0</v>
      </c>
      <c r="P697">
        <f>IF(A697="","",G697*Rules!$B$13+H697*Rules!$B$14+I697*Rules!$B$15)</f>
        <v>0</v>
      </c>
      <c r="Q697">
        <f>IF(A697="","",IF(G697&gt;=100,Rules!$B$18,IF(G697&gt;=50,Rules!$B$17,IF(G697&gt;=30,Rules!$B$16,0)))+IF(AND(F697=1,D697&lt;&gt;"BWL",G697=0),Rules!$B$27,0))</f>
        <v>0</v>
      </c>
      <c r="R697">
        <f>IF(A697="","",J697*Rules!$B$19+O697*Rules!$B$22)</f>
        <v>0</v>
      </c>
      <c r="S697">
        <f>IF(A697="","",IF(J697&gt;=4,Rules!$B$21,IF(J697&gt;=3,Rules!$B$20,0)))</f>
        <v>0</v>
      </c>
      <c r="T697">
        <f>IF(A697="","",K697*Rules!$B$23+L697*Rules!$B$24+M697*Rules!$B$25+N697*Rules!$B$26)</f>
        <v>0</v>
      </c>
      <c r="U697">
        <f t="shared" si="10"/>
        <v>0</v>
      </c>
    </row>
    <row r="698" spans="1:21" x14ac:dyDescent="0.2">
      <c r="A698" t="str">
        <f>MatchSquad!A698</f>
        <v>M014</v>
      </c>
      <c r="B698" t="str">
        <f>MatchSquad!B698</f>
        <v>P072</v>
      </c>
      <c r="C698" t="str">
        <f>MatchSquad!C698</f>
        <v>Ashok Sharma</v>
      </c>
      <c r="D698" t="str">
        <f>MatchSquad!D698</f>
        <v>BWL</v>
      </c>
      <c r="E698" t="str">
        <f>MatchSquad!E698</f>
        <v>GT</v>
      </c>
      <c r="F698">
        <f>MatchSquad!G698</f>
        <v>0</v>
      </c>
      <c r="G698">
        <f>IF(A698="","",SUMIFS(BallByBall!$I$2:$I$501,BallByBall!$B$2:$B$501,A698,BallByBall!$F$2:$F$501,B698))</f>
        <v>0</v>
      </c>
      <c r="H698">
        <f>IF(A698="","",COUNTIFS(BallByBall!$B$2:$B$501,A698,BallByBall!$F$2:$F$501,B698,BallByBall!$Q$2:$Q$501,1))</f>
        <v>0</v>
      </c>
      <c r="I698">
        <f>IF(A698="","",COUNTIFS(BallByBall!$B$2:$B$501,A698,BallByBall!$F$2:$F$501,B698,BallByBall!$R$2:$R$501,1))</f>
        <v>0</v>
      </c>
      <c r="J698">
        <f>IF(A698="","",SUMIFS(BallByBall!$T$2:$T$501,BallByBall!$B$2:$B$501,A698,BallByBall!$H$2:$H$501,B698))</f>
        <v>0</v>
      </c>
      <c r="K698">
        <f>IF(A698="","",SUMIFS(BallByBall!$U$2:$U$501,BallByBall!$B$2:$B$501,A698,BallByBall!$P$2:$P$501,B698))</f>
        <v>0</v>
      </c>
      <c r="L698">
        <f>IF(A698="","",SUMIFS(BallByBall!$V$2:$V$501,BallByBall!$B$2:$B$501,A698,BallByBall!$P$2:$P$501,B698))</f>
        <v>0</v>
      </c>
      <c r="M698">
        <f>IF(A698="","",SUMIFS(BallByBall!$W$2:$W$501,BallByBall!$B$2:$B$501,A698,BallByBall!$P$2:$P$501,B698))</f>
        <v>0</v>
      </c>
      <c r="N698">
        <f>IF(A698="","",SUMIFS(BallByBall!$X$2:$X$501,BallByBall!$B$2:$B$501,A698,BallByBall!$P$2:$P$501,B698))</f>
        <v>0</v>
      </c>
      <c r="O698">
        <f>IF(A698="","",SUMIFS(OverSummary!$G$2:$G$101,OverSummary!$A$2:$A$101,A698,OverSummary!$D$2:$D$101,B698))</f>
        <v>0</v>
      </c>
      <c r="P698">
        <f>IF(A698="","",G698*Rules!$B$13+H698*Rules!$B$14+I698*Rules!$B$15)</f>
        <v>0</v>
      </c>
      <c r="Q698">
        <f>IF(A698="","",IF(G698&gt;=100,Rules!$B$18,IF(G698&gt;=50,Rules!$B$17,IF(G698&gt;=30,Rules!$B$16,0)))+IF(AND(F698=1,D698&lt;&gt;"BWL",G698=0),Rules!$B$27,0))</f>
        <v>0</v>
      </c>
      <c r="R698">
        <f>IF(A698="","",J698*Rules!$B$19+O698*Rules!$B$22)</f>
        <v>0</v>
      </c>
      <c r="S698">
        <f>IF(A698="","",IF(J698&gt;=4,Rules!$B$21,IF(J698&gt;=3,Rules!$B$20,0)))</f>
        <v>0</v>
      </c>
      <c r="T698">
        <f>IF(A698="","",K698*Rules!$B$23+L698*Rules!$B$24+M698*Rules!$B$25+N698*Rules!$B$26)</f>
        <v>0</v>
      </c>
      <c r="U698">
        <f t="shared" si="10"/>
        <v>0</v>
      </c>
    </row>
    <row r="699" spans="1:21" x14ac:dyDescent="0.2">
      <c r="A699" t="str">
        <f>MatchSquad!A699</f>
        <v>M014</v>
      </c>
      <c r="B699" t="str">
        <f>MatchSquad!B699</f>
        <v>P073</v>
      </c>
      <c r="C699" t="str">
        <f>MatchSquad!C699</f>
        <v>Luke Wood</v>
      </c>
      <c r="D699" t="str">
        <f>MatchSquad!D699</f>
        <v>BWL</v>
      </c>
      <c r="E699" t="str">
        <f>MatchSquad!E699</f>
        <v>GT</v>
      </c>
      <c r="F699">
        <f>MatchSquad!G699</f>
        <v>0</v>
      </c>
      <c r="G699">
        <f>IF(A699="","",SUMIFS(BallByBall!$I$2:$I$501,BallByBall!$B$2:$B$501,A699,BallByBall!$F$2:$F$501,B699))</f>
        <v>0</v>
      </c>
      <c r="H699">
        <f>IF(A699="","",COUNTIFS(BallByBall!$B$2:$B$501,A699,BallByBall!$F$2:$F$501,B699,BallByBall!$Q$2:$Q$501,1))</f>
        <v>0</v>
      </c>
      <c r="I699">
        <f>IF(A699="","",COUNTIFS(BallByBall!$B$2:$B$501,A699,BallByBall!$F$2:$F$501,B699,BallByBall!$R$2:$R$501,1))</f>
        <v>0</v>
      </c>
      <c r="J699">
        <f>IF(A699="","",SUMIFS(BallByBall!$T$2:$T$501,BallByBall!$B$2:$B$501,A699,BallByBall!$H$2:$H$501,B699))</f>
        <v>0</v>
      </c>
      <c r="K699">
        <f>IF(A699="","",SUMIFS(BallByBall!$U$2:$U$501,BallByBall!$B$2:$B$501,A699,BallByBall!$P$2:$P$501,B699))</f>
        <v>0</v>
      </c>
      <c r="L699">
        <f>IF(A699="","",SUMIFS(BallByBall!$V$2:$V$501,BallByBall!$B$2:$B$501,A699,BallByBall!$P$2:$P$501,B699))</f>
        <v>0</v>
      </c>
      <c r="M699">
        <f>IF(A699="","",SUMIFS(BallByBall!$W$2:$W$501,BallByBall!$B$2:$B$501,A699,BallByBall!$P$2:$P$501,B699))</f>
        <v>0</v>
      </c>
      <c r="N699">
        <f>IF(A699="","",SUMIFS(BallByBall!$X$2:$X$501,BallByBall!$B$2:$B$501,A699,BallByBall!$P$2:$P$501,B699))</f>
        <v>0</v>
      </c>
      <c r="O699">
        <f>IF(A699="","",SUMIFS(OverSummary!$G$2:$G$101,OverSummary!$A$2:$A$101,A699,OverSummary!$D$2:$D$101,B699))</f>
        <v>0</v>
      </c>
      <c r="P699">
        <f>IF(A699="","",G699*Rules!$B$13+H699*Rules!$B$14+I699*Rules!$B$15)</f>
        <v>0</v>
      </c>
      <c r="Q699">
        <f>IF(A699="","",IF(G699&gt;=100,Rules!$B$18,IF(G699&gt;=50,Rules!$B$17,IF(G699&gt;=30,Rules!$B$16,0)))+IF(AND(F699=1,D699&lt;&gt;"BWL",G699=0),Rules!$B$27,0))</f>
        <v>0</v>
      </c>
      <c r="R699">
        <f>IF(A699="","",J699*Rules!$B$19+O699*Rules!$B$22)</f>
        <v>0</v>
      </c>
      <c r="S699">
        <f>IF(A699="","",IF(J699&gt;=4,Rules!$B$21,IF(J699&gt;=3,Rules!$B$20,0)))</f>
        <v>0</v>
      </c>
      <c r="T699">
        <f>IF(A699="","",K699*Rules!$B$23+L699*Rules!$B$24+M699*Rules!$B$25+N699*Rules!$B$26)</f>
        <v>0</v>
      </c>
      <c r="U699">
        <f t="shared" si="10"/>
        <v>0</v>
      </c>
    </row>
    <row r="700" spans="1:21" x14ac:dyDescent="0.2">
      <c r="A700" t="str">
        <f>MatchSquad!A700</f>
        <v>M014</v>
      </c>
      <c r="B700" t="str">
        <f>MatchSquad!B700</f>
        <v>P074</v>
      </c>
      <c r="C700" t="str">
        <f>MatchSquad!C700</f>
        <v>Kulwant Khejroliya</v>
      </c>
      <c r="D700" t="str">
        <f>MatchSquad!D700</f>
        <v>BWL</v>
      </c>
      <c r="E700" t="str">
        <f>MatchSquad!E700</f>
        <v>GT</v>
      </c>
      <c r="F700">
        <f>MatchSquad!G700</f>
        <v>0</v>
      </c>
      <c r="G700">
        <f>IF(A700="","",SUMIFS(BallByBall!$I$2:$I$501,BallByBall!$B$2:$B$501,A700,BallByBall!$F$2:$F$501,B700))</f>
        <v>0</v>
      </c>
      <c r="H700">
        <f>IF(A700="","",COUNTIFS(BallByBall!$B$2:$B$501,A700,BallByBall!$F$2:$F$501,B700,BallByBall!$Q$2:$Q$501,1))</f>
        <v>0</v>
      </c>
      <c r="I700">
        <f>IF(A700="","",COUNTIFS(BallByBall!$B$2:$B$501,A700,BallByBall!$F$2:$F$501,B700,BallByBall!$R$2:$R$501,1))</f>
        <v>0</v>
      </c>
      <c r="J700">
        <f>IF(A700="","",SUMIFS(BallByBall!$T$2:$T$501,BallByBall!$B$2:$B$501,A700,BallByBall!$H$2:$H$501,B700))</f>
        <v>0</v>
      </c>
      <c r="K700">
        <f>IF(A700="","",SUMIFS(BallByBall!$U$2:$U$501,BallByBall!$B$2:$B$501,A700,BallByBall!$P$2:$P$501,B700))</f>
        <v>0</v>
      </c>
      <c r="L700">
        <f>IF(A700="","",SUMIFS(BallByBall!$V$2:$V$501,BallByBall!$B$2:$B$501,A700,BallByBall!$P$2:$P$501,B700))</f>
        <v>0</v>
      </c>
      <c r="M700">
        <f>IF(A700="","",SUMIFS(BallByBall!$W$2:$W$501,BallByBall!$B$2:$B$501,A700,BallByBall!$P$2:$P$501,B700))</f>
        <v>0</v>
      </c>
      <c r="N700">
        <f>IF(A700="","",SUMIFS(BallByBall!$X$2:$X$501,BallByBall!$B$2:$B$501,A700,BallByBall!$P$2:$P$501,B700))</f>
        <v>0</v>
      </c>
      <c r="O700">
        <f>IF(A700="","",SUMIFS(OverSummary!$G$2:$G$101,OverSummary!$A$2:$A$101,A700,OverSummary!$D$2:$D$101,B700))</f>
        <v>0</v>
      </c>
      <c r="P700">
        <f>IF(A700="","",G700*Rules!$B$13+H700*Rules!$B$14+I700*Rules!$B$15)</f>
        <v>0</v>
      </c>
      <c r="Q700">
        <f>IF(A700="","",IF(G700&gt;=100,Rules!$B$18,IF(G700&gt;=50,Rules!$B$17,IF(G700&gt;=30,Rules!$B$16,0)))+IF(AND(F700=1,D700&lt;&gt;"BWL",G700=0),Rules!$B$27,0))</f>
        <v>0</v>
      </c>
      <c r="R700">
        <f>IF(A700="","",J700*Rules!$B$19+O700*Rules!$B$22)</f>
        <v>0</v>
      </c>
      <c r="S700">
        <f>IF(A700="","",IF(J700&gt;=4,Rules!$B$21,IF(J700&gt;=3,Rules!$B$20,0)))</f>
        <v>0</v>
      </c>
      <c r="T700">
        <f>IF(A700="","",K700*Rules!$B$23+L700*Rules!$B$24+M700*Rules!$B$25+N700*Rules!$B$26)</f>
        <v>0</v>
      </c>
      <c r="U700">
        <f t="shared" si="10"/>
        <v>0</v>
      </c>
    </row>
    <row r="701" spans="1:21" x14ac:dyDescent="0.2">
      <c r="A701" t="str">
        <f>MatchSquad!A701</f>
        <v>M014</v>
      </c>
      <c r="B701" t="str">
        <f>MatchSquad!B701</f>
        <v>P075</v>
      </c>
      <c r="C701" t="str">
        <f>MatchSquad!C701</f>
        <v>Rashid Khan</v>
      </c>
      <c r="D701" t="str">
        <f>MatchSquad!D701</f>
        <v>BWL</v>
      </c>
      <c r="E701" t="str">
        <f>MatchSquad!E701</f>
        <v>GT</v>
      </c>
      <c r="F701">
        <f>MatchSquad!G701</f>
        <v>0</v>
      </c>
      <c r="G701">
        <f>IF(A701="","",SUMIFS(BallByBall!$I$2:$I$501,BallByBall!$B$2:$B$501,A701,BallByBall!$F$2:$F$501,B701))</f>
        <v>0</v>
      </c>
      <c r="H701">
        <f>IF(A701="","",COUNTIFS(BallByBall!$B$2:$B$501,A701,BallByBall!$F$2:$F$501,B701,BallByBall!$Q$2:$Q$501,1))</f>
        <v>0</v>
      </c>
      <c r="I701">
        <f>IF(A701="","",COUNTIFS(BallByBall!$B$2:$B$501,A701,BallByBall!$F$2:$F$501,B701,BallByBall!$R$2:$R$501,1))</f>
        <v>0</v>
      </c>
      <c r="J701">
        <f>IF(A701="","",SUMIFS(BallByBall!$T$2:$T$501,BallByBall!$B$2:$B$501,A701,BallByBall!$H$2:$H$501,B701))</f>
        <v>0</v>
      </c>
      <c r="K701">
        <f>IF(A701="","",SUMIFS(BallByBall!$U$2:$U$501,BallByBall!$B$2:$B$501,A701,BallByBall!$P$2:$P$501,B701))</f>
        <v>0</v>
      </c>
      <c r="L701">
        <f>IF(A701="","",SUMIFS(BallByBall!$V$2:$V$501,BallByBall!$B$2:$B$501,A701,BallByBall!$P$2:$P$501,B701))</f>
        <v>0</v>
      </c>
      <c r="M701">
        <f>IF(A701="","",SUMIFS(BallByBall!$W$2:$W$501,BallByBall!$B$2:$B$501,A701,BallByBall!$P$2:$P$501,B701))</f>
        <v>0</v>
      </c>
      <c r="N701">
        <f>IF(A701="","",SUMIFS(BallByBall!$X$2:$X$501,BallByBall!$B$2:$B$501,A701,BallByBall!$P$2:$P$501,B701))</f>
        <v>0</v>
      </c>
      <c r="O701">
        <f>IF(A701="","",SUMIFS(OverSummary!$G$2:$G$101,OverSummary!$A$2:$A$101,A701,OverSummary!$D$2:$D$101,B701))</f>
        <v>0</v>
      </c>
      <c r="P701">
        <f>IF(A701="","",G701*Rules!$B$13+H701*Rules!$B$14+I701*Rules!$B$15)</f>
        <v>0</v>
      </c>
      <c r="Q701">
        <f>IF(A701="","",IF(G701&gt;=100,Rules!$B$18,IF(G701&gt;=50,Rules!$B$17,IF(G701&gt;=30,Rules!$B$16,0)))+IF(AND(F701=1,D701&lt;&gt;"BWL",G701=0),Rules!$B$27,0))</f>
        <v>0</v>
      </c>
      <c r="R701">
        <f>IF(A701="","",J701*Rules!$B$19+O701*Rules!$B$22)</f>
        <v>0</v>
      </c>
      <c r="S701">
        <f>IF(A701="","",IF(J701&gt;=4,Rules!$B$21,IF(J701&gt;=3,Rules!$B$20,0)))</f>
        <v>0</v>
      </c>
      <c r="T701">
        <f>IF(A701="","",K701*Rules!$B$23+L701*Rules!$B$24+M701*Rules!$B$25+N701*Rules!$B$26)</f>
        <v>0</v>
      </c>
      <c r="U701">
        <f t="shared" si="10"/>
        <v>0</v>
      </c>
    </row>
    <row r="702" spans="1:21" x14ac:dyDescent="0.2">
      <c r="A702" t="str">
        <f>MatchSquad!A702</f>
        <v>M015</v>
      </c>
      <c r="B702" t="str">
        <f>MatchSquad!B702</f>
        <v>P076</v>
      </c>
      <c r="C702" t="str">
        <f>MatchSquad!C702</f>
        <v>Ajinkya Rahane</v>
      </c>
      <c r="D702" t="str">
        <f>MatchSquad!D702</f>
        <v>BAT</v>
      </c>
      <c r="E702" t="str">
        <f>MatchSquad!E702</f>
        <v>KKR</v>
      </c>
      <c r="F702">
        <f>MatchSquad!G702</f>
        <v>0</v>
      </c>
      <c r="G702">
        <f>IF(A702="","",SUMIFS(BallByBall!$I$2:$I$501,BallByBall!$B$2:$B$501,A702,BallByBall!$F$2:$F$501,B702))</f>
        <v>0</v>
      </c>
      <c r="H702">
        <f>IF(A702="","",COUNTIFS(BallByBall!$B$2:$B$501,A702,BallByBall!$F$2:$F$501,B702,BallByBall!$Q$2:$Q$501,1))</f>
        <v>0</v>
      </c>
      <c r="I702">
        <f>IF(A702="","",COUNTIFS(BallByBall!$B$2:$B$501,A702,BallByBall!$F$2:$F$501,B702,BallByBall!$R$2:$R$501,1))</f>
        <v>0</v>
      </c>
      <c r="J702">
        <f>IF(A702="","",SUMIFS(BallByBall!$T$2:$T$501,BallByBall!$B$2:$B$501,A702,BallByBall!$H$2:$H$501,B702))</f>
        <v>0</v>
      </c>
      <c r="K702">
        <f>IF(A702="","",SUMIFS(BallByBall!$U$2:$U$501,BallByBall!$B$2:$B$501,A702,BallByBall!$P$2:$P$501,B702))</f>
        <v>0</v>
      </c>
      <c r="L702">
        <f>IF(A702="","",SUMIFS(BallByBall!$V$2:$V$501,BallByBall!$B$2:$B$501,A702,BallByBall!$P$2:$P$501,B702))</f>
        <v>0</v>
      </c>
      <c r="M702">
        <f>IF(A702="","",SUMIFS(BallByBall!$W$2:$W$501,BallByBall!$B$2:$B$501,A702,BallByBall!$P$2:$P$501,B702))</f>
        <v>0</v>
      </c>
      <c r="N702">
        <f>IF(A702="","",SUMIFS(BallByBall!$X$2:$X$501,BallByBall!$B$2:$B$501,A702,BallByBall!$P$2:$P$501,B702))</f>
        <v>0</v>
      </c>
      <c r="O702">
        <f>IF(A702="","",SUMIFS(OverSummary!$G$2:$G$101,OverSummary!$A$2:$A$101,A702,OverSummary!$D$2:$D$101,B702))</f>
        <v>0</v>
      </c>
      <c r="P702">
        <f>IF(A702="","",G702*Rules!$B$13+H702*Rules!$B$14+I702*Rules!$B$15)</f>
        <v>0</v>
      </c>
      <c r="Q702">
        <f>IF(A702="","",IF(G702&gt;=100,Rules!$B$18,IF(G702&gt;=50,Rules!$B$17,IF(G702&gt;=30,Rules!$B$16,0)))+IF(AND(F702=1,D702&lt;&gt;"BWL",G702=0),Rules!$B$27,0))</f>
        <v>0</v>
      </c>
      <c r="R702">
        <f>IF(A702="","",J702*Rules!$B$19+O702*Rules!$B$22)</f>
        <v>0</v>
      </c>
      <c r="S702">
        <f>IF(A702="","",IF(J702&gt;=4,Rules!$B$21,IF(J702&gt;=3,Rules!$B$20,0)))</f>
        <v>0</v>
      </c>
      <c r="T702">
        <f>IF(A702="","",K702*Rules!$B$23+L702*Rules!$B$24+M702*Rules!$B$25+N702*Rules!$B$26)</f>
        <v>0</v>
      </c>
      <c r="U702">
        <f t="shared" si="10"/>
        <v>0</v>
      </c>
    </row>
    <row r="703" spans="1:21" x14ac:dyDescent="0.2">
      <c r="A703" t="str">
        <f>MatchSquad!A703</f>
        <v>M015</v>
      </c>
      <c r="B703" t="str">
        <f>MatchSquad!B703</f>
        <v>P077</v>
      </c>
      <c r="C703" t="str">
        <f>MatchSquad!C703</f>
        <v>Rinku Singh</v>
      </c>
      <c r="D703" t="str">
        <f>MatchSquad!D703</f>
        <v>BAT</v>
      </c>
      <c r="E703" t="str">
        <f>MatchSquad!E703</f>
        <v>KKR</v>
      </c>
      <c r="F703">
        <f>MatchSquad!G703</f>
        <v>0</v>
      </c>
      <c r="G703">
        <f>IF(A703="","",SUMIFS(BallByBall!$I$2:$I$501,BallByBall!$B$2:$B$501,A703,BallByBall!$F$2:$F$501,B703))</f>
        <v>0</v>
      </c>
      <c r="H703">
        <f>IF(A703="","",COUNTIFS(BallByBall!$B$2:$B$501,A703,BallByBall!$F$2:$F$501,B703,BallByBall!$Q$2:$Q$501,1))</f>
        <v>0</v>
      </c>
      <c r="I703">
        <f>IF(A703="","",COUNTIFS(BallByBall!$B$2:$B$501,A703,BallByBall!$F$2:$F$501,B703,BallByBall!$R$2:$R$501,1))</f>
        <v>0</v>
      </c>
      <c r="J703">
        <f>IF(A703="","",SUMIFS(BallByBall!$T$2:$T$501,BallByBall!$B$2:$B$501,A703,BallByBall!$H$2:$H$501,B703))</f>
        <v>0</v>
      </c>
      <c r="K703">
        <f>IF(A703="","",SUMIFS(BallByBall!$U$2:$U$501,BallByBall!$B$2:$B$501,A703,BallByBall!$P$2:$P$501,B703))</f>
        <v>0</v>
      </c>
      <c r="L703">
        <f>IF(A703="","",SUMIFS(BallByBall!$V$2:$V$501,BallByBall!$B$2:$B$501,A703,BallByBall!$P$2:$P$501,B703))</f>
        <v>0</v>
      </c>
      <c r="M703">
        <f>IF(A703="","",SUMIFS(BallByBall!$W$2:$W$501,BallByBall!$B$2:$B$501,A703,BallByBall!$P$2:$P$501,B703))</f>
        <v>0</v>
      </c>
      <c r="N703">
        <f>IF(A703="","",SUMIFS(BallByBall!$X$2:$X$501,BallByBall!$B$2:$B$501,A703,BallByBall!$P$2:$P$501,B703))</f>
        <v>0</v>
      </c>
      <c r="O703">
        <f>IF(A703="","",SUMIFS(OverSummary!$G$2:$G$101,OverSummary!$A$2:$A$101,A703,OverSummary!$D$2:$D$101,B703))</f>
        <v>0</v>
      </c>
      <c r="P703">
        <f>IF(A703="","",G703*Rules!$B$13+H703*Rules!$B$14+I703*Rules!$B$15)</f>
        <v>0</v>
      </c>
      <c r="Q703">
        <f>IF(A703="","",IF(G703&gt;=100,Rules!$B$18,IF(G703&gt;=50,Rules!$B$17,IF(G703&gt;=30,Rules!$B$16,0)))+IF(AND(F703=1,D703&lt;&gt;"BWL",G703=0),Rules!$B$27,0))</f>
        <v>0</v>
      </c>
      <c r="R703">
        <f>IF(A703="","",J703*Rules!$B$19+O703*Rules!$B$22)</f>
        <v>0</v>
      </c>
      <c r="S703">
        <f>IF(A703="","",IF(J703&gt;=4,Rules!$B$21,IF(J703&gt;=3,Rules!$B$20,0)))</f>
        <v>0</v>
      </c>
      <c r="T703">
        <f>IF(A703="","",K703*Rules!$B$23+L703*Rules!$B$24+M703*Rules!$B$25+N703*Rules!$B$26)</f>
        <v>0</v>
      </c>
      <c r="U703">
        <f t="shared" si="10"/>
        <v>0</v>
      </c>
    </row>
    <row r="704" spans="1:21" x14ac:dyDescent="0.2">
      <c r="A704" t="str">
        <f>MatchSquad!A704</f>
        <v>M015</v>
      </c>
      <c r="B704" t="str">
        <f>MatchSquad!B704</f>
        <v>P078</v>
      </c>
      <c r="C704" t="str">
        <f>MatchSquad!C704</f>
        <v>Angkrish Raghuvanshi</v>
      </c>
      <c r="D704" t="str">
        <f>MatchSquad!D704</f>
        <v>BAT</v>
      </c>
      <c r="E704" t="str">
        <f>MatchSquad!E704</f>
        <v>KKR</v>
      </c>
      <c r="F704">
        <f>MatchSquad!G704</f>
        <v>0</v>
      </c>
      <c r="G704">
        <f>IF(A704="","",SUMIFS(BallByBall!$I$2:$I$501,BallByBall!$B$2:$B$501,A704,BallByBall!$F$2:$F$501,B704))</f>
        <v>0</v>
      </c>
      <c r="H704">
        <f>IF(A704="","",COUNTIFS(BallByBall!$B$2:$B$501,A704,BallByBall!$F$2:$F$501,B704,BallByBall!$Q$2:$Q$501,1))</f>
        <v>0</v>
      </c>
      <c r="I704">
        <f>IF(A704="","",COUNTIFS(BallByBall!$B$2:$B$501,A704,BallByBall!$F$2:$F$501,B704,BallByBall!$R$2:$R$501,1))</f>
        <v>0</v>
      </c>
      <c r="J704">
        <f>IF(A704="","",SUMIFS(BallByBall!$T$2:$T$501,BallByBall!$B$2:$B$501,A704,BallByBall!$H$2:$H$501,B704))</f>
        <v>0</v>
      </c>
      <c r="K704">
        <f>IF(A704="","",SUMIFS(BallByBall!$U$2:$U$501,BallByBall!$B$2:$B$501,A704,BallByBall!$P$2:$P$501,B704))</f>
        <v>0</v>
      </c>
      <c r="L704">
        <f>IF(A704="","",SUMIFS(BallByBall!$V$2:$V$501,BallByBall!$B$2:$B$501,A704,BallByBall!$P$2:$P$501,B704))</f>
        <v>0</v>
      </c>
      <c r="M704">
        <f>IF(A704="","",SUMIFS(BallByBall!$W$2:$W$501,BallByBall!$B$2:$B$501,A704,BallByBall!$P$2:$P$501,B704))</f>
        <v>0</v>
      </c>
      <c r="N704">
        <f>IF(A704="","",SUMIFS(BallByBall!$X$2:$X$501,BallByBall!$B$2:$B$501,A704,BallByBall!$P$2:$P$501,B704))</f>
        <v>0</v>
      </c>
      <c r="O704">
        <f>IF(A704="","",SUMIFS(OverSummary!$G$2:$G$101,OverSummary!$A$2:$A$101,A704,OverSummary!$D$2:$D$101,B704))</f>
        <v>0</v>
      </c>
      <c r="P704">
        <f>IF(A704="","",G704*Rules!$B$13+H704*Rules!$B$14+I704*Rules!$B$15)</f>
        <v>0</v>
      </c>
      <c r="Q704">
        <f>IF(A704="","",IF(G704&gt;=100,Rules!$B$18,IF(G704&gt;=50,Rules!$B$17,IF(G704&gt;=30,Rules!$B$16,0)))+IF(AND(F704=1,D704&lt;&gt;"BWL",G704=0),Rules!$B$27,0))</f>
        <v>0</v>
      </c>
      <c r="R704">
        <f>IF(A704="","",J704*Rules!$B$19+O704*Rules!$B$22)</f>
        <v>0</v>
      </c>
      <c r="S704">
        <f>IF(A704="","",IF(J704&gt;=4,Rules!$B$21,IF(J704&gt;=3,Rules!$B$20,0)))</f>
        <v>0</v>
      </c>
      <c r="T704">
        <f>IF(A704="","",K704*Rules!$B$23+L704*Rules!$B$24+M704*Rules!$B$25+N704*Rules!$B$26)</f>
        <v>0</v>
      </c>
      <c r="U704">
        <f t="shared" si="10"/>
        <v>0</v>
      </c>
    </row>
    <row r="705" spans="1:21" x14ac:dyDescent="0.2">
      <c r="A705" t="str">
        <f>MatchSquad!A705</f>
        <v>M015</v>
      </c>
      <c r="B705" t="str">
        <f>MatchSquad!B705</f>
        <v>P079</v>
      </c>
      <c r="C705" t="str">
        <f>MatchSquad!C705</f>
        <v>Manish Pandey</v>
      </c>
      <c r="D705" t="str">
        <f>MatchSquad!D705</f>
        <v>BAT</v>
      </c>
      <c r="E705" t="str">
        <f>MatchSquad!E705</f>
        <v>KKR</v>
      </c>
      <c r="F705">
        <f>MatchSquad!G705</f>
        <v>0</v>
      </c>
      <c r="G705">
        <f>IF(A705="","",SUMIFS(BallByBall!$I$2:$I$501,BallByBall!$B$2:$B$501,A705,BallByBall!$F$2:$F$501,B705))</f>
        <v>0</v>
      </c>
      <c r="H705">
        <f>IF(A705="","",COUNTIFS(BallByBall!$B$2:$B$501,A705,BallByBall!$F$2:$F$501,B705,BallByBall!$Q$2:$Q$501,1))</f>
        <v>0</v>
      </c>
      <c r="I705">
        <f>IF(A705="","",COUNTIFS(BallByBall!$B$2:$B$501,A705,BallByBall!$F$2:$F$501,B705,BallByBall!$R$2:$R$501,1))</f>
        <v>0</v>
      </c>
      <c r="J705">
        <f>IF(A705="","",SUMIFS(BallByBall!$T$2:$T$501,BallByBall!$B$2:$B$501,A705,BallByBall!$H$2:$H$501,B705))</f>
        <v>0</v>
      </c>
      <c r="K705">
        <f>IF(A705="","",SUMIFS(BallByBall!$U$2:$U$501,BallByBall!$B$2:$B$501,A705,BallByBall!$P$2:$P$501,B705))</f>
        <v>0</v>
      </c>
      <c r="L705">
        <f>IF(A705="","",SUMIFS(BallByBall!$V$2:$V$501,BallByBall!$B$2:$B$501,A705,BallByBall!$P$2:$P$501,B705))</f>
        <v>0</v>
      </c>
      <c r="M705">
        <f>IF(A705="","",SUMIFS(BallByBall!$W$2:$W$501,BallByBall!$B$2:$B$501,A705,BallByBall!$P$2:$P$501,B705))</f>
        <v>0</v>
      </c>
      <c r="N705">
        <f>IF(A705="","",SUMIFS(BallByBall!$X$2:$X$501,BallByBall!$B$2:$B$501,A705,BallByBall!$P$2:$P$501,B705))</f>
        <v>0</v>
      </c>
      <c r="O705">
        <f>IF(A705="","",SUMIFS(OverSummary!$G$2:$G$101,OverSummary!$A$2:$A$101,A705,OverSummary!$D$2:$D$101,B705))</f>
        <v>0</v>
      </c>
      <c r="P705">
        <f>IF(A705="","",G705*Rules!$B$13+H705*Rules!$B$14+I705*Rules!$B$15)</f>
        <v>0</v>
      </c>
      <c r="Q705">
        <f>IF(A705="","",IF(G705&gt;=100,Rules!$B$18,IF(G705&gt;=50,Rules!$B$17,IF(G705&gt;=30,Rules!$B$16,0)))+IF(AND(F705=1,D705&lt;&gt;"BWL",G705=0),Rules!$B$27,0))</f>
        <v>0</v>
      </c>
      <c r="R705">
        <f>IF(A705="","",J705*Rules!$B$19+O705*Rules!$B$22)</f>
        <v>0</v>
      </c>
      <c r="S705">
        <f>IF(A705="","",IF(J705&gt;=4,Rules!$B$21,IF(J705&gt;=3,Rules!$B$20,0)))</f>
        <v>0</v>
      </c>
      <c r="T705">
        <f>IF(A705="","",K705*Rules!$B$23+L705*Rules!$B$24+M705*Rules!$B$25+N705*Rules!$B$26)</f>
        <v>0</v>
      </c>
      <c r="U705">
        <f t="shared" si="10"/>
        <v>0</v>
      </c>
    </row>
    <row r="706" spans="1:21" x14ac:dyDescent="0.2">
      <c r="A706" t="str">
        <f>MatchSquad!A706</f>
        <v>M015</v>
      </c>
      <c r="B706" t="str">
        <f>MatchSquad!B706</f>
        <v>P080</v>
      </c>
      <c r="C706" t="str">
        <f>MatchSquad!C706</f>
        <v>Finn Allen</v>
      </c>
      <c r="D706" t="str">
        <f>MatchSquad!D706</f>
        <v>WK</v>
      </c>
      <c r="E706" t="str">
        <f>MatchSquad!E706</f>
        <v>KKR</v>
      </c>
      <c r="F706">
        <f>MatchSquad!G706</f>
        <v>0</v>
      </c>
      <c r="G706">
        <f>IF(A706="","",SUMIFS(BallByBall!$I$2:$I$501,BallByBall!$B$2:$B$501,A706,BallByBall!$F$2:$F$501,B706))</f>
        <v>0</v>
      </c>
      <c r="H706">
        <f>IF(A706="","",COUNTIFS(BallByBall!$B$2:$B$501,A706,BallByBall!$F$2:$F$501,B706,BallByBall!$Q$2:$Q$501,1))</f>
        <v>0</v>
      </c>
      <c r="I706">
        <f>IF(A706="","",COUNTIFS(BallByBall!$B$2:$B$501,A706,BallByBall!$F$2:$F$501,B706,BallByBall!$R$2:$R$501,1))</f>
        <v>0</v>
      </c>
      <c r="J706">
        <f>IF(A706="","",SUMIFS(BallByBall!$T$2:$T$501,BallByBall!$B$2:$B$501,A706,BallByBall!$H$2:$H$501,B706))</f>
        <v>0</v>
      </c>
      <c r="K706">
        <f>IF(A706="","",SUMIFS(BallByBall!$U$2:$U$501,BallByBall!$B$2:$B$501,A706,BallByBall!$P$2:$P$501,B706))</f>
        <v>0</v>
      </c>
      <c r="L706">
        <f>IF(A706="","",SUMIFS(BallByBall!$V$2:$V$501,BallByBall!$B$2:$B$501,A706,BallByBall!$P$2:$P$501,B706))</f>
        <v>0</v>
      </c>
      <c r="M706">
        <f>IF(A706="","",SUMIFS(BallByBall!$W$2:$W$501,BallByBall!$B$2:$B$501,A706,BallByBall!$P$2:$P$501,B706))</f>
        <v>0</v>
      </c>
      <c r="N706">
        <f>IF(A706="","",SUMIFS(BallByBall!$X$2:$X$501,BallByBall!$B$2:$B$501,A706,BallByBall!$P$2:$P$501,B706))</f>
        <v>0</v>
      </c>
      <c r="O706">
        <f>IF(A706="","",SUMIFS(OverSummary!$G$2:$G$101,OverSummary!$A$2:$A$101,A706,OverSummary!$D$2:$D$101,B706))</f>
        <v>0</v>
      </c>
      <c r="P706">
        <f>IF(A706="","",G706*Rules!$B$13+H706*Rules!$B$14+I706*Rules!$B$15)</f>
        <v>0</v>
      </c>
      <c r="Q706">
        <f>IF(A706="","",IF(G706&gt;=100,Rules!$B$18,IF(G706&gt;=50,Rules!$B$17,IF(G706&gt;=30,Rules!$B$16,0)))+IF(AND(F706=1,D706&lt;&gt;"BWL",G706=0),Rules!$B$27,0))</f>
        <v>0</v>
      </c>
      <c r="R706">
        <f>IF(A706="","",J706*Rules!$B$19+O706*Rules!$B$22)</f>
        <v>0</v>
      </c>
      <c r="S706">
        <f>IF(A706="","",IF(J706&gt;=4,Rules!$B$21,IF(J706&gt;=3,Rules!$B$20,0)))</f>
        <v>0</v>
      </c>
      <c r="T706">
        <f>IF(A706="","",K706*Rules!$B$23+L706*Rules!$B$24+M706*Rules!$B$25+N706*Rules!$B$26)</f>
        <v>0</v>
      </c>
      <c r="U706">
        <f t="shared" ref="U706:U769" si="11">IF(A706="","",P706+Q706+R706+S706+T706)</f>
        <v>0</v>
      </c>
    </row>
    <row r="707" spans="1:21" x14ac:dyDescent="0.2">
      <c r="A707" t="str">
        <f>MatchSquad!A707</f>
        <v>M015</v>
      </c>
      <c r="B707" t="str">
        <f>MatchSquad!B707</f>
        <v>P081</v>
      </c>
      <c r="C707" t="str">
        <f>MatchSquad!C707</f>
        <v>Tejasvi Singh</v>
      </c>
      <c r="D707" t="str">
        <f>MatchSquad!D707</f>
        <v>WK</v>
      </c>
      <c r="E707" t="str">
        <f>MatchSquad!E707</f>
        <v>KKR</v>
      </c>
      <c r="F707">
        <f>MatchSquad!G707</f>
        <v>0</v>
      </c>
      <c r="G707">
        <f>IF(A707="","",SUMIFS(BallByBall!$I$2:$I$501,BallByBall!$B$2:$B$501,A707,BallByBall!$F$2:$F$501,B707))</f>
        <v>0</v>
      </c>
      <c r="H707">
        <f>IF(A707="","",COUNTIFS(BallByBall!$B$2:$B$501,A707,BallByBall!$F$2:$F$501,B707,BallByBall!$Q$2:$Q$501,1))</f>
        <v>0</v>
      </c>
      <c r="I707">
        <f>IF(A707="","",COUNTIFS(BallByBall!$B$2:$B$501,A707,BallByBall!$F$2:$F$501,B707,BallByBall!$R$2:$R$501,1))</f>
        <v>0</v>
      </c>
      <c r="J707">
        <f>IF(A707="","",SUMIFS(BallByBall!$T$2:$T$501,BallByBall!$B$2:$B$501,A707,BallByBall!$H$2:$H$501,B707))</f>
        <v>0</v>
      </c>
      <c r="K707">
        <f>IF(A707="","",SUMIFS(BallByBall!$U$2:$U$501,BallByBall!$B$2:$B$501,A707,BallByBall!$P$2:$P$501,B707))</f>
        <v>0</v>
      </c>
      <c r="L707">
        <f>IF(A707="","",SUMIFS(BallByBall!$V$2:$V$501,BallByBall!$B$2:$B$501,A707,BallByBall!$P$2:$P$501,B707))</f>
        <v>0</v>
      </c>
      <c r="M707">
        <f>IF(A707="","",SUMIFS(BallByBall!$W$2:$W$501,BallByBall!$B$2:$B$501,A707,BallByBall!$P$2:$P$501,B707))</f>
        <v>0</v>
      </c>
      <c r="N707">
        <f>IF(A707="","",SUMIFS(BallByBall!$X$2:$X$501,BallByBall!$B$2:$B$501,A707,BallByBall!$P$2:$P$501,B707))</f>
        <v>0</v>
      </c>
      <c r="O707">
        <f>IF(A707="","",SUMIFS(OverSummary!$G$2:$G$101,OverSummary!$A$2:$A$101,A707,OverSummary!$D$2:$D$101,B707))</f>
        <v>0</v>
      </c>
      <c r="P707">
        <f>IF(A707="","",G707*Rules!$B$13+H707*Rules!$B$14+I707*Rules!$B$15)</f>
        <v>0</v>
      </c>
      <c r="Q707">
        <f>IF(A707="","",IF(G707&gt;=100,Rules!$B$18,IF(G707&gt;=50,Rules!$B$17,IF(G707&gt;=30,Rules!$B$16,0)))+IF(AND(F707=1,D707&lt;&gt;"BWL",G707=0),Rules!$B$27,0))</f>
        <v>0</v>
      </c>
      <c r="R707">
        <f>IF(A707="","",J707*Rules!$B$19+O707*Rules!$B$22)</f>
        <v>0</v>
      </c>
      <c r="S707">
        <f>IF(A707="","",IF(J707&gt;=4,Rules!$B$21,IF(J707&gt;=3,Rules!$B$20,0)))</f>
        <v>0</v>
      </c>
      <c r="T707">
        <f>IF(A707="","",K707*Rules!$B$23+L707*Rules!$B$24+M707*Rules!$B$25+N707*Rules!$B$26)</f>
        <v>0</v>
      </c>
      <c r="U707">
        <f t="shared" si="11"/>
        <v>0</v>
      </c>
    </row>
    <row r="708" spans="1:21" x14ac:dyDescent="0.2">
      <c r="A708" t="str">
        <f>MatchSquad!A708</f>
        <v>M015</v>
      </c>
      <c r="B708" t="str">
        <f>MatchSquad!B708</f>
        <v>P082</v>
      </c>
      <c r="C708" t="str">
        <f>MatchSquad!C708</f>
        <v>Rahul Tripathi</v>
      </c>
      <c r="D708" t="str">
        <f>MatchSquad!D708</f>
        <v>BAT</v>
      </c>
      <c r="E708" t="str">
        <f>MatchSquad!E708</f>
        <v>KKR</v>
      </c>
      <c r="F708">
        <f>MatchSquad!G708</f>
        <v>0</v>
      </c>
      <c r="G708">
        <f>IF(A708="","",SUMIFS(BallByBall!$I$2:$I$501,BallByBall!$B$2:$B$501,A708,BallByBall!$F$2:$F$501,B708))</f>
        <v>0</v>
      </c>
      <c r="H708">
        <f>IF(A708="","",COUNTIFS(BallByBall!$B$2:$B$501,A708,BallByBall!$F$2:$F$501,B708,BallByBall!$Q$2:$Q$501,1))</f>
        <v>0</v>
      </c>
      <c r="I708">
        <f>IF(A708="","",COUNTIFS(BallByBall!$B$2:$B$501,A708,BallByBall!$F$2:$F$501,B708,BallByBall!$R$2:$R$501,1))</f>
        <v>0</v>
      </c>
      <c r="J708">
        <f>IF(A708="","",SUMIFS(BallByBall!$T$2:$T$501,BallByBall!$B$2:$B$501,A708,BallByBall!$H$2:$H$501,B708))</f>
        <v>0</v>
      </c>
      <c r="K708">
        <f>IF(A708="","",SUMIFS(BallByBall!$U$2:$U$501,BallByBall!$B$2:$B$501,A708,BallByBall!$P$2:$P$501,B708))</f>
        <v>0</v>
      </c>
      <c r="L708">
        <f>IF(A708="","",SUMIFS(BallByBall!$V$2:$V$501,BallByBall!$B$2:$B$501,A708,BallByBall!$P$2:$P$501,B708))</f>
        <v>0</v>
      </c>
      <c r="M708">
        <f>IF(A708="","",SUMIFS(BallByBall!$W$2:$W$501,BallByBall!$B$2:$B$501,A708,BallByBall!$P$2:$P$501,B708))</f>
        <v>0</v>
      </c>
      <c r="N708">
        <f>IF(A708="","",SUMIFS(BallByBall!$X$2:$X$501,BallByBall!$B$2:$B$501,A708,BallByBall!$P$2:$P$501,B708))</f>
        <v>0</v>
      </c>
      <c r="O708">
        <f>IF(A708="","",SUMIFS(OverSummary!$G$2:$G$101,OverSummary!$A$2:$A$101,A708,OverSummary!$D$2:$D$101,B708))</f>
        <v>0</v>
      </c>
      <c r="P708">
        <f>IF(A708="","",G708*Rules!$B$13+H708*Rules!$B$14+I708*Rules!$B$15)</f>
        <v>0</v>
      </c>
      <c r="Q708">
        <f>IF(A708="","",IF(G708&gt;=100,Rules!$B$18,IF(G708&gt;=50,Rules!$B$17,IF(G708&gt;=30,Rules!$B$16,0)))+IF(AND(F708=1,D708&lt;&gt;"BWL",G708=0),Rules!$B$27,0))</f>
        <v>0</v>
      </c>
      <c r="R708">
        <f>IF(A708="","",J708*Rules!$B$19+O708*Rules!$B$22)</f>
        <v>0</v>
      </c>
      <c r="S708">
        <f>IF(A708="","",IF(J708&gt;=4,Rules!$B$21,IF(J708&gt;=3,Rules!$B$20,0)))</f>
        <v>0</v>
      </c>
      <c r="T708">
        <f>IF(A708="","",K708*Rules!$B$23+L708*Rules!$B$24+M708*Rules!$B$25+N708*Rules!$B$26)</f>
        <v>0</v>
      </c>
      <c r="U708">
        <f t="shared" si="11"/>
        <v>0</v>
      </c>
    </row>
    <row r="709" spans="1:21" x14ac:dyDescent="0.2">
      <c r="A709" t="str">
        <f>MatchSquad!A709</f>
        <v>M015</v>
      </c>
      <c r="B709" t="str">
        <f>MatchSquad!B709</f>
        <v>P083</v>
      </c>
      <c r="C709" t="str">
        <f>MatchSquad!C709</f>
        <v>Tim Seifert</v>
      </c>
      <c r="D709" t="str">
        <f>MatchSquad!D709</f>
        <v>WK</v>
      </c>
      <c r="E709" t="str">
        <f>MatchSquad!E709</f>
        <v>KKR</v>
      </c>
      <c r="F709">
        <f>MatchSquad!G709</f>
        <v>0</v>
      </c>
      <c r="G709">
        <f>IF(A709="","",SUMIFS(BallByBall!$I$2:$I$501,BallByBall!$B$2:$B$501,A709,BallByBall!$F$2:$F$501,B709))</f>
        <v>0</v>
      </c>
      <c r="H709">
        <f>IF(A709="","",COUNTIFS(BallByBall!$B$2:$B$501,A709,BallByBall!$F$2:$F$501,B709,BallByBall!$Q$2:$Q$501,1))</f>
        <v>0</v>
      </c>
      <c r="I709">
        <f>IF(A709="","",COUNTIFS(BallByBall!$B$2:$B$501,A709,BallByBall!$F$2:$F$501,B709,BallByBall!$R$2:$R$501,1))</f>
        <v>0</v>
      </c>
      <c r="J709">
        <f>IF(A709="","",SUMIFS(BallByBall!$T$2:$T$501,BallByBall!$B$2:$B$501,A709,BallByBall!$H$2:$H$501,B709))</f>
        <v>0</v>
      </c>
      <c r="K709">
        <f>IF(A709="","",SUMIFS(BallByBall!$U$2:$U$501,BallByBall!$B$2:$B$501,A709,BallByBall!$P$2:$P$501,B709))</f>
        <v>0</v>
      </c>
      <c r="L709">
        <f>IF(A709="","",SUMIFS(BallByBall!$V$2:$V$501,BallByBall!$B$2:$B$501,A709,BallByBall!$P$2:$P$501,B709))</f>
        <v>0</v>
      </c>
      <c r="M709">
        <f>IF(A709="","",SUMIFS(BallByBall!$W$2:$W$501,BallByBall!$B$2:$B$501,A709,BallByBall!$P$2:$P$501,B709))</f>
        <v>0</v>
      </c>
      <c r="N709">
        <f>IF(A709="","",SUMIFS(BallByBall!$X$2:$X$501,BallByBall!$B$2:$B$501,A709,BallByBall!$P$2:$P$501,B709))</f>
        <v>0</v>
      </c>
      <c r="O709">
        <f>IF(A709="","",SUMIFS(OverSummary!$G$2:$G$101,OverSummary!$A$2:$A$101,A709,OverSummary!$D$2:$D$101,B709))</f>
        <v>0</v>
      </c>
      <c r="P709">
        <f>IF(A709="","",G709*Rules!$B$13+H709*Rules!$B$14+I709*Rules!$B$15)</f>
        <v>0</v>
      </c>
      <c r="Q709">
        <f>IF(A709="","",IF(G709&gt;=100,Rules!$B$18,IF(G709&gt;=50,Rules!$B$17,IF(G709&gt;=30,Rules!$B$16,0)))+IF(AND(F709=1,D709&lt;&gt;"BWL",G709=0),Rules!$B$27,0))</f>
        <v>0</v>
      </c>
      <c r="R709">
        <f>IF(A709="","",J709*Rules!$B$19+O709*Rules!$B$22)</f>
        <v>0</v>
      </c>
      <c r="S709">
        <f>IF(A709="","",IF(J709&gt;=4,Rules!$B$21,IF(J709&gt;=3,Rules!$B$20,0)))</f>
        <v>0</v>
      </c>
      <c r="T709">
        <f>IF(A709="","",K709*Rules!$B$23+L709*Rules!$B$24+M709*Rules!$B$25+N709*Rules!$B$26)</f>
        <v>0</v>
      </c>
      <c r="U709">
        <f t="shared" si="11"/>
        <v>0</v>
      </c>
    </row>
    <row r="710" spans="1:21" x14ac:dyDescent="0.2">
      <c r="A710" t="str">
        <f>MatchSquad!A710</f>
        <v>M015</v>
      </c>
      <c r="B710" t="str">
        <f>MatchSquad!B710</f>
        <v>P084</v>
      </c>
      <c r="C710" t="str">
        <f>MatchSquad!C710</f>
        <v>Rovman Powell</v>
      </c>
      <c r="D710" t="str">
        <f>MatchSquad!D710</f>
        <v>BAT</v>
      </c>
      <c r="E710" t="str">
        <f>MatchSquad!E710</f>
        <v>KKR</v>
      </c>
      <c r="F710">
        <f>MatchSquad!G710</f>
        <v>0</v>
      </c>
      <c r="G710">
        <f>IF(A710="","",SUMIFS(BallByBall!$I$2:$I$501,BallByBall!$B$2:$B$501,A710,BallByBall!$F$2:$F$501,B710))</f>
        <v>0</v>
      </c>
      <c r="H710">
        <f>IF(A710="","",COUNTIFS(BallByBall!$B$2:$B$501,A710,BallByBall!$F$2:$F$501,B710,BallByBall!$Q$2:$Q$501,1))</f>
        <v>0</v>
      </c>
      <c r="I710">
        <f>IF(A710="","",COUNTIFS(BallByBall!$B$2:$B$501,A710,BallByBall!$F$2:$F$501,B710,BallByBall!$R$2:$R$501,1))</f>
        <v>0</v>
      </c>
      <c r="J710">
        <f>IF(A710="","",SUMIFS(BallByBall!$T$2:$T$501,BallByBall!$B$2:$B$501,A710,BallByBall!$H$2:$H$501,B710))</f>
        <v>0</v>
      </c>
      <c r="K710">
        <f>IF(A710="","",SUMIFS(BallByBall!$U$2:$U$501,BallByBall!$B$2:$B$501,A710,BallByBall!$P$2:$P$501,B710))</f>
        <v>0</v>
      </c>
      <c r="L710">
        <f>IF(A710="","",SUMIFS(BallByBall!$V$2:$V$501,BallByBall!$B$2:$B$501,A710,BallByBall!$P$2:$P$501,B710))</f>
        <v>0</v>
      </c>
      <c r="M710">
        <f>IF(A710="","",SUMIFS(BallByBall!$W$2:$W$501,BallByBall!$B$2:$B$501,A710,BallByBall!$P$2:$P$501,B710))</f>
        <v>0</v>
      </c>
      <c r="N710">
        <f>IF(A710="","",SUMIFS(BallByBall!$X$2:$X$501,BallByBall!$B$2:$B$501,A710,BallByBall!$P$2:$P$501,B710))</f>
        <v>0</v>
      </c>
      <c r="O710">
        <f>IF(A710="","",SUMIFS(OverSummary!$G$2:$G$101,OverSummary!$A$2:$A$101,A710,OverSummary!$D$2:$D$101,B710))</f>
        <v>0</v>
      </c>
      <c r="P710">
        <f>IF(A710="","",G710*Rules!$B$13+H710*Rules!$B$14+I710*Rules!$B$15)</f>
        <v>0</v>
      </c>
      <c r="Q710">
        <f>IF(A710="","",IF(G710&gt;=100,Rules!$B$18,IF(G710&gt;=50,Rules!$B$17,IF(G710&gt;=30,Rules!$B$16,0)))+IF(AND(F710=1,D710&lt;&gt;"BWL",G710=0),Rules!$B$27,0))</f>
        <v>0</v>
      </c>
      <c r="R710">
        <f>IF(A710="","",J710*Rules!$B$19+O710*Rules!$B$22)</f>
        <v>0</v>
      </c>
      <c r="S710">
        <f>IF(A710="","",IF(J710&gt;=4,Rules!$B$21,IF(J710&gt;=3,Rules!$B$20,0)))</f>
        <v>0</v>
      </c>
      <c r="T710">
        <f>IF(A710="","",K710*Rules!$B$23+L710*Rules!$B$24+M710*Rules!$B$25+N710*Rules!$B$26)</f>
        <v>0</v>
      </c>
      <c r="U710">
        <f t="shared" si="11"/>
        <v>0</v>
      </c>
    </row>
    <row r="711" spans="1:21" x14ac:dyDescent="0.2">
      <c r="A711" t="str">
        <f>MatchSquad!A711</f>
        <v>M015</v>
      </c>
      <c r="B711" t="str">
        <f>MatchSquad!B711</f>
        <v>P085</v>
      </c>
      <c r="C711" t="str">
        <f>MatchSquad!C711</f>
        <v>Anukul Roy</v>
      </c>
      <c r="D711" t="str">
        <f>MatchSquad!D711</f>
        <v>AR</v>
      </c>
      <c r="E711" t="str">
        <f>MatchSquad!E711</f>
        <v>KKR</v>
      </c>
      <c r="F711">
        <f>MatchSquad!G711</f>
        <v>0</v>
      </c>
      <c r="G711">
        <f>IF(A711="","",SUMIFS(BallByBall!$I$2:$I$501,BallByBall!$B$2:$B$501,A711,BallByBall!$F$2:$F$501,B711))</f>
        <v>0</v>
      </c>
      <c r="H711">
        <f>IF(A711="","",COUNTIFS(BallByBall!$B$2:$B$501,A711,BallByBall!$F$2:$F$501,B711,BallByBall!$Q$2:$Q$501,1))</f>
        <v>0</v>
      </c>
      <c r="I711">
        <f>IF(A711="","",COUNTIFS(BallByBall!$B$2:$B$501,A711,BallByBall!$F$2:$F$501,B711,BallByBall!$R$2:$R$501,1))</f>
        <v>0</v>
      </c>
      <c r="J711">
        <f>IF(A711="","",SUMIFS(BallByBall!$T$2:$T$501,BallByBall!$B$2:$B$501,A711,BallByBall!$H$2:$H$501,B711))</f>
        <v>0</v>
      </c>
      <c r="K711">
        <f>IF(A711="","",SUMIFS(BallByBall!$U$2:$U$501,BallByBall!$B$2:$B$501,A711,BallByBall!$P$2:$P$501,B711))</f>
        <v>0</v>
      </c>
      <c r="L711">
        <f>IF(A711="","",SUMIFS(BallByBall!$V$2:$V$501,BallByBall!$B$2:$B$501,A711,BallByBall!$P$2:$P$501,B711))</f>
        <v>0</v>
      </c>
      <c r="M711">
        <f>IF(A711="","",SUMIFS(BallByBall!$W$2:$W$501,BallByBall!$B$2:$B$501,A711,BallByBall!$P$2:$P$501,B711))</f>
        <v>0</v>
      </c>
      <c r="N711">
        <f>IF(A711="","",SUMIFS(BallByBall!$X$2:$X$501,BallByBall!$B$2:$B$501,A711,BallByBall!$P$2:$P$501,B711))</f>
        <v>0</v>
      </c>
      <c r="O711">
        <f>IF(A711="","",SUMIFS(OverSummary!$G$2:$G$101,OverSummary!$A$2:$A$101,A711,OverSummary!$D$2:$D$101,B711))</f>
        <v>0</v>
      </c>
      <c r="P711">
        <f>IF(A711="","",G711*Rules!$B$13+H711*Rules!$B$14+I711*Rules!$B$15)</f>
        <v>0</v>
      </c>
      <c r="Q711">
        <f>IF(A711="","",IF(G711&gt;=100,Rules!$B$18,IF(G711&gt;=50,Rules!$B$17,IF(G711&gt;=30,Rules!$B$16,0)))+IF(AND(F711=1,D711&lt;&gt;"BWL",G711=0),Rules!$B$27,0))</f>
        <v>0</v>
      </c>
      <c r="R711">
        <f>IF(A711="","",J711*Rules!$B$19+O711*Rules!$B$22)</f>
        <v>0</v>
      </c>
      <c r="S711">
        <f>IF(A711="","",IF(J711&gt;=4,Rules!$B$21,IF(J711&gt;=3,Rules!$B$20,0)))</f>
        <v>0</v>
      </c>
      <c r="T711">
        <f>IF(A711="","",K711*Rules!$B$23+L711*Rules!$B$24+M711*Rules!$B$25+N711*Rules!$B$26)</f>
        <v>0</v>
      </c>
      <c r="U711">
        <f t="shared" si="11"/>
        <v>0</v>
      </c>
    </row>
    <row r="712" spans="1:21" x14ac:dyDescent="0.2">
      <c r="A712" t="str">
        <f>MatchSquad!A712</f>
        <v>M015</v>
      </c>
      <c r="B712" t="str">
        <f>MatchSquad!B712</f>
        <v>P086</v>
      </c>
      <c r="C712" t="str">
        <f>MatchSquad!C712</f>
        <v>Cameron Green</v>
      </c>
      <c r="D712" t="str">
        <f>MatchSquad!D712</f>
        <v>AR</v>
      </c>
      <c r="E712" t="str">
        <f>MatchSquad!E712</f>
        <v>KKR</v>
      </c>
      <c r="F712">
        <f>MatchSquad!G712</f>
        <v>0</v>
      </c>
      <c r="G712">
        <f>IF(A712="","",SUMIFS(BallByBall!$I$2:$I$501,BallByBall!$B$2:$B$501,A712,BallByBall!$F$2:$F$501,B712))</f>
        <v>0</v>
      </c>
      <c r="H712">
        <f>IF(A712="","",COUNTIFS(BallByBall!$B$2:$B$501,A712,BallByBall!$F$2:$F$501,B712,BallByBall!$Q$2:$Q$501,1))</f>
        <v>0</v>
      </c>
      <c r="I712">
        <f>IF(A712="","",COUNTIFS(BallByBall!$B$2:$B$501,A712,BallByBall!$F$2:$F$501,B712,BallByBall!$R$2:$R$501,1))</f>
        <v>0</v>
      </c>
      <c r="J712">
        <f>IF(A712="","",SUMIFS(BallByBall!$T$2:$T$501,BallByBall!$B$2:$B$501,A712,BallByBall!$H$2:$H$501,B712))</f>
        <v>0</v>
      </c>
      <c r="K712">
        <f>IF(A712="","",SUMIFS(BallByBall!$U$2:$U$501,BallByBall!$B$2:$B$501,A712,BallByBall!$P$2:$P$501,B712))</f>
        <v>0</v>
      </c>
      <c r="L712">
        <f>IF(A712="","",SUMIFS(BallByBall!$V$2:$V$501,BallByBall!$B$2:$B$501,A712,BallByBall!$P$2:$P$501,B712))</f>
        <v>0</v>
      </c>
      <c r="M712">
        <f>IF(A712="","",SUMIFS(BallByBall!$W$2:$W$501,BallByBall!$B$2:$B$501,A712,BallByBall!$P$2:$P$501,B712))</f>
        <v>0</v>
      </c>
      <c r="N712">
        <f>IF(A712="","",SUMIFS(BallByBall!$X$2:$X$501,BallByBall!$B$2:$B$501,A712,BallByBall!$P$2:$P$501,B712))</f>
        <v>0</v>
      </c>
      <c r="O712">
        <f>IF(A712="","",SUMIFS(OverSummary!$G$2:$G$101,OverSummary!$A$2:$A$101,A712,OverSummary!$D$2:$D$101,B712))</f>
        <v>0</v>
      </c>
      <c r="P712">
        <f>IF(A712="","",G712*Rules!$B$13+H712*Rules!$B$14+I712*Rules!$B$15)</f>
        <v>0</v>
      </c>
      <c r="Q712">
        <f>IF(A712="","",IF(G712&gt;=100,Rules!$B$18,IF(G712&gt;=50,Rules!$B$17,IF(G712&gt;=30,Rules!$B$16,0)))+IF(AND(F712=1,D712&lt;&gt;"BWL",G712=0),Rules!$B$27,0))</f>
        <v>0</v>
      </c>
      <c r="R712">
        <f>IF(A712="","",J712*Rules!$B$19+O712*Rules!$B$22)</f>
        <v>0</v>
      </c>
      <c r="S712">
        <f>IF(A712="","",IF(J712&gt;=4,Rules!$B$21,IF(J712&gt;=3,Rules!$B$20,0)))</f>
        <v>0</v>
      </c>
      <c r="T712">
        <f>IF(A712="","",K712*Rules!$B$23+L712*Rules!$B$24+M712*Rules!$B$25+N712*Rules!$B$26)</f>
        <v>0</v>
      </c>
      <c r="U712">
        <f t="shared" si="11"/>
        <v>0</v>
      </c>
    </row>
    <row r="713" spans="1:21" x14ac:dyDescent="0.2">
      <c r="A713" t="str">
        <f>MatchSquad!A713</f>
        <v>M015</v>
      </c>
      <c r="B713" t="str">
        <f>MatchSquad!B713</f>
        <v>P087</v>
      </c>
      <c r="C713" t="str">
        <f>MatchSquad!C713</f>
        <v>Sarthak Ranjan</v>
      </c>
      <c r="D713" t="str">
        <f>MatchSquad!D713</f>
        <v>AR</v>
      </c>
      <c r="E713" t="str">
        <f>MatchSquad!E713</f>
        <v>KKR</v>
      </c>
      <c r="F713">
        <f>MatchSquad!G713</f>
        <v>0</v>
      </c>
      <c r="G713">
        <f>IF(A713="","",SUMIFS(BallByBall!$I$2:$I$501,BallByBall!$B$2:$B$501,A713,BallByBall!$F$2:$F$501,B713))</f>
        <v>0</v>
      </c>
      <c r="H713">
        <f>IF(A713="","",COUNTIFS(BallByBall!$B$2:$B$501,A713,BallByBall!$F$2:$F$501,B713,BallByBall!$Q$2:$Q$501,1))</f>
        <v>0</v>
      </c>
      <c r="I713">
        <f>IF(A713="","",COUNTIFS(BallByBall!$B$2:$B$501,A713,BallByBall!$F$2:$F$501,B713,BallByBall!$R$2:$R$501,1))</f>
        <v>0</v>
      </c>
      <c r="J713">
        <f>IF(A713="","",SUMIFS(BallByBall!$T$2:$T$501,BallByBall!$B$2:$B$501,A713,BallByBall!$H$2:$H$501,B713))</f>
        <v>0</v>
      </c>
      <c r="K713">
        <f>IF(A713="","",SUMIFS(BallByBall!$U$2:$U$501,BallByBall!$B$2:$B$501,A713,BallByBall!$P$2:$P$501,B713))</f>
        <v>0</v>
      </c>
      <c r="L713">
        <f>IF(A713="","",SUMIFS(BallByBall!$V$2:$V$501,BallByBall!$B$2:$B$501,A713,BallByBall!$P$2:$P$501,B713))</f>
        <v>0</v>
      </c>
      <c r="M713">
        <f>IF(A713="","",SUMIFS(BallByBall!$W$2:$W$501,BallByBall!$B$2:$B$501,A713,BallByBall!$P$2:$P$501,B713))</f>
        <v>0</v>
      </c>
      <c r="N713">
        <f>IF(A713="","",SUMIFS(BallByBall!$X$2:$X$501,BallByBall!$B$2:$B$501,A713,BallByBall!$P$2:$P$501,B713))</f>
        <v>0</v>
      </c>
      <c r="O713">
        <f>IF(A713="","",SUMIFS(OverSummary!$G$2:$G$101,OverSummary!$A$2:$A$101,A713,OverSummary!$D$2:$D$101,B713))</f>
        <v>0</v>
      </c>
      <c r="P713">
        <f>IF(A713="","",G713*Rules!$B$13+H713*Rules!$B$14+I713*Rules!$B$15)</f>
        <v>0</v>
      </c>
      <c r="Q713">
        <f>IF(A713="","",IF(G713&gt;=100,Rules!$B$18,IF(G713&gt;=50,Rules!$B$17,IF(G713&gt;=30,Rules!$B$16,0)))+IF(AND(F713=1,D713&lt;&gt;"BWL",G713=0),Rules!$B$27,0))</f>
        <v>0</v>
      </c>
      <c r="R713">
        <f>IF(A713="","",J713*Rules!$B$19+O713*Rules!$B$22)</f>
        <v>0</v>
      </c>
      <c r="S713">
        <f>IF(A713="","",IF(J713&gt;=4,Rules!$B$21,IF(J713&gt;=3,Rules!$B$20,0)))</f>
        <v>0</v>
      </c>
      <c r="T713">
        <f>IF(A713="","",K713*Rules!$B$23+L713*Rules!$B$24+M713*Rules!$B$25+N713*Rules!$B$26)</f>
        <v>0</v>
      </c>
      <c r="U713">
        <f t="shared" si="11"/>
        <v>0</v>
      </c>
    </row>
    <row r="714" spans="1:21" x14ac:dyDescent="0.2">
      <c r="A714" t="str">
        <f>MatchSquad!A714</f>
        <v>M015</v>
      </c>
      <c r="B714" t="str">
        <f>MatchSquad!B714</f>
        <v>P088</v>
      </c>
      <c r="C714" t="str">
        <f>MatchSquad!C714</f>
        <v>Daksh Kamra</v>
      </c>
      <c r="D714" t="str">
        <f>MatchSquad!D714</f>
        <v>AR</v>
      </c>
      <c r="E714" t="str">
        <f>MatchSquad!E714</f>
        <v>KKR</v>
      </c>
      <c r="F714">
        <f>MatchSquad!G714</f>
        <v>0</v>
      </c>
      <c r="G714">
        <f>IF(A714="","",SUMIFS(BallByBall!$I$2:$I$501,BallByBall!$B$2:$B$501,A714,BallByBall!$F$2:$F$501,B714))</f>
        <v>0</v>
      </c>
      <c r="H714">
        <f>IF(A714="","",COUNTIFS(BallByBall!$B$2:$B$501,A714,BallByBall!$F$2:$F$501,B714,BallByBall!$Q$2:$Q$501,1))</f>
        <v>0</v>
      </c>
      <c r="I714">
        <f>IF(A714="","",COUNTIFS(BallByBall!$B$2:$B$501,A714,BallByBall!$F$2:$F$501,B714,BallByBall!$R$2:$R$501,1))</f>
        <v>0</v>
      </c>
      <c r="J714">
        <f>IF(A714="","",SUMIFS(BallByBall!$T$2:$T$501,BallByBall!$B$2:$B$501,A714,BallByBall!$H$2:$H$501,B714))</f>
        <v>0</v>
      </c>
      <c r="K714">
        <f>IF(A714="","",SUMIFS(BallByBall!$U$2:$U$501,BallByBall!$B$2:$B$501,A714,BallByBall!$P$2:$P$501,B714))</f>
        <v>0</v>
      </c>
      <c r="L714">
        <f>IF(A714="","",SUMIFS(BallByBall!$V$2:$V$501,BallByBall!$B$2:$B$501,A714,BallByBall!$P$2:$P$501,B714))</f>
        <v>0</v>
      </c>
      <c r="M714">
        <f>IF(A714="","",SUMIFS(BallByBall!$W$2:$W$501,BallByBall!$B$2:$B$501,A714,BallByBall!$P$2:$P$501,B714))</f>
        <v>0</v>
      </c>
      <c r="N714">
        <f>IF(A714="","",SUMIFS(BallByBall!$X$2:$X$501,BallByBall!$B$2:$B$501,A714,BallByBall!$P$2:$P$501,B714))</f>
        <v>0</v>
      </c>
      <c r="O714">
        <f>IF(A714="","",SUMIFS(OverSummary!$G$2:$G$101,OverSummary!$A$2:$A$101,A714,OverSummary!$D$2:$D$101,B714))</f>
        <v>0</v>
      </c>
      <c r="P714">
        <f>IF(A714="","",G714*Rules!$B$13+H714*Rules!$B$14+I714*Rules!$B$15)</f>
        <v>0</v>
      </c>
      <c r="Q714">
        <f>IF(A714="","",IF(G714&gt;=100,Rules!$B$18,IF(G714&gt;=50,Rules!$B$17,IF(G714&gt;=30,Rules!$B$16,0)))+IF(AND(F714=1,D714&lt;&gt;"BWL",G714=0),Rules!$B$27,0))</f>
        <v>0</v>
      </c>
      <c r="R714">
        <f>IF(A714="","",J714*Rules!$B$19+O714*Rules!$B$22)</f>
        <v>0</v>
      </c>
      <c r="S714">
        <f>IF(A714="","",IF(J714&gt;=4,Rules!$B$21,IF(J714&gt;=3,Rules!$B$20,0)))</f>
        <v>0</v>
      </c>
      <c r="T714">
        <f>IF(A714="","",K714*Rules!$B$23+L714*Rules!$B$24+M714*Rules!$B$25+N714*Rules!$B$26)</f>
        <v>0</v>
      </c>
      <c r="U714">
        <f t="shared" si="11"/>
        <v>0</v>
      </c>
    </row>
    <row r="715" spans="1:21" x14ac:dyDescent="0.2">
      <c r="A715" t="str">
        <f>MatchSquad!A715</f>
        <v>M015</v>
      </c>
      <c r="B715" t="str">
        <f>MatchSquad!B715</f>
        <v>P089</v>
      </c>
      <c r="C715" t="str">
        <f>MatchSquad!C715</f>
        <v>Rachin Ravindra</v>
      </c>
      <c r="D715" t="str">
        <f>MatchSquad!D715</f>
        <v>AR</v>
      </c>
      <c r="E715" t="str">
        <f>MatchSquad!E715</f>
        <v>KKR</v>
      </c>
      <c r="F715">
        <f>MatchSquad!G715</f>
        <v>0</v>
      </c>
      <c r="G715">
        <f>IF(A715="","",SUMIFS(BallByBall!$I$2:$I$501,BallByBall!$B$2:$B$501,A715,BallByBall!$F$2:$F$501,B715))</f>
        <v>0</v>
      </c>
      <c r="H715">
        <f>IF(A715="","",COUNTIFS(BallByBall!$B$2:$B$501,A715,BallByBall!$F$2:$F$501,B715,BallByBall!$Q$2:$Q$501,1))</f>
        <v>0</v>
      </c>
      <c r="I715">
        <f>IF(A715="","",COUNTIFS(BallByBall!$B$2:$B$501,A715,BallByBall!$F$2:$F$501,B715,BallByBall!$R$2:$R$501,1))</f>
        <v>0</v>
      </c>
      <c r="J715">
        <f>IF(A715="","",SUMIFS(BallByBall!$T$2:$T$501,BallByBall!$B$2:$B$501,A715,BallByBall!$H$2:$H$501,B715))</f>
        <v>0</v>
      </c>
      <c r="K715">
        <f>IF(A715="","",SUMIFS(BallByBall!$U$2:$U$501,BallByBall!$B$2:$B$501,A715,BallByBall!$P$2:$P$501,B715))</f>
        <v>0</v>
      </c>
      <c r="L715">
        <f>IF(A715="","",SUMIFS(BallByBall!$V$2:$V$501,BallByBall!$B$2:$B$501,A715,BallByBall!$P$2:$P$501,B715))</f>
        <v>0</v>
      </c>
      <c r="M715">
        <f>IF(A715="","",SUMIFS(BallByBall!$W$2:$W$501,BallByBall!$B$2:$B$501,A715,BallByBall!$P$2:$P$501,B715))</f>
        <v>0</v>
      </c>
      <c r="N715">
        <f>IF(A715="","",SUMIFS(BallByBall!$X$2:$X$501,BallByBall!$B$2:$B$501,A715,BallByBall!$P$2:$P$501,B715))</f>
        <v>0</v>
      </c>
      <c r="O715">
        <f>IF(A715="","",SUMIFS(OverSummary!$G$2:$G$101,OverSummary!$A$2:$A$101,A715,OverSummary!$D$2:$D$101,B715))</f>
        <v>0</v>
      </c>
      <c r="P715">
        <f>IF(A715="","",G715*Rules!$B$13+H715*Rules!$B$14+I715*Rules!$B$15)</f>
        <v>0</v>
      </c>
      <c r="Q715">
        <f>IF(A715="","",IF(G715&gt;=100,Rules!$B$18,IF(G715&gt;=50,Rules!$B$17,IF(G715&gt;=30,Rules!$B$16,0)))+IF(AND(F715=1,D715&lt;&gt;"BWL",G715=0),Rules!$B$27,0))</f>
        <v>0</v>
      </c>
      <c r="R715">
        <f>IF(A715="","",J715*Rules!$B$19+O715*Rules!$B$22)</f>
        <v>0</v>
      </c>
      <c r="S715">
        <f>IF(A715="","",IF(J715&gt;=4,Rules!$B$21,IF(J715&gt;=3,Rules!$B$20,0)))</f>
        <v>0</v>
      </c>
      <c r="T715">
        <f>IF(A715="","",K715*Rules!$B$23+L715*Rules!$B$24+M715*Rules!$B$25+N715*Rules!$B$26)</f>
        <v>0</v>
      </c>
      <c r="U715">
        <f t="shared" si="11"/>
        <v>0</v>
      </c>
    </row>
    <row r="716" spans="1:21" x14ac:dyDescent="0.2">
      <c r="A716" t="str">
        <f>MatchSquad!A716</f>
        <v>M015</v>
      </c>
      <c r="B716" t="str">
        <f>MatchSquad!B716</f>
        <v>P090</v>
      </c>
      <c r="C716" t="str">
        <f>MatchSquad!C716</f>
        <v>Ramandeep Singh</v>
      </c>
      <c r="D716" t="str">
        <f>MatchSquad!D716</f>
        <v>AR</v>
      </c>
      <c r="E716" t="str">
        <f>MatchSquad!E716</f>
        <v>KKR</v>
      </c>
      <c r="F716">
        <f>MatchSquad!G716</f>
        <v>0</v>
      </c>
      <c r="G716">
        <f>IF(A716="","",SUMIFS(BallByBall!$I$2:$I$501,BallByBall!$B$2:$B$501,A716,BallByBall!$F$2:$F$501,B716))</f>
        <v>0</v>
      </c>
      <c r="H716">
        <f>IF(A716="","",COUNTIFS(BallByBall!$B$2:$B$501,A716,BallByBall!$F$2:$F$501,B716,BallByBall!$Q$2:$Q$501,1))</f>
        <v>0</v>
      </c>
      <c r="I716">
        <f>IF(A716="","",COUNTIFS(BallByBall!$B$2:$B$501,A716,BallByBall!$F$2:$F$501,B716,BallByBall!$R$2:$R$501,1))</f>
        <v>0</v>
      </c>
      <c r="J716">
        <f>IF(A716="","",SUMIFS(BallByBall!$T$2:$T$501,BallByBall!$B$2:$B$501,A716,BallByBall!$H$2:$H$501,B716))</f>
        <v>0</v>
      </c>
      <c r="K716">
        <f>IF(A716="","",SUMIFS(BallByBall!$U$2:$U$501,BallByBall!$B$2:$B$501,A716,BallByBall!$P$2:$P$501,B716))</f>
        <v>0</v>
      </c>
      <c r="L716">
        <f>IF(A716="","",SUMIFS(BallByBall!$V$2:$V$501,BallByBall!$B$2:$B$501,A716,BallByBall!$P$2:$P$501,B716))</f>
        <v>0</v>
      </c>
      <c r="M716">
        <f>IF(A716="","",SUMIFS(BallByBall!$W$2:$W$501,BallByBall!$B$2:$B$501,A716,BallByBall!$P$2:$P$501,B716))</f>
        <v>0</v>
      </c>
      <c r="N716">
        <f>IF(A716="","",SUMIFS(BallByBall!$X$2:$X$501,BallByBall!$B$2:$B$501,A716,BallByBall!$P$2:$P$501,B716))</f>
        <v>0</v>
      </c>
      <c r="O716">
        <f>IF(A716="","",SUMIFS(OverSummary!$G$2:$G$101,OverSummary!$A$2:$A$101,A716,OverSummary!$D$2:$D$101,B716))</f>
        <v>0</v>
      </c>
      <c r="P716">
        <f>IF(A716="","",G716*Rules!$B$13+H716*Rules!$B$14+I716*Rules!$B$15)</f>
        <v>0</v>
      </c>
      <c r="Q716">
        <f>IF(A716="","",IF(G716&gt;=100,Rules!$B$18,IF(G716&gt;=50,Rules!$B$17,IF(G716&gt;=30,Rules!$B$16,0)))+IF(AND(F716=1,D716&lt;&gt;"BWL",G716=0),Rules!$B$27,0))</f>
        <v>0</v>
      </c>
      <c r="R716">
        <f>IF(A716="","",J716*Rules!$B$19+O716*Rules!$B$22)</f>
        <v>0</v>
      </c>
      <c r="S716">
        <f>IF(A716="","",IF(J716&gt;=4,Rules!$B$21,IF(J716&gt;=3,Rules!$B$20,0)))</f>
        <v>0</v>
      </c>
      <c r="T716">
        <f>IF(A716="","",K716*Rules!$B$23+L716*Rules!$B$24+M716*Rules!$B$25+N716*Rules!$B$26)</f>
        <v>0</v>
      </c>
      <c r="U716">
        <f t="shared" si="11"/>
        <v>0</v>
      </c>
    </row>
    <row r="717" spans="1:21" x14ac:dyDescent="0.2">
      <c r="A717" t="str">
        <f>MatchSquad!A717</f>
        <v>M015</v>
      </c>
      <c r="B717" t="str">
        <f>MatchSquad!B717</f>
        <v>P091</v>
      </c>
      <c r="C717" t="str">
        <f>MatchSquad!C717</f>
        <v>Sunil Narine</v>
      </c>
      <c r="D717" t="str">
        <f>MatchSquad!D717</f>
        <v>AR</v>
      </c>
      <c r="E717" t="str">
        <f>MatchSquad!E717</f>
        <v>KKR</v>
      </c>
      <c r="F717">
        <f>MatchSquad!G717</f>
        <v>0</v>
      </c>
      <c r="G717">
        <f>IF(A717="","",SUMIFS(BallByBall!$I$2:$I$501,BallByBall!$B$2:$B$501,A717,BallByBall!$F$2:$F$501,B717))</f>
        <v>0</v>
      </c>
      <c r="H717">
        <f>IF(A717="","",COUNTIFS(BallByBall!$B$2:$B$501,A717,BallByBall!$F$2:$F$501,B717,BallByBall!$Q$2:$Q$501,1))</f>
        <v>0</v>
      </c>
      <c r="I717">
        <f>IF(A717="","",COUNTIFS(BallByBall!$B$2:$B$501,A717,BallByBall!$F$2:$F$501,B717,BallByBall!$R$2:$R$501,1))</f>
        <v>0</v>
      </c>
      <c r="J717">
        <f>IF(A717="","",SUMIFS(BallByBall!$T$2:$T$501,BallByBall!$B$2:$B$501,A717,BallByBall!$H$2:$H$501,B717))</f>
        <v>0</v>
      </c>
      <c r="K717">
        <f>IF(A717="","",SUMIFS(BallByBall!$U$2:$U$501,BallByBall!$B$2:$B$501,A717,BallByBall!$P$2:$P$501,B717))</f>
        <v>0</v>
      </c>
      <c r="L717">
        <f>IF(A717="","",SUMIFS(BallByBall!$V$2:$V$501,BallByBall!$B$2:$B$501,A717,BallByBall!$P$2:$P$501,B717))</f>
        <v>0</v>
      </c>
      <c r="M717">
        <f>IF(A717="","",SUMIFS(BallByBall!$W$2:$W$501,BallByBall!$B$2:$B$501,A717,BallByBall!$P$2:$P$501,B717))</f>
        <v>0</v>
      </c>
      <c r="N717">
        <f>IF(A717="","",SUMIFS(BallByBall!$X$2:$X$501,BallByBall!$B$2:$B$501,A717,BallByBall!$P$2:$P$501,B717))</f>
        <v>0</v>
      </c>
      <c r="O717">
        <f>IF(A717="","",SUMIFS(OverSummary!$G$2:$G$101,OverSummary!$A$2:$A$101,A717,OverSummary!$D$2:$D$101,B717))</f>
        <v>0</v>
      </c>
      <c r="P717">
        <f>IF(A717="","",G717*Rules!$B$13+H717*Rules!$B$14+I717*Rules!$B$15)</f>
        <v>0</v>
      </c>
      <c r="Q717">
        <f>IF(A717="","",IF(G717&gt;=100,Rules!$B$18,IF(G717&gt;=50,Rules!$B$17,IF(G717&gt;=30,Rules!$B$16,0)))+IF(AND(F717=1,D717&lt;&gt;"BWL",G717=0),Rules!$B$27,0))</f>
        <v>0</v>
      </c>
      <c r="R717">
        <f>IF(A717="","",J717*Rules!$B$19+O717*Rules!$B$22)</f>
        <v>0</v>
      </c>
      <c r="S717">
        <f>IF(A717="","",IF(J717&gt;=4,Rules!$B$21,IF(J717&gt;=3,Rules!$B$20,0)))</f>
        <v>0</v>
      </c>
      <c r="T717">
        <f>IF(A717="","",K717*Rules!$B$23+L717*Rules!$B$24+M717*Rules!$B$25+N717*Rules!$B$26)</f>
        <v>0</v>
      </c>
      <c r="U717">
        <f t="shared" si="11"/>
        <v>0</v>
      </c>
    </row>
    <row r="718" spans="1:21" x14ac:dyDescent="0.2">
      <c r="A718" t="str">
        <f>MatchSquad!A718</f>
        <v>M015</v>
      </c>
      <c r="B718" t="str">
        <f>MatchSquad!B718</f>
        <v>P092</v>
      </c>
      <c r="C718" t="str">
        <f>MatchSquad!C718</f>
        <v>Blessing Muzarabani</v>
      </c>
      <c r="D718" t="str">
        <f>MatchSquad!D718</f>
        <v>BWL</v>
      </c>
      <c r="E718" t="str">
        <f>MatchSquad!E718</f>
        <v>KKR</v>
      </c>
      <c r="F718">
        <f>MatchSquad!G718</f>
        <v>0</v>
      </c>
      <c r="G718">
        <f>IF(A718="","",SUMIFS(BallByBall!$I$2:$I$501,BallByBall!$B$2:$B$501,A718,BallByBall!$F$2:$F$501,B718))</f>
        <v>0</v>
      </c>
      <c r="H718">
        <f>IF(A718="","",COUNTIFS(BallByBall!$B$2:$B$501,A718,BallByBall!$F$2:$F$501,B718,BallByBall!$Q$2:$Q$501,1))</f>
        <v>0</v>
      </c>
      <c r="I718">
        <f>IF(A718="","",COUNTIFS(BallByBall!$B$2:$B$501,A718,BallByBall!$F$2:$F$501,B718,BallByBall!$R$2:$R$501,1))</f>
        <v>0</v>
      </c>
      <c r="J718">
        <f>IF(A718="","",SUMIFS(BallByBall!$T$2:$T$501,BallByBall!$B$2:$B$501,A718,BallByBall!$H$2:$H$501,B718))</f>
        <v>0</v>
      </c>
      <c r="K718">
        <f>IF(A718="","",SUMIFS(BallByBall!$U$2:$U$501,BallByBall!$B$2:$B$501,A718,BallByBall!$P$2:$P$501,B718))</f>
        <v>0</v>
      </c>
      <c r="L718">
        <f>IF(A718="","",SUMIFS(BallByBall!$V$2:$V$501,BallByBall!$B$2:$B$501,A718,BallByBall!$P$2:$P$501,B718))</f>
        <v>0</v>
      </c>
      <c r="M718">
        <f>IF(A718="","",SUMIFS(BallByBall!$W$2:$W$501,BallByBall!$B$2:$B$501,A718,BallByBall!$P$2:$P$501,B718))</f>
        <v>0</v>
      </c>
      <c r="N718">
        <f>IF(A718="","",SUMIFS(BallByBall!$X$2:$X$501,BallByBall!$B$2:$B$501,A718,BallByBall!$P$2:$P$501,B718))</f>
        <v>0</v>
      </c>
      <c r="O718">
        <f>IF(A718="","",SUMIFS(OverSummary!$G$2:$G$101,OverSummary!$A$2:$A$101,A718,OverSummary!$D$2:$D$101,B718))</f>
        <v>0</v>
      </c>
      <c r="P718">
        <f>IF(A718="","",G718*Rules!$B$13+H718*Rules!$B$14+I718*Rules!$B$15)</f>
        <v>0</v>
      </c>
      <c r="Q718">
        <f>IF(A718="","",IF(G718&gt;=100,Rules!$B$18,IF(G718&gt;=50,Rules!$B$17,IF(G718&gt;=30,Rules!$B$16,0)))+IF(AND(F718=1,D718&lt;&gt;"BWL",G718=0),Rules!$B$27,0))</f>
        <v>0</v>
      </c>
      <c r="R718">
        <f>IF(A718="","",J718*Rules!$B$19+O718*Rules!$B$22)</f>
        <v>0</v>
      </c>
      <c r="S718">
        <f>IF(A718="","",IF(J718&gt;=4,Rules!$B$21,IF(J718&gt;=3,Rules!$B$20,0)))</f>
        <v>0</v>
      </c>
      <c r="T718">
        <f>IF(A718="","",K718*Rules!$B$23+L718*Rules!$B$24+M718*Rules!$B$25+N718*Rules!$B$26)</f>
        <v>0</v>
      </c>
      <c r="U718">
        <f t="shared" si="11"/>
        <v>0</v>
      </c>
    </row>
    <row r="719" spans="1:21" x14ac:dyDescent="0.2">
      <c r="A719" t="str">
        <f>MatchSquad!A719</f>
        <v>M015</v>
      </c>
      <c r="B719" t="str">
        <f>MatchSquad!B719</f>
        <v>P093</v>
      </c>
      <c r="C719" t="str">
        <f>MatchSquad!C719</f>
        <v>Vaibhav Arora</v>
      </c>
      <c r="D719" t="str">
        <f>MatchSquad!D719</f>
        <v>BWL</v>
      </c>
      <c r="E719" t="str">
        <f>MatchSquad!E719</f>
        <v>KKR</v>
      </c>
      <c r="F719">
        <f>MatchSquad!G719</f>
        <v>0</v>
      </c>
      <c r="G719">
        <f>IF(A719="","",SUMIFS(BallByBall!$I$2:$I$501,BallByBall!$B$2:$B$501,A719,BallByBall!$F$2:$F$501,B719))</f>
        <v>0</v>
      </c>
      <c r="H719">
        <f>IF(A719="","",COUNTIFS(BallByBall!$B$2:$B$501,A719,BallByBall!$F$2:$F$501,B719,BallByBall!$Q$2:$Q$501,1))</f>
        <v>0</v>
      </c>
      <c r="I719">
        <f>IF(A719="","",COUNTIFS(BallByBall!$B$2:$B$501,A719,BallByBall!$F$2:$F$501,B719,BallByBall!$R$2:$R$501,1))</f>
        <v>0</v>
      </c>
      <c r="J719">
        <f>IF(A719="","",SUMIFS(BallByBall!$T$2:$T$501,BallByBall!$B$2:$B$501,A719,BallByBall!$H$2:$H$501,B719))</f>
        <v>0</v>
      </c>
      <c r="K719">
        <f>IF(A719="","",SUMIFS(BallByBall!$U$2:$U$501,BallByBall!$B$2:$B$501,A719,BallByBall!$P$2:$P$501,B719))</f>
        <v>0</v>
      </c>
      <c r="L719">
        <f>IF(A719="","",SUMIFS(BallByBall!$V$2:$V$501,BallByBall!$B$2:$B$501,A719,BallByBall!$P$2:$P$501,B719))</f>
        <v>0</v>
      </c>
      <c r="M719">
        <f>IF(A719="","",SUMIFS(BallByBall!$W$2:$W$501,BallByBall!$B$2:$B$501,A719,BallByBall!$P$2:$P$501,B719))</f>
        <v>0</v>
      </c>
      <c r="N719">
        <f>IF(A719="","",SUMIFS(BallByBall!$X$2:$X$501,BallByBall!$B$2:$B$501,A719,BallByBall!$P$2:$P$501,B719))</f>
        <v>0</v>
      </c>
      <c r="O719">
        <f>IF(A719="","",SUMIFS(OverSummary!$G$2:$G$101,OverSummary!$A$2:$A$101,A719,OverSummary!$D$2:$D$101,B719))</f>
        <v>0</v>
      </c>
      <c r="P719">
        <f>IF(A719="","",G719*Rules!$B$13+H719*Rules!$B$14+I719*Rules!$B$15)</f>
        <v>0</v>
      </c>
      <c r="Q719">
        <f>IF(A719="","",IF(G719&gt;=100,Rules!$B$18,IF(G719&gt;=50,Rules!$B$17,IF(G719&gt;=30,Rules!$B$16,0)))+IF(AND(F719=1,D719&lt;&gt;"BWL",G719=0),Rules!$B$27,0))</f>
        <v>0</v>
      </c>
      <c r="R719">
        <f>IF(A719="","",J719*Rules!$B$19+O719*Rules!$B$22)</f>
        <v>0</v>
      </c>
      <c r="S719">
        <f>IF(A719="","",IF(J719&gt;=4,Rules!$B$21,IF(J719&gt;=3,Rules!$B$20,0)))</f>
        <v>0</v>
      </c>
      <c r="T719">
        <f>IF(A719="","",K719*Rules!$B$23+L719*Rules!$B$24+M719*Rules!$B$25+N719*Rules!$B$26)</f>
        <v>0</v>
      </c>
      <c r="U719">
        <f t="shared" si="11"/>
        <v>0</v>
      </c>
    </row>
    <row r="720" spans="1:21" x14ac:dyDescent="0.2">
      <c r="A720" t="str">
        <f>MatchSquad!A720</f>
        <v>M015</v>
      </c>
      <c r="B720" t="str">
        <f>MatchSquad!B720</f>
        <v>P094</v>
      </c>
      <c r="C720" t="str">
        <f>MatchSquad!C720</f>
        <v>Matheesha Pathirana</v>
      </c>
      <c r="D720" t="str">
        <f>MatchSquad!D720</f>
        <v>BWL</v>
      </c>
      <c r="E720" t="str">
        <f>MatchSquad!E720</f>
        <v>KKR</v>
      </c>
      <c r="F720">
        <f>MatchSquad!G720</f>
        <v>0</v>
      </c>
      <c r="G720">
        <f>IF(A720="","",SUMIFS(BallByBall!$I$2:$I$501,BallByBall!$B$2:$B$501,A720,BallByBall!$F$2:$F$501,B720))</f>
        <v>0</v>
      </c>
      <c r="H720">
        <f>IF(A720="","",COUNTIFS(BallByBall!$B$2:$B$501,A720,BallByBall!$F$2:$F$501,B720,BallByBall!$Q$2:$Q$501,1))</f>
        <v>0</v>
      </c>
      <c r="I720">
        <f>IF(A720="","",COUNTIFS(BallByBall!$B$2:$B$501,A720,BallByBall!$F$2:$F$501,B720,BallByBall!$R$2:$R$501,1))</f>
        <v>0</v>
      </c>
      <c r="J720">
        <f>IF(A720="","",SUMIFS(BallByBall!$T$2:$T$501,BallByBall!$B$2:$B$501,A720,BallByBall!$H$2:$H$501,B720))</f>
        <v>0</v>
      </c>
      <c r="K720">
        <f>IF(A720="","",SUMIFS(BallByBall!$U$2:$U$501,BallByBall!$B$2:$B$501,A720,BallByBall!$P$2:$P$501,B720))</f>
        <v>0</v>
      </c>
      <c r="L720">
        <f>IF(A720="","",SUMIFS(BallByBall!$V$2:$V$501,BallByBall!$B$2:$B$501,A720,BallByBall!$P$2:$P$501,B720))</f>
        <v>0</v>
      </c>
      <c r="M720">
        <f>IF(A720="","",SUMIFS(BallByBall!$W$2:$W$501,BallByBall!$B$2:$B$501,A720,BallByBall!$P$2:$P$501,B720))</f>
        <v>0</v>
      </c>
      <c r="N720">
        <f>IF(A720="","",SUMIFS(BallByBall!$X$2:$X$501,BallByBall!$B$2:$B$501,A720,BallByBall!$P$2:$P$501,B720))</f>
        <v>0</v>
      </c>
      <c r="O720">
        <f>IF(A720="","",SUMIFS(OverSummary!$G$2:$G$101,OverSummary!$A$2:$A$101,A720,OverSummary!$D$2:$D$101,B720))</f>
        <v>0</v>
      </c>
      <c r="P720">
        <f>IF(A720="","",G720*Rules!$B$13+H720*Rules!$B$14+I720*Rules!$B$15)</f>
        <v>0</v>
      </c>
      <c r="Q720">
        <f>IF(A720="","",IF(G720&gt;=100,Rules!$B$18,IF(G720&gt;=50,Rules!$B$17,IF(G720&gt;=30,Rules!$B$16,0)))+IF(AND(F720=1,D720&lt;&gt;"BWL",G720=0),Rules!$B$27,0))</f>
        <v>0</v>
      </c>
      <c r="R720">
        <f>IF(A720="","",J720*Rules!$B$19+O720*Rules!$B$22)</f>
        <v>0</v>
      </c>
      <c r="S720">
        <f>IF(A720="","",IF(J720&gt;=4,Rules!$B$21,IF(J720&gt;=3,Rules!$B$20,0)))</f>
        <v>0</v>
      </c>
      <c r="T720">
        <f>IF(A720="","",K720*Rules!$B$23+L720*Rules!$B$24+M720*Rules!$B$25+N720*Rules!$B$26)</f>
        <v>0</v>
      </c>
      <c r="U720">
        <f t="shared" si="11"/>
        <v>0</v>
      </c>
    </row>
    <row r="721" spans="1:21" x14ac:dyDescent="0.2">
      <c r="A721" t="str">
        <f>MatchSquad!A721</f>
        <v>M015</v>
      </c>
      <c r="B721" t="str">
        <f>MatchSquad!B721</f>
        <v>P095</v>
      </c>
      <c r="C721" t="str">
        <f>MatchSquad!C721</f>
        <v>Kartik Tyagi</v>
      </c>
      <c r="D721" t="str">
        <f>MatchSquad!D721</f>
        <v>BWL</v>
      </c>
      <c r="E721" t="str">
        <f>MatchSquad!E721</f>
        <v>KKR</v>
      </c>
      <c r="F721">
        <f>MatchSquad!G721</f>
        <v>0</v>
      </c>
      <c r="G721">
        <f>IF(A721="","",SUMIFS(BallByBall!$I$2:$I$501,BallByBall!$B$2:$B$501,A721,BallByBall!$F$2:$F$501,B721))</f>
        <v>0</v>
      </c>
      <c r="H721">
        <f>IF(A721="","",COUNTIFS(BallByBall!$B$2:$B$501,A721,BallByBall!$F$2:$F$501,B721,BallByBall!$Q$2:$Q$501,1))</f>
        <v>0</v>
      </c>
      <c r="I721">
        <f>IF(A721="","",COUNTIFS(BallByBall!$B$2:$B$501,A721,BallByBall!$F$2:$F$501,B721,BallByBall!$R$2:$R$501,1))</f>
        <v>0</v>
      </c>
      <c r="J721">
        <f>IF(A721="","",SUMIFS(BallByBall!$T$2:$T$501,BallByBall!$B$2:$B$501,A721,BallByBall!$H$2:$H$501,B721))</f>
        <v>0</v>
      </c>
      <c r="K721">
        <f>IF(A721="","",SUMIFS(BallByBall!$U$2:$U$501,BallByBall!$B$2:$B$501,A721,BallByBall!$P$2:$P$501,B721))</f>
        <v>0</v>
      </c>
      <c r="L721">
        <f>IF(A721="","",SUMIFS(BallByBall!$V$2:$V$501,BallByBall!$B$2:$B$501,A721,BallByBall!$P$2:$P$501,B721))</f>
        <v>0</v>
      </c>
      <c r="M721">
        <f>IF(A721="","",SUMIFS(BallByBall!$W$2:$W$501,BallByBall!$B$2:$B$501,A721,BallByBall!$P$2:$P$501,B721))</f>
        <v>0</v>
      </c>
      <c r="N721">
        <f>IF(A721="","",SUMIFS(BallByBall!$X$2:$X$501,BallByBall!$B$2:$B$501,A721,BallByBall!$P$2:$P$501,B721))</f>
        <v>0</v>
      </c>
      <c r="O721">
        <f>IF(A721="","",SUMIFS(OverSummary!$G$2:$G$101,OverSummary!$A$2:$A$101,A721,OverSummary!$D$2:$D$101,B721))</f>
        <v>0</v>
      </c>
      <c r="P721">
        <f>IF(A721="","",G721*Rules!$B$13+H721*Rules!$B$14+I721*Rules!$B$15)</f>
        <v>0</v>
      </c>
      <c r="Q721">
        <f>IF(A721="","",IF(G721&gt;=100,Rules!$B$18,IF(G721&gt;=50,Rules!$B$17,IF(G721&gt;=30,Rules!$B$16,0)))+IF(AND(F721=1,D721&lt;&gt;"BWL",G721=0),Rules!$B$27,0))</f>
        <v>0</v>
      </c>
      <c r="R721">
        <f>IF(A721="","",J721*Rules!$B$19+O721*Rules!$B$22)</f>
        <v>0</v>
      </c>
      <c r="S721">
        <f>IF(A721="","",IF(J721&gt;=4,Rules!$B$21,IF(J721&gt;=3,Rules!$B$20,0)))</f>
        <v>0</v>
      </c>
      <c r="T721">
        <f>IF(A721="","",K721*Rules!$B$23+L721*Rules!$B$24+M721*Rules!$B$25+N721*Rules!$B$26)</f>
        <v>0</v>
      </c>
      <c r="U721">
        <f t="shared" si="11"/>
        <v>0</v>
      </c>
    </row>
    <row r="722" spans="1:21" x14ac:dyDescent="0.2">
      <c r="A722" t="str">
        <f>MatchSquad!A722</f>
        <v>M015</v>
      </c>
      <c r="B722" t="str">
        <f>MatchSquad!B722</f>
        <v>P096</v>
      </c>
      <c r="C722" t="str">
        <f>MatchSquad!C722</f>
        <v>Prashant Solanki</v>
      </c>
      <c r="D722" t="str">
        <f>MatchSquad!D722</f>
        <v>BWL</v>
      </c>
      <c r="E722" t="str">
        <f>MatchSquad!E722</f>
        <v>KKR</v>
      </c>
      <c r="F722">
        <f>MatchSquad!G722</f>
        <v>0</v>
      </c>
      <c r="G722">
        <f>IF(A722="","",SUMIFS(BallByBall!$I$2:$I$501,BallByBall!$B$2:$B$501,A722,BallByBall!$F$2:$F$501,B722))</f>
        <v>0</v>
      </c>
      <c r="H722">
        <f>IF(A722="","",COUNTIFS(BallByBall!$B$2:$B$501,A722,BallByBall!$F$2:$F$501,B722,BallByBall!$Q$2:$Q$501,1))</f>
        <v>0</v>
      </c>
      <c r="I722">
        <f>IF(A722="","",COUNTIFS(BallByBall!$B$2:$B$501,A722,BallByBall!$F$2:$F$501,B722,BallByBall!$R$2:$R$501,1))</f>
        <v>0</v>
      </c>
      <c r="J722">
        <f>IF(A722="","",SUMIFS(BallByBall!$T$2:$T$501,BallByBall!$B$2:$B$501,A722,BallByBall!$H$2:$H$501,B722))</f>
        <v>0</v>
      </c>
      <c r="K722">
        <f>IF(A722="","",SUMIFS(BallByBall!$U$2:$U$501,BallByBall!$B$2:$B$501,A722,BallByBall!$P$2:$P$501,B722))</f>
        <v>0</v>
      </c>
      <c r="L722">
        <f>IF(A722="","",SUMIFS(BallByBall!$V$2:$V$501,BallByBall!$B$2:$B$501,A722,BallByBall!$P$2:$P$501,B722))</f>
        <v>0</v>
      </c>
      <c r="M722">
        <f>IF(A722="","",SUMIFS(BallByBall!$W$2:$W$501,BallByBall!$B$2:$B$501,A722,BallByBall!$P$2:$P$501,B722))</f>
        <v>0</v>
      </c>
      <c r="N722">
        <f>IF(A722="","",SUMIFS(BallByBall!$X$2:$X$501,BallByBall!$B$2:$B$501,A722,BallByBall!$P$2:$P$501,B722))</f>
        <v>0</v>
      </c>
      <c r="O722">
        <f>IF(A722="","",SUMIFS(OverSummary!$G$2:$G$101,OverSummary!$A$2:$A$101,A722,OverSummary!$D$2:$D$101,B722))</f>
        <v>0</v>
      </c>
      <c r="P722">
        <f>IF(A722="","",G722*Rules!$B$13+H722*Rules!$B$14+I722*Rules!$B$15)</f>
        <v>0</v>
      </c>
      <c r="Q722">
        <f>IF(A722="","",IF(G722&gt;=100,Rules!$B$18,IF(G722&gt;=50,Rules!$B$17,IF(G722&gt;=30,Rules!$B$16,0)))+IF(AND(F722=1,D722&lt;&gt;"BWL",G722=0),Rules!$B$27,0))</f>
        <v>0</v>
      </c>
      <c r="R722">
        <f>IF(A722="","",J722*Rules!$B$19+O722*Rules!$B$22)</f>
        <v>0</v>
      </c>
      <c r="S722">
        <f>IF(A722="","",IF(J722&gt;=4,Rules!$B$21,IF(J722&gt;=3,Rules!$B$20,0)))</f>
        <v>0</v>
      </c>
      <c r="T722">
        <f>IF(A722="","",K722*Rules!$B$23+L722*Rules!$B$24+M722*Rules!$B$25+N722*Rules!$B$26)</f>
        <v>0</v>
      </c>
      <c r="U722">
        <f t="shared" si="11"/>
        <v>0</v>
      </c>
    </row>
    <row r="723" spans="1:21" x14ac:dyDescent="0.2">
      <c r="A723" t="str">
        <f>MatchSquad!A723</f>
        <v>M015</v>
      </c>
      <c r="B723" t="str">
        <f>MatchSquad!B723</f>
        <v>P097</v>
      </c>
      <c r="C723" t="str">
        <f>MatchSquad!C723</f>
        <v>Saurabh Dubey</v>
      </c>
      <c r="D723" t="str">
        <f>MatchSquad!D723</f>
        <v>BWL</v>
      </c>
      <c r="E723" t="str">
        <f>MatchSquad!E723</f>
        <v>KKR</v>
      </c>
      <c r="F723">
        <f>MatchSquad!G723</f>
        <v>0</v>
      </c>
      <c r="G723">
        <f>IF(A723="","",SUMIFS(BallByBall!$I$2:$I$501,BallByBall!$B$2:$B$501,A723,BallByBall!$F$2:$F$501,B723))</f>
        <v>0</v>
      </c>
      <c r="H723">
        <f>IF(A723="","",COUNTIFS(BallByBall!$B$2:$B$501,A723,BallByBall!$F$2:$F$501,B723,BallByBall!$Q$2:$Q$501,1))</f>
        <v>0</v>
      </c>
      <c r="I723">
        <f>IF(A723="","",COUNTIFS(BallByBall!$B$2:$B$501,A723,BallByBall!$F$2:$F$501,B723,BallByBall!$R$2:$R$501,1))</f>
        <v>0</v>
      </c>
      <c r="J723">
        <f>IF(A723="","",SUMIFS(BallByBall!$T$2:$T$501,BallByBall!$B$2:$B$501,A723,BallByBall!$H$2:$H$501,B723))</f>
        <v>0</v>
      </c>
      <c r="K723">
        <f>IF(A723="","",SUMIFS(BallByBall!$U$2:$U$501,BallByBall!$B$2:$B$501,A723,BallByBall!$P$2:$P$501,B723))</f>
        <v>0</v>
      </c>
      <c r="L723">
        <f>IF(A723="","",SUMIFS(BallByBall!$V$2:$V$501,BallByBall!$B$2:$B$501,A723,BallByBall!$P$2:$P$501,B723))</f>
        <v>0</v>
      </c>
      <c r="M723">
        <f>IF(A723="","",SUMIFS(BallByBall!$W$2:$W$501,BallByBall!$B$2:$B$501,A723,BallByBall!$P$2:$P$501,B723))</f>
        <v>0</v>
      </c>
      <c r="N723">
        <f>IF(A723="","",SUMIFS(BallByBall!$X$2:$X$501,BallByBall!$B$2:$B$501,A723,BallByBall!$P$2:$P$501,B723))</f>
        <v>0</v>
      </c>
      <c r="O723">
        <f>IF(A723="","",SUMIFS(OverSummary!$G$2:$G$101,OverSummary!$A$2:$A$101,A723,OverSummary!$D$2:$D$101,B723))</f>
        <v>0</v>
      </c>
      <c r="P723">
        <f>IF(A723="","",G723*Rules!$B$13+H723*Rules!$B$14+I723*Rules!$B$15)</f>
        <v>0</v>
      </c>
      <c r="Q723">
        <f>IF(A723="","",IF(G723&gt;=100,Rules!$B$18,IF(G723&gt;=50,Rules!$B$17,IF(G723&gt;=30,Rules!$B$16,0)))+IF(AND(F723=1,D723&lt;&gt;"BWL",G723=0),Rules!$B$27,0))</f>
        <v>0</v>
      </c>
      <c r="R723">
        <f>IF(A723="","",J723*Rules!$B$19+O723*Rules!$B$22)</f>
        <v>0</v>
      </c>
      <c r="S723">
        <f>IF(A723="","",IF(J723&gt;=4,Rules!$B$21,IF(J723&gt;=3,Rules!$B$20,0)))</f>
        <v>0</v>
      </c>
      <c r="T723">
        <f>IF(A723="","",K723*Rules!$B$23+L723*Rules!$B$24+M723*Rules!$B$25+N723*Rules!$B$26)</f>
        <v>0</v>
      </c>
      <c r="U723">
        <f t="shared" si="11"/>
        <v>0</v>
      </c>
    </row>
    <row r="724" spans="1:21" x14ac:dyDescent="0.2">
      <c r="A724" t="str">
        <f>MatchSquad!A724</f>
        <v>M015</v>
      </c>
      <c r="B724" t="str">
        <f>MatchSquad!B724</f>
        <v>P098</v>
      </c>
      <c r="C724" t="str">
        <f>MatchSquad!C724</f>
        <v>Navdeep Saini</v>
      </c>
      <c r="D724" t="str">
        <f>MatchSquad!D724</f>
        <v>BWL</v>
      </c>
      <c r="E724" t="str">
        <f>MatchSquad!E724</f>
        <v>KKR</v>
      </c>
      <c r="F724">
        <f>MatchSquad!G724</f>
        <v>0</v>
      </c>
      <c r="G724">
        <f>IF(A724="","",SUMIFS(BallByBall!$I$2:$I$501,BallByBall!$B$2:$B$501,A724,BallByBall!$F$2:$F$501,B724))</f>
        <v>0</v>
      </c>
      <c r="H724">
        <f>IF(A724="","",COUNTIFS(BallByBall!$B$2:$B$501,A724,BallByBall!$F$2:$F$501,B724,BallByBall!$Q$2:$Q$501,1))</f>
        <v>0</v>
      </c>
      <c r="I724">
        <f>IF(A724="","",COUNTIFS(BallByBall!$B$2:$B$501,A724,BallByBall!$F$2:$F$501,B724,BallByBall!$R$2:$R$501,1))</f>
        <v>0</v>
      </c>
      <c r="J724">
        <f>IF(A724="","",SUMIFS(BallByBall!$T$2:$T$501,BallByBall!$B$2:$B$501,A724,BallByBall!$H$2:$H$501,B724))</f>
        <v>0</v>
      </c>
      <c r="K724">
        <f>IF(A724="","",SUMIFS(BallByBall!$U$2:$U$501,BallByBall!$B$2:$B$501,A724,BallByBall!$P$2:$P$501,B724))</f>
        <v>0</v>
      </c>
      <c r="L724">
        <f>IF(A724="","",SUMIFS(BallByBall!$V$2:$V$501,BallByBall!$B$2:$B$501,A724,BallByBall!$P$2:$P$501,B724))</f>
        <v>0</v>
      </c>
      <c r="M724">
        <f>IF(A724="","",SUMIFS(BallByBall!$W$2:$W$501,BallByBall!$B$2:$B$501,A724,BallByBall!$P$2:$P$501,B724))</f>
        <v>0</v>
      </c>
      <c r="N724">
        <f>IF(A724="","",SUMIFS(BallByBall!$X$2:$X$501,BallByBall!$B$2:$B$501,A724,BallByBall!$P$2:$P$501,B724))</f>
        <v>0</v>
      </c>
      <c r="O724">
        <f>IF(A724="","",SUMIFS(OverSummary!$G$2:$G$101,OverSummary!$A$2:$A$101,A724,OverSummary!$D$2:$D$101,B724))</f>
        <v>0</v>
      </c>
      <c r="P724">
        <f>IF(A724="","",G724*Rules!$B$13+H724*Rules!$B$14+I724*Rules!$B$15)</f>
        <v>0</v>
      </c>
      <c r="Q724">
        <f>IF(A724="","",IF(G724&gt;=100,Rules!$B$18,IF(G724&gt;=50,Rules!$B$17,IF(G724&gt;=30,Rules!$B$16,0)))+IF(AND(F724=1,D724&lt;&gt;"BWL",G724=0),Rules!$B$27,0))</f>
        <v>0</v>
      </c>
      <c r="R724">
        <f>IF(A724="","",J724*Rules!$B$19+O724*Rules!$B$22)</f>
        <v>0</v>
      </c>
      <c r="S724">
        <f>IF(A724="","",IF(J724&gt;=4,Rules!$B$21,IF(J724&gt;=3,Rules!$B$20,0)))</f>
        <v>0</v>
      </c>
      <c r="T724">
        <f>IF(A724="","",K724*Rules!$B$23+L724*Rules!$B$24+M724*Rules!$B$25+N724*Rules!$B$26)</f>
        <v>0</v>
      </c>
      <c r="U724">
        <f t="shared" si="11"/>
        <v>0</v>
      </c>
    </row>
    <row r="725" spans="1:21" x14ac:dyDescent="0.2">
      <c r="A725" t="str">
        <f>MatchSquad!A725</f>
        <v>M015</v>
      </c>
      <c r="B725" t="str">
        <f>MatchSquad!B725</f>
        <v>P099</v>
      </c>
      <c r="C725" t="str">
        <f>MatchSquad!C725</f>
        <v>Umran Malik</v>
      </c>
      <c r="D725" t="str">
        <f>MatchSquad!D725</f>
        <v>BWL</v>
      </c>
      <c r="E725" t="str">
        <f>MatchSquad!E725</f>
        <v>KKR</v>
      </c>
      <c r="F725">
        <f>MatchSquad!G725</f>
        <v>0</v>
      </c>
      <c r="G725">
        <f>IF(A725="","",SUMIFS(BallByBall!$I$2:$I$501,BallByBall!$B$2:$B$501,A725,BallByBall!$F$2:$F$501,B725))</f>
        <v>0</v>
      </c>
      <c r="H725">
        <f>IF(A725="","",COUNTIFS(BallByBall!$B$2:$B$501,A725,BallByBall!$F$2:$F$501,B725,BallByBall!$Q$2:$Q$501,1))</f>
        <v>0</v>
      </c>
      <c r="I725">
        <f>IF(A725="","",COUNTIFS(BallByBall!$B$2:$B$501,A725,BallByBall!$F$2:$F$501,B725,BallByBall!$R$2:$R$501,1))</f>
        <v>0</v>
      </c>
      <c r="J725">
        <f>IF(A725="","",SUMIFS(BallByBall!$T$2:$T$501,BallByBall!$B$2:$B$501,A725,BallByBall!$H$2:$H$501,B725))</f>
        <v>0</v>
      </c>
      <c r="K725">
        <f>IF(A725="","",SUMIFS(BallByBall!$U$2:$U$501,BallByBall!$B$2:$B$501,A725,BallByBall!$P$2:$P$501,B725))</f>
        <v>0</v>
      </c>
      <c r="L725">
        <f>IF(A725="","",SUMIFS(BallByBall!$V$2:$V$501,BallByBall!$B$2:$B$501,A725,BallByBall!$P$2:$P$501,B725))</f>
        <v>0</v>
      </c>
      <c r="M725">
        <f>IF(A725="","",SUMIFS(BallByBall!$W$2:$W$501,BallByBall!$B$2:$B$501,A725,BallByBall!$P$2:$P$501,B725))</f>
        <v>0</v>
      </c>
      <c r="N725">
        <f>IF(A725="","",SUMIFS(BallByBall!$X$2:$X$501,BallByBall!$B$2:$B$501,A725,BallByBall!$P$2:$P$501,B725))</f>
        <v>0</v>
      </c>
      <c r="O725">
        <f>IF(A725="","",SUMIFS(OverSummary!$G$2:$G$101,OverSummary!$A$2:$A$101,A725,OverSummary!$D$2:$D$101,B725))</f>
        <v>0</v>
      </c>
      <c r="P725">
        <f>IF(A725="","",G725*Rules!$B$13+H725*Rules!$B$14+I725*Rules!$B$15)</f>
        <v>0</v>
      </c>
      <c r="Q725">
        <f>IF(A725="","",IF(G725&gt;=100,Rules!$B$18,IF(G725&gt;=50,Rules!$B$17,IF(G725&gt;=30,Rules!$B$16,0)))+IF(AND(F725=1,D725&lt;&gt;"BWL",G725=0),Rules!$B$27,0))</f>
        <v>0</v>
      </c>
      <c r="R725">
        <f>IF(A725="","",J725*Rules!$B$19+O725*Rules!$B$22)</f>
        <v>0</v>
      </c>
      <c r="S725">
        <f>IF(A725="","",IF(J725&gt;=4,Rules!$B$21,IF(J725&gt;=3,Rules!$B$20,0)))</f>
        <v>0</v>
      </c>
      <c r="T725">
        <f>IF(A725="","",K725*Rules!$B$23+L725*Rules!$B$24+M725*Rules!$B$25+N725*Rules!$B$26)</f>
        <v>0</v>
      </c>
      <c r="U725">
        <f t="shared" si="11"/>
        <v>0</v>
      </c>
    </row>
    <row r="726" spans="1:21" x14ac:dyDescent="0.2">
      <c r="A726" t="str">
        <f>MatchSquad!A726</f>
        <v>M015</v>
      </c>
      <c r="B726" t="str">
        <f>MatchSquad!B726</f>
        <v>P100</v>
      </c>
      <c r="C726" t="str">
        <f>MatchSquad!C726</f>
        <v>Varun Chakaravarthy</v>
      </c>
      <c r="D726" t="str">
        <f>MatchSquad!D726</f>
        <v>BWL</v>
      </c>
      <c r="E726" t="str">
        <f>MatchSquad!E726</f>
        <v>KKR</v>
      </c>
      <c r="F726">
        <f>MatchSquad!G726</f>
        <v>0</v>
      </c>
      <c r="G726">
        <f>IF(A726="","",SUMIFS(BallByBall!$I$2:$I$501,BallByBall!$B$2:$B$501,A726,BallByBall!$F$2:$F$501,B726))</f>
        <v>0</v>
      </c>
      <c r="H726">
        <f>IF(A726="","",COUNTIFS(BallByBall!$B$2:$B$501,A726,BallByBall!$F$2:$F$501,B726,BallByBall!$Q$2:$Q$501,1))</f>
        <v>0</v>
      </c>
      <c r="I726">
        <f>IF(A726="","",COUNTIFS(BallByBall!$B$2:$B$501,A726,BallByBall!$F$2:$F$501,B726,BallByBall!$R$2:$R$501,1))</f>
        <v>0</v>
      </c>
      <c r="J726">
        <f>IF(A726="","",SUMIFS(BallByBall!$T$2:$T$501,BallByBall!$B$2:$B$501,A726,BallByBall!$H$2:$H$501,B726))</f>
        <v>0</v>
      </c>
      <c r="K726">
        <f>IF(A726="","",SUMIFS(BallByBall!$U$2:$U$501,BallByBall!$B$2:$B$501,A726,BallByBall!$P$2:$P$501,B726))</f>
        <v>0</v>
      </c>
      <c r="L726">
        <f>IF(A726="","",SUMIFS(BallByBall!$V$2:$V$501,BallByBall!$B$2:$B$501,A726,BallByBall!$P$2:$P$501,B726))</f>
        <v>0</v>
      </c>
      <c r="M726">
        <f>IF(A726="","",SUMIFS(BallByBall!$W$2:$W$501,BallByBall!$B$2:$B$501,A726,BallByBall!$P$2:$P$501,B726))</f>
        <v>0</v>
      </c>
      <c r="N726">
        <f>IF(A726="","",SUMIFS(BallByBall!$X$2:$X$501,BallByBall!$B$2:$B$501,A726,BallByBall!$P$2:$P$501,B726))</f>
        <v>0</v>
      </c>
      <c r="O726">
        <f>IF(A726="","",SUMIFS(OverSummary!$G$2:$G$101,OverSummary!$A$2:$A$101,A726,OverSummary!$D$2:$D$101,B726))</f>
        <v>0</v>
      </c>
      <c r="P726">
        <f>IF(A726="","",G726*Rules!$B$13+H726*Rules!$B$14+I726*Rules!$B$15)</f>
        <v>0</v>
      </c>
      <c r="Q726">
        <f>IF(A726="","",IF(G726&gt;=100,Rules!$B$18,IF(G726&gt;=50,Rules!$B$17,IF(G726&gt;=30,Rules!$B$16,0)))+IF(AND(F726=1,D726&lt;&gt;"BWL",G726=0),Rules!$B$27,0))</f>
        <v>0</v>
      </c>
      <c r="R726">
        <f>IF(A726="","",J726*Rules!$B$19+O726*Rules!$B$22)</f>
        <v>0</v>
      </c>
      <c r="S726">
        <f>IF(A726="","",IF(J726&gt;=4,Rules!$B$21,IF(J726&gt;=3,Rules!$B$20,0)))</f>
        <v>0</v>
      </c>
      <c r="T726">
        <f>IF(A726="","",K726*Rules!$B$23+L726*Rules!$B$24+M726*Rules!$B$25+N726*Rules!$B$26)</f>
        <v>0</v>
      </c>
      <c r="U726">
        <f t="shared" si="11"/>
        <v>0</v>
      </c>
    </row>
    <row r="727" spans="1:21" x14ac:dyDescent="0.2">
      <c r="A727" t="str">
        <f>MatchSquad!A727</f>
        <v>M015</v>
      </c>
      <c r="B727" t="str">
        <f>MatchSquad!B727</f>
        <v>P101</v>
      </c>
      <c r="C727" t="str">
        <f>MatchSquad!C727</f>
        <v>Rishabh Pant</v>
      </c>
      <c r="D727" t="str">
        <f>MatchSquad!D727</f>
        <v>WK</v>
      </c>
      <c r="E727" t="str">
        <f>MatchSquad!E727</f>
        <v>LSG</v>
      </c>
      <c r="F727">
        <f>MatchSquad!G727</f>
        <v>0</v>
      </c>
      <c r="G727">
        <f>IF(A727="","",SUMIFS(BallByBall!$I$2:$I$501,BallByBall!$B$2:$B$501,A727,BallByBall!$F$2:$F$501,B727))</f>
        <v>0</v>
      </c>
      <c r="H727">
        <f>IF(A727="","",COUNTIFS(BallByBall!$B$2:$B$501,A727,BallByBall!$F$2:$F$501,B727,BallByBall!$Q$2:$Q$501,1))</f>
        <v>0</v>
      </c>
      <c r="I727">
        <f>IF(A727="","",COUNTIFS(BallByBall!$B$2:$B$501,A727,BallByBall!$F$2:$F$501,B727,BallByBall!$R$2:$R$501,1))</f>
        <v>0</v>
      </c>
      <c r="J727">
        <f>IF(A727="","",SUMIFS(BallByBall!$T$2:$T$501,BallByBall!$B$2:$B$501,A727,BallByBall!$H$2:$H$501,B727))</f>
        <v>0</v>
      </c>
      <c r="K727">
        <f>IF(A727="","",SUMIFS(BallByBall!$U$2:$U$501,BallByBall!$B$2:$B$501,A727,BallByBall!$P$2:$P$501,B727))</f>
        <v>0</v>
      </c>
      <c r="L727">
        <f>IF(A727="","",SUMIFS(BallByBall!$V$2:$V$501,BallByBall!$B$2:$B$501,A727,BallByBall!$P$2:$P$501,B727))</f>
        <v>0</v>
      </c>
      <c r="M727">
        <f>IF(A727="","",SUMIFS(BallByBall!$W$2:$W$501,BallByBall!$B$2:$B$501,A727,BallByBall!$P$2:$P$501,B727))</f>
        <v>0</v>
      </c>
      <c r="N727">
        <f>IF(A727="","",SUMIFS(BallByBall!$X$2:$X$501,BallByBall!$B$2:$B$501,A727,BallByBall!$P$2:$P$501,B727))</f>
        <v>0</v>
      </c>
      <c r="O727">
        <f>IF(A727="","",SUMIFS(OverSummary!$G$2:$G$101,OverSummary!$A$2:$A$101,A727,OverSummary!$D$2:$D$101,B727))</f>
        <v>0</v>
      </c>
      <c r="P727">
        <f>IF(A727="","",G727*Rules!$B$13+H727*Rules!$B$14+I727*Rules!$B$15)</f>
        <v>0</v>
      </c>
      <c r="Q727">
        <f>IF(A727="","",IF(G727&gt;=100,Rules!$B$18,IF(G727&gt;=50,Rules!$B$17,IF(G727&gt;=30,Rules!$B$16,0)))+IF(AND(F727=1,D727&lt;&gt;"BWL",G727=0),Rules!$B$27,0))</f>
        <v>0</v>
      </c>
      <c r="R727">
        <f>IF(A727="","",J727*Rules!$B$19+O727*Rules!$B$22)</f>
        <v>0</v>
      </c>
      <c r="S727">
        <f>IF(A727="","",IF(J727&gt;=4,Rules!$B$21,IF(J727&gt;=3,Rules!$B$20,0)))</f>
        <v>0</v>
      </c>
      <c r="T727">
        <f>IF(A727="","",K727*Rules!$B$23+L727*Rules!$B$24+M727*Rules!$B$25+N727*Rules!$B$26)</f>
        <v>0</v>
      </c>
      <c r="U727">
        <f t="shared" si="11"/>
        <v>0</v>
      </c>
    </row>
    <row r="728" spans="1:21" x14ac:dyDescent="0.2">
      <c r="A728" t="str">
        <f>MatchSquad!A728</f>
        <v>M015</v>
      </c>
      <c r="B728" t="str">
        <f>MatchSquad!B728</f>
        <v>P102</v>
      </c>
      <c r="C728" t="str">
        <f>MatchSquad!C728</f>
        <v>Aiden Markram</v>
      </c>
      <c r="D728" t="str">
        <f>MatchSquad!D728</f>
        <v>BAT</v>
      </c>
      <c r="E728" t="str">
        <f>MatchSquad!E728</f>
        <v>LSG</v>
      </c>
      <c r="F728">
        <f>MatchSquad!G728</f>
        <v>0</v>
      </c>
      <c r="G728">
        <f>IF(A728="","",SUMIFS(BallByBall!$I$2:$I$501,BallByBall!$B$2:$B$501,A728,BallByBall!$F$2:$F$501,B728))</f>
        <v>0</v>
      </c>
      <c r="H728">
        <f>IF(A728="","",COUNTIFS(BallByBall!$B$2:$B$501,A728,BallByBall!$F$2:$F$501,B728,BallByBall!$Q$2:$Q$501,1))</f>
        <v>0</v>
      </c>
      <c r="I728">
        <f>IF(A728="","",COUNTIFS(BallByBall!$B$2:$B$501,A728,BallByBall!$F$2:$F$501,B728,BallByBall!$R$2:$R$501,1))</f>
        <v>0</v>
      </c>
      <c r="J728">
        <f>IF(A728="","",SUMIFS(BallByBall!$T$2:$T$501,BallByBall!$B$2:$B$501,A728,BallByBall!$H$2:$H$501,B728))</f>
        <v>0</v>
      </c>
      <c r="K728">
        <f>IF(A728="","",SUMIFS(BallByBall!$U$2:$U$501,BallByBall!$B$2:$B$501,A728,BallByBall!$P$2:$P$501,B728))</f>
        <v>0</v>
      </c>
      <c r="L728">
        <f>IF(A728="","",SUMIFS(BallByBall!$V$2:$V$501,BallByBall!$B$2:$B$501,A728,BallByBall!$P$2:$P$501,B728))</f>
        <v>0</v>
      </c>
      <c r="M728">
        <f>IF(A728="","",SUMIFS(BallByBall!$W$2:$W$501,BallByBall!$B$2:$B$501,A728,BallByBall!$P$2:$P$501,B728))</f>
        <v>0</v>
      </c>
      <c r="N728">
        <f>IF(A728="","",SUMIFS(BallByBall!$X$2:$X$501,BallByBall!$B$2:$B$501,A728,BallByBall!$P$2:$P$501,B728))</f>
        <v>0</v>
      </c>
      <c r="O728">
        <f>IF(A728="","",SUMIFS(OverSummary!$G$2:$G$101,OverSummary!$A$2:$A$101,A728,OverSummary!$D$2:$D$101,B728))</f>
        <v>0</v>
      </c>
      <c r="P728">
        <f>IF(A728="","",G728*Rules!$B$13+H728*Rules!$B$14+I728*Rules!$B$15)</f>
        <v>0</v>
      </c>
      <c r="Q728">
        <f>IF(A728="","",IF(G728&gt;=100,Rules!$B$18,IF(G728&gt;=50,Rules!$B$17,IF(G728&gt;=30,Rules!$B$16,0)))+IF(AND(F728=1,D728&lt;&gt;"BWL",G728=0),Rules!$B$27,0))</f>
        <v>0</v>
      </c>
      <c r="R728">
        <f>IF(A728="","",J728*Rules!$B$19+O728*Rules!$B$22)</f>
        <v>0</v>
      </c>
      <c r="S728">
        <f>IF(A728="","",IF(J728&gt;=4,Rules!$B$21,IF(J728&gt;=3,Rules!$B$20,0)))</f>
        <v>0</v>
      </c>
      <c r="T728">
        <f>IF(A728="","",K728*Rules!$B$23+L728*Rules!$B$24+M728*Rules!$B$25+N728*Rules!$B$26)</f>
        <v>0</v>
      </c>
      <c r="U728">
        <f t="shared" si="11"/>
        <v>0</v>
      </c>
    </row>
    <row r="729" spans="1:21" x14ac:dyDescent="0.2">
      <c r="A729" t="str">
        <f>MatchSquad!A729</f>
        <v>M015</v>
      </c>
      <c r="B729" t="str">
        <f>MatchSquad!B729</f>
        <v>P103</v>
      </c>
      <c r="C729" t="str">
        <f>MatchSquad!C729</f>
        <v>Himmat Singh</v>
      </c>
      <c r="D729" t="str">
        <f>MatchSquad!D729</f>
        <v>BAT</v>
      </c>
      <c r="E729" t="str">
        <f>MatchSquad!E729</f>
        <v>LSG</v>
      </c>
      <c r="F729">
        <f>MatchSquad!G729</f>
        <v>0</v>
      </c>
      <c r="G729">
        <f>IF(A729="","",SUMIFS(BallByBall!$I$2:$I$501,BallByBall!$B$2:$B$501,A729,BallByBall!$F$2:$F$501,B729))</f>
        <v>0</v>
      </c>
      <c r="H729">
        <f>IF(A729="","",COUNTIFS(BallByBall!$B$2:$B$501,A729,BallByBall!$F$2:$F$501,B729,BallByBall!$Q$2:$Q$501,1))</f>
        <v>0</v>
      </c>
      <c r="I729">
        <f>IF(A729="","",COUNTIFS(BallByBall!$B$2:$B$501,A729,BallByBall!$F$2:$F$501,B729,BallByBall!$R$2:$R$501,1))</f>
        <v>0</v>
      </c>
      <c r="J729">
        <f>IF(A729="","",SUMIFS(BallByBall!$T$2:$T$501,BallByBall!$B$2:$B$501,A729,BallByBall!$H$2:$H$501,B729))</f>
        <v>0</v>
      </c>
      <c r="K729">
        <f>IF(A729="","",SUMIFS(BallByBall!$U$2:$U$501,BallByBall!$B$2:$B$501,A729,BallByBall!$P$2:$P$501,B729))</f>
        <v>0</v>
      </c>
      <c r="L729">
        <f>IF(A729="","",SUMIFS(BallByBall!$V$2:$V$501,BallByBall!$B$2:$B$501,A729,BallByBall!$P$2:$P$501,B729))</f>
        <v>0</v>
      </c>
      <c r="M729">
        <f>IF(A729="","",SUMIFS(BallByBall!$W$2:$W$501,BallByBall!$B$2:$B$501,A729,BallByBall!$P$2:$P$501,B729))</f>
        <v>0</v>
      </c>
      <c r="N729">
        <f>IF(A729="","",SUMIFS(BallByBall!$X$2:$X$501,BallByBall!$B$2:$B$501,A729,BallByBall!$P$2:$P$501,B729))</f>
        <v>0</v>
      </c>
      <c r="O729">
        <f>IF(A729="","",SUMIFS(OverSummary!$G$2:$G$101,OverSummary!$A$2:$A$101,A729,OverSummary!$D$2:$D$101,B729))</f>
        <v>0</v>
      </c>
      <c r="P729">
        <f>IF(A729="","",G729*Rules!$B$13+H729*Rules!$B$14+I729*Rules!$B$15)</f>
        <v>0</v>
      </c>
      <c r="Q729">
        <f>IF(A729="","",IF(G729&gt;=100,Rules!$B$18,IF(G729&gt;=50,Rules!$B$17,IF(G729&gt;=30,Rules!$B$16,0)))+IF(AND(F729=1,D729&lt;&gt;"BWL",G729=0),Rules!$B$27,0))</f>
        <v>0</v>
      </c>
      <c r="R729">
        <f>IF(A729="","",J729*Rules!$B$19+O729*Rules!$B$22)</f>
        <v>0</v>
      </c>
      <c r="S729">
        <f>IF(A729="","",IF(J729&gt;=4,Rules!$B$21,IF(J729&gt;=3,Rules!$B$20,0)))</f>
        <v>0</v>
      </c>
      <c r="T729">
        <f>IF(A729="","",K729*Rules!$B$23+L729*Rules!$B$24+M729*Rules!$B$25+N729*Rules!$B$26)</f>
        <v>0</v>
      </c>
      <c r="U729">
        <f t="shared" si="11"/>
        <v>0</v>
      </c>
    </row>
    <row r="730" spans="1:21" x14ac:dyDescent="0.2">
      <c r="A730" t="str">
        <f>MatchSquad!A730</f>
        <v>M015</v>
      </c>
      <c r="B730" t="str">
        <f>MatchSquad!B730</f>
        <v>P104</v>
      </c>
      <c r="C730" t="str">
        <f>MatchSquad!C730</f>
        <v>Matthew Breetzke</v>
      </c>
      <c r="D730" t="str">
        <f>MatchSquad!D730</f>
        <v>BAT</v>
      </c>
      <c r="E730" t="str">
        <f>MatchSquad!E730</f>
        <v>LSG</v>
      </c>
      <c r="F730">
        <f>MatchSquad!G730</f>
        <v>0</v>
      </c>
      <c r="G730">
        <f>IF(A730="","",SUMIFS(BallByBall!$I$2:$I$501,BallByBall!$B$2:$B$501,A730,BallByBall!$F$2:$F$501,B730))</f>
        <v>0</v>
      </c>
      <c r="H730">
        <f>IF(A730="","",COUNTIFS(BallByBall!$B$2:$B$501,A730,BallByBall!$F$2:$F$501,B730,BallByBall!$Q$2:$Q$501,1))</f>
        <v>0</v>
      </c>
      <c r="I730">
        <f>IF(A730="","",COUNTIFS(BallByBall!$B$2:$B$501,A730,BallByBall!$F$2:$F$501,B730,BallByBall!$R$2:$R$501,1))</f>
        <v>0</v>
      </c>
      <c r="J730">
        <f>IF(A730="","",SUMIFS(BallByBall!$T$2:$T$501,BallByBall!$B$2:$B$501,A730,BallByBall!$H$2:$H$501,B730))</f>
        <v>0</v>
      </c>
      <c r="K730">
        <f>IF(A730="","",SUMIFS(BallByBall!$U$2:$U$501,BallByBall!$B$2:$B$501,A730,BallByBall!$P$2:$P$501,B730))</f>
        <v>0</v>
      </c>
      <c r="L730">
        <f>IF(A730="","",SUMIFS(BallByBall!$V$2:$V$501,BallByBall!$B$2:$B$501,A730,BallByBall!$P$2:$P$501,B730))</f>
        <v>0</v>
      </c>
      <c r="M730">
        <f>IF(A730="","",SUMIFS(BallByBall!$W$2:$W$501,BallByBall!$B$2:$B$501,A730,BallByBall!$P$2:$P$501,B730))</f>
        <v>0</v>
      </c>
      <c r="N730">
        <f>IF(A730="","",SUMIFS(BallByBall!$X$2:$X$501,BallByBall!$B$2:$B$501,A730,BallByBall!$P$2:$P$501,B730))</f>
        <v>0</v>
      </c>
      <c r="O730">
        <f>IF(A730="","",SUMIFS(OverSummary!$G$2:$G$101,OverSummary!$A$2:$A$101,A730,OverSummary!$D$2:$D$101,B730))</f>
        <v>0</v>
      </c>
      <c r="P730">
        <f>IF(A730="","",G730*Rules!$B$13+H730*Rules!$B$14+I730*Rules!$B$15)</f>
        <v>0</v>
      </c>
      <c r="Q730">
        <f>IF(A730="","",IF(G730&gt;=100,Rules!$B$18,IF(G730&gt;=50,Rules!$B$17,IF(G730&gt;=30,Rules!$B$16,0)))+IF(AND(F730=1,D730&lt;&gt;"BWL",G730=0),Rules!$B$27,0))</f>
        <v>0</v>
      </c>
      <c r="R730">
        <f>IF(A730="","",J730*Rules!$B$19+O730*Rules!$B$22)</f>
        <v>0</v>
      </c>
      <c r="S730">
        <f>IF(A730="","",IF(J730&gt;=4,Rules!$B$21,IF(J730&gt;=3,Rules!$B$20,0)))</f>
        <v>0</v>
      </c>
      <c r="T730">
        <f>IF(A730="","",K730*Rules!$B$23+L730*Rules!$B$24+M730*Rules!$B$25+N730*Rules!$B$26)</f>
        <v>0</v>
      </c>
      <c r="U730">
        <f t="shared" si="11"/>
        <v>0</v>
      </c>
    </row>
    <row r="731" spans="1:21" x14ac:dyDescent="0.2">
      <c r="A731" t="str">
        <f>MatchSquad!A731</f>
        <v>M015</v>
      </c>
      <c r="B731" t="str">
        <f>MatchSquad!B731</f>
        <v>P105</v>
      </c>
      <c r="C731" t="str">
        <f>MatchSquad!C731</f>
        <v>Mukul Choudhary</v>
      </c>
      <c r="D731" t="str">
        <f>MatchSquad!D731</f>
        <v>WK</v>
      </c>
      <c r="E731" t="str">
        <f>MatchSquad!E731</f>
        <v>LSG</v>
      </c>
      <c r="F731">
        <f>MatchSquad!G731</f>
        <v>0</v>
      </c>
      <c r="G731">
        <f>IF(A731="","",SUMIFS(BallByBall!$I$2:$I$501,BallByBall!$B$2:$B$501,A731,BallByBall!$F$2:$F$501,B731))</f>
        <v>0</v>
      </c>
      <c r="H731">
        <f>IF(A731="","",COUNTIFS(BallByBall!$B$2:$B$501,A731,BallByBall!$F$2:$F$501,B731,BallByBall!$Q$2:$Q$501,1))</f>
        <v>0</v>
      </c>
      <c r="I731">
        <f>IF(A731="","",COUNTIFS(BallByBall!$B$2:$B$501,A731,BallByBall!$F$2:$F$501,B731,BallByBall!$R$2:$R$501,1))</f>
        <v>0</v>
      </c>
      <c r="J731">
        <f>IF(A731="","",SUMIFS(BallByBall!$T$2:$T$501,BallByBall!$B$2:$B$501,A731,BallByBall!$H$2:$H$501,B731))</f>
        <v>0</v>
      </c>
      <c r="K731">
        <f>IF(A731="","",SUMIFS(BallByBall!$U$2:$U$501,BallByBall!$B$2:$B$501,A731,BallByBall!$P$2:$P$501,B731))</f>
        <v>0</v>
      </c>
      <c r="L731">
        <f>IF(A731="","",SUMIFS(BallByBall!$V$2:$V$501,BallByBall!$B$2:$B$501,A731,BallByBall!$P$2:$P$501,B731))</f>
        <v>0</v>
      </c>
      <c r="M731">
        <f>IF(A731="","",SUMIFS(BallByBall!$W$2:$W$501,BallByBall!$B$2:$B$501,A731,BallByBall!$P$2:$P$501,B731))</f>
        <v>0</v>
      </c>
      <c r="N731">
        <f>IF(A731="","",SUMIFS(BallByBall!$X$2:$X$501,BallByBall!$B$2:$B$501,A731,BallByBall!$P$2:$P$501,B731))</f>
        <v>0</v>
      </c>
      <c r="O731">
        <f>IF(A731="","",SUMIFS(OverSummary!$G$2:$G$101,OverSummary!$A$2:$A$101,A731,OverSummary!$D$2:$D$101,B731))</f>
        <v>0</v>
      </c>
      <c r="P731">
        <f>IF(A731="","",G731*Rules!$B$13+H731*Rules!$B$14+I731*Rules!$B$15)</f>
        <v>0</v>
      </c>
      <c r="Q731">
        <f>IF(A731="","",IF(G731&gt;=100,Rules!$B$18,IF(G731&gt;=50,Rules!$B$17,IF(G731&gt;=30,Rules!$B$16,0)))+IF(AND(F731=1,D731&lt;&gt;"BWL",G731=0),Rules!$B$27,0))</f>
        <v>0</v>
      </c>
      <c r="R731">
        <f>IF(A731="","",J731*Rules!$B$19+O731*Rules!$B$22)</f>
        <v>0</v>
      </c>
      <c r="S731">
        <f>IF(A731="","",IF(J731&gt;=4,Rules!$B$21,IF(J731&gt;=3,Rules!$B$20,0)))</f>
        <v>0</v>
      </c>
      <c r="T731">
        <f>IF(A731="","",K731*Rules!$B$23+L731*Rules!$B$24+M731*Rules!$B$25+N731*Rules!$B$26)</f>
        <v>0</v>
      </c>
      <c r="U731">
        <f t="shared" si="11"/>
        <v>0</v>
      </c>
    </row>
    <row r="732" spans="1:21" x14ac:dyDescent="0.2">
      <c r="A732" t="str">
        <f>MatchSquad!A732</f>
        <v>M015</v>
      </c>
      <c r="B732" t="str">
        <f>MatchSquad!B732</f>
        <v>P106</v>
      </c>
      <c r="C732" t="str">
        <f>MatchSquad!C732</f>
        <v>Akshat Raghuwanshi</v>
      </c>
      <c r="D732" t="str">
        <f>MatchSquad!D732</f>
        <v>BAT</v>
      </c>
      <c r="E732" t="str">
        <f>MatchSquad!E732</f>
        <v>LSG</v>
      </c>
      <c r="F732">
        <f>MatchSquad!G732</f>
        <v>0</v>
      </c>
      <c r="G732">
        <f>IF(A732="","",SUMIFS(BallByBall!$I$2:$I$501,BallByBall!$B$2:$B$501,A732,BallByBall!$F$2:$F$501,B732))</f>
        <v>0</v>
      </c>
      <c r="H732">
        <f>IF(A732="","",COUNTIFS(BallByBall!$B$2:$B$501,A732,BallByBall!$F$2:$F$501,B732,BallByBall!$Q$2:$Q$501,1))</f>
        <v>0</v>
      </c>
      <c r="I732">
        <f>IF(A732="","",COUNTIFS(BallByBall!$B$2:$B$501,A732,BallByBall!$F$2:$F$501,B732,BallByBall!$R$2:$R$501,1))</f>
        <v>0</v>
      </c>
      <c r="J732">
        <f>IF(A732="","",SUMIFS(BallByBall!$T$2:$T$501,BallByBall!$B$2:$B$501,A732,BallByBall!$H$2:$H$501,B732))</f>
        <v>0</v>
      </c>
      <c r="K732">
        <f>IF(A732="","",SUMIFS(BallByBall!$U$2:$U$501,BallByBall!$B$2:$B$501,A732,BallByBall!$P$2:$P$501,B732))</f>
        <v>0</v>
      </c>
      <c r="L732">
        <f>IF(A732="","",SUMIFS(BallByBall!$V$2:$V$501,BallByBall!$B$2:$B$501,A732,BallByBall!$P$2:$P$501,B732))</f>
        <v>0</v>
      </c>
      <c r="M732">
        <f>IF(A732="","",SUMIFS(BallByBall!$W$2:$W$501,BallByBall!$B$2:$B$501,A732,BallByBall!$P$2:$P$501,B732))</f>
        <v>0</v>
      </c>
      <c r="N732">
        <f>IF(A732="","",SUMIFS(BallByBall!$X$2:$X$501,BallByBall!$B$2:$B$501,A732,BallByBall!$P$2:$P$501,B732))</f>
        <v>0</v>
      </c>
      <c r="O732">
        <f>IF(A732="","",SUMIFS(OverSummary!$G$2:$G$101,OverSummary!$A$2:$A$101,A732,OverSummary!$D$2:$D$101,B732))</f>
        <v>0</v>
      </c>
      <c r="P732">
        <f>IF(A732="","",G732*Rules!$B$13+H732*Rules!$B$14+I732*Rules!$B$15)</f>
        <v>0</v>
      </c>
      <c r="Q732">
        <f>IF(A732="","",IF(G732&gt;=100,Rules!$B$18,IF(G732&gt;=50,Rules!$B$17,IF(G732&gt;=30,Rules!$B$16,0)))+IF(AND(F732=1,D732&lt;&gt;"BWL",G732=0),Rules!$B$27,0))</f>
        <v>0</v>
      </c>
      <c r="R732">
        <f>IF(A732="","",J732*Rules!$B$19+O732*Rules!$B$22)</f>
        <v>0</v>
      </c>
      <c r="S732">
        <f>IF(A732="","",IF(J732&gt;=4,Rules!$B$21,IF(J732&gt;=3,Rules!$B$20,0)))</f>
        <v>0</v>
      </c>
      <c r="T732">
        <f>IF(A732="","",K732*Rules!$B$23+L732*Rules!$B$24+M732*Rules!$B$25+N732*Rules!$B$26)</f>
        <v>0</v>
      </c>
      <c r="U732">
        <f t="shared" si="11"/>
        <v>0</v>
      </c>
    </row>
    <row r="733" spans="1:21" x14ac:dyDescent="0.2">
      <c r="A733" t="str">
        <f>MatchSquad!A733</f>
        <v>M015</v>
      </c>
      <c r="B733" t="str">
        <f>MatchSquad!B733</f>
        <v>P107</v>
      </c>
      <c r="C733" t="str">
        <f>MatchSquad!C733</f>
        <v>Josh Inglis</v>
      </c>
      <c r="D733" t="str">
        <f>MatchSquad!D733</f>
        <v>WK</v>
      </c>
      <c r="E733" t="str">
        <f>MatchSquad!E733</f>
        <v>LSG</v>
      </c>
      <c r="F733">
        <f>MatchSquad!G733</f>
        <v>0</v>
      </c>
      <c r="G733">
        <f>IF(A733="","",SUMIFS(BallByBall!$I$2:$I$501,BallByBall!$B$2:$B$501,A733,BallByBall!$F$2:$F$501,B733))</f>
        <v>0</v>
      </c>
      <c r="H733">
        <f>IF(A733="","",COUNTIFS(BallByBall!$B$2:$B$501,A733,BallByBall!$F$2:$F$501,B733,BallByBall!$Q$2:$Q$501,1))</f>
        <v>0</v>
      </c>
      <c r="I733">
        <f>IF(A733="","",COUNTIFS(BallByBall!$B$2:$B$501,A733,BallByBall!$F$2:$F$501,B733,BallByBall!$R$2:$R$501,1))</f>
        <v>0</v>
      </c>
      <c r="J733">
        <f>IF(A733="","",SUMIFS(BallByBall!$T$2:$T$501,BallByBall!$B$2:$B$501,A733,BallByBall!$H$2:$H$501,B733))</f>
        <v>0</v>
      </c>
      <c r="K733">
        <f>IF(A733="","",SUMIFS(BallByBall!$U$2:$U$501,BallByBall!$B$2:$B$501,A733,BallByBall!$P$2:$P$501,B733))</f>
        <v>0</v>
      </c>
      <c r="L733">
        <f>IF(A733="","",SUMIFS(BallByBall!$V$2:$V$501,BallByBall!$B$2:$B$501,A733,BallByBall!$P$2:$P$501,B733))</f>
        <v>0</v>
      </c>
      <c r="M733">
        <f>IF(A733="","",SUMIFS(BallByBall!$W$2:$W$501,BallByBall!$B$2:$B$501,A733,BallByBall!$P$2:$P$501,B733))</f>
        <v>0</v>
      </c>
      <c r="N733">
        <f>IF(A733="","",SUMIFS(BallByBall!$X$2:$X$501,BallByBall!$B$2:$B$501,A733,BallByBall!$P$2:$P$501,B733))</f>
        <v>0</v>
      </c>
      <c r="O733">
        <f>IF(A733="","",SUMIFS(OverSummary!$G$2:$G$101,OverSummary!$A$2:$A$101,A733,OverSummary!$D$2:$D$101,B733))</f>
        <v>0</v>
      </c>
      <c r="P733">
        <f>IF(A733="","",G733*Rules!$B$13+H733*Rules!$B$14+I733*Rules!$B$15)</f>
        <v>0</v>
      </c>
      <c r="Q733">
        <f>IF(A733="","",IF(G733&gt;=100,Rules!$B$18,IF(G733&gt;=50,Rules!$B$17,IF(G733&gt;=30,Rules!$B$16,0)))+IF(AND(F733=1,D733&lt;&gt;"BWL",G733=0),Rules!$B$27,0))</f>
        <v>0</v>
      </c>
      <c r="R733">
        <f>IF(A733="","",J733*Rules!$B$19+O733*Rules!$B$22)</f>
        <v>0</v>
      </c>
      <c r="S733">
        <f>IF(A733="","",IF(J733&gt;=4,Rules!$B$21,IF(J733&gt;=3,Rules!$B$20,0)))</f>
        <v>0</v>
      </c>
      <c r="T733">
        <f>IF(A733="","",K733*Rules!$B$23+L733*Rules!$B$24+M733*Rules!$B$25+N733*Rules!$B$26)</f>
        <v>0</v>
      </c>
      <c r="U733">
        <f t="shared" si="11"/>
        <v>0</v>
      </c>
    </row>
    <row r="734" spans="1:21" x14ac:dyDescent="0.2">
      <c r="A734" t="str">
        <f>MatchSquad!A734</f>
        <v>M015</v>
      </c>
      <c r="B734" t="str">
        <f>MatchSquad!B734</f>
        <v>P108</v>
      </c>
      <c r="C734" t="str">
        <f>MatchSquad!C734</f>
        <v>Nicholas Pooran</v>
      </c>
      <c r="D734" t="str">
        <f>MatchSquad!D734</f>
        <v>WK</v>
      </c>
      <c r="E734" t="str">
        <f>MatchSquad!E734</f>
        <v>LSG</v>
      </c>
      <c r="F734">
        <f>MatchSquad!G734</f>
        <v>0</v>
      </c>
      <c r="G734">
        <f>IF(A734="","",SUMIFS(BallByBall!$I$2:$I$501,BallByBall!$B$2:$B$501,A734,BallByBall!$F$2:$F$501,B734))</f>
        <v>0</v>
      </c>
      <c r="H734">
        <f>IF(A734="","",COUNTIFS(BallByBall!$B$2:$B$501,A734,BallByBall!$F$2:$F$501,B734,BallByBall!$Q$2:$Q$501,1))</f>
        <v>0</v>
      </c>
      <c r="I734">
        <f>IF(A734="","",COUNTIFS(BallByBall!$B$2:$B$501,A734,BallByBall!$F$2:$F$501,B734,BallByBall!$R$2:$R$501,1))</f>
        <v>0</v>
      </c>
      <c r="J734">
        <f>IF(A734="","",SUMIFS(BallByBall!$T$2:$T$501,BallByBall!$B$2:$B$501,A734,BallByBall!$H$2:$H$501,B734))</f>
        <v>0</v>
      </c>
      <c r="K734">
        <f>IF(A734="","",SUMIFS(BallByBall!$U$2:$U$501,BallByBall!$B$2:$B$501,A734,BallByBall!$P$2:$P$501,B734))</f>
        <v>0</v>
      </c>
      <c r="L734">
        <f>IF(A734="","",SUMIFS(BallByBall!$V$2:$V$501,BallByBall!$B$2:$B$501,A734,BallByBall!$P$2:$P$501,B734))</f>
        <v>0</v>
      </c>
      <c r="M734">
        <f>IF(A734="","",SUMIFS(BallByBall!$W$2:$W$501,BallByBall!$B$2:$B$501,A734,BallByBall!$P$2:$P$501,B734))</f>
        <v>0</v>
      </c>
      <c r="N734">
        <f>IF(A734="","",SUMIFS(BallByBall!$X$2:$X$501,BallByBall!$B$2:$B$501,A734,BallByBall!$P$2:$P$501,B734))</f>
        <v>0</v>
      </c>
      <c r="O734">
        <f>IF(A734="","",SUMIFS(OverSummary!$G$2:$G$101,OverSummary!$A$2:$A$101,A734,OverSummary!$D$2:$D$101,B734))</f>
        <v>0</v>
      </c>
      <c r="P734">
        <f>IF(A734="","",G734*Rules!$B$13+H734*Rules!$B$14+I734*Rules!$B$15)</f>
        <v>0</v>
      </c>
      <c r="Q734">
        <f>IF(A734="","",IF(G734&gt;=100,Rules!$B$18,IF(G734&gt;=50,Rules!$B$17,IF(G734&gt;=30,Rules!$B$16,0)))+IF(AND(F734=1,D734&lt;&gt;"BWL",G734=0),Rules!$B$27,0))</f>
        <v>0</v>
      </c>
      <c r="R734">
        <f>IF(A734="","",J734*Rules!$B$19+O734*Rules!$B$22)</f>
        <v>0</v>
      </c>
      <c r="S734">
        <f>IF(A734="","",IF(J734&gt;=4,Rules!$B$21,IF(J734&gt;=3,Rules!$B$20,0)))</f>
        <v>0</v>
      </c>
      <c r="T734">
        <f>IF(A734="","",K734*Rules!$B$23+L734*Rules!$B$24+M734*Rules!$B$25+N734*Rules!$B$26)</f>
        <v>0</v>
      </c>
      <c r="U734">
        <f t="shared" si="11"/>
        <v>0</v>
      </c>
    </row>
    <row r="735" spans="1:21" x14ac:dyDescent="0.2">
      <c r="A735" t="str">
        <f>MatchSquad!A735</f>
        <v>M015</v>
      </c>
      <c r="B735" t="str">
        <f>MatchSquad!B735</f>
        <v>P109</v>
      </c>
      <c r="C735" t="str">
        <f>MatchSquad!C735</f>
        <v>Mitchell Marsh</v>
      </c>
      <c r="D735" t="str">
        <f>MatchSquad!D735</f>
        <v>AR</v>
      </c>
      <c r="E735" t="str">
        <f>MatchSquad!E735</f>
        <v>LSG</v>
      </c>
      <c r="F735">
        <f>MatchSquad!G735</f>
        <v>0</v>
      </c>
      <c r="G735">
        <f>IF(A735="","",SUMIFS(BallByBall!$I$2:$I$501,BallByBall!$B$2:$B$501,A735,BallByBall!$F$2:$F$501,B735))</f>
        <v>0</v>
      </c>
      <c r="H735">
        <f>IF(A735="","",COUNTIFS(BallByBall!$B$2:$B$501,A735,BallByBall!$F$2:$F$501,B735,BallByBall!$Q$2:$Q$501,1))</f>
        <v>0</v>
      </c>
      <c r="I735">
        <f>IF(A735="","",COUNTIFS(BallByBall!$B$2:$B$501,A735,BallByBall!$F$2:$F$501,B735,BallByBall!$R$2:$R$501,1))</f>
        <v>0</v>
      </c>
      <c r="J735">
        <f>IF(A735="","",SUMIFS(BallByBall!$T$2:$T$501,BallByBall!$B$2:$B$501,A735,BallByBall!$H$2:$H$501,B735))</f>
        <v>0</v>
      </c>
      <c r="K735">
        <f>IF(A735="","",SUMIFS(BallByBall!$U$2:$U$501,BallByBall!$B$2:$B$501,A735,BallByBall!$P$2:$P$501,B735))</f>
        <v>0</v>
      </c>
      <c r="L735">
        <f>IF(A735="","",SUMIFS(BallByBall!$V$2:$V$501,BallByBall!$B$2:$B$501,A735,BallByBall!$P$2:$P$501,B735))</f>
        <v>0</v>
      </c>
      <c r="M735">
        <f>IF(A735="","",SUMIFS(BallByBall!$W$2:$W$501,BallByBall!$B$2:$B$501,A735,BallByBall!$P$2:$P$501,B735))</f>
        <v>0</v>
      </c>
      <c r="N735">
        <f>IF(A735="","",SUMIFS(BallByBall!$X$2:$X$501,BallByBall!$B$2:$B$501,A735,BallByBall!$P$2:$P$501,B735))</f>
        <v>0</v>
      </c>
      <c r="O735">
        <f>IF(A735="","",SUMIFS(OverSummary!$G$2:$G$101,OverSummary!$A$2:$A$101,A735,OverSummary!$D$2:$D$101,B735))</f>
        <v>0</v>
      </c>
      <c r="P735">
        <f>IF(A735="","",G735*Rules!$B$13+H735*Rules!$B$14+I735*Rules!$B$15)</f>
        <v>0</v>
      </c>
      <c r="Q735">
        <f>IF(A735="","",IF(G735&gt;=100,Rules!$B$18,IF(G735&gt;=50,Rules!$B$17,IF(G735&gt;=30,Rules!$B$16,0)))+IF(AND(F735=1,D735&lt;&gt;"BWL",G735=0),Rules!$B$27,0))</f>
        <v>0</v>
      </c>
      <c r="R735">
        <f>IF(A735="","",J735*Rules!$B$19+O735*Rules!$B$22)</f>
        <v>0</v>
      </c>
      <c r="S735">
        <f>IF(A735="","",IF(J735&gt;=4,Rules!$B$21,IF(J735&gt;=3,Rules!$B$20,0)))</f>
        <v>0</v>
      </c>
      <c r="T735">
        <f>IF(A735="","",K735*Rules!$B$23+L735*Rules!$B$24+M735*Rules!$B$25+N735*Rules!$B$26)</f>
        <v>0</v>
      </c>
      <c r="U735">
        <f t="shared" si="11"/>
        <v>0</v>
      </c>
    </row>
    <row r="736" spans="1:21" x14ac:dyDescent="0.2">
      <c r="A736" t="str">
        <f>MatchSquad!A736</f>
        <v>M015</v>
      </c>
      <c r="B736" t="str">
        <f>MatchSquad!B736</f>
        <v>P110</v>
      </c>
      <c r="C736" t="str">
        <f>MatchSquad!C736</f>
        <v>Abdul Samad</v>
      </c>
      <c r="D736" t="str">
        <f>MatchSquad!D736</f>
        <v>AR</v>
      </c>
      <c r="E736" t="str">
        <f>MatchSquad!E736</f>
        <v>LSG</v>
      </c>
      <c r="F736">
        <f>MatchSquad!G736</f>
        <v>0</v>
      </c>
      <c r="G736">
        <f>IF(A736="","",SUMIFS(BallByBall!$I$2:$I$501,BallByBall!$B$2:$B$501,A736,BallByBall!$F$2:$F$501,B736))</f>
        <v>0</v>
      </c>
      <c r="H736">
        <f>IF(A736="","",COUNTIFS(BallByBall!$B$2:$B$501,A736,BallByBall!$F$2:$F$501,B736,BallByBall!$Q$2:$Q$501,1))</f>
        <v>0</v>
      </c>
      <c r="I736">
        <f>IF(A736="","",COUNTIFS(BallByBall!$B$2:$B$501,A736,BallByBall!$F$2:$F$501,B736,BallByBall!$R$2:$R$501,1))</f>
        <v>0</v>
      </c>
      <c r="J736">
        <f>IF(A736="","",SUMIFS(BallByBall!$T$2:$T$501,BallByBall!$B$2:$B$501,A736,BallByBall!$H$2:$H$501,B736))</f>
        <v>0</v>
      </c>
      <c r="K736">
        <f>IF(A736="","",SUMIFS(BallByBall!$U$2:$U$501,BallByBall!$B$2:$B$501,A736,BallByBall!$P$2:$P$501,B736))</f>
        <v>0</v>
      </c>
      <c r="L736">
        <f>IF(A736="","",SUMIFS(BallByBall!$V$2:$V$501,BallByBall!$B$2:$B$501,A736,BallByBall!$P$2:$P$501,B736))</f>
        <v>0</v>
      </c>
      <c r="M736">
        <f>IF(A736="","",SUMIFS(BallByBall!$W$2:$W$501,BallByBall!$B$2:$B$501,A736,BallByBall!$P$2:$P$501,B736))</f>
        <v>0</v>
      </c>
      <c r="N736">
        <f>IF(A736="","",SUMIFS(BallByBall!$X$2:$X$501,BallByBall!$B$2:$B$501,A736,BallByBall!$P$2:$P$501,B736))</f>
        <v>0</v>
      </c>
      <c r="O736">
        <f>IF(A736="","",SUMIFS(OverSummary!$G$2:$G$101,OverSummary!$A$2:$A$101,A736,OverSummary!$D$2:$D$101,B736))</f>
        <v>0</v>
      </c>
      <c r="P736">
        <f>IF(A736="","",G736*Rules!$B$13+H736*Rules!$B$14+I736*Rules!$B$15)</f>
        <v>0</v>
      </c>
      <c r="Q736">
        <f>IF(A736="","",IF(G736&gt;=100,Rules!$B$18,IF(G736&gt;=50,Rules!$B$17,IF(G736&gt;=30,Rules!$B$16,0)))+IF(AND(F736=1,D736&lt;&gt;"BWL",G736=0),Rules!$B$27,0))</f>
        <v>0</v>
      </c>
      <c r="R736">
        <f>IF(A736="","",J736*Rules!$B$19+O736*Rules!$B$22)</f>
        <v>0</v>
      </c>
      <c r="S736">
        <f>IF(A736="","",IF(J736&gt;=4,Rules!$B$21,IF(J736&gt;=3,Rules!$B$20,0)))</f>
        <v>0</v>
      </c>
      <c r="T736">
        <f>IF(A736="","",K736*Rules!$B$23+L736*Rules!$B$24+M736*Rules!$B$25+N736*Rules!$B$26)</f>
        <v>0</v>
      </c>
      <c r="U736">
        <f t="shared" si="11"/>
        <v>0</v>
      </c>
    </row>
    <row r="737" spans="1:21" x14ac:dyDescent="0.2">
      <c r="A737" t="str">
        <f>MatchSquad!A737</f>
        <v>M015</v>
      </c>
      <c r="B737" t="str">
        <f>MatchSquad!B737</f>
        <v>P111</v>
      </c>
      <c r="C737" t="str">
        <f>MatchSquad!C737</f>
        <v>Shahbaz Ahamad</v>
      </c>
      <c r="D737" t="str">
        <f>MatchSquad!D737</f>
        <v>AR</v>
      </c>
      <c r="E737" t="str">
        <f>MatchSquad!E737</f>
        <v>LSG</v>
      </c>
      <c r="F737">
        <f>MatchSquad!G737</f>
        <v>0</v>
      </c>
      <c r="G737">
        <f>IF(A737="","",SUMIFS(BallByBall!$I$2:$I$501,BallByBall!$B$2:$B$501,A737,BallByBall!$F$2:$F$501,B737))</f>
        <v>0</v>
      </c>
      <c r="H737">
        <f>IF(A737="","",COUNTIFS(BallByBall!$B$2:$B$501,A737,BallByBall!$F$2:$F$501,B737,BallByBall!$Q$2:$Q$501,1))</f>
        <v>0</v>
      </c>
      <c r="I737">
        <f>IF(A737="","",COUNTIFS(BallByBall!$B$2:$B$501,A737,BallByBall!$F$2:$F$501,B737,BallByBall!$R$2:$R$501,1))</f>
        <v>0</v>
      </c>
      <c r="J737">
        <f>IF(A737="","",SUMIFS(BallByBall!$T$2:$T$501,BallByBall!$B$2:$B$501,A737,BallByBall!$H$2:$H$501,B737))</f>
        <v>0</v>
      </c>
      <c r="K737">
        <f>IF(A737="","",SUMIFS(BallByBall!$U$2:$U$501,BallByBall!$B$2:$B$501,A737,BallByBall!$P$2:$P$501,B737))</f>
        <v>0</v>
      </c>
      <c r="L737">
        <f>IF(A737="","",SUMIFS(BallByBall!$V$2:$V$501,BallByBall!$B$2:$B$501,A737,BallByBall!$P$2:$P$501,B737))</f>
        <v>0</v>
      </c>
      <c r="M737">
        <f>IF(A737="","",SUMIFS(BallByBall!$W$2:$W$501,BallByBall!$B$2:$B$501,A737,BallByBall!$P$2:$P$501,B737))</f>
        <v>0</v>
      </c>
      <c r="N737">
        <f>IF(A737="","",SUMIFS(BallByBall!$X$2:$X$501,BallByBall!$B$2:$B$501,A737,BallByBall!$P$2:$P$501,B737))</f>
        <v>0</v>
      </c>
      <c r="O737">
        <f>IF(A737="","",SUMIFS(OverSummary!$G$2:$G$101,OverSummary!$A$2:$A$101,A737,OverSummary!$D$2:$D$101,B737))</f>
        <v>0</v>
      </c>
      <c r="P737">
        <f>IF(A737="","",G737*Rules!$B$13+H737*Rules!$B$14+I737*Rules!$B$15)</f>
        <v>0</v>
      </c>
      <c r="Q737">
        <f>IF(A737="","",IF(G737&gt;=100,Rules!$B$18,IF(G737&gt;=50,Rules!$B$17,IF(G737&gt;=30,Rules!$B$16,0)))+IF(AND(F737=1,D737&lt;&gt;"BWL",G737=0),Rules!$B$27,0))</f>
        <v>0</v>
      </c>
      <c r="R737">
        <f>IF(A737="","",J737*Rules!$B$19+O737*Rules!$B$22)</f>
        <v>0</v>
      </c>
      <c r="S737">
        <f>IF(A737="","",IF(J737&gt;=4,Rules!$B$21,IF(J737&gt;=3,Rules!$B$20,0)))</f>
        <v>0</v>
      </c>
      <c r="T737">
        <f>IF(A737="","",K737*Rules!$B$23+L737*Rules!$B$24+M737*Rules!$B$25+N737*Rules!$B$26)</f>
        <v>0</v>
      </c>
      <c r="U737">
        <f t="shared" si="11"/>
        <v>0</v>
      </c>
    </row>
    <row r="738" spans="1:21" x14ac:dyDescent="0.2">
      <c r="A738" t="str">
        <f>MatchSquad!A738</f>
        <v>M015</v>
      </c>
      <c r="B738" t="str">
        <f>MatchSquad!B738</f>
        <v>P112</v>
      </c>
      <c r="C738" t="str">
        <f>MatchSquad!C738</f>
        <v>Arshin Kulkarni</v>
      </c>
      <c r="D738" t="str">
        <f>MatchSquad!D738</f>
        <v>AR</v>
      </c>
      <c r="E738" t="str">
        <f>MatchSquad!E738</f>
        <v>LSG</v>
      </c>
      <c r="F738">
        <f>MatchSquad!G738</f>
        <v>0</v>
      </c>
      <c r="G738">
        <f>IF(A738="","",SUMIFS(BallByBall!$I$2:$I$501,BallByBall!$B$2:$B$501,A738,BallByBall!$F$2:$F$501,B738))</f>
        <v>0</v>
      </c>
      <c r="H738">
        <f>IF(A738="","",COUNTIFS(BallByBall!$B$2:$B$501,A738,BallByBall!$F$2:$F$501,B738,BallByBall!$Q$2:$Q$501,1))</f>
        <v>0</v>
      </c>
      <c r="I738">
        <f>IF(A738="","",COUNTIFS(BallByBall!$B$2:$B$501,A738,BallByBall!$F$2:$F$501,B738,BallByBall!$R$2:$R$501,1))</f>
        <v>0</v>
      </c>
      <c r="J738">
        <f>IF(A738="","",SUMIFS(BallByBall!$T$2:$T$501,BallByBall!$B$2:$B$501,A738,BallByBall!$H$2:$H$501,B738))</f>
        <v>0</v>
      </c>
      <c r="K738">
        <f>IF(A738="","",SUMIFS(BallByBall!$U$2:$U$501,BallByBall!$B$2:$B$501,A738,BallByBall!$P$2:$P$501,B738))</f>
        <v>0</v>
      </c>
      <c r="L738">
        <f>IF(A738="","",SUMIFS(BallByBall!$V$2:$V$501,BallByBall!$B$2:$B$501,A738,BallByBall!$P$2:$P$501,B738))</f>
        <v>0</v>
      </c>
      <c r="M738">
        <f>IF(A738="","",SUMIFS(BallByBall!$W$2:$W$501,BallByBall!$B$2:$B$501,A738,BallByBall!$P$2:$P$501,B738))</f>
        <v>0</v>
      </c>
      <c r="N738">
        <f>IF(A738="","",SUMIFS(BallByBall!$X$2:$X$501,BallByBall!$B$2:$B$501,A738,BallByBall!$P$2:$P$501,B738))</f>
        <v>0</v>
      </c>
      <c r="O738">
        <f>IF(A738="","",SUMIFS(OverSummary!$G$2:$G$101,OverSummary!$A$2:$A$101,A738,OverSummary!$D$2:$D$101,B738))</f>
        <v>0</v>
      </c>
      <c r="P738">
        <f>IF(A738="","",G738*Rules!$B$13+H738*Rules!$B$14+I738*Rules!$B$15)</f>
        <v>0</v>
      </c>
      <c r="Q738">
        <f>IF(A738="","",IF(G738&gt;=100,Rules!$B$18,IF(G738&gt;=50,Rules!$B$17,IF(G738&gt;=30,Rules!$B$16,0)))+IF(AND(F738=1,D738&lt;&gt;"BWL",G738=0),Rules!$B$27,0))</f>
        <v>0</v>
      </c>
      <c r="R738">
        <f>IF(A738="","",J738*Rules!$B$19+O738*Rules!$B$22)</f>
        <v>0</v>
      </c>
      <c r="S738">
        <f>IF(A738="","",IF(J738&gt;=4,Rules!$B$21,IF(J738&gt;=3,Rules!$B$20,0)))</f>
        <v>0</v>
      </c>
      <c r="T738">
        <f>IF(A738="","",K738*Rules!$B$23+L738*Rules!$B$24+M738*Rules!$B$25+N738*Rules!$B$26)</f>
        <v>0</v>
      </c>
      <c r="U738">
        <f t="shared" si="11"/>
        <v>0</v>
      </c>
    </row>
    <row r="739" spans="1:21" x14ac:dyDescent="0.2">
      <c r="A739" t="str">
        <f>MatchSquad!A739</f>
        <v>M015</v>
      </c>
      <c r="B739" t="str">
        <f>MatchSquad!B739</f>
        <v>P113</v>
      </c>
      <c r="C739" t="str">
        <f>MatchSquad!C739</f>
        <v>Wanindu Hasaranga</v>
      </c>
      <c r="D739" t="str">
        <f>MatchSquad!D739</f>
        <v>AR</v>
      </c>
      <c r="E739" t="str">
        <f>MatchSquad!E739</f>
        <v>LSG</v>
      </c>
      <c r="F739">
        <f>MatchSquad!G739</f>
        <v>0</v>
      </c>
      <c r="G739">
        <f>IF(A739="","",SUMIFS(BallByBall!$I$2:$I$501,BallByBall!$B$2:$B$501,A739,BallByBall!$F$2:$F$501,B739))</f>
        <v>0</v>
      </c>
      <c r="H739">
        <f>IF(A739="","",COUNTIFS(BallByBall!$B$2:$B$501,A739,BallByBall!$F$2:$F$501,B739,BallByBall!$Q$2:$Q$501,1))</f>
        <v>0</v>
      </c>
      <c r="I739">
        <f>IF(A739="","",COUNTIFS(BallByBall!$B$2:$B$501,A739,BallByBall!$F$2:$F$501,B739,BallByBall!$R$2:$R$501,1))</f>
        <v>0</v>
      </c>
      <c r="J739">
        <f>IF(A739="","",SUMIFS(BallByBall!$T$2:$T$501,BallByBall!$B$2:$B$501,A739,BallByBall!$H$2:$H$501,B739))</f>
        <v>0</v>
      </c>
      <c r="K739">
        <f>IF(A739="","",SUMIFS(BallByBall!$U$2:$U$501,BallByBall!$B$2:$B$501,A739,BallByBall!$P$2:$P$501,B739))</f>
        <v>0</v>
      </c>
      <c r="L739">
        <f>IF(A739="","",SUMIFS(BallByBall!$V$2:$V$501,BallByBall!$B$2:$B$501,A739,BallByBall!$P$2:$P$501,B739))</f>
        <v>0</v>
      </c>
      <c r="M739">
        <f>IF(A739="","",SUMIFS(BallByBall!$W$2:$W$501,BallByBall!$B$2:$B$501,A739,BallByBall!$P$2:$P$501,B739))</f>
        <v>0</v>
      </c>
      <c r="N739">
        <f>IF(A739="","",SUMIFS(BallByBall!$X$2:$X$501,BallByBall!$B$2:$B$501,A739,BallByBall!$P$2:$P$501,B739))</f>
        <v>0</v>
      </c>
      <c r="O739">
        <f>IF(A739="","",SUMIFS(OverSummary!$G$2:$G$101,OverSummary!$A$2:$A$101,A739,OverSummary!$D$2:$D$101,B739))</f>
        <v>0</v>
      </c>
      <c r="P739">
        <f>IF(A739="","",G739*Rules!$B$13+H739*Rules!$B$14+I739*Rules!$B$15)</f>
        <v>0</v>
      </c>
      <c r="Q739">
        <f>IF(A739="","",IF(G739&gt;=100,Rules!$B$18,IF(G739&gt;=50,Rules!$B$17,IF(G739&gt;=30,Rules!$B$16,0)))+IF(AND(F739=1,D739&lt;&gt;"BWL",G739=0),Rules!$B$27,0))</f>
        <v>0</v>
      </c>
      <c r="R739">
        <f>IF(A739="","",J739*Rules!$B$19+O739*Rules!$B$22)</f>
        <v>0</v>
      </c>
      <c r="S739">
        <f>IF(A739="","",IF(J739&gt;=4,Rules!$B$21,IF(J739&gt;=3,Rules!$B$20,0)))</f>
        <v>0</v>
      </c>
      <c r="T739">
        <f>IF(A739="","",K739*Rules!$B$23+L739*Rules!$B$24+M739*Rules!$B$25+N739*Rules!$B$26)</f>
        <v>0</v>
      </c>
      <c r="U739">
        <f t="shared" si="11"/>
        <v>0</v>
      </c>
    </row>
    <row r="740" spans="1:21" x14ac:dyDescent="0.2">
      <c r="A740" t="str">
        <f>MatchSquad!A740</f>
        <v>M015</v>
      </c>
      <c r="B740" t="str">
        <f>MatchSquad!B740</f>
        <v>P114</v>
      </c>
      <c r="C740" t="str">
        <f>MatchSquad!C740</f>
        <v>Ayush Badoni</v>
      </c>
      <c r="D740" t="str">
        <f>MatchSquad!D740</f>
        <v>AR</v>
      </c>
      <c r="E740" t="str">
        <f>MatchSquad!E740</f>
        <v>LSG</v>
      </c>
      <c r="F740">
        <f>MatchSquad!G740</f>
        <v>0</v>
      </c>
      <c r="G740">
        <f>IF(A740="","",SUMIFS(BallByBall!$I$2:$I$501,BallByBall!$B$2:$B$501,A740,BallByBall!$F$2:$F$501,B740))</f>
        <v>0</v>
      </c>
      <c r="H740">
        <f>IF(A740="","",COUNTIFS(BallByBall!$B$2:$B$501,A740,BallByBall!$F$2:$F$501,B740,BallByBall!$Q$2:$Q$501,1))</f>
        <v>0</v>
      </c>
      <c r="I740">
        <f>IF(A740="","",COUNTIFS(BallByBall!$B$2:$B$501,A740,BallByBall!$F$2:$F$501,B740,BallByBall!$R$2:$R$501,1))</f>
        <v>0</v>
      </c>
      <c r="J740">
        <f>IF(A740="","",SUMIFS(BallByBall!$T$2:$T$501,BallByBall!$B$2:$B$501,A740,BallByBall!$H$2:$H$501,B740))</f>
        <v>0</v>
      </c>
      <c r="K740">
        <f>IF(A740="","",SUMIFS(BallByBall!$U$2:$U$501,BallByBall!$B$2:$B$501,A740,BallByBall!$P$2:$P$501,B740))</f>
        <v>0</v>
      </c>
      <c r="L740">
        <f>IF(A740="","",SUMIFS(BallByBall!$V$2:$V$501,BallByBall!$B$2:$B$501,A740,BallByBall!$P$2:$P$501,B740))</f>
        <v>0</v>
      </c>
      <c r="M740">
        <f>IF(A740="","",SUMIFS(BallByBall!$W$2:$W$501,BallByBall!$B$2:$B$501,A740,BallByBall!$P$2:$P$501,B740))</f>
        <v>0</v>
      </c>
      <c r="N740">
        <f>IF(A740="","",SUMIFS(BallByBall!$X$2:$X$501,BallByBall!$B$2:$B$501,A740,BallByBall!$P$2:$P$501,B740))</f>
        <v>0</v>
      </c>
      <c r="O740">
        <f>IF(A740="","",SUMIFS(OverSummary!$G$2:$G$101,OverSummary!$A$2:$A$101,A740,OverSummary!$D$2:$D$101,B740))</f>
        <v>0</v>
      </c>
      <c r="P740">
        <f>IF(A740="","",G740*Rules!$B$13+H740*Rules!$B$14+I740*Rules!$B$15)</f>
        <v>0</v>
      </c>
      <c r="Q740">
        <f>IF(A740="","",IF(G740&gt;=100,Rules!$B$18,IF(G740&gt;=50,Rules!$B$17,IF(G740&gt;=30,Rules!$B$16,0)))+IF(AND(F740=1,D740&lt;&gt;"BWL",G740=0),Rules!$B$27,0))</f>
        <v>0</v>
      </c>
      <c r="R740">
        <f>IF(A740="","",J740*Rules!$B$19+O740*Rules!$B$22)</f>
        <v>0</v>
      </c>
      <c r="S740">
        <f>IF(A740="","",IF(J740&gt;=4,Rules!$B$21,IF(J740&gt;=3,Rules!$B$20,0)))</f>
        <v>0</v>
      </c>
      <c r="T740">
        <f>IF(A740="","",K740*Rules!$B$23+L740*Rules!$B$24+M740*Rules!$B$25+N740*Rules!$B$26)</f>
        <v>0</v>
      </c>
      <c r="U740">
        <f t="shared" si="11"/>
        <v>0</v>
      </c>
    </row>
    <row r="741" spans="1:21" x14ac:dyDescent="0.2">
      <c r="A741" t="str">
        <f>MatchSquad!A741</f>
        <v>M015</v>
      </c>
      <c r="B741" t="str">
        <f>MatchSquad!B741</f>
        <v>P115</v>
      </c>
      <c r="C741" t="str">
        <f>MatchSquad!C741</f>
        <v>Mohammad Shami</v>
      </c>
      <c r="D741" t="str">
        <f>MatchSquad!D741</f>
        <v>BWL</v>
      </c>
      <c r="E741" t="str">
        <f>MatchSquad!E741</f>
        <v>LSG</v>
      </c>
      <c r="F741">
        <f>MatchSquad!G741</f>
        <v>0</v>
      </c>
      <c r="G741">
        <f>IF(A741="","",SUMIFS(BallByBall!$I$2:$I$501,BallByBall!$B$2:$B$501,A741,BallByBall!$F$2:$F$501,B741))</f>
        <v>0</v>
      </c>
      <c r="H741">
        <f>IF(A741="","",COUNTIFS(BallByBall!$B$2:$B$501,A741,BallByBall!$F$2:$F$501,B741,BallByBall!$Q$2:$Q$501,1))</f>
        <v>0</v>
      </c>
      <c r="I741">
        <f>IF(A741="","",COUNTIFS(BallByBall!$B$2:$B$501,A741,BallByBall!$F$2:$F$501,B741,BallByBall!$R$2:$R$501,1))</f>
        <v>0</v>
      </c>
      <c r="J741">
        <f>IF(A741="","",SUMIFS(BallByBall!$T$2:$T$501,BallByBall!$B$2:$B$501,A741,BallByBall!$H$2:$H$501,B741))</f>
        <v>0</v>
      </c>
      <c r="K741">
        <f>IF(A741="","",SUMIFS(BallByBall!$U$2:$U$501,BallByBall!$B$2:$B$501,A741,BallByBall!$P$2:$P$501,B741))</f>
        <v>0</v>
      </c>
      <c r="L741">
        <f>IF(A741="","",SUMIFS(BallByBall!$V$2:$V$501,BallByBall!$B$2:$B$501,A741,BallByBall!$P$2:$P$501,B741))</f>
        <v>0</v>
      </c>
      <c r="M741">
        <f>IF(A741="","",SUMIFS(BallByBall!$W$2:$W$501,BallByBall!$B$2:$B$501,A741,BallByBall!$P$2:$P$501,B741))</f>
        <v>0</v>
      </c>
      <c r="N741">
        <f>IF(A741="","",SUMIFS(BallByBall!$X$2:$X$501,BallByBall!$B$2:$B$501,A741,BallByBall!$P$2:$P$501,B741))</f>
        <v>0</v>
      </c>
      <c r="O741">
        <f>IF(A741="","",SUMIFS(OverSummary!$G$2:$G$101,OverSummary!$A$2:$A$101,A741,OverSummary!$D$2:$D$101,B741))</f>
        <v>0</v>
      </c>
      <c r="P741">
        <f>IF(A741="","",G741*Rules!$B$13+H741*Rules!$B$14+I741*Rules!$B$15)</f>
        <v>0</v>
      </c>
      <c r="Q741">
        <f>IF(A741="","",IF(G741&gt;=100,Rules!$B$18,IF(G741&gt;=50,Rules!$B$17,IF(G741&gt;=30,Rules!$B$16,0)))+IF(AND(F741=1,D741&lt;&gt;"BWL",G741=0),Rules!$B$27,0))</f>
        <v>0</v>
      </c>
      <c r="R741">
        <f>IF(A741="","",J741*Rules!$B$19+O741*Rules!$B$22)</f>
        <v>0</v>
      </c>
      <c r="S741">
        <f>IF(A741="","",IF(J741&gt;=4,Rules!$B$21,IF(J741&gt;=3,Rules!$B$20,0)))</f>
        <v>0</v>
      </c>
      <c r="T741">
        <f>IF(A741="","",K741*Rules!$B$23+L741*Rules!$B$24+M741*Rules!$B$25+N741*Rules!$B$26)</f>
        <v>0</v>
      </c>
      <c r="U741">
        <f t="shared" si="11"/>
        <v>0</v>
      </c>
    </row>
    <row r="742" spans="1:21" x14ac:dyDescent="0.2">
      <c r="A742" t="str">
        <f>MatchSquad!A742</f>
        <v>M015</v>
      </c>
      <c r="B742" t="str">
        <f>MatchSquad!B742</f>
        <v>P116</v>
      </c>
      <c r="C742" t="str">
        <f>MatchSquad!C742</f>
        <v>Avesh Khan</v>
      </c>
      <c r="D742" t="str">
        <f>MatchSquad!D742</f>
        <v>BWL</v>
      </c>
      <c r="E742" t="str">
        <f>MatchSquad!E742</f>
        <v>LSG</v>
      </c>
      <c r="F742">
        <f>MatchSquad!G742</f>
        <v>0</v>
      </c>
      <c r="G742">
        <f>IF(A742="","",SUMIFS(BallByBall!$I$2:$I$501,BallByBall!$B$2:$B$501,A742,BallByBall!$F$2:$F$501,B742))</f>
        <v>0</v>
      </c>
      <c r="H742">
        <f>IF(A742="","",COUNTIFS(BallByBall!$B$2:$B$501,A742,BallByBall!$F$2:$F$501,B742,BallByBall!$Q$2:$Q$501,1))</f>
        <v>0</v>
      </c>
      <c r="I742">
        <f>IF(A742="","",COUNTIFS(BallByBall!$B$2:$B$501,A742,BallByBall!$F$2:$F$501,B742,BallByBall!$R$2:$R$501,1))</f>
        <v>0</v>
      </c>
      <c r="J742">
        <f>IF(A742="","",SUMIFS(BallByBall!$T$2:$T$501,BallByBall!$B$2:$B$501,A742,BallByBall!$H$2:$H$501,B742))</f>
        <v>0</v>
      </c>
      <c r="K742">
        <f>IF(A742="","",SUMIFS(BallByBall!$U$2:$U$501,BallByBall!$B$2:$B$501,A742,BallByBall!$P$2:$P$501,B742))</f>
        <v>0</v>
      </c>
      <c r="L742">
        <f>IF(A742="","",SUMIFS(BallByBall!$V$2:$V$501,BallByBall!$B$2:$B$501,A742,BallByBall!$P$2:$P$501,B742))</f>
        <v>0</v>
      </c>
      <c r="M742">
        <f>IF(A742="","",SUMIFS(BallByBall!$W$2:$W$501,BallByBall!$B$2:$B$501,A742,BallByBall!$P$2:$P$501,B742))</f>
        <v>0</v>
      </c>
      <c r="N742">
        <f>IF(A742="","",SUMIFS(BallByBall!$X$2:$X$501,BallByBall!$B$2:$B$501,A742,BallByBall!$P$2:$P$501,B742))</f>
        <v>0</v>
      </c>
      <c r="O742">
        <f>IF(A742="","",SUMIFS(OverSummary!$G$2:$G$101,OverSummary!$A$2:$A$101,A742,OverSummary!$D$2:$D$101,B742))</f>
        <v>0</v>
      </c>
      <c r="P742">
        <f>IF(A742="","",G742*Rules!$B$13+H742*Rules!$B$14+I742*Rules!$B$15)</f>
        <v>0</v>
      </c>
      <c r="Q742">
        <f>IF(A742="","",IF(G742&gt;=100,Rules!$B$18,IF(G742&gt;=50,Rules!$B$17,IF(G742&gt;=30,Rules!$B$16,0)))+IF(AND(F742=1,D742&lt;&gt;"BWL",G742=0),Rules!$B$27,0))</f>
        <v>0</v>
      </c>
      <c r="R742">
        <f>IF(A742="","",J742*Rules!$B$19+O742*Rules!$B$22)</f>
        <v>0</v>
      </c>
      <c r="S742">
        <f>IF(A742="","",IF(J742&gt;=4,Rules!$B$21,IF(J742&gt;=3,Rules!$B$20,0)))</f>
        <v>0</v>
      </c>
      <c r="T742">
        <f>IF(A742="","",K742*Rules!$B$23+L742*Rules!$B$24+M742*Rules!$B$25+N742*Rules!$B$26)</f>
        <v>0</v>
      </c>
      <c r="U742">
        <f t="shared" si="11"/>
        <v>0</v>
      </c>
    </row>
    <row r="743" spans="1:21" x14ac:dyDescent="0.2">
      <c r="A743" t="str">
        <f>MatchSquad!A743</f>
        <v>M015</v>
      </c>
      <c r="B743" t="str">
        <f>MatchSquad!B743</f>
        <v>P117</v>
      </c>
      <c r="C743" t="str">
        <f>MatchSquad!C743</f>
        <v>M. Siddharth</v>
      </c>
      <c r="D743" t="str">
        <f>MatchSquad!D743</f>
        <v>BWL</v>
      </c>
      <c r="E743" t="str">
        <f>MatchSquad!E743</f>
        <v>LSG</v>
      </c>
      <c r="F743">
        <f>MatchSquad!G743</f>
        <v>0</v>
      </c>
      <c r="G743">
        <f>IF(A743="","",SUMIFS(BallByBall!$I$2:$I$501,BallByBall!$B$2:$B$501,A743,BallByBall!$F$2:$F$501,B743))</f>
        <v>0</v>
      </c>
      <c r="H743">
        <f>IF(A743="","",COUNTIFS(BallByBall!$B$2:$B$501,A743,BallByBall!$F$2:$F$501,B743,BallByBall!$Q$2:$Q$501,1))</f>
        <v>0</v>
      </c>
      <c r="I743">
        <f>IF(A743="","",COUNTIFS(BallByBall!$B$2:$B$501,A743,BallByBall!$F$2:$F$501,B743,BallByBall!$R$2:$R$501,1))</f>
        <v>0</v>
      </c>
      <c r="J743">
        <f>IF(A743="","",SUMIFS(BallByBall!$T$2:$T$501,BallByBall!$B$2:$B$501,A743,BallByBall!$H$2:$H$501,B743))</f>
        <v>0</v>
      </c>
      <c r="K743">
        <f>IF(A743="","",SUMIFS(BallByBall!$U$2:$U$501,BallByBall!$B$2:$B$501,A743,BallByBall!$P$2:$P$501,B743))</f>
        <v>0</v>
      </c>
      <c r="L743">
        <f>IF(A743="","",SUMIFS(BallByBall!$V$2:$V$501,BallByBall!$B$2:$B$501,A743,BallByBall!$P$2:$P$501,B743))</f>
        <v>0</v>
      </c>
      <c r="M743">
        <f>IF(A743="","",SUMIFS(BallByBall!$W$2:$W$501,BallByBall!$B$2:$B$501,A743,BallByBall!$P$2:$P$501,B743))</f>
        <v>0</v>
      </c>
      <c r="N743">
        <f>IF(A743="","",SUMIFS(BallByBall!$X$2:$X$501,BallByBall!$B$2:$B$501,A743,BallByBall!$P$2:$P$501,B743))</f>
        <v>0</v>
      </c>
      <c r="O743">
        <f>IF(A743="","",SUMIFS(OverSummary!$G$2:$G$101,OverSummary!$A$2:$A$101,A743,OverSummary!$D$2:$D$101,B743))</f>
        <v>0</v>
      </c>
      <c r="P743">
        <f>IF(A743="","",G743*Rules!$B$13+H743*Rules!$B$14+I743*Rules!$B$15)</f>
        <v>0</v>
      </c>
      <c r="Q743">
        <f>IF(A743="","",IF(G743&gt;=100,Rules!$B$18,IF(G743&gt;=50,Rules!$B$17,IF(G743&gt;=30,Rules!$B$16,0)))+IF(AND(F743=1,D743&lt;&gt;"BWL",G743=0),Rules!$B$27,0))</f>
        <v>0</v>
      </c>
      <c r="R743">
        <f>IF(A743="","",J743*Rules!$B$19+O743*Rules!$B$22)</f>
        <v>0</v>
      </c>
      <c r="S743">
        <f>IF(A743="","",IF(J743&gt;=4,Rules!$B$21,IF(J743&gt;=3,Rules!$B$20,0)))</f>
        <v>0</v>
      </c>
      <c r="T743">
        <f>IF(A743="","",K743*Rules!$B$23+L743*Rules!$B$24+M743*Rules!$B$25+N743*Rules!$B$26)</f>
        <v>0</v>
      </c>
      <c r="U743">
        <f t="shared" si="11"/>
        <v>0</v>
      </c>
    </row>
    <row r="744" spans="1:21" x14ac:dyDescent="0.2">
      <c r="A744" t="str">
        <f>MatchSquad!A744</f>
        <v>M015</v>
      </c>
      <c r="B744" t="str">
        <f>MatchSquad!B744</f>
        <v>P118</v>
      </c>
      <c r="C744" t="str">
        <f>MatchSquad!C744</f>
        <v>Digvesh Singh</v>
      </c>
      <c r="D744" t="str">
        <f>MatchSquad!D744</f>
        <v>BWL</v>
      </c>
      <c r="E744" t="str">
        <f>MatchSquad!E744</f>
        <v>LSG</v>
      </c>
      <c r="F744">
        <f>MatchSquad!G744</f>
        <v>0</v>
      </c>
      <c r="G744">
        <f>IF(A744="","",SUMIFS(BallByBall!$I$2:$I$501,BallByBall!$B$2:$B$501,A744,BallByBall!$F$2:$F$501,B744))</f>
        <v>0</v>
      </c>
      <c r="H744">
        <f>IF(A744="","",COUNTIFS(BallByBall!$B$2:$B$501,A744,BallByBall!$F$2:$F$501,B744,BallByBall!$Q$2:$Q$501,1))</f>
        <v>0</v>
      </c>
      <c r="I744">
        <f>IF(A744="","",COUNTIFS(BallByBall!$B$2:$B$501,A744,BallByBall!$F$2:$F$501,B744,BallByBall!$R$2:$R$501,1))</f>
        <v>0</v>
      </c>
      <c r="J744">
        <f>IF(A744="","",SUMIFS(BallByBall!$T$2:$T$501,BallByBall!$B$2:$B$501,A744,BallByBall!$H$2:$H$501,B744))</f>
        <v>0</v>
      </c>
      <c r="K744">
        <f>IF(A744="","",SUMIFS(BallByBall!$U$2:$U$501,BallByBall!$B$2:$B$501,A744,BallByBall!$P$2:$P$501,B744))</f>
        <v>0</v>
      </c>
      <c r="L744">
        <f>IF(A744="","",SUMIFS(BallByBall!$V$2:$V$501,BallByBall!$B$2:$B$501,A744,BallByBall!$P$2:$P$501,B744))</f>
        <v>0</v>
      </c>
      <c r="M744">
        <f>IF(A744="","",SUMIFS(BallByBall!$W$2:$W$501,BallByBall!$B$2:$B$501,A744,BallByBall!$P$2:$P$501,B744))</f>
        <v>0</v>
      </c>
      <c r="N744">
        <f>IF(A744="","",SUMIFS(BallByBall!$X$2:$X$501,BallByBall!$B$2:$B$501,A744,BallByBall!$P$2:$P$501,B744))</f>
        <v>0</v>
      </c>
      <c r="O744">
        <f>IF(A744="","",SUMIFS(OverSummary!$G$2:$G$101,OverSummary!$A$2:$A$101,A744,OverSummary!$D$2:$D$101,B744))</f>
        <v>0</v>
      </c>
      <c r="P744">
        <f>IF(A744="","",G744*Rules!$B$13+H744*Rules!$B$14+I744*Rules!$B$15)</f>
        <v>0</v>
      </c>
      <c r="Q744">
        <f>IF(A744="","",IF(G744&gt;=100,Rules!$B$18,IF(G744&gt;=50,Rules!$B$17,IF(G744&gt;=30,Rules!$B$16,0)))+IF(AND(F744=1,D744&lt;&gt;"BWL",G744=0),Rules!$B$27,0))</f>
        <v>0</v>
      </c>
      <c r="R744">
        <f>IF(A744="","",J744*Rules!$B$19+O744*Rules!$B$22)</f>
        <v>0</v>
      </c>
      <c r="S744">
        <f>IF(A744="","",IF(J744&gt;=4,Rules!$B$21,IF(J744&gt;=3,Rules!$B$20,0)))</f>
        <v>0</v>
      </c>
      <c r="T744">
        <f>IF(A744="","",K744*Rules!$B$23+L744*Rules!$B$24+M744*Rules!$B$25+N744*Rules!$B$26)</f>
        <v>0</v>
      </c>
      <c r="U744">
        <f t="shared" si="11"/>
        <v>0</v>
      </c>
    </row>
    <row r="745" spans="1:21" x14ac:dyDescent="0.2">
      <c r="A745" t="str">
        <f>MatchSquad!A745</f>
        <v>M015</v>
      </c>
      <c r="B745" t="str">
        <f>MatchSquad!B745</f>
        <v>P119</v>
      </c>
      <c r="C745" t="str">
        <f>MatchSquad!C745</f>
        <v>Akash Singh</v>
      </c>
      <c r="D745" t="str">
        <f>MatchSquad!D745</f>
        <v>BWL</v>
      </c>
      <c r="E745" t="str">
        <f>MatchSquad!E745</f>
        <v>LSG</v>
      </c>
      <c r="F745">
        <f>MatchSquad!G745</f>
        <v>0</v>
      </c>
      <c r="G745">
        <f>IF(A745="","",SUMIFS(BallByBall!$I$2:$I$501,BallByBall!$B$2:$B$501,A745,BallByBall!$F$2:$F$501,B745))</f>
        <v>0</v>
      </c>
      <c r="H745">
        <f>IF(A745="","",COUNTIFS(BallByBall!$B$2:$B$501,A745,BallByBall!$F$2:$F$501,B745,BallByBall!$Q$2:$Q$501,1))</f>
        <v>0</v>
      </c>
      <c r="I745">
        <f>IF(A745="","",COUNTIFS(BallByBall!$B$2:$B$501,A745,BallByBall!$F$2:$F$501,B745,BallByBall!$R$2:$R$501,1))</f>
        <v>0</v>
      </c>
      <c r="J745">
        <f>IF(A745="","",SUMIFS(BallByBall!$T$2:$T$501,BallByBall!$B$2:$B$501,A745,BallByBall!$H$2:$H$501,B745))</f>
        <v>0</v>
      </c>
      <c r="K745">
        <f>IF(A745="","",SUMIFS(BallByBall!$U$2:$U$501,BallByBall!$B$2:$B$501,A745,BallByBall!$P$2:$P$501,B745))</f>
        <v>0</v>
      </c>
      <c r="L745">
        <f>IF(A745="","",SUMIFS(BallByBall!$V$2:$V$501,BallByBall!$B$2:$B$501,A745,BallByBall!$P$2:$P$501,B745))</f>
        <v>0</v>
      </c>
      <c r="M745">
        <f>IF(A745="","",SUMIFS(BallByBall!$W$2:$W$501,BallByBall!$B$2:$B$501,A745,BallByBall!$P$2:$P$501,B745))</f>
        <v>0</v>
      </c>
      <c r="N745">
        <f>IF(A745="","",SUMIFS(BallByBall!$X$2:$X$501,BallByBall!$B$2:$B$501,A745,BallByBall!$P$2:$P$501,B745))</f>
        <v>0</v>
      </c>
      <c r="O745">
        <f>IF(A745="","",SUMIFS(OverSummary!$G$2:$G$101,OverSummary!$A$2:$A$101,A745,OverSummary!$D$2:$D$101,B745))</f>
        <v>0</v>
      </c>
      <c r="P745">
        <f>IF(A745="","",G745*Rules!$B$13+H745*Rules!$B$14+I745*Rules!$B$15)</f>
        <v>0</v>
      </c>
      <c r="Q745">
        <f>IF(A745="","",IF(G745&gt;=100,Rules!$B$18,IF(G745&gt;=50,Rules!$B$17,IF(G745&gt;=30,Rules!$B$16,0)))+IF(AND(F745=1,D745&lt;&gt;"BWL",G745=0),Rules!$B$27,0))</f>
        <v>0</v>
      </c>
      <c r="R745">
        <f>IF(A745="","",J745*Rules!$B$19+O745*Rules!$B$22)</f>
        <v>0</v>
      </c>
      <c r="S745">
        <f>IF(A745="","",IF(J745&gt;=4,Rules!$B$21,IF(J745&gt;=3,Rules!$B$20,0)))</f>
        <v>0</v>
      </c>
      <c r="T745">
        <f>IF(A745="","",K745*Rules!$B$23+L745*Rules!$B$24+M745*Rules!$B$25+N745*Rules!$B$26)</f>
        <v>0</v>
      </c>
      <c r="U745">
        <f t="shared" si="11"/>
        <v>0</v>
      </c>
    </row>
    <row r="746" spans="1:21" x14ac:dyDescent="0.2">
      <c r="A746" t="str">
        <f>MatchSquad!A746</f>
        <v>M015</v>
      </c>
      <c r="B746" t="str">
        <f>MatchSquad!B746</f>
        <v>P120</v>
      </c>
      <c r="C746" t="str">
        <f>MatchSquad!C746</f>
        <v>Prince Yadav</v>
      </c>
      <c r="D746" t="str">
        <f>MatchSquad!D746</f>
        <v>BWL</v>
      </c>
      <c r="E746" t="str">
        <f>MatchSquad!E746</f>
        <v>LSG</v>
      </c>
      <c r="F746">
        <f>MatchSquad!G746</f>
        <v>0</v>
      </c>
      <c r="G746">
        <f>IF(A746="","",SUMIFS(BallByBall!$I$2:$I$501,BallByBall!$B$2:$B$501,A746,BallByBall!$F$2:$F$501,B746))</f>
        <v>0</v>
      </c>
      <c r="H746">
        <f>IF(A746="","",COUNTIFS(BallByBall!$B$2:$B$501,A746,BallByBall!$F$2:$F$501,B746,BallByBall!$Q$2:$Q$501,1))</f>
        <v>0</v>
      </c>
      <c r="I746">
        <f>IF(A746="","",COUNTIFS(BallByBall!$B$2:$B$501,A746,BallByBall!$F$2:$F$501,B746,BallByBall!$R$2:$R$501,1))</f>
        <v>0</v>
      </c>
      <c r="J746">
        <f>IF(A746="","",SUMIFS(BallByBall!$T$2:$T$501,BallByBall!$B$2:$B$501,A746,BallByBall!$H$2:$H$501,B746))</f>
        <v>0</v>
      </c>
      <c r="K746">
        <f>IF(A746="","",SUMIFS(BallByBall!$U$2:$U$501,BallByBall!$B$2:$B$501,A746,BallByBall!$P$2:$P$501,B746))</f>
        <v>0</v>
      </c>
      <c r="L746">
        <f>IF(A746="","",SUMIFS(BallByBall!$V$2:$V$501,BallByBall!$B$2:$B$501,A746,BallByBall!$P$2:$P$501,B746))</f>
        <v>0</v>
      </c>
      <c r="M746">
        <f>IF(A746="","",SUMIFS(BallByBall!$W$2:$W$501,BallByBall!$B$2:$B$501,A746,BallByBall!$P$2:$P$501,B746))</f>
        <v>0</v>
      </c>
      <c r="N746">
        <f>IF(A746="","",SUMIFS(BallByBall!$X$2:$X$501,BallByBall!$B$2:$B$501,A746,BallByBall!$P$2:$P$501,B746))</f>
        <v>0</v>
      </c>
      <c r="O746">
        <f>IF(A746="","",SUMIFS(OverSummary!$G$2:$G$101,OverSummary!$A$2:$A$101,A746,OverSummary!$D$2:$D$101,B746))</f>
        <v>0</v>
      </c>
      <c r="P746">
        <f>IF(A746="","",G746*Rules!$B$13+H746*Rules!$B$14+I746*Rules!$B$15)</f>
        <v>0</v>
      </c>
      <c r="Q746">
        <f>IF(A746="","",IF(G746&gt;=100,Rules!$B$18,IF(G746&gt;=50,Rules!$B$17,IF(G746&gt;=30,Rules!$B$16,0)))+IF(AND(F746=1,D746&lt;&gt;"BWL",G746=0),Rules!$B$27,0))</f>
        <v>0</v>
      </c>
      <c r="R746">
        <f>IF(A746="","",J746*Rules!$B$19+O746*Rules!$B$22)</f>
        <v>0</v>
      </c>
      <c r="S746">
        <f>IF(A746="","",IF(J746&gt;=4,Rules!$B$21,IF(J746&gt;=3,Rules!$B$20,0)))</f>
        <v>0</v>
      </c>
      <c r="T746">
        <f>IF(A746="","",K746*Rules!$B$23+L746*Rules!$B$24+M746*Rules!$B$25+N746*Rules!$B$26)</f>
        <v>0</v>
      </c>
      <c r="U746">
        <f t="shared" si="11"/>
        <v>0</v>
      </c>
    </row>
    <row r="747" spans="1:21" x14ac:dyDescent="0.2">
      <c r="A747" t="str">
        <f>MatchSquad!A747</f>
        <v>M015</v>
      </c>
      <c r="B747" t="str">
        <f>MatchSquad!B747</f>
        <v>P121</v>
      </c>
      <c r="C747" t="str">
        <f>MatchSquad!C747</f>
        <v>Arjun Tendulkar</v>
      </c>
      <c r="D747" t="str">
        <f>MatchSquad!D747</f>
        <v>BWL</v>
      </c>
      <c r="E747" t="str">
        <f>MatchSquad!E747</f>
        <v>LSG</v>
      </c>
      <c r="F747">
        <f>MatchSquad!G747</f>
        <v>0</v>
      </c>
      <c r="G747">
        <f>IF(A747="","",SUMIFS(BallByBall!$I$2:$I$501,BallByBall!$B$2:$B$501,A747,BallByBall!$F$2:$F$501,B747))</f>
        <v>0</v>
      </c>
      <c r="H747">
        <f>IF(A747="","",COUNTIFS(BallByBall!$B$2:$B$501,A747,BallByBall!$F$2:$F$501,B747,BallByBall!$Q$2:$Q$501,1))</f>
        <v>0</v>
      </c>
      <c r="I747">
        <f>IF(A747="","",COUNTIFS(BallByBall!$B$2:$B$501,A747,BallByBall!$F$2:$F$501,B747,BallByBall!$R$2:$R$501,1))</f>
        <v>0</v>
      </c>
      <c r="J747">
        <f>IF(A747="","",SUMIFS(BallByBall!$T$2:$T$501,BallByBall!$B$2:$B$501,A747,BallByBall!$H$2:$H$501,B747))</f>
        <v>0</v>
      </c>
      <c r="K747">
        <f>IF(A747="","",SUMIFS(BallByBall!$U$2:$U$501,BallByBall!$B$2:$B$501,A747,BallByBall!$P$2:$P$501,B747))</f>
        <v>0</v>
      </c>
      <c r="L747">
        <f>IF(A747="","",SUMIFS(BallByBall!$V$2:$V$501,BallByBall!$B$2:$B$501,A747,BallByBall!$P$2:$P$501,B747))</f>
        <v>0</v>
      </c>
      <c r="M747">
        <f>IF(A747="","",SUMIFS(BallByBall!$W$2:$W$501,BallByBall!$B$2:$B$501,A747,BallByBall!$P$2:$P$501,B747))</f>
        <v>0</v>
      </c>
      <c r="N747">
        <f>IF(A747="","",SUMIFS(BallByBall!$X$2:$X$501,BallByBall!$B$2:$B$501,A747,BallByBall!$P$2:$P$501,B747))</f>
        <v>0</v>
      </c>
      <c r="O747">
        <f>IF(A747="","",SUMIFS(OverSummary!$G$2:$G$101,OverSummary!$A$2:$A$101,A747,OverSummary!$D$2:$D$101,B747))</f>
        <v>0</v>
      </c>
      <c r="P747">
        <f>IF(A747="","",G747*Rules!$B$13+H747*Rules!$B$14+I747*Rules!$B$15)</f>
        <v>0</v>
      </c>
      <c r="Q747">
        <f>IF(A747="","",IF(G747&gt;=100,Rules!$B$18,IF(G747&gt;=50,Rules!$B$17,IF(G747&gt;=30,Rules!$B$16,0)))+IF(AND(F747=1,D747&lt;&gt;"BWL",G747=0),Rules!$B$27,0))</f>
        <v>0</v>
      </c>
      <c r="R747">
        <f>IF(A747="","",J747*Rules!$B$19+O747*Rules!$B$22)</f>
        <v>0</v>
      </c>
      <c r="S747">
        <f>IF(A747="","",IF(J747&gt;=4,Rules!$B$21,IF(J747&gt;=3,Rules!$B$20,0)))</f>
        <v>0</v>
      </c>
      <c r="T747">
        <f>IF(A747="","",K747*Rules!$B$23+L747*Rules!$B$24+M747*Rules!$B$25+N747*Rules!$B$26)</f>
        <v>0</v>
      </c>
      <c r="U747">
        <f t="shared" si="11"/>
        <v>0</v>
      </c>
    </row>
    <row r="748" spans="1:21" x14ac:dyDescent="0.2">
      <c r="A748" t="str">
        <f>MatchSquad!A748</f>
        <v>M015</v>
      </c>
      <c r="B748" t="str">
        <f>MatchSquad!B748</f>
        <v>P122</v>
      </c>
      <c r="C748" t="str">
        <f>MatchSquad!C748</f>
        <v>Anrich Nortje</v>
      </c>
      <c r="D748" t="str">
        <f>MatchSquad!D748</f>
        <v>BWL</v>
      </c>
      <c r="E748" t="str">
        <f>MatchSquad!E748</f>
        <v>LSG</v>
      </c>
      <c r="F748">
        <f>MatchSquad!G748</f>
        <v>0</v>
      </c>
      <c r="G748">
        <f>IF(A748="","",SUMIFS(BallByBall!$I$2:$I$501,BallByBall!$B$2:$B$501,A748,BallByBall!$F$2:$F$501,B748))</f>
        <v>0</v>
      </c>
      <c r="H748">
        <f>IF(A748="","",COUNTIFS(BallByBall!$B$2:$B$501,A748,BallByBall!$F$2:$F$501,B748,BallByBall!$Q$2:$Q$501,1))</f>
        <v>0</v>
      </c>
      <c r="I748">
        <f>IF(A748="","",COUNTIFS(BallByBall!$B$2:$B$501,A748,BallByBall!$F$2:$F$501,B748,BallByBall!$R$2:$R$501,1))</f>
        <v>0</v>
      </c>
      <c r="J748">
        <f>IF(A748="","",SUMIFS(BallByBall!$T$2:$T$501,BallByBall!$B$2:$B$501,A748,BallByBall!$H$2:$H$501,B748))</f>
        <v>0</v>
      </c>
      <c r="K748">
        <f>IF(A748="","",SUMIFS(BallByBall!$U$2:$U$501,BallByBall!$B$2:$B$501,A748,BallByBall!$P$2:$P$501,B748))</f>
        <v>0</v>
      </c>
      <c r="L748">
        <f>IF(A748="","",SUMIFS(BallByBall!$V$2:$V$501,BallByBall!$B$2:$B$501,A748,BallByBall!$P$2:$P$501,B748))</f>
        <v>0</v>
      </c>
      <c r="M748">
        <f>IF(A748="","",SUMIFS(BallByBall!$W$2:$W$501,BallByBall!$B$2:$B$501,A748,BallByBall!$P$2:$P$501,B748))</f>
        <v>0</v>
      </c>
      <c r="N748">
        <f>IF(A748="","",SUMIFS(BallByBall!$X$2:$X$501,BallByBall!$B$2:$B$501,A748,BallByBall!$P$2:$P$501,B748))</f>
        <v>0</v>
      </c>
      <c r="O748">
        <f>IF(A748="","",SUMIFS(OverSummary!$G$2:$G$101,OverSummary!$A$2:$A$101,A748,OverSummary!$D$2:$D$101,B748))</f>
        <v>0</v>
      </c>
      <c r="P748">
        <f>IF(A748="","",G748*Rules!$B$13+H748*Rules!$B$14+I748*Rules!$B$15)</f>
        <v>0</v>
      </c>
      <c r="Q748">
        <f>IF(A748="","",IF(G748&gt;=100,Rules!$B$18,IF(G748&gt;=50,Rules!$B$17,IF(G748&gt;=30,Rules!$B$16,0)))+IF(AND(F748=1,D748&lt;&gt;"BWL",G748=0),Rules!$B$27,0))</f>
        <v>0</v>
      </c>
      <c r="R748">
        <f>IF(A748="","",J748*Rules!$B$19+O748*Rules!$B$22)</f>
        <v>0</v>
      </c>
      <c r="S748">
        <f>IF(A748="","",IF(J748&gt;=4,Rules!$B$21,IF(J748&gt;=3,Rules!$B$20,0)))</f>
        <v>0</v>
      </c>
      <c r="T748">
        <f>IF(A748="","",K748*Rules!$B$23+L748*Rules!$B$24+M748*Rules!$B$25+N748*Rules!$B$26)</f>
        <v>0</v>
      </c>
      <c r="U748">
        <f t="shared" si="11"/>
        <v>0</v>
      </c>
    </row>
    <row r="749" spans="1:21" x14ac:dyDescent="0.2">
      <c r="A749" t="str">
        <f>MatchSquad!A749</f>
        <v>M015</v>
      </c>
      <c r="B749" t="str">
        <f>MatchSquad!B749</f>
        <v>P123</v>
      </c>
      <c r="C749" t="str">
        <f>MatchSquad!C749</f>
        <v>Naman Tiwari</v>
      </c>
      <c r="D749" t="str">
        <f>MatchSquad!D749</f>
        <v>BWL</v>
      </c>
      <c r="E749" t="str">
        <f>MatchSquad!E749</f>
        <v>LSG</v>
      </c>
      <c r="F749">
        <f>MatchSquad!G749</f>
        <v>0</v>
      </c>
      <c r="G749">
        <f>IF(A749="","",SUMIFS(BallByBall!$I$2:$I$501,BallByBall!$B$2:$B$501,A749,BallByBall!$F$2:$F$501,B749))</f>
        <v>0</v>
      </c>
      <c r="H749">
        <f>IF(A749="","",COUNTIFS(BallByBall!$B$2:$B$501,A749,BallByBall!$F$2:$F$501,B749,BallByBall!$Q$2:$Q$501,1))</f>
        <v>0</v>
      </c>
      <c r="I749">
        <f>IF(A749="","",COUNTIFS(BallByBall!$B$2:$B$501,A749,BallByBall!$F$2:$F$501,B749,BallByBall!$R$2:$R$501,1))</f>
        <v>0</v>
      </c>
      <c r="J749">
        <f>IF(A749="","",SUMIFS(BallByBall!$T$2:$T$501,BallByBall!$B$2:$B$501,A749,BallByBall!$H$2:$H$501,B749))</f>
        <v>0</v>
      </c>
      <c r="K749">
        <f>IF(A749="","",SUMIFS(BallByBall!$U$2:$U$501,BallByBall!$B$2:$B$501,A749,BallByBall!$P$2:$P$501,B749))</f>
        <v>0</v>
      </c>
      <c r="L749">
        <f>IF(A749="","",SUMIFS(BallByBall!$V$2:$V$501,BallByBall!$B$2:$B$501,A749,BallByBall!$P$2:$P$501,B749))</f>
        <v>0</v>
      </c>
      <c r="M749">
        <f>IF(A749="","",SUMIFS(BallByBall!$W$2:$W$501,BallByBall!$B$2:$B$501,A749,BallByBall!$P$2:$P$501,B749))</f>
        <v>0</v>
      </c>
      <c r="N749">
        <f>IF(A749="","",SUMIFS(BallByBall!$X$2:$X$501,BallByBall!$B$2:$B$501,A749,BallByBall!$P$2:$P$501,B749))</f>
        <v>0</v>
      </c>
      <c r="O749">
        <f>IF(A749="","",SUMIFS(OverSummary!$G$2:$G$101,OverSummary!$A$2:$A$101,A749,OverSummary!$D$2:$D$101,B749))</f>
        <v>0</v>
      </c>
      <c r="P749">
        <f>IF(A749="","",G749*Rules!$B$13+H749*Rules!$B$14+I749*Rules!$B$15)</f>
        <v>0</v>
      </c>
      <c r="Q749">
        <f>IF(A749="","",IF(G749&gt;=100,Rules!$B$18,IF(G749&gt;=50,Rules!$B$17,IF(G749&gt;=30,Rules!$B$16,0)))+IF(AND(F749=1,D749&lt;&gt;"BWL",G749=0),Rules!$B$27,0))</f>
        <v>0</v>
      </c>
      <c r="R749">
        <f>IF(A749="","",J749*Rules!$B$19+O749*Rules!$B$22)</f>
        <v>0</v>
      </c>
      <c r="S749">
        <f>IF(A749="","",IF(J749&gt;=4,Rules!$B$21,IF(J749&gt;=3,Rules!$B$20,0)))</f>
        <v>0</v>
      </c>
      <c r="T749">
        <f>IF(A749="","",K749*Rules!$B$23+L749*Rules!$B$24+M749*Rules!$B$25+N749*Rules!$B$26)</f>
        <v>0</v>
      </c>
      <c r="U749">
        <f t="shared" si="11"/>
        <v>0</v>
      </c>
    </row>
    <row r="750" spans="1:21" x14ac:dyDescent="0.2">
      <c r="A750" t="str">
        <f>MatchSquad!A750</f>
        <v>M015</v>
      </c>
      <c r="B750" t="str">
        <f>MatchSquad!B750</f>
        <v>P124</v>
      </c>
      <c r="C750" t="str">
        <f>MatchSquad!C750</f>
        <v>Mayank Yadav</v>
      </c>
      <c r="D750" t="str">
        <f>MatchSquad!D750</f>
        <v>BWL</v>
      </c>
      <c r="E750" t="str">
        <f>MatchSquad!E750</f>
        <v>LSG</v>
      </c>
      <c r="F750">
        <f>MatchSquad!G750</f>
        <v>0</v>
      </c>
      <c r="G750">
        <f>IF(A750="","",SUMIFS(BallByBall!$I$2:$I$501,BallByBall!$B$2:$B$501,A750,BallByBall!$F$2:$F$501,B750))</f>
        <v>0</v>
      </c>
      <c r="H750">
        <f>IF(A750="","",COUNTIFS(BallByBall!$B$2:$B$501,A750,BallByBall!$F$2:$F$501,B750,BallByBall!$Q$2:$Q$501,1))</f>
        <v>0</v>
      </c>
      <c r="I750">
        <f>IF(A750="","",COUNTIFS(BallByBall!$B$2:$B$501,A750,BallByBall!$F$2:$F$501,B750,BallByBall!$R$2:$R$501,1))</f>
        <v>0</v>
      </c>
      <c r="J750">
        <f>IF(A750="","",SUMIFS(BallByBall!$T$2:$T$501,BallByBall!$B$2:$B$501,A750,BallByBall!$H$2:$H$501,B750))</f>
        <v>0</v>
      </c>
      <c r="K750">
        <f>IF(A750="","",SUMIFS(BallByBall!$U$2:$U$501,BallByBall!$B$2:$B$501,A750,BallByBall!$P$2:$P$501,B750))</f>
        <v>0</v>
      </c>
      <c r="L750">
        <f>IF(A750="","",SUMIFS(BallByBall!$V$2:$V$501,BallByBall!$B$2:$B$501,A750,BallByBall!$P$2:$P$501,B750))</f>
        <v>0</v>
      </c>
      <c r="M750">
        <f>IF(A750="","",SUMIFS(BallByBall!$W$2:$W$501,BallByBall!$B$2:$B$501,A750,BallByBall!$P$2:$P$501,B750))</f>
        <v>0</v>
      </c>
      <c r="N750">
        <f>IF(A750="","",SUMIFS(BallByBall!$X$2:$X$501,BallByBall!$B$2:$B$501,A750,BallByBall!$P$2:$P$501,B750))</f>
        <v>0</v>
      </c>
      <c r="O750">
        <f>IF(A750="","",SUMIFS(OverSummary!$G$2:$G$101,OverSummary!$A$2:$A$101,A750,OverSummary!$D$2:$D$101,B750))</f>
        <v>0</v>
      </c>
      <c r="P750">
        <f>IF(A750="","",G750*Rules!$B$13+H750*Rules!$B$14+I750*Rules!$B$15)</f>
        <v>0</v>
      </c>
      <c r="Q750">
        <f>IF(A750="","",IF(G750&gt;=100,Rules!$B$18,IF(G750&gt;=50,Rules!$B$17,IF(G750&gt;=30,Rules!$B$16,0)))+IF(AND(F750=1,D750&lt;&gt;"BWL",G750=0),Rules!$B$27,0))</f>
        <v>0</v>
      </c>
      <c r="R750">
        <f>IF(A750="","",J750*Rules!$B$19+O750*Rules!$B$22)</f>
        <v>0</v>
      </c>
      <c r="S750">
        <f>IF(A750="","",IF(J750&gt;=4,Rules!$B$21,IF(J750&gt;=3,Rules!$B$20,0)))</f>
        <v>0</v>
      </c>
      <c r="T750">
        <f>IF(A750="","",K750*Rules!$B$23+L750*Rules!$B$24+M750*Rules!$B$25+N750*Rules!$B$26)</f>
        <v>0</v>
      </c>
      <c r="U750">
        <f t="shared" si="11"/>
        <v>0</v>
      </c>
    </row>
    <row r="751" spans="1:21" x14ac:dyDescent="0.2">
      <c r="A751" t="str">
        <f>MatchSquad!A751</f>
        <v>M015</v>
      </c>
      <c r="B751" t="str">
        <f>MatchSquad!B751</f>
        <v>P125</v>
      </c>
      <c r="C751" t="str">
        <f>MatchSquad!C751</f>
        <v>Mohsin Khan</v>
      </c>
      <c r="D751" t="str">
        <f>MatchSquad!D751</f>
        <v>BWL</v>
      </c>
      <c r="E751" t="str">
        <f>MatchSquad!E751</f>
        <v>LSG</v>
      </c>
      <c r="F751">
        <f>MatchSquad!G751</f>
        <v>0</v>
      </c>
      <c r="G751">
        <f>IF(A751="","",SUMIFS(BallByBall!$I$2:$I$501,BallByBall!$B$2:$B$501,A751,BallByBall!$F$2:$F$501,B751))</f>
        <v>0</v>
      </c>
      <c r="H751">
        <f>IF(A751="","",COUNTIFS(BallByBall!$B$2:$B$501,A751,BallByBall!$F$2:$F$501,B751,BallByBall!$Q$2:$Q$501,1))</f>
        <v>0</v>
      </c>
      <c r="I751">
        <f>IF(A751="","",COUNTIFS(BallByBall!$B$2:$B$501,A751,BallByBall!$F$2:$F$501,B751,BallByBall!$R$2:$R$501,1))</f>
        <v>0</v>
      </c>
      <c r="J751">
        <f>IF(A751="","",SUMIFS(BallByBall!$T$2:$T$501,BallByBall!$B$2:$B$501,A751,BallByBall!$H$2:$H$501,B751))</f>
        <v>0</v>
      </c>
      <c r="K751">
        <f>IF(A751="","",SUMIFS(BallByBall!$U$2:$U$501,BallByBall!$B$2:$B$501,A751,BallByBall!$P$2:$P$501,B751))</f>
        <v>0</v>
      </c>
      <c r="L751">
        <f>IF(A751="","",SUMIFS(BallByBall!$V$2:$V$501,BallByBall!$B$2:$B$501,A751,BallByBall!$P$2:$P$501,B751))</f>
        <v>0</v>
      </c>
      <c r="M751">
        <f>IF(A751="","",SUMIFS(BallByBall!$W$2:$W$501,BallByBall!$B$2:$B$501,A751,BallByBall!$P$2:$P$501,B751))</f>
        <v>0</v>
      </c>
      <c r="N751">
        <f>IF(A751="","",SUMIFS(BallByBall!$X$2:$X$501,BallByBall!$B$2:$B$501,A751,BallByBall!$P$2:$P$501,B751))</f>
        <v>0</v>
      </c>
      <c r="O751">
        <f>IF(A751="","",SUMIFS(OverSummary!$G$2:$G$101,OverSummary!$A$2:$A$101,A751,OverSummary!$D$2:$D$101,B751))</f>
        <v>0</v>
      </c>
      <c r="P751">
        <f>IF(A751="","",G751*Rules!$B$13+H751*Rules!$B$14+I751*Rules!$B$15)</f>
        <v>0</v>
      </c>
      <c r="Q751">
        <f>IF(A751="","",IF(G751&gt;=100,Rules!$B$18,IF(G751&gt;=50,Rules!$B$17,IF(G751&gt;=30,Rules!$B$16,0)))+IF(AND(F751=1,D751&lt;&gt;"BWL",G751=0),Rules!$B$27,0))</f>
        <v>0</v>
      </c>
      <c r="R751">
        <f>IF(A751="","",J751*Rules!$B$19+O751*Rules!$B$22)</f>
        <v>0</v>
      </c>
      <c r="S751">
        <f>IF(A751="","",IF(J751&gt;=4,Rules!$B$21,IF(J751&gt;=3,Rules!$B$20,0)))</f>
        <v>0</v>
      </c>
      <c r="T751">
        <f>IF(A751="","",K751*Rules!$B$23+L751*Rules!$B$24+M751*Rules!$B$25+N751*Rules!$B$26)</f>
        <v>0</v>
      </c>
      <c r="U751">
        <f t="shared" si="11"/>
        <v>0</v>
      </c>
    </row>
    <row r="752" spans="1:21" x14ac:dyDescent="0.2">
      <c r="A752" t="str">
        <f>MatchSquad!A752</f>
        <v>M016</v>
      </c>
      <c r="B752" t="str">
        <f>MatchSquad!B752</f>
        <v>P176</v>
      </c>
      <c r="C752" t="str">
        <f>MatchSquad!C752</f>
        <v>Shubham Dubey</v>
      </c>
      <c r="D752" t="str">
        <f>MatchSquad!D752</f>
        <v>BAT</v>
      </c>
      <c r="E752" t="str">
        <f>MatchSquad!E752</f>
        <v>RR</v>
      </c>
      <c r="F752">
        <f>MatchSquad!G752</f>
        <v>0</v>
      </c>
      <c r="G752">
        <f>IF(A752="","",SUMIFS(BallByBall!$I$2:$I$501,BallByBall!$B$2:$B$501,A752,BallByBall!$F$2:$F$501,B752))</f>
        <v>0</v>
      </c>
      <c r="H752">
        <f>IF(A752="","",COUNTIFS(BallByBall!$B$2:$B$501,A752,BallByBall!$F$2:$F$501,B752,BallByBall!$Q$2:$Q$501,1))</f>
        <v>0</v>
      </c>
      <c r="I752">
        <f>IF(A752="","",COUNTIFS(BallByBall!$B$2:$B$501,A752,BallByBall!$F$2:$F$501,B752,BallByBall!$R$2:$R$501,1))</f>
        <v>0</v>
      </c>
      <c r="J752">
        <f>IF(A752="","",SUMIFS(BallByBall!$T$2:$T$501,BallByBall!$B$2:$B$501,A752,BallByBall!$H$2:$H$501,B752))</f>
        <v>0</v>
      </c>
      <c r="K752">
        <f>IF(A752="","",SUMIFS(BallByBall!$U$2:$U$501,BallByBall!$B$2:$B$501,A752,BallByBall!$P$2:$P$501,B752))</f>
        <v>0</v>
      </c>
      <c r="L752">
        <f>IF(A752="","",SUMIFS(BallByBall!$V$2:$V$501,BallByBall!$B$2:$B$501,A752,BallByBall!$P$2:$P$501,B752))</f>
        <v>0</v>
      </c>
      <c r="M752">
        <f>IF(A752="","",SUMIFS(BallByBall!$W$2:$W$501,BallByBall!$B$2:$B$501,A752,BallByBall!$P$2:$P$501,B752))</f>
        <v>0</v>
      </c>
      <c r="N752">
        <f>IF(A752="","",SUMIFS(BallByBall!$X$2:$X$501,BallByBall!$B$2:$B$501,A752,BallByBall!$P$2:$P$501,B752))</f>
        <v>0</v>
      </c>
      <c r="O752">
        <f>IF(A752="","",SUMIFS(OverSummary!$G$2:$G$101,OverSummary!$A$2:$A$101,A752,OverSummary!$D$2:$D$101,B752))</f>
        <v>0</v>
      </c>
      <c r="P752">
        <f>IF(A752="","",G752*Rules!$B$13+H752*Rules!$B$14+I752*Rules!$B$15)</f>
        <v>0</v>
      </c>
      <c r="Q752">
        <f>IF(A752="","",IF(G752&gt;=100,Rules!$B$18,IF(G752&gt;=50,Rules!$B$17,IF(G752&gt;=30,Rules!$B$16,0)))+IF(AND(F752=1,D752&lt;&gt;"BWL",G752=0),Rules!$B$27,0))</f>
        <v>0</v>
      </c>
      <c r="R752">
        <f>IF(A752="","",J752*Rules!$B$19+O752*Rules!$B$22)</f>
        <v>0</v>
      </c>
      <c r="S752">
        <f>IF(A752="","",IF(J752&gt;=4,Rules!$B$21,IF(J752&gt;=3,Rules!$B$20,0)))</f>
        <v>0</v>
      </c>
      <c r="T752">
        <f>IF(A752="","",K752*Rules!$B$23+L752*Rules!$B$24+M752*Rules!$B$25+N752*Rules!$B$26)</f>
        <v>0</v>
      </c>
      <c r="U752">
        <f t="shared" si="11"/>
        <v>0</v>
      </c>
    </row>
    <row r="753" spans="1:21" x14ac:dyDescent="0.2">
      <c r="A753" t="str">
        <f>MatchSquad!A753</f>
        <v>M016</v>
      </c>
      <c r="B753" t="str">
        <f>MatchSquad!B753</f>
        <v>P177</v>
      </c>
      <c r="C753" t="str">
        <f>MatchSquad!C753</f>
        <v>Vaibhav Sooryavanshi</v>
      </c>
      <c r="D753" t="str">
        <f>MatchSquad!D753</f>
        <v>BAT</v>
      </c>
      <c r="E753" t="str">
        <f>MatchSquad!E753</f>
        <v>RR</v>
      </c>
      <c r="F753">
        <f>MatchSquad!G753</f>
        <v>0</v>
      </c>
      <c r="G753">
        <f>IF(A753="","",SUMIFS(BallByBall!$I$2:$I$501,BallByBall!$B$2:$B$501,A753,BallByBall!$F$2:$F$501,B753))</f>
        <v>0</v>
      </c>
      <c r="H753">
        <f>IF(A753="","",COUNTIFS(BallByBall!$B$2:$B$501,A753,BallByBall!$F$2:$F$501,B753,BallByBall!$Q$2:$Q$501,1))</f>
        <v>0</v>
      </c>
      <c r="I753">
        <f>IF(A753="","",COUNTIFS(BallByBall!$B$2:$B$501,A753,BallByBall!$F$2:$F$501,B753,BallByBall!$R$2:$R$501,1))</f>
        <v>0</v>
      </c>
      <c r="J753">
        <f>IF(A753="","",SUMIFS(BallByBall!$T$2:$T$501,BallByBall!$B$2:$B$501,A753,BallByBall!$H$2:$H$501,B753))</f>
        <v>0</v>
      </c>
      <c r="K753">
        <f>IF(A753="","",SUMIFS(BallByBall!$U$2:$U$501,BallByBall!$B$2:$B$501,A753,BallByBall!$P$2:$P$501,B753))</f>
        <v>0</v>
      </c>
      <c r="L753">
        <f>IF(A753="","",SUMIFS(BallByBall!$V$2:$V$501,BallByBall!$B$2:$B$501,A753,BallByBall!$P$2:$P$501,B753))</f>
        <v>0</v>
      </c>
      <c r="M753">
        <f>IF(A753="","",SUMIFS(BallByBall!$W$2:$W$501,BallByBall!$B$2:$B$501,A753,BallByBall!$P$2:$P$501,B753))</f>
        <v>0</v>
      </c>
      <c r="N753">
        <f>IF(A753="","",SUMIFS(BallByBall!$X$2:$X$501,BallByBall!$B$2:$B$501,A753,BallByBall!$P$2:$P$501,B753))</f>
        <v>0</v>
      </c>
      <c r="O753">
        <f>IF(A753="","",SUMIFS(OverSummary!$G$2:$G$101,OverSummary!$A$2:$A$101,A753,OverSummary!$D$2:$D$101,B753))</f>
        <v>0</v>
      </c>
      <c r="P753">
        <f>IF(A753="","",G753*Rules!$B$13+H753*Rules!$B$14+I753*Rules!$B$15)</f>
        <v>0</v>
      </c>
      <c r="Q753">
        <f>IF(A753="","",IF(G753&gt;=100,Rules!$B$18,IF(G753&gt;=50,Rules!$B$17,IF(G753&gt;=30,Rules!$B$16,0)))+IF(AND(F753=1,D753&lt;&gt;"BWL",G753=0),Rules!$B$27,0))</f>
        <v>0</v>
      </c>
      <c r="R753">
        <f>IF(A753="","",J753*Rules!$B$19+O753*Rules!$B$22)</f>
        <v>0</v>
      </c>
      <c r="S753">
        <f>IF(A753="","",IF(J753&gt;=4,Rules!$B$21,IF(J753&gt;=3,Rules!$B$20,0)))</f>
        <v>0</v>
      </c>
      <c r="T753">
        <f>IF(A753="","",K753*Rules!$B$23+L753*Rules!$B$24+M753*Rules!$B$25+N753*Rules!$B$26)</f>
        <v>0</v>
      </c>
      <c r="U753">
        <f t="shared" si="11"/>
        <v>0</v>
      </c>
    </row>
    <row r="754" spans="1:21" x14ac:dyDescent="0.2">
      <c r="A754" t="str">
        <f>MatchSquad!A754</f>
        <v>M016</v>
      </c>
      <c r="B754" t="str">
        <f>MatchSquad!B754</f>
        <v>P178</v>
      </c>
      <c r="C754" t="str">
        <f>MatchSquad!C754</f>
        <v>Donovan Ferreira</v>
      </c>
      <c r="D754" t="str">
        <f>MatchSquad!D754</f>
        <v>WK</v>
      </c>
      <c r="E754" t="str">
        <f>MatchSquad!E754</f>
        <v>RR</v>
      </c>
      <c r="F754">
        <f>MatchSquad!G754</f>
        <v>0</v>
      </c>
      <c r="G754">
        <f>IF(A754="","",SUMIFS(BallByBall!$I$2:$I$501,BallByBall!$B$2:$B$501,A754,BallByBall!$F$2:$F$501,B754))</f>
        <v>0</v>
      </c>
      <c r="H754">
        <f>IF(A754="","",COUNTIFS(BallByBall!$B$2:$B$501,A754,BallByBall!$F$2:$F$501,B754,BallByBall!$Q$2:$Q$501,1))</f>
        <v>0</v>
      </c>
      <c r="I754">
        <f>IF(A754="","",COUNTIFS(BallByBall!$B$2:$B$501,A754,BallByBall!$F$2:$F$501,B754,BallByBall!$R$2:$R$501,1))</f>
        <v>0</v>
      </c>
      <c r="J754">
        <f>IF(A754="","",SUMIFS(BallByBall!$T$2:$T$501,BallByBall!$B$2:$B$501,A754,BallByBall!$H$2:$H$501,B754))</f>
        <v>0</v>
      </c>
      <c r="K754">
        <f>IF(A754="","",SUMIFS(BallByBall!$U$2:$U$501,BallByBall!$B$2:$B$501,A754,BallByBall!$P$2:$P$501,B754))</f>
        <v>0</v>
      </c>
      <c r="L754">
        <f>IF(A754="","",SUMIFS(BallByBall!$V$2:$V$501,BallByBall!$B$2:$B$501,A754,BallByBall!$P$2:$P$501,B754))</f>
        <v>0</v>
      </c>
      <c r="M754">
        <f>IF(A754="","",SUMIFS(BallByBall!$W$2:$W$501,BallByBall!$B$2:$B$501,A754,BallByBall!$P$2:$P$501,B754))</f>
        <v>0</v>
      </c>
      <c r="N754">
        <f>IF(A754="","",SUMIFS(BallByBall!$X$2:$X$501,BallByBall!$B$2:$B$501,A754,BallByBall!$P$2:$P$501,B754))</f>
        <v>0</v>
      </c>
      <c r="O754">
        <f>IF(A754="","",SUMIFS(OverSummary!$G$2:$G$101,OverSummary!$A$2:$A$101,A754,OverSummary!$D$2:$D$101,B754))</f>
        <v>0</v>
      </c>
      <c r="P754">
        <f>IF(A754="","",G754*Rules!$B$13+H754*Rules!$B$14+I754*Rules!$B$15)</f>
        <v>0</v>
      </c>
      <c r="Q754">
        <f>IF(A754="","",IF(G754&gt;=100,Rules!$B$18,IF(G754&gt;=50,Rules!$B$17,IF(G754&gt;=30,Rules!$B$16,0)))+IF(AND(F754=1,D754&lt;&gt;"BWL",G754=0),Rules!$B$27,0))</f>
        <v>0</v>
      </c>
      <c r="R754">
        <f>IF(A754="","",J754*Rules!$B$19+O754*Rules!$B$22)</f>
        <v>0</v>
      </c>
      <c r="S754">
        <f>IF(A754="","",IF(J754&gt;=4,Rules!$B$21,IF(J754&gt;=3,Rules!$B$20,0)))</f>
        <v>0</v>
      </c>
      <c r="T754">
        <f>IF(A754="","",K754*Rules!$B$23+L754*Rules!$B$24+M754*Rules!$B$25+N754*Rules!$B$26)</f>
        <v>0</v>
      </c>
      <c r="U754">
        <f t="shared" si="11"/>
        <v>0</v>
      </c>
    </row>
    <row r="755" spans="1:21" x14ac:dyDescent="0.2">
      <c r="A755" t="str">
        <f>MatchSquad!A755</f>
        <v>M016</v>
      </c>
      <c r="B755" t="str">
        <f>MatchSquad!B755</f>
        <v>P179</v>
      </c>
      <c r="C755" t="str">
        <f>MatchSquad!C755</f>
        <v>Lhuan-dre Pretorious</v>
      </c>
      <c r="D755" t="str">
        <f>MatchSquad!D755</f>
        <v>WK</v>
      </c>
      <c r="E755" t="str">
        <f>MatchSquad!E755</f>
        <v>RR</v>
      </c>
      <c r="F755">
        <f>MatchSquad!G755</f>
        <v>0</v>
      </c>
      <c r="G755">
        <f>IF(A755="","",SUMIFS(BallByBall!$I$2:$I$501,BallByBall!$B$2:$B$501,A755,BallByBall!$F$2:$F$501,B755))</f>
        <v>0</v>
      </c>
      <c r="H755">
        <f>IF(A755="","",COUNTIFS(BallByBall!$B$2:$B$501,A755,BallByBall!$F$2:$F$501,B755,BallByBall!$Q$2:$Q$501,1))</f>
        <v>0</v>
      </c>
      <c r="I755">
        <f>IF(A755="","",COUNTIFS(BallByBall!$B$2:$B$501,A755,BallByBall!$F$2:$F$501,B755,BallByBall!$R$2:$R$501,1))</f>
        <v>0</v>
      </c>
      <c r="J755">
        <f>IF(A755="","",SUMIFS(BallByBall!$T$2:$T$501,BallByBall!$B$2:$B$501,A755,BallByBall!$H$2:$H$501,B755))</f>
        <v>0</v>
      </c>
      <c r="K755">
        <f>IF(A755="","",SUMIFS(BallByBall!$U$2:$U$501,BallByBall!$B$2:$B$501,A755,BallByBall!$P$2:$P$501,B755))</f>
        <v>0</v>
      </c>
      <c r="L755">
        <f>IF(A755="","",SUMIFS(BallByBall!$V$2:$V$501,BallByBall!$B$2:$B$501,A755,BallByBall!$P$2:$P$501,B755))</f>
        <v>0</v>
      </c>
      <c r="M755">
        <f>IF(A755="","",SUMIFS(BallByBall!$W$2:$W$501,BallByBall!$B$2:$B$501,A755,BallByBall!$P$2:$P$501,B755))</f>
        <v>0</v>
      </c>
      <c r="N755">
        <f>IF(A755="","",SUMIFS(BallByBall!$X$2:$X$501,BallByBall!$B$2:$B$501,A755,BallByBall!$P$2:$P$501,B755))</f>
        <v>0</v>
      </c>
      <c r="O755">
        <f>IF(A755="","",SUMIFS(OverSummary!$G$2:$G$101,OverSummary!$A$2:$A$101,A755,OverSummary!$D$2:$D$101,B755))</f>
        <v>0</v>
      </c>
      <c r="P755">
        <f>IF(A755="","",G755*Rules!$B$13+H755*Rules!$B$14+I755*Rules!$B$15)</f>
        <v>0</v>
      </c>
      <c r="Q755">
        <f>IF(A755="","",IF(G755&gt;=100,Rules!$B$18,IF(G755&gt;=50,Rules!$B$17,IF(G755&gt;=30,Rules!$B$16,0)))+IF(AND(F755=1,D755&lt;&gt;"BWL",G755=0),Rules!$B$27,0))</f>
        <v>0</v>
      </c>
      <c r="R755">
        <f>IF(A755="","",J755*Rules!$B$19+O755*Rules!$B$22)</f>
        <v>0</v>
      </c>
      <c r="S755">
        <f>IF(A755="","",IF(J755&gt;=4,Rules!$B$21,IF(J755&gt;=3,Rules!$B$20,0)))</f>
        <v>0</v>
      </c>
      <c r="T755">
        <f>IF(A755="","",K755*Rules!$B$23+L755*Rules!$B$24+M755*Rules!$B$25+N755*Rules!$B$26)</f>
        <v>0</v>
      </c>
      <c r="U755">
        <f t="shared" si="11"/>
        <v>0</v>
      </c>
    </row>
    <row r="756" spans="1:21" x14ac:dyDescent="0.2">
      <c r="A756" t="str">
        <f>MatchSquad!A756</f>
        <v>M016</v>
      </c>
      <c r="B756" t="str">
        <f>MatchSquad!B756</f>
        <v>P180</v>
      </c>
      <c r="C756" t="str">
        <f>MatchSquad!C756</f>
        <v>Ravi Singh</v>
      </c>
      <c r="D756" t="str">
        <f>MatchSquad!D756</f>
        <v>WK</v>
      </c>
      <c r="E756" t="str">
        <f>MatchSquad!E756</f>
        <v>RR</v>
      </c>
      <c r="F756">
        <f>MatchSquad!G756</f>
        <v>0</v>
      </c>
      <c r="G756">
        <f>IF(A756="","",SUMIFS(BallByBall!$I$2:$I$501,BallByBall!$B$2:$B$501,A756,BallByBall!$F$2:$F$501,B756))</f>
        <v>0</v>
      </c>
      <c r="H756">
        <f>IF(A756="","",COUNTIFS(BallByBall!$B$2:$B$501,A756,BallByBall!$F$2:$F$501,B756,BallByBall!$Q$2:$Q$501,1))</f>
        <v>0</v>
      </c>
      <c r="I756">
        <f>IF(A756="","",COUNTIFS(BallByBall!$B$2:$B$501,A756,BallByBall!$F$2:$F$501,B756,BallByBall!$R$2:$R$501,1))</f>
        <v>0</v>
      </c>
      <c r="J756">
        <f>IF(A756="","",SUMIFS(BallByBall!$T$2:$T$501,BallByBall!$B$2:$B$501,A756,BallByBall!$H$2:$H$501,B756))</f>
        <v>0</v>
      </c>
      <c r="K756">
        <f>IF(A756="","",SUMIFS(BallByBall!$U$2:$U$501,BallByBall!$B$2:$B$501,A756,BallByBall!$P$2:$P$501,B756))</f>
        <v>0</v>
      </c>
      <c r="L756">
        <f>IF(A756="","",SUMIFS(BallByBall!$V$2:$V$501,BallByBall!$B$2:$B$501,A756,BallByBall!$P$2:$P$501,B756))</f>
        <v>0</v>
      </c>
      <c r="M756">
        <f>IF(A756="","",SUMIFS(BallByBall!$W$2:$W$501,BallByBall!$B$2:$B$501,A756,BallByBall!$P$2:$P$501,B756))</f>
        <v>0</v>
      </c>
      <c r="N756">
        <f>IF(A756="","",SUMIFS(BallByBall!$X$2:$X$501,BallByBall!$B$2:$B$501,A756,BallByBall!$P$2:$P$501,B756))</f>
        <v>0</v>
      </c>
      <c r="O756">
        <f>IF(A756="","",SUMIFS(OverSummary!$G$2:$G$101,OverSummary!$A$2:$A$101,A756,OverSummary!$D$2:$D$101,B756))</f>
        <v>0</v>
      </c>
      <c r="P756">
        <f>IF(A756="","",G756*Rules!$B$13+H756*Rules!$B$14+I756*Rules!$B$15)</f>
        <v>0</v>
      </c>
      <c r="Q756">
        <f>IF(A756="","",IF(G756&gt;=100,Rules!$B$18,IF(G756&gt;=50,Rules!$B$17,IF(G756&gt;=30,Rules!$B$16,0)))+IF(AND(F756=1,D756&lt;&gt;"BWL",G756=0),Rules!$B$27,0))</f>
        <v>0</v>
      </c>
      <c r="R756">
        <f>IF(A756="","",J756*Rules!$B$19+O756*Rules!$B$22)</f>
        <v>0</v>
      </c>
      <c r="S756">
        <f>IF(A756="","",IF(J756&gt;=4,Rules!$B$21,IF(J756&gt;=3,Rules!$B$20,0)))</f>
        <v>0</v>
      </c>
      <c r="T756">
        <f>IF(A756="","",K756*Rules!$B$23+L756*Rules!$B$24+M756*Rules!$B$25+N756*Rules!$B$26)</f>
        <v>0</v>
      </c>
      <c r="U756">
        <f t="shared" si="11"/>
        <v>0</v>
      </c>
    </row>
    <row r="757" spans="1:21" x14ac:dyDescent="0.2">
      <c r="A757" t="str">
        <f>MatchSquad!A757</f>
        <v>M016</v>
      </c>
      <c r="B757" t="str">
        <f>MatchSquad!B757</f>
        <v>P181</v>
      </c>
      <c r="C757" t="str">
        <f>MatchSquad!C757</f>
        <v>Aman Rao Perala</v>
      </c>
      <c r="D757" t="str">
        <f>MatchSquad!D757</f>
        <v>BAT</v>
      </c>
      <c r="E757" t="str">
        <f>MatchSquad!E757</f>
        <v>RR</v>
      </c>
      <c r="F757">
        <f>MatchSquad!G757</f>
        <v>0</v>
      </c>
      <c r="G757">
        <f>IF(A757="","",SUMIFS(BallByBall!$I$2:$I$501,BallByBall!$B$2:$B$501,A757,BallByBall!$F$2:$F$501,B757))</f>
        <v>0</v>
      </c>
      <c r="H757">
        <f>IF(A757="","",COUNTIFS(BallByBall!$B$2:$B$501,A757,BallByBall!$F$2:$F$501,B757,BallByBall!$Q$2:$Q$501,1))</f>
        <v>0</v>
      </c>
      <c r="I757">
        <f>IF(A757="","",COUNTIFS(BallByBall!$B$2:$B$501,A757,BallByBall!$F$2:$F$501,B757,BallByBall!$R$2:$R$501,1))</f>
        <v>0</v>
      </c>
      <c r="J757">
        <f>IF(A757="","",SUMIFS(BallByBall!$T$2:$T$501,BallByBall!$B$2:$B$501,A757,BallByBall!$H$2:$H$501,B757))</f>
        <v>0</v>
      </c>
      <c r="K757">
        <f>IF(A757="","",SUMIFS(BallByBall!$U$2:$U$501,BallByBall!$B$2:$B$501,A757,BallByBall!$P$2:$P$501,B757))</f>
        <v>0</v>
      </c>
      <c r="L757">
        <f>IF(A757="","",SUMIFS(BallByBall!$V$2:$V$501,BallByBall!$B$2:$B$501,A757,BallByBall!$P$2:$P$501,B757))</f>
        <v>0</v>
      </c>
      <c r="M757">
        <f>IF(A757="","",SUMIFS(BallByBall!$W$2:$W$501,BallByBall!$B$2:$B$501,A757,BallByBall!$P$2:$P$501,B757))</f>
        <v>0</v>
      </c>
      <c r="N757">
        <f>IF(A757="","",SUMIFS(BallByBall!$X$2:$X$501,BallByBall!$B$2:$B$501,A757,BallByBall!$P$2:$P$501,B757))</f>
        <v>0</v>
      </c>
      <c r="O757">
        <f>IF(A757="","",SUMIFS(OverSummary!$G$2:$G$101,OverSummary!$A$2:$A$101,A757,OverSummary!$D$2:$D$101,B757))</f>
        <v>0</v>
      </c>
      <c r="P757">
        <f>IF(A757="","",G757*Rules!$B$13+H757*Rules!$B$14+I757*Rules!$B$15)</f>
        <v>0</v>
      </c>
      <c r="Q757">
        <f>IF(A757="","",IF(G757&gt;=100,Rules!$B$18,IF(G757&gt;=50,Rules!$B$17,IF(G757&gt;=30,Rules!$B$16,0)))+IF(AND(F757=1,D757&lt;&gt;"BWL",G757=0),Rules!$B$27,0))</f>
        <v>0</v>
      </c>
      <c r="R757">
        <f>IF(A757="","",J757*Rules!$B$19+O757*Rules!$B$22)</f>
        <v>0</v>
      </c>
      <c r="S757">
        <f>IF(A757="","",IF(J757&gt;=4,Rules!$B$21,IF(J757&gt;=3,Rules!$B$20,0)))</f>
        <v>0</v>
      </c>
      <c r="T757">
        <f>IF(A757="","",K757*Rules!$B$23+L757*Rules!$B$24+M757*Rules!$B$25+N757*Rules!$B$26)</f>
        <v>0</v>
      </c>
      <c r="U757">
        <f t="shared" si="11"/>
        <v>0</v>
      </c>
    </row>
    <row r="758" spans="1:21" x14ac:dyDescent="0.2">
      <c r="A758" t="str">
        <f>MatchSquad!A758</f>
        <v>M016</v>
      </c>
      <c r="B758" t="str">
        <f>MatchSquad!B758</f>
        <v>P182</v>
      </c>
      <c r="C758" t="str">
        <f>MatchSquad!C758</f>
        <v>Shimron Hetmyer</v>
      </c>
      <c r="D758" t="str">
        <f>MatchSquad!D758</f>
        <v>BAT</v>
      </c>
      <c r="E758" t="str">
        <f>MatchSquad!E758</f>
        <v>RR</v>
      </c>
      <c r="F758">
        <f>MatchSquad!G758</f>
        <v>0</v>
      </c>
      <c r="G758">
        <f>IF(A758="","",SUMIFS(BallByBall!$I$2:$I$501,BallByBall!$B$2:$B$501,A758,BallByBall!$F$2:$F$501,B758))</f>
        <v>0</v>
      </c>
      <c r="H758">
        <f>IF(A758="","",COUNTIFS(BallByBall!$B$2:$B$501,A758,BallByBall!$F$2:$F$501,B758,BallByBall!$Q$2:$Q$501,1))</f>
        <v>0</v>
      </c>
      <c r="I758">
        <f>IF(A758="","",COUNTIFS(BallByBall!$B$2:$B$501,A758,BallByBall!$F$2:$F$501,B758,BallByBall!$R$2:$R$501,1))</f>
        <v>0</v>
      </c>
      <c r="J758">
        <f>IF(A758="","",SUMIFS(BallByBall!$T$2:$T$501,BallByBall!$B$2:$B$501,A758,BallByBall!$H$2:$H$501,B758))</f>
        <v>0</v>
      </c>
      <c r="K758">
        <f>IF(A758="","",SUMIFS(BallByBall!$U$2:$U$501,BallByBall!$B$2:$B$501,A758,BallByBall!$P$2:$P$501,B758))</f>
        <v>0</v>
      </c>
      <c r="L758">
        <f>IF(A758="","",SUMIFS(BallByBall!$V$2:$V$501,BallByBall!$B$2:$B$501,A758,BallByBall!$P$2:$P$501,B758))</f>
        <v>0</v>
      </c>
      <c r="M758">
        <f>IF(A758="","",SUMIFS(BallByBall!$W$2:$W$501,BallByBall!$B$2:$B$501,A758,BallByBall!$P$2:$P$501,B758))</f>
        <v>0</v>
      </c>
      <c r="N758">
        <f>IF(A758="","",SUMIFS(BallByBall!$X$2:$X$501,BallByBall!$B$2:$B$501,A758,BallByBall!$P$2:$P$501,B758))</f>
        <v>0</v>
      </c>
      <c r="O758">
        <f>IF(A758="","",SUMIFS(OverSummary!$G$2:$G$101,OverSummary!$A$2:$A$101,A758,OverSummary!$D$2:$D$101,B758))</f>
        <v>0</v>
      </c>
      <c r="P758">
        <f>IF(A758="","",G758*Rules!$B$13+H758*Rules!$B$14+I758*Rules!$B$15)</f>
        <v>0</v>
      </c>
      <c r="Q758">
        <f>IF(A758="","",IF(G758&gt;=100,Rules!$B$18,IF(G758&gt;=50,Rules!$B$17,IF(G758&gt;=30,Rules!$B$16,0)))+IF(AND(F758=1,D758&lt;&gt;"BWL",G758=0),Rules!$B$27,0))</f>
        <v>0</v>
      </c>
      <c r="R758">
        <f>IF(A758="","",J758*Rules!$B$19+O758*Rules!$B$22)</f>
        <v>0</v>
      </c>
      <c r="S758">
        <f>IF(A758="","",IF(J758&gt;=4,Rules!$B$21,IF(J758&gt;=3,Rules!$B$20,0)))</f>
        <v>0</v>
      </c>
      <c r="T758">
        <f>IF(A758="","",K758*Rules!$B$23+L758*Rules!$B$24+M758*Rules!$B$25+N758*Rules!$B$26)</f>
        <v>0</v>
      </c>
      <c r="U758">
        <f t="shared" si="11"/>
        <v>0</v>
      </c>
    </row>
    <row r="759" spans="1:21" x14ac:dyDescent="0.2">
      <c r="A759" t="str">
        <f>MatchSquad!A759</f>
        <v>M016</v>
      </c>
      <c r="B759" t="str">
        <f>MatchSquad!B759</f>
        <v>P183</v>
      </c>
      <c r="C759" t="str">
        <f>MatchSquad!C759</f>
        <v>Yashasvi Jaiswal</v>
      </c>
      <c r="D759" t="str">
        <f>MatchSquad!D759</f>
        <v>BAT</v>
      </c>
      <c r="E759" t="str">
        <f>MatchSquad!E759</f>
        <v>RR</v>
      </c>
      <c r="F759">
        <f>MatchSquad!G759</f>
        <v>0</v>
      </c>
      <c r="G759">
        <f>IF(A759="","",SUMIFS(BallByBall!$I$2:$I$501,BallByBall!$B$2:$B$501,A759,BallByBall!$F$2:$F$501,B759))</f>
        <v>0</v>
      </c>
      <c r="H759">
        <f>IF(A759="","",COUNTIFS(BallByBall!$B$2:$B$501,A759,BallByBall!$F$2:$F$501,B759,BallByBall!$Q$2:$Q$501,1))</f>
        <v>0</v>
      </c>
      <c r="I759">
        <f>IF(A759="","",COUNTIFS(BallByBall!$B$2:$B$501,A759,BallByBall!$F$2:$F$501,B759,BallByBall!$R$2:$R$501,1))</f>
        <v>0</v>
      </c>
      <c r="J759">
        <f>IF(A759="","",SUMIFS(BallByBall!$T$2:$T$501,BallByBall!$B$2:$B$501,A759,BallByBall!$H$2:$H$501,B759))</f>
        <v>0</v>
      </c>
      <c r="K759">
        <f>IF(A759="","",SUMIFS(BallByBall!$U$2:$U$501,BallByBall!$B$2:$B$501,A759,BallByBall!$P$2:$P$501,B759))</f>
        <v>0</v>
      </c>
      <c r="L759">
        <f>IF(A759="","",SUMIFS(BallByBall!$V$2:$V$501,BallByBall!$B$2:$B$501,A759,BallByBall!$P$2:$P$501,B759))</f>
        <v>0</v>
      </c>
      <c r="M759">
        <f>IF(A759="","",SUMIFS(BallByBall!$W$2:$W$501,BallByBall!$B$2:$B$501,A759,BallByBall!$P$2:$P$501,B759))</f>
        <v>0</v>
      </c>
      <c r="N759">
        <f>IF(A759="","",SUMIFS(BallByBall!$X$2:$X$501,BallByBall!$B$2:$B$501,A759,BallByBall!$P$2:$P$501,B759))</f>
        <v>0</v>
      </c>
      <c r="O759">
        <f>IF(A759="","",SUMIFS(OverSummary!$G$2:$G$101,OverSummary!$A$2:$A$101,A759,OverSummary!$D$2:$D$101,B759))</f>
        <v>0</v>
      </c>
      <c r="P759">
        <f>IF(A759="","",G759*Rules!$B$13+H759*Rules!$B$14+I759*Rules!$B$15)</f>
        <v>0</v>
      </c>
      <c r="Q759">
        <f>IF(A759="","",IF(G759&gt;=100,Rules!$B$18,IF(G759&gt;=50,Rules!$B$17,IF(G759&gt;=30,Rules!$B$16,0)))+IF(AND(F759=1,D759&lt;&gt;"BWL",G759=0),Rules!$B$27,0))</f>
        <v>0</v>
      </c>
      <c r="R759">
        <f>IF(A759="","",J759*Rules!$B$19+O759*Rules!$B$22)</f>
        <v>0</v>
      </c>
      <c r="S759">
        <f>IF(A759="","",IF(J759&gt;=4,Rules!$B$21,IF(J759&gt;=3,Rules!$B$20,0)))</f>
        <v>0</v>
      </c>
      <c r="T759">
        <f>IF(A759="","",K759*Rules!$B$23+L759*Rules!$B$24+M759*Rules!$B$25+N759*Rules!$B$26)</f>
        <v>0</v>
      </c>
      <c r="U759">
        <f t="shared" si="11"/>
        <v>0</v>
      </c>
    </row>
    <row r="760" spans="1:21" x14ac:dyDescent="0.2">
      <c r="A760" t="str">
        <f>MatchSquad!A760</f>
        <v>M016</v>
      </c>
      <c r="B760" t="str">
        <f>MatchSquad!B760</f>
        <v>P184</v>
      </c>
      <c r="C760" t="str">
        <f>MatchSquad!C760</f>
        <v>Dhruv Jurel</v>
      </c>
      <c r="D760" t="str">
        <f>MatchSquad!D760</f>
        <v>WK</v>
      </c>
      <c r="E760" t="str">
        <f>MatchSquad!E760</f>
        <v>RR</v>
      </c>
      <c r="F760">
        <f>MatchSquad!G760</f>
        <v>0</v>
      </c>
      <c r="G760">
        <f>IF(A760="","",SUMIFS(BallByBall!$I$2:$I$501,BallByBall!$B$2:$B$501,A760,BallByBall!$F$2:$F$501,B760))</f>
        <v>0</v>
      </c>
      <c r="H760">
        <f>IF(A760="","",COUNTIFS(BallByBall!$B$2:$B$501,A760,BallByBall!$F$2:$F$501,B760,BallByBall!$Q$2:$Q$501,1))</f>
        <v>0</v>
      </c>
      <c r="I760">
        <f>IF(A760="","",COUNTIFS(BallByBall!$B$2:$B$501,A760,BallByBall!$F$2:$F$501,B760,BallByBall!$R$2:$R$501,1))</f>
        <v>0</v>
      </c>
      <c r="J760">
        <f>IF(A760="","",SUMIFS(BallByBall!$T$2:$T$501,BallByBall!$B$2:$B$501,A760,BallByBall!$H$2:$H$501,B760))</f>
        <v>0</v>
      </c>
      <c r="K760">
        <f>IF(A760="","",SUMIFS(BallByBall!$U$2:$U$501,BallByBall!$B$2:$B$501,A760,BallByBall!$P$2:$P$501,B760))</f>
        <v>0</v>
      </c>
      <c r="L760">
        <f>IF(A760="","",SUMIFS(BallByBall!$V$2:$V$501,BallByBall!$B$2:$B$501,A760,BallByBall!$P$2:$P$501,B760))</f>
        <v>0</v>
      </c>
      <c r="M760">
        <f>IF(A760="","",SUMIFS(BallByBall!$W$2:$W$501,BallByBall!$B$2:$B$501,A760,BallByBall!$P$2:$P$501,B760))</f>
        <v>0</v>
      </c>
      <c r="N760">
        <f>IF(A760="","",SUMIFS(BallByBall!$X$2:$X$501,BallByBall!$B$2:$B$501,A760,BallByBall!$P$2:$P$501,B760))</f>
        <v>0</v>
      </c>
      <c r="O760">
        <f>IF(A760="","",SUMIFS(OverSummary!$G$2:$G$101,OverSummary!$A$2:$A$101,A760,OverSummary!$D$2:$D$101,B760))</f>
        <v>0</v>
      </c>
      <c r="P760">
        <f>IF(A760="","",G760*Rules!$B$13+H760*Rules!$B$14+I760*Rules!$B$15)</f>
        <v>0</v>
      </c>
      <c r="Q760">
        <f>IF(A760="","",IF(G760&gt;=100,Rules!$B$18,IF(G760&gt;=50,Rules!$B$17,IF(G760&gt;=30,Rules!$B$16,0)))+IF(AND(F760=1,D760&lt;&gt;"BWL",G760=0),Rules!$B$27,0))</f>
        <v>0</v>
      </c>
      <c r="R760">
        <f>IF(A760="","",J760*Rules!$B$19+O760*Rules!$B$22)</f>
        <v>0</v>
      </c>
      <c r="S760">
        <f>IF(A760="","",IF(J760&gt;=4,Rules!$B$21,IF(J760&gt;=3,Rules!$B$20,0)))</f>
        <v>0</v>
      </c>
      <c r="T760">
        <f>IF(A760="","",K760*Rules!$B$23+L760*Rules!$B$24+M760*Rules!$B$25+N760*Rules!$B$26)</f>
        <v>0</v>
      </c>
      <c r="U760">
        <f t="shared" si="11"/>
        <v>0</v>
      </c>
    </row>
    <row r="761" spans="1:21" x14ac:dyDescent="0.2">
      <c r="A761" t="str">
        <f>MatchSquad!A761</f>
        <v>M016</v>
      </c>
      <c r="B761" t="str">
        <f>MatchSquad!B761</f>
        <v>P185</v>
      </c>
      <c r="C761" t="str">
        <f>MatchSquad!C761</f>
        <v>Riyan Parag</v>
      </c>
      <c r="D761" t="str">
        <f>MatchSquad!D761</f>
        <v>AR</v>
      </c>
      <c r="E761" t="str">
        <f>MatchSquad!E761</f>
        <v>RR</v>
      </c>
      <c r="F761">
        <f>MatchSquad!G761</f>
        <v>0</v>
      </c>
      <c r="G761">
        <f>IF(A761="","",SUMIFS(BallByBall!$I$2:$I$501,BallByBall!$B$2:$B$501,A761,BallByBall!$F$2:$F$501,B761))</f>
        <v>0</v>
      </c>
      <c r="H761">
        <f>IF(A761="","",COUNTIFS(BallByBall!$B$2:$B$501,A761,BallByBall!$F$2:$F$501,B761,BallByBall!$Q$2:$Q$501,1))</f>
        <v>0</v>
      </c>
      <c r="I761">
        <f>IF(A761="","",COUNTIFS(BallByBall!$B$2:$B$501,A761,BallByBall!$F$2:$F$501,B761,BallByBall!$R$2:$R$501,1))</f>
        <v>0</v>
      </c>
      <c r="J761">
        <f>IF(A761="","",SUMIFS(BallByBall!$T$2:$T$501,BallByBall!$B$2:$B$501,A761,BallByBall!$H$2:$H$501,B761))</f>
        <v>0</v>
      </c>
      <c r="K761">
        <f>IF(A761="","",SUMIFS(BallByBall!$U$2:$U$501,BallByBall!$B$2:$B$501,A761,BallByBall!$P$2:$P$501,B761))</f>
        <v>0</v>
      </c>
      <c r="L761">
        <f>IF(A761="","",SUMIFS(BallByBall!$V$2:$V$501,BallByBall!$B$2:$B$501,A761,BallByBall!$P$2:$P$501,B761))</f>
        <v>0</v>
      </c>
      <c r="M761">
        <f>IF(A761="","",SUMIFS(BallByBall!$W$2:$W$501,BallByBall!$B$2:$B$501,A761,BallByBall!$P$2:$P$501,B761))</f>
        <v>0</v>
      </c>
      <c r="N761">
        <f>IF(A761="","",SUMIFS(BallByBall!$X$2:$X$501,BallByBall!$B$2:$B$501,A761,BallByBall!$P$2:$P$501,B761))</f>
        <v>0</v>
      </c>
      <c r="O761">
        <f>IF(A761="","",SUMIFS(OverSummary!$G$2:$G$101,OverSummary!$A$2:$A$101,A761,OverSummary!$D$2:$D$101,B761))</f>
        <v>0</v>
      </c>
      <c r="P761">
        <f>IF(A761="","",G761*Rules!$B$13+H761*Rules!$B$14+I761*Rules!$B$15)</f>
        <v>0</v>
      </c>
      <c r="Q761">
        <f>IF(A761="","",IF(G761&gt;=100,Rules!$B$18,IF(G761&gt;=50,Rules!$B$17,IF(G761&gt;=30,Rules!$B$16,0)))+IF(AND(F761=1,D761&lt;&gt;"BWL",G761=0),Rules!$B$27,0))</f>
        <v>0</v>
      </c>
      <c r="R761">
        <f>IF(A761="","",J761*Rules!$B$19+O761*Rules!$B$22)</f>
        <v>0</v>
      </c>
      <c r="S761">
        <f>IF(A761="","",IF(J761&gt;=4,Rules!$B$21,IF(J761&gt;=3,Rules!$B$20,0)))</f>
        <v>0</v>
      </c>
      <c r="T761">
        <f>IF(A761="","",K761*Rules!$B$23+L761*Rules!$B$24+M761*Rules!$B$25+N761*Rules!$B$26)</f>
        <v>0</v>
      </c>
      <c r="U761">
        <f t="shared" si="11"/>
        <v>0</v>
      </c>
    </row>
    <row r="762" spans="1:21" x14ac:dyDescent="0.2">
      <c r="A762" t="str">
        <f>MatchSquad!A762</f>
        <v>M016</v>
      </c>
      <c r="B762" t="str">
        <f>MatchSquad!B762</f>
        <v>P186</v>
      </c>
      <c r="C762" t="str">
        <f>MatchSquad!C762</f>
        <v>Yudhvir Singh Charak</v>
      </c>
      <c r="D762" t="str">
        <f>MatchSquad!D762</f>
        <v>AR</v>
      </c>
      <c r="E762" t="str">
        <f>MatchSquad!E762</f>
        <v>RR</v>
      </c>
      <c r="F762">
        <f>MatchSquad!G762</f>
        <v>0</v>
      </c>
      <c r="G762">
        <f>IF(A762="","",SUMIFS(BallByBall!$I$2:$I$501,BallByBall!$B$2:$B$501,A762,BallByBall!$F$2:$F$501,B762))</f>
        <v>0</v>
      </c>
      <c r="H762">
        <f>IF(A762="","",COUNTIFS(BallByBall!$B$2:$B$501,A762,BallByBall!$F$2:$F$501,B762,BallByBall!$Q$2:$Q$501,1))</f>
        <v>0</v>
      </c>
      <c r="I762">
        <f>IF(A762="","",COUNTIFS(BallByBall!$B$2:$B$501,A762,BallByBall!$F$2:$F$501,B762,BallByBall!$R$2:$R$501,1))</f>
        <v>0</v>
      </c>
      <c r="J762">
        <f>IF(A762="","",SUMIFS(BallByBall!$T$2:$T$501,BallByBall!$B$2:$B$501,A762,BallByBall!$H$2:$H$501,B762))</f>
        <v>0</v>
      </c>
      <c r="K762">
        <f>IF(A762="","",SUMIFS(BallByBall!$U$2:$U$501,BallByBall!$B$2:$B$501,A762,BallByBall!$P$2:$P$501,B762))</f>
        <v>0</v>
      </c>
      <c r="L762">
        <f>IF(A762="","",SUMIFS(BallByBall!$V$2:$V$501,BallByBall!$B$2:$B$501,A762,BallByBall!$P$2:$P$501,B762))</f>
        <v>0</v>
      </c>
      <c r="M762">
        <f>IF(A762="","",SUMIFS(BallByBall!$W$2:$W$501,BallByBall!$B$2:$B$501,A762,BallByBall!$P$2:$P$501,B762))</f>
        <v>0</v>
      </c>
      <c r="N762">
        <f>IF(A762="","",SUMIFS(BallByBall!$X$2:$X$501,BallByBall!$B$2:$B$501,A762,BallByBall!$P$2:$P$501,B762))</f>
        <v>0</v>
      </c>
      <c r="O762">
        <f>IF(A762="","",SUMIFS(OverSummary!$G$2:$G$101,OverSummary!$A$2:$A$101,A762,OverSummary!$D$2:$D$101,B762))</f>
        <v>0</v>
      </c>
      <c r="P762">
        <f>IF(A762="","",G762*Rules!$B$13+H762*Rules!$B$14+I762*Rules!$B$15)</f>
        <v>0</v>
      </c>
      <c r="Q762">
        <f>IF(A762="","",IF(G762&gt;=100,Rules!$B$18,IF(G762&gt;=50,Rules!$B$17,IF(G762&gt;=30,Rules!$B$16,0)))+IF(AND(F762=1,D762&lt;&gt;"BWL",G762=0),Rules!$B$27,0))</f>
        <v>0</v>
      </c>
      <c r="R762">
        <f>IF(A762="","",J762*Rules!$B$19+O762*Rules!$B$22)</f>
        <v>0</v>
      </c>
      <c r="S762">
        <f>IF(A762="","",IF(J762&gt;=4,Rules!$B$21,IF(J762&gt;=3,Rules!$B$20,0)))</f>
        <v>0</v>
      </c>
      <c r="T762">
        <f>IF(A762="","",K762*Rules!$B$23+L762*Rules!$B$24+M762*Rules!$B$25+N762*Rules!$B$26)</f>
        <v>0</v>
      </c>
      <c r="U762">
        <f t="shared" si="11"/>
        <v>0</v>
      </c>
    </row>
    <row r="763" spans="1:21" x14ac:dyDescent="0.2">
      <c r="A763" t="str">
        <f>MatchSquad!A763</f>
        <v>M016</v>
      </c>
      <c r="B763" t="str">
        <f>MatchSquad!B763</f>
        <v>P187</v>
      </c>
      <c r="C763" t="str">
        <f>MatchSquad!C763</f>
        <v>Ravindra Jadeja</v>
      </c>
      <c r="D763" t="str">
        <f>MatchSquad!D763</f>
        <v>AR</v>
      </c>
      <c r="E763" t="str">
        <f>MatchSquad!E763</f>
        <v>RR</v>
      </c>
      <c r="F763">
        <f>MatchSquad!G763</f>
        <v>0</v>
      </c>
      <c r="G763">
        <f>IF(A763="","",SUMIFS(BallByBall!$I$2:$I$501,BallByBall!$B$2:$B$501,A763,BallByBall!$F$2:$F$501,B763))</f>
        <v>0</v>
      </c>
      <c r="H763">
        <f>IF(A763="","",COUNTIFS(BallByBall!$B$2:$B$501,A763,BallByBall!$F$2:$F$501,B763,BallByBall!$Q$2:$Q$501,1))</f>
        <v>0</v>
      </c>
      <c r="I763">
        <f>IF(A763="","",COUNTIFS(BallByBall!$B$2:$B$501,A763,BallByBall!$F$2:$F$501,B763,BallByBall!$R$2:$R$501,1))</f>
        <v>0</v>
      </c>
      <c r="J763">
        <f>IF(A763="","",SUMIFS(BallByBall!$T$2:$T$501,BallByBall!$B$2:$B$501,A763,BallByBall!$H$2:$H$501,B763))</f>
        <v>0</v>
      </c>
      <c r="K763">
        <f>IF(A763="","",SUMIFS(BallByBall!$U$2:$U$501,BallByBall!$B$2:$B$501,A763,BallByBall!$P$2:$P$501,B763))</f>
        <v>0</v>
      </c>
      <c r="L763">
        <f>IF(A763="","",SUMIFS(BallByBall!$V$2:$V$501,BallByBall!$B$2:$B$501,A763,BallByBall!$P$2:$P$501,B763))</f>
        <v>0</v>
      </c>
      <c r="M763">
        <f>IF(A763="","",SUMIFS(BallByBall!$W$2:$W$501,BallByBall!$B$2:$B$501,A763,BallByBall!$P$2:$P$501,B763))</f>
        <v>0</v>
      </c>
      <c r="N763">
        <f>IF(A763="","",SUMIFS(BallByBall!$X$2:$X$501,BallByBall!$B$2:$B$501,A763,BallByBall!$P$2:$P$501,B763))</f>
        <v>0</v>
      </c>
      <c r="O763">
        <f>IF(A763="","",SUMIFS(OverSummary!$G$2:$G$101,OverSummary!$A$2:$A$101,A763,OverSummary!$D$2:$D$101,B763))</f>
        <v>0</v>
      </c>
      <c r="P763">
        <f>IF(A763="","",G763*Rules!$B$13+H763*Rules!$B$14+I763*Rules!$B$15)</f>
        <v>0</v>
      </c>
      <c r="Q763">
        <f>IF(A763="","",IF(G763&gt;=100,Rules!$B$18,IF(G763&gt;=50,Rules!$B$17,IF(G763&gt;=30,Rules!$B$16,0)))+IF(AND(F763=1,D763&lt;&gt;"BWL",G763=0),Rules!$B$27,0))</f>
        <v>0</v>
      </c>
      <c r="R763">
        <f>IF(A763="","",J763*Rules!$B$19+O763*Rules!$B$22)</f>
        <v>0</v>
      </c>
      <c r="S763">
        <f>IF(A763="","",IF(J763&gt;=4,Rules!$B$21,IF(J763&gt;=3,Rules!$B$20,0)))</f>
        <v>0</v>
      </c>
      <c r="T763">
        <f>IF(A763="","",K763*Rules!$B$23+L763*Rules!$B$24+M763*Rules!$B$25+N763*Rules!$B$26)</f>
        <v>0</v>
      </c>
      <c r="U763">
        <f t="shared" si="11"/>
        <v>0</v>
      </c>
    </row>
    <row r="764" spans="1:21" x14ac:dyDescent="0.2">
      <c r="A764" t="str">
        <f>MatchSquad!A764</f>
        <v>M016</v>
      </c>
      <c r="B764" t="str">
        <f>MatchSquad!B764</f>
        <v>P188</v>
      </c>
      <c r="C764" t="str">
        <f>MatchSquad!C764</f>
        <v>Dasun Shanaka</v>
      </c>
      <c r="D764" t="str">
        <f>MatchSquad!D764</f>
        <v>AR</v>
      </c>
      <c r="E764" t="str">
        <f>MatchSquad!E764</f>
        <v>RR</v>
      </c>
      <c r="F764">
        <f>MatchSquad!G764</f>
        <v>0</v>
      </c>
      <c r="G764">
        <f>IF(A764="","",SUMIFS(BallByBall!$I$2:$I$501,BallByBall!$B$2:$B$501,A764,BallByBall!$F$2:$F$501,B764))</f>
        <v>0</v>
      </c>
      <c r="H764">
        <f>IF(A764="","",COUNTIFS(BallByBall!$B$2:$B$501,A764,BallByBall!$F$2:$F$501,B764,BallByBall!$Q$2:$Q$501,1))</f>
        <v>0</v>
      </c>
      <c r="I764">
        <f>IF(A764="","",COUNTIFS(BallByBall!$B$2:$B$501,A764,BallByBall!$F$2:$F$501,B764,BallByBall!$R$2:$R$501,1))</f>
        <v>0</v>
      </c>
      <c r="J764">
        <f>IF(A764="","",SUMIFS(BallByBall!$T$2:$T$501,BallByBall!$B$2:$B$501,A764,BallByBall!$H$2:$H$501,B764))</f>
        <v>0</v>
      </c>
      <c r="K764">
        <f>IF(A764="","",SUMIFS(BallByBall!$U$2:$U$501,BallByBall!$B$2:$B$501,A764,BallByBall!$P$2:$P$501,B764))</f>
        <v>0</v>
      </c>
      <c r="L764">
        <f>IF(A764="","",SUMIFS(BallByBall!$V$2:$V$501,BallByBall!$B$2:$B$501,A764,BallByBall!$P$2:$P$501,B764))</f>
        <v>0</v>
      </c>
      <c r="M764">
        <f>IF(A764="","",SUMIFS(BallByBall!$W$2:$W$501,BallByBall!$B$2:$B$501,A764,BallByBall!$P$2:$P$501,B764))</f>
        <v>0</v>
      </c>
      <c r="N764">
        <f>IF(A764="","",SUMIFS(BallByBall!$X$2:$X$501,BallByBall!$B$2:$B$501,A764,BallByBall!$P$2:$P$501,B764))</f>
        <v>0</v>
      </c>
      <c r="O764">
        <f>IF(A764="","",SUMIFS(OverSummary!$G$2:$G$101,OverSummary!$A$2:$A$101,A764,OverSummary!$D$2:$D$101,B764))</f>
        <v>0</v>
      </c>
      <c r="P764">
        <f>IF(A764="","",G764*Rules!$B$13+H764*Rules!$B$14+I764*Rules!$B$15)</f>
        <v>0</v>
      </c>
      <c r="Q764">
        <f>IF(A764="","",IF(G764&gt;=100,Rules!$B$18,IF(G764&gt;=50,Rules!$B$17,IF(G764&gt;=30,Rules!$B$16,0)))+IF(AND(F764=1,D764&lt;&gt;"BWL",G764=0),Rules!$B$27,0))</f>
        <v>0</v>
      </c>
      <c r="R764">
        <f>IF(A764="","",J764*Rules!$B$19+O764*Rules!$B$22)</f>
        <v>0</v>
      </c>
      <c r="S764">
        <f>IF(A764="","",IF(J764&gt;=4,Rules!$B$21,IF(J764&gt;=3,Rules!$B$20,0)))</f>
        <v>0</v>
      </c>
      <c r="T764">
        <f>IF(A764="","",K764*Rules!$B$23+L764*Rules!$B$24+M764*Rules!$B$25+N764*Rules!$B$26)</f>
        <v>0</v>
      </c>
      <c r="U764">
        <f t="shared" si="11"/>
        <v>0</v>
      </c>
    </row>
    <row r="765" spans="1:21" x14ac:dyDescent="0.2">
      <c r="A765" t="str">
        <f>MatchSquad!A765</f>
        <v>M016</v>
      </c>
      <c r="B765" t="str">
        <f>MatchSquad!B765</f>
        <v>P189</v>
      </c>
      <c r="C765" t="str">
        <f>MatchSquad!C765</f>
        <v>Jofra Archer</v>
      </c>
      <c r="D765" t="str">
        <f>MatchSquad!D765</f>
        <v>BWL</v>
      </c>
      <c r="E765" t="str">
        <f>MatchSquad!E765</f>
        <v>RR</v>
      </c>
      <c r="F765">
        <f>MatchSquad!G765</f>
        <v>0</v>
      </c>
      <c r="G765">
        <f>IF(A765="","",SUMIFS(BallByBall!$I$2:$I$501,BallByBall!$B$2:$B$501,A765,BallByBall!$F$2:$F$501,B765))</f>
        <v>0</v>
      </c>
      <c r="H765">
        <f>IF(A765="","",COUNTIFS(BallByBall!$B$2:$B$501,A765,BallByBall!$F$2:$F$501,B765,BallByBall!$Q$2:$Q$501,1))</f>
        <v>0</v>
      </c>
      <c r="I765">
        <f>IF(A765="","",COUNTIFS(BallByBall!$B$2:$B$501,A765,BallByBall!$F$2:$F$501,B765,BallByBall!$R$2:$R$501,1))</f>
        <v>0</v>
      </c>
      <c r="J765">
        <f>IF(A765="","",SUMIFS(BallByBall!$T$2:$T$501,BallByBall!$B$2:$B$501,A765,BallByBall!$H$2:$H$501,B765))</f>
        <v>0</v>
      </c>
      <c r="K765">
        <f>IF(A765="","",SUMIFS(BallByBall!$U$2:$U$501,BallByBall!$B$2:$B$501,A765,BallByBall!$P$2:$P$501,B765))</f>
        <v>0</v>
      </c>
      <c r="L765">
        <f>IF(A765="","",SUMIFS(BallByBall!$V$2:$V$501,BallByBall!$B$2:$B$501,A765,BallByBall!$P$2:$P$501,B765))</f>
        <v>0</v>
      </c>
      <c r="M765">
        <f>IF(A765="","",SUMIFS(BallByBall!$W$2:$W$501,BallByBall!$B$2:$B$501,A765,BallByBall!$P$2:$P$501,B765))</f>
        <v>0</v>
      </c>
      <c r="N765">
        <f>IF(A765="","",SUMIFS(BallByBall!$X$2:$X$501,BallByBall!$B$2:$B$501,A765,BallByBall!$P$2:$P$501,B765))</f>
        <v>0</v>
      </c>
      <c r="O765">
        <f>IF(A765="","",SUMIFS(OverSummary!$G$2:$G$101,OverSummary!$A$2:$A$101,A765,OverSummary!$D$2:$D$101,B765))</f>
        <v>0</v>
      </c>
      <c r="P765">
        <f>IF(A765="","",G765*Rules!$B$13+H765*Rules!$B$14+I765*Rules!$B$15)</f>
        <v>0</v>
      </c>
      <c r="Q765">
        <f>IF(A765="","",IF(G765&gt;=100,Rules!$B$18,IF(G765&gt;=50,Rules!$B$17,IF(G765&gt;=30,Rules!$B$16,0)))+IF(AND(F765=1,D765&lt;&gt;"BWL",G765=0),Rules!$B$27,0))</f>
        <v>0</v>
      </c>
      <c r="R765">
        <f>IF(A765="","",J765*Rules!$B$19+O765*Rules!$B$22)</f>
        <v>0</v>
      </c>
      <c r="S765">
        <f>IF(A765="","",IF(J765&gt;=4,Rules!$B$21,IF(J765&gt;=3,Rules!$B$20,0)))</f>
        <v>0</v>
      </c>
      <c r="T765">
        <f>IF(A765="","",K765*Rules!$B$23+L765*Rules!$B$24+M765*Rules!$B$25+N765*Rules!$B$26)</f>
        <v>0</v>
      </c>
      <c r="U765">
        <f t="shared" si="11"/>
        <v>0</v>
      </c>
    </row>
    <row r="766" spans="1:21" x14ac:dyDescent="0.2">
      <c r="A766" t="str">
        <f>MatchSquad!A766</f>
        <v>M016</v>
      </c>
      <c r="B766" t="str">
        <f>MatchSquad!B766</f>
        <v>P190</v>
      </c>
      <c r="C766" t="str">
        <f>MatchSquad!C766</f>
        <v>Tushar Deshpande</v>
      </c>
      <c r="D766" t="str">
        <f>MatchSquad!D766</f>
        <v>BWL</v>
      </c>
      <c r="E766" t="str">
        <f>MatchSquad!E766</f>
        <v>RR</v>
      </c>
      <c r="F766">
        <f>MatchSquad!G766</f>
        <v>0</v>
      </c>
      <c r="G766">
        <f>IF(A766="","",SUMIFS(BallByBall!$I$2:$I$501,BallByBall!$B$2:$B$501,A766,BallByBall!$F$2:$F$501,B766))</f>
        <v>0</v>
      </c>
      <c r="H766">
        <f>IF(A766="","",COUNTIFS(BallByBall!$B$2:$B$501,A766,BallByBall!$F$2:$F$501,B766,BallByBall!$Q$2:$Q$501,1))</f>
        <v>0</v>
      </c>
      <c r="I766">
        <f>IF(A766="","",COUNTIFS(BallByBall!$B$2:$B$501,A766,BallByBall!$F$2:$F$501,B766,BallByBall!$R$2:$R$501,1))</f>
        <v>0</v>
      </c>
      <c r="J766">
        <f>IF(A766="","",SUMIFS(BallByBall!$T$2:$T$501,BallByBall!$B$2:$B$501,A766,BallByBall!$H$2:$H$501,B766))</f>
        <v>0</v>
      </c>
      <c r="K766">
        <f>IF(A766="","",SUMIFS(BallByBall!$U$2:$U$501,BallByBall!$B$2:$B$501,A766,BallByBall!$P$2:$P$501,B766))</f>
        <v>0</v>
      </c>
      <c r="L766">
        <f>IF(A766="","",SUMIFS(BallByBall!$V$2:$V$501,BallByBall!$B$2:$B$501,A766,BallByBall!$P$2:$P$501,B766))</f>
        <v>0</v>
      </c>
      <c r="M766">
        <f>IF(A766="","",SUMIFS(BallByBall!$W$2:$W$501,BallByBall!$B$2:$B$501,A766,BallByBall!$P$2:$P$501,B766))</f>
        <v>0</v>
      </c>
      <c r="N766">
        <f>IF(A766="","",SUMIFS(BallByBall!$X$2:$X$501,BallByBall!$B$2:$B$501,A766,BallByBall!$P$2:$P$501,B766))</f>
        <v>0</v>
      </c>
      <c r="O766">
        <f>IF(A766="","",SUMIFS(OverSummary!$G$2:$G$101,OverSummary!$A$2:$A$101,A766,OverSummary!$D$2:$D$101,B766))</f>
        <v>0</v>
      </c>
      <c r="P766">
        <f>IF(A766="","",G766*Rules!$B$13+H766*Rules!$B$14+I766*Rules!$B$15)</f>
        <v>0</v>
      </c>
      <c r="Q766">
        <f>IF(A766="","",IF(G766&gt;=100,Rules!$B$18,IF(G766&gt;=50,Rules!$B$17,IF(G766&gt;=30,Rules!$B$16,0)))+IF(AND(F766=1,D766&lt;&gt;"BWL",G766=0),Rules!$B$27,0))</f>
        <v>0</v>
      </c>
      <c r="R766">
        <f>IF(A766="","",J766*Rules!$B$19+O766*Rules!$B$22)</f>
        <v>0</v>
      </c>
      <c r="S766">
        <f>IF(A766="","",IF(J766&gt;=4,Rules!$B$21,IF(J766&gt;=3,Rules!$B$20,0)))</f>
        <v>0</v>
      </c>
      <c r="T766">
        <f>IF(A766="","",K766*Rules!$B$23+L766*Rules!$B$24+M766*Rules!$B$25+N766*Rules!$B$26)</f>
        <v>0</v>
      </c>
      <c r="U766">
        <f t="shared" si="11"/>
        <v>0</v>
      </c>
    </row>
    <row r="767" spans="1:21" x14ac:dyDescent="0.2">
      <c r="A767" t="str">
        <f>MatchSquad!A767</f>
        <v>M016</v>
      </c>
      <c r="B767" t="str">
        <f>MatchSquad!B767</f>
        <v>P191</v>
      </c>
      <c r="C767" t="str">
        <f>MatchSquad!C767</f>
        <v>Kwena Maphaka</v>
      </c>
      <c r="D767" t="str">
        <f>MatchSquad!D767</f>
        <v>BWL</v>
      </c>
      <c r="E767" t="str">
        <f>MatchSquad!E767</f>
        <v>RR</v>
      </c>
      <c r="F767">
        <f>MatchSquad!G767</f>
        <v>0</v>
      </c>
      <c r="G767">
        <f>IF(A767="","",SUMIFS(BallByBall!$I$2:$I$501,BallByBall!$B$2:$B$501,A767,BallByBall!$F$2:$F$501,B767))</f>
        <v>0</v>
      </c>
      <c r="H767">
        <f>IF(A767="","",COUNTIFS(BallByBall!$B$2:$B$501,A767,BallByBall!$F$2:$F$501,B767,BallByBall!$Q$2:$Q$501,1))</f>
        <v>0</v>
      </c>
      <c r="I767">
        <f>IF(A767="","",COUNTIFS(BallByBall!$B$2:$B$501,A767,BallByBall!$F$2:$F$501,B767,BallByBall!$R$2:$R$501,1))</f>
        <v>0</v>
      </c>
      <c r="J767">
        <f>IF(A767="","",SUMIFS(BallByBall!$T$2:$T$501,BallByBall!$B$2:$B$501,A767,BallByBall!$H$2:$H$501,B767))</f>
        <v>0</v>
      </c>
      <c r="K767">
        <f>IF(A767="","",SUMIFS(BallByBall!$U$2:$U$501,BallByBall!$B$2:$B$501,A767,BallByBall!$P$2:$P$501,B767))</f>
        <v>0</v>
      </c>
      <c r="L767">
        <f>IF(A767="","",SUMIFS(BallByBall!$V$2:$V$501,BallByBall!$B$2:$B$501,A767,BallByBall!$P$2:$P$501,B767))</f>
        <v>0</v>
      </c>
      <c r="M767">
        <f>IF(A767="","",SUMIFS(BallByBall!$W$2:$W$501,BallByBall!$B$2:$B$501,A767,BallByBall!$P$2:$P$501,B767))</f>
        <v>0</v>
      </c>
      <c r="N767">
        <f>IF(A767="","",SUMIFS(BallByBall!$X$2:$X$501,BallByBall!$B$2:$B$501,A767,BallByBall!$P$2:$P$501,B767))</f>
        <v>0</v>
      </c>
      <c r="O767">
        <f>IF(A767="","",SUMIFS(OverSummary!$G$2:$G$101,OverSummary!$A$2:$A$101,A767,OverSummary!$D$2:$D$101,B767))</f>
        <v>0</v>
      </c>
      <c r="P767">
        <f>IF(A767="","",G767*Rules!$B$13+H767*Rules!$B$14+I767*Rules!$B$15)</f>
        <v>0</v>
      </c>
      <c r="Q767">
        <f>IF(A767="","",IF(G767&gt;=100,Rules!$B$18,IF(G767&gt;=50,Rules!$B$17,IF(G767&gt;=30,Rules!$B$16,0)))+IF(AND(F767=1,D767&lt;&gt;"BWL",G767=0),Rules!$B$27,0))</f>
        <v>0</v>
      </c>
      <c r="R767">
        <f>IF(A767="","",J767*Rules!$B$19+O767*Rules!$B$22)</f>
        <v>0</v>
      </c>
      <c r="S767">
        <f>IF(A767="","",IF(J767&gt;=4,Rules!$B$21,IF(J767&gt;=3,Rules!$B$20,0)))</f>
        <v>0</v>
      </c>
      <c r="T767">
        <f>IF(A767="","",K767*Rules!$B$23+L767*Rules!$B$24+M767*Rules!$B$25+N767*Rules!$B$26)</f>
        <v>0</v>
      </c>
      <c r="U767">
        <f t="shared" si="11"/>
        <v>0</v>
      </c>
    </row>
    <row r="768" spans="1:21" x14ac:dyDescent="0.2">
      <c r="A768" t="str">
        <f>MatchSquad!A768</f>
        <v>M016</v>
      </c>
      <c r="B768" t="str">
        <f>MatchSquad!B768</f>
        <v>P192</v>
      </c>
      <c r="C768" t="str">
        <f>MatchSquad!C768</f>
        <v>Ravi Bishnoi</v>
      </c>
      <c r="D768" t="str">
        <f>MatchSquad!D768</f>
        <v>BWL</v>
      </c>
      <c r="E768" t="str">
        <f>MatchSquad!E768</f>
        <v>RR</v>
      </c>
      <c r="F768">
        <f>MatchSquad!G768</f>
        <v>0</v>
      </c>
      <c r="G768">
        <f>IF(A768="","",SUMIFS(BallByBall!$I$2:$I$501,BallByBall!$B$2:$B$501,A768,BallByBall!$F$2:$F$501,B768))</f>
        <v>0</v>
      </c>
      <c r="H768">
        <f>IF(A768="","",COUNTIFS(BallByBall!$B$2:$B$501,A768,BallByBall!$F$2:$F$501,B768,BallByBall!$Q$2:$Q$501,1))</f>
        <v>0</v>
      </c>
      <c r="I768">
        <f>IF(A768="","",COUNTIFS(BallByBall!$B$2:$B$501,A768,BallByBall!$F$2:$F$501,B768,BallByBall!$R$2:$R$501,1))</f>
        <v>0</v>
      </c>
      <c r="J768">
        <f>IF(A768="","",SUMIFS(BallByBall!$T$2:$T$501,BallByBall!$B$2:$B$501,A768,BallByBall!$H$2:$H$501,B768))</f>
        <v>0</v>
      </c>
      <c r="K768">
        <f>IF(A768="","",SUMIFS(BallByBall!$U$2:$U$501,BallByBall!$B$2:$B$501,A768,BallByBall!$P$2:$P$501,B768))</f>
        <v>0</v>
      </c>
      <c r="L768">
        <f>IF(A768="","",SUMIFS(BallByBall!$V$2:$V$501,BallByBall!$B$2:$B$501,A768,BallByBall!$P$2:$P$501,B768))</f>
        <v>0</v>
      </c>
      <c r="M768">
        <f>IF(A768="","",SUMIFS(BallByBall!$W$2:$W$501,BallByBall!$B$2:$B$501,A768,BallByBall!$P$2:$P$501,B768))</f>
        <v>0</v>
      </c>
      <c r="N768">
        <f>IF(A768="","",SUMIFS(BallByBall!$X$2:$X$501,BallByBall!$B$2:$B$501,A768,BallByBall!$P$2:$P$501,B768))</f>
        <v>0</v>
      </c>
      <c r="O768">
        <f>IF(A768="","",SUMIFS(OverSummary!$G$2:$G$101,OverSummary!$A$2:$A$101,A768,OverSummary!$D$2:$D$101,B768))</f>
        <v>0</v>
      </c>
      <c r="P768">
        <f>IF(A768="","",G768*Rules!$B$13+H768*Rules!$B$14+I768*Rules!$B$15)</f>
        <v>0</v>
      </c>
      <c r="Q768">
        <f>IF(A768="","",IF(G768&gt;=100,Rules!$B$18,IF(G768&gt;=50,Rules!$B$17,IF(G768&gt;=30,Rules!$B$16,0)))+IF(AND(F768=1,D768&lt;&gt;"BWL",G768=0),Rules!$B$27,0))</f>
        <v>0</v>
      </c>
      <c r="R768">
        <f>IF(A768="","",J768*Rules!$B$19+O768*Rules!$B$22)</f>
        <v>0</v>
      </c>
      <c r="S768">
        <f>IF(A768="","",IF(J768&gt;=4,Rules!$B$21,IF(J768&gt;=3,Rules!$B$20,0)))</f>
        <v>0</v>
      </c>
      <c r="T768">
        <f>IF(A768="","",K768*Rules!$B$23+L768*Rules!$B$24+M768*Rules!$B$25+N768*Rules!$B$26)</f>
        <v>0</v>
      </c>
      <c r="U768">
        <f t="shared" si="11"/>
        <v>0</v>
      </c>
    </row>
    <row r="769" spans="1:21" x14ac:dyDescent="0.2">
      <c r="A769" t="str">
        <f>MatchSquad!A769</f>
        <v>M016</v>
      </c>
      <c r="B769" t="str">
        <f>MatchSquad!B769</f>
        <v>P193</v>
      </c>
      <c r="C769" t="str">
        <f>MatchSquad!C769</f>
        <v>Sushant Mishra</v>
      </c>
      <c r="D769" t="str">
        <f>MatchSquad!D769</f>
        <v>BWL</v>
      </c>
      <c r="E769" t="str">
        <f>MatchSquad!E769</f>
        <v>RR</v>
      </c>
      <c r="F769">
        <f>MatchSquad!G769</f>
        <v>0</v>
      </c>
      <c r="G769">
        <f>IF(A769="","",SUMIFS(BallByBall!$I$2:$I$501,BallByBall!$B$2:$B$501,A769,BallByBall!$F$2:$F$501,B769))</f>
        <v>0</v>
      </c>
      <c r="H769">
        <f>IF(A769="","",COUNTIFS(BallByBall!$B$2:$B$501,A769,BallByBall!$F$2:$F$501,B769,BallByBall!$Q$2:$Q$501,1))</f>
        <v>0</v>
      </c>
      <c r="I769">
        <f>IF(A769="","",COUNTIFS(BallByBall!$B$2:$B$501,A769,BallByBall!$F$2:$F$501,B769,BallByBall!$R$2:$R$501,1))</f>
        <v>0</v>
      </c>
      <c r="J769">
        <f>IF(A769="","",SUMIFS(BallByBall!$T$2:$T$501,BallByBall!$B$2:$B$501,A769,BallByBall!$H$2:$H$501,B769))</f>
        <v>0</v>
      </c>
      <c r="K769">
        <f>IF(A769="","",SUMIFS(BallByBall!$U$2:$U$501,BallByBall!$B$2:$B$501,A769,BallByBall!$P$2:$P$501,B769))</f>
        <v>0</v>
      </c>
      <c r="L769">
        <f>IF(A769="","",SUMIFS(BallByBall!$V$2:$V$501,BallByBall!$B$2:$B$501,A769,BallByBall!$P$2:$P$501,B769))</f>
        <v>0</v>
      </c>
      <c r="M769">
        <f>IF(A769="","",SUMIFS(BallByBall!$W$2:$W$501,BallByBall!$B$2:$B$501,A769,BallByBall!$P$2:$P$501,B769))</f>
        <v>0</v>
      </c>
      <c r="N769">
        <f>IF(A769="","",SUMIFS(BallByBall!$X$2:$X$501,BallByBall!$B$2:$B$501,A769,BallByBall!$P$2:$P$501,B769))</f>
        <v>0</v>
      </c>
      <c r="O769">
        <f>IF(A769="","",SUMIFS(OverSummary!$G$2:$G$101,OverSummary!$A$2:$A$101,A769,OverSummary!$D$2:$D$101,B769))</f>
        <v>0</v>
      </c>
      <c r="P769">
        <f>IF(A769="","",G769*Rules!$B$13+H769*Rules!$B$14+I769*Rules!$B$15)</f>
        <v>0</v>
      </c>
      <c r="Q769">
        <f>IF(A769="","",IF(G769&gt;=100,Rules!$B$18,IF(G769&gt;=50,Rules!$B$17,IF(G769&gt;=30,Rules!$B$16,0)))+IF(AND(F769=1,D769&lt;&gt;"BWL",G769=0),Rules!$B$27,0))</f>
        <v>0</v>
      </c>
      <c r="R769">
        <f>IF(A769="","",J769*Rules!$B$19+O769*Rules!$B$22)</f>
        <v>0</v>
      </c>
      <c r="S769">
        <f>IF(A769="","",IF(J769&gt;=4,Rules!$B$21,IF(J769&gt;=3,Rules!$B$20,0)))</f>
        <v>0</v>
      </c>
      <c r="T769">
        <f>IF(A769="","",K769*Rules!$B$23+L769*Rules!$B$24+M769*Rules!$B$25+N769*Rules!$B$26)</f>
        <v>0</v>
      </c>
      <c r="U769">
        <f t="shared" si="11"/>
        <v>0</v>
      </c>
    </row>
    <row r="770" spans="1:21" x14ac:dyDescent="0.2">
      <c r="A770" t="str">
        <f>MatchSquad!A770</f>
        <v>M016</v>
      </c>
      <c r="B770" t="str">
        <f>MatchSquad!B770</f>
        <v>P194</v>
      </c>
      <c r="C770" t="str">
        <f>MatchSquad!C770</f>
        <v>Yash Raj Punja</v>
      </c>
      <c r="D770" t="str">
        <f>MatchSquad!D770</f>
        <v>BWL</v>
      </c>
      <c r="E770" t="str">
        <f>MatchSquad!E770</f>
        <v>RR</v>
      </c>
      <c r="F770">
        <f>MatchSquad!G770</f>
        <v>0</v>
      </c>
      <c r="G770">
        <f>IF(A770="","",SUMIFS(BallByBall!$I$2:$I$501,BallByBall!$B$2:$B$501,A770,BallByBall!$F$2:$F$501,B770))</f>
        <v>0</v>
      </c>
      <c r="H770">
        <f>IF(A770="","",COUNTIFS(BallByBall!$B$2:$B$501,A770,BallByBall!$F$2:$F$501,B770,BallByBall!$Q$2:$Q$501,1))</f>
        <v>0</v>
      </c>
      <c r="I770">
        <f>IF(A770="","",COUNTIFS(BallByBall!$B$2:$B$501,A770,BallByBall!$F$2:$F$501,B770,BallByBall!$R$2:$R$501,1))</f>
        <v>0</v>
      </c>
      <c r="J770">
        <f>IF(A770="","",SUMIFS(BallByBall!$T$2:$T$501,BallByBall!$B$2:$B$501,A770,BallByBall!$H$2:$H$501,B770))</f>
        <v>0</v>
      </c>
      <c r="K770">
        <f>IF(A770="","",SUMIFS(BallByBall!$U$2:$U$501,BallByBall!$B$2:$B$501,A770,BallByBall!$P$2:$P$501,B770))</f>
        <v>0</v>
      </c>
      <c r="L770">
        <f>IF(A770="","",SUMIFS(BallByBall!$V$2:$V$501,BallByBall!$B$2:$B$501,A770,BallByBall!$P$2:$P$501,B770))</f>
        <v>0</v>
      </c>
      <c r="M770">
        <f>IF(A770="","",SUMIFS(BallByBall!$W$2:$W$501,BallByBall!$B$2:$B$501,A770,BallByBall!$P$2:$P$501,B770))</f>
        <v>0</v>
      </c>
      <c r="N770">
        <f>IF(A770="","",SUMIFS(BallByBall!$X$2:$X$501,BallByBall!$B$2:$B$501,A770,BallByBall!$P$2:$P$501,B770))</f>
        <v>0</v>
      </c>
      <c r="O770">
        <f>IF(A770="","",SUMIFS(OverSummary!$G$2:$G$101,OverSummary!$A$2:$A$101,A770,OverSummary!$D$2:$D$101,B770))</f>
        <v>0</v>
      </c>
      <c r="P770">
        <f>IF(A770="","",G770*Rules!$B$13+H770*Rules!$B$14+I770*Rules!$B$15)</f>
        <v>0</v>
      </c>
      <c r="Q770">
        <f>IF(A770="","",IF(G770&gt;=100,Rules!$B$18,IF(G770&gt;=50,Rules!$B$17,IF(G770&gt;=30,Rules!$B$16,0)))+IF(AND(F770=1,D770&lt;&gt;"BWL",G770=0),Rules!$B$27,0))</f>
        <v>0</v>
      </c>
      <c r="R770">
        <f>IF(A770="","",J770*Rules!$B$19+O770*Rules!$B$22)</f>
        <v>0</v>
      </c>
      <c r="S770">
        <f>IF(A770="","",IF(J770&gt;=4,Rules!$B$21,IF(J770&gt;=3,Rules!$B$20,0)))</f>
        <v>0</v>
      </c>
      <c r="T770">
        <f>IF(A770="","",K770*Rules!$B$23+L770*Rules!$B$24+M770*Rules!$B$25+N770*Rules!$B$26)</f>
        <v>0</v>
      </c>
      <c r="U770">
        <f t="shared" ref="U770:U833" si="12">IF(A770="","",P770+Q770+R770+S770+T770)</f>
        <v>0</v>
      </c>
    </row>
    <row r="771" spans="1:21" x14ac:dyDescent="0.2">
      <c r="A771" t="str">
        <f>MatchSquad!A771</f>
        <v>M016</v>
      </c>
      <c r="B771" t="str">
        <f>MatchSquad!B771</f>
        <v>P195</v>
      </c>
      <c r="C771" t="str">
        <f>MatchSquad!C771</f>
        <v>Vignesh Puthur</v>
      </c>
      <c r="D771" t="str">
        <f>MatchSquad!D771</f>
        <v>BWL</v>
      </c>
      <c r="E771" t="str">
        <f>MatchSquad!E771</f>
        <v>RR</v>
      </c>
      <c r="F771">
        <f>MatchSquad!G771</f>
        <v>0</v>
      </c>
      <c r="G771">
        <f>IF(A771="","",SUMIFS(BallByBall!$I$2:$I$501,BallByBall!$B$2:$B$501,A771,BallByBall!$F$2:$F$501,B771))</f>
        <v>0</v>
      </c>
      <c r="H771">
        <f>IF(A771="","",COUNTIFS(BallByBall!$B$2:$B$501,A771,BallByBall!$F$2:$F$501,B771,BallByBall!$Q$2:$Q$501,1))</f>
        <v>0</v>
      </c>
      <c r="I771">
        <f>IF(A771="","",COUNTIFS(BallByBall!$B$2:$B$501,A771,BallByBall!$F$2:$F$501,B771,BallByBall!$R$2:$R$501,1))</f>
        <v>0</v>
      </c>
      <c r="J771">
        <f>IF(A771="","",SUMIFS(BallByBall!$T$2:$T$501,BallByBall!$B$2:$B$501,A771,BallByBall!$H$2:$H$501,B771))</f>
        <v>0</v>
      </c>
      <c r="K771">
        <f>IF(A771="","",SUMIFS(BallByBall!$U$2:$U$501,BallByBall!$B$2:$B$501,A771,BallByBall!$P$2:$P$501,B771))</f>
        <v>0</v>
      </c>
      <c r="L771">
        <f>IF(A771="","",SUMIFS(BallByBall!$V$2:$V$501,BallByBall!$B$2:$B$501,A771,BallByBall!$P$2:$P$501,B771))</f>
        <v>0</v>
      </c>
      <c r="M771">
        <f>IF(A771="","",SUMIFS(BallByBall!$W$2:$W$501,BallByBall!$B$2:$B$501,A771,BallByBall!$P$2:$P$501,B771))</f>
        <v>0</v>
      </c>
      <c r="N771">
        <f>IF(A771="","",SUMIFS(BallByBall!$X$2:$X$501,BallByBall!$B$2:$B$501,A771,BallByBall!$P$2:$P$501,B771))</f>
        <v>0</v>
      </c>
      <c r="O771">
        <f>IF(A771="","",SUMIFS(OverSummary!$G$2:$G$101,OverSummary!$A$2:$A$101,A771,OverSummary!$D$2:$D$101,B771))</f>
        <v>0</v>
      </c>
      <c r="P771">
        <f>IF(A771="","",G771*Rules!$B$13+H771*Rules!$B$14+I771*Rules!$B$15)</f>
        <v>0</v>
      </c>
      <c r="Q771">
        <f>IF(A771="","",IF(G771&gt;=100,Rules!$B$18,IF(G771&gt;=50,Rules!$B$17,IF(G771&gt;=30,Rules!$B$16,0)))+IF(AND(F771=1,D771&lt;&gt;"BWL",G771=0),Rules!$B$27,0))</f>
        <v>0</v>
      </c>
      <c r="R771">
        <f>IF(A771="","",J771*Rules!$B$19+O771*Rules!$B$22)</f>
        <v>0</v>
      </c>
      <c r="S771">
        <f>IF(A771="","",IF(J771&gt;=4,Rules!$B$21,IF(J771&gt;=3,Rules!$B$20,0)))</f>
        <v>0</v>
      </c>
      <c r="T771">
        <f>IF(A771="","",K771*Rules!$B$23+L771*Rules!$B$24+M771*Rules!$B$25+N771*Rules!$B$26)</f>
        <v>0</v>
      </c>
      <c r="U771">
        <f t="shared" si="12"/>
        <v>0</v>
      </c>
    </row>
    <row r="772" spans="1:21" x14ac:dyDescent="0.2">
      <c r="A772" t="str">
        <f>MatchSquad!A772</f>
        <v>M016</v>
      </c>
      <c r="B772" t="str">
        <f>MatchSquad!B772</f>
        <v>P196</v>
      </c>
      <c r="C772" t="str">
        <f>MatchSquad!C772</f>
        <v>Brijesh Sharma</v>
      </c>
      <c r="D772" t="str">
        <f>MatchSquad!D772</f>
        <v>BWL</v>
      </c>
      <c r="E772" t="str">
        <f>MatchSquad!E772</f>
        <v>RR</v>
      </c>
      <c r="F772">
        <f>MatchSquad!G772</f>
        <v>0</v>
      </c>
      <c r="G772">
        <f>IF(A772="","",SUMIFS(BallByBall!$I$2:$I$501,BallByBall!$B$2:$B$501,A772,BallByBall!$F$2:$F$501,B772))</f>
        <v>0</v>
      </c>
      <c r="H772">
        <f>IF(A772="","",COUNTIFS(BallByBall!$B$2:$B$501,A772,BallByBall!$F$2:$F$501,B772,BallByBall!$Q$2:$Q$501,1))</f>
        <v>0</v>
      </c>
      <c r="I772">
        <f>IF(A772="","",COUNTIFS(BallByBall!$B$2:$B$501,A772,BallByBall!$F$2:$F$501,B772,BallByBall!$R$2:$R$501,1))</f>
        <v>0</v>
      </c>
      <c r="J772">
        <f>IF(A772="","",SUMIFS(BallByBall!$T$2:$T$501,BallByBall!$B$2:$B$501,A772,BallByBall!$H$2:$H$501,B772))</f>
        <v>0</v>
      </c>
      <c r="K772">
        <f>IF(A772="","",SUMIFS(BallByBall!$U$2:$U$501,BallByBall!$B$2:$B$501,A772,BallByBall!$P$2:$P$501,B772))</f>
        <v>0</v>
      </c>
      <c r="L772">
        <f>IF(A772="","",SUMIFS(BallByBall!$V$2:$V$501,BallByBall!$B$2:$B$501,A772,BallByBall!$P$2:$P$501,B772))</f>
        <v>0</v>
      </c>
      <c r="M772">
        <f>IF(A772="","",SUMIFS(BallByBall!$W$2:$W$501,BallByBall!$B$2:$B$501,A772,BallByBall!$P$2:$P$501,B772))</f>
        <v>0</v>
      </c>
      <c r="N772">
        <f>IF(A772="","",SUMIFS(BallByBall!$X$2:$X$501,BallByBall!$B$2:$B$501,A772,BallByBall!$P$2:$P$501,B772))</f>
        <v>0</v>
      </c>
      <c r="O772">
        <f>IF(A772="","",SUMIFS(OverSummary!$G$2:$G$101,OverSummary!$A$2:$A$101,A772,OverSummary!$D$2:$D$101,B772))</f>
        <v>0</v>
      </c>
      <c r="P772">
        <f>IF(A772="","",G772*Rules!$B$13+H772*Rules!$B$14+I772*Rules!$B$15)</f>
        <v>0</v>
      </c>
      <c r="Q772">
        <f>IF(A772="","",IF(G772&gt;=100,Rules!$B$18,IF(G772&gt;=50,Rules!$B$17,IF(G772&gt;=30,Rules!$B$16,0)))+IF(AND(F772=1,D772&lt;&gt;"BWL",G772=0),Rules!$B$27,0))</f>
        <v>0</v>
      </c>
      <c r="R772">
        <f>IF(A772="","",J772*Rules!$B$19+O772*Rules!$B$22)</f>
        <v>0</v>
      </c>
      <c r="S772">
        <f>IF(A772="","",IF(J772&gt;=4,Rules!$B$21,IF(J772&gt;=3,Rules!$B$20,0)))</f>
        <v>0</v>
      </c>
      <c r="T772">
        <f>IF(A772="","",K772*Rules!$B$23+L772*Rules!$B$24+M772*Rules!$B$25+N772*Rules!$B$26)</f>
        <v>0</v>
      </c>
      <c r="U772">
        <f t="shared" si="12"/>
        <v>0</v>
      </c>
    </row>
    <row r="773" spans="1:21" x14ac:dyDescent="0.2">
      <c r="A773" t="str">
        <f>MatchSquad!A773</f>
        <v>M016</v>
      </c>
      <c r="B773" t="str">
        <f>MatchSquad!B773</f>
        <v>P197</v>
      </c>
      <c r="C773" t="str">
        <f>MatchSquad!C773</f>
        <v>Adam Milne</v>
      </c>
      <c r="D773" t="str">
        <f>MatchSquad!D773</f>
        <v>BWL</v>
      </c>
      <c r="E773" t="str">
        <f>MatchSquad!E773</f>
        <v>RR</v>
      </c>
      <c r="F773">
        <f>MatchSquad!G773</f>
        <v>0</v>
      </c>
      <c r="G773">
        <f>IF(A773="","",SUMIFS(BallByBall!$I$2:$I$501,BallByBall!$B$2:$B$501,A773,BallByBall!$F$2:$F$501,B773))</f>
        <v>0</v>
      </c>
      <c r="H773">
        <f>IF(A773="","",COUNTIFS(BallByBall!$B$2:$B$501,A773,BallByBall!$F$2:$F$501,B773,BallByBall!$Q$2:$Q$501,1))</f>
        <v>0</v>
      </c>
      <c r="I773">
        <f>IF(A773="","",COUNTIFS(BallByBall!$B$2:$B$501,A773,BallByBall!$F$2:$F$501,B773,BallByBall!$R$2:$R$501,1))</f>
        <v>0</v>
      </c>
      <c r="J773">
        <f>IF(A773="","",SUMIFS(BallByBall!$T$2:$T$501,BallByBall!$B$2:$B$501,A773,BallByBall!$H$2:$H$501,B773))</f>
        <v>0</v>
      </c>
      <c r="K773">
        <f>IF(A773="","",SUMIFS(BallByBall!$U$2:$U$501,BallByBall!$B$2:$B$501,A773,BallByBall!$P$2:$P$501,B773))</f>
        <v>0</v>
      </c>
      <c r="L773">
        <f>IF(A773="","",SUMIFS(BallByBall!$V$2:$V$501,BallByBall!$B$2:$B$501,A773,BallByBall!$P$2:$P$501,B773))</f>
        <v>0</v>
      </c>
      <c r="M773">
        <f>IF(A773="","",SUMIFS(BallByBall!$W$2:$W$501,BallByBall!$B$2:$B$501,A773,BallByBall!$P$2:$P$501,B773))</f>
        <v>0</v>
      </c>
      <c r="N773">
        <f>IF(A773="","",SUMIFS(BallByBall!$X$2:$X$501,BallByBall!$B$2:$B$501,A773,BallByBall!$P$2:$P$501,B773))</f>
        <v>0</v>
      </c>
      <c r="O773">
        <f>IF(A773="","",SUMIFS(OverSummary!$G$2:$G$101,OverSummary!$A$2:$A$101,A773,OverSummary!$D$2:$D$101,B773))</f>
        <v>0</v>
      </c>
      <c r="P773">
        <f>IF(A773="","",G773*Rules!$B$13+H773*Rules!$B$14+I773*Rules!$B$15)</f>
        <v>0</v>
      </c>
      <c r="Q773">
        <f>IF(A773="","",IF(G773&gt;=100,Rules!$B$18,IF(G773&gt;=50,Rules!$B$17,IF(G773&gt;=30,Rules!$B$16,0)))+IF(AND(F773=1,D773&lt;&gt;"BWL",G773=0),Rules!$B$27,0))</f>
        <v>0</v>
      </c>
      <c r="R773">
        <f>IF(A773="","",J773*Rules!$B$19+O773*Rules!$B$22)</f>
        <v>0</v>
      </c>
      <c r="S773">
        <f>IF(A773="","",IF(J773&gt;=4,Rules!$B$21,IF(J773&gt;=3,Rules!$B$20,0)))</f>
        <v>0</v>
      </c>
      <c r="T773">
        <f>IF(A773="","",K773*Rules!$B$23+L773*Rules!$B$24+M773*Rules!$B$25+N773*Rules!$B$26)</f>
        <v>0</v>
      </c>
      <c r="U773">
        <f t="shared" si="12"/>
        <v>0</v>
      </c>
    </row>
    <row r="774" spans="1:21" x14ac:dyDescent="0.2">
      <c r="A774" t="str">
        <f>MatchSquad!A774</f>
        <v>M016</v>
      </c>
      <c r="B774" t="str">
        <f>MatchSquad!B774</f>
        <v>P198</v>
      </c>
      <c r="C774" t="str">
        <f>MatchSquad!C774</f>
        <v>Kuldeep Sen</v>
      </c>
      <c r="D774" t="str">
        <f>MatchSquad!D774</f>
        <v>BWL</v>
      </c>
      <c r="E774" t="str">
        <f>MatchSquad!E774</f>
        <v>RR</v>
      </c>
      <c r="F774">
        <f>MatchSquad!G774</f>
        <v>0</v>
      </c>
      <c r="G774">
        <f>IF(A774="","",SUMIFS(BallByBall!$I$2:$I$501,BallByBall!$B$2:$B$501,A774,BallByBall!$F$2:$F$501,B774))</f>
        <v>0</v>
      </c>
      <c r="H774">
        <f>IF(A774="","",COUNTIFS(BallByBall!$B$2:$B$501,A774,BallByBall!$F$2:$F$501,B774,BallByBall!$Q$2:$Q$501,1))</f>
        <v>0</v>
      </c>
      <c r="I774">
        <f>IF(A774="","",COUNTIFS(BallByBall!$B$2:$B$501,A774,BallByBall!$F$2:$F$501,B774,BallByBall!$R$2:$R$501,1))</f>
        <v>0</v>
      </c>
      <c r="J774">
        <f>IF(A774="","",SUMIFS(BallByBall!$T$2:$T$501,BallByBall!$B$2:$B$501,A774,BallByBall!$H$2:$H$501,B774))</f>
        <v>0</v>
      </c>
      <c r="K774">
        <f>IF(A774="","",SUMIFS(BallByBall!$U$2:$U$501,BallByBall!$B$2:$B$501,A774,BallByBall!$P$2:$P$501,B774))</f>
        <v>0</v>
      </c>
      <c r="L774">
        <f>IF(A774="","",SUMIFS(BallByBall!$V$2:$V$501,BallByBall!$B$2:$B$501,A774,BallByBall!$P$2:$P$501,B774))</f>
        <v>0</v>
      </c>
      <c r="M774">
        <f>IF(A774="","",SUMIFS(BallByBall!$W$2:$W$501,BallByBall!$B$2:$B$501,A774,BallByBall!$P$2:$P$501,B774))</f>
        <v>0</v>
      </c>
      <c r="N774">
        <f>IF(A774="","",SUMIFS(BallByBall!$X$2:$X$501,BallByBall!$B$2:$B$501,A774,BallByBall!$P$2:$P$501,B774))</f>
        <v>0</v>
      </c>
      <c r="O774">
        <f>IF(A774="","",SUMIFS(OverSummary!$G$2:$G$101,OverSummary!$A$2:$A$101,A774,OverSummary!$D$2:$D$101,B774))</f>
        <v>0</v>
      </c>
      <c r="P774">
        <f>IF(A774="","",G774*Rules!$B$13+H774*Rules!$B$14+I774*Rules!$B$15)</f>
        <v>0</v>
      </c>
      <c r="Q774">
        <f>IF(A774="","",IF(G774&gt;=100,Rules!$B$18,IF(G774&gt;=50,Rules!$B$17,IF(G774&gt;=30,Rules!$B$16,0)))+IF(AND(F774=1,D774&lt;&gt;"BWL",G774=0),Rules!$B$27,0))</f>
        <v>0</v>
      </c>
      <c r="R774">
        <f>IF(A774="","",J774*Rules!$B$19+O774*Rules!$B$22)</f>
        <v>0</v>
      </c>
      <c r="S774">
        <f>IF(A774="","",IF(J774&gt;=4,Rules!$B$21,IF(J774&gt;=3,Rules!$B$20,0)))</f>
        <v>0</v>
      </c>
      <c r="T774">
        <f>IF(A774="","",K774*Rules!$B$23+L774*Rules!$B$24+M774*Rules!$B$25+N774*Rules!$B$26)</f>
        <v>0</v>
      </c>
      <c r="U774">
        <f t="shared" si="12"/>
        <v>0</v>
      </c>
    </row>
    <row r="775" spans="1:21" x14ac:dyDescent="0.2">
      <c r="A775" t="str">
        <f>MatchSquad!A775</f>
        <v>M016</v>
      </c>
      <c r="B775" t="str">
        <f>MatchSquad!B775</f>
        <v>P199</v>
      </c>
      <c r="C775" t="str">
        <f>MatchSquad!C775</f>
        <v>Sandeep Sharma</v>
      </c>
      <c r="D775" t="str">
        <f>MatchSquad!D775</f>
        <v>BWL</v>
      </c>
      <c r="E775" t="str">
        <f>MatchSquad!E775</f>
        <v>RR</v>
      </c>
      <c r="F775">
        <f>MatchSquad!G775</f>
        <v>0</v>
      </c>
      <c r="G775">
        <f>IF(A775="","",SUMIFS(BallByBall!$I$2:$I$501,BallByBall!$B$2:$B$501,A775,BallByBall!$F$2:$F$501,B775))</f>
        <v>0</v>
      </c>
      <c r="H775">
        <f>IF(A775="","",COUNTIFS(BallByBall!$B$2:$B$501,A775,BallByBall!$F$2:$F$501,B775,BallByBall!$Q$2:$Q$501,1))</f>
        <v>0</v>
      </c>
      <c r="I775">
        <f>IF(A775="","",COUNTIFS(BallByBall!$B$2:$B$501,A775,BallByBall!$F$2:$F$501,B775,BallByBall!$R$2:$R$501,1))</f>
        <v>0</v>
      </c>
      <c r="J775">
        <f>IF(A775="","",SUMIFS(BallByBall!$T$2:$T$501,BallByBall!$B$2:$B$501,A775,BallByBall!$H$2:$H$501,B775))</f>
        <v>0</v>
      </c>
      <c r="K775">
        <f>IF(A775="","",SUMIFS(BallByBall!$U$2:$U$501,BallByBall!$B$2:$B$501,A775,BallByBall!$P$2:$P$501,B775))</f>
        <v>0</v>
      </c>
      <c r="L775">
        <f>IF(A775="","",SUMIFS(BallByBall!$V$2:$V$501,BallByBall!$B$2:$B$501,A775,BallByBall!$P$2:$P$501,B775))</f>
        <v>0</v>
      </c>
      <c r="M775">
        <f>IF(A775="","",SUMIFS(BallByBall!$W$2:$W$501,BallByBall!$B$2:$B$501,A775,BallByBall!$P$2:$P$501,B775))</f>
        <v>0</v>
      </c>
      <c r="N775">
        <f>IF(A775="","",SUMIFS(BallByBall!$X$2:$X$501,BallByBall!$B$2:$B$501,A775,BallByBall!$P$2:$P$501,B775))</f>
        <v>0</v>
      </c>
      <c r="O775">
        <f>IF(A775="","",SUMIFS(OverSummary!$G$2:$G$101,OverSummary!$A$2:$A$101,A775,OverSummary!$D$2:$D$101,B775))</f>
        <v>0</v>
      </c>
      <c r="P775">
        <f>IF(A775="","",G775*Rules!$B$13+H775*Rules!$B$14+I775*Rules!$B$15)</f>
        <v>0</v>
      </c>
      <c r="Q775">
        <f>IF(A775="","",IF(G775&gt;=100,Rules!$B$18,IF(G775&gt;=50,Rules!$B$17,IF(G775&gt;=30,Rules!$B$16,0)))+IF(AND(F775=1,D775&lt;&gt;"BWL",G775=0),Rules!$B$27,0))</f>
        <v>0</v>
      </c>
      <c r="R775">
        <f>IF(A775="","",J775*Rules!$B$19+O775*Rules!$B$22)</f>
        <v>0</v>
      </c>
      <c r="S775">
        <f>IF(A775="","",IF(J775&gt;=4,Rules!$B$21,IF(J775&gt;=3,Rules!$B$20,0)))</f>
        <v>0</v>
      </c>
      <c r="T775">
        <f>IF(A775="","",K775*Rules!$B$23+L775*Rules!$B$24+M775*Rules!$B$25+N775*Rules!$B$26)</f>
        <v>0</v>
      </c>
      <c r="U775">
        <f t="shared" si="12"/>
        <v>0</v>
      </c>
    </row>
    <row r="776" spans="1:21" x14ac:dyDescent="0.2">
      <c r="A776" t="str">
        <f>MatchSquad!A776</f>
        <v>M016</v>
      </c>
      <c r="B776" t="str">
        <f>MatchSquad!B776</f>
        <v>P200</v>
      </c>
      <c r="C776" t="str">
        <f>MatchSquad!C776</f>
        <v>Nandre Burger</v>
      </c>
      <c r="D776" t="str">
        <f>MatchSquad!D776</f>
        <v>BWL</v>
      </c>
      <c r="E776" t="str">
        <f>MatchSquad!E776</f>
        <v>RR</v>
      </c>
      <c r="F776">
        <f>MatchSquad!G776</f>
        <v>0</v>
      </c>
      <c r="G776">
        <f>IF(A776="","",SUMIFS(BallByBall!$I$2:$I$501,BallByBall!$B$2:$B$501,A776,BallByBall!$F$2:$F$501,B776))</f>
        <v>0</v>
      </c>
      <c r="H776">
        <f>IF(A776="","",COUNTIFS(BallByBall!$B$2:$B$501,A776,BallByBall!$F$2:$F$501,B776,BallByBall!$Q$2:$Q$501,1))</f>
        <v>0</v>
      </c>
      <c r="I776">
        <f>IF(A776="","",COUNTIFS(BallByBall!$B$2:$B$501,A776,BallByBall!$F$2:$F$501,B776,BallByBall!$R$2:$R$501,1))</f>
        <v>0</v>
      </c>
      <c r="J776">
        <f>IF(A776="","",SUMIFS(BallByBall!$T$2:$T$501,BallByBall!$B$2:$B$501,A776,BallByBall!$H$2:$H$501,B776))</f>
        <v>0</v>
      </c>
      <c r="K776">
        <f>IF(A776="","",SUMIFS(BallByBall!$U$2:$U$501,BallByBall!$B$2:$B$501,A776,BallByBall!$P$2:$P$501,B776))</f>
        <v>0</v>
      </c>
      <c r="L776">
        <f>IF(A776="","",SUMIFS(BallByBall!$V$2:$V$501,BallByBall!$B$2:$B$501,A776,BallByBall!$P$2:$P$501,B776))</f>
        <v>0</v>
      </c>
      <c r="M776">
        <f>IF(A776="","",SUMIFS(BallByBall!$W$2:$W$501,BallByBall!$B$2:$B$501,A776,BallByBall!$P$2:$P$501,B776))</f>
        <v>0</v>
      </c>
      <c r="N776">
        <f>IF(A776="","",SUMIFS(BallByBall!$X$2:$X$501,BallByBall!$B$2:$B$501,A776,BallByBall!$P$2:$P$501,B776))</f>
        <v>0</v>
      </c>
      <c r="O776">
        <f>IF(A776="","",SUMIFS(OverSummary!$G$2:$G$101,OverSummary!$A$2:$A$101,A776,OverSummary!$D$2:$D$101,B776))</f>
        <v>0</v>
      </c>
      <c r="P776">
        <f>IF(A776="","",G776*Rules!$B$13+H776*Rules!$B$14+I776*Rules!$B$15)</f>
        <v>0</v>
      </c>
      <c r="Q776">
        <f>IF(A776="","",IF(G776&gt;=100,Rules!$B$18,IF(G776&gt;=50,Rules!$B$17,IF(G776&gt;=30,Rules!$B$16,0)))+IF(AND(F776=1,D776&lt;&gt;"BWL",G776=0),Rules!$B$27,0))</f>
        <v>0</v>
      </c>
      <c r="R776">
        <f>IF(A776="","",J776*Rules!$B$19+O776*Rules!$B$22)</f>
        <v>0</v>
      </c>
      <c r="S776">
        <f>IF(A776="","",IF(J776&gt;=4,Rules!$B$21,IF(J776&gt;=3,Rules!$B$20,0)))</f>
        <v>0</v>
      </c>
      <c r="T776">
        <f>IF(A776="","",K776*Rules!$B$23+L776*Rules!$B$24+M776*Rules!$B$25+N776*Rules!$B$26)</f>
        <v>0</v>
      </c>
      <c r="U776">
        <f t="shared" si="12"/>
        <v>0</v>
      </c>
    </row>
    <row r="777" spans="1:21" x14ac:dyDescent="0.2">
      <c r="A777" t="str">
        <f>MatchSquad!A777</f>
        <v>M016</v>
      </c>
      <c r="B777" t="str">
        <f>MatchSquad!B777</f>
        <v>P201</v>
      </c>
      <c r="C777" t="str">
        <f>MatchSquad!C777</f>
        <v>Rajat Patidar</v>
      </c>
      <c r="D777" t="str">
        <f>MatchSquad!D777</f>
        <v>BAT</v>
      </c>
      <c r="E777" t="str">
        <f>MatchSquad!E777</f>
        <v>RCB</v>
      </c>
      <c r="F777">
        <f>MatchSquad!G777</f>
        <v>0</v>
      </c>
      <c r="G777">
        <f>IF(A777="","",SUMIFS(BallByBall!$I$2:$I$501,BallByBall!$B$2:$B$501,A777,BallByBall!$F$2:$F$501,B777))</f>
        <v>0</v>
      </c>
      <c r="H777">
        <f>IF(A777="","",COUNTIFS(BallByBall!$B$2:$B$501,A777,BallByBall!$F$2:$F$501,B777,BallByBall!$Q$2:$Q$501,1))</f>
        <v>0</v>
      </c>
      <c r="I777">
        <f>IF(A777="","",COUNTIFS(BallByBall!$B$2:$B$501,A777,BallByBall!$F$2:$F$501,B777,BallByBall!$R$2:$R$501,1))</f>
        <v>0</v>
      </c>
      <c r="J777">
        <f>IF(A777="","",SUMIFS(BallByBall!$T$2:$T$501,BallByBall!$B$2:$B$501,A777,BallByBall!$H$2:$H$501,B777))</f>
        <v>0</v>
      </c>
      <c r="K777">
        <f>IF(A777="","",SUMIFS(BallByBall!$U$2:$U$501,BallByBall!$B$2:$B$501,A777,BallByBall!$P$2:$P$501,B777))</f>
        <v>0</v>
      </c>
      <c r="L777">
        <f>IF(A777="","",SUMIFS(BallByBall!$V$2:$V$501,BallByBall!$B$2:$B$501,A777,BallByBall!$P$2:$P$501,B777))</f>
        <v>0</v>
      </c>
      <c r="M777">
        <f>IF(A777="","",SUMIFS(BallByBall!$W$2:$W$501,BallByBall!$B$2:$B$501,A777,BallByBall!$P$2:$P$501,B777))</f>
        <v>0</v>
      </c>
      <c r="N777">
        <f>IF(A777="","",SUMIFS(BallByBall!$X$2:$X$501,BallByBall!$B$2:$B$501,A777,BallByBall!$P$2:$P$501,B777))</f>
        <v>0</v>
      </c>
      <c r="O777">
        <f>IF(A777="","",SUMIFS(OverSummary!$G$2:$G$101,OverSummary!$A$2:$A$101,A777,OverSummary!$D$2:$D$101,B777))</f>
        <v>0</v>
      </c>
      <c r="P777">
        <f>IF(A777="","",G777*Rules!$B$13+H777*Rules!$B$14+I777*Rules!$B$15)</f>
        <v>0</v>
      </c>
      <c r="Q777">
        <f>IF(A777="","",IF(G777&gt;=100,Rules!$B$18,IF(G777&gt;=50,Rules!$B$17,IF(G777&gt;=30,Rules!$B$16,0)))+IF(AND(F777=1,D777&lt;&gt;"BWL",G777=0),Rules!$B$27,0))</f>
        <v>0</v>
      </c>
      <c r="R777">
        <f>IF(A777="","",J777*Rules!$B$19+O777*Rules!$B$22)</f>
        <v>0</v>
      </c>
      <c r="S777">
        <f>IF(A777="","",IF(J777&gt;=4,Rules!$B$21,IF(J777&gt;=3,Rules!$B$20,0)))</f>
        <v>0</v>
      </c>
      <c r="T777">
        <f>IF(A777="","",K777*Rules!$B$23+L777*Rules!$B$24+M777*Rules!$B$25+N777*Rules!$B$26)</f>
        <v>0</v>
      </c>
      <c r="U777">
        <f t="shared" si="12"/>
        <v>0</v>
      </c>
    </row>
    <row r="778" spans="1:21" x14ac:dyDescent="0.2">
      <c r="A778" t="str">
        <f>MatchSquad!A778</f>
        <v>M016</v>
      </c>
      <c r="B778" t="str">
        <f>MatchSquad!B778</f>
        <v>P202</v>
      </c>
      <c r="C778" t="str">
        <f>MatchSquad!C778</f>
        <v>Devdutt Padikkal</v>
      </c>
      <c r="D778" t="str">
        <f>MatchSquad!D778</f>
        <v>BAT</v>
      </c>
      <c r="E778" t="str">
        <f>MatchSquad!E778</f>
        <v>RCB</v>
      </c>
      <c r="F778">
        <f>MatchSquad!G778</f>
        <v>0</v>
      </c>
      <c r="G778">
        <f>IF(A778="","",SUMIFS(BallByBall!$I$2:$I$501,BallByBall!$B$2:$B$501,A778,BallByBall!$F$2:$F$501,B778))</f>
        <v>0</v>
      </c>
      <c r="H778">
        <f>IF(A778="","",COUNTIFS(BallByBall!$B$2:$B$501,A778,BallByBall!$F$2:$F$501,B778,BallByBall!$Q$2:$Q$501,1))</f>
        <v>0</v>
      </c>
      <c r="I778">
        <f>IF(A778="","",COUNTIFS(BallByBall!$B$2:$B$501,A778,BallByBall!$F$2:$F$501,B778,BallByBall!$R$2:$R$501,1))</f>
        <v>0</v>
      </c>
      <c r="J778">
        <f>IF(A778="","",SUMIFS(BallByBall!$T$2:$T$501,BallByBall!$B$2:$B$501,A778,BallByBall!$H$2:$H$501,B778))</f>
        <v>0</v>
      </c>
      <c r="K778">
        <f>IF(A778="","",SUMIFS(BallByBall!$U$2:$U$501,BallByBall!$B$2:$B$501,A778,BallByBall!$P$2:$P$501,B778))</f>
        <v>0</v>
      </c>
      <c r="L778">
        <f>IF(A778="","",SUMIFS(BallByBall!$V$2:$V$501,BallByBall!$B$2:$B$501,A778,BallByBall!$P$2:$P$501,B778))</f>
        <v>0</v>
      </c>
      <c r="M778">
        <f>IF(A778="","",SUMIFS(BallByBall!$W$2:$W$501,BallByBall!$B$2:$B$501,A778,BallByBall!$P$2:$P$501,B778))</f>
        <v>0</v>
      </c>
      <c r="N778">
        <f>IF(A778="","",SUMIFS(BallByBall!$X$2:$X$501,BallByBall!$B$2:$B$501,A778,BallByBall!$P$2:$P$501,B778))</f>
        <v>0</v>
      </c>
      <c r="O778">
        <f>IF(A778="","",SUMIFS(OverSummary!$G$2:$G$101,OverSummary!$A$2:$A$101,A778,OverSummary!$D$2:$D$101,B778))</f>
        <v>0</v>
      </c>
      <c r="P778">
        <f>IF(A778="","",G778*Rules!$B$13+H778*Rules!$B$14+I778*Rules!$B$15)</f>
        <v>0</v>
      </c>
      <c r="Q778">
        <f>IF(A778="","",IF(G778&gt;=100,Rules!$B$18,IF(G778&gt;=50,Rules!$B$17,IF(G778&gt;=30,Rules!$B$16,0)))+IF(AND(F778=1,D778&lt;&gt;"BWL",G778=0),Rules!$B$27,0))</f>
        <v>0</v>
      </c>
      <c r="R778">
        <f>IF(A778="","",J778*Rules!$B$19+O778*Rules!$B$22)</f>
        <v>0</v>
      </c>
      <c r="S778">
        <f>IF(A778="","",IF(J778&gt;=4,Rules!$B$21,IF(J778&gt;=3,Rules!$B$20,0)))</f>
        <v>0</v>
      </c>
      <c r="T778">
        <f>IF(A778="","",K778*Rules!$B$23+L778*Rules!$B$24+M778*Rules!$B$25+N778*Rules!$B$26)</f>
        <v>0</v>
      </c>
      <c r="U778">
        <f t="shared" si="12"/>
        <v>0</v>
      </c>
    </row>
    <row r="779" spans="1:21" x14ac:dyDescent="0.2">
      <c r="A779" t="str">
        <f>MatchSquad!A779</f>
        <v>M016</v>
      </c>
      <c r="B779" t="str">
        <f>MatchSquad!B779</f>
        <v>P203</v>
      </c>
      <c r="C779" t="str">
        <f>MatchSquad!C779</f>
        <v>Virat Kohli</v>
      </c>
      <c r="D779" t="str">
        <f>MatchSquad!D779</f>
        <v>BAT</v>
      </c>
      <c r="E779" t="str">
        <f>MatchSquad!E779</f>
        <v>RCB</v>
      </c>
      <c r="F779">
        <f>MatchSquad!G779</f>
        <v>0</v>
      </c>
      <c r="G779">
        <f>IF(A779="","",SUMIFS(BallByBall!$I$2:$I$501,BallByBall!$B$2:$B$501,A779,BallByBall!$F$2:$F$501,B779))</f>
        <v>0</v>
      </c>
      <c r="H779">
        <f>IF(A779="","",COUNTIFS(BallByBall!$B$2:$B$501,A779,BallByBall!$F$2:$F$501,B779,BallByBall!$Q$2:$Q$501,1))</f>
        <v>0</v>
      </c>
      <c r="I779">
        <f>IF(A779="","",COUNTIFS(BallByBall!$B$2:$B$501,A779,BallByBall!$F$2:$F$501,B779,BallByBall!$R$2:$R$501,1))</f>
        <v>0</v>
      </c>
      <c r="J779">
        <f>IF(A779="","",SUMIFS(BallByBall!$T$2:$T$501,BallByBall!$B$2:$B$501,A779,BallByBall!$H$2:$H$501,B779))</f>
        <v>0</v>
      </c>
      <c r="K779">
        <f>IF(A779="","",SUMIFS(BallByBall!$U$2:$U$501,BallByBall!$B$2:$B$501,A779,BallByBall!$P$2:$P$501,B779))</f>
        <v>0</v>
      </c>
      <c r="L779">
        <f>IF(A779="","",SUMIFS(BallByBall!$V$2:$V$501,BallByBall!$B$2:$B$501,A779,BallByBall!$P$2:$P$501,B779))</f>
        <v>0</v>
      </c>
      <c r="M779">
        <f>IF(A779="","",SUMIFS(BallByBall!$W$2:$W$501,BallByBall!$B$2:$B$501,A779,BallByBall!$P$2:$P$501,B779))</f>
        <v>0</v>
      </c>
      <c r="N779">
        <f>IF(A779="","",SUMIFS(BallByBall!$X$2:$X$501,BallByBall!$B$2:$B$501,A779,BallByBall!$P$2:$P$501,B779))</f>
        <v>0</v>
      </c>
      <c r="O779">
        <f>IF(A779="","",SUMIFS(OverSummary!$G$2:$G$101,OverSummary!$A$2:$A$101,A779,OverSummary!$D$2:$D$101,B779))</f>
        <v>0</v>
      </c>
      <c r="P779">
        <f>IF(A779="","",G779*Rules!$B$13+H779*Rules!$B$14+I779*Rules!$B$15)</f>
        <v>0</v>
      </c>
      <c r="Q779">
        <f>IF(A779="","",IF(G779&gt;=100,Rules!$B$18,IF(G779&gt;=50,Rules!$B$17,IF(G779&gt;=30,Rules!$B$16,0)))+IF(AND(F779=1,D779&lt;&gt;"BWL",G779=0),Rules!$B$27,0))</f>
        <v>0</v>
      </c>
      <c r="R779">
        <f>IF(A779="","",J779*Rules!$B$19+O779*Rules!$B$22)</f>
        <v>0</v>
      </c>
      <c r="S779">
        <f>IF(A779="","",IF(J779&gt;=4,Rules!$B$21,IF(J779&gt;=3,Rules!$B$20,0)))</f>
        <v>0</v>
      </c>
      <c r="T779">
        <f>IF(A779="","",K779*Rules!$B$23+L779*Rules!$B$24+M779*Rules!$B$25+N779*Rules!$B$26)</f>
        <v>0</v>
      </c>
      <c r="U779">
        <f t="shared" si="12"/>
        <v>0</v>
      </c>
    </row>
    <row r="780" spans="1:21" x14ac:dyDescent="0.2">
      <c r="A780" t="str">
        <f>MatchSquad!A780</f>
        <v>M016</v>
      </c>
      <c r="B780" t="str">
        <f>MatchSquad!B780</f>
        <v>P204</v>
      </c>
      <c r="C780" t="str">
        <f>MatchSquad!C780</f>
        <v>Phil Salt</v>
      </c>
      <c r="D780" t="str">
        <f>MatchSquad!D780</f>
        <v>WK</v>
      </c>
      <c r="E780" t="str">
        <f>MatchSquad!E780</f>
        <v>RCB</v>
      </c>
      <c r="F780">
        <f>MatchSquad!G780</f>
        <v>0</v>
      </c>
      <c r="G780">
        <f>IF(A780="","",SUMIFS(BallByBall!$I$2:$I$501,BallByBall!$B$2:$B$501,A780,BallByBall!$F$2:$F$501,B780))</f>
        <v>0</v>
      </c>
      <c r="H780">
        <f>IF(A780="","",COUNTIFS(BallByBall!$B$2:$B$501,A780,BallByBall!$F$2:$F$501,B780,BallByBall!$Q$2:$Q$501,1))</f>
        <v>0</v>
      </c>
      <c r="I780">
        <f>IF(A780="","",COUNTIFS(BallByBall!$B$2:$B$501,A780,BallByBall!$F$2:$F$501,B780,BallByBall!$R$2:$R$501,1))</f>
        <v>0</v>
      </c>
      <c r="J780">
        <f>IF(A780="","",SUMIFS(BallByBall!$T$2:$T$501,BallByBall!$B$2:$B$501,A780,BallByBall!$H$2:$H$501,B780))</f>
        <v>0</v>
      </c>
      <c r="K780">
        <f>IF(A780="","",SUMIFS(BallByBall!$U$2:$U$501,BallByBall!$B$2:$B$501,A780,BallByBall!$P$2:$P$501,B780))</f>
        <v>0</v>
      </c>
      <c r="L780">
        <f>IF(A780="","",SUMIFS(BallByBall!$V$2:$V$501,BallByBall!$B$2:$B$501,A780,BallByBall!$P$2:$P$501,B780))</f>
        <v>0</v>
      </c>
      <c r="M780">
        <f>IF(A780="","",SUMIFS(BallByBall!$W$2:$W$501,BallByBall!$B$2:$B$501,A780,BallByBall!$P$2:$P$501,B780))</f>
        <v>0</v>
      </c>
      <c r="N780">
        <f>IF(A780="","",SUMIFS(BallByBall!$X$2:$X$501,BallByBall!$B$2:$B$501,A780,BallByBall!$P$2:$P$501,B780))</f>
        <v>0</v>
      </c>
      <c r="O780">
        <f>IF(A780="","",SUMIFS(OverSummary!$G$2:$G$101,OverSummary!$A$2:$A$101,A780,OverSummary!$D$2:$D$101,B780))</f>
        <v>0</v>
      </c>
      <c r="P780">
        <f>IF(A780="","",G780*Rules!$B$13+H780*Rules!$B$14+I780*Rules!$B$15)</f>
        <v>0</v>
      </c>
      <c r="Q780">
        <f>IF(A780="","",IF(G780&gt;=100,Rules!$B$18,IF(G780&gt;=50,Rules!$B$17,IF(G780&gt;=30,Rules!$B$16,0)))+IF(AND(F780=1,D780&lt;&gt;"BWL",G780=0),Rules!$B$27,0))</f>
        <v>0</v>
      </c>
      <c r="R780">
        <f>IF(A780="","",J780*Rules!$B$19+O780*Rules!$B$22)</f>
        <v>0</v>
      </c>
      <c r="S780">
        <f>IF(A780="","",IF(J780&gt;=4,Rules!$B$21,IF(J780&gt;=3,Rules!$B$20,0)))</f>
        <v>0</v>
      </c>
      <c r="T780">
        <f>IF(A780="","",K780*Rules!$B$23+L780*Rules!$B$24+M780*Rules!$B$25+N780*Rules!$B$26)</f>
        <v>0</v>
      </c>
      <c r="U780">
        <f t="shared" si="12"/>
        <v>0</v>
      </c>
    </row>
    <row r="781" spans="1:21" x14ac:dyDescent="0.2">
      <c r="A781" t="str">
        <f>MatchSquad!A781</f>
        <v>M016</v>
      </c>
      <c r="B781" t="str">
        <f>MatchSquad!B781</f>
        <v>P205</v>
      </c>
      <c r="C781" t="str">
        <f>MatchSquad!C781</f>
        <v>Jitesh Sharma</v>
      </c>
      <c r="D781" t="str">
        <f>MatchSquad!D781</f>
        <v>WK</v>
      </c>
      <c r="E781" t="str">
        <f>MatchSquad!E781</f>
        <v>RCB</v>
      </c>
      <c r="F781">
        <f>MatchSquad!G781</f>
        <v>0</v>
      </c>
      <c r="G781">
        <f>IF(A781="","",SUMIFS(BallByBall!$I$2:$I$501,BallByBall!$B$2:$B$501,A781,BallByBall!$F$2:$F$501,B781))</f>
        <v>0</v>
      </c>
      <c r="H781">
        <f>IF(A781="","",COUNTIFS(BallByBall!$B$2:$B$501,A781,BallByBall!$F$2:$F$501,B781,BallByBall!$Q$2:$Q$501,1))</f>
        <v>0</v>
      </c>
      <c r="I781">
        <f>IF(A781="","",COUNTIFS(BallByBall!$B$2:$B$501,A781,BallByBall!$F$2:$F$501,B781,BallByBall!$R$2:$R$501,1))</f>
        <v>0</v>
      </c>
      <c r="J781">
        <f>IF(A781="","",SUMIFS(BallByBall!$T$2:$T$501,BallByBall!$B$2:$B$501,A781,BallByBall!$H$2:$H$501,B781))</f>
        <v>0</v>
      </c>
      <c r="K781">
        <f>IF(A781="","",SUMIFS(BallByBall!$U$2:$U$501,BallByBall!$B$2:$B$501,A781,BallByBall!$P$2:$P$501,B781))</f>
        <v>0</v>
      </c>
      <c r="L781">
        <f>IF(A781="","",SUMIFS(BallByBall!$V$2:$V$501,BallByBall!$B$2:$B$501,A781,BallByBall!$P$2:$P$501,B781))</f>
        <v>0</v>
      </c>
      <c r="M781">
        <f>IF(A781="","",SUMIFS(BallByBall!$W$2:$W$501,BallByBall!$B$2:$B$501,A781,BallByBall!$P$2:$P$501,B781))</f>
        <v>0</v>
      </c>
      <c r="N781">
        <f>IF(A781="","",SUMIFS(BallByBall!$X$2:$X$501,BallByBall!$B$2:$B$501,A781,BallByBall!$P$2:$P$501,B781))</f>
        <v>0</v>
      </c>
      <c r="O781">
        <f>IF(A781="","",SUMIFS(OverSummary!$G$2:$G$101,OverSummary!$A$2:$A$101,A781,OverSummary!$D$2:$D$101,B781))</f>
        <v>0</v>
      </c>
      <c r="P781">
        <f>IF(A781="","",G781*Rules!$B$13+H781*Rules!$B$14+I781*Rules!$B$15)</f>
        <v>0</v>
      </c>
      <c r="Q781">
        <f>IF(A781="","",IF(G781&gt;=100,Rules!$B$18,IF(G781&gt;=50,Rules!$B$17,IF(G781&gt;=30,Rules!$B$16,0)))+IF(AND(F781=1,D781&lt;&gt;"BWL",G781=0),Rules!$B$27,0))</f>
        <v>0</v>
      </c>
      <c r="R781">
        <f>IF(A781="","",J781*Rules!$B$19+O781*Rules!$B$22)</f>
        <v>0</v>
      </c>
      <c r="S781">
        <f>IF(A781="","",IF(J781&gt;=4,Rules!$B$21,IF(J781&gt;=3,Rules!$B$20,0)))</f>
        <v>0</v>
      </c>
      <c r="T781">
        <f>IF(A781="","",K781*Rules!$B$23+L781*Rules!$B$24+M781*Rules!$B$25+N781*Rules!$B$26)</f>
        <v>0</v>
      </c>
      <c r="U781">
        <f t="shared" si="12"/>
        <v>0</v>
      </c>
    </row>
    <row r="782" spans="1:21" x14ac:dyDescent="0.2">
      <c r="A782" t="str">
        <f>MatchSquad!A782</f>
        <v>M016</v>
      </c>
      <c r="B782" t="str">
        <f>MatchSquad!B782</f>
        <v>P206</v>
      </c>
      <c r="C782" t="str">
        <f>MatchSquad!C782</f>
        <v>Jordan Cox</v>
      </c>
      <c r="D782" t="str">
        <f>MatchSquad!D782</f>
        <v>WK</v>
      </c>
      <c r="E782" t="str">
        <f>MatchSquad!E782</f>
        <v>RCB</v>
      </c>
      <c r="F782">
        <f>MatchSquad!G782</f>
        <v>0</v>
      </c>
      <c r="G782">
        <f>IF(A782="","",SUMIFS(BallByBall!$I$2:$I$501,BallByBall!$B$2:$B$501,A782,BallByBall!$F$2:$F$501,B782))</f>
        <v>0</v>
      </c>
      <c r="H782">
        <f>IF(A782="","",COUNTIFS(BallByBall!$B$2:$B$501,A782,BallByBall!$F$2:$F$501,B782,BallByBall!$Q$2:$Q$501,1))</f>
        <v>0</v>
      </c>
      <c r="I782">
        <f>IF(A782="","",COUNTIFS(BallByBall!$B$2:$B$501,A782,BallByBall!$F$2:$F$501,B782,BallByBall!$R$2:$R$501,1))</f>
        <v>0</v>
      </c>
      <c r="J782">
        <f>IF(A782="","",SUMIFS(BallByBall!$T$2:$T$501,BallByBall!$B$2:$B$501,A782,BallByBall!$H$2:$H$501,B782))</f>
        <v>0</v>
      </c>
      <c r="K782">
        <f>IF(A782="","",SUMIFS(BallByBall!$U$2:$U$501,BallByBall!$B$2:$B$501,A782,BallByBall!$P$2:$P$501,B782))</f>
        <v>0</v>
      </c>
      <c r="L782">
        <f>IF(A782="","",SUMIFS(BallByBall!$V$2:$V$501,BallByBall!$B$2:$B$501,A782,BallByBall!$P$2:$P$501,B782))</f>
        <v>0</v>
      </c>
      <c r="M782">
        <f>IF(A782="","",SUMIFS(BallByBall!$W$2:$W$501,BallByBall!$B$2:$B$501,A782,BallByBall!$P$2:$P$501,B782))</f>
        <v>0</v>
      </c>
      <c r="N782">
        <f>IF(A782="","",SUMIFS(BallByBall!$X$2:$X$501,BallByBall!$B$2:$B$501,A782,BallByBall!$P$2:$P$501,B782))</f>
        <v>0</v>
      </c>
      <c r="O782">
        <f>IF(A782="","",SUMIFS(OverSummary!$G$2:$G$101,OverSummary!$A$2:$A$101,A782,OverSummary!$D$2:$D$101,B782))</f>
        <v>0</v>
      </c>
      <c r="P782">
        <f>IF(A782="","",G782*Rules!$B$13+H782*Rules!$B$14+I782*Rules!$B$15)</f>
        <v>0</v>
      </c>
      <c r="Q782">
        <f>IF(A782="","",IF(G782&gt;=100,Rules!$B$18,IF(G782&gt;=50,Rules!$B$17,IF(G782&gt;=30,Rules!$B$16,0)))+IF(AND(F782=1,D782&lt;&gt;"BWL",G782=0),Rules!$B$27,0))</f>
        <v>0</v>
      </c>
      <c r="R782">
        <f>IF(A782="","",J782*Rules!$B$19+O782*Rules!$B$22)</f>
        <v>0</v>
      </c>
      <c r="S782">
        <f>IF(A782="","",IF(J782&gt;=4,Rules!$B$21,IF(J782&gt;=3,Rules!$B$20,0)))</f>
        <v>0</v>
      </c>
      <c r="T782">
        <f>IF(A782="","",K782*Rules!$B$23+L782*Rules!$B$24+M782*Rules!$B$25+N782*Rules!$B$26)</f>
        <v>0</v>
      </c>
      <c r="U782">
        <f t="shared" si="12"/>
        <v>0</v>
      </c>
    </row>
    <row r="783" spans="1:21" x14ac:dyDescent="0.2">
      <c r="A783" t="str">
        <f>MatchSquad!A783</f>
        <v>M016</v>
      </c>
      <c r="B783" t="str">
        <f>MatchSquad!B783</f>
        <v>P207</v>
      </c>
      <c r="C783" t="str">
        <f>MatchSquad!C783</f>
        <v>Krunal Pandya</v>
      </c>
      <c r="D783" t="str">
        <f>MatchSquad!D783</f>
        <v>AR</v>
      </c>
      <c r="E783" t="str">
        <f>MatchSquad!E783</f>
        <v>RCB</v>
      </c>
      <c r="F783">
        <f>MatchSquad!G783</f>
        <v>0</v>
      </c>
      <c r="G783">
        <f>IF(A783="","",SUMIFS(BallByBall!$I$2:$I$501,BallByBall!$B$2:$B$501,A783,BallByBall!$F$2:$F$501,B783))</f>
        <v>0</v>
      </c>
      <c r="H783">
        <f>IF(A783="","",COUNTIFS(BallByBall!$B$2:$B$501,A783,BallByBall!$F$2:$F$501,B783,BallByBall!$Q$2:$Q$501,1))</f>
        <v>0</v>
      </c>
      <c r="I783">
        <f>IF(A783="","",COUNTIFS(BallByBall!$B$2:$B$501,A783,BallByBall!$F$2:$F$501,B783,BallByBall!$R$2:$R$501,1))</f>
        <v>0</v>
      </c>
      <c r="J783">
        <f>IF(A783="","",SUMIFS(BallByBall!$T$2:$T$501,BallByBall!$B$2:$B$501,A783,BallByBall!$H$2:$H$501,B783))</f>
        <v>0</v>
      </c>
      <c r="K783">
        <f>IF(A783="","",SUMIFS(BallByBall!$U$2:$U$501,BallByBall!$B$2:$B$501,A783,BallByBall!$P$2:$P$501,B783))</f>
        <v>0</v>
      </c>
      <c r="L783">
        <f>IF(A783="","",SUMIFS(BallByBall!$V$2:$V$501,BallByBall!$B$2:$B$501,A783,BallByBall!$P$2:$P$501,B783))</f>
        <v>0</v>
      </c>
      <c r="M783">
        <f>IF(A783="","",SUMIFS(BallByBall!$W$2:$W$501,BallByBall!$B$2:$B$501,A783,BallByBall!$P$2:$P$501,B783))</f>
        <v>0</v>
      </c>
      <c r="N783">
        <f>IF(A783="","",SUMIFS(BallByBall!$X$2:$X$501,BallByBall!$B$2:$B$501,A783,BallByBall!$P$2:$P$501,B783))</f>
        <v>0</v>
      </c>
      <c r="O783">
        <f>IF(A783="","",SUMIFS(OverSummary!$G$2:$G$101,OverSummary!$A$2:$A$101,A783,OverSummary!$D$2:$D$101,B783))</f>
        <v>0</v>
      </c>
      <c r="P783">
        <f>IF(A783="","",G783*Rules!$B$13+H783*Rules!$B$14+I783*Rules!$B$15)</f>
        <v>0</v>
      </c>
      <c r="Q783">
        <f>IF(A783="","",IF(G783&gt;=100,Rules!$B$18,IF(G783&gt;=50,Rules!$B$17,IF(G783&gt;=30,Rules!$B$16,0)))+IF(AND(F783=1,D783&lt;&gt;"BWL",G783=0),Rules!$B$27,0))</f>
        <v>0</v>
      </c>
      <c r="R783">
        <f>IF(A783="","",J783*Rules!$B$19+O783*Rules!$B$22)</f>
        <v>0</v>
      </c>
      <c r="S783">
        <f>IF(A783="","",IF(J783&gt;=4,Rules!$B$21,IF(J783&gt;=3,Rules!$B$20,0)))</f>
        <v>0</v>
      </c>
      <c r="T783">
        <f>IF(A783="","",K783*Rules!$B$23+L783*Rules!$B$24+M783*Rules!$B$25+N783*Rules!$B$26)</f>
        <v>0</v>
      </c>
      <c r="U783">
        <f t="shared" si="12"/>
        <v>0</v>
      </c>
    </row>
    <row r="784" spans="1:21" x14ac:dyDescent="0.2">
      <c r="A784" t="str">
        <f>MatchSquad!A784</f>
        <v>M016</v>
      </c>
      <c r="B784" t="str">
        <f>MatchSquad!B784</f>
        <v>P208</v>
      </c>
      <c r="C784" t="str">
        <f>MatchSquad!C784</f>
        <v>Swapnil Singh</v>
      </c>
      <c r="D784" t="str">
        <f>MatchSquad!D784</f>
        <v>AR</v>
      </c>
      <c r="E784" t="str">
        <f>MatchSquad!E784</f>
        <v>RCB</v>
      </c>
      <c r="F784">
        <f>MatchSquad!G784</f>
        <v>0</v>
      </c>
      <c r="G784">
        <f>IF(A784="","",SUMIFS(BallByBall!$I$2:$I$501,BallByBall!$B$2:$B$501,A784,BallByBall!$F$2:$F$501,B784))</f>
        <v>0</v>
      </c>
      <c r="H784">
        <f>IF(A784="","",COUNTIFS(BallByBall!$B$2:$B$501,A784,BallByBall!$F$2:$F$501,B784,BallByBall!$Q$2:$Q$501,1))</f>
        <v>0</v>
      </c>
      <c r="I784">
        <f>IF(A784="","",COUNTIFS(BallByBall!$B$2:$B$501,A784,BallByBall!$F$2:$F$501,B784,BallByBall!$R$2:$R$501,1))</f>
        <v>0</v>
      </c>
      <c r="J784">
        <f>IF(A784="","",SUMIFS(BallByBall!$T$2:$T$501,BallByBall!$B$2:$B$501,A784,BallByBall!$H$2:$H$501,B784))</f>
        <v>0</v>
      </c>
      <c r="K784">
        <f>IF(A784="","",SUMIFS(BallByBall!$U$2:$U$501,BallByBall!$B$2:$B$501,A784,BallByBall!$P$2:$P$501,B784))</f>
        <v>0</v>
      </c>
      <c r="L784">
        <f>IF(A784="","",SUMIFS(BallByBall!$V$2:$V$501,BallByBall!$B$2:$B$501,A784,BallByBall!$P$2:$P$501,B784))</f>
        <v>0</v>
      </c>
      <c r="M784">
        <f>IF(A784="","",SUMIFS(BallByBall!$W$2:$W$501,BallByBall!$B$2:$B$501,A784,BallByBall!$P$2:$P$501,B784))</f>
        <v>0</v>
      </c>
      <c r="N784">
        <f>IF(A784="","",SUMIFS(BallByBall!$X$2:$X$501,BallByBall!$B$2:$B$501,A784,BallByBall!$P$2:$P$501,B784))</f>
        <v>0</v>
      </c>
      <c r="O784">
        <f>IF(A784="","",SUMIFS(OverSummary!$G$2:$G$101,OverSummary!$A$2:$A$101,A784,OverSummary!$D$2:$D$101,B784))</f>
        <v>0</v>
      </c>
      <c r="P784">
        <f>IF(A784="","",G784*Rules!$B$13+H784*Rules!$B$14+I784*Rules!$B$15)</f>
        <v>0</v>
      </c>
      <c r="Q784">
        <f>IF(A784="","",IF(G784&gt;=100,Rules!$B$18,IF(G784&gt;=50,Rules!$B$17,IF(G784&gt;=30,Rules!$B$16,0)))+IF(AND(F784=1,D784&lt;&gt;"BWL",G784=0),Rules!$B$27,0))</f>
        <v>0</v>
      </c>
      <c r="R784">
        <f>IF(A784="","",J784*Rules!$B$19+O784*Rules!$B$22)</f>
        <v>0</v>
      </c>
      <c r="S784">
        <f>IF(A784="","",IF(J784&gt;=4,Rules!$B$21,IF(J784&gt;=3,Rules!$B$20,0)))</f>
        <v>0</v>
      </c>
      <c r="T784">
        <f>IF(A784="","",K784*Rules!$B$23+L784*Rules!$B$24+M784*Rules!$B$25+N784*Rules!$B$26)</f>
        <v>0</v>
      </c>
      <c r="U784">
        <f t="shared" si="12"/>
        <v>0</v>
      </c>
    </row>
    <row r="785" spans="1:21" x14ac:dyDescent="0.2">
      <c r="A785" t="str">
        <f>MatchSquad!A785</f>
        <v>M016</v>
      </c>
      <c r="B785" t="str">
        <f>MatchSquad!B785</f>
        <v>P209</v>
      </c>
      <c r="C785" t="str">
        <f>MatchSquad!C785</f>
        <v>Tim David</v>
      </c>
      <c r="D785" t="str">
        <f>MatchSquad!D785</f>
        <v>AR</v>
      </c>
      <c r="E785" t="str">
        <f>MatchSquad!E785</f>
        <v>RCB</v>
      </c>
      <c r="F785">
        <f>MatchSquad!G785</f>
        <v>0</v>
      </c>
      <c r="G785">
        <f>IF(A785="","",SUMIFS(BallByBall!$I$2:$I$501,BallByBall!$B$2:$B$501,A785,BallByBall!$F$2:$F$501,B785))</f>
        <v>0</v>
      </c>
      <c r="H785">
        <f>IF(A785="","",COUNTIFS(BallByBall!$B$2:$B$501,A785,BallByBall!$F$2:$F$501,B785,BallByBall!$Q$2:$Q$501,1))</f>
        <v>0</v>
      </c>
      <c r="I785">
        <f>IF(A785="","",COUNTIFS(BallByBall!$B$2:$B$501,A785,BallByBall!$F$2:$F$501,B785,BallByBall!$R$2:$R$501,1))</f>
        <v>0</v>
      </c>
      <c r="J785">
        <f>IF(A785="","",SUMIFS(BallByBall!$T$2:$T$501,BallByBall!$B$2:$B$501,A785,BallByBall!$H$2:$H$501,B785))</f>
        <v>0</v>
      </c>
      <c r="K785">
        <f>IF(A785="","",SUMIFS(BallByBall!$U$2:$U$501,BallByBall!$B$2:$B$501,A785,BallByBall!$P$2:$P$501,B785))</f>
        <v>0</v>
      </c>
      <c r="L785">
        <f>IF(A785="","",SUMIFS(BallByBall!$V$2:$V$501,BallByBall!$B$2:$B$501,A785,BallByBall!$P$2:$P$501,B785))</f>
        <v>0</v>
      </c>
      <c r="M785">
        <f>IF(A785="","",SUMIFS(BallByBall!$W$2:$W$501,BallByBall!$B$2:$B$501,A785,BallByBall!$P$2:$P$501,B785))</f>
        <v>0</v>
      </c>
      <c r="N785">
        <f>IF(A785="","",SUMIFS(BallByBall!$X$2:$X$501,BallByBall!$B$2:$B$501,A785,BallByBall!$P$2:$P$501,B785))</f>
        <v>0</v>
      </c>
      <c r="O785">
        <f>IF(A785="","",SUMIFS(OverSummary!$G$2:$G$101,OverSummary!$A$2:$A$101,A785,OverSummary!$D$2:$D$101,B785))</f>
        <v>0</v>
      </c>
      <c r="P785">
        <f>IF(A785="","",G785*Rules!$B$13+H785*Rules!$B$14+I785*Rules!$B$15)</f>
        <v>0</v>
      </c>
      <c r="Q785">
        <f>IF(A785="","",IF(G785&gt;=100,Rules!$B$18,IF(G785&gt;=50,Rules!$B$17,IF(G785&gt;=30,Rules!$B$16,0)))+IF(AND(F785=1,D785&lt;&gt;"BWL",G785=0),Rules!$B$27,0))</f>
        <v>0</v>
      </c>
      <c r="R785">
        <f>IF(A785="","",J785*Rules!$B$19+O785*Rules!$B$22)</f>
        <v>0</v>
      </c>
      <c r="S785">
        <f>IF(A785="","",IF(J785&gt;=4,Rules!$B$21,IF(J785&gt;=3,Rules!$B$20,0)))</f>
        <v>0</v>
      </c>
      <c r="T785">
        <f>IF(A785="","",K785*Rules!$B$23+L785*Rules!$B$24+M785*Rules!$B$25+N785*Rules!$B$26)</f>
        <v>0</v>
      </c>
      <c r="U785">
        <f t="shared" si="12"/>
        <v>0</v>
      </c>
    </row>
    <row r="786" spans="1:21" x14ac:dyDescent="0.2">
      <c r="A786" t="str">
        <f>MatchSquad!A786</f>
        <v>M016</v>
      </c>
      <c r="B786" t="str">
        <f>MatchSquad!B786</f>
        <v>P210</v>
      </c>
      <c r="C786" t="str">
        <f>MatchSquad!C786</f>
        <v>Romario Shepherd</v>
      </c>
      <c r="D786" t="str">
        <f>MatchSquad!D786</f>
        <v>AR</v>
      </c>
      <c r="E786" t="str">
        <f>MatchSquad!E786</f>
        <v>RCB</v>
      </c>
      <c r="F786">
        <f>MatchSquad!G786</f>
        <v>0</v>
      </c>
      <c r="G786">
        <f>IF(A786="","",SUMIFS(BallByBall!$I$2:$I$501,BallByBall!$B$2:$B$501,A786,BallByBall!$F$2:$F$501,B786))</f>
        <v>0</v>
      </c>
      <c r="H786">
        <f>IF(A786="","",COUNTIFS(BallByBall!$B$2:$B$501,A786,BallByBall!$F$2:$F$501,B786,BallByBall!$Q$2:$Q$501,1))</f>
        <v>0</v>
      </c>
      <c r="I786">
        <f>IF(A786="","",COUNTIFS(BallByBall!$B$2:$B$501,A786,BallByBall!$F$2:$F$501,B786,BallByBall!$R$2:$R$501,1))</f>
        <v>0</v>
      </c>
      <c r="J786">
        <f>IF(A786="","",SUMIFS(BallByBall!$T$2:$T$501,BallByBall!$B$2:$B$501,A786,BallByBall!$H$2:$H$501,B786))</f>
        <v>0</v>
      </c>
      <c r="K786">
        <f>IF(A786="","",SUMIFS(BallByBall!$U$2:$U$501,BallByBall!$B$2:$B$501,A786,BallByBall!$P$2:$P$501,B786))</f>
        <v>0</v>
      </c>
      <c r="L786">
        <f>IF(A786="","",SUMIFS(BallByBall!$V$2:$V$501,BallByBall!$B$2:$B$501,A786,BallByBall!$P$2:$P$501,B786))</f>
        <v>0</v>
      </c>
      <c r="M786">
        <f>IF(A786="","",SUMIFS(BallByBall!$W$2:$W$501,BallByBall!$B$2:$B$501,A786,BallByBall!$P$2:$P$501,B786))</f>
        <v>0</v>
      </c>
      <c r="N786">
        <f>IF(A786="","",SUMIFS(BallByBall!$X$2:$X$501,BallByBall!$B$2:$B$501,A786,BallByBall!$P$2:$P$501,B786))</f>
        <v>0</v>
      </c>
      <c r="O786">
        <f>IF(A786="","",SUMIFS(OverSummary!$G$2:$G$101,OverSummary!$A$2:$A$101,A786,OverSummary!$D$2:$D$101,B786))</f>
        <v>0</v>
      </c>
      <c r="P786">
        <f>IF(A786="","",G786*Rules!$B$13+H786*Rules!$B$14+I786*Rules!$B$15)</f>
        <v>0</v>
      </c>
      <c r="Q786">
        <f>IF(A786="","",IF(G786&gt;=100,Rules!$B$18,IF(G786&gt;=50,Rules!$B$17,IF(G786&gt;=30,Rules!$B$16,0)))+IF(AND(F786=1,D786&lt;&gt;"BWL",G786=0),Rules!$B$27,0))</f>
        <v>0</v>
      </c>
      <c r="R786">
        <f>IF(A786="","",J786*Rules!$B$19+O786*Rules!$B$22)</f>
        <v>0</v>
      </c>
      <c r="S786">
        <f>IF(A786="","",IF(J786&gt;=4,Rules!$B$21,IF(J786&gt;=3,Rules!$B$20,0)))</f>
        <v>0</v>
      </c>
      <c r="T786">
        <f>IF(A786="","",K786*Rules!$B$23+L786*Rules!$B$24+M786*Rules!$B$25+N786*Rules!$B$26)</f>
        <v>0</v>
      </c>
      <c r="U786">
        <f t="shared" si="12"/>
        <v>0</v>
      </c>
    </row>
    <row r="787" spans="1:21" x14ac:dyDescent="0.2">
      <c r="A787" t="str">
        <f>MatchSquad!A787</f>
        <v>M016</v>
      </c>
      <c r="B787" t="str">
        <f>MatchSquad!B787</f>
        <v>P211</v>
      </c>
      <c r="C787" t="str">
        <f>MatchSquad!C787</f>
        <v>Jacob Bethell</v>
      </c>
      <c r="D787" t="str">
        <f>MatchSquad!D787</f>
        <v>AR</v>
      </c>
      <c r="E787" t="str">
        <f>MatchSquad!E787</f>
        <v>RCB</v>
      </c>
      <c r="F787">
        <f>MatchSquad!G787</f>
        <v>0</v>
      </c>
      <c r="G787">
        <f>IF(A787="","",SUMIFS(BallByBall!$I$2:$I$501,BallByBall!$B$2:$B$501,A787,BallByBall!$F$2:$F$501,B787))</f>
        <v>0</v>
      </c>
      <c r="H787">
        <f>IF(A787="","",COUNTIFS(BallByBall!$B$2:$B$501,A787,BallByBall!$F$2:$F$501,B787,BallByBall!$Q$2:$Q$501,1))</f>
        <v>0</v>
      </c>
      <c r="I787">
        <f>IF(A787="","",COUNTIFS(BallByBall!$B$2:$B$501,A787,BallByBall!$F$2:$F$501,B787,BallByBall!$R$2:$R$501,1))</f>
        <v>0</v>
      </c>
      <c r="J787">
        <f>IF(A787="","",SUMIFS(BallByBall!$T$2:$T$501,BallByBall!$B$2:$B$501,A787,BallByBall!$H$2:$H$501,B787))</f>
        <v>0</v>
      </c>
      <c r="K787">
        <f>IF(A787="","",SUMIFS(BallByBall!$U$2:$U$501,BallByBall!$B$2:$B$501,A787,BallByBall!$P$2:$P$501,B787))</f>
        <v>0</v>
      </c>
      <c r="L787">
        <f>IF(A787="","",SUMIFS(BallByBall!$V$2:$V$501,BallByBall!$B$2:$B$501,A787,BallByBall!$P$2:$P$501,B787))</f>
        <v>0</v>
      </c>
      <c r="M787">
        <f>IF(A787="","",SUMIFS(BallByBall!$W$2:$W$501,BallByBall!$B$2:$B$501,A787,BallByBall!$P$2:$P$501,B787))</f>
        <v>0</v>
      </c>
      <c r="N787">
        <f>IF(A787="","",SUMIFS(BallByBall!$X$2:$X$501,BallByBall!$B$2:$B$501,A787,BallByBall!$P$2:$P$501,B787))</f>
        <v>0</v>
      </c>
      <c r="O787">
        <f>IF(A787="","",SUMIFS(OverSummary!$G$2:$G$101,OverSummary!$A$2:$A$101,A787,OverSummary!$D$2:$D$101,B787))</f>
        <v>0</v>
      </c>
      <c r="P787">
        <f>IF(A787="","",G787*Rules!$B$13+H787*Rules!$B$14+I787*Rules!$B$15)</f>
        <v>0</v>
      </c>
      <c r="Q787">
        <f>IF(A787="","",IF(G787&gt;=100,Rules!$B$18,IF(G787&gt;=50,Rules!$B$17,IF(G787&gt;=30,Rules!$B$16,0)))+IF(AND(F787=1,D787&lt;&gt;"BWL",G787=0),Rules!$B$27,0))</f>
        <v>0</v>
      </c>
      <c r="R787">
        <f>IF(A787="","",J787*Rules!$B$19+O787*Rules!$B$22)</f>
        <v>0</v>
      </c>
      <c r="S787">
        <f>IF(A787="","",IF(J787&gt;=4,Rules!$B$21,IF(J787&gt;=3,Rules!$B$20,0)))</f>
        <v>0</v>
      </c>
      <c r="T787">
        <f>IF(A787="","",K787*Rules!$B$23+L787*Rules!$B$24+M787*Rules!$B$25+N787*Rules!$B$26)</f>
        <v>0</v>
      </c>
      <c r="U787">
        <f t="shared" si="12"/>
        <v>0</v>
      </c>
    </row>
    <row r="788" spans="1:21" x14ac:dyDescent="0.2">
      <c r="A788" t="str">
        <f>MatchSquad!A788</f>
        <v>M016</v>
      </c>
      <c r="B788" t="str">
        <f>MatchSquad!B788</f>
        <v>P212</v>
      </c>
      <c r="C788" t="str">
        <f>MatchSquad!C788</f>
        <v>Venkatesh Iyer</v>
      </c>
      <c r="D788" t="str">
        <f>MatchSquad!D788</f>
        <v>AR</v>
      </c>
      <c r="E788" t="str">
        <f>MatchSquad!E788</f>
        <v>RCB</v>
      </c>
      <c r="F788">
        <f>MatchSquad!G788</f>
        <v>0</v>
      </c>
      <c r="G788">
        <f>IF(A788="","",SUMIFS(BallByBall!$I$2:$I$501,BallByBall!$B$2:$B$501,A788,BallByBall!$F$2:$F$501,B788))</f>
        <v>0</v>
      </c>
      <c r="H788">
        <f>IF(A788="","",COUNTIFS(BallByBall!$B$2:$B$501,A788,BallByBall!$F$2:$F$501,B788,BallByBall!$Q$2:$Q$501,1))</f>
        <v>0</v>
      </c>
      <c r="I788">
        <f>IF(A788="","",COUNTIFS(BallByBall!$B$2:$B$501,A788,BallByBall!$F$2:$F$501,B788,BallByBall!$R$2:$R$501,1))</f>
        <v>0</v>
      </c>
      <c r="J788">
        <f>IF(A788="","",SUMIFS(BallByBall!$T$2:$T$501,BallByBall!$B$2:$B$501,A788,BallByBall!$H$2:$H$501,B788))</f>
        <v>0</v>
      </c>
      <c r="K788">
        <f>IF(A788="","",SUMIFS(BallByBall!$U$2:$U$501,BallByBall!$B$2:$B$501,A788,BallByBall!$P$2:$P$501,B788))</f>
        <v>0</v>
      </c>
      <c r="L788">
        <f>IF(A788="","",SUMIFS(BallByBall!$V$2:$V$501,BallByBall!$B$2:$B$501,A788,BallByBall!$P$2:$P$501,B788))</f>
        <v>0</v>
      </c>
      <c r="M788">
        <f>IF(A788="","",SUMIFS(BallByBall!$W$2:$W$501,BallByBall!$B$2:$B$501,A788,BallByBall!$P$2:$P$501,B788))</f>
        <v>0</v>
      </c>
      <c r="N788">
        <f>IF(A788="","",SUMIFS(BallByBall!$X$2:$X$501,BallByBall!$B$2:$B$501,A788,BallByBall!$P$2:$P$501,B788))</f>
        <v>0</v>
      </c>
      <c r="O788">
        <f>IF(A788="","",SUMIFS(OverSummary!$G$2:$G$101,OverSummary!$A$2:$A$101,A788,OverSummary!$D$2:$D$101,B788))</f>
        <v>0</v>
      </c>
      <c r="P788">
        <f>IF(A788="","",G788*Rules!$B$13+H788*Rules!$B$14+I788*Rules!$B$15)</f>
        <v>0</v>
      </c>
      <c r="Q788">
        <f>IF(A788="","",IF(G788&gt;=100,Rules!$B$18,IF(G788&gt;=50,Rules!$B$17,IF(G788&gt;=30,Rules!$B$16,0)))+IF(AND(F788=1,D788&lt;&gt;"BWL",G788=0),Rules!$B$27,0))</f>
        <v>0</v>
      </c>
      <c r="R788">
        <f>IF(A788="","",J788*Rules!$B$19+O788*Rules!$B$22)</f>
        <v>0</v>
      </c>
      <c r="S788">
        <f>IF(A788="","",IF(J788&gt;=4,Rules!$B$21,IF(J788&gt;=3,Rules!$B$20,0)))</f>
        <v>0</v>
      </c>
      <c r="T788">
        <f>IF(A788="","",K788*Rules!$B$23+L788*Rules!$B$24+M788*Rules!$B$25+N788*Rules!$B$26)</f>
        <v>0</v>
      </c>
      <c r="U788">
        <f t="shared" si="12"/>
        <v>0</v>
      </c>
    </row>
    <row r="789" spans="1:21" x14ac:dyDescent="0.2">
      <c r="A789" t="str">
        <f>MatchSquad!A789</f>
        <v>M016</v>
      </c>
      <c r="B789" t="str">
        <f>MatchSquad!B789</f>
        <v>P213</v>
      </c>
      <c r="C789" t="str">
        <f>MatchSquad!C789</f>
        <v>Satvik Deswal</v>
      </c>
      <c r="D789" t="str">
        <f>MatchSquad!D789</f>
        <v>AR</v>
      </c>
      <c r="E789" t="str">
        <f>MatchSquad!E789</f>
        <v>RCB</v>
      </c>
      <c r="F789">
        <f>MatchSquad!G789</f>
        <v>0</v>
      </c>
      <c r="G789">
        <f>IF(A789="","",SUMIFS(BallByBall!$I$2:$I$501,BallByBall!$B$2:$B$501,A789,BallByBall!$F$2:$F$501,B789))</f>
        <v>0</v>
      </c>
      <c r="H789">
        <f>IF(A789="","",COUNTIFS(BallByBall!$B$2:$B$501,A789,BallByBall!$F$2:$F$501,B789,BallByBall!$Q$2:$Q$501,1))</f>
        <v>0</v>
      </c>
      <c r="I789">
        <f>IF(A789="","",COUNTIFS(BallByBall!$B$2:$B$501,A789,BallByBall!$F$2:$F$501,B789,BallByBall!$R$2:$R$501,1))</f>
        <v>0</v>
      </c>
      <c r="J789">
        <f>IF(A789="","",SUMIFS(BallByBall!$T$2:$T$501,BallByBall!$B$2:$B$501,A789,BallByBall!$H$2:$H$501,B789))</f>
        <v>0</v>
      </c>
      <c r="K789">
        <f>IF(A789="","",SUMIFS(BallByBall!$U$2:$U$501,BallByBall!$B$2:$B$501,A789,BallByBall!$P$2:$P$501,B789))</f>
        <v>0</v>
      </c>
      <c r="L789">
        <f>IF(A789="","",SUMIFS(BallByBall!$V$2:$V$501,BallByBall!$B$2:$B$501,A789,BallByBall!$P$2:$P$501,B789))</f>
        <v>0</v>
      </c>
      <c r="M789">
        <f>IF(A789="","",SUMIFS(BallByBall!$W$2:$W$501,BallByBall!$B$2:$B$501,A789,BallByBall!$P$2:$P$501,B789))</f>
        <v>0</v>
      </c>
      <c r="N789">
        <f>IF(A789="","",SUMIFS(BallByBall!$X$2:$X$501,BallByBall!$B$2:$B$501,A789,BallByBall!$P$2:$P$501,B789))</f>
        <v>0</v>
      </c>
      <c r="O789">
        <f>IF(A789="","",SUMIFS(OverSummary!$G$2:$G$101,OverSummary!$A$2:$A$101,A789,OverSummary!$D$2:$D$101,B789))</f>
        <v>0</v>
      </c>
      <c r="P789">
        <f>IF(A789="","",G789*Rules!$B$13+H789*Rules!$B$14+I789*Rules!$B$15)</f>
        <v>0</v>
      </c>
      <c r="Q789">
        <f>IF(A789="","",IF(G789&gt;=100,Rules!$B$18,IF(G789&gt;=50,Rules!$B$17,IF(G789&gt;=30,Rules!$B$16,0)))+IF(AND(F789=1,D789&lt;&gt;"BWL",G789=0),Rules!$B$27,0))</f>
        <v>0</v>
      </c>
      <c r="R789">
        <f>IF(A789="","",J789*Rules!$B$19+O789*Rules!$B$22)</f>
        <v>0</v>
      </c>
      <c r="S789">
        <f>IF(A789="","",IF(J789&gt;=4,Rules!$B$21,IF(J789&gt;=3,Rules!$B$20,0)))</f>
        <v>0</v>
      </c>
      <c r="T789">
        <f>IF(A789="","",K789*Rules!$B$23+L789*Rules!$B$24+M789*Rules!$B$25+N789*Rules!$B$26)</f>
        <v>0</v>
      </c>
      <c r="U789">
        <f t="shared" si="12"/>
        <v>0</v>
      </c>
    </row>
    <row r="790" spans="1:21" x14ac:dyDescent="0.2">
      <c r="A790" t="str">
        <f>MatchSquad!A790</f>
        <v>M016</v>
      </c>
      <c r="B790" t="str">
        <f>MatchSquad!B790</f>
        <v>P214</v>
      </c>
      <c r="C790" t="str">
        <f>MatchSquad!C790</f>
        <v>Mangesh Yadav</v>
      </c>
      <c r="D790" t="str">
        <f>MatchSquad!D790</f>
        <v>AR</v>
      </c>
      <c r="E790" t="str">
        <f>MatchSquad!E790</f>
        <v>RCB</v>
      </c>
      <c r="F790">
        <f>MatchSquad!G790</f>
        <v>0</v>
      </c>
      <c r="G790">
        <f>IF(A790="","",SUMIFS(BallByBall!$I$2:$I$501,BallByBall!$B$2:$B$501,A790,BallByBall!$F$2:$F$501,B790))</f>
        <v>0</v>
      </c>
      <c r="H790">
        <f>IF(A790="","",COUNTIFS(BallByBall!$B$2:$B$501,A790,BallByBall!$F$2:$F$501,B790,BallByBall!$Q$2:$Q$501,1))</f>
        <v>0</v>
      </c>
      <c r="I790">
        <f>IF(A790="","",COUNTIFS(BallByBall!$B$2:$B$501,A790,BallByBall!$F$2:$F$501,B790,BallByBall!$R$2:$R$501,1))</f>
        <v>0</v>
      </c>
      <c r="J790">
        <f>IF(A790="","",SUMIFS(BallByBall!$T$2:$T$501,BallByBall!$B$2:$B$501,A790,BallByBall!$H$2:$H$501,B790))</f>
        <v>0</v>
      </c>
      <c r="K790">
        <f>IF(A790="","",SUMIFS(BallByBall!$U$2:$U$501,BallByBall!$B$2:$B$501,A790,BallByBall!$P$2:$P$501,B790))</f>
        <v>0</v>
      </c>
      <c r="L790">
        <f>IF(A790="","",SUMIFS(BallByBall!$V$2:$V$501,BallByBall!$B$2:$B$501,A790,BallByBall!$P$2:$P$501,B790))</f>
        <v>0</v>
      </c>
      <c r="M790">
        <f>IF(A790="","",SUMIFS(BallByBall!$W$2:$W$501,BallByBall!$B$2:$B$501,A790,BallByBall!$P$2:$P$501,B790))</f>
        <v>0</v>
      </c>
      <c r="N790">
        <f>IF(A790="","",SUMIFS(BallByBall!$X$2:$X$501,BallByBall!$B$2:$B$501,A790,BallByBall!$P$2:$P$501,B790))</f>
        <v>0</v>
      </c>
      <c r="O790">
        <f>IF(A790="","",SUMIFS(OverSummary!$G$2:$G$101,OverSummary!$A$2:$A$101,A790,OverSummary!$D$2:$D$101,B790))</f>
        <v>0</v>
      </c>
      <c r="P790">
        <f>IF(A790="","",G790*Rules!$B$13+H790*Rules!$B$14+I790*Rules!$B$15)</f>
        <v>0</v>
      </c>
      <c r="Q790">
        <f>IF(A790="","",IF(G790&gt;=100,Rules!$B$18,IF(G790&gt;=50,Rules!$B$17,IF(G790&gt;=30,Rules!$B$16,0)))+IF(AND(F790=1,D790&lt;&gt;"BWL",G790=0),Rules!$B$27,0))</f>
        <v>0</v>
      </c>
      <c r="R790">
        <f>IF(A790="","",J790*Rules!$B$19+O790*Rules!$B$22)</f>
        <v>0</v>
      </c>
      <c r="S790">
        <f>IF(A790="","",IF(J790&gt;=4,Rules!$B$21,IF(J790&gt;=3,Rules!$B$20,0)))</f>
        <v>0</v>
      </c>
      <c r="T790">
        <f>IF(A790="","",K790*Rules!$B$23+L790*Rules!$B$24+M790*Rules!$B$25+N790*Rules!$B$26)</f>
        <v>0</v>
      </c>
      <c r="U790">
        <f t="shared" si="12"/>
        <v>0</v>
      </c>
    </row>
    <row r="791" spans="1:21" x14ac:dyDescent="0.2">
      <c r="A791" t="str">
        <f>MatchSquad!A791</f>
        <v>M016</v>
      </c>
      <c r="B791" t="str">
        <f>MatchSquad!B791</f>
        <v>P215</v>
      </c>
      <c r="C791" t="str">
        <f>MatchSquad!C791</f>
        <v>Vicky Ostwal</v>
      </c>
      <c r="D791" t="str">
        <f>MatchSquad!D791</f>
        <v>AR</v>
      </c>
      <c r="E791" t="str">
        <f>MatchSquad!E791</f>
        <v>RCB</v>
      </c>
      <c r="F791">
        <f>MatchSquad!G791</f>
        <v>0</v>
      </c>
      <c r="G791">
        <f>IF(A791="","",SUMIFS(BallByBall!$I$2:$I$501,BallByBall!$B$2:$B$501,A791,BallByBall!$F$2:$F$501,B791))</f>
        <v>0</v>
      </c>
      <c r="H791">
        <f>IF(A791="","",COUNTIFS(BallByBall!$B$2:$B$501,A791,BallByBall!$F$2:$F$501,B791,BallByBall!$Q$2:$Q$501,1))</f>
        <v>0</v>
      </c>
      <c r="I791">
        <f>IF(A791="","",COUNTIFS(BallByBall!$B$2:$B$501,A791,BallByBall!$F$2:$F$501,B791,BallByBall!$R$2:$R$501,1))</f>
        <v>0</v>
      </c>
      <c r="J791">
        <f>IF(A791="","",SUMIFS(BallByBall!$T$2:$T$501,BallByBall!$B$2:$B$501,A791,BallByBall!$H$2:$H$501,B791))</f>
        <v>0</v>
      </c>
      <c r="K791">
        <f>IF(A791="","",SUMIFS(BallByBall!$U$2:$U$501,BallByBall!$B$2:$B$501,A791,BallByBall!$P$2:$P$501,B791))</f>
        <v>0</v>
      </c>
      <c r="L791">
        <f>IF(A791="","",SUMIFS(BallByBall!$V$2:$V$501,BallByBall!$B$2:$B$501,A791,BallByBall!$P$2:$P$501,B791))</f>
        <v>0</v>
      </c>
      <c r="M791">
        <f>IF(A791="","",SUMIFS(BallByBall!$W$2:$W$501,BallByBall!$B$2:$B$501,A791,BallByBall!$P$2:$P$501,B791))</f>
        <v>0</v>
      </c>
      <c r="N791">
        <f>IF(A791="","",SUMIFS(BallByBall!$X$2:$X$501,BallByBall!$B$2:$B$501,A791,BallByBall!$P$2:$P$501,B791))</f>
        <v>0</v>
      </c>
      <c r="O791">
        <f>IF(A791="","",SUMIFS(OverSummary!$G$2:$G$101,OverSummary!$A$2:$A$101,A791,OverSummary!$D$2:$D$101,B791))</f>
        <v>0</v>
      </c>
      <c r="P791">
        <f>IF(A791="","",G791*Rules!$B$13+H791*Rules!$B$14+I791*Rules!$B$15)</f>
        <v>0</v>
      </c>
      <c r="Q791">
        <f>IF(A791="","",IF(G791&gt;=100,Rules!$B$18,IF(G791&gt;=50,Rules!$B$17,IF(G791&gt;=30,Rules!$B$16,0)))+IF(AND(F791=1,D791&lt;&gt;"BWL",G791=0),Rules!$B$27,0))</f>
        <v>0</v>
      </c>
      <c r="R791">
        <f>IF(A791="","",J791*Rules!$B$19+O791*Rules!$B$22)</f>
        <v>0</v>
      </c>
      <c r="S791">
        <f>IF(A791="","",IF(J791&gt;=4,Rules!$B$21,IF(J791&gt;=3,Rules!$B$20,0)))</f>
        <v>0</v>
      </c>
      <c r="T791">
        <f>IF(A791="","",K791*Rules!$B$23+L791*Rules!$B$24+M791*Rules!$B$25+N791*Rules!$B$26)</f>
        <v>0</v>
      </c>
      <c r="U791">
        <f t="shared" si="12"/>
        <v>0</v>
      </c>
    </row>
    <row r="792" spans="1:21" x14ac:dyDescent="0.2">
      <c r="A792" t="str">
        <f>MatchSquad!A792</f>
        <v>M016</v>
      </c>
      <c r="B792" t="str">
        <f>MatchSquad!B792</f>
        <v>P216</v>
      </c>
      <c r="C792" t="str">
        <f>MatchSquad!C792</f>
        <v>Vihaan Malhotra</v>
      </c>
      <c r="D792" t="str">
        <f>MatchSquad!D792</f>
        <v>AR</v>
      </c>
      <c r="E792" t="str">
        <f>MatchSquad!E792</f>
        <v>RCB</v>
      </c>
      <c r="F792">
        <f>MatchSquad!G792</f>
        <v>0</v>
      </c>
      <c r="G792">
        <f>IF(A792="","",SUMIFS(BallByBall!$I$2:$I$501,BallByBall!$B$2:$B$501,A792,BallByBall!$F$2:$F$501,B792))</f>
        <v>0</v>
      </c>
      <c r="H792">
        <f>IF(A792="","",COUNTIFS(BallByBall!$B$2:$B$501,A792,BallByBall!$F$2:$F$501,B792,BallByBall!$Q$2:$Q$501,1))</f>
        <v>0</v>
      </c>
      <c r="I792">
        <f>IF(A792="","",COUNTIFS(BallByBall!$B$2:$B$501,A792,BallByBall!$F$2:$F$501,B792,BallByBall!$R$2:$R$501,1))</f>
        <v>0</v>
      </c>
      <c r="J792">
        <f>IF(A792="","",SUMIFS(BallByBall!$T$2:$T$501,BallByBall!$B$2:$B$501,A792,BallByBall!$H$2:$H$501,B792))</f>
        <v>0</v>
      </c>
      <c r="K792">
        <f>IF(A792="","",SUMIFS(BallByBall!$U$2:$U$501,BallByBall!$B$2:$B$501,A792,BallByBall!$P$2:$P$501,B792))</f>
        <v>0</v>
      </c>
      <c r="L792">
        <f>IF(A792="","",SUMIFS(BallByBall!$V$2:$V$501,BallByBall!$B$2:$B$501,A792,BallByBall!$P$2:$P$501,B792))</f>
        <v>0</v>
      </c>
      <c r="M792">
        <f>IF(A792="","",SUMIFS(BallByBall!$W$2:$W$501,BallByBall!$B$2:$B$501,A792,BallByBall!$P$2:$P$501,B792))</f>
        <v>0</v>
      </c>
      <c r="N792">
        <f>IF(A792="","",SUMIFS(BallByBall!$X$2:$X$501,BallByBall!$B$2:$B$501,A792,BallByBall!$P$2:$P$501,B792))</f>
        <v>0</v>
      </c>
      <c r="O792">
        <f>IF(A792="","",SUMIFS(OverSummary!$G$2:$G$101,OverSummary!$A$2:$A$101,A792,OverSummary!$D$2:$D$101,B792))</f>
        <v>0</v>
      </c>
      <c r="P792">
        <f>IF(A792="","",G792*Rules!$B$13+H792*Rules!$B$14+I792*Rules!$B$15)</f>
        <v>0</v>
      </c>
      <c r="Q792">
        <f>IF(A792="","",IF(G792&gt;=100,Rules!$B$18,IF(G792&gt;=50,Rules!$B$17,IF(G792&gt;=30,Rules!$B$16,0)))+IF(AND(F792=1,D792&lt;&gt;"BWL",G792=0),Rules!$B$27,0))</f>
        <v>0</v>
      </c>
      <c r="R792">
        <f>IF(A792="","",J792*Rules!$B$19+O792*Rules!$B$22)</f>
        <v>0</v>
      </c>
      <c r="S792">
        <f>IF(A792="","",IF(J792&gt;=4,Rules!$B$21,IF(J792&gt;=3,Rules!$B$20,0)))</f>
        <v>0</v>
      </c>
      <c r="T792">
        <f>IF(A792="","",K792*Rules!$B$23+L792*Rules!$B$24+M792*Rules!$B$25+N792*Rules!$B$26)</f>
        <v>0</v>
      </c>
      <c r="U792">
        <f t="shared" si="12"/>
        <v>0</v>
      </c>
    </row>
    <row r="793" spans="1:21" x14ac:dyDescent="0.2">
      <c r="A793" t="str">
        <f>MatchSquad!A793</f>
        <v>M016</v>
      </c>
      <c r="B793" t="str">
        <f>MatchSquad!B793</f>
        <v>P217</v>
      </c>
      <c r="C793" t="str">
        <f>MatchSquad!C793</f>
        <v>Kanishk Chouhan</v>
      </c>
      <c r="D793" t="str">
        <f>MatchSquad!D793</f>
        <v>AR</v>
      </c>
      <c r="E793" t="str">
        <f>MatchSquad!E793</f>
        <v>RCB</v>
      </c>
      <c r="F793">
        <f>MatchSquad!G793</f>
        <v>0</v>
      </c>
      <c r="G793">
        <f>IF(A793="","",SUMIFS(BallByBall!$I$2:$I$501,BallByBall!$B$2:$B$501,A793,BallByBall!$F$2:$F$501,B793))</f>
        <v>0</v>
      </c>
      <c r="H793">
        <f>IF(A793="","",COUNTIFS(BallByBall!$B$2:$B$501,A793,BallByBall!$F$2:$F$501,B793,BallByBall!$Q$2:$Q$501,1))</f>
        <v>0</v>
      </c>
      <c r="I793">
        <f>IF(A793="","",COUNTIFS(BallByBall!$B$2:$B$501,A793,BallByBall!$F$2:$F$501,B793,BallByBall!$R$2:$R$501,1))</f>
        <v>0</v>
      </c>
      <c r="J793">
        <f>IF(A793="","",SUMIFS(BallByBall!$T$2:$T$501,BallByBall!$B$2:$B$501,A793,BallByBall!$H$2:$H$501,B793))</f>
        <v>0</v>
      </c>
      <c r="K793">
        <f>IF(A793="","",SUMIFS(BallByBall!$U$2:$U$501,BallByBall!$B$2:$B$501,A793,BallByBall!$P$2:$P$501,B793))</f>
        <v>0</v>
      </c>
      <c r="L793">
        <f>IF(A793="","",SUMIFS(BallByBall!$V$2:$V$501,BallByBall!$B$2:$B$501,A793,BallByBall!$P$2:$P$501,B793))</f>
        <v>0</v>
      </c>
      <c r="M793">
        <f>IF(A793="","",SUMIFS(BallByBall!$W$2:$W$501,BallByBall!$B$2:$B$501,A793,BallByBall!$P$2:$P$501,B793))</f>
        <v>0</v>
      </c>
      <c r="N793">
        <f>IF(A793="","",SUMIFS(BallByBall!$X$2:$X$501,BallByBall!$B$2:$B$501,A793,BallByBall!$P$2:$P$501,B793))</f>
        <v>0</v>
      </c>
      <c r="O793">
        <f>IF(A793="","",SUMIFS(OverSummary!$G$2:$G$101,OverSummary!$A$2:$A$101,A793,OverSummary!$D$2:$D$101,B793))</f>
        <v>0</v>
      </c>
      <c r="P793">
        <f>IF(A793="","",G793*Rules!$B$13+H793*Rules!$B$14+I793*Rules!$B$15)</f>
        <v>0</v>
      </c>
      <c r="Q793">
        <f>IF(A793="","",IF(G793&gt;=100,Rules!$B$18,IF(G793&gt;=50,Rules!$B$17,IF(G793&gt;=30,Rules!$B$16,0)))+IF(AND(F793=1,D793&lt;&gt;"BWL",G793=0),Rules!$B$27,0))</f>
        <v>0</v>
      </c>
      <c r="R793">
        <f>IF(A793="","",J793*Rules!$B$19+O793*Rules!$B$22)</f>
        <v>0</v>
      </c>
      <c r="S793">
        <f>IF(A793="","",IF(J793&gt;=4,Rules!$B$21,IF(J793&gt;=3,Rules!$B$20,0)))</f>
        <v>0</v>
      </c>
      <c r="T793">
        <f>IF(A793="","",K793*Rules!$B$23+L793*Rules!$B$24+M793*Rules!$B$25+N793*Rules!$B$26)</f>
        <v>0</v>
      </c>
      <c r="U793">
        <f t="shared" si="12"/>
        <v>0</v>
      </c>
    </row>
    <row r="794" spans="1:21" x14ac:dyDescent="0.2">
      <c r="A794" t="str">
        <f>MatchSquad!A794</f>
        <v>M016</v>
      </c>
      <c r="B794" t="str">
        <f>MatchSquad!B794</f>
        <v>P218</v>
      </c>
      <c r="C794" t="str">
        <f>MatchSquad!C794</f>
        <v>Josh Hazlewood</v>
      </c>
      <c r="D794" t="str">
        <f>MatchSquad!D794</f>
        <v>BWL</v>
      </c>
      <c r="E794" t="str">
        <f>MatchSquad!E794</f>
        <v>RCB</v>
      </c>
      <c r="F794">
        <f>MatchSquad!G794</f>
        <v>0</v>
      </c>
      <c r="G794">
        <f>IF(A794="","",SUMIFS(BallByBall!$I$2:$I$501,BallByBall!$B$2:$B$501,A794,BallByBall!$F$2:$F$501,B794))</f>
        <v>0</v>
      </c>
      <c r="H794">
        <f>IF(A794="","",COUNTIFS(BallByBall!$B$2:$B$501,A794,BallByBall!$F$2:$F$501,B794,BallByBall!$Q$2:$Q$501,1))</f>
        <v>0</v>
      </c>
      <c r="I794">
        <f>IF(A794="","",COUNTIFS(BallByBall!$B$2:$B$501,A794,BallByBall!$F$2:$F$501,B794,BallByBall!$R$2:$R$501,1))</f>
        <v>0</v>
      </c>
      <c r="J794">
        <f>IF(A794="","",SUMIFS(BallByBall!$T$2:$T$501,BallByBall!$B$2:$B$501,A794,BallByBall!$H$2:$H$501,B794))</f>
        <v>0</v>
      </c>
      <c r="K794">
        <f>IF(A794="","",SUMIFS(BallByBall!$U$2:$U$501,BallByBall!$B$2:$B$501,A794,BallByBall!$P$2:$P$501,B794))</f>
        <v>0</v>
      </c>
      <c r="L794">
        <f>IF(A794="","",SUMIFS(BallByBall!$V$2:$V$501,BallByBall!$B$2:$B$501,A794,BallByBall!$P$2:$P$501,B794))</f>
        <v>0</v>
      </c>
      <c r="M794">
        <f>IF(A794="","",SUMIFS(BallByBall!$W$2:$W$501,BallByBall!$B$2:$B$501,A794,BallByBall!$P$2:$P$501,B794))</f>
        <v>0</v>
      </c>
      <c r="N794">
        <f>IF(A794="","",SUMIFS(BallByBall!$X$2:$X$501,BallByBall!$B$2:$B$501,A794,BallByBall!$P$2:$P$501,B794))</f>
        <v>0</v>
      </c>
      <c r="O794">
        <f>IF(A794="","",SUMIFS(OverSummary!$G$2:$G$101,OverSummary!$A$2:$A$101,A794,OverSummary!$D$2:$D$101,B794))</f>
        <v>0</v>
      </c>
      <c r="P794">
        <f>IF(A794="","",G794*Rules!$B$13+H794*Rules!$B$14+I794*Rules!$B$15)</f>
        <v>0</v>
      </c>
      <c r="Q794">
        <f>IF(A794="","",IF(G794&gt;=100,Rules!$B$18,IF(G794&gt;=50,Rules!$B$17,IF(G794&gt;=30,Rules!$B$16,0)))+IF(AND(F794=1,D794&lt;&gt;"BWL",G794=0),Rules!$B$27,0))</f>
        <v>0</v>
      </c>
      <c r="R794">
        <f>IF(A794="","",J794*Rules!$B$19+O794*Rules!$B$22)</f>
        <v>0</v>
      </c>
      <c r="S794">
        <f>IF(A794="","",IF(J794&gt;=4,Rules!$B$21,IF(J794&gt;=3,Rules!$B$20,0)))</f>
        <v>0</v>
      </c>
      <c r="T794">
        <f>IF(A794="","",K794*Rules!$B$23+L794*Rules!$B$24+M794*Rules!$B$25+N794*Rules!$B$26)</f>
        <v>0</v>
      </c>
      <c r="U794">
        <f t="shared" si="12"/>
        <v>0</v>
      </c>
    </row>
    <row r="795" spans="1:21" x14ac:dyDescent="0.2">
      <c r="A795" t="str">
        <f>MatchSquad!A795</f>
        <v>M016</v>
      </c>
      <c r="B795" t="str">
        <f>MatchSquad!B795</f>
        <v>P219</v>
      </c>
      <c r="C795" t="str">
        <f>MatchSquad!C795</f>
        <v>Rasikh Dar</v>
      </c>
      <c r="D795" t="str">
        <f>MatchSquad!D795</f>
        <v>BWL</v>
      </c>
      <c r="E795" t="str">
        <f>MatchSquad!E795</f>
        <v>RCB</v>
      </c>
      <c r="F795">
        <f>MatchSquad!G795</f>
        <v>0</v>
      </c>
      <c r="G795">
        <f>IF(A795="","",SUMIFS(BallByBall!$I$2:$I$501,BallByBall!$B$2:$B$501,A795,BallByBall!$F$2:$F$501,B795))</f>
        <v>0</v>
      </c>
      <c r="H795">
        <f>IF(A795="","",COUNTIFS(BallByBall!$B$2:$B$501,A795,BallByBall!$F$2:$F$501,B795,BallByBall!$Q$2:$Q$501,1))</f>
        <v>0</v>
      </c>
      <c r="I795">
        <f>IF(A795="","",COUNTIFS(BallByBall!$B$2:$B$501,A795,BallByBall!$F$2:$F$501,B795,BallByBall!$R$2:$R$501,1))</f>
        <v>0</v>
      </c>
      <c r="J795">
        <f>IF(A795="","",SUMIFS(BallByBall!$T$2:$T$501,BallByBall!$B$2:$B$501,A795,BallByBall!$H$2:$H$501,B795))</f>
        <v>0</v>
      </c>
      <c r="K795">
        <f>IF(A795="","",SUMIFS(BallByBall!$U$2:$U$501,BallByBall!$B$2:$B$501,A795,BallByBall!$P$2:$P$501,B795))</f>
        <v>0</v>
      </c>
      <c r="L795">
        <f>IF(A795="","",SUMIFS(BallByBall!$V$2:$V$501,BallByBall!$B$2:$B$501,A795,BallByBall!$P$2:$P$501,B795))</f>
        <v>0</v>
      </c>
      <c r="M795">
        <f>IF(A795="","",SUMIFS(BallByBall!$W$2:$W$501,BallByBall!$B$2:$B$501,A795,BallByBall!$P$2:$P$501,B795))</f>
        <v>0</v>
      </c>
      <c r="N795">
        <f>IF(A795="","",SUMIFS(BallByBall!$X$2:$X$501,BallByBall!$B$2:$B$501,A795,BallByBall!$P$2:$P$501,B795))</f>
        <v>0</v>
      </c>
      <c r="O795">
        <f>IF(A795="","",SUMIFS(OverSummary!$G$2:$G$101,OverSummary!$A$2:$A$101,A795,OverSummary!$D$2:$D$101,B795))</f>
        <v>0</v>
      </c>
      <c r="P795">
        <f>IF(A795="","",G795*Rules!$B$13+H795*Rules!$B$14+I795*Rules!$B$15)</f>
        <v>0</v>
      </c>
      <c r="Q795">
        <f>IF(A795="","",IF(G795&gt;=100,Rules!$B$18,IF(G795&gt;=50,Rules!$B$17,IF(G795&gt;=30,Rules!$B$16,0)))+IF(AND(F795=1,D795&lt;&gt;"BWL",G795=0),Rules!$B$27,0))</f>
        <v>0</v>
      </c>
      <c r="R795">
        <f>IF(A795="","",J795*Rules!$B$19+O795*Rules!$B$22)</f>
        <v>0</v>
      </c>
      <c r="S795">
        <f>IF(A795="","",IF(J795&gt;=4,Rules!$B$21,IF(J795&gt;=3,Rules!$B$20,0)))</f>
        <v>0</v>
      </c>
      <c r="T795">
        <f>IF(A795="","",K795*Rules!$B$23+L795*Rules!$B$24+M795*Rules!$B$25+N795*Rules!$B$26)</f>
        <v>0</v>
      </c>
      <c r="U795">
        <f t="shared" si="12"/>
        <v>0</v>
      </c>
    </row>
    <row r="796" spans="1:21" x14ac:dyDescent="0.2">
      <c r="A796" t="str">
        <f>MatchSquad!A796</f>
        <v>M016</v>
      </c>
      <c r="B796" t="str">
        <f>MatchSquad!B796</f>
        <v>P220</v>
      </c>
      <c r="C796" t="str">
        <f>MatchSquad!C796</f>
        <v>Suyash Sharma</v>
      </c>
      <c r="D796" t="str">
        <f>MatchSquad!D796</f>
        <v>BWL</v>
      </c>
      <c r="E796" t="str">
        <f>MatchSquad!E796</f>
        <v>RCB</v>
      </c>
      <c r="F796">
        <f>MatchSquad!G796</f>
        <v>0</v>
      </c>
      <c r="G796">
        <f>IF(A796="","",SUMIFS(BallByBall!$I$2:$I$501,BallByBall!$B$2:$B$501,A796,BallByBall!$F$2:$F$501,B796))</f>
        <v>0</v>
      </c>
      <c r="H796">
        <f>IF(A796="","",COUNTIFS(BallByBall!$B$2:$B$501,A796,BallByBall!$F$2:$F$501,B796,BallByBall!$Q$2:$Q$501,1))</f>
        <v>0</v>
      </c>
      <c r="I796">
        <f>IF(A796="","",COUNTIFS(BallByBall!$B$2:$B$501,A796,BallByBall!$F$2:$F$501,B796,BallByBall!$R$2:$R$501,1))</f>
        <v>0</v>
      </c>
      <c r="J796">
        <f>IF(A796="","",SUMIFS(BallByBall!$T$2:$T$501,BallByBall!$B$2:$B$501,A796,BallByBall!$H$2:$H$501,B796))</f>
        <v>0</v>
      </c>
      <c r="K796">
        <f>IF(A796="","",SUMIFS(BallByBall!$U$2:$U$501,BallByBall!$B$2:$B$501,A796,BallByBall!$P$2:$P$501,B796))</f>
        <v>0</v>
      </c>
      <c r="L796">
        <f>IF(A796="","",SUMIFS(BallByBall!$V$2:$V$501,BallByBall!$B$2:$B$501,A796,BallByBall!$P$2:$P$501,B796))</f>
        <v>0</v>
      </c>
      <c r="M796">
        <f>IF(A796="","",SUMIFS(BallByBall!$W$2:$W$501,BallByBall!$B$2:$B$501,A796,BallByBall!$P$2:$P$501,B796))</f>
        <v>0</v>
      </c>
      <c r="N796">
        <f>IF(A796="","",SUMIFS(BallByBall!$X$2:$X$501,BallByBall!$B$2:$B$501,A796,BallByBall!$P$2:$P$501,B796))</f>
        <v>0</v>
      </c>
      <c r="O796">
        <f>IF(A796="","",SUMIFS(OverSummary!$G$2:$G$101,OverSummary!$A$2:$A$101,A796,OverSummary!$D$2:$D$101,B796))</f>
        <v>0</v>
      </c>
      <c r="P796">
        <f>IF(A796="","",G796*Rules!$B$13+H796*Rules!$B$14+I796*Rules!$B$15)</f>
        <v>0</v>
      </c>
      <c r="Q796">
        <f>IF(A796="","",IF(G796&gt;=100,Rules!$B$18,IF(G796&gt;=50,Rules!$B$17,IF(G796&gt;=30,Rules!$B$16,0)))+IF(AND(F796=1,D796&lt;&gt;"BWL",G796=0),Rules!$B$27,0))</f>
        <v>0</v>
      </c>
      <c r="R796">
        <f>IF(A796="","",J796*Rules!$B$19+O796*Rules!$B$22)</f>
        <v>0</v>
      </c>
      <c r="S796">
        <f>IF(A796="","",IF(J796&gt;=4,Rules!$B$21,IF(J796&gt;=3,Rules!$B$20,0)))</f>
        <v>0</v>
      </c>
      <c r="T796">
        <f>IF(A796="","",K796*Rules!$B$23+L796*Rules!$B$24+M796*Rules!$B$25+N796*Rules!$B$26)</f>
        <v>0</v>
      </c>
      <c r="U796">
        <f t="shared" si="12"/>
        <v>0</v>
      </c>
    </row>
    <row r="797" spans="1:21" x14ac:dyDescent="0.2">
      <c r="A797" t="str">
        <f>MatchSquad!A797</f>
        <v>M016</v>
      </c>
      <c r="B797" t="str">
        <f>MatchSquad!B797</f>
        <v>P221</v>
      </c>
      <c r="C797" t="str">
        <f>MatchSquad!C797</f>
        <v>Bhuvneshwar Kumar</v>
      </c>
      <c r="D797" t="str">
        <f>MatchSquad!D797</f>
        <v>BWL</v>
      </c>
      <c r="E797" t="str">
        <f>MatchSquad!E797</f>
        <v>RCB</v>
      </c>
      <c r="F797">
        <f>MatchSquad!G797</f>
        <v>0</v>
      </c>
      <c r="G797">
        <f>IF(A797="","",SUMIFS(BallByBall!$I$2:$I$501,BallByBall!$B$2:$B$501,A797,BallByBall!$F$2:$F$501,B797))</f>
        <v>0</v>
      </c>
      <c r="H797">
        <f>IF(A797="","",COUNTIFS(BallByBall!$B$2:$B$501,A797,BallByBall!$F$2:$F$501,B797,BallByBall!$Q$2:$Q$501,1))</f>
        <v>0</v>
      </c>
      <c r="I797">
        <f>IF(A797="","",COUNTIFS(BallByBall!$B$2:$B$501,A797,BallByBall!$F$2:$F$501,B797,BallByBall!$R$2:$R$501,1))</f>
        <v>0</v>
      </c>
      <c r="J797">
        <f>IF(A797="","",SUMIFS(BallByBall!$T$2:$T$501,BallByBall!$B$2:$B$501,A797,BallByBall!$H$2:$H$501,B797))</f>
        <v>0</v>
      </c>
      <c r="K797">
        <f>IF(A797="","",SUMIFS(BallByBall!$U$2:$U$501,BallByBall!$B$2:$B$501,A797,BallByBall!$P$2:$P$501,B797))</f>
        <v>0</v>
      </c>
      <c r="L797">
        <f>IF(A797="","",SUMIFS(BallByBall!$V$2:$V$501,BallByBall!$B$2:$B$501,A797,BallByBall!$P$2:$P$501,B797))</f>
        <v>0</v>
      </c>
      <c r="M797">
        <f>IF(A797="","",SUMIFS(BallByBall!$W$2:$W$501,BallByBall!$B$2:$B$501,A797,BallByBall!$P$2:$P$501,B797))</f>
        <v>0</v>
      </c>
      <c r="N797">
        <f>IF(A797="","",SUMIFS(BallByBall!$X$2:$X$501,BallByBall!$B$2:$B$501,A797,BallByBall!$P$2:$P$501,B797))</f>
        <v>0</v>
      </c>
      <c r="O797">
        <f>IF(A797="","",SUMIFS(OverSummary!$G$2:$G$101,OverSummary!$A$2:$A$101,A797,OverSummary!$D$2:$D$101,B797))</f>
        <v>0</v>
      </c>
      <c r="P797">
        <f>IF(A797="","",G797*Rules!$B$13+H797*Rules!$B$14+I797*Rules!$B$15)</f>
        <v>0</v>
      </c>
      <c r="Q797">
        <f>IF(A797="","",IF(G797&gt;=100,Rules!$B$18,IF(G797&gt;=50,Rules!$B$17,IF(G797&gt;=30,Rules!$B$16,0)))+IF(AND(F797=1,D797&lt;&gt;"BWL",G797=0),Rules!$B$27,0))</f>
        <v>0</v>
      </c>
      <c r="R797">
        <f>IF(A797="","",J797*Rules!$B$19+O797*Rules!$B$22)</f>
        <v>0</v>
      </c>
      <c r="S797">
        <f>IF(A797="","",IF(J797&gt;=4,Rules!$B$21,IF(J797&gt;=3,Rules!$B$20,0)))</f>
        <v>0</v>
      </c>
      <c r="T797">
        <f>IF(A797="","",K797*Rules!$B$23+L797*Rules!$B$24+M797*Rules!$B$25+N797*Rules!$B$26)</f>
        <v>0</v>
      </c>
      <c r="U797">
        <f t="shared" si="12"/>
        <v>0</v>
      </c>
    </row>
    <row r="798" spans="1:21" x14ac:dyDescent="0.2">
      <c r="A798" t="str">
        <f>MatchSquad!A798</f>
        <v>M016</v>
      </c>
      <c r="B798" t="str">
        <f>MatchSquad!B798</f>
        <v>P222</v>
      </c>
      <c r="C798" t="str">
        <f>MatchSquad!C798</f>
        <v>Nuwan Thushara</v>
      </c>
      <c r="D798" t="str">
        <f>MatchSquad!D798</f>
        <v>BWL</v>
      </c>
      <c r="E798" t="str">
        <f>MatchSquad!E798</f>
        <v>RCB</v>
      </c>
      <c r="F798">
        <f>MatchSquad!G798</f>
        <v>0</v>
      </c>
      <c r="G798">
        <f>IF(A798="","",SUMIFS(BallByBall!$I$2:$I$501,BallByBall!$B$2:$B$501,A798,BallByBall!$F$2:$F$501,B798))</f>
        <v>0</v>
      </c>
      <c r="H798">
        <f>IF(A798="","",COUNTIFS(BallByBall!$B$2:$B$501,A798,BallByBall!$F$2:$F$501,B798,BallByBall!$Q$2:$Q$501,1))</f>
        <v>0</v>
      </c>
      <c r="I798">
        <f>IF(A798="","",COUNTIFS(BallByBall!$B$2:$B$501,A798,BallByBall!$F$2:$F$501,B798,BallByBall!$R$2:$R$501,1))</f>
        <v>0</v>
      </c>
      <c r="J798">
        <f>IF(A798="","",SUMIFS(BallByBall!$T$2:$T$501,BallByBall!$B$2:$B$501,A798,BallByBall!$H$2:$H$501,B798))</f>
        <v>0</v>
      </c>
      <c r="K798">
        <f>IF(A798="","",SUMIFS(BallByBall!$U$2:$U$501,BallByBall!$B$2:$B$501,A798,BallByBall!$P$2:$P$501,B798))</f>
        <v>0</v>
      </c>
      <c r="L798">
        <f>IF(A798="","",SUMIFS(BallByBall!$V$2:$V$501,BallByBall!$B$2:$B$501,A798,BallByBall!$P$2:$P$501,B798))</f>
        <v>0</v>
      </c>
      <c r="M798">
        <f>IF(A798="","",SUMIFS(BallByBall!$W$2:$W$501,BallByBall!$B$2:$B$501,A798,BallByBall!$P$2:$P$501,B798))</f>
        <v>0</v>
      </c>
      <c r="N798">
        <f>IF(A798="","",SUMIFS(BallByBall!$X$2:$X$501,BallByBall!$B$2:$B$501,A798,BallByBall!$P$2:$P$501,B798))</f>
        <v>0</v>
      </c>
      <c r="O798">
        <f>IF(A798="","",SUMIFS(OverSummary!$G$2:$G$101,OverSummary!$A$2:$A$101,A798,OverSummary!$D$2:$D$101,B798))</f>
        <v>0</v>
      </c>
      <c r="P798">
        <f>IF(A798="","",G798*Rules!$B$13+H798*Rules!$B$14+I798*Rules!$B$15)</f>
        <v>0</v>
      </c>
      <c r="Q798">
        <f>IF(A798="","",IF(G798&gt;=100,Rules!$B$18,IF(G798&gt;=50,Rules!$B$17,IF(G798&gt;=30,Rules!$B$16,0)))+IF(AND(F798=1,D798&lt;&gt;"BWL",G798=0),Rules!$B$27,0))</f>
        <v>0</v>
      </c>
      <c r="R798">
        <f>IF(A798="","",J798*Rules!$B$19+O798*Rules!$B$22)</f>
        <v>0</v>
      </c>
      <c r="S798">
        <f>IF(A798="","",IF(J798&gt;=4,Rules!$B$21,IF(J798&gt;=3,Rules!$B$20,0)))</f>
        <v>0</v>
      </c>
      <c r="T798">
        <f>IF(A798="","",K798*Rules!$B$23+L798*Rules!$B$24+M798*Rules!$B$25+N798*Rules!$B$26)</f>
        <v>0</v>
      </c>
      <c r="U798">
        <f t="shared" si="12"/>
        <v>0</v>
      </c>
    </row>
    <row r="799" spans="1:21" x14ac:dyDescent="0.2">
      <c r="A799" t="str">
        <f>MatchSquad!A799</f>
        <v>M016</v>
      </c>
      <c r="B799" t="str">
        <f>MatchSquad!B799</f>
        <v>P223</v>
      </c>
      <c r="C799" t="str">
        <f>MatchSquad!C799</f>
        <v>Abhinandan Singh</v>
      </c>
      <c r="D799" t="str">
        <f>MatchSquad!D799</f>
        <v>BWL</v>
      </c>
      <c r="E799" t="str">
        <f>MatchSquad!E799</f>
        <v>RCB</v>
      </c>
      <c r="F799">
        <f>MatchSquad!G799</f>
        <v>0</v>
      </c>
      <c r="G799">
        <f>IF(A799="","",SUMIFS(BallByBall!$I$2:$I$501,BallByBall!$B$2:$B$501,A799,BallByBall!$F$2:$F$501,B799))</f>
        <v>0</v>
      </c>
      <c r="H799">
        <f>IF(A799="","",COUNTIFS(BallByBall!$B$2:$B$501,A799,BallByBall!$F$2:$F$501,B799,BallByBall!$Q$2:$Q$501,1))</f>
        <v>0</v>
      </c>
      <c r="I799">
        <f>IF(A799="","",COUNTIFS(BallByBall!$B$2:$B$501,A799,BallByBall!$F$2:$F$501,B799,BallByBall!$R$2:$R$501,1))</f>
        <v>0</v>
      </c>
      <c r="J799">
        <f>IF(A799="","",SUMIFS(BallByBall!$T$2:$T$501,BallByBall!$B$2:$B$501,A799,BallByBall!$H$2:$H$501,B799))</f>
        <v>0</v>
      </c>
      <c r="K799">
        <f>IF(A799="","",SUMIFS(BallByBall!$U$2:$U$501,BallByBall!$B$2:$B$501,A799,BallByBall!$P$2:$P$501,B799))</f>
        <v>0</v>
      </c>
      <c r="L799">
        <f>IF(A799="","",SUMIFS(BallByBall!$V$2:$V$501,BallByBall!$B$2:$B$501,A799,BallByBall!$P$2:$P$501,B799))</f>
        <v>0</v>
      </c>
      <c r="M799">
        <f>IF(A799="","",SUMIFS(BallByBall!$W$2:$W$501,BallByBall!$B$2:$B$501,A799,BallByBall!$P$2:$P$501,B799))</f>
        <v>0</v>
      </c>
      <c r="N799">
        <f>IF(A799="","",SUMIFS(BallByBall!$X$2:$X$501,BallByBall!$B$2:$B$501,A799,BallByBall!$P$2:$P$501,B799))</f>
        <v>0</v>
      </c>
      <c r="O799">
        <f>IF(A799="","",SUMIFS(OverSummary!$G$2:$G$101,OverSummary!$A$2:$A$101,A799,OverSummary!$D$2:$D$101,B799))</f>
        <v>0</v>
      </c>
      <c r="P799">
        <f>IF(A799="","",G799*Rules!$B$13+H799*Rules!$B$14+I799*Rules!$B$15)</f>
        <v>0</v>
      </c>
      <c r="Q799">
        <f>IF(A799="","",IF(G799&gt;=100,Rules!$B$18,IF(G799&gt;=50,Rules!$B$17,IF(G799&gt;=30,Rules!$B$16,0)))+IF(AND(F799=1,D799&lt;&gt;"BWL",G799=0),Rules!$B$27,0))</f>
        <v>0</v>
      </c>
      <c r="R799">
        <f>IF(A799="","",J799*Rules!$B$19+O799*Rules!$B$22)</f>
        <v>0</v>
      </c>
      <c r="S799">
        <f>IF(A799="","",IF(J799&gt;=4,Rules!$B$21,IF(J799&gt;=3,Rules!$B$20,0)))</f>
        <v>0</v>
      </c>
      <c r="T799">
        <f>IF(A799="","",K799*Rules!$B$23+L799*Rules!$B$24+M799*Rules!$B$25+N799*Rules!$B$26)</f>
        <v>0</v>
      </c>
      <c r="U799">
        <f t="shared" si="12"/>
        <v>0</v>
      </c>
    </row>
    <row r="800" spans="1:21" x14ac:dyDescent="0.2">
      <c r="A800" t="str">
        <f>MatchSquad!A800</f>
        <v>M016</v>
      </c>
      <c r="B800" t="str">
        <f>MatchSquad!B800</f>
        <v>P224</v>
      </c>
      <c r="C800" t="str">
        <f>MatchSquad!C800</f>
        <v>Jacob Duffy</v>
      </c>
      <c r="D800" t="str">
        <f>MatchSquad!D800</f>
        <v>BWL</v>
      </c>
      <c r="E800" t="str">
        <f>MatchSquad!E800</f>
        <v>RCB</v>
      </c>
      <c r="F800">
        <f>MatchSquad!G800</f>
        <v>0</v>
      </c>
      <c r="G800">
        <f>IF(A800="","",SUMIFS(BallByBall!$I$2:$I$501,BallByBall!$B$2:$B$501,A800,BallByBall!$F$2:$F$501,B800))</f>
        <v>0</v>
      </c>
      <c r="H800">
        <f>IF(A800="","",COUNTIFS(BallByBall!$B$2:$B$501,A800,BallByBall!$F$2:$F$501,B800,BallByBall!$Q$2:$Q$501,1))</f>
        <v>0</v>
      </c>
      <c r="I800">
        <f>IF(A800="","",COUNTIFS(BallByBall!$B$2:$B$501,A800,BallByBall!$F$2:$F$501,B800,BallByBall!$R$2:$R$501,1))</f>
        <v>0</v>
      </c>
      <c r="J800">
        <f>IF(A800="","",SUMIFS(BallByBall!$T$2:$T$501,BallByBall!$B$2:$B$501,A800,BallByBall!$H$2:$H$501,B800))</f>
        <v>0</v>
      </c>
      <c r="K800">
        <f>IF(A800="","",SUMIFS(BallByBall!$U$2:$U$501,BallByBall!$B$2:$B$501,A800,BallByBall!$P$2:$P$501,B800))</f>
        <v>0</v>
      </c>
      <c r="L800">
        <f>IF(A800="","",SUMIFS(BallByBall!$V$2:$V$501,BallByBall!$B$2:$B$501,A800,BallByBall!$P$2:$P$501,B800))</f>
        <v>0</v>
      </c>
      <c r="M800">
        <f>IF(A800="","",SUMIFS(BallByBall!$W$2:$W$501,BallByBall!$B$2:$B$501,A800,BallByBall!$P$2:$P$501,B800))</f>
        <v>0</v>
      </c>
      <c r="N800">
        <f>IF(A800="","",SUMIFS(BallByBall!$X$2:$X$501,BallByBall!$B$2:$B$501,A800,BallByBall!$P$2:$P$501,B800))</f>
        <v>0</v>
      </c>
      <c r="O800">
        <f>IF(A800="","",SUMIFS(OverSummary!$G$2:$G$101,OverSummary!$A$2:$A$101,A800,OverSummary!$D$2:$D$101,B800))</f>
        <v>0</v>
      </c>
      <c r="P800">
        <f>IF(A800="","",G800*Rules!$B$13+H800*Rules!$B$14+I800*Rules!$B$15)</f>
        <v>0</v>
      </c>
      <c r="Q800">
        <f>IF(A800="","",IF(G800&gt;=100,Rules!$B$18,IF(G800&gt;=50,Rules!$B$17,IF(G800&gt;=30,Rules!$B$16,0)))+IF(AND(F800=1,D800&lt;&gt;"BWL",G800=0),Rules!$B$27,0))</f>
        <v>0</v>
      </c>
      <c r="R800">
        <f>IF(A800="","",J800*Rules!$B$19+O800*Rules!$B$22)</f>
        <v>0</v>
      </c>
      <c r="S800">
        <f>IF(A800="","",IF(J800&gt;=4,Rules!$B$21,IF(J800&gt;=3,Rules!$B$20,0)))</f>
        <v>0</v>
      </c>
      <c r="T800">
        <f>IF(A800="","",K800*Rules!$B$23+L800*Rules!$B$24+M800*Rules!$B$25+N800*Rules!$B$26)</f>
        <v>0</v>
      </c>
      <c r="U800">
        <f t="shared" si="12"/>
        <v>0</v>
      </c>
    </row>
    <row r="801" spans="1:21" x14ac:dyDescent="0.2">
      <c r="A801" t="str">
        <f>MatchSquad!A801</f>
        <v>M016</v>
      </c>
      <c r="B801" t="str">
        <f>MatchSquad!B801</f>
        <v>P225</v>
      </c>
      <c r="C801" t="str">
        <f>MatchSquad!C801</f>
        <v>Yash Dayal</v>
      </c>
      <c r="D801" t="str">
        <f>MatchSquad!D801</f>
        <v>BWL</v>
      </c>
      <c r="E801" t="str">
        <f>MatchSquad!E801</f>
        <v>RCB</v>
      </c>
      <c r="F801">
        <f>MatchSquad!G801</f>
        <v>0</v>
      </c>
      <c r="G801">
        <f>IF(A801="","",SUMIFS(BallByBall!$I$2:$I$501,BallByBall!$B$2:$B$501,A801,BallByBall!$F$2:$F$501,B801))</f>
        <v>0</v>
      </c>
      <c r="H801">
        <f>IF(A801="","",COUNTIFS(BallByBall!$B$2:$B$501,A801,BallByBall!$F$2:$F$501,B801,BallByBall!$Q$2:$Q$501,1))</f>
        <v>0</v>
      </c>
      <c r="I801">
        <f>IF(A801="","",COUNTIFS(BallByBall!$B$2:$B$501,A801,BallByBall!$F$2:$F$501,B801,BallByBall!$R$2:$R$501,1))</f>
        <v>0</v>
      </c>
      <c r="J801">
        <f>IF(A801="","",SUMIFS(BallByBall!$T$2:$T$501,BallByBall!$B$2:$B$501,A801,BallByBall!$H$2:$H$501,B801))</f>
        <v>0</v>
      </c>
      <c r="K801">
        <f>IF(A801="","",SUMIFS(BallByBall!$U$2:$U$501,BallByBall!$B$2:$B$501,A801,BallByBall!$P$2:$P$501,B801))</f>
        <v>0</v>
      </c>
      <c r="L801">
        <f>IF(A801="","",SUMIFS(BallByBall!$V$2:$V$501,BallByBall!$B$2:$B$501,A801,BallByBall!$P$2:$P$501,B801))</f>
        <v>0</v>
      </c>
      <c r="M801">
        <f>IF(A801="","",SUMIFS(BallByBall!$W$2:$W$501,BallByBall!$B$2:$B$501,A801,BallByBall!$P$2:$P$501,B801))</f>
        <v>0</v>
      </c>
      <c r="N801">
        <f>IF(A801="","",SUMIFS(BallByBall!$X$2:$X$501,BallByBall!$B$2:$B$501,A801,BallByBall!$P$2:$P$501,B801))</f>
        <v>0</v>
      </c>
      <c r="O801">
        <f>IF(A801="","",SUMIFS(OverSummary!$G$2:$G$101,OverSummary!$A$2:$A$101,A801,OverSummary!$D$2:$D$101,B801))</f>
        <v>0</v>
      </c>
      <c r="P801">
        <f>IF(A801="","",G801*Rules!$B$13+H801*Rules!$B$14+I801*Rules!$B$15)</f>
        <v>0</v>
      </c>
      <c r="Q801">
        <f>IF(A801="","",IF(G801&gt;=100,Rules!$B$18,IF(G801&gt;=50,Rules!$B$17,IF(G801&gt;=30,Rules!$B$16,0)))+IF(AND(F801=1,D801&lt;&gt;"BWL",G801=0),Rules!$B$27,0))</f>
        <v>0</v>
      </c>
      <c r="R801">
        <f>IF(A801="","",J801*Rules!$B$19+O801*Rules!$B$22)</f>
        <v>0</v>
      </c>
      <c r="S801">
        <f>IF(A801="","",IF(J801&gt;=4,Rules!$B$21,IF(J801&gt;=3,Rules!$B$20,0)))</f>
        <v>0</v>
      </c>
      <c r="T801">
        <f>IF(A801="","",K801*Rules!$B$23+L801*Rules!$B$24+M801*Rules!$B$25+N801*Rules!$B$26)</f>
        <v>0</v>
      </c>
      <c r="U801">
        <f t="shared" si="12"/>
        <v>0</v>
      </c>
    </row>
    <row r="802" spans="1:21" x14ac:dyDescent="0.2">
      <c r="A802" t="str">
        <f>MatchSquad!A802</f>
        <v>M017</v>
      </c>
      <c r="B802" t="str">
        <f>MatchSquad!B802</f>
        <v>P151</v>
      </c>
      <c r="C802" t="str">
        <f>MatchSquad!C802</f>
        <v>Shreyas Iyer</v>
      </c>
      <c r="D802" t="str">
        <f>MatchSquad!D802</f>
        <v>BAT</v>
      </c>
      <c r="E802" t="str">
        <f>MatchSquad!E802</f>
        <v>PBKS</v>
      </c>
      <c r="F802">
        <f>MatchSquad!G802</f>
        <v>0</v>
      </c>
      <c r="G802">
        <f>IF(A802="","",SUMIFS(BallByBall!$I$2:$I$501,BallByBall!$B$2:$B$501,A802,BallByBall!$F$2:$F$501,B802))</f>
        <v>0</v>
      </c>
      <c r="H802">
        <f>IF(A802="","",COUNTIFS(BallByBall!$B$2:$B$501,A802,BallByBall!$F$2:$F$501,B802,BallByBall!$Q$2:$Q$501,1))</f>
        <v>0</v>
      </c>
      <c r="I802">
        <f>IF(A802="","",COUNTIFS(BallByBall!$B$2:$B$501,A802,BallByBall!$F$2:$F$501,B802,BallByBall!$R$2:$R$501,1))</f>
        <v>0</v>
      </c>
      <c r="J802">
        <f>IF(A802="","",SUMIFS(BallByBall!$T$2:$T$501,BallByBall!$B$2:$B$501,A802,BallByBall!$H$2:$H$501,B802))</f>
        <v>0</v>
      </c>
      <c r="K802">
        <f>IF(A802="","",SUMIFS(BallByBall!$U$2:$U$501,BallByBall!$B$2:$B$501,A802,BallByBall!$P$2:$P$501,B802))</f>
        <v>0</v>
      </c>
      <c r="L802">
        <f>IF(A802="","",SUMIFS(BallByBall!$V$2:$V$501,BallByBall!$B$2:$B$501,A802,BallByBall!$P$2:$P$501,B802))</f>
        <v>0</v>
      </c>
      <c r="M802">
        <f>IF(A802="","",SUMIFS(BallByBall!$W$2:$W$501,BallByBall!$B$2:$B$501,A802,BallByBall!$P$2:$P$501,B802))</f>
        <v>0</v>
      </c>
      <c r="N802">
        <f>IF(A802="","",SUMIFS(BallByBall!$X$2:$X$501,BallByBall!$B$2:$B$501,A802,BallByBall!$P$2:$P$501,B802))</f>
        <v>0</v>
      </c>
      <c r="O802">
        <f>IF(A802="","",SUMIFS(OverSummary!$G$2:$G$101,OverSummary!$A$2:$A$101,A802,OverSummary!$D$2:$D$101,B802))</f>
        <v>0</v>
      </c>
      <c r="P802">
        <f>IF(A802="","",G802*Rules!$B$13+H802*Rules!$B$14+I802*Rules!$B$15)</f>
        <v>0</v>
      </c>
      <c r="Q802">
        <f>IF(A802="","",IF(G802&gt;=100,Rules!$B$18,IF(G802&gt;=50,Rules!$B$17,IF(G802&gt;=30,Rules!$B$16,0)))+IF(AND(F802=1,D802&lt;&gt;"BWL",G802=0),Rules!$B$27,0))</f>
        <v>0</v>
      </c>
      <c r="R802">
        <f>IF(A802="","",J802*Rules!$B$19+O802*Rules!$B$22)</f>
        <v>0</v>
      </c>
      <c r="S802">
        <f>IF(A802="","",IF(J802&gt;=4,Rules!$B$21,IF(J802&gt;=3,Rules!$B$20,0)))</f>
        <v>0</v>
      </c>
      <c r="T802">
        <f>IF(A802="","",K802*Rules!$B$23+L802*Rules!$B$24+M802*Rules!$B$25+N802*Rules!$B$26)</f>
        <v>0</v>
      </c>
      <c r="U802">
        <f t="shared" si="12"/>
        <v>0</v>
      </c>
    </row>
    <row r="803" spans="1:21" x14ac:dyDescent="0.2">
      <c r="A803" t="str">
        <f>MatchSquad!A803</f>
        <v>M017</v>
      </c>
      <c r="B803" t="str">
        <f>MatchSquad!B803</f>
        <v>P152</v>
      </c>
      <c r="C803" t="str">
        <f>MatchSquad!C803</f>
        <v>Nehal Wadhera</v>
      </c>
      <c r="D803" t="str">
        <f>MatchSquad!D803</f>
        <v>BAT</v>
      </c>
      <c r="E803" t="str">
        <f>MatchSquad!E803</f>
        <v>PBKS</v>
      </c>
      <c r="F803">
        <f>MatchSquad!G803</f>
        <v>0</v>
      </c>
      <c r="G803">
        <f>IF(A803="","",SUMIFS(BallByBall!$I$2:$I$501,BallByBall!$B$2:$B$501,A803,BallByBall!$F$2:$F$501,B803))</f>
        <v>0</v>
      </c>
      <c r="H803">
        <f>IF(A803="","",COUNTIFS(BallByBall!$B$2:$B$501,A803,BallByBall!$F$2:$F$501,B803,BallByBall!$Q$2:$Q$501,1))</f>
        <v>0</v>
      </c>
      <c r="I803">
        <f>IF(A803="","",COUNTIFS(BallByBall!$B$2:$B$501,A803,BallByBall!$F$2:$F$501,B803,BallByBall!$R$2:$R$501,1))</f>
        <v>0</v>
      </c>
      <c r="J803">
        <f>IF(A803="","",SUMIFS(BallByBall!$T$2:$T$501,BallByBall!$B$2:$B$501,A803,BallByBall!$H$2:$H$501,B803))</f>
        <v>0</v>
      </c>
      <c r="K803">
        <f>IF(A803="","",SUMIFS(BallByBall!$U$2:$U$501,BallByBall!$B$2:$B$501,A803,BallByBall!$P$2:$P$501,B803))</f>
        <v>0</v>
      </c>
      <c r="L803">
        <f>IF(A803="","",SUMIFS(BallByBall!$V$2:$V$501,BallByBall!$B$2:$B$501,A803,BallByBall!$P$2:$P$501,B803))</f>
        <v>0</v>
      </c>
      <c r="M803">
        <f>IF(A803="","",SUMIFS(BallByBall!$W$2:$W$501,BallByBall!$B$2:$B$501,A803,BallByBall!$P$2:$P$501,B803))</f>
        <v>0</v>
      </c>
      <c r="N803">
        <f>IF(A803="","",SUMIFS(BallByBall!$X$2:$X$501,BallByBall!$B$2:$B$501,A803,BallByBall!$P$2:$P$501,B803))</f>
        <v>0</v>
      </c>
      <c r="O803">
        <f>IF(A803="","",SUMIFS(OverSummary!$G$2:$G$101,OverSummary!$A$2:$A$101,A803,OverSummary!$D$2:$D$101,B803))</f>
        <v>0</v>
      </c>
      <c r="P803">
        <f>IF(A803="","",G803*Rules!$B$13+H803*Rules!$B$14+I803*Rules!$B$15)</f>
        <v>0</v>
      </c>
      <c r="Q803">
        <f>IF(A803="","",IF(G803&gt;=100,Rules!$B$18,IF(G803&gt;=50,Rules!$B$17,IF(G803&gt;=30,Rules!$B$16,0)))+IF(AND(F803=1,D803&lt;&gt;"BWL",G803=0),Rules!$B$27,0))</f>
        <v>0</v>
      </c>
      <c r="R803">
        <f>IF(A803="","",J803*Rules!$B$19+O803*Rules!$B$22)</f>
        <v>0</v>
      </c>
      <c r="S803">
        <f>IF(A803="","",IF(J803&gt;=4,Rules!$B$21,IF(J803&gt;=3,Rules!$B$20,0)))</f>
        <v>0</v>
      </c>
      <c r="T803">
        <f>IF(A803="","",K803*Rules!$B$23+L803*Rules!$B$24+M803*Rules!$B$25+N803*Rules!$B$26)</f>
        <v>0</v>
      </c>
      <c r="U803">
        <f t="shared" si="12"/>
        <v>0</v>
      </c>
    </row>
    <row r="804" spans="1:21" x14ac:dyDescent="0.2">
      <c r="A804" t="str">
        <f>MatchSquad!A804</f>
        <v>M017</v>
      </c>
      <c r="B804" t="str">
        <f>MatchSquad!B804</f>
        <v>P153</v>
      </c>
      <c r="C804" t="str">
        <f>MatchSquad!C804</f>
        <v>Vishnu Vinod</v>
      </c>
      <c r="D804" t="str">
        <f>MatchSquad!D804</f>
        <v>WK</v>
      </c>
      <c r="E804" t="str">
        <f>MatchSquad!E804</f>
        <v>PBKS</v>
      </c>
      <c r="F804">
        <f>MatchSquad!G804</f>
        <v>0</v>
      </c>
      <c r="G804">
        <f>IF(A804="","",SUMIFS(BallByBall!$I$2:$I$501,BallByBall!$B$2:$B$501,A804,BallByBall!$F$2:$F$501,B804))</f>
        <v>0</v>
      </c>
      <c r="H804">
        <f>IF(A804="","",COUNTIFS(BallByBall!$B$2:$B$501,A804,BallByBall!$F$2:$F$501,B804,BallByBall!$Q$2:$Q$501,1))</f>
        <v>0</v>
      </c>
      <c r="I804">
        <f>IF(A804="","",COUNTIFS(BallByBall!$B$2:$B$501,A804,BallByBall!$F$2:$F$501,B804,BallByBall!$R$2:$R$501,1))</f>
        <v>0</v>
      </c>
      <c r="J804">
        <f>IF(A804="","",SUMIFS(BallByBall!$T$2:$T$501,BallByBall!$B$2:$B$501,A804,BallByBall!$H$2:$H$501,B804))</f>
        <v>0</v>
      </c>
      <c r="K804">
        <f>IF(A804="","",SUMIFS(BallByBall!$U$2:$U$501,BallByBall!$B$2:$B$501,A804,BallByBall!$P$2:$P$501,B804))</f>
        <v>0</v>
      </c>
      <c r="L804">
        <f>IF(A804="","",SUMIFS(BallByBall!$V$2:$V$501,BallByBall!$B$2:$B$501,A804,BallByBall!$P$2:$P$501,B804))</f>
        <v>0</v>
      </c>
      <c r="M804">
        <f>IF(A804="","",SUMIFS(BallByBall!$W$2:$W$501,BallByBall!$B$2:$B$501,A804,BallByBall!$P$2:$P$501,B804))</f>
        <v>0</v>
      </c>
      <c r="N804">
        <f>IF(A804="","",SUMIFS(BallByBall!$X$2:$X$501,BallByBall!$B$2:$B$501,A804,BallByBall!$P$2:$P$501,B804))</f>
        <v>0</v>
      </c>
      <c r="O804">
        <f>IF(A804="","",SUMIFS(OverSummary!$G$2:$G$101,OverSummary!$A$2:$A$101,A804,OverSummary!$D$2:$D$101,B804))</f>
        <v>0</v>
      </c>
      <c r="P804">
        <f>IF(A804="","",G804*Rules!$B$13+H804*Rules!$B$14+I804*Rules!$B$15)</f>
        <v>0</v>
      </c>
      <c r="Q804">
        <f>IF(A804="","",IF(G804&gt;=100,Rules!$B$18,IF(G804&gt;=50,Rules!$B$17,IF(G804&gt;=30,Rules!$B$16,0)))+IF(AND(F804=1,D804&lt;&gt;"BWL",G804=0),Rules!$B$27,0))</f>
        <v>0</v>
      </c>
      <c r="R804">
        <f>IF(A804="","",J804*Rules!$B$19+O804*Rules!$B$22)</f>
        <v>0</v>
      </c>
      <c r="S804">
        <f>IF(A804="","",IF(J804&gt;=4,Rules!$B$21,IF(J804&gt;=3,Rules!$B$20,0)))</f>
        <v>0</v>
      </c>
      <c r="T804">
        <f>IF(A804="","",K804*Rules!$B$23+L804*Rules!$B$24+M804*Rules!$B$25+N804*Rules!$B$26)</f>
        <v>0</v>
      </c>
      <c r="U804">
        <f t="shared" si="12"/>
        <v>0</v>
      </c>
    </row>
    <row r="805" spans="1:21" x14ac:dyDescent="0.2">
      <c r="A805" t="str">
        <f>MatchSquad!A805</f>
        <v>M017</v>
      </c>
      <c r="B805" t="str">
        <f>MatchSquad!B805</f>
        <v>P154</v>
      </c>
      <c r="C805" t="str">
        <f>MatchSquad!C805</f>
        <v>Harnoor Pannu</v>
      </c>
      <c r="D805" t="str">
        <f>MatchSquad!D805</f>
        <v>BAT</v>
      </c>
      <c r="E805" t="str">
        <f>MatchSquad!E805</f>
        <v>PBKS</v>
      </c>
      <c r="F805">
        <f>MatchSquad!G805</f>
        <v>0</v>
      </c>
      <c r="G805">
        <f>IF(A805="","",SUMIFS(BallByBall!$I$2:$I$501,BallByBall!$B$2:$B$501,A805,BallByBall!$F$2:$F$501,B805))</f>
        <v>0</v>
      </c>
      <c r="H805">
        <f>IF(A805="","",COUNTIFS(BallByBall!$B$2:$B$501,A805,BallByBall!$F$2:$F$501,B805,BallByBall!$Q$2:$Q$501,1))</f>
        <v>0</v>
      </c>
      <c r="I805">
        <f>IF(A805="","",COUNTIFS(BallByBall!$B$2:$B$501,A805,BallByBall!$F$2:$F$501,B805,BallByBall!$R$2:$R$501,1))</f>
        <v>0</v>
      </c>
      <c r="J805">
        <f>IF(A805="","",SUMIFS(BallByBall!$T$2:$T$501,BallByBall!$B$2:$B$501,A805,BallByBall!$H$2:$H$501,B805))</f>
        <v>0</v>
      </c>
      <c r="K805">
        <f>IF(A805="","",SUMIFS(BallByBall!$U$2:$U$501,BallByBall!$B$2:$B$501,A805,BallByBall!$P$2:$P$501,B805))</f>
        <v>0</v>
      </c>
      <c r="L805">
        <f>IF(A805="","",SUMIFS(BallByBall!$V$2:$V$501,BallByBall!$B$2:$B$501,A805,BallByBall!$P$2:$P$501,B805))</f>
        <v>0</v>
      </c>
      <c r="M805">
        <f>IF(A805="","",SUMIFS(BallByBall!$W$2:$W$501,BallByBall!$B$2:$B$501,A805,BallByBall!$P$2:$P$501,B805))</f>
        <v>0</v>
      </c>
      <c r="N805">
        <f>IF(A805="","",SUMIFS(BallByBall!$X$2:$X$501,BallByBall!$B$2:$B$501,A805,BallByBall!$P$2:$P$501,B805))</f>
        <v>0</v>
      </c>
      <c r="O805">
        <f>IF(A805="","",SUMIFS(OverSummary!$G$2:$G$101,OverSummary!$A$2:$A$101,A805,OverSummary!$D$2:$D$101,B805))</f>
        <v>0</v>
      </c>
      <c r="P805">
        <f>IF(A805="","",G805*Rules!$B$13+H805*Rules!$B$14+I805*Rules!$B$15)</f>
        <v>0</v>
      </c>
      <c r="Q805">
        <f>IF(A805="","",IF(G805&gt;=100,Rules!$B$18,IF(G805&gt;=50,Rules!$B$17,IF(G805&gt;=30,Rules!$B$16,0)))+IF(AND(F805=1,D805&lt;&gt;"BWL",G805=0),Rules!$B$27,0))</f>
        <v>0</v>
      </c>
      <c r="R805">
        <f>IF(A805="","",J805*Rules!$B$19+O805*Rules!$B$22)</f>
        <v>0</v>
      </c>
      <c r="S805">
        <f>IF(A805="","",IF(J805&gt;=4,Rules!$B$21,IF(J805&gt;=3,Rules!$B$20,0)))</f>
        <v>0</v>
      </c>
      <c r="T805">
        <f>IF(A805="","",K805*Rules!$B$23+L805*Rules!$B$24+M805*Rules!$B$25+N805*Rules!$B$26)</f>
        <v>0</v>
      </c>
      <c r="U805">
        <f t="shared" si="12"/>
        <v>0</v>
      </c>
    </row>
    <row r="806" spans="1:21" x14ac:dyDescent="0.2">
      <c r="A806" t="str">
        <f>MatchSquad!A806</f>
        <v>M017</v>
      </c>
      <c r="B806" t="str">
        <f>MatchSquad!B806</f>
        <v>P155</v>
      </c>
      <c r="C806" t="str">
        <f>MatchSquad!C806</f>
        <v>Pyla Avinash</v>
      </c>
      <c r="D806" t="str">
        <f>MatchSquad!D806</f>
        <v>BAT</v>
      </c>
      <c r="E806" t="str">
        <f>MatchSquad!E806</f>
        <v>PBKS</v>
      </c>
      <c r="F806">
        <f>MatchSquad!G806</f>
        <v>0</v>
      </c>
      <c r="G806">
        <f>IF(A806="","",SUMIFS(BallByBall!$I$2:$I$501,BallByBall!$B$2:$B$501,A806,BallByBall!$F$2:$F$501,B806))</f>
        <v>0</v>
      </c>
      <c r="H806">
        <f>IF(A806="","",COUNTIFS(BallByBall!$B$2:$B$501,A806,BallByBall!$F$2:$F$501,B806,BallByBall!$Q$2:$Q$501,1))</f>
        <v>0</v>
      </c>
      <c r="I806">
        <f>IF(A806="","",COUNTIFS(BallByBall!$B$2:$B$501,A806,BallByBall!$F$2:$F$501,B806,BallByBall!$R$2:$R$501,1))</f>
        <v>0</v>
      </c>
      <c r="J806">
        <f>IF(A806="","",SUMIFS(BallByBall!$T$2:$T$501,BallByBall!$B$2:$B$501,A806,BallByBall!$H$2:$H$501,B806))</f>
        <v>0</v>
      </c>
      <c r="K806">
        <f>IF(A806="","",SUMIFS(BallByBall!$U$2:$U$501,BallByBall!$B$2:$B$501,A806,BallByBall!$P$2:$P$501,B806))</f>
        <v>0</v>
      </c>
      <c r="L806">
        <f>IF(A806="","",SUMIFS(BallByBall!$V$2:$V$501,BallByBall!$B$2:$B$501,A806,BallByBall!$P$2:$P$501,B806))</f>
        <v>0</v>
      </c>
      <c r="M806">
        <f>IF(A806="","",SUMIFS(BallByBall!$W$2:$W$501,BallByBall!$B$2:$B$501,A806,BallByBall!$P$2:$P$501,B806))</f>
        <v>0</v>
      </c>
      <c r="N806">
        <f>IF(A806="","",SUMIFS(BallByBall!$X$2:$X$501,BallByBall!$B$2:$B$501,A806,BallByBall!$P$2:$P$501,B806))</f>
        <v>0</v>
      </c>
      <c r="O806">
        <f>IF(A806="","",SUMIFS(OverSummary!$G$2:$G$101,OverSummary!$A$2:$A$101,A806,OverSummary!$D$2:$D$101,B806))</f>
        <v>0</v>
      </c>
      <c r="P806">
        <f>IF(A806="","",G806*Rules!$B$13+H806*Rules!$B$14+I806*Rules!$B$15)</f>
        <v>0</v>
      </c>
      <c r="Q806">
        <f>IF(A806="","",IF(G806&gt;=100,Rules!$B$18,IF(G806&gt;=50,Rules!$B$17,IF(G806&gt;=30,Rules!$B$16,0)))+IF(AND(F806=1,D806&lt;&gt;"BWL",G806=0),Rules!$B$27,0))</f>
        <v>0</v>
      </c>
      <c r="R806">
        <f>IF(A806="","",J806*Rules!$B$19+O806*Rules!$B$22)</f>
        <v>0</v>
      </c>
      <c r="S806">
        <f>IF(A806="","",IF(J806&gt;=4,Rules!$B$21,IF(J806&gt;=3,Rules!$B$20,0)))</f>
        <v>0</v>
      </c>
      <c r="T806">
        <f>IF(A806="","",K806*Rules!$B$23+L806*Rules!$B$24+M806*Rules!$B$25+N806*Rules!$B$26)</f>
        <v>0</v>
      </c>
      <c r="U806">
        <f t="shared" si="12"/>
        <v>0</v>
      </c>
    </row>
    <row r="807" spans="1:21" x14ac:dyDescent="0.2">
      <c r="A807" t="str">
        <f>MatchSquad!A807</f>
        <v>M017</v>
      </c>
      <c r="B807" t="str">
        <f>MatchSquad!B807</f>
        <v>P156</v>
      </c>
      <c r="C807" t="str">
        <f>MatchSquad!C807</f>
        <v>Prabhsimran Singh</v>
      </c>
      <c r="D807" t="str">
        <f>MatchSquad!D807</f>
        <v>WK</v>
      </c>
      <c r="E807" t="str">
        <f>MatchSquad!E807</f>
        <v>PBKS</v>
      </c>
      <c r="F807">
        <f>MatchSquad!G807</f>
        <v>0</v>
      </c>
      <c r="G807">
        <f>IF(A807="","",SUMIFS(BallByBall!$I$2:$I$501,BallByBall!$B$2:$B$501,A807,BallByBall!$F$2:$F$501,B807))</f>
        <v>0</v>
      </c>
      <c r="H807">
        <f>IF(A807="","",COUNTIFS(BallByBall!$B$2:$B$501,A807,BallByBall!$F$2:$F$501,B807,BallByBall!$Q$2:$Q$501,1))</f>
        <v>0</v>
      </c>
      <c r="I807">
        <f>IF(A807="","",COUNTIFS(BallByBall!$B$2:$B$501,A807,BallByBall!$F$2:$F$501,B807,BallByBall!$R$2:$R$501,1))</f>
        <v>0</v>
      </c>
      <c r="J807">
        <f>IF(A807="","",SUMIFS(BallByBall!$T$2:$T$501,BallByBall!$B$2:$B$501,A807,BallByBall!$H$2:$H$501,B807))</f>
        <v>0</v>
      </c>
      <c r="K807">
        <f>IF(A807="","",SUMIFS(BallByBall!$U$2:$U$501,BallByBall!$B$2:$B$501,A807,BallByBall!$P$2:$P$501,B807))</f>
        <v>0</v>
      </c>
      <c r="L807">
        <f>IF(A807="","",SUMIFS(BallByBall!$V$2:$V$501,BallByBall!$B$2:$B$501,A807,BallByBall!$P$2:$P$501,B807))</f>
        <v>0</v>
      </c>
      <c r="M807">
        <f>IF(A807="","",SUMIFS(BallByBall!$W$2:$W$501,BallByBall!$B$2:$B$501,A807,BallByBall!$P$2:$P$501,B807))</f>
        <v>0</v>
      </c>
      <c r="N807">
        <f>IF(A807="","",SUMIFS(BallByBall!$X$2:$X$501,BallByBall!$B$2:$B$501,A807,BallByBall!$P$2:$P$501,B807))</f>
        <v>0</v>
      </c>
      <c r="O807">
        <f>IF(A807="","",SUMIFS(OverSummary!$G$2:$G$101,OverSummary!$A$2:$A$101,A807,OverSummary!$D$2:$D$101,B807))</f>
        <v>0</v>
      </c>
      <c r="P807">
        <f>IF(A807="","",G807*Rules!$B$13+H807*Rules!$B$14+I807*Rules!$B$15)</f>
        <v>0</v>
      </c>
      <c r="Q807">
        <f>IF(A807="","",IF(G807&gt;=100,Rules!$B$18,IF(G807&gt;=50,Rules!$B$17,IF(G807&gt;=30,Rules!$B$16,0)))+IF(AND(F807=1,D807&lt;&gt;"BWL",G807=0),Rules!$B$27,0))</f>
        <v>0</v>
      </c>
      <c r="R807">
        <f>IF(A807="","",J807*Rules!$B$19+O807*Rules!$B$22)</f>
        <v>0</v>
      </c>
      <c r="S807">
        <f>IF(A807="","",IF(J807&gt;=4,Rules!$B$21,IF(J807&gt;=3,Rules!$B$20,0)))</f>
        <v>0</v>
      </c>
      <c r="T807">
        <f>IF(A807="","",K807*Rules!$B$23+L807*Rules!$B$24+M807*Rules!$B$25+N807*Rules!$B$26)</f>
        <v>0</v>
      </c>
      <c r="U807">
        <f t="shared" si="12"/>
        <v>0</v>
      </c>
    </row>
    <row r="808" spans="1:21" x14ac:dyDescent="0.2">
      <c r="A808" t="str">
        <f>MatchSquad!A808</f>
        <v>M017</v>
      </c>
      <c r="B808" t="str">
        <f>MatchSquad!B808</f>
        <v>P157</v>
      </c>
      <c r="C808" t="str">
        <f>MatchSquad!C808</f>
        <v>Shashank Singh</v>
      </c>
      <c r="D808" t="str">
        <f>MatchSquad!D808</f>
        <v>BAT</v>
      </c>
      <c r="E808" t="str">
        <f>MatchSquad!E808</f>
        <v>PBKS</v>
      </c>
      <c r="F808">
        <f>MatchSquad!G808</f>
        <v>0</v>
      </c>
      <c r="G808">
        <f>IF(A808="","",SUMIFS(BallByBall!$I$2:$I$501,BallByBall!$B$2:$B$501,A808,BallByBall!$F$2:$F$501,B808))</f>
        <v>0</v>
      </c>
      <c r="H808">
        <f>IF(A808="","",COUNTIFS(BallByBall!$B$2:$B$501,A808,BallByBall!$F$2:$F$501,B808,BallByBall!$Q$2:$Q$501,1))</f>
        <v>0</v>
      </c>
      <c r="I808">
        <f>IF(A808="","",COUNTIFS(BallByBall!$B$2:$B$501,A808,BallByBall!$F$2:$F$501,B808,BallByBall!$R$2:$R$501,1))</f>
        <v>0</v>
      </c>
      <c r="J808">
        <f>IF(A808="","",SUMIFS(BallByBall!$T$2:$T$501,BallByBall!$B$2:$B$501,A808,BallByBall!$H$2:$H$501,B808))</f>
        <v>0</v>
      </c>
      <c r="K808">
        <f>IF(A808="","",SUMIFS(BallByBall!$U$2:$U$501,BallByBall!$B$2:$B$501,A808,BallByBall!$P$2:$P$501,B808))</f>
        <v>0</v>
      </c>
      <c r="L808">
        <f>IF(A808="","",SUMIFS(BallByBall!$V$2:$V$501,BallByBall!$B$2:$B$501,A808,BallByBall!$P$2:$P$501,B808))</f>
        <v>0</v>
      </c>
      <c r="M808">
        <f>IF(A808="","",SUMIFS(BallByBall!$W$2:$W$501,BallByBall!$B$2:$B$501,A808,BallByBall!$P$2:$P$501,B808))</f>
        <v>0</v>
      </c>
      <c r="N808">
        <f>IF(A808="","",SUMIFS(BallByBall!$X$2:$X$501,BallByBall!$B$2:$B$501,A808,BallByBall!$P$2:$P$501,B808))</f>
        <v>0</v>
      </c>
      <c r="O808">
        <f>IF(A808="","",SUMIFS(OverSummary!$G$2:$G$101,OverSummary!$A$2:$A$101,A808,OverSummary!$D$2:$D$101,B808))</f>
        <v>0</v>
      </c>
      <c r="P808">
        <f>IF(A808="","",G808*Rules!$B$13+H808*Rules!$B$14+I808*Rules!$B$15)</f>
        <v>0</v>
      </c>
      <c r="Q808">
        <f>IF(A808="","",IF(G808&gt;=100,Rules!$B$18,IF(G808&gt;=50,Rules!$B$17,IF(G808&gt;=30,Rules!$B$16,0)))+IF(AND(F808=1,D808&lt;&gt;"BWL",G808=0),Rules!$B$27,0))</f>
        <v>0</v>
      </c>
      <c r="R808">
        <f>IF(A808="","",J808*Rules!$B$19+O808*Rules!$B$22)</f>
        <v>0</v>
      </c>
      <c r="S808">
        <f>IF(A808="","",IF(J808&gt;=4,Rules!$B$21,IF(J808&gt;=3,Rules!$B$20,0)))</f>
        <v>0</v>
      </c>
      <c r="T808">
        <f>IF(A808="","",K808*Rules!$B$23+L808*Rules!$B$24+M808*Rules!$B$25+N808*Rules!$B$26)</f>
        <v>0</v>
      </c>
      <c r="U808">
        <f t="shared" si="12"/>
        <v>0</v>
      </c>
    </row>
    <row r="809" spans="1:21" x14ac:dyDescent="0.2">
      <c r="A809" t="str">
        <f>MatchSquad!A809</f>
        <v>M017</v>
      </c>
      <c r="B809" t="str">
        <f>MatchSquad!B809</f>
        <v>P158</v>
      </c>
      <c r="C809" t="str">
        <f>MatchSquad!C809</f>
        <v>Marcus Stoinis</v>
      </c>
      <c r="D809" t="str">
        <f>MatchSquad!D809</f>
        <v>AR</v>
      </c>
      <c r="E809" t="str">
        <f>MatchSquad!E809</f>
        <v>PBKS</v>
      </c>
      <c r="F809">
        <f>MatchSquad!G809</f>
        <v>0</v>
      </c>
      <c r="G809">
        <f>IF(A809="","",SUMIFS(BallByBall!$I$2:$I$501,BallByBall!$B$2:$B$501,A809,BallByBall!$F$2:$F$501,B809))</f>
        <v>0</v>
      </c>
      <c r="H809">
        <f>IF(A809="","",COUNTIFS(BallByBall!$B$2:$B$501,A809,BallByBall!$F$2:$F$501,B809,BallByBall!$Q$2:$Q$501,1))</f>
        <v>0</v>
      </c>
      <c r="I809">
        <f>IF(A809="","",COUNTIFS(BallByBall!$B$2:$B$501,A809,BallByBall!$F$2:$F$501,B809,BallByBall!$R$2:$R$501,1))</f>
        <v>0</v>
      </c>
      <c r="J809">
        <f>IF(A809="","",SUMIFS(BallByBall!$T$2:$T$501,BallByBall!$B$2:$B$501,A809,BallByBall!$H$2:$H$501,B809))</f>
        <v>0</v>
      </c>
      <c r="K809">
        <f>IF(A809="","",SUMIFS(BallByBall!$U$2:$U$501,BallByBall!$B$2:$B$501,A809,BallByBall!$P$2:$P$501,B809))</f>
        <v>0</v>
      </c>
      <c r="L809">
        <f>IF(A809="","",SUMIFS(BallByBall!$V$2:$V$501,BallByBall!$B$2:$B$501,A809,BallByBall!$P$2:$P$501,B809))</f>
        <v>0</v>
      </c>
      <c r="M809">
        <f>IF(A809="","",SUMIFS(BallByBall!$W$2:$W$501,BallByBall!$B$2:$B$501,A809,BallByBall!$P$2:$P$501,B809))</f>
        <v>0</v>
      </c>
      <c r="N809">
        <f>IF(A809="","",SUMIFS(BallByBall!$X$2:$X$501,BallByBall!$B$2:$B$501,A809,BallByBall!$P$2:$P$501,B809))</f>
        <v>0</v>
      </c>
      <c r="O809">
        <f>IF(A809="","",SUMIFS(OverSummary!$G$2:$G$101,OverSummary!$A$2:$A$101,A809,OverSummary!$D$2:$D$101,B809))</f>
        <v>0</v>
      </c>
      <c r="P809">
        <f>IF(A809="","",G809*Rules!$B$13+H809*Rules!$B$14+I809*Rules!$B$15)</f>
        <v>0</v>
      </c>
      <c r="Q809">
        <f>IF(A809="","",IF(G809&gt;=100,Rules!$B$18,IF(G809&gt;=50,Rules!$B$17,IF(G809&gt;=30,Rules!$B$16,0)))+IF(AND(F809=1,D809&lt;&gt;"BWL",G809=0),Rules!$B$27,0))</f>
        <v>0</v>
      </c>
      <c r="R809">
        <f>IF(A809="","",J809*Rules!$B$19+O809*Rules!$B$22)</f>
        <v>0</v>
      </c>
      <c r="S809">
        <f>IF(A809="","",IF(J809&gt;=4,Rules!$B$21,IF(J809&gt;=3,Rules!$B$20,0)))</f>
        <v>0</v>
      </c>
      <c r="T809">
        <f>IF(A809="","",K809*Rules!$B$23+L809*Rules!$B$24+M809*Rules!$B$25+N809*Rules!$B$26)</f>
        <v>0</v>
      </c>
      <c r="U809">
        <f t="shared" si="12"/>
        <v>0</v>
      </c>
    </row>
    <row r="810" spans="1:21" x14ac:dyDescent="0.2">
      <c r="A810" t="str">
        <f>MatchSquad!A810</f>
        <v>M017</v>
      </c>
      <c r="B810" t="str">
        <f>MatchSquad!B810</f>
        <v>P159</v>
      </c>
      <c r="C810" t="str">
        <f>MatchSquad!C810</f>
        <v>Harpreet Brar</v>
      </c>
      <c r="D810" t="str">
        <f>MatchSquad!D810</f>
        <v>AR</v>
      </c>
      <c r="E810" t="str">
        <f>MatchSquad!E810</f>
        <v>PBKS</v>
      </c>
      <c r="F810">
        <f>MatchSquad!G810</f>
        <v>0</v>
      </c>
      <c r="G810">
        <f>IF(A810="","",SUMIFS(BallByBall!$I$2:$I$501,BallByBall!$B$2:$B$501,A810,BallByBall!$F$2:$F$501,B810))</f>
        <v>0</v>
      </c>
      <c r="H810">
        <f>IF(A810="","",COUNTIFS(BallByBall!$B$2:$B$501,A810,BallByBall!$F$2:$F$501,B810,BallByBall!$Q$2:$Q$501,1))</f>
        <v>0</v>
      </c>
      <c r="I810">
        <f>IF(A810="","",COUNTIFS(BallByBall!$B$2:$B$501,A810,BallByBall!$F$2:$F$501,B810,BallByBall!$R$2:$R$501,1))</f>
        <v>0</v>
      </c>
      <c r="J810">
        <f>IF(A810="","",SUMIFS(BallByBall!$T$2:$T$501,BallByBall!$B$2:$B$501,A810,BallByBall!$H$2:$H$501,B810))</f>
        <v>0</v>
      </c>
      <c r="K810">
        <f>IF(A810="","",SUMIFS(BallByBall!$U$2:$U$501,BallByBall!$B$2:$B$501,A810,BallByBall!$P$2:$P$501,B810))</f>
        <v>0</v>
      </c>
      <c r="L810">
        <f>IF(A810="","",SUMIFS(BallByBall!$V$2:$V$501,BallByBall!$B$2:$B$501,A810,BallByBall!$P$2:$P$501,B810))</f>
        <v>0</v>
      </c>
      <c r="M810">
        <f>IF(A810="","",SUMIFS(BallByBall!$W$2:$W$501,BallByBall!$B$2:$B$501,A810,BallByBall!$P$2:$P$501,B810))</f>
        <v>0</v>
      </c>
      <c r="N810">
        <f>IF(A810="","",SUMIFS(BallByBall!$X$2:$X$501,BallByBall!$B$2:$B$501,A810,BallByBall!$P$2:$P$501,B810))</f>
        <v>0</v>
      </c>
      <c r="O810">
        <f>IF(A810="","",SUMIFS(OverSummary!$G$2:$G$101,OverSummary!$A$2:$A$101,A810,OverSummary!$D$2:$D$101,B810))</f>
        <v>0</v>
      </c>
      <c r="P810">
        <f>IF(A810="","",G810*Rules!$B$13+H810*Rules!$B$14+I810*Rules!$B$15)</f>
        <v>0</v>
      </c>
      <c r="Q810">
        <f>IF(A810="","",IF(G810&gt;=100,Rules!$B$18,IF(G810&gt;=50,Rules!$B$17,IF(G810&gt;=30,Rules!$B$16,0)))+IF(AND(F810=1,D810&lt;&gt;"BWL",G810=0),Rules!$B$27,0))</f>
        <v>0</v>
      </c>
      <c r="R810">
        <f>IF(A810="","",J810*Rules!$B$19+O810*Rules!$B$22)</f>
        <v>0</v>
      </c>
      <c r="S810">
        <f>IF(A810="","",IF(J810&gt;=4,Rules!$B$21,IF(J810&gt;=3,Rules!$B$20,0)))</f>
        <v>0</v>
      </c>
      <c r="T810">
        <f>IF(A810="","",K810*Rules!$B$23+L810*Rules!$B$24+M810*Rules!$B$25+N810*Rules!$B$26)</f>
        <v>0</v>
      </c>
      <c r="U810">
        <f t="shared" si="12"/>
        <v>0</v>
      </c>
    </row>
    <row r="811" spans="1:21" x14ac:dyDescent="0.2">
      <c r="A811" t="str">
        <f>MatchSquad!A811</f>
        <v>M017</v>
      </c>
      <c r="B811" t="str">
        <f>MatchSquad!B811</f>
        <v>P160</v>
      </c>
      <c r="C811" t="str">
        <f>MatchSquad!C811</f>
        <v>Marco Jansen</v>
      </c>
      <c r="D811" t="str">
        <f>MatchSquad!D811</f>
        <v>AR</v>
      </c>
      <c r="E811" t="str">
        <f>MatchSquad!E811</f>
        <v>PBKS</v>
      </c>
      <c r="F811">
        <f>MatchSquad!G811</f>
        <v>0</v>
      </c>
      <c r="G811">
        <f>IF(A811="","",SUMIFS(BallByBall!$I$2:$I$501,BallByBall!$B$2:$B$501,A811,BallByBall!$F$2:$F$501,B811))</f>
        <v>0</v>
      </c>
      <c r="H811">
        <f>IF(A811="","",COUNTIFS(BallByBall!$B$2:$B$501,A811,BallByBall!$F$2:$F$501,B811,BallByBall!$Q$2:$Q$501,1))</f>
        <v>0</v>
      </c>
      <c r="I811">
        <f>IF(A811="","",COUNTIFS(BallByBall!$B$2:$B$501,A811,BallByBall!$F$2:$F$501,B811,BallByBall!$R$2:$R$501,1))</f>
        <v>0</v>
      </c>
      <c r="J811">
        <f>IF(A811="","",SUMIFS(BallByBall!$T$2:$T$501,BallByBall!$B$2:$B$501,A811,BallByBall!$H$2:$H$501,B811))</f>
        <v>0</v>
      </c>
      <c r="K811">
        <f>IF(A811="","",SUMIFS(BallByBall!$U$2:$U$501,BallByBall!$B$2:$B$501,A811,BallByBall!$P$2:$P$501,B811))</f>
        <v>0</v>
      </c>
      <c r="L811">
        <f>IF(A811="","",SUMIFS(BallByBall!$V$2:$V$501,BallByBall!$B$2:$B$501,A811,BallByBall!$P$2:$P$501,B811))</f>
        <v>0</v>
      </c>
      <c r="M811">
        <f>IF(A811="","",SUMIFS(BallByBall!$W$2:$W$501,BallByBall!$B$2:$B$501,A811,BallByBall!$P$2:$P$501,B811))</f>
        <v>0</v>
      </c>
      <c r="N811">
        <f>IF(A811="","",SUMIFS(BallByBall!$X$2:$X$501,BallByBall!$B$2:$B$501,A811,BallByBall!$P$2:$P$501,B811))</f>
        <v>0</v>
      </c>
      <c r="O811">
        <f>IF(A811="","",SUMIFS(OverSummary!$G$2:$G$101,OverSummary!$A$2:$A$101,A811,OverSummary!$D$2:$D$101,B811))</f>
        <v>0</v>
      </c>
      <c r="P811">
        <f>IF(A811="","",G811*Rules!$B$13+H811*Rules!$B$14+I811*Rules!$B$15)</f>
        <v>0</v>
      </c>
      <c r="Q811">
        <f>IF(A811="","",IF(G811&gt;=100,Rules!$B$18,IF(G811&gt;=50,Rules!$B$17,IF(G811&gt;=30,Rules!$B$16,0)))+IF(AND(F811=1,D811&lt;&gt;"BWL",G811=0),Rules!$B$27,0))</f>
        <v>0</v>
      </c>
      <c r="R811">
        <f>IF(A811="","",J811*Rules!$B$19+O811*Rules!$B$22)</f>
        <v>0</v>
      </c>
      <c r="S811">
        <f>IF(A811="","",IF(J811&gt;=4,Rules!$B$21,IF(J811&gt;=3,Rules!$B$20,0)))</f>
        <v>0</v>
      </c>
      <c r="T811">
        <f>IF(A811="","",K811*Rules!$B$23+L811*Rules!$B$24+M811*Rules!$B$25+N811*Rules!$B$26)</f>
        <v>0</v>
      </c>
      <c r="U811">
        <f t="shared" si="12"/>
        <v>0</v>
      </c>
    </row>
    <row r="812" spans="1:21" x14ac:dyDescent="0.2">
      <c r="A812" t="str">
        <f>MatchSquad!A812</f>
        <v>M017</v>
      </c>
      <c r="B812" t="str">
        <f>MatchSquad!B812</f>
        <v>P161</v>
      </c>
      <c r="C812" t="str">
        <f>MatchSquad!C812</f>
        <v>Azmatullah Omarzai</v>
      </c>
      <c r="D812" t="str">
        <f>MatchSquad!D812</f>
        <v>AR</v>
      </c>
      <c r="E812" t="str">
        <f>MatchSquad!E812</f>
        <v>PBKS</v>
      </c>
      <c r="F812">
        <f>MatchSquad!G812</f>
        <v>0</v>
      </c>
      <c r="G812">
        <f>IF(A812="","",SUMIFS(BallByBall!$I$2:$I$501,BallByBall!$B$2:$B$501,A812,BallByBall!$F$2:$F$501,B812))</f>
        <v>0</v>
      </c>
      <c r="H812">
        <f>IF(A812="","",COUNTIFS(BallByBall!$B$2:$B$501,A812,BallByBall!$F$2:$F$501,B812,BallByBall!$Q$2:$Q$501,1))</f>
        <v>0</v>
      </c>
      <c r="I812">
        <f>IF(A812="","",COUNTIFS(BallByBall!$B$2:$B$501,A812,BallByBall!$F$2:$F$501,B812,BallByBall!$R$2:$R$501,1))</f>
        <v>0</v>
      </c>
      <c r="J812">
        <f>IF(A812="","",SUMIFS(BallByBall!$T$2:$T$501,BallByBall!$B$2:$B$501,A812,BallByBall!$H$2:$H$501,B812))</f>
        <v>0</v>
      </c>
      <c r="K812">
        <f>IF(A812="","",SUMIFS(BallByBall!$U$2:$U$501,BallByBall!$B$2:$B$501,A812,BallByBall!$P$2:$P$501,B812))</f>
        <v>0</v>
      </c>
      <c r="L812">
        <f>IF(A812="","",SUMIFS(BallByBall!$V$2:$V$501,BallByBall!$B$2:$B$501,A812,BallByBall!$P$2:$P$501,B812))</f>
        <v>0</v>
      </c>
      <c r="M812">
        <f>IF(A812="","",SUMIFS(BallByBall!$W$2:$W$501,BallByBall!$B$2:$B$501,A812,BallByBall!$P$2:$P$501,B812))</f>
        <v>0</v>
      </c>
      <c r="N812">
        <f>IF(A812="","",SUMIFS(BallByBall!$X$2:$X$501,BallByBall!$B$2:$B$501,A812,BallByBall!$P$2:$P$501,B812))</f>
        <v>0</v>
      </c>
      <c r="O812">
        <f>IF(A812="","",SUMIFS(OverSummary!$G$2:$G$101,OverSummary!$A$2:$A$101,A812,OverSummary!$D$2:$D$101,B812))</f>
        <v>0</v>
      </c>
      <c r="P812">
        <f>IF(A812="","",G812*Rules!$B$13+H812*Rules!$B$14+I812*Rules!$B$15)</f>
        <v>0</v>
      </c>
      <c r="Q812">
        <f>IF(A812="","",IF(G812&gt;=100,Rules!$B$18,IF(G812&gt;=50,Rules!$B$17,IF(G812&gt;=30,Rules!$B$16,0)))+IF(AND(F812=1,D812&lt;&gt;"BWL",G812=0),Rules!$B$27,0))</f>
        <v>0</v>
      </c>
      <c r="R812">
        <f>IF(A812="","",J812*Rules!$B$19+O812*Rules!$B$22)</f>
        <v>0</v>
      </c>
      <c r="S812">
        <f>IF(A812="","",IF(J812&gt;=4,Rules!$B$21,IF(J812&gt;=3,Rules!$B$20,0)))</f>
        <v>0</v>
      </c>
      <c r="T812">
        <f>IF(A812="","",K812*Rules!$B$23+L812*Rules!$B$24+M812*Rules!$B$25+N812*Rules!$B$26)</f>
        <v>0</v>
      </c>
      <c r="U812">
        <f t="shared" si="12"/>
        <v>0</v>
      </c>
    </row>
    <row r="813" spans="1:21" x14ac:dyDescent="0.2">
      <c r="A813" t="str">
        <f>MatchSquad!A813</f>
        <v>M017</v>
      </c>
      <c r="B813" t="str">
        <f>MatchSquad!B813</f>
        <v>P162</v>
      </c>
      <c r="C813" t="str">
        <f>MatchSquad!C813</f>
        <v>Priyansh Arya</v>
      </c>
      <c r="D813" t="str">
        <f>MatchSquad!D813</f>
        <v>AR</v>
      </c>
      <c r="E813" t="str">
        <f>MatchSquad!E813</f>
        <v>PBKS</v>
      </c>
      <c r="F813">
        <f>MatchSquad!G813</f>
        <v>0</v>
      </c>
      <c r="G813">
        <f>IF(A813="","",SUMIFS(BallByBall!$I$2:$I$501,BallByBall!$B$2:$B$501,A813,BallByBall!$F$2:$F$501,B813))</f>
        <v>0</v>
      </c>
      <c r="H813">
        <f>IF(A813="","",COUNTIFS(BallByBall!$B$2:$B$501,A813,BallByBall!$F$2:$F$501,B813,BallByBall!$Q$2:$Q$501,1))</f>
        <v>0</v>
      </c>
      <c r="I813">
        <f>IF(A813="","",COUNTIFS(BallByBall!$B$2:$B$501,A813,BallByBall!$F$2:$F$501,B813,BallByBall!$R$2:$R$501,1))</f>
        <v>0</v>
      </c>
      <c r="J813">
        <f>IF(A813="","",SUMIFS(BallByBall!$T$2:$T$501,BallByBall!$B$2:$B$501,A813,BallByBall!$H$2:$H$501,B813))</f>
        <v>0</v>
      </c>
      <c r="K813">
        <f>IF(A813="","",SUMIFS(BallByBall!$U$2:$U$501,BallByBall!$B$2:$B$501,A813,BallByBall!$P$2:$P$501,B813))</f>
        <v>0</v>
      </c>
      <c r="L813">
        <f>IF(A813="","",SUMIFS(BallByBall!$V$2:$V$501,BallByBall!$B$2:$B$501,A813,BallByBall!$P$2:$P$501,B813))</f>
        <v>0</v>
      </c>
      <c r="M813">
        <f>IF(A813="","",SUMIFS(BallByBall!$W$2:$W$501,BallByBall!$B$2:$B$501,A813,BallByBall!$P$2:$P$501,B813))</f>
        <v>0</v>
      </c>
      <c r="N813">
        <f>IF(A813="","",SUMIFS(BallByBall!$X$2:$X$501,BallByBall!$B$2:$B$501,A813,BallByBall!$P$2:$P$501,B813))</f>
        <v>0</v>
      </c>
      <c r="O813">
        <f>IF(A813="","",SUMIFS(OverSummary!$G$2:$G$101,OverSummary!$A$2:$A$101,A813,OverSummary!$D$2:$D$101,B813))</f>
        <v>0</v>
      </c>
      <c r="P813">
        <f>IF(A813="","",G813*Rules!$B$13+H813*Rules!$B$14+I813*Rules!$B$15)</f>
        <v>0</v>
      </c>
      <c r="Q813">
        <f>IF(A813="","",IF(G813&gt;=100,Rules!$B$18,IF(G813&gt;=50,Rules!$B$17,IF(G813&gt;=30,Rules!$B$16,0)))+IF(AND(F813=1,D813&lt;&gt;"BWL",G813=0),Rules!$B$27,0))</f>
        <v>0</v>
      </c>
      <c r="R813">
        <f>IF(A813="","",J813*Rules!$B$19+O813*Rules!$B$22)</f>
        <v>0</v>
      </c>
      <c r="S813">
        <f>IF(A813="","",IF(J813&gt;=4,Rules!$B$21,IF(J813&gt;=3,Rules!$B$20,0)))</f>
        <v>0</v>
      </c>
      <c r="T813">
        <f>IF(A813="","",K813*Rules!$B$23+L813*Rules!$B$24+M813*Rules!$B$25+N813*Rules!$B$26)</f>
        <v>0</v>
      </c>
      <c r="U813">
        <f t="shared" si="12"/>
        <v>0</v>
      </c>
    </row>
    <row r="814" spans="1:21" x14ac:dyDescent="0.2">
      <c r="A814" t="str">
        <f>MatchSquad!A814</f>
        <v>M017</v>
      </c>
      <c r="B814" t="str">
        <f>MatchSquad!B814</f>
        <v>P163</v>
      </c>
      <c r="C814" t="str">
        <f>MatchSquad!C814</f>
        <v>Musheer Khan</v>
      </c>
      <c r="D814" t="str">
        <f>MatchSquad!D814</f>
        <v>AR</v>
      </c>
      <c r="E814" t="str">
        <f>MatchSquad!E814</f>
        <v>PBKS</v>
      </c>
      <c r="F814">
        <f>MatchSquad!G814</f>
        <v>0</v>
      </c>
      <c r="G814">
        <f>IF(A814="","",SUMIFS(BallByBall!$I$2:$I$501,BallByBall!$B$2:$B$501,A814,BallByBall!$F$2:$F$501,B814))</f>
        <v>0</v>
      </c>
      <c r="H814">
        <f>IF(A814="","",COUNTIFS(BallByBall!$B$2:$B$501,A814,BallByBall!$F$2:$F$501,B814,BallByBall!$Q$2:$Q$501,1))</f>
        <v>0</v>
      </c>
      <c r="I814">
        <f>IF(A814="","",COUNTIFS(BallByBall!$B$2:$B$501,A814,BallByBall!$F$2:$F$501,B814,BallByBall!$R$2:$R$501,1))</f>
        <v>0</v>
      </c>
      <c r="J814">
        <f>IF(A814="","",SUMIFS(BallByBall!$T$2:$T$501,BallByBall!$B$2:$B$501,A814,BallByBall!$H$2:$H$501,B814))</f>
        <v>0</v>
      </c>
      <c r="K814">
        <f>IF(A814="","",SUMIFS(BallByBall!$U$2:$U$501,BallByBall!$B$2:$B$501,A814,BallByBall!$P$2:$P$501,B814))</f>
        <v>0</v>
      </c>
      <c r="L814">
        <f>IF(A814="","",SUMIFS(BallByBall!$V$2:$V$501,BallByBall!$B$2:$B$501,A814,BallByBall!$P$2:$P$501,B814))</f>
        <v>0</v>
      </c>
      <c r="M814">
        <f>IF(A814="","",SUMIFS(BallByBall!$W$2:$W$501,BallByBall!$B$2:$B$501,A814,BallByBall!$P$2:$P$501,B814))</f>
        <v>0</v>
      </c>
      <c r="N814">
        <f>IF(A814="","",SUMIFS(BallByBall!$X$2:$X$501,BallByBall!$B$2:$B$501,A814,BallByBall!$P$2:$P$501,B814))</f>
        <v>0</v>
      </c>
      <c r="O814">
        <f>IF(A814="","",SUMIFS(OverSummary!$G$2:$G$101,OverSummary!$A$2:$A$101,A814,OverSummary!$D$2:$D$101,B814))</f>
        <v>0</v>
      </c>
      <c r="P814">
        <f>IF(A814="","",G814*Rules!$B$13+H814*Rules!$B$14+I814*Rules!$B$15)</f>
        <v>0</v>
      </c>
      <c r="Q814">
        <f>IF(A814="","",IF(G814&gt;=100,Rules!$B$18,IF(G814&gt;=50,Rules!$B$17,IF(G814&gt;=30,Rules!$B$16,0)))+IF(AND(F814=1,D814&lt;&gt;"BWL",G814=0),Rules!$B$27,0))</f>
        <v>0</v>
      </c>
      <c r="R814">
        <f>IF(A814="","",J814*Rules!$B$19+O814*Rules!$B$22)</f>
        <v>0</v>
      </c>
      <c r="S814">
        <f>IF(A814="","",IF(J814&gt;=4,Rules!$B$21,IF(J814&gt;=3,Rules!$B$20,0)))</f>
        <v>0</v>
      </c>
      <c r="T814">
        <f>IF(A814="","",K814*Rules!$B$23+L814*Rules!$B$24+M814*Rules!$B$25+N814*Rules!$B$26)</f>
        <v>0</v>
      </c>
      <c r="U814">
        <f t="shared" si="12"/>
        <v>0</v>
      </c>
    </row>
    <row r="815" spans="1:21" x14ac:dyDescent="0.2">
      <c r="A815" t="str">
        <f>MatchSquad!A815</f>
        <v>M017</v>
      </c>
      <c r="B815" t="str">
        <f>MatchSquad!B815</f>
        <v>P164</v>
      </c>
      <c r="C815" t="str">
        <f>MatchSquad!C815</f>
        <v>Suryansh Shedge</v>
      </c>
      <c r="D815" t="str">
        <f>MatchSquad!D815</f>
        <v>AR</v>
      </c>
      <c r="E815" t="str">
        <f>MatchSquad!E815</f>
        <v>PBKS</v>
      </c>
      <c r="F815">
        <f>MatchSquad!G815</f>
        <v>0</v>
      </c>
      <c r="G815">
        <f>IF(A815="","",SUMIFS(BallByBall!$I$2:$I$501,BallByBall!$B$2:$B$501,A815,BallByBall!$F$2:$F$501,B815))</f>
        <v>0</v>
      </c>
      <c r="H815">
        <f>IF(A815="","",COUNTIFS(BallByBall!$B$2:$B$501,A815,BallByBall!$F$2:$F$501,B815,BallByBall!$Q$2:$Q$501,1))</f>
        <v>0</v>
      </c>
      <c r="I815">
        <f>IF(A815="","",COUNTIFS(BallByBall!$B$2:$B$501,A815,BallByBall!$F$2:$F$501,B815,BallByBall!$R$2:$R$501,1))</f>
        <v>0</v>
      </c>
      <c r="J815">
        <f>IF(A815="","",SUMIFS(BallByBall!$T$2:$T$501,BallByBall!$B$2:$B$501,A815,BallByBall!$H$2:$H$501,B815))</f>
        <v>0</v>
      </c>
      <c r="K815">
        <f>IF(A815="","",SUMIFS(BallByBall!$U$2:$U$501,BallByBall!$B$2:$B$501,A815,BallByBall!$P$2:$P$501,B815))</f>
        <v>0</v>
      </c>
      <c r="L815">
        <f>IF(A815="","",SUMIFS(BallByBall!$V$2:$V$501,BallByBall!$B$2:$B$501,A815,BallByBall!$P$2:$P$501,B815))</f>
        <v>0</v>
      </c>
      <c r="M815">
        <f>IF(A815="","",SUMIFS(BallByBall!$W$2:$W$501,BallByBall!$B$2:$B$501,A815,BallByBall!$P$2:$P$501,B815))</f>
        <v>0</v>
      </c>
      <c r="N815">
        <f>IF(A815="","",SUMIFS(BallByBall!$X$2:$X$501,BallByBall!$B$2:$B$501,A815,BallByBall!$P$2:$P$501,B815))</f>
        <v>0</v>
      </c>
      <c r="O815">
        <f>IF(A815="","",SUMIFS(OverSummary!$G$2:$G$101,OverSummary!$A$2:$A$101,A815,OverSummary!$D$2:$D$101,B815))</f>
        <v>0</v>
      </c>
      <c r="P815">
        <f>IF(A815="","",G815*Rules!$B$13+H815*Rules!$B$14+I815*Rules!$B$15)</f>
        <v>0</v>
      </c>
      <c r="Q815">
        <f>IF(A815="","",IF(G815&gt;=100,Rules!$B$18,IF(G815&gt;=50,Rules!$B$17,IF(G815&gt;=30,Rules!$B$16,0)))+IF(AND(F815=1,D815&lt;&gt;"BWL",G815=0),Rules!$B$27,0))</f>
        <v>0</v>
      </c>
      <c r="R815">
        <f>IF(A815="","",J815*Rules!$B$19+O815*Rules!$B$22)</f>
        <v>0</v>
      </c>
      <c r="S815">
        <f>IF(A815="","",IF(J815&gt;=4,Rules!$B$21,IF(J815&gt;=3,Rules!$B$20,0)))</f>
        <v>0</v>
      </c>
      <c r="T815">
        <f>IF(A815="","",K815*Rules!$B$23+L815*Rules!$B$24+M815*Rules!$B$25+N815*Rules!$B$26)</f>
        <v>0</v>
      </c>
      <c r="U815">
        <f t="shared" si="12"/>
        <v>0</v>
      </c>
    </row>
    <row r="816" spans="1:21" x14ac:dyDescent="0.2">
      <c r="A816" t="str">
        <f>MatchSquad!A816</f>
        <v>M017</v>
      </c>
      <c r="B816" t="str">
        <f>MatchSquad!B816</f>
        <v>P165</v>
      </c>
      <c r="C816" t="str">
        <f>MatchSquad!C816</f>
        <v>Mitch Owen</v>
      </c>
      <c r="D816" t="str">
        <f>MatchSquad!D816</f>
        <v>AR</v>
      </c>
      <c r="E816" t="str">
        <f>MatchSquad!E816</f>
        <v>PBKS</v>
      </c>
      <c r="F816">
        <f>MatchSquad!G816</f>
        <v>0</v>
      </c>
      <c r="G816">
        <f>IF(A816="","",SUMIFS(BallByBall!$I$2:$I$501,BallByBall!$B$2:$B$501,A816,BallByBall!$F$2:$F$501,B816))</f>
        <v>0</v>
      </c>
      <c r="H816">
        <f>IF(A816="","",COUNTIFS(BallByBall!$B$2:$B$501,A816,BallByBall!$F$2:$F$501,B816,BallByBall!$Q$2:$Q$501,1))</f>
        <v>0</v>
      </c>
      <c r="I816">
        <f>IF(A816="","",COUNTIFS(BallByBall!$B$2:$B$501,A816,BallByBall!$F$2:$F$501,B816,BallByBall!$R$2:$R$501,1))</f>
        <v>0</v>
      </c>
      <c r="J816">
        <f>IF(A816="","",SUMIFS(BallByBall!$T$2:$T$501,BallByBall!$B$2:$B$501,A816,BallByBall!$H$2:$H$501,B816))</f>
        <v>0</v>
      </c>
      <c r="K816">
        <f>IF(A816="","",SUMIFS(BallByBall!$U$2:$U$501,BallByBall!$B$2:$B$501,A816,BallByBall!$P$2:$P$501,B816))</f>
        <v>0</v>
      </c>
      <c r="L816">
        <f>IF(A816="","",SUMIFS(BallByBall!$V$2:$V$501,BallByBall!$B$2:$B$501,A816,BallByBall!$P$2:$P$501,B816))</f>
        <v>0</v>
      </c>
      <c r="M816">
        <f>IF(A816="","",SUMIFS(BallByBall!$W$2:$W$501,BallByBall!$B$2:$B$501,A816,BallByBall!$P$2:$P$501,B816))</f>
        <v>0</v>
      </c>
      <c r="N816">
        <f>IF(A816="","",SUMIFS(BallByBall!$X$2:$X$501,BallByBall!$B$2:$B$501,A816,BallByBall!$P$2:$P$501,B816))</f>
        <v>0</v>
      </c>
      <c r="O816">
        <f>IF(A816="","",SUMIFS(OverSummary!$G$2:$G$101,OverSummary!$A$2:$A$101,A816,OverSummary!$D$2:$D$101,B816))</f>
        <v>0</v>
      </c>
      <c r="P816">
        <f>IF(A816="","",G816*Rules!$B$13+H816*Rules!$B$14+I816*Rules!$B$15)</f>
        <v>0</v>
      </c>
      <c r="Q816">
        <f>IF(A816="","",IF(G816&gt;=100,Rules!$B$18,IF(G816&gt;=50,Rules!$B$17,IF(G816&gt;=30,Rules!$B$16,0)))+IF(AND(F816=1,D816&lt;&gt;"BWL",G816=0),Rules!$B$27,0))</f>
        <v>0</v>
      </c>
      <c r="R816">
        <f>IF(A816="","",J816*Rules!$B$19+O816*Rules!$B$22)</f>
        <v>0</v>
      </c>
      <c r="S816">
        <f>IF(A816="","",IF(J816&gt;=4,Rules!$B$21,IF(J816&gt;=3,Rules!$B$20,0)))</f>
        <v>0</v>
      </c>
      <c r="T816">
        <f>IF(A816="","",K816*Rules!$B$23+L816*Rules!$B$24+M816*Rules!$B$25+N816*Rules!$B$26)</f>
        <v>0</v>
      </c>
      <c r="U816">
        <f t="shared" si="12"/>
        <v>0</v>
      </c>
    </row>
    <row r="817" spans="1:21" x14ac:dyDescent="0.2">
      <c r="A817" t="str">
        <f>MatchSquad!A817</f>
        <v>M017</v>
      </c>
      <c r="B817" t="str">
        <f>MatchSquad!B817</f>
        <v>P166</v>
      </c>
      <c r="C817" t="str">
        <f>MatchSquad!C817</f>
        <v>Cooper Connolly</v>
      </c>
      <c r="D817" t="str">
        <f>MatchSquad!D817</f>
        <v>AR</v>
      </c>
      <c r="E817" t="str">
        <f>MatchSquad!E817</f>
        <v>PBKS</v>
      </c>
      <c r="F817">
        <f>MatchSquad!G817</f>
        <v>0</v>
      </c>
      <c r="G817">
        <f>IF(A817="","",SUMIFS(BallByBall!$I$2:$I$501,BallByBall!$B$2:$B$501,A817,BallByBall!$F$2:$F$501,B817))</f>
        <v>0</v>
      </c>
      <c r="H817">
        <f>IF(A817="","",COUNTIFS(BallByBall!$B$2:$B$501,A817,BallByBall!$F$2:$F$501,B817,BallByBall!$Q$2:$Q$501,1))</f>
        <v>0</v>
      </c>
      <c r="I817">
        <f>IF(A817="","",COUNTIFS(BallByBall!$B$2:$B$501,A817,BallByBall!$F$2:$F$501,B817,BallByBall!$R$2:$R$501,1))</f>
        <v>0</v>
      </c>
      <c r="J817">
        <f>IF(A817="","",SUMIFS(BallByBall!$T$2:$T$501,BallByBall!$B$2:$B$501,A817,BallByBall!$H$2:$H$501,B817))</f>
        <v>0</v>
      </c>
      <c r="K817">
        <f>IF(A817="","",SUMIFS(BallByBall!$U$2:$U$501,BallByBall!$B$2:$B$501,A817,BallByBall!$P$2:$P$501,B817))</f>
        <v>0</v>
      </c>
      <c r="L817">
        <f>IF(A817="","",SUMIFS(BallByBall!$V$2:$V$501,BallByBall!$B$2:$B$501,A817,BallByBall!$P$2:$P$501,B817))</f>
        <v>0</v>
      </c>
      <c r="M817">
        <f>IF(A817="","",SUMIFS(BallByBall!$W$2:$W$501,BallByBall!$B$2:$B$501,A817,BallByBall!$P$2:$P$501,B817))</f>
        <v>0</v>
      </c>
      <c r="N817">
        <f>IF(A817="","",SUMIFS(BallByBall!$X$2:$X$501,BallByBall!$B$2:$B$501,A817,BallByBall!$P$2:$P$501,B817))</f>
        <v>0</v>
      </c>
      <c r="O817">
        <f>IF(A817="","",SUMIFS(OverSummary!$G$2:$G$101,OverSummary!$A$2:$A$101,A817,OverSummary!$D$2:$D$101,B817))</f>
        <v>0</v>
      </c>
      <c r="P817">
        <f>IF(A817="","",G817*Rules!$B$13+H817*Rules!$B$14+I817*Rules!$B$15)</f>
        <v>0</v>
      </c>
      <c r="Q817">
        <f>IF(A817="","",IF(G817&gt;=100,Rules!$B$18,IF(G817&gt;=50,Rules!$B$17,IF(G817&gt;=30,Rules!$B$16,0)))+IF(AND(F817=1,D817&lt;&gt;"BWL",G817=0),Rules!$B$27,0))</f>
        <v>0</v>
      </c>
      <c r="R817">
        <f>IF(A817="","",J817*Rules!$B$19+O817*Rules!$B$22)</f>
        <v>0</v>
      </c>
      <c r="S817">
        <f>IF(A817="","",IF(J817&gt;=4,Rules!$B$21,IF(J817&gt;=3,Rules!$B$20,0)))</f>
        <v>0</v>
      </c>
      <c r="T817">
        <f>IF(A817="","",K817*Rules!$B$23+L817*Rules!$B$24+M817*Rules!$B$25+N817*Rules!$B$26)</f>
        <v>0</v>
      </c>
      <c r="U817">
        <f t="shared" si="12"/>
        <v>0</v>
      </c>
    </row>
    <row r="818" spans="1:21" x14ac:dyDescent="0.2">
      <c r="A818" t="str">
        <f>MatchSquad!A818</f>
        <v>M017</v>
      </c>
      <c r="B818" t="str">
        <f>MatchSquad!B818</f>
        <v>P167</v>
      </c>
      <c r="C818" t="str">
        <f>MatchSquad!C818</f>
        <v>Ben Dwarshuis</v>
      </c>
      <c r="D818" t="str">
        <f>MatchSquad!D818</f>
        <v>AR</v>
      </c>
      <c r="E818" t="str">
        <f>MatchSquad!E818</f>
        <v>PBKS</v>
      </c>
      <c r="F818">
        <f>MatchSquad!G818</f>
        <v>0</v>
      </c>
      <c r="G818">
        <f>IF(A818="","",SUMIFS(BallByBall!$I$2:$I$501,BallByBall!$B$2:$B$501,A818,BallByBall!$F$2:$F$501,B818))</f>
        <v>0</v>
      </c>
      <c r="H818">
        <f>IF(A818="","",COUNTIFS(BallByBall!$B$2:$B$501,A818,BallByBall!$F$2:$F$501,B818,BallByBall!$Q$2:$Q$501,1))</f>
        <v>0</v>
      </c>
      <c r="I818">
        <f>IF(A818="","",COUNTIFS(BallByBall!$B$2:$B$501,A818,BallByBall!$F$2:$F$501,B818,BallByBall!$R$2:$R$501,1))</f>
        <v>0</v>
      </c>
      <c r="J818">
        <f>IF(A818="","",SUMIFS(BallByBall!$T$2:$T$501,BallByBall!$B$2:$B$501,A818,BallByBall!$H$2:$H$501,B818))</f>
        <v>0</v>
      </c>
      <c r="K818">
        <f>IF(A818="","",SUMIFS(BallByBall!$U$2:$U$501,BallByBall!$B$2:$B$501,A818,BallByBall!$P$2:$P$501,B818))</f>
        <v>0</v>
      </c>
      <c r="L818">
        <f>IF(A818="","",SUMIFS(BallByBall!$V$2:$V$501,BallByBall!$B$2:$B$501,A818,BallByBall!$P$2:$P$501,B818))</f>
        <v>0</v>
      </c>
      <c r="M818">
        <f>IF(A818="","",SUMIFS(BallByBall!$W$2:$W$501,BallByBall!$B$2:$B$501,A818,BallByBall!$P$2:$P$501,B818))</f>
        <v>0</v>
      </c>
      <c r="N818">
        <f>IF(A818="","",SUMIFS(BallByBall!$X$2:$X$501,BallByBall!$B$2:$B$501,A818,BallByBall!$P$2:$P$501,B818))</f>
        <v>0</v>
      </c>
      <c r="O818">
        <f>IF(A818="","",SUMIFS(OverSummary!$G$2:$G$101,OverSummary!$A$2:$A$101,A818,OverSummary!$D$2:$D$101,B818))</f>
        <v>0</v>
      </c>
      <c r="P818">
        <f>IF(A818="","",G818*Rules!$B$13+H818*Rules!$B$14+I818*Rules!$B$15)</f>
        <v>0</v>
      </c>
      <c r="Q818">
        <f>IF(A818="","",IF(G818&gt;=100,Rules!$B$18,IF(G818&gt;=50,Rules!$B$17,IF(G818&gt;=30,Rules!$B$16,0)))+IF(AND(F818=1,D818&lt;&gt;"BWL",G818=0),Rules!$B$27,0))</f>
        <v>0</v>
      </c>
      <c r="R818">
        <f>IF(A818="","",J818*Rules!$B$19+O818*Rules!$B$22)</f>
        <v>0</v>
      </c>
      <c r="S818">
        <f>IF(A818="","",IF(J818&gt;=4,Rules!$B$21,IF(J818&gt;=3,Rules!$B$20,0)))</f>
        <v>0</v>
      </c>
      <c r="T818">
        <f>IF(A818="","",K818*Rules!$B$23+L818*Rules!$B$24+M818*Rules!$B$25+N818*Rules!$B$26)</f>
        <v>0</v>
      </c>
      <c r="U818">
        <f t="shared" si="12"/>
        <v>0</v>
      </c>
    </row>
    <row r="819" spans="1:21" x14ac:dyDescent="0.2">
      <c r="A819" t="str">
        <f>MatchSquad!A819</f>
        <v>M017</v>
      </c>
      <c r="B819" t="str">
        <f>MatchSquad!B819</f>
        <v>P168</v>
      </c>
      <c r="C819" t="str">
        <f>MatchSquad!C819</f>
        <v>Arshdeep Singh</v>
      </c>
      <c r="D819" t="str">
        <f>MatchSquad!D819</f>
        <v>BWL</v>
      </c>
      <c r="E819" t="str">
        <f>MatchSquad!E819</f>
        <v>PBKS</v>
      </c>
      <c r="F819">
        <f>MatchSquad!G819</f>
        <v>0</v>
      </c>
      <c r="G819">
        <f>IF(A819="","",SUMIFS(BallByBall!$I$2:$I$501,BallByBall!$B$2:$B$501,A819,BallByBall!$F$2:$F$501,B819))</f>
        <v>0</v>
      </c>
      <c r="H819">
        <f>IF(A819="","",COUNTIFS(BallByBall!$B$2:$B$501,A819,BallByBall!$F$2:$F$501,B819,BallByBall!$Q$2:$Q$501,1))</f>
        <v>0</v>
      </c>
      <c r="I819">
        <f>IF(A819="","",COUNTIFS(BallByBall!$B$2:$B$501,A819,BallByBall!$F$2:$F$501,B819,BallByBall!$R$2:$R$501,1))</f>
        <v>0</v>
      </c>
      <c r="J819">
        <f>IF(A819="","",SUMIFS(BallByBall!$T$2:$T$501,BallByBall!$B$2:$B$501,A819,BallByBall!$H$2:$H$501,B819))</f>
        <v>0</v>
      </c>
      <c r="K819">
        <f>IF(A819="","",SUMIFS(BallByBall!$U$2:$U$501,BallByBall!$B$2:$B$501,A819,BallByBall!$P$2:$P$501,B819))</f>
        <v>0</v>
      </c>
      <c r="L819">
        <f>IF(A819="","",SUMIFS(BallByBall!$V$2:$V$501,BallByBall!$B$2:$B$501,A819,BallByBall!$P$2:$P$501,B819))</f>
        <v>0</v>
      </c>
      <c r="M819">
        <f>IF(A819="","",SUMIFS(BallByBall!$W$2:$W$501,BallByBall!$B$2:$B$501,A819,BallByBall!$P$2:$P$501,B819))</f>
        <v>0</v>
      </c>
      <c r="N819">
        <f>IF(A819="","",SUMIFS(BallByBall!$X$2:$X$501,BallByBall!$B$2:$B$501,A819,BallByBall!$P$2:$P$501,B819))</f>
        <v>0</v>
      </c>
      <c r="O819">
        <f>IF(A819="","",SUMIFS(OverSummary!$G$2:$G$101,OverSummary!$A$2:$A$101,A819,OverSummary!$D$2:$D$101,B819))</f>
        <v>0</v>
      </c>
      <c r="P819">
        <f>IF(A819="","",G819*Rules!$B$13+H819*Rules!$B$14+I819*Rules!$B$15)</f>
        <v>0</v>
      </c>
      <c r="Q819">
        <f>IF(A819="","",IF(G819&gt;=100,Rules!$B$18,IF(G819&gt;=50,Rules!$B$17,IF(G819&gt;=30,Rules!$B$16,0)))+IF(AND(F819=1,D819&lt;&gt;"BWL",G819=0),Rules!$B$27,0))</f>
        <v>0</v>
      </c>
      <c r="R819">
        <f>IF(A819="","",J819*Rules!$B$19+O819*Rules!$B$22)</f>
        <v>0</v>
      </c>
      <c r="S819">
        <f>IF(A819="","",IF(J819&gt;=4,Rules!$B$21,IF(J819&gt;=3,Rules!$B$20,0)))</f>
        <v>0</v>
      </c>
      <c r="T819">
        <f>IF(A819="","",K819*Rules!$B$23+L819*Rules!$B$24+M819*Rules!$B$25+N819*Rules!$B$26)</f>
        <v>0</v>
      </c>
      <c r="U819">
        <f t="shared" si="12"/>
        <v>0</v>
      </c>
    </row>
    <row r="820" spans="1:21" x14ac:dyDescent="0.2">
      <c r="A820" t="str">
        <f>MatchSquad!A820</f>
        <v>M017</v>
      </c>
      <c r="B820" t="str">
        <f>MatchSquad!B820</f>
        <v>P169</v>
      </c>
      <c r="C820" t="str">
        <f>MatchSquad!C820</f>
        <v>Yuzvendra Chahal</v>
      </c>
      <c r="D820" t="str">
        <f>MatchSquad!D820</f>
        <v>BWL</v>
      </c>
      <c r="E820" t="str">
        <f>MatchSquad!E820</f>
        <v>PBKS</v>
      </c>
      <c r="F820">
        <f>MatchSquad!G820</f>
        <v>0</v>
      </c>
      <c r="G820">
        <f>IF(A820="","",SUMIFS(BallByBall!$I$2:$I$501,BallByBall!$B$2:$B$501,A820,BallByBall!$F$2:$F$501,B820))</f>
        <v>0</v>
      </c>
      <c r="H820">
        <f>IF(A820="","",COUNTIFS(BallByBall!$B$2:$B$501,A820,BallByBall!$F$2:$F$501,B820,BallByBall!$Q$2:$Q$501,1))</f>
        <v>0</v>
      </c>
      <c r="I820">
        <f>IF(A820="","",COUNTIFS(BallByBall!$B$2:$B$501,A820,BallByBall!$F$2:$F$501,B820,BallByBall!$R$2:$R$501,1))</f>
        <v>0</v>
      </c>
      <c r="J820">
        <f>IF(A820="","",SUMIFS(BallByBall!$T$2:$T$501,BallByBall!$B$2:$B$501,A820,BallByBall!$H$2:$H$501,B820))</f>
        <v>0</v>
      </c>
      <c r="K820">
        <f>IF(A820="","",SUMIFS(BallByBall!$U$2:$U$501,BallByBall!$B$2:$B$501,A820,BallByBall!$P$2:$P$501,B820))</f>
        <v>0</v>
      </c>
      <c r="L820">
        <f>IF(A820="","",SUMIFS(BallByBall!$V$2:$V$501,BallByBall!$B$2:$B$501,A820,BallByBall!$P$2:$P$501,B820))</f>
        <v>0</v>
      </c>
      <c r="M820">
        <f>IF(A820="","",SUMIFS(BallByBall!$W$2:$W$501,BallByBall!$B$2:$B$501,A820,BallByBall!$P$2:$P$501,B820))</f>
        <v>0</v>
      </c>
      <c r="N820">
        <f>IF(A820="","",SUMIFS(BallByBall!$X$2:$X$501,BallByBall!$B$2:$B$501,A820,BallByBall!$P$2:$P$501,B820))</f>
        <v>0</v>
      </c>
      <c r="O820">
        <f>IF(A820="","",SUMIFS(OverSummary!$G$2:$G$101,OverSummary!$A$2:$A$101,A820,OverSummary!$D$2:$D$101,B820))</f>
        <v>0</v>
      </c>
      <c r="P820">
        <f>IF(A820="","",G820*Rules!$B$13+H820*Rules!$B$14+I820*Rules!$B$15)</f>
        <v>0</v>
      </c>
      <c r="Q820">
        <f>IF(A820="","",IF(G820&gt;=100,Rules!$B$18,IF(G820&gt;=50,Rules!$B$17,IF(G820&gt;=30,Rules!$B$16,0)))+IF(AND(F820=1,D820&lt;&gt;"BWL",G820=0),Rules!$B$27,0))</f>
        <v>0</v>
      </c>
      <c r="R820">
        <f>IF(A820="","",J820*Rules!$B$19+O820*Rules!$B$22)</f>
        <v>0</v>
      </c>
      <c r="S820">
        <f>IF(A820="","",IF(J820&gt;=4,Rules!$B$21,IF(J820&gt;=3,Rules!$B$20,0)))</f>
        <v>0</v>
      </c>
      <c r="T820">
        <f>IF(A820="","",K820*Rules!$B$23+L820*Rules!$B$24+M820*Rules!$B$25+N820*Rules!$B$26)</f>
        <v>0</v>
      </c>
      <c r="U820">
        <f t="shared" si="12"/>
        <v>0</v>
      </c>
    </row>
    <row r="821" spans="1:21" x14ac:dyDescent="0.2">
      <c r="A821" t="str">
        <f>MatchSquad!A821</f>
        <v>M017</v>
      </c>
      <c r="B821" t="str">
        <f>MatchSquad!B821</f>
        <v>P170</v>
      </c>
      <c r="C821" t="str">
        <f>MatchSquad!C821</f>
        <v>Vyshak Vijaykumar</v>
      </c>
      <c r="D821" t="str">
        <f>MatchSquad!D821</f>
        <v>BWL</v>
      </c>
      <c r="E821" t="str">
        <f>MatchSquad!E821</f>
        <v>PBKS</v>
      </c>
      <c r="F821">
        <f>MatchSquad!G821</f>
        <v>0</v>
      </c>
      <c r="G821">
        <f>IF(A821="","",SUMIFS(BallByBall!$I$2:$I$501,BallByBall!$B$2:$B$501,A821,BallByBall!$F$2:$F$501,B821))</f>
        <v>0</v>
      </c>
      <c r="H821">
        <f>IF(A821="","",COUNTIFS(BallByBall!$B$2:$B$501,A821,BallByBall!$F$2:$F$501,B821,BallByBall!$Q$2:$Q$501,1))</f>
        <v>0</v>
      </c>
      <c r="I821">
        <f>IF(A821="","",COUNTIFS(BallByBall!$B$2:$B$501,A821,BallByBall!$F$2:$F$501,B821,BallByBall!$R$2:$R$501,1))</f>
        <v>0</v>
      </c>
      <c r="J821">
        <f>IF(A821="","",SUMIFS(BallByBall!$T$2:$T$501,BallByBall!$B$2:$B$501,A821,BallByBall!$H$2:$H$501,B821))</f>
        <v>0</v>
      </c>
      <c r="K821">
        <f>IF(A821="","",SUMIFS(BallByBall!$U$2:$U$501,BallByBall!$B$2:$B$501,A821,BallByBall!$P$2:$P$501,B821))</f>
        <v>0</v>
      </c>
      <c r="L821">
        <f>IF(A821="","",SUMIFS(BallByBall!$V$2:$V$501,BallByBall!$B$2:$B$501,A821,BallByBall!$P$2:$P$501,B821))</f>
        <v>0</v>
      </c>
      <c r="M821">
        <f>IF(A821="","",SUMIFS(BallByBall!$W$2:$W$501,BallByBall!$B$2:$B$501,A821,BallByBall!$P$2:$P$501,B821))</f>
        <v>0</v>
      </c>
      <c r="N821">
        <f>IF(A821="","",SUMIFS(BallByBall!$X$2:$X$501,BallByBall!$B$2:$B$501,A821,BallByBall!$P$2:$P$501,B821))</f>
        <v>0</v>
      </c>
      <c r="O821">
        <f>IF(A821="","",SUMIFS(OverSummary!$G$2:$G$101,OverSummary!$A$2:$A$101,A821,OverSummary!$D$2:$D$101,B821))</f>
        <v>0</v>
      </c>
      <c r="P821">
        <f>IF(A821="","",G821*Rules!$B$13+H821*Rules!$B$14+I821*Rules!$B$15)</f>
        <v>0</v>
      </c>
      <c r="Q821">
        <f>IF(A821="","",IF(G821&gt;=100,Rules!$B$18,IF(G821&gt;=50,Rules!$B$17,IF(G821&gt;=30,Rules!$B$16,0)))+IF(AND(F821=1,D821&lt;&gt;"BWL",G821=0),Rules!$B$27,0))</f>
        <v>0</v>
      </c>
      <c r="R821">
        <f>IF(A821="","",J821*Rules!$B$19+O821*Rules!$B$22)</f>
        <v>0</v>
      </c>
      <c r="S821">
        <f>IF(A821="","",IF(J821&gt;=4,Rules!$B$21,IF(J821&gt;=3,Rules!$B$20,0)))</f>
        <v>0</v>
      </c>
      <c r="T821">
        <f>IF(A821="","",K821*Rules!$B$23+L821*Rules!$B$24+M821*Rules!$B$25+N821*Rules!$B$26)</f>
        <v>0</v>
      </c>
      <c r="U821">
        <f t="shared" si="12"/>
        <v>0</v>
      </c>
    </row>
    <row r="822" spans="1:21" x14ac:dyDescent="0.2">
      <c r="A822" t="str">
        <f>MatchSquad!A822</f>
        <v>M017</v>
      </c>
      <c r="B822" t="str">
        <f>MatchSquad!B822</f>
        <v>P171</v>
      </c>
      <c r="C822" t="str">
        <f>MatchSquad!C822</f>
        <v>Yash Thakur</v>
      </c>
      <c r="D822" t="str">
        <f>MatchSquad!D822</f>
        <v>BWL</v>
      </c>
      <c r="E822" t="str">
        <f>MatchSquad!E822</f>
        <v>PBKS</v>
      </c>
      <c r="F822">
        <f>MatchSquad!G822</f>
        <v>0</v>
      </c>
      <c r="G822">
        <f>IF(A822="","",SUMIFS(BallByBall!$I$2:$I$501,BallByBall!$B$2:$B$501,A822,BallByBall!$F$2:$F$501,B822))</f>
        <v>0</v>
      </c>
      <c r="H822">
        <f>IF(A822="","",COUNTIFS(BallByBall!$B$2:$B$501,A822,BallByBall!$F$2:$F$501,B822,BallByBall!$Q$2:$Q$501,1))</f>
        <v>0</v>
      </c>
      <c r="I822">
        <f>IF(A822="","",COUNTIFS(BallByBall!$B$2:$B$501,A822,BallByBall!$F$2:$F$501,B822,BallByBall!$R$2:$R$501,1))</f>
        <v>0</v>
      </c>
      <c r="J822">
        <f>IF(A822="","",SUMIFS(BallByBall!$T$2:$T$501,BallByBall!$B$2:$B$501,A822,BallByBall!$H$2:$H$501,B822))</f>
        <v>0</v>
      </c>
      <c r="K822">
        <f>IF(A822="","",SUMIFS(BallByBall!$U$2:$U$501,BallByBall!$B$2:$B$501,A822,BallByBall!$P$2:$P$501,B822))</f>
        <v>0</v>
      </c>
      <c r="L822">
        <f>IF(A822="","",SUMIFS(BallByBall!$V$2:$V$501,BallByBall!$B$2:$B$501,A822,BallByBall!$P$2:$P$501,B822))</f>
        <v>0</v>
      </c>
      <c r="M822">
        <f>IF(A822="","",SUMIFS(BallByBall!$W$2:$W$501,BallByBall!$B$2:$B$501,A822,BallByBall!$P$2:$P$501,B822))</f>
        <v>0</v>
      </c>
      <c r="N822">
        <f>IF(A822="","",SUMIFS(BallByBall!$X$2:$X$501,BallByBall!$B$2:$B$501,A822,BallByBall!$P$2:$P$501,B822))</f>
        <v>0</v>
      </c>
      <c r="O822">
        <f>IF(A822="","",SUMIFS(OverSummary!$G$2:$G$101,OverSummary!$A$2:$A$101,A822,OverSummary!$D$2:$D$101,B822))</f>
        <v>0</v>
      </c>
      <c r="P822">
        <f>IF(A822="","",G822*Rules!$B$13+H822*Rules!$B$14+I822*Rules!$B$15)</f>
        <v>0</v>
      </c>
      <c r="Q822">
        <f>IF(A822="","",IF(G822&gt;=100,Rules!$B$18,IF(G822&gt;=50,Rules!$B$17,IF(G822&gt;=30,Rules!$B$16,0)))+IF(AND(F822=1,D822&lt;&gt;"BWL",G822=0),Rules!$B$27,0))</f>
        <v>0</v>
      </c>
      <c r="R822">
        <f>IF(A822="","",J822*Rules!$B$19+O822*Rules!$B$22)</f>
        <v>0</v>
      </c>
      <c r="S822">
        <f>IF(A822="","",IF(J822&gt;=4,Rules!$B$21,IF(J822&gt;=3,Rules!$B$20,0)))</f>
        <v>0</v>
      </c>
      <c r="T822">
        <f>IF(A822="","",K822*Rules!$B$23+L822*Rules!$B$24+M822*Rules!$B$25+N822*Rules!$B$26)</f>
        <v>0</v>
      </c>
      <c r="U822">
        <f t="shared" si="12"/>
        <v>0</v>
      </c>
    </row>
    <row r="823" spans="1:21" x14ac:dyDescent="0.2">
      <c r="A823" t="str">
        <f>MatchSquad!A823</f>
        <v>M017</v>
      </c>
      <c r="B823" t="str">
        <f>MatchSquad!B823</f>
        <v>P172</v>
      </c>
      <c r="C823" t="str">
        <f>MatchSquad!C823</f>
        <v>Xavier Bartlett</v>
      </c>
      <c r="D823" t="str">
        <f>MatchSquad!D823</f>
        <v>BWL</v>
      </c>
      <c r="E823" t="str">
        <f>MatchSquad!E823</f>
        <v>PBKS</v>
      </c>
      <c r="F823">
        <f>MatchSquad!G823</f>
        <v>0</v>
      </c>
      <c r="G823">
        <f>IF(A823="","",SUMIFS(BallByBall!$I$2:$I$501,BallByBall!$B$2:$B$501,A823,BallByBall!$F$2:$F$501,B823))</f>
        <v>0</v>
      </c>
      <c r="H823">
        <f>IF(A823="","",COUNTIFS(BallByBall!$B$2:$B$501,A823,BallByBall!$F$2:$F$501,B823,BallByBall!$Q$2:$Q$501,1))</f>
        <v>0</v>
      </c>
      <c r="I823">
        <f>IF(A823="","",COUNTIFS(BallByBall!$B$2:$B$501,A823,BallByBall!$F$2:$F$501,B823,BallByBall!$R$2:$R$501,1))</f>
        <v>0</v>
      </c>
      <c r="J823">
        <f>IF(A823="","",SUMIFS(BallByBall!$T$2:$T$501,BallByBall!$B$2:$B$501,A823,BallByBall!$H$2:$H$501,B823))</f>
        <v>0</v>
      </c>
      <c r="K823">
        <f>IF(A823="","",SUMIFS(BallByBall!$U$2:$U$501,BallByBall!$B$2:$B$501,A823,BallByBall!$P$2:$P$501,B823))</f>
        <v>0</v>
      </c>
      <c r="L823">
        <f>IF(A823="","",SUMIFS(BallByBall!$V$2:$V$501,BallByBall!$B$2:$B$501,A823,BallByBall!$P$2:$P$501,B823))</f>
        <v>0</v>
      </c>
      <c r="M823">
        <f>IF(A823="","",SUMIFS(BallByBall!$W$2:$W$501,BallByBall!$B$2:$B$501,A823,BallByBall!$P$2:$P$501,B823))</f>
        <v>0</v>
      </c>
      <c r="N823">
        <f>IF(A823="","",SUMIFS(BallByBall!$X$2:$X$501,BallByBall!$B$2:$B$501,A823,BallByBall!$P$2:$P$501,B823))</f>
        <v>0</v>
      </c>
      <c r="O823">
        <f>IF(A823="","",SUMIFS(OverSummary!$G$2:$G$101,OverSummary!$A$2:$A$101,A823,OverSummary!$D$2:$D$101,B823))</f>
        <v>0</v>
      </c>
      <c r="P823">
        <f>IF(A823="","",G823*Rules!$B$13+H823*Rules!$B$14+I823*Rules!$B$15)</f>
        <v>0</v>
      </c>
      <c r="Q823">
        <f>IF(A823="","",IF(G823&gt;=100,Rules!$B$18,IF(G823&gt;=50,Rules!$B$17,IF(G823&gt;=30,Rules!$B$16,0)))+IF(AND(F823=1,D823&lt;&gt;"BWL",G823=0),Rules!$B$27,0))</f>
        <v>0</v>
      </c>
      <c r="R823">
        <f>IF(A823="","",J823*Rules!$B$19+O823*Rules!$B$22)</f>
        <v>0</v>
      </c>
      <c r="S823">
        <f>IF(A823="","",IF(J823&gt;=4,Rules!$B$21,IF(J823&gt;=3,Rules!$B$20,0)))</f>
        <v>0</v>
      </c>
      <c r="T823">
        <f>IF(A823="","",K823*Rules!$B$23+L823*Rules!$B$24+M823*Rules!$B$25+N823*Rules!$B$26)</f>
        <v>0</v>
      </c>
      <c r="U823">
        <f t="shared" si="12"/>
        <v>0</v>
      </c>
    </row>
    <row r="824" spans="1:21" x14ac:dyDescent="0.2">
      <c r="A824" t="str">
        <f>MatchSquad!A824</f>
        <v>M017</v>
      </c>
      <c r="B824" t="str">
        <f>MatchSquad!B824</f>
        <v>P173</v>
      </c>
      <c r="C824" t="str">
        <f>MatchSquad!C824</f>
        <v>Pravin Dubey</v>
      </c>
      <c r="D824" t="str">
        <f>MatchSquad!D824</f>
        <v>BWL</v>
      </c>
      <c r="E824" t="str">
        <f>MatchSquad!E824</f>
        <v>PBKS</v>
      </c>
      <c r="F824">
        <f>MatchSquad!G824</f>
        <v>0</v>
      </c>
      <c r="G824">
        <f>IF(A824="","",SUMIFS(BallByBall!$I$2:$I$501,BallByBall!$B$2:$B$501,A824,BallByBall!$F$2:$F$501,B824))</f>
        <v>0</v>
      </c>
      <c r="H824">
        <f>IF(A824="","",COUNTIFS(BallByBall!$B$2:$B$501,A824,BallByBall!$F$2:$F$501,B824,BallByBall!$Q$2:$Q$501,1))</f>
        <v>0</v>
      </c>
      <c r="I824">
        <f>IF(A824="","",COUNTIFS(BallByBall!$B$2:$B$501,A824,BallByBall!$F$2:$F$501,B824,BallByBall!$R$2:$R$501,1))</f>
        <v>0</v>
      </c>
      <c r="J824">
        <f>IF(A824="","",SUMIFS(BallByBall!$T$2:$T$501,BallByBall!$B$2:$B$501,A824,BallByBall!$H$2:$H$501,B824))</f>
        <v>0</v>
      </c>
      <c r="K824">
        <f>IF(A824="","",SUMIFS(BallByBall!$U$2:$U$501,BallByBall!$B$2:$B$501,A824,BallByBall!$P$2:$P$501,B824))</f>
        <v>0</v>
      </c>
      <c r="L824">
        <f>IF(A824="","",SUMIFS(BallByBall!$V$2:$V$501,BallByBall!$B$2:$B$501,A824,BallByBall!$P$2:$P$501,B824))</f>
        <v>0</v>
      </c>
      <c r="M824">
        <f>IF(A824="","",SUMIFS(BallByBall!$W$2:$W$501,BallByBall!$B$2:$B$501,A824,BallByBall!$P$2:$P$501,B824))</f>
        <v>0</v>
      </c>
      <c r="N824">
        <f>IF(A824="","",SUMIFS(BallByBall!$X$2:$X$501,BallByBall!$B$2:$B$501,A824,BallByBall!$P$2:$P$501,B824))</f>
        <v>0</v>
      </c>
      <c r="O824">
        <f>IF(A824="","",SUMIFS(OverSummary!$G$2:$G$101,OverSummary!$A$2:$A$101,A824,OverSummary!$D$2:$D$101,B824))</f>
        <v>0</v>
      </c>
      <c r="P824">
        <f>IF(A824="","",G824*Rules!$B$13+H824*Rules!$B$14+I824*Rules!$B$15)</f>
        <v>0</v>
      </c>
      <c r="Q824">
        <f>IF(A824="","",IF(G824&gt;=100,Rules!$B$18,IF(G824&gt;=50,Rules!$B$17,IF(G824&gt;=30,Rules!$B$16,0)))+IF(AND(F824=1,D824&lt;&gt;"BWL",G824=0),Rules!$B$27,0))</f>
        <v>0</v>
      </c>
      <c r="R824">
        <f>IF(A824="","",J824*Rules!$B$19+O824*Rules!$B$22)</f>
        <v>0</v>
      </c>
      <c r="S824">
        <f>IF(A824="","",IF(J824&gt;=4,Rules!$B$21,IF(J824&gt;=3,Rules!$B$20,0)))</f>
        <v>0</v>
      </c>
      <c r="T824">
        <f>IF(A824="","",K824*Rules!$B$23+L824*Rules!$B$24+M824*Rules!$B$25+N824*Rules!$B$26)</f>
        <v>0</v>
      </c>
      <c r="U824">
        <f t="shared" si="12"/>
        <v>0</v>
      </c>
    </row>
    <row r="825" spans="1:21" x14ac:dyDescent="0.2">
      <c r="A825" t="str">
        <f>MatchSquad!A825</f>
        <v>M017</v>
      </c>
      <c r="B825" t="str">
        <f>MatchSquad!B825</f>
        <v>P174</v>
      </c>
      <c r="C825" t="str">
        <f>MatchSquad!C825</f>
        <v>Vishal Nishad</v>
      </c>
      <c r="D825" t="str">
        <f>MatchSquad!D825</f>
        <v>BWL</v>
      </c>
      <c r="E825" t="str">
        <f>MatchSquad!E825</f>
        <v>PBKS</v>
      </c>
      <c r="F825">
        <f>MatchSquad!G825</f>
        <v>0</v>
      </c>
      <c r="G825">
        <f>IF(A825="","",SUMIFS(BallByBall!$I$2:$I$501,BallByBall!$B$2:$B$501,A825,BallByBall!$F$2:$F$501,B825))</f>
        <v>0</v>
      </c>
      <c r="H825">
        <f>IF(A825="","",COUNTIFS(BallByBall!$B$2:$B$501,A825,BallByBall!$F$2:$F$501,B825,BallByBall!$Q$2:$Q$501,1))</f>
        <v>0</v>
      </c>
      <c r="I825">
        <f>IF(A825="","",COUNTIFS(BallByBall!$B$2:$B$501,A825,BallByBall!$F$2:$F$501,B825,BallByBall!$R$2:$R$501,1))</f>
        <v>0</v>
      </c>
      <c r="J825">
        <f>IF(A825="","",SUMIFS(BallByBall!$T$2:$T$501,BallByBall!$B$2:$B$501,A825,BallByBall!$H$2:$H$501,B825))</f>
        <v>0</v>
      </c>
      <c r="K825">
        <f>IF(A825="","",SUMIFS(BallByBall!$U$2:$U$501,BallByBall!$B$2:$B$501,A825,BallByBall!$P$2:$P$501,B825))</f>
        <v>0</v>
      </c>
      <c r="L825">
        <f>IF(A825="","",SUMIFS(BallByBall!$V$2:$V$501,BallByBall!$B$2:$B$501,A825,BallByBall!$P$2:$P$501,B825))</f>
        <v>0</v>
      </c>
      <c r="M825">
        <f>IF(A825="","",SUMIFS(BallByBall!$W$2:$W$501,BallByBall!$B$2:$B$501,A825,BallByBall!$P$2:$P$501,B825))</f>
        <v>0</v>
      </c>
      <c r="N825">
        <f>IF(A825="","",SUMIFS(BallByBall!$X$2:$X$501,BallByBall!$B$2:$B$501,A825,BallByBall!$P$2:$P$501,B825))</f>
        <v>0</v>
      </c>
      <c r="O825">
        <f>IF(A825="","",SUMIFS(OverSummary!$G$2:$G$101,OverSummary!$A$2:$A$101,A825,OverSummary!$D$2:$D$101,B825))</f>
        <v>0</v>
      </c>
      <c r="P825">
        <f>IF(A825="","",G825*Rules!$B$13+H825*Rules!$B$14+I825*Rules!$B$15)</f>
        <v>0</v>
      </c>
      <c r="Q825">
        <f>IF(A825="","",IF(G825&gt;=100,Rules!$B$18,IF(G825&gt;=50,Rules!$B$17,IF(G825&gt;=30,Rules!$B$16,0)))+IF(AND(F825=1,D825&lt;&gt;"BWL",G825=0),Rules!$B$27,0))</f>
        <v>0</v>
      </c>
      <c r="R825">
        <f>IF(A825="","",J825*Rules!$B$19+O825*Rules!$B$22)</f>
        <v>0</v>
      </c>
      <c r="S825">
        <f>IF(A825="","",IF(J825&gt;=4,Rules!$B$21,IF(J825&gt;=3,Rules!$B$20,0)))</f>
        <v>0</v>
      </c>
      <c r="T825">
        <f>IF(A825="","",K825*Rules!$B$23+L825*Rules!$B$24+M825*Rules!$B$25+N825*Rules!$B$26)</f>
        <v>0</v>
      </c>
      <c r="U825">
        <f t="shared" si="12"/>
        <v>0</v>
      </c>
    </row>
    <row r="826" spans="1:21" x14ac:dyDescent="0.2">
      <c r="A826" t="str">
        <f>MatchSquad!A826</f>
        <v>M017</v>
      </c>
      <c r="B826" t="str">
        <f>MatchSquad!B826</f>
        <v>P175</v>
      </c>
      <c r="C826" t="str">
        <f>MatchSquad!C826</f>
        <v>Lockie Ferguson</v>
      </c>
      <c r="D826" t="str">
        <f>MatchSquad!D826</f>
        <v>BWL</v>
      </c>
      <c r="E826" t="str">
        <f>MatchSquad!E826</f>
        <v>PBKS</v>
      </c>
      <c r="F826">
        <f>MatchSquad!G826</f>
        <v>0</v>
      </c>
      <c r="G826">
        <f>IF(A826="","",SUMIFS(BallByBall!$I$2:$I$501,BallByBall!$B$2:$B$501,A826,BallByBall!$F$2:$F$501,B826))</f>
        <v>0</v>
      </c>
      <c r="H826">
        <f>IF(A826="","",COUNTIFS(BallByBall!$B$2:$B$501,A826,BallByBall!$F$2:$F$501,B826,BallByBall!$Q$2:$Q$501,1))</f>
        <v>0</v>
      </c>
      <c r="I826">
        <f>IF(A826="","",COUNTIFS(BallByBall!$B$2:$B$501,A826,BallByBall!$F$2:$F$501,B826,BallByBall!$R$2:$R$501,1))</f>
        <v>0</v>
      </c>
      <c r="J826">
        <f>IF(A826="","",SUMIFS(BallByBall!$T$2:$T$501,BallByBall!$B$2:$B$501,A826,BallByBall!$H$2:$H$501,B826))</f>
        <v>0</v>
      </c>
      <c r="K826">
        <f>IF(A826="","",SUMIFS(BallByBall!$U$2:$U$501,BallByBall!$B$2:$B$501,A826,BallByBall!$P$2:$P$501,B826))</f>
        <v>0</v>
      </c>
      <c r="L826">
        <f>IF(A826="","",SUMIFS(BallByBall!$V$2:$V$501,BallByBall!$B$2:$B$501,A826,BallByBall!$P$2:$P$501,B826))</f>
        <v>0</v>
      </c>
      <c r="M826">
        <f>IF(A826="","",SUMIFS(BallByBall!$W$2:$W$501,BallByBall!$B$2:$B$501,A826,BallByBall!$P$2:$P$501,B826))</f>
        <v>0</v>
      </c>
      <c r="N826">
        <f>IF(A826="","",SUMIFS(BallByBall!$X$2:$X$501,BallByBall!$B$2:$B$501,A826,BallByBall!$P$2:$P$501,B826))</f>
        <v>0</v>
      </c>
      <c r="O826">
        <f>IF(A826="","",SUMIFS(OverSummary!$G$2:$G$101,OverSummary!$A$2:$A$101,A826,OverSummary!$D$2:$D$101,B826))</f>
        <v>0</v>
      </c>
      <c r="P826">
        <f>IF(A826="","",G826*Rules!$B$13+H826*Rules!$B$14+I826*Rules!$B$15)</f>
        <v>0</v>
      </c>
      <c r="Q826">
        <f>IF(A826="","",IF(G826&gt;=100,Rules!$B$18,IF(G826&gt;=50,Rules!$B$17,IF(G826&gt;=30,Rules!$B$16,0)))+IF(AND(F826=1,D826&lt;&gt;"BWL",G826=0),Rules!$B$27,0))</f>
        <v>0</v>
      </c>
      <c r="R826">
        <f>IF(A826="","",J826*Rules!$B$19+O826*Rules!$B$22)</f>
        <v>0</v>
      </c>
      <c r="S826">
        <f>IF(A826="","",IF(J826&gt;=4,Rules!$B$21,IF(J826&gt;=3,Rules!$B$20,0)))</f>
        <v>0</v>
      </c>
      <c r="T826">
        <f>IF(A826="","",K826*Rules!$B$23+L826*Rules!$B$24+M826*Rules!$B$25+N826*Rules!$B$26)</f>
        <v>0</v>
      </c>
      <c r="U826">
        <f t="shared" si="12"/>
        <v>0</v>
      </c>
    </row>
    <row r="827" spans="1:21" x14ac:dyDescent="0.2">
      <c r="A827" t="str">
        <f>MatchSquad!A827</f>
        <v>M017</v>
      </c>
      <c r="B827" t="str">
        <f>MatchSquad!B827</f>
        <v>P226</v>
      </c>
      <c r="C827" t="str">
        <f>MatchSquad!C827</f>
        <v>Ishan Kishan</v>
      </c>
      <c r="D827" t="str">
        <f>MatchSquad!D827</f>
        <v>WK</v>
      </c>
      <c r="E827" t="str">
        <f>MatchSquad!E827</f>
        <v>SRH</v>
      </c>
      <c r="F827">
        <f>MatchSquad!G827</f>
        <v>0</v>
      </c>
      <c r="G827">
        <f>IF(A827="","",SUMIFS(BallByBall!$I$2:$I$501,BallByBall!$B$2:$B$501,A827,BallByBall!$F$2:$F$501,B827))</f>
        <v>0</v>
      </c>
      <c r="H827">
        <f>IF(A827="","",COUNTIFS(BallByBall!$B$2:$B$501,A827,BallByBall!$F$2:$F$501,B827,BallByBall!$Q$2:$Q$501,1))</f>
        <v>0</v>
      </c>
      <c r="I827">
        <f>IF(A827="","",COUNTIFS(BallByBall!$B$2:$B$501,A827,BallByBall!$F$2:$F$501,B827,BallByBall!$R$2:$R$501,1))</f>
        <v>0</v>
      </c>
      <c r="J827">
        <f>IF(A827="","",SUMIFS(BallByBall!$T$2:$T$501,BallByBall!$B$2:$B$501,A827,BallByBall!$H$2:$H$501,B827))</f>
        <v>0</v>
      </c>
      <c r="K827">
        <f>IF(A827="","",SUMIFS(BallByBall!$U$2:$U$501,BallByBall!$B$2:$B$501,A827,BallByBall!$P$2:$P$501,B827))</f>
        <v>0</v>
      </c>
      <c r="L827">
        <f>IF(A827="","",SUMIFS(BallByBall!$V$2:$V$501,BallByBall!$B$2:$B$501,A827,BallByBall!$P$2:$P$501,B827))</f>
        <v>0</v>
      </c>
      <c r="M827">
        <f>IF(A827="","",SUMIFS(BallByBall!$W$2:$W$501,BallByBall!$B$2:$B$501,A827,BallByBall!$P$2:$P$501,B827))</f>
        <v>0</v>
      </c>
      <c r="N827">
        <f>IF(A827="","",SUMIFS(BallByBall!$X$2:$X$501,BallByBall!$B$2:$B$501,A827,BallByBall!$P$2:$P$501,B827))</f>
        <v>0</v>
      </c>
      <c r="O827">
        <f>IF(A827="","",SUMIFS(OverSummary!$G$2:$G$101,OverSummary!$A$2:$A$101,A827,OverSummary!$D$2:$D$101,B827))</f>
        <v>0</v>
      </c>
      <c r="P827">
        <f>IF(A827="","",G827*Rules!$B$13+H827*Rules!$B$14+I827*Rules!$B$15)</f>
        <v>0</v>
      </c>
      <c r="Q827">
        <f>IF(A827="","",IF(G827&gt;=100,Rules!$B$18,IF(G827&gt;=50,Rules!$B$17,IF(G827&gt;=30,Rules!$B$16,0)))+IF(AND(F827=1,D827&lt;&gt;"BWL",G827=0),Rules!$B$27,0))</f>
        <v>0</v>
      </c>
      <c r="R827">
        <f>IF(A827="","",J827*Rules!$B$19+O827*Rules!$B$22)</f>
        <v>0</v>
      </c>
      <c r="S827">
        <f>IF(A827="","",IF(J827&gt;=4,Rules!$B$21,IF(J827&gt;=3,Rules!$B$20,0)))</f>
        <v>0</v>
      </c>
      <c r="T827">
        <f>IF(A827="","",K827*Rules!$B$23+L827*Rules!$B$24+M827*Rules!$B$25+N827*Rules!$B$26)</f>
        <v>0</v>
      </c>
      <c r="U827">
        <f t="shared" si="12"/>
        <v>0</v>
      </c>
    </row>
    <row r="828" spans="1:21" x14ac:dyDescent="0.2">
      <c r="A828" t="str">
        <f>MatchSquad!A828</f>
        <v>M017</v>
      </c>
      <c r="B828" t="str">
        <f>MatchSquad!B828</f>
        <v>P227</v>
      </c>
      <c r="C828" t="str">
        <f>MatchSquad!C828</f>
        <v>Aniket Verma</v>
      </c>
      <c r="D828" t="str">
        <f>MatchSquad!D828</f>
        <v>BAT</v>
      </c>
      <c r="E828" t="str">
        <f>MatchSquad!E828</f>
        <v>SRH</v>
      </c>
      <c r="F828">
        <f>MatchSquad!G828</f>
        <v>0</v>
      </c>
      <c r="G828">
        <f>IF(A828="","",SUMIFS(BallByBall!$I$2:$I$501,BallByBall!$B$2:$B$501,A828,BallByBall!$F$2:$F$501,B828))</f>
        <v>0</v>
      </c>
      <c r="H828">
        <f>IF(A828="","",COUNTIFS(BallByBall!$B$2:$B$501,A828,BallByBall!$F$2:$F$501,B828,BallByBall!$Q$2:$Q$501,1))</f>
        <v>0</v>
      </c>
      <c r="I828">
        <f>IF(A828="","",COUNTIFS(BallByBall!$B$2:$B$501,A828,BallByBall!$F$2:$F$501,B828,BallByBall!$R$2:$R$501,1))</f>
        <v>0</v>
      </c>
      <c r="J828">
        <f>IF(A828="","",SUMIFS(BallByBall!$T$2:$T$501,BallByBall!$B$2:$B$501,A828,BallByBall!$H$2:$H$501,B828))</f>
        <v>0</v>
      </c>
      <c r="K828">
        <f>IF(A828="","",SUMIFS(BallByBall!$U$2:$U$501,BallByBall!$B$2:$B$501,A828,BallByBall!$P$2:$P$501,B828))</f>
        <v>0</v>
      </c>
      <c r="L828">
        <f>IF(A828="","",SUMIFS(BallByBall!$V$2:$V$501,BallByBall!$B$2:$B$501,A828,BallByBall!$P$2:$P$501,B828))</f>
        <v>0</v>
      </c>
      <c r="M828">
        <f>IF(A828="","",SUMIFS(BallByBall!$W$2:$W$501,BallByBall!$B$2:$B$501,A828,BallByBall!$P$2:$P$501,B828))</f>
        <v>0</v>
      </c>
      <c r="N828">
        <f>IF(A828="","",SUMIFS(BallByBall!$X$2:$X$501,BallByBall!$B$2:$B$501,A828,BallByBall!$P$2:$P$501,B828))</f>
        <v>0</v>
      </c>
      <c r="O828">
        <f>IF(A828="","",SUMIFS(OverSummary!$G$2:$G$101,OverSummary!$A$2:$A$101,A828,OverSummary!$D$2:$D$101,B828))</f>
        <v>0</v>
      </c>
      <c r="P828">
        <f>IF(A828="","",G828*Rules!$B$13+H828*Rules!$B$14+I828*Rules!$B$15)</f>
        <v>0</v>
      </c>
      <c r="Q828">
        <f>IF(A828="","",IF(G828&gt;=100,Rules!$B$18,IF(G828&gt;=50,Rules!$B$17,IF(G828&gt;=30,Rules!$B$16,0)))+IF(AND(F828=1,D828&lt;&gt;"BWL",G828=0),Rules!$B$27,0))</f>
        <v>0</v>
      </c>
      <c r="R828">
        <f>IF(A828="","",J828*Rules!$B$19+O828*Rules!$B$22)</f>
        <v>0</v>
      </c>
      <c r="S828">
        <f>IF(A828="","",IF(J828&gt;=4,Rules!$B$21,IF(J828&gt;=3,Rules!$B$20,0)))</f>
        <v>0</v>
      </c>
      <c r="T828">
        <f>IF(A828="","",K828*Rules!$B$23+L828*Rules!$B$24+M828*Rules!$B$25+N828*Rules!$B$26)</f>
        <v>0</v>
      </c>
      <c r="U828">
        <f t="shared" si="12"/>
        <v>0</v>
      </c>
    </row>
    <row r="829" spans="1:21" x14ac:dyDescent="0.2">
      <c r="A829" t="str">
        <f>MatchSquad!A829</f>
        <v>M017</v>
      </c>
      <c r="B829" t="str">
        <f>MatchSquad!B829</f>
        <v>P228</v>
      </c>
      <c r="C829" t="str">
        <f>MatchSquad!C829</f>
        <v>Smaran Ravichandran</v>
      </c>
      <c r="D829" t="str">
        <f>MatchSquad!D829</f>
        <v>BAT</v>
      </c>
      <c r="E829" t="str">
        <f>MatchSquad!E829</f>
        <v>SRH</v>
      </c>
      <c r="F829">
        <f>MatchSquad!G829</f>
        <v>0</v>
      </c>
      <c r="G829">
        <f>IF(A829="","",SUMIFS(BallByBall!$I$2:$I$501,BallByBall!$B$2:$B$501,A829,BallByBall!$F$2:$F$501,B829))</f>
        <v>0</v>
      </c>
      <c r="H829">
        <f>IF(A829="","",COUNTIFS(BallByBall!$B$2:$B$501,A829,BallByBall!$F$2:$F$501,B829,BallByBall!$Q$2:$Q$501,1))</f>
        <v>0</v>
      </c>
      <c r="I829">
        <f>IF(A829="","",COUNTIFS(BallByBall!$B$2:$B$501,A829,BallByBall!$F$2:$F$501,B829,BallByBall!$R$2:$R$501,1))</f>
        <v>0</v>
      </c>
      <c r="J829">
        <f>IF(A829="","",SUMIFS(BallByBall!$T$2:$T$501,BallByBall!$B$2:$B$501,A829,BallByBall!$H$2:$H$501,B829))</f>
        <v>0</v>
      </c>
      <c r="K829">
        <f>IF(A829="","",SUMIFS(BallByBall!$U$2:$U$501,BallByBall!$B$2:$B$501,A829,BallByBall!$P$2:$P$501,B829))</f>
        <v>0</v>
      </c>
      <c r="L829">
        <f>IF(A829="","",SUMIFS(BallByBall!$V$2:$V$501,BallByBall!$B$2:$B$501,A829,BallByBall!$P$2:$P$501,B829))</f>
        <v>0</v>
      </c>
      <c r="M829">
        <f>IF(A829="","",SUMIFS(BallByBall!$W$2:$W$501,BallByBall!$B$2:$B$501,A829,BallByBall!$P$2:$P$501,B829))</f>
        <v>0</v>
      </c>
      <c r="N829">
        <f>IF(A829="","",SUMIFS(BallByBall!$X$2:$X$501,BallByBall!$B$2:$B$501,A829,BallByBall!$P$2:$P$501,B829))</f>
        <v>0</v>
      </c>
      <c r="O829">
        <f>IF(A829="","",SUMIFS(OverSummary!$G$2:$G$101,OverSummary!$A$2:$A$101,A829,OverSummary!$D$2:$D$101,B829))</f>
        <v>0</v>
      </c>
      <c r="P829">
        <f>IF(A829="","",G829*Rules!$B$13+H829*Rules!$B$14+I829*Rules!$B$15)</f>
        <v>0</v>
      </c>
      <c r="Q829">
        <f>IF(A829="","",IF(G829&gt;=100,Rules!$B$18,IF(G829&gt;=50,Rules!$B$17,IF(G829&gt;=30,Rules!$B$16,0)))+IF(AND(F829=1,D829&lt;&gt;"BWL",G829=0),Rules!$B$27,0))</f>
        <v>0</v>
      </c>
      <c r="R829">
        <f>IF(A829="","",J829*Rules!$B$19+O829*Rules!$B$22)</f>
        <v>0</v>
      </c>
      <c r="S829">
        <f>IF(A829="","",IF(J829&gt;=4,Rules!$B$21,IF(J829&gt;=3,Rules!$B$20,0)))</f>
        <v>0</v>
      </c>
      <c r="T829">
        <f>IF(A829="","",K829*Rules!$B$23+L829*Rules!$B$24+M829*Rules!$B$25+N829*Rules!$B$26)</f>
        <v>0</v>
      </c>
      <c r="U829">
        <f t="shared" si="12"/>
        <v>0</v>
      </c>
    </row>
    <row r="830" spans="1:21" x14ac:dyDescent="0.2">
      <c r="A830" t="str">
        <f>MatchSquad!A830</f>
        <v>M017</v>
      </c>
      <c r="B830" t="str">
        <f>MatchSquad!B830</f>
        <v>P229</v>
      </c>
      <c r="C830" t="str">
        <f>MatchSquad!C830</f>
        <v>Salil Arora</v>
      </c>
      <c r="D830" t="str">
        <f>MatchSquad!D830</f>
        <v>WK</v>
      </c>
      <c r="E830" t="str">
        <f>MatchSquad!E830</f>
        <v>SRH</v>
      </c>
      <c r="F830">
        <f>MatchSquad!G830</f>
        <v>0</v>
      </c>
      <c r="G830">
        <f>IF(A830="","",SUMIFS(BallByBall!$I$2:$I$501,BallByBall!$B$2:$B$501,A830,BallByBall!$F$2:$F$501,B830))</f>
        <v>0</v>
      </c>
      <c r="H830">
        <f>IF(A830="","",COUNTIFS(BallByBall!$B$2:$B$501,A830,BallByBall!$F$2:$F$501,B830,BallByBall!$Q$2:$Q$501,1))</f>
        <v>0</v>
      </c>
      <c r="I830">
        <f>IF(A830="","",COUNTIFS(BallByBall!$B$2:$B$501,A830,BallByBall!$F$2:$F$501,B830,BallByBall!$R$2:$R$501,1))</f>
        <v>0</v>
      </c>
      <c r="J830">
        <f>IF(A830="","",SUMIFS(BallByBall!$T$2:$T$501,BallByBall!$B$2:$B$501,A830,BallByBall!$H$2:$H$501,B830))</f>
        <v>0</v>
      </c>
      <c r="K830">
        <f>IF(A830="","",SUMIFS(BallByBall!$U$2:$U$501,BallByBall!$B$2:$B$501,A830,BallByBall!$P$2:$P$501,B830))</f>
        <v>0</v>
      </c>
      <c r="L830">
        <f>IF(A830="","",SUMIFS(BallByBall!$V$2:$V$501,BallByBall!$B$2:$B$501,A830,BallByBall!$P$2:$P$501,B830))</f>
        <v>0</v>
      </c>
      <c r="M830">
        <f>IF(A830="","",SUMIFS(BallByBall!$W$2:$W$501,BallByBall!$B$2:$B$501,A830,BallByBall!$P$2:$P$501,B830))</f>
        <v>0</v>
      </c>
      <c r="N830">
        <f>IF(A830="","",SUMIFS(BallByBall!$X$2:$X$501,BallByBall!$B$2:$B$501,A830,BallByBall!$P$2:$P$501,B830))</f>
        <v>0</v>
      </c>
      <c r="O830">
        <f>IF(A830="","",SUMIFS(OverSummary!$G$2:$G$101,OverSummary!$A$2:$A$101,A830,OverSummary!$D$2:$D$101,B830))</f>
        <v>0</v>
      </c>
      <c r="P830">
        <f>IF(A830="","",G830*Rules!$B$13+H830*Rules!$B$14+I830*Rules!$B$15)</f>
        <v>0</v>
      </c>
      <c r="Q830">
        <f>IF(A830="","",IF(G830&gt;=100,Rules!$B$18,IF(G830&gt;=50,Rules!$B$17,IF(G830&gt;=30,Rules!$B$16,0)))+IF(AND(F830=1,D830&lt;&gt;"BWL",G830=0),Rules!$B$27,0))</f>
        <v>0</v>
      </c>
      <c r="R830">
        <f>IF(A830="","",J830*Rules!$B$19+O830*Rules!$B$22)</f>
        <v>0</v>
      </c>
      <c r="S830">
        <f>IF(A830="","",IF(J830&gt;=4,Rules!$B$21,IF(J830&gt;=3,Rules!$B$20,0)))</f>
        <v>0</v>
      </c>
      <c r="T830">
        <f>IF(A830="","",K830*Rules!$B$23+L830*Rules!$B$24+M830*Rules!$B$25+N830*Rules!$B$26)</f>
        <v>0</v>
      </c>
      <c r="U830">
        <f t="shared" si="12"/>
        <v>0</v>
      </c>
    </row>
    <row r="831" spans="1:21" x14ac:dyDescent="0.2">
      <c r="A831" t="str">
        <f>MatchSquad!A831</f>
        <v>M017</v>
      </c>
      <c r="B831" t="str">
        <f>MatchSquad!B831</f>
        <v>P230</v>
      </c>
      <c r="C831" t="str">
        <f>MatchSquad!C831</f>
        <v>Heinrich Klaasen</v>
      </c>
      <c r="D831" t="str">
        <f>MatchSquad!D831</f>
        <v>WK</v>
      </c>
      <c r="E831" t="str">
        <f>MatchSquad!E831</f>
        <v>SRH</v>
      </c>
      <c r="F831">
        <f>MatchSquad!G831</f>
        <v>0</v>
      </c>
      <c r="G831">
        <f>IF(A831="","",SUMIFS(BallByBall!$I$2:$I$501,BallByBall!$B$2:$B$501,A831,BallByBall!$F$2:$F$501,B831))</f>
        <v>0</v>
      </c>
      <c r="H831">
        <f>IF(A831="","",COUNTIFS(BallByBall!$B$2:$B$501,A831,BallByBall!$F$2:$F$501,B831,BallByBall!$Q$2:$Q$501,1))</f>
        <v>0</v>
      </c>
      <c r="I831">
        <f>IF(A831="","",COUNTIFS(BallByBall!$B$2:$B$501,A831,BallByBall!$F$2:$F$501,B831,BallByBall!$R$2:$R$501,1))</f>
        <v>0</v>
      </c>
      <c r="J831">
        <f>IF(A831="","",SUMIFS(BallByBall!$T$2:$T$501,BallByBall!$B$2:$B$501,A831,BallByBall!$H$2:$H$501,B831))</f>
        <v>0</v>
      </c>
      <c r="K831">
        <f>IF(A831="","",SUMIFS(BallByBall!$U$2:$U$501,BallByBall!$B$2:$B$501,A831,BallByBall!$P$2:$P$501,B831))</f>
        <v>0</v>
      </c>
      <c r="L831">
        <f>IF(A831="","",SUMIFS(BallByBall!$V$2:$V$501,BallByBall!$B$2:$B$501,A831,BallByBall!$P$2:$P$501,B831))</f>
        <v>0</v>
      </c>
      <c r="M831">
        <f>IF(A831="","",SUMIFS(BallByBall!$W$2:$W$501,BallByBall!$B$2:$B$501,A831,BallByBall!$P$2:$P$501,B831))</f>
        <v>0</v>
      </c>
      <c r="N831">
        <f>IF(A831="","",SUMIFS(BallByBall!$X$2:$X$501,BallByBall!$B$2:$B$501,A831,BallByBall!$P$2:$P$501,B831))</f>
        <v>0</v>
      </c>
      <c r="O831">
        <f>IF(A831="","",SUMIFS(OverSummary!$G$2:$G$101,OverSummary!$A$2:$A$101,A831,OverSummary!$D$2:$D$101,B831))</f>
        <v>0</v>
      </c>
      <c r="P831">
        <f>IF(A831="","",G831*Rules!$B$13+H831*Rules!$B$14+I831*Rules!$B$15)</f>
        <v>0</v>
      </c>
      <c r="Q831">
        <f>IF(A831="","",IF(G831&gt;=100,Rules!$B$18,IF(G831&gt;=50,Rules!$B$17,IF(G831&gt;=30,Rules!$B$16,0)))+IF(AND(F831=1,D831&lt;&gt;"BWL",G831=0),Rules!$B$27,0))</f>
        <v>0</v>
      </c>
      <c r="R831">
        <f>IF(A831="","",J831*Rules!$B$19+O831*Rules!$B$22)</f>
        <v>0</v>
      </c>
      <c r="S831">
        <f>IF(A831="","",IF(J831&gt;=4,Rules!$B$21,IF(J831&gt;=3,Rules!$B$20,0)))</f>
        <v>0</v>
      </c>
      <c r="T831">
        <f>IF(A831="","",K831*Rules!$B$23+L831*Rules!$B$24+M831*Rules!$B$25+N831*Rules!$B$26)</f>
        <v>0</v>
      </c>
      <c r="U831">
        <f t="shared" si="12"/>
        <v>0</v>
      </c>
    </row>
    <row r="832" spans="1:21" x14ac:dyDescent="0.2">
      <c r="A832" t="str">
        <f>MatchSquad!A832</f>
        <v>M017</v>
      </c>
      <c r="B832" t="str">
        <f>MatchSquad!B832</f>
        <v>P231</v>
      </c>
      <c r="C832" t="str">
        <f>MatchSquad!C832</f>
        <v>Travis Head</v>
      </c>
      <c r="D832" t="str">
        <f>MatchSquad!D832</f>
        <v>BAT</v>
      </c>
      <c r="E832" t="str">
        <f>MatchSquad!E832</f>
        <v>SRH</v>
      </c>
      <c r="F832">
        <f>MatchSquad!G832</f>
        <v>0</v>
      </c>
      <c r="G832">
        <f>IF(A832="","",SUMIFS(BallByBall!$I$2:$I$501,BallByBall!$B$2:$B$501,A832,BallByBall!$F$2:$F$501,B832))</f>
        <v>0</v>
      </c>
      <c r="H832">
        <f>IF(A832="","",COUNTIFS(BallByBall!$B$2:$B$501,A832,BallByBall!$F$2:$F$501,B832,BallByBall!$Q$2:$Q$501,1))</f>
        <v>0</v>
      </c>
      <c r="I832">
        <f>IF(A832="","",COUNTIFS(BallByBall!$B$2:$B$501,A832,BallByBall!$F$2:$F$501,B832,BallByBall!$R$2:$R$501,1))</f>
        <v>0</v>
      </c>
      <c r="J832">
        <f>IF(A832="","",SUMIFS(BallByBall!$T$2:$T$501,BallByBall!$B$2:$B$501,A832,BallByBall!$H$2:$H$501,B832))</f>
        <v>0</v>
      </c>
      <c r="K832">
        <f>IF(A832="","",SUMIFS(BallByBall!$U$2:$U$501,BallByBall!$B$2:$B$501,A832,BallByBall!$P$2:$P$501,B832))</f>
        <v>0</v>
      </c>
      <c r="L832">
        <f>IF(A832="","",SUMIFS(BallByBall!$V$2:$V$501,BallByBall!$B$2:$B$501,A832,BallByBall!$P$2:$P$501,B832))</f>
        <v>0</v>
      </c>
      <c r="M832">
        <f>IF(A832="","",SUMIFS(BallByBall!$W$2:$W$501,BallByBall!$B$2:$B$501,A832,BallByBall!$P$2:$P$501,B832))</f>
        <v>0</v>
      </c>
      <c r="N832">
        <f>IF(A832="","",SUMIFS(BallByBall!$X$2:$X$501,BallByBall!$B$2:$B$501,A832,BallByBall!$P$2:$P$501,B832))</f>
        <v>0</v>
      </c>
      <c r="O832">
        <f>IF(A832="","",SUMIFS(OverSummary!$G$2:$G$101,OverSummary!$A$2:$A$101,A832,OverSummary!$D$2:$D$101,B832))</f>
        <v>0</v>
      </c>
      <c r="P832">
        <f>IF(A832="","",G832*Rules!$B$13+H832*Rules!$B$14+I832*Rules!$B$15)</f>
        <v>0</v>
      </c>
      <c r="Q832">
        <f>IF(A832="","",IF(G832&gt;=100,Rules!$B$18,IF(G832&gt;=50,Rules!$B$17,IF(G832&gt;=30,Rules!$B$16,0)))+IF(AND(F832=1,D832&lt;&gt;"BWL",G832=0),Rules!$B$27,0))</f>
        <v>0</v>
      </c>
      <c r="R832">
        <f>IF(A832="","",J832*Rules!$B$19+O832*Rules!$B$22)</f>
        <v>0</v>
      </c>
      <c r="S832">
        <f>IF(A832="","",IF(J832&gt;=4,Rules!$B$21,IF(J832&gt;=3,Rules!$B$20,0)))</f>
        <v>0</v>
      </c>
      <c r="T832">
        <f>IF(A832="","",K832*Rules!$B$23+L832*Rules!$B$24+M832*Rules!$B$25+N832*Rules!$B$26)</f>
        <v>0</v>
      </c>
      <c r="U832">
        <f t="shared" si="12"/>
        <v>0</v>
      </c>
    </row>
    <row r="833" spans="1:21" x14ac:dyDescent="0.2">
      <c r="A833" t="str">
        <f>MatchSquad!A833</f>
        <v>M017</v>
      </c>
      <c r="B833" t="str">
        <f>MatchSquad!B833</f>
        <v>P232</v>
      </c>
      <c r="C833" t="str">
        <f>MatchSquad!C833</f>
        <v>Harshal Patel</v>
      </c>
      <c r="D833" t="str">
        <f>MatchSquad!D833</f>
        <v>AR</v>
      </c>
      <c r="E833" t="str">
        <f>MatchSquad!E833</f>
        <v>SRH</v>
      </c>
      <c r="F833">
        <f>MatchSquad!G833</f>
        <v>0</v>
      </c>
      <c r="G833">
        <f>IF(A833="","",SUMIFS(BallByBall!$I$2:$I$501,BallByBall!$B$2:$B$501,A833,BallByBall!$F$2:$F$501,B833))</f>
        <v>0</v>
      </c>
      <c r="H833">
        <f>IF(A833="","",COUNTIFS(BallByBall!$B$2:$B$501,A833,BallByBall!$F$2:$F$501,B833,BallByBall!$Q$2:$Q$501,1))</f>
        <v>0</v>
      </c>
      <c r="I833">
        <f>IF(A833="","",COUNTIFS(BallByBall!$B$2:$B$501,A833,BallByBall!$F$2:$F$501,B833,BallByBall!$R$2:$R$501,1))</f>
        <v>0</v>
      </c>
      <c r="J833">
        <f>IF(A833="","",SUMIFS(BallByBall!$T$2:$T$501,BallByBall!$B$2:$B$501,A833,BallByBall!$H$2:$H$501,B833))</f>
        <v>0</v>
      </c>
      <c r="K833">
        <f>IF(A833="","",SUMIFS(BallByBall!$U$2:$U$501,BallByBall!$B$2:$B$501,A833,BallByBall!$P$2:$P$501,B833))</f>
        <v>0</v>
      </c>
      <c r="L833">
        <f>IF(A833="","",SUMIFS(BallByBall!$V$2:$V$501,BallByBall!$B$2:$B$501,A833,BallByBall!$P$2:$P$501,B833))</f>
        <v>0</v>
      </c>
      <c r="M833">
        <f>IF(A833="","",SUMIFS(BallByBall!$W$2:$W$501,BallByBall!$B$2:$B$501,A833,BallByBall!$P$2:$P$501,B833))</f>
        <v>0</v>
      </c>
      <c r="N833">
        <f>IF(A833="","",SUMIFS(BallByBall!$X$2:$X$501,BallByBall!$B$2:$B$501,A833,BallByBall!$P$2:$P$501,B833))</f>
        <v>0</v>
      </c>
      <c r="O833">
        <f>IF(A833="","",SUMIFS(OverSummary!$G$2:$G$101,OverSummary!$A$2:$A$101,A833,OverSummary!$D$2:$D$101,B833))</f>
        <v>0</v>
      </c>
      <c r="P833">
        <f>IF(A833="","",G833*Rules!$B$13+H833*Rules!$B$14+I833*Rules!$B$15)</f>
        <v>0</v>
      </c>
      <c r="Q833">
        <f>IF(A833="","",IF(G833&gt;=100,Rules!$B$18,IF(G833&gt;=50,Rules!$B$17,IF(G833&gt;=30,Rules!$B$16,0)))+IF(AND(F833=1,D833&lt;&gt;"BWL",G833=0),Rules!$B$27,0))</f>
        <v>0</v>
      </c>
      <c r="R833">
        <f>IF(A833="","",J833*Rules!$B$19+O833*Rules!$B$22)</f>
        <v>0</v>
      </c>
      <c r="S833">
        <f>IF(A833="","",IF(J833&gt;=4,Rules!$B$21,IF(J833&gt;=3,Rules!$B$20,0)))</f>
        <v>0</v>
      </c>
      <c r="T833">
        <f>IF(A833="","",K833*Rules!$B$23+L833*Rules!$B$24+M833*Rules!$B$25+N833*Rules!$B$26)</f>
        <v>0</v>
      </c>
      <c r="U833">
        <f t="shared" si="12"/>
        <v>0</v>
      </c>
    </row>
    <row r="834" spans="1:21" x14ac:dyDescent="0.2">
      <c r="A834" t="str">
        <f>MatchSquad!A834</f>
        <v>M017</v>
      </c>
      <c r="B834" t="str">
        <f>MatchSquad!B834</f>
        <v>P233</v>
      </c>
      <c r="C834" t="str">
        <f>MatchSquad!C834</f>
        <v>Kamindu Mendis</v>
      </c>
      <c r="D834" t="str">
        <f>MatchSquad!D834</f>
        <v>AR</v>
      </c>
      <c r="E834" t="str">
        <f>MatchSquad!E834</f>
        <v>SRH</v>
      </c>
      <c r="F834">
        <f>MatchSquad!G834</f>
        <v>0</v>
      </c>
      <c r="G834">
        <f>IF(A834="","",SUMIFS(BallByBall!$I$2:$I$501,BallByBall!$B$2:$B$501,A834,BallByBall!$F$2:$F$501,B834))</f>
        <v>0</v>
      </c>
      <c r="H834">
        <f>IF(A834="","",COUNTIFS(BallByBall!$B$2:$B$501,A834,BallByBall!$F$2:$F$501,B834,BallByBall!$Q$2:$Q$501,1))</f>
        <v>0</v>
      </c>
      <c r="I834">
        <f>IF(A834="","",COUNTIFS(BallByBall!$B$2:$B$501,A834,BallByBall!$F$2:$F$501,B834,BallByBall!$R$2:$R$501,1))</f>
        <v>0</v>
      </c>
      <c r="J834">
        <f>IF(A834="","",SUMIFS(BallByBall!$T$2:$T$501,BallByBall!$B$2:$B$501,A834,BallByBall!$H$2:$H$501,B834))</f>
        <v>0</v>
      </c>
      <c r="K834">
        <f>IF(A834="","",SUMIFS(BallByBall!$U$2:$U$501,BallByBall!$B$2:$B$501,A834,BallByBall!$P$2:$P$501,B834))</f>
        <v>0</v>
      </c>
      <c r="L834">
        <f>IF(A834="","",SUMIFS(BallByBall!$V$2:$V$501,BallByBall!$B$2:$B$501,A834,BallByBall!$P$2:$P$501,B834))</f>
        <v>0</v>
      </c>
      <c r="M834">
        <f>IF(A834="","",SUMIFS(BallByBall!$W$2:$W$501,BallByBall!$B$2:$B$501,A834,BallByBall!$P$2:$P$501,B834))</f>
        <v>0</v>
      </c>
      <c r="N834">
        <f>IF(A834="","",SUMIFS(BallByBall!$X$2:$X$501,BallByBall!$B$2:$B$501,A834,BallByBall!$P$2:$P$501,B834))</f>
        <v>0</v>
      </c>
      <c r="O834">
        <f>IF(A834="","",SUMIFS(OverSummary!$G$2:$G$101,OverSummary!$A$2:$A$101,A834,OverSummary!$D$2:$D$101,B834))</f>
        <v>0</v>
      </c>
      <c r="P834">
        <f>IF(A834="","",G834*Rules!$B$13+H834*Rules!$B$14+I834*Rules!$B$15)</f>
        <v>0</v>
      </c>
      <c r="Q834">
        <f>IF(A834="","",IF(G834&gt;=100,Rules!$B$18,IF(G834&gt;=50,Rules!$B$17,IF(G834&gt;=30,Rules!$B$16,0)))+IF(AND(F834=1,D834&lt;&gt;"BWL",G834=0),Rules!$B$27,0))</f>
        <v>0</v>
      </c>
      <c r="R834">
        <f>IF(A834="","",J834*Rules!$B$19+O834*Rules!$B$22)</f>
        <v>0</v>
      </c>
      <c r="S834">
        <f>IF(A834="","",IF(J834&gt;=4,Rules!$B$21,IF(J834&gt;=3,Rules!$B$20,0)))</f>
        <v>0</v>
      </c>
      <c r="T834">
        <f>IF(A834="","",K834*Rules!$B$23+L834*Rules!$B$24+M834*Rules!$B$25+N834*Rules!$B$26)</f>
        <v>0</v>
      </c>
      <c r="U834">
        <f t="shared" ref="U834:U897" si="13">IF(A834="","",P834+Q834+R834+S834+T834)</f>
        <v>0</v>
      </c>
    </row>
    <row r="835" spans="1:21" x14ac:dyDescent="0.2">
      <c r="A835" t="str">
        <f>MatchSquad!A835</f>
        <v>M017</v>
      </c>
      <c r="B835" t="str">
        <f>MatchSquad!B835</f>
        <v>P234</v>
      </c>
      <c r="C835" t="str">
        <f>MatchSquad!C835</f>
        <v>Harsh Dubey</v>
      </c>
      <c r="D835" t="str">
        <f>MatchSquad!D835</f>
        <v>AR</v>
      </c>
      <c r="E835" t="str">
        <f>MatchSquad!E835</f>
        <v>SRH</v>
      </c>
      <c r="F835">
        <f>MatchSquad!G835</f>
        <v>0</v>
      </c>
      <c r="G835">
        <f>IF(A835="","",SUMIFS(BallByBall!$I$2:$I$501,BallByBall!$B$2:$B$501,A835,BallByBall!$F$2:$F$501,B835))</f>
        <v>0</v>
      </c>
      <c r="H835">
        <f>IF(A835="","",COUNTIFS(BallByBall!$B$2:$B$501,A835,BallByBall!$F$2:$F$501,B835,BallByBall!$Q$2:$Q$501,1))</f>
        <v>0</v>
      </c>
      <c r="I835">
        <f>IF(A835="","",COUNTIFS(BallByBall!$B$2:$B$501,A835,BallByBall!$F$2:$F$501,B835,BallByBall!$R$2:$R$501,1))</f>
        <v>0</v>
      </c>
      <c r="J835">
        <f>IF(A835="","",SUMIFS(BallByBall!$T$2:$T$501,BallByBall!$B$2:$B$501,A835,BallByBall!$H$2:$H$501,B835))</f>
        <v>0</v>
      </c>
      <c r="K835">
        <f>IF(A835="","",SUMIFS(BallByBall!$U$2:$U$501,BallByBall!$B$2:$B$501,A835,BallByBall!$P$2:$P$501,B835))</f>
        <v>0</v>
      </c>
      <c r="L835">
        <f>IF(A835="","",SUMIFS(BallByBall!$V$2:$V$501,BallByBall!$B$2:$B$501,A835,BallByBall!$P$2:$P$501,B835))</f>
        <v>0</v>
      </c>
      <c r="M835">
        <f>IF(A835="","",SUMIFS(BallByBall!$W$2:$W$501,BallByBall!$B$2:$B$501,A835,BallByBall!$P$2:$P$501,B835))</f>
        <v>0</v>
      </c>
      <c r="N835">
        <f>IF(A835="","",SUMIFS(BallByBall!$X$2:$X$501,BallByBall!$B$2:$B$501,A835,BallByBall!$P$2:$P$501,B835))</f>
        <v>0</v>
      </c>
      <c r="O835">
        <f>IF(A835="","",SUMIFS(OverSummary!$G$2:$G$101,OverSummary!$A$2:$A$101,A835,OverSummary!$D$2:$D$101,B835))</f>
        <v>0</v>
      </c>
      <c r="P835">
        <f>IF(A835="","",G835*Rules!$B$13+H835*Rules!$B$14+I835*Rules!$B$15)</f>
        <v>0</v>
      </c>
      <c r="Q835">
        <f>IF(A835="","",IF(G835&gt;=100,Rules!$B$18,IF(G835&gt;=50,Rules!$B$17,IF(G835&gt;=30,Rules!$B$16,0)))+IF(AND(F835=1,D835&lt;&gt;"BWL",G835=0),Rules!$B$27,0))</f>
        <v>0</v>
      </c>
      <c r="R835">
        <f>IF(A835="","",J835*Rules!$B$19+O835*Rules!$B$22)</f>
        <v>0</v>
      </c>
      <c r="S835">
        <f>IF(A835="","",IF(J835&gt;=4,Rules!$B$21,IF(J835&gt;=3,Rules!$B$20,0)))</f>
        <v>0</v>
      </c>
      <c r="T835">
        <f>IF(A835="","",K835*Rules!$B$23+L835*Rules!$B$24+M835*Rules!$B$25+N835*Rules!$B$26)</f>
        <v>0</v>
      </c>
      <c r="U835">
        <f t="shared" si="13"/>
        <v>0</v>
      </c>
    </row>
    <row r="836" spans="1:21" x14ac:dyDescent="0.2">
      <c r="A836" t="str">
        <f>MatchSquad!A836</f>
        <v>M017</v>
      </c>
      <c r="B836" t="str">
        <f>MatchSquad!B836</f>
        <v>P235</v>
      </c>
      <c r="C836" t="str">
        <f>MatchSquad!C836</f>
        <v>Brydon Carse</v>
      </c>
      <c r="D836" t="str">
        <f>MatchSquad!D836</f>
        <v>AR</v>
      </c>
      <c r="E836" t="str">
        <f>MatchSquad!E836</f>
        <v>SRH</v>
      </c>
      <c r="F836">
        <f>MatchSquad!G836</f>
        <v>0</v>
      </c>
      <c r="G836">
        <f>IF(A836="","",SUMIFS(BallByBall!$I$2:$I$501,BallByBall!$B$2:$B$501,A836,BallByBall!$F$2:$F$501,B836))</f>
        <v>0</v>
      </c>
      <c r="H836">
        <f>IF(A836="","",COUNTIFS(BallByBall!$B$2:$B$501,A836,BallByBall!$F$2:$F$501,B836,BallByBall!$Q$2:$Q$501,1))</f>
        <v>0</v>
      </c>
      <c r="I836">
        <f>IF(A836="","",COUNTIFS(BallByBall!$B$2:$B$501,A836,BallByBall!$F$2:$F$501,B836,BallByBall!$R$2:$R$501,1))</f>
        <v>0</v>
      </c>
      <c r="J836">
        <f>IF(A836="","",SUMIFS(BallByBall!$T$2:$T$501,BallByBall!$B$2:$B$501,A836,BallByBall!$H$2:$H$501,B836))</f>
        <v>0</v>
      </c>
      <c r="K836">
        <f>IF(A836="","",SUMIFS(BallByBall!$U$2:$U$501,BallByBall!$B$2:$B$501,A836,BallByBall!$P$2:$P$501,B836))</f>
        <v>0</v>
      </c>
      <c r="L836">
        <f>IF(A836="","",SUMIFS(BallByBall!$V$2:$V$501,BallByBall!$B$2:$B$501,A836,BallByBall!$P$2:$P$501,B836))</f>
        <v>0</v>
      </c>
      <c r="M836">
        <f>IF(A836="","",SUMIFS(BallByBall!$W$2:$W$501,BallByBall!$B$2:$B$501,A836,BallByBall!$P$2:$P$501,B836))</f>
        <v>0</v>
      </c>
      <c r="N836">
        <f>IF(A836="","",SUMIFS(BallByBall!$X$2:$X$501,BallByBall!$B$2:$B$501,A836,BallByBall!$P$2:$P$501,B836))</f>
        <v>0</v>
      </c>
      <c r="O836">
        <f>IF(A836="","",SUMIFS(OverSummary!$G$2:$G$101,OverSummary!$A$2:$A$101,A836,OverSummary!$D$2:$D$101,B836))</f>
        <v>0</v>
      </c>
      <c r="P836">
        <f>IF(A836="","",G836*Rules!$B$13+H836*Rules!$B$14+I836*Rules!$B$15)</f>
        <v>0</v>
      </c>
      <c r="Q836">
        <f>IF(A836="","",IF(G836&gt;=100,Rules!$B$18,IF(G836&gt;=50,Rules!$B$17,IF(G836&gt;=30,Rules!$B$16,0)))+IF(AND(F836=1,D836&lt;&gt;"BWL",G836=0),Rules!$B$27,0))</f>
        <v>0</v>
      </c>
      <c r="R836">
        <f>IF(A836="","",J836*Rules!$B$19+O836*Rules!$B$22)</f>
        <v>0</v>
      </c>
      <c r="S836">
        <f>IF(A836="","",IF(J836&gt;=4,Rules!$B$21,IF(J836&gt;=3,Rules!$B$20,0)))</f>
        <v>0</v>
      </c>
      <c r="T836">
        <f>IF(A836="","",K836*Rules!$B$23+L836*Rules!$B$24+M836*Rules!$B$25+N836*Rules!$B$26)</f>
        <v>0</v>
      </c>
      <c r="U836">
        <f t="shared" si="13"/>
        <v>0</v>
      </c>
    </row>
    <row r="837" spans="1:21" x14ac:dyDescent="0.2">
      <c r="A837" t="str">
        <f>MatchSquad!A837</f>
        <v>M017</v>
      </c>
      <c r="B837" t="str">
        <f>MatchSquad!B837</f>
        <v>P236</v>
      </c>
      <c r="C837" t="str">
        <f>MatchSquad!C837</f>
        <v>Shivang Kumar</v>
      </c>
      <c r="D837" t="str">
        <f>MatchSquad!D837</f>
        <v>AR</v>
      </c>
      <c r="E837" t="str">
        <f>MatchSquad!E837</f>
        <v>SRH</v>
      </c>
      <c r="F837">
        <f>MatchSquad!G837</f>
        <v>0</v>
      </c>
      <c r="G837">
        <f>IF(A837="","",SUMIFS(BallByBall!$I$2:$I$501,BallByBall!$B$2:$B$501,A837,BallByBall!$F$2:$F$501,B837))</f>
        <v>0</v>
      </c>
      <c r="H837">
        <f>IF(A837="","",COUNTIFS(BallByBall!$B$2:$B$501,A837,BallByBall!$F$2:$F$501,B837,BallByBall!$Q$2:$Q$501,1))</f>
        <v>0</v>
      </c>
      <c r="I837">
        <f>IF(A837="","",COUNTIFS(BallByBall!$B$2:$B$501,A837,BallByBall!$F$2:$F$501,B837,BallByBall!$R$2:$R$501,1))</f>
        <v>0</v>
      </c>
      <c r="J837">
        <f>IF(A837="","",SUMIFS(BallByBall!$T$2:$T$501,BallByBall!$B$2:$B$501,A837,BallByBall!$H$2:$H$501,B837))</f>
        <v>0</v>
      </c>
      <c r="K837">
        <f>IF(A837="","",SUMIFS(BallByBall!$U$2:$U$501,BallByBall!$B$2:$B$501,A837,BallByBall!$P$2:$P$501,B837))</f>
        <v>0</v>
      </c>
      <c r="L837">
        <f>IF(A837="","",SUMIFS(BallByBall!$V$2:$V$501,BallByBall!$B$2:$B$501,A837,BallByBall!$P$2:$P$501,B837))</f>
        <v>0</v>
      </c>
      <c r="M837">
        <f>IF(A837="","",SUMIFS(BallByBall!$W$2:$W$501,BallByBall!$B$2:$B$501,A837,BallByBall!$P$2:$P$501,B837))</f>
        <v>0</v>
      </c>
      <c r="N837">
        <f>IF(A837="","",SUMIFS(BallByBall!$X$2:$X$501,BallByBall!$B$2:$B$501,A837,BallByBall!$P$2:$P$501,B837))</f>
        <v>0</v>
      </c>
      <c r="O837">
        <f>IF(A837="","",SUMIFS(OverSummary!$G$2:$G$101,OverSummary!$A$2:$A$101,A837,OverSummary!$D$2:$D$101,B837))</f>
        <v>0</v>
      </c>
      <c r="P837">
        <f>IF(A837="","",G837*Rules!$B$13+H837*Rules!$B$14+I837*Rules!$B$15)</f>
        <v>0</v>
      </c>
      <c r="Q837">
        <f>IF(A837="","",IF(G837&gt;=100,Rules!$B$18,IF(G837&gt;=50,Rules!$B$17,IF(G837&gt;=30,Rules!$B$16,0)))+IF(AND(F837=1,D837&lt;&gt;"BWL",G837=0),Rules!$B$27,0))</f>
        <v>0</v>
      </c>
      <c r="R837">
        <f>IF(A837="","",J837*Rules!$B$19+O837*Rules!$B$22)</f>
        <v>0</v>
      </c>
      <c r="S837">
        <f>IF(A837="","",IF(J837&gt;=4,Rules!$B$21,IF(J837&gt;=3,Rules!$B$20,0)))</f>
        <v>0</v>
      </c>
      <c r="T837">
        <f>IF(A837="","",K837*Rules!$B$23+L837*Rules!$B$24+M837*Rules!$B$25+N837*Rules!$B$26)</f>
        <v>0</v>
      </c>
      <c r="U837">
        <f t="shared" si="13"/>
        <v>0</v>
      </c>
    </row>
    <row r="838" spans="1:21" x14ac:dyDescent="0.2">
      <c r="A838" t="str">
        <f>MatchSquad!A838</f>
        <v>M017</v>
      </c>
      <c r="B838" t="str">
        <f>MatchSquad!B838</f>
        <v>P237</v>
      </c>
      <c r="C838" t="str">
        <f>MatchSquad!C838</f>
        <v>Krains Fuletra</v>
      </c>
      <c r="D838" t="str">
        <f>MatchSquad!D838</f>
        <v>AR</v>
      </c>
      <c r="E838" t="str">
        <f>MatchSquad!E838</f>
        <v>SRH</v>
      </c>
      <c r="F838">
        <f>MatchSquad!G838</f>
        <v>0</v>
      </c>
      <c r="G838">
        <f>IF(A838="","",SUMIFS(BallByBall!$I$2:$I$501,BallByBall!$B$2:$B$501,A838,BallByBall!$F$2:$F$501,B838))</f>
        <v>0</v>
      </c>
      <c r="H838">
        <f>IF(A838="","",COUNTIFS(BallByBall!$B$2:$B$501,A838,BallByBall!$F$2:$F$501,B838,BallByBall!$Q$2:$Q$501,1))</f>
        <v>0</v>
      </c>
      <c r="I838">
        <f>IF(A838="","",COUNTIFS(BallByBall!$B$2:$B$501,A838,BallByBall!$F$2:$F$501,B838,BallByBall!$R$2:$R$501,1))</f>
        <v>0</v>
      </c>
      <c r="J838">
        <f>IF(A838="","",SUMIFS(BallByBall!$T$2:$T$501,BallByBall!$B$2:$B$501,A838,BallByBall!$H$2:$H$501,B838))</f>
        <v>0</v>
      </c>
      <c r="K838">
        <f>IF(A838="","",SUMIFS(BallByBall!$U$2:$U$501,BallByBall!$B$2:$B$501,A838,BallByBall!$P$2:$P$501,B838))</f>
        <v>0</v>
      </c>
      <c r="L838">
        <f>IF(A838="","",SUMIFS(BallByBall!$V$2:$V$501,BallByBall!$B$2:$B$501,A838,BallByBall!$P$2:$P$501,B838))</f>
        <v>0</v>
      </c>
      <c r="M838">
        <f>IF(A838="","",SUMIFS(BallByBall!$W$2:$W$501,BallByBall!$B$2:$B$501,A838,BallByBall!$P$2:$P$501,B838))</f>
        <v>0</v>
      </c>
      <c r="N838">
        <f>IF(A838="","",SUMIFS(BallByBall!$X$2:$X$501,BallByBall!$B$2:$B$501,A838,BallByBall!$P$2:$P$501,B838))</f>
        <v>0</v>
      </c>
      <c r="O838">
        <f>IF(A838="","",SUMIFS(OverSummary!$G$2:$G$101,OverSummary!$A$2:$A$101,A838,OverSummary!$D$2:$D$101,B838))</f>
        <v>0</v>
      </c>
      <c r="P838">
        <f>IF(A838="","",G838*Rules!$B$13+H838*Rules!$B$14+I838*Rules!$B$15)</f>
        <v>0</v>
      </c>
      <c r="Q838">
        <f>IF(A838="","",IF(G838&gt;=100,Rules!$B$18,IF(G838&gt;=50,Rules!$B$17,IF(G838&gt;=30,Rules!$B$16,0)))+IF(AND(F838=1,D838&lt;&gt;"BWL",G838=0),Rules!$B$27,0))</f>
        <v>0</v>
      </c>
      <c r="R838">
        <f>IF(A838="","",J838*Rules!$B$19+O838*Rules!$B$22)</f>
        <v>0</v>
      </c>
      <c r="S838">
        <f>IF(A838="","",IF(J838&gt;=4,Rules!$B$21,IF(J838&gt;=3,Rules!$B$20,0)))</f>
        <v>0</v>
      </c>
      <c r="T838">
        <f>IF(A838="","",K838*Rules!$B$23+L838*Rules!$B$24+M838*Rules!$B$25+N838*Rules!$B$26)</f>
        <v>0</v>
      </c>
      <c r="U838">
        <f t="shared" si="13"/>
        <v>0</v>
      </c>
    </row>
    <row r="839" spans="1:21" x14ac:dyDescent="0.2">
      <c r="A839" t="str">
        <f>MatchSquad!A839</f>
        <v>M017</v>
      </c>
      <c r="B839" t="str">
        <f>MatchSquad!B839</f>
        <v>P238</v>
      </c>
      <c r="C839" t="str">
        <f>MatchSquad!C839</f>
        <v>Liam Livingstone</v>
      </c>
      <c r="D839" t="str">
        <f>MatchSquad!D839</f>
        <v>AR</v>
      </c>
      <c r="E839" t="str">
        <f>MatchSquad!E839</f>
        <v>SRH</v>
      </c>
      <c r="F839">
        <f>MatchSquad!G839</f>
        <v>0</v>
      </c>
      <c r="G839">
        <f>IF(A839="","",SUMIFS(BallByBall!$I$2:$I$501,BallByBall!$B$2:$B$501,A839,BallByBall!$F$2:$F$501,B839))</f>
        <v>0</v>
      </c>
      <c r="H839">
        <f>IF(A839="","",COUNTIFS(BallByBall!$B$2:$B$501,A839,BallByBall!$F$2:$F$501,B839,BallByBall!$Q$2:$Q$501,1))</f>
        <v>0</v>
      </c>
      <c r="I839">
        <f>IF(A839="","",COUNTIFS(BallByBall!$B$2:$B$501,A839,BallByBall!$F$2:$F$501,B839,BallByBall!$R$2:$R$501,1))</f>
        <v>0</v>
      </c>
      <c r="J839">
        <f>IF(A839="","",SUMIFS(BallByBall!$T$2:$T$501,BallByBall!$B$2:$B$501,A839,BallByBall!$H$2:$H$501,B839))</f>
        <v>0</v>
      </c>
      <c r="K839">
        <f>IF(A839="","",SUMIFS(BallByBall!$U$2:$U$501,BallByBall!$B$2:$B$501,A839,BallByBall!$P$2:$P$501,B839))</f>
        <v>0</v>
      </c>
      <c r="L839">
        <f>IF(A839="","",SUMIFS(BallByBall!$V$2:$V$501,BallByBall!$B$2:$B$501,A839,BallByBall!$P$2:$P$501,B839))</f>
        <v>0</v>
      </c>
      <c r="M839">
        <f>IF(A839="","",SUMIFS(BallByBall!$W$2:$W$501,BallByBall!$B$2:$B$501,A839,BallByBall!$P$2:$P$501,B839))</f>
        <v>0</v>
      </c>
      <c r="N839">
        <f>IF(A839="","",SUMIFS(BallByBall!$X$2:$X$501,BallByBall!$B$2:$B$501,A839,BallByBall!$P$2:$P$501,B839))</f>
        <v>0</v>
      </c>
      <c r="O839">
        <f>IF(A839="","",SUMIFS(OverSummary!$G$2:$G$101,OverSummary!$A$2:$A$101,A839,OverSummary!$D$2:$D$101,B839))</f>
        <v>0</v>
      </c>
      <c r="P839">
        <f>IF(A839="","",G839*Rules!$B$13+H839*Rules!$B$14+I839*Rules!$B$15)</f>
        <v>0</v>
      </c>
      <c r="Q839">
        <f>IF(A839="","",IF(G839&gt;=100,Rules!$B$18,IF(G839&gt;=50,Rules!$B$17,IF(G839&gt;=30,Rules!$B$16,0)))+IF(AND(F839=1,D839&lt;&gt;"BWL",G839=0),Rules!$B$27,0))</f>
        <v>0</v>
      </c>
      <c r="R839">
        <f>IF(A839="","",J839*Rules!$B$19+O839*Rules!$B$22)</f>
        <v>0</v>
      </c>
      <c r="S839">
        <f>IF(A839="","",IF(J839&gt;=4,Rules!$B$21,IF(J839&gt;=3,Rules!$B$20,0)))</f>
        <v>0</v>
      </c>
      <c r="T839">
        <f>IF(A839="","",K839*Rules!$B$23+L839*Rules!$B$24+M839*Rules!$B$25+N839*Rules!$B$26)</f>
        <v>0</v>
      </c>
      <c r="U839">
        <f t="shared" si="13"/>
        <v>0</v>
      </c>
    </row>
    <row r="840" spans="1:21" x14ac:dyDescent="0.2">
      <c r="A840" t="str">
        <f>MatchSquad!A840</f>
        <v>M017</v>
      </c>
      <c r="B840" t="str">
        <f>MatchSquad!B840</f>
        <v>P239</v>
      </c>
      <c r="C840" t="str">
        <f>MatchSquad!C840</f>
        <v>David Payne</v>
      </c>
      <c r="D840" t="str">
        <f>MatchSquad!D840</f>
        <v>AR</v>
      </c>
      <c r="E840" t="str">
        <f>MatchSquad!E840</f>
        <v>SRH</v>
      </c>
      <c r="F840">
        <f>MatchSquad!G840</f>
        <v>0</v>
      </c>
      <c r="G840">
        <f>IF(A840="","",SUMIFS(BallByBall!$I$2:$I$501,BallByBall!$B$2:$B$501,A840,BallByBall!$F$2:$F$501,B840))</f>
        <v>0</v>
      </c>
      <c r="H840">
        <f>IF(A840="","",COUNTIFS(BallByBall!$B$2:$B$501,A840,BallByBall!$F$2:$F$501,B840,BallByBall!$Q$2:$Q$501,1))</f>
        <v>0</v>
      </c>
      <c r="I840">
        <f>IF(A840="","",COUNTIFS(BallByBall!$B$2:$B$501,A840,BallByBall!$F$2:$F$501,B840,BallByBall!$R$2:$R$501,1))</f>
        <v>0</v>
      </c>
      <c r="J840">
        <f>IF(A840="","",SUMIFS(BallByBall!$T$2:$T$501,BallByBall!$B$2:$B$501,A840,BallByBall!$H$2:$H$501,B840))</f>
        <v>0</v>
      </c>
      <c r="K840">
        <f>IF(A840="","",SUMIFS(BallByBall!$U$2:$U$501,BallByBall!$B$2:$B$501,A840,BallByBall!$P$2:$P$501,B840))</f>
        <v>0</v>
      </c>
      <c r="L840">
        <f>IF(A840="","",SUMIFS(BallByBall!$V$2:$V$501,BallByBall!$B$2:$B$501,A840,BallByBall!$P$2:$P$501,B840))</f>
        <v>0</v>
      </c>
      <c r="M840">
        <f>IF(A840="","",SUMIFS(BallByBall!$W$2:$W$501,BallByBall!$B$2:$B$501,A840,BallByBall!$P$2:$P$501,B840))</f>
        <v>0</v>
      </c>
      <c r="N840">
        <f>IF(A840="","",SUMIFS(BallByBall!$X$2:$X$501,BallByBall!$B$2:$B$501,A840,BallByBall!$P$2:$P$501,B840))</f>
        <v>0</v>
      </c>
      <c r="O840">
        <f>IF(A840="","",SUMIFS(OverSummary!$G$2:$G$101,OverSummary!$A$2:$A$101,A840,OverSummary!$D$2:$D$101,B840))</f>
        <v>0</v>
      </c>
      <c r="P840">
        <f>IF(A840="","",G840*Rules!$B$13+H840*Rules!$B$14+I840*Rules!$B$15)</f>
        <v>0</v>
      </c>
      <c r="Q840">
        <f>IF(A840="","",IF(G840&gt;=100,Rules!$B$18,IF(G840&gt;=50,Rules!$B$17,IF(G840&gt;=30,Rules!$B$16,0)))+IF(AND(F840=1,D840&lt;&gt;"BWL",G840=0),Rules!$B$27,0))</f>
        <v>0</v>
      </c>
      <c r="R840">
        <f>IF(A840="","",J840*Rules!$B$19+O840*Rules!$B$22)</f>
        <v>0</v>
      </c>
      <c r="S840">
        <f>IF(A840="","",IF(J840&gt;=4,Rules!$B$21,IF(J840&gt;=3,Rules!$B$20,0)))</f>
        <v>0</v>
      </c>
      <c r="T840">
        <f>IF(A840="","",K840*Rules!$B$23+L840*Rules!$B$24+M840*Rules!$B$25+N840*Rules!$B$26)</f>
        <v>0</v>
      </c>
      <c r="U840">
        <f t="shared" si="13"/>
        <v>0</v>
      </c>
    </row>
    <row r="841" spans="1:21" x14ac:dyDescent="0.2">
      <c r="A841" t="str">
        <f>MatchSquad!A841</f>
        <v>M017</v>
      </c>
      <c r="B841" t="str">
        <f>MatchSquad!B841</f>
        <v>P240</v>
      </c>
      <c r="C841" t="str">
        <f>MatchSquad!C841</f>
        <v>Abhishek Sharma</v>
      </c>
      <c r="D841" t="str">
        <f>MatchSquad!D841</f>
        <v>AR</v>
      </c>
      <c r="E841" t="str">
        <f>MatchSquad!E841</f>
        <v>SRH</v>
      </c>
      <c r="F841">
        <f>MatchSquad!G841</f>
        <v>0</v>
      </c>
      <c r="G841">
        <f>IF(A841="","",SUMIFS(BallByBall!$I$2:$I$501,BallByBall!$B$2:$B$501,A841,BallByBall!$F$2:$F$501,B841))</f>
        <v>0</v>
      </c>
      <c r="H841">
        <f>IF(A841="","",COUNTIFS(BallByBall!$B$2:$B$501,A841,BallByBall!$F$2:$F$501,B841,BallByBall!$Q$2:$Q$501,1))</f>
        <v>0</v>
      </c>
      <c r="I841">
        <f>IF(A841="","",COUNTIFS(BallByBall!$B$2:$B$501,A841,BallByBall!$F$2:$F$501,B841,BallByBall!$R$2:$R$501,1))</f>
        <v>0</v>
      </c>
      <c r="J841">
        <f>IF(A841="","",SUMIFS(BallByBall!$T$2:$T$501,BallByBall!$B$2:$B$501,A841,BallByBall!$H$2:$H$501,B841))</f>
        <v>0</v>
      </c>
      <c r="K841">
        <f>IF(A841="","",SUMIFS(BallByBall!$U$2:$U$501,BallByBall!$B$2:$B$501,A841,BallByBall!$P$2:$P$501,B841))</f>
        <v>0</v>
      </c>
      <c r="L841">
        <f>IF(A841="","",SUMIFS(BallByBall!$V$2:$V$501,BallByBall!$B$2:$B$501,A841,BallByBall!$P$2:$P$501,B841))</f>
        <v>0</v>
      </c>
      <c r="M841">
        <f>IF(A841="","",SUMIFS(BallByBall!$W$2:$W$501,BallByBall!$B$2:$B$501,A841,BallByBall!$P$2:$P$501,B841))</f>
        <v>0</v>
      </c>
      <c r="N841">
        <f>IF(A841="","",SUMIFS(BallByBall!$X$2:$X$501,BallByBall!$B$2:$B$501,A841,BallByBall!$P$2:$P$501,B841))</f>
        <v>0</v>
      </c>
      <c r="O841">
        <f>IF(A841="","",SUMIFS(OverSummary!$G$2:$G$101,OverSummary!$A$2:$A$101,A841,OverSummary!$D$2:$D$101,B841))</f>
        <v>0</v>
      </c>
      <c r="P841">
        <f>IF(A841="","",G841*Rules!$B$13+H841*Rules!$B$14+I841*Rules!$B$15)</f>
        <v>0</v>
      </c>
      <c r="Q841">
        <f>IF(A841="","",IF(G841&gt;=100,Rules!$B$18,IF(G841&gt;=50,Rules!$B$17,IF(G841&gt;=30,Rules!$B$16,0)))+IF(AND(F841=1,D841&lt;&gt;"BWL",G841=0),Rules!$B$27,0))</f>
        <v>0</v>
      </c>
      <c r="R841">
        <f>IF(A841="","",J841*Rules!$B$19+O841*Rules!$B$22)</f>
        <v>0</v>
      </c>
      <c r="S841">
        <f>IF(A841="","",IF(J841&gt;=4,Rules!$B$21,IF(J841&gt;=3,Rules!$B$20,0)))</f>
        <v>0</v>
      </c>
      <c r="T841">
        <f>IF(A841="","",K841*Rules!$B$23+L841*Rules!$B$24+M841*Rules!$B$25+N841*Rules!$B$26)</f>
        <v>0</v>
      </c>
      <c r="U841">
        <f t="shared" si="13"/>
        <v>0</v>
      </c>
    </row>
    <row r="842" spans="1:21" x14ac:dyDescent="0.2">
      <c r="A842" t="str">
        <f>MatchSquad!A842</f>
        <v>M017</v>
      </c>
      <c r="B842" t="str">
        <f>MatchSquad!B842</f>
        <v>P241</v>
      </c>
      <c r="C842" t="str">
        <f>MatchSquad!C842</f>
        <v>Nitish Kumar Reddy</v>
      </c>
      <c r="D842" t="str">
        <f>MatchSquad!D842</f>
        <v>AR</v>
      </c>
      <c r="E842" t="str">
        <f>MatchSquad!E842</f>
        <v>SRH</v>
      </c>
      <c r="F842">
        <f>MatchSquad!G842</f>
        <v>0</v>
      </c>
      <c r="G842">
        <f>IF(A842="","",SUMIFS(BallByBall!$I$2:$I$501,BallByBall!$B$2:$B$501,A842,BallByBall!$F$2:$F$501,B842))</f>
        <v>0</v>
      </c>
      <c r="H842">
        <f>IF(A842="","",COUNTIFS(BallByBall!$B$2:$B$501,A842,BallByBall!$F$2:$F$501,B842,BallByBall!$Q$2:$Q$501,1))</f>
        <v>0</v>
      </c>
      <c r="I842">
        <f>IF(A842="","",COUNTIFS(BallByBall!$B$2:$B$501,A842,BallByBall!$F$2:$F$501,B842,BallByBall!$R$2:$R$501,1))</f>
        <v>0</v>
      </c>
      <c r="J842">
        <f>IF(A842="","",SUMIFS(BallByBall!$T$2:$T$501,BallByBall!$B$2:$B$501,A842,BallByBall!$H$2:$H$501,B842))</f>
        <v>0</v>
      </c>
      <c r="K842">
        <f>IF(A842="","",SUMIFS(BallByBall!$U$2:$U$501,BallByBall!$B$2:$B$501,A842,BallByBall!$P$2:$P$501,B842))</f>
        <v>0</v>
      </c>
      <c r="L842">
        <f>IF(A842="","",SUMIFS(BallByBall!$V$2:$V$501,BallByBall!$B$2:$B$501,A842,BallByBall!$P$2:$P$501,B842))</f>
        <v>0</v>
      </c>
      <c r="M842">
        <f>IF(A842="","",SUMIFS(BallByBall!$W$2:$W$501,BallByBall!$B$2:$B$501,A842,BallByBall!$P$2:$P$501,B842))</f>
        <v>0</v>
      </c>
      <c r="N842">
        <f>IF(A842="","",SUMIFS(BallByBall!$X$2:$X$501,BallByBall!$B$2:$B$501,A842,BallByBall!$P$2:$P$501,B842))</f>
        <v>0</v>
      </c>
      <c r="O842">
        <f>IF(A842="","",SUMIFS(OverSummary!$G$2:$G$101,OverSummary!$A$2:$A$101,A842,OverSummary!$D$2:$D$101,B842))</f>
        <v>0</v>
      </c>
      <c r="P842">
        <f>IF(A842="","",G842*Rules!$B$13+H842*Rules!$B$14+I842*Rules!$B$15)</f>
        <v>0</v>
      </c>
      <c r="Q842">
        <f>IF(A842="","",IF(G842&gt;=100,Rules!$B$18,IF(G842&gt;=50,Rules!$B$17,IF(G842&gt;=30,Rules!$B$16,0)))+IF(AND(F842=1,D842&lt;&gt;"BWL",G842=0),Rules!$B$27,0))</f>
        <v>0</v>
      </c>
      <c r="R842">
        <f>IF(A842="","",J842*Rules!$B$19+O842*Rules!$B$22)</f>
        <v>0</v>
      </c>
      <c r="S842">
        <f>IF(A842="","",IF(J842&gt;=4,Rules!$B$21,IF(J842&gt;=3,Rules!$B$20,0)))</f>
        <v>0</v>
      </c>
      <c r="T842">
        <f>IF(A842="","",K842*Rules!$B$23+L842*Rules!$B$24+M842*Rules!$B$25+N842*Rules!$B$26)</f>
        <v>0</v>
      </c>
      <c r="U842">
        <f t="shared" si="13"/>
        <v>0</v>
      </c>
    </row>
    <row r="843" spans="1:21" x14ac:dyDescent="0.2">
      <c r="A843" t="str">
        <f>MatchSquad!A843</f>
        <v>M017</v>
      </c>
      <c r="B843" t="str">
        <f>MatchSquad!B843</f>
        <v>P242</v>
      </c>
      <c r="C843" t="str">
        <f>MatchSquad!C843</f>
        <v>Pat Cummins</v>
      </c>
      <c r="D843" t="str">
        <f>MatchSquad!D843</f>
        <v>BWL</v>
      </c>
      <c r="E843" t="str">
        <f>MatchSquad!E843</f>
        <v>SRH</v>
      </c>
      <c r="F843">
        <f>MatchSquad!G843</f>
        <v>0</v>
      </c>
      <c r="G843">
        <f>IF(A843="","",SUMIFS(BallByBall!$I$2:$I$501,BallByBall!$B$2:$B$501,A843,BallByBall!$F$2:$F$501,B843))</f>
        <v>0</v>
      </c>
      <c r="H843">
        <f>IF(A843="","",COUNTIFS(BallByBall!$B$2:$B$501,A843,BallByBall!$F$2:$F$501,B843,BallByBall!$Q$2:$Q$501,1))</f>
        <v>0</v>
      </c>
      <c r="I843">
        <f>IF(A843="","",COUNTIFS(BallByBall!$B$2:$B$501,A843,BallByBall!$F$2:$F$501,B843,BallByBall!$R$2:$R$501,1))</f>
        <v>0</v>
      </c>
      <c r="J843">
        <f>IF(A843="","",SUMIFS(BallByBall!$T$2:$T$501,BallByBall!$B$2:$B$501,A843,BallByBall!$H$2:$H$501,B843))</f>
        <v>0</v>
      </c>
      <c r="K843">
        <f>IF(A843="","",SUMIFS(BallByBall!$U$2:$U$501,BallByBall!$B$2:$B$501,A843,BallByBall!$P$2:$P$501,B843))</f>
        <v>0</v>
      </c>
      <c r="L843">
        <f>IF(A843="","",SUMIFS(BallByBall!$V$2:$V$501,BallByBall!$B$2:$B$501,A843,BallByBall!$P$2:$P$501,B843))</f>
        <v>0</v>
      </c>
      <c r="M843">
        <f>IF(A843="","",SUMIFS(BallByBall!$W$2:$W$501,BallByBall!$B$2:$B$501,A843,BallByBall!$P$2:$P$501,B843))</f>
        <v>0</v>
      </c>
      <c r="N843">
        <f>IF(A843="","",SUMIFS(BallByBall!$X$2:$X$501,BallByBall!$B$2:$B$501,A843,BallByBall!$P$2:$P$501,B843))</f>
        <v>0</v>
      </c>
      <c r="O843">
        <f>IF(A843="","",SUMIFS(OverSummary!$G$2:$G$101,OverSummary!$A$2:$A$101,A843,OverSummary!$D$2:$D$101,B843))</f>
        <v>0</v>
      </c>
      <c r="P843">
        <f>IF(A843="","",G843*Rules!$B$13+H843*Rules!$B$14+I843*Rules!$B$15)</f>
        <v>0</v>
      </c>
      <c r="Q843">
        <f>IF(A843="","",IF(G843&gt;=100,Rules!$B$18,IF(G843&gt;=50,Rules!$B$17,IF(G843&gt;=30,Rules!$B$16,0)))+IF(AND(F843=1,D843&lt;&gt;"BWL",G843=0),Rules!$B$27,0))</f>
        <v>0</v>
      </c>
      <c r="R843">
        <f>IF(A843="","",J843*Rules!$B$19+O843*Rules!$B$22)</f>
        <v>0</v>
      </c>
      <c r="S843">
        <f>IF(A843="","",IF(J843&gt;=4,Rules!$B$21,IF(J843&gt;=3,Rules!$B$20,0)))</f>
        <v>0</v>
      </c>
      <c r="T843">
        <f>IF(A843="","",K843*Rules!$B$23+L843*Rules!$B$24+M843*Rules!$B$25+N843*Rules!$B$26)</f>
        <v>0</v>
      </c>
      <c r="U843">
        <f t="shared" si="13"/>
        <v>0</v>
      </c>
    </row>
    <row r="844" spans="1:21" x14ac:dyDescent="0.2">
      <c r="A844" t="str">
        <f>MatchSquad!A844</f>
        <v>M017</v>
      </c>
      <c r="B844" t="str">
        <f>MatchSquad!B844</f>
        <v>P243</v>
      </c>
      <c r="C844" t="str">
        <f>MatchSquad!C844</f>
        <v>Zeeshan Ansari</v>
      </c>
      <c r="D844" t="str">
        <f>MatchSquad!D844</f>
        <v>BWL</v>
      </c>
      <c r="E844" t="str">
        <f>MatchSquad!E844</f>
        <v>SRH</v>
      </c>
      <c r="F844">
        <f>MatchSquad!G844</f>
        <v>0</v>
      </c>
      <c r="G844">
        <f>IF(A844="","",SUMIFS(BallByBall!$I$2:$I$501,BallByBall!$B$2:$B$501,A844,BallByBall!$F$2:$F$501,B844))</f>
        <v>0</v>
      </c>
      <c r="H844">
        <f>IF(A844="","",COUNTIFS(BallByBall!$B$2:$B$501,A844,BallByBall!$F$2:$F$501,B844,BallByBall!$Q$2:$Q$501,1))</f>
        <v>0</v>
      </c>
      <c r="I844">
        <f>IF(A844="","",COUNTIFS(BallByBall!$B$2:$B$501,A844,BallByBall!$F$2:$F$501,B844,BallByBall!$R$2:$R$501,1))</f>
        <v>0</v>
      </c>
      <c r="J844">
        <f>IF(A844="","",SUMIFS(BallByBall!$T$2:$T$501,BallByBall!$B$2:$B$501,A844,BallByBall!$H$2:$H$501,B844))</f>
        <v>0</v>
      </c>
      <c r="K844">
        <f>IF(A844="","",SUMIFS(BallByBall!$U$2:$U$501,BallByBall!$B$2:$B$501,A844,BallByBall!$P$2:$P$501,B844))</f>
        <v>0</v>
      </c>
      <c r="L844">
        <f>IF(A844="","",SUMIFS(BallByBall!$V$2:$V$501,BallByBall!$B$2:$B$501,A844,BallByBall!$P$2:$P$501,B844))</f>
        <v>0</v>
      </c>
      <c r="M844">
        <f>IF(A844="","",SUMIFS(BallByBall!$W$2:$W$501,BallByBall!$B$2:$B$501,A844,BallByBall!$P$2:$P$501,B844))</f>
        <v>0</v>
      </c>
      <c r="N844">
        <f>IF(A844="","",SUMIFS(BallByBall!$X$2:$X$501,BallByBall!$B$2:$B$501,A844,BallByBall!$P$2:$P$501,B844))</f>
        <v>0</v>
      </c>
      <c r="O844">
        <f>IF(A844="","",SUMIFS(OverSummary!$G$2:$G$101,OverSummary!$A$2:$A$101,A844,OverSummary!$D$2:$D$101,B844))</f>
        <v>0</v>
      </c>
      <c r="P844">
        <f>IF(A844="","",G844*Rules!$B$13+H844*Rules!$B$14+I844*Rules!$B$15)</f>
        <v>0</v>
      </c>
      <c r="Q844">
        <f>IF(A844="","",IF(G844&gt;=100,Rules!$B$18,IF(G844&gt;=50,Rules!$B$17,IF(G844&gt;=30,Rules!$B$16,0)))+IF(AND(F844=1,D844&lt;&gt;"BWL",G844=0),Rules!$B$27,0))</f>
        <v>0</v>
      </c>
      <c r="R844">
        <f>IF(A844="","",J844*Rules!$B$19+O844*Rules!$B$22)</f>
        <v>0</v>
      </c>
      <c r="S844">
        <f>IF(A844="","",IF(J844&gt;=4,Rules!$B$21,IF(J844&gt;=3,Rules!$B$20,0)))</f>
        <v>0</v>
      </c>
      <c r="T844">
        <f>IF(A844="","",K844*Rules!$B$23+L844*Rules!$B$24+M844*Rules!$B$25+N844*Rules!$B$26)</f>
        <v>0</v>
      </c>
      <c r="U844">
        <f t="shared" si="13"/>
        <v>0</v>
      </c>
    </row>
    <row r="845" spans="1:21" x14ac:dyDescent="0.2">
      <c r="A845" t="str">
        <f>MatchSquad!A845</f>
        <v>M017</v>
      </c>
      <c r="B845" t="str">
        <f>MatchSquad!B845</f>
        <v>P244</v>
      </c>
      <c r="C845" t="str">
        <f>MatchSquad!C845</f>
        <v>Jaydev Unadkat</v>
      </c>
      <c r="D845" t="str">
        <f>MatchSquad!D845</f>
        <v>BWL</v>
      </c>
      <c r="E845" t="str">
        <f>MatchSquad!E845</f>
        <v>SRH</v>
      </c>
      <c r="F845">
        <f>MatchSquad!G845</f>
        <v>0</v>
      </c>
      <c r="G845">
        <f>IF(A845="","",SUMIFS(BallByBall!$I$2:$I$501,BallByBall!$B$2:$B$501,A845,BallByBall!$F$2:$F$501,B845))</f>
        <v>0</v>
      </c>
      <c r="H845">
        <f>IF(A845="","",COUNTIFS(BallByBall!$B$2:$B$501,A845,BallByBall!$F$2:$F$501,B845,BallByBall!$Q$2:$Q$501,1))</f>
        <v>0</v>
      </c>
      <c r="I845">
        <f>IF(A845="","",COUNTIFS(BallByBall!$B$2:$B$501,A845,BallByBall!$F$2:$F$501,B845,BallByBall!$R$2:$R$501,1))</f>
        <v>0</v>
      </c>
      <c r="J845">
        <f>IF(A845="","",SUMIFS(BallByBall!$T$2:$T$501,BallByBall!$B$2:$B$501,A845,BallByBall!$H$2:$H$501,B845))</f>
        <v>0</v>
      </c>
      <c r="K845">
        <f>IF(A845="","",SUMIFS(BallByBall!$U$2:$U$501,BallByBall!$B$2:$B$501,A845,BallByBall!$P$2:$P$501,B845))</f>
        <v>0</v>
      </c>
      <c r="L845">
        <f>IF(A845="","",SUMIFS(BallByBall!$V$2:$V$501,BallByBall!$B$2:$B$501,A845,BallByBall!$P$2:$P$501,B845))</f>
        <v>0</v>
      </c>
      <c r="M845">
        <f>IF(A845="","",SUMIFS(BallByBall!$W$2:$W$501,BallByBall!$B$2:$B$501,A845,BallByBall!$P$2:$P$501,B845))</f>
        <v>0</v>
      </c>
      <c r="N845">
        <f>IF(A845="","",SUMIFS(BallByBall!$X$2:$X$501,BallByBall!$B$2:$B$501,A845,BallByBall!$P$2:$P$501,B845))</f>
        <v>0</v>
      </c>
      <c r="O845">
        <f>IF(A845="","",SUMIFS(OverSummary!$G$2:$G$101,OverSummary!$A$2:$A$101,A845,OverSummary!$D$2:$D$101,B845))</f>
        <v>0</v>
      </c>
      <c r="P845">
        <f>IF(A845="","",G845*Rules!$B$13+H845*Rules!$B$14+I845*Rules!$B$15)</f>
        <v>0</v>
      </c>
      <c r="Q845">
        <f>IF(A845="","",IF(G845&gt;=100,Rules!$B$18,IF(G845&gt;=50,Rules!$B$17,IF(G845&gt;=30,Rules!$B$16,0)))+IF(AND(F845=1,D845&lt;&gt;"BWL",G845=0),Rules!$B$27,0))</f>
        <v>0</v>
      </c>
      <c r="R845">
        <f>IF(A845="","",J845*Rules!$B$19+O845*Rules!$B$22)</f>
        <v>0</v>
      </c>
      <c r="S845">
        <f>IF(A845="","",IF(J845&gt;=4,Rules!$B$21,IF(J845&gt;=3,Rules!$B$20,0)))</f>
        <v>0</v>
      </c>
      <c r="T845">
        <f>IF(A845="","",K845*Rules!$B$23+L845*Rules!$B$24+M845*Rules!$B$25+N845*Rules!$B$26)</f>
        <v>0</v>
      </c>
      <c r="U845">
        <f t="shared" si="13"/>
        <v>0</v>
      </c>
    </row>
    <row r="846" spans="1:21" x14ac:dyDescent="0.2">
      <c r="A846" t="str">
        <f>MatchSquad!A846</f>
        <v>M017</v>
      </c>
      <c r="B846" t="str">
        <f>MatchSquad!B846</f>
        <v>P245</v>
      </c>
      <c r="C846" t="str">
        <f>MatchSquad!C846</f>
        <v>Eshan Malinga</v>
      </c>
      <c r="D846" t="str">
        <f>MatchSquad!D846</f>
        <v>BWL</v>
      </c>
      <c r="E846" t="str">
        <f>MatchSquad!E846</f>
        <v>SRH</v>
      </c>
      <c r="F846">
        <f>MatchSquad!G846</f>
        <v>0</v>
      </c>
      <c r="G846">
        <f>IF(A846="","",SUMIFS(BallByBall!$I$2:$I$501,BallByBall!$B$2:$B$501,A846,BallByBall!$F$2:$F$501,B846))</f>
        <v>0</v>
      </c>
      <c r="H846">
        <f>IF(A846="","",COUNTIFS(BallByBall!$B$2:$B$501,A846,BallByBall!$F$2:$F$501,B846,BallByBall!$Q$2:$Q$501,1))</f>
        <v>0</v>
      </c>
      <c r="I846">
        <f>IF(A846="","",COUNTIFS(BallByBall!$B$2:$B$501,A846,BallByBall!$F$2:$F$501,B846,BallByBall!$R$2:$R$501,1))</f>
        <v>0</v>
      </c>
      <c r="J846">
        <f>IF(A846="","",SUMIFS(BallByBall!$T$2:$T$501,BallByBall!$B$2:$B$501,A846,BallByBall!$H$2:$H$501,B846))</f>
        <v>0</v>
      </c>
      <c r="K846">
        <f>IF(A846="","",SUMIFS(BallByBall!$U$2:$U$501,BallByBall!$B$2:$B$501,A846,BallByBall!$P$2:$P$501,B846))</f>
        <v>0</v>
      </c>
      <c r="L846">
        <f>IF(A846="","",SUMIFS(BallByBall!$V$2:$V$501,BallByBall!$B$2:$B$501,A846,BallByBall!$P$2:$P$501,B846))</f>
        <v>0</v>
      </c>
      <c r="M846">
        <f>IF(A846="","",SUMIFS(BallByBall!$W$2:$W$501,BallByBall!$B$2:$B$501,A846,BallByBall!$P$2:$P$501,B846))</f>
        <v>0</v>
      </c>
      <c r="N846">
        <f>IF(A846="","",SUMIFS(BallByBall!$X$2:$X$501,BallByBall!$B$2:$B$501,A846,BallByBall!$P$2:$P$501,B846))</f>
        <v>0</v>
      </c>
      <c r="O846">
        <f>IF(A846="","",SUMIFS(OverSummary!$G$2:$G$101,OverSummary!$A$2:$A$101,A846,OverSummary!$D$2:$D$101,B846))</f>
        <v>0</v>
      </c>
      <c r="P846">
        <f>IF(A846="","",G846*Rules!$B$13+H846*Rules!$B$14+I846*Rules!$B$15)</f>
        <v>0</v>
      </c>
      <c r="Q846">
        <f>IF(A846="","",IF(G846&gt;=100,Rules!$B$18,IF(G846&gt;=50,Rules!$B$17,IF(G846&gt;=30,Rules!$B$16,0)))+IF(AND(F846=1,D846&lt;&gt;"BWL",G846=0),Rules!$B$27,0))</f>
        <v>0</v>
      </c>
      <c r="R846">
        <f>IF(A846="","",J846*Rules!$B$19+O846*Rules!$B$22)</f>
        <v>0</v>
      </c>
      <c r="S846">
        <f>IF(A846="","",IF(J846&gt;=4,Rules!$B$21,IF(J846&gt;=3,Rules!$B$20,0)))</f>
        <v>0</v>
      </c>
      <c r="T846">
        <f>IF(A846="","",K846*Rules!$B$23+L846*Rules!$B$24+M846*Rules!$B$25+N846*Rules!$B$26)</f>
        <v>0</v>
      </c>
      <c r="U846">
        <f t="shared" si="13"/>
        <v>0</v>
      </c>
    </row>
    <row r="847" spans="1:21" x14ac:dyDescent="0.2">
      <c r="A847" t="str">
        <f>MatchSquad!A847</f>
        <v>M017</v>
      </c>
      <c r="B847" t="str">
        <f>MatchSquad!B847</f>
        <v>P246</v>
      </c>
      <c r="C847" t="str">
        <f>MatchSquad!C847</f>
        <v>Sakib Hussain</v>
      </c>
      <c r="D847" t="str">
        <f>MatchSquad!D847</f>
        <v>BWL</v>
      </c>
      <c r="E847" t="str">
        <f>MatchSquad!E847</f>
        <v>SRH</v>
      </c>
      <c r="F847">
        <f>MatchSquad!G847</f>
        <v>0</v>
      </c>
      <c r="G847">
        <f>IF(A847="","",SUMIFS(BallByBall!$I$2:$I$501,BallByBall!$B$2:$B$501,A847,BallByBall!$F$2:$F$501,B847))</f>
        <v>0</v>
      </c>
      <c r="H847">
        <f>IF(A847="","",COUNTIFS(BallByBall!$B$2:$B$501,A847,BallByBall!$F$2:$F$501,B847,BallByBall!$Q$2:$Q$501,1))</f>
        <v>0</v>
      </c>
      <c r="I847">
        <f>IF(A847="","",COUNTIFS(BallByBall!$B$2:$B$501,A847,BallByBall!$F$2:$F$501,B847,BallByBall!$R$2:$R$501,1))</f>
        <v>0</v>
      </c>
      <c r="J847">
        <f>IF(A847="","",SUMIFS(BallByBall!$T$2:$T$501,BallByBall!$B$2:$B$501,A847,BallByBall!$H$2:$H$501,B847))</f>
        <v>0</v>
      </c>
      <c r="K847">
        <f>IF(A847="","",SUMIFS(BallByBall!$U$2:$U$501,BallByBall!$B$2:$B$501,A847,BallByBall!$P$2:$P$501,B847))</f>
        <v>0</v>
      </c>
      <c r="L847">
        <f>IF(A847="","",SUMIFS(BallByBall!$V$2:$V$501,BallByBall!$B$2:$B$501,A847,BallByBall!$P$2:$P$501,B847))</f>
        <v>0</v>
      </c>
      <c r="M847">
        <f>IF(A847="","",SUMIFS(BallByBall!$W$2:$W$501,BallByBall!$B$2:$B$501,A847,BallByBall!$P$2:$P$501,B847))</f>
        <v>0</v>
      </c>
      <c r="N847">
        <f>IF(A847="","",SUMIFS(BallByBall!$X$2:$X$501,BallByBall!$B$2:$B$501,A847,BallByBall!$P$2:$P$501,B847))</f>
        <v>0</v>
      </c>
      <c r="O847">
        <f>IF(A847="","",SUMIFS(OverSummary!$G$2:$G$101,OverSummary!$A$2:$A$101,A847,OverSummary!$D$2:$D$101,B847))</f>
        <v>0</v>
      </c>
      <c r="P847">
        <f>IF(A847="","",G847*Rules!$B$13+H847*Rules!$B$14+I847*Rules!$B$15)</f>
        <v>0</v>
      </c>
      <c r="Q847">
        <f>IF(A847="","",IF(G847&gt;=100,Rules!$B$18,IF(G847&gt;=50,Rules!$B$17,IF(G847&gt;=30,Rules!$B$16,0)))+IF(AND(F847=1,D847&lt;&gt;"BWL",G847=0),Rules!$B$27,0))</f>
        <v>0</v>
      </c>
      <c r="R847">
        <f>IF(A847="","",J847*Rules!$B$19+O847*Rules!$B$22)</f>
        <v>0</v>
      </c>
      <c r="S847">
        <f>IF(A847="","",IF(J847&gt;=4,Rules!$B$21,IF(J847&gt;=3,Rules!$B$20,0)))</f>
        <v>0</v>
      </c>
      <c r="T847">
        <f>IF(A847="","",K847*Rules!$B$23+L847*Rules!$B$24+M847*Rules!$B$25+N847*Rules!$B$26)</f>
        <v>0</v>
      </c>
      <c r="U847">
        <f t="shared" si="13"/>
        <v>0</v>
      </c>
    </row>
    <row r="848" spans="1:21" x14ac:dyDescent="0.2">
      <c r="A848" t="str">
        <f>MatchSquad!A848</f>
        <v>M017</v>
      </c>
      <c r="B848" t="str">
        <f>MatchSquad!B848</f>
        <v>P247</v>
      </c>
      <c r="C848" t="str">
        <f>MatchSquad!C848</f>
        <v>Onkar Tarmale</v>
      </c>
      <c r="D848" t="str">
        <f>MatchSquad!D848</f>
        <v>BWL</v>
      </c>
      <c r="E848" t="str">
        <f>MatchSquad!E848</f>
        <v>SRH</v>
      </c>
      <c r="F848">
        <f>MatchSquad!G848</f>
        <v>0</v>
      </c>
      <c r="G848">
        <f>IF(A848="","",SUMIFS(BallByBall!$I$2:$I$501,BallByBall!$B$2:$B$501,A848,BallByBall!$F$2:$F$501,B848))</f>
        <v>0</v>
      </c>
      <c r="H848">
        <f>IF(A848="","",COUNTIFS(BallByBall!$B$2:$B$501,A848,BallByBall!$F$2:$F$501,B848,BallByBall!$Q$2:$Q$501,1))</f>
        <v>0</v>
      </c>
      <c r="I848">
        <f>IF(A848="","",COUNTIFS(BallByBall!$B$2:$B$501,A848,BallByBall!$F$2:$F$501,B848,BallByBall!$R$2:$R$501,1))</f>
        <v>0</v>
      </c>
      <c r="J848">
        <f>IF(A848="","",SUMIFS(BallByBall!$T$2:$T$501,BallByBall!$B$2:$B$501,A848,BallByBall!$H$2:$H$501,B848))</f>
        <v>0</v>
      </c>
      <c r="K848">
        <f>IF(A848="","",SUMIFS(BallByBall!$U$2:$U$501,BallByBall!$B$2:$B$501,A848,BallByBall!$P$2:$P$501,B848))</f>
        <v>0</v>
      </c>
      <c r="L848">
        <f>IF(A848="","",SUMIFS(BallByBall!$V$2:$V$501,BallByBall!$B$2:$B$501,A848,BallByBall!$P$2:$P$501,B848))</f>
        <v>0</v>
      </c>
      <c r="M848">
        <f>IF(A848="","",SUMIFS(BallByBall!$W$2:$W$501,BallByBall!$B$2:$B$501,A848,BallByBall!$P$2:$P$501,B848))</f>
        <v>0</v>
      </c>
      <c r="N848">
        <f>IF(A848="","",SUMIFS(BallByBall!$X$2:$X$501,BallByBall!$B$2:$B$501,A848,BallByBall!$P$2:$P$501,B848))</f>
        <v>0</v>
      </c>
      <c r="O848">
        <f>IF(A848="","",SUMIFS(OverSummary!$G$2:$G$101,OverSummary!$A$2:$A$101,A848,OverSummary!$D$2:$D$101,B848))</f>
        <v>0</v>
      </c>
      <c r="P848">
        <f>IF(A848="","",G848*Rules!$B$13+H848*Rules!$B$14+I848*Rules!$B$15)</f>
        <v>0</v>
      </c>
      <c r="Q848">
        <f>IF(A848="","",IF(G848&gt;=100,Rules!$B$18,IF(G848&gt;=50,Rules!$B$17,IF(G848&gt;=30,Rules!$B$16,0)))+IF(AND(F848=1,D848&lt;&gt;"BWL",G848=0),Rules!$B$27,0))</f>
        <v>0</v>
      </c>
      <c r="R848">
        <f>IF(A848="","",J848*Rules!$B$19+O848*Rules!$B$22)</f>
        <v>0</v>
      </c>
      <c r="S848">
        <f>IF(A848="","",IF(J848&gt;=4,Rules!$B$21,IF(J848&gt;=3,Rules!$B$20,0)))</f>
        <v>0</v>
      </c>
      <c r="T848">
        <f>IF(A848="","",K848*Rules!$B$23+L848*Rules!$B$24+M848*Rules!$B$25+N848*Rules!$B$26)</f>
        <v>0</v>
      </c>
      <c r="U848">
        <f t="shared" si="13"/>
        <v>0</v>
      </c>
    </row>
    <row r="849" spans="1:21" x14ac:dyDescent="0.2">
      <c r="A849" t="str">
        <f>MatchSquad!A849</f>
        <v>M017</v>
      </c>
      <c r="B849" t="str">
        <f>MatchSquad!B849</f>
        <v>P248</v>
      </c>
      <c r="C849" t="str">
        <f>MatchSquad!C849</f>
        <v>Amit Kumar</v>
      </c>
      <c r="D849" t="str">
        <f>MatchSquad!D849</f>
        <v>BWL</v>
      </c>
      <c r="E849" t="str">
        <f>MatchSquad!E849</f>
        <v>SRH</v>
      </c>
      <c r="F849">
        <f>MatchSquad!G849</f>
        <v>0</v>
      </c>
      <c r="G849">
        <f>IF(A849="","",SUMIFS(BallByBall!$I$2:$I$501,BallByBall!$B$2:$B$501,A849,BallByBall!$F$2:$F$501,B849))</f>
        <v>0</v>
      </c>
      <c r="H849">
        <f>IF(A849="","",COUNTIFS(BallByBall!$B$2:$B$501,A849,BallByBall!$F$2:$F$501,B849,BallByBall!$Q$2:$Q$501,1))</f>
        <v>0</v>
      </c>
      <c r="I849">
        <f>IF(A849="","",COUNTIFS(BallByBall!$B$2:$B$501,A849,BallByBall!$F$2:$F$501,B849,BallByBall!$R$2:$R$501,1))</f>
        <v>0</v>
      </c>
      <c r="J849">
        <f>IF(A849="","",SUMIFS(BallByBall!$T$2:$T$501,BallByBall!$B$2:$B$501,A849,BallByBall!$H$2:$H$501,B849))</f>
        <v>0</v>
      </c>
      <c r="K849">
        <f>IF(A849="","",SUMIFS(BallByBall!$U$2:$U$501,BallByBall!$B$2:$B$501,A849,BallByBall!$P$2:$P$501,B849))</f>
        <v>0</v>
      </c>
      <c r="L849">
        <f>IF(A849="","",SUMIFS(BallByBall!$V$2:$V$501,BallByBall!$B$2:$B$501,A849,BallByBall!$P$2:$P$501,B849))</f>
        <v>0</v>
      </c>
      <c r="M849">
        <f>IF(A849="","",SUMIFS(BallByBall!$W$2:$W$501,BallByBall!$B$2:$B$501,A849,BallByBall!$P$2:$P$501,B849))</f>
        <v>0</v>
      </c>
      <c r="N849">
        <f>IF(A849="","",SUMIFS(BallByBall!$X$2:$X$501,BallByBall!$B$2:$B$501,A849,BallByBall!$P$2:$P$501,B849))</f>
        <v>0</v>
      </c>
      <c r="O849">
        <f>IF(A849="","",SUMIFS(OverSummary!$G$2:$G$101,OverSummary!$A$2:$A$101,A849,OverSummary!$D$2:$D$101,B849))</f>
        <v>0</v>
      </c>
      <c r="P849">
        <f>IF(A849="","",G849*Rules!$B$13+H849*Rules!$B$14+I849*Rules!$B$15)</f>
        <v>0</v>
      </c>
      <c r="Q849">
        <f>IF(A849="","",IF(G849&gt;=100,Rules!$B$18,IF(G849&gt;=50,Rules!$B$17,IF(G849&gt;=30,Rules!$B$16,0)))+IF(AND(F849=1,D849&lt;&gt;"BWL",G849=0),Rules!$B$27,0))</f>
        <v>0</v>
      </c>
      <c r="R849">
        <f>IF(A849="","",J849*Rules!$B$19+O849*Rules!$B$22)</f>
        <v>0</v>
      </c>
      <c r="S849">
        <f>IF(A849="","",IF(J849&gt;=4,Rules!$B$21,IF(J849&gt;=3,Rules!$B$20,0)))</f>
        <v>0</v>
      </c>
      <c r="T849">
        <f>IF(A849="","",K849*Rules!$B$23+L849*Rules!$B$24+M849*Rules!$B$25+N849*Rules!$B$26)</f>
        <v>0</v>
      </c>
      <c r="U849">
        <f t="shared" si="13"/>
        <v>0</v>
      </c>
    </row>
    <row r="850" spans="1:21" x14ac:dyDescent="0.2">
      <c r="A850" t="str">
        <f>MatchSquad!A850</f>
        <v>M017</v>
      </c>
      <c r="B850" t="str">
        <f>MatchSquad!B850</f>
        <v>P249</v>
      </c>
      <c r="C850" t="str">
        <f>MatchSquad!C850</f>
        <v>Praful Hinge</v>
      </c>
      <c r="D850" t="str">
        <f>MatchSquad!D850</f>
        <v>BWL</v>
      </c>
      <c r="E850" t="str">
        <f>MatchSquad!E850</f>
        <v>SRH</v>
      </c>
      <c r="F850">
        <f>MatchSquad!G850</f>
        <v>0</v>
      </c>
      <c r="G850">
        <f>IF(A850="","",SUMIFS(BallByBall!$I$2:$I$501,BallByBall!$B$2:$B$501,A850,BallByBall!$F$2:$F$501,B850))</f>
        <v>0</v>
      </c>
      <c r="H850">
        <f>IF(A850="","",COUNTIFS(BallByBall!$B$2:$B$501,A850,BallByBall!$F$2:$F$501,B850,BallByBall!$Q$2:$Q$501,1))</f>
        <v>0</v>
      </c>
      <c r="I850">
        <f>IF(A850="","",COUNTIFS(BallByBall!$B$2:$B$501,A850,BallByBall!$F$2:$F$501,B850,BallByBall!$R$2:$R$501,1))</f>
        <v>0</v>
      </c>
      <c r="J850">
        <f>IF(A850="","",SUMIFS(BallByBall!$T$2:$T$501,BallByBall!$B$2:$B$501,A850,BallByBall!$H$2:$H$501,B850))</f>
        <v>0</v>
      </c>
      <c r="K850">
        <f>IF(A850="","",SUMIFS(BallByBall!$U$2:$U$501,BallByBall!$B$2:$B$501,A850,BallByBall!$P$2:$P$501,B850))</f>
        <v>0</v>
      </c>
      <c r="L850">
        <f>IF(A850="","",SUMIFS(BallByBall!$V$2:$V$501,BallByBall!$B$2:$B$501,A850,BallByBall!$P$2:$P$501,B850))</f>
        <v>0</v>
      </c>
      <c r="M850">
        <f>IF(A850="","",SUMIFS(BallByBall!$W$2:$W$501,BallByBall!$B$2:$B$501,A850,BallByBall!$P$2:$P$501,B850))</f>
        <v>0</v>
      </c>
      <c r="N850">
        <f>IF(A850="","",SUMIFS(BallByBall!$X$2:$X$501,BallByBall!$B$2:$B$501,A850,BallByBall!$P$2:$P$501,B850))</f>
        <v>0</v>
      </c>
      <c r="O850">
        <f>IF(A850="","",SUMIFS(OverSummary!$G$2:$G$101,OverSummary!$A$2:$A$101,A850,OverSummary!$D$2:$D$101,B850))</f>
        <v>0</v>
      </c>
      <c r="P850">
        <f>IF(A850="","",G850*Rules!$B$13+H850*Rules!$B$14+I850*Rules!$B$15)</f>
        <v>0</v>
      </c>
      <c r="Q850">
        <f>IF(A850="","",IF(G850&gt;=100,Rules!$B$18,IF(G850&gt;=50,Rules!$B$17,IF(G850&gt;=30,Rules!$B$16,0)))+IF(AND(F850=1,D850&lt;&gt;"BWL",G850=0),Rules!$B$27,0))</f>
        <v>0</v>
      </c>
      <c r="R850">
        <f>IF(A850="","",J850*Rules!$B$19+O850*Rules!$B$22)</f>
        <v>0</v>
      </c>
      <c r="S850">
        <f>IF(A850="","",IF(J850&gt;=4,Rules!$B$21,IF(J850&gt;=3,Rules!$B$20,0)))</f>
        <v>0</v>
      </c>
      <c r="T850">
        <f>IF(A850="","",K850*Rules!$B$23+L850*Rules!$B$24+M850*Rules!$B$25+N850*Rules!$B$26)</f>
        <v>0</v>
      </c>
      <c r="U850">
        <f t="shared" si="13"/>
        <v>0</v>
      </c>
    </row>
    <row r="851" spans="1:21" x14ac:dyDescent="0.2">
      <c r="A851" t="str">
        <f>MatchSquad!A851</f>
        <v>M017</v>
      </c>
      <c r="B851" t="str">
        <f>MatchSquad!B851</f>
        <v>P250</v>
      </c>
      <c r="C851" t="str">
        <f>MatchSquad!C851</f>
        <v>Shivam Mavi</v>
      </c>
      <c r="D851" t="str">
        <f>MatchSquad!D851</f>
        <v>BWL</v>
      </c>
      <c r="E851" t="str">
        <f>MatchSquad!E851</f>
        <v>SRH</v>
      </c>
      <c r="F851">
        <f>MatchSquad!G851</f>
        <v>0</v>
      </c>
      <c r="G851">
        <f>IF(A851="","",SUMIFS(BallByBall!$I$2:$I$501,BallByBall!$B$2:$B$501,A851,BallByBall!$F$2:$F$501,B851))</f>
        <v>0</v>
      </c>
      <c r="H851">
        <f>IF(A851="","",COUNTIFS(BallByBall!$B$2:$B$501,A851,BallByBall!$F$2:$F$501,B851,BallByBall!$Q$2:$Q$501,1))</f>
        <v>0</v>
      </c>
      <c r="I851">
        <f>IF(A851="","",COUNTIFS(BallByBall!$B$2:$B$501,A851,BallByBall!$F$2:$F$501,B851,BallByBall!$R$2:$R$501,1))</f>
        <v>0</v>
      </c>
      <c r="J851">
        <f>IF(A851="","",SUMIFS(BallByBall!$T$2:$T$501,BallByBall!$B$2:$B$501,A851,BallByBall!$H$2:$H$501,B851))</f>
        <v>0</v>
      </c>
      <c r="K851">
        <f>IF(A851="","",SUMIFS(BallByBall!$U$2:$U$501,BallByBall!$B$2:$B$501,A851,BallByBall!$P$2:$P$501,B851))</f>
        <v>0</v>
      </c>
      <c r="L851">
        <f>IF(A851="","",SUMIFS(BallByBall!$V$2:$V$501,BallByBall!$B$2:$B$501,A851,BallByBall!$P$2:$P$501,B851))</f>
        <v>0</v>
      </c>
      <c r="M851">
        <f>IF(A851="","",SUMIFS(BallByBall!$W$2:$W$501,BallByBall!$B$2:$B$501,A851,BallByBall!$P$2:$P$501,B851))</f>
        <v>0</v>
      </c>
      <c r="N851">
        <f>IF(A851="","",SUMIFS(BallByBall!$X$2:$X$501,BallByBall!$B$2:$B$501,A851,BallByBall!$P$2:$P$501,B851))</f>
        <v>0</v>
      </c>
      <c r="O851">
        <f>IF(A851="","",SUMIFS(OverSummary!$G$2:$G$101,OverSummary!$A$2:$A$101,A851,OverSummary!$D$2:$D$101,B851))</f>
        <v>0</v>
      </c>
      <c r="P851">
        <f>IF(A851="","",G851*Rules!$B$13+H851*Rules!$B$14+I851*Rules!$B$15)</f>
        <v>0</v>
      </c>
      <c r="Q851">
        <f>IF(A851="","",IF(G851&gt;=100,Rules!$B$18,IF(G851&gt;=50,Rules!$B$17,IF(G851&gt;=30,Rules!$B$16,0)))+IF(AND(F851=1,D851&lt;&gt;"BWL",G851=0),Rules!$B$27,0))</f>
        <v>0</v>
      </c>
      <c r="R851">
        <f>IF(A851="","",J851*Rules!$B$19+O851*Rules!$B$22)</f>
        <v>0</v>
      </c>
      <c r="S851">
        <f>IF(A851="","",IF(J851&gt;=4,Rules!$B$21,IF(J851&gt;=3,Rules!$B$20,0)))</f>
        <v>0</v>
      </c>
      <c r="T851">
        <f>IF(A851="","",K851*Rules!$B$23+L851*Rules!$B$24+M851*Rules!$B$25+N851*Rules!$B$26)</f>
        <v>0</v>
      </c>
      <c r="U851">
        <f t="shared" si="13"/>
        <v>0</v>
      </c>
    </row>
    <row r="852" spans="1:21" x14ac:dyDescent="0.2">
      <c r="A852" t="str">
        <f>MatchSquad!A852</f>
        <v>M018</v>
      </c>
      <c r="B852" t="str">
        <f>MatchSquad!B852</f>
        <v>P001</v>
      </c>
      <c r="C852" t="str">
        <f>MatchSquad!C852</f>
        <v>Ruturaj Gaikwad</v>
      </c>
      <c r="D852" t="str">
        <f>MatchSquad!D852</f>
        <v>BAT</v>
      </c>
      <c r="E852" t="str">
        <f>MatchSquad!E852</f>
        <v>CSK</v>
      </c>
      <c r="F852">
        <f>MatchSquad!G852</f>
        <v>0</v>
      </c>
      <c r="G852">
        <f>IF(A852="","",SUMIFS(BallByBall!$I$2:$I$501,BallByBall!$B$2:$B$501,A852,BallByBall!$F$2:$F$501,B852))</f>
        <v>0</v>
      </c>
      <c r="H852">
        <f>IF(A852="","",COUNTIFS(BallByBall!$B$2:$B$501,A852,BallByBall!$F$2:$F$501,B852,BallByBall!$Q$2:$Q$501,1))</f>
        <v>0</v>
      </c>
      <c r="I852">
        <f>IF(A852="","",COUNTIFS(BallByBall!$B$2:$B$501,A852,BallByBall!$F$2:$F$501,B852,BallByBall!$R$2:$R$501,1))</f>
        <v>0</v>
      </c>
      <c r="J852">
        <f>IF(A852="","",SUMIFS(BallByBall!$T$2:$T$501,BallByBall!$B$2:$B$501,A852,BallByBall!$H$2:$H$501,B852))</f>
        <v>0</v>
      </c>
      <c r="K852">
        <f>IF(A852="","",SUMIFS(BallByBall!$U$2:$U$501,BallByBall!$B$2:$B$501,A852,BallByBall!$P$2:$P$501,B852))</f>
        <v>0</v>
      </c>
      <c r="L852">
        <f>IF(A852="","",SUMIFS(BallByBall!$V$2:$V$501,BallByBall!$B$2:$B$501,A852,BallByBall!$P$2:$P$501,B852))</f>
        <v>0</v>
      </c>
      <c r="M852">
        <f>IF(A852="","",SUMIFS(BallByBall!$W$2:$W$501,BallByBall!$B$2:$B$501,A852,BallByBall!$P$2:$P$501,B852))</f>
        <v>0</v>
      </c>
      <c r="N852">
        <f>IF(A852="","",SUMIFS(BallByBall!$X$2:$X$501,BallByBall!$B$2:$B$501,A852,BallByBall!$P$2:$P$501,B852))</f>
        <v>0</v>
      </c>
      <c r="O852">
        <f>IF(A852="","",SUMIFS(OverSummary!$G$2:$G$101,OverSummary!$A$2:$A$101,A852,OverSummary!$D$2:$D$101,B852))</f>
        <v>0</v>
      </c>
      <c r="P852">
        <f>IF(A852="","",G852*Rules!$B$13+H852*Rules!$B$14+I852*Rules!$B$15)</f>
        <v>0</v>
      </c>
      <c r="Q852">
        <f>IF(A852="","",IF(G852&gt;=100,Rules!$B$18,IF(G852&gt;=50,Rules!$B$17,IF(G852&gt;=30,Rules!$B$16,0)))+IF(AND(F852=1,D852&lt;&gt;"BWL",G852=0),Rules!$B$27,0))</f>
        <v>0</v>
      </c>
      <c r="R852">
        <f>IF(A852="","",J852*Rules!$B$19+O852*Rules!$B$22)</f>
        <v>0</v>
      </c>
      <c r="S852">
        <f>IF(A852="","",IF(J852&gt;=4,Rules!$B$21,IF(J852&gt;=3,Rules!$B$20,0)))</f>
        <v>0</v>
      </c>
      <c r="T852">
        <f>IF(A852="","",K852*Rules!$B$23+L852*Rules!$B$24+M852*Rules!$B$25+N852*Rules!$B$26)</f>
        <v>0</v>
      </c>
      <c r="U852">
        <f t="shared" si="13"/>
        <v>0</v>
      </c>
    </row>
    <row r="853" spans="1:21" x14ac:dyDescent="0.2">
      <c r="A853" t="str">
        <f>MatchSquad!A853</f>
        <v>M018</v>
      </c>
      <c r="B853" t="str">
        <f>MatchSquad!B853</f>
        <v>P002</v>
      </c>
      <c r="C853" t="str">
        <f>MatchSquad!C853</f>
        <v>MS Dhoni</v>
      </c>
      <c r="D853" t="str">
        <f>MatchSquad!D853</f>
        <v>WK</v>
      </c>
      <c r="E853" t="str">
        <f>MatchSquad!E853</f>
        <v>CSK</v>
      </c>
      <c r="F853">
        <f>MatchSquad!G853</f>
        <v>0</v>
      </c>
      <c r="G853">
        <f>IF(A853="","",SUMIFS(BallByBall!$I$2:$I$501,BallByBall!$B$2:$B$501,A853,BallByBall!$F$2:$F$501,B853))</f>
        <v>0</v>
      </c>
      <c r="H853">
        <f>IF(A853="","",COUNTIFS(BallByBall!$B$2:$B$501,A853,BallByBall!$F$2:$F$501,B853,BallByBall!$Q$2:$Q$501,1))</f>
        <v>0</v>
      </c>
      <c r="I853">
        <f>IF(A853="","",COUNTIFS(BallByBall!$B$2:$B$501,A853,BallByBall!$F$2:$F$501,B853,BallByBall!$R$2:$R$501,1))</f>
        <v>0</v>
      </c>
      <c r="J853">
        <f>IF(A853="","",SUMIFS(BallByBall!$T$2:$T$501,BallByBall!$B$2:$B$501,A853,BallByBall!$H$2:$H$501,B853))</f>
        <v>0</v>
      </c>
      <c r="K853">
        <f>IF(A853="","",SUMIFS(BallByBall!$U$2:$U$501,BallByBall!$B$2:$B$501,A853,BallByBall!$P$2:$P$501,B853))</f>
        <v>0</v>
      </c>
      <c r="L853">
        <f>IF(A853="","",SUMIFS(BallByBall!$V$2:$V$501,BallByBall!$B$2:$B$501,A853,BallByBall!$P$2:$P$501,B853))</f>
        <v>0</v>
      </c>
      <c r="M853">
        <f>IF(A853="","",SUMIFS(BallByBall!$W$2:$W$501,BallByBall!$B$2:$B$501,A853,BallByBall!$P$2:$P$501,B853))</f>
        <v>0</v>
      </c>
      <c r="N853">
        <f>IF(A853="","",SUMIFS(BallByBall!$X$2:$X$501,BallByBall!$B$2:$B$501,A853,BallByBall!$P$2:$P$501,B853))</f>
        <v>0</v>
      </c>
      <c r="O853">
        <f>IF(A853="","",SUMIFS(OverSummary!$G$2:$G$101,OverSummary!$A$2:$A$101,A853,OverSummary!$D$2:$D$101,B853))</f>
        <v>0</v>
      </c>
      <c r="P853">
        <f>IF(A853="","",G853*Rules!$B$13+H853*Rules!$B$14+I853*Rules!$B$15)</f>
        <v>0</v>
      </c>
      <c r="Q853">
        <f>IF(A853="","",IF(G853&gt;=100,Rules!$B$18,IF(G853&gt;=50,Rules!$B$17,IF(G853&gt;=30,Rules!$B$16,0)))+IF(AND(F853=1,D853&lt;&gt;"BWL",G853=0),Rules!$B$27,0))</f>
        <v>0</v>
      </c>
      <c r="R853">
        <f>IF(A853="","",J853*Rules!$B$19+O853*Rules!$B$22)</f>
        <v>0</v>
      </c>
      <c r="S853">
        <f>IF(A853="","",IF(J853&gt;=4,Rules!$B$21,IF(J853&gt;=3,Rules!$B$20,0)))</f>
        <v>0</v>
      </c>
      <c r="T853">
        <f>IF(A853="","",K853*Rules!$B$23+L853*Rules!$B$24+M853*Rules!$B$25+N853*Rules!$B$26)</f>
        <v>0</v>
      </c>
      <c r="U853">
        <f t="shared" si="13"/>
        <v>0</v>
      </c>
    </row>
    <row r="854" spans="1:21" x14ac:dyDescent="0.2">
      <c r="A854" t="str">
        <f>MatchSquad!A854</f>
        <v>M018</v>
      </c>
      <c r="B854" t="str">
        <f>MatchSquad!B854</f>
        <v>P003</v>
      </c>
      <c r="C854" t="str">
        <f>MatchSquad!C854</f>
        <v>Sanju Samson</v>
      </c>
      <c r="D854" t="str">
        <f>MatchSquad!D854</f>
        <v>WK</v>
      </c>
      <c r="E854" t="str">
        <f>MatchSquad!E854</f>
        <v>CSK</v>
      </c>
      <c r="F854">
        <f>MatchSquad!G854</f>
        <v>0</v>
      </c>
      <c r="G854">
        <f>IF(A854="","",SUMIFS(BallByBall!$I$2:$I$501,BallByBall!$B$2:$B$501,A854,BallByBall!$F$2:$F$501,B854))</f>
        <v>0</v>
      </c>
      <c r="H854">
        <f>IF(A854="","",COUNTIFS(BallByBall!$B$2:$B$501,A854,BallByBall!$F$2:$F$501,B854,BallByBall!$Q$2:$Q$501,1))</f>
        <v>0</v>
      </c>
      <c r="I854">
        <f>IF(A854="","",COUNTIFS(BallByBall!$B$2:$B$501,A854,BallByBall!$F$2:$F$501,B854,BallByBall!$R$2:$R$501,1))</f>
        <v>0</v>
      </c>
      <c r="J854">
        <f>IF(A854="","",SUMIFS(BallByBall!$T$2:$T$501,BallByBall!$B$2:$B$501,A854,BallByBall!$H$2:$H$501,B854))</f>
        <v>0</v>
      </c>
      <c r="K854">
        <f>IF(A854="","",SUMIFS(BallByBall!$U$2:$U$501,BallByBall!$B$2:$B$501,A854,BallByBall!$P$2:$P$501,B854))</f>
        <v>0</v>
      </c>
      <c r="L854">
        <f>IF(A854="","",SUMIFS(BallByBall!$V$2:$V$501,BallByBall!$B$2:$B$501,A854,BallByBall!$P$2:$P$501,B854))</f>
        <v>0</v>
      </c>
      <c r="M854">
        <f>IF(A854="","",SUMIFS(BallByBall!$W$2:$W$501,BallByBall!$B$2:$B$501,A854,BallByBall!$P$2:$P$501,B854))</f>
        <v>0</v>
      </c>
      <c r="N854">
        <f>IF(A854="","",SUMIFS(BallByBall!$X$2:$X$501,BallByBall!$B$2:$B$501,A854,BallByBall!$P$2:$P$501,B854))</f>
        <v>0</v>
      </c>
      <c r="O854">
        <f>IF(A854="","",SUMIFS(OverSummary!$G$2:$G$101,OverSummary!$A$2:$A$101,A854,OverSummary!$D$2:$D$101,B854))</f>
        <v>0</v>
      </c>
      <c r="P854">
        <f>IF(A854="","",G854*Rules!$B$13+H854*Rules!$B$14+I854*Rules!$B$15)</f>
        <v>0</v>
      </c>
      <c r="Q854">
        <f>IF(A854="","",IF(G854&gt;=100,Rules!$B$18,IF(G854&gt;=50,Rules!$B$17,IF(G854&gt;=30,Rules!$B$16,0)))+IF(AND(F854=1,D854&lt;&gt;"BWL",G854=0),Rules!$B$27,0))</f>
        <v>0</v>
      </c>
      <c r="R854">
        <f>IF(A854="","",J854*Rules!$B$19+O854*Rules!$B$22)</f>
        <v>0</v>
      </c>
      <c r="S854">
        <f>IF(A854="","",IF(J854&gt;=4,Rules!$B$21,IF(J854&gt;=3,Rules!$B$20,0)))</f>
        <v>0</v>
      </c>
      <c r="T854">
        <f>IF(A854="","",K854*Rules!$B$23+L854*Rules!$B$24+M854*Rules!$B$25+N854*Rules!$B$26)</f>
        <v>0</v>
      </c>
      <c r="U854">
        <f t="shared" si="13"/>
        <v>0</v>
      </c>
    </row>
    <row r="855" spans="1:21" x14ac:dyDescent="0.2">
      <c r="A855" t="str">
        <f>MatchSquad!A855</f>
        <v>M018</v>
      </c>
      <c r="B855" t="str">
        <f>MatchSquad!B855</f>
        <v>P004</v>
      </c>
      <c r="C855" t="str">
        <f>MatchSquad!C855</f>
        <v>Dewald Brevis</v>
      </c>
      <c r="D855" t="str">
        <f>MatchSquad!D855</f>
        <v>BAT</v>
      </c>
      <c r="E855" t="str">
        <f>MatchSquad!E855</f>
        <v>CSK</v>
      </c>
      <c r="F855">
        <f>MatchSquad!G855</f>
        <v>0</v>
      </c>
      <c r="G855">
        <f>IF(A855="","",SUMIFS(BallByBall!$I$2:$I$501,BallByBall!$B$2:$B$501,A855,BallByBall!$F$2:$F$501,B855))</f>
        <v>0</v>
      </c>
      <c r="H855">
        <f>IF(A855="","",COUNTIFS(BallByBall!$B$2:$B$501,A855,BallByBall!$F$2:$F$501,B855,BallByBall!$Q$2:$Q$501,1))</f>
        <v>0</v>
      </c>
      <c r="I855">
        <f>IF(A855="","",COUNTIFS(BallByBall!$B$2:$B$501,A855,BallByBall!$F$2:$F$501,B855,BallByBall!$R$2:$R$501,1))</f>
        <v>0</v>
      </c>
      <c r="J855">
        <f>IF(A855="","",SUMIFS(BallByBall!$T$2:$T$501,BallByBall!$B$2:$B$501,A855,BallByBall!$H$2:$H$501,B855))</f>
        <v>0</v>
      </c>
      <c r="K855">
        <f>IF(A855="","",SUMIFS(BallByBall!$U$2:$U$501,BallByBall!$B$2:$B$501,A855,BallByBall!$P$2:$P$501,B855))</f>
        <v>0</v>
      </c>
      <c r="L855">
        <f>IF(A855="","",SUMIFS(BallByBall!$V$2:$V$501,BallByBall!$B$2:$B$501,A855,BallByBall!$P$2:$P$501,B855))</f>
        <v>0</v>
      </c>
      <c r="M855">
        <f>IF(A855="","",SUMIFS(BallByBall!$W$2:$W$501,BallByBall!$B$2:$B$501,A855,BallByBall!$P$2:$P$501,B855))</f>
        <v>0</v>
      </c>
      <c r="N855">
        <f>IF(A855="","",SUMIFS(BallByBall!$X$2:$X$501,BallByBall!$B$2:$B$501,A855,BallByBall!$P$2:$P$501,B855))</f>
        <v>0</v>
      </c>
      <c r="O855">
        <f>IF(A855="","",SUMIFS(OverSummary!$G$2:$G$101,OverSummary!$A$2:$A$101,A855,OverSummary!$D$2:$D$101,B855))</f>
        <v>0</v>
      </c>
      <c r="P855">
        <f>IF(A855="","",G855*Rules!$B$13+H855*Rules!$B$14+I855*Rules!$B$15)</f>
        <v>0</v>
      </c>
      <c r="Q855">
        <f>IF(A855="","",IF(G855&gt;=100,Rules!$B$18,IF(G855&gt;=50,Rules!$B$17,IF(G855&gt;=30,Rules!$B$16,0)))+IF(AND(F855=1,D855&lt;&gt;"BWL",G855=0),Rules!$B$27,0))</f>
        <v>0</v>
      </c>
      <c r="R855">
        <f>IF(A855="","",J855*Rules!$B$19+O855*Rules!$B$22)</f>
        <v>0</v>
      </c>
      <c r="S855">
        <f>IF(A855="","",IF(J855&gt;=4,Rules!$B$21,IF(J855&gt;=3,Rules!$B$20,0)))</f>
        <v>0</v>
      </c>
      <c r="T855">
        <f>IF(A855="","",K855*Rules!$B$23+L855*Rules!$B$24+M855*Rules!$B$25+N855*Rules!$B$26)</f>
        <v>0</v>
      </c>
      <c r="U855">
        <f t="shared" si="13"/>
        <v>0</v>
      </c>
    </row>
    <row r="856" spans="1:21" x14ac:dyDescent="0.2">
      <c r="A856" t="str">
        <f>MatchSquad!A856</f>
        <v>M018</v>
      </c>
      <c r="B856" t="str">
        <f>MatchSquad!B856</f>
        <v>P005</v>
      </c>
      <c r="C856" t="str">
        <f>MatchSquad!C856</f>
        <v>Ayush Mhatre</v>
      </c>
      <c r="D856" t="str">
        <f>MatchSquad!D856</f>
        <v>BAT</v>
      </c>
      <c r="E856" t="str">
        <f>MatchSquad!E856</f>
        <v>CSK</v>
      </c>
      <c r="F856">
        <f>MatchSquad!G856</f>
        <v>0</v>
      </c>
      <c r="G856">
        <f>IF(A856="","",SUMIFS(BallByBall!$I$2:$I$501,BallByBall!$B$2:$B$501,A856,BallByBall!$F$2:$F$501,B856))</f>
        <v>0</v>
      </c>
      <c r="H856">
        <f>IF(A856="","",COUNTIFS(BallByBall!$B$2:$B$501,A856,BallByBall!$F$2:$F$501,B856,BallByBall!$Q$2:$Q$501,1))</f>
        <v>0</v>
      </c>
      <c r="I856">
        <f>IF(A856="","",COUNTIFS(BallByBall!$B$2:$B$501,A856,BallByBall!$F$2:$F$501,B856,BallByBall!$R$2:$R$501,1))</f>
        <v>0</v>
      </c>
      <c r="J856">
        <f>IF(A856="","",SUMIFS(BallByBall!$T$2:$T$501,BallByBall!$B$2:$B$501,A856,BallByBall!$H$2:$H$501,B856))</f>
        <v>0</v>
      </c>
      <c r="K856">
        <f>IF(A856="","",SUMIFS(BallByBall!$U$2:$U$501,BallByBall!$B$2:$B$501,A856,BallByBall!$P$2:$P$501,B856))</f>
        <v>0</v>
      </c>
      <c r="L856">
        <f>IF(A856="","",SUMIFS(BallByBall!$V$2:$V$501,BallByBall!$B$2:$B$501,A856,BallByBall!$P$2:$P$501,B856))</f>
        <v>0</v>
      </c>
      <c r="M856">
        <f>IF(A856="","",SUMIFS(BallByBall!$W$2:$W$501,BallByBall!$B$2:$B$501,A856,BallByBall!$P$2:$P$501,B856))</f>
        <v>0</v>
      </c>
      <c r="N856">
        <f>IF(A856="","",SUMIFS(BallByBall!$X$2:$X$501,BallByBall!$B$2:$B$501,A856,BallByBall!$P$2:$P$501,B856))</f>
        <v>0</v>
      </c>
      <c r="O856">
        <f>IF(A856="","",SUMIFS(OverSummary!$G$2:$G$101,OverSummary!$A$2:$A$101,A856,OverSummary!$D$2:$D$101,B856))</f>
        <v>0</v>
      </c>
      <c r="P856">
        <f>IF(A856="","",G856*Rules!$B$13+H856*Rules!$B$14+I856*Rules!$B$15)</f>
        <v>0</v>
      </c>
      <c r="Q856">
        <f>IF(A856="","",IF(G856&gt;=100,Rules!$B$18,IF(G856&gt;=50,Rules!$B$17,IF(G856&gt;=30,Rules!$B$16,0)))+IF(AND(F856=1,D856&lt;&gt;"BWL",G856=0),Rules!$B$27,0))</f>
        <v>0</v>
      </c>
      <c r="R856">
        <f>IF(A856="","",J856*Rules!$B$19+O856*Rules!$B$22)</f>
        <v>0</v>
      </c>
      <c r="S856">
        <f>IF(A856="","",IF(J856&gt;=4,Rules!$B$21,IF(J856&gt;=3,Rules!$B$20,0)))</f>
        <v>0</v>
      </c>
      <c r="T856">
        <f>IF(A856="","",K856*Rules!$B$23+L856*Rules!$B$24+M856*Rules!$B$25+N856*Rules!$B$26)</f>
        <v>0</v>
      </c>
      <c r="U856">
        <f t="shared" si="13"/>
        <v>0</v>
      </c>
    </row>
    <row r="857" spans="1:21" x14ac:dyDescent="0.2">
      <c r="A857" t="str">
        <f>MatchSquad!A857</f>
        <v>M018</v>
      </c>
      <c r="B857" t="str">
        <f>MatchSquad!B857</f>
        <v>P006</v>
      </c>
      <c r="C857" t="str">
        <f>MatchSquad!C857</f>
        <v>Kartik Sharma</v>
      </c>
      <c r="D857" t="str">
        <f>MatchSquad!D857</f>
        <v>WK</v>
      </c>
      <c r="E857" t="str">
        <f>MatchSquad!E857</f>
        <v>CSK</v>
      </c>
      <c r="F857">
        <f>MatchSquad!G857</f>
        <v>0</v>
      </c>
      <c r="G857">
        <f>IF(A857="","",SUMIFS(BallByBall!$I$2:$I$501,BallByBall!$B$2:$B$501,A857,BallByBall!$F$2:$F$501,B857))</f>
        <v>0</v>
      </c>
      <c r="H857">
        <f>IF(A857="","",COUNTIFS(BallByBall!$B$2:$B$501,A857,BallByBall!$F$2:$F$501,B857,BallByBall!$Q$2:$Q$501,1))</f>
        <v>0</v>
      </c>
      <c r="I857">
        <f>IF(A857="","",COUNTIFS(BallByBall!$B$2:$B$501,A857,BallByBall!$F$2:$F$501,B857,BallByBall!$R$2:$R$501,1))</f>
        <v>0</v>
      </c>
      <c r="J857">
        <f>IF(A857="","",SUMIFS(BallByBall!$T$2:$T$501,BallByBall!$B$2:$B$501,A857,BallByBall!$H$2:$H$501,B857))</f>
        <v>0</v>
      </c>
      <c r="K857">
        <f>IF(A857="","",SUMIFS(BallByBall!$U$2:$U$501,BallByBall!$B$2:$B$501,A857,BallByBall!$P$2:$P$501,B857))</f>
        <v>0</v>
      </c>
      <c r="L857">
        <f>IF(A857="","",SUMIFS(BallByBall!$V$2:$V$501,BallByBall!$B$2:$B$501,A857,BallByBall!$P$2:$P$501,B857))</f>
        <v>0</v>
      </c>
      <c r="M857">
        <f>IF(A857="","",SUMIFS(BallByBall!$W$2:$W$501,BallByBall!$B$2:$B$501,A857,BallByBall!$P$2:$P$501,B857))</f>
        <v>0</v>
      </c>
      <c r="N857">
        <f>IF(A857="","",SUMIFS(BallByBall!$X$2:$X$501,BallByBall!$B$2:$B$501,A857,BallByBall!$P$2:$P$501,B857))</f>
        <v>0</v>
      </c>
      <c r="O857">
        <f>IF(A857="","",SUMIFS(OverSummary!$G$2:$G$101,OverSummary!$A$2:$A$101,A857,OverSummary!$D$2:$D$101,B857))</f>
        <v>0</v>
      </c>
      <c r="P857">
        <f>IF(A857="","",G857*Rules!$B$13+H857*Rules!$B$14+I857*Rules!$B$15)</f>
        <v>0</v>
      </c>
      <c r="Q857">
        <f>IF(A857="","",IF(G857&gt;=100,Rules!$B$18,IF(G857&gt;=50,Rules!$B$17,IF(G857&gt;=30,Rules!$B$16,0)))+IF(AND(F857=1,D857&lt;&gt;"BWL",G857=0),Rules!$B$27,0))</f>
        <v>0</v>
      </c>
      <c r="R857">
        <f>IF(A857="","",J857*Rules!$B$19+O857*Rules!$B$22)</f>
        <v>0</v>
      </c>
      <c r="S857">
        <f>IF(A857="","",IF(J857&gt;=4,Rules!$B$21,IF(J857&gt;=3,Rules!$B$20,0)))</f>
        <v>0</v>
      </c>
      <c r="T857">
        <f>IF(A857="","",K857*Rules!$B$23+L857*Rules!$B$24+M857*Rules!$B$25+N857*Rules!$B$26)</f>
        <v>0</v>
      </c>
      <c r="U857">
        <f t="shared" si="13"/>
        <v>0</v>
      </c>
    </row>
    <row r="858" spans="1:21" x14ac:dyDescent="0.2">
      <c r="A858" t="str">
        <f>MatchSquad!A858</f>
        <v>M018</v>
      </c>
      <c r="B858" t="str">
        <f>MatchSquad!B858</f>
        <v>P007</v>
      </c>
      <c r="C858" t="str">
        <f>MatchSquad!C858</f>
        <v>Sarfaraz Khan</v>
      </c>
      <c r="D858" t="str">
        <f>MatchSquad!D858</f>
        <v>BAT</v>
      </c>
      <c r="E858" t="str">
        <f>MatchSquad!E858</f>
        <v>CSK</v>
      </c>
      <c r="F858">
        <f>MatchSquad!G858</f>
        <v>0</v>
      </c>
      <c r="G858">
        <f>IF(A858="","",SUMIFS(BallByBall!$I$2:$I$501,BallByBall!$B$2:$B$501,A858,BallByBall!$F$2:$F$501,B858))</f>
        <v>0</v>
      </c>
      <c r="H858">
        <f>IF(A858="","",COUNTIFS(BallByBall!$B$2:$B$501,A858,BallByBall!$F$2:$F$501,B858,BallByBall!$Q$2:$Q$501,1))</f>
        <v>0</v>
      </c>
      <c r="I858">
        <f>IF(A858="","",COUNTIFS(BallByBall!$B$2:$B$501,A858,BallByBall!$F$2:$F$501,B858,BallByBall!$R$2:$R$501,1))</f>
        <v>0</v>
      </c>
      <c r="J858">
        <f>IF(A858="","",SUMIFS(BallByBall!$T$2:$T$501,BallByBall!$B$2:$B$501,A858,BallByBall!$H$2:$H$501,B858))</f>
        <v>0</v>
      </c>
      <c r="K858">
        <f>IF(A858="","",SUMIFS(BallByBall!$U$2:$U$501,BallByBall!$B$2:$B$501,A858,BallByBall!$P$2:$P$501,B858))</f>
        <v>0</v>
      </c>
      <c r="L858">
        <f>IF(A858="","",SUMIFS(BallByBall!$V$2:$V$501,BallByBall!$B$2:$B$501,A858,BallByBall!$P$2:$P$501,B858))</f>
        <v>0</v>
      </c>
      <c r="M858">
        <f>IF(A858="","",SUMIFS(BallByBall!$W$2:$W$501,BallByBall!$B$2:$B$501,A858,BallByBall!$P$2:$P$501,B858))</f>
        <v>0</v>
      </c>
      <c r="N858">
        <f>IF(A858="","",SUMIFS(BallByBall!$X$2:$X$501,BallByBall!$B$2:$B$501,A858,BallByBall!$P$2:$P$501,B858))</f>
        <v>0</v>
      </c>
      <c r="O858">
        <f>IF(A858="","",SUMIFS(OverSummary!$G$2:$G$101,OverSummary!$A$2:$A$101,A858,OverSummary!$D$2:$D$101,B858))</f>
        <v>0</v>
      </c>
      <c r="P858">
        <f>IF(A858="","",G858*Rules!$B$13+H858*Rules!$B$14+I858*Rules!$B$15)</f>
        <v>0</v>
      </c>
      <c r="Q858">
        <f>IF(A858="","",IF(G858&gt;=100,Rules!$B$18,IF(G858&gt;=50,Rules!$B$17,IF(G858&gt;=30,Rules!$B$16,0)))+IF(AND(F858=1,D858&lt;&gt;"BWL",G858=0),Rules!$B$27,0))</f>
        <v>0</v>
      </c>
      <c r="R858">
        <f>IF(A858="","",J858*Rules!$B$19+O858*Rules!$B$22)</f>
        <v>0</v>
      </c>
      <c r="S858">
        <f>IF(A858="","",IF(J858&gt;=4,Rules!$B$21,IF(J858&gt;=3,Rules!$B$20,0)))</f>
        <v>0</v>
      </c>
      <c r="T858">
        <f>IF(A858="","",K858*Rules!$B$23+L858*Rules!$B$24+M858*Rules!$B$25+N858*Rules!$B$26)</f>
        <v>0</v>
      </c>
      <c r="U858">
        <f t="shared" si="13"/>
        <v>0</v>
      </c>
    </row>
    <row r="859" spans="1:21" x14ac:dyDescent="0.2">
      <c r="A859" t="str">
        <f>MatchSquad!A859</f>
        <v>M018</v>
      </c>
      <c r="B859" t="str">
        <f>MatchSquad!B859</f>
        <v>P008</v>
      </c>
      <c r="C859" t="str">
        <f>MatchSquad!C859</f>
        <v>Urvil Patel</v>
      </c>
      <c r="D859" t="str">
        <f>MatchSquad!D859</f>
        <v>WK</v>
      </c>
      <c r="E859" t="str">
        <f>MatchSquad!E859</f>
        <v>CSK</v>
      </c>
      <c r="F859">
        <f>MatchSquad!G859</f>
        <v>0</v>
      </c>
      <c r="G859">
        <f>IF(A859="","",SUMIFS(BallByBall!$I$2:$I$501,BallByBall!$B$2:$B$501,A859,BallByBall!$F$2:$F$501,B859))</f>
        <v>0</v>
      </c>
      <c r="H859">
        <f>IF(A859="","",COUNTIFS(BallByBall!$B$2:$B$501,A859,BallByBall!$F$2:$F$501,B859,BallByBall!$Q$2:$Q$501,1))</f>
        <v>0</v>
      </c>
      <c r="I859">
        <f>IF(A859="","",COUNTIFS(BallByBall!$B$2:$B$501,A859,BallByBall!$F$2:$F$501,B859,BallByBall!$R$2:$R$501,1))</f>
        <v>0</v>
      </c>
      <c r="J859">
        <f>IF(A859="","",SUMIFS(BallByBall!$T$2:$T$501,BallByBall!$B$2:$B$501,A859,BallByBall!$H$2:$H$501,B859))</f>
        <v>0</v>
      </c>
      <c r="K859">
        <f>IF(A859="","",SUMIFS(BallByBall!$U$2:$U$501,BallByBall!$B$2:$B$501,A859,BallByBall!$P$2:$P$501,B859))</f>
        <v>0</v>
      </c>
      <c r="L859">
        <f>IF(A859="","",SUMIFS(BallByBall!$V$2:$V$501,BallByBall!$B$2:$B$501,A859,BallByBall!$P$2:$P$501,B859))</f>
        <v>0</v>
      </c>
      <c r="M859">
        <f>IF(A859="","",SUMIFS(BallByBall!$W$2:$W$501,BallByBall!$B$2:$B$501,A859,BallByBall!$P$2:$P$501,B859))</f>
        <v>0</v>
      </c>
      <c r="N859">
        <f>IF(A859="","",SUMIFS(BallByBall!$X$2:$X$501,BallByBall!$B$2:$B$501,A859,BallByBall!$P$2:$P$501,B859))</f>
        <v>0</v>
      </c>
      <c r="O859">
        <f>IF(A859="","",SUMIFS(OverSummary!$G$2:$G$101,OverSummary!$A$2:$A$101,A859,OverSummary!$D$2:$D$101,B859))</f>
        <v>0</v>
      </c>
      <c r="P859">
        <f>IF(A859="","",G859*Rules!$B$13+H859*Rules!$B$14+I859*Rules!$B$15)</f>
        <v>0</v>
      </c>
      <c r="Q859">
        <f>IF(A859="","",IF(G859&gt;=100,Rules!$B$18,IF(G859&gt;=50,Rules!$B$17,IF(G859&gt;=30,Rules!$B$16,0)))+IF(AND(F859=1,D859&lt;&gt;"BWL",G859=0),Rules!$B$27,0))</f>
        <v>0</v>
      </c>
      <c r="R859">
        <f>IF(A859="","",J859*Rules!$B$19+O859*Rules!$B$22)</f>
        <v>0</v>
      </c>
      <c r="S859">
        <f>IF(A859="","",IF(J859&gt;=4,Rules!$B$21,IF(J859&gt;=3,Rules!$B$20,0)))</f>
        <v>0</v>
      </c>
      <c r="T859">
        <f>IF(A859="","",K859*Rules!$B$23+L859*Rules!$B$24+M859*Rules!$B$25+N859*Rules!$B$26)</f>
        <v>0</v>
      </c>
      <c r="U859">
        <f t="shared" si="13"/>
        <v>0</v>
      </c>
    </row>
    <row r="860" spans="1:21" x14ac:dyDescent="0.2">
      <c r="A860" t="str">
        <f>MatchSquad!A860</f>
        <v>M018</v>
      </c>
      <c r="B860" t="str">
        <f>MatchSquad!B860</f>
        <v>P009</v>
      </c>
      <c r="C860" t="str">
        <f>MatchSquad!C860</f>
        <v>Jamie Overton</v>
      </c>
      <c r="D860" t="str">
        <f>MatchSquad!D860</f>
        <v>AR</v>
      </c>
      <c r="E860" t="str">
        <f>MatchSquad!E860</f>
        <v>CSK</v>
      </c>
      <c r="F860">
        <f>MatchSquad!G860</f>
        <v>0</v>
      </c>
      <c r="G860">
        <f>IF(A860="","",SUMIFS(BallByBall!$I$2:$I$501,BallByBall!$B$2:$B$501,A860,BallByBall!$F$2:$F$501,B860))</f>
        <v>0</v>
      </c>
      <c r="H860">
        <f>IF(A860="","",COUNTIFS(BallByBall!$B$2:$B$501,A860,BallByBall!$F$2:$F$501,B860,BallByBall!$Q$2:$Q$501,1))</f>
        <v>0</v>
      </c>
      <c r="I860">
        <f>IF(A860="","",COUNTIFS(BallByBall!$B$2:$B$501,A860,BallByBall!$F$2:$F$501,B860,BallByBall!$R$2:$R$501,1))</f>
        <v>0</v>
      </c>
      <c r="J860">
        <f>IF(A860="","",SUMIFS(BallByBall!$T$2:$T$501,BallByBall!$B$2:$B$501,A860,BallByBall!$H$2:$H$501,B860))</f>
        <v>0</v>
      </c>
      <c r="K860">
        <f>IF(A860="","",SUMIFS(BallByBall!$U$2:$U$501,BallByBall!$B$2:$B$501,A860,BallByBall!$P$2:$P$501,B860))</f>
        <v>0</v>
      </c>
      <c r="L860">
        <f>IF(A860="","",SUMIFS(BallByBall!$V$2:$V$501,BallByBall!$B$2:$B$501,A860,BallByBall!$P$2:$P$501,B860))</f>
        <v>0</v>
      </c>
      <c r="M860">
        <f>IF(A860="","",SUMIFS(BallByBall!$W$2:$W$501,BallByBall!$B$2:$B$501,A860,BallByBall!$P$2:$P$501,B860))</f>
        <v>0</v>
      </c>
      <c r="N860">
        <f>IF(A860="","",SUMIFS(BallByBall!$X$2:$X$501,BallByBall!$B$2:$B$501,A860,BallByBall!$P$2:$P$501,B860))</f>
        <v>0</v>
      </c>
      <c r="O860">
        <f>IF(A860="","",SUMIFS(OverSummary!$G$2:$G$101,OverSummary!$A$2:$A$101,A860,OverSummary!$D$2:$D$101,B860))</f>
        <v>0</v>
      </c>
      <c r="P860">
        <f>IF(A860="","",G860*Rules!$B$13+H860*Rules!$B$14+I860*Rules!$B$15)</f>
        <v>0</v>
      </c>
      <c r="Q860">
        <f>IF(A860="","",IF(G860&gt;=100,Rules!$B$18,IF(G860&gt;=50,Rules!$B$17,IF(G860&gt;=30,Rules!$B$16,0)))+IF(AND(F860=1,D860&lt;&gt;"BWL",G860=0),Rules!$B$27,0))</f>
        <v>0</v>
      </c>
      <c r="R860">
        <f>IF(A860="","",J860*Rules!$B$19+O860*Rules!$B$22)</f>
        <v>0</v>
      </c>
      <c r="S860">
        <f>IF(A860="","",IF(J860&gt;=4,Rules!$B$21,IF(J860&gt;=3,Rules!$B$20,0)))</f>
        <v>0</v>
      </c>
      <c r="T860">
        <f>IF(A860="","",K860*Rules!$B$23+L860*Rules!$B$24+M860*Rules!$B$25+N860*Rules!$B$26)</f>
        <v>0</v>
      </c>
      <c r="U860">
        <f t="shared" si="13"/>
        <v>0</v>
      </c>
    </row>
    <row r="861" spans="1:21" x14ac:dyDescent="0.2">
      <c r="A861" t="str">
        <f>MatchSquad!A861</f>
        <v>M018</v>
      </c>
      <c r="B861" t="str">
        <f>MatchSquad!B861</f>
        <v>P010</v>
      </c>
      <c r="C861" t="str">
        <f>MatchSquad!C861</f>
        <v>Ramakrishna Ghosh</v>
      </c>
      <c r="D861" t="str">
        <f>MatchSquad!D861</f>
        <v>AR</v>
      </c>
      <c r="E861" t="str">
        <f>MatchSquad!E861</f>
        <v>CSK</v>
      </c>
      <c r="F861">
        <f>MatchSquad!G861</f>
        <v>0</v>
      </c>
      <c r="G861">
        <f>IF(A861="","",SUMIFS(BallByBall!$I$2:$I$501,BallByBall!$B$2:$B$501,A861,BallByBall!$F$2:$F$501,B861))</f>
        <v>0</v>
      </c>
      <c r="H861">
        <f>IF(A861="","",COUNTIFS(BallByBall!$B$2:$B$501,A861,BallByBall!$F$2:$F$501,B861,BallByBall!$Q$2:$Q$501,1))</f>
        <v>0</v>
      </c>
      <c r="I861">
        <f>IF(A861="","",COUNTIFS(BallByBall!$B$2:$B$501,A861,BallByBall!$F$2:$F$501,B861,BallByBall!$R$2:$R$501,1))</f>
        <v>0</v>
      </c>
      <c r="J861">
        <f>IF(A861="","",SUMIFS(BallByBall!$T$2:$T$501,BallByBall!$B$2:$B$501,A861,BallByBall!$H$2:$H$501,B861))</f>
        <v>0</v>
      </c>
      <c r="K861">
        <f>IF(A861="","",SUMIFS(BallByBall!$U$2:$U$501,BallByBall!$B$2:$B$501,A861,BallByBall!$P$2:$P$501,B861))</f>
        <v>0</v>
      </c>
      <c r="L861">
        <f>IF(A861="","",SUMIFS(BallByBall!$V$2:$V$501,BallByBall!$B$2:$B$501,A861,BallByBall!$P$2:$P$501,B861))</f>
        <v>0</v>
      </c>
      <c r="M861">
        <f>IF(A861="","",SUMIFS(BallByBall!$W$2:$W$501,BallByBall!$B$2:$B$501,A861,BallByBall!$P$2:$P$501,B861))</f>
        <v>0</v>
      </c>
      <c r="N861">
        <f>IF(A861="","",SUMIFS(BallByBall!$X$2:$X$501,BallByBall!$B$2:$B$501,A861,BallByBall!$P$2:$P$501,B861))</f>
        <v>0</v>
      </c>
      <c r="O861">
        <f>IF(A861="","",SUMIFS(OverSummary!$G$2:$G$101,OverSummary!$A$2:$A$101,A861,OverSummary!$D$2:$D$101,B861))</f>
        <v>0</v>
      </c>
      <c r="P861">
        <f>IF(A861="","",G861*Rules!$B$13+H861*Rules!$B$14+I861*Rules!$B$15)</f>
        <v>0</v>
      </c>
      <c r="Q861">
        <f>IF(A861="","",IF(G861&gt;=100,Rules!$B$18,IF(G861&gt;=50,Rules!$B$17,IF(G861&gt;=30,Rules!$B$16,0)))+IF(AND(F861=1,D861&lt;&gt;"BWL",G861=0),Rules!$B$27,0))</f>
        <v>0</v>
      </c>
      <c r="R861">
        <f>IF(A861="","",J861*Rules!$B$19+O861*Rules!$B$22)</f>
        <v>0</v>
      </c>
      <c r="S861">
        <f>IF(A861="","",IF(J861&gt;=4,Rules!$B$21,IF(J861&gt;=3,Rules!$B$20,0)))</f>
        <v>0</v>
      </c>
      <c r="T861">
        <f>IF(A861="","",K861*Rules!$B$23+L861*Rules!$B$24+M861*Rules!$B$25+N861*Rules!$B$26)</f>
        <v>0</v>
      </c>
      <c r="U861">
        <f t="shared" si="13"/>
        <v>0</v>
      </c>
    </row>
    <row r="862" spans="1:21" x14ac:dyDescent="0.2">
      <c r="A862" t="str">
        <f>MatchSquad!A862</f>
        <v>M018</v>
      </c>
      <c r="B862" t="str">
        <f>MatchSquad!B862</f>
        <v>P011</v>
      </c>
      <c r="C862" t="str">
        <f>MatchSquad!C862</f>
        <v>Prashant Veer</v>
      </c>
      <c r="D862" t="str">
        <f>MatchSquad!D862</f>
        <v>AR</v>
      </c>
      <c r="E862" t="str">
        <f>MatchSquad!E862</f>
        <v>CSK</v>
      </c>
      <c r="F862">
        <f>MatchSquad!G862</f>
        <v>0</v>
      </c>
      <c r="G862">
        <f>IF(A862="","",SUMIFS(BallByBall!$I$2:$I$501,BallByBall!$B$2:$B$501,A862,BallByBall!$F$2:$F$501,B862))</f>
        <v>0</v>
      </c>
      <c r="H862">
        <f>IF(A862="","",COUNTIFS(BallByBall!$B$2:$B$501,A862,BallByBall!$F$2:$F$501,B862,BallByBall!$Q$2:$Q$501,1))</f>
        <v>0</v>
      </c>
      <c r="I862">
        <f>IF(A862="","",COUNTIFS(BallByBall!$B$2:$B$501,A862,BallByBall!$F$2:$F$501,B862,BallByBall!$R$2:$R$501,1))</f>
        <v>0</v>
      </c>
      <c r="J862">
        <f>IF(A862="","",SUMIFS(BallByBall!$T$2:$T$501,BallByBall!$B$2:$B$501,A862,BallByBall!$H$2:$H$501,B862))</f>
        <v>0</v>
      </c>
      <c r="K862">
        <f>IF(A862="","",SUMIFS(BallByBall!$U$2:$U$501,BallByBall!$B$2:$B$501,A862,BallByBall!$P$2:$P$501,B862))</f>
        <v>0</v>
      </c>
      <c r="L862">
        <f>IF(A862="","",SUMIFS(BallByBall!$V$2:$V$501,BallByBall!$B$2:$B$501,A862,BallByBall!$P$2:$P$501,B862))</f>
        <v>0</v>
      </c>
      <c r="M862">
        <f>IF(A862="","",SUMIFS(BallByBall!$W$2:$W$501,BallByBall!$B$2:$B$501,A862,BallByBall!$P$2:$P$501,B862))</f>
        <v>0</v>
      </c>
      <c r="N862">
        <f>IF(A862="","",SUMIFS(BallByBall!$X$2:$X$501,BallByBall!$B$2:$B$501,A862,BallByBall!$P$2:$P$501,B862))</f>
        <v>0</v>
      </c>
      <c r="O862">
        <f>IF(A862="","",SUMIFS(OverSummary!$G$2:$G$101,OverSummary!$A$2:$A$101,A862,OverSummary!$D$2:$D$101,B862))</f>
        <v>0</v>
      </c>
      <c r="P862">
        <f>IF(A862="","",G862*Rules!$B$13+H862*Rules!$B$14+I862*Rules!$B$15)</f>
        <v>0</v>
      </c>
      <c r="Q862">
        <f>IF(A862="","",IF(G862&gt;=100,Rules!$B$18,IF(G862&gt;=50,Rules!$B$17,IF(G862&gt;=30,Rules!$B$16,0)))+IF(AND(F862=1,D862&lt;&gt;"BWL",G862=0),Rules!$B$27,0))</f>
        <v>0</v>
      </c>
      <c r="R862">
        <f>IF(A862="","",J862*Rules!$B$19+O862*Rules!$B$22)</f>
        <v>0</v>
      </c>
      <c r="S862">
        <f>IF(A862="","",IF(J862&gt;=4,Rules!$B$21,IF(J862&gt;=3,Rules!$B$20,0)))</f>
        <v>0</v>
      </c>
      <c r="T862">
        <f>IF(A862="","",K862*Rules!$B$23+L862*Rules!$B$24+M862*Rules!$B$25+N862*Rules!$B$26)</f>
        <v>0</v>
      </c>
      <c r="U862">
        <f t="shared" si="13"/>
        <v>0</v>
      </c>
    </row>
    <row r="863" spans="1:21" x14ac:dyDescent="0.2">
      <c r="A863" t="str">
        <f>MatchSquad!A863</f>
        <v>M018</v>
      </c>
      <c r="B863" t="str">
        <f>MatchSquad!B863</f>
        <v>P012</v>
      </c>
      <c r="C863" t="str">
        <f>MatchSquad!C863</f>
        <v>Matthew William Short</v>
      </c>
      <c r="D863" t="str">
        <f>MatchSquad!D863</f>
        <v>AR</v>
      </c>
      <c r="E863" t="str">
        <f>MatchSquad!E863</f>
        <v>CSK</v>
      </c>
      <c r="F863">
        <f>MatchSquad!G863</f>
        <v>0</v>
      </c>
      <c r="G863">
        <f>IF(A863="","",SUMIFS(BallByBall!$I$2:$I$501,BallByBall!$B$2:$B$501,A863,BallByBall!$F$2:$F$501,B863))</f>
        <v>0</v>
      </c>
      <c r="H863">
        <f>IF(A863="","",COUNTIFS(BallByBall!$B$2:$B$501,A863,BallByBall!$F$2:$F$501,B863,BallByBall!$Q$2:$Q$501,1))</f>
        <v>0</v>
      </c>
      <c r="I863">
        <f>IF(A863="","",COUNTIFS(BallByBall!$B$2:$B$501,A863,BallByBall!$F$2:$F$501,B863,BallByBall!$R$2:$R$501,1))</f>
        <v>0</v>
      </c>
      <c r="J863">
        <f>IF(A863="","",SUMIFS(BallByBall!$T$2:$T$501,BallByBall!$B$2:$B$501,A863,BallByBall!$H$2:$H$501,B863))</f>
        <v>0</v>
      </c>
      <c r="K863">
        <f>IF(A863="","",SUMIFS(BallByBall!$U$2:$U$501,BallByBall!$B$2:$B$501,A863,BallByBall!$P$2:$P$501,B863))</f>
        <v>0</v>
      </c>
      <c r="L863">
        <f>IF(A863="","",SUMIFS(BallByBall!$V$2:$V$501,BallByBall!$B$2:$B$501,A863,BallByBall!$P$2:$P$501,B863))</f>
        <v>0</v>
      </c>
      <c r="M863">
        <f>IF(A863="","",SUMIFS(BallByBall!$W$2:$W$501,BallByBall!$B$2:$B$501,A863,BallByBall!$P$2:$P$501,B863))</f>
        <v>0</v>
      </c>
      <c r="N863">
        <f>IF(A863="","",SUMIFS(BallByBall!$X$2:$X$501,BallByBall!$B$2:$B$501,A863,BallByBall!$P$2:$P$501,B863))</f>
        <v>0</v>
      </c>
      <c r="O863">
        <f>IF(A863="","",SUMIFS(OverSummary!$G$2:$G$101,OverSummary!$A$2:$A$101,A863,OverSummary!$D$2:$D$101,B863))</f>
        <v>0</v>
      </c>
      <c r="P863">
        <f>IF(A863="","",G863*Rules!$B$13+H863*Rules!$B$14+I863*Rules!$B$15)</f>
        <v>0</v>
      </c>
      <c r="Q863">
        <f>IF(A863="","",IF(G863&gt;=100,Rules!$B$18,IF(G863&gt;=50,Rules!$B$17,IF(G863&gt;=30,Rules!$B$16,0)))+IF(AND(F863=1,D863&lt;&gt;"BWL",G863=0),Rules!$B$27,0))</f>
        <v>0</v>
      </c>
      <c r="R863">
        <f>IF(A863="","",J863*Rules!$B$19+O863*Rules!$B$22)</f>
        <v>0</v>
      </c>
      <c r="S863">
        <f>IF(A863="","",IF(J863&gt;=4,Rules!$B$21,IF(J863&gt;=3,Rules!$B$20,0)))</f>
        <v>0</v>
      </c>
      <c r="T863">
        <f>IF(A863="","",K863*Rules!$B$23+L863*Rules!$B$24+M863*Rules!$B$25+N863*Rules!$B$26)</f>
        <v>0</v>
      </c>
      <c r="U863">
        <f t="shared" si="13"/>
        <v>0</v>
      </c>
    </row>
    <row r="864" spans="1:21" x14ac:dyDescent="0.2">
      <c r="A864" t="str">
        <f>MatchSquad!A864</f>
        <v>M018</v>
      </c>
      <c r="B864" t="str">
        <f>MatchSquad!B864</f>
        <v>P013</v>
      </c>
      <c r="C864" t="str">
        <f>MatchSquad!C864</f>
        <v>Aman Khan</v>
      </c>
      <c r="D864" t="str">
        <f>MatchSquad!D864</f>
        <v>AR</v>
      </c>
      <c r="E864" t="str">
        <f>MatchSquad!E864</f>
        <v>CSK</v>
      </c>
      <c r="F864">
        <f>MatchSquad!G864</f>
        <v>0</v>
      </c>
      <c r="G864">
        <f>IF(A864="","",SUMIFS(BallByBall!$I$2:$I$501,BallByBall!$B$2:$B$501,A864,BallByBall!$F$2:$F$501,B864))</f>
        <v>0</v>
      </c>
      <c r="H864">
        <f>IF(A864="","",COUNTIFS(BallByBall!$B$2:$B$501,A864,BallByBall!$F$2:$F$501,B864,BallByBall!$Q$2:$Q$501,1))</f>
        <v>0</v>
      </c>
      <c r="I864">
        <f>IF(A864="","",COUNTIFS(BallByBall!$B$2:$B$501,A864,BallByBall!$F$2:$F$501,B864,BallByBall!$R$2:$R$501,1))</f>
        <v>0</v>
      </c>
      <c r="J864">
        <f>IF(A864="","",SUMIFS(BallByBall!$T$2:$T$501,BallByBall!$B$2:$B$501,A864,BallByBall!$H$2:$H$501,B864))</f>
        <v>0</v>
      </c>
      <c r="K864">
        <f>IF(A864="","",SUMIFS(BallByBall!$U$2:$U$501,BallByBall!$B$2:$B$501,A864,BallByBall!$P$2:$P$501,B864))</f>
        <v>0</v>
      </c>
      <c r="L864">
        <f>IF(A864="","",SUMIFS(BallByBall!$V$2:$V$501,BallByBall!$B$2:$B$501,A864,BallByBall!$P$2:$P$501,B864))</f>
        <v>0</v>
      </c>
      <c r="M864">
        <f>IF(A864="","",SUMIFS(BallByBall!$W$2:$W$501,BallByBall!$B$2:$B$501,A864,BallByBall!$P$2:$P$501,B864))</f>
        <v>0</v>
      </c>
      <c r="N864">
        <f>IF(A864="","",SUMIFS(BallByBall!$X$2:$X$501,BallByBall!$B$2:$B$501,A864,BallByBall!$P$2:$P$501,B864))</f>
        <v>0</v>
      </c>
      <c r="O864">
        <f>IF(A864="","",SUMIFS(OverSummary!$G$2:$G$101,OverSummary!$A$2:$A$101,A864,OverSummary!$D$2:$D$101,B864))</f>
        <v>0</v>
      </c>
      <c r="P864">
        <f>IF(A864="","",G864*Rules!$B$13+H864*Rules!$B$14+I864*Rules!$B$15)</f>
        <v>0</v>
      </c>
      <c r="Q864">
        <f>IF(A864="","",IF(G864&gt;=100,Rules!$B$18,IF(G864&gt;=50,Rules!$B$17,IF(G864&gt;=30,Rules!$B$16,0)))+IF(AND(F864=1,D864&lt;&gt;"BWL",G864=0),Rules!$B$27,0))</f>
        <v>0</v>
      </c>
      <c r="R864">
        <f>IF(A864="","",J864*Rules!$B$19+O864*Rules!$B$22)</f>
        <v>0</v>
      </c>
      <c r="S864">
        <f>IF(A864="","",IF(J864&gt;=4,Rules!$B$21,IF(J864&gt;=3,Rules!$B$20,0)))</f>
        <v>0</v>
      </c>
      <c r="T864">
        <f>IF(A864="","",K864*Rules!$B$23+L864*Rules!$B$24+M864*Rules!$B$25+N864*Rules!$B$26)</f>
        <v>0</v>
      </c>
      <c r="U864">
        <f t="shared" si="13"/>
        <v>0</v>
      </c>
    </row>
    <row r="865" spans="1:21" x14ac:dyDescent="0.2">
      <c r="A865" t="str">
        <f>MatchSquad!A865</f>
        <v>M018</v>
      </c>
      <c r="B865" t="str">
        <f>MatchSquad!B865</f>
        <v>P014</v>
      </c>
      <c r="C865" t="str">
        <f>MatchSquad!C865</f>
        <v>Zak Foulkes</v>
      </c>
      <c r="D865" t="str">
        <f>MatchSquad!D865</f>
        <v>AR</v>
      </c>
      <c r="E865" t="str">
        <f>MatchSquad!E865</f>
        <v>CSK</v>
      </c>
      <c r="F865">
        <f>MatchSquad!G865</f>
        <v>0</v>
      </c>
      <c r="G865">
        <f>IF(A865="","",SUMIFS(BallByBall!$I$2:$I$501,BallByBall!$B$2:$B$501,A865,BallByBall!$F$2:$F$501,B865))</f>
        <v>0</v>
      </c>
      <c r="H865">
        <f>IF(A865="","",COUNTIFS(BallByBall!$B$2:$B$501,A865,BallByBall!$F$2:$F$501,B865,BallByBall!$Q$2:$Q$501,1))</f>
        <v>0</v>
      </c>
      <c r="I865">
        <f>IF(A865="","",COUNTIFS(BallByBall!$B$2:$B$501,A865,BallByBall!$F$2:$F$501,B865,BallByBall!$R$2:$R$501,1))</f>
        <v>0</v>
      </c>
      <c r="J865">
        <f>IF(A865="","",SUMIFS(BallByBall!$T$2:$T$501,BallByBall!$B$2:$B$501,A865,BallByBall!$H$2:$H$501,B865))</f>
        <v>0</v>
      </c>
      <c r="K865">
        <f>IF(A865="","",SUMIFS(BallByBall!$U$2:$U$501,BallByBall!$B$2:$B$501,A865,BallByBall!$P$2:$P$501,B865))</f>
        <v>0</v>
      </c>
      <c r="L865">
        <f>IF(A865="","",SUMIFS(BallByBall!$V$2:$V$501,BallByBall!$B$2:$B$501,A865,BallByBall!$P$2:$P$501,B865))</f>
        <v>0</v>
      </c>
      <c r="M865">
        <f>IF(A865="","",SUMIFS(BallByBall!$W$2:$W$501,BallByBall!$B$2:$B$501,A865,BallByBall!$P$2:$P$501,B865))</f>
        <v>0</v>
      </c>
      <c r="N865">
        <f>IF(A865="","",SUMIFS(BallByBall!$X$2:$X$501,BallByBall!$B$2:$B$501,A865,BallByBall!$P$2:$P$501,B865))</f>
        <v>0</v>
      </c>
      <c r="O865">
        <f>IF(A865="","",SUMIFS(OverSummary!$G$2:$G$101,OverSummary!$A$2:$A$101,A865,OverSummary!$D$2:$D$101,B865))</f>
        <v>0</v>
      </c>
      <c r="P865">
        <f>IF(A865="","",G865*Rules!$B$13+H865*Rules!$B$14+I865*Rules!$B$15)</f>
        <v>0</v>
      </c>
      <c r="Q865">
        <f>IF(A865="","",IF(G865&gt;=100,Rules!$B$18,IF(G865&gt;=50,Rules!$B$17,IF(G865&gt;=30,Rules!$B$16,0)))+IF(AND(F865=1,D865&lt;&gt;"BWL",G865=0),Rules!$B$27,0))</f>
        <v>0</v>
      </c>
      <c r="R865">
        <f>IF(A865="","",J865*Rules!$B$19+O865*Rules!$B$22)</f>
        <v>0</v>
      </c>
      <c r="S865">
        <f>IF(A865="","",IF(J865&gt;=4,Rules!$B$21,IF(J865&gt;=3,Rules!$B$20,0)))</f>
        <v>0</v>
      </c>
      <c r="T865">
        <f>IF(A865="","",K865*Rules!$B$23+L865*Rules!$B$24+M865*Rules!$B$25+N865*Rules!$B$26)</f>
        <v>0</v>
      </c>
      <c r="U865">
        <f t="shared" si="13"/>
        <v>0</v>
      </c>
    </row>
    <row r="866" spans="1:21" x14ac:dyDescent="0.2">
      <c r="A866" t="str">
        <f>MatchSquad!A866</f>
        <v>M018</v>
      </c>
      <c r="B866" t="str">
        <f>MatchSquad!B866</f>
        <v>P015</v>
      </c>
      <c r="C866" t="str">
        <f>MatchSquad!C866</f>
        <v>Shivam Dube</v>
      </c>
      <c r="D866" t="str">
        <f>MatchSquad!D866</f>
        <v>AR</v>
      </c>
      <c r="E866" t="str">
        <f>MatchSquad!E866</f>
        <v>CSK</v>
      </c>
      <c r="F866">
        <f>MatchSquad!G866</f>
        <v>0</v>
      </c>
      <c r="G866">
        <f>IF(A866="","",SUMIFS(BallByBall!$I$2:$I$501,BallByBall!$B$2:$B$501,A866,BallByBall!$F$2:$F$501,B866))</f>
        <v>0</v>
      </c>
      <c r="H866">
        <f>IF(A866="","",COUNTIFS(BallByBall!$B$2:$B$501,A866,BallByBall!$F$2:$F$501,B866,BallByBall!$Q$2:$Q$501,1))</f>
        <v>0</v>
      </c>
      <c r="I866">
        <f>IF(A866="","",COUNTIFS(BallByBall!$B$2:$B$501,A866,BallByBall!$F$2:$F$501,B866,BallByBall!$R$2:$R$501,1))</f>
        <v>0</v>
      </c>
      <c r="J866">
        <f>IF(A866="","",SUMIFS(BallByBall!$T$2:$T$501,BallByBall!$B$2:$B$501,A866,BallByBall!$H$2:$H$501,B866))</f>
        <v>0</v>
      </c>
      <c r="K866">
        <f>IF(A866="","",SUMIFS(BallByBall!$U$2:$U$501,BallByBall!$B$2:$B$501,A866,BallByBall!$P$2:$P$501,B866))</f>
        <v>0</v>
      </c>
      <c r="L866">
        <f>IF(A866="","",SUMIFS(BallByBall!$V$2:$V$501,BallByBall!$B$2:$B$501,A866,BallByBall!$P$2:$P$501,B866))</f>
        <v>0</v>
      </c>
      <c r="M866">
        <f>IF(A866="","",SUMIFS(BallByBall!$W$2:$W$501,BallByBall!$B$2:$B$501,A866,BallByBall!$P$2:$P$501,B866))</f>
        <v>0</v>
      </c>
      <c r="N866">
        <f>IF(A866="","",SUMIFS(BallByBall!$X$2:$X$501,BallByBall!$B$2:$B$501,A866,BallByBall!$P$2:$P$501,B866))</f>
        <v>0</v>
      </c>
      <c r="O866">
        <f>IF(A866="","",SUMIFS(OverSummary!$G$2:$G$101,OverSummary!$A$2:$A$101,A866,OverSummary!$D$2:$D$101,B866))</f>
        <v>0</v>
      </c>
      <c r="P866">
        <f>IF(A866="","",G866*Rules!$B$13+H866*Rules!$B$14+I866*Rules!$B$15)</f>
        <v>0</v>
      </c>
      <c r="Q866">
        <f>IF(A866="","",IF(G866&gt;=100,Rules!$B$18,IF(G866&gt;=50,Rules!$B$17,IF(G866&gt;=30,Rules!$B$16,0)))+IF(AND(F866=1,D866&lt;&gt;"BWL",G866=0),Rules!$B$27,0))</f>
        <v>0</v>
      </c>
      <c r="R866">
        <f>IF(A866="","",J866*Rules!$B$19+O866*Rules!$B$22)</f>
        <v>0</v>
      </c>
      <c r="S866">
        <f>IF(A866="","",IF(J866&gt;=4,Rules!$B$21,IF(J866&gt;=3,Rules!$B$20,0)))</f>
        <v>0</v>
      </c>
      <c r="T866">
        <f>IF(A866="","",K866*Rules!$B$23+L866*Rules!$B$24+M866*Rules!$B$25+N866*Rules!$B$26)</f>
        <v>0</v>
      </c>
      <c r="U866">
        <f t="shared" si="13"/>
        <v>0</v>
      </c>
    </row>
    <row r="867" spans="1:21" x14ac:dyDescent="0.2">
      <c r="A867" t="str">
        <f>MatchSquad!A867</f>
        <v>M018</v>
      </c>
      <c r="B867" t="str">
        <f>MatchSquad!B867</f>
        <v>P016</v>
      </c>
      <c r="C867" t="str">
        <f>MatchSquad!C867</f>
        <v>Khaleel Ahmed</v>
      </c>
      <c r="D867" t="str">
        <f>MatchSquad!D867</f>
        <v>BWL</v>
      </c>
      <c r="E867" t="str">
        <f>MatchSquad!E867</f>
        <v>CSK</v>
      </c>
      <c r="F867">
        <f>MatchSquad!G867</f>
        <v>0</v>
      </c>
      <c r="G867">
        <f>IF(A867="","",SUMIFS(BallByBall!$I$2:$I$501,BallByBall!$B$2:$B$501,A867,BallByBall!$F$2:$F$501,B867))</f>
        <v>0</v>
      </c>
      <c r="H867">
        <f>IF(A867="","",COUNTIFS(BallByBall!$B$2:$B$501,A867,BallByBall!$F$2:$F$501,B867,BallByBall!$Q$2:$Q$501,1))</f>
        <v>0</v>
      </c>
      <c r="I867">
        <f>IF(A867="","",COUNTIFS(BallByBall!$B$2:$B$501,A867,BallByBall!$F$2:$F$501,B867,BallByBall!$R$2:$R$501,1))</f>
        <v>0</v>
      </c>
      <c r="J867">
        <f>IF(A867="","",SUMIFS(BallByBall!$T$2:$T$501,BallByBall!$B$2:$B$501,A867,BallByBall!$H$2:$H$501,B867))</f>
        <v>0</v>
      </c>
      <c r="K867">
        <f>IF(A867="","",SUMIFS(BallByBall!$U$2:$U$501,BallByBall!$B$2:$B$501,A867,BallByBall!$P$2:$P$501,B867))</f>
        <v>0</v>
      </c>
      <c r="L867">
        <f>IF(A867="","",SUMIFS(BallByBall!$V$2:$V$501,BallByBall!$B$2:$B$501,A867,BallByBall!$P$2:$P$501,B867))</f>
        <v>0</v>
      </c>
      <c r="M867">
        <f>IF(A867="","",SUMIFS(BallByBall!$W$2:$W$501,BallByBall!$B$2:$B$501,A867,BallByBall!$P$2:$P$501,B867))</f>
        <v>0</v>
      </c>
      <c r="N867">
        <f>IF(A867="","",SUMIFS(BallByBall!$X$2:$X$501,BallByBall!$B$2:$B$501,A867,BallByBall!$P$2:$P$501,B867))</f>
        <v>0</v>
      </c>
      <c r="O867">
        <f>IF(A867="","",SUMIFS(OverSummary!$G$2:$G$101,OverSummary!$A$2:$A$101,A867,OverSummary!$D$2:$D$101,B867))</f>
        <v>0</v>
      </c>
      <c r="P867">
        <f>IF(A867="","",G867*Rules!$B$13+H867*Rules!$B$14+I867*Rules!$B$15)</f>
        <v>0</v>
      </c>
      <c r="Q867">
        <f>IF(A867="","",IF(G867&gt;=100,Rules!$B$18,IF(G867&gt;=50,Rules!$B$17,IF(G867&gt;=30,Rules!$B$16,0)))+IF(AND(F867=1,D867&lt;&gt;"BWL",G867=0),Rules!$B$27,0))</f>
        <v>0</v>
      </c>
      <c r="R867">
        <f>IF(A867="","",J867*Rules!$B$19+O867*Rules!$B$22)</f>
        <v>0</v>
      </c>
      <c r="S867">
        <f>IF(A867="","",IF(J867&gt;=4,Rules!$B$21,IF(J867&gt;=3,Rules!$B$20,0)))</f>
        <v>0</v>
      </c>
      <c r="T867">
        <f>IF(A867="","",K867*Rules!$B$23+L867*Rules!$B$24+M867*Rules!$B$25+N867*Rules!$B$26)</f>
        <v>0</v>
      </c>
      <c r="U867">
        <f t="shared" si="13"/>
        <v>0</v>
      </c>
    </row>
    <row r="868" spans="1:21" x14ac:dyDescent="0.2">
      <c r="A868" t="str">
        <f>MatchSquad!A868</f>
        <v>M018</v>
      </c>
      <c r="B868" t="str">
        <f>MatchSquad!B868</f>
        <v>P017</v>
      </c>
      <c r="C868" t="str">
        <f>MatchSquad!C868</f>
        <v>Noor Ahmad</v>
      </c>
      <c r="D868" t="str">
        <f>MatchSquad!D868</f>
        <v>BWL</v>
      </c>
      <c r="E868" t="str">
        <f>MatchSquad!E868</f>
        <v>CSK</v>
      </c>
      <c r="F868">
        <f>MatchSquad!G868</f>
        <v>0</v>
      </c>
      <c r="G868">
        <f>IF(A868="","",SUMIFS(BallByBall!$I$2:$I$501,BallByBall!$B$2:$B$501,A868,BallByBall!$F$2:$F$501,B868))</f>
        <v>0</v>
      </c>
      <c r="H868">
        <f>IF(A868="","",COUNTIFS(BallByBall!$B$2:$B$501,A868,BallByBall!$F$2:$F$501,B868,BallByBall!$Q$2:$Q$501,1))</f>
        <v>0</v>
      </c>
      <c r="I868">
        <f>IF(A868="","",COUNTIFS(BallByBall!$B$2:$B$501,A868,BallByBall!$F$2:$F$501,B868,BallByBall!$R$2:$R$501,1))</f>
        <v>0</v>
      </c>
      <c r="J868">
        <f>IF(A868="","",SUMIFS(BallByBall!$T$2:$T$501,BallByBall!$B$2:$B$501,A868,BallByBall!$H$2:$H$501,B868))</f>
        <v>0</v>
      </c>
      <c r="K868">
        <f>IF(A868="","",SUMIFS(BallByBall!$U$2:$U$501,BallByBall!$B$2:$B$501,A868,BallByBall!$P$2:$P$501,B868))</f>
        <v>0</v>
      </c>
      <c r="L868">
        <f>IF(A868="","",SUMIFS(BallByBall!$V$2:$V$501,BallByBall!$B$2:$B$501,A868,BallByBall!$P$2:$P$501,B868))</f>
        <v>0</v>
      </c>
      <c r="M868">
        <f>IF(A868="","",SUMIFS(BallByBall!$W$2:$W$501,BallByBall!$B$2:$B$501,A868,BallByBall!$P$2:$P$501,B868))</f>
        <v>0</v>
      </c>
      <c r="N868">
        <f>IF(A868="","",SUMIFS(BallByBall!$X$2:$X$501,BallByBall!$B$2:$B$501,A868,BallByBall!$P$2:$P$501,B868))</f>
        <v>0</v>
      </c>
      <c r="O868">
        <f>IF(A868="","",SUMIFS(OverSummary!$G$2:$G$101,OverSummary!$A$2:$A$101,A868,OverSummary!$D$2:$D$101,B868))</f>
        <v>0</v>
      </c>
      <c r="P868">
        <f>IF(A868="","",G868*Rules!$B$13+H868*Rules!$B$14+I868*Rules!$B$15)</f>
        <v>0</v>
      </c>
      <c r="Q868">
        <f>IF(A868="","",IF(G868&gt;=100,Rules!$B$18,IF(G868&gt;=50,Rules!$B$17,IF(G868&gt;=30,Rules!$B$16,0)))+IF(AND(F868=1,D868&lt;&gt;"BWL",G868=0),Rules!$B$27,0))</f>
        <v>0</v>
      </c>
      <c r="R868">
        <f>IF(A868="","",J868*Rules!$B$19+O868*Rules!$B$22)</f>
        <v>0</v>
      </c>
      <c r="S868">
        <f>IF(A868="","",IF(J868&gt;=4,Rules!$B$21,IF(J868&gt;=3,Rules!$B$20,0)))</f>
        <v>0</v>
      </c>
      <c r="T868">
        <f>IF(A868="","",K868*Rules!$B$23+L868*Rules!$B$24+M868*Rules!$B$25+N868*Rules!$B$26)</f>
        <v>0</v>
      </c>
      <c r="U868">
        <f t="shared" si="13"/>
        <v>0</v>
      </c>
    </row>
    <row r="869" spans="1:21" x14ac:dyDescent="0.2">
      <c r="A869" t="str">
        <f>MatchSquad!A869</f>
        <v>M018</v>
      </c>
      <c r="B869" t="str">
        <f>MatchSquad!B869</f>
        <v>P018</v>
      </c>
      <c r="C869" t="str">
        <f>MatchSquad!C869</f>
        <v>Anshul Kamboj</v>
      </c>
      <c r="D869" t="str">
        <f>MatchSquad!D869</f>
        <v>BWL</v>
      </c>
      <c r="E869" t="str">
        <f>MatchSquad!E869</f>
        <v>CSK</v>
      </c>
      <c r="F869">
        <f>MatchSquad!G869</f>
        <v>0</v>
      </c>
      <c r="G869">
        <f>IF(A869="","",SUMIFS(BallByBall!$I$2:$I$501,BallByBall!$B$2:$B$501,A869,BallByBall!$F$2:$F$501,B869))</f>
        <v>0</v>
      </c>
      <c r="H869">
        <f>IF(A869="","",COUNTIFS(BallByBall!$B$2:$B$501,A869,BallByBall!$F$2:$F$501,B869,BallByBall!$Q$2:$Q$501,1))</f>
        <v>0</v>
      </c>
      <c r="I869">
        <f>IF(A869="","",COUNTIFS(BallByBall!$B$2:$B$501,A869,BallByBall!$F$2:$F$501,B869,BallByBall!$R$2:$R$501,1))</f>
        <v>0</v>
      </c>
      <c r="J869">
        <f>IF(A869="","",SUMIFS(BallByBall!$T$2:$T$501,BallByBall!$B$2:$B$501,A869,BallByBall!$H$2:$H$501,B869))</f>
        <v>0</v>
      </c>
      <c r="K869">
        <f>IF(A869="","",SUMIFS(BallByBall!$U$2:$U$501,BallByBall!$B$2:$B$501,A869,BallByBall!$P$2:$P$501,B869))</f>
        <v>0</v>
      </c>
      <c r="L869">
        <f>IF(A869="","",SUMIFS(BallByBall!$V$2:$V$501,BallByBall!$B$2:$B$501,A869,BallByBall!$P$2:$P$501,B869))</f>
        <v>0</v>
      </c>
      <c r="M869">
        <f>IF(A869="","",SUMIFS(BallByBall!$W$2:$W$501,BallByBall!$B$2:$B$501,A869,BallByBall!$P$2:$P$501,B869))</f>
        <v>0</v>
      </c>
      <c r="N869">
        <f>IF(A869="","",SUMIFS(BallByBall!$X$2:$X$501,BallByBall!$B$2:$B$501,A869,BallByBall!$P$2:$P$501,B869))</f>
        <v>0</v>
      </c>
      <c r="O869">
        <f>IF(A869="","",SUMIFS(OverSummary!$G$2:$G$101,OverSummary!$A$2:$A$101,A869,OverSummary!$D$2:$D$101,B869))</f>
        <v>0</v>
      </c>
      <c r="P869">
        <f>IF(A869="","",G869*Rules!$B$13+H869*Rules!$B$14+I869*Rules!$B$15)</f>
        <v>0</v>
      </c>
      <c r="Q869">
        <f>IF(A869="","",IF(G869&gt;=100,Rules!$B$18,IF(G869&gt;=50,Rules!$B$17,IF(G869&gt;=30,Rules!$B$16,0)))+IF(AND(F869=1,D869&lt;&gt;"BWL",G869=0),Rules!$B$27,0))</f>
        <v>0</v>
      </c>
      <c r="R869">
        <f>IF(A869="","",J869*Rules!$B$19+O869*Rules!$B$22)</f>
        <v>0</v>
      </c>
      <c r="S869">
        <f>IF(A869="","",IF(J869&gt;=4,Rules!$B$21,IF(J869&gt;=3,Rules!$B$20,0)))</f>
        <v>0</v>
      </c>
      <c r="T869">
        <f>IF(A869="","",K869*Rules!$B$23+L869*Rules!$B$24+M869*Rules!$B$25+N869*Rules!$B$26)</f>
        <v>0</v>
      </c>
      <c r="U869">
        <f t="shared" si="13"/>
        <v>0</v>
      </c>
    </row>
    <row r="870" spans="1:21" x14ac:dyDescent="0.2">
      <c r="A870" t="str">
        <f>MatchSquad!A870</f>
        <v>M018</v>
      </c>
      <c r="B870" t="str">
        <f>MatchSquad!B870</f>
        <v>P019</v>
      </c>
      <c r="C870" t="str">
        <f>MatchSquad!C870</f>
        <v>Mukesh Choudhary</v>
      </c>
      <c r="D870" t="str">
        <f>MatchSquad!D870</f>
        <v>BWL</v>
      </c>
      <c r="E870" t="str">
        <f>MatchSquad!E870</f>
        <v>CSK</v>
      </c>
      <c r="F870">
        <f>MatchSquad!G870</f>
        <v>0</v>
      </c>
      <c r="G870">
        <f>IF(A870="","",SUMIFS(BallByBall!$I$2:$I$501,BallByBall!$B$2:$B$501,A870,BallByBall!$F$2:$F$501,B870))</f>
        <v>0</v>
      </c>
      <c r="H870">
        <f>IF(A870="","",COUNTIFS(BallByBall!$B$2:$B$501,A870,BallByBall!$F$2:$F$501,B870,BallByBall!$Q$2:$Q$501,1))</f>
        <v>0</v>
      </c>
      <c r="I870">
        <f>IF(A870="","",COUNTIFS(BallByBall!$B$2:$B$501,A870,BallByBall!$F$2:$F$501,B870,BallByBall!$R$2:$R$501,1))</f>
        <v>0</v>
      </c>
      <c r="J870">
        <f>IF(A870="","",SUMIFS(BallByBall!$T$2:$T$501,BallByBall!$B$2:$B$501,A870,BallByBall!$H$2:$H$501,B870))</f>
        <v>0</v>
      </c>
      <c r="K870">
        <f>IF(A870="","",SUMIFS(BallByBall!$U$2:$U$501,BallByBall!$B$2:$B$501,A870,BallByBall!$P$2:$P$501,B870))</f>
        <v>0</v>
      </c>
      <c r="L870">
        <f>IF(A870="","",SUMIFS(BallByBall!$V$2:$V$501,BallByBall!$B$2:$B$501,A870,BallByBall!$P$2:$P$501,B870))</f>
        <v>0</v>
      </c>
      <c r="M870">
        <f>IF(A870="","",SUMIFS(BallByBall!$W$2:$W$501,BallByBall!$B$2:$B$501,A870,BallByBall!$P$2:$P$501,B870))</f>
        <v>0</v>
      </c>
      <c r="N870">
        <f>IF(A870="","",SUMIFS(BallByBall!$X$2:$X$501,BallByBall!$B$2:$B$501,A870,BallByBall!$P$2:$P$501,B870))</f>
        <v>0</v>
      </c>
      <c r="O870">
        <f>IF(A870="","",SUMIFS(OverSummary!$G$2:$G$101,OverSummary!$A$2:$A$101,A870,OverSummary!$D$2:$D$101,B870))</f>
        <v>0</v>
      </c>
      <c r="P870">
        <f>IF(A870="","",G870*Rules!$B$13+H870*Rules!$B$14+I870*Rules!$B$15)</f>
        <v>0</v>
      </c>
      <c r="Q870">
        <f>IF(A870="","",IF(G870&gt;=100,Rules!$B$18,IF(G870&gt;=50,Rules!$B$17,IF(G870&gt;=30,Rules!$B$16,0)))+IF(AND(F870=1,D870&lt;&gt;"BWL",G870=0),Rules!$B$27,0))</f>
        <v>0</v>
      </c>
      <c r="R870">
        <f>IF(A870="","",J870*Rules!$B$19+O870*Rules!$B$22)</f>
        <v>0</v>
      </c>
      <c r="S870">
        <f>IF(A870="","",IF(J870&gt;=4,Rules!$B$21,IF(J870&gt;=3,Rules!$B$20,0)))</f>
        <v>0</v>
      </c>
      <c r="T870">
        <f>IF(A870="","",K870*Rules!$B$23+L870*Rules!$B$24+M870*Rules!$B$25+N870*Rules!$B$26)</f>
        <v>0</v>
      </c>
      <c r="U870">
        <f t="shared" si="13"/>
        <v>0</v>
      </c>
    </row>
    <row r="871" spans="1:21" x14ac:dyDescent="0.2">
      <c r="A871" t="str">
        <f>MatchSquad!A871</f>
        <v>M018</v>
      </c>
      <c r="B871" t="str">
        <f>MatchSquad!B871</f>
        <v>P020</v>
      </c>
      <c r="C871" t="str">
        <f>MatchSquad!C871</f>
        <v>Shreyas Gopal</v>
      </c>
      <c r="D871" t="str">
        <f>MatchSquad!D871</f>
        <v>BWL</v>
      </c>
      <c r="E871" t="str">
        <f>MatchSquad!E871</f>
        <v>CSK</v>
      </c>
      <c r="F871">
        <f>MatchSquad!G871</f>
        <v>0</v>
      </c>
      <c r="G871">
        <f>IF(A871="","",SUMIFS(BallByBall!$I$2:$I$501,BallByBall!$B$2:$B$501,A871,BallByBall!$F$2:$F$501,B871))</f>
        <v>0</v>
      </c>
      <c r="H871">
        <f>IF(A871="","",COUNTIFS(BallByBall!$B$2:$B$501,A871,BallByBall!$F$2:$F$501,B871,BallByBall!$Q$2:$Q$501,1))</f>
        <v>0</v>
      </c>
      <c r="I871">
        <f>IF(A871="","",COUNTIFS(BallByBall!$B$2:$B$501,A871,BallByBall!$F$2:$F$501,B871,BallByBall!$R$2:$R$501,1))</f>
        <v>0</v>
      </c>
      <c r="J871">
        <f>IF(A871="","",SUMIFS(BallByBall!$T$2:$T$501,BallByBall!$B$2:$B$501,A871,BallByBall!$H$2:$H$501,B871))</f>
        <v>0</v>
      </c>
      <c r="K871">
        <f>IF(A871="","",SUMIFS(BallByBall!$U$2:$U$501,BallByBall!$B$2:$B$501,A871,BallByBall!$P$2:$P$501,B871))</f>
        <v>0</v>
      </c>
      <c r="L871">
        <f>IF(A871="","",SUMIFS(BallByBall!$V$2:$V$501,BallByBall!$B$2:$B$501,A871,BallByBall!$P$2:$P$501,B871))</f>
        <v>0</v>
      </c>
      <c r="M871">
        <f>IF(A871="","",SUMIFS(BallByBall!$W$2:$W$501,BallByBall!$B$2:$B$501,A871,BallByBall!$P$2:$P$501,B871))</f>
        <v>0</v>
      </c>
      <c r="N871">
        <f>IF(A871="","",SUMIFS(BallByBall!$X$2:$X$501,BallByBall!$B$2:$B$501,A871,BallByBall!$P$2:$P$501,B871))</f>
        <v>0</v>
      </c>
      <c r="O871">
        <f>IF(A871="","",SUMIFS(OverSummary!$G$2:$G$101,OverSummary!$A$2:$A$101,A871,OverSummary!$D$2:$D$101,B871))</f>
        <v>0</v>
      </c>
      <c r="P871">
        <f>IF(A871="","",G871*Rules!$B$13+H871*Rules!$B$14+I871*Rules!$B$15)</f>
        <v>0</v>
      </c>
      <c r="Q871">
        <f>IF(A871="","",IF(G871&gt;=100,Rules!$B$18,IF(G871&gt;=50,Rules!$B$17,IF(G871&gt;=30,Rules!$B$16,0)))+IF(AND(F871=1,D871&lt;&gt;"BWL",G871=0),Rules!$B$27,0))</f>
        <v>0</v>
      </c>
      <c r="R871">
        <f>IF(A871="","",J871*Rules!$B$19+O871*Rules!$B$22)</f>
        <v>0</v>
      </c>
      <c r="S871">
        <f>IF(A871="","",IF(J871&gt;=4,Rules!$B$21,IF(J871&gt;=3,Rules!$B$20,0)))</f>
        <v>0</v>
      </c>
      <c r="T871">
        <f>IF(A871="","",K871*Rules!$B$23+L871*Rules!$B$24+M871*Rules!$B$25+N871*Rules!$B$26)</f>
        <v>0</v>
      </c>
      <c r="U871">
        <f t="shared" si="13"/>
        <v>0</v>
      </c>
    </row>
    <row r="872" spans="1:21" x14ac:dyDescent="0.2">
      <c r="A872" t="str">
        <f>MatchSquad!A872</f>
        <v>M018</v>
      </c>
      <c r="B872" t="str">
        <f>MatchSquad!B872</f>
        <v>P021</v>
      </c>
      <c r="C872" t="str">
        <f>MatchSquad!C872</f>
        <v>Gurjapneet Singh</v>
      </c>
      <c r="D872" t="str">
        <f>MatchSquad!D872</f>
        <v>BWL</v>
      </c>
      <c r="E872" t="str">
        <f>MatchSquad!E872</f>
        <v>CSK</v>
      </c>
      <c r="F872">
        <f>MatchSquad!G872</f>
        <v>0</v>
      </c>
      <c r="G872">
        <f>IF(A872="","",SUMIFS(BallByBall!$I$2:$I$501,BallByBall!$B$2:$B$501,A872,BallByBall!$F$2:$F$501,B872))</f>
        <v>0</v>
      </c>
      <c r="H872">
        <f>IF(A872="","",COUNTIFS(BallByBall!$B$2:$B$501,A872,BallByBall!$F$2:$F$501,B872,BallByBall!$Q$2:$Q$501,1))</f>
        <v>0</v>
      </c>
      <c r="I872">
        <f>IF(A872="","",COUNTIFS(BallByBall!$B$2:$B$501,A872,BallByBall!$F$2:$F$501,B872,BallByBall!$R$2:$R$501,1))</f>
        <v>0</v>
      </c>
      <c r="J872">
        <f>IF(A872="","",SUMIFS(BallByBall!$T$2:$T$501,BallByBall!$B$2:$B$501,A872,BallByBall!$H$2:$H$501,B872))</f>
        <v>0</v>
      </c>
      <c r="K872">
        <f>IF(A872="","",SUMIFS(BallByBall!$U$2:$U$501,BallByBall!$B$2:$B$501,A872,BallByBall!$P$2:$P$501,B872))</f>
        <v>0</v>
      </c>
      <c r="L872">
        <f>IF(A872="","",SUMIFS(BallByBall!$V$2:$V$501,BallByBall!$B$2:$B$501,A872,BallByBall!$P$2:$P$501,B872))</f>
        <v>0</v>
      </c>
      <c r="M872">
        <f>IF(A872="","",SUMIFS(BallByBall!$W$2:$W$501,BallByBall!$B$2:$B$501,A872,BallByBall!$P$2:$P$501,B872))</f>
        <v>0</v>
      </c>
      <c r="N872">
        <f>IF(A872="","",SUMIFS(BallByBall!$X$2:$X$501,BallByBall!$B$2:$B$501,A872,BallByBall!$P$2:$P$501,B872))</f>
        <v>0</v>
      </c>
      <c r="O872">
        <f>IF(A872="","",SUMIFS(OverSummary!$G$2:$G$101,OverSummary!$A$2:$A$101,A872,OverSummary!$D$2:$D$101,B872))</f>
        <v>0</v>
      </c>
      <c r="P872">
        <f>IF(A872="","",G872*Rules!$B$13+H872*Rules!$B$14+I872*Rules!$B$15)</f>
        <v>0</v>
      </c>
      <c r="Q872">
        <f>IF(A872="","",IF(G872&gt;=100,Rules!$B$18,IF(G872&gt;=50,Rules!$B$17,IF(G872&gt;=30,Rules!$B$16,0)))+IF(AND(F872=1,D872&lt;&gt;"BWL",G872=0),Rules!$B$27,0))</f>
        <v>0</v>
      </c>
      <c r="R872">
        <f>IF(A872="","",J872*Rules!$B$19+O872*Rules!$B$22)</f>
        <v>0</v>
      </c>
      <c r="S872">
        <f>IF(A872="","",IF(J872&gt;=4,Rules!$B$21,IF(J872&gt;=3,Rules!$B$20,0)))</f>
        <v>0</v>
      </c>
      <c r="T872">
        <f>IF(A872="","",K872*Rules!$B$23+L872*Rules!$B$24+M872*Rules!$B$25+N872*Rules!$B$26)</f>
        <v>0</v>
      </c>
      <c r="U872">
        <f t="shared" si="13"/>
        <v>0</v>
      </c>
    </row>
    <row r="873" spans="1:21" x14ac:dyDescent="0.2">
      <c r="A873" t="str">
        <f>MatchSquad!A873</f>
        <v>M018</v>
      </c>
      <c r="B873" t="str">
        <f>MatchSquad!B873</f>
        <v>P022</v>
      </c>
      <c r="C873" t="str">
        <f>MatchSquad!C873</f>
        <v>Akeal Hosein</v>
      </c>
      <c r="D873" t="str">
        <f>MatchSquad!D873</f>
        <v>BWL</v>
      </c>
      <c r="E873" t="str">
        <f>MatchSquad!E873</f>
        <v>CSK</v>
      </c>
      <c r="F873">
        <f>MatchSquad!G873</f>
        <v>0</v>
      </c>
      <c r="G873">
        <f>IF(A873="","",SUMIFS(BallByBall!$I$2:$I$501,BallByBall!$B$2:$B$501,A873,BallByBall!$F$2:$F$501,B873))</f>
        <v>0</v>
      </c>
      <c r="H873">
        <f>IF(A873="","",COUNTIFS(BallByBall!$B$2:$B$501,A873,BallByBall!$F$2:$F$501,B873,BallByBall!$Q$2:$Q$501,1))</f>
        <v>0</v>
      </c>
      <c r="I873">
        <f>IF(A873="","",COUNTIFS(BallByBall!$B$2:$B$501,A873,BallByBall!$F$2:$F$501,B873,BallByBall!$R$2:$R$501,1))</f>
        <v>0</v>
      </c>
      <c r="J873">
        <f>IF(A873="","",SUMIFS(BallByBall!$T$2:$T$501,BallByBall!$B$2:$B$501,A873,BallByBall!$H$2:$H$501,B873))</f>
        <v>0</v>
      </c>
      <c r="K873">
        <f>IF(A873="","",SUMIFS(BallByBall!$U$2:$U$501,BallByBall!$B$2:$B$501,A873,BallByBall!$P$2:$P$501,B873))</f>
        <v>0</v>
      </c>
      <c r="L873">
        <f>IF(A873="","",SUMIFS(BallByBall!$V$2:$V$501,BallByBall!$B$2:$B$501,A873,BallByBall!$P$2:$P$501,B873))</f>
        <v>0</v>
      </c>
      <c r="M873">
        <f>IF(A873="","",SUMIFS(BallByBall!$W$2:$W$501,BallByBall!$B$2:$B$501,A873,BallByBall!$P$2:$P$501,B873))</f>
        <v>0</v>
      </c>
      <c r="N873">
        <f>IF(A873="","",SUMIFS(BallByBall!$X$2:$X$501,BallByBall!$B$2:$B$501,A873,BallByBall!$P$2:$P$501,B873))</f>
        <v>0</v>
      </c>
      <c r="O873">
        <f>IF(A873="","",SUMIFS(OverSummary!$G$2:$G$101,OverSummary!$A$2:$A$101,A873,OverSummary!$D$2:$D$101,B873))</f>
        <v>0</v>
      </c>
      <c r="P873">
        <f>IF(A873="","",G873*Rules!$B$13+H873*Rules!$B$14+I873*Rules!$B$15)</f>
        <v>0</v>
      </c>
      <c r="Q873">
        <f>IF(A873="","",IF(G873&gt;=100,Rules!$B$18,IF(G873&gt;=50,Rules!$B$17,IF(G873&gt;=30,Rules!$B$16,0)))+IF(AND(F873=1,D873&lt;&gt;"BWL",G873=0),Rules!$B$27,0))</f>
        <v>0</v>
      </c>
      <c r="R873">
        <f>IF(A873="","",J873*Rules!$B$19+O873*Rules!$B$22)</f>
        <v>0</v>
      </c>
      <c r="S873">
        <f>IF(A873="","",IF(J873&gt;=4,Rules!$B$21,IF(J873&gt;=3,Rules!$B$20,0)))</f>
        <v>0</v>
      </c>
      <c r="T873">
        <f>IF(A873="","",K873*Rules!$B$23+L873*Rules!$B$24+M873*Rules!$B$25+N873*Rules!$B$26)</f>
        <v>0</v>
      </c>
      <c r="U873">
        <f t="shared" si="13"/>
        <v>0</v>
      </c>
    </row>
    <row r="874" spans="1:21" x14ac:dyDescent="0.2">
      <c r="A874" t="str">
        <f>MatchSquad!A874</f>
        <v>M018</v>
      </c>
      <c r="B874" t="str">
        <f>MatchSquad!B874</f>
        <v>P023</v>
      </c>
      <c r="C874" t="str">
        <f>MatchSquad!C874</f>
        <v>Matt Henry</v>
      </c>
      <c r="D874" t="str">
        <f>MatchSquad!D874</f>
        <v>BWL</v>
      </c>
      <c r="E874" t="str">
        <f>MatchSquad!E874</f>
        <v>CSK</v>
      </c>
      <c r="F874">
        <f>MatchSquad!G874</f>
        <v>0</v>
      </c>
      <c r="G874">
        <f>IF(A874="","",SUMIFS(BallByBall!$I$2:$I$501,BallByBall!$B$2:$B$501,A874,BallByBall!$F$2:$F$501,B874))</f>
        <v>0</v>
      </c>
      <c r="H874">
        <f>IF(A874="","",COUNTIFS(BallByBall!$B$2:$B$501,A874,BallByBall!$F$2:$F$501,B874,BallByBall!$Q$2:$Q$501,1))</f>
        <v>0</v>
      </c>
      <c r="I874">
        <f>IF(A874="","",COUNTIFS(BallByBall!$B$2:$B$501,A874,BallByBall!$F$2:$F$501,B874,BallByBall!$R$2:$R$501,1))</f>
        <v>0</v>
      </c>
      <c r="J874">
        <f>IF(A874="","",SUMIFS(BallByBall!$T$2:$T$501,BallByBall!$B$2:$B$501,A874,BallByBall!$H$2:$H$501,B874))</f>
        <v>0</v>
      </c>
      <c r="K874">
        <f>IF(A874="","",SUMIFS(BallByBall!$U$2:$U$501,BallByBall!$B$2:$B$501,A874,BallByBall!$P$2:$P$501,B874))</f>
        <v>0</v>
      </c>
      <c r="L874">
        <f>IF(A874="","",SUMIFS(BallByBall!$V$2:$V$501,BallByBall!$B$2:$B$501,A874,BallByBall!$P$2:$P$501,B874))</f>
        <v>0</v>
      </c>
      <c r="M874">
        <f>IF(A874="","",SUMIFS(BallByBall!$W$2:$W$501,BallByBall!$B$2:$B$501,A874,BallByBall!$P$2:$P$501,B874))</f>
        <v>0</v>
      </c>
      <c r="N874">
        <f>IF(A874="","",SUMIFS(BallByBall!$X$2:$X$501,BallByBall!$B$2:$B$501,A874,BallByBall!$P$2:$P$501,B874))</f>
        <v>0</v>
      </c>
      <c r="O874">
        <f>IF(A874="","",SUMIFS(OverSummary!$G$2:$G$101,OverSummary!$A$2:$A$101,A874,OverSummary!$D$2:$D$101,B874))</f>
        <v>0</v>
      </c>
      <c r="P874">
        <f>IF(A874="","",G874*Rules!$B$13+H874*Rules!$B$14+I874*Rules!$B$15)</f>
        <v>0</v>
      </c>
      <c r="Q874">
        <f>IF(A874="","",IF(G874&gt;=100,Rules!$B$18,IF(G874&gt;=50,Rules!$B$17,IF(G874&gt;=30,Rules!$B$16,0)))+IF(AND(F874=1,D874&lt;&gt;"BWL",G874=0),Rules!$B$27,0))</f>
        <v>0</v>
      </c>
      <c r="R874">
        <f>IF(A874="","",J874*Rules!$B$19+O874*Rules!$B$22)</f>
        <v>0</v>
      </c>
      <c r="S874">
        <f>IF(A874="","",IF(J874&gt;=4,Rules!$B$21,IF(J874&gt;=3,Rules!$B$20,0)))</f>
        <v>0</v>
      </c>
      <c r="T874">
        <f>IF(A874="","",K874*Rules!$B$23+L874*Rules!$B$24+M874*Rules!$B$25+N874*Rules!$B$26)</f>
        <v>0</v>
      </c>
      <c r="U874">
        <f t="shared" si="13"/>
        <v>0</v>
      </c>
    </row>
    <row r="875" spans="1:21" x14ac:dyDescent="0.2">
      <c r="A875" t="str">
        <f>MatchSquad!A875</f>
        <v>M018</v>
      </c>
      <c r="B875" t="str">
        <f>MatchSquad!B875</f>
        <v>P024</v>
      </c>
      <c r="C875" t="str">
        <f>MatchSquad!C875</f>
        <v>Rahul Chahar</v>
      </c>
      <c r="D875" t="str">
        <f>MatchSquad!D875</f>
        <v>BWL</v>
      </c>
      <c r="E875" t="str">
        <f>MatchSquad!E875</f>
        <v>CSK</v>
      </c>
      <c r="F875">
        <f>MatchSquad!G875</f>
        <v>0</v>
      </c>
      <c r="G875">
        <f>IF(A875="","",SUMIFS(BallByBall!$I$2:$I$501,BallByBall!$B$2:$B$501,A875,BallByBall!$F$2:$F$501,B875))</f>
        <v>0</v>
      </c>
      <c r="H875">
        <f>IF(A875="","",COUNTIFS(BallByBall!$B$2:$B$501,A875,BallByBall!$F$2:$F$501,B875,BallByBall!$Q$2:$Q$501,1))</f>
        <v>0</v>
      </c>
      <c r="I875">
        <f>IF(A875="","",COUNTIFS(BallByBall!$B$2:$B$501,A875,BallByBall!$F$2:$F$501,B875,BallByBall!$R$2:$R$501,1))</f>
        <v>0</v>
      </c>
      <c r="J875">
        <f>IF(A875="","",SUMIFS(BallByBall!$T$2:$T$501,BallByBall!$B$2:$B$501,A875,BallByBall!$H$2:$H$501,B875))</f>
        <v>0</v>
      </c>
      <c r="K875">
        <f>IF(A875="","",SUMIFS(BallByBall!$U$2:$U$501,BallByBall!$B$2:$B$501,A875,BallByBall!$P$2:$P$501,B875))</f>
        <v>0</v>
      </c>
      <c r="L875">
        <f>IF(A875="","",SUMIFS(BallByBall!$V$2:$V$501,BallByBall!$B$2:$B$501,A875,BallByBall!$P$2:$P$501,B875))</f>
        <v>0</v>
      </c>
      <c r="M875">
        <f>IF(A875="","",SUMIFS(BallByBall!$W$2:$W$501,BallByBall!$B$2:$B$501,A875,BallByBall!$P$2:$P$501,B875))</f>
        <v>0</v>
      </c>
      <c r="N875">
        <f>IF(A875="","",SUMIFS(BallByBall!$X$2:$X$501,BallByBall!$B$2:$B$501,A875,BallByBall!$P$2:$P$501,B875))</f>
        <v>0</v>
      </c>
      <c r="O875">
        <f>IF(A875="","",SUMIFS(OverSummary!$G$2:$G$101,OverSummary!$A$2:$A$101,A875,OverSummary!$D$2:$D$101,B875))</f>
        <v>0</v>
      </c>
      <c r="P875">
        <f>IF(A875="","",G875*Rules!$B$13+H875*Rules!$B$14+I875*Rules!$B$15)</f>
        <v>0</v>
      </c>
      <c r="Q875">
        <f>IF(A875="","",IF(G875&gt;=100,Rules!$B$18,IF(G875&gt;=50,Rules!$B$17,IF(G875&gt;=30,Rules!$B$16,0)))+IF(AND(F875=1,D875&lt;&gt;"BWL",G875=0),Rules!$B$27,0))</f>
        <v>0</v>
      </c>
      <c r="R875">
        <f>IF(A875="","",J875*Rules!$B$19+O875*Rules!$B$22)</f>
        <v>0</v>
      </c>
      <c r="S875">
        <f>IF(A875="","",IF(J875&gt;=4,Rules!$B$21,IF(J875&gt;=3,Rules!$B$20,0)))</f>
        <v>0</v>
      </c>
      <c r="T875">
        <f>IF(A875="","",K875*Rules!$B$23+L875*Rules!$B$24+M875*Rules!$B$25+N875*Rules!$B$26)</f>
        <v>0</v>
      </c>
      <c r="U875">
        <f t="shared" si="13"/>
        <v>0</v>
      </c>
    </row>
    <row r="876" spans="1:21" x14ac:dyDescent="0.2">
      <c r="A876" t="str">
        <f>MatchSquad!A876</f>
        <v>M018</v>
      </c>
      <c r="B876" t="str">
        <f>MatchSquad!B876</f>
        <v>P025</v>
      </c>
      <c r="C876" t="str">
        <f>MatchSquad!C876</f>
        <v>Spencer Johnson</v>
      </c>
      <c r="D876" t="str">
        <f>MatchSquad!D876</f>
        <v>BWL</v>
      </c>
      <c r="E876" t="str">
        <f>MatchSquad!E876</f>
        <v>CSK</v>
      </c>
      <c r="F876">
        <f>MatchSquad!G876</f>
        <v>0</v>
      </c>
      <c r="G876">
        <f>IF(A876="","",SUMIFS(BallByBall!$I$2:$I$501,BallByBall!$B$2:$B$501,A876,BallByBall!$F$2:$F$501,B876))</f>
        <v>0</v>
      </c>
      <c r="H876">
        <f>IF(A876="","",COUNTIFS(BallByBall!$B$2:$B$501,A876,BallByBall!$F$2:$F$501,B876,BallByBall!$Q$2:$Q$501,1))</f>
        <v>0</v>
      </c>
      <c r="I876">
        <f>IF(A876="","",COUNTIFS(BallByBall!$B$2:$B$501,A876,BallByBall!$F$2:$F$501,B876,BallByBall!$R$2:$R$501,1))</f>
        <v>0</v>
      </c>
      <c r="J876">
        <f>IF(A876="","",SUMIFS(BallByBall!$T$2:$T$501,BallByBall!$B$2:$B$501,A876,BallByBall!$H$2:$H$501,B876))</f>
        <v>0</v>
      </c>
      <c r="K876">
        <f>IF(A876="","",SUMIFS(BallByBall!$U$2:$U$501,BallByBall!$B$2:$B$501,A876,BallByBall!$P$2:$P$501,B876))</f>
        <v>0</v>
      </c>
      <c r="L876">
        <f>IF(A876="","",SUMIFS(BallByBall!$V$2:$V$501,BallByBall!$B$2:$B$501,A876,BallByBall!$P$2:$P$501,B876))</f>
        <v>0</v>
      </c>
      <c r="M876">
        <f>IF(A876="","",SUMIFS(BallByBall!$W$2:$W$501,BallByBall!$B$2:$B$501,A876,BallByBall!$P$2:$P$501,B876))</f>
        <v>0</v>
      </c>
      <c r="N876">
        <f>IF(A876="","",SUMIFS(BallByBall!$X$2:$X$501,BallByBall!$B$2:$B$501,A876,BallByBall!$P$2:$P$501,B876))</f>
        <v>0</v>
      </c>
      <c r="O876">
        <f>IF(A876="","",SUMIFS(OverSummary!$G$2:$G$101,OverSummary!$A$2:$A$101,A876,OverSummary!$D$2:$D$101,B876))</f>
        <v>0</v>
      </c>
      <c r="P876">
        <f>IF(A876="","",G876*Rules!$B$13+H876*Rules!$B$14+I876*Rules!$B$15)</f>
        <v>0</v>
      </c>
      <c r="Q876">
        <f>IF(A876="","",IF(G876&gt;=100,Rules!$B$18,IF(G876&gt;=50,Rules!$B$17,IF(G876&gt;=30,Rules!$B$16,0)))+IF(AND(F876=1,D876&lt;&gt;"BWL",G876=0),Rules!$B$27,0))</f>
        <v>0</v>
      </c>
      <c r="R876">
        <f>IF(A876="","",J876*Rules!$B$19+O876*Rules!$B$22)</f>
        <v>0</v>
      </c>
      <c r="S876">
        <f>IF(A876="","",IF(J876&gt;=4,Rules!$B$21,IF(J876&gt;=3,Rules!$B$20,0)))</f>
        <v>0</v>
      </c>
      <c r="T876">
        <f>IF(A876="","",K876*Rules!$B$23+L876*Rules!$B$24+M876*Rules!$B$25+N876*Rules!$B$26)</f>
        <v>0</v>
      </c>
      <c r="U876">
        <f t="shared" si="13"/>
        <v>0</v>
      </c>
    </row>
    <row r="877" spans="1:21" x14ac:dyDescent="0.2">
      <c r="A877" t="str">
        <f>MatchSquad!A877</f>
        <v>M018</v>
      </c>
      <c r="B877" t="str">
        <f>MatchSquad!B877</f>
        <v>P026</v>
      </c>
      <c r="C877" t="str">
        <f>MatchSquad!C877</f>
        <v>KL Rahul</v>
      </c>
      <c r="D877" t="str">
        <f>MatchSquad!D877</f>
        <v>WK</v>
      </c>
      <c r="E877" t="str">
        <f>MatchSquad!E877</f>
        <v>DC</v>
      </c>
      <c r="F877">
        <f>MatchSquad!G877</f>
        <v>0</v>
      </c>
      <c r="G877">
        <f>IF(A877="","",SUMIFS(BallByBall!$I$2:$I$501,BallByBall!$B$2:$B$501,A877,BallByBall!$F$2:$F$501,B877))</f>
        <v>0</v>
      </c>
      <c r="H877">
        <f>IF(A877="","",COUNTIFS(BallByBall!$B$2:$B$501,A877,BallByBall!$F$2:$F$501,B877,BallByBall!$Q$2:$Q$501,1))</f>
        <v>0</v>
      </c>
      <c r="I877">
        <f>IF(A877="","",COUNTIFS(BallByBall!$B$2:$B$501,A877,BallByBall!$F$2:$F$501,B877,BallByBall!$R$2:$R$501,1))</f>
        <v>0</v>
      </c>
      <c r="J877">
        <f>IF(A877="","",SUMIFS(BallByBall!$T$2:$T$501,BallByBall!$B$2:$B$501,A877,BallByBall!$H$2:$H$501,B877))</f>
        <v>0</v>
      </c>
      <c r="K877">
        <f>IF(A877="","",SUMIFS(BallByBall!$U$2:$U$501,BallByBall!$B$2:$B$501,A877,BallByBall!$P$2:$P$501,B877))</f>
        <v>0</v>
      </c>
      <c r="L877">
        <f>IF(A877="","",SUMIFS(BallByBall!$V$2:$V$501,BallByBall!$B$2:$B$501,A877,BallByBall!$P$2:$P$501,B877))</f>
        <v>0</v>
      </c>
      <c r="M877">
        <f>IF(A877="","",SUMIFS(BallByBall!$W$2:$W$501,BallByBall!$B$2:$B$501,A877,BallByBall!$P$2:$P$501,B877))</f>
        <v>0</v>
      </c>
      <c r="N877">
        <f>IF(A877="","",SUMIFS(BallByBall!$X$2:$X$501,BallByBall!$B$2:$B$501,A877,BallByBall!$P$2:$P$501,B877))</f>
        <v>0</v>
      </c>
      <c r="O877">
        <f>IF(A877="","",SUMIFS(OverSummary!$G$2:$G$101,OverSummary!$A$2:$A$101,A877,OverSummary!$D$2:$D$101,B877))</f>
        <v>0</v>
      </c>
      <c r="P877">
        <f>IF(A877="","",G877*Rules!$B$13+H877*Rules!$B$14+I877*Rules!$B$15)</f>
        <v>0</v>
      </c>
      <c r="Q877">
        <f>IF(A877="","",IF(G877&gt;=100,Rules!$B$18,IF(G877&gt;=50,Rules!$B$17,IF(G877&gt;=30,Rules!$B$16,0)))+IF(AND(F877=1,D877&lt;&gt;"BWL",G877=0),Rules!$B$27,0))</f>
        <v>0</v>
      </c>
      <c r="R877">
        <f>IF(A877="","",J877*Rules!$B$19+O877*Rules!$B$22)</f>
        <v>0</v>
      </c>
      <c r="S877">
        <f>IF(A877="","",IF(J877&gt;=4,Rules!$B$21,IF(J877&gt;=3,Rules!$B$20,0)))</f>
        <v>0</v>
      </c>
      <c r="T877">
        <f>IF(A877="","",K877*Rules!$B$23+L877*Rules!$B$24+M877*Rules!$B$25+N877*Rules!$B$26)</f>
        <v>0</v>
      </c>
      <c r="U877">
        <f t="shared" si="13"/>
        <v>0</v>
      </c>
    </row>
    <row r="878" spans="1:21" x14ac:dyDescent="0.2">
      <c r="A878" t="str">
        <f>MatchSquad!A878</f>
        <v>M018</v>
      </c>
      <c r="B878" t="str">
        <f>MatchSquad!B878</f>
        <v>P027</v>
      </c>
      <c r="C878" t="str">
        <f>MatchSquad!C878</f>
        <v>Karun Nair</v>
      </c>
      <c r="D878" t="str">
        <f>MatchSquad!D878</f>
        <v>BAT</v>
      </c>
      <c r="E878" t="str">
        <f>MatchSquad!E878</f>
        <v>DC</v>
      </c>
      <c r="F878">
        <f>MatchSquad!G878</f>
        <v>0</v>
      </c>
      <c r="G878">
        <f>IF(A878="","",SUMIFS(BallByBall!$I$2:$I$501,BallByBall!$B$2:$B$501,A878,BallByBall!$F$2:$F$501,B878))</f>
        <v>0</v>
      </c>
      <c r="H878">
        <f>IF(A878="","",COUNTIFS(BallByBall!$B$2:$B$501,A878,BallByBall!$F$2:$F$501,B878,BallByBall!$Q$2:$Q$501,1))</f>
        <v>0</v>
      </c>
      <c r="I878">
        <f>IF(A878="","",COUNTIFS(BallByBall!$B$2:$B$501,A878,BallByBall!$F$2:$F$501,B878,BallByBall!$R$2:$R$501,1))</f>
        <v>0</v>
      </c>
      <c r="J878">
        <f>IF(A878="","",SUMIFS(BallByBall!$T$2:$T$501,BallByBall!$B$2:$B$501,A878,BallByBall!$H$2:$H$501,B878))</f>
        <v>0</v>
      </c>
      <c r="K878">
        <f>IF(A878="","",SUMIFS(BallByBall!$U$2:$U$501,BallByBall!$B$2:$B$501,A878,BallByBall!$P$2:$P$501,B878))</f>
        <v>0</v>
      </c>
      <c r="L878">
        <f>IF(A878="","",SUMIFS(BallByBall!$V$2:$V$501,BallByBall!$B$2:$B$501,A878,BallByBall!$P$2:$P$501,B878))</f>
        <v>0</v>
      </c>
      <c r="M878">
        <f>IF(A878="","",SUMIFS(BallByBall!$W$2:$W$501,BallByBall!$B$2:$B$501,A878,BallByBall!$P$2:$P$501,B878))</f>
        <v>0</v>
      </c>
      <c r="N878">
        <f>IF(A878="","",SUMIFS(BallByBall!$X$2:$X$501,BallByBall!$B$2:$B$501,A878,BallByBall!$P$2:$P$501,B878))</f>
        <v>0</v>
      </c>
      <c r="O878">
        <f>IF(A878="","",SUMIFS(OverSummary!$G$2:$G$101,OverSummary!$A$2:$A$101,A878,OverSummary!$D$2:$D$101,B878))</f>
        <v>0</v>
      </c>
      <c r="P878">
        <f>IF(A878="","",G878*Rules!$B$13+H878*Rules!$B$14+I878*Rules!$B$15)</f>
        <v>0</v>
      </c>
      <c r="Q878">
        <f>IF(A878="","",IF(G878&gt;=100,Rules!$B$18,IF(G878&gt;=50,Rules!$B$17,IF(G878&gt;=30,Rules!$B$16,0)))+IF(AND(F878=1,D878&lt;&gt;"BWL",G878=0),Rules!$B$27,0))</f>
        <v>0</v>
      </c>
      <c r="R878">
        <f>IF(A878="","",J878*Rules!$B$19+O878*Rules!$B$22)</f>
        <v>0</v>
      </c>
      <c r="S878">
        <f>IF(A878="","",IF(J878&gt;=4,Rules!$B$21,IF(J878&gt;=3,Rules!$B$20,0)))</f>
        <v>0</v>
      </c>
      <c r="T878">
        <f>IF(A878="","",K878*Rules!$B$23+L878*Rules!$B$24+M878*Rules!$B$25+N878*Rules!$B$26)</f>
        <v>0</v>
      </c>
      <c r="U878">
        <f t="shared" si="13"/>
        <v>0</v>
      </c>
    </row>
    <row r="879" spans="1:21" x14ac:dyDescent="0.2">
      <c r="A879" t="str">
        <f>MatchSquad!A879</f>
        <v>M018</v>
      </c>
      <c r="B879" t="str">
        <f>MatchSquad!B879</f>
        <v>P028</v>
      </c>
      <c r="C879" t="str">
        <f>MatchSquad!C879</f>
        <v>David Miller</v>
      </c>
      <c r="D879" t="str">
        <f>MatchSquad!D879</f>
        <v>BAT</v>
      </c>
      <c r="E879" t="str">
        <f>MatchSquad!E879</f>
        <v>DC</v>
      </c>
      <c r="F879">
        <f>MatchSquad!G879</f>
        <v>0</v>
      </c>
      <c r="G879">
        <f>IF(A879="","",SUMIFS(BallByBall!$I$2:$I$501,BallByBall!$B$2:$B$501,A879,BallByBall!$F$2:$F$501,B879))</f>
        <v>0</v>
      </c>
      <c r="H879">
        <f>IF(A879="","",COUNTIFS(BallByBall!$B$2:$B$501,A879,BallByBall!$F$2:$F$501,B879,BallByBall!$Q$2:$Q$501,1))</f>
        <v>0</v>
      </c>
      <c r="I879">
        <f>IF(A879="","",COUNTIFS(BallByBall!$B$2:$B$501,A879,BallByBall!$F$2:$F$501,B879,BallByBall!$R$2:$R$501,1))</f>
        <v>0</v>
      </c>
      <c r="J879">
        <f>IF(A879="","",SUMIFS(BallByBall!$T$2:$T$501,BallByBall!$B$2:$B$501,A879,BallByBall!$H$2:$H$501,B879))</f>
        <v>0</v>
      </c>
      <c r="K879">
        <f>IF(A879="","",SUMIFS(BallByBall!$U$2:$U$501,BallByBall!$B$2:$B$501,A879,BallByBall!$P$2:$P$501,B879))</f>
        <v>0</v>
      </c>
      <c r="L879">
        <f>IF(A879="","",SUMIFS(BallByBall!$V$2:$V$501,BallByBall!$B$2:$B$501,A879,BallByBall!$P$2:$P$501,B879))</f>
        <v>0</v>
      </c>
      <c r="M879">
        <f>IF(A879="","",SUMIFS(BallByBall!$W$2:$W$501,BallByBall!$B$2:$B$501,A879,BallByBall!$P$2:$P$501,B879))</f>
        <v>0</v>
      </c>
      <c r="N879">
        <f>IF(A879="","",SUMIFS(BallByBall!$X$2:$X$501,BallByBall!$B$2:$B$501,A879,BallByBall!$P$2:$P$501,B879))</f>
        <v>0</v>
      </c>
      <c r="O879">
        <f>IF(A879="","",SUMIFS(OverSummary!$G$2:$G$101,OverSummary!$A$2:$A$101,A879,OverSummary!$D$2:$D$101,B879))</f>
        <v>0</v>
      </c>
      <c r="P879">
        <f>IF(A879="","",G879*Rules!$B$13+H879*Rules!$B$14+I879*Rules!$B$15)</f>
        <v>0</v>
      </c>
      <c r="Q879">
        <f>IF(A879="","",IF(G879&gt;=100,Rules!$B$18,IF(G879&gt;=50,Rules!$B$17,IF(G879&gt;=30,Rules!$B$16,0)))+IF(AND(F879=1,D879&lt;&gt;"BWL",G879=0),Rules!$B$27,0))</f>
        <v>0</v>
      </c>
      <c r="R879">
        <f>IF(A879="","",J879*Rules!$B$19+O879*Rules!$B$22)</f>
        <v>0</v>
      </c>
      <c r="S879">
        <f>IF(A879="","",IF(J879&gt;=4,Rules!$B$21,IF(J879&gt;=3,Rules!$B$20,0)))</f>
        <v>0</v>
      </c>
      <c r="T879">
        <f>IF(A879="","",K879*Rules!$B$23+L879*Rules!$B$24+M879*Rules!$B$25+N879*Rules!$B$26)</f>
        <v>0</v>
      </c>
      <c r="U879">
        <f t="shared" si="13"/>
        <v>0</v>
      </c>
    </row>
    <row r="880" spans="1:21" x14ac:dyDescent="0.2">
      <c r="A880" t="str">
        <f>MatchSquad!A880</f>
        <v>M018</v>
      </c>
      <c r="B880" t="str">
        <f>MatchSquad!B880</f>
        <v>P029</v>
      </c>
      <c r="C880" t="str">
        <f>MatchSquad!C880</f>
        <v>Ben Duckett</v>
      </c>
      <c r="D880" t="str">
        <f>MatchSquad!D880</f>
        <v>WK</v>
      </c>
      <c r="E880" t="str">
        <f>MatchSquad!E880</f>
        <v>DC</v>
      </c>
      <c r="F880">
        <f>MatchSquad!G880</f>
        <v>0</v>
      </c>
      <c r="G880">
        <f>IF(A880="","",SUMIFS(BallByBall!$I$2:$I$501,BallByBall!$B$2:$B$501,A880,BallByBall!$F$2:$F$501,B880))</f>
        <v>0</v>
      </c>
      <c r="H880">
        <f>IF(A880="","",COUNTIFS(BallByBall!$B$2:$B$501,A880,BallByBall!$F$2:$F$501,B880,BallByBall!$Q$2:$Q$501,1))</f>
        <v>0</v>
      </c>
      <c r="I880">
        <f>IF(A880="","",COUNTIFS(BallByBall!$B$2:$B$501,A880,BallByBall!$F$2:$F$501,B880,BallByBall!$R$2:$R$501,1))</f>
        <v>0</v>
      </c>
      <c r="J880">
        <f>IF(A880="","",SUMIFS(BallByBall!$T$2:$T$501,BallByBall!$B$2:$B$501,A880,BallByBall!$H$2:$H$501,B880))</f>
        <v>0</v>
      </c>
      <c r="K880">
        <f>IF(A880="","",SUMIFS(BallByBall!$U$2:$U$501,BallByBall!$B$2:$B$501,A880,BallByBall!$P$2:$P$501,B880))</f>
        <v>0</v>
      </c>
      <c r="L880">
        <f>IF(A880="","",SUMIFS(BallByBall!$V$2:$V$501,BallByBall!$B$2:$B$501,A880,BallByBall!$P$2:$P$501,B880))</f>
        <v>0</v>
      </c>
      <c r="M880">
        <f>IF(A880="","",SUMIFS(BallByBall!$W$2:$W$501,BallByBall!$B$2:$B$501,A880,BallByBall!$P$2:$P$501,B880))</f>
        <v>0</v>
      </c>
      <c r="N880">
        <f>IF(A880="","",SUMIFS(BallByBall!$X$2:$X$501,BallByBall!$B$2:$B$501,A880,BallByBall!$P$2:$P$501,B880))</f>
        <v>0</v>
      </c>
      <c r="O880">
        <f>IF(A880="","",SUMIFS(OverSummary!$G$2:$G$101,OverSummary!$A$2:$A$101,A880,OverSummary!$D$2:$D$101,B880))</f>
        <v>0</v>
      </c>
      <c r="P880">
        <f>IF(A880="","",G880*Rules!$B$13+H880*Rules!$B$14+I880*Rules!$B$15)</f>
        <v>0</v>
      </c>
      <c r="Q880">
        <f>IF(A880="","",IF(G880&gt;=100,Rules!$B$18,IF(G880&gt;=50,Rules!$B$17,IF(G880&gt;=30,Rules!$B$16,0)))+IF(AND(F880=1,D880&lt;&gt;"BWL",G880=0),Rules!$B$27,0))</f>
        <v>0</v>
      </c>
      <c r="R880">
        <f>IF(A880="","",J880*Rules!$B$19+O880*Rules!$B$22)</f>
        <v>0</v>
      </c>
      <c r="S880">
        <f>IF(A880="","",IF(J880&gt;=4,Rules!$B$21,IF(J880&gt;=3,Rules!$B$20,0)))</f>
        <v>0</v>
      </c>
      <c r="T880">
        <f>IF(A880="","",K880*Rules!$B$23+L880*Rules!$B$24+M880*Rules!$B$25+N880*Rules!$B$26)</f>
        <v>0</v>
      </c>
      <c r="U880">
        <f t="shared" si="13"/>
        <v>0</v>
      </c>
    </row>
    <row r="881" spans="1:21" x14ac:dyDescent="0.2">
      <c r="A881" t="str">
        <f>MatchSquad!A881</f>
        <v>M018</v>
      </c>
      <c r="B881" t="str">
        <f>MatchSquad!B881</f>
        <v>P030</v>
      </c>
      <c r="C881" t="str">
        <f>MatchSquad!C881</f>
        <v>Pathum Nissanka</v>
      </c>
      <c r="D881" t="str">
        <f>MatchSquad!D881</f>
        <v>BAT</v>
      </c>
      <c r="E881" t="str">
        <f>MatchSquad!E881</f>
        <v>DC</v>
      </c>
      <c r="F881">
        <f>MatchSquad!G881</f>
        <v>0</v>
      </c>
      <c r="G881">
        <f>IF(A881="","",SUMIFS(BallByBall!$I$2:$I$501,BallByBall!$B$2:$B$501,A881,BallByBall!$F$2:$F$501,B881))</f>
        <v>0</v>
      </c>
      <c r="H881">
        <f>IF(A881="","",COUNTIFS(BallByBall!$B$2:$B$501,A881,BallByBall!$F$2:$F$501,B881,BallByBall!$Q$2:$Q$501,1))</f>
        <v>0</v>
      </c>
      <c r="I881">
        <f>IF(A881="","",COUNTIFS(BallByBall!$B$2:$B$501,A881,BallByBall!$F$2:$F$501,B881,BallByBall!$R$2:$R$501,1))</f>
        <v>0</v>
      </c>
      <c r="J881">
        <f>IF(A881="","",SUMIFS(BallByBall!$T$2:$T$501,BallByBall!$B$2:$B$501,A881,BallByBall!$H$2:$H$501,B881))</f>
        <v>0</v>
      </c>
      <c r="K881">
        <f>IF(A881="","",SUMIFS(BallByBall!$U$2:$U$501,BallByBall!$B$2:$B$501,A881,BallByBall!$P$2:$P$501,B881))</f>
        <v>0</v>
      </c>
      <c r="L881">
        <f>IF(A881="","",SUMIFS(BallByBall!$V$2:$V$501,BallByBall!$B$2:$B$501,A881,BallByBall!$P$2:$P$501,B881))</f>
        <v>0</v>
      </c>
      <c r="M881">
        <f>IF(A881="","",SUMIFS(BallByBall!$W$2:$W$501,BallByBall!$B$2:$B$501,A881,BallByBall!$P$2:$P$501,B881))</f>
        <v>0</v>
      </c>
      <c r="N881">
        <f>IF(A881="","",SUMIFS(BallByBall!$X$2:$X$501,BallByBall!$B$2:$B$501,A881,BallByBall!$P$2:$P$501,B881))</f>
        <v>0</v>
      </c>
      <c r="O881">
        <f>IF(A881="","",SUMIFS(OverSummary!$G$2:$G$101,OverSummary!$A$2:$A$101,A881,OverSummary!$D$2:$D$101,B881))</f>
        <v>0</v>
      </c>
      <c r="P881">
        <f>IF(A881="","",G881*Rules!$B$13+H881*Rules!$B$14+I881*Rules!$B$15)</f>
        <v>0</v>
      </c>
      <c r="Q881">
        <f>IF(A881="","",IF(G881&gt;=100,Rules!$B$18,IF(G881&gt;=50,Rules!$B$17,IF(G881&gt;=30,Rules!$B$16,0)))+IF(AND(F881=1,D881&lt;&gt;"BWL",G881=0),Rules!$B$27,0))</f>
        <v>0</v>
      </c>
      <c r="R881">
        <f>IF(A881="","",J881*Rules!$B$19+O881*Rules!$B$22)</f>
        <v>0</v>
      </c>
      <c r="S881">
        <f>IF(A881="","",IF(J881&gt;=4,Rules!$B$21,IF(J881&gt;=3,Rules!$B$20,0)))</f>
        <v>0</v>
      </c>
      <c r="T881">
        <f>IF(A881="","",K881*Rules!$B$23+L881*Rules!$B$24+M881*Rules!$B$25+N881*Rules!$B$26)</f>
        <v>0</v>
      </c>
      <c r="U881">
        <f t="shared" si="13"/>
        <v>0</v>
      </c>
    </row>
    <row r="882" spans="1:21" x14ac:dyDescent="0.2">
      <c r="A882" t="str">
        <f>MatchSquad!A882</f>
        <v>M018</v>
      </c>
      <c r="B882" t="str">
        <f>MatchSquad!B882</f>
        <v>P031</v>
      </c>
      <c r="C882" t="str">
        <f>MatchSquad!C882</f>
        <v>Sahil Parakh</v>
      </c>
      <c r="D882" t="str">
        <f>MatchSquad!D882</f>
        <v>BAT</v>
      </c>
      <c r="E882" t="str">
        <f>MatchSquad!E882</f>
        <v>DC</v>
      </c>
      <c r="F882">
        <f>MatchSquad!G882</f>
        <v>0</v>
      </c>
      <c r="G882">
        <f>IF(A882="","",SUMIFS(BallByBall!$I$2:$I$501,BallByBall!$B$2:$B$501,A882,BallByBall!$F$2:$F$501,B882))</f>
        <v>0</v>
      </c>
      <c r="H882">
        <f>IF(A882="","",COUNTIFS(BallByBall!$B$2:$B$501,A882,BallByBall!$F$2:$F$501,B882,BallByBall!$Q$2:$Q$501,1))</f>
        <v>0</v>
      </c>
      <c r="I882">
        <f>IF(A882="","",COUNTIFS(BallByBall!$B$2:$B$501,A882,BallByBall!$F$2:$F$501,B882,BallByBall!$R$2:$R$501,1))</f>
        <v>0</v>
      </c>
      <c r="J882">
        <f>IF(A882="","",SUMIFS(BallByBall!$T$2:$T$501,BallByBall!$B$2:$B$501,A882,BallByBall!$H$2:$H$501,B882))</f>
        <v>0</v>
      </c>
      <c r="K882">
        <f>IF(A882="","",SUMIFS(BallByBall!$U$2:$U$501,BallByBall!$B$2:$B$501,A882,BallByBall!$P$2:$P$501,B882))</f>
        <v>0</v>
      </c>
      <c r="L882">
        <f>IF(A882="","",SUMIFS(BallByBall!$V$2:$V$501,BallByBall!$B$2:$B$501,A882,BallByBall!$P$2:$P$501,B882))</f>
        <v>0</v>
      </c>
      <c r="M882">
        <f>IF(A882="","",SUMIFS(BallByBall!$W$2:$W$501,BallByBall!$B$2:$B$501,A882,BallByBall!$P$2:$P$501,B882))</f>
        <v>0</v>
      </c>
      <c r="N882">
        <f>IF(A882="","",SUMIFS(BallByBall!$X$2:$X$501,BallByBall!$B$2:$B$501,A882,BallByBall!$P$2:$P$501,B882))</f>
        <v>0</v>
      </c>
      <c r="O882">
        <f>IF(A882="","",SUMIFS(OverSummary!$G$2:$G$101,OverSummary!$A$2:$A$101,A882,OverSummary!$D$2:$D$101,B882))</f>
        <v>0</v>
      </c>
      <c r="P882">
        <f>IF(A882="","",G882*Rules!$B$13+H882*Rules!$B$14+I882*Rules!$B$15)</f>
        <v>0</v>
      </c>
      <c r="Q882">
        <f>IF(A882="","",IF(G882&gt;=100,Rules!$B$18,IF(G882&gt;=50,Rules!$B$17,IF(G882&gt;=30,Rules!$B$16,0)))+IF(AND(F882=1,D882&lt;&gt;"BWL",G882=0),Rules!$B$27,0))</f>
        <v>0</v>
      </c>
      <c r="R882">
        <f>IF(A882="","",J882*Rules!$B$19+O882*Rules!$B$22)</f>
        <v>0</v>
      </c>
      <c r="S882">
        <f>IF(A882="","",IF(J882&gt;=4,Rules!$B$21,IF(J882&gt;=3,Rules!$B$20,0)))</f>
        <v>0</v>
      </c>
      <c r="T882">
        <f>IF(A882="","",K882*Rules!$B$23+L882*Rules!$B$24+M882*Rules!$B$25+N882*Rules!$B$26)</f>
        <v>0</v>
      </c>
      <c r="U882">
        <f t="shared" si="13"/>
        <v>0</v>
      </c>
    </row>
    <row r="883" spans="1:21" x14ac:dyDescent="0.2">
      <c r="A883" t="str">
        <f>MatchSquad!A883</f>
        <v>M018</v>
      </c>
      <c r="B883" t="str">
        <f>MatchSquad!B883</f>
        <v>P032</v>
      </c>
      <c r="C883" t="str">
        <f>MatchSquad!C883</f>
        <v>Prithvi Shaw</v>
      </c>
      <c r="D883" t="str">
        <f>MatchSquad!D883</f>
        <v>BAT</v>
      </c>
      <c r="E883" t="str">
        <f>MatchSquad!E883</f>
        <v>DC</v>
      </c>
      <c r="F883">
        <f>MatchSquad!G883</f>
        <v>0</v>
      </c>
      <c r="G883">
        <f>IF(A883="","",SUMIFS(BallByBall!$I$2:$I$501,BallByBall!$B$2:$B$501,A883,BallByBall!$F$2:$F$501,B883))</f>
        <v>0</v>
      </c>
      <c r="H883">
        <f>IF(A883="","",COUNTIFS(BallByBall!$B$2:$B$501,A883,BallByBall!$F$2:$F$501,B883,BallByBall!$Q$2:$Q$501,1))</f>
        <v>0</v>
      </c>
      <c r="I883">
        <f>IF(A883="","",COUNTIFS(BallByBall!$B$2:$B$501,A883,BallByBall!$F$2:$F$501,B883,BallByBall!$R$2:$R$501,1))</f>
        <v>0</v>
      </c>
      <c r="J883">
        <f>IF(A883="","",SUMIFS(BallByBall!$T$2:$T$501,BallByBall!$B$2:$B$501,A883,BallByBall!$H$2:$H$501,B883))</f>
        <v>0</v>
      </c>
      <c r="K883">
        <f>IF(A883="","",SUMIFS(BallByBall!$U$2:$U$501,BallByBall!$B$2:$B$501,A883,BallByBall!$P$2:$P$501,B883))</f>
        <v>0</v>
      </c>
      <c r="L883">
        <f>IF(A883="","",SUMIFS(BallByBall!$V$2:$V$501,BallByBall!$B$2:$B$501,A883,BallByBall!$P$2:$P$501,B883))</f>
        <v>0</v>
      </c>
      <c r="M883">
        <f>IF(A883="","",SUMIFS(BallByBall!$W$2:$W$501,BallByBall!$B$2:$B$501,A883,BallByBall!$P$2:$P$501,B883))</f>
        <v>0</v>
      </c>
      <c r="N883">
        <f>IF(A883="","",SUMIFS(BallByBall!$X$2:$X$501,BallByBall!$B$2:$B$501,A883,BallByBall!$P$2:$P$501,B883))</f>
        <v>0</v>
      </c>
      <c r="O883">
        <f>IF(A883="","",SUMIFS(OverSummary!$G$2:$G$101,OverSummary!$A$2:$A$101,A883,OverSummary!$D$2:$D$101,B883))</f>
        <v>0</v>
      </c>
      <c r="P883">
        <f>IF(A883="","",G883*Rules!$B$13+H883*Rules!$B$14+I883*Rules!$B$15)</f>
        <v>0</v>
      </c>
      <c r="Q883">
        <f>IF(A883="","",IF(G883&gt;=100,Rules!$B$18,IF(G883&gt;=50,Rules!$B$17,IF(G883&gt;=30,Rules!$B$16,0)))+IF(AND(F883=1,D883&lt;&gt;"BWL",G883=0),Rules!$B$27,0))</f>
        <v>0</v>
      </c>
      <c r="R883">
        <f>IF(A883="","",J883*Rules!$B$19+O883*Rules!$B$22)</f>
        <v>0</v>
      </c>
      <c r="S883">
        <f>IF(A883="","",IF(J883&gt;=4,Rules!$B$21,IF(J883&gt;=3,Rules!$B$20,0)))</f>
        <v>0</v>
      </c>
      <c r="T883">
        <f>IF(A883="","",K883*Rules!$B$23+L883*Rules!$B$24+M883*Rules!$B$25+N883*Rules!$B$26)</f>
        <v>0</v>
      </c>
      <c r="U883">
        <f t="shared" si="13"/>
        <v>0</v>
      </c>
    </row>
    <row r="884" spans="1:21" x14ac:dyDescent="0.2">
      <c r="A884" t="str">
        <f>MatchSquad!A884</f>
        <v>M018</v>
      </c>
      <c r="B884" t="str">
        <f>MatchSquad!B884</f>
        <v>P033</v>
      </c>
      <c r="C884" t="str">
        <f>MatchSquad!C884</f>
        <v>Abishek Porel</v>
      </c>
      <c r="D884" t="str">
        <f>MatchSquad!D884</f>
        <v>WK</v>
      </c>
      <c r="E884" t="str">
        <f>MatchSquad!E884</f>
        <v>DC</v>
      </c>
      <c r="F884">
        <f>MatchSquad!G884</f>
        <v>0</v>
      </c>
      <c r="G884">
        <f>IF(A884="","",SUMIFS(BallByBall!$I$2:$I$501,BallByBall!$B$2:$B$501,A884,BallByBall!$F$2:$F$501,B884))</f>
        <v>0</v>
      </c>
      <c r="H884">
        <f>IF(A884="","",COUNTIFS(BallByBall!$B$2:$B$501,A884,BallByBall!$F$2:$F$501,B884,BallByBall!$Q$2:$Q$501,1))</f>
        <v>0</v>
      </c>
      <c r="I884">
        <f>IF(A884="","",COUNTIFS(BallByBall!$B$2:$B$501,A884,BallByBall!$F$2:$F$501,B884,BallByBall!$R$2:$R$501,1))</f>
        <v>0</v>
      </c>
      <c r="J884">
        <f>IF(A884="","",SUMIFS(BallByBall!$T$2:$T$501,BallByBall!$B$2:$B$501,A884,BallByBall!$H$2:$H$501,B884))</f>
        <v>0</v>
      </c>
      <c r="K884">
        <f>IF(A884="","",SUMIFS(BallByBall!$U$2:$U$501,BallByBall!$B$2:$B$501,A884,BallByBall!$P$2:$P$501,B884))</f>
        <v>0</v>
      </c>
      <c r="L884">
        <f>IF(A884="","",SUMIFS(BallByBall!$V$2:$V$501,BallByBall!$B$2:$B$501,A884,BallByBall!$P$2:$P$501,B884))</f>
        <v>0</v>
      </c>
      <c r="M884">
        <f>IF(A884="","",SUMIFS(BallByBall!$W$2:$W$501,BallByBall!$B$2:$B$501,A884,BallByBall!$P$2:$P$501,B884))</f>
        <v>0</v>
      </c>
      <c r="N884">
        <f>IF(A884="","",SUMIFS(BallByBall!$X$2:$X$501,BallByBall!$B$2:$B$501,A884,BallByBall!$P$2:$P$501,B884))</f>
        <v>0</v>
      </c>
      <c r="O884">
        <f>IF(A884="","",SUMIFS(OverSummary!$G$2:$G$101,OverSummary!$A$2:$A$101,A884,OverSummary!$D$2:$D$101,B884))</f>
        <v>0</v>
      </c>
      <c r="P884">
        <f>IF(A884="","",G884*Rules!$B$13+H884*Rules!$B$14+I884*Rules!$B$15)</f>
        <v>0</v>
      </c>
      <c r="Q884">
        <f>IF(A884="","",IF(G884&gt;=100,Rules!$B$18,IF(G884&gt;=50,Rules!$B$17,IF(G884&gt;=30,Rules!$B$16,0)))+IF(AND(F884=1,D884&lt;&gt;"BWL",G884=0),Rules!$B$27,0))</f>
        <v>0</v>
      </c>
      <c r="R884">
        <f>IF(A884="","",J884*Rules!$B$19+O884*Rules!$B$22)</f>
        <v>0</v>
      </c>
      <c r="S884">
        <f>IF(A884="","",IF(J884&gt;=4,Rules!$B$21,IF(J884&gt;=3,Rules!$B$20,0)))</f>
        <v>0</v>
      </c>
      <c r="T884">
        <f>IF(A884="","",K884*Rules!$B$23+L884*Rules!$B$24+M884*Rules!$B$25+N884*Rules!$B$26)</f>
        <v>0</v>
      </c>
      <c r="U884">
        <f t="shared" si="13"/>
        <v>0</v>
      </c>
    </row>
    <row r="885" spans="1:21" x14ac:dyDescent="0.2">
      <c r="A885" t="str">
        <f>MatchSquad!A885</f>
        <v>M018</v>
      </c>
      <c r="B885" t="str">
        <f>MatchSquad!B885</f>
        <v>P034</v>
      </c>
      <c r="C885" t="str">
        <f>MatchSquad!C885</f>
        <v>Tristan Stubbs</v>
      </c>
      <c r="D885" t="str">
        <f>MatchSquad!D885</f>
        <v>WK</v>
      </c>
      <c r="E885" t="str">
        <f>MatchSquad!E885</f>
        <v>DC</v>
      </c>
      <c r="F885">
        <f>MatchSquad!G885</f>
        <v>0</v>
      </c>
      <c r="G885">
        <f>IF(A885="","",SUMIFS(BallByBall!$I$2:$I$501,BallByBall!$B$2:$B$501,A885,BallByBall!$F$2:$F$501,B885))</f>
        <v>0</v>
      </c>
      <c r="H885">
        <f>IF(A885="","",COUNTIFS(BallByBall!$B$2:$B$501,A885,BallByBall!$F$2:$F$501,B885,BallByBall!$Q$2:$Q$501,1))</f>
        <v>0</v>
      </c>
      <c r="I885">
        <f>IF(A885="","",COUNTIFS(BallByBall!$B$2:$B$501,A885,BallByBall!$F$2:$F$501,B885,BallByBall!$R$2:$R$501,1))</f>
        <v>0</v>
      </c>
      <c r="J885">
        <f>IF(A885="","",SUMIFS(BallByBall!$T$2:$T$501,BallByBall!$B$2:$B$501,A885,BallByBall!$H$2:$H$501,B885))</f>
        <v>0</v>
      </c>
      <c r="K885">
        <f>IF(A885="","",SUMIFS(BallByBall!$U$2:$U$501,BallByBall!$B$2:$B$501,A885,BallByBall!$P$2:$P$501,B885))</f>
        <v>0</v>
      </c>
      <c r="L885">
        <f>IF(A885="","",SUMIFS(BallByBall!$V$2:$V$501,BallByBall!$B$2:$B$501,A885,BallByBall!$P$2:$P$501,B885))</f>
        <v>0</v>
      </c>
      <c r="M885">
        <f>IF(A885="","",SUMIFS(BallByBall!$W$2:$W$501,BallByBall!$B$2:$B$501,A885,BallByBall!$P$2:$P$501,B885))</f>
        <v>0</v>
      </c>
      <c r="N885">
        <f>IF(A885="","",SUMIFS(BallByBall!$X$2:$X$501,BallByBall!$B$2:$B$501,A885,BallByBall!$P$2:$P$501,B885))</f>
        <v>0</v>
      </c>
      <c r="O885">
        <f>IF(A885="","",SUMIFS(OverSummary!$G$2:$G$101,OverSummary!$A$2:$A$101,A885,OverSummary!$D$2:$D$101,B885))</f>
        <v>0</v>
      </c>
      <c r="P885">
        <f>IF(A885="","",G885*Rules!$B$13+H885*Rules!$B$14+I885*Rules!$B$15)</f>
        <v>0</v>
      </c>
      <c r="Q885">
        <f>IF(A885="","",IF(G885&gt;=100,Rules!$B$18,IF(G885&gt;=50,Rules!$B$17,IF(G885&gt;=30,Rules!$B$16,0)))+IF(AND(F885=1,D885&lt;&gt;"BWL",G885=0),Rules!$B$27,0))</f>
        <v>0</v>
      </c>
      <c r="R885">
        <f>IF(A885="","",J885*Rules!$B$19+O885*Rules!$B$22)</f>
        <v>0</v>
      </c>
      <c r="S885">
        <f>IF(A885="","",IF(J885&gt;=4,Rules!$B$21,IF(J885&gt;=3,Rules!$B$20,0)))</f>
        <v>0</v>
      </c>
      <c r="T885">
        <f>IF(A885="","",K885*Rules!$B$23+L885*Rules!$B$24+M885*Rules!$B$25+N885*Rules!$B$26)</f>
        <v>0</v>
      </c>
      <c r="U885">
        <f t="shared" si="13"/>
        <v>0</v>
      </c>
    </row>
    <row r="886" spans="1:21" x14ac:dyDescent="0.2">
      <c r="A886" t="str">
        <f>MatchSquad!A886</f>
        <v>M018</v>
      </c>
      <c r="B886" t="str">
        <f>MatchSquad!B886</f>
        <v>P035</v>
      </c>
      <c r="C886" t="str">
        <f>MatchSquad!C886</f>
        <v>Axar Patel</v>
      </c>
      <c r="D886" t="str">
        <f>MatchSquad!D886</f>
        <v>AR</v>
      </c>
      <c r="E886" t="str">
        <f>MatchSquad!E886</f>
        <v>DC</v>
      </c>
      <c r="F886">
        <f>MatchSquad!G886</f>
        <v>0</v>
      </c>
      <c r="G886">
        <f>IF(A886="","",SUMIFS(BallByBall!$I$2:$I$501,BallByBall!$B$2:$B$501,A886,BallByBall!$F$2:$F$501,B886))</f>
        <v>0</v>
      </c>
      <c r="H886">
        <f>IF(A886="","",COUNTIFS(BallByBall!$B$2:$B$501,A886,BallByBall!$F$2:$F$501,B886,BallByBall!$Q$2:$Q$501,1))</f>
        <v>0</v>
      </c>
      <c r="I886">
        <f>IF(A886="","",COUNTIFS(BallByBall!$B$2:$B$501,A886,BallByBall!$F$2:$F$501,B886,BallByBall!$R$2:$R$501,1))</f>
        <v>0</v>
      </c>
      <c r="J886">
        <f>IF(A886="","",SUMIFS(BallByBall!$T$2:$T$501,BallByBall!$B$2:$B$501,A886,BallByBall!$H$2:$H$501,B886))</f>
        <v>0</v>
      </c>
      <c r="K886">
        <f>IF(A886="","",SUMIFS(BallByBall!$U$2:$U$501,BallByBall!$B$2:$B$501,A886,BallByBall!$P$2:$P$501,B886))</f>
        <v>0</v>
      </c>
      <c r="L886">
        <f>IF(A886="","",SUMIFS(BallByBall!$V$2:$V$501,BallByBall!$B$2:$B$501,A886,BallByBall!$P$2:$P$501,B886))</f>
        <v>0</v>
      </c>
      <c r="M886">
        <f>IF(A886="","",SUMIFS(BallByBall!$W$2:$W$501,BallByBall!$B$2:$B$501,A886,BallByBall!$P$2:$P$501,B886))</f>
        <v>0</v>
      </c>
      <c r="N886">
        <f>IF(A886="","",SUMIFS(BallByBall!$X$2:$X$501,BallByBall!$B$2:$B$501,A886,BallByBall!$P$2:$P$501,B886))</f>
        <v>0</v>
      </c>
      <c r="O886">
        <f>IF(A886="","",SUMIFS(OverSummary!$G$2:$G$101,OverSummary!$A$2:$A$101,A886,OverSummary!$D$2:$D$101,B886))</f>
        <v>0</v>
      </c>
      <c r="P886">
        <f>IF(A886="","",G886*Rules!$B$13+H886*Rules!$B$14+I886*Rules!$B$15)</f>
        <v>0</v>
      </c>
      <c r="Q886">
        <f>IF(A886="","",IF(G886&gt;=100,Rules!$B$18,IF(G886&gt;=50,Rules!$B$17,IF(G886&gt;=30,Rules!$B$16,0)))+IF(AND(F886=1,D886&lt;&gt;"BWL",G886=0),Rules!$B$27,0))</f>
        <v>0</v>
      </c>
      <c r="R886">
        <f>IF(A886="","",J886*Rules!$B$19+O886*Rules!$B$22)</f>
        <v>0</v>
      </c>
      <c r="S886">
        <f>IF(A886="","",IF(J886&gt;=4,Rules!$B$21,IF(J886&gt;=3,Rules!$B$20,0)))</f>
        <v>0</v>
      </c>
      <c r="T886">
        <f>IF(A886="","",K886*Rules!$B$23+L886*Rules!$B$24+M886*Rules!$B$25+N886*Rules!$B$26)</f>
        <v>0</v>
      </c>
      <c r="U886">
        <f t="shared" si="13"/>
        <v>0</v>
      </c>
    </row>
    <row r="887" spans="1:21" x14ac:dyDescent="0.2">
      <c r="A887" t="str">
        <f>MatchSquad!A887</f>
        <v>M018</v>
      </c>
      <c r="B887" t="str">
        <f>MatchSquad!B887</f>
        <v>P036</v>
      </c>
      <c r="C887" t="str">
        <f>MatchSquad!C887</f>
        <v>Sameer Rizvi</v>
      </c>
      <c r="D887" t="str">
        <f>MatchSquad!D887</f>
        <v>AR</v>
      </c>
      <c r="E887" t="str">
        <f>MatchSquad!E887</f>
        <v>DC</v>
      </c>
      <c r="F887">
        <f>MatchSquad!G887</f>
        <v>0</v>
      </c>
      <c r="G887">
        <f>IF(A887="","",SUMIFS(BallByBall!$I$2:$I$501,BallByBall!$B$2:$B$501,A887,BallByBall!$F$2:$F$501,B887))</f>
        <v>0</v>
      </c>
      <c r="H887">
        <f>IF(A887="","",COUNTIFS(BallByBall!$B$2:$B$501,A887,BallByBall!$F$2:$F$501,B887,BallByBall!$Q$2:$Q$501,1))</f>
        <v>0</v>
      </c>
      <c r="I887">
        <f>IF(A887="","",COUNTIFS(BallByBall!$B$2:$B$501,A887,BallByBall!$F$2:$F$501,B887,BallByBall!$R$2:$R$501,1))</f>
        <v>0</v>
      </c>
      <c r="J887">
        <f>IF(A887="","",SUMIFS(BallByBall!$T$2:$T$501,BallByBall!$B$2:$B$501,A887,BallByBall!$H$2:$H$501,B887))</f>
        <v>0</v>
      </c>
      <c r="K887">
        <f>IF(A887="","",SUMIFS(BallByBall!$U$2:$U$501,BallByBall!$B$2:$B$501,A887,BallByBall!$P$2:$P$501,B887))</f>
        <v>0</v>
      </c>
      <c r="L887">
        <f>IF(A887="","",SUMIFS(BallByBall!$V$2:$V$501,BallByBall!$B$2:$B$501,A887,BallByBall!$P$2:$P$501,B887))</f>
        <v>0</v>
      </c>
      <c r="M887">
        <f>IF(A887="","",SUMIFS(BallByBall!$W$2:$W$501,BallByBall!$B$2:$B$501,A887,BallByBall!$P$2:$P$501,B887))</f>
        <v>0</v>
      </c>
      <c r="N887">
        <f>IF(A887="","",SUMIFS(BallByBall!$X$2:$X$501,BallByBall!$B$2:$B$501,A887,BallByBall!$P$2:$P$501,B887))</f>
        <v>0</v>
      </c>
      <c r="O887">
        <f>IF(A887="","",SUMIFS(OverSummary!$G$2:$G$101,OverSummary!$A$2:$A$101,A887,OverSummary!$D$2:$D$101,B887))</f>
        <v>0</v>
      </c>
      <c r="P887">
        <f>IF(A887="","",G887*Rules!$B$13+H887*Rules!$B$14+I887*Rules!$B$15)</f>
        <v>0</v>
      </c>
      <c r="Q887">
        <f>IF(A887="","",IF(G887&gt;=100,Rules!$B$18,IF(G887&gt;=50,Rules!$B$17,IF(G887&gt;=30,Rules!$B$16,0)))+IF(AND(F887=1,D887&lt;&gt;"BWL",G887=0),Rules!$B$27,0))</f>
        <v>0</v>
      </c>
      <c r="R887">
        <f>IF(A887="","",J887*Rules!$B$19+O887*Rules!$B$22)</f>
        <v>0</v>
      </c>
      <c r="S887">
        <f>IF(A887="","",IF(J887&gt;=4,Rules!$B$21,IF(J887&gt;=3,Rules!$B$20,0)))</f>
        <v>0</v>
      </c>
      <c r="T887">
        <f>IF(A887="","",K887*Rules!$B$23+L887*Rules!$B$24+M887*Rules!$B$25+N887*Rules!$B$26)</f>
        <v>0</v>
      </c>
      <c r="U887">
        <f t="shared" si="13"/>
        <v>0</v>
      </c>
    </row>
    <row r="888" spans="1:21" x14ac:dyDescent="0.2">
      <c r="A888" t="str">
        <f>MatchSquad!A888</f>
        <v>M018</v>
      </c>
      <c r="B888" t="str">
        <f>MatchSquad!B888</f>
        <v>P037</v>
      </c>
      <c r="C888" t="str">
        <f>MatchSquad!C888</f>
        <v>Ashutosh Sharma</v>
      </c>
      <c r="D888" t="str">
        <f>MatchSquad!D888</f>
        <v>AR</v>
      </c>
      <c r="E888" t="str">
        <f>MatchSquad!E888</f>
        <v>DC</v>
      </c>
      <c r="F888">
        <f>MatchSquad!G888</f>
        <v>0</v>
      </c>
      <c r="G888">
        <f>IF(A888="","",SUMIFS(BallByBall!$I$2:$I$501,BallByBall!$B$2:$B$501,A888,BallByBall!$F$2:$F$501,B888))</f>
        <v>0</v>
      </c>
      <c r="H888">
        <f>IF(A888="","",COUNTIFS(BallByBall!$B$2:$B$501,A888,BallByBall!$F$2:$F$501,B888,BallByBall!$Q$2:$Q$501,1))</f>
        <v>0</v>
      </c>
      <c r="I888">
        <f>IF(A888="","",COUNTIFS(BallByBall!$B$2:$B$501,A888,BallByBall!$F$2:$F$501,B888,BallByBall!$R$2:$R$501,1))</f>
        <v>0</v>
      </c>
      <c r="J888">
        <f>IF(A888="","",SUMIFS(BallByBall!$T$2:$T$501,BallByBall!$B$2:$B$501,A888,BallByBall!$H$2:$H$501,B888))</f>
        <v>0</v>
      </c>
      <c r="K888">
        <f>IF(A888="","",SUMIFS(BallByBall!$U$2:$U$501,BallByBall!$B$2:$B$501,A888,BallByBall!$P$2:$P$501,B888))</f>
        <v>0</v>
      </c>
      <c r="L888">
        <f>IF(A888="","",SUMIFS(BallByBall!$V$2:$V$501,BallByBall!$B$2:$B$501,A888,BallByBall!$P$2:$P$501,B888))</f>
        <v>0</v>
      </c>
      <c r="M888">
        <f>IF(A888="","",SUMIFS(BallByBall!$W$2:$W$501,BallByBall!$B$2:$B$501,A888,BallByBall!$P$2:$P$501,B888))</f>
        <v>0</v>
      </c>
      <c r="N888">
        <f>IF(A888="","",SUMIFS(BallByBall!$X$2:$X$501,BallByBall!$B$2:$B$501,A888,BallByBall!$P$2:$P$501,B888))</f>
        <v>0</v>
      </c>
      <c r="O888">
        <f>IF(A888="","",SUMIFS(OverSummary!$G$2:$G$101,OverSummary!$A$2:$A$101,A888,OverSummary!$D$2:$D$101,B888))</f>
        <v>0</v>
      </c>
      <c r="P888">
        <f>IF(A888="","",G888*Rules!$B$13+H888*Rules!$B$14+I888*Rules!$B$15)</f>
        <v>0</v>
      </c>
      <c r="Q888">
        <f>IF(A888="","",IF(G888&gt;=100,Rules!$B$18,IF(G888&gt;=50,Rules!$B$17,IF(G888&gt;=30,Rules!$B$16,0)))+IF(AND(F888=1,D888&lt;&gt;"BWL",G888=0),Rules!$B$27,0))</f>
        <v>0</v>
      </c>
      <c r="R888">
        <f>IF(A888="","",J888*Rules!$B$19+O888*Rules!$B$22)</f>
        <v>0</v>
      </c>
      <c r="S888">
        <f>IF(A888="","",IF(J888&gt;=4,Rules!$B$21,IF(J888&gt;=3,Rules!$B$20,0)))</f>
        <v>0</v>
      </c>
      <c r="T888">
        <f>IF(A888="","",K888*Rules!$B$23+L888*Rules!$B$24+M888*Rules!$B$25+N888*Rules!$B$26)</f>
        <v>0</v>
      </c>
      <c r="U888">
        <f t="shared" si="13"/>
        <v>0</v>
      </c>
    </row>
    <row r="889" spans="1:21" x14ac:dyDescent="0.2">
      <c r="A889" t="str">
        <f>MatchSquad!A889</f>
        <v>M018</v>
      </c>
      <c r="B889" t="str">
        <f>MatchSquad!B889</f>
        <v>P038</v>
      </c>
      <c r="C889" t="str">
        <f>MatchSquad!C889</f>
        <v>Vipraj Nigam</v>
      </c>
      <c r="D889" t="str">
        <f>MatchSquad!D889</f>
        <v>AR</v>
      </c>
      <c r="E889" t="str">
        <f>MatchSquad!E889</f>
        <v>DC</v>
      </c>
      <c r="F889">
        <f>MatchSquad!G889</f>
        <v>0</v>
      </c>
      <c r="G889">
        <f>IF(A889="","",SUMIFS(BallByBall!$I$2:$I$501,BallByBall!$B$2:$B$501,A889,BallByBall!$F$2:$F$501,B889))</f>
        <v>0</v>
      </c>
      <c r="H889">
        <f>IF(A889="","",COUNTIFS(BallByBall!$B$2:$B$501,A889,BallByBall!$F$2:$F$501,B889,BallByBall!$Q$2:$Q$501,1))</f>
        <v>0</v>
      </c>
      <c r="I889">
        <f>IF(A889="","",COUNTIFS(BallByBall!$B$2:$B$501,A889,BallByBall!$F$2:$F$501,B889,BallByBall!$R$2:$R$501,1))</f>
        <v>0</v>
      </c>
      <c r="J889">
        <f>IF(A889="","",SUMIFS(BallByBall!$T$2:$T$501,BallByBall!$B$2:$B$501,A889,BallByBall!$H$2:$H$501,B889))</f>
        <v>0</v>
      </c>
      <c r="K889">
        <f>IF(A889="","",SUMIFS(BallByBall!$U$2:$U$501,BallByBall!$B$2:$B$501,A889,BallByBall!$P$2:$P$501,B889))</f>
        <v>0</v>
      </c>
      <c r="L889">
        <f>IF(A889="","",SUMIFS(BallByBall!$V$2:$V$501,BallByBall!$B$2:$B$501,A889,BallByBall!$P$2:$P$501,B889))</f>
        <v>0</v>
      </c>
      <c r="M889">
        <f>IF(A889="","",SUMIFS(BallByBall!$W$2:$W$501,BallByBall!$B$2:$B$501,A889,BallByBall!$P$2:$P$501,B889))</f>
        <v>0</v>
      </c>
      <c r="N889">
        <f>IF(A889="","",SUMIFS(BallByBall!$X$2:$X$501,BallByBall!$B$2:$B$501,A889,BallByBall!$P$2:$P$501,B889))</f>
        <v>0</v>
      </c>
      <c r="O889">
        <f>IF(A889="","",SUMIFS(OverSummary!$G$2:$G$101,OverSummary!$A$2:$A$101,A889,OverSummary!$D$2:$D$101,B889))</f>
        <v>0</v>
      </c>
      <c r="P889">
        <f>IF(A889="","",G889*Rules!$B$13+H889*Rules!$B$14+I889*Rules!$B$15)</f>
        <v>0</v>
      </c>
      <c r="Q889">
        <f>IF(A889="","",IF(G889&gt;=100,Rules!$B$18,IF(G889&gt;=50,Rules!$B$17,IF(G889&gt;=30,Rules!$B$16,0)))+IF(AND(F889=1,D889&lt;&gt;"BWL",G889=0),Rules!$B$27,0))</f>
        <v>0</v>
      </c>
      <c r="R889">
        <f>IF(A889="","",J889*Rules!$B$19+O889*Rules!$B$22)</f>
        <v>0</v>
      </c>
      <c r="S889">
        <f>IF(A889="","",IF(J889&gt;=4,Rules!$B$21,IF(J889&gt;=3,Rules!$B$20,0)))</f>
        <v>0</v>
      </c>
      <c r="T889">
        <f>IF(A889="","",K889*Rules!$B$23+L889*Rules!$B$24+M889*Rules!$B$25+N889*Rules!$B$26)</f>
        <v>0</v>
      </c>
      <c r="U889">
        <f t="shared" si="13"/>
        <v>0</v>
      </c>
    </row>
    <row r="890" spans="1:21" x14ac:dyDescent="0.2">
      <c r="A890" t="str">
        <f>MatchSquad!A890</f>
        <v>M018</v>
      </c>
      <c r="B890" t="str">
        <f>MatchSquad!B890</f>
        <v>P039</v>
      </c>
      <c r="C890" t="str">
        <f>MatchSquad!C890</f>
        <v>Ajay Mandal</v>
      </c>
      <c r="D890" t="str">
        <f>MatchSquad!D890</f>
        <v>AR</v>
      </c>
      <c r="E890" t="str">
        <f>MatchSquad!E890</f>
        <v>DC</v>
      </c>
      <c r="F890">
        <f>MatchSquad!G890</f>
        <v>0</v>
      </c>
      <c r="G890">
        <f>IF(A890="","",SUMIFS(BallByBall!$I$2:$I$501,BallByBall!$B$2:$B$501,A890,BallByBall!$F$2:$F$501,B890))</f>
        <v>0</v>
      </c>
      <c r="H890">
        <f>IF(A890="","",COUNTIFS(BallByBall!$B$2:$B$501,A890,BallByBall!$F$2:$F$501,B890,BallByBall!$Q$2:$Q$501,1))</f>
        <v>0</v>
      </c>
      <c r="I890">
        <f>IF(A890="","",COUNTIFS(BallByBall!$B$2:$B$501,A890,BallByBall!$F$2:$F$501,B890,BallByBall!$R$2:$R$501,1))</f>
        <v>0</v>
      </c>
      <c r="J890">
        <f>IF(A890="","",SUMIFS(BallByBall!$T$2:$T$501,BallByBall!$B$2:$B$501,A890,BallByBall!$H$2:$H$501,B890))</f>
        <v>0</v>
      </c>
      <c r="K890">
        <f>IF(A890="","",SUMIFS(BallByBall!$U$2:$U$501,BallByBall!$B$2:$B$501,A890,BallByBall!$P$2:$P$501,B890))</f>
        <v>0</v>
      </c>
      <c r="L890">
        <f>IF(A890="","",SUMIFS(BallByBall!$V$2:$V$501,BallByBall!$B$2:$B$501,A890,BallByBall!$P$2:$P$501,B890))</f>
        <v>0</v>
      </c>
      <c r="M890">
        <f>IF(A890="","",SUMIFS(BallByBall!$W$2:$W$501,BallByBall!$B$2:$B$501,A890,BallByBall!$P$2:$P$501,B890))</f>
        <v>0</v>
      </c>
      <c r="N890">
        <f>IF(A890="","",SUMIFS(BallByBall!$X$2:$X$501,BallByBall!$B$2:$B$501,A890,BallByBall!$P$2:$P$501,B890))</f>
        <v>0</v>
      </c>
      <c r="O890">
        <f>IF(A890="","",SUMIFS(OverSummary!$G$2:$G$101,OverSummary!$A$2:$A$101,A890,OverSummary!$D$2:$D$101,B890))</f>
        <v>0</v>
      </c>
      <c r="P890">
        <f>IF(A890="","",G890*Rules!$B$13+H890*Rules!$B$14+I890*Rules!$B$15)</f>
        <v>0</v>
      </c>
      <c r="Q890">
        <f>IF(A890="","",IF(G890&gt;=100,Rules!$B$18,IF(G890&gt;=50,Rules!$B$17,IF(G890&gt;=30,Rules!$B$16,0)))+IF(AND(F890=1,D890&lt;&gt;"BWL",G890=0),Rules!$B$27,0))</f>
        <v>0</v>
      </c>
      <c r="R890">
        <f>IF(A890="","",J890*Rules!$B$19+O890*Rules!$B$22)</f>
        <v>0</v>
      </c>
      <c r="S890">
        <f>IF(A890="","",IF(J890&gt;=4,Rules!$B$21,IF(J890&gt;=3,Rules!$B$20,0)))</f>
        <v>0</v>
      </c>
      <c r="T890">
        <f>IF(A890="","",K890*Rules!$B$23+L890*Rules!$B$24+M890*Rules!$B$25+N890*Rules!$B$26)</f>
        <v>0</v>
      </c>
      <c r="U890">
        <f t="shared" si="13"/>
        <v>0</v>
      </c>
    </row>
    <row r="891" spans="1:21" x14ac:dyDescent="0.2">
      <c r="A891" t="str">
        <f>MatchSquad!A891</f>
        <v>M018</v>
      </c>
      <c r="B891" t="str">
        <f>MatchSquad!B891</f>
        <v>P040</v>
      </c>
      <c r="C891" t="str">
        <f>MatchSquad!C891</f>
        <v>Tripurana Vijay</v>
      </c>
      <c r="D891" t="str">
        <f>MatchSquad!D891</f>
        <v>AR</v>
      </c>
      <c r="E891" t="str">
        <f>MatchSquad!E891</f>
        <v>DC</v>
      </c>
      <c r="F891">
        <f>MatchSquad!G891</f>
        <v>0</v>
      </c>
      <c r="G891">
        <f>IF(A891="","",SUMIFS(BallByBall!$I$2:$I$501,BallByBall!$B$2:$B$501,A891,BallByBall!$F$2:$F$501,B891))</f>
        <v>0</v>
      </c>
      <c r="H891">
        <f>IF(A891="","",COUNTIFS(BallByBall!$B$2:$B$501,A891,BallByBall!$F$2:$F$501,B891,BallByBall!$Q$2:$Q$501,1))</f>
        <v>0</v>
      </c>
      <c r="I891">
        <f>IF(A891="","",COUNTIFS(BallByBall!$B$2:$B$501,A891,BallByBall!$F$2:$F$501,B891,BallByBall!$R$2:$R$501,1))</f>
        <v>0</v>
      </c>
      <c r="J891">
        <f>IF(A891="","",SUMIFS(BallByBall!$T$2:$T$501,BallByBall!$B$2:$B$501,A891,BallByBall!$H$2:$H$501,B891))</f>
        <v>0</v>
      </c>
      <c r="K891">
        <f>IF(A891="","",SUMIFS(BallByBall!$U$2:$U$501,BallByBall!$B$2:$B$501,A891,BallByBall!$P$2:$P$501,B891))</f>
        <v>0</v>
      </c>
      <c r="L891">
        <f>IF(A891="","",SUMIFS(BallByBall!$V$2:$V$501,BallByBall!$B$2:$B$501,A891,BallByBall!$P$2:$P$501,B891))</f>
        <v>0</v>
      </c>
      <c r="M891">
        <f>IF(A891="","",SUMIFS(BallByBall!$W$2:$W$501,BallByBall!$B$2:$B$501,A891,BallByBall!$P$2:$P$501,B891))</f>
        <v>0</v>
      </c>
      <c r="N891">
        <f>IF(A891="","",SUMIFS(BallByBall!$X$2:$X$501,BallByBall!$B$2:$B$501,A891,BallByBall!$P$2:$P$501,B891))</f>
        <v>0</v>
      </c>
      <c r="O891">
        <f>IF(A891="","",SUMIFS(OverSummary!$G$2:$G$101,OverSummary!$A$2:$A$101,A891,OverSummary!$D$2:$D$101,B891))</f>
        <v>0</v>
      </c>
      <c r="P891">
        <f>IF(A891="","",G891*Rules!$B$13+H891*Rules!$B$14+I891*Rules!$B$15)</f>
        <v>0</v>
      </c>
      <c r="Q891">
        <f>IF(A891="","",IF(G891&gt;=100,Rules!$B$18,IF(G891&gt;=50,Rules!$B$17,IF(G891&gt;=30,Rules!$B$16,0)))+IF(AND(F891=1,D891&lt;&gt;"BWL",G891=0),Rules!$B$27,0))</f>
        <v>0</v>
      </c>
      <c r="R891">
        <f>IF(A891="","",J891*Rules!$B$19+O891*Rules!$B$22)</f>
        <v>0</v>
      </c>
      <c r="S891">
        <f>IF(A891="","",IF(J891&gt;=4,Rules!$B$21,IF(J891&gt;=3,Rules!$B$20,0)))</f>
        <v>0</v>
      </c>
      <c r="T891">
        <f>IF(A891="","",K891*Rules!$B$23+L891*Rules!$B$24+M891*Rules!$B$25+N891*Rules!$B$26)</f>
        <v>0</v>
      </c>
      <c r="U891">
        <f t="shared" si="13"/>
        <v>0</v>
      </c>
    </row>
    <row r="892" spans="1:21" x14ac:dyDescent="0.2">
      <c r="A892" t="str">
        <f>MatchSquad!A892</f>
        <v>M018</v>
      </c>
      <c r="B892" t="str">
        <f>MatchSquad!B892</f>
        <v>P041</v>
      </c>
      <c r="C892" t="str">
        <f>MatchSquad!C892</f>
        <v>Madhav Tiwari</v>
      </c>
      <c r="D892" t="str">
        <f>MatchSquad!D892</f>
        <v>AR</v>
      </c>
      <c r="E892" t="str">
        <f>MatchSquad!E892</f>
        <v>DC</v>
      </c>
      <c r="F892">
        <f>MatchSquad!G892</f>
        <v>0</v>
      </c>
      <c r="G892">
        <f>IF(A892="","",SUMIFS(BallByBall!$I$2:$I$501,BallByBall!$B$2:$B$501,A892,BallByBall!$F$2:$F$501,B892))</f>
        <v>0</v>
      </c>
      <c r="H892">
        <f>IF(A892="","",COUNTIFS(BallByBall!$B$2:$B$501,A892,BallByBall!$F$2:$F$501,B892,BallByBall!$Q$2:$Q$501,1))</f>
        <v>0</v>
      </c>
      <c r="I892">
        <f>IF(A892="","",COUNTIFS(BallByBall!$B$2:$B$501,A892,BallByBall!$F$2:$F$501,B892,BallByBall!$R$2:$R$501,1))</f>
        <v>0</v>
      </c>
      <c r="J892">
        <f>IF(A892="","",SUMIFS(BallByBall!$T$2:$T$501,BallByBall!$B$2:$B$501,A892,BallByBall!$H$2:$H$501,B892))</f>
        <v>0</v>
      </c>
      <c r="K892">
        <f>IF(A892="","",SUMIFS(BallByBall!$U$2:$U$501,BallByBall!$B$2:$B$501,A892,BallByBall!$P$2:$P$501,B892))</f>
        <v>0</v>
      </c>
      <c r="L892">
        <f>IF(A892="","",SUMIFS(BallByBall!$V$2:$V$501,BallByBall!$B$2:$B$501,A892,BallByBall!$P$2:$P$501,B892))</f>
        <v>0</v>
      </c>
      <c r="M892">
        <f>IF(A892="","",SUMIFS(BallByBall!$W$2:$W$501,BallByBall!$B$2:$B$501,A892,BallByBall!$P$2:$P$501,B892))</f>
        <v>0</v>
      </c>
      <c r="N892">
        <f>IF(A892="","",SUMIFS(BallByBall!$X$2:$X$501,BallByBall!$B$2:$B$501,A892,BallByBall!$P$2:$P$501,B892))</f>
        <v>0</v>
      </c>
      <c r="O892">
        <f>IF(A892="","",SUMIFS(OverSummary!$G$2:$G$101,OverSummary!$A$2:$A$101,A892,OverSummary!$D$2:$D$101,B892))</f>
        <v>0</v>
      </c>
      <c r="P892">
        <f>IF(A892="","",G892*Rules!$B$13+H892*Rules!$B$14+I892*Rules!$B$15)</f>
        <v>0</v>
      </c>
      <c r="Q892">
        <f>IF(A892="","",IF(G892&gt;=100,Rules!$B$18,IF(G892&gt;=50,Rules!$B$17,IF(G892&gt;=30,Rules!$B$16,0)))+IF(AND(F892=1,D892&lt;&gt;"BWL",G892=0),Rules!$B$27,0))</f>
        <v>0</v>
      </c>
      <c r="R892">
        <f>IF(A892="","",J892*Rules!$B$19+O892*Rules!$B$22)</f>
        <v>0</v>
      </c>
      <c r="S892">
        <f>IF(A892="","",IF(J892&gt;=4,Rules!$B$21,IF(J892&gt;=3,Rules!$B$20,0)))</f>
        <v>0</v>
      </c>
      <c r="T892">
        <f>IF(A892="","",K892*Rules!$B$23+L892*Rules!$B$24+M892*Rules!$B$25+N892*Rules!$B$26)</f>
        <v>0</v>
      </c>
      <c r="U892">
        <f t="shared" si="13"/>
        <v>0</v>
      </c>
    </row>
    <row r="893" spans="1:21" x14ac:dyDescent="0.2">
      <c r="A893" t="str">
        <f>MatchSquad!A893</f>
        <v>M018</v>
      </c>
      <c r="B893" t="str">
        <f>MatchSquad!B893</f>
        <v>P042</v>
      </c>
      <c r="C893" t="str">
        <f>MatchSquad!C893</f>
        <v>Nitish Rana</v>
      </c>
      <c r="D893" t="str">
        <f>MatchSquad!D893</f>
        <v>AR</v>
      </c>
      <c r="E893" t="str">
        <f>MatchSquad!E893</f>
        <v>DC</v>
      </c>
      <c r="F893">
        <f>MatchSquad!G893</f>
        <v>0</v>
      </c>
      <c r="G893">
        <f>IF(A893="","",SUMIFS(BallByBall!$I$2:$I$501,BallByBall!$B$2:$B$501,A893,BallByBall!$F$2:$F$501,B893))</f>
        <v>0</v>
      </c>
      <c r="H893">
        <f>IF(A893="","",COUNTIFS(BallByBall!$B$2:$B$501,A893,BallByBall!$F$2:$F$501,B893,BallByBall!$Q$2:$Q$501,1))</f>
        <v>0</v>
      </c>
      <c r="I893">
        <f>IF(A893="","",COUNTIFS(BallByBall!$B$2:$B$501,A893,BallByBall!$F$2:$F$501,B893,BallByBall!$R$2:$R$501,1))</f>
        <v>0</v>
      </c>
      <c r="J893">
        <f>IF(A893="","",SUMIFS(BallByBall!$T$2:$T$501,BallByBall!$B$2:$B$501,A893,BallByBall!$H$2:$H$501,B893))</f>
        <v>0</v>
      </c>
      <c r="K893">
        <f>IF(A893="","",SUMIFS(BallByBall!$U$2:$U$501,BallByBall!$B$2:$B$501,A893,BallByBall!$P$2:$P$501,B893))</f>
        <v>0</v>
      </c>
      <c r="L893">
        <f>IF(A893="","",SUMIFS(BallByBall!$V$2:$V$501,BallByBall!$B$2:$B$501,A893,BallByBall!$P$2:$P$501,B893))</f>
        <v>0</v>
      </c>
      <c r="M893">
        <f>IF(A893="","",SUMIFS(BallByBall!$W$2:$W$501,BallByBall!$B$2:$B$501,A893,BallByBall!$P$2:$P$501,B893))</f>
        <v>0</v>
      </c>
      <c r="N893">
        <f>IF(A893="","",SUMIFS(BallByBall!$X$2:$X$501,BallByBall!$B$2:$B$501,A893,BallByBall!$P$2:$P$501,B893))</f>
        <v>0</v>
      </c>
      <c r="O893">
        <f>IF(A893="","",SUMIFS(OverSummary!$G$2:$G$101,OverSummary!$A$2:$A$101,A893,OverSummary!$D$2:$D$101,B893))</f>
        <v>0</v>
      </c>
      <c r="P893">
        <f>IF(A893="","",G893*Rules!$B$13+H893*Rules!$B$14+I893*Rules!$B$15)</f>
        <v>0</v>
      </c>
      <c r="Q893">
        <f>IF(A893="","",IF(G893&gt;=100,Rules!$B$18,IF(G893&gt;=50,Rules!$B$17,IF(G893&gt;=30,Rules!$B$16,0)))+IF(AND(F893=1,D893&lt;&gt;"BWL",G893=0),Rules!$B$27,0))</f>
        <v>0</v>
      </c>
      <c r="R893">
        <f>IF(A893="","",J893*Rules!$B$19+O893*Rules!$B$22)</f>
        <v>0</v>
      </c>
      <c r="S893">
        <f>IF(A893="","",IF(J893&gt;=4,Rules!$B$21,IF(J893&gt;=3,Rules!$B$20,0)))</f>
        <v>0</v>
      </c>
      <c r="T893">
        <f>IF(A893="","",K893*Rules!$B$23+L893*Rules!$B$24+M893*Rules!$B$25+N893*Rules!$B$26)</f>
        <v>0</v>
      </c>
      <c r="U893">
        <f t="shared" si="13"/>
        <v>0</v>
      </c>
    </row>
    <row r="894" spans="1:21" x14ac:dyDescent="0.2">
      <c r="A894" t="str">
        <f>MatchSquad!A894</f>
        <v>M018</v>
      </c>
      <c r="B894" t="str">
        <f>MatchSquad!B894</f>
        <v>P043</v>
      </c>
      <c r="C894" t="str">
        <f>MatchSquad!C894</f>
        <v>Mitchell Starc</v>
      </c>
      <c r="D894" t="str">
        <f>MatchSquad!D894</f>
        <v>BWL</v>
      </c>
      <c r="E894" t="str">
        <f>MatchSquad!E894</f>
        <v>DC</v>
      </c>
      <c r="F894">
        <f>MatchSquad!G894</f>
        <v>0</v>
      </c>
      <c r="G894">
        <f>IF(A894="","",SUMIFS(BallByBall!$I$2:$I$501,BallByBall!$B$2:$B$501,A894,BallByBall!$F$2:$F$501,B894))</f>
        <v>0</v>
      </c>
      <c r="H894">
        <f>IF(A894="","",COUNTIFS(BallByBall!$B$2:$B$501,A894,BallByBall!$F$2:$F$501,B894,BallByBall!$Q$2:$Q$501,1))</f>
        <v>0</v>
      </c>
      <c r="I894">
        <f>IF(A894="","",COUNTIFS(BallByBall!$B$2:$B$501,A894,BallByBall!$F$2:$F$501,B894,BallByBall!$R$2:$R$501,1))</f>
        <v>0</v>
      </c>
      <c r="J894">
        <f>IF(A894="","",SUMIFS(BallByBall!$T$2:$T$501,BallByBall!$B$2:$B$501,A894,BallByBall!$H$2:$H$501,B894))</f>
        <v>0</v>
      </c>
      <c r="K894">
        <f>IF(A894="","",SUMIFS(BallByBall!$U$2:$U$501,BallByBall!$B$2:$B$501,A894,BallByBall!$P$2:$P$501,B894))</f>
        <v>0</v>
      </c>
      <c r="L894">
        <f>IF(A894="","",SUMIFS(BallByBall!$V$2:$V$501,BallByBall!$B$2:$B$501,A894,BallByBall!$P$2:$P$501,B894))</f>
        <v>0</v>
      </c>
      <c r="M894">
        <f>IF(A894="","",SUMIFS(BallByBall!$W$2:$W$501,BallByBall!$B$2:$B$501,A894,BallByBall!$P$2:$P$501,B894))</f>
        <v>0</v>
      </c>
      <c r="N894">
        <f>IF(A894="","",SUMIFS(BallByBall!$X$2:$X$501,BallByBall!$B$2:$B$501,A894,BallByBall!$P$2:$P$501,B894))</f>
        <v>0</v>
      </c>
      <c r="O894">
        <f>IF(A894="","",SUMIFS(OverSummary!$G$2:$G$101,OverSummary!$A$2:$A$101,A894,OverSummary!$D$2:$D$101,B894))</f>
        <v>0</v>
      </c>
      <c r="P894">
        <f>IF(A894="","",G894*Rules!$B$13+H894*Rules!$B$14+I894*Rules!$B$15)</f>
        <v>0</v>
      </c>
      <c r="Q894">
        <f>IF(A894="","",IF(G894&gt;=100,Rules!$B$18,IF(G894&gt;=50,Rules!$B$17,IF(G894&gt;=30,Rules!$B$16,0)))+IF(AND(F894=1,D894&lt;&gt;"BWL",G894=0),Rules!$B$27,0))</f>
        <v>0</v>
      </c>
      <c r="R894">
        <f>IF(A894="","",J894*Rules!$B$19+O894*Rules!$B$22)</f>
        <v>0</v>
      </c>
      <c r="S894">
        <f>IF(A894="","",IF(J894&gt;=4,Rules!$B$21,IF(J894&gt;=3,Rules!$B$20,0)))</f>
        <v>0</v>
      </c>
      <c r="T894">
        <f>IF(A894="","",K894*Rules!$B$23+L894*Rules!$B$24+M894*Rules!$B$25+N894*Rules!$B$26)</f>
        <v>0</v>
      </c>
      <c r="U894">
        <f t="shared" si="13"/>
        <v>0</v>
      </c>
    </row>
    <row r="895" spans="1:21" x14ac:dyDescent="0.2">
      <c r="A895" t="str">
        <f>MatchSquad!A895</f>
        <v>M018</v>
      </c>
      <c r="B895" t="str">
        <f>MatchSquad!B895</f>
        <v>P044</v>
      </c>
      <c r="C895" t="str">
        <f>MatchSquad!C895</f>
        <v>T. Natarajan</v>
      </c>
      <c r="D895" t="str">
        <f>MatchSquad!D895</f>
        <v>BWL</v>
      </c>
      <c r="E895" t="str">
        <f>MatchSquad!E895</f>
        <v>DC</v>
      </c>
      <c r="F895">
        <f>MatchSquad!G895</f>
        <v>0</v>
      </c>
      <c r="G895">
        <f>IF(A895="","",SUMIFS(BallByBall!$I$2:$I$501,BallByBall!$B$2:$B$501,A895,BallByBall!$F$2:$F$501,B895))</f>
        <v>0</v>
      </c>
      <c r="H895">
        <f>IF(A895="","",COUNTIFS(BallByBall!$B$2:$B$501,A895,BallByBall!$F$2:$F$501,B895,BallByBall!$Q$2:$Q$501,1))</f>
        <v>0</v>
      </c>
      <c r="I895">
        <f>IF(A895="","",COUNTIFS(BallByBall!$B$2:$B$501,A895,BallByBall!$F$2:$F$501,B895,BallByBall!$R$2:$R$501,1))</f>
        <v>0</v>
      </c>
      <c r="J895">
        <f>IF(A895="","",SUMIFS(BallByBall!$T$2:$T$501,BallByBall!$B$2:$B$501,A895,BallByBall!$H$2:$H$501,B895))</f>
        <v>0</v>
      </c>
      <c r="K895">
        <f>IF(A895="","",SUMIFS(BallByBall!$U$2:$U$501,BallByBall!$B$2:$B$501,A895,BallByBall!$P$2:$P$501,B895))</f>
        <v>0</v>
      </c>
      <c r="L895">
        <f>IF(A895="","",SUMIFS(BallByBall!$V$2:$V$501,BallByBall!$B$2:$B$501,A895,BallByBall!$P$2:$P$501,B895))</f>
        <v>0</v>
      </c>
      <c r="M895">
        <f>IF(A895="","",SUMIFS(BallByBall!$W$2:$W$501,BallByBall!$B$2:$B$501,A895,BallByBall!$P$2:$P$501,B895))</f>
        <v>0</v>
      </c>
      <c r="N895">
        <f>IF(A895="","",SUMIFS(BallByBall!$X$2:$X$501,BallByBall!$B$2:$B$501,A895,BallByBall!$P$2:$P$501,B895))</f>
        <v>0</v>
      </c>
      <c r="O895">
        <f>IF(A895="","",SUMIFS(OverSummary!$G$2:$G$101,OverSummary!$A$2:$A$101,A895,OverSummary!$D$2:$D$101,B895))</f>
        <v>0</v>
      </c>
      <c r="P895">
        <f>IF(A895="","",G895*Rules!$B$13+H895*Rules!$B$14+I895*Rules!$B$15)</f>
        <v>0</v>
      </c>
      <c r="Q895">
        <f>IF(A895="","",IF(G895&gt;=100,Rules!$B$18,IF(G895&gt;=50,Rules!$B$17,IF(G895&gt;=30,Rules!$B$16,0)))+IF(AND(F895=1,D895&lt;&gt;"BWL",G895=0),Rules!$B$27,0))</f>
        <v>0</v>
      </c>
      <c r="R895">
        <f>IF(A895="","",J895*Rules!$B$19+O895*Rules!$B$22)</f>
        <v>0</v>
      </c>
      <c r="S895">
        <f>IF(A895="","",IF(J895&gt;=4,Rules!$B$21,IF(J895&gt;=3,Rules!$B$20,0)))</f>
        <v>0</v>
      </c>
      <c r="T895">
        <f>IF(A895="","",K895*Rules!$B$23+L895*Rules!$B$24+M895*Rules!$B$25+N895*Rules!$B$26)</f>
        <v>0</v>
      </c>
      <c r="U895">
        <f t="shared" si="13"/>
        <v>0</v>
      </c>
    </row>
    <row r="896" spans="1:21" x14ac:dyDescent="0.2">
      <c r="A896" t="str">
        <f>MatchSquad!A896</f>
        <v>M018</v>
      </c>
      <c r="B896" t="str">
        <f>MatchSquad!B896</f>
        <v>P045</v>
      </c>
      <c r="C896" t="str">
        <f>MatchSquad!C896</f>
        <v>Mukesh Kumar</v>
      </c>
      <c r="D896" t="str">
        <f>MatchSquad!D896</f>
        <v>BWL</v>
      </c>
      <c r="E896" t="str">
        <f>MatchSquad!E896</f>
        <v>DC</v>
      </c>
      <c r="F896">
        <f>MatchSquad!G896</f>
        <v>0</v>
      </c>
      <c r="G896">
        <f>IF(A896="","",SUMIFS(BallByBall!$I$2:$I$501,BallByBall!$B$2:$B$501,A896,BallByBall!$F$2:$F$501,B896))</f>
        <v>0</v>
      </c>
      <c r="H896">
        <f>IF(A896="","",COUNTIFS(BallByBall!$B$2:$B$501,A896,BallByBall!$F$2:$F$501,B896,BallByBall!$Q$2:$Q$501,1))</f>
        <v>0</v>
      </c>
      <c r="I896">
        <f>IF(A896="","",COUNTIFS(BallByBall!$B$2:$B$501,A896,BallByBall!$F$2:$F$501,B896,BallByBall!$R$2:$R$501,1))</f>
        <v>0</v>
      </c>
      <c r="J896">
        <f>IF(A896="","",SUMIFS(BallByBall!$T$2:$T$501,BallByBall!$B$2:$B$501,A896,BallByBall!$H$2:$H$501,B896))</f>
        <v>0</v>
      </c>
      <c r="K896">
        <f>IF(A896="","",SUMIFS(BallByBall!$U$2:$U$501,BallByBall!$B$2:$B$501,A896,BallByBall!$P$2:$P$501,B896))</f>
        <v>0</v>
      </c>
      <c r="L896">
        <f>IF(A896="","",SUMIFS(BallByBall!$V$2:$V$501,BallByBall!$B$2:$B$501,A896,BallByBall!$P$2:$P$501,B896))</f>
        <v>0</v>
      </c>
      <c r="M896">
        <f>IF(A896="","",SUMIFS(BallByBall!$W$2:$W$501,BallByBall!$B$2:$B$501,A896,BallByBall!$P$2:$P$501,B896))</f>
        <v>0</v>
      </c>
      <c r="N896">
        <f>IF(A896="","",SUMIFS(BallByBall!$X$2:$X$501,BallByBall!$B$2:$B$501,A896,BallByBall!$P$2:$P$501,B896))</f>
        <v>0</v>
      </c>
      <c r="O896">
        <f>IF(A896="","",SUMIFS(OverSummary!$G$2:$G$101,OverSummary!$A$2:$A$101,A896,OverSummary!$D$2:$D$101,B896))</f>
        <v>0</v>
      </c>
      <c r="P896">
        <f>IF(A896="","",G896*Rules!$B$13+H896*Rules!$B$14+I896*Rules!$B$15)</f>
        <v>0</v>
      </c>
      <c r="Q896">
        <f>IF(A896="","",IF(G896&gt;=100,Rules!$B$18,IF(G896&gt;=50,Rules!$B$17,IF(G896&gt;=30,Rules!$B$16,0)))+IF(AND(F896=1,D896&lt;&gt;"BWL",G896=0),Rules!$B$27,0))</f>
        <v>0</v>
      </c>
      <c r="R896">
        <f>IF(A896="","",J896*Rules!$B$19+O896*Rules!$B$22)</f>
        <v>0</v>
      </c>
      <c r="S896">
        <f>IF(A896="","",IF(J896&gt;=4,Rules!$B$21,IF(J896&gt;=3,Rules!$B$20,0)))</f>
        <v>0</v>
      </c>
      <c r="T896">
        <f>IF(A896="","",K896*Rules!$B$23+L896*Rules!$B$24+M896*Rules!$B$25+N896*Rules!$B$26)</f>
        <v>0</v>
      </c>
      <c r="U896">
        <f t="shared" si="13"/>
        <v>0</v>
      </c>
    </row>
    <row r="897" spans="1:21" x14ac:dyDescent="0.2">
      <c r="A897" t="str">
        <f>MatchSquad!A897</f>
        <v>M018</v>
      </c>
      <c r="B897" t="str">
        <f>MatchSquad!B897</f>
        <v>P046</v>
      </c>
      <c r="C897" t="str">
        <f>MatchSquad!C897</f>
        <v>Dushmantha Chameera</v>
      </c>
      <c r="D897" t="str">
        <f>MatchSquad!D897</f>
        <v>BWL</v>
      </c>
      <c r="E897" t="str">
        <f>MatchSquad!E897</f>
        <v>DC</v>
      </c>
      <c r="F897">
        <f>MatchSquad!G897</f>
        <v>0</v>
      </c>
      <c r="G897">
        <f>IF(A897="","",SUMIFS(BallByBall!$I$2:$I$501,BallByBall!$B$2:$B$501,A897,BallByBall!$F$2:$F$501,B897))</f>
        <v>0</v>
      </c>
      <c r="H897">
        <f>IF(A897="","",COUNTIFS(BallByBall!$B$2:$B$501,A897,BallByBall!$F$2:$F$501,B897,BallByBall!$Q$2:$Q$501,1))</f>
        <v>0</v>
      </c>
      <c r="I897">
        <f>IF(A897="","",COUNTIFS(BallByBall!$B$2:$B$501,A897,BallByBall!$F$2:$F$501,B897,BallByBall!$R$2:$R$501,1))</f>
        <v>0</v>
      </c>
      <c r="J897">
        <f>IF(A897="","",SUMIFS(BallByBall!$T$2:$T$501,BallByBall!$B$2:$B$501,A897,BallByBall!$H$2:$H$501,B897))</f>
        <v>0</v>
      </c>
      <c r="K897">
        <f>IF(A897="","",SUMIFS(BallByBall!$U$2:$U$501,BallByBall!$B$2:$B$501,A897,BallByBall!$P$2:$P$501,B897))</f>
        <v>0</v>
      </c>
      <c r="L897">
        <f>IF(A897="","",SUMIFS(BallByBall!$V$2:$V$501,BallByBall!$B$2:$B$501,A897,BallByBall!$P$2:$P$501,B897))</f>
        <v>0</v>
      </c>
      <c r="M897">
        <f>IF(A897="","",SUMIFS(BallByBall!$W$2:$W$501,BallByBall!$B$2:$B$501,A897,BallByBall!$P$2:$P$501,B897))</f>
        <v>0</v>
      </c>
      <c r="N897">
        <f>IF(A897="","",SUMIFS(BallByBall!$X$2:$X$501,BallByBall!$B$2:$B$501,A897,BallByBall!$P$2:$P$501,B897))</f>
        <v>0</v>
      </c>
      <c r="O897">
        <f>IF(A897="","",SUMIFS(OverSummary!$G$2:$G$101,OverSummary!$A$2:$A$101,A897,OverSummary!$D$2:$D$101,B897))</f>
        <v>0</v>
      </c>
      <c r="P897">
        <f>IF(A897="","",G897*Rules!$B$13+H897*Rules!$B$14+I897*Rules!$B$15)</f>
        <v>0</v>
      </c>
      <c r="Q897">
        <f>IF(A897="","",IF(G897&gt;=100,Rules!$B$18,IF(G897&gt;=50,Rules!$B$17,IF(G897&gt;=30,Rules!$B$16,0)))+IF(AND(F897=1,D897&lt;&gt;"BWL",G897=0),Rules!$B$27,0))</f>
        <v>0</v>
      </c>
      <c r="R897">
        <f>IF(A897="","",J897*Rules!$B$19+O897*Rules!$B$22)</f>
        <v>0</v>
      </c>
      <c r="S897">
        <f>IF(A897="","",IF(J897&gt;=4,Rules!$B$21,IF(J897&gt;=3,Rules!$B$20,0)))</f>
        <v>0</v>
      </c>
      <c r="T897">
        <f>IF(A897="","",K897*Rules!$B$23+L897*Rules!$B$24+M897*Rules!$B$25+N897*Rules!$B$26)</f>
        <v>0</v>
      </c>
      <c r="U897">
        <f t="shared" si="13"/>
        <v>0</v>
      </c>
    </row>
    <row r="898" spans="1:21" x14ac:dyDescent="0.2">
      <c r="A898" t="str">
        <f>MatchSquad!A898</f>
        <v>M018</v>
      </c>
      <c r="B898" t="str">
        <f>MatchSquad!B898</f>
        <v>P047</v>
      </c>
      <c r="C898" t="str">
        <f>MatchSquad!C898</f>
        <v>Auqib Nabi</v>
      </c>
      <c r="D898" t="str">
        <f>MatchSquad!D898</f>
        <v>BWL</v>
      </c>
      <c r="E898" t="str">
        <f>MatchSquad!E898</f>
        <v>DC</v>
      </c>
      <c r="F898">
        <f>MatchSquad!G898</f>
        <v>0</v>
      </c>
      <c r="G898">
        <f>IF(A898="","",SUMIFS(BallByBall!$I$2:$I$501,BallByBall!$B$2:$B$501,A898,BallByBall!$F$2:$F$501,B898))</f>
        <v>0</v>
      </c>
      <c r="H898">
        <f>IF(A898="","",COUNTIFS(BallByBall!$B$2:$B$501,A898,BallByBall!$F$2:$F$501,B898,BallByBall!$Q$2:$Q$501,1))</f>
        <v>0</v>
      </c>
      <c r="I898">
        <f>IF(A898="","",COUNTIFS(BallByBall!$B$2:$B$501,A898,BallByBall!$F$2:$F$501,B898,BallByBall!$R$2:$R$501,1))</f>
        <v>0</v>
      </c>
      <c r="J898">
        <f>IF(A898="","",SUMIFS(BallByBall!$T$2:$T$501,BallByBall!$B$2:$B$501,A898,BallByBall!$H$2:$H$501,B898))</f>
        <v>0</v>
      </c>
      <c r="K898">
        <f>IF(A898="","",SUMIFS(BallByBall!$U$2:$U$501,BallByBall!$B$2:$B$501,A898,BallByBall!$P$2:$P$501,B898))</f>
        <v>0</v>
      </c>
      <c r="L898">
        <f>IF(A898="","",SUMIFS(BallByBall!$V$2:$V$501,BallByBall!$B$2:$B$501,A898,BallByBall!$P$2:$P$501,B898))</f>
        <v>0</v>
      </c>
      <c r="M898">
        <f>IF(A898="","",SUMIFS(BallByBall!$W$2:$W$501,BallByBall!$B$2:$B$501,A898,BallByBall!$P$2:$P$501,B898))</f>
        <v>0</v>
      </c>
      <c r="N898">
        <f>IF(A898="","",SUMIFS(BallByBall!$X$2:$X$501,BallByBall!$B$2:$B$501,A898,BallByBall!$P$2:$P$501,B898))</f>
        <v>0</v>
      </c>
      <c r="O898">
        <f>IF(A898="","",SUMIFS(OverSummary!$G$2:$G$101,OverSummary!$A$2:$A$101,A898,OverSummary!$D$2:$D$101,B898))</f>
        <v>0</v>
      </c>
      <c r="P898">
        <f>IF(A898="","",G898*Rules!$B$13+H898*Rules!$B$14+I898*Rules!$B$15)</f>
        <v>0</v>
      </c>
      <c r="Q898">
        <f>IF(A898="","",IF(G898&gt;=100,Rules!$B$18,IF(G898&gt;=50,Rules!$B$17,IF(G898&gt;=30,Rules!$B$16,0)))+IF(AND(F898=1,D898&lt;&gt;"BWL",G898=0),Rules!$B$27,0))</f>
        <v>0</v>
      </c>
      <c r="R898">
        <f>IF(A898="","",J898*Rules!$B$19+O898*Rules!$B$22)</f>
        <v>0</v>
      </c>
      <c r="S898">
        <f>IF(A898="","",IF(J898&gt;=4,Rules!$B$21,IF(J898&gt;=3,Rules!$B$20,0)))</f>
        <v>0</v>
      </c>
      <c r="T898">
        <f>IF(A898="","",K898*Rules!$B$23+L898*Rules!$B$24+M898*Rules!$B$25+N898*Rules!$B$26)</f>
        <v>0</v>
      </c>
      <c r="U898">
        <f t="shared" ref="U898:U961" si="14">IF(A898="","",P898+Q898+R898+S898+T898)</f>
        <v>0</v>
      </c>
    </row>
    <row r="899" spans="1:21" x14ac:dyDescent="0.2">
      <c r="A899" t="str">
        <f>MatchSquad!A899</f>
        <v>M018</v>
      </c>
      <c r="B899" t="str">
        <f>MatchSquad!B899</f>
        <v>P048</v>
      </c>
      <c r="C899" t="str">
        <f>MatchSquad!C899</f>
        <v>Lungisani Ngidi</v>
      </c>
      <c r="D899" t="str">
        <f>MatchSquad!D899</f>
        <v>BWL</v>
      </c>
      <c r="E899" t="str">
        <f>MatchSquad!E899</f>
        <v>DC</v>
      </c>
      <c r="F899">
        <f>MatchSquad!G899</f>
        <v>0</v>
      </c>
      <c r="G899">
        <f>IF(A899="","",SUMIFS(BallByBall!$I$2:$I$501,BallByBall!$B$2:$B$501,A899,BallByBall!$F$2:$F$501,B899))</f>
        <v>0</v>
      </c>
      <c r="H899">
        <f>IF(A899="","",COUNTIFS(BallByBall!$B$2:$B$501,A899,BallByBall!$F$2:$F$501,B899,BallByBall!$Q$2:$Q$501,1))</f>
        <v>0</v>
      </c>
      <c r="I899">
        <f>IF(A899="","",COUNTIFS(BallByBall!$B$2:$B$501,A899,BallByBall!$F$2:$F$501,B899,BallByBall!$R$2:$R$501,1))</f>
        <v>0</v>
      </c>
      <c r="J899">
        <f>IF(A899="","",SUMIFS(BallByBall!$T$2:$T$501,BallByBall!$B$2:$B$501,A899,BallByBall!$H$2:$H$501,B899))</f>
        <v>0</v>
      </c>
      <c r="K899">
        <f>IF(A899="","",SUMIFS(BallByBall!$U$2:$U$501,BallByBall!$B$2:$B$501,A899,BallByBall!$P$2:$P$501,B899))</f>
        <v>0</v>
      </c>
      <c r="L899">
        <f>IF(A899="","",SUMIFS(BallByBall!$V$2:$V$501,BallByBall!$B$2:$B$501,A899,BallByBall!$P$2:$P$501,B899))</f>
        <v>0</v>
      </c>
      <c r="M899">
        <f>IF(A899="","",SUMIFS(BallByBall!$W$2:$W$501,BallByBall!$B$2:$B$501,A899,BallByBall!$P$2:$P$501,B899))</f>
        <v>0</v>
      </c>
      <c r="N899">
        <f>IF(A899="","",SUMIFS(BallByBall!$X$2:$X$501,BallByBall!$B$2:$B$501,A899,BallByBall!$P$2:$P$501,B899))</f>
        <v>0</v>
      </c>
      <c r="O899">
        <f>IF(A899="","",SUMIFS(OverSummary!$G$2:$G$101,OverSummary!$A$2:$A$101,A899,OverSummary!$D$2:$D$101,B899))</f>
        <v>0</v>
      </c>
      <c r="P899">
        <f>IF(A899="","",G899*Rules!$B$13+H899*Rules!$B$14+I899*Rules!$B$15)</f>
        <v>0</v>
      </c>
      <c r="Q899">
        <f>IF(A899="","",IF(G899&gt;=100,Rules!$B$18,IF(G899&gt;=50,Rules!$B$17,IF(G899&gt;=30,Rules!$B$16,0)))+IF(AND(F899=1,D899&lt;&gt;"BWL",G899=0),Rules!$B$27,0))</f>
        <v>0</v>
      </c>
      <c r="R899">
        <f>IF(A899="","",J899*Rules!$B$19+O899*Rules!$B$22)</f>
        <v>0</v>
      </c>
      <c r="S899">
        <f>IF(A899="","",IF(J899&gt;=4,Rules!$B$21,IF(J899&gt;=3,Rules!$B$20,0)))</f>
        <v>0</v>
      </c>
      <c r="T899">
        <f>IF(A899="","",K899*Rules!$B$23+L899*Rules!$B$24+M899*Rules!$B$25+N899*Rules!$B$26)</f>
        <v>0</v>
      </c>
      <c r="U899">
        <f t="shared" si="14"/>
        <v>0</v>
      </c>
    </row>
    <row r="900" spans="1:21" x14ac:dyDescent="0.2">
      <c r="A900" t="str">
        <f>MatchSquad!A900</f>
        <v>M018</v>
      </c>
      <c r="B900" t="str">
        <f>MatchSquad!B900</f>
        <v>P049</v>
      </c>
      <c r="C900" t="str">
        <f>MatchSquad!C900</f>
        <v>Kyle Jamieson</v>
      </c>
      <c r="D900" t="str">
        <f>MatchSquad!D900</f>
        <v>BWL</v>
      </c>
      <c r="E900" t="str">
        <f>MatchSquad!E900</f>
        <v>DC</v>
      </c>
      <c r="F900">
        <f>MatchSquad!G900</f>
        <v>0</v>
      </c>
      <c r="G900">
        <f>IF(A900="","",SUMIFS(BallByBall!$I$2:$I$501,BallByBall!$B$2:$B$501,A900,BallByBall!$F$2:$F$501,B900))</f>
        <v>0</v>
      </c>
      <c r="H900">
        <f>IF(A900="","",COUNTIFS(BallByBall!$B$2:$B$501,A900,BallByBall!$F$2:$F$501,B900,BallByBall!$Q$2:$Q$501,1))</f>
        <v>0</v>
      </c>
      <c r="I900">
        <f>IF(A900="","",COUNTIFS(BallByBall!$B$2:$B$501,A900,BallByBall!$F$2:$F$501,B900,BallByBall!$R$2:$R$501,1))</f>
        <v>0</v>
      </c>
      <c r="J900">
        <f>IF(A900="","",SUMIFS(BallByBall!$T$2:$T$501,BallByBall!$B$2:$B$501,A900,BallByBall!$H$2:$H$501,B900))</f>
        <v>0</v>
      </c>
      <c r="K900">
        <f>IF(A900="","",SUMIFS(BallByBall!$U$2:$U$501,BallByBall!$B$2:$B$501,A900,BallByBall!$P$2:$P$501,B900))</f>
        <v>0</v>
      </c>
      <c r="L900">
        <f>IF(A900="","",SUMIFS(BallByBall!$V$2:$V$501,BallByBall!$B$2:$B$501,A900,BallByBall!$P$2:$P$501,B900))</f>
        <v>0</v>
      </c>
      <c r="M900">
        <f>IF(A900="","",SUMIFS(BallByBall!$W$2:$W$501,BallByBall!$B$2:$B$501,A900,BallByBall!$P$2:$P$501,B900))</f>
        <v>0</v>
      </c>
      <c r="N900">
        <f>IF(A900="","",SUMIFS(BallByBall!$X$2:$X$501,BallByBall!$B$2:$B$501,A900,BallByBall!$P$2:$P$501,B900))</f>
        <v>0</v>
      </c>
      <c r="O900">
        <f>IF(A900="","",SUMIFS(OverSummary!$G$2:$G$101,OverSummary!$A$2:$A$101,A900,OverSummary!$D$2:$D$101,B900))</f>
        <v>0</v>
      </c>
      <c r="P900">
        <f>IF(A900="","",G900*Rules!$B$13+H900*Rules!$B$14+I900*Rules!$B$15)</f>
        <v>0</v>
      </c>
      <c r="Q900">
        <f>IF(A900="","",IF(G900&gt;=100,Rules!$B$18,IF(G900&gt;=50,Rules!$B$17,IF(G900&gt;=30,Rules!$B$16,0)))+IF(AND(F900=1,D900&lt;&gt;"BWL",G900=0),Rules!$B$27,0))</f>
        <v>0</v>
      </c>
      <c r="R900">
        <f>IF(A900="","",J900*Rules!$B$19+O900*Rules!$B$22)</f>
        <v>0</v>
      </c>
      <c r="S900">
        <f>IF(A900="","",IF(J900&gt;=4,Rules!$B$21,IF(J900&gt;=3,Rules!$B$20,0)))</f>
        <v>0</v>
      </c>
      <c r="T900">
        <f>IF(A900="","",K900*Rules!$B$23+L900*Rules!$B$24+M900*Rules!$B$25+N900*Rules!$B$26)</f>
        <v>0</v>
      </c>
      <c r="U900">
        <f t="shared" si="14"/>
        <v>0</v>
      </c>
    </row>
    <row r="901" spans="1:21" x14ac:dyDescent="0.2">
      <c r="A901" t="str">
        <f>MatchSquad!A901</f>
        <v>M018</v>
      </c>
      <c r="B901" t="str">
        <f>MatchSquad!B901</f>
        <v>P050</v>
      </c>
      <c r="C901" t="str">
        <f>MatchSquad!C901</f>
        <v>Kuldeep Yadav</v>
      </c>
      <c r="D901" t="str">
        <f>MatchSquad!D901</f>
        <v>BWL</v>
      </c>
      <c r="E901" t="str">
        <f>MatchSquad!E901</f>
        <v>DC</v>
      </c>
      <c r="F901">
        <f>MatchSquad!G901</f>
        <v>0</v>
      </c>
      <c r="G901">
        <f>IF(A901="","",SUMIFS(BallByBall!$I$2:$I$501,BallByBall!$B$2:$B$501,A901,BallByBall!$F$2:$F$501,B901))</f>
        <v>0</v>
      </c>
      <c r="H901">
        <f>IF(A901="","",COUNTIFS(BallByBall!$B$2:$B$501,A901,BallByBall!$F$2:$F$501,B901,BallByBall!$Q$2:$Q$501,1))</f>
        <v>0</v>
      </c>
      <c r="I901">
        <f>IF(A901="","",COUNTIFS(BallByBall!$B$2:$B$501,A901,BallByBall!$F$2:$F$501,B901,BallByBall!$R$2:$R$501,1))</f>
        <v>0</v>
      </c>
      <c r="J901">
        <f>IF(A901="","",SUMIFS(BallByBall!$T$2:$T$501,BallByBall!$B$2:$B$501,A901,BallByBall!$H$2:$H$501,B901))</f>
        <v>0</v>
      </c>
      <c r="K901">
        <f>IF(A901="","",SUMIFS(BallByBall!$U$2:$U$501,BallByBall!$B$2:$B$501,A901,BallByBall!$P$2:$P$501,B901))</f>
        <v>0</v>
      </c>
      <c r="L901">
        <f>IF(A901="","",SUMIFS(BallByBall!$V$2:$V$501,BallByBall!$B$2:$B$501,A901,BallByBall!$P$2:$P$501,B901))</f>
        <v>0</v>
      </c>
      <c r="M901">
        <f>IF(A901="","",SUMIFS(BallByBall!$W$2:$W$501,BallByBall!$B$2:$B$501,A901,BallByBall!$P$2:$P$501,B901))</f>
        <v>0</v>
      </c>
      <c r="N901">
        <f>IF(A901="","",SUMIFS(BallByBall!$X$2:$X$501,BallByBall!$B$2:$B$501,A901,BallByBall!$P$2:$P$501,B901))</f>
        <v>0</v>
      </c>
      <c r="O901">
        <f>IF(A901="","",SUMIFS(OverSummary!$G$2:$G$101,OverSummary!$A$2:$A$101,A901,OverSummary!$D$2:$D$101,B901))</f>
        <v>0</v>
      </c>
      <c r="P901">
        <f>IF(A901="","",G901*Rules!$B$13+H901*Rules!$B$14+I901*Rules!$B$15)</f>
        <v>0</v>
      </c>
      <c r="Q901">
        <f>IF(A901="","",IF(G901&gt;=100,Rules!$B$18,IF(G901&gt;=50,Rules!$B$17,IF(G901&gt;=30,Rules!$B$16,0)))+IF(AND(F901=1,D901&lt;&gt;"BWL",G901=0),Rules!$B$27,0))</f>
        <v>0</v>
      </c>
      <c r="R901">
        <f>IF(A901="","",J901*Rules!$B$19+O901*Rules!$B$22)</f>
        <v>0</v>
      </c>
      <c r="S901">
        <f>IF(A901="","",IF(J901&gt;=4,Rules!$B$21,IF(J901&gt;=3,Rules!$B$20,0)))</f>
        <v>0</v>
      </c>
      <c r="T901">
        <f>IF(A901="","",K901*Rules!$B$23+L901*Rules!$B$24+M901*Rules!$B$25+N901*Rules!$B$26)</f>
        <v>0</v>
      </c>
      <c r="U901">
        <f t="shared" si="14"/>
        <v>0</v>
      </c>
    </row>
    <row r="902" spans="1:21" x14ac:dyDescent="0.2">
      <c r="A902" t="str">
        <f>MatchSquad!A902</f>
        <v>M019</v>
      </c>
      <c r="B902" t="str">
        <f>MatchSquad!B902</f>
        <v>P101</v>
      </c>
      <c r="C902" t="str">
        <f>MatchSquad!C902</f>
        <v>Rishabh Pant</v>
      </c>
      <c r="D902" t="str">
        <f>MatchSquad!D902</f>
        <v>WK</v>
      </c>
      <c r="E902" t="str">
        <f>MatchSquad!E902</f>
        <v>LSG</v>
      </c>
      <c r="F902">
        <f>MatchSquad!G902</f>
        <v>0</v>
      </c>
      <c r="G902">
        <f>IF(A902="","",SUMIFS(BallByBall!$I$2:$I$501,BallByBall!$B$2:$B$501,A902,BallByBall!$F$2:$F$501,B902))</f>
        <v>0</v>
      </c>
      <c r="H902">
        <f>IF(A902="","",COUNTIFS(BallByBall!$B$2:$B$501,A902,BallByBall!$F$2:$F$501,B902,BallByBall!$Q$2:$Q$501,1))</f>
        <v>0</v>
      </c>
      <c r="I902">
        <f>IF(A902="","",COUNTIFS(BallByBall!$B$2:$B$501,A902,BallByBall!$F$2:$F$501,B902,BallByBall!$R$2:$R$501,1))</f>
        <v>0</v>
      </c>
      <c r="J902">
        <f>IF(A902="","",SUMIFS(BallByBall!$T$2:$T$501,BallByBall!$B$2:$B$501,A902,BallByBall!$H$2:$H$501,B902))</f>
        <v>0</v>
      </c>
      <c r="K902">
        <f>IF(A902="","",SUMIFS(BallByBall!$U$2:$U$501,BallByBall!$B$2:$B$501,A902,BallByBall!$P$2:$P$501,B902))</f>
        <v>0</v>
      </c>
      <c r="L902">
        <f>IF(A902="","",SUMIFS(BallByBall!$V$2:$V$501,BallByBall!$B$2:$B$501,A902,BallByBall!$P$2:$P$501,B902))</f>
        <v>0</v>
      </c>
      <c r="M902">
        <f>IF(A902="","",SUMIFS(BallByBall!$W$2:$W$501,BallByBall!$B$2:$B$501,A902,BallByBall!$P$2:$P$501,B902))</f>
        <v>0</v>
      </c>
      <c r="N902">
        <f>IF(A902="","",SUMIFS(BallByBall!$X$2:$X$501,BallByBall!$B$2:$B$501,A902,BallByBall!$P$2:$P$501,B902))</f>
        <v>0</v>
      </c>
      <c r="O902">
        <f>IF(A902="","",SUMIFS(OverSummary!$G$2:$G$101,OverSummary!$A$2:$A$101,A902,OverSummary!$D$2:$D$101,B902))</f>
        <v>0</v>
      </c>
      <c r="P902">
        <f>IF(A902="","",G902*Rules!$B$13+H902*Rules!$B$14+I902*Rules!$B$15)</f>
        <v>0</v>
      </c>
      <c r="Q902">
        <f>IF(A902="","",IF(G902&gt;=100,Rules!$B$18,IF(G902&gt;=50,Rules!$B$17,IF(G902&gt;=30,Rules!$B$16,0)))+IF(AND(F902=1,D902&lt;&gt;"BWL",G902=0),Rules!$B$27,0))</f>
        <v>0</v>
      </c>
      <c r="R902">
        <f>IF(A902="","",J902*Rules!$B$19+O902*Rules!$B$22)</f>
        <v>0</v>
      </c>
      <c r="S902">
        <f>IF(A902="","",IF(J902&gt;=4,Rules!$B$21,IF(J902&gt;=3,Rules!$B$20,0)))</f>
        <v>0</v>
      </c>
      <c r="T902">
        <f>IF(A902="","",K902*Rules!$B$23+L902*Rules!$B$24+M902*Rules!$B$25+N902*Rules!$B$26)</f>
        <v>0</v>
      </c>
      <c r="U902">
        <f t="shared" si="14"/>
        <v>0</v>
      </c>
    </row>
    <row r="903" spans="1:21" x14ac:dyDescent="0.2">
      <c r="A903" t="str">
        <f>MatchSquad!A903</f>
        <v>M019</v>
      </c>
      <c r="B903" t="str">
        <f>MatchSquad!B903</f>
        <v>P102</v>
      </c>
      <c r="C903" t="str">
        <f>MatchSquad!C903</f>
        <v>Aiden Markram</v>
      </c>
      <c r="D903" t="str">
        <f>MatchSquad!D903</f>
        <v>BAT</v>
      </c>
      <c r="E903" t="str">
        <f>MatchSquad!E903</f>
        <v>LSG</v>
      </c>
      <c r="F903">
        <f>MatchSquad!G903</f>
        <v>0</v>
      </c>
      <c r="G903">
        <f>IF(A903="","",SUMIFS(BallByBall!$I$2:$I$501,BallByBall!$B$2:$B$501,A903,BallByBall!$F$2:$F$501,B903))</f>
        <v>0</v>
      </c>
      <c r="H903">
        <f>IF(A903="","",COUNTIFS(BallByBall!$B$2:$B$501,A903,BallByBall!$F$2:$F$501,B903,BallByBall!$Q$2:$Q$501,1))</f>
        <v>0</v>
      </c>
      <c r="I903">
        <f>IF(A903="","",COUNTIFS(BallByBall!$B$2:$B$501,A903,BallByBall!$F$2:$F$501,B903,BallByBall!$R$2:$R$501,1))</f>
        <v>0</v>
      </c>
      <c r="J903">
        <f>IF(A903="","",SUMIFS(BallByBall!$T$2:$T$501,BallByBall!$B$2:$B$501,A903,BallByBall!$H$2:$H$501,B903))</f>
        <v>0</v>
      </c>
      <c r="K903">
        <f>IF(A903="","",SUMIFS(BallByBall!$U$2:$U$501,BallByBall!$B$2:$B$501,A903,BallByBall!$P$2:$P$501,B903))</f>
        <v>0</v>
      </c>
      <c r="L903">
        <f>IF(A903="","",SUMIFS(BallByBall!$V$2:$V$501,BallByBall!$B$2:$B$501,A903,BallByBall!$P$2:$P$501,B903))</f>
        <v>0</v>
      </c>
      <c r="M903">
        <f>IF(A903="","",SUMIFS(BallByBall!$W$2:$W$501,BallByBall!$B$2:$B$501,A903,BallByBall!$P$2:$P$501,B903))</f>
        <v>0</v>
      </c>
      <c r="N903">
        <f>IF(A903="","",SUMIFS(BallByBall!$X$2:$X$501,BallByBall!$B$2:$B$501,A903,BallByBall!$P$2:$P$501,B903))</f>
        <v>0</v>
      </c>
      <c r="O903">
        <f>IF(A903="","",SUMIFS(OverSummary!$G$2:$G$101,OverSummary!$A$2:$A$101,A903,OverSummary!$D$2:$D$101,B903))</f>
        <v>0</v>
      </c>
      <c r="P903">
        <f>IF(A903="","",G903*Rules!$B$13+H903*Rules!$B$14+I903*Rules!$B$15)</f>
        <v>0</v>
      </c>
      <c r="Q903">
        <f>IF(A903="","",IF(G903&gt;=100,Rules!$B$18,IF(G903&gt;=50,Rules!$B$17,IF(G903&gt;=30,Rules!$B$16,0)))+IF(AND(F903=1,D903&lt;&gt;"BWL",G903=0),Rules!$B$27,0))</f>
        <v>0</v>
      </c>
      <c r="R903">
        <f>IF(A903="","",J903*Rules!$B$19+O903*Rules!$B$22)</f>
        <v>0</v>
      </c>
      <c r="S903">
        <f>IF(A903="","",IF(J903&gt;=4,Rules!$B$21,IF(J903&gt;=3,Rules!$B$20,0)))</f>
        <v>0</v>
      </c>
      <c r="T903">
        <f>IF(A903="","",K903*Rules!$B$23+L903*Rules!$B$24+M903*Rules!$B$25+N903*Rules!$B$26)</f>
        <v>0</v>
      </c>
      <c r="U903">
        <f t="shared" si="14"/>
        <v>0</v>
      </c>
    </row>
    <row r="904" spans="1:21" x14ac:dyDescent="0.2">
      <c r="A904" t="str">
        <f>MatchSquad!A904</f>
        <v>M019</v>
      </c>
      <c r="B904" t="str">
        <f>MatchSquad!B904</f>
        <v>P103</v>
      </c>
      <c r="C904" t="str">
        <f>MatchSquad!C904</f>
        <v>Himmat Singh</v>
      </c>
      <c r="D904" t="str">
        <f>MatchSquad!D904</f>
        <v>BAT</v>
      </c>
      <c r="E904" t="str">
        <f>MatchSquad!E904</f>
        <v>LSG</v>
      </c>
      <c r="F904">
        <f>MatchSquad!G904</f>
        <v>0</v>
      </c>
      <c r="G904">
        <f>IF(A904="","",SUMIFS(BallByBall!$I$2:$I$501,BallByBall!$B$2:$B$501,A904,BallByBall!$F$2:$F$501,B904))</f>
        <v>0</v>
      </c>
      <c r="H904">
        <f>IF(A904="","",COUNTIFS(BallByBall!$B$2:$B$501,A904,BallByBall!$F$2:$F$501,B904,BallByBall!$Q$2:$Q$501,1))</f>
        <v>0</v>
      </c>
      <c r="I904">
        <f>IF(A904="","",COUNTIFS(BallByBall!$B$2:$B$501,A904,BallByBall!$F$2:$F$501,B904,BallByBall!$R$2:$R$501,1))</f>
        <v>0</v>
      </c>
      <c r="J904">
        <f>IF(A904="","",SUMIFS(BallByBall!$T$2:$T$501,BallByBall!$B$2:$B$501,A904,BallByBall!$H$2:$H$501,B904))</f>
        <v>0</v>
      </c>
      <c r="K904">
        <f>IF(A904="","",SUMIFS(BallByBall!$U$2:$U$501,BallByBall!$B$2:$B$501,A904,BallByBall!$P$2:$P$501,B904))</f>
        <v>0</v>
      </c>
      <c r="L904">
        <f>IF(A904="","",SUMIFS(BallByBall!$V$2:$V$501,BallByBall!$B$2:$B$501,A904,BallByBall!$P$2:$P$501,B904))</f>
        <v>0</v>
      </c>
      <c r="M904">
        <f>IF(A904="","",SUMIFS(BallByBall!$W$2:$W$501,BallByBall!$B$2:$B$501,A904,BallByBall!$P$2:$P$501,B904))</f>
        <v>0</v>
      </c>
      <c r="N904">
        <f>IF(A904="","",SUMIFS(BallByBall!$X$2:$X$501,BallByBall!$B$2:$B$501,A904,BallByBall!$P$2:$P$501,B904))</f>
        <v>0</v>
      </c>
      <c r="O904">
        <f>IF(A904="","",SUMIFS(OverSummary!$G$2:$G$101,OverSummary!$A$2:$A$101,A904,OverSummary!$D$2:$D$101,B904))</f>
        <v>0</v>
      </c>
      <c r="P904">
        <f>IF(A904="","",G904*Rules!$B$13+H904*Rules!$B$14+I904*Rules!$B$15)</f>
        <v>0</v>
      </c>
      <c r="Q904">
        <f>IF(A904="","",IF(G904&gt;=100,Rules!$B$18,IF(G904&gt;=50,Rules!$B$17,IF(G904&gt;=30,Rules!$B$16,0)))+IF(AND(F904=1,D904&lt;&gt;"BWL",G904=0),Rules!$B$27,0))</f>
        <v>0</v>
      </c>
      <c r="R904">
        <f>IF(A904="","",J904*Rules!$B$19+O904*Rules!$B$22)</f>
        <v>0</v>
      </c>
      <c r="S904">
        <f>IF(A904="","",IF(J904&gt;=4,Rules!$B$21,IF(J904&gt;=3,Rules!$B$20,0)))</f>
        <v>0</v>
      </c>
      <c r="T904">
        <f>IF(A904="","",K904*Rules!$B$23+L904*Rules!$B$24+M904*Rules!$B$25+N904*Rules!$B$26)</f>
        <v>0</v>
      </c>
      <c r="U904">
        <f t="shared" si="14"/>
        <v>0</v>
      </c>
    </row>
    <row r="905" spans="1:21" x14ac:dyDescent="0.2">
      <c r="A905" t="str">
        <f>MatchSquad!A905</f>
        <v>M019</v>
      </c>
      <c r="B905" t="str">
        <f>MatchSquad!B905</f>
        <v>P104</v>
      </c>
      <c r="C905" t="str">
        <f>MatchSquad!C905</f>
        <v>Matthew Breetzke</v>
      </c>
      <c r="D905" t="str">
        <f>MatchSquad!D905</f>
        <v>BAT</v>
      </c>
      <c r="E905" t="str">
        <f>MatchSquad!E905</f>
        <v>LSG</v>
      </c>
      <c r="F905">
        <f>MatchSquad!G905</f>
        <v>0</v>
      </c>
      <c r="G905">
        <f>IF(A905="","",SUMIFS(BallByBall!$I$2:$I$501,BallByBall!$B$2:$B$501,A905,BallByBall!$F$2:$F$501,B905))</f>
        <v>0</v>
      </c>
      <c r="H905">
        <f>IF(A905="","",COUNTIFS(BallByBall!$B$2:$B$501,A905,BallByBall!$F$2:$F$501,B905,BallByBall!$Q$2:$Q$501,1))</f>
        <v>0</v>
      </c>
      <c r="I905">
        <f>IF(A905="","",COUNTIFS(BallByBall!$B$2:$B$501,A905,BallByBall!$F$2:$F$501,B905,BallByBall!$R$2:$R$501,1))</f>
        <v>0</v>
      </c>
      <c r="J905">
        <f>IF(A905="","",SUMIFS(BallByBall!$T$2:$T$501,BallByBall!$B$2:$B$501,A905,BallByBall!$H$2:$H$501,B905))</f>
        <v>0</v>
      </c>
      <c r="K905">
        <f>IF(A905="","",SUMIFS(BallByBall!$U$2:$U$501,BallByBall!$B$2:$B$501,A905,BallByBall!$P$2:$P$501,B905))</f>
        <v>0</v>
      </c>
      <c r="L905">
        <f>IF(A905="","",SUMIFS(BallByBall!$V$2:$V$501,BallByBall!$B$2:$B$501,A905,BallByBall!$P$2:$P$501,B905))</f>
        <v>0</v>
      </c>
      <c r="M905">
        <f>IF(A905="","",SUMIFS(BallByBall!$W$2:$W$501,BallByBall!$B$2:$B$501,A905,BallByBall!$P$2:$P$501,B905))</f>
        <v>0</v>
      </c>
      <c r="N905">
        <f>IF(A905="","",SUMIFS(BallByBall!$X$2:$X$501,BallByBall!$B$2:$B$501,A905,BallByBall!$P$2:$P$501,B905))</f>
        <v>0</v>
      </c>
      <c r="O905">
        <f>IF(A905="","",SUMIFS(OverSummary!$G$2:$G$101,OverSummary!$A$2:$A$101,A905,OverSummary!$D$2:$D$101,B905))</f>
        <v>0</v>
      </c>
      <c r="P905">
        <f>IF(A905="","",G905*Rules!$B$13+H905*Rules!$B$14+I905*Rules!$B$15)</f>
        <v>0</v>
      </c>
      <c r="Q905">
        <f>IF(A905="","",IF(G905&gt;=100,Rules!$B$18,IF(G905&gt;=50,Rules!$B$17,IF(G905&gt;=30,Rules!$B$16,0)))+IF(AND(F905=1,D905&lt;&gt;"BWL",G905=0),Rules!$B$27,0))</f>
        <v>0</v>
      </c>
      <c r="R905">
        <f>IF(A905="","",J905*Rules!$B$19+O905*Rules!$B$22)</f>
        <v>0</v>
      </c>
      <c r="S905">
        <f>IF(A905="","",IF(J905&gt;=4,Rules!$B$21,IF(J905&gt;=3,Rules!$B$20,0)))</f>
        <v>0</v>
      </c>
      <c r="T905">
        <f>IF(A905="","",K905*Rules!$B$23+L905*Rules!$B$24+M905*Rules!$B$25+N905*Rules!$B$26)</f>
        <v>0</v>
      </c>
      <c r="U905">
        <f t="shared" si="14"/>
        <v>0</v>
      </c>
    </row>
    <row r="906" spans="1:21" x14ac:dyDescent="0.2">
      <c r="A906" t="str">
        <f>MatchSquad!A906</f>
        <v>M019</v>
      </c>
      <c r="B906" t="str">
        <f>MatchSquad!B906</f>
        <v>P105</v>
      </c>
      <c r="C906" t="str">
        <f>MatchSquad!C906</f>
        <v>Mukul Choudhary</v>
      </c>
      <c r="D906" t="str">
        <f>MatchSquad!D906</f>
        <v>WK</v>
      </c>
      <c r="E906" t="str">
        <f>MatchSquad!E906</f>
        <v>LSG</v>
      </c>
      <c r="F906">
        <f>MatchSquad!G906</f>
        <v>0</v>
      </c>
      <c r="G906">
        <f>IF(A906="","",SUMIFS(BallByBall!$I$2:$I$501,BallByBall!$B$2:$B$501,A906,BallByBall!$F$2:$F$501,B906))</f>
        <v>0</v>
      </c>
      <c r="H906">
        <f>IF(A906="","",COUNTIFS(BallByBall!$B$2:$B$501,A906,BallByBall!$F$2:$F$501,B906,BallByBall!$Q$2:$Q$501,1))</f>
        <v>0</v>
      </c>
      <c r="I906">
        <f>IF(A906="","",COUNTIFS(BallByBall!$B$2:$B$501,A906,BallByBall!$F$2:$F$501,B906,BallByBall!$R$2:$R$501,1))</f>
        <v>0</v>
      </c>
      <c r="J906">
        <f>IF(A906="","",SUMIFS(BallByBall!$T$2:$T$501,BallByBall!$B$2:$B$501,A906,BallByBall!$H$2:$H$501,B906))</f>
        <v>0</v>
      </c>
      <c r="K906">
        <f>IF(A906="","",SUMIFS(BallByBall!$U$2:$U$501,BallByBall!$B$2:$B$501,A906,BallByBall!$P$2:$P$501,B906))</f>
        <v>0</v>
      </c>
      <c r="L906">
        <f>IF(A906="","",SUMIFS(BallByBall!$V$2:$V$501,BallByBall!$B$2:$B$501,A906,BallByBall!$P$2:$P$501,B906))</f>
        <v>0</v>
      </c>
      <c r="M906">
        <f>IF(A906="","",SUMIFS(BallByBall!$W$2:$W$501,BallByBall!$B$2:$B$501,A906,BallByBall!$P$2:$P$501,B906))</f>
        <v>0</v>
      </c>
      <c r="N906">
        <f>IF(A906="","",SUMIFS(BallByBall!$X$2:$X$501,BallByBall!$B$2:$B$501,A906,BallByBall!$P$2:$P$501,B906))</f>
        <v>0</v>
      </c>
      <c r="O906">
        <f>IF(A906="","",SUMIFS(OverSummary!$G$2:$G$101,OverSummary!$A$2:$A$101,A906,OverSummary!$D$2:$D$101,B906))</f>
        <v>0</v>
      </c>
      <c r="P906">
        <f>IF(A906="","",G906*Rules!$B$13+H906*Rules!$B$14+I906*Rules!$B$15)</f>
        <v>0</v>
      </c>
      <c r="Q906">
        <f>IF(A906="","",IF(G906&gt;=100,Rules!$B$18,IF(G906&gt;=50,Rules!$B$17,IF(G906&gt;=30,Rules!$B$16,0)))+IF(AND(F906=1,D906&lt;&gt;"BWL",G906=0),Rules!$B$27,0))</f>
        <v>0</v>
      </c>
      <c r="R906">
        <f>IF(A906="","",J906*Rules!$B$19+O906*Rules!$B$22)</f>
        <v>0</v>
      </c>
      <c r="S906">
        <f>IF(A906="","",IF(J906&gt;=4,Rules!$B$21,IF(J906&gt;=3,Rules!$B$20,0)))</f>
        <v>0</v>
      </c>
      <c r="T906">
        <f>IF(A906="","",K906*Rules!$B$23+L906*Rules!$B$24+M906*Rules!$B$25+N906*Rules!$B$26)</f>
        <v>0</v>
      </c>
      <c r="U906">
        <f t="shared" si="14"/>
        <v>0</v>
      </c>
    </row>
    <row r="907" spans="1:21" x14ac:dyDescent="0.2">
      <c r="A907" t="str">
        <f>MatchSquad!A907</f>
        <v>M019</v>
      </c>
      <c r="B907" t="str">
        <f>MatchSquad!B907</f>
        <v>P106</v>
      </c>
      <c r="C907" t="str">
        <f>MatchSquad!C907</f>
        <v>Akshat Raghuwanshi</v>
      </c>
      <c r="D907" t="str">
        <f>MatchSquad!D907</f>
        <v>BAT</v>
      </c>
      <c r="E907" t="str">
        <f>MatchSquad!E907</f>
        <v>LSG</v>
      </c>
      <c r="F907">
        <f>MatchSquad!G907</f>
        <v>0</v>
      </c>
      <c r="G907">
        <f>IF(A907="","",SUMIFS(BallByBall!$I$2:$I$501,BallByBall!$B$2:$B$501,A907,BallByBall!$F$2:$F$501,B907))</f>
        <v>0</v>
      </c>
      <c r="H907">
        <f>IF(A907="","",COUNTIFS(BallByBall!$B$2:$B$501,A907,BallByBall!$F$2:$F$501,B907,BallByBall!$Q$2:$Q$501,1))</f>
        <v>0</v>
      </c>
      <c r="I907">
        <f>IF(A907="","",COUNTIFS(BallByBall!$B$2:$B$501,A907,BallByBall!$F$2:$F$501,B907,BallByBall!$R$2:$R$501,1))</f>
        <v>0</v>
      </c>
      <c r="J907">
        <f>IF(A907="","",SUMIFS(BallByBall!$T$2:$T$501,BallByBall!$B$2:$B$501,A907,BallByBall!$H$2:$H$501,B907))</f>
        <v>0</v>
      </c>
      <c r="K907">
        <f>IF(A907="","",SUMIFS(BallByBall!$U$2:$U$501,BallByBall!$B$2:$B$501,A907,BallByBall!$P$2:$P$501,B907))</f>
        <v>0</v>
      </c>
      <c r="L907">
        <f>IF(A907="","",SUMIFS(BallByBall!$V$2:$V$501,BallByBall!$B$2:$B$501,A907,BallByBall!$P$2:$P$501,B907))</f>
        <v>0</v>
      </c>
      <c r="M907">
        <f>IF(A907="","",SUMIFS(BallByBall!$W$2:$W$501,BallByBall!$B$2:$B$501,A907,BallByBall!$P$2:$P$501,B907))</f>
        <v>0</v>
      </c>
      <c r="N907">
        <f>IF(A907="","",SUMIFS(BallByBall!$X$2:$X$501,BallByBall!$B$2:$B$501,A907,BallByBall!$P$2:$P$501,B907))</f>
        <v>0</v>
      </c>
      <c r="O907">
        <f>IF(A907="","",SUMIFS(OverSummary!$G$2:$G$101,OverSummary!$A$2:$A$101,A907,OverSummary!$D$2:$D$101,B907))</f>
        <v>0</v>
      </c>
      <c r="P907">
        <f>IF(A907="","",G907*Rules!$B$13+H907*Rules!$B$14+I907*Rules!$B$15)</f>
        <v>0</v>
      </c>
      <c r="Q907">
        <f>IF(A907="","",IF(G907&gt;=100,Rules!$B$18,IF(G907&gt;=50,Rules!$B$17,IF(G907&gt;=30,Rules!$B$16,0)))+IF(AND(F907=1,D907&lt;&gt;"BWL",G907=0),Rules!$B$27,0))</f>
        <v>0</v>
      </c>
      <c r="R907">
        <f>IF(A907="","",J907*Rules!$B$19+O907*Rules!$B$22)</f>
        <v>0</v>
      </c>
      <c r="S907">
        <f>IF(A907="","",IF(J907&gt;=4,Rules!$B$21,IF(J907&gt;=3,Rules!$B$20,0)))</f>
        <v>0</v>
      </c>
      <c r="T907">
        <f>IF(A907="","",K907*Rules!$B$23+L907*Rules!$B$24+M907*Rules!$B$25+N907*Rules!$B$26)</f>
        <v>0</v>
      </c>
      <c r="U907">
        <f t="shared" si="14"/>
        <v>0</v>
      </c>
    </row>
    <row r="908" spans="1:21" x14ac:dyDescent="0.2">
      <c r="A908" t="str">
        <f>MatchSquad!A908</f>
        <v>M019</v>
      </c>
      <c r="B908" t="str">
        <f>MatchSquad!B908</f>
        <v>P107</v>
      </c>
      <c r="C908" t="str">
        <f>MatchSquad!C908</f>
        <v>Josh Inglis</v>
      </c>
      <c r="D908" t="str">
        <f>MatchSquad!D908</f>
        <v>WK</v>
      </c>
      <c r="E908" t="str">
        <f>MatchSquad!E908</f>
        <v>LSG</v>
      </c>
      <c r="F908">
        <f>MatchSquad!G908</f>
        <v>0</v>
      </c>
      <c r="G908">
        <f>IF(A908="","",SUMIFS(BallByBall!$I$2:$I$501,BallByBall!$B$2:$B$501,A908,BallByBall!$F$2:$F$501,B908))</f>
        <v>0</v>
      </c>
      <c r="H908">
        <f>IF(A908="","",COUNTIFS(BallByBall!$B$2:$B$501,A908,BallByBall!$F$2:$F$501,B908,BallByBall!$Q$2:$Q$501,1))</f>
        <v>0</v>
      </c>
      <c r="I908">
        <f>IF(A908="","",COUNTIFS(BallByBall!$B$2:$B$501,A908,BallByBall!$F$2:$F$501,B908,BallByBall!$R$2:$R$501,1))</f>
        <v>0</v>
      </c>
      <c r="J908">
        <f>IF(A908="","",SUMIFS(BallByBall!$T$2:$T$501,BallByBall!$B$2:$B$501,A908,BallByBall!$H$2:$H$501,B908))</f>
        <v>0</v>
      </c>
      <c r="K908">
        <f>IF(A908="","",SUMIFS(BallByBall!$U$2:$U$501,BallByBall!$B$2:$B$501,A908,BallByBall!$P$2:$P$501,B908))</f>
        <v>0</v>
      </c>
      <c r="L908">
        <f>IF(A908="","",SUMIFS(BallByBall!$V$2:$V$501,BallByBall!$B$2:$B$501,A908,BallByBall!$P$2:$P$501,B908))</f>
        <v>0</v>
      </c>
      <c r="M908">
        <f>IF(A908="","",SUMIFS(BallByBall!$W$2:$W$501,BallByBall!$B$2:$B$501,A908,BallByBall!$P$2:$P$501,B908))</f>
        <v>0</v>
      </c>
      <c r="N908">
        <f>IF(A908="","",SUMIFS(BallByBall!$X$2:$X$501,BallByBall!$B$2:$B$501,A908,BallByBall!$P$2:$P$501,B908))</f>
        <v>0</v>
      </c>
      <c r="O908">
        <f>IF(A908="","",SUMIFS(OverSummary!$G$2:$G$101,OverSummary!$A$2:$A$101,A908,OverSummary!$D$2:$D$101,B908))</f>
        <v>0</v>
      </c>
      <c r="P908">
        <f>IF(A908="","",G908*Rules!$B$13+H908*Rules!$B$14+I908*Rules!$B$15)</f>
        <v>0</v>
      </c>
      <c r="Q908">
        <f>IF(A908="","",IF(G908&gt;=100,Rules!$B$18,IF(G908&gt;=50,Rules!$B$17,IF(G908&gt;=30,Rules!$B$16,0)))+IF(AND(F908=1,D908&lt;&gt;"BWL",G908=0),Rules!$B$27,0))</f>
        <v>0</v>
      </c>
      <c r="R908">
        <f>IF(A908="","",J908*Rules!$B$19+O908*Rules!$B$22)</f>
        <v>0</v>
      </c>
      <c r="S908">
        <f>IF(A908="","",IF(J908&gt;=4,Rules!$B$21,IF(J908&gt;=3,Rules!$B$20,0)))</f>
        <v>0</v>
      </c>
      <c r="T908">
        <f>IF(A908="","",K908*Rules!$B$23+L908*Rules!$B$24+M908*Rules!$B$25+N908*Rules!$B$26)</f>
        <v>0</v>
      </c>
      <c r="U908">
        <f t="shared" si="14"/>
        <v>0</v>
      </c>
    </row>
    <row r="909" spans="1:21" x14ac:dyDescent="0.2">
      <c r="A909" t="str">
        <f>MatchSquad!A909</f>
        <v>M019</v>
      </c>
      <c r="B909" t="str">
        <f>MatchSquad!B909</f>
        <v>P108</v>
      </c>
      <c r="C909" t="str">
        <f>MatchSquad!C909</f>
        <v>Nicholas Pooran</v>
      </c>
      <c r="D909" t="str">
        <f>MatchSquad!D909</f>
        <v>WK</v>
      </c>
      <c r="E909" t="str">
        <f>MatchSquad!E909</f>
        <v>LSG</v>
      </c>
      <c r="F909">
        <f>MatchSquad!G909</f>
        <v>0</v>
      </c>
      <c r="G909">
        <f>IF(A909="","",SUMIFS(BallByBall!$I$2:$I$501,BallByBall!$B$2:$B$501,A909,BallByBall!$F$2:$F$501,B909))</f>
        <v>0</v>
      </c>
      <c r="H909">
        <f>IF(A909="","",COUNTIFS(BallByBall!$B$2:$B$501,A909,BallByBall!$F$2:$F$501,B909,BallByBall!$Q$2:$Q$501,1))</f>
        <v>0</v>
      </c>
      <c r="I909">
        <f>IF(A909="","",COUNTIFS(BallByBall!$B$2:$B$501,A909,BallByBall!$F$2:$F$501,B909,BallByBall!$R$2:$R$501,1))</f>
        <v>0</v>
      </c>
      <c r="J909">
        <f>IF(A909="","",SUMIFS(BallByBall!$T$2:$T$501,BallByBall!$B$2:$B$501,A909,BallByBall!$H$2:$H$501,B909))</f>
        <v>0</v>
      </c>
      <c r="K909">
        <f>IF(A909="","",SUMIFS(BallByBall!$U$2:$U$501,BallByBall!$B$2:$B$501,A909,BallByBall!$P$2:$P$501,B909))</f>
        <v>0</v>
      </c>
      <c r="L909">
        <f>IF(A909="","",SUMIFS(BallByBall!$V$2:$V$501,BallByBall!$B$2:$B$501,A909,BallByBall!$P$2:$P$501,B909))</f>
        <v>0</v>
      </c>
      <c r="M909">
        <f>IF(A909="","",SUMIFS(BallByBall!$W$2:$W$501,BallByBall!$B$2:$B$501,A909,BallByBall!$P$2:$P$501,B909))</f>
        <v>0</v>
      </c>
      <c r="N909">
        <f>IF(A909="","",SUMIFS(BallByBall!$X$2:$X$501,BallByBall!$B$2:$B$501,A909,BallByBall!$P$2:$P$501,B909))</f>
        <v>0</v>
      </c>
      <c r="O909">
        <f>IF(A909="","",SUMIFS(OverSummary!$G$2:$G$101,OverSummary!$A$2:$A$101,A909,OverSummary!$D$2:$D$101,B909))</f>
        <v>0</v>
      </c>
      <c r="P909">
        <f>IF(A909="","",G909*Rules!$B$13+H909*Rules!$B$14+I909*Rules!$B$15)</f>
        <v>0</v>
      </c>
      <c r="Q909">
        <f>IF(A909="","",IF(G909&gt;=100,Rules!$B$18,IF(G909&gt;=50,Rules!$B$17,IF(G909&gt;=30,Rules!$B$16,0)))+IF(AND(F909=1,D909&lt;&gt;"BWL",G909=0),Rules!$B$27,0))</f>
        <v>0</v>
      </c>
      <c r="R909">
        <f>IF(A909="","",J909*Rules!$B$19+O909*Rules!$B$22)</f>
        <v>0</v>
      </c>
      <c r="S909">
        <f>IF(A909="","",IF(J909&gt;=4,Rules!$B$21,IF(J909&gt;=3,Rules!$B$20,0)))</f>
        <v>0</v>
      </c>
      <c r="T909">
        <f>IF(A909="","",K909*Rules!$B$23+L909*Rules!$B$24+M909*Rules!$B$25+N909*Rules!$B$26)</f>
        <v>0</v>
      </c>
      <c r="U909">
        <f t="shared" si="14"/>
        <v>0</v>
      </c>
    </row>
    <row r="910" spans="1:21" x14ac:dyDescent="0.2">
      <c r="A910" t="str">
        <f>MatchSquad!A910</f>
        <v>M019</v>
      </c>
      <c r="B910" t="str">
        <f>MatchSquad!B910</f>
        <v>P109</v>
      </c>
      <c r="C910" t="str">
        <f>MatchSquad!C910</f>
        <v>Mitchell Marsh</v>
      </c>
      <c r="D910" t="str">
        <f>MatchSquad!D910</f>
        <v>AR</v>
      </c>
      <c r="E910" t="str">
        <f>MatchSquad!E910</f>
        <v>LSG</v>
      </c>
      <c r="F910">
        <f>MatchSquad!G910</f>
        <v>0</v>
      </c>
      <c r="G910">
        <f>IF(A910="","",SUMIFS(BallByBall!$I$2:$I$501,BallByBall!$B$2:$B$501,A910,BallByBall!$F$2:$F$501,B910))</f>
        <v>0</v>
      </c>
      <c r="H910">
        <f>IF(A910="","",COUNTIFS(BallByBall!$B$2:$B$501,A910,BallByBall!$F$2:$F$501,B910,BallByBall!$Q$2:$Q$501,1))</f>
        <v>0</v>
      </c>
      <c r="I910">
        <f>IF(A910="","",COUNTIFS(BallByBall!$B$2:$B$501,A910,BallByBall!$F$2:$F$501,B910,BallByBall!$R$2:$R$501,1))</f>
        <v>0</v>
      </c>
      <c r="J910">
        <f>IF(A910="","",SUMIFS(BallByBall!$T$2:$T$501,BallByBall!$B$2:$B$501,A910,BallByBall!$H$2:$H$501,B910))</f>
        <v>0</v>
      </c>
      <c r="K910">
        <f>IF(A910="","",SUMIFS(BallByBall!$U$2:$U$501,BallByBall!$B$2:$B$501,A910,BallByBall!$P$2:$P$501,B910))</f>
        <v>0</v>
      </c>
      <c r="L910">
        <f>IF(A910="","",SUMIFS(BallByBall!$V$2:$V$501,BallByBall!$B$2:$B$501,A910,BallByBall!$P$2:$P$501,B910))</f>
        <v>0</v>
      </c>
      <c r="M910">
        <f>IF(A910="","",SUMIFS(BallByBall!$W$2:$W$501,BallByBall!$B$2:$B$501,A910,BallByBall!$P$2:$P$501,B910))</f>
        <v>0</v>
      </c>
      <c r="N910">
        <f>IF(A910="","",SUMIFS(BallByBall!$X$2:$X$501,BallByBall!$B$2:$B$501,A910,BallByBall!$P$2:$P$501,B910))</f>
        <v>0</v>
      </c>
      <c r="O910">
        <f>IF(A910="","",SUMIFS(OverSummary!$G$2:$G$101,OverSummary!$A$2:$A$101,A910,OverSummary!$D$2:$D$101,B910))</f>
        <v>0</v>
      </c>
      <c r="P910">
        <f>IF(A910="","",G910*Rules!$B$13+H910*Rules!$B$14+I910*Rules!$B$15)</f>
        <v>0</v>
      </c>
      <c r="Q910">
        <f>IF(A910="","",IF(G910&gt;=100,Rules!$B$18,IF(G910&gt;=50,Rules!$B$17,IF(G910&gt;=30,Rules!$B$16,0)))+IF(AND(F910=1,D910&lt;&gt;"BWL",G910=0),Rules!$B$27,0))</f>
        <v>0</v>
      </c>
      <c r="R910">
        <f>IF(A910="","",J910*Rules!$B$19+O910*Rules!$B$22)</f>
        <v>0</v>
      </c>
      <c r="S910">
        <f>IF(A910="","",IF(J910&gt;=4,Rules!$B$21,IF(J910&gt;=3,Rules!$B$20,0)))</f>
        <v>0</v>
      </c>
      <c r="T910">
        <f>IF(A910="","",K910*Rules!$B$23+L910*Rules!$B$24+M910*Rules!$B$25+N910*Rules!$B$26)</f>
        <v>0</v>
      </c>
      <c r="U910">
        <f t="shared" si="14"/>
        <v>0</v>
      </c>
    </row>
    <row r="911" spans="1:21" x14ac:dyDescent="0.2">
      <c r="A911" t="str">
        <f>MatchSquad!A911</f>
        <v>M019</v>
      </c>
      <c r="B911" t="str">
        <f>MatchSquad!B911</f>
        <v>P110</v>
      </c>
      <c r="C911" t="str">
        <f>MatchSquad!C911</f>
        <v>Abdul Samad</v>
      </c>
      <c r="D911" t="str">
        <f>MatchSquad!D911</f>
        <v>AR</v>
      </c>
      <c r="E911" t="str">
        <f>MatchSquad!E911</f>
        <v>LSG</v>
      </c>
      <c r="F911">
        <f>MatchSquad!G911</f>
        <v>0</v>
      </c>
      <c r="G911">
        <f>IF(A911="","",SUMIFS(BallByBall!$I$2:$I$501,BallByBall!$B$2:$B$501,A911,BallByBall!$F$2:$F$501,B911))</f>
        <v>0</v>
      </c>
      <c r="H911">
        <f>IF(A911="","",COUNTIFS(BallByBall!$B$2:$B$501,A911,BallByBall!$F$2:$F$501,B911,BallByBall!$Q$2:$Q$501,1))</f>
        <v>0</v>
      </c>
      <c r="I911">
        <f>IF(A911="","",COUNTIFS(BallByBall!$B$2:$B$501,A911,BallByBall!$F$2:$F$501,B911,BallByBall!$R$2:$R$501,1))</f>
        <v>0</v>
      </c>
      <c r="J911">
        <f>IF(A911="","",SUMIFS(BallByBall!$T$2:$T$501,BallByBall!$B$2:$B$501,A911,BallByBall!$H$2:$H$501,B911))</f>
        <v>0</v>
      </c>
      <c r="K911">
        <f>IF(A911="","",SUMIFS(BallByBall!$U$2:$U$501,BallByBall!$B$2:$B$501,A911,BallByBall!$P$2:$P$501,B911))</f>
        <v>0</v>
      </c>
      <c r="L911">
        <f>IF(A911="","",SUMIFS(BallByBall!$V$2:$V$501,BallByBall!$B$2:$B$501,A911,BallByBall!$P$2:$P$501,B911))</f>
        <v>0</v>
      </c>
      <c r="M911">
        <f>IF(A911="","",SUMIFS(BallByBall!$W$2:$W$501,BallByBall!$B$2:$B$501,A911,BallByBall!$P$2:$P$501,B911))</f>
        <v>0</v>
      </c>
      <c r="N911">
        <f>IF(A911="","",SUMIFS(BallByBall!$X$2:$X$501,BallByBall!$B$2:$B$501,A911,BallByBall!$P$2:$P$501,B911))</f>
        <v>0</v>
      </c>
      <c r="O911">
        <f>IF(A911="","",SUMIFS(OverSummary!$G$2:$G$101,OverSummary!$A$2:$A$101,A911,OverSummary!$D$2:$D$101,B911))</f>
        <v>0</v>
      </c>
      <c r="P911">
        <f>IF(A911="","",G911*Rules!$B$13+H911*Rules!$B$14+I911*Rules!$B$15)</f>
        <v>0</v>
      </c>
      <c r="Q911">
        <f>IF(A911="","",IF(G911&gt;=100,Rules!$B$18,IF(G911&gt;=50,Rules!$B$17,IF(G911&gt;=30,Rules!$B$16,0)))+IF(AND(F911=1,D911&lt;&gt;"BWL",G911=0),Rules!$B$27,0))</f>
        <v>0</v>
      </c>
      <c r="R911">
        <f>IF(A911="","",J911*Rules!$B$19+O911*Rules!$B$22)</f>
        <v>0</v>
      </c>
      <c r="S911">
        <f>IF(A911="","",IF(J911&gt;=4,Rules!$B$21,IF(J911&gt;=3,Rules!$B$20,0)))</f>
        <v>0</v>
      </c>
      <c r="T911">
        <f>IF(A911="","",K911*Rules!$B$23+L911*Rules!$B$24+M911*Rules!$B$25+N911*Rules!$B$26)</f>
        <v>0</v>
      </c>
      <c r="U911">
        <f t="shared" si="14"/>
        <v>0</v>
      </c>
    </row>
    <row r="912" spans="1:21" x14ac:dyDescent="0.2">
      <c r="A912" t="str">
        <f>MatchSquad!A912</f>
        <v>M019</v>
      </c>
      <c r="B912" t="str">
        <f>MatchSquad!B912</f>
        <v>P111</v>
      </c>
      <c r="C912" t="str">
        <f>MatchSquad!C912</f>
        <v>Shahbaz Ahamad</v>
      </c>
      <c r="D912" t="str">
        <f>MatchSquad!D912</f>
        <v>AR</v>
      </c>
      <c r="E912" t="str">
        <f>MatchSquad!E912</f>
        <v>LSG</v>
      </c>
      <c r="F912">
        <f>MatchSquad!G912</f>
        <v>0</v>
      </c>
      <c r="G912">
        <f>IF(A912="","",SUMIFS(BallByBall!$I$2:$I$501,BallByBall!$B$2:$B$501,A912,BallByBall!$F$2:$F$501,B912))</f>
        <v>0</v>
      </c>
      <c r="H912">
        <f>IF(A912="","",COUNTIFS(BallByBall!$B$2:$B$501,A912,BallByBall!$F$2:$F$501,B912,BallByBall!$Q$2:$Q$501,1))</f>
        <v>0</v>
      </c>
      <c r="I912">
        <f>IF(A912="","",COUNTIFS(BallByBall!$B$2:$B$501,A912,BallByBall!$F$2:$F$501,B912,BallByBall!$R$2:$R$501,1))</f>
        <v>0</v>
      </c>
      <c r="J912">
        <f>IF(A912="","",SUMIFS(BallByBall!$T$2:$T$501,BallByBall!$B$2:$B$501,A912,BallByBall!$H$2:$H$501,B912))</f>
        <v>0</v>
      </c>
      <c r="K912">
        <f>IF(A912="","",SUMIFS(BallByBall!$U$2:$U$501,BallByBall!$B$2:$B$501,A912,BallByBall!$P$2:$P$501,B912))</f>
        <v>0</v>
      </c>
      <c r="L912">
        <f>IF(A912="","",SUMIFS(BallByBall!$V$2:$V$501,BallByBall!$B$2:$B$501,A912,BallByBall!$P$2:$P$501,B912))</f>
        <v>0</v>
      </c>
      <c r="M912">
        <f>IF(A912="","",SUMIFS(BallByBall!$W$2:$W$501,BallByBall!$B$2:$B$501,A912,BallByBall!$P$2:$P$501,B912))</f>
        <v>0</v>
      </c>
      <c r="N912">
        <f>IF(A912="","",SUMIFS(BallByBall!$X$2:$X$501,BallByBall!$B$2:$B$501,A912,BallByBall!$P$2:$P$501,B912))</f>
        <v>0</v>
      </c>
      <c r="O912">
        <f>IF(A912="","",SUMIFS(OverSummary!$G$2:$G$101,OverSummary!$A$2:$A$101,A912,OverSummary!$D$2:$D$101,B912))</f>
        <v>0</v>
      </c>
      <c r="P912">
        <f>IF(A912="","",G912*Rules!$B$13+H912*Rules!$B$14+I912*Rules!$B$15)</f>
        <v>0</v>
      </c>
      <c r="Q912">
        <f>IF(A912="","",IF(G912&gt;=100,Rules!$B$18,IF(G912&gt;=50,Rules!$B$17,IF(G912&gt;=30,Rules!$B$16,0)))+IF(AND(F912=1,D912&lt;&gt;"BWL",G912=0),Rules!$B$27,0))</f>
        <v>0</v>
      </c>
      <c r="R912">
        <f>IF(A912="","",J912*Rules!$B$19+O912*Rules!$B$22)</f>
        <v>0</v>
      </c>
      <c r="S912">
        <f>IF(A912="","",IF(J912&gt;=4,Rules!$B$21,IF(J912&gt;=3,Rules!$B$20,0)))</f>
        <v>0</v>
      </c>
      <c r="T912">
        <f>IF(A912="","",K912*Rules!$B$23+L912*Rules!$B$24+M912*Rules!$B$25+N912*Rules!$B$26)</f>
        <v>0</v>
      </c>
      <c r="U912">
        <f t="shared" si="14"/>
        <v>0</v>
      </c>
    </row>
    <row r="913" spans="1:21" x14ac:dyDescent="0.2">
      <c r="A913" t="str">
        <f>MatchSquad!A913</f>
        <v>M019</v>
      </c>
      <c r="B913" t="str">
        <f>MatchSquad!B913</f>
        <v>P112</v>
      </c>
      <c r="C913" t="str">
        <f>MatchSquad!C913</f>
        <v>Arshin Kulkarni</v>
      </c>
      <c r="D913" t="str">
        <f>MatchSquad!D913</f>
        <v>AR</v>
      </c>
      <c r="E913" t="str">
        <f>MatchSquad!E913</f>
        <v>LSG</v>
      </c>
      <c r="F913">
        <f>MatchSquad!G913</f>
        <v>0</v>
      </c>
      <c r="G913">
        <f>IF(A913="","",SUMIFS(BallByBall!$I$2:$I$501,BallByBall!$B$2:$B$501,A913,BallByBall!$F$2:$F$501,B913))</f>
        <v>0</v>
      </c>
      <c r="H913">
        <f>IF(A913="","",COUNTIFS(BallByBall!$B$2:$B$501,A913,BallByBall!$F$2:$F$501,B913,BallByBall!$Q$2:$Q$501,1))</f>
        <v>0</v>
      </c>
      <c r="I913">
        <f>IF(A913="","",COUNTIFS(BallByBall!$B$2:$B$501,A913,BallByBall!$F$2:$F$501,B913,BallByBall!$R$2:$R$501,1))</f>
        <v>0</v>
      </c>
      <c r="J913">
        <f>IF(A913="","",SUMIFS(BallByBall!$T$2:$T$501,BallByBall!$B$2:$B$501,A913,BallByBall!$H$2:$H$501,B913))</f>
        <v>0</v>
      </c>
      <c r="K913">
        <f>IF(A913="","",SUMIFS(BallByBall!$U$2:$U$501,BallByBall!$B$2:$B$501,A913,BallByBall!$P$2:$P$501,B913))</f>
        <v>0</v>
      </c>
      <c r="L913">
        <f>IF(A913="","",SUMIFS(BallByBall!$V$2:$V$501,BallByBall!$B$2:$B$501,A913,BallByBall!$P$2:$P$501,B913))</f>
        <v>0</v>
      </c>
      <c r="M913">
        <f>IF(A913="","",SUMIFS(BallByBall!$W$2:$W$501,BallByBall!$B$2:$B$501,A913,BallByBall!$P$2:$P$501,B913))</f>
        <v>0</v>
      </c>
      <c r="N913">
        <f>IF(A913="","",SUMIFS(BallByBall!$X$2:$X$501,BallByBall!$B$2:$B$501,A913,BallByBall!$P$2:$P$501,B913))</f>
        <v>0</v>
      </c>
      <c r="O913">
        <f>IF(A913="","",SUMIFS(OverSummary!$G$2:$G$101,OverSummary!$A$2:$A$101,A913,OverSummary!$D$2:$D$101,B913))</f>
        <v>0</v>
      </c>
      <c r="P913">
        <f>IF(A913="","",G913*Rules!$B$13+H913*Rules!$B$14+I913*Rules!$B$15)</f>
        <v>0</v>
      </c>
      <c r="Q913">
        <f>IF(A913="","",IF(G913&gt;=100,Rules!$B$18,IF(G913&gt;=50,Rules!$B$17,IF(G913&gt;=30,Rules!$B$16,0)))+IF(AND(F913=1,D913&lt;&gt;"BWL",G913=0),Rules!$B$27,0))</f>
        <v>0</v>
      </c>
      <c r="R913">
        <f>IF(A913="","",J913*Rules!$B$19+O913*Rules!$B$22)</f>
        <v>0</v>
      </c>
      <c r="S913">
        <f>IF(A913="","",IF(J913&gt;=4,Rules!$B$21,IF(J913&gt;=3,Rules!$B$20,0)))</f>
        <v>0</v>
      </c>
      <c r="T913">
        <f>IF(A913="","",K913*Rules!$B$23+L913*Rules!$B$24+M913*Rules!$B$25+N913*Rules!$B$26)</f>
        <v>0</v>
      </c>
      <c r="U913">
        <f t="shared" si="14"/>
        <v>0</v>
      </c>
    </row>
    <row r="914" spans="1:21" x14ac:dyDescent="0.2">
      <c r="A914" t="str">
        <f>MatchSquad!A914</f>
        <v>M019</v>
      </c>
      <c r="B914" t="str">
        <f>MatchSquad!B914</f>
        <v>P113</v>
      </c>
      <c r="C914" t="str">
        <f>MatchSquad!C914</f>
        <v>Wanindu Hasaranga</v>
      </c>
      <c r="D914" t="str">
        <f>MatchSquad!D914</f>
        <v>AR</v>
      </c>
      <c r="E914" t="str">
        <f>MatchSquad!E914</f>
        <v>LSG</v>
      </c>
      <c r="F914">
        <f>MatchSquad!G914</f>
        <v>0</v>
      </c>
      <c r="G914">
        <f>IF(A914="","",SUMIFS(BallByBall!$I$2:$I$501,BallByBall!$B$2:$B$501,A914,BallByBall!$F$2:$F$501,B914))</f>
        <v>0</v>
      </c>
      <c r="H914">
        <f>IF(A914="","",COUNTIFS(BallByBall!$B$2:$B$501,A914,BallByBall!$F$2:$F$501,B914,BallByBall!$Q$2:$Q$501,1))</f>
        <v>0</v>
      </c>
      <c r="I914">
        <f>IF(A914="","",COUNTIFS(BallByBall!$B$2:$B$501,A914,BallByBall!$F$2:$F$501,B914,BallByBall!$R$2:$R$501,1))</f>
        <v>0</v>
      </c>
      <c r="J914">
        <f>IF(A914="","",SUMIFS(BallByBall!$T$2:$T$501,BallByBall!$B$2:$B$501,A914,BallByBall!$H$2:$H$501,B914))</f>
        <v>0</v>
      </c>
      <c r="K914">
        <f>IF(A914="","",SUMIFS(BallByBall!$U$2:$U$501,BallByBall!$B$2:$B$501,A914,BallByBall!$P$2:$P$501,B914))</f>
        <v>0</v>
      </c>
      <c r="L914">
        <f>IF(A914="","",SUMIFS(BallByBall!$V$2:$V$501,BallByBall!$B$2:$B$501,A914,BallByBall!$P$2:$P$501,B914))</f>
        <v>0</v>
      </c>
      <c r="M914">
        <f>IF(A914="","",SUMIFS(BallByBall!$W$2:$W$501,BallByBall!$B$2:$B$501,A914,BallByBall!$P$2:$P$501,B914))</f>
        <v>0</v>
      </c>
      <c r="N914">
        <f>IF(A914="","",SUMIFS(BallByBall!$X$2:$X$501,BallByBall!$B$2:$B$501,A914,BallByBall!$P$2:$P$501,B914))</f>
        <v>0</v>
      </c>
      <c r="O914">
        <f>IF(A914="","",SUMIFS(OverSummary!$G$2:$G$101,OverSummary!$A$2:$A$101,A914,OverSummary!$D$2:$D$101,B914))</f>
        <v>0</v>
      </c>
      <c r="P914">
        <f>IF(A914="","",G914*Rules!$B$13+H914*Rules!$B$14+I914*Rules!$B$15)</f>
        <v>0</v>
      </c>
      <c r="Q914">
        <f>IF(A914="","",IF(G914&gt;=100,Rules!$B$18,IF(G914&gt;=50,Rules!$B$17,IF(G914&gt;=30,Rules!$B$16,0)))+IF(AND(F914=1,D914&lt;&gt;"BWL",G914=0),Rules!$B$27,0))</f>
        <v>0</v>
      </c>
      <c r="R914">
        <f>IF(A914="","",J914*Rules!$B$19+O914*Rules!$B$22)</f>
        <v>0</v>
      </c>
      <c r="S914">
        <f>IF(A914="","",IF(J914&gt;=4,Rules!$B$21,IF(J914&gt;=3,Rules!$B$20,0)))</f>
        <v>0</v>
      </c>
      <c r="T914">
        <f>IF(A914="","",K914*Rules!$B$23+L914*Rules!$B$24+M914*Rules!$B$25+N914*Rules!$B$26)</f>
        <v>0</v>
      </c>
      <c r="U914">
        <f t="shared" si="14"/>
        <v>0</v>
      </c>
    </row>
    <row r="915" spans="1:21" x14ac:dyDescent="0.2">
      <c r="A915" t="str">
        <f>MatchSquad!A915</f>
        <v>M019</v>
      </c>
      <c r="B915" t="str">
        <f>MatchSquad!B915</f>
        <v>P114</v>
      </c>
      <c r="C915" t="str">
        <f>MatchSquad!C915</f>
        <v>Ayush Badoni</v>
      </c>
      <c r="D915" t="str">
        <f>MatchSquad!D915</f>
        <v>AR</v>
      </c>
      <c r="E915" t="str">
        <f>MatchSquad!E915</f>
        <v>LSG</v>
      </c>
      <c r="F915">
        <f>MatchSquad!G915</f>
        <v>0</v>
      </c>
      <c r="G915">
        <f>IF(A915="","",SUMIFS(BallByBall!$I$2:$I$501,BallByBall!$B$2:$B$501,A915,BallByBall!$F$2:$F$501,B915))</f>
        <v>0</v>
      </c>
      <c r="H915">
        <f>IF(A915="","",COUNTIFS(BallByBall!$B$2:$B$501,A915,BallByBall!$F$2:$F$501,B915,BallByBall!$Q$2:$Q$501,1))</f>
        <v>0</v>
      </c>
      <c r="I915">
        <f>IF(A915="","",COUNTIFS(BallByBall!$B$2:$B$501,A915,BallByBall!$F$2:$F$501,B915,BallByBall!$R$2:$R$501,1))</f>
        <v>0</v>
      </c>
      <c r="J915">
        <f>IF(A915="","",SUMIFS(BallByBall!$T$2:$T$501,BallByBall!$B$2:$B$501,A915,BallByBall!$H$2:$H$501,B915))</f>
        <v>0</v>
      </c>
      <c r="K915">
        <f>IF(A915="","",SUMIFS(BallByBall!$U$2:$U$501,BallByBall!$B$2:$B$501,A915,BallByBall!$P$2:$P$501,B915))</f>
        <v>0</v>
      </c>
      <c r="L915">
        <f>IF(A915="","",SUMIFS(BallByBall!$V$2:$V$501,BallByBall!$B$2:$B$501,A915,BallByBall!$P$2:$P$501,B915))</f>
        <v>0</v>
      </c>
      <c r="M915">
        <f>IF(A915="","",SUMIFS(BallByBall!$W$2:$W$501,BallByBall!$B$2:$B$501,A915,BallByBall!$P$2:$P$501,B915))</f>
        <v>0</v>
      </c>
      <c r="N915">
        <f>IF(A915="","",SUMIFS(BallByBall!$X$2:$X$501,BallByBall!$B$2:$B$501,A915,BallByBall!$P$2:$P$501,B915))</f>
        <v>0</v>
      </c>
      <c r="O915">
        <f>IF(A915="","",SUMIFS(OverSummary!$G$2:$G$101,OverSummary!$A$2:$A$101,A915,OverSummary!$D$2:$D$101,B915))</f>
        <v>0</v>
      </c>
      <c r="P915">
        <f>IF(A915="","",G915*Rules!$B$13+H915*Rules!$B$14+I915*Rules!$B$15)</f>
        <v>0</v>
      </c>
      <c r="Q915">
        <f>IF(A915="","",IF(G915&gt;=100,Rules!$B$18,IF(G915&gt;=50,Rules!$B$17,IF(G915&gt;=30,Rules!$B$16,0)))+IF(AND(F915=1,D915&lt;&gt;"BWL",G915=0),Rules!$B$27,0))</f>
        <v>0</v>
      </c>
      <c r="R915">
        <f>IF(A915="","",J915*Rules!$B$19+O915*Rules!$B$22)</f>
        <v>0</v>
      </c>
      <c r="S915">
        <f>IF(A915="","",IF(J915&gt;=4,Rules!$B$21,IF(J915&gt;=3,Rules!$B$20,0)))</f>
        <v>0</v>
      </c>
      <c r="T915">
        <f>IF(A915="","",K915*Rules!$B$23+L915*Rules!$B$24+M915*Rules!$B$25+N915*Rules!$B$26)</f>
        <v>0</v>
      </c>
      <c r="U915">
        <f t="shared" si="14"/>
        <v>0</v>
      </c>
    </row>
    <row r="916" spans="1:21" x14ac:dyDescent="0.2">
      <c r="A916" t="str">
        <f>MatchSquad!A916</f>
        <v>M019</v>
      </c>
      <c r="B916" t="str">
        <f>MatchSquad!B916</f>
        <v>P115</v>
      </c>
      <c r="C916" t="str">
        <f>MatchSquad!C916</f>
        <v>Mohammad Shami</v>
      </c>
      <c r="D916" t="str">
        <f>MatchSquad!D916</f>
        <v>BWL</v>
      </c>
      <c r="E916" t="str">
        <f>MatchSquad!E916</f>
        <v>LSG</v>
      </c>
      <c r="F916">
        <f>MatchSquad!G916</f>
        <v>0</v>
      </c>
      <c r="G916">
        <f>IF(A916="","",SUMIFS(BallByBall!$I$2:$I$501,BallByBall!$B$2:$B$501,A916,BallByBall!$F$2:$F$501,B916))</f>
        <v>0</v>
      </c>
      <c r="H916">
        <f>IF(A916="","",COUNTIFS(BallByBall!$B$2:$B$501,A916,BallByBall!$F$2:$F$501,B916,BallByBall!$Q$2:$Q$501,1))</f>
        <v>0</v>
      </c>
      <c r="I916">
        <f>IF(A916="","",COUNTIFS(BallByBall!$B$2:$B$501,A916,BallByBall!$F$2:$F$501,B916,BallByBall!$R$2:$R$501,1))</f>
        <v>0</v>
      </c>
      <c r="J916">
        <f>IF(A916="","",SUMIFS(BallByBall!$T$2:$T$501,BallByBall!$B$2:$B$501,A916,BallByBall!$H$2:$H$501,B916))</f>
        <v>0</v>
      </c>
      <c r="K916">
        <f>IF(A916="","",SUMIFS(BallByBall!$U$2:$U$501,BallByBall!$B$2:$B$501,A916,BallByBall!$P$2:$P$501,B916))</f>
        <v>0</v>
      </c>
      <c r="L916">
        <f>IF(A916="","",SUMIFS(BallByBall!$V$2:$V$501,BallByBall!$B$2:$B$501,A916,BallByBall!$P$2:$P$501,B916))</f>
        <v>0</v>
      </c>
      <c r="M916">
        <f>IF(A916="","",SUMIFS(BallByBall!$W$2:$W$501,BallByBall!$B$2:$B$501,A916,BallByBall!$P$2:$P$501,B916))</f>
        <v>0</v>
      </c>
      <c r="N916">
        <f>IF(A916="","",SUMIFS(BallByBall!$X$2:$X$501,BallByBall!$B$2:$B$501,A916,BallByBall!$P$2:$P$501,B916))</f>
        <v>0</v>
      </c>
      <c r="O916">
        <f>IF(A916="","",SUMIFS(OverSummary!$G$2:$G$101,OverSummary!$A$2:$A$101,A916,OverSummary!$D$2:$D$101,B916))</f>
        <v>0</v>
      </c>
      <c r="P916">
        <f>IF(A916="","",G916*Rules!$B$13+H916*Rules!$B$14+I916*Rules!$B$15)</f>
        <v>0</v>
      </c>
      <c r="Q916">
        <f>IF(A916="","",IF(G916&gt;=100,Rules!$B$18,IF(G916&gt;=50,Rules!$B$17,IF(G916&gt;=30,Rules!$B$16,0)))+IF(AND(F916=1,D916&lt;&gt;"BWL",G916=0),Rules!$B$27,0))</f>
        <v>0</v>
      </c>
      <c r="R916">
        <f>IF(A916="","",J916*Rules!$B$19+O916*Rules!$B$22)</f>
        <v>0</v>
      </c>
      <c r="S916">
        <f>IF(A916="","",IF(J916&gt;=4,Rules!$B$21,IF(J916&gt;=3,Rules!$B$20,0)))</f>
        <v>0</v>
      </c>
      <c r="T916">
        <f>IF(A916="","",K916*Rules!$B$23+L916*Rules!$B$24+M916*Rules!$B$25+N916*Rules!$B$26)</f>
        <v>0</v>
      </c>
      <c r="U916">
        <f t="shared" si="14"/>
        <v>0</v>
      </c>
    </row>
    <row r="917" spans="1:21" x14ac:dyDescent="0.2">
      <c r="A917" t="str">
        <f>MatchSquad!A917</f>
        <v>M019</v>
      </c>
      <c r="B917" t="str">
        <f>MatchSquad!B917</f>
        <v>P116</v>
      </c>
      <c r="C917" t="str">
        <f>MatchSquad!C917</f>
        <v>Avesh Khan</v>
      </c>
      <c r="D917" t="str">
        <f>MatchSquad!D917</f>
        <v>BWL</v>
      </c>
      <c r="E917" t="str">
        <f>MatchSquad!E917</f>
        <v>LSG</v>
      </c>
      <c r="F917">
        <f>MatchSquad!G917</f>
        <v>0</v>
      </c>
      <c r="G917">
        <f>IF(A917="","",SUMIFS(BallByBall!$I$2:$I$501,BallByBall!$B$2:$B$501,A917,BallByBall!$F$2:$F$501,B917))</f>
        <v>0</v>
      </c>
      <c r="H917">
        <f>IF(A917="","",COUNTIFS(BallByBall!$B$2:$B$501,A917,BallByBall!$F$2:$F$501,B917,BallByBall!$Q$2:$Q$501,1))</f>
        <v>0</v>
      </c>
      <c r="I917">
        <f>IF(A917="","",COUNTIFS(BallByBall!$B$2:$B$501,A917,BallByBall!$F$2:$F$501,B917,BallByBall!$R$2:$R$501,1))</f>
        <v>0</v>
      </c>
      <c r="J917">
        <f>IF(A917="","",SUMIFS(BallByBall!$T$2:$T$501,BallByBall!$B$2:$B$501,A917,BallByBall!$H$2:$H$501,B917))</f>
        <v>0</v>
      </c>
      <c r="K917">
        <f>IF(A917="","",SUMIFS(BallByBall!$U$2:$U$501,BallByBall!$B$2:$B$501,A917,BallByBall!$P$2:$P$501,B917))</f>
        <v>0</v>
      </c>
      <c r="L917">
        <f>IF(A917="","",SUMIFS(BallByBall!$V$2:$V$501,BallByBall!$B$2:$B$501,A917,BallByBall!$P$2:$P$501,B917))</f>
        <v>0</v>
      </c>
      <c r="M917">
        <f>IF(A917="","",SUMIFS(BallByBall!$W$2:$W$501,BallByBall!$B$2:$B$501,A917,BallByBall!$P$2:$P$501,B917))</f>
        <v>0</v>
      </c>
      <c r="N917">
        <f>IF(A917="","",SUMIFS(BallByBall!$X$2:$X$501,BallByBall!$B$2:$B$501,A917,BallByBall!$P$2:$P$501,B917))</f>
        <v>0</v>
      </c>
      <c r="O917">
        <f>IF(A917="","",SUMIFS(OverSummary!$G$2:$G$101,OverSummary!$A$2:$A$101,A917,OverSummary!$D$2:$D$101,B917))</f>
        <v>0</v>
      </c>
      <c r="P917">
        <f>IF(A917="","",G917*Rules!$B$13+H917*Rules!$B$14+I917*Rules!$B$15)</f>
        <v>0</v>
      </c>
      <c r="Q917">
        <f>IF(A917="","",IF(G917&gt;=100,Rules!$B$18,IF(G917&gt;=50,Rules!$B$17,IF(G917&gt;=30,Rules!$B$16,0)))+IF(AND(F917=1,D917&lt;&gt;"BWL",G917=0),Rules!$B$27,0))</f>
        <v>0</v>
      </c>
      <c r="R917">
        <f>IF(A917="","",J917*Rules!$B$19+O917*Rules!$B$22)</f>
        <v>0</v>
      </c>
      <c r="S917">
        <f>IF(A917="","",IF(J917&gt;=4,Rules!$B$21,IF(J917&gt;=3,Rules!$B$20,0)))</f>
        <v>0</v>
      </c>
      <c r="T917">
        <f>IF(A917="","",K917*Rules!$B$23+L917*Rules!$B$24+M917*Rules!$B$25+N917*Rules!$B$26)</f>
        <v>0</v>
      </c>
      <c r="U917">
        <f t="shared" si="14"/>
        <v>0</v>
      </c>
    </row>
    <row r="918" spans="1:21" x14ac:dyDescent="0.2">
      <c r="A918" t="str">
        <f>MatchSquad!A918</f>
        <v>M019</v>
      </c>
      <c r="B918" t="str">
        <f>MatchSquad!B918</f>
        <v>P117</v>
      </c>
      <c r="C918" t="str">
        <f>MatchSquad!C918</f>
        <v>M. Siddharth</v>
      </c>
      <c r="D918" t="str">
        <f>MatchSquad!D918</f>
        <v>BWL</v>
      </c>
      <c r="E918" t="str">
        <f>MatchSquad!E918</f>
        <v>LSG</v>
      </c>
      <c r="F918">
        <f>MatchSquad!G918</f>
        <v>0</v>
      </c>
      <c r="G918">
        <f>IF(A918="","",SUMIFS(BallByBall!$I$2:$I$501,BallByBall!$B$2:$B$501,A918,BallByBall!$F$2:$F$501,B918))</f>
        <v>0</v>
      </c>
      <c r="H918">
        <f>IF(A918="","",COUNTIFS(BallByBall!$B$2:$B$501,A918,BallByBall!$F$2:$F$501,B918,BallByBall!$Q$2:$Q$501,1))</f>
        <v>0</v>
      </c>
      <c r="I918">
        <f>IF(A918="","",COUNTIFS(BallByBall!$B$2:$B$501,A918,BallByBall!$F$2:$F$501,B918,BallByBall!$R$2:$R$501,1))</f>
        <v>0</v>
      </c>
      <c r="J918">
        <f>IF(A918="","",SUMIFS(BallByBall!$T$2:$T$501,BallByBall!$B$2:$B$501,A918,BallByBall!$H$2:$H$501,B918))</f>
        <v>0</v>
      </c>
      <c r="K918">
        <f>IF(A918="","",SUMIFS(BallByBall!$U$2:$U$501,BallByBall!$B$2:$B$501,A918,BallByBall!$P$2:$P$501,B918))</f>
        <v>0</v>
      </c>
      <c r="L918">
        <f>IF(A918="","",SUMIFS(BallByBall!$V$2:$V$501,BallByBall!$B$2:$B$501,A918,BallByBall!$P$2:$P$501,B918))</f>
        <v>0</v>
      </c>
      <c r="M918">
        <f>IF(A918="","",SUMIFS(BallByBall!$W$2:$W$501,BallByBall!$B$2:$B$501,A918,BallByBall!$P$2:$P$501,B918))</f>
        <v>0</v>
      </c>
      <c r="N918">
        <f>IF(A918="","",SUMIFS(BallByBall!$X$2:$X$501,BallByBall!$B$2:$B$501,A918,BallByBall!$P$2:$P$501,B918))</f>
        <v>0</v>
      </c>
      <c r="O918">
        <f>IF(A918="","",SUMIFS(OverSummary!$G$2:$G$101,OverSummary!$A$2:$A$101,A918,OverSummary!$D$2:$D$101,B918))</f>
        <v>0</v>
      </c>
      <c r="P918">
        <f>IF(A918="","",G918*Rules!$B$13+H918*Rules!$B$14+I918*Rules!$B$15)</f>
        <v>0</v>
      </c>
      <c r="Q918">
        <f>IF(A918="","",IF(G918&gt;=100,Rules!$B$18,IF(G918&gt;=50,Rules!$B$17,IF(G918&gt;=30,Rules!$B$16,0)))+IF(AND(F918=1,D918&lt;&gt;"BWL",G918=0),Rules!$B$27,0))</f>
        <v>0</v>
      </c>
      <c r="R918">
        <f>IF(A918="","",J918*Rules!$B$19+O918*Rules!$B$22)</f>
        <v>0</v>
      </c>
      <c r="S918">
        <f>IF(A918="","",IF(J918&gt;=4,Rules!$B$21,IF(J918&gt;=3,Rules!$B$20,0)))</f>
        <v>0</v>
      </c>
      <c r="T918">
        <f>IF(A918="","",K918*Rules!$B$23+L918*Rules!$B$24+M918*Rules!$B$25+N918*Rules!$B$26)</f>
        <v>0</v>
      </c>
      <c r="U918">
        <f t="shared" si="14"/>
        <v>0</v>
      </c>
    </row>
    <row r="919" spans="1:21" x14ac:dyDescent="0.2">
      <c r="A919" t="str">
        <f>MatchSquad!A919</f>
        <v>M019</v>
      </c>
      <c r="B919" t="str">
        <f>MatchSquad!B919</f>
        <v>P118</v>
      </c>
      <c r="C919" t="str">
        <f>MatchSquad!C919</f>
        <v>Digvesh Singh</v>
      </c>
      <c r="D919" t="str">
        <f>MatchSquad!D919</f>
        <v>BWL</v>
      </c>
      <c r="E919" t="str">
        <f>MatchSquad!E919</f>
        <v>LSG</v>
      </c>
      <c r="F919">
        <f>MatchSquad!G919</f>
        <v>0</v>
      </c>
      <c r="G919">
        <f>IF(A919="","",SUMIFS(BallByBall!$I$2:$I$501,BallByBall!$B$2:$B$501,A919,BallByBall!$F$2:$F$501,B919))</f>
        <v>0</v>
      </c>
      <c r="H919">
        <f>IF(A919="","",COUNTIFS(BallByBall!$B$2:$B$501,A919,BallByBall!$F$2:$F$501,B919,BallByBall!$Q$2:$Q$501,1))</f>
        <v>0</v>
      </c>
      <c r="I919">
        <f>IF(A919="","",COUNTIFS(BallByBall!$B$2:$B$501,A919,BallByBall!$F$2:$F$501,B919,BallByBall!$R$2:$R$501,1))</f>
        <v>0</v>
      </c>
      <c r="J919">
        <f>IF(A919="","",SUMIFS(BallByBall!$T$2:$T$501,BallByBall!$B$2:$B$501,A919,BallByBall!$H$2:$H$501,B919))</f>
        <v>0</v>
      </c>
      <c r="K919">
        <f>IF(A919="","",SUMIFS(BallByBall!$U$2:$U$501,BallByBall!$B$2:$B$501,A919,BallByBall!$P$2:$P$501,B919))</f>
        <v>0</v>
      </c>
      <c r="L919">
        <f>IF(A919="","",SUMIFS(BallByBall!$V$2:$V$501,BallByBall!$B$2:$B$501,A919,BallByBall!$P$2:$P$501,B919))</f>
        <v>0</v>
      </c>
      <c r="M919">
        <f>IF(A919="","",SUMIFS(BallByBall!$W$2:$W$501,BallByBall!$B$2:$B$501,A919,BallByBall!$P$2:$P$501,B919))</f>
        <v>0</v>
      </c>
      <c r="N919">
        <f>IF(A919="","",SUMIFS(BallByBall!$X$2:$X$501,BallByBall!$B$2:$B$501,A919,BallByBall!$P$2:$P$501,B919))</f>
        <v>0</v>
      </c>
      <c r="O919">
        <f>IF(A919="","",SUMIFS(OverSummary!$G$2:$G$101,OverSummary!$A$2:$A$101,A919,OverSummary!$D$2:$D$101,B919))</f>
        <v>0</v>
      </c>
      <c r="P919">
        <f>IF(A919="","",G919*Rules!$B$13+H919*Rules!$B$14+I919*Rules!$B$15)</f>
        <v>0</v>
      </c>
      <c r="Q919">
        <f>IF(A919="","",IF(G919&gt;=100,Rules!$B$18,IF(G919&gt;=50,Rules!$B$17,IF(G919&gt;=30,Rules!$B$16,0)))+IF(AND(F919=1,D919&lt;&gt;"BWL",G919=0),Rules!$B$27,0))</f>
        <v>0</v>
      </c>
      <c r="R919">
        <f>IF(A919="","",J919*Rules!$B$19+O919*Rules!$B$22)</f>
        <v>0</v>
      </c>
      <c r="S919">
        <f>IF(A919="","",IF(J919&gt;=4,Rules!$B$21,IF(J919&gt;=3,Rules!$B$20,0)))</f>
        <v>0</v>
      </c>
      <c r="T919">
        <f>IF(A919="","",K919*Rules!$B$23+L919*Rules!$B$24+M919*Rules!$B$25+N919*Rules!$B$26)</f>
        <v>0</v>
      </c>
      <c r="U919">
        <f t="shared" si="14"/>
        <v>0</v>
      </c>
    </row>
    <row r="920" spans="1:21" x14ac:dyDescent="0.2">
      <c r="A920" t="str">
        <f>MatchSquad!A920</f>
        <v>M019</v>
      </c>
      <c r="B920" t="str">
        <f>MatchSquad!B920</f>
        <v>P119</v>
      </c>
      <c r="C920" t="str">
        <f>MatchSquad!C920</f>
        <v>Akash Singh</v>
      </c>
      <c r="D920" t="str">
        <f>MatchSquad!D920</f>
        <v>BWL</v>
      </c>
      <c r="E920" t="str">
        <f>MatchSquad!E920</f>
        <v>LSG</v>
      </c>
      <c r="F920">
        <f>MatchSquad!G920</f>
        <v>0</v>
      </c>
      <c r="G920">
        <f>IF(A920="","",SUMIFS(BallByBall!$I$2:$I$501,BallByBall!$B$2:$B$501,A920,BallByBall!$F$2:$F$501,B920))</f>
        <v>0</v>
      </c>
      <c r="H920">
        <f>IF(A920="","",COUNTIFS(BallByBall!$B$2:$B$501,A920,BallByBall!$F$2:$F$501,B920,BallByBall!$Q$2:$Q$501,1))</f>
        <v>0</v>
      </c>
      <c r="I920">
        <f>IF(A920="","",COUNTIFS(BallByBall!$B$2:$B$501,A920,BallByBall!$F$2:$F$501,B920,BallByBall!$R$2:$R$501,1))</f>
        <v>0</v>
      </c>
      <c r="J920">
        <f>IF(A920="","",SUMIFS(BallByBall!$T$2:$T$501,BallByBall!$B$2:$B$501,A920,BallByBall!$H$2:$H$501,B920))</f>
        <v>0</v>
      </c>
      <c r="K920">
        <f>IF(A920="","",SUMIFS(BallByBall!$U$2:$U$501,BallByBall!$B$2:$B$501,A920,BallByBall!$P$2:$P$501,B920))</f>
        <v>0</v>
      </c>
      <c r="L920">
        <f>IF(A920="","",SUMIFS(BallByBall!$V$2:$V$501,BallByBall!$B$2:$B$501,A920,BallByBall!$P$2:$P$501,B920))</f>
        <v>0</v>
      </c>
      <c r="M920">
        <f>IF(A920="","",SUMIFS(BallByBall!$W$2:$W$501,BallByBall!$B$2:$B$501,A920,BallByBall!$P$2:$P$501,B920))</f>
        <v>0</v>
      </c>
      <c r="N920">
        <f>IF(A920="","",SUMIFS(BallByBall!$X$2:$X$501,BallByBall!$B$2:$B$501,A920,BallByBall!$P$2:$P$501,B920))</f>
        <v>0</v>
      </c>
      <c r="O920">
        <f>IF(A920="","",SUMIFS(OverSummary!$G$2:$G$101,OverSummary!$A$2:$A$101,A920,OverSummary!$D$2:$D$101,B920))</f>
        <v>0</v>
      </c>
      <c r="P920">
        <f>IF(A920="","",G920*Rules!$B$13+H920*Rules!$B$14+I920*Rules!$B$15)</f>
        <v>0</v>
      </c>
      <c r="Q920">
        <f>IF(A920="","",IF(G920&gt;=100,Rules!$B$18,IF(G920&gt;=50,Rules!$B$17,IF(G920&gt;=30,Rules!$B$16,0)))+IF(AND(F920=1,D920&lt;&gt;"BWL",G920=0),Rules!$B$27,0))</f>
        <v>0</v>
      </c>
      <c r="R920">
        <f>IF(A920="","",J920*Rules!$B$19+O920*Rules!$B$22)</f>
        <v>0</v>
      </c>
      <c r="S920">
        <f>IF(A920="","",IF(J920&gt;=4,Rules!$B$21,IF(J920&gt;=3,Rules!$B$20,0)))</f>
        <v>0</v>
      </c>
      <c r="T920">
        <f>IF(A920="","",K920*Rules!$B$23+L920*Rules!$B$24+M920*Rules!$B$25+N920*Rules!$B$26)</f>
        <v>0</v>
      </c>
      <c r="U920">
        <f t="shared" si="14"/>
        <v>0</v>
      </c>
    </row>
    <row r="921" spans="1:21" x14ac:dyDescent="0.2">
      <c r="A921" t="str">
        <f>MatchSquad!A921</f>
        <v>M019</v>
      </c>
      <c r="B921" t="str">
        <f>MatchSquad!B921</f>
        <v>P120</v>
      </c>
      <c r="C921" t="str">
        <f>MatchSquad!C921</f>
        <v>Prince Yadav</v>
      </c>
      <c r="D921" t="str">
        <f>MatchSquad!D921</f>
        <v>BWL</v>
      </c>
      <c r="E921" t="str">
        <f>MatchSquad!E921</f>
        <v>LSG</v>
      </c>
      <c r="F921">
        <f>MatchSquad!G921</f>
        <v>0</v>
      </c>
      <c r="G921">
        <f>IF(A921="","",SUMIFS(BallByBall!$I$2:$I$501,BallByBall!$B$2:$B$501,A921,BallByBall!$F$2:$F$501,B921))</f>
        <v>0</v>
      </c>
      <c r="H921">
        <f>IF(A921="","",COUNTIFS(BallByBall!$B$2:$B$501,A921,BallByBall!$F$2:$F$501,B921,BallByBall!$Q$2:$Q$501,1))</f>
        <v>0</v>
      </c>
      <c r="I921">
        <f>IF(A921="","",COUNTIFS(BallByBall!$B$2:$B$501,A921,BallByBall!$F$2:$F$501,B921,BallByBall!$R$2:$R$501,1))</f>
        <v>0</v>
      </c>
      <c r="J921">
        <f>IF(A921="","",SUMIFS(BallByBall!$T$2:$T$501,BallByBall!$B$2:$B$501,A921,BallByBall!$H$2:$H$501,B921))</f>
        <v>0</v>
      </c>
      <c r="K921">
        <f>IF(A921="","",SUMIFS(BallByBall!$U$2:$U$501,BallByBall!$B$2:$B$501,A921,BallByBall!$P$2:$P$501,B921))</f>
        <v>0</v>
      </c>
      <c r="L921">
        <f>IF(A921="","",SUMIFS(BallByBall!$V$2:$V$501,BallByBall!$B$2:$B$501,A921,BallByBall!$P$2:$P$501,B921))</f>
        <v>0</v>
      </c>
      <c r="M921">
        <f>IF(A921="","",SUMIFS(BallByBall!$W$2:$W$501,BallByBall!$B$2:$B$501,A921,BallByBall!$P$2:$P$501,B921))</f>
        <v>0</v>
      </c>
      <c r="N921">
        <f>IF(A921="","",SUMIFS(BallByBall!$X$2:$X$501,BallByBall!$B$2:$B$501,A921,BallByBall!$P$2:$P$501,B921))</f>
        <v>0</v>
      </c>
      <c r="O921">
        <f>IF(A921="","",SUMIFS(OverSummary!$G$2:$G$101,OverSummary!$A$2:$A$101,A921,OverSummary!$D$2:$D$101,B921))</f>
        <v>0</v>
      </c>
      <c r="P921">
        <f>IF(A921="","",G921*Rules!$B$13+H921*Rules!$B$14+I921*Rules!$B$15)</f>
        <v>0</v>
      </c>
      <c r="Q921">
        <f>IF(A921="","",IF(G921&gt;=100,Rules!$B$18,IF(G921&gt;=50,Rules!$B$17,IF(G921&gt;=30,Rules!$B$16,0)))+IF(AND(F921=1,D921&lt;&gt;"BWL",G921=0),Rules!$B$27,0))</f>
        <v>0</v>
      </c>
      <c r="R921">
        <f>IF(A921="","",J921*Rules!$B$19+O921*Rules!$B$22)</f>
        <v>0</v>
      </c>
      <c r="S921">
        <f>IF(A921="","",IF(J921&gt;=4,Rules!$B$21,IF(J921&gt;=3,Rules!$B$20,0)))</f>
        <v>0</v>
      </c>
      <c r="T921">
        <f>IF(A921="","",K921*Rules!$B$23+L921*Rules!$B$24+M921*Rules!$B$25+N921*Rules!$B$26)</f>
        <v>0</v>
      </c>
      <c r="U921">
        <f t="shared" si="14"/>
        <v>0</v>
      </c>
    </row>
    <row r="922" spans="1:21" x14ac:dyDescent="0.2">
      <c r="A922" t="str">
        <f>MatchSquad!A922</f>
        <v>M019</v>
      </c>
      <c r="B922" t="str">
        <f>MatchSquad!B922</f>
        <v>P121</v>
      </c>
      <c r="C922" t="str">
        <f>MatchSquad!C922</f>
        <v>Arjun Tendulkar</v>
      </c>
      <c r="D922" t="str">
        <f>MatchSquad!D922</f>
        <v>BWL</v>
      </c>
      <c r="E922" t="str">
        <f>MatchSquad!E922</f>
        <v>LSG</v>
      </c>
      <c r="F922">
        <f>MatchSquad!G922</f>
        <v>0</v>
      </c>
      <c r="G922">
        <f>IF(A922="","",SUMIFS(BallByBall!$I$2:$I$501,BallByBall!$B$2:$B$501,A922,BallByBall!$F$2:$F$501,B922))</f>
        <v>0</v>
      </c>
      <c r="H922">
        <f>IF(A922="","",COUNTIFS(BallByBall!$B$2:$B$501,A922,BallByBall!$F$2:$F$501,B922,BallByBall!$Q$2:$Q$501,1))</f>
        <v>0</v>
      </c>
      <c r="I922">
        <f>IF(A922="","",COUNTIFS(BallByBall!$B$2:$B$501,A922,BallByBall!$F$2:$F$501,B922,BallByBall!$R$2:$R$501,1))</f>
        <v>0</v>
      </c>
      <c r="J922">
        <f>IF(A922="","",SUMIFS(BallByBall!$T$2:$T$501,BallByBall!$B$2:$B$501,A922,BallByBall!$H$2:$H$501,B922))</f>
        <v>0</v>
      </c>
      <c r="K922">
        <f>IF(A922="","",SUMIFS(BallByBall!$U$2:$U$501,BallByBall!$B$2:$B$501,A922,BallByBall!$P$2:$P$501,B922))</f>
        <v>0</v>
      </c>
      <c r="L922">
        <f>IF(A922="","",SUMIFS(BallByBall!$V$2:$V$501,BallByBall!$B$2:$B$501,A922,BallByBall!$P$2:$P$501,B922))</f>
        <v>0</v>
      </c>
      <c r="M922">
        <f>IF(A922="","",SUMIFS(BallByBall!$W$2:$W$501,BallByBall!$B$2:$B$501,A922,BallByBall!$P$2:$P$501,B922))</f>
        <v>0</v>
      </c>
      <c r="N922">
        <f>IF(A922="","",SUMIFS(BallByBall!$X$2:$X$501,BallByBall!$B$2:$B$501,A922,BallByBall!$P$2:$P$501,B922))</f>
        <v>0</v>
      </c>
      <c r="O922">
        <f>IF(A922="","",SUMIFS(OverSummary!$G$2:$G$101,OverSummary!$A$2:$A$101,A922,OverSummary!$D$2:$D$101,B922))</f>
        <v>0</v>
      </c>
      <c r="P922">
        <f>IF(A922="","",G922*Rules!$B$13+H922*Rules!$B$14+I922*Rules!$B$15)</f>
        <v>0</v>
      </c>
      <c r="Q922">
        <f>IF(A922="","",IF(G922&gt;=100,Rules!$B$18,IF(G922&gt;=50,Rules!$B$17,IF(G922&gt;=30,Rules!$B$16,0)))+IF(AND(F922=1,D922&lt;&gt;"BWL",G922=0),Rules!$B$27,0))</f>
        <v>0</v>
      </c>
      <c r="R922">
        <f>IF(A922="","",J922*Rules!$B$19+O922*Rules!$B$22)</f>
        <v>0</v>
      </c>
      <c r="S922">
        <f>IF(A922="","",IF(J922&gt;=4,Rules!$B$21,IF(J922&gt;=3,Rules!$B$20,0)))</f>
        <v>0</v>
      </c>
      <c r="T922">
        <f>IF(A922="","",K922*Rules!$B$23+L922*Rules!$B$24+M922*Rules!$B$25+N922*Rules!$B$26)</f>
        <v>0</v>
      </c>
      <c r="U922">
        <f t="shared" si="14"/>
        <v>0</v>
      </c>
    </row>
    <row r="923" spans="1:21" x14ac:dyDescent="0.2">
      <c r="A923" t="str">
        <f>MatchSquad!A923</f>
        <v>M019</v>
      </c>
      <c r="B923" t="str">
        <f>MatchSquad!B923</f>
        <v>P122</v>
      </c>
      <c r="C923" t="str">
        <f>MatchSquad!C923</f>
        <v>Anrich Nortje</v>
      </c>
      <c r="D923" t="str">
        <f>MatchSquad!D923</f>
        <v>BWL</v>
      </c>
      <c r="E923" t="str">
        <f>MatchSquad!E923</f>
        <v>LSG</v>
      </c>
      <c r="F923">
        <f>MatchSquad!G923</f>
        <v>0</v>
      </c>
      <c r="G923">
        <f>IF(A923="","",SUMIFS(BallByBall!$I$2:$I$501,BallByBall!$B$2:$B$501,A923,BallByBall!$F$2:$F$501,B923))</f>
        <v>0</v>
      </c>
      <c r="H923">
        <f>IF(A923="","",COUNTIFS(BallByBall!$B$2:$B$501,A923,BallByBall!$F$2:$F$501,B923,BallByBall!$Q$2:$Q$501,1))</f>
        <v>0</v>
      </c>
      <c r="I923">
        <f>IF(A923="","",COUNTIFS(BallByBall!$B$2:$B$501,A923,BallByBall!$F$2:$F$501,B923,BallByBall!$R$2:$R$501,1))</f>
        <v>0</v>
      </c>
      <c r="J923">
        <f>IF(A923="","",SUMIFS(BallByBall!$T$2:$T$501,BallByBall!$B$2:$B$501,A923,BallByBall!$H$2:$H$501,B923))</f>
        <v>0</v>
      </c>
      <c r="K923">
        <f>IF(A923="","",SUMIFS(BallByBall!$U$2:$U$501,BallByBall!$B$2:$B$501,A923,BallByBall!$P$2:$P$501,B923))</f>
        <v>0</v>
      </c>
      <c r="L923">
        <f>IF(A923="","",SUMIFS(BallByBall!$V$2:$V$501,BallByBall!$B$2:$B$501,A923,BallByBall!$P$2:$P$501,B923))</f>
        <v>0</v>
      </c>
      <c r="M923">
        <f>IF(A923="","",SUMIFS(BallByBall!$W$2:$W$501,BallByBall!$B$2:$B$501,A923,BallByBall!$P$2:$P$501,B923))</f>
        <v>0</v>
      </c>
      <c r="N923">
        <f>IF(A923="","",SUMIFS(BallByBall!$X$2:$X$501,BallByBall!$B$2:$B$501,A923,BallByBall!$P$2:$P$501,B923))</f>
        <v>0</v>
      </c>
      <c r="O923">
        <f>IF(A923="","",SUMIFS(OverSummary!$G$2:$G$101,OverSummary!$A$2:$A$101,A923,OverSummary!$D$2:$D$101,B923))</f>
        <v>0</v>
      </c>
      <c r="P923">
        <f>IF(A923="","",G923*Rules!$B$13+H923*Rules!$B$14+I923*Rules!$B$15)</f>
        <v>0</v>
      </c>
      <c r="Q923">
        <f>IF(A923="","",IF(G923&gt;=100,Rules!$B$18,IF(G923&gt;=50,Rules!$B$17,IF(G923&gt;=30,Rules!$B$16,0)))+IF(AND(F923=1,D923&lt;&gt;"BWL",G923=0),Rules!$B$27,0))</f>
        <v>0</v>
      </c>
      <c r="R923">
        <f>IF(A923="","",J923*Rules!$B$19+O923*Rules!$B$22)</f>
        <v>0</v>
      </c>
      <c r="S923">
        <f>IF(A923="","",IF(J923&gt;=4,Rules!$B$21,IF(J923&gt;=3,Rules!$B$20,0)))</f>
        <v>0</v>
      </c>
      <c r="T923">
        <f>IF(A923="","",K923*Rules!$B$23+L923*Rules!$B$24+M923*Rules!$B$25+N923*Rules!$B$26)</f>
        <v>0</v>
      </c>
      <c r="U923">
        <f t="shared" si="14"/>
        <v>0</v>
      </c>
    </row>
    <row r="924" spans="1:21" x14ac:dyDescent="0.2">
      <c r="A924" t="str">
        <f>MatchSquad!A924</f>
        <v>M019</v>
      </c>
      <c r="B924" t="str">
        <f>MatchSquad!B924</f>
        <v>P123</v>
      </c>
      <c r="C924" t="str">
        <f>MatchSquad!C924</f>
        <v>Naman Tiwari</v>
      </c>
      <c r="D924" t="str">
        <f>MatchSquad!D924</f>
        <v>BWL</v>
      </c>
      <c r="E924" t="str">
        <f>MatchSquad!E924</f>
        <v>LSG</v>
      </c>
      <c r="F924">
        <f>MatchSquad!G924</f>
        <v>0</v>
      </c>
      <c r="G924">
        <f>IF(A924="","",SUMIFS(BallByBall!$I$2:$I$501,BallByBall!$B$2:$B$501,A924,BallByBall!$F$2:$F$501,B924))</f>
        <v>0</v>
      </c>
      <c r="H924">
        <f>IF(A924="","",COUNTIFS(BallByBall!$B$2:$B$501,A924,BallByBall!$F$2:$F$501,B924,BallByBall!$Q$2:$Q$501,1))</f>
        <v>0</v>
      </c>
      <c r="I924">
        <f>IF(A924="","",COUNTIFS(BallByBall!$B$2:$B$501,A924,BallByBall!$F$2:$F$501,B924,BallByBall!$R$2:$R$501,1))</f>
        <v>0</v>
      </c>
      <c r="J924">
        <f>IF(A924="","",SUMIFS(BallByBall!$T$2:$T$501,BallByBall!$B$2:$B$501,A924,BallByBall!$H$2:$H$501,B924))</f>
        <v>0</v>
      </c>
      <c r="K924">
        <f>IF(A924="","",SUMIFS(BallByBall!$U$2:$U$501,BallByBall!$B$2:$B$501,A924,BallByBall!$P$2:$P$501,B924))</f>
        <v>0</v>
      </c>
      <c r="L924">
        <f>IF(A924="","",SUMIFS(BallByBall!$V$2:$V$501,BallByBall!$B$2:$B$501,A924,BallByBall!$P$2:$P$501,B924))</f>
        <v>0</v>
      </c>
      <c r="M924">
        <f>IF(A924="","",SUMIFS(BallByBall!$W$2:$W$501,BallByBall!$B$2:$B$501,A924,BallByBall!$P$2:$P$501,B924))</f>
        <v>0</v>
      </c>
      <c r="N924">
        <f>IF(A924="","",SUMIFS(BallByBall!$X$2:$X$501,BallByBall!$B$2:$B$501,A924,BallByBall!$P$2:$P$501,B924))</f>
        <v>0</v>
      </c>
      <c r="O924">
        <f>IF(A924="","",SUMIFS(OverSummary!$G$2:$G$101,OverSummary!$A$2:$A$101,A924,OverSummary!$D$2:$D$101,B924))</f>
        <v>0</v>
      </c>
      <c r="P924">
        <f>IF(A924="","",G924*Rules!$B$13+H924*Rules!$B$14+I924*Rules!$B$15)</f>
        <v>0</v>
      </c>
      <c r="Q924">
        <f>IF(A924="","",IF(G924&gt;=100,Rules!$B$18,IF(G924&gt;=50,Rules!$B$17,IF(G924&gt;=30,Rules!$B$16,0)))+IF(AND(F924=1,D924&lt;&gt;"BWL",G924=0),Rules!$B$27,0))</f>
        <v>0</v>
      </c>
      <c r="R924">
        <f>IF(A924="","",J924*Rules!$B$19+O924*Rules!$B$22)</f>
        <v>0</v>
      </c>
      <c r="S924">
        <f>IF(A924="","",IF(J924&gt;=4,Rules!$B$21,IF(J924&gt;=3,Rules!$B$20,0)))</f>
        <v>0</v>
      </c>
      <c r="T924">
        <f>IF(A924="","",K924*Rules!$B$23+L924*Rules!$B$24+M924*Rules!$B$25+N924*Rules!$B$26)</f>
        <v>0</v>
      </c>
      <c r="U924">
        <f t="shared" si="14"/>
        <v>0</v>
      </c>
    </row>
    <row r="925" spans="1:21" x14ac:dyDescent="0.2">
      <c r="A925" t="str">
        <f>MatchSquad!A925</f>
        <v>M019</v>
      </c>
      <c r="B925" t="str">
        <f>MatchSquad!B925</f>
        <v>P124</v>
      </c>
      <c r="C925" t="str">
        <f>MatchSquad!C925</f>
        <v>Mayank Yadav</v>
      </c>
      <c r="D925" t="str">
        <f>MatchSquad!D925</f>
        <v>BWL</v>
      </c>
      <c r="E925" t="str">
        <f>MatchSquad!E925</f>
        <v>LSG</v>
      </c>
      <c r="F925">
        <f>MatchSquad!G925</f>
        <v>0</v>
      </c>
      <c r="G925">
        <f>IF(A925="","",SUMIFS(BallByBall!$I$2:$I$501,BallByBall!$B$2:$B$501,A925,BallByBall!$F$2:$F$501,B925))</f>
        <v>0</v>
      </c>
      <c r="H925">
        <f>IF(A925="","",COUNTIFS(BallByBall!$B$2:$B$501,A925,BallByBall!$F$2:$F$501,B925,BallByBall!$Q$2:$Q$501,1))</f>
        <v>0</v>
      </c>
      <c r="I925">
        <f>IF(A925="","",COUNTIFS(BallByBall!$B$2:$B$501,A925,BallByBall!$F$2:$F$501,B925,BallByBall!$R$2:$R$501,1))</f>
        <v>0</v>
      </c>
      <c r="J925">
        <f>IF(A925="","",SUMIFS(BallByBall!$T$2:$T$501,BallByBall!$B$2:$B$501,A925,BallByBall!$H$2:$H$501,B925))</f>
        <v>0</v>
      </c>
      <c r="K925">
        <f>IF(A925="","",SUMIFS(BallByBall!$U$2:$U$501,BallByBall!$B$2:$B$501,A925,BallByBall!$P$2:$P$501,B925))</f>
        <v>0</v>
      </c>
      <c r="L925">
        <f>IF(A925="","",SUMIFS(BallByBall!$V$2:$V$501,BallByBall!$B$2:$B$501,A925,BallByBall!$P$2:$P$501,B925))</f>
        <v>0</v>
      </c>
      <c r="M925">
        <f>IF(A925="","",SUMIFS(BallByBall!$W$2:$W$501,BallByBall!$B$2:$B$501,A925,BallByBall!$P$2:$P$501,B925))</f>
        <v>0</v>
      </c>
      <c r="N925">
        <f>IF(A925="","",SUMIFS(BallByBall!$X$2:$X$501,BallByBall!$B$2:$B$501,A925,BallByBall!$P$2:$P$501,B925))</f>
        <v>0</v>
      </c>
      <c r="O925">
        <f>IF(A925="","",SUMIFS(OverSummary!$G$2:$G$101,OverSummary!$A$2:$A$101,A925,OverSummary!$D$2:$D$101,B925))</f>
        <v>0</v>
      </c>
      <c r="P925">
        <f>IF(A925="","",G925*Rules!$B$13+H925*Rules!$B$14+I925*Rules!$B$15)</f>
        <v>0</v>
      </c>
      <c r="Q925">
        <f>IF(A925="","",IF(G925&gt;=100,Rules!$B$18,IF(G925&gt;=50,Rules!$B$17,IF(G925&gt;=30,Rules!$B$16,0)))+IF(AND(F925=1,D925&lt;&gt;"BWL",G925=0),Rules!$B$27,0))</f>
        <v>0</v>
      </c>
      <c r="R925">
        <f>IF(A925="","",J925*Rules!$B$19+O925*Rules!$B$22)</f>
        <v>0</v>
      </c>
      <c r="S925">
        <f>IF(A925="","",IF(J925&gt;=4,Rules!$B$21,IF(J925&gt;=3,Rules!$B$20,0)))</f>
        <v>0</v>
      </c>
      <c r="T925">
        <f>IF(A925="","",K925*Rules!$B$23+L925*Rules!$B$24+M925*Rules!$B$25+N925*Rules!$B$26)</f>
        <v>0</v>
      </c>
      <c r="U925">
        <f t="shared" si="14"/>
        <v>0</v>
      </c>
    </row>
    <row r="926" spans="1:21" x14ac:dyDescent="0.2">
      <c r="A926" t="str">
        <f>MatchSquad!A926</f>
        <v>M019</v>
      </c>
      <c r="B926" t="str">
        <f>MatchSquad!B926</f>
        <v>P125</v>
      </c>
      <c r="C926" t="str">
        <f>MatchSquad!C926</f>
        <v>Mohsin Khan</v>
      </c>
      <c r="D926" t="str">
        <f>MatchSquad!D926</f>
        <v>BWL</v>
      </c>
      <c r="E926" t="str">
        <f>MatchSquad!E926</f>
        <v>LSG</v>
      </c>
      <c r="F926">
        <f>MatchSquad!G926</f>
        <v>0</v>
      </c>
      <c r="G926">
        <f>IF(A926="","",SUMIFS(BallByBall!$I$2:$I$501,BallByBall!$B$2:$B$501,A926,BallByBall!$F$2:$F$501,B926))</f>
        <v>0</v>
      </c>
      <c r="H926">
        <f>IF(A926="","",COUNTIFS(BallByBall!$B$2:$B$501,A926,BallByBall!$F$2:$F$501,B926,BallByBall!$Q$2:$Q$501,1))</f>
        <v>0</v>
      </c>
      <c r="I926">
        <f>IF(A926="","",COUNTIFS(BallByBall!$B$2:$B$501,A926,BallByBall!$F$2:$F$501,B926,BallByBall!$R$2:$R$501,1))</f>
        <v>0</v>
      </c>
      <c r="J926">
        <f>IF(A926="","",SUMIFS(BallByBall!$T$2:$T$501,BallByBall!$B$2:$B$501,A926,BallByBall!$H$2:$H$501,B926))</f>
        <v>0</v>
      </c>
      <c r="K926">
        <f>IF(A926="","",SUMIFS(BallByBall!$U$2:$U$501,BallByBall!$B$2:$B$501,A926,BallByBall!$P$2:$P$501,B926))</f>
        <v>0</v>
      </c>
      <c r="L926">
        <f>IF(A926="","",SUMIFS(BallByBall!$V$2:$V$501,BallByBall!$B$2:$B$501,A926,BallByBall!$P$2:$P$501,B926))</f>
        <v>0</v>
      </c>
      <c r="M926">
        <f>IF(A926="","",SUMIFS(BallByBall!$W$2:$W$501,BallByBall!$B$2:$B$501,A926,BallByBall!$P$2:$P$501,B926))</f>
        <v>0</v>
      </c>
      <c r="N926">
        <f>IF(A926="","",SUMIFS(BallByBall!$X$2:$X$501,BallByBall!$B$2:$B$501,A926,BallByBall!$P$2:$P$501,B926))</f>
        <v>0</v>
      </c>
      <c r="O926">
        <f>IF(A926="","",SUMIFS(OverSummary!$G$2:$G$101,OverSummary!$A$2:$A$101,A926,OverSummary!$D$2:$D$101,B926))</f>
        <v>0</v>
      </c>
      <c r="P926">
        <f>IF(A926="","",G926*Rules!$B$13+H926*Rules!$B$14+I926*Rules!$B$15)</f>
        <v>0</v>
      </c>
      <c r="Q926">
        <f>IF(A926="","",IF(G926&gt;=100,Rules!$B$18,IF(G926&gt;=50,Rules!$B$17,IF(G926&gt;=30,Rules!$B$16,0)))+IF(AND(F926=1,D926&lt;&gt;"BWL",G926=0),Rules!$B$27,0))</f>
        <v>0</v>
      </c>
      <c r="R926">
        <f>IF(A926="","",J926*Rules!$B$19+O926*Rules!$B$22)</f>
        <v>0</v>
      </c>
      <c r="S926">
        <f>IF(A926="","",IF(J926&gt;=4,Rules!$B$21,IF(J926&gt;=3,Rules!$B$20,0)))</f>
        <v>0</v>
      </c>
      <c r="T926">
        <f>IF(A926="","",K926*Rules!$B$23+L926*Rules!$B$24+M926*Rules!$B$25+N926*Rules!$B$26)</f>
        <v>0</v>
      </c>
      <c r="U926">
        <f t="shared" si="14"/>
        <v>0</v>
      </c>
    </row>
    <row r="927" spans="1:21" x14ac:dyDescent="0.2">
      <c r="A927" t="str">
        <f>MatchSquad!A927</f>
        <v>M019</v>
      </c>
      <c r="B927" t="str">
        <f>MatchSquad!B927</f>
        <v>P051</v>
      </c>
      <c r="C927" t="str">
        <f>MatchSquad!C927</f>
        <v>Shubman Gill</v>
      </c>
      <c r="D927" t="str">
        <f>MatchSquad!D927</f>
        <v>BAT</v>
      </c>
      <c r="E927" t="str">
        <f>MatchSquad!E927</f>
        <v>GT</v>
      </c>
      <c r="F927">
        <f>MatchSquad!G927</f>
        <v>0</v>
      </c>
      <c r="G927">
        <f>IF(A927="","",SUMIFS(BallByBall!$I$2:$I$501,BallByBall!$B$2:$B$501,A927,BallByBall!$F$2:$F$501,B927))</f>
        <v>0</v>
      </c>
      <c r="H927">
        <f>IF(A927="","",COUNTIFS(BallByBall!$B$2:$B$501,A927,BallByBall!$F$2:$F$501,B927,BallByBall!$Q$2:$Q$501,1))</f>
        <v>0</v>
      </c>
      <c r="I927">
        <f>IF(A927="","",COUNTIFS(BallByBall!$B$2:$B$501,A927,BallByBall!$F$2:$F$501,B927,BallByBall!$R$2:$R$501,1))</f>
        <v>0</v>
      </c>
      <c r="J927">
        <f>IF(A927="","",SUMIFS(BallByBall!$T$2:$T$501,BallByBall!$B$2:$B$501,A927,BallByBall!$H$2:$H$501,B927))</f>
        <v>0</v>
      </c>
      <c r="K927">
        <f>IF(A927="","",SUMIFS(BallByBall!$U$2:$U$501,BallByBall!$B$2:$B$501,A927,BallByBall!$P$2:$P$501,B927))</f>
        <v>0</v>
      </c>
      <c r="L927">
        <f>IF(A927="","",SUMIFS(BallByBall!$V$2:$V$501,BallByBall!$B$2:$B$501,A927,BallByBall!$P$2:$P$501,B927))</f>
        <v>0</v>
      </c>
      <c r="M927">
        <f>IF(A927="","",SUMIFS(BallByBall!$W$2:$W$501,BallByBall!$B$2:$B$501,A927,BallByBall!$P$2:$P$501,B927))</f>
        <v>0</v>
      </c>
      <c r="N927">
        <f>IF(A927="","",SUMIFS(BallByBall!$X$2:$X$501,BallByBall!$B$2:$B$501,A927,BallByBall!$P$2:$P$501,B927))</f>
        <v>0</v>
      </c>
      <c r="O927">
        <f>IF(A927="","",SUMIFS(OverSummary!$G$2:$G$101,OverSummary!$A$2:$A$101,A927,OverSummary!$D$2:$D$101,B927))</f>
        <v>0</v>
      </c>
      <c r="P927">
        <f>IF(A927="","",G927*Rules!$B$13+H927*Rules!$B$14+I927*Rules!$B$15)</f>
        <v>0</v>
      </c>
      <c r="Q927">
        <f>IF(A927="","",IF(G927&gt;=100,Rules!$B$18,IF(G927&gt;=50,Rules!$B$17,IF(G927&gt;=30,Rules!$B$16,0)))+IF(AND(F927=1,D927&lt;&gt;"BWL",G927=0),Rules!$B$27,0))</f>
        <v>0</v>
      </c>
      <c r="R927">
        <f>IF(A927="","",J927*Rules!$B$19+O927*Rules!$B$22)</f>
        <v>0</v>
      </c>
      <c r="S927">
        <f>IF(A927="","",IF(J927&gt;=4,Rules!$B$21,IF(J927&gt;=3,Rules!$B$20,0)))</f>
        <v>0</v>
      </c>
      <c r="T927">
        <f>IF(A927="","",K927*Rules!$B$23+L927*Rules!$B$24+M927*Rules!$B$25+N927*Rules!$B$26)</f>
        <v>0</v>
      </c>
      <c r="U927">
        <f t="shared" si="14"/>
        <v>0</v>
      </c>
    </row>
    <row r="928" spans="1:21" x14ac:dyDescent="0.2">
      <c r="A928" t="str">
        <f>MatchSquad!A928</f>
        <v>M019</v>
      </c>
      <c r="B928" t="str">
        <f>MatchSquad!B928</f>
        <v>P052</v>
      </c>
      <c r="C928" t="str">
        <f>MatchSquad!C928</f>
        <v>Jos Buttler</v>
      </c>
      <c r="D928" t="str">
        <f>MatchSquad!D928</f>
        <v>WK</v>
      </c>
      <c r="E928" t="str">
        <f>MatchSquad!E928</f>
        <v>GT</v>
      </c>
      <c r="F928">
        <f>MatchSquad!G928</f>
        <v>0</v>
      </c>
      <c r="G928">
        <f>IF(A928="","",SUMIFS(BallByBall!$I$2:$I$501,BallByBall!$B$2:$B$501,A928,BallByBall!$F$2:$F$501,B928))</f>
        <v>0</v>
      </c>
      <c r="H928">
        <f>IF(A928="","",COUNTIFS(BallByBall!$B$2:$B$501,A928,BallByBall!$F$2:$F$501,B928,BallByBall!$Q$2:$Q$501,1))</f>
        <v>0</v>
      </c>
      <c r="I928">
        <f>IF(A928="","",COUNTIFS(BallByBall!$B$2:$B$501,A928,BallByBall!$F$2:$F$501,B928,BallByBall!$R$2:$R$501,1))</f>
        <v>0</v>
      </c>
      <c r="J928">
        <f>IF(A928="","",SUMIFS(BallByBall!$T$2:$T$501,BallByBall!$B$2:$B$501,A928,BallByBall!$H$2:$H$501,B928))</f>
        <v>0</v>
      </c>
      <c r="K928">
        <f>IF(A928="","",SUMIFS(BallByBall!$U$2:$U$501,BallByBall!$B$2:$B$501,A928,BallByBall!$P$2:$P$501,B928))</f>
        <v>0</v>
      </c>
      <c r="L928">
        <f>IF(A928="","",SUMIFS(BallByBall!$V$2:$V$501,BallByBall!$B$2:$B$501,A928,BallByBall!$P$2:$P$501,B928))</f>
        <v>0</v>
      </c>
      <c r="M928">
        <f>IF(A928="","",SUMIFS(BallByBall!$W$2:$W$501,BallByBall!$B$2:$B$501,A928,BallByBall!$P$2:$P$501,B928))</f>
        <v>0</v>
      </c>
      <c r="N928">
        <f>IF(A928="","",SUMIFS(BallByBall!$X$2:$X$501,BallByBall!$B$2:$B$501,A928,BallByBall!$P$2:$P$501,B928))</f>
        <v>0</v>
      </c>
      <c r="O928">
        <f>IF(A928="","",SUMIFS(OverSummary!$G$2:$G$101,OverSummary!$A$2:$A$101,A928,OverSummary!$D$2:$D$101,B928))</f>
        <v>0</v>
      </c>
      <c r="P928">
        <f>IF(A928="","",G928*Rules!$B$13+H928*Rules!$B$14+I928*Rules!$B$15)</f>
        <v>0</v>
      </c>
      <c r="Q928">
        <f>IF(A928="","",IF(G928&gt;=100,Rules!$B$18,IF(G928&gt;=50,Rules!$B$17,IF(G928&gt;=30,Rules!$B$16,0)))+IF(AND(F928=1,D928&lt;&gt;"BWL",G928=0),Rules!$B$27,0))</f>
        <v>0</v>
      </c>
      <c r="R928">
        <f>IF(A928="","",J928*Rules!$B$19+O928*Rules!$B$22)</f>
        <v>0</v>
      </c>
      <c r="S928">
        <f>IF(A928="","",IF(J928&gt;=4,Rules!$B$21,IF(J928&gt;=3,Rules!$B$20,0)))</f>
        <v>0</v>
      </c>
      <c r="T928">
        <f>IF(A928="","",K928*Rules!$B$23+L928*Rules!$B$24+M928*Rules!$B$25+N928*Rules!$B$26)</f>
        <v>0</v>
      </c>
      <c r="U928">
        <f t="shared" si="14"/>
        <v>0</v>
      </c>
    </row>
    <row r="929" spans="1:21" x14ac:dyDescent="0.2">
      <c r="A929" t="str">
        <f>MatchSquad!A929</f>
        <v>M019</v>
      </c>
      <c r="B929" t="str">
        <f>MatchSquad!B929</f>
        <v>P053</v>
      </c>
      <c r="C929" t="str">
        <f>MatchSquad!C929</f>
        <v>Kumar Kushagra</v>
      </c>
      <c r="D929" t="str">
        <f>MatchSquad!D929</f>
        <v>WK</v>
      </c>
      <c r="E929" t="str">
        <f>MatchSquad!E929</f>
        <v>GT</v>
      </c>
      <c r="F929">
        <f>MatchSquad!G929</f>
        <v>0</v>
      </c>
      <c r="G929">
        <f>IF(A929="","",SUMIFS(BallByBall!$I$2:$I$501,BallByBall!$B$2:$B$501,A929,BallByBall!$F$2:$F$501,B929))</f>
        <v>0</v>
      </c>
      <c r="H929">
        <f>IF(A929="","",COUNTIFS(BallByBall!$B$2:$B$501,A929,BallByBall!$F$2:$F$501,B929,BallByBall!$Q$2:$Q$501,1))</f>
        <v>0</v>
      </c>
      <c r="I929">
        <f>IF(A929="","",COUNTIFS(BallByBall!$B$2:$B$501,A929,BallByBall!$F$2:$F$501,B929,BallByBall!$R$2:$R$501,1))</f>
        <v>0</v>
      </c>
      <c r="J929">
        <f>IF(A929="","",SUMIFS(BallByBall!$T$2:$T$501,BallByBall!$B$2:$B$501,A929,BallByBall!$H$2:$H$501,B929))</f>
        <v>0</v>
      </c>
      <c r="K929">
        <f>IF(A929="","",SUMIFS(BallByBall!$U$2:$U$501,BallByBall!$B$2:$B$501,A929,BallByBall!$P$2:$P$501,B929))</f>
        <v>0</v>
      </c>
      <c r="L929">
        <f>IF(A929="","",SUMIFS(BallByBall!$V$2:$V$501,BallByBall!$B$2:$B$501,A929,BallByBall!$P$2:$P$501,B929))</f>
        <v>0</v>
      </c>
      <c r="M929">
        <f>IF(A929="","",SUMIFS(BallByBall!$W$2:$W$501,BallByBall!$B$2:$B$501,A929,BallByBall!$P$2:$P$501,B929))</f>
        <v>0</v>
      </c>
      <c r="N929">
        <f>IF(A929="","",SUMIFS(BallByBall!$X$2:$X$501,BallByBall!$B$2:$B$501,A929,BallByBall!$P$2:$P$501,B929))</f>
        <v>0</v>
      </c>
      <c r="O929">
        <f>IF(A929="","",SUMIFS(OverSummary!$G$2:$G$101,OverSummary!$A$2:$A$101,A929,OverSummary!$D$2:$D$101,B929))</f>
        <v>0</v>
      </c>
      <c r="P929">
        <f>IF(A929="","",G929*Rules!$B$13+H929*Rules!$B$14+I929*Rules!$B$15)</f>
        <v>0</v>
      </c>
      <c r="Q929">
        <f>IF(A929="","",IF(G929&gt;=100,Rules!$B$18,IF(G929&gt;=50,Rules!$B$17,IF(G929&gt;=30,Rules!$B$16,0)))+IF(AND(F929=1,D929&lt;&gt;"BWL",G929=0),Rules!$B$27,0))</f>
        <v>0</v>
      </c>
      <c r="R929">
        <f>IF(A929="","",J929*Rules!$B$19+O929*Rules!$B$22)</f>
        <v>0</v>
      </c>
      <c r="S929">
        <f>IF(A929="","",IF(J929&gt;=4,Rules!$B$21,IF(J929&gt;=3,Rules!$B$20,0)))</f>
        <v>0</v>
      </c>
      <c r="T929">
        <f>IF(A929="","",K929*Rules!$B$23+L929*Rules!$B$24+M929*Rules!$B$25+N929*Rules!$B$26)</f>
        <v>0</v>
      </c>
      <c r="U929">
        <f t="shared" si="14"/>
        <v>0</v>
      </c>
    </row>
    <row r="930" spans="1:21" x14ac:dyDescent="0.2">
      <c r="A930" t="str">
        <f>MatchSquad!A930</f>
        <v>M019</v>
      </c>
      <c r="B930" t="str">
        <f>MatchSquad!B930</f>
        <v>P054</v>
      </c>
      <c r="C930" t="str">
        <f>MatchSquad!C930</f>
        <v>Anuj Rawat</v>
      </c>
      <c r="D930" t="str">
        <f>MatchSquad!D930</f>
        <v>WK</v>
      </c>
      <c r="E930" t="str">
        <f>MatchSquad!E930</f>
        <v>GT</v>
      </c>
      <c r="F930">
        <f>MatchSquad!G930</f>
        <v>0</v>
      </c>
      <c r="G930">
        <f>IF(A930="","",SUMIFS(BallByBall!$I$2:$I$501,BallByBall!$B$2:$B$501,A930,BallByBall!$F$2:$F$501,B930))</f>
        <v>0</v>
      </c>
      <c r="H930">
        <f>IF(A930="","",COUNTIFS(BallByBall!$B$2:$B$501,A930,BallByBall!$F$2:$F$501,B930,BallByBall!$Q$2:$Q$501,1))</f>
        <v>0</v>
      </c>
      <c r="I930">
        <f>IF(A930="","",COUNTIFS(BallByBall!$B$2:$B$501,A930,BallByBall!$F$2:$F$501,B930,BallByBall!$R$2:$R$501,1))</f>
        <v>0</v>
      </c>
      <c r="J930">
        <f>IF(A930="","",SUMIFS(BallByBall!$T$2:$T$501,BallByBall!$B$2:$B$501,A930,BallByBall!$H$2:$H$501,B930))</f>
        <v>0</v>
      </c>
      <c r="K930">
        <f>IF(A930="","",SUMIFS(BallByBall!$U$2:$U$501,BallByBall!$B$2:$B$501,A930,BallByBall!$P$2:$P$501,B930))</f>
        <v>0</v>
      </c>
      <c r="L930">
        <f>IF(A930="","",SUMIFS(BallByBall!$V$2:$V$501,BallByBall!$B$2:$B$501,A930,BallByBall!$P$2:$P$501,B930))</f>
        <v>0</v>
      </c>
      <c r="M930">
        <f>IF(A930="","",SUMIFS(BallByBall!$W$2:$W$501,BallByBall!$B$2:$B$501,A930,BallByBall!$P$2:$P$501,B930))</f>
        <v>0</v>
      </c>
      <c r="N930">
        <f>IF(A930="","",SUMIFS(BallByBall!$X$2:$X$501,BallByBall!$B$2:$B$501,A930,BallByBall!$P$2:$P$501,B930))</f>
        <v>0</v>
      </c>
      <c r="O930">
        <f>IF(A930="","",SUMIFS(OverSummary!$G$2:$G$101,OverSummary!$A$2:$A$101,A930,OverSummary!$D$2:$D$101,B930))</f>
        <v>0</v>
      </c>
      <c r="P930">
        <f>IF(A930="","",G930*Rules!$B$13+H930*Rules!$B$14+I930*Rules!$B$15)</f>
        <v>0</v>
      </c>
      <c r="Q930">
        <f>IF(A930="","",IF(G930&gt;=100,Rules!$B$18,IF(G930&gt;=50,Rules!$B$17,IF(G930&gt;=30,Rules!$B$16,0)))+IF(AND(F930=1,D930&lt;&gt;"BWL",G930=0),Rules!$B$27,0))</f>
        <v>0</v>
      </c>
      <c r="R930">
        <f>IF(A930="","",J930*Rules!$B$19+O930*Rules!$B$22)</f>
        <v>0</v>
      </c>
      <c r="S930">
        <f>IF(A930="","",IF(J930&gt;=4,Rules!$B$21,IF(J930&gt;=3,Rules!$B$20,0)))</f>
        <v>0</v>
      </c>
      <c r="T930">
        <f>IF(A930="","",K930*Rules!$B$23+L930*Rules!$B$24+M930*Rules!$B$25+N930*Rules!$B$26)</f>
        <v>0</v>
      </c>
      <c r="U930">
        <f t="shared" si="14"/>
        <v>0</v>
      </c>
    </row>
    <row r="931" spans="1:21" x14ac:dyDescent="0.2">
      <c r="A931" t="str">
        <f>MatchSquad!A931</f>
        <v>M019</v>
      </c>
      <c r="B931" t="str">
        <f>MatchSquad!B931</f>
        <v>P055</v>
      </c>
      <c r="C931" t="str">
        <f>MatchSquad!C931</f>
        <v>Tom Banton</v>
      </c>
      <c r="D931" t="str">
        <f>MatchSquad!D931</f>
        <v>WK</v>
      </c>
      <c r="E931" t="str">
        <f>MatchSquad!E931</f>
        <v>GT</v>
      </c>
      <c r="F931">
        <f>MatchSquad!G931</f>
        <v>0</v>
      </c>
      <c r="G931">
        <f>IF(A931="","",SUMIFS(BallByBall!$I$2:$I$501,BallByBall!$B$2:$B$501,A931,BallByBall!$F$2:$F$501,B931))</f>
        <v>0</v>
      </c>
      <c r="H931">
        <f>IF(A931="","",COUNTIFS(BallByBall!$B$2:$B$501,A931,BallByBall!$F$2:$F$501,B931,BallByBall!$Q$2:$Q$501,1))</f>
        <v>0</v>
      </c>
      <c r="I931">
        <f>IF(A931="","",COUNTIFS(BallByBall!$B$2:$B$501,A931,BallByBall!$F$2:$F$501,B931,BallByBall!$R$2:$R$501,1))</f>
        <v>0</v>
      </c>
      <c r="J931">
        <f>IF(A931="","",SUMIFS(BallByBall!$T$2:$T$501,BallByBall!$B$2:$B$501,A931,BallByBall!$H$2:$H$501,B931))</f>
        <v>0</v>
      </c>
      <c r="K931">
        <f>IF(A931="","",SUMIFS(BallByBall!$U$2:$U$501,BallByBall!$B$2:$B$501,A931,BallByBall!$P$2:$P$501,B931))</f>
        <v>0</v>
      </c>
      <c r="L931">
        <f>IF(A931="","",SUMIFS(BallByBall!$V$2:$V$501,BallByBall!$B$2:$B$501,A931,BallByBall!$P$2:$P$501,B931))</f>
        <v>0</v>
      </c>
      <c r="M931">
        <f>IF(A931="","",SUMIFS(BallByBall!$W$2:$W$501,BallByBall!$B$2:$B$501,A931,BallByBall!$P$2:$P$501,B931))</f>
        <v>0</v>
      </c>
      <c r="N931">
        <f>IF(A931="","",SUMIFS(BallByBall!$X$2:$X$501,BallByBall!$B$2:$B$501,A931,BallByBall!$P$2:$P$501,B931))</f>
        <v>0</v>
      </c>
      <c r="O931">
        <f>IF(A931="","",SUMIFS(OverSummary!$G$2:$G$101,OverSummary!$A$2:$A$101,A931,OverSummary!$D$2:$D$101,B931))</f>
        <v>0</v>
      </c>
      <c r="P931">
        <f>IF(A931="","",G931*Rules!$B$13+H931*Rules!$B$14+I931*Rules!$B$15)</f>
        <v>0</v>
      </c>
      <c r="Q931">
        <f>IF(A931="","",IF(G931&gt;=100,Rules!$B$18,IF(G931&gt;=50,Rules!$B$17,IF(G931&gt;=30,Rules!$B$16,0)))+IF(AND(F931=1,D931&lt;&gt;"BWL",G931=0),Rules!$B$27,0))</f>
        <v>0</v>
      </c>
      <c r="R931">
        <f>IF(A931="","",J931*Rules!$B$19+O931*Rules!$B$22)</f>
        <v>0</v>
      </c>
      <c r="S931">
        <f>IF(A931="","",IF(J931&gt;=4,Rules!$B$21,IF(J931&gt;=3,Rules!$B$20,0)))</f>
        <v>0</v>
      </c>
      <c r="T931">
        <f>IF(A931="","",K931*Rules!$B$23+L931*Rules!$B$24+M931*Rules!$B$25+N931*Rules!$B$26)</f>
        <v>0</v>
      </c>
      <c r="U931">
        <f t="shared" si="14"/>
        <v>0</v>
      </c>
    </row>
    <row r="932" spans="1:21" x14ac:dyDescent="0.2">
      <c r="A932" t="str">
        <f>MatchSquad!A932</f>
        <v>M019</v>
      </c>
      <c r="B932" t="str">
        <f>MatchSquad!B932</f>
        <v>P056</v>
      </c>
      <c r="C932" t="str">
        <f>MatchSquad!C932</f>
        <v>Glenn Phillips</v>
      </c>
      <c r="D932" t="str">
        <f>MatchSquad!D932</f>
        <v>BAT</v>
      </c>
      <c r="E932" t="str">
        <f>MatchSquad!E932</f>
        <v>GT</v>
      </c>
      <c r="F932">
        <f>MatchSquad!G932</f>
        <v>0</v>
      </c>
      <c r="G932">
        <f>IF(A932="","",SUMIFS(BallByBall!$I$2:$I$501,BallByBall!$B$2:$B$501,A932,BallByBall!$F$2:$F$501,B932))</f>
        <v>0</v>
      </c>
      <c r="H932">
        <f>IF(A932="","",COUNTIFS(BallByBall!$B$2:$B$501,A932,BallByBall!$F$2:$F$501,B932,BallByBall!$Q$2:$Q$501,1))</f>
        <v>0</v>
      </c>
      <c r="I932">
        <f>IF(A932="","",COUNTIFS(BallByBall!$B$2:$B$501,A932,BallByBall!$F$2:$F$501,B932,BallByBall!$R$2:$R$501,1))</f>
        <v>0</v>
      </c>
      <c r="J932">
        <f>IF(A932="","",SUMIFS(BallByBall!$T$2:$T$501,BallByBall!$B$2:$B$501,A932,BallByBall!$H$2:$H$501,B932))</f>
        <v>0</v>
      </c>
      <c r="K932">
        <f>IF(A932="","",SUMIFS(BallByBall!$U$2:$U$501,BallByBall!$B$2:$B$501,A932,BallByBall!$P$2:$P$501,B932))</f>
        <v>0</v>
      </c>
      <c r="L932">
        <f>IF(A932="","",SUMIFS(BallByBall!$V$2:$V$501,BallByBall!$B$2:$B$501,A932,BallByBall!$P$2:$P$501,B932))</f>
        <v>0</v>
      </c>
      <c r="M932">
        <f>IF(A932="","",SUMIFS(BallByBall!$W$2:$W$501,BallByBall!$B$2:$B$501,A932,BallByBall!$P$2:$P$501,B932))</f>
        <v>0</v>
      </c>
      <c r="N932">
        <f>IF(A932="","",SUMIFS(BallByBall!$X$2:$X$501,BallByBall!$B$2:$B$501,A932,BallByBall!$P$2:$P$501,B932))</f>
        <v>0</v>
      </c>
      <c r="O932">
        <f>IF(A932="","",SUMIFS(OverSummary!$G$2:$G$101,OverSummary!$A$2:$A$101,A932,OverSummary!$D$2:$D$101,B932))</f>
        <v>0</v>
      </c>
      <c r="P932">
        <f>IF(A932="","",G932*Rules!$B$13+H932*Rules!$B$14+I932*Rules!$B$15)</f>
        <v>0</v>
      </c>
      <c r="Q932">
        <f>IF(A932="","",IF(G932&gt;=100,Rules!$B$18,IF(G932&gt;=50,Rules!$B$17,IF(G932&gt;=30,Rules!$B$16,0)))+IF(AND(F932=1,D932&lt;&gt;"BWL",G932=0),Rules!$B$27,0))</f>
        <v>0</v>
      </c>
      <c r="R932">
        <f>IF(A932="","",J932*Rules!$B$19+O932*Rules!$B$22)</f>
        <v>0</v>
      </c>
      <c r="S932">
        <f>IF(A932="","",IF(J932&gt;=4,Rules!$B$21,IF(J932&gt;=3,Rules!$B$20,0)))</f>
        <v>0</v>
      </c>
      <c r="T932">
        <f>IF(A932="","",K932*Rules!$B$23+L932*Rules!$B$24+M932*Rules!$B$25+N932*Rules!$B$26)</f>
        <v>0</v>
      </c>
      <c r="U932">
        <f t="shared" si="14"/>
        <v>0</v>
      </c>
    </row>
    <row r="933" spans="1:21" x14ac:dyDescent="0.2">
      <c r="A933" t="str">
        <f>MatchSquad!A933</f>
        <v>M019</v>
      </c>
      <c r="B933" t="str">
        <f>MatchSquad!B933</f>
        <v>P057</v>
      </c>
      <c r="C933" t="str">
        <f>MatchSquad!C933</f>
        <v>Sai Sudharsan</v>
      </c>
      <c r="D933" t="str">
        <f>MatchSquad!D933</f>
        <v>BAT</v>
      </c>
      <c r="E933" t="str">
        <f>MatchSquad!E933</f>
        <v>GT</v>
      </c>
      <c r="F933">
        <f>MatchSquad!G933</f>
        <v>0</v>
      </c>
      <c r="G933">
        <f>IF(A933="","",SUMIFS(BallByBall!$I$2:$I$501,BallByBall!$B$2:$B$501,A933,BallByBall!$F$2:$F$501,B933))</f>
        <v>0</v>
      </c>
      <c r="H933">
        <f>IF(A933="","",COUNTIFS(BallByBall!$B$2:$B$501,A933,BallByBall!$F$2:$F$501,B933,BallByBall!$Q$2:$Q$501,1))</f>
        <v>0</v>
      </c>
      <c r="I933">
        <f>IF(A933="","",COUNTIFS(BallByBall!$B$2:$B$501,A933,BallByBall!$F$2:$F$501,B933,BallByBall!$R$2:$R$501,1))</f>
        <v>0</v>
      </c>
      <c r="J933">
        <f>IF(A933="","",SUMIFS(BallByBall!$T$2:$T$501,BallByBall!$B$2:$B$501,A933,BallByBall!$H$2:$H$501,B933))</f>
        <v>0</v>
      </c>
      <c r="K933">
        <f>IF(A933="","",SUMIFS(BallByBall!$U$2:$U$501,BallByBall!$B$2:$B$501,A933,BallByBall!$P$2:$P$501,B933))</f>
        <v>0</v>
      </c>
      <c r="L933">
        <f>IF(A933="","",SUMIFS(BallByBall!$V$2:$V$501,BallByBall!$B$2:$B$501,A933,BallByBall!$P$2:$P$501,B933))</f>
        <v>0</v>
      </c>
      <c r="M933">
        <f>IF(A933="","",SUMIFS(BallByBall!$W$2:$W$501,BallByBall!$B$2:$B$501,A933,BallByBall!$P$2:$P$501,B933))</f>
        <v>0</v>
      </c>
      <c r="N933">
        <f>IF(A933="","",SUMIFS(BallByBall!$X$2:$X$501,BallByBall!$B$2:$B$501,A933,BallByBall!$P$2:$P$501,B933))</f>
        <v>0</v>
      </c>
      <c r="O933">
        <f>IF(A933="","",SUMIFS(OverSummary!$G$2:$G$101,OverSummary!$A$2:$A$101,A933,OverSummary!$D$2:$D$101,B933))</f>
        <v>0</v>
      </c>
      <c r="P933">
        <f>IF(A933="","",G933*Rules!$B$13+H933*Rules!$B$14+I933*Rules!$B$15)</f>
        <v>0</v>
      </c>
      <c r="Q933">
        <f>IF(A933="","",IF(G933&gt;=100,Rules!$B$18,IF(G933&gt;=50,Rules!$B$17,IF(G933&gt;=30,Rules!$B$16,0)))+IF(AND(F933=1,D933&lt;&gt;"BWL",G933=0),Rules!$B$27,0))</f>
        <v>0</v>
      </c>
      <c r="R933">
        <f>IF(A933="","",J933*Rules!$B$19+O933*Rules!$B$22)</f>
        <v>0</v>
      </c>
      <c r="S933">
        <f>IF(A933="","",IF(J933&gt;=4,Rules!$B$21,IF(J933&gt;=3,Rules!$B$20,0)))</f>
        <v>0</v>
      </c>
      <c r="T933">
        <f>IF(A933="","",K933*Rules!$B$23+L933*Rules!$B$24+M933*Rules!$B$25+N933*Rules!$B$26)</f>
        <v>0</v>
      </c>
      <c r="U933">
        <f t="shared" si="14"/>
        <v>0</v>
      </c>
    </row>
    <row r="934" spans="1:21" x14ac:dyDescent="0.2">
      <c r="A934" t="str">
        <f>MatchSquad!A934</f>
        <v>M019</v>
      </c>
      <c r="B934" t="str">
        <f>MatchSquad!B934</f>
        <v>P058</v>
      </c>
      <c r="C934" t="str">
        <f>MatchSquad!C934</f>
        <v>Nishant Sindhu</v>
      </c>
      <c r="D934" t="str">
        <f>MatchSquad!D934</f>
        <v>AR</v>
      </c>
      <c r="E934" t="str">
        <f>MatchSquad!E934</f>
        <v>GT</v>
      </c>
      <c r="F934">
        <f>MatchSquad!G934</f>
        <v>0</v>
      </c>
      <c r="G934">
        <f>IF(A934="","",SUMIFS(BallByBall!$I$2:$I$501,BallByBall!$B$2:$B$501,A934,BallByBall!$F$2:$F$501,B934))</f>
        <v>0</v>
      </c>
      <c r="H934">
        <f>IF(A934="","",COUNTIFS(BallByBall!$B$2:$B$501,A934,BallByBall!$F$2:$F$501,B934,BallByBall!$Q$2:$Q$501,1))</f>
        <v>0</v>
      </c>
      <c r="I934">
        <f>IF(A934="","",COUNTIFS(BallByBall!$B$2:$B$501,A934,BallByBall!$F$2:$F$501,B934,BallByBall!$R$2:$R$501,1))</f>
        <v>0</v>
      </c>
      <c r="J934">
        <f>IF(A934="","",SUMIFS(BallByBall!$T$2:$T$501,BallByBall!$B$2:$B$501,A934,BallByBall!$H$2:$H$501,B934))</f>
        <v>0</v>
      </c>
      <c r="K934">
        <f>IF(A934="","",SUMIFS(BallByBall!$U$2:$U$501,BallByBall!$B$2:$B$501,A934,BallByBall!$P$2:$P$501,B934))</f>
        <v>0</v>
      </c>
      <c r="L934">
        <f>IF(A934="","",SUMIFS(BallByBall!$V$2:$V$501,BallByBall!$B$2:$B$501,A934,BallByBall!$P$2:$P$501,B934))</f>
        <v>0</v>
      </c>
      <c r="M934">
        <f>IF(A934="","",SUMIFS(BallByBall!$W$2:$W$501,BallByBall!$B$2:$B$501,A934,BallByBall!$P$2:$P$501,B934))</f>
        <v>0</v>
      </c>
      <c r="N934">
        <f>IF(A934="","",SUMIFS(BallByBall!$X$2:$X$501,BallByBall!$B$2:$B$501,A934,BallByBall!$P$2:$P$501,B934))</f>
        <v>0</v>
      </c>
      <c r="O934">
        <f>IF(A934="","",SUMIFS(OverSummary!$G$2:$G$101,OverSummary!$A$2:$A$101,A934,OverSummary!$D$2:$D$101,B934))</f>
        <v>0</v>
      </c>
      <c r="P934">
        <f>IF(A934="","",G934*Rules!$B$13+H934*Rules!$B$14+I934*Rules!$B$15)</f>
        <v>0</v>
      </c>
      <c r="Q934">
        <f>IF(A934="","",IF(G934&gt;=100,Rules!$B$18,IF(G934&gt;=50,Rules!$B$17,IF(G934&gt;=30,Rules!$B$16,0)))+IF(AND(F934=1,D934&lt;&gt;"BWL",G934=0),Rules!$B$27,0))</f>
        <v>0</v>
      </c>
      <c r="R934">
        <f>IF(A934="","",J934*Rules!$B$19+O934*Rules!$B$22)</f>
        <v>0</v>
      </c>
      <c r="S934">
        <f>IF(A934="","",IF(J934&gt;=4,Rules!$B$21,IF(J934&gt;=3,Rules!$B$20,0)))</f>
        <v>0</v>
      </c>
      <c r="T934">
        <f>IF(A934="","",K934*Rules!$B$23+L934*Rules!$B$24+M934*Rules!$B$25+N934*Rules!$B$26)</f>
        <v>0</v>
      </c>
      <c r="U934">
        <f t="shared" si="14"/>
        <v>0</v>
      </c>
    </row>
    <row r="935" spans="1:21" x14ac:dyDescent="0.2">
      <c r="A935" t="str">
        <f>MatchSquad!A935</f>
        <v>M019</v>
      </c>
      <c r="B935" t="str">
        <f>MatchSquad!B935</f>
        <v>P059</v>
      </c>
      <c r="C935" t="str">
        <f>MatchSquad!C935</f>
        <v>Washington Sundar</v>
      </c>
      <c r="D935" t="str">
        <f>MatchSquad!D935</f>
        <v>AR</v>
      </c>
      <c r="E935" t="str">
        <f>MatchSquad!E935</f>
        <v>GT</v>
      </c>
      <c r="F935">
        <f>MatchSquad!G935</f>
        <v>0</v>
      </c>
      <c r="G935">
        <f>IF(A935="","",SUMIFS(BallByBall!$I$2:$I$501,BallByBall!$B$2:$B$501,A935,BallByBall!$F$2:$F$501,B935))</f>
        <v>0</v>
      </c>
      <c r="H935">
        <f>IF(A935="","",COUNTIFS(BallByBall!$B$2:$B$501,A935,BallByBall!$F$2:$F$501,B935,BallByBall!$Q$2:$Q$501,1))</f>
        <v>0</v>
      </c>
      <c r="I935">
        <f>IF(A935="","",COUNTIFS(BallByBall!$B$2:$B$501,A935,BallByBall!$F$2:$F$501,B935,BallByBall!$R$2:$R$501,1))</f>
        <v>0</v>
      </c>
      <c r="J935">
        <f>IF(A935="","",SUMIFS(BallByBall!$T$2:$T$501,BallByBall!$B$2:$B$501,A935,BallByBall!$H$2:$H$501,B935))</f>
        <v>0</v>
      </c>
      <c r="K935">
        <f>IF(A935="","",SUMIFS(BallByBall!$U$2:$U$501,BallByBall!$B$2:$B$501,A935,BallByBall!$P$2:$P$501,B935))</f>
        <v>0</v>
      </c>
      <c r="L935">
        <f>IF(A935="","",SUMIFS(BallByBall!$V$2:$V$501,BallByBall!$B$2:$B$501,A935,BallByBall!$P$2:$P$501,B935))</f>
        <v>0</v>
      </c>
      <c r="M935">
        <f>IF(A935="","",SUMIFS(BallByBall!$W$2:$W$501,BallByBall!$B$2:$B$501,A935,BallByBall!$P$2:$P$501,B935))</f>
        <v>0</v>
      </c>
      <c r="N935">
        <f>IF(A935="","",SUMIFS(BallByBall!$X$2:$X$501,BallByBall!$B$2:$B$501,A935,BallByBall!$P$2:$P$501,B935))</f>
        <v>0</v>
      </c>
      <c r="O935">
        <f>IF(A935="","",SUMIFS(OverSummary!$G$2:$G$101,OverSummary!$A$2:$A$101,A935,OverSummary!$D$2:$D$101,B935))</f>
        <v>0</v>
      </c>
      <c r="P935">
        <f>IF(A935="","",G935*Rules!$B$13+H935*Rules!$B$14+I935*Rules!$B$15)</f>
        <v>0</v>
      </c>
      <c r="Q935">
        <f>IF(A935="","",IF(G935&gt;=100,Rules!$B$18,IF(G935&gt;=50,Rules!$B$17,IF(G935&gt;=30,Rules!$B$16,0)))+IF(AND(F935=1,D935&lt;&gt;"BWL",G935=0),Rules!$B$27,0))</f>
        <v>0</v>
      </c>
      <c r="R935">
        <f>IF(A935="","",J935*Rules!$B$19+O935*Rules!$B$22)</f>
        <v>0</v>
      </c>
      <c r="S935">
        <f>IF(A935="","",IF(J935&gt;=4,Rules!$B$21,IF(J935&gt;=3,Rules!$B$20,0)))</f>
        <v>0</v>
      </c>
      <c r="T935">
        <f>IF(A935="","",K935*Rules!$B$23+L935*Rules!$B$24+M935*Rules!$B$25+N935*Rules!$B$26)</f>
        <v>0</v>
      </c>
      <c r="U935">
        <f t="shared" si="14"/>
        <v>0</v>
      </c>
    </row>
    <row r="936" spans="1:21" x14ac:dyDescent="0.2">
      <c r="A936" t="str">
        <f>MatchSquad!A936</f>
        <v>M019</v>
      </c>
      <c r="B936" t="str">
        <f>MatchSquad!B936</f>
        <v>P060</v>
      </c>
      <c r="C936" t="str">
        <f>MatchSquad!C936</f>
        <v>Mohd. Arshad Khan</v>
      </c>
      <c r="D936" t="str">
        <f>MatchSquad!D936</f>
        <v>AR</v>
      </c>
      <c r="E936" t="str">
        <f>MatchSquad!E936</f>
        <v>GT</v>
      </c>
      <c r="F936">
        <f>MatchSquad!G936</f>
        <v>0</v>
      </c>
      <c r="G936">
        <f>IF(A936="","",SUMIFS(BallByBall!$I$2:$I$501,BallByBall!$B$2:$B$501,A936,BallByBall!$F$2:$F$501,B936))</f>
        <v>0</v>
      </c>
      <c r="H936">
        <f>IF(A936="","",COUNTIFS(BallByBall!$B$2:$B$501,A936,BallByBall!$F$2:$F$501,B936,BallByBall!$Q$2:$Q$501,1))</f>
        <v>0</v>
      </c>
      <c r="I936">
        <f>IF(A936="","",COUNTIFS(BallByBall!$B$2:$B$501,A936,BallByBall!$F$2:$F$501,B936,BallByBall!$R$2:$R$501,1))</f>
        <v>0</v>
      </c>
      <c r="J936">
        <f>IF(A936="","",SUMIFS(BallByBall!$T$2:$T$501,BallByBall!$B$2:$B$501,A936,BallByBall!$H$2:$H$501,B936))</f>
        <v>0</v>
      </c>
      <c r="K936">
        <f>IF(A936="","",SUMIFS(BallByBall!$U$2:$U$501,BallByBall!$B$2:$B$501,A936,BallByBall!$P$2:$P$501,B936))</f>
        <v>0</v>
      </c>
      <c r="L936">
        <f>IF(A936="","",SUMIFS(BallByBall!$V$2:$V$501,BallByBall!$B$2:$B$501,A936,BallByBall!$P$2:$P$501,B936))</f>
        <v>0</v>
      </c>
      <c r="M936">
        <f>IF(A936="","",SUMIFS(BallByBall!$W$2:$W$501,BallByBall!$B$2:$B$501,A936,BallByBall!$P$2:$P$501,B936))</f>
        <v>0</v>
      </c>
      <c r="N936">
        <f>IF(A936="","",SUMIFS(BallByBall!$X$2:$X$501,BallByBall!$B$2:$B$501,A936,BallByBall!$P$2:$P$501,B936))</f>
        <v>0</v>
      </c>
      <c r="O936">
        <f>IF(A936="","",SUMIFS(OverSummary!$G$2:$G$101,OverSummary!$A$2:$A$101,A936,OverSummary!$D$2:$D$101,B936))</f>
        <v>0</v>
      </c>
      <c r="P936">
        <f>IF(A936="","",G936*Rules!$B$13+H936*Rules!$B$14+I936*Rules!$B$15)</f>
        <v>0</v>
      </c>
      <c r="Q936">
        <f>IF(A936="","",IF(G936&gt;=100,Rules!$B$18,IF(G936&gt;=50,Rules!$B$17,IF(G936&gt;=30,Rules!$B$16,0)))+IF(AND(F936=1,D936&lt;&gt;"BWL",G936=0),Rules!$B$27,0))</f>
        <v>0</v>
      </c>
      <c r="R936">
        <f>IF(A936="","",J936*Rules!$B$19+O936*Rules!$B$22)</f>
        <v>0</v>
      </c>
      <c r="S936">
        <f>IF(A936="","",IF(J936&gt;=4,Rules!$B$21,IF(J936&gt;=3,Rules!$B$20,0)))</f>
        <v>0</v>
      </c>
      <c r="T936">
        <f>IF(A936="","",K936*Rules!$B$23+L936*Rules!$B$24+M936*Rules!$B$25+N936*Rules!$B$26)</f>
        <v>0</v>
      </c>
      <c r="U936">
        <f t="shared" si="14"/>
        <v>0</v>
      </c>
    </row>
    <row r="937" spans="1:21" x14ac:dyDescent="0.2">
      <c r="A937" t="str">
        <f>MatchSquad!A937</f>
        <v>M019</v>
      </c>
      <c r="B937" t="str">
        <f>MatchSquad!B937</f>
        <v>P061</v>
      </c>
      <c r="C937" t="str">
        <f>MatchSquad!C937</f>
        <v>Sai Kishore</v>
      </c>
      <c r="D937" t="str">
        <f>MatchSquad!D937</f>
        <v>AR</v>
      </c>
      <c r="E937" t="str">
        <f>MatchSquad!E937</f>
        <v>GT</v>
      </c>
      <c r="F937">
        <f>MatchSquad!G937</f>
        <v>0</v>
      </c>
      <c r="G937">
        <f>IF(A937="","",SUMIFS(BallByBall!$I$2:$I$501,BallByBall!$B$2:$B$501,A937,BallByBall!$F$2:$F$501,B937))</f>
        <v>0</v>
      </c>
      <c r="H937">
        <f>IF(A937="","",COUNTIFS(BallByBall!$B$2:$B$501,A937,BallByBall!$F$2:$F$501,B937,BallByBall!$Q$2:$Q$501,1))</f>
        <v>0</v>
      </c>
      <c r="I937">
        <f>IF(A937="","",COUNTIFS(BallByBall!$B$2:$B$501,A937,BallByBall!$F$2:$F$501,B937,BallByBall!$R$2:$R$501,1))</f>
        <v>0</v>
      </c>
      <c r="J937">
        <f>IF(A937="","",SUMIFS(BallByBall!$T$2:$T$501,BallByBall!$B$2:$B$501,A937,BallByBall!$H$2:$H$501,B937))</f>
        <v>0</v>
      </c>
      <c r="K937">
        <f>IF(A937="","",SUMIFS(BallByBall!$U$2:$U$501,BallByBall!$B$2:$B$501,A937,BallByBall!$P$2:$P$501,B937))</f>
        <v>0</v>
      </c>
      <c r="L937">
        <f>IF(A937="","",SUMIFS(BallByBall!$V$2:$V$501,BallByBall!$B$2:$B$501,A937,BallByBall!$P$2:$P$501,B937))</f>
        <v>0</v>
      </c>
      <c r="M937">
        <f>IF(A937="","",SUMIFS(BallByBall!$W$2:$W$501,BallByBall!$B$2:$B$501,A937,BallByBall!$P$2:$P$501,B937))</f>
        <v>0</v>
      </c>
      <c r="N937">
        <f>IF(A937="","",SUMIFS(BallByBall!$X$2:$X$501,BallByBall!$B$2:$B$501,A937,BallByBall!$P$2:$P$501,B937))</f>
        <v>0</v>
      </c>
      <c r="O937">
        <f>IF(A937="","",SUMIFS(OverSummary!$G$2:$G$101,OverSummary!$A$2:$A$101,A937,OverSummary!$D$2:$D$101,B937))</f>
        <v>0</v>
      </c>
      <c r="P937">
        <f>IF(A937="","",G937*Rules!$B$13+H937*Rules!$B$14+I937*Rules!$B$15)</f>
        <v>0</v>
      </c>
      <c r="Q937">
        <f>IF(A937="","",IF(G937&gt;=100,Rules!$B$18,IF(G937&gt;=50,Rules!$B$17,IF(G937&gt;=30,Rules!$B$16,0)))+IF(AND(F937=1,D937&lt;&gt;"BWL",G937=0),Rules!$B$27,0))</f>
        <v>0</v>
      </c>
      <c r="R937">
        <f>IF(A937="","",J937*Rules!$B$19+O937*Rules!$B$22)</f>
        <v>0</v>
      </c>
      <c r="S937">
        <f>IF(A937="","",IF(J937&gt;=4,Rules!$B$21,IF(J937&gt;=3,Rules!$B$20,0)))</f>
        <v>0</v>
      </c>
      <c r="T937">
        <f>IF(A937="","",K937*Rules!$B$23+L937*Rules!$B$24+M937*Rules!$B$25+N937*Rules!$B$26)</f>
        <v>0</v>
      </c>
      <c r="U937">
        <f t="shared" si="14"/>
        <v>0</v>
      </c>
    </row>
    <row r="938" spans="1:21" x14ac:dyDescent="0.2">
      <c r="A938" t="str">
        <f>MatchSquad!A938</f>
        <v>M019</v>
      </c>
      <c r="B938" t="str">
        <f>MatchSquad!B938</f>
        <v>P062</v>
      </c>
      <c r="C938" t="str">
        <f>MatchSquad!C938</f>
        <v>Jayant Yadav</v>
      </c>
      <c r="D938" t="str">
        <f>MatchSquad!D938</f>
        <v>AR</v>
      </c>
      <c r="E938" t="str">
        <f>MatchSquad!E938</f>
        <v>GT</v>
      </c>
      <c r="F938">
        <f>MatchSquad!G938</f>
        <v>0</v>
      </c>
      <c r="G938">
        <f>IF(A938="","",SUMIFS(BallByBall!$I$2:$I$501,BallByBall!$B$2:$B$501,A938,BallByBall!$F$2:$F$501,B938))</f>
        <v>0</v>
      </c>
      <c r="H938">
        <f>IF(A938="","",COUNTIFS(BallByBall!$B$2:$B$501,A938,BallByBall!$F$2:$F$501,B938,BallByBall!$Q$2:$Q$501,1))</f>
        <v>0</v>
      </c>
      <c r="I938">
        <f>IF(A938="","",COUNTIFS(BallByBall!$B$2:$B$501,A938,BallByBall!$F$2:$F$501,B938,BallByBall!$R$2:$R$501,1))</f>
        <v>0</v>
      </c>
      <c r="J938">
        <f>IF(A938="","",SUMIFS(BallByBall!$T$2:$T$501,BallByBall!$B$2:$B$501,A938,BallByBall!$H$2:$H$501,B938))</f>
        <v>0</v>
      </c>
      <c r="K938">
        <f>IF(A938="","",SUMIFS(BallByBall!$U$2:$U$501,BallByBall!$B$2:$B$501,A938,BallByBall!$P$2:$P$501,B938))</f>
        <v>0</v>
      </c>
      <c r="L938">
        <f>IF(A938="","",SUMIFS(BallByBall!$V$2:$V$501,BallByBall!$B$2:$B$501,A938,BallByBall!$P$2:$P$501,B938))</f>
        <v>0</v>
      </c>
      <c r="M938">
        <f>IF(A938="","",SUMIFS(BallByBall!$W$2:$W$501,BallByBall!$B$2:$B$501,A938,BallByBall!$P$2:$P$501,B938))</f>
        <v>0</v>
      </c>
      <c r="N938">
        <f>IF(A938="","",SUMIFS(BallByBall!$X$2:$X$501,BallByBall!$B$2:$B$501,A938,BallByBall!$P$2:$P$501,B938))</f>
        <v>0</v>
      </c>
      <c r="O938">
        <f>IF(A938="","",SUMIFS(OverSummary!$G$2:$G$101,OverSummary!$A$2:$A$101,A938,OverSummary!$D$2:$D$101,B938))</f>
        <v>0</v>
      </c>
      <c r="P938">
        <f>IF(A938="","",G938*Rules!$B$13+H938*Rules!$B$14+I938*Rules!$B$15)</f>
        <v>0</v>
      </c>
      <c r="Q938">
        <f>IF(A938="","",IF(G938&gt;=100,Rules!$B$18,IF(G938&gt;=50,Rules!$B$17,IF(G938&gt;=30,Rules!$B$16,0)))+IF(AND(F938=1,D938&lt;&gt;"BWL",G938=0),Rules!$B$27,0))</f>
        <v>0</v>
      </c>
      <c r="R938">
        <f>IF(A938="","",J938*Rules!$B$19+O938*Rules!$B$22)</f>
        <v>0</v>
      </c>
      <c r="S938">
        <f>IF(A938="","",IF(J938&gt;=4,Rules!$B$21,IF(J938&gt;=3,Rules!$B$20,0)))</f>
        <v>0</v>
      </c>
      <c r="T938">
        <f>IF(A938="","",K938*Rules!$B$23+L938*Rules!$B$24+M938*Rules!$B$25+N938*Rules!$B$26)</f>
        <v>0</v>
      </c>
      <c r="U938">
        <f t="shared" si="14"/>
        <v>0</v>
      </c>
    </row>
    <row r="939" spans="1:21" x14ac:dyDescent="0.2">
      <c r="A939" t="str">
        <f>MatchSquad!A939</f>
        <v>M019</v>
      </c>
      <c r="B939" t="str">
        <f>MatchSquad!B939</f>
        <v>P063</v>
      </c>
      <c r="C939" t="str">
        <f>MatchSquad!C939</f>
        <v>Jason Holder</v>
      </c>
      <c r="D939" t="str">
        <f>MatchSquad!D939</f>
        <v>AR</v>
      </c>
      <c r="E939" t="str">
        <f>MatchSquad!E939</f>
        <v>GT</v>
      </c>
      <c r="F939">
        <f>MatchSquad!G939</f>
        <v>0</v>
      </c>
      <c r="G939">
        <f>IF(A939="","",SUMIFS(BallByBall!$I$2:$I$501,BallByBall!$B$2:$B$501,A939,BallByBall!$F$2:$F$501,B939))</f>
        <v>0</v>
      </c>
      <c r="H939">
        <f>IF(A939="","",COUNTIFS(BallByBall!$B$2:$B$501,A939,BallByBall!$F$2:$F$501,B939,BallByBall!$Q$2:$Q$501,1))</f>
        <v>0</v>
      </c>
      <c r="I939">
        <f>IF(A939="","",COUNTIFS(BallByBall!$B$2:$B$501,A939,BallByBall!$F$2:$F$501,B939,BallByBall!$R$2:$R$501,1))</f>
        <v>0</v>
      </c>
      <c r="J939">
        <f>IF(A939="","",SUMIFS(BallByBall!$T$2:$T$501,BallByBall!$B$2:$B$501,A939,BallByBall!$H$2:$H$501,B939))</f>
        <v>0</v>
      </c>
      <c r="K939">
        <f>IF(A939="","",SUMIFS(BallByBall!$U$2:$U$501,BallByBall!$B$2:$B$501,A939,BallByBall!$P$2:$P$501,B939))</f>
        <v>0</v>
      </c>
      <c r="L939">
        <f>IF(A939="","",SUMIFS(BallByBall!$V$2:$V$501,BallByBall!$B$2:$B$501,A939,BallByBall!$P$2:$P$501,B939))</f>
        <v>0</v>
      </c>
      <c r="M939">
        <f>IF(A939="","",SUMIFS(BallByBall!$W$2:$W$501,BallByBall!$B$2:$B$501,A939,BallByBall!$P$2:$P$501,B939))</f>
        <v>0</v>
      </c>
      <c r="N939">
        <f>IF(A939="","",SUMIFS(BallByBall!$X$2:$X$501,BallByBall!$B$2:$B$501,A939,BallByBall!$P$2:$P$501,B939))</f>
        <v>0</v>
      </c>
      <c r="O939">
        <f>IF(A939="","",SUMIFS(OverSummary!$G$2:$G$101,OverSummary!$A$2:$A$101,A939,OverSummary!$D$2:$D$101,B939))</f>
        <v>0</v>
      </c>
      <c r="P939">
        <f>IF(A939="","",G939*Rules!$B$13+H939*Rules!$B$14+I939*Rules!$B$15)</f>
        <v>0</v>
      </c>
      <c r="Q939">
        <f>IF(A939="","",IF(G939&gt;=100,Rules!$B$18,IF(G939&gt;=50,Rules!$B$17,IF(G939&gt;=30,Rules!$B$16,0)))+IF(AND(F939=1,D939&lt;&gt;"BWL",G939=0),Rules!$B$27,0))</f>
        <v>0</v>
      </c>
      <c r="R939">
        <f>IF(A939="","",J939*Rules!$B$19+O939*Rules!$B$22)</f>
        <v>0</v>
      </c>
      <c r="S939">
        <f>IF(A939="","",IF(J939&gt;=4,Rules!$B$21,IF(J939&gt;=3,Rules!$B$20,0)))</f>
        <v>0</v>
      </c>
      <c r="T939">
        <f>IF(A939="","",K939*Rules!$B$23+L939*Rules!$B$24+M939*Rules!$B$25+N939*Rules!$B$26)</f>
        <v>0</v>
      </c>
      <c r="U939">
        <f t="shared" si="14"/>
        <v>0</v>
      </c>
    </row>
    <row r="940" spans="1:21" x14ac:dyDescent="0.2">
      <c r="A940" t="str">
        <f>MatchSquad!A940</f>
        <v>M019</v>
      </c>
      <c r="B940" t="str">
        <f>MatchSquad!B940</f>
        <v>P064</v>
      </c>
      <c r="C940" t="str">
        <f>MatchSquad!C940</f>
        <v>Rahul Tewatia</v>
      </c>
      <c r="D940" t="str">
        <f>MatchSquad!D940</f>
        <v>AR</v>
      </c>
      <c r="E940" t="str">
        <f>MatchSquad!E940</f>
        <v>GT</v>
      </c>
      <c r="F940">
        <f>MatchSquad!G940</f>
        <v>0</v>
      </c>
      <c r="G940">
        <f>IF(A940="","",SUMIFS(BallByBall!$I$2:$I$501,BallByBall!$B$2:$B$501,A940,BallByBall!$F$2:$F$501,B940))</f>
        <v>0</v>
      </c>
      <c r="H940">
        <f>IF(A940="","",COUNTIFS(BallByBall!$B$2:$B$501,A940,BallByBall!$F$2:$F$501,B940,BallByBall!$Q$2:$Q$501,1))</f>
        <v>0</v>
      </c>
      <c r="I940">
        <f>IF(A940="","",COUNTIFS(BallByBall!$B$2:$B$501,A940,BallByBall!$F$2:$F$501,B940,BallByBall!$R$2:$R$501,1))</f>
        <v>0</v>
      </c>
      <c r="J940">
        <f>IF(A940="","",SUMIFS(BallByBall!$T$2:$T$501,BallByBall!$B$2:$B$501,A940,BallByBall!$H$2:$H$501,B940))</f>
        <v>0</v>
      </c>
      <c r="K940">
        <f>IF(A940="","",SUMIFS(BallByBall!$U$2:$U$501,BallByBall!$B$2:$B$501,A940,BallByBall!$P$2:$P$501,B940))</f>
        <v>0</v>
      </c>
      <c r="L940">
        <f>IF(A940="","",SUMIFS(BallByBall!$V$2:$V$501,BallByBall!$B$2:$B$501,A940,BallByBall!$P$2:$P$501,B940))</f>
        <v>0</v>
      </c>
      <c r="M940">
        <f>IF(A940="","",SUMIFS(BallByBall!$W$2:$W$501,BallByBall!$B$2:$B$501,A940,BallByBall!$P$2:$P$501,B940))</f>
        <v>0</v>
      </c>
      <c r="N940">
        <f>IF(A940="","",SUMIFS(BallByBall!$X$2:$X$501,BallByBall!$B$2:$B$501,A940,BallByBall!$P$2:$P$501,B940))</f>
        <v>0</v>
      </c>
      <c r="O940">
        <f>IF(A940="","",SUMIFS(OverSummary!$G$2:$G$101,OverSummary!$A$2:$A$101,A940,OverSummary!$D$2:$D$101,B940))</f>
        <v>0</v>
      </c>
      <c r="P940">
        <f>IF(A940="","",G940*Rules!$B$13+H940*Rules!$B$14+I940*Rules!$B$15)</f>
        <v>0</v>
      </c>
      <c r="Q940">
        <f>IF(A940="","",IF(G940&gt;=100,Rules!$B$18,IF(G940&gt;=50,Rules!$B$17,IF(G940&gt;=30,Rules!$B$16,0)))+IF(AND(F940=1,D940&lt;&gt;"BWL",G940=0),Rules!$B$27,0))</f>
        <v>0</v>
      </c>
      <c r="R940">
        <f>IF(A940="","",J940*Rules!$B$19+O940*Rules!$B$22)</f>
        <v>0</v>
      </c>
      <c r="S940">
        <f>IF(A940="","",IF(J940&gt;=4,Rules!$B$21,IF(J940&gt;=3,Rules!$B$20,0)))</f>
        <v>0</v>
      </c>
      <c r="T940">
        <f>IF(A940="","",K940*Rules!$B$23+L940*Rules!$B$24+M940*Rules!$B$25+N940*Rules!$B$26)</f>
        <v>0</v>
      </c>
      <c r="U940">
        <f t="shared" si="14"/>
        <v>0</v>
      </c>
    </row>
    <row r="941" spans="1:21" x14ac:dyDescent="0.2">
      <c r="A941" t="str">
        <f>MatchSquad!A941</f>
        <v>M019</v>
      </c>
      <c r="B941" t="str">
        <f>MatchSquad!B941</f>
        <v>P065</v>
      </c>
      <c r="C941" t="str">
        <f>MatchSquad!C941</f>
        <v>Shahrukh Khan</v>
      </c>
      <c r="D941" t="str">
        <f>MatchSquad!D941</f>
        <v>AR</v>
      </c>
      <c r="E941" t="str">
        <f>MatchSquad!E941</f>
        <v>GT</v>
      </c>
      <c r="F941">
        <f>MatchSquad!G941</f>
        <v>0</v>
      </c>
      <c r="G941">
        <f>IF(A941="","",SUMIFS(BallByBall!$I$2:$I$501,BallByBall!$B$2:$B$501,A941,BallByBall!$F$2:$F$501,B941))</f>
        <v>0</v>
      </c>
      <c r="H941">
        <f>IF(A941="","",COUNTIFS(BallByBall!$B$2:$B$501,A941,BallByBall!$F$2:$F$501,B941,BallByBall!$Q$2:$Q$501,1))</f>
        <v>0</v>
      </c>
      <c r="I941">
        <f>IF(A941="","",COUNTIFS(BallByBall!$B$2:$B$501,A941,BallByBall!$F$2:$F$501,B941,BallByBall!$R$2:$R$501,1))</f>
        <v>0</v>
      </c>
      <c r="J941">
        <f>IF(A941="","",SUMIFS(BallByBall!$T$2:$T$501,BallByBall!$B$2:$B$501,A941,BallByBall!$H$2:$H$501,B941))</f>
        <v>0</v>
      </c>
      <c r="K941">
        <f>IF(A941="","",SUMIFS(BallByBall!$U$2:$U$501,BallByBall!$B$2:$B$501,A941,BallByBall!$P$2:$P$501,B941))</f>
        <v>0</v>
      </c>
      <c r="L941">
        <f>IF(A941="","",SUMIFS(BallByBall!$V$2:$V$501,BallByBall!$B$2:$B$501,A941,BallByBall!$P$2:$P$501,B941))</f>
        <v>0</v>
      </c>
      <c r="M941">
        <f>IF(A941="","",SUMIFS(BallByBall!$W$2:$W$501,BallByBall!$B$2:$B$501,A941,BallByBall!$P$2:$P$501,B941))</f>
        <v>0</v>
      </c>
      <c r="N941">
        <f>IF(A941="","",SUMIFS(BallByBall!$X$2:$X$501,BallByBall!$B$2:$B$501,A941,BallByBall!$P$2:$P$501,B941))</f>
        <v>0</v>
      </c>
      <c r="O941">
        <f>IF(A941="","",SUMIFS(OverSummary!$G$2:$G$101,OverSummary!$A$2:$A$101,A941,OverSummary!$D$2:$D$101,B941))</f>
        <v>0</v>
      </c>
      <c r="P941">
        <f>IF(A941="","",G941*Rules!$B$13+H941*Rules!$B$14+I941*Rules!$B$15)</f>
        <v>0</v>
      </c>
      <c r="Q941">
        <f>IF(A941="","",IF(G941&gt;=100,Rules!$B$18,IF(G941&gt;=50,Rules!$B$17,IF(G941&gt;=30,Rules!$B$16,0)))+IF(AND(F941=1,D941&lt;&gt;"BWL",G941=0),Rules!$B$27,0))</f>
        <v>0</v>
      </c>
      <c r="R941">
        <f>IF(A941="","",J941*Rules!$B$19+O941*Rules!$B$22)</f>
        <v>0</v>
      </c>
      <c r="S941">
        <f>IF(A941="","",IF(J941&gt;=4,Rules!$B$21,IF(J941&gt;=3,Rules!$B$20,0)))</f>
        <v>0</v>
      </c>
      <c r="T941">
        <f>IF(A941="","",K941*Rules!$B$23+L941*Rules!$B$24+M941*Rules!$B$25+N941*Rules!$B$26)</f>
        <v>0</v>
      </c>
      <c r="U941">
        <f t="shared" si="14"/>
        <v>0</v>
      </c>
    </row>
    <row r="942" spans="1:21" x14ac:dyDescent="0.2">
      <c r="A942" t="str">
        <f>MatchSquad!A942</f>
        <v>M019</v>
      </c>
      <c r="B942" t="str">
        <f>MatchSquad!B942</f>
        <v>P066</v>
      </c>
      <c r="C942" t="str">
        <f>MatchSquad!C942</f>
        <v>Kagiso Rabada</v>
      </c>
      <c r="D942" t="str">
        <f>MatchSquad!D942</f>
        <v>BWL</v>
      </c>
      <c r="E942" t="str">
        <f>MatchSquad!E942</f>
        <v>GT</v>
      </c>
      <c r="F942">
        <f>MatchSquad!G942</f>
        <v>0</v>
      </c>
      <c r="G942">
        <f>IF(A942="","",SUMIFS(BallByBall!$I$2:$I$501,BallByBall!$B$2:$B$501,A942,BallByBall!$F$2:$F$501,B942))</f>
        <v>0</v>
      </c>
      <c r="H942">
        <f>IF(A942="","",COUNTIFS(BallByBall!$B$2:$B$501,A942,BallByBall!$F$2:$F$501,B942,BallByBall!$Q$2:$Q$501,1))</f>
        <v>0</v>
      </c>
      <c r="I942">
        <f>IF(A942="","",COUNTIFS(BallByBall!$B$2:$B$501,A942,BallByBall!$F$2:$F$501,B942,BallByBall!$R$2:$R$501,1))</f>
        <v>0</v>
      </c>
      <c r="J942">
        <f>IF(A942="","",SUMIFS(BallByBall!$T$2:$T$501,BallByBall!$B$2:$B$501,A942,BallByBall!$H$2:$H$501,B942))</f>
        <v>0</v>
      </c>
      <c r="K942">
        <f>IF(A942="","",SUMIFS(BallByBall!$U$2:$U$501,BallByBall!$B$2:$B$501,A942,BallByBall!$P$2:$P$501,B942))</f>
        <v>0</v>
      </c>
      <c r="L942">
        <f>IF(A942="","",SUMIFS(BallByBall!$V$2:$V$501,BallByBall!$B$2:$B$501,A942,BallByBall!$P$2:$P$501,B942))</f>
        <v>0</v>
      </c>
      <c r="M942">
        <f>IF(A942="","",SUMIFS(BallByBall!$W$2:$W$501,BallByBall!$B$2:$B$501,A942,BallByBall!$P$2:$P$501,B942))</f>
        <v>0</v>
      </c>
      <c r="N942">
        <f>IF(A942="","",SUMIFS(BallByBall!$X$2:$X$501,BallByBall!$B$2:$B$501,A942,BallByBall!$P$2:$P$501,B942))</f>
        <v>0</v>
      </c>
      <c r="O942">
        <f>IF(A942="","",SUMIFS(OverSummary!$G$2:$G$101,OverSummary!$A$2:$A$101,A942,OverSummary!$D$2:$D$101,B942))</f>
        <v>0</v>
      </c>
      <c r="P942">
        <f>IF(A942="","",G942*Rules!$B$13+H942*Rules!$B$14+I942*Rules!$B$15)</f>
        <v>0</v>
      </c>
      <c r="Q942">
        <f>IF(A942="","",IF(G942&gt;=100,Rules!$B$18,IF(G942&gt;=50,Rules!$B$17,IF(G942&gt;=30,Rules!$B$16,0)))+IF(AND(F942=1,D942&lt;&gt;"BWL",G942=0),Rules!$B$27,0))</f>
        <v>0</v>
      </c>
      <c r="R942">
        <f>IF(A942="","",J942*Rules!$B$19+O942*Rules!$B$22)</f>
        <v>0</v>
      </c>
      <c r="S942">
        <f>IF(A942="","",IF(J942&gt;=4,Rules!$B$21,IF(J942&gt;=3,Rules!$B$20,0)))</f>
        <v>0</v>
      </c>
      <c r="T942">
        <f>IF(A942="","",K942*Rules!$B$23+L942*Rules!$B$24+M942*Rules!$B$25+N942*Rules!$B$26)</f>
        <v>0</v>
      </c>
      <c r="U942">
        <f t="shared" si="14"/>
        <v>0</v>
      </c>
    </row>
    <row r="943" spans="1:21" x14ac:dyDescent="0.2">
      <c r="A943" t="str">
        <f>MatchSquad!A943</f>
        <v>M019</v>
      </c>
      <c r="B943" t="str">
        <f>MatchSquad!B943</f>
        <v>P067</v>
      </c>
      <c r="C943" t="str">
        <f>MatchSquad!C943</f>
        <v>Mohammed Siraj</v>
      </c>
      <c r="D943" t="str">
        <f>MatchSquad!D943</f>
        <v>BWL</v>
      </c>
      <c r="E943" t="str">
        <f>MatchSquad!E943</f>
        <v>GT</v>
      </c>
      <c r="F943">
        <f>MatchSquad!G943</f>
        <v>0</v>
      </c>
      <c r="G943">
        <f>IF(A943="","",SUMIFS(BallByBall!$I$2:$I$501,BallByBall!$B$2:$B$501,A943,BallByBall!$F$2:$F$501,B943))</f>
        <v>0</v>
      </c>
      <c r="H943">
        <f>IF(A943="","",COUNTIFS(BallByBall!$B$2:$B$501,A943,BallByBall!$F$2:$F$501,B943,BallByBall!$Q$2:$Q$501,1))</f>
        <v>0</v>
      </c>
      <c r="I943">
        <f>IF(A943="","",COUNTIFS(BallByBall!$B$2:$B$501,A943,BallByBall!$F$2:$F$501,B943,BallByBall!$R$2:$R$501,1))</f>
        <v>0</v>
      </c>
      <c r="J943">
        <f>IF(A943="","",SUMIFS(BallByBall!$T$2:$T$501,BallByBall!$B$2:$B$501,A943,BallByBall!$H$2:$H$501,B943))</f>
        <v>0</v>
      </c>
      <c r="K943">
        <f>IF(A943="","",SUMIFS(BallByBall!$U$2:$U$501,BallByBall!$B$2:$B$501,A943,BallByBall!$P$2:$P$501,B943))</f>
        <v>0</v>
      </c>
      <c r="L943">
        <f>IF(A943="","",SUMIFS(BallByBall!$V$2:$V$501,BallByBall!$B$2:$B$501,A943,BallByBall!$P$2:$P$501,B943))</f>
        <v>0</v>
      </c>
      <c r="M943">
        <f>IF(A943="","",SUMIFS(BallByBall!$W$2:$W$501,BallByBall!$B$2:$B$501,A943,BallByBall!$P$2:$P$501,B943))</f>
        <v>0</v>
      </c>
      <c r="N943">
        <f>IF(A943="","",SUMIFS(BallByBall!$X$2:$X$501,BallByBall!$B$2:$B$501,A943,BallByBall!$P$2:$P$501,B943))</f>
        <v>0</v>
      </c>
      <c r="O943">
        <f>IF(A943="","",SUMIFS(OverSummary!$G$2:$G$101,OverSummary!$A$2:$A$101,A943,OverSummary!$D$2:$D$101,B943))</f>
        <v>0</v>
      </c>
      <c r="P943">
        <f>IF(A943="","",G943*Rules!$B$13+H943*Rules!$B$14+I943*Rules!$B$15)</f>
        <v>0</v>
      </c>
      <c r="Q943">
        <f>IF(A943="","",IF(G943&gt;=100,Rules!$B$18,IF(G943&gt;=50,Rules!$B$17,IF(G943&gt;=30,Rules!$B$16,0)))+IF(AND(F943=1,D943&lt;&gt;"BWL",G943=0),Rules!$B$27,0))</f>
        <v>0</v>
      </c>
      <c r="R943">
        <f>IF(A943="","",J943*Rules!$B$19+O943*Rules!$B$22)</f>
        <v>0</v>
      </c>
      <c r="S943">
        <f>IF(A943="","",IF(J943&gt;=4,Rules!$B$21,IF(J943&gt;=3,Rules!$B$20,0)))</f>
        <v>0</v>
      </c>
      <c r="T943">
        <f>IF(A943="","",K943*Rules!$B$23+L943*Rules!$B$24+M943*Rules!$B$25+N943*Rules!$B$26)</f>
        <v>0</v>
      </c>
      <c r="U943">
        <f t="shared" si="14"/>
        <v>0</v>
      </c>
    </row>
    <row r="944" spans="1:21" x14ac:dyDescent="0.2">
      <c r="A944" t="str">
        <f>MatchSquad!A944</f>
        <v>M019</v>
      </c>
      <c r="B944" t="str">
        <f>MatchSquad!B944</f>
        <v>P068</v>
      </c>
      <c r="C944" t="str">
        <f>MatchSquad!C944</f>
        <v>Prasidh Krishna</v>
      </c>
      <c r="D944" t="str">
        <f>MatchSquad!D944</f>
        <v>BWL</v>
      </c>
      <c r="E944" t="str">
        <f>MatchSquad!E944</f>
        <v>GT</v>
      </c>
      <c r="F944">
        <f>MatchSquad!G944</f>
        <v>0</v>
      </c>
      <c r="G944">
        <f>IF(A944="","",SUMIFS(BallByBall!$I$2:$I$501,BallByBall!$B$2:$B$501,A944,BallByBall!$F$2:$F$501,B944))</f>
        <v>0</v>
      </c>
      <c r="H944">
        <f>IF(A944="","",COUNTIFS(BallByBall!$B$2:$B$501,A944,BallByBall!$F$2:$F$501,B944,BallByBall!$Q$2:$Q$501,1))</f>
        <v>0</v>
      </c>
      <c r="I944">
        <f>IF(A944="","",COUNTIFS(BallByBall!$B$2:$B$501,A944,BallByBall!$F$2:$F$501,B944,BallByBall!$R$2:$R$501,1))</f>
        <v>0</v>
      </c>
      <c r="J944">
        <f>IF(A944="","",SUMIFS(BallByBall!$T$2:$T$501,BallByBall!$B$2:$B$501,A944,BallByBall!$H$2:$H$501,B944))</f>
        <v>0</v>
      </c>
      <c r="K944">
        <f>IF(A944="","",SUMIFS(BallByBall!$U$2:$U$501,BallByBall!$B$2:$B$501,A944,BallByBall!$P$2:$P$501,B944))</f>
        <v>0</v>
      </c>
      <c r="L944">
        <f>IF(A944="","",SUMIFS(BallByBall!$V$2:$V$501,BallByBall!$B$2:$B$501,A944,BallByBall!$P$2:$P$501,B944))</f>
        <v>0</v>
      </c>
      <c r="M944">
        <f>IF(A944="","",SUMIFS(BallByBall!$W$2:$W$501,BallByBall!$B$2:$B$501,A944,BallByBall!$P$2:$P$501,B944))</f>
        <v>0</v>
      </c>
      <c r="N944">
        <f>IF(A944="","",SUMIFS(BallByBall!$X$2:$X$501,BallByBall!$B$2:$B$501,A944,BallByBall!$P$2:$P$501,B944))</f>
        <v>0</v>
      </c>
      <c r="O944">
        <f>IF(A944="","",SUMIFS(OverSummary!$G$2:$G$101,OverSummary!$A$2:$A$101,A944,OverSummary!$D$2:$D$101,B944))</f>
        <v>0</v>
      </c>
      <c r="P944">
        <f>IF(A944="","",G944*Rules!$B$13+H944*Rules!$B$14+I944*Rules!$B$15)</f>
        <v>0</v>
      </c>
      <c r="Q944">
        <f>IF(A944="","",IF(G944&gt;=100,Rules!$B$18,IF(G944&gt;=50,Rules!$B$17,IF(G944&gt;=30,Rules!$B$16,0)))+IF(AND(F944=1,D944&lt;&gt;"BWL",G944=0),Rules!$B$27,0))</f>
        <v>0</v>
      </c>
      <c r="R944">
        <f>IF(A944="","",J944*Rules!$B$19+O944*Rules!$B$22)</f>
        <v>0</v>
      </c>
      <c r="S944">
        <f>IF(A944="","",IF(J944&gt;=4,Rules!$B$21,IF(J944&gt;=3,Rules!$B$20,0)))</f>
        <v>0</v>
      </c>
      <c r="T944">
        <f>IF(A944="","",K944*Rules!$B$23+L944*Rules!$B$24+M944*Rules!$B$25+N944*Rules!$B$26)</f>
        <v>0</v>
      </c>
      <c r="U944">
        <f t="shared" si="14"/>
        <v>0</v>
      </c>
    </row>
    <row r="945" spans="1:21" x14ac:dyDescent="0.2">
      <c r="A945" t="str">
        <f>MatchSquad!A945</f>
        <v>M019</v>
      </c>
      <c r="B945" t="str">
        <f>MatchSquad!B945</f>
        <v>P069</v>
      </c>
      <c r="C945" t="str">
        <f>MatchSquad!C945</f>
        <v>Manav Suthar</v>
      </c>
      <c r="D945" t="str">
        <f>MatchSquad!D945</f>
        <v>BWL</v>
      </c>
      <c r="E945" t="str">
        <f>MatchSquad!E945</f>
        <v>GT</v>
      </c>
      <c r="F945">
        <f>MatchSquad!G945</f>
        <v>0</v>
      </c>
      <c r="G945">
        <f>IF(A945="","",SUMIFS(BallByBall!$I$2:$I$501,BallByBall!$B$2:$B$501,A945,BallByBall!$F$2:$F$501,B945))</f>
        <v>0</v>
      </c>
      <c r="H945">
        <f>IF(A945="","",COUNTIFS(BallByBall!$B$2:$B$501,A945,BallByBall!$F$2:$F$501,B945,BallByBall!$Q$2:$Q$501,1))</f>
        <v>0</v>
      </c>
      <c r="I945">
        <f>IF(A945="","",COUNTIFS(BallByBall!$B$2:$B$501,A945,BallByBall!$F$2:$F$501,B945,BallByBall!$R$2:$R$501,1))</f>
        <v>0</v>
      </c>
      <c r="J945">
        <f>IF(A945="","",SUMIFS(BallByBall!$T$2:$T$501,BallByBall!$B$2:$B$501,A945,BallByBall!$H$2:$H$501,B945))</f>
        <v>0</v>
      </c>
      <c r="K945">
        <f>IF(A945="","",SUMIFS(BallByBall!$U$2:$U$501,BallByBall!$B$2:$B$501,A945,BallByBall!$P$2:$P$501,B945))</f>
        <v>0</v>
      </c>
      <c r="L945">
        <f>IF(A945="","",SUMIFS(BallByBall!$V$2:$V$501,BallByBall!$B$2:$B$501,A945,BallByBall!$P$2:$P$501,B945))</f>
        <v>0</v>
      </c>
      <c r="M945">
        <f>IF(A945="","",SUMIFS(BallByBall!$W$2:$W$501,BallByBall!$B$2:$B$501,A945,BallByBall!$P$2:$P$501,B945))</f>
        <v>0</v>
      </c>
      <c r="N945">
        <f>IF(A945="","",SUMIFS(BallByBall!$X$2:$X$501,BallByBall!$B$2:$B$501,A945,BallByBall!$P$2:$P$501,B945))</f>
        <v>0</v>
      </c>
      <c r="O945">
        <f>IF(A945="","",SUMIFS(OverSummary!$G$2:$G$101,OverSummary!$A$2:$A$101,A945,OverSummary!$D$2:$D$101,B945))</f>
        <v>0</v>
      </c>
      <c r="P945">
        <f>IF(A945="","",G945*Rules!$B$13+H945*Rules!$B$14+I945*Rules!$B$15)</f>
        <v>0</v>
      </c>
      <c r="Q945">
        <f>IF(A945="","",IF(G945&gt;=100,Rules!$B$18,IF(G945&gt;=50,Rules!$B$17,IF(G945&gt;=30,Rules!$B$16,0)))+IF(AND(F945=1,D945&lt;&gt;"BWL",G945=0),Rules!$B$27,0))</f>
        <v>0</v>
      </c>
      <c r="R945">
        <f>IF(A945="","",J945*Rules!$B$19+O945*Rules!$B$22)</f>
        <v>0</v>
      </c>
      <c r="S945">
        <f>IF(A945="","",IF(J945&gt;=4,Rules!$B$21,IF(J945&gt;=3,Rules!$B$20,0)))</f>
        <v>0</v>
      </c>
      <c r="T945">
        <f>IF(A945="","",K945*Rules!$B$23+L945*Rules!$B$24+M945*Rules!$B$25+N945*Rules!$B$26)</f>
        <v>0</v>
      </c>
      <c r="U945">
        <f t="shared" si="14"/>
        <v>0</v>
      </c>
    </row>
    <row r="946" spans="1:21" x14ac:dyDescent="0.2">
      <c r="A946" t="str">
        <f>MatchSquad!A946</f>
        <v>M019</v>
      </c>
      <c r="B946" t="str">
        <f>MatchSquad!B946</f>
        <v>P070</v>
      </c>
      <c r="C946" t="str">
        <f>MatchSquad!C946</f>
        <v>Gurnoor Singh Brar</v>
      </c>
      <c r="D946" t="str">
        <f>MatchSquad!D946</f>
        <v>BWL</v>
      </c>
      <c r="E946" t="str">
        <f>MatchSquad!E946</f>
        <v>GT</v>
      </c>
      <c r="F946">
        <f>MatchSquad!G946</f>
        <v>0</v>
      </c>
      <c r="G946">
        <f>IF(A946="","",SUMIFS(BallByBall!$I$2:$I$501,BallByBall!$B$2:$B$501,A946,BallByBall!$F$2:$F$501,B946))</f>
        <v>0</v>
      </c>
      <c r="H946">
        <f>IF(A946="","",COUNTIFS(BallByBall!$B$2:$B$501,A946,BallByBall!$F$2:$F$501,B946,BallByBall!$Q$2:$Q$501,1))</f>
        <v>0</v>
      </c>
      <c r="I946">
        <f>IF(A946="","",COUNTIFS(BallByBall!$B$2:$B$501,A946,BallByBall!$F$2:$F$501,B946,BallByBall!$R$2:$R$501,1))</f>
        <v>0</v>
      </c>
      <c r="J946">
        <f>IF(A946="","",SUMIFS(BallByBall!$T$2:$T$501,BallByBall!$B$2:$B$501,A946,BallByBall!$H$2:$H$501,B946))</f>
        <v>0</v>
      </c>
      <c r="K946">
        <f>IF(A946="","",SUMIFS(BallByBall!$U$2:$U$501,BallByBall!$B$2:$B$501,A946,BallByBall!$P$2:$P$501,B946))</f>
        <v>0</v>
      </c>
      <c r="L946">
        <f>IF(A946="","",SUMIFS(BallByBall!$V$2:$V$501,BallByBall!$B$2:$B$501,A946,BallByBall!$P$2:$P$501,B946))</f>
        <v>0</v>
      </c>
      <c r="M946">
        <f>IF(A946="","",SUMIFS(BallByBall!$W$2:$W$501,BallByBall!$B$2:$B$501,A946,BallByBall!$P$2:$P$501,B946))</f>
        <v>0</v>
      </c>
      <c r="N946">
        <f>IF(A946="","",SUMIFS(BallByBall!$X$2:$X$501,BallByBall!$B$2:$B$501,A946,BallByBall!$P$2:$P$501,B946))</f>
        <v>0</v>
      </c>
      <c r="O946">
        <f>IF(A946="","",SUMIFS(OverSummary!$G$2:$G$101,OverSummary!$A$2:$A$101,A946,OverSummary!$D$2:$D$101,B946))</f>
        <v>0</v>
      </c>
      <c r="P946">
        <f>IF(A946="","",G946*Rules!$B$13+H946*Rules!$B$14+I946*Rules!$B$15)</f>
        <v>0</v>
      </c>
      <c r="Q946">
        <f>IF(A946="","",IF(G946&gt;=100,Rules!$B$18,IF(G946&gt;=50,Rules!$B$17,IF(G946&gt;=30,Rules!$B$16,0)))+IF(AND(F946=1,D946&lt;&gt;"BWL",G946=0),Rules!$B$27,0))</f>
        <v>0</v>
      </c>
      <c r="R946">
        <f>IF(A946="","",J946*Rules!$B$19+O946*Rules!$B$22)</f>
        <v>0</v>
      </c>
      <c r="S946">
        <f>IF(A946="","",IF(J946&gt;=4,Rules!$B$21,IF(J946&gt;=3,Rules!$B$20,0)))</f>
        <v>0</v>
      </c>
      <c r="T946">
        <f>IF(A946="","",K946*Rules!$B$23+L946*Rules!$B$24+M946*Rules!$B$25+N946*Rules!$B$26)</f>
        <v>0</v>
      </c>
      <c r="U946">
        <f t="shared" si="14"/>
        <v>0</v>
      </c>
    </row>
    <row r="947" spans="1:21" x14ac:dyDescent="0.2">
      <c r="A947" t="str">
        <f>MatchSquad!A947</f>
        <v>M019</v>
      </c>
      <c r="B947" t="str">
        <f>MatchSquad!B947</f>
        <v>P071</v>
      </c>
      <c r="C947" t="str">
        <f>MatchSquad!C947</f>
        <v>Ishant Sharma</v>
      </c>
      <c r="D947" t="str">
        <f>MatchSquad!D947</f>
        <v>BWL</v>
      </c>
      <c r="E947" t="str">
        <f>MatchSquad!E947</f>
        <v>GT</v>
      </c>
      <c r="F947">
        <f>MatchSquad!G947</f>
        <v>0</v>
      </c>
      <c r="G947">
        <f>IF(A947="","",SUMIFS(BallByBall!$I$2:$I$501,BallByBall!$B$2:$B$501,A947,BallByBall!$F$2:$F$501,B947))</f>
        <v>0</v>
      </c>
      <c r="H947">
        <f>IF(A947="","",COUNTIFS(BallByBall!$B$2:$B$501,A947,BallByBall!$F$2:$F$501,B947,BallByBall!$Q$2:$Q$501,1))</f>
        <v>0</v>
      </c>
      <c r="I947">
        <f>IF(A947="","",COUNTIFS(BallByBall!$B$2:$B$501,A947,BallByBall!$F$2:$F$501,B947,BallByBall!$R$2:$R$501,1))</f>
        <v>0</v>
      </c>
      <c r="J947">
        <f>IF(A947="","",SUMIFS(BallByBall!$T$2:$T$501,BallByBall!$B$2:$B$501,A947,BallByBall!$H$2:$H$501,B947))</f>
        <v>0</v>
      </c>
      <c r="K947">
        <f>IF(A947="","",SUMIFS(BallByBall!$U$2:$U$501,BallByBall!$B$2:$B$501,A947,BallByBall!$P$2:$P$501,B947))</f>
        <v>0</v>
      </c>
      <c r="L947">
        <f>IF(A947="","",SUMIFS(BallByBall!$V$2:$V$501,BallByBall!$B$2:$B$501,A947,BallByBall!$P$2:$P$501,B947))</f>
        <v>0</v>
      </c>
      <c r="M947">
        <f>IF(A947="","",SUMIFS(BallByBall!$W$2:$W$501,BallByBall!$B$2:$B$501,A947,BallByBall!$P$2:$P$501,B947))</f>
        <v>0</v>
      </c>
      <c r="N947">
        <f>IF(A947="","",SUMIFS(BallByBall!$X$2:$X$501,BallByBall!$B$2:$B$501,A947,BallByBall!$P$2:$P$501,B947))</f>
        <v>0</v>
      </c>
      <c r="O947">
        <f>IF(A947="","",SUMIFS(OverSummary!$G$2:$G$101,OverSummary!$A$2:$A$101,A947,OverSummary!$D$2:$D$101,B947))</f>
        <v>0</v>
      </c>
      <c r="P947">
        <f>IF(A947="","",G947*Rules!$B$13+H947*Rules!$B$14+I947*Rules!$B$15)</f>
        <v>0</v>
      </c>
      <c r="Q947">
        <f>IF(A947="","",IF(G947&gt;=100,Rules!$B$18,IF(G947&gt;=50,Rules!$B$17,IF(G947&gt;=30,Rules!$B$16,0)))+IF(AND(F947=1,D947&lt;&gt;"BWL",G947=0),Rules!$B$27,0))</f>
        <v>0</v>
      </c>
      <c r="R947">
        <f>IF(A947="","",J947*Rules!$B$19+O947*Rules!$B$22)</f>
        <v>0</v>
      </c>
      <c r="S947">
        <f>IF(A947="","",IF(J947&gt;=4,Rules!$B$21,IF(J947&gt;=3,Rules!$B$20,0)))</f>
        <v>0</v>
      </c>
      <c r="T947">
        <f>IF(A947="","",K947*Rules!$B$23+L947*Rules!$B$24+M947*Rules!$B$25+N947*Rules!$B$26)</f>
        <v>0</v>
      </c>
      <c r="U947">
        <f t="shared" si="14"/>
        <v>0</v>
      </c>
    </row>
    <row r="948" spans="1:21" x14ac:dyDescent="0.2">
      <c r="A948" t="str">
        <f>MatchSquad!A948</f>
        <v>M019</v>
      </c>
      <c r="B948" t="str">
        <f>MatchSquad!B948</f>
        <v>P072</v>
      </c>
      <c r="C948" t="str">
        <f>MatchSquad!C948</f>
        <v>Ashok Sharma</v>
      </c>
      <c r="D948" t="str">
        <f>MatchSquad!D948</f>
        <v>BWL</v>
      </c>
      <c r="E948" t="str">
        <f>MatchSquad!E948</f>
        <v>GT</v>
      </c>
      <c r="F948">
        <f>MatchSquad!G948</f>
        <v>0</v>
      </c>
      <c r="G948">
        <f>IF(A948="","",SUMIFS(BallByBall!$I$2:$I$501,BallByBall!$B$2:$B$501,A948,BallByBall!$F$2:$F$501,B948))</f>
        <v>0</v>
      </c>
      <c r="H948">
        <f>IF(A948="","",COUNTIFS(BallByBall!$B$2:$B$501,A948,BallByBall!$F$2:$F$501,B948,BallByBall!$Q$2:$Q$501,1))</f>
        <v>0</v>
      </c>
      <c r="I948">
        <f>IF(A948="","",COUNTIFS(BallByBall!$B$2:$B$501,A948,BallByBall!$F$2:$F$501,B948,BallByBall!$R$2:$R$501,1))</f>
        <v>0</v>
      </c>
      <c r="J948">
        <f>IF(A948="","",SUMIFS(BallByBall!$T$2:$T$501,BallByBall!$B$2:$B$501,A948,BallByBall!$H$2:$H$501,B948))</f>
        <v>0</v>
      </c>
      <c r="K948">
        <f>IF(A948="","",SUMIFS(BallByBall!$U$2:$U$501,BallByBall!$B$2:$B$501,A948,BallByBall!$P$2:$P$501,B948))</f>
        <v>0</v>
      </c>
      <c r="L948">
        <f>IF(A948="","",SUMIFS(BallByBall!$V$2:$V$501,BallByBall!$B$2:$B$501,A948,BallByBall!$P$2:$P$501,B948))</f>
        <v>0</v>
      </c>
      <c r="M948">
        <f>IF(A948="","",SUMIFS(BallByBall!$W$2:$W$501,BallByBall!$B$2:$B$501,A948,BallByBall!$P$2:$P$501,B948))</f>
        <v>0</v>
      </c>
      <c r="N948">
        <f>IF(A948="","",SUMIFS(BallByBall!$X$2:$X$501,BallByBall!$B$2:$B$501,A948,BallByBall!$P$2:$P$501,B948))</f>
        <v>0</v>
      </c>
      <c r="O948">
        <f>IF(A948="","",SUMIFS(OverSummary!$G$2:$G$101,OverSummary!$A$2:$A$101,A948,OverSummary!$D$2:$D$101,B948))</f>
        <v>0</v>
      </c>
      <c r="P948">
        <f>IF(A948="","",G948*Rules!$B$13+H948*Rules!$B$14+I948*Rules!$B$15)</f>
        <v>0</v>
      </c>
      <c r="Q948">
        <f>IF(A948="","",IF(G948&gt;=100,Rules!$B$18,IF(G948&gt;=50,Rules!$B$17,IF(G948&gt;=30,Rules!$B$16,0)))+IF(AND(F948=1,D948&lt;&gt;"BWL",G948=0),Rules!$B$27,0))</f>
        <v>0</v>
      </c>
      <c r="R948">
        <f>IF(A948="","",J948*Rules!$B$19+O948*Rules!$B$22)</f>
        <v>0</v>
      </c>
      <c r="S948">
        <f>IF(A948="","",IF(J948&gt;=4,Rules!$B$21,IF(J948&gt;=3,Rules!$B$20,0)))</f>
        <v>0</v>
      </c>
      <c r="T948">
        <f>IF(A948="","",K948*Rules!$B$23+L948*Rules!$B$24+M948*Rules!$B$25+N948*Rules!$B$26)</f>
        <v>0</v>
      </c>
      <c r="U948">
        <f t="shared" si="14"/>
        <v>0</v>
      </c>
    </row>
    <row r="949" spans="1:21" x14ac:dyDescent="0.2">
      <c r="A949" t="str">
        <f>MatchSquad!A949</f>
        <v>M019</v>
      </c>
      <c r="B949" t="str">
        <f>MatchSquad!B949</f>
        <v>P073</v>
      </c>
      <c r="C949" t="str">
        <f>MatchSquad!C949</f>
        <v>Luke Wood</v>
      </c>
      <c r="D949" t="str">
        <f>MatchSquad!D949</f>
        <v>BWL</v>
      </c>
      <c r="E949" t="str">
        <f>MatchSquad!E949</f>
        <v>GT</v>
      </c>
      <c r="F949">
        <f>MatchSquad!G949</f>
        <v>0</v>
      </c>
      <c r="G949">
        <f>IF(A949="","",SUMIFS(BallByBall!$I$2:$I$501,BallByBall!$B$2:$B$501,A949,BallByBall!$F$2:$F$501,B949))</f>
        <v>0</v>
      </c>
      <c r="H949">
        <f>IF(A949="","",COUNTIFS(BallByBall!$B$2:$B$501,A949,BallByBall!$F$2:$F$501,B949,BallByBall!$Q$2:$Q$501,1))</f>
        <v>0</v>
      </c>
      <c r="I949">
        <f>IF(A949="","",COUNTIFS(BallByBall!$B$2:$B$501,A949,BallByBall!$F$2:$F$501,B949,BallByBall!$R$2:$R$501,1))</f>
        <v>0</v>
      </c>
      <c r="J949">
        <f>IF(A949="","",SUMIFS(BallByBall!$T$2:$T$501,BallByBall!$B$2:$B$501,A949,BallByBall!$H$2:$H$501,B949))</f>
        <v>0</v>
      </c>
      <c r="K949">
        <f>IF(A949="","",SUMIFS(BallByBall!$U$2:$U$501,BallByBall!$B$2:$B$501,A949,BallByBall!$P$2:$P$501,B949))</f>
        <v>0</v>
      </c>
      <c r="L949">
        <f>IF(A949="","",SUMIFS(BallByBall!$V$2:$V$501,BallByBall!$B$2:$B$501,A949,BallByBall!$P$2:$P$501,B949))</f>
        <v>0</v>
      </c>
      <c r="M949">
        <f>IF(A949="","",SUMIFS(BallByBall!$W$2:$W$501,BallByBall!$B$2:$B$501,A949,BallByBall!$P$2:$P$501,B949))</f>
        <v>0</v>
      </c>
      <c r="N949">
        <f>IF(A949="","",SUMIFS(BallByBall!$X$2:$X$501,BallByBall!$B$2:$B$501,A949,BallByBall!$P$2:$P$501,B949))</f>
        <v>0</v>
      </c>
      <c r="O949">
        <f>IF(A949="","",SUMIFS(OverSummary!$G$2:$G$101,OverSummary!$A$2:$A$101,A949,OverSummary!$D$2:$D$101,B949))</f>
        <v>0</v>
      </c>
      <c r="P949">
        <f>IF(A949="","",G949*Rules!$B$13+H949*Rules!$B$14+I949*Rules!$B$15)</f>
        <v>0</v>
      </c>
      <c r="Q949">
        <f>IF(A949="","",IF(G949&gt;=100,Rules!$B$18,IF(G949&gt;=50,Rules!$B$17,IF(G949&gt;=30,Rules!$B$16,0)))+IF(AND(F949=1,D949&lt;&gt;"BWL",G949=0),Rules!$B$27,0))</f>
        <v>0</v>
      </c>
      <c r="R949">
        <f>IF(A949="","",J949*Rules!$B$19+O949*Rules!$B$22)</f>
        <v>0</v>
      </c>
      <c r="S949">
        <f>IF(A949="","",IF(J949&gt;=4,Rules!$B$21,IF(J949&gt;=3,Rules!$B$20,0)))</f>
        <v>0</v>
      </c>
      <c r="T949">
        <f>IF(A949="","",K949*Rules!$B$23+L949*Rules!$B$24+M949*Rules!$B$25+N949*Rules!$B$26)</f>
        <v>0</v>
      </c>
      <c r="U949">
        <f t="shared" si="14"/>
        <v>0</v>
      </c>
    </row>
    <row r="950" spans="1:21" x14ac:dyDescent="0.2">
      <c r="A950" t="str">
        <f>MatchSquad!A950</f>
        <v>M019</v>
      </c>
      <c r="B950" t="str">
        <f>MatchSquad!B950</f>
        <v>P074</v>
      </c>
      <c r="C950" t="str">
        <f>MatchSquad!C950</f>
        <v>Kulwant Khejroliya</v>
      </c>
      <c r="D950" t="str">
        <f>MatchSquad!D950</f>
        <v>BWL</v>
      </c>
      <c r="E950" t="str">
        <f>MatchSquad!E950</f>
        <v>GT</v>
      </c>
      <c r="F950">
        <f>MatchSquad!G950</f>
        <v>0</v>
      </c>
      <c r="G950">
        <f>IF(A950="","",SUMIFS(BallByBall!$I$2:$I$501,BallByBall!$B$2:$B$501,A950,BallByBall!$F$2:$F$501,B950))</f>
        <v>0</v>
      </c>
      <c r="H950">
        <f>IF(A950="","",COUNTIFS(BallByBall!$B$2:$B$501,A950,BallByBall!$F$2:$F$501,B950,BallByBall!$Q$2:$Q$501,1))</f>
        <v>0</v>
      </c>
      <c r="I950">
        <f>IF(A950="","",COUNTIFS(BallByBall!$B$2:$B$501,A950,BallByBall!$F$2:$F$501,B950,BallByBall!$R$2:$R$501,1))</f>
        <v>0</v>
      </c>
      <c r="J950">
        <f>IF(A950="","",SUMIFS(BallByBall!$T$2:$T$501,BallByBall!$B$2:$B$501,A950,BallByBall!$H$2:$H$501,B950))</f>
        <v>0</v>
      </c>
      <c r="K950">
        <f>IF(A950="","",SUMIFS(BallByBall!$U$2:$U$501,BallByBall!$B$2:$B$501,A950,BallByBall!$P$2:$P$501,B950))</f>
        <v>0</v>
      </c>
      <c r="L950">
        <f>IF(A950="","",SUMIFS(BallByBall!$V$2:$V$501,BallByBall!$B$2:$B$501,A950,BallByBall!$P$2:$P$501,B950))</f>
        <v>0</v>
      </c>
      <c r="M950">
        <f>IF(A950="","",SUMIFS(BallByBall!$W$2:$W$501,BallByBall!$B$2:$B$501,A950,BallByBall!$P$2:$P$501,B950))</f>
        <v>0</v>
      </c>
      <c r="N950">
        <f>IF(A950="","",SUMIFS(BallByBall!$X$2:$X$501,BallByBall!$B$2:$B$501,A950,BallByBall!$P$2:$P$501,B950))</f>
        <v>0</v>
      </c>
      <c r="O950">
        <f>IF(A950="","",SUMIFS(OverSummary!$G$2:$G$101,OverSummary!$A$2:$A$101,A950,OverSummary!$D$2:$D$101,B950))</f>
        <v>0</v>
      </c>
      <c r="P950">
        <f>IF(A950="","",G950*Rules!$B$13+H950*Rules!$B$14+I950*Rules!$B$15)</f>
        <v>0</v>
      </c>
      <c r="Q950">
        <f>IF(A950="","",IF(G950&gt;=100,Rules!$B$18,IF(G950&gt;=50,Rules!$B$17,IF(G950&gt;=30,Rules!$B$16,0)))+IF(AND(F950=1,D950&lt;&gt;"BWL",G950=0),Rules!$B$27,0))</f>
        <v>0</v>
      </c>
      <c r="R950">
        <f>IF(A950="","",J950*Rules!$B$19+O950*Rules!$B$22)</f>
        <v>0</v>
      </c>
      <c r="S950">
        <f>IF(A950="","",IF(J950&gt;=4,Rules!$B$21,IF(J950&gt;=3,Rules!$B$20,0)))</f>
        <v>0</v>
      </c>
      <c r="T950">
        <f>IF(A950="","",K950*Rules!$B$23+L950*Rules!$B$24+M950*Rules!$B$25+N950*Rules!$B$26)</f>
        <v>0</v>
      </c>
      <c r="U950">
        <f t="shared" si="14"/>
        <v>0</v>
      </c>
    </row>
    <row r="951" spans="1:21" x14ac:dyDescent="0.2">
      <c r="A951" t="str">
        <f>MatchSquad!A951</f>
        <v>M019</v>
      </c>
      <c r="B951" t="str">
        <f>MatchSquad!B951</f>
        <v>P075</v>
      </c>
      <c r="C951" t="str">
        <f>MatchSquad!C951</f>
        <v>Rashid Khan</v>
      </c>
      <c r="D951" t="str">
        <f>MatchSquad!D951</f>
        <v>BWL</v>
      </c>
      <c r="E951" t="str">
        <f>MatchSquad!E951</f>
        <v>GT</v>
      </c>
      <c r="F951">
        <f>MatchSquad!G951</f>
        <v>0</v>
      </c>
      <c r="G951">
        <f>IF(A951="","",SUMIFS(BallByBall!$I$2:$I$501,BallByBall!$B$2:$B$501,A951,BallByBall!$F$2:$F$501,B951))</f>
        <v>0</v>
      </c>
      <c r="H951">
        <f>IF(A951="","",COUNTIFS(BallByBall!$B$2:$B$501,A951,BallByBall!$F$2:$F$501,B951,BallByBall!$Q$2:$Q$501,1))</f>
        <v>0</v>
      </c>
      <c r="I951">
        <f>IF(A951="","",COUNTIFS(BallByBall!$B$2:$B$501,A951,BallByBall!$F$2:$F$501,B951,BallByBall!$R$2:$R$501,1))</f>
        <v>0</v>
      </c>
      <c r="J951">
        <f>IF(A951="","",SUMIFS(BallByBall!$T$2:$T$501,BallByBall!$B$2:$B$501,A951,BallByBall!$H$2:$H$501,B951))</f>
        <v>0</v>
      </c>
      <c r="K951">
        <f>IF(A951="","",SUMIFS(BallByBall!$U$2:$U$501,BallByBall!$B$2:$B$501,A951,BallByBall!$P$2:$P$501,B951))</f>
        <v>0</v>
      </c>
      <c r="L951">
        <f>IF(A951="","",SUMIFS(BallByBall!$V$2:$V$501,BallByBall!$B$2:$B$501,A951,BallByBall!$P$2:$P$501,B951))</f>
        <v>0</v>
      </c>
      <c r="M951">
        <f>IF(A951="","",SUMIFS(BallByBall!$W$2:$W$501,BallByBall!$B$2:$B$501,A951,BallByBall!$P$2:$P$501,B951))</f>
        <v>0</v>
      </c>
      <c r="N951">
        <f>IF(A951="","",SUMIFS(BallByBall!$X$2:$X$501,BallByBall!$B$2:$B$501,A951,BallByBall!$P$2:$P$501,B951))</f>
        <v>0</v>
      </c>
      <c r="O951">
        <f>IF(A951="","",SUMIFS(OverSummary!$G$2:$G$101,OverSummary!$A$2:$A$101,A951,OverSummary!$D$2:$D$101,B951))</f>
        <v>0</v>
      </c>
      <c r="P951">
        <f>IF(A951="","",G951*Rules!$B$13+H951*Rules!$B$14+I951*Rules!$B$15)</f>
        <v>0</v>
      </c>
      <c r="Q951">
        <f>IF(A951="","",IF(G951&gt;=100,Rules!$B$18,IF(G951&gt;=50,Rules!$B$17,IF(G951&gt;=30,Rules!$B$16,0)))+IF(AND(F951=1,D951&lt;&gt;"BWL",G951=0),Rules!$B$27,0))</f>
        <v>0</v>
      </c>
      <c r="R951">
        <f>IF(A951="","",J951*Rules!$B$19+O951*Rules!$B$22)</f>
        <v>0</v>
      </c>
      <c r="S951">
        <f>IF(A951="","",IF(J951&gt;=4,Rules!$B$21,IF(J951&gt;=3,Rules!$B$20,0)))</f>
        <v>0</v>
      </c>
      <c r="T951">
        <f>IF(A951="","",K951*Rules!$B$23+L951*Rules!$B$24+M951*Rules!$B$25+N951*Rules!$B$26)</f>
        <v>0</v>
      </c>
      <c r="U951">
        <f t="shared" si="14"/>
        <v>0</v>
      </c>
    </row>
    <row r="952" spans="1:21" x14ac:dyDescent="0.2">
      <c r="A952" t="str">
        <f>MatchSquad!A952</f>
        <v>M020</v>
      </c>
      <c r="B952" t="str">
        <f>MatchSquad!B952</f>
        <v>P126</v>
      </c>
      <c r="C952" t="str">
        <f>MatchSquad!C952</f>
        <v>Rohit Sharma</v>
      </c>
      <c r="D952" t="str">
        <f>MatchSquad!D952</f>
        <v>BAT</v>
      </c>
      <c r="E952" t="str">
        <f>MatchSquad!E952</f>
        <v>MI</v>
      </c>
      <c r="F952">
        <f>MatchSquad!G952</f>
        <v>0</v>
      </c>
      <c r="G952">
        <f>IF(A952="","",SUMIFS(BallByBall!$I$2:$I$501,BallByBall!$B$2:$B$501,A952,BallByBall!$F$2:$F$501,B952))</f>
        <v>0</v>
      </c>
      <c r="H952">
        <f>IF(A952="","",COUNTIFS(BallByBall!$B$2:$B$501,A952,BallByBall!$F$2:$F$501,B952,BallByBall!$Q$2:$Q$501,1))</f>
        <v>0</v>
      </c>
      <c r="I952">
        <f>IF(A952="","",COUNTIFS(BallByBall!$B$2:$B$501,A952,BallByBall!$F$2:$F$501,B952,BallByBall!$R$2:$R$501,1))</f>
        <v>0</v>
      </c>
      <c r="J952">
        <f>IF(A952="","",SUMIFS(BallByBall!$T$2:$T$501,BallByBall!$B$2:$B$501,A952,BallByBall!$H$2:$H$501,B952))</f>
        <v>0</v>
      </c>
      <c r="K952">
        <f>IF(A952="","",SUMIFS(BallByBall!$U$2:$U$501,BallByBall!$B$2:$B$501,A952,BallByBall!$P$2:$P$501,B952))</f>
        <v>0</v>
      </c>
      <c r="L952">
        <f>IF(A952="","",SUMIFS(BallByBall!$V$2:$V$501,BallByBall!$B$2:$B$501,A952,BallByBall!$P$2:$P$501,B952))</f>
        <v>0</v>
      </c>
      <c r="M952">
        <f>IF(A952="","",SUMIFS(BallByBall!$W$2:$W$501,BallByBall!$B$2:$B$501,A952,BallByBall!$P$2:$P$501,B952))</f>
        <v>0</v>
      </c>
      <c r="N952">
        <f>IF(A952="","",SUMIFS(BallByBall!$X$2:$X$501,BallByBall!$B$2:$B$501,A952,BallByBall!$P$2:$P$501,B952))</f>
        <v>0</v>
      </c>
      <c r="O952">
        <f>IF(A952="","",SUMIFS(OverSummary!$G$2:$G$101,OverSummary!$A$2:$A$101,A952,OverSummary!$D$2:$D$101,B952))</f>
        <v>0</v>
      </c>
      <c r="P952">
        <f>IF(A952="","",G952*Rules!$B$13+H952*Rules!$B$14+I952*Rules!$B$15)</f>
        <v>0</v>
      </c>
      <c r="Q952">
        <f>IF(A952="","",IF(G952&gt;=100,Rules!$B$18,IF(G952&gt;=50,Rules!$B$17,IF(G952&gt;=30,Rules!$B$16,0)))+IF(AND(F952=1,D952&lt;&gt;"BWL",G952=0),Rules!$B$27,0))</f>
        <v>0</v>
      </c>
      <c r="R952">
        <f>IF(A952="","",J952*Rules!$B$19+O952*Rules!$B$22)</f>
        <v>0</v>
      </c>
      <c r="S952">
        <f>IF(A952="","",IF(J952&gt;=4,Rules!$B$21,IF(J952&gt;=3,Rules!$B$20,0)))</f>
        <v>0</v>
      </c>
      <c r="T952">
        <f>IF(A952="","",K952*Rules!$B$23+L952*Rules!$B$24+M952*Rules!$B$25+N952*Rules!$B$26)</f>
        <v>0</v>
      </c>
      <c r="U952">
        <f t="shared" si="14"/>
        <v>0</v>
      </c>
    </row>
    <row r="953" spans="1:21" x14ac:dyDescent="0.2">
      <c r="A953" t="str">
        <f>MatchSquad!A953</f>
        <v>M020</v>
      </c>
      <c r="B953" t="str">
        <f>MatchSquad!B953</f>
        <v>P127</v>
      </c>
      <c r="C953" t="str">
        <f>MatchSquad!C953</f>
        <v>Surya Kumar Yadav</v>
      </c>
      <c r="D953" t="str">
        <f>MatchSquad!D953</f>
        <v>BAT</v>
      </c>
      <c r="E953" t="str">
        <f>MatchSquad!E953</f>
        <v>MI</v>
      </c>
      <c r="F953">
        <f>MatchSquad!G953</f>
        <v>0</v>
      </c>
      <c r="G953">
        <f>IF(A953="","",SUMIFS(BallByBall!$I$2:$I$501,BallByBall!$B$2:$B$501,A953,BallByBall!$F$2:$F$501,B953))</f>
        <v>0</v>
      </c>
      <c r="H953">
        <f>IF(A953="","",COUNTIFS(BallByBall!$B$2:$B$501,A953,BallByBall!$F$2:$F$501,B953,BallByBall!$Q$2:$Q$501,1))</f>
        <v>0</v>
      </c>
      <c r="I953">
        <f>IF(A953="","",COUNTIFS(BallByBall!$B$2:$B$501,A953,BallByBall!$F$2:$F$501,B953,BallByBall!$R$2:$R$501,1))</f>
        <v>0</v>
      </c>
      <c r="J953">
        <f>IF(A953="","",SUMIFS(BallByBall!$T$2:$T$501,BallByBall!$B$2:$B$501,A953,BallByBall!$H$2:$H$501,B953))</f>
        <v>0</v>
      </c>
      <c r="K953">
        <f>IF(A953="","",SUMIFS(BallByBall!$U$2:$U$501,BallByBall!$B$2:$B$501,A953,BallByBall!$P$2:$P$501,B953))</f>
        <v>0</v>
      </c>
      <c r="L953">
        <f>IF(A953="","",SUMIFS(BallByBall!$V$2:$V$501,BallByBall!$B$2:$B$501,A953,BallByBall!$P$2:$P$501,B953))</f>
        <v>0</v>
      </c>
      <c r="M953">
        <f>IF(A953="","",SUMIFS(BallByBall!$W$2:$W$501,BallByBall!$B$2:$B$501,A953,BallByBall!$P$2:$P$501,B953))</f>
        <v>0</v>
      </c>
      <c r="N953">
        <f>IF(A953="","",SUMIFS(BallByBall!$X$2:$X$501,BallByBall!$B$2:$B$501,A953,BallByBall!$P$2:$P$501,B953))</f>
        <v>0</v>
      </c>
      <c r="O953">
        <f>IF(A953="","",SUMIFS(OverSummary!$G$2:$G$101,OverSummary!$A$2:$A$101,A953,OverSummary!$D$2:$D$101,B953))</f>
        <v>0</v>
      </c>
      <c r="P953">
        <f>IF(A953="","",G953*Rules!$B$13+H953*Rules!$B$14+I953*Rules!$B$15)</f>
        <v>0</v>
      </c>
      <c r="Q953">
        <f>IF(A953="","",IF(G953&gt;=100,Rules!$B$18,IF(G953&gt;=50,Rules!$B$17,IF(G953&gt;=30,Rules!$B$16,0)))+IF(AND(F953=1,D953&lt;&gt;"BWL",G953=0),Rules!$B$27,0))</f>
        <v>0</v>
      </c>
      <c r="R953">
        <f>IF(A953="","",J953*Rules!$B$19+O953*Rules!$B$22)</f>
        <v>0</v>
      </c>
      <c r="S953">
        <f>IF(A953="","",IF(J953&gt;=4,Rules!$B$21,IF(J953&gt;=3,Rules!$B$20,0)))</f>
        <v>0</v>
      </c>
      <c r="T953">
        <f>IF(A953="","",K953*Rules!$B$23+L953*Rules!$B$24+M953*Rules!$B$25+N953*Rules!$B$26)</f>
        <v>0</v>
      </c>
      <c r="U953">
        <f t="shared" si="14"/>
        <v>0</v>
      </c>
    </row>
    <row r="954" spans="1:21" x14ac:dyDescent="0.2">
      <c r="A954" t="str">
        <f>MatchSquad!A954</f>
        <v>M020</v>
      </c>
      <c r="B954" t="str">
        <f>MatchSquad!B954</f>
        <v>P128</v>
      </c>
      <c r="C954" t="str">
        <f>MatchSquad!C954</f>
        <v>Robin Minz</v>
      </c>
      <c r="D954" t="str">
        <f>MatchSquad!D954</f>
        <v>WK</v>
      </c>
      <c r="E954" t="str">
        <f>MatchSquad!E954</f>
        <v>MI</v>
      </c>
      <c r="F954">
        <f>MatchSquad!G954</f>
        <v>0</v>
      </c>
      <c r="G954">
        <f>IF(A954="","",SUMIFS(BallByBall!$I$2:$I$501,BallByBall!$B$2:$B$501,A954,BallByBall!$F$2:$F$501,B954))</f>
        <v>0</v>
      </c>
      <c r="H954">
        <f>IF(A954="","",COUNTIFS(BallByBall!$B$2:$B$501,A954,BallByBall!$F$2:$F$501,B954,BallByBall!$Q$2:$Q$501,1))</f>
        <v>0</v>
      </c>
      <c r="I954">
        <f>IF(A954="","",COUNTIFS(BallByBall!$B$2:$B$501,A954,BallByBall!$F$2:$F$501,B954,BallByBall!$R$2:$R$501,1))</f>
        <v>0</v>
      </c>
      <c r="J954">
        <f>IF(A954="","",SUMIFS(BallByBall!$T$2:$T$501,BallByBall!$B$2:$B$501,A954,BallByBall!$H$2:$H$501,B954))</f>
        <v>0</v>
      </c>
      <c r="K954">
        <f>IF(A954="","",SUMIFS(BallByBall!$U$2:$U$501,BallByBall!$B$2:$B$501,A954,BallByBall!$P$2:$P$501,B954))</f>
        <v>0</v>
      </c>
      <c r="L954">
        <f>IF(A954="","",SUMIFS(BallByBall!$V$2:$V$501,BallByBall!$B$2:$B$501,A954,BallByBall!$P$2:$P$501,B954))</f>
        <v>0</v>
      </c>
      <c r="M954">
        <f>IF(A954="","",SUMIFS(BallByBall!$W$2:$W$501,BallByBall!$B$2:$B$501,A954,BallByBall!$P$2:$P$501,B954))</f>
        <v>0</v>
      </c>
      <c r="N954">
        <f>IF(A954="","",SUMIFS(BallByBall!$X$2:$X$501,BallByBall!$B$2:$B$501,A954,BallByBall!$P$2:$P$501,B954))</f>
        <v>0</v>
      </c>
      <c r="O954">
        <f>IF(A954="","",SUMIFS(OverSummary!$G$2:$G$101,OverSummary!$A$2:$A$101,A954,OverSummary!$D$2:$D$101,B954))</f>
        <v>0</v>
      </c>
      <c r="P954">
        <f>IF(A954="","",G954*Rules!$B$13+H954*Rules!$B$14+I954*Rules!$B$15)</f>
        <v>0</v>
      </c>
      <c r="Q954">
        <f>IF(A954="","",IF(G954&gt;=100,Rules!$B$18,IF(G954&gt;=50,Rules!$B$17,IF(G954&gt;=30,Rules!$B$16,0)))+IF(AND(F954=1,D954&lt;&gt;"BWL",G954=0),Rules!$B$27,0))</f>
        <v>0</v>
      </c>
      <c r="R954">
        <f>IF(A954="","",J954*Rules!$B$19+O954*Rules!$B$22)</f>
        <v>0</v>
      </c>
      <c r="S954">
        <f>IF(A954="","",IF(J954&gt;=4,Rules!$B$21,IF(J954&gt;=3,Rules!$B$20,0)))</f>
        <v>0</v>
      </c>
      <c r="T954">
        <f>IF(A954="","",K954*Rules!$B$23+L954*Rules!$B$24+M954*Rules!$B$25+N954*Rules!$B$26)</f>
        <v>0</v>
      </c>
      <c r="U954">
        <f t="shared" si="14"/>
        <v>0</v>
      </c>
    </row>
    <row r="955" spans="1:21" x14ac:dyDescent="0.2">
      <c r="A955" t="str">
        <f>MatchSquad!A955</f>
        <v>M020</v>
      </c>
      <c r="B955" t="str">
        <f>MatchSquad!B955</f>
        <v>P129</v>
      </c>
      <c r="C955" t="str">
        <f>MatchSquad!C955</f>
        <v>Sherfane Rutherford</v>
      </c>
      <c r="D955" t="str">
        <f>MatchSquad!D955</f>
        <v>BAT</v>
      </c>
      <c r="E955" t="str">
        <f>MatchSquad!E955</f>
        <v>MI</v>
      </c>
      <c r="F955">
        <f>MatchSquad!G955</f>
        <v>0</v>
      </c>
      <c r="G955">
        <f>IF(A955="","",SUMIFS(BallByBall!$I$2:$I$501,BallByBall!$B$2:$B$501,A955,BallByBall!$F$2:$F$501,B955))</f>
        <v>0</v>
      </c>
      <c r="H955">
        <f>IF(A955="","",COUNTIFS(BallByBall!$B$2:$B$501,A955,BallByBall!$F$2:$F$501,B955,BallByBall!$Q$2:$Q$501,1))</f>
        <v>0</v>
      </c>
      <c r="I955">
        <f>IF(A955="","",COUNTIFS(BallByBall!$B$2:$B$501,A955,BallByBall!$F$2:$F$501,B955,BallByBall!$R$2:$R$501,1))</f>
        <v>0</v>
      </c>
      <c r="J955">
        <f>IF(A955="","",SUMIFS(BallByBall!$T$2:$T$501,BallByBall!$B$2:$B$501,A955,BallByBall!$H$2:$H$501,B955))</f>
        <v>0</v>
      </c>
      <c r="K955">
        <f>IF(A955="","",SUMIFS(BallByBall!$U$2:$U$501,BallByBall!$B$2:$B$501,A955,BallByBall!$P$2:$P$501,B955))</f>
        <v>0</v>
      </c>
      <c r="L955">
        <f>IF(A955="","",SUMIFS(BallByBall!$V$2:$V$501,BallByBall!$B$2:$B$501,A955,BallByBall!$P$2:$P$501,B955))</f>
        <v>0</v>
      </c>
      <c r="M955">
        <f>IF(A955="","",SUMIFS(BallByBall!$W$2:$W$501,BallByBall!$B$2:$B$501,A955,BallByBall!$P$2:$P$501,B955))</f>
        <v>0</v>
      </c>
      <c r="N955">
        <f>IF(A955="","",SUMIFS(BallByBall!$X$2:$X$501,BallByBall!$B$2:$B$501,A955,BallByBall!$P$2:$P$501,B955))</f>
        <v>0</v>
      </c>
      <c r="O955">
        <f>IF(A955="","",SUMIFS(OverSummary!$G$2:$G$101,OverSummary!$A$2:$A$101,A955,OverSummary!$D$2:$D$101,B955))</f>
        <v>0</v>
      </c>
      <c r="P955">
        <f>IF(A955="","",G955*Rules!$B$13+H955*Rules!$B$14+I955*Rules!$B$15)</f>
        <v>0</v>
      </c>
      <c r="Q955">
        <f>IF(A955="","",IF(G955&gt;=100,Rules!$B$18,IF(G955&gt;=50,Rules!$B$17,IF(G955&gt;=30,Rules!$B$16,0)))+IF(AND(F955=1,D955&lt;&gt;"BWL",G955=0),Rules!$B$27,0))</f>
        <v>0</v>
      </c>
      <c r="R955">
        <f>IF(A955="","",J955*Rules!$B$19+O955*Rules!$B$22)</f>
        <v>0</v>
      </c>
      <c r="S955">
        <f>IF(A955="","",IF(J955&gt;=4,Rules!$B$21,IF(J955&gt;=3,Rules!$B$20,0)))</f>
        <v>0</v>
      </c>
      <c r="T955">
        <f>IF(A955="","",K955*Rules!$B$23+L955*Rules!$B$24+M955*Rules!$B$25+N955*Rules!$B$26)</f>
        <v>0</v>
      </c>
      <c r="U955">
        <f t="shared" si="14"/>
        <v>0</v>
      </c>
    </row>
    <row r="956" spans="1:21" x14ac:dyDescent="0.2">
      <c r="A956" t="str">
        <f>MatchSquad!A956</f>
        <v>M020</v>
      </c>
      <c r="B956" t="str">
        <f>MatchSquad!B956</f>
        <v>P130</v>
      </c>
      <c r="C956" t="str">
        <f>MatchSquad!C956</f>
        <v>Ryan Rickelton</v>
      </c>
      <c r="D956" t="str">
        <f>MatchSquad!D956</f>
        <v>WK</v>
      </c>
      <c r="E956" t="str">
        <f>MatchSquad!E956</f>
        <v>MI</v>
      </c>
      <c r="F956">
        <f>MatchSquad!G956</f>
        <v>0</v>
      </c>
      <c r="G956">
        <f>IF(A956="","",SUMIFS(BallByBall!$I$2:$I$501,BallByBall!$B$2:$B$501,A956,BallByBall!$F$2:$F$501,B956))</f>
        <v>0</v>
      </c>
      <c r="H956">
        <f>IF(A956="","",COUNTIFS(BallByBall!$B$2:$B$501,A956,BallByBall!$F$2:$F$501,B956,BallByBall!$Q$2:$Q$501,1))</f>
        <v>0</v>
      </c>
      <c r="I956">
        <f>IF(A956="","",COUNTIFS(BallByBall!$B$2:$B$501,A956,BallByBall!$F$2:$F$501,B956,BallByBall!$R$2:$R$501,1))</f>
        <v>0</v>
      </c>
      <c r="J956">
        <f>IF(A956="","",SUMIFS(BallByBall!$T$2:$T$501,BallByBall!$B$2:$B$501,A956,BallByBall!$H$2:$H$501,B956))</f>
        <v>0</v>
      </c>
      <c r="K956">
        <f>IF(A956="","",SUMIFS(BallByBall!$U$2:$U$501,BallByBall!$B$2:$B$501,A956,BallByBall!$P$2:$P$501,B956))</f>
        <v>0</v>
      </c>
      <c r="L956">
        <f>IF(A956="","",SUMIFS(BallByBall!$V$2:$V$501,BallByBall!$B$2:$B$501,A956,BallByBall!$P$2:$P$501,B956))</f>
        <v>0</v>
      </c>
      <c r="M956">
        <f>IF(A956="","",SUMIFS(BallByBall!$W$2:$W$501,BallByBall!$B$2:$B$501,A956,BallByBall!$P$2:$P$501,B956))</f>
        <v>0</v>
      </c>
      <c r="N956">
        <f>IF(A956="","",SUMIFS(BallByBall!$X$2:$X$501,BallByBall!$B$2:$B$501,A956,BallByBall!$P$2:$P$501,B956))</f>
        <v>0</v>
      </c>
      <c r="O956">
        <f>IF(A956="","",SUMIFS(OverSummary!$G$2:$G$101,OverSummary!$A$2:$A$101,A956,OverSummary!$D$2:$D$101,B956))</f>
        <v>0</v>
      </c>
      <c r="P956">
        <f>IF(A956="","",G956*Rules!$B$13+H956*Rules!$B$14+I956*Rules!$B$15)</f>
        <v>0</v>
      </c>
      <c r="Q956">
        <f>IF(A956="","",IF(G956&gt;=100,Rules!$B$18,IF(G956&gt;=50,Rules!$B$17,IF(G956&gt;=30,Rules!$B$16,0)))+IF(AND(F956=1,D956&lt;&gt;"BWL",G956=0),Rules!$B$27,0))</f>
        <v>0</v>
      </c>
      <c r="R956">
        <f>IF(A956="","",J956*Rules!$B$19+O956*Rules!$B$22)</f>
        <v>0</v>
      </c>
      <c r="S956">
        <f>IF(A956="","",IF(J956&gt;=4,Rules!$B$21,IF(J956&gt;=3,Rules!$B$20,0)))</f>
        <v>0</v>
      </c>
      <c r="T956">
        <f>IF(A956="","",K956*Rules!$B$23+L956*Rules!$B$24+M956*Rules!$B$25+N956*Rules!$B$26)</f>
        <v>0</v>
      </c>
      <c r="U956">
        <f t="shared" si="14"/>
        <v>0</v>
      </c>
    </row>
    <row r="957" spans="1:21" x14ac:dyDescent="0.2">
      <c r="A957" t="str">
        <f>MatchSquad!A957</f>
        <v>M020</v>
      </c>
      <c r="B957" t="str">
        <f>MatchSquad!B957</f>
        <v>P131</v>
      </c>
      <c r="C957" t="str">
        <f>MatchSquad!C957</f>
        <v>Quinton de Kock</v>
      </c>
      <c r="D957" t="str">
        <f>MatchSquad!D957</f>
        <v>WK</v>
      </c>
      <c r="E957" t="str">
        <f>MatchSquad!E957</f>
        <v>MI</v>
      </c>
      <c r="F957">
        <f>MatchSquad!G957</f>
        <v>0</v>
      </c>
      <c r="G957">
        <f>IF(A957="","",SUMIFS(BallByBall!$I$2:$I$501,BallByBall!$B$2:$B$501,A957,BallByBall!$F$2:$F$501,B957))</f>
        <v>0</v>
      </c>
      <c r="H957">
        <f>IF(A957="","",COUNTIFS(BallByBall!$B$2:$B$501,A957,BallByBall!$F$2:$F$501,B957,BallByBall!$Q$2:$Q$501,1))</f>
        <v>0</v>
      </c>
      <c r="I957">
        <f>IF(A957="","",COUNTIFS(BallByBall!$B$2:$B$501,A957,BallByBall!$F$2:$F$501,B957,BallByBall!$R$2:$R$501,1))</f>
        <v>0</v>
      </c>
      <c r="J957">
        <f>IF(A957="","",SUMIFS(BallByBall!$T$2:$T$501,BallByBall!$B$2:$B$501,A957,BallByBall!$H$2:$H$501,B957))</f>
        <v>0</v>
      </c>
      <c r="K957">
        <f>IF(A957="","",SUMIFS(BallByBall!$U$2:$U$501,BallByBall!$B$2:$B$501,A957,BallByBall!$P$2:$P$501,B957))</f>
        <v>0</v>
      </c>
      <c r="L957">
        <f>IF(A957="","",SUMIFS(BallByBall!$V$2:$V$501,BallByBall!$B$2:$B$501,A957,BallByBall!$P$2:$P$501,B957))</f>
        <v>0</v>
      </c>
      <c r="M957">
        <f>IF(A957="","",SUMIFS(BallByBall!$W$2:$W$501,BallByBall!$B$2:$B$501,A957,BallByBall!$P$2:$P$501,B957))</f>
        <v>0</v>
      </c>
      <c r="N957">
        <f>IF(A957="","",SUMIFS(BallByBall!$X$2:$X$501,BallByBall!$B$2:$B$501,A957,BallByBall!$P$2:$P$501,B957))</f>
        <v>0</v>
      </c>
      <c r="O957">
        <f>IF(A957="","",SUMIFS(OverSummary!$G$2:$G$101,OverSummary!$A$2:$A$101,A957,OverSummary!$D$2:$D$101,B957))</f>
        <v>0</v>
      </c>
      <c r="P957">
        <f>IF(A957="","",G957*Rules!$B$13+H957*Rules!$B$14+I957*Rules!$B$15)</f>
        <v>0</v>
      </c>
      <c r="Q957">
        <f>IF(A957="","",IF(G957&gt;=100,Rules!$B$18,IF(G957&gt;=50,Rules!$B$17,IF(G957&gt;=30,Rules!$B$16,0)))+IF(AND(F957=1,D957&lt;&gt;"BWL",G957=0),Rules!$B$27,0))</f>
        <v>0</v>
      </c>
      <c r="R957">
        <f>IF(A957="","",J957*Rules!$B$19+O957*Rules!$B$22)</f>
        <v>0</v>
      </c>
      <c r="S957">
        <f>IF(A957="","",IF(J957&gt;=4,Rules!$B$21,IF(J957&gt;=3,Rules!$B$20,0)))</f>
        <v>0</v>
      </c>
      <c r="T957">
        <f>IF(A957="","",K957*Rules!$B$23+L957*Rules!$B$24+M957*Rules!$B$25+N957*Rules!$B$26)</f>
        <v>0</v>
      </c>
      <c r="U957">
        <f t="shared" si="14"/>
        <v>0</v>
      </c>
    </row>
    <row r="958" spans="1:21" x14ac:dyDescent="0.2">
      <c r="A958" t="str">
        <f>MatchSquad!A958</f>
        <v>M020</v>
      </c>
      <c r="B958" t="str">
        <f>MatchSquad!B958</f>
        <v>P132</v>
      </c>
      <c r="C958" t="str">
        <f>MatchSquad!C958</f>
        <v>Danish Malewar</v>
      </c>
      <c r="D958" t="str">
        <f>MatchSquad!D958</f>
        <v>BAT</v>
      </c>
      <c r="E958" t="str">
        <f>MatchSquad!E958</f>
        <v>MI</v>
      </c>
      <c r="F958">
        <f>MatchSquad!G958</f>
        <v>0</v>
      </c>
      <c r="G958">
        <f>IF(A958="","",SUMIFS(BallByBall!$I$2:$I$501,BallByBall!$B$2:$B$501,A958,BallByBall!$F$2:$F$501,B958))</f>
        <v>0</v>
      </c>
      <c r="H958">
        <f>IF(A958="","",COUNTIFS(BallByBall!$B$2:$B$501,A958,BallByBall!$F$2:$F$501,B958,BallByBall!$Q$2:$Q$501,1))</f>
        <v>0</v>
      </c>
      <c r="I958">
        <f>IF(A958="","",COUNTIFS(BallByBall!$B$2:$B$501,A958,BallByBall!$F$2:$F$501,B958,BallByBall!$R$2:$R$501,1))</f>
        <v>0</v>
      </c>
      <c r="J958">
        <f>IF(A958="","",SUMIFS(BallByBall!$T$2:$T$501,BallByBall!$B$2:$B$501,A958,BallByBall!$H$2:$H$501,B958))</f>
        <v>0</v>
      </c>
      <c r="K958">
        <f>IF(A958="","",SUMIFS(BallByBall!$U$2:$U$501,BallByBall!$B$2:$B$501,A958,BallByBall!$P$2:$P$501,B958))</f>
        <v>0</v>
      </c>
      <c r="L958">
        <f>IF(A958="","",SUMIFS(BallByBall!$V$2:$V$501,BallByBall!$B$2:$B$501,A958,BallByBall!$P$2:$P$501,B958))</f>
        <v>0</v>
      </c>
      <c r="M958">
        <f>IF(A958="","",SUMIFS(BallByBall!$W$2:$W$501,BallByBall!$B$2:$B$501,A958,BallByBall!$P$2:$P$501,B958))</f>
        <v>0</v>
      </c>
      <c r="N958">
        <f>IF(A958="","",SUMIFS(BallByBall!$X$2:$X$501,BallByBall!$B$2:$B$501,A958,BallByBall!$P$2:$P$501,B958))</f>
        <v>0</v>
      </c>
      <c r="O958">
        <f>IF(A958="","",SUMIFS(OverSummary!$G$2:$G$101,OverSummary!$A$2:$A$101,A958,OverSummary!$D$2:$D$101,B958))</f>
        <v>0</v>
      </c>
      <c r="P958">
        <f>IF(A958="","",G958*Rules!$B$13+H958*Rules!$B$14+I958*Rules!$B$15)</f>
        <v>0</v>
      </c>
      <c r="Q958">
        <f>IF(A958="","",IF(G958&gt;=100,Rules!$B$18,IF(G958&gt;=50,Rules!$B$17,IF(G958&gt;=30,Rules!$B$16,0)))+IF(AND(F958=1,D958&lt;&gt;"BWL",G958=0),Rules!$B$27,0))</f>
        <v>0</v>
      </c>
      <c r="R958">
        <f>IF(A958="","",J958*Rules!$B$19+O958*Rules!$B$22)</f>
        <v>0</v>
      </c>
      <c r="S958">
        <f>IF(A958="","",IF(J958&gt;=4,Rules!$B$21,IF(J958&gt;=3,Rules!$B$20,0)))</f>
        <v>0</v>
      </c>
      <c r="T958">
        <f>IF(A958="","",K958*Rules!$B$23+L958*Rules!$B$24+M958*Rules!$B$25+N958*Rules!$B$26)</f>
        <v>0</v>
      </c>
      <c r="U958">
        <f t="shared" si="14"/>
        <v>0</v>
      </c>
    </row>
    <row r="959" spans="1:21" x14ac:dyDescent="0.2">
      <c r="A959" t="str">
        <f>MatchSquad!A959</f>
        <v>M020</v>
      </c>
      <c r="B959" t="str">
        <f>MatchSquad!B959</f>
        <v>P133</v>
      </c>
      <c r="C959" t="str">
        <f>MatchSquad!C959</f>
        <v>N. Tilak Varma</v>
      </c>
      <c r="D959" t="str">
        <f>MatchSquad!D959</f>
        <v>BAT</v>
      </c>
      <c r="E959" t="str">
        <f>MatchSquad!E959</f>
        <v>MI</v>
      </c>
      <c r="F959">
        <f>MatchSquad!G959</f>
        <v>0</v>
      </c>
      <c r="G959">
        <f>IF(A959="","",SUMIFS(BallByBall!$I$2:$I$501,BallByBall!$B$2:$B$501,A959,BallByBall!$F$2:$F$501,B959))</f>
        <v>0</v>
      </c>
      <c r="H959">
        <f>IF(A959="","",COUNTIFS(BallByBall!$B$2:$B$501,A959,BallByBall!$F$2:$F$501,B959,BallByBall!$Q$2:$Q$501,1))</f>
        <v>0</v>
      </c>
      <c r="I959">
        <f>IF(A959="","",COUNTIFS(BallByBall!$B$2:$B$501,A959,BallByBall!$F$2:$F$501,B959,BallByBall!$R$2:$R$501,1))</f>
        <v>0</v>
      </c>
      <c r="J959">
        <f>IF(A959="","",SUMIFS(BallByBall!$T$2:$T$501,BallByBall!$B$2:$B$501,A959,BallByBall!$H$2:$H$501,B959))</f>
        <v>0</v>
      </c>
      <c r="K959">
        <f>IF(A959="","",SUMIFS(BallByBall!$U$2:$U$501,BallByBall!$B$2:$B$501,A959,BallByBall!$P$2:$P$501,B959))</f>
        <v>0</v>
      </c>
      <c r="L959">
        <f>IF(A959="","",SUMIFS(BallByBall!$V$2:$V$501,BallByBall!$B$2:$B$501,A959,BallByBall!$P$2:$P$501,B959))</f>
        <v>0</v>
      </c>
      <c r="M959">
        <f>IF(A959="","",SUMIFS(BallByBall!$W$2:$W$501,BallByBall!$B$2:$B$501,A959,BallByBall!$P$2:$P$501,B959))</f>
        <v>0</v>
      </c>
      <c r="N959">
        <f>IF(A959="","",SUMIFS(BallByBall!$X$2:$X$501,BallByBall!$B$2:$B$501,A959,BallByBall!$P$2:$P$501,B959))</f>
        <v>0</v>
      </c>
      <c r="O959">
        <f>IF(A959="","",SUMIFS(OverSummary!$G$2:$G$101,OverSummary!$A$2:$A$101,A959,OverSummary!$D$2:$D$101,B959))</f>
        <v>0</v>
      </c>
      <c r="P959">
        <f>IF(A959="","",G959*Rules!$B$13+H959*Rules!$B$14+I959*Rules!$B$15)</f>
        <v>0</v>
      </c>
      <c r="Q959">
        <f>IF(A959="","",IF(G959&gt;=100,Rules!$B$18,IF(G959&gt;=50,Rules!$B$17,IF(G959&gt;=30,Rules!$B$16,0)))+IF(AND(F959=1,D959&lt;&gt;"BWL",G959=0),Rules!$B$27,0))</f>
        <v>0</v>
      </c>
      <c r="R959">
        <f>IF(A959="","",J959*Rules!$B$19+O959*Rules!$B$22)</f>
        <v>0</v>
      </c>
      <c r="S959">
        <f>IF(A959="","",IF(J959&gt;=4,Rules!$B$21,IF(J959&gt;=3,Rules!$B$20,0)))</f>
        <v>0</v>
      </c>
      <c r="T959">
        <f>IF(A959="","",K959*Rules!$B$23+L959*Rules!$B$24+M959*Rules!$B$25+N959*Rules!$B$26)</f>
        <v>0</v>
      </c>
      <c r="U959">
        <f t="shared" si="14"/>
        <v>0</v>
      </c>
    </row>
    <row r="960" spans="1:21" x14ac:dyDescent="0.2">
      <c r="A960" t="str">
        <f>MatchSquad!A960</f>
        <v>M020</v>
      </c>
      <c r="B960" t="str">
        <f>MatchSquad!B960</f>
        <v>P134</v>
      </c>
      <c r="C960" t="str">
        <f>MatchSquad!C960</f>
        <v>Hardik Pandya</v>
      </c>
      <c r="D960" t="str">
        <f>MatchSquad!D960</f>
        <v>AR</v>
      </c>
      <c r="E960" t="str">
        <f>MatchSquad!E960</f>
        <v>MI</v>
      </c>
      <c r="F960">
        <f>MatchSquad!G960</f>
        <v>0</v>
      </c>
      <c r="G960">
        <f>IF(A960="","",SUMIFS(BallByBall!$I$2:$I$501,BallByBall!$B$2:$B$501,A960,BallByBall!$F$2:$F$501,B960))</f>
        <v>0</v>
      </c>
      <c r="H960">
        <f>IF(A960="","",COUNTIFS(BallByBall!$B$2:$B$501,A960,BallByBall!$F$2:$F$501,B960,BallByBall!$Q$2:$Q$501,1))</f>
        <v>0</v>
      </c>
      <c r="I960">
        <f>IF(A960="","",COUNTIFS(BallByBall!$B$2:$B$501,A960,BallByBall!$F$2:$F$501,B960,BallByBall!$R$2:$R$501,1))</f>
        <v>0</v>
      </c>
      <c r="J960">
        <f>IF(A960="","",SUMIFS(BallByBall!$T$2:$T$501,BallByBall!$B$2:$B$501,A960,BallByBall!$H$2:$H$501,B960))</f>
        <v>0</v>
      </c>
      <c r="K960">
        <f>IF(A960="","",SUMIFS(BallByBall!$U$2:$U$501,BallByBall!$B$2:$B$501,A960,BallByBall!$P$2:$P$501,B960))</f>
        <v>0</v>
      </c>
      <c r="L960">
        <f>IF(A960="","",SUMIFS(BallByBall!$V$2:$V$501,BallByBall!$B$2:$B$501,A960,BallByBall!$P$2:$P$501,B960))</f>
        <v>0</v>
      </c>
      <c r="M960">
        <f>IF(A960="","",SUMIFS(BallByBall!$W$2:$W$501,BallByBall!$B$2:$B$501,A960,BallByBall!$P$2:$P$501,B960))</f>
        <v>0</v>
      </c>
      <c r="N960">
        <f>IF(A960="","",SUMIFS(BallByBall!$X$2:$X$501,BallByBall!$B$2:$B$501,A960,BallByBall!$P$2:$P$501,B960))</f>
        <v>0</v>
      </c>
      <c r="O960">
        <f>IF(A960="","",SUMIFS(OverSummary!$G$2:$G$101,OverSummary!$A$2:$A$101,A960,OverSummary!$D$2:$D$101,B960))</f>
        <v>0</v>
      </c>
      <c r="P960">
        <f>IF(A960="","",G960*Rules!$B$13+H960*Rules!$B$14+I960*Rules!$B$15)</f>
        <v>0</v>
      </c>
      <c r="Q960">
        <f>IF(A960="","",IF(G960&gt;=100,Rules!$B$18,IF(G960&gt;=50,Rules!$B$17,IF(G960&gt;=30,Rules!$B$16,0)))+IF(AND(F960=1,D960&lt;&gt;"BWL",G960=0),Rules!$B$27,0))</f>
        <v>0</v>
      </c>
      <c r="R960">
        <f>IF(A960="","",J960*Rules!$B$19+O960*Rules!$B$22)</f>
        <v>0</v>
      </c>
      <c r="S960">
        <f>IF(A960="","",IF(J960&gt;=4,Rules!$B$21,IF(J960&gt;=3,Rules!$B$20,0)))</f>
        <v>0</v>
      </c>
      <c r="T960">
        <f>IF(A960="","",K960*Rules!$B$23+L960*Rules!$B$24+M960*Rules!$B$25+N960*Rules!$B$26)</f>
        <v>0</v>
      </c>
      <c r="U960">
        <f t="shared" si="14"/>
        <v>0</v>
      </c>
    </row>
    <row r="961" spans="1:21" x14ac:dyDescent="0.2">
      <c r="A961" t="str">
        <f>MatchSquad!A961</f>
        <v>M020</v>
      </c>
      <c r="B961" t="str">
        <f>MatchSquad!B961</f>
        <v>P135</v>
      </c>
      <c r="C961" t="str">
        <f>MatchSquad!C961</f>
        <v>Naman Dhir</v>
      </c>
      <c r="D961" t="str">
        <f>MatchSquad!D961</f>
        <v>AR</v>
      </c>
      <c r="E961" t="str">
        <f>MatchSquad!E961</f>
        <v>MI</v>
      </c>
      <c r="F961">
        <f>MatchSquad!G961</f>
        <v>0</v>
      </c>
      <c r="G961">
        <f>IF(A961="","",SUMIFS(BallByBall!$I$2:$I$501,BallByBall!$B$2:$B$501,A961,BallByBall!$F$2:$F$501,B961))</f>
        <v>0</v>
      </c>
      <c r="H961">
        <f>IF(A961="","",COUNTIFS(BallByBall!$B$2:$B$501,A961,BallByBall!$F$2:$F$501,B961,BallByBall!$Q$2:$Q$501,1))</f>
        <v>0</v>
      </c>
      <c r="I961">
        <f>IF(A961="","",COUNTIFS(BallByBall!$B$2:$B$501,A961,BallByBall!$F$2:$F$501,B961,BallByBall!$R$2:$R$501,1))</f>
        <v>0</v>
      </c>
      <c r="J961">
        <f>IF(A961="","",SUMIFS(BallByBall!$T$2:$T$501,BallByBall!$B$2:$B$501,A961,BallByBall!$H$2:$H$501,B961))</f>
        <v>0</v>
      </c>
      <c r="K961">
        <f>IF(A961="","",SUMIFS(BallByBall!$U$2:$U$501,BallByBall!$B$2:$B$501,A961,BallByBall!$P$2:$P$501,B961))</f>
        <v>0</v>
      </c>
      <c r="L961">
        <f>IF(A961="","",SUMIFS(BallByBall!$V$2:$V$501,BallByBall!$B$2:$B$501,A961,BallByBall!$P$2:$P$501,B961))</f>
        <v>0</v>
      </c>
      <c r="M961">
        <f>IF(A961="","",SUMIFS(BallByBall!$W$2:$W$501,BallByBall!$B$2:$B$501,A961,BallByBall!$P$2:$P$501,B961))</f>
        <v>0</v>
      </c>
      <c r="N961">
        <f>IF(A961="","",SUMIFS(BallByBall!$X$2:$X$501,BallByBall!$B$2:$B$501,A961,BallByBall!$P$2:$P$501,B961))</f>
        <v>0</v>
      </c>
      <c r="O961">
        <f>IF(A961="","",SUMIFS(OverSummary!$G$2:$G$101,OverSummary!$A$2:$A$101,A961,OverSummary!$D$2:$D$101,B961))</f>
        <v>0</v>
      </c>
      <c r="P961">
        <f>IF(A961="","",G961*Rules!$B$13+H961*Rules!$B$14+I961*Rules!$B$15)</f>
        <v>0</v>
      </c>
      <c r="Q961">
        <f>IF(A961="","",IF(G961&gt;=100,Rules!$B$18,IF(G961&gt;=50,Rules!$B$17,IF(G961&gt;=30,Rules!$B$16,0)))+IF(AND(F961=1,D961&lt;&gt;"BWL",G961=0),Rules!$B$27,0))</f>
        <v>0</v>
      </c>
      <c r="R961">
        <f>IF(A961="","",J961*Rules!$B$19+O961*Rules!$B$22)</f>
        <v>0</v>
      </c>
      <c r="S961">
        <f>IF(A961="","",IF(J961&gt;=4,Rules!$B$21,IF(J961&gt;=3,Rules!$B$20,0)))</f>
        <v>0</v>
      </c>
      <c r="T961">
        <f>IF(A961="","",K961*Rules!$B$23+L961*Rules!$B$24+M961*Rules!$B$25+N961*Rules!$B$26)</f>
        <v>0</v>
      </c>
      <c r="U961">
        <f t="shared" si="14"/>
        <v>0</v>
      </c>
    </row>
    <row r="962" spans="1:21" x14ac:dyDescent="0.2">
      <c r="A962" t="str">
        <f>MatchSquad!A962</f>
        <v>M020</v>
      </c>
      <c r="B962" t="str">
        <f>MatchSquad!B962</f>
        <v>P136</v>
      </c>
      <c r="C962" t="str">
        <f>MatchSquad!C962</f>
        <v>Mitchell Santner</v>
      </c>
      <c r="D962" t="str">
        <f>MatchSquad!D962</f>
        <v>AR</v>
      </c>
      <c r="E962" t="str">
        <f>MatchSquad!E962</f>
        <v>MI</v>
      </c>
      <c r="F962">
        <f>MatchSquad!G962</f>
        <v>0</v>
      </c>
      <c r="G962">
        <f>IF(A962="","",SUMIFS(BallByBall!$I$2:$I$501,BallByBall!$B$2:$B$501,A962,BallByBall!$F$2:$F$501,B962))</f>
        <v>0</v>
      </c>
      <c r="H962">
        <f>IF(A962="","",COUNTIFS(BallByBall!$B$2:$B$501,A962,BallByBall!$F$2:$F$501,B962,BallByBall!$Q$2:$Q$501,1))</f>
        <v>0</v>
      </c>
      <c r="I962">
        <f>IF(A962="","",COUNTIFS(BallByBall!$B$2:$B$501,A962,BallByBall!$F$2:$F$501,B962,BallByBall!$R$2:$R$501,1))</f>
        <v>0</v>
      </c>
      <c r="J962">
        <f>IF(A962="","",SUMIFS(BallByBall!$T$2:$T$501,BallByBall!$B$2:$B$501,A962,BallByBall!$H$2:$H$501,B962))</f>
        <v>0</v>
      </c>
      <c r="K962">
        <f>IF(A962="","",SUMIFS(BallByBall!$U$2:$U$501,BallByBall!$B$2:$B$501,A962,BallByBall!$P$2:$P$501,B962))</f>
        <v>0</v>
      </c>
      <c r="L962">
        <f>IF(A962="","",SUMIFS(BallByBall!$V$2:$V$501,BallByBall!$B$2:$B$501,A962,BallByBall!$P$2:$P$501,B962))</f>
        <v>0</v>
      </c>
      <c r="M962">
        <f>IF(A962="","",SUMIFS(BallByBall!$W$2:$W$501,BallByBall!$B$2:$B$501,A962,BallByBall!$P$2:$P$501,B962))</f>
        <v>0</v>
      </c>
      <c r="N962">
        <f>IF(A962="","",SUMIFS(BallByBall!$X$2:$X$501,BallByBall!$B$2:$B$501,A962,BallByBall!$P$2:$P$501,B962))</f>
        <v>0</v>
      </c>
      <c r="O962">
        <f>IF(A962="","",SUMIFS(OverSummary!$G$2:$G$101,OverSummary!$A$2:$A$101,A962,OverSummary!$D$2:$D$101,B962))</f>
        <v>0</v>
      </c>
      <c r="P962">
        <f>IF(A962="","",G962*Rules!$B$13+H962*Rules!$B$14+I962*Rules!$B$15)</f>
        <v>0</v>
      </c>
      <c r="Q962">
        <f>IF(A962="","",IF(G962&gt;=100,Rules!$B$18,IF(G962&gt;=50,Rules!$B$17,IF(G962&gt;=30,Rules!$B$16,0)))+IF(AND(F962=1,D962&lt;&gt;"BWL",G962=0),Rules!$B$27,0))</f>
        <v>0</v>
      </c>
      <c r="R962">
        <f>IF(A962="","",J962*Rules!$B$19+O962*Rules!$B$22)</f>
        <v>0</v>
      </c>
      <c r="S962">
        <f>IF(A962="","",IF(J962&gt;=4,Rules!$B$21,IF(J962&gt;=3,Rules!$B$20,0)))</f>
        <v>0</v>
      </c>
      <c r="T962">
        <f>IF(A962="","",K962*Rules!$B$23+L962*Rules!$B$24+M962*Rules!$B$25+N962*Rules!$B$26)</f>
        <v>0</v>
      </c>
      <c r="U962">
        <f t="shared" ref="U962:U1025" si="15">IF(A962="","",P962+Q962+R962+S962+T962)</f>
        <v>0</v>
      </c>
    </row>
    <row r="963" spans="1:21" x14ac:dyDescent="0.2">
      <c r="A963" t="str">
        <f>MatchSquad!A963</f>
        <v>M020</v>
      </c>
      <c r="B963" t="str">
        <f>MatchSquad!B963</f>
        <v>P137</v>
      </c>
      <c r="C963" t="str">
        <f>MatchSquad!C963</f>
        <v>Raj Angad Bawa</v>
      </c>
      <c r="D963" t="str">
        <f>MatchSquad!D963</f>
        <v>AR</v>
      </c>
      <c r="E963" t="str">
        <f>MatchSquad!E963</f>
        <v>MI</v>
      </c>
      <c r="F963">
        <f>MatchSquad!G963</f>
        <v>0</v>
      </c>
      <c r="G963">
        <f>IF(A963="","",SUMIFS(BallByBall!$I$2:$I$501,BallByBall!$B$2:$B$501,A963,BallByBall!$F$2:$F$501,B963))</f>
        <v>0</v>
      </c>
      <c r="H963">
        <f>IF(A963="","",COUNTIFS(BallByBall!$B$2:$B$501,A963,BallByBall!$F$2:$F$501,B963,BallByBall!$Q$2:$Q$501,1))</f>
        <v>0</v>
      </c>
      <c r="I963">
        <f>IF(A963="","",COUNTIFS(BallByBall!$B$2:$B$501,A963,BallByBall!$F$2:$F$501,B963,BallByBall!$R$2:$R$501,1))</f>
        <v>0</v>
      </c>
      <c r="J963">
        <f>IF(A963="","",SUMIFS(BallByBall!$T$2:$T$501,BallByBall!$B$2:$B$501,A963,BallByBall!$H$2:$H$501,B963))</f>
        <v>0</v>
      </c>
      <c r="K963">
        <f>IF(A963="","",SUMIFS(BallByBall!$U$2:$U$501,BallByBall!$B$2:$B$501,A963,BallByBall!$P$2:$P$501,B963))</f>
        <v>0</v>
      </c>
      <c r="L963">
        <f>IF(A963="","",SUMIFS(BallByBall!$V$2:$V$501,BallByBall!$B$2:$B$501,A963,BallByBall!$P$2:$P$501,B963))</f>
        <v>0</v>
      </c>
      <c r="M963">
        <f>IF(A963="","",SUMIFS(BallByBall!$W$2:$W$501,BallByBall!$B$2:$B$501,A963,BallByBall!$P$2:$P$501,B963))</f>
        <v>0</v>
      </c>
      <c r="N963">
        <f>IF(A963="","",SUMIFS(BallByBall!$X$2:$X$501,BallByBall!$B$2:$B$501,A963,BallByBall!$P$2:$P$501,B963))</f>
        <v>0</v>
      </c>
      <c r="O963">
        <f>IF(A963="","",SUMIFS(OverSummary!$G$2:$G$101,OverSummary!$A$2:$A$101,A963,OverSummary!$D$2:$D$101,B963))</f>
        <v>0</v>
      </c>
      <c r="P963">
        <f>IF(A963="","",G963*Rules!$B$13+H963*Rules!$B$14+I963*Rules!$B$15)</f>
        <v>0</v>
      </c>
      <c r="Q963">
        <f>IF(A963="","",IF(G963&gt;=100,Rules!$B$18,IF(G963&gt;=50,Rules!$B$17,IF(G963&gt;=30,Rules!$B$16,0)))+IF(AND(F963=1,D963&lt;&gt;"BWL",G963=0),Rules!$B$27,0))</f>
        <v>0</v>
      </c>
      <c r="R963">
        <f>IF(A963="","",J963*Rules!$B$19+O963*Rules!$B$22)</f>
        <v>0</v>
      </c>
      <c r="S963">
        <f>IF(A963="","",IF(J963&gt;=4,Rules!$B$21,IF(J963&gt;=3,Rules!$B$20,0)))</f>
        <v>0</v>
      </c>
      <c r="T963">
        <f>IF(A963="","",K963*Rules!$B$23+L963*Rules!$B$24+M963*Rules!$B$25+N963*Rules!$B$26)</f>
        <v>0</v>
      </c>
      <c r="U963">
        <f t="shared" si="15"/>
        <v>0</v>
      </c>
    </row>
    <row r="964" spans="1:21" x14ac:dyDescent="0.2">
      <c r="A964" t="str">
        <f>MatchSquad!A964</f>
        <v>M020</v>
      </c>
      <c r="B964" t="str">
        <f>MatchSquad!B964</f>
        <v>P138</v>
      </c>
      <c r="C964" t="str">
        <f>MatchSquad!C964</f>
        <v>Atharva Ankolekar</v>
      </c>
      <c r="D964" t="str">
        <f>MatchSquad!D964</f>
        <v>AR</v>
      </c>
      <c r="E964" t="str">
        <f>MatchSquad!E964</f>
        <v>MI</v>
      </c>
      <c r="F964">
        <f>MatchSquad!G964</f>
        <v>0</v>
      </c>
      <c r="G964">
        <f>IF(A964="","",SUMIFS(BallByBall!$I$2:$I$501,BallByBall!$B$2:$B$501,A964,BallByBall!$F$2:$F$501,B964))</f>
        <v>0</v>
      </c>
      <c r="H964">
        <f>IF(A964="","",COUNTIFS(BallByBall!$B$2:$B$501,A964,BallByBall!$F$2:$F$501,B964,BallByBall!$Q$2:$Q$501,1))</f>
        <v>0</v>
      </c>
      <c r="I964">
        <f>IF(A964="","",COUNTIFS(BallByBall!$B$2:$B$501,A964,BallByBall!$F$2:$F$501,B964,BallByBall!$R$2:$R$501,1))</f>
        <v>0</v>
      </c>
      <c r="J964">
        <f>IF(A964="","",SUMIFS(BallByBall!$T$2:$T$501,BallByBall!$B$2:$B$501,A964,BallByBall!$H$2:$H$501,B964))</f>
        <v>0</v>
      </c>
      <c r="K964">
        <f>IF(A964="","",SUMIFS(BallByBall!$U$2:$U$501,BallByBall!$B$2:$B$501,A964,BallByBall!$P$2:$P$501,B964))</f>
        <v>0</v>
      </c>
      <c r="L964">
        <f>IF(A964="","",SUMIFS(BallByBall!$V$2:$V$501,BallByBall!$B$2:$B$501,A964,BallByBall!$P$2:$P$501,B964))</f>
        <v>0</v>
      </c>
      <c r="M964">
        <f>IF(A964="","",SUMIFS(BallByBall!$W$2:$W$501,BallByBall!$B$2:$B$501,A964,BallByBall!$P$2:$P$501,B964))</f>
        <v>0</v>
      </c>
      <c r="N964">
        <f>IF(A964="","",SUMIFS(BallByBall!$X$2:$X$501,BallByBall!$B$2:$B$501,A964,BallByBall!$P$2:$P$501,B964))</f>
        <v>0</v>
      </c>
      <c r="O964">
        <f>IF(A964="","",SUMIFS(OverSummary!$G$2:$G$101,OverSummary!$A$2:$A$101,A964,OverSummary!$D$2:$D$101,B964))</f>
        <v>0</v>
      </c>
      <c r="P964">
        <f>IF(A964="","",G964*Rules!$B$13+H964*Rules!$B$14+I964*Rules!$B$15)</f>
        <v>0</v>
      </c>
      <c r="Q964">
        <f>IF(A964="","",IF(G964&gt;=100,Rules!$B$18,IF(G964&gt;=50,Rules!$B$17,IF(G964&gt;=30,Rules!$B$16,0)))+IF(AND(F964=1,D964&lt;&gt;"BWL",G964=0),Rules!$B$27,0))</f>
        <v>0</v>
      </c>
      <c r="R964">
        <f>IF(A964="","",J964*Rules!$B$19+O964*Rules!$B$22)</f>
        <v>0</v>
      </c>
      <c r="S964">
        <f>IF(A964="","",IF(J964&gt;=4,Rules!$B$21,IF(J964&gt;=3,Rules!$B$20,0)))</f>
        <v>0</v>
      </c>
      <c r="T964">
        <f>IF(A964="","",K964*Rules!$B$23+L964*Rules!$B$24+M964*Rules!$B$25+N964*Rules!$B$26)</f>
        <v>0</v>
      </c>
      <c r="U964">
        <f t="shared" si="15"/>
        <v>0</v>
      </c>
    </row>
    <row r="965" spans="1:21" x14ac:dyDescent="0.2">
      <c r="A965" t="str">
        <f>MatchSquad!A965</f>
        <v>M020</v>
      </c>
      <c r="B965" t="str">
        <f>MatchSquad!B965</f>
        <v>P139</v>
      </c>
      <c r="C965" t="str">
        <f>MatchSquad!C965</f>
        <v>Mayank Rawat</v>
      </c>
      <c r="D965" t="str">
        <f>MatchSquad!D965</f>
        <v>AR</v>
      </c>
      <c r="E965" t="str">
        <f>MatchSquad!E965</f>
        <v>MI</v>
      </c>
      <c r="F965">
        <f>MatchSquad!G965</f>
        <v>0</v>
      </c>
      <c r="G965">
        <f>IF(A965="","",SUMIFS(BallByBall!$I$2:$I$501,BallByBall!$B$2:$B$501,A965,BallByBall!$F$2:$F$501,B965))</f>
        <v>0</v>
      </c>
      <c r="H965">
        <f>IF(A965="","",COUNTIFS(BallByBall!$B$2:$B$501,A965,BallByBall!$F$2:$F$501,B965,BallByBall!$Q$2:$Q$501,1))</f>
        <v>0</v>
      </c>
      <c r="I965">
        <f>IF(A965="","",COUNTIFS(BallByBall!$B$2:$B$501,A965,BallByBall!$F$2:$F$501,B965,BallByBall!$R$2:$R$501,1))</f>
        <v>0</v>
      </c>
      <c r="J965">
        <f>IF(A965="","",SUMIFS(BallByBall!$T$2:$T$501,BallByBall!$B$2:$B$501,A965,BallByBall!$H$2:$H$501,B965))</f>
        <v>0</v>
      </c>
      <c r="K965">
        <f>IF(A965="","",SUMIFS(BallByBall!$U$2:$U$501,BallByBall!$B$2:$B$501,A965,BallByBall!$P$2:$P$501,B965))</f>
        <v>0</v>
      </c>
      <c r="L965">
        <f>IF(A965="","",SUMIFS(BallByBall!$V$2:$V$501,BallByBall!$B$2:$B$501,A965,BallByBall!$P$2:$P$501,B965))</f>
        <v>0</v>
      </c>
      <c r="M965">
        <f>IF(A965="","",SUMIFS(BallByBall!$W$2:$W$501,BallByBall!$B$2:$B$501,A965,BallByBall!$P$2:$P$501,B965))</f>
        <v>0</v>
      </c>
      <c r="N965">
        <f>IF(A965="","",SUMIFS(BallByBall!$X$2:$X$501,BallByBall!$B$2:$B$501,A965,BallByBall!$P$2:$P$501,B965))</f>
        <v>0</v>
      </c>
      <c r="O965">
        <f>IF(A965="","",SUMIFS(OverSummary!$G$2:$G$101,OverSummary!$A$2:$A$101,A965,OverSummary!$D$2:$D$101,B965))</f>
        <v>0</v>
      </c>
      <c r="P965">
        <f>IF(A965="","",G965*Rules!$B$13+H965*Rules!$B$14+I965*Rules!$B$15)</f>
        <v>0</v>
      </c>
      <c r="Q965">
        <f>IF(A965="","",IF(G965&gt;=100,Rules!$B$18,IF(G965&gt;=50,Rules!$B$17,IF(G965&gt;=30,Rules!$B$16,0)))+IF(AND(F965=1,D965&lt;&gt;"BWL",G965=0),Rules!$B$27,0))</f>
        <v>0</v>
      </c>
      <c r="R965">
        <f>IF(A965="","",J965*Rules!$B$19+O965*Rules!$B$22)</f>
        <v>0</v>
      </c>
      <c r="S965">
        <f>IF(A965="","",IF(J965&gt;=4,Rules!$B$21,IF(J965&gt;=3,Rules!$B$20,0)))</f>
        <v>0</v>
      </c>
      <c r="T965">
        <f>IF(A965="","",K965*Rules!$B$23+L965*Rules!$B$24+M965*Rules!$B$25+N965*Rules!$B$26)</f>
        <v>0</v>
      </c>
      <c r="U965">
        <f t="shared" si="15"/>
        <v>0</v>
      </c>
    </row>
    <row r="966" spans="1:21" x14ac:dyDescent="0.2">
      <c r="A966" t="str">
        <f>MatchSquad!A966</f>
        <v>M020</v>
      </c>
      <c r="B966" t="str">
        <f>MatchSquad!B966</f>
        <v>P140</v>
      </c>
      <c r="C966" t="str">
        <f>MatchSquad!C966</f>
        <v>Corbin Bosch</v>
      </c>
      <c r="D966" t="str">
        <f>MatchSquad!D966</f>
        <v>AR</v>
      </c>
      <c r="E966" t="str">
        <f>MatchSquad!E966</f>
        <v>MI</v>
      </c>
      <c r="F966">
        <f>MatchSquad!G966</f>
        <v>0</v>
      </c>
      <c r="G966">
        <f>IF(A966="","",SUMIFS(BallByBall!$I$2:$I$501,BallByBall!$B$2:$B$501,A966,BallByBall!$F$2:$F$501,B966))</f>
        <v>0</v>
      </c>
      <c r="H966">
        <f>IF(A966="","",COUNTIFS(BallByBall!$B$2:$B$501,A966,BallByBall!$F$2:$F$501,B966,BallByBall!$Q$2:$Q$501,1))</f>
        <v>0</v>
      </c>
      <c r="I966">
        <f>IF(A966="","",COUNTIFS(BallByBall!$B$2:$B$501,A966,BallByBall!$F$2:$F$501,B966,BallByBall!$R$2:$R$501,1))</f>
        <v>0</v>
      </c>
      <c r="J966">
        <f>IF(A966="","",SUMIFS(BallByBall!$T$2:$T$501,BallByBall!$B$2:$B$501,A966,BallByBall!$H$2:$H$501,B966))</f>
        <v>0</v>
      </c>
      <c r="K966">
        <f>IF(A966="","",SUMIFS(BallByBall!$U$2:$U$501,BallByBall!$B$2:$B$501,A966,BallByBall!$P$2:$P$501,B966))</f>
        <v>0</v>
      </c>
      <c r="L966">
        <f>IF(A966="","",SUMIFS(BallByBall!$V$2:$V$501,BallByBall!$B$2:$B$501,A966,BallByBall!$P$2:$P$501,B966))</f>
        <v>0</v>
      </c>
      <c r="M966">
        <f>IF(A966="","",SUMIFS(BallByBall!$W$2:$W$501,BallByBall!$B$2:$B$501,A966,BallByBall!$P$2:$P$501,B966))</f>
        <v>0</v>
      </c>
      <c r="N966">
        <f>IF(A966="","",SUMIFS(BallByBall!$X$2:$X$501,BallByBall!$B$2:$B$501,A966,BallByBall!$P$2:$P$501,B966))</f>
        <v>0</v>
      </c>
      <c r="O966">
        <f>IF(A966="","",SUMIFS(OverSummary!$G$2:$G$101,OverSummary!$A$2:$A$101,A966,OverSummary!$D$2:$D$101,B966))</f>
        <v>0</v>
      </c>
      <c r="P966">
        <f>IF(A966="","",G966*Rules!$B$13+H966*Rules!$B$14+I966*Rules!$B$15)</f>
        <v>0</v>
      </c>
      <c r="Q966">
        <f>IF(A966="","",IF(G966&gt;=100,Rules!$B$18,IF(G966&gt;=50,Rules!$B$17,IF(G966&gt;=30,Rules!$B$16,0)))+IF(AND(F966=1,D966&lt;&gt;"BWL",G966=0),Rules!$B$27,0))</f>
        <v>0</v>
      </c>
      <c r="R966">
        <f>IF(A966="","",J966*Rules!$B$19+O966*Rules!$B$22)</f>
        <v>0</v>
      </c>
      <c r="S966">
        <f>IF(A966="","",IF(J966&gt;=4,Rules!$B$21,IF(J966&gt;=3,Rules!$B$20,0)))</f>
        <v>0</v>
      </c>
      <c r="T966">
        <f>IF(A966="","",K966*Rules!$B$23+L966*Rules!$B$24+M966*Rules!$B$25+N966*Rules!$B$26)</f>
        <v>0</v>
      </c>
      <c r="U966">
        <f t="shared" si="15"/>
        <v>0</v>
      </c>
    </row>
    <row r="967" spans="1:21" x14ac:dyDescent="0.2">
      <c r="A967" t="str">
        <f>MatchSquad!A967</f>
        <v>M020</v>
      </c>
      <c r="B967" t="str">
        <f>MatchSquad!B967</f>
        <v>P141</v>
      </c>
      <c r="C967" t="str">
        <f>MatchSquad!C967</f>
        <v>Will Jacks</v>
      </c>
      <c r="D967" t="str">
        <f>MatchSquad!D967</f>
        <v>AR</v>
      </c>
      <c r="E967" t="str">
        <f>MatchSquad!E967</f>
        <v>MI</v>
      </c>
      <c r="F967">
        <f>MatchSquad!G967</f>
        <v>0</v>
      </c>
      <c r="G967">
        <f>IF(A967="","",SUMIFS(BallByBall!$I$2:$I$501,BallByBall!$B$2:$B$501,A967,BallByBall!$F$2:$F$501,B967))</f>
        <v>0</v>
      </c>
      <c r="H967">
        <f>IF(A967="","",COUNTIFS(BallByBall!$B$2:$B$501,A967,BallByBall!$F$2:$F$501,B967,BallByBall!$Q$2:$Q$501,1))</f>
        <v>0</v>
      </c>
      <c r="I967">
        <f>IF(A967="","",COUNTIFS(BallByBall!$B$2:$B$501,A967,BallByBall!$F$2:$F$501,B967,BallByBall!$R$2:$R$501,1))</f>
        <v>0</v>
      </c>
      <c r="J967">
        <f>IF(A967="","",SUMIFS(BallByBall!$T$2:$T$501,BallByBall!$B$2:$B$501,A967,BallByBall!$H$2:$H$501,B967))</f>
        <v>0</v>
      </c>
      <c r="K967">
        <f>IF(A967="","",SUMIFS(BallByBall!$U$2:$U$501,BallByBall!$B$2:$B$501,A967,BallByBall!$P$2:$P$501,B967))</f>
        <v>0</v>
      </c>
      <c r="L967">
        <f>IF(A967="","",SUMIFS(BallByBall!$V$2:$V$501,BallByBall!$B$2:$B$501,A967,BallByBall!$P$2:$P$501,B967))</f>
        <v>0</v>
      </c>
      <c r="M967">
        <f>IF(A967="","",SUMIFS(BallByBall!$W$2:$W$501,BallByBall!$B$2:$B$501,A967,BallByBall!$P$2:$P$501,B967))</f>
        <v>0</v>
      </c>
      <c r="N967">
        <f>IF(A967="","",SUMIFS(BallByBall!$X$2:$X$501,BallByBall!$B$2:$B$501,A967,BallByBall!$P$2:$P$501,B967))</f>
        <v>0</v>
      </c>
      <c r="O967">
        <f>IF(A967="","",SUMIFS(OverSummary!$G$2:$G$101,OverSummary!$A$2:$A$101,A967,OverSummary!$D$2:$D$101,B967))</f>
        <v>0</v>
      </c>
      <c r="P967">
        <f>IF(A967="","",G967*Rules!$B$13+H967*Rules!$B$14+I967*Rules!$B$15)</f>
        <v>0</v>
      </c>
      <c r="Q967">
        <f>IF(A967="","",IF(G967&gt;=100,Rules!$B$18,IF(G967&gt;=50,Rules!$B$17,IF(G967&gt;=30,Rules!$B$16,0)))+IF(AND(F967=1,D967&lt;&gt;"BWL",G967=0),Rules!$B$27,0))</f>
        <v>0</v>
      </c>
      <c r="R967">
        <f>IF(A967="","",J967*Rules!$B$19+O967*Rules!$B$22)</f>
        <v>0</v>
      </c>
      <c r="S967">
        <f>IF(A967="","",IF(J967&gt;=4,Rules!$B$21,IF(J967&gt;=3,Rules!$B$20,0)))</f>
        <v>0</v>
      </c>
      <c r="T967">
        <f>IF(A967="","",K967*Rules!$B$23+L967*Rules!$B$24+M967*Rules!$B$25+N967*Rules!$B$26)</f>
        <v>0</v>
      </c>
      <c r="U967">
        <f t="shared" si="15"/>
        <v>0</v>
      </c>
    </row>
    <row r="968" spans="1:21" x14ac:dyDescent="0.2">
      <c r="A968" t="str">
        <f>MatchSquad!A968</f>
        <v>M020</v>
      </c>
      <c r="B968" t="str">
        <f>MatchSquad!B968</f>
        <v>P142</v>
      </c>
      <c r="C968" t="str">
        <f>MatchSquad!C968</f>
        <v>Shardul Thakur</v>
      </c>
      <c r="D968" t="str">
        <f>MatchSquad!D968</f>
        <v>AR</v>
      </c>
      <c r="E968" t="str">
        <f>MatchSquad!E968</f>
        <v>MI</v>
      </c>
      <c r="F968">
        <f>MatchSquad!G968</f>
        <v>0</v>
      </c>
      <c r="G968">
        <f>IF(A968="","",SUMIFS(BallByBall!$I$2:$I$501,BallByBall!$B$2:$B$501,A968,BallByBall!$F$2:$F$501,B968))</f>
        <v>0</v>
      </c>
      <c r="H968">
        <f>IF(A968="","",COUNTIFS(BallByBall!$B$2:$B$501,A968,BallByBall!$F$2:$F$501,B968,BallByBall!$Q$2:$Q$501,1))</f>
        <v>0</v>
      </c>
      <c r="I968">
        <f>IF(A968="","",COUNTIFS(BallByBall!$B$2:$B$501,A968,BallByBall!$F$2:$F$501,B968,BallByBall!$R$2:$R$501,1))</f>
        <v>0</v>
      </c>
      <c r="J968">
        <f>IF(A968="","",SUMIFS(BallByBall!$T$2:$T$501,BallByBall!$B$2:$B$501,A968,BallByBall!$H$2:$H$501,B968))</f>
        <v>0</v>
      </c>
      <c r="K968">
        <f>IF(A968="","",SUMIFS(BallByBall!$U$2:$U$501,BallByBall!$B$2:$B$501,A968,BallByBall!$P$2:$P$501,B968))</f>
        <v>0</v>
      </c>
      <c r="L968">
        <f>IF(A968="","",SUMIFS(BallByBall!$V$2:$V$501,BallByBall!$B$2:$B$501,A968,BallByBall!$P$2:$P$501,B968))</f>
        <v>0</v>
      </c>
      <c r="M968">
        <f>IF(A968="","",SUMIFS(BallByBall!$W$2:$W$501,BallByBall!$B$2:$B$501,A968,BallByBall!$P$2:$P$501,B968))</f>
        <v>0</v>
      </c>
      <c r="N968">
        <f>IF(A968="","",SUMIFS(BallByBall!$X$2:$X$501,BallByBall!$B$2:$B$501,A968,BallByBall!$P$2:$P$501,B968))</f>
        <v>0</v>
      </c>
      <c r="O968">
        <f>IF(A968="","",SUMIFS(OverSummary!$G$2:$G$101,OverSummary!$A$2:$A$101,A968,OverSummary!$D$2:$D$101,B968))</f>
        <v>0</v>
      </c>
      <c r="P968">
        <f>IF(A968="","",G968*Rules!$B$13+H968*Rules!$B$14+I968*Rules!$B$15)</f>
        <v>0</v>
      </c>
      <c r="Q968">
        <f>IF(A968="","",IF(G968&gt;=100,Rules!$B$18,IF(G968&gt;=50,Rules!$B$17,IF(G968&gt;=30,Rules!$B$16,0)))+IF(AND(F968=1,D968&lt;&gt;"BWL",G968=0),Rules!$B$27,0))</f>
        <v>0</v>
      </c>
      <c r="R968">
        <f>IF(A968="","",J968*Rules!$B$19+O968*Rules!$B$22)</f>
        <v>0</v>
      </c>
      <c r="S968">
        <f>IF(A968="","",IF(J968&gt;=4,Rules!$B$21,IF(J968&gt;=3,Rules!$B$20,0)))</f>
        <v>0</v>
      </c>
      <c r="T968">
        <f>IF(A968="","",K968*Rules!$B$23+L968*Rules!$B$24+M968*Rules!$B$25+N968*Rules!$B$26)</f>
        <v>0</v>
      </c>
      <c r="U968">
        <f t="shared" si="15"/>
        <v>0</v>
      </c>
    </row>
    <row r="969" spans="1:21" x14ac:dyDescent="0.2">
      <c r="A969" t="str">
        <f>MatchSquad!A969</f>
        <v>M020</v>
      </c>
      <c r="B969" t="str">
        <f>MatchSquad!B969</f>
        <v>P143</v>
      </c>
      <c r="C969" t="str">
        <f>MatchSquad!C969</f>
        <v>Trent Boult</v>
      </c>
      <c r="D969" t="str">
        <f>MatchSquad!D969</f>
        <v>BWL</v>
      </c>
      <c r="E969" t="str">
        <f>MatchSquad!E969</f>
        <v>MI</v>
      </c>
      <c r="F969">
        <f>MatchSquad!G969</f>
        <v>0</v>
      </c>
      <c r="G969">
        <f>IF(A969="","",SUMIFS(BallByBall!$I$2:$I$501,BallByBall!$B$2:$B$501,A969,BallByBall!$F$2:$F$501,B969))</f>
        <v>0</v>
      </c>
      <c r="H969">
        <f>IF(A969="","",COUNTIFS(BallByBall!$B$2:$B$501,A969,BallByBall!$F$2:$F$501,B969,BallByBall!$Q$2:$Q$501,1))</f>
        <v>0</v>
      </c>
      <c r="I969">
        <f>IF(A969="","",COUNTIFS(BallByBall!$B$2:$B$501,A969,BallByBall!$F$2:$F$501,B969,BallByBall!$R$2:$R$501,1))</f>
        <v>0</v>
      </c>
      <c r="J969">
        <f>IF(A969="","",SUMIFS(BallByBall!$T$2:$T$501,BallByBall!$B$2:$B$501,A969,BallByBall!$H$2:$H$501,B969))</f>
        <v>0</v>
      </c>
      <c r="K969">
        <f>IF(A969="","",SUMIFS(BallByBall!$U$2:$U$501,BallByBall!$B$2:$B$501,A969,BallByBall!$P$2:$P$501,B969))</f>
        <v>0</v>
      </c>
      <c r="L969">
        <f>IF(A969="","",SUMIFS(BallByBall!$V$2:$V$501,BallByBall!$B$2:$B$501,A969,BallByBall!$P$2:$P$501,B969))</f>
        <v>0</v>
      </c>
      <c r="M969">
        <f>IF(A969="","",SUMIFS(BallByBall!$W$2:$W$501,BallByBall!$B$2:$B$501,A969,BallByBall!$P$2:$P$501,B969))</f>
        <v>0</v>
      </c>
      <c r="N969">
        <f>IF(A969="","",SUMIFS(BallByBall!$X$2:$X$501,BallByBall!$B$2:$B$501,A969,BallByBall!$P$2:$P$501,B969))</f>
        <v>0</v>
      </c>
      <c r="O969">
        <f>IF(A969="","",SUMIFS(OverSummary!$G$2:$G$101,OverSummary!$A$2:$A$101,A969,OverSummary!$D$2:$D$101,B969))</f>
        <v>0</v>
      </c>
      <c r="P969">
        <f>IF(A969="","",G969*Rules!$B$13+H969*Rules!$B$14+I969*Rules!$B$15)</f>
        <v>0</v>
      </c>
      <c r="Q969">
        <f>IF(A969="","",IF(G969&gt;=100,Rules!$B$18,IF(G969&gt;=50,Rules!$B$17,IF(G969&gt;=30,Rules!$B$16,0)))+IF(AND(F969=1,D969&lt;&gt;"BWL",G969=0),Rules!$B$27,0))</f>
        <v>0</v>
      </c>
      <c r="R969">
        <f>IF(A969="","",J969*Rules!$B$19+O969*Rules!$B$22)</f>
        <v>0</v>
      </c>
      <c r="S969">
        <f>IF(A969="","",IF(J969&gt;=4,Rules!$B$21,IF(J969&gt;=3,Rules!$B$20,0)))</f>
        <v>0</v>
      </c>
      <c r="T969">
        <f>IF(A969="","",K969*Rules!$B$23+L969*Rules!$B$24+M969*Rules!$B$25+N969*Rules!$B$26)</f>
        <v>0</v>
      </c>
      <c r="U969">
        <f t="shared" si="15"/>
        <v>0</v>
      </c>
    </row>
    <row r="970" spans="1:21" x14ac:dyDescent="0.2">
      <c r="A970" t="str">
        <f>MatchSquad!A970</f>
        <v>M020</v>
      </c>
      <c r="B970" t="str">
        <f>MatchSquad!B970</f>
        <v>P144</v>
      </c>
      <c r="C970" t="str">
        <f>MatchSquad!C970</f>
        <v>Mayank Markande</v>
      </c>
      <c r="D970" t="str">
        <f>MatchSquad!D970</f>
        <v>BWL</v>
      </c>
      <c r="E970" t="str">
        <f>MatchSquad!E970</f>
        <v>MI</v>
      </c>
      <c r="F970">
        <f>MatchSquad!G970</f>
        <v>0</v>
      </c>
      <c r="G970">
        <f>IF(A970="","",SUMIFS(BallByBall!$I$2:$I$501,BallByBall!$B$2:$B$501,A970,BallByBall!$F$2:$F$501,B970))</f>
        <v>0</v>
      </c>
      <c r="H970">
        <f>IF(A970="","",COUNTIFS(BallByBall!$B$2:$B$501,A970,BallByBall!$F$2:$F$501,B970,BallByBall!$Q$2:$Q$501,1))</f>
        <v>0</v>
      </c>
      <c r="I970">
        <f>IF(A970="","",COUNTIFS(BallByBall!$B$2:$B$501,A970,BallByBall!$F$2:$F$501,B970,BallByBall!$R$2:$R$501,1))</f>
        <v>0</v>
      </c>
      <c r="J970">
        <f>IF(A970="","",SUMIFS(BallByBall!$T$2:$T$501,BallByBall!$B$2:$B$501,A970,BallByBall!$H$2:$H$501,B970))</f>
        <v>0</v>
      </c>
      <c r="K970">
        <f>IF(A970="","",SUMIFS(BallByBall!$U$2:$U$501,BallByBall!$B$2:$B$501,A970,BallByBall!$P$2:$P$501,B970))</f>
        <v>0</v>
      </c>
      <c r="L970">
        <f>IF(A970="","",SUMIFS(BallByBall!$V$2:$V$501,BallByBall!$B$2:$B$501,A970,BallByBall!$P$2:$P$501,B970))</f>
        <v>0</v>
      </c>
      <c r="M970">
        <f>IF(A970="","",SUMIFS(BallByBall!$W$2:$W$501,BallByBall!$B$2:$B$501,A970,BallByBall!$P$2:$P$501,B970))</f>
        <v>0</v>
      </c>
      <c r="N970">
        <f>IF(A970="","",SUMIFS(BallByBall!$X$2:$X$501,BallByBall!$B$2:$B$501,A970,BallByBall!$P$2:$P$501,B970))</f>
        <v>0</v>
      </c>
      <c r="O970">
        <f>IF(A970="","",SUMIFS(OverSummary!$G$2:$G$101,OverSummary!$A$2:$A$101,A970,OverSummary!$D$2:$D$101,B970))</f>
        <v>0</v>
      </c>
      <c r="P970">
        <f>IF(A970="","",G970*Rules!$B$13+H970*Rules!$B$14+I970*Rules!$B$15)</f>
        <v>0</v>
      </c>
      <c r="Q970">
        <f>IF(A970="","",IF(G970&gt;=100,Rules!$B$18,IF(G970&gt;=50,Rules!$B$17,IF(G970&gt;=30,Rules!$B$16,0)))+IF(AND(F970=1,D970&lt;&gt;"BWL",G970=0),Rules!$B$27,0))</f>
        <v>0</v>
      </c>
      <c r="R970">
        <f>IF(A970="","",J970*Rules!$B$19+O970*Rules!$B$22)</f>
        <v>0</v>
      </c>
      <c r="S970">
        <f>IF(A970="","",IF(J970&gt;=4,Rules!$B$21,IF(J970&gt;=3,Rules!$B$20,0)))</f>
        <v>0</v>
      </c>
      <c r="T970">
        <f>IF(A970="","",K970*Rules!$B$23+L970*Rules!$B$24+M970*Rules!$B$25+N970*Rules!$B$26)</f>
        <v>0</v>
      </c>
      <c r="U970">
        <f t="shared" si="15"/>
        <v>0</v>
      </c>
    </row>
    <row r="971" spans="1:21" x14ac:dyDescent="0.2">
      <c r="A971" t="str">
        <f>MatchSquad!A971</f>
        <v>M020</v>
      </c>
      <c r="B971" t="str">
        <f>MatchSquad!B971</f>
        <v>P145</v>
      </c>
      <c r="C971" t="str">
        <f>MatchSquad!C971</f>
        <v>Deepak Chahar</v>
      </c>
      <c r="D971" t="str">
        <f>MatchSquad!D971</f>
        <v>BWL</v>
      </c>
      <c r="E971" t="str">
        <f>MatchSquad!E971</f>
        <v>MI</v>
      </c>
      <c r="F971">
        <f>MatchSquad!G971</f>
        <v>0</v>
      </c>
      <c r="G971">
        <f>IF(A971="","",SUMIFS(BallByBall!$I$2:$I$501,BallByBall!$B$2:$B$501,A971,BallByBall!$F$2:$F$501,B971))</f>
        <v>0</v>
      </c>
      <c r="H971">
        <f>IF(A971="","",COUNTIFS(BallByBall!$B$2:$B$501,A971,BallByBall!$F$2:$F$501,B971,BallByBall!$Q$2:$Q$501,1))</f>
        <v>0</v>
      </c>
      <c r="I971">
        <f>IF(A971="","",COUNTIFS(BallByBall!$B$2:$B$501,A971,BallByBall!$F$2:$F$501,B971,BallByBall!$R$2:$R$501,1))</f>
        <v>0</v>
      </c>
      <c r="J971">
        <f>IF(A971="","",SUMIFS(BallByBall!$T$2:$T$501,BallByBall!$B$2:$B$501,A971,BallByBall!$H$2:$H$501,B971))</f>
        <v>0</v>
      </c>
      <c r="K971">
        <f>IF(A971="","",SUMIFS(BallByBall!$U$2:$U$501,BallByBall!$B$2:$B$501,A971,BallByBall!$P$2:$P$501,B971))</f>
        <v>0</v>
      </c>
      <c r="L971">
        <f>IF(A971="","",SUMIFS(BallByBall!$V$2:$V$501,BallByBall!$B$2:$B$501,A971,BallByBall!$P$2:$P$501,B971))</f>
        <v>0</v>
      </c>
      <c r="M971">
        <f>IF(A971="","",SUMIFS(BallByBall!$W$2:$W$501,BallByBall!$B$2:$B$501,A971,BallByBall!$P$2:$P$501,B971))</f>
        <v>0</v>
      </c>
      <c r="N971">
        <f>IF(A971="","",SUMIFS(BallByBall!$X$2:$X$501,BallByBall!$B$2:$B$501,A971,BallByBall!$P$2:$P$501,B971))</f>
        <v>0</v>
      </c>
      <c r="O971">
        <f>IF(A971="","",SUMIFS(OverSummary!$G$2:$G$101,OverSummary!$A$2:$A$101,A971,OverSummary!$D$2:$D$101,B971))</f>
        <v>0</v>
      </c>
      <c r="P971">
        <f>IF(A971="","",G971*Rules!$B$13+H971*Rules!$B$14+I971*Rules!$B$15)</f>
        <v>0</v>
      </c>
      <c r="Q971">
        <f>IF(A971="","",IF(G971&gt;=100,Rules!$B$18,IF(G971&gt;=50,Rules!$B$17,IF(G971&gt;=30,Rules!$B$16,0)))+IF(AND(F971=1,D971&lt;&gt;"BWL",G971=0),Rules!$B$27,0))</f>
        <v>0</v>
      </c>
      <c r="R971">
        <f>IF(A971="","",J971*Rules!$B$19+O971*Rules!$B$22)</f>
        <v>0</v>
      </c>
      <c r="S971">
        <f>IF(A971="","",IF(J971&gt;=4,Rules!$B$21,IF(J971&gt;=3,Rules!$B$20,0)))</f>
        <v>0</v>
      </c>
      <c r="T971">
        <f>IF(A971="","",K971*Rules!$B$23+L971*Rules!$B$24+M971*Rules!$B$25+N971*Rules!$B$26)</f>
        <v>0</v>
      </c>
      <c r="U971">
        <f t="shared" si="15"/>
        <v>0</v>
      </c>
    </row>
    <row r="972" spans="1:21" x14ac:dyDescent="0.2">
      <c r="A972" t="str">
        <f>MatchSquad!A972</f>
        <v>M020</v>
      </c>
      <c r="B972" t="str">
        <f>MatchSquad!B972</f>
        <v>P146</v>
      </c>
      <c r="C972" t="str">
        <f>MatchSquad!C972</f>
        <v>Ashwani Kumar</v>
      </c>
      <c r="D972" t="str">
        <f>MatchSquad!D972</f>
        <v>BWL</v>
      </c>
      <c r="E972" t="str">
        <f>MatchSquad!E972</f>
        <v>MI</v>
      </c>
      <c r="F972">
        <f>MatchSquad!G972</f>
        <v>0</v>
      </c>
      <c r="G972">
        <f>IF(A972="","",SUMIFS(BallByBall!$I$2:$I$501,BallByBall!$B$2:$B$501,A972,BallByBall!$F$2:$F$501,B972))</f>
        <v>0</v>
      </c>
      <c r="H972">
        <f>IF(A972="","",COUNTIFS(BallByBall!$B$2:$B$501,A972,BallByBall!$F$2:$F$501,B972,BallByBall!$Q$2:$Q$501,1))</f>
        <v>0</v>
      </c>
      <c r="I972">
        <f>IF(A972="","",COUNTIFS(BallByBall!$B$2:$B$501,A972,BallByBall!$F$2:$F$501,B972,BallByBall!$R$2:$R$501,1))</f>
        <v>0</v>
      </c>
      <c r="J972">
        <f>IF(A972="","",SUMIFS(BallByBall!$T$2:$T$501,BallByBall!$B$2:$B$501,A972,BallByBall!$H$2:$H$501,B972))</f>
        <v>0</v>
      </c>
      <c r="K972">
        <f>IF(A972="","",SUMIFS(BallByBall!$U$2:$U$501,BallByBall!$B$2:$B$501,A972,BallByBall!$P$2:$P$501,B972))</f>
        <v>0</v>
      </c>
      <c r="L972">
        <f>IF(A972="","",SUMIFS(BallByBall!$V$2:$V$501,BallByBall!$B$2:$B$501,A972,BallByBall!$P$2:$P$501,B972))</f>
        <v>0</v>
      </c>
      <c r="M972">
        <f>IF(A972="","",SUMIFS(BallByBall!$W$2:$W$501,BallByBall!$B$2:$B$501,A972,BallByBall!$P$2:$P$501,B972))</f>
        <v>0</v>
      </c>
      <c r="N972">
        <f>IF(A972="","",SUMIFS(BallByBall!$X$2:$X$501,BallByBall!$B$2:$B$501,A972,BallByBall!$P$2:$P$501,B972))</f>
        <v>0</v>
      </c>
      <c r="O972">
        <f>IF(A972="","",SUMIFS(OverSummary!$G$2:$G$101,OverSummary!$A$2:$A$101,A972,OverSummary!$D$2:$D$101,B972))</f>
        <v>0</v>
      </c>
      <c r="P972">
        <f>IF(A972="","",G972*Rules!$B$13+H972*Rules!$B$14+I972*Rules!$B$15)</f>
        <v>0</v>
      </c>
      <c r="Q972">
        <f>IF(A972="","",IF(G972&gt;=100,Rules!$B$18,IF(G972&gt;=50,Rules!$B$17,IF(G972&gt;=30,Rules!$B$16,0)))+IF(AND(F972=1,D972&lt;&gt;"BWL",G972=0),Rules!$B$27,0))</f>
        <v>0</v>
      </c>
      <c r="R972">
        <f>IF(A972="","",J972*Rules!$B$19+O972*Rules!$B$22)</f>
        <v>0</v>
      </c>
      <c r="S972">
        <f>IF(A972="","",IF(J972&gt;=4,Rules!$B$21,IF(J972&gt;=3,Rules!$B$20,0)))</f>
        <v>0</v>
      </c>
      <c r="T972">
        <f>IF(A972="","",K972*Rules!$B$23+L972*Rules!$B$24+M972*Rules!$B$25+N972*Rules!$B$26)</f>
        <v>0</v>
      </c>
      <c r="U972">
        <f t="shared" si="15"/>
        <v>0</v>
      </c>
    </row>
    <row r="973" spans="1:21" x14ac:dyDescent="0.2">
      <c r="A973" t="str">
        <f>MatchSquad!A973</f>
        <v>M020</v>
      </c>
      <c r="B973" t="str">
        <f>MatchSquad!B973</f>
        <v>P147</v>
      </c>
      <c r="C973" t="str">
        <f>MatchSquad!C973</f>
        <v>Raghu Sharma</v>
      </c>
      <c r="D973" t="str">
        <f>MatchSquad!D973</f>
        <v>BWL</v>
      </c>
      <c r="E973" t="str">
        <f>MatchSquad!E973</f>
        <v>MI</v>
      </c>
      <c r="F973">
        <f>MatchSquad!G973</f>
        <v>0</v>
      </c>
      <c r="G973">
        <f>IF(A973="","",SUMIFS(BallByBall!$I$2:$I$501,BallByBall!$B$2:$B$501,A973,BallByBall!$F$2:$F$501,B973))</f>
        <v>0</v>
      </c>
      <c r="H973">
        <f>IF(A973="","",COUNTIFS(BallByBall!$B$2:$B$501,A973,BallByBall!$F$2:$F$501,B973,BallByBall!$Q$2:$Q$501,1))</f>
        <v>0</v>
      </c>
      <c r="I973">
        <f>IF(A973="","",COUNTIFS(BallByBall!$B$2:$B$501,A973,BallByBall!$F$2:$F$501,B973,BallByBall!$R$2:$R$501,1))</f>
        <v>0</v>
      </c>
      <c r="J973">
        <f>IF(A973="","",SUMIFS(BallByBall!$T$2:$T$501,BallByBall!$B$2:$B$501,A973,BallByBall!$H$2:$H$501,B973))</f>
        <v>0</v>
      </c>
      <c r="K973">
        <f>IF(A973="","",SUMIFS(BallByBall!$U$2:$U$501,BallByBall!$B$2:$B$501,A973,BallByBall!$P$2:$P$501,B973))</f>
        <v>0</v>
      </c>
      <c r="L973">
        <f>IF(A973="","",SUMIFS(BallByBall!$V$2:$V$501,BallByBall!$B$2:$B$501,A973,BallByBall!$P$2:$P$501,B973))</f>
        <v>0</v>
      </c>
      <c r="M973">
        <f>IF(A973="","",SUMIFS(BallByBall!$W$2:$W$501,BallByBall!$B$2:$B$501,A973,BallByBall!$P$2:$P$501,B973))</f>
        <v>0</v>
      </c>
      <c r="N973">
        <f>IF(A973="","",SUMIFS(BallByBall!$X$2:$X$501,BallByBall!$B$2:$B$501,A973,BallByBall!$P$2:$P$501,B973))</f>
        <v>0</v>
      </c>
      <c r="O973">
        <f>IF(A973="","",SUMIFS(OverSummary!$G$2:$G$101,OverSummary!$A$2:$A$101,A973,OverSummary!$D$2:$D$101,B973))</f>
        <v>0</v>
      </c>
      <c r="P973">
        <f>IF(A973="","",G973*Rules!$B$13+H973*Rules!$B$14+I973*Rules!$B$15)</f>
        <v>0</v>
      </c>
      <c r="Q973">
        <f>IF(A973="","",IF(G973&gt;=100,Rules!$B$18,IF(G973&gt;=50,Rules!$B$17,IF(G973&gt;=30,Rules!$B$16,0)))+IF(AND(F973=1,D973&lt;&gt;"BWL",G973=0),Rules!$B$27,0))</f>
        <v>0</v>
      </c>
      <c r="R973">
        <f>IF(A973="","",J973*Rules!$B$19+O973*Rules!$B$22)</f>
        <v>0</v>
      </c>
      <c r="S973">
        <f>IF(A973="","",IF(J973&gt;=4,Rules!$B$21,IF(J973&gt;=3,Rules!$B$20,0)))</f>
        <v>0</v>
      </c>
      <c r="T973">
        <f>IF(A973="","",K973*Rules!$B$23+L973*Rules!$B$24+M973*Rules!$B$25+N973*Rules!$B$26)</f>
        <v>0</v>
      </c>
      <c r="U973">
        <f t="shared" si="15"/>
        <v>0</v>
      </c>
    </row>
    <row r="974" spans="1:21" x14ac:dyDescent="0.2">
      <c r="A974" t="str">
        <f>MatchSquad!A974</f>
        <v>M020</v>
      </c>
      <c r="B974" t="str">
        <f>MatchSquad!B974</f>
        <v>P148</v>
      </c>
      <c r="C974" t="str">
        <f>MatchSquad!C974</f>
        <v>Mohammad Izhar</v>
      </c>
      <c r="D974" t="str">
        <f>MatchSquad!D974</f>
        <v>BWL</v>
      </c>
      <c r="E974" t="str">
        <f>MatchSquad!E974</f>
        <v>MI</v>
      </c>
      <c r="F974">
        <f>MatchSquad!G974</f>
        <v>0</v>
      </c>
      <c r="G974">
        <f>IF(A974="","",SUMIFS(BallByBall!$I$2:$I$501,BallByBall!$B$2:$B$501,A974,BallByBall!$F$2:$F$501,B974))</f>
        <v>0</v>
      </c>
      <c r="H974">
        <f>IF(A974="","",COUNTIFS(BallByBall!$B$2:$B$501,A974,BallByBall!$F$2:$F$501,B974,BallByBall!$Q$2:$Q$501,1))</f>
        <v>0</v>
      </c>
      <c r="I974">
        <f>IF(A974="","",COUNTIFS(BallByBall!$B$2:$B$501,A974,BallByBall!$F$2:$F$501,B974,BallByBall!$R$2:$R$501,1))</f>
        <v>0</v>
      </c>
      <c r="J974">
        <f>IF(A974="","",SUMIFS(BallByBall!$T$2:$T$501,BallByBall!$B$2:$B$501,A974,BallByBall!$H$2:$H$501,B974))</f>
        <v>0</v>
      </c>
      <c r="K974">
        <f>IF(A974="","",SUMIFS(BallByBall!$U$2:$U$501,BallByBall!$B$2:$B$501,A974,BallByBall!$P$2:$P$501,B974))</f>
        <v>0</v>
      </c>
      <c r="L974">
        <f>IF(A974="","",SUMIFS(BallByBall!$V$2:$V$501,BallByBall!$B$2:$B$501,A974,BallByBall!$P$2:$P$501,B974))</f>
        <v>0</v>
      </c>
      <c r="M974">
        <f>IF(A974="","",SUMIFS(BallByBall!$W$2:$W$501,BallByBall!$B$2:$B$501,A974,BallByBall!$P$2:$P$501,B974))</f>
        <v>0</v>
      </c>
      <c r="N974">
        <f>IF(A974="","",SUMIFS(BallByBall!$X$2:$X$501,BallByBall!$B$2:$B$501,A974,BallByBall!$P$2:$P$501,B974))</f>
        <v>0</v>
      </c>
      <c r="O974">
        <f>IF(A974="","",SUMIFS(OverSummary!$G$2:$G$101,OverSummary!$A$2:$A$101,A974,OverSummary!$D$2:$D$101,B974))</f>
        <v>0</v>
      </c>
      <c r="P974">
        <f>IF(A974="","",G974*Rules!$B$13+H974*Rules!$B$14+I974*Rules!$B$15)</f>
        <v>0</v>
      </c>
      <c r="Q974">
        <f>IF(A974="","",IF(G974&gt;=100,Rules!$B$18,IF(G974&gt;=50,Rules!$B$17,IF(G974&gt;=30,Rules!$B$16,0)))+IF(AND(F974=1,D974&lt;&gt;"BWL",G974=0),Rules!$B$27,0))</f>
        <v>0</v>
      </c>
      <c r="R974">
        <f>IF(A974="","",J974*Rules!$B$19+O974*Rules!$B$22)</f>
        <v>0</v>
      </c>
      <c r="S974">
        <f>IF(A974="","",IF(J974&gt;=4,Rules!$B$21,IF(J974&gt;=3,Rules!$B$20,0)))</f>
        <v>0</v>
      </c>
      <c r="T974">
        <f>IF(A974="","",K974*Rules!$B$23+L974*Rules!$B$24+M974*Rules!$B$25+N974*Rules!$B$26)</f>
        <v>0</v>
      </c>
      <c r="U974">
        <f t="shared" si="15"/>
        <v>0</v>
      </c>
    </row>
    <row r="975" spans="1:21" x14ac:dyDescent="0.2">
      <c r="A975" t="str">
        <f>MatchSquad!A975</f>
        <v>M020</v>
      </c>
      <c r="B975" t="str">
        <f>MatchSquad!B975</f>
        <v>P149</v>
      </c>
      <c r="C975" t="str">
        <f>MatchSquad!C975</f>
        <v>Allah Ghazanfar</v>
      </c>
      <c r="D975" t="str">
        <f>MatchSquad!D975</f>
        <v>BWL</v>
      </c>
      <c r="E975" t="str">
        <f>MatchSquad!E975</f>
        <v>MI</v>
      </c>
      <c r="F975">
        <f>MatchSquad!G975</f>
        <v>0</v>
      </c>
      <c r="G975">
        <f>IF(A975="","",SUMIFS(BallByBall!$I$2:$I$501,BallByBall!$B$2:$B$501,A975,BallByBall!$F$2:$F$501,B975))</f>
        <v>0</v>
      </c>
      <c r="H975">
        <f>IF(A975="","",COUNTIFS(BallByBall!$B$2:$B$501,A975,BallByBall!$F$2:$F$501,B975,BallByBall!$Q$2:$Q$501,1))</f>
        <v>0</v>
      </c>
      <c r="I975">
        <f>IF(A975="","",COUNTIFS(BallByBall!$B$2:$B$501,A975,BallByBall!$F$2:$F$501,B975,BallByBall!$R$2:$R$501,1))</f>
        <v>0</v>
      </c>
      <c r="J975">
        <f>IF(A975="","",SUMIFS(BallByBall!$T$2:$T$501,BallByBall!$B$2:$B$501,A975,BallByBall!$H$2:$H$501,B975))</f>
        <v>0</v>
      </c>
      <c r="K975">
        <f>IF(A975="","",SUMIFS(BallByBall!$U$2:$U$501,BallByBall!$B$2:$B$501,A975,BallByBall!$P$2:$P$501,B975))</f>
        <v>0</v>
      </c>
      <c r="L975">
        <f>IF(A975="","",SUMIFS(BallByBall!$V$2:$V$501,BallByBall!$B$2:$B$501,A975,BallByBall!$P$2:$P$501,B975))</f>
        <v>0</v>
      </c>
      <c r="M975">
        <f>IF(A975="","",SUMIFS(BallByBall!$W$2:$W$501,BallByBall!$B$2:$B$501,A975,BallByBall!$P$2:$P$501,B975))</f>
        <v>0</v>
      </c>
      <c r="N975">
        <f>IF(A975="","",SUMIFS(BallByBall!$X$2:$X$501,BallByBall!$B$2:$B$501,A975,BallByBall!$P$2:$P$501,B975))</f>
        <v>0</v>
      </c>
      <c r="O975">
        <f>IF(A975="","",SUMIFS(OverSummary!$G$2:$G$101,OverSummary!$A$2:$A$101,A975,OverSummary!$D$2:$D$101,B975))</f>
        <v>0</v>
      </c>
      <c r="P975">
        <f>IF(A975="","",G975*Rules!$B$13+H975*Rules!$B$14+I975*Rules!$B$15)</f>
        <v>0</v>
      </c>
      <c r="Q975">
        <f>IF(A975="","",IF(G975&gt;=100,Rules!$B$18,IF(G975&gt;=50,Rules!$B$17,IF(G975&gt;=30,Rules!$B$16,0)))+IF(AND(F975=1,D975&lt;&gt;"BWL",G975=0),Rules!$B$27,0))</f>
        <v>0</v>
      </c>
      <c r="R975">
        <f>IF(A975="","",J975*Rules!$B$19+O975*Rules!$B$22)</f>
        <v>0</v>
      </c>
      <c r="S975">
        <f>IF(A975="","",IF(J975&gt;=4,Rules!$B$21,IF(J975&gt;=3,Rules!$B$20,0)))</f>
        <v>0</v>
      </c>
      <c r="T975">
        <f>IF(A975="","",K975*Rules!$B$23+L975*Rules!$B$24+M975*Rules!$B$25+N975*Rules!$B$26)</f>
        <v>0</v>
      </c>
      <c r="U975">
        <f t="shared" si="15"/>
        <v>0</v>
      </c>
    </row>
    <row r="976" spans="1:21" x14ac:dyDescent="0.2">
      <c r="A976" t="str">
        <f>MatchSquad!A976</f>
        <v>M020</v>
      </c>
      <c r="B976" t="str">
        <f>MatchSquad!B976</f>
        <v>P150</v>
      </c>
      <c r="C976" t="str">
        <f>MatchSquad!C976</f>
        <v>Jasprit Bumrah</v>
      </c>
      <c r="D976" t="str">
        <f>MatchSquad!D976</f>
        <v>BWL</v>
      </c>
      <c r="E976" t="str">
        <f>MatchSquad!E976</f>
        <v>MI</v>
      </c>
      <c r="F976">
        <f>MatchSquad!G976</f>
        <v>0</v>
      </c>
      <c r="G976">
        <f>IF(A976="","",SUMIFS(BallByBall!$I$2:$I$501,BallByBall!$B$2:$B$501,A976,BallByBall!$F$2:$F$501,B976))</f>
        <v>0</v>
      </c>
      <c r="H976">
        <f>IF(A976="","",COUNTIFS(BallByBall!$B$2:$B$501,A976,BallByBall!$F$2:$F$501,B976,BallByBall!$Q$2:$Q$501,1))</f>
        <v>0</v>
      </c>
      <c r="I976">
        <f>IF(A976="","",COUNTIFS(BallByBall!$B$2:$B$501,A976,BallByBall!$F$2:$F$501,B976,BallByBall!$R$2:$R$501,1))</f>
        <v>0</v>
      </c>
      <c r="J976">
        <f>IF(A976="","",SUMIFS(BallByBall!$T$2:$T$501,BallByBall!$B$2:$B$501,A976,BallByBall!$H$2:$H$501,B976))</f>
        <v>0</v>
      </c>
      <c r="K976">
        <f>IF(A976="","",SUMIFS(BallByBall!$U$2:$U$501,BallByBall!$B$2:$B$501,A976,BallByBall!$P$2:$P$501,B976))</f>
        <v>0</v>
      </c>
      <c r="L976">
        <f>IF(A976="","",SUMIFS(BallByBall!$V$2:$V$501,BallByBall!$B$2:$B$501,A976,BallByBall!$P$2:$P$501,B976))</f>
        <v>0</v>
      </c>
      <c r="M976">
        <f>IF(A976="","",SUMIFS(BallByBall!$W$2:$W$501,BallByBall!$B$2:$B$501,A976,BallByBall!$P$2:$P$501,B976))</f>
        <v>0</v>
      </c>
      <c r="N976">
        <f>IF(A976="","",SUMIFS(BallByBall!$X$2:$X$501,BallByBall!$B$2:$B$501,A976,BallByBall!$P$2:$P$501,B976))</f>
        <v>0</v>
      </c>
      <c r="O976">
        <f>IF(A976="","",SUMIFS(OverSummary!$G$2:$G$101,OverSummary!$A$2:$A$101,A976,OverSummary!$D$2:$D$101,B976))</f>
        <v>0</v>
      </c>
      <c r="P976">
        <f>IF(A976="","",G976*Rules!$B$13+H976*Rules!$B$14+I976*Rules!$B$15)</f>
        <v>0</v>
      </c>
      <c r="Q976">
        <f>IF(A976="","",IF(G976&gt;=100,Rules!$B$18,IF(G976&gt;=50,Rules!$B$17,IF(G976&gt;=30,Rules!$B$16,0)))+IF(AND(F976=1,D976&lt;&gt;"BWL",G976=0),Rules!$B$27,0))</f>
        <v>0</v>
      </c>
      <c r="R976">
        <f>IF(A976="","",J976*Rules!$B$19+O976*Rules!$B$22)</f>
        <v>0</v>
      </c>
      <c r="S976">
        <f>IF(A976="","",IF(J976&gt;=4,Rules!$B$21,IF(J976&gt;=3,Rules!$B$20,0)))</f>
        <v>0</v>
      </c>
      <c r="T976">
        <f>IF(A976="","",K976*Rules!$B$23+L976*Rules!$B$24+M976*Rules!$B$25+N976*Rules!$B$26)</f>
        <v>0</v>
      </c>
      <c r="U976">
        <f t="shared" si="15"/>
        <v>0</v>
      </c>
    </row>
    <row r="977" spans="1:21" x14ac:dyDescent="0.2">
      <c r="A977" t="str">
        <f>MatchSquad!A977</f>
        <v>M020</v>
      </c>
      <c r="B977" t="str">
        <f>MatchSquad!B977</f>
        <v>P201</v>
      </c>
      <c r="C977" t="str">
        <f>MatchSquad!C977</f>
        <v>Rajat Patidar</v>
      </c>
      <c r="D977" t="str">
        <f>MatchSquad!D977</f>
        <v>BAT</v>
      </c>
      <c r="E977" t="str">
        <f>MatchSquad!E977</f>
        <v>RCB</v>
      </c>
      <c r="F977">
        <f>MatchSquad!G977</f>
        <v>0</v>
      </c>
      <c r="G977">
        <f>IF(A977="","",SUMIFS(BallByBall!$I$2:$I$501,BallByBall!$B$2:$B$501,A977,BallByBall!$F$2:$F$501,B977))</f>
        <v>0</v>
      </c>
      <c r="H977">
        <f>IF(A977="","",COUNTIFS(BallByBall!$B$2:$B$501,A977,BallByBall!$F$2:$F$501,B977,BallByBall!$Q$2:$Q$501,1))</f>
        <v>0</v>
      </c>
      <c r="I977">
        <f>IF(A977="","",COUNTIFS(BallByBall!$B$2:$B$501,A977,BallByBall!$F$2:$F$501,B977,BallByBall!$R$2:$R$501,1))</f>
        <v>0</v>
      </c>
      <c r="J977">
        <f>IF(A977="","",SUMIFS(BallByBall!$T$2:$T$501,BallByBall!$B$2:$B$501,A977,BallByBall!$H$2:$H$501,B977))</f>
        <v>0</v>
      </c>
      <c r="K977">
        <f>IF(A977="","",SUMIFS(BallByBall!$U$2:$U$501,BallByBall!$B$2:$B$501,A977,BallByBall!$P$2:$P$501,B977))</f>
        <v>0</v>
      </c>
      <c r="L977">
        <f>IF(A977="","",SUMIFS(BallByBall!$V$2:$V$501,BallByBall!$B$2:$B$501,A977,BallByBall!$P$2:$P$501,B977))</f>
        <v>0</v>
      </c>
      <c r="M977">
        <f>IF(A977="","",SUMIFS(BallByBall!$W$2:$W$501,BallByBall!$B$2:$B$501,A977,BallByBall!$P$2:$P$501,B977))</f>
        <v>0</v>
      </c>
      <c r="N977">
        <f>IF(A977="","",SUMIFS(BallByBall!$X$2:$X$501,BallByBall!$B$2:$B$501,A977,BallByBall!$P$2:$P$501,B977))</f>
        <v>0</v>
      </c>
      <c r="O977">
        <f>IF(A977="","",SUMIFS(OverSummary!$G$2:$G$101,OverSummary!$A$2:$A$101,A977,OverSummary!$D$2:$D$101,B977))</f>
        <v>0</v>
      </c>
      <c r="P977">
        <f>IF(A977="","",G977*Rules!$B$13+H977*Rules!$B$14+I977*Rules!$B$15)</f>
        <v>0</v>
      </c>
      <c r="Q977">
        <f>IF(A977="","",IF(G977&gt;=100,Rules!$B$18,IF(G977&gt;=50,Rules!$B$17,IF(G977&gt;=30,Rules!$B$16,0)))+IF(AND(F977=1,D977&lt;&gt;"BWL",G977=0),Rules!$B$27,0))</f>
        <v>0</v>
      </c>
      <c r="R977">
        <f>IF(A977="","",J977*Rules!$B$19+O977*Rules!$B$22)</f>
        <v>0</v>
      </c>
      <c r="S977">
        <f>IF(A977="","",IF(J977&gt;=4,Rules!$B$21,IF(J977&gt;=3,Rules!$B$20,0)))</f>
        <v>0</v>
      </c>
      <c r="T977">
        <f>IF(A977="","",K977*Rules!$B$23+L977*Rules!$B$24+M977*Rules!$B$25+N977*Rules!$B$26)</f>
        <v>0</v>
      </c>
      <c r="U977">
        <f t="shared" si="15"/>
        <v>0</v>
      </c>
    </row>
    <row r="978" spans="1:21" x14ac:dyDescent="0.2">
      <c r="A978" t="str">
        <f>MatchSquad!A978</f>
        <v>M020</v>
      </c>
      <c r="B978" t="str">
        <f>MatchSquad!B978</f>
        <v>P202</v>
      </c>
      <c r="C978" t="str">
        <f>MatchSquad!C978</f>
        <v>Devdutt Padikkal</v>
      </c>
      <c r="D978" t="str">
        <f>MatchSquad!D978</f>
        <v>BAT</v>
      </c>
      <c r="E978" t="str">
        <f>MatchSquad!E978</f>
        <v>RCB</v>
      </c>
      <c r="F978">
        <f>MatchSquad!G978</f>
        <v>0</v>
      </c>
      <c r="G978">
        <f>IF(A978="","",SUMIFS(BallByBall!$I$2:$I$501,BallByBall!$B$2:$B$501,A978,BallByBall!$F$2:$F$501,B978))</f>
        <v>0</v>
      </c>
      <c r="H978">
        <f>IF(A978="","",COUNTIFS(BallByBall!$B$2:$B$501,A978,BallByBall!$F$2:$F$501,B978,BallByBall!$Q$2:$Q$501,1))</f>
        <v>0</v>
      </c>
      <c r="I978">
        <f>IF(A978="","",COUNTIFS(BallByBall!$B$2:$B$501,A978,BallByBall!$F$2:$F$501,B978,BallByBall!$R$2:$R$501,1))</f>
        <v>0</v>
      </c>
      <c r="J978">
        <f>IF(A978="","",SUMIFS(BallByBall!$T$2:$T$501,BallByBall!$B$2:$B$501,A978,BallByBall!$H$2:$H$501,B978))</f>
        <v>0</v>
      </c>
      <c r="K978">
        <f>IF(A978="","",SUMIFS(BallByBall!$U$2:$U$501,BallByBall!$B$2:$B$501,A978,BallByBall!$P$2:$P$501,B978))</f>
        <v>0</v>
      </c>
      <c r="L978">
        <f>IF(A978="","",SUMIFS(BallByBall!$V$2:$V$501,BallByBall!$B$2:$B$501,A978,BallByBall!$P$2:$P$501,B978))</f>
        <v>0</v>
      </c>
      <c r="M978">
        <f>IF(A978="","",SUMIFS(BallByBall!$W$2:$W$501,BallByBall!$B$2:$B$501,A978,BallByBall!$P$2:$P$501,B978))</f>
        <v>0</v>
      </c>
      <c r="N978">
        <f>IF(A978="","",SUMIFS(BallByBall!$X$2:$X$501,BallByBall!$B$2:$B$501,A978,BallByBall!$P$2:$P$501,B978))</f>
        <v>0</v>
      </c>
      <c r="O978">
        <f>IF(A978="","",SUMIFS(OverSummary!$G$2:$G$101,OverSummary!$A$2:$A$101,A978,OverSummary!$D$2:$D$101,B978))</f>
        <v>0</v>
      </c>
      <c r="P978">
        <f>IF(A978="","",G978*Rules!$B$13+H978*Rules!$B$14+I978*Rules!$B$15)</f>
        <v>0</v>
      </c>
      <c r="Q978">
        <f>IF(A978="","",IF(G978&gt;=100,Rules!$B$18,IF(G978&gt;=50,Rules!$B$17,IF(G978&gt;=30,Rules!$B$16,0)))+IF(AND(F978=1,D978&lt;&gt;"BWL",G978=0),Rules!$B$27,0))</f>
        <v>0</v>
      </c>
      <c r="R978">
        <f>IF(A978="","",J978*Rules!$B$19+O978*Rules!$B$22)</f>
        <v>0</v>
      </c>
      <c r="S978">
        <f>IF(A978="","",IF(J978&gt;=4,Rules!$B$21,IF(J978&gt;=3,Rules!$B$20,0)))</f>
        <v>0</v>
      </c>
      <c r="T978">
        <f>IF(A978="","",K978*Rules!$B$23+L978*Rules!$B$24+M978*Rules!$B$25+N978*Rules!$B$26)</f>
        <v>0</v>
      </c>
      <c r="U978">
        <f t="shared" si="15"/>
        <v>0</v>
      </c>
    </row>
    <row r="979" spans="1:21" x14ac:dyDescent="0.2">
      <c r="A979" t="str">
        <f>MatchSquad!A979</f>
        <v>M020</v>
      </c>
      <c r="B979" t="str">
        <f>MatchSquad!B979</f>
        <v>P203</v>
      </c>
      <c r="C979" t="str">
        <f>MatchSquad!C979</f>
        <v>Virat Kohli</v>
      </c>
      <c r="D979" t="str">
        <f>MatchSquad!D979</f>
        <v>BAT</v>
      </c>
      <c r="E979" t="str">
        <f>MatchSquad!E979</f>
        <v>RCB</v>
      </c>
      <c r="F979">
        <f>MatchSquad!G979</f>
        <v>0</v>
      </c>
      <c r="G979">
        <f>IF(A979="","",SUMIFS(BallByBall!$I$2:$I$501,BallByBall!$B$2:$B$501,A979,BallByBall!$F$2:$F$501,B979))</f>
        <v>0</v>
      </c>
      <c r="H979">
        <f>IF(A979="","",COUNTIFS(BallByBall!$B$2:$B$501,A979,BallByBall!$F$2:$F$501,B979,BallByBall!$Q$2:$Q$501,1))</f>
        <v>0</v>
      </c>
      <c r="I979">
        <f>IF(A979="","",COUNTIFS(BallByBall!$B$2:$B$501,A979,BallByBall!$F$2:$F$501,B979,BallByBall!$R$2:$R$501,1))</f>
        <v>0</v>
      </c>
      <c r="J979">
        <f>IF(A979="","",SUMIFS(BallByBall!$T$2:$T$501,BallByBall!$B$2:$B$501,A979,BallByBall!$H$2:$H$501,B979))</f>
        <v>0</v>
      </c>
      <c r="K979">
        <f>IF(A979="","",SUMIFS(BallByBall!$U$2:$U$501,BallByBall!$B$2:$B$501,A979,BallByBall!$P$2:$P$501,B979))</f>
        <v>0</v>
      </c>
      <c r="L979">
        <f>IF(A979="","",SUMIFS(BallByBall!$V$2:$V$501,BallByBall!$B$2:$B$501,A979,BallByBall!$P$2:$P$501,B979))</f>
        <v>0</v>
      </c>
      <c r="M979">
        <f>IF(A979="","",SUMIFS(BallByBall!$W$2:$W$501,BallByBall!$B$2:$B$501,A979,BallByBall!$P$2:$P$501,B979))</f>
        <v>0</v>
      </c>
      <c r="N979">
        <f>IF(A979="","",SUMIFS(BallByBall!$X$2:$X$501,BallByBall!$B$2:$B$501,A979,BallByBall!$P$2:$P$501,B979))</f>
        <v>0</v>
      </c>
      <c r="O979">
        <f>IF(A979="","",SUMIFS(OverSummary!$G$2:$G$101,OverSummary!$A$2:$A$101,A979,OverSummary!$D$2:$D$101,B979))</f>
        <v>0</v>
      </c>
      <c r="P979">
        <f>IF(A979="","",G979*Rules!$B$13+H979*Rules!$B$14+I979*Rules!$B$15)</f>
        <v>0</v>
      </c>
      <c r="Q979">
        <f>IF(A979="","",IF(G979&gt;=100,Rules!$B$18,IF(G979&gt;=50,Rules!$B$17,IF(G979&gt;=30,Rules!$B$16,0)))+IF(AND(F979=1,D979&lt;&gt;"BWL",G979=0),Rules!$B$27,0))</f>
        <v>0</v>
      </c>
      <c r="R979">
        <f>IF(A979="","",J979*Rules!$B$19+O979*Rules!$B$22)</f>
        <v>0</v>
      </c>
      <c r="S979">
        <f>IF(A979="","",IF(J979&gt;=4,Rules!$B$21,IF(J979&gt;=3,Rules!$B$20,0)))</f>
        <v>0</v>
      </c>
      <c r="T979">
        <f>IF(A979="","",K979*Rules!$B$23+L979*Rules!$B$24+M979*Rules!$B$25+N979*Rules!$B$26)</f>
        <v>0</v>
      </c>
      <c r="U979">
        <f t="shared" si="15"/>
        <v>0</v>
      </c>
    </row>
    <row r="980" spans="1:21" x14ac:dyDescent="0.2">
      <c r="A980" t="str">
        <f>MatchSquad!A980</f>
        <v>M020</v>
      </c>
      <c r="B980" t="str">
        <f>MatchSquad!B980</f>
        <v>P204</v>
      </c>
      <c r="C980" t="str">
        <f>MatchSquad!C980</f>
        <v>Phil Salt</v>
      </c>
      <c r="D980" t="str">
        <f>MatchSquad!D980</f>
        <v>WK</v>
      </c>
      <c r="E980" t="str">
        <f>MatchSquad!E980</f>
        <v>RCB</v>
      </c>
      <c r="F980">
        <f>MatchSquad!G980</f>
        <v>0</v>
      </c>
      <c r="G980">
        <f>IF(A980="","",SUMIFS(BallByBall!$I$2:$I$501,BallByBall!$B$2:$B$501,A980,BallByBall!$F$2:$F$501,B980))</f>
        <v>0</v>
      </c>
      <c r="H980">
        <f>IF(A980="","",COUNTIFS(BallByBall!$B$2:$B$501,A980,BallByBall!$F$2:$F$501,B980,BallByBall!$Q$2:$Q$501,1))</f>
        <v>0</v>
      </c>
      <c r="I980">
        <f>IF(A980="","",COUNTIFS(BallByBall!$B$2:$B$501,A980,BallByBall!$F$2:$F$501,B980,BallByBall!$R$2:$R$501,1))</f>
        <v>0</v>
      </c>
      <c r="J980">
        <f>IF(A980="","",SUMIFS(BallByBall!$T$2:$T$501,BallByBall!$B$2:$B$501,A980,BallByBall!$H$2:$H$501,B980))</f>
        <v>0</v>
      </c>
      <c r="K980">
        <f>IF(A980="","",SUMIFS(BallByBall!$U$2:$U$501,BallByBall!$B$2:$B$501,A980,BallByBall!$P$2:$P$501,B980))</f>
        <v>0</v>
      </c>
      <c r="L980">
        <f>IF(A980="","",SUMIFS(BallByBall!$V$2:$V$501,BallByBall!$B$2:$B$501,A980,BallByBall!$P$2:$P$501,B980))</f>
        <v>0</v>
      </c>
      <c r="M980">
        <f>IF(A980="","",SUMIFS(BallByBall!$W$2:$W$501,BallByBall!$B$2:$B$501,A980,BallByBall!$P$2:$P$501,B980))</f>
        <v>0</v>
      </c>
      <c r="N980">
        <f>IF(A980="","",SUMIFS(BallByBall!$X$2:$X$501,BallByBall!$B$2:$B$501,A980,BallByBall!$P$2:$P$501,B980))</f>
        <v>0</v>
      </c>
      <c r="O980">
        <f>IF(A980="","",SUMIFS(OverSummary!$G$2:$G$101,OverSummary!$A$2:$A$101,A980,OverSummary!$D$2:$D$101,B980))</f>
        <v>0</v>
      </c>
      <c r="P980">
        <f>IF(A980="","",G980*Rules!$B$13+H980*Rules!$B$14+I980*Rules!$B$15)</f>
        <v>0</v>
      </c>
      <c r="Q980">
        <f>IF(A980="","",IF(G980&gt;=100,Rules!$B$18,IF(G980&gt;=50,Rules!$B$17,IF(G980&gt;=30,Rules!$B$16,0)))+IF(AND(F980=1,D980&lt;&gt;"BWL",G980=0),Rules!$B$27,0))</f>
        <v>0</v>
      </c>
      <c r="R980">
        <f>IF(A980="","",J980*Rules!$B$19+O980*Rules!$B$22)</f>
        <v>0</v>
      </c>
      <c r="S980">
        <f>IF(A980="","",IF(J980&gt;=4,Rules!$B$21,IF(J980&gt;=3,Rules!$B$20,0)))</f>
        <v>0</v>
      </c>
      <c r="T980">
        <f>IF(A980="","",K980*Rules!$B$23+L980*Rules!$B$24+M980*Rules!$B$25+N980*Rules!$B$26)</f>
        <v>0</v>
      </c>
      <c r="U980">
        <f t="shared" si="15"/>
        <v>0</v>
      </c>
    </row>
    <row r="981" spans="1:21" x14ac:dyDescent="0.2">
      <c r="A981" t="str">
        <f>MatchSquad!A981</f>
        <v>M020</v>
      </c>
      <c r="B981" t="str">
        <f>MatchSquad!B981</f>
        <v>P205</v>
      </c>
      <c r="C981" t="str">
        <f>MatchSquad!C981</f>
        <v>Jitesh Sharma</v>
      </c>
      <c r="D981" t="str">
        <f>MatchSquad!D981</f>
        <v>WK</v>
      </c>
      <c r="E981" t="str">
        <f>MatchSquad!E981</f>
        <v>RCB</v>
      </c>
      <c r="F981">
        <f>MatchSquad!G981</f>
        <v>0</v>
      </c>
      <c r="G981">
        <f>IF(A981="","",SUMIFS(BallByBall!$I$2:$I$501,BallByBall!$B$2:$B$501,A981,BallByBall!$F$2:$F$501,B981))</f>
        <v>0</v>
      </c>
      <c r="H981">
        <f>IF(A981="","",COUNTIFS(BallByBall!$B$2:$B$501,A981,BallByBall!$F$2:$F$501,B981,BallByBall!$Q$2:$Q$501,1))</f>
        <v>0</v>
      </c>
      <c r="I981">
        <f>IF(A981="","",COUNTIFS(BallByBall!$B$2:$B$501,A981,BallByBall!$F$2:$F$501,B981,BallByBall!$R$2:$R$501,1))</f>
        <v>0</v>
      </c>
      <c r="J981">
        <f>IF(A981="","",SUMIFS(BallByBall!$T$2:$T$501,BallByBall!$B$2:$B$501,A981,BallByBall!$H$2:$H$501,B981))</f>
        <v>0</v>
      </c>
      <c r="K981">
        <f>IF(A981="","",SUMIFS(BallByBall!$U$2:$U$501,BallByBall!$B$2:$B$501,A981,BallByBall!$P$2:$P$501,B981))</f>
        <v>0</v>
      </c>
      <c r="L981">
        <f>IF(A981="","",SUMIFS(BallByBall!$V$2:$V$501,BallByBall!$B$2:$B$501,A981,BallByBall!$P$2:$P$501,B981))</f>
        <v>0</v>
      </c>
      <c r="M981">
        <f>IF(A981="","",SUMIFS(BallByBall!$W$2:$W$501,BallByBall!$B$2:$B$501,A981,BallByBall!$P$2:$P$501,B981))</f>
        <v>0</v>
      </c>
      <c r="N981">
        <f>IF(A981="","",SUMIFS(BallByBall!$X$2:$X$501,BallByBall!$B$2:$B$501,A981,BallByBall!$P$2:$P$501,B981))</f>
        <v>0</v>
      </c>
      <c r="O981">
        <f>IF(A981="","",SUMIFS(OverSummary!$G$2:$G$101,OverSummary!$A$2:$A$101,A981,OverSummary!$D$2:$D$101,B981))</f>
        <v>0</v>
      </c>
      <c r="P981">
        <f>IF(A981="","",G981*Rules!$B$13+H981*Rules!$B$14+I981*Rules!$B$15)</f>
        <v>0</v>
      </c>
      <c r="Q981">
        <f>IF(A981="","",IF(G981&gt;=100,Rules!$B$18,IF(G981&gt;=50,Rules!$B$17,IF(G981&gt;=30,Rules!$B$16,0)))+IF(AND(F981=1,D981&lt;&gt;"BWL",G981=0),Rules!$B$27,0))</f>
        <v>0</v>
      </c>
      <c r="R981">
        <f>IF(A981="","",J981*Rules!$B$19+O981*Rules!$B$22)</f>
        <v>0</v>
      </c>
      <c r="S981">
        <f>IF(A981="","",IF(J981&gt;=4,Rules!$B$21,IF(J981&gt;=3,Rules!$B$20,0)))</f>
        <v>0</v>
      </c>
      <c r="T981">
        <f>IF(A981="","",K981*Rules!$B$23+L981*Rules!$B$24+M981*Rules!$B$25+N981*Rules!$B$26)</f>
        <v>0</v>
      </c>
      <c r="U981">
        <f t="shared" si="15"/>
        <v>0</v>
      </c>
    </row>
    <row r="982" spans="1:21" x14ac:dyDescent="0.2">
      <c r="A982" t="str">
        <f>MatchSquad!A982</f>
        <v>M020</v>
      </c>
      <c r="B982" t="str">
        <f>MatchSquad!B982</f>
        <v>P206</v>
      </c>
      <c r="C982" t="str">
        <f>MatchSquad!C982</f>
        <v>Jordan Cox</v>
      </c>
      <c r="D982" t="str">
        <f>MatchSquad!D982</f>
        <v>WK</v>
      </c>
      <c r="E982" t="str">
        <f>MatchSquad!E982</f>
        <v>RCB</v>
      </c>
      <c r="F982">
        <f>MatchSquad!G982</f>
        <v>0</v>
      </c>
      <c r="G982">
        <f>IF(A982="","",SUMIFS(BallByBall!$I$2:$I$501,BallByBall!$B$2:$B$501,A982,BallByBall!$F$2:$F$501,B982))</f>
        <v>0</v>
      </c>
      <c r="H982">
        <f>IF(A982="","",COUNTIFS(BallByBall!$B$2:$B$501,A982,BallByBall!$F$2:$F$501,B982,BallByBall!$Q$2:$Q$501,1))</f>
        <v>0</v>
      </c>
      <c r="I982">
        <f>IF(A982="","",COUNTIFS(BallByBall!$B$2:$B$501,A982,BallByBall!$F$2:$F$501,B982,BallByBall!$R$2:$R$501,1))</f>
        <v>0</v>
      </c>
      <c r="J982">
        <f>IF(A982="","",SUMIFS(BallByBall!$T$2:$T$501,BallByBall!$B$2:$B$501,A982,BallByBall!$H$2:$H$501,B982))</f>
        <v>0</v>
      </c>
      <c r="K982">
        <f>IF(A982="","",SUMIFS(BallByBall!$U$2:$U$501,BallByBall!$B$2:$B$501,A982,BallByBall!$P$2:$P$501,B982))</f>
        <v>0</v>
      </c>
      <c r="L982">
        <f>IF(A982="","",SUMIFS(BallByBall!$V$2:$V$501,BallByBall!$B$2:$B$501,A982,BallByBall!$P$2:$P$501,B982))</f>
        <v>0</v>
      </c>
      <c r="M982">
        <f>IF(A982="","",SUMIFS(BallByBall!$W$2:$W$501,BallByBall!$B$2:$B$501,A982,BallByBall!$P$2:$P$501,B982))</f>
        <v>0</v>
      </c>
      <c r="N982">
        <f>IF(A982="","",SUMIFS(BallByBall!$X$2:$X$501,BallByBall!$B$2:$B$501,A982,BallByBall!$P$2:$P$501,B982))</f>
        <v>0</v>
      </c>
      <c r="O982">
        <f>IF(A982="","",SUMIFS(OverSummary!$G$2:$G$101,OverSummary!$A$2:$A$101,A982,OverSummary!$D$2:$D$101,B982))</f>
        <v>0</v>
      </c>
      <c r="P982">
        <f>IF(A982="","",G982*Rules!$B$13+H982*Rules!$B$14+I982*Rules!$B$15)</f>
        <v>0</v>
      </c>
      <c r="Q982">
        <f>IF(A982="","",IF(G982&gt;=100,Rules!$B$18,IF(G982&gt;=50,Rules!$B$17,IF(G982&gt;=30,Rules!$B$16,0)))+IF(AND(F982=1,D982&lt;&gt;"BWL",G982=0),Rules!$B$27,0))</f>
        <v>0</v>
      </c>
      <c r="R982">
        <f>IF(A982="","",J982*Rules!$B$19+O982*Rules!$B$22)</f>
        <v>0</v>
      </c>
      <c r="S982">
        <f>IF(A982="","",IF(J982&gt;=4,Rules!$B$21,IF(J982&gt;=3,Rules!$B$20,0)))</f>
        <v>0</v>
      </c>
      <c r="T982">
        <f>IF(A982="","",K982*Rules!$B$23+L982*Rules!$B$24+M982*Rules!$B$25+N982*Rules!$B$26)</f>
        <v>0</v>
      </c>
      <c r="U982">
        <f t="shared" si="15"/>
        <v>0</v>
      </c>
    </row>
    <row r="983" spans="1:21" x14ac:dyDescent="0.2">
      <c r="A983" t="str">
        <f>MatchSquad!A983</f>
        <v>M020</v>
      </c>
      <c r="B983" t="str">
        <f>MatchSquad!B983</f>
        <v>P207</v>
      </c>
      <c r="C983" t="str">
        <f>MatchSquad!C983</f>
        <v>Krunal Pandya</v>
      </c>
      <c r="D983" t="str">
        <f>MatchSquad!D983</f>
        <v>AR</v>
      </c>
      <c r="E983" t="str">
        <f>MatchSquad!E983</f>
        <v>RCB</v>
      </c>
      <c r="F983">
        <f>MatchSquad!G983</f>
        <v>0</v>
      </c>
      <c r="G983">
        <f>IF(A983="","",SUMIFS(BallByBall!$I$2:$I$501,BallByBall!$B$2:$B$501,A983,BallByBall!$F$2:$F$501,B983))</f>
        <v>0</v>
      </c>
      <c r="H983">
        <f>IF(A983="","",COUNTIFS(BallByBall!$B$2:$B$501,A983,BallByBall!$F$2:$F$501,B983,BallByBall!$Q$2:$Q$501,1))</f>
        <v>0</v>
      </c>
      <c r="I983">
        <f>IF(A983="","",COUNTIFS(BallByBall!$B$2:$B$501,A983,BallByBall!$F$2:$F$501,B983,BallByBall!$R$2:$R$501,1))</f>
        <v>0</v>
      </c>
      <c r="J983">
        <f>IF(A983="","",SUMIFS(BallByBall!$T$2:$T$501,BallByBall!$B$2:$B$501,A983,BallByBall!$H$2:$H$501,B983))</f>
        <v>0</v>
      </c>
      <c r="K983">
        <f>IF(A983="","",SUMIFS(BallByBall!$U$2:$U$501,BallByBall!$B$2:$B$501,A983,BallByBall!$P$2:$P$501,B983))</f>
        <v>0</v>
      </c>
      <c r="L983">
        <f>IF(A983="","",SUMIFS(BallByBall!$V$2:$V$501,BallByBall!$B$2:$B$501,A983,BallByBall!$P$2:$P$501,B983))</f>
        <v>0</v>
      </c>
      <c r="M983">
        <f>IF(A983="","",SUMIFS(BallByBall!$W$2:$W$501,BallByBall!$B$2:$B$501,A983,BallByBall!$P$2:$P$501,B983))</f>
        <v>0</v>
      </c>
      <c r="N983">
        <f>IF(A983="","",SUMIFS(BallByBall!$X$2:$X$501,BallByBall!$B$2:$B$501,A983,BallByBall!$P$2:$P$501,B983))</f>
        <v>0</v>
      </c>
      <c r="O983">
        <f>IF(A983="","",SUMIFS(OverSummary!$G$2:$G$101,OverSummary!$A$2:$A$101,A983,OverSummary!$D$2:$D$101,B983))</f>
        <v>0</v>
      </c>
      <c r="P983">
        <f>IF(A983="","",G983*Rules!$B$13+H983*Rules!$B$14+I983*Rules!$B$15)</f>
        <v>0</v>
      </c>
      <c r="Q983">
        <f>IF(A983="","",IF(G983&gt;=100,Rules!$B$18,IF(G983&gt;=50,Rules!$B$17,IF(G983&gt;=30,Rules!$B$16,0)))+IF(AND(F983=1,D983&lt;&gt;"BWL",G983=0),Rules!$B$27,0))</f>
        <v>0</v>
      </c>
      <c r="R983">
        <f>IF(A983="","",J983*Rules!$B$19+O983*Rules!$B$22)</f>
        <v>0</v>
      </c>
      <c r="S983">
        <f>IF(A983="","",IF(J983&gt;=4,Rules!$B$21,IF(J983&gt;=3,Rules!$B$20,0)))</f>
        <v>0</v>
      </c>
      <c r="T983">
        <f>IF(A983="","",K983*Rules!$B$23+L983*Rules!$B$24+M983*Rules!$B$25+N983*Rules!$B$26)</f>
        <v>0</v>
      </c>
      <c r="U983">
        <f t="shared" si="15"/>
        <v>0</v>
      </c>
    </row>
    <row r="984" spans="1:21" x14ac:dyDescent="0.2">
      <c r="A984" t="str">
        <f>MatchSquad!A984</f>
        <v>M020</v>
      </c>
      <c r="B984" t="str">
        <f>MatchSquad!B984</f>
        <v>P208</v>
      </c>
      <c r="C984" t="str">
        <f>MatchSquad!C984</f>
        <v>Swapnil Singh</v>
      </c>
      <c r="D984" t="str">
        <f>MatchSquad!D984</f>
        <v>AR</v>
      </c>
      <c r="E984" t="str">
        <f>MatchSquad!E984</f>
        <v>RCB</v>
      </c>
      <c r="F984">
        <f>MatchSquad!G984</f>
        <v>0</v>
      </c>
      <c r="G984">
        <f>IF(A984="","",SUMIFS(BallByBall!$I$2:$I$501,BallByBall!$B$2:$B$501,A984,BallByBall!$F$2:$F$501,B984))</f>
        <v>0</v>
      </c>
      <c r="H984">
        <f>IF(A984="","",COUNTIFS(BallByBall!$B$2:$B$501,A984,BallByBall!$F$2:$F$501,B984,BallByBall!$Q$2:$Q$501,1))</f>
        <v>0</v>
      </c>
      <c r="I984">
        <f>IF(A984="","",COUNTIFS(BallByBall!$B$2:$B$501,A984,BallByBall!$F$2:$F$501,B984,BallByBall!$R$2:$R$501,1))</f>
        <v>0</v>
      </c>
      <c r="J984">
        <f>IF(A984="","",SUMIFS(BallByBall!$T$2:$T$501,BallByBall!$B$2:$B$501,A984,BallByBall!$H$2:$H$501,B984))</f>
        <v>0</v>
      </c>
      <c r="K984">
        <f>IF(A984="","",SUMIFS(BallByBall!$U$2:$U$501,BallByBall!$B$2:$B$501,A984,BallByBall!$P$2:$P$501,B984))</f>
        <v>0</v>
      </c>
      <c r="L984">
        <f>IF(A984="","",SUMIFS(BallByBall!$V$2:$V$501,BallByBall!$B$2:$B$501,A984,BallByBall!$P$2:$P$501,B984))</f>
        <v>0</v>
      </c>
      <c r="M984">
        <f>IF(A984="","",SUMIFS(BallByBall!$W$2:$W$501,BallByBall!$B$2:$B$501,A984,BallByBall!$P$2:$P$501,B984))</f>
        <v>0</v>
      </c>
      <c r="N984">
        <f>IF(A984="","",SUMIFS(BallByBall!$X$2:$X$501,BallByBall!$B$2:$B$501,A984,BallByBall!$P$2:$P$501,B984))</f>
        <v>0</v>
      </c>
      <c r="O984">
        <f>IF(A984="","",SUMIFS(OverSummary!$G$2:$G$101,OverSummary!$A$2:$A$101,A984,OverSummary!$D$2:$D$101,B984))</f>
        <v>0</v>
      </c>
      <c r="P984">
        <f>IF(A984="","",G984*Rules!$B$13+H984*Rules!$B$14+I984*Rules!$B$15)</f>
        <v>0</v>
      </c>
      <c r="Q984">
        <f>IF(A984="","",IF(G984&gt;=100,Rules!$B$18,IF(G984&gt;=50,Rules!$B$17,IF(G984&gt;=30,Rules!$B$16,0)))+IF(AND(F984=1,D984&lt;&gt;"BWL",G984=0),Rules!$B$27,0))</f>
        <v>0</v>
      </c>
      <c r="R984">
        <f>IF(A984="","",J984*Rules!$B$19+O984*Rules!$B$22)</f>
        <v>0</v>
      </c>
      <c r="S984">
        <f>IF(A984="","",IF(J984&gt;=4,Rules!$B$21,IF(J984&gt;=3,Rules!$B$20,0)))</f>
        <v>0</v>
      </c>
      <c r="T984">
        <f>IF(A984="","",K984*Rules!$B$23+L984*Rules!$B$24+M984*Rules!$B$25+N984*Rules!$B$26)</f>
        <v>0</v>
      </c>
      <c r="U984">
        <f t="shared" si="15"/>
        <v>0</v>
      </c>
    </row>
    <row r="985" spans="1:21" x14ac:dyDescent="0.2">
      <c r="A985" t="str">
        <f>MatchSquad!A985</f>
        <v>M020</v>
      </c>
      <c r="B985" t="str">
        <f>MatchSquad!B985</f>
        <v>P209</v>
      </c>
      <c r="C985" t="str">
        <f>MatchSquad!C985</f>
        <v>Tim David</v>
      </c>
      <c r="D985" t="str">
        <f>MatchSquad!D985</f>
        <v>AR</v>
      </c>
      <c r="E985" t="str">
        <f>MatchSquad!E985</f>
        <v>RCB</v>
      </c>
      <c r="F985">
        <f>MatchSquad!G985</f>
        <v>0</v>
      </c>
      <c r="G985">
        <f>IF(A985="","",SUMIFS(BallByBall!$I$2:$I$501,BallByBall!$B$2:$B$501,A985,BallByBall!$F$2:$F$501,B985))</f>
        <v>0</v>
      </c>
      <c r="H985">
        <f>IF(A985="","",COUNTIFS(BallByBall!$B$2:$B$501,A985,BallByBall!$F$2:$F$501,B985,BallByBall!$Q$2:$Q$501,1))</f>
        <v>0</v>
      </c>
      <c r="I985">
        <f>IF(A985="","",COUNTIFS(BallByBall!$B$2:$B$501,A985,BallByBall!$F$2:$F$501,B985,BallByBall!$R$2:$R$501,1))</f>
        <v>0</v>
      </c>
      <c r="J985">
        <f>IF(A985="","",SUMIFS(BallByBall!$T$2:$T$501,BallByBall!$B$2:$B$501,A985,BallByBall!$H$2:$H$501,B985))</f>
        <v>0</v>
      </c>
      <c r="K985">
        <f>IF(A985="","",SUMIFS(BallByBall!$U$2:$U$501,BallByBall!$B$2:$B$501,A985,BallByBall!$P$2:$P$501,B985))</f>
        <v>0</v>
      </c>
      <c r="L985">
        <f>IF(A985="","",SUMIFS(BallByBall!$V$2:$V$501,BallByBall!$B$2:$B$501,A985,BallByBall!$P$2:$P$501,B985))</f>
        <v>0</v>
      </c>
      <c r="M985">
        <f>IF(A985="","",SUMIFS(BallByBall!$W$2:$W$501,BallByBall!$B$2:$B$501,A985,BallByBall!$P$2:$P$501,B985))</f>
        <v>0</v>
      </c>
      <c r="N985">
        <f>IF(A985="","",SUMIFS(BallByBall!$X$2:$X$501,BallByBall!$B$2:$B$501,A985,BallByBall!$P$2:$P$501,B985))</f>
        <v>0</v>
      </c>
      <c r="O985">
        <f>IF(A985="","",SUMIFS(OverSummary!$G$2:$G$101,OverSummary!$A$2:$A$101,A985,OverSummary!$D$2:$D$101,B985))</f>
        <v>0</v>
      </c>
      <c r="P985">
        <f>IF(A985="","",G985*Rules!$B$13+H985*Rules!$B$14+I985*Rules!$B$15)</f>
        <v>0</v>
      </c>
      <c r="Q985">
        <f>IF(A985="","",IF(G985&gt;=100,Rules!$B$18,IF(G985&gt;=50,Rules!$B$17,IF(G985&gt;=30,Rules!$B$16,0)))+IF(AND(F985=1,D985&lt;&gt;"BWL",G985=0),Rules!$B$27,0))</f>
        <v>0</v>
      </c>
      <c r="R985">
        <f>IF(A985="","",J985*Rules!$B$19+O985*Rules!$B$22)</f>
        <v>0</v>
      </c>
      <c r="S985">
        <f>IF(A985="","",IF(J985&gt;=4,Rules!$B$21,IF(J985&gt;=3,Rules!$B$20,0)))</f>
        <v>0</v>
      </c>
      <c r="T985">
        <f>IF(A985="","",K985*Rules!$B$23+L985*Rules!$B$24+M985*Rules!$B$25+N985*Rules!$B$26)</f>
        <v>0</v>
      </c>
      <c r="U985">
        <f t="shared" si="15"/>
        <v>0</v>
      </c>
    </row>
    <row r="986" spans="1:21" x14ac:dyDescent="0.2">
      <c r="A986" t="str">
        <f>MatchSquad!A986</f>
        <v>M020</v>
      </c>
      <c r="B986" t="str">
        <f>MatchSquad!B986</f>
        <v>P210</v>
      </c>
      <c r="C986" t="str">
        <f>MatchSquad!C986</f>
        <v>Romario Shepherd</v>
      </c>
      <c r="D986" t="str">
        <f>MatchSquad!D986</f>
        <v>AR</v>
      </c>
      <c r="E986" t="str">
        <f>MatchSquad!E986</f>
        <v>RCB</v>
      </c>
      <c r="F986">
        <f>MatchSquad!G986</f>
        <v>0</v>
      </c>
      <c r="G986">
        <f>IF(A986="","",SUMIFS(BallByBall!$I$2:$I$501,BallByBall!$B$2:$B$501,A986,BallByBall!$F$2:$F$501,B986))</f>
        <v>0</v>
      </c>
      <c r="H986">
        <f>IF(A986="","",COUNTIFS(BallByBall!$B$2:$B$501,A986,BallByBall!$F$2:$F$501,B986,BallByBall!$Q$2:$Q$501,1))</f>
        <v>0</v>
      </c>
      <c r="I986">
        <f>IF(A986="","",COUNTIFS(BallByBall!$B$2:$B$501,A986,BallByBall!$F$2:$F$501,B986,BallByBall!$R$2:$R$501,1))</f>
        <v>0</v>
      </c>
      <c r="J986">
        <f>IF(A986="","",SUMIFS(BallByBall!$T$2:$T$501,BallByBall!$B$2:$B$501,A986,BallByBall!$H$2:$H$501,B986))</f>
        <v>0</v>
      </c>
      <c r="K986">
        <f>IF(A986="","",SUMIFS(BallByBall!$U$2:$U$501,BallByBall!$B$2:$B$501,A986,BallByBall!$P$2:$P$501,B986))</f>
        <v>0</v>
      </c>
      <c r="L986">
        <f>IF(A986="","",SUMIFS(BallByBall!$V$2:$V$501,BallByBall!$B$2:$B$501,A986,BallByBall!$P$2:$P$501,B986))</f>
        <v>0</v>
      </c>
      <c r="M986">
        <f>IF(A986="","",SUMIFS(BallByBall!$W$2:$W$501,BallByBall!$B$2:$B$501,A986,BallByBall!$P$2:$P$501,B986))</f>
        <v>0</v>
      </c>
      <c r="N986">
        <f>IF(A986="","",SUMIFS(BallByBall!$X$2:$X$501,BallByBall!$B$2:$B$501,A986,BallByBall!$P$2:$P$501,B986))</f>
        <v>0</v>
      </c>
      <c r="O986">
        <f>IF(A986="","",SUMIFS(OverSummary!$G$2:$G$101,OverSummary!$A$2:$A$101,A986,OverSummary!$D$2:$D$101,B986))</f>
        <v>0</v>
      </c>
      <c r="P986">
        <f>IF(A986="","",G986*Rules!$B$13+H986*Rules!$B$14+I986*Rules!$B$15)</f>
        <v>0</v>
      </c>
      <c r="Q986">
        <f>IF(A986="","",IF(G986&gt;=100,Rules!$B$18,IF(G986&gt;=50,Rules!$B$17,IF(G986&gt;=30,Rules!$B$16,0)))+IF(AND(F986=1,D986&lt;&gt;"BWL",G986=0),Rules!$B$27,0))</f>
        <v>0</v>
      </c>
      <c r="R986">
        <f>IF(A986="","",J986*Rules!$B$19+O986*Rules!$B$22)</f>
        <v>0</v>
      </c>
      <c r="S986">
        <f>IF(A986="","",IF(J986&gt;=4,Rules!$B$21,IF(J986&gt;=3,Rules!$B$20,0)))</f>
        <v>0</v>
      </c>
      <c r="T986">
        <f>IF(A986="","",K986*Rules!$B$23+L986*Rules!$B$24+M986*Rules!$B$25+N986*Rules!$B$26)</f>
        <v>0</v>
      </c>
      <c r="U986">
        <f t="shared" si="15"/>
        <v>0</v>
      </c>
    </row>
    <row r="987" spans="1:21" x14ac:dyDescent="0.2">
      <c r="A987" t="str">
        <f>MatchSquad!A987</f>
        <v>M020</v>
      </c>
      <c r="B987" t="str">
        <f>MatchSquad!B987</f>
        <v>P211</v>
      </c>
      <c r="C987" t="str">
        <f>MatchSquad!C987</f>
        <v>Jacob Bethell</v>
      </c>
      <c r="D987" t="str">
        <f>MatchSquad!D987</f>
        <v>AR</v>
      </c>
      <c r="E987" t="str">
        <f>MatchSquad!E987</f>
        <v>RCB</v>
      </c>
      <c r="F987">
        <f>MatchSquad!G987</f>
        <v>0</v>
      </c>
      <c r="G987">
        <f>IF(A987="","",SUMIFS(BallByBall!$I$2:$I$501,BallByBall!$B$2:$B$501,A987,BallByBall!$F$2:$F$501,B987))</f>
        <v>0</v>
      </c>
      <c r="H987">
        <f>IF(A987="","",COUNTIFS(BallByBall!$B$2:$B$501,A987,BallByBall!$F$2:$F$501,B987,BallByBall!$Q$2:$Q$501,1))</f>
        <v>0</v>
      </c>
      <c r="I987">
        <f>IF(A987="","",COUNTIFS(BallByBall!$B$2:$B$501,A987,BallByBall!$F$2:$F$501,B987,BallByBall!$R$2:$R$501,1))</f>
        <v>0</v>
      </c>
      <c r="J987">
        <f>IF(A987="","",SUMIFS(BallByBall!$T$2:$T$501,BallByBall!$B$2:$B$501,A987,BallByBall!$H$2:$H$501,B987))</f>
        <v>0</v>
      </c>
      <c r="K987">
        <f>IF(A987="","",SUMIFS(BallByBall!$U$2:$U$501,BallByBall!$B$2:$B$501,A987,BallByBall!$P$2:$P$501,B987))</f>
        <v>0</v>
      </c>
      <c r="L987">
        <f>IF(A987="","",SUMIFS(BallByBall!$V$2:$V$501,BallByBall!$B$2:$B$501,A987,BallByBall!$P$2:$P$501,B987))</f>
        <v>0</v>
      </c>
      <c r="M987">
        <f>IF(A987="","",SUMIFS(BallByBall!$W$2:$W$501,BallByBall!$B$2:$B$501,A987,BallByBall!$P$2:$P$501,B987))</f>
        <v>0</v>
      </c>
      <c r="N987">
        <f>IF(A987="","",SUMIFS(BallByBall!$X$2:$X$501,BallByBall!$B$2:$B$501,A987,BallByBall!$P$2:$P$501,B987))</f>
        <v>0</v>
      </c>
      <c r="O987">
        <f>IF(A987="","",SUMIFS(OverSummary!$G$2:$G$101,OverSummary!$A$2:$A$101,A987,OverSummary!$D$2:$D$101,B987))</f>
        <v>0</v>
      </c>
      <c r="P987">
        <f>IF(A987="","",G987*Rules!$B$13+H987*Rules!$B$14+I987*Rules!$B$15)</f>
        <v>0</v>
      </c>
      <c r="Q987">
        <f>IF(A987="","",IF(G987&gt;=100,Rules!$B$18,IF(G987&gt;=50,Rules!$B$17,IF(G987&gt;=30,Rules!$B$16,0)))+IF(AND(F987=1,D987&lt;&gt;"BWL",G987=0),Rules!$B$27,0))</f>
        <v>0</v>
      </c>
      <c r="R987">
        <f>IF(A987="","",J987*Rules!$B$19+O987*Rules!$B$22)</f>
        <v>0</v>
      </c>
      <c r="S987">
        <f>IF(A987="","",IF(J987&gt;=4,Rules!$B$21,IF(J987&gt;=3,Rules!$B$20,0)))</f>
        <v>0</v>
      </c>
      <c r="T987">
        <f>IF(A987="","",K987*Rules!$B$23+L987*Rules!$B$24+M987*Rules!$B$25+N987*Rules!$B$26)</f>
        <v>0</v>
      </c>
      <c r="U987">
        <f t="shared" si="15"/>
        <v>0</v>
      </c>
    </row>
    <row r="988" spans="1:21" x14ac:dyDescent="0.2">
      <c r="A988" t="str">
        <f>MatchSquad!A988</f>
        <v>M020</v>
      </c>
      <c r="B988" t="str">
        <f>MatchSquad!B988</f>
        <v>P212</v>
      </c>
      <c r="C988" t="str">
        <f>MatchSquad!C988</f>
        <v>Venkatesh Iyer</v>
      </c>
      <c r="D988" t="str">
        <f>MatchSquad!D988</f>
        <v>AR</v>
      </c>
      <c r="E988" t="str">
        <f>MatchSquad!E988</f>
        <v>RCB</v>
      </c>
      <c r="F988">
        <f>MatchSquad!G988</f>
        <v>0</v>
      </c>
      <c r="G988">
        <f>IF(A988="","",SUMIFS(BallByBall!$I$2:$I$501,BallByBall!$B$2:$B$501,A988,BallByBall!$F$2:$F$501,B988))</f>
        <v>0</v>
      </c>
      <c r="H988">
        <f>IF(A988="","",COUNTIFS(BallByBall!$B$2:$B$501,A988,BallByBall!$F$2:$F$501,B988,BallByBall!$Q$2:$Q$501,1))</f>
        <v>0</v>
      </c>
      <c r="I988">
        <f>IF(A988="","",COUNTIFS(BallByBall!$B$2:$B$501,A988,BallByBall!$F$2:$F$501,B988,BallByBall!$R$2:$R$501,1))</f>
        <v>0</v>
      </c>
      <c r="J988">
        <f>IF(A988="","",SUMIFS(BallByBall!$T$2:$T$501,BallByBall!$B$2:$B$501,A988,BallByBall!$H$2:$H$501,B988))</f>
        <v>0</v>
      </c>
      <c r="K988">
        <f>IF(A988="","",SUMIFS(BallByBall!$U$2:$U$501,BallByBall!$B$2:$B$501,A988,BallByBall!$P$2:$P$501,B988))</f>
        <v>0</v>
      </c>
      <c r="L988">
        <f>IF(A988="","",SUMIFS(BallByBall!$V$2:$V$501,BallByBall!$B$2:$B$501,A988,BallByBall!$P$2:$P$501,B988))</f>
        <v>0</v>
      </c>
      <c r="M988">
        <f>IF(A988="","",SUMIFS(BallByBall!$W$2:$W$501,BallByBall!$B$2:$B$501,A988,BallByBall!$P$2:$P$501,B988))</f>
        <v>0</v>
      </c>
      <c r="N988">
        <f>IF(A988="","",SUMIFS(BallByBall!$X$2:$X$501,BallByBall!$B$2:$B$501,A988,BallByBall!$P$2:$P$501,B988))</f>
        <v>0</v>
      </c>
      <c r="O988">
        <f>IF(A988="","",SUMIFS(OverSummary!$G$2:$G$101,OverSummary!$A$2:$A$101,A988,OverSummary!$D$2:$D$101,B988))</f>
        <v>0</v>
      </c>
      <c r="P988">
        <f>IF(A988="","",G988*Rules!$B$13+H988*Rules!$B$14+I988*Rules!$B$15)</f>
        <v>0</v>
      </c>
      <c r="Q988">
        <f>IF(A988="","",IF(G988&gt;=100,Rules!$B$18,IF(G988&gt;=50,Rules!$B$17,IF(G988&gt;=30,Rules!$B$16,0)))+IF(AND(F988=1,D988&lt;&gt;"BWL",G988=0),Rules!$B$27,0))</f>
        <v>0</v>
      </c>
      <c r="R988">
        <f>IF(A988="","",J988*Rules!$B$19+O988*Rules!$B$22)</f>
        <v>0</v>
      </c>
      <c r="S988">
        <f>IF(A988="","",IF(J988&gt;=4,Rules!$B$21,IF(J988&gt;=3,Rules!$B$20,0)))</f>
        <v>0</v>
      </c>
      <c r="T988">
        <f>IF(A988="","",K988*Rules!$B$23+L988*Rules!$B$24+M988*Rules!$B$25+N988*Rules!$B$26)</f>
        <v>0</v>
      </c>
      <c r="U988">
        <f t="shared" si="15"/>
        <v>0</v>
      </c>
    </row>
    <row r="989" spans="1:21" x14ac:dyDescent="0.2">
      <c r="A989" t="str">
        <f>MatchSquad!A989</f>
        <v>M020</v>
      </c>
      <c r="B989" t="str">
        <f>MatchSquad!B989</f>
        <v>P213</v>
      </c>
      <c r="C989" t="str">
        <f>MatchSquad!C989</f>
        <v>Satvik Deswal</v>
      </c>
      <c r="D989" t="str">
        <f>MatchSquad!D989</f>
        <v>AR</v>
      </c>
      <c r="E989" t="str">
        <f>MatchSquad!E989</f>
        <v>RCB</v>
      </c>
      <c r="F989">
        <f>MatchSquad!G989</f>
        <v>0</v>
      </c>
      <c r="G989">
        <f>IF(A989="","",SUMIFS(BallByBall!$I$2:$I$501,BallByBall!$B$2:$B$501,A989,BallByBall!$F$2:$F$501,B989))</f>
        <v>0</v>
      </c>
      <c r="H989">
        <f>IF(A989="","",COUNTIFS(BallByBall!$B$2:$B$501,A989,BallByBall!$F$2:$F$501,B989,BallByBall!$Q$2:$Q$501,1))</f>
        <v>0</v>
      </c>
      <c r="I989">
        <f>IF(A989="","",COUNTIFS(BallByBall!$B$2:$B$501,A989,BallByBall!$F$2:$F$501,B989,BallByBall!$R$2:$R$501,1))</f>
        <v>0</v>
      </c>
      <c r="J989">
        <f>IF(A989="","",SUMIFS(BallByBall!$T$2:$T$501,BallByBall!$B$2:$B$501,A989,BallByBall!$H$2:$H$501,B989))</f>
        <v>0</v>
      </c>
      <c r="K989">
        <f>IF(A989="","",SUMIFS(BallByBall!$U$2:$U$501,BallByBall!$B$2:$B$501,A989,BallByBall!$P$2:$P$501,B989))</f>
        <v>0</v>
      </c>
      <c r="L989">
        <f>IF(A989="","",SUMIFS(BallByBall!$V$2:$V$501,BallByBall!$B$2:$B$501,A989,BallByBall!$P$2:$P$501,B989))</f>
        <v>0</v>
      </c>
      <c r="M989">
        <f>IF(A989="","",SUMIFS(BallByBall!$W$2:$W$501,BallByBall!$B$2:$B$501,A989,BallByBall!$P$2:$P$501,B989))</f>
        <v>0</v>
      </c>
      <c r="N989">
        <f>IF(A989="","",SUMIFS(BallByBall!$X$2:$X$501,BallByBall!$B$2:$B$501,A989,BallByBall!$P$2:$P$501,B989))</f>
        <v>0</v>
      </c>
      <c r="O989">
        <f>IF(A989="","",SUMIFS(OverSummary!$G$2:$G$101,OverSummary!$A$2:$A$101,A989,OverSummary!$D$2:$D$101,B989))</f>
        <v>0</v>
      </c>
      <c r="P989">
        <f>IF(A989="","",G989*Rules!$B$13+H989*Rules!$B$14+I989*Rules!$B$15)</f>
        <v>0</v>
      </c>
      <c r="Q989">
        <f>IF(A989="","",IF(G989&gt;=100,Rules!$B$18,IF(G989&gt;=50,Rules!$B$17,IF(G989&gt;=30,Rules!$B$16,0)))+IF(AND(F989=1,D989&lt;&gt;"BWL",G989=0),Rules!$B$27,0))</f>
        <v>0</v>
      </c>
      <c r="R989">
        <f>IF(A989="","",J989*Rules!$B$19+O989*Rules!$B$22)</f>
        <v>0</v>
      </c>
      <c r="S989">
        <f>IF(A989="","",IF(J989&gt;=4,Rules!$B$21,IF(J989&gt;=3,Rules!$B$20,0)))</f>
        <v>0</v>
      </c>
      <c r="T989">
        <f>IF(A989="","",K989*Rules!$B$23+L989*Rules!$B$24+M989*Rules!$B$25+N989*Rules!$B$26)</f>
        <v>0</v>
      </c>
      <c r="U989">
        <f t="shared" si="15"/>
        <v>0</v>
      </c>
    </row>
    <row r="990" spans="1:21" x14ac:dyDescent="0.2">
      <c r="A990" t="str">
        <f>MatchSquad!A990</f>
        <v>M020</v>
      </c>
      <c r="B990" t="str">
        <f>MatchSquad!B990</f>
        <v>P214</v>
      </c>
      <c r="C990" t="str">
        <f>MatchSquad!C990</f>
        <v>Mangesh Yadav</v>
      </c>
      <c r="D990" t="str">
        <f>MatchSquad!D990</f>
        <v>AR</v>
      </c>
      <c r="E990" t="str">
        <f>MatchSquad!E990</f>
        <v>RCB</v>
      </c>
      <c r="F990">
        <f>MatchSquad!G990</f>
        <v>0</v>
      </c>
      <c r="G990">
        <f>IF(A990="","",SUMIFS(BallByBall!$I$2:$I$501,BallByBall!$B$2:$B$501,A990,BallByBall!$F$2:$F$501,B990))</f>
        <v>0</v>
      </c>
      <c r="H990">
        <f>IF(A990="","",COUNTIFS(BallByBall!$B$2:$B$501,A990,BallByBall!$F$2:$F$501,B990,BallByBall!$Q$2:$Q$501,1))</f>
        <v>0</v>
      </c>
      <c r="I990">
        <f>IF(A990="","",COUNTIFS(BallByBall!$B$2:$B$501,A990,BallByBall!$F$2:$F$501,B990,BallByBall!$R$2:$R$501,1))</f>
        <v>0</v>
      </c>
      <c r="J990">
        <f>IF(A990="","",SUMIFS(BallByBall!$T$2:$T$501,BallByBall!$B$2:$B$501,A990,BallByBall!$H$2:$H$501,B990))</f>
        <v>0</v>
      </c>
      <c r="K990">
        <f>IF(A990="","",SUMIFS(BallByBall!$U$2:$U$501,BallByBall!$B$2:$B$501,A990,BallByBall!$P$2:$P$501,B990))</f>
        <v>0</v>
      </c>
      <c r="L990">
        <f>IF(A990="","",SUMIFS(BallByBall!$V$2:$V$501,BallByBall!$B$2:$B$501,A990,BallByBall!$P$2:$P$501,B990))</f>
        <v>0</v>
      </c>
      <c r="M990">
        <f>IF(A990="","",SUMIFS(BallByBall!$W$2:$W$501,BallByBall!$B$2:$B$501,A990,BallByBall!$P$2:$P$501,B990))</f>
        <v>0</v>
      </c>
      <c r="N990">
        <f>IF(A990="","",SUMIFS(BallByBall!$X$2:$X$501,BallByBall!$B$2:$B$501,A990,BallByBall!$P$2:$P$501,B990))</f>
        <v>0</v>
      </c>
      <c r="O990">
        <f>IF(A990="","",SUMIFS(OverSummary!$G$2:$G$101,OverSummary!$A$2:$A$101,A990,OverSummary!$D$2:$D$101,B990))</f>
        <v>0</v>
      </c>
      <c r="P990">
        <f>IF(A990="","",G990*Rules!$B$13+H990*Rules!$B$14+I990*Rules!$B$15)</f>
        <v>0</v>
      </c>
      <c r="Q990">
        <f>IF(A990="","",IF(G990&gt;=100,Rules!$B$18,IF(G990&gt;=50,Rules!$B$17,IF(G990&gt;=30,Rules!$B$16,0)))+IF(AND(F990=1,D990&lt;&gt;"BWL",G990=0),Rules!$B$27,0))</f>
        <v>0</v>
      </c>
      <c r="R990">
        <f>IF(A990="","",J990*Rules!$B$19+O990*Rules!$B$22)</f>
        <v>0</v>
      </c>
      <c r="S990">
        <f>IF(A990="","",IF(J990&gt;=4,Rules!$B$21,IF(J990&gt;=3,Rules!$B$20,0)))</f>
        <v>0</v>
      </c>
      <c r="T990">
        <f>IF(A990="","",K990*Rules!$B$23+L990*Rules!$B$24+M990*Rules!$B$25+N990*Rules!$B$26)</f>
        <v>0</v>
      </c>
      <c r="U990">
        <f t="shared" si="15"/>
        <v>0</v>
      </c>
    </row>
    <row r="991" spans="1:21" x14ac:dyDescent="0.2">
      <c r="A991" t="str">
        <f>MatchSquad!A991</f>
        <v>M020</v>
      </c>
      <c r="B991" t="str">
        <f>MatchSquad!B991</f>
        <v>P215</v>
      </c>
      <c r="C991" t="str">
        <f>MatchSquad!C991</f>
        <v>Vicky Ostwal</v>
      </c>
      <c r="D991" t="str">
        <f>MatchSquad!D991</f>
        <v>AR</v>
      </c>
      <c r="E991" t="str">
        <f>MatchSquad!E991</f>
        <v>RCB</v>
      </c>
      <c r="F991">
        <f>MatchSquad!G991</f>
        <v>0</v>
      </c>
      <c r="G991">
        <f>IF(A991="","",SUMIFS(BallByBall!$I$2:$I$501,BallByBall!$B$2:$B$501,A991,BallByBall!$F$2:$F$501,B991))</f>
        <v>0</v>
      </c>
      <c r="H991">
        <f>IF(A991="","",COUNTIFS(BallByBall!$B$2:$B$501,A991,BallByBall!$F$2:$F$501,B991,BallByBall!$Q$2:$Q$501,1))</f>
        <v>0</v>
      </c>
      <c r="I991">
        <f>IF(A991="","",COUNTIFS(BallByBall!$B$2:$B$501,A991,BallByBall!$F$2:$F$501,B991,BallByBall!$R$2:$R$501,1))</f>
        <v>0</v>
      </c>
      <c r="J991">
        <f>IF(A991="","",SUMIFS(BallByBall!$T$2:$T$501,BallByBall!$B$2:$B$501,A991,BallByBall!$H$2:$H$501,B991))</f>
        <v>0</v>
      </c>
      <c r="K991">
        <f>IF(A991="","",SUMIFS(BallByBall!$U$2:$U$501,BallByBall!$B$2:$B$501,A991,BallByBall!$P$2:$P$501,B991))</f>
        <v>0</v>
      </c>
      <c r="L991">
        <f>IF(A991="","",SUMIFS(BallByBall!$V$2:$V$501,BallByBall!$B$2:$B$501,A991,BallByBall!$P$2:$P$501,B991))</f>
        <v>0</v>
      </c>
      <c r="M991">
        <f>IF(A991="","",SUMIFS(BallByBall!$W$2:$W$501,BallByBall!$B$2:$B$501,A991,BallByBall!$P$2:$P$501,B991))</f>
        <v>0</v>
      </c>
      <c r="N991">
        <f>IF(A991="","",SUMIFS(BallByBall!$X$2:$X$501,BallByBall!$B$2:$B$501,A991,BallByBall!$P$2:$P$501,B991))</f>
        <v>0</v>
      </c>
      <c r="O991">
        <f>IF(A991="","",SUMIFS(OverSummary!$G$2:$G$101,OverSummary!$A$2:$A$101,A991,OverSummary!$D$2:$D$101,B991))</f>
        <v>0</v>
      </c>
      <c r="P991">
        <f>IF(A991="","",G991*Rules!$B$13+H991*Rules!$B$14+I991*Rules!$B$15)</f>
        <v>0</v>
      </c>
      <c r="Q991">
        <f>IF(A991="","",IF(G991&gt;=100,Rules!$B$18,IF(G991&gt;=50,Rules!$B$17,IF(G991&gt;=30,Rules!$B$16,0)))+IF(AND(F991=1,D991&lt;&gt;"BWL",G991=0),Rules!$B$27,0))</f>
        <v>0</v>
      </c>
      <c r="R991">
        <f>IF(A991="","",J991*Rules!$B$19+O991*Rules!$B$22)</f>
        <v>0</v>
      </c>
      <c r="S991">
        <f>IF(A991="","",IF(J991&gt;=4,Rules!$B$21,IF(J991&gt;=3,Rules!$B$20,0)))</f>
        <v>0</v>
      </c>
      <c r="T991">
        <f>IF(A991="","",K991*Rules!$B$23+L991*Rules!$B$24+M991*Rules!$B$25+N991*Rules!$B$26)</f>
        <v>0</v>
      </c>
      <c r="U991">
        <f t="shared" si="15"/>
        <v>0</v>
      </c>
    </row>
    <row r="992" spans="1:21" x14ac:dyDescent="0.2">
      <c r="A992" t="str">
        <f>MatchSquad!A992</f>
        <v>M020</v>
      </c>
      <c r="B992" t="str">
        <f>MatchSquad!B992</f>
        <v>P216</v>
      </c>
      <c r="C992" t="str">
        <f>MatchSquad!C992</f>
        <v>Vihaan Malhotra</v>
      </c>
      <c r="D992" t="str">
        <f>MatchSquad!D992</f>
        <v>AR</v>
      </c>
      <c r="E992" t="str">
        <f>MatchSquad!E992</f>
        <v>RCB</v>
      </c>
      <c r="F992">
        <f>MatchSquad!G992</f>
        <v>0</v>
      </c>
      <c r="G992">
        <f>IF(A992="","",SUMIFS(BallByBall!$I$2:$I$501,BallByBall!$B$2:$B$501,A992,BallByBall!$F$2:$F$501,B992))</f>
        <v>0</v>
      </c>
      <c r="H992">
        <f>IF(A992="","",COUNTIFS(BallByBall!$B$2:$B$501,A992,BallByBall!$F$2:$F$501,B992,BallByBall!$Q$2:$Q$501,1))</f>
        <v>0</v>
      </c>
      <c r="I992">
        <f>IF(A992="","",COUNTIFS(BallByBall!$B$2:$B$501,A992,BallByBall!$F$2:$F$501,B992,BallByBall!$R$2:$R$501,1))</f>
        <v>0</v>
      </c>
      <c r="J992">
        <f>IF(A992="","",SUMIFS(BallByBall!$T$2:$T$501,BallByBall!$B$2:$B$501,A992,BallByBall!$H$2:$H$501,B992))</f>
        <v>0</v>
      </c>
      <c r="K992">
        <f>IF(A992="","",SUMIFS(BallByBall!$U$2:$U$501,BallByBall!$B$2:$B$501,A992,BallByBall!$P$2:$P$501,B992))</f>
        <v>0</v>
      </c>
      <c r="L992">
        <f>IF(A992="","",SUMIFS(BallByBall!$V$2:$V$501,BallByBall!$B$2:$B$501,A992,BallByBall!$P$2:$P$501,B992))</f>
        <v>0</v>
      </c>
      <c r="M992">
        <f>IF(A992="","",SUMIFS(BallByBall!$W$2:$W$501,BallByBall!$B$2:$B$501,A992,BallByBall!$P$2:$P$501,B992))</f>
        <v>0</v>
      </c>
      <c r="N992">
        <f>IF(A992="","",SUMIFS(BallByBall!$X$2:$X$501,BallByBall!$B$2:$B$501,A992,BallByBall!$P$2:$P$501,B992))</f>
        <v>0</v>
      </c>
      <c r="O992">
        <f>IF(A992="","",SUMIFS(OverSummary!$G$2:$G$101,OverSummary!$A$2:$A$101,A992,OverSummary!$D$2:$D$101,B992))</f>
        <v>0</v>
      </c>
      <c r="P992">
        <f>IF(A992="","",G992*Rules!$B$13+H992*Rules!$B$14+I992*Rules!$B$15)</f>
        <v>0</v>
      </c>
      <c r="Q992">
        <f>IF(A992="","",IF(G992&gt;=100,Rules!$B$18,IF(G992&gt;=50,Rules!$B$17,IF(G992&gt;=30,Rules!$B$16,0)))+IF(AND(F992=1,D992&lt;&gt;"BWL",G992=0),Rules!$B$27,0))</f>
        <v>0</v>
      </c>
      <c r="R992">
        <f>IF(A992="","",J992*Rules!$B$19+O992*Rules!$B$22)</f>
        <v>0</v>
      </c>
      <c r="S992">
        <f>IF(A992="","",IF(J992&gt;=4,Rules!$B$21,IF(J992&gt;=3,Rules!$B$20,0)))</f>
        <v>0</v>
      </c>
      <c r="T992">
        <f>IF(A992="","",K992*Rules!$B$23+L992*Rules!$B$24+M992*Rules!$B$25+N992*Rules!$B$26)</f>
        <v>0</v>
      </c>
      <c r="U992">
        <f t="shared" si="15"/>
        <v>0</v>
      </c>
    </row>
    <row r="993" spans="1:21" x14ac:dyDescent="0.2">
      <c r="A993" t="str">
        <f>MatchSquad!A993</f>
        <v>M020</v>
      </c>
      <c r="B993" t="str">
        <f>MatchSquad!B993</f>
        <v>P217</v>
      </c>
      <c r="C993" t="str">
        <f>MatchSquad!C993</f>
        <v>Kanishk Chouhan</v>
      </c>
      <c r="D993" t="str">
        <f>MatchSquad!D993</f>
        <v>AR</v>
      </c>
      <c r="E993" t="str">
        <f>MatchSquad!E993</f>
        <v>RCB</v>
      </c>
      <c r="F993">
        <f>MatchSquad!G993</f>
        <v>0</v>
      </c>
      <c r="G993">
        <f>IF(A993="","",SUMIFS(BallByBall!$I$2:$I$501,BallByBall!$B$2:$B$501,A993,BallByBall!$F$2:$F$501,B993))</f>
        <v>0</v>
      </c>
      <c r="H993">
        <f>IF(A993="","",COUNTIFS(BallByBall!$B$2:$B$501,A993,BallByBall!$F$2:$F$501,B993,BallByBall!$Q$2:$Q$501,1))</f>
        <v>0</v>
      </c>
      <c r="I993">
        <f>IF(A993="","",COUNTIFS(BallByBall!$B$2:$B$501,A993,BallByBall!$F$2:$F$501,B993,BallByBall!$R$2:$R$501,1))</f>
        <v>0</v>
      </c>
      <c r="J993">
        <f>IF(A993="","",SUMIFS(BallByBall!$T$2:$T$501,BallByBall!$B$2:$B$501,A993,BallByBall!$H$2:$H$501,B993))</f>
        <v>0</v>
      </c>
      <c r="K993">
        <f>IF(A993="","",SUMIFS(BallByBall!$U$2:$U$501,BallByBall!$B$2:$B$501,A993,BallByBall!$P$2:$P$501,B993))</f>
        <v>0</v>
      </c>
      <c r="L993">
        <f>IF(A993="","",SUMIFS(BallByBall!$V$2:$V$501,BallByBall!$B$2:$B$501,A993,BallByBall!$P$2:$P$501,B993))</f>
        <v>0</v>
      </c>
      <c r="M993">
        <f>IF(A993="","",SUMIFS(BallByBall!$W$2:$W$501,BallByBall!$B$2:$B$501,A993,BallByBall!$P$2:$P$501,B993))</f>
        <v>0</v>
      </c>
      <c r="N993">
        <f>IF(A993="","",SUMIFS(BallByBall!$X$2:$X$501,BallByBall!$B$2:$B$501,A993,BallByBall!$P$2:$P$501,B993))</f>
        <v>0</v>
      </c>
      <c r="O993">
        <f>IF(A993="","",SUMIFS(OverSummary!$G$2:$G$101,OverSummary!$A$2:$A$101,A993,OverSummary!$D$2:$D$101,B993))</f>
        <v>0</v>
      </c>
      <c r="P993">
        <f>IF(A993="","",G993*Rules!$B$13+H993*Rules!$B$14+I993*Rules!$B$15)</f>
        <v>0</v>
      </c>
      <c r="Q993">
        <f>IF(A993="","",IF(G993&gt;=100,Rules!$B$18,IF(G993&gt;=50,Rules!$B$17,IF(G993&gt;=30,Rules!$B$16,0)))+IF(AND(F993=1,D993&lt;&gt;"BWL",G993=0),Rules!$B$27,0))</f>
        <v>0</v>
      </c>
      <c r="R993">
        <f>IF(A993="","",J993*Rules!$B$19+O993*Rules!$B$22)</f>
        <v>0</v>
      </c>
      <c r="S993">
        <f>IF(A993="","",IF(J993&gt;=4,Rules!$B$21,IF(J993&gt;=3,Rules!$B$20,0)))</f>
        <v>0</v>
      </c>
      <c r="T993">
        <f>IF(A993="","",K993*Rules!$B$23+L993*Rules!$B$24+M993*Rules!$B$25+N993*Rules!$B$26)</f>
        <v>0</v>
      </c>
      <c r="U993">
        <f t="shared" si="15"/>
        <v>0</v>
      </c>
    </row>
    <row r="994" spans="1:21" x14ac:dyDescent="0.2">
      <c r="A994" t="str">
        <f>MatchSquad!A994</f>
        <v>M020</v>
      </c>
      <c r="B994" t="str">
        <f>MatchSquad!B994</f>
        <v>P218</v>
      </c>
      <c r="C994" t="str">
        <f>MatchSquad!C994</f>
        <v>Josh Hazlewood</v>
      </c>
      <c r="D994" t="str">
        <f>MatchSquad!D994</f>
        <v>BWL</v>
      </c>
      <c r="E994" t="str">
        <f>MatchSquad!E994</f>
        <v>RCB</v>
      </c>
      <c r="F994">
        <f>MatchSquad!G994</f>
        <v>0</v>
      </c>
      <c r="G994">
        <f>IF(A994="","",SUMIFS(BallByBall!$I$2:$I$501,BallByBall!$B$2:$B$501,A994,BallByBall!$F$2:$F$501,B994))</f>
        <v>0</v>
      </c>
      <c r="H994">
        <f>IF(A994="","",COUNTIFS(BallByBall!$B$2:$B$501,A994,BallByBall!$F$2:$F$501,B994,BallByBall!$Q$2:$Q$501,1))</f>
        <v>0</v>
      </c>
      <c r="I994">
        <f>IF(A994="","",COUNTIFS(BallByBall!$B$2:$B$501,A994,BallByBall!$F$2:$F$501,B994,BallByBall!$R$2:$R$501,1))</f>
        <v>0</v>
      </c>
      <c r="J994">
        <f>IF(A994="","",SUMIFS(BallByBall!$T$2:$T$501,BallByBall!$B$2:$B$501,A994,BallByBall!$H$2:$H$501,B994))</f>
        <v>0</v>
      </c>
      <c r="K994">
        <f>IF(A994="","",SUMIFS(BallByBall!$U$2:$U$501,BallByBall!$B$2:$B$501,A994,BallByBall!$P$2:$P$501,B994))</f>
        <v>0</v>
      </c>
      <c r="L994">
        <f>IF(A994="","",SUMIFS(BallByBall!$V$2:$V$501,BallByBall!$B$2:$B$501,A994,BallByBall!$P$2:$P$501,B994))</f>
        <v>0</v>
      </c>
      <c r="M994">
        <f>IF(A994="","",SUMIFS(BallByBall!$W$2:$W$501,BallByBall!$B$2:$B$501,A994,BallByBall!$P$2:$P$501,B994))</f>
        <v>0</v>
      </c>
      <c r="N994">
        <f>IF(A994="","",SUMIFS(BallByBall!$X$2:$X$501,BallByBall!$B$2:$B$501,A994,BallByBall!$P$2:$P$501,B994))</f>
        <v>0</v>
      </c>
      <c r="O994">
        <f>IF(A994="","",SUMIFS(OverSummary!$G$2:$G$101,OverSummary!$A$2:$A$101,A994,OverSummary!$D$2:$D$101,B994))</f>
        <v>0</v>
      </c>
      <c r="P994">
        <f>IF(A994="","",G994*Rules!$B$13+H994*Rules!$B$14+I994*Rules!$B$15)</f>
        <v>0</v>
      </c>
      <c r="Q994">
        <f>IF(A994="","",IF(G994&gt;=100,Rules!$B$18,IF(G994&gt;=50,Rules!$B$17,IF(G994&gt;=30,Rules!$B$16,0)))+IF(AND(F994=1,D994&lt;&gt;"BWL",G994=0),Rules!$B$27,0))</f>
        <v>0</v>
      </c>
      <c r="R994">
        <f>IF(A994="","",J994*Rules!$B$19+O994*Rules!$B$22)</f>
        <v>0</v>
      </c>
      <c r="S994">
        <f>IF(A994="","",IF(J994&gt;=4,Rules!$B$21,IF(J994&gt;=3,Rules!$B$20,0)))</f>
        <v>0</v>
      </c>
      <c r="T994">
        <f>IF(A994="","",K994*Rules!$B$23+L994*Rules!$B$24+M994*Rules!$B$25+N994*Rules!$B$26)</f>
        <v>0</v>
      </c>
      <c r="U994">
        <f t="shared" si="15"/>
        <v>0</v>
      </c>
    </row>
    <row r="995" spans="1:21" x14ac:dyDescent="0.2">
      <c r="A995" t="str">
        <f>MatchSquad!A995</f>
        <v>M020</v>
      </c>
      <c r="B995" t="str">
        <f>MatchSquad!B995</f>
        <v>P219</v>
      </c>
      <c r="C995" t="str">
        <f>MatchSquad!C995</f>
        <v>Rasikh Dar</v>
      </c>
      <c r="D995" t="str">
        <f>MatchSquad!D995</f>
        <v>BWL</v>
      </c>
      <c r="E995" t="str">
        <f>MatchSquad!E995</f>
        <v>RCB</v>
      </c>
      <c r="F995">
        <f>MatchSquad!G995</f>
        <v>0</v>
      </c>
      <c r="G995">
        <f>IF(A995="","",SUMIFS(BallByBall!$I$2:$I$501,BallByBall!$B$2:$B$501,A995,BallByBall!$F$2:$F$501,B995))</f>
        <v>0</v>
      </c>
      <c r="H995">
        <f>IF(A995="","",COUNTIFS(BallByBall!$B$2:$B$501,A995,BallByBall!$F$2:$F$501,B995,BallByBall!$Q$2:$Q$501,1))</f>
        <v>0</v>
      </c>
      <c r="I995">
        <f>IF(A995="","",COUNTIFS(BallByBall!$B$2:$B$501,A995,BallByBall!$F$2:$F$501,B995,BallByBall!$R$2:$R$501,1))</f>
        <v>0</v>
      </c>
      <c r="J995">
        <f>IF(A995="","",SUMIFS(BallByBall!$T$2:$T$501,BallByBall!$B$2:$B$501,A995,BallByBall!$H$2:$H$501,B995))</f>
        <v>0</v>
      </c>
      <c r="K995">
        <f>IF(A995="","",SUMIFS(BallByBall!$U$2:$U$501,BallByBall!$B$2:$B$501,A995,BallByBall!$P$2:$P$501,B995))</f>
        <v>0</v>
      </c>
      <c r="L995">
        <f>IF(A995="","",SUMIFS(BallByBall!$V$2:$V$501,BallByBall!$B$2:$B$501,A995,BallByBall!$P$2:$P$501,B995))</f>
        <v>0</v>
      </c>
      <c r="M995">
        <f>IF(A995="","",SUMIFS(BallByBall!$W$2:$W$501,BallByBall!$B$2:$B$501,A995,BallByBall!$P$2:$P$501,B995))</f>
        <v>0</v>
      </c>
      <c r="N995">
        <f>IF(A995="","",SUMIFS(BallByBall!$X$2:$X$501,BallByBall!$B$2:$B$501,A995,BallByBall!$P$2:$P$501,B995))</f>
        <v>0</v>
      </c>
      <c r="O995">
        <f>IF(A995="","",SUMIFS(OverSummary!$G$2:$G$101,OverSummary!$A$2:$A$101,A995,OverSummary!$D$2:$D$101,B995))</f>
        <v>0</v>
      </c>
      <c r="P995">
        <f>IF(A995="","",G995*Rules!$B$13+H995*Rules!$B$14+I995*Rules!$B$15)</f>
        <v>0</v>
      </c>
      <c r="Q995">
        <f>IF(A995="","",IF(G995&gt;=100,Rules!$B$18,IF(G995&gt;=50,Rules!$B$17,IF(G995&gt;=30,Rules!$B$16,0)))+IF(AND(F995=1,D995&lt;&gt;"BWL",G995=0),Rules!$B$27,0))</f>
        <v>0</v>
      </c>
      <c r="R995">
        <f>IF(A995="","",J995*Rules!$B$19+O995*Rules!$B$22)</f>
        <v>0</v>
      </c>
      <c r="S995">
        <f>IF(A995="","",IF(J995&gt;=4,Rules!$B$21,IF(J995&gt;=3,Rules!$B$20,0)))</f>
        <v>0</v>
      </c>
      <c r="T995">
        <f>IF(A995="","",K995*Rules!$B$23+L995*Rules!$B$24+M995*Rules!$B$25+N995*Rules!$B$26)</f>
        <v>0</v>
      </c>
      <c r="U995">
        <f t="shared" si="15"/>
        <v>0</v>
      </c>
    </row>
    <row r="996" spans="1:21" x14ac:dyDescent="0.2">
      <c r="A996" t="str">
        <f>MatchSquad!A996</f>
        <v>M020</v>
      </c>
      <c r="B996" t="str">
        <f>MatchSquad!B996</f>
        <v>P220</v>
      </c>
      <c r="C996" t="str">
        <f>MatchSquad!C996</f>
        <v>Suyash Sharma</v>
      </c>
      <c r="D996" t="str">
        <f>MatchSquad!D996</f>
        <v>BWL</v>
      </c>
      <c r="E996" t="str">
        <f>MatchSquad!E996</f>
        <v>RCB</v>
      </c>
      <c r="F996">
        <f>MatchSquad!G996</f>
        <v>0</v>
      </c>
      <c r="G996">
        <f>IF(A996="","",SUMIFS(BallByBall!$I$2:$I$501,BallByBall!$B$2:$B$501,A996,BallByBall!$F$2:$F$501,B996))</f>
        <v>0</v>
      </c>
      <c r="H996">
        <f>IF(A996="","",COUNTIFS(BallByBall!$B$2:$B$501,A996,BallByBall!$F$2:$F$501,B996,BallByBall!$Q$2:$Q$501,1))</f>
        <v>0</v>
      </c>
      <c r="I996">
        <f>IF(A996="","",COUNTIFS(BallByBall!$B$2:$B$501,A996,BallByBall!$F$2:$F$501,B996,BallByBall!$R$2:$R$501,1))</f>
        <v>0</v>
      </c>
      <c r="J996">
        <f>IF(A996="","",SUMIFS(BallByBall!$T$2:$T$501,BallByBall!$B$2:$B$501,A996,BallByBall!$H$2:$H$501,B996))</f>
        <v>0</v>
      </c>
      <c r="K996">
        <f>IF(A996="","",SUMIFS(BallByBall!$U$2:$U$501,BallByBall!$B$2:$B$501,A996,BallByBall!$P$2:$P$501,B996))</f>
        <v>0</v>
      </c>
      <c r="L996">
        <f>IF(A996="","",SUMIFS(BallByBall!$V$2:$V$501,BallByBall!$B$2:$B$501,A996,BallByBall!$P$2:$P$501,B996))</f>
        <v>0</v>
      </c>
      <c r="M996">
        <f>IF(A996="","",SUMIFS(BallByBall!$W$2:$W$501,BallByBall!$B$2:$B$501,A996,BallByBall!$P$2:$P$501,B996))</f>
        <v>0</v>
      </c>
      <c r="N996">
        <f>IF(A996="","",SUMIFS(BallByBall!$X$2:$X$501,BallByBall!$B$2:$B$501,A996,BallByBall!$P$2:$P$501,B996))</f>
        <v>0</v>
      </c>
      <c r="O996">
        <f>IF(A996="","",SUMIFS(OverSummary!$G$2:$G$101,OverSummary!$A$2:$A$101,A996,OverSummary!$D$2:$D$101,B996))</f>
        <v>0</v>
      </c>
      <c r="P996">
        <f>IF(A996="","",G996*Rules!$B$13+H996*Rules!$B$14+I996*Rules!$B$15)</f>
        <v>0</v>
      </c>
      <c r="Q996">
        <f>IF(A996="","",IF(G996&gt;=100,Rules!$B$18,IF(G996&gt;=50,Rules!$B$17,IF(G996&gt;=30,Rules!$B$16,0)))+IF(AND(F996=1,D996&lt;&gt;"BWL",G996=0),Rules!$B$27,0))</f>
        <v>0</v>
      </c>
      <c r="R996">
        <f>IF(A996="","",J996*Rules!$B$19+O996*Rules!$B$22)</f>
        <v>0</v>
      </c>
      <c r="S996">
        <f>IF(A996="","",IF(J996&gt;=4,Rules!$B$21,IF(J996&gt;=3,Rules!$B$20,0)))</f>
        <v>0</v>
      </c>
      <c r="T996">
        <f>IF(A996="","",K996*Rules!$B$23+L996*Rules!$B$24+M996*Rules!$B$25+N996*Rules!$B$26)</f>
        <v>0</v>
      </c>
      <c r="U996">
        <f t="shared" si="15"/>
        <v>0</v>
      </c>
    </row>
    <row r="997" spans="1:21" x14ac:dyDescent="0.2">
      <c r="A997" t="str">
        <f>MatchSquad!A997</f>
        <v>M020</v>
      </c>
      <c r="B997" t="str">
        <f>MatchSquad!B997</f>
        <v>P221</v>
      </c>
      <c r="C997" t="str">
        <f>MatchSquad!C997</f>
        <v>Bhuvneshwar Kumar</v>
      </c>
      <c r="D997" t="str">
        <f>MatchSquad!D997</f>
        <v>BWL</v>
      </c>
      <c r="E997" t="str">
        <f>MatchSquad!E997</f>
        <v>RCB</v>
      </c>
      <c r="F997">
        <f>MatchSquad!G997</f>
        <v>0</v>
      </c>
      <c r="G997">
        <f>IF(A997="","",SUMIFS(BallByBall!$I$2:$I$501,BallByBall!$B$2:$B$501,A997,BallByBall!$F$2:$F$501,B997))</f>
        <v>0</v>
      </c>
      <c r="H997">
        <f>IF(A997="","",COUNTIFS(BallByBall!$B$2:$B$501,A997,BallByBall!$F$2:$F$501,B997,BallByBall!$Q$2:$Q$501,1))</f>
        <v>0</v>
      </c>
      <c r="I997">
        <f>IF(A997="","",COUNTIFS(BallByBall!$B$2:$B$501,A997,BallByBall!$F$2:$F$501,B997,BallByBall!$R$2:$R$501,1))</f>
        <v>0</v>
      </c>
      <c r="J997">
        <f>IF(A997="","",SUMIFS(BallByBall!$T$2:$T$501,BallByBall!$B$2:$B$501,A997,BallByBall!$H$2:$H$501,B997))</f>
        <v>0</v>
      </c>
      <c r="K997">
        <f>IF(A997="","",SUMIFS(BallByBall!$U$2:$U$501,BallByBall!$B$2:$B$501,A997,BallByBall!$P$2:$P$501,B997))</f>
        <v>0</v>
      </c>
      <c r="L997">
        <f>IF(A997="","",SUMIFS(BallByBall!$V$2:$V$501,BallByBall!$B$2:$B$501,A997,BallByBall!$P$2:$P$501,B997))</f>
        <v>0</v>
      </c>
      <c r="M997">
        <f>IF(A997="","",SUMIFS(BallByBall!$W$2:$W$501,BallByBall!$B$2:$B$501,A997,BallByBall!$P$2:$P$501,B997))</f>
        <v>0</v>
      </c>
      <c r="N997">
        <f>IF(A997="","",SUMIFS(BallByBall!$X$2:$X$501,BallByBall!$B$2:$B$501,A997,BallByBall!$P$2:$P$501,B997))</f>
        <v>0</v>
      </c>
      <c r="O997">
        <f>IF(A997="","",SUMIFS(OverSummary!$G$2:$G$101,OverSummary!$A$2:$A$101,A997,OverSummary!$D$2:$D$101,B997))</f>
        <v>0</v>
      </c>
      <c r="P997">
        <f>IF(A997="","",G997*Rules!$B$13+H997*Rules!$B$14+I997*Rules!$B$15)</f>
        <v>0</v>
      </c>
      <c r="Q997">
        <f>IF(A997="","",IF(G997&gt;=100,Rules!$B$18,IF(G997&gt;=50,Rules!$B$17,IF(G997&gt;=30,Rules!$B$16,0)))+IF(AND(F997=1,D997&lt;&gt;"BWL",G997=0),Rules!$B$27,0))</f>
        <v>0</v>
      </c>
      <c r="R997">
        <f>IF(A997="","",J997*Rules!$B$19+O997*Rules!$B$22)</f>
        <v>0</v>
      </c>
      <c r="S997">
        <f>IF(A997="","",IF(J997&gt;=4,Rules!$B$21,IF(J997&gt;=3,Rules!$B$20,0)))</f>
        <v>0</v>
      </c>
      <c r="T997">
        <f>IF(A997="","",K997*Rules!$B$23+L997*Rules!$B$24+M997*Rules!$B$25+N997*Rules!$B$26)</f>
        <v>0</v>
      </c>
      <c r="U997">
        <f t="shared" si="15"/>
        <v>0</v>
      </c>
    </row>
    <row r="998" spans="1:21" x14ac:dyDescent="0.2">
      <c r="A998" t="str">
        <f>MatchSquad!A998</f>
        <v>M020</v>
      </c>
      <c r="B998" t="str">
        <f>MatchSquad!B998</f>
        <v>P222</v>
      </c>
      <c r="C998" t="str">
        <f>MatchSquad!C998</f>
        <v>Nuwan Thushara</v>
      </c>
      <c r="D998" t="str">
        <f>MatchSquad!D998</f>
        <v>BWL</v>
      </c>
      <c r="E998" t="str">
        <f>MatchSquad!E998</f>
        <v>RCB</v>
      </c>
      <c r="F998">
        <f>MatchSquad!G998</f>
        <v>0</v>
      </c>
      <c r="G998">
        <f>IF(A998="","",SUMIFS(BallByBall!$I$2:$I$501,BallByBall!$B$2:$B$501,A998,BallByBall!$F$2:$F$501,B998))</f>
        <v>0</v>
      </c>
      <c r="H998">
        <f>IF(A998="","",COUNTIFS(BallByBall!$B$2:$B$501,A998,BallByBall!$F$2:$F$501,B998,BallByBall!$Q$2:$Q$501,1))</f>
        <v>0</v>
      </c>
      <c r="I998">
        <f>IF(A998="","",COUNTIFS(BallByBall!$B$2:$B$501,A998,BallByBall!$F$2:$F$501,B998,BallByBall!$R$2:$R$501,1))</f>
        <v>0</v>
      </c>
      <c r="J998">
        <f>IF(A998="","",SUMIFS(BallByBall!$T$2:$T$501,BallByBall!$B$2:$B$501,A998,BallByBall!$H$2:$H$501,B998))</f>
        <v>0</v>
      </c>
      <c r="K998">
        <f>IF(A998="","",SUMIFS(BallByBall!$U$2:$U$501,BallByBall!$B$2:$B$501,A998,BallByBall!$P$2:$P$501,B998))</f>
        <v>0</v>
      </c>
      <c r="L998">
        <f>IF(A998="","",SUMIFS(BallByBall!$V$2:$V$501,BallByBall!$B$2:$B$501,A998,BallByBall!$P$2:$P$501,B998))</f>
        <v>0</v>
      </c>
      <c r="M998">
        <f>IF(A998="","",SUMIFS(BallByBall!$W$2:$W$501,BallByBall!$B$2:$B$501,A998,BallByBall!$P$2:$P$501,B998))</f>
        <v>0</v>
      </c>
      <c r="N998">
        <f>IF(A998="","",SUMIFS(BallByBall!$X$2:$X$501,BallByBall!$B$2:$B$501,A998,BallByBall!$P$2:$P$501,B998))</f>
        <v>0</v>
      </c>
      <c r="O998">
        <f>IF(A998="","",SUMIFS(OverSummary!$G$2:$G$101,OverSummary!$A$2:$A$101,A998,OverSummary!$D$2:$D$101,B998))</f>
        <v>0</v>
      </c>
      <c r="P998">
        <f>IF(A998="","",G998*Rules!$B$13+H998*Rules!$B$14+I998*Rules!$B$15)</f>
        <v>0</v>
      </c>
      <c r="Q998">
        <f>IF(A998="","",IF(G998&gt;=100,Rules!$B$18,IF(G998&gt;=50,Rules!$B$17,IF(G998&gt;=30,Rules!$B$16,0)))+IF(AND(F998=1,D998&lt;&gt;"BWL",G998=0),Rules!$B$27,0))</f>
        <v>0</v>
      </c>
      <c r="R998">
        <f>IF(A998="","",J998*Rules!$B$19+O998*Rules!$B$22)</f>
        <v>0</v>
      </c>
      <c r="S998">
        <f>IF(A998="","",IF(J998&gt;=4,Rules!$B$21,IF(J998&gt;=3,Rules!$B$20,0)))</f>
        <v>0</v>
      </c>
      <c r="T998">
        <f>IF(A998="","",K998*Rules!$B$23+L998*Rules!$B$24+M998*Rules!$B$25+N998*Rules!$B$26)</f>
        <v>0</v>
      </c>
      <c r="U998">
        <f t="shared" si="15"/>
        <v>0</v>
      </c>
    </row>
    <row r="999" spans="1:21" x14ac:dyDescent="0.2">
      <c r="A999" t="str">
        <f>MatchSquad!A999</f>
        <v>M020</v>
      </c>
      <c r="B999" t="str">
        <f>MatchSquad!B999</f>
        <v>P223</v>
      </c>
      <c r="C999" t="str">
        <f>MatchSquad!C999</f>
        <v>Abhinandan Singh</v>
      </c>
      <c r="D999" t="str">
        <f>MatchSquad!D999</f>
        <v>BWL</v>
      </c>
      <c r="E999" t="str">
        <f>MatchSquad!E999</f>
        <v>RCB</v>
      </c>
      <c r="F999">
        <f>MatchSquad!G999</f>
        <v>0</v>
      </c>
      <c r="G999">
        <f>IF(A999="","",SUMIFS(BallByBall!$I$2:$I$501,BallByBall!$B$2:$B$501,A999,BallByBall!$F$2:$F$501,B999))</f>
        <v>0</v>
      </c>
      <c r="H999">
        <f>IF(A999="","",COUNTIFS(BallByBall!$B$2:$B$501,A999,BallByBall!$F$2:$F$501,B999,BallByBall!$Q$2:$Q$501,1))</f>
        <v>0</v>
      </c>
      <c r="I999">
        <f>IF(A999="","",COUNTIFS(BallByBall!$B$2:$B$501,A999,BallByBall!$F$2:$F$501,B999,BallByBall!$R$2:$R$501,1))</f>
        <v>0</v>
      </c>
      <c r="J999">
        <f>IF(A999="","",SUMIFS(BallByBall!$T$2:$T$501,BallByBall!$B$2:$B$501,A999,BallByBall!$H$2:$H$501,B999))</f>
        <v>0</v>
      </c>
      <c r="K999">
        <f>IF(A999="","",SUMIFS(BallByBall!$U$2:$U$501,BallByBall!$B$2:$B$501,A999,BallByBall!$P$2:$P$501,B999))</f>
        <v>0</v>
      </c>
      <c r="L999">
        <f>IF(A999="","",SUMIFS(BallByBall!$V$2:$V$501,BallByBall!$B$2:$B$501,A999,BallByBall!$P$2:$P$501,B999))</f>
        <v>0</v>
      </c>
      <c r="M999">
        <f>IF(A999="","",SUMIFS(BallByBall!$W$2:$W$501,BallByBall!$B$2:$B$501,A999,BallByBall!$P$2:$P$501,B999))</f>
        <v>0</v>
      </c>
      <c r="N999">
        <f>IF(A999="","",SUMIFS(BallByBall!$X$2:$X$501,BallByBall!$B$2:$B$501,A999,BallByBall!$P$2:$P$501,B999))</f>
        <v>0</v>
      </c>
      <c r="O999">
        <f>IF(A999="","",SUMIFS(OverSummary!$G$2:$G$101,OverSummary!$A$2:$A$101,A999,OverSummary!$D$2:$D$101,B999))</f>
        <v>0</v>
      </c>
      <c r="P999">
        <f>IF(A999="","",G999*Rules!$B$13+H999*Rules!$B$14+I999*Rules!$B$15)</f>
        <v>0</v>
      </c>
      <c r="Q999">
        <f>IF(A999="","",IF(G999&gt;=100,Rules!$B$18,IF(G999&gt;=50,Rules!$B$17,IF(G999&gt;=30,Rules!$B$16,0)))+IF(AND(F999=1,D999&lt;&gt;"BWL",G999=0),Rules!$B$27,0))</f>
        <v>0</v>
      </c>
      <c r="R999">
        <f>IF(A999="","",J999*Rules!$B$19+O999*Rules!$B$22)</f>
        <v>0</v>
      </c>
      <c r="S999">
        <f>IF(A999="","",IF(J999&gt;=4,Rules!$B$21,IF(J999&gt;=3,Rules!$B$20,0)))</f>
        <v>0</v>
      </c>
      <c r="T999">
        <f>IF(A999="","",K999*Rules!$B$23+L999*Rules!$B$24+M999*Rules!$B$25+N999*Rules!$B$26)</f>
        <v>0</v>
      </c>
      <c r="U999">
        <f t="shared" si="15"/>
        <v>0</v>
      </c>
    </row>
    <row r="1000" spans="1:21" x14ac:dyDescent="0.2">
      <c r="A1000" t="str">
        <f>MatchSquad!A1000</f>
        <v>M020</v>
      </c>
      <c r="B1000" t="str">
        <f>MatchSquad!B1000</f>
        <v>P224</v>
      </c>
      <c r="C1000" t="str">
        <f>MatchSquad!C1000</f>
        <v>Jacob Duffy</v>
      </c>
      <c r="D1000" t="str">
        <f>MatchSquad!D1000</f>
        <v>BWL</v>
      </c>
      <c r="E1000" t="str">
        <f>MatchSquad!E1000</f>
        <v>RCB</v>
      </c>
      <c r="F1000">
        <f>MatchSquad!G1000</f>
        <v>0</v>
      </c>
      <c r="G1000">
        <f>IF(A1000="","",SUMIFS(BallByBall!$I$2:$I$501,BallByBall!$B$2:$B$501,A1000,BallByBall!$F$2:$F$501,B1000))</f>
        <v>0</v>
      </c>
      <c r="H1000">
        <f>IF(A1000="","",COUNTIFS(BallByBall!$B$2:$B$501,A1000,BallByBall!$F$2:$F$501,B1000,BallByBall!$Q$2:$Q$501,1))</f>
        <v>0</v>
      </c>
      <c r="I1000">
        <f>IF(A1000="","",COUNTIFS(BallByBall!$B$2:$B$501,A1000,BallByBall!$F$2:$F$501,B1000,BallByBall!$R$2:$R$501,1))</f>
        <v>0</v>
      </c>
      <c r="J1000">
        <f>IF(A1000="","",SUMIFS(BallByBall!$T$2:$T$501,BallByBall!$B$2:$B$501,A1000,BallByBall!$H$2:$H$501,B1000))</f>
        <v>0</v>
      </c>
      <c r="K1000">
        <f>IF(A1000="","",SUMIFS(BallByBall!$U$2:$U$501,BallByBall!$B$2:$B$501,A1000,BallByBall!$P$2:$P$501,B1000))</f>
        <v>0</v>
      </c>
      <c r="L1000">
        <f>IF(A1000="","",SUMIFS(BallByBall!$V$2:$V$501,BallByBall!$B$2:$B$501,A1000,BallByBall!$P$2:$P$501,B1000))</f>
        <v>0</v>
      </c>
      <c r="M1000">
        <f>IF(A1000="","",SUMIFS(BallByBall!$W$2:$W$501,BallByBall!$B$2:$B$501,A1000,BallByBall!$P$2:$P$501,B1000))</f>
        <v>0</v>
      </c>
      <c r="N1000">
        <f>IF(A1000="","",SUMIFS(BallByBall!$X$2:$X$501,BallByBall!$B$2:$B$501,A1000,BallByBall!$P$2:$P$501,B1000))</f>
        <v>0</v>
      </c>
      <c r="O1000">
        <f>IF(A1000="","",SUMIFS(OverSummary!$G$2:$G$101,OverSummary!$A$2:$A$101,A1000,OverSummary!$D$2:$D$101,B1000))</f>
        <v>0</v>
      </c>
      <c r="P1000">
        <f>IF(A1000="","",G1000*Rules!$B$13+H1000*Rules!$B$14+I1000*Rules!$B$15)</f>
        <v>0</v>
      </c>
      <c r="Q1000">
        <f>IF(A1000="","",IF(G1000&gt;=100,Rules!$B$18,IF(G1000&gt;=50,Rules!$B$17,IF(G1000&gt;=30,Rules!$B$16,0)))+IF(AND(F1000=1,D1000&lt;&gt;"BWL",G1000=0),Rules!$B$27,0))</f>
        <v>0</v>
      </c>
      <c r="R1000">
        <f>IF(A1000="","",J1000*Rules!$B$19+O1000*Rules!$B$22)</f>
        <v>0</v>
      </c>
      <c r="S1000">
        <f>IF(A1000="","",IF(J1000&gt;=4,Rules!$B$21,IF(J1000&gt;=3,Rules!$B$20,0)))</f>
        <v>0</v>
      </c>
      <c r="T1000">
        <f>IF(A1000="","",K1000*Rules!$B$23+L1000*Rules!$B$24+M1000*Rules!$B$25+N1000*Rules!$B$26)</f>
        <v>0</v>
      </c>
      <c r="U1000">
        <f t="shared" si="15"/>
        <v>0</v>
      </c>
    </row>
    <row r="1001" spans="1:21" x14ac:dyDescent="0.2">
      <c r="A1001" t="str">
        <f>MatchSquad!A1001</f>
        <v>M020</v>
      </c>
      <c r="B1001" t="str">
        <f>MatchSquad!B1001</f>
        <v>P225</v>
      </c>
      <c r="C1001" t="str">
        <f>MatchSquad!C1001</f>
        <v>Yash Dayal</v>
      </c>
      <c r="D1001" t="str">
        <f>MatchSquad!D1001</f>
        <v>BWL</v>
      </c>
      <c r="E1001" t="str">
        <f>MatchSquad!E1001</f>
        <v>RCB</v>
      </c>
      <c r="F1001">
        <f>MatchSquad!G1001</f>
        <v>0</v>
      </c>
      <c r="G1001">
        <f>IF(A1001="","",SUMIFS(BallByBall!$I$2:$I$501,BallByBall!$B$2:$B$501,A1001,BallByBall!$F$2:$F$501,B1001))</f>
        <v>0</v>
      </c>
      <c r="H1001">
        <f>IF(A1001="","",COUNTIFS(BallByBall!$B$2:$B$501,A1001,BallByBall!$F$2:$F$501,B1001,BallByBall!$Q$2:$Q$501,1))</f>
        <v>0</v>
      </c>
      <c r="I1001">
        <f>IF(A1001="","",COUNTIFS(BallByBall!$B$2:$B$501,A1001,BallByBall!$F$2:$F$501,B1001,BallByBall!$R$2:$R$501,1))</f>
        <v>0</v>
      </c>
      <c r="J1001">
        <f>IF(A1001="","",SUMIFS(BallByBall!$T$2:$T$501,BallByBall!$B$2:$B$501,A1001,BallByBall!$H$2:$H$501,B1001))</f>
        <v>0</v>
      </c>
      <c r="K1001">
        <f>IF(A1001="","",SUMIFS(BallByBall!$U$2:$U$501,BallByBall!$B$2:$B$501,A1001,BallByBall!$P$2:$P$501,B1001))</f>
        <v>0</v>
      </c>
      <c r="L1001">
        <f>IF(A1001="","",SUMIFS(BallByBall!$V$2:$V$501,BallByBall!$B$2:$B$501,A1001,BallByBall!$P$2:$P$501,B1001))</f>
        <v>0</v>
      </c>
      <c r="M1001">
        <f>IF(A1001="","",SUMIFS(BallByBall!$W$2:$W$501,BallByBall!$B$2:$B$501,A1001,BallByBall!$P$2:$P$501,B1001))</f>
        <v>0</v>
      </c>
      <c r="N1001">
        <f>IF(A1001="","",SUMIFS(BallByBall!$X$2:$X$501,BallByBall!$B$2:$B$501,A1001,BallByBall!$P$2:$P$501,B1001))</f>
        <v>0</v>
      </c>
      <c r="O1001">
        <f>IF(A1001="","",SUMIFS(OverSummary!$G$2:$G$101,OverSummary!$A$2:$A$101,A1001,OverSummary!$D$2:$D$101,B1001))</f>
        <v>0</v>
      </c>
      <c r="P1001">
        <f>IF(A1001="","",G1001*Rules!$B$13+H1001*Rules!$B$14+I1001*Rules!$B$15)</f>
        <v>0</v>
      </c>
      <c r="Q1001">
        <f>IF(A1001="","",IF(G1001&gt;=100,Rules!$B$18,IF(G1001&gt;=50,Rules!$B$17,IF(G1001&gt;=30,Rules!$B$16,0)))+IF(AND(F1001=1,D1001&lt;&gt;"BWL",G1001=0),Rules!$B$27,0))</f>
        <v>0</v>
      </c>
      <c r="R1001">
        <f>IF(A1001="","",J1001*Rules!$B$19+O1001*Rules!$B$22)</f>
        <v>0</v>
      </c>
      <c r="S1001">
        <f>IF(A1001="","",IF(J1001&gt;=4,Rules!$B$21,IF(J1001&gt;=3,Rules!$B$20,0)))</f>
        <v>0</v>
      </c>
      <c r="T1001">
        <f>IF(A1001="","",K1001*Rules!$B$23+L1001*Rules!$B$24+M1001*Rules!$B$25+N1001*Rules!$B$26)</f>
        <v>0</v>
      </c>
      <c r="U1001">
        <f t="shared" si="15"/>
        <v>0</v>
      </c>
    </row>
    <row r="1002" spans="1:21" x14ac:dyDescent="0.2">
      <c r="A1002" t="str">
        <f>MatchSquad!A1002</f>
        <v>M021</v>
      </c>
      <c r="B1002" t="str">
        <f>MatchSquad!B1002</f>
        <v>P226</v>
      </c>
      <c r="C1002" t="str">
        <f>MatchSquad!C1002</f>
        <v>Ishan Kishan</v>
      </c>
      <c r="D1002" t="str">
        <f>MatchSquad!D1002</f>
        <v>WK</v>
      </c>
      <c r="E1002" t="str">
        <f>MatchSquad!E1002</f>
        <v>SRH</v>
      </c>
      <c r="F1002">
        <f>MatchSquad!G1002</f>
        <v>0</v>
      </c>
      <c r="G1002">
        <f>IF(A1002="","",SUMIFS(BallByBall!$I$2:$I$501,BallByBall!$B$2:$B$501,A1002,BallByBall!$F$2:$F$501,B1002))</f>
        <v>0</v>
      </c>
      <c r="H1002">
        <f>IF(A1002="","",COUNTIFS(BallByBall!$B$2:$B$501,A1002,BallByBall!$F$2:$F$501,B1002,BallByBall!$Q$2:$Q$501,1))</f>
        <v>0</v>
      </c>
      <c r="I1002">
        <f>IF(A1002="","",COUNTIFS(BallByBall!$B$2:$B$501,A1002,BallByBall!$F$2:$F$501,B1002,BallByBall!$R$2:$R$501,1))</f>
        <v>0</v>
      </c>
      <c r="J1002">
        <f>IF(A1002="","",SUMIFS(BallByBall!$T$2:$T$501,BallByBall!$B$2:$B$501,A1002,BallByBall!$H$2:$H$501,B1002))</f>
        <v>0</v>
      </c>
      <c r="K1002">
        <f>IF(A1002="","",SUMIFS(BallByBall!$U$2:$U$501,BallByBall!$B$2:$B$501,A1002,BallByBall!$P$2:$P$501,B1002))</f>
        <v>0</v>
      </c>
      <c r="L1002">
        <f>IF(A1002="","",SUMIFS(BallByBall!$V$2:$V$501,BallByBall!$B$2:$B$501,A1002,BallByBall!$P$2:$P$501,B1002))</f>
        <v>0</v>
      </c>
      <c r="M1002">
        <f>IF(A1002="","",SUMIFS(BallByBall!$W$2:$W$501,BallByBall!$B$2:$B$501,A1002,BallByBall!$P$2:$P$501,B1002))</f>
        <v>0</v>
      </c>
      <c r="N1002">
        <f>IF(A1002="","",SUMIFS(BallByBall!$X$2:$X$501,BallByBall!$B$2:$B$501,A1002,BallByBall!$P$2:$P$501,B1002))</f>
        <v>0</v>
      </c>
      <c r="O1002">
        <f>IF(A1002="","",SUMIFS(OverSummary!$G$2:$G$101,OverSummary!$A$2:$A$101,A1002,OverSummary!$D$2:$D$101,B1002))</f>
        <v>0</v>
      </c>
      <c r="P1002">
        <f>IF(A1002="","",G1002*Rules!$B$13+H1002*Rules!$B$14+I1002*Rules!$B$15)</f>
        <v>0</v>
      </c>
      <c r="Q1002">
        <f>IF(A1002="","",IF(G1002&gt;=100,Rules!$B$18,IF(G1002&gt;=50,Rules!$B$17,IF(G1002&gt;=30,Rules!$B$16,0)))+IF(AND(F1002=1,D1002&lt;&gt;"BWL",G1002=0),Rules!$B$27,0))</f>
        <v>0</v>
      </c>
      <c r="R1002">
        <f>IF(A1002="","",J1002*Rules!$B$19+O1002*Rules!$B$22)</f>
        <v>0</v>
      </c>
      <c r="S1002">
        <f>IF(A1002="","",IF(J1002&gt;=4,Rules!$B$21,IF(J1002&gt;=3,Rules!$B$20,0)))</f>
        <v>0</v>
      </c>
      <c r="T1002">
        <f>IF(A1002="","",K1002*Rules!$B$23+L1002*Rules!$B$24+M1002*Rules!$B$25+N1002*Rules!$B$26)</f>
        <v>0</v>
      </c>
      <c r="U1002">
        <f t="shared" si="15"/>
        <v>0</v>
      </c>
    </row>
    <row r="1003" spans="1:21" x14ac:dyDescent="0.2">
      <c r="A1003" t="str">
        <f>MatchSquad!A1003</f>
        <v>M021</v>
      </c>
      <c r="B1003" t="str">
        <f>MatchSquad!B1003</f>
        <v>P227</v>
      </c>
      <c r="C1003" t="str">
        <f>MatchSquad!C1003</f>
        <v>Aniket Verma</v>
      </c>
      <c r="D1003" t="str">
        <f>MatchSquad!D1003</f>
        <v>BAT</v>
      </c>
      <c r="E1003" t="str">
        <f>MatchSquad!E1003</f>
        <v>SRH</v>
      </c>
      <c r="F1003">
        <f>MatchSquad!G1003</f>
        <v>0</v>
      </c>
      <c r="G1003">
        <f>IF(A1003="","",SUMIFS(BallByBall!$I$2:$I$501,BallByBall!$B$2:$B$501,A1003,BallByBall!$F$2:$F$501,B1003))</f>
        <v>0</v>
      </c>
      <c r="H1003">
        <f>IF(A1003="","",COUNTIFS(BallByBall!$B$2:$B$501,A1003,BallByBall!$F$2:$F$501,B1003,BallByBall!$Q$2:$Q$501,1))</f>
        <v>0</v>
      </c>
      <c r="I1003">
        <f>IF(A1003="","",COUNTIFS(BallByBall!$B$2:$B$501,A1003,BallByBall!$F$2:$F$501,B1003,BallByBall!$R$2:$R$501,1))</f>
        <v>0</v>
      </c>
      <c r="J1003">
        <f>IF(A1003="","",SUMIFS(BallByBall!$T$2:$T$501,BallByBall!$B$2:$B$501,A1003,BallByBall!$H$2:$H$501,B1003))</f>
        <v>0</v>
      </c>
      <c r="K1003">
        <f>IF(A1003="","",SUMIFS(BallByBall!$U$2:$U$501,BallByBall!$B$2:$B$501,A1003,BallByBall!$P$2:$P$501,B1003))</f>
        <v>0</v>
      </c>
      <c r="L1003">
        <f>IF(A1003="","",SUMIFS(BallByBall!$V$2:$V$501,BallByBall!$B$2:$B$501,A1003,BallByBall!$P$2:$P$501,B1003))</f>
        <v>0</v>
      </c>
      <c r="M1003">
        <f>IF(A1003="","",SUMIFS(BallByBall!$W$2:$W$501,BallByBall!$B$2:$B$501,A1003,BallByBall!$P$2:$P$501,B1003))</f>
        <v>0</v>
      </c>
      <c r="N1003">
        <f>IF(A1003="","",SUMIFS(BallByBall!$X$2:$X$501,BallByBall!$B$2:$B$501,A1003,BallByBall!$P$2:$P$501,B1003))</f>
        <v>0</v>
      </c>
      <c r="O1003">
        <f>IF(A1003="","",SUMIFS(OverSummary!$G$2:$G$101,OverSummary!$A$2:$A$101,A1003,OverSummary!$D$2:$D$101,B1003))</f>
        <v>0</v>
      </c>
      <c r="P1003">
        <f>IF(A1003="","",G1003*Rules!$B$13+H1003*Rules!$B$14+I1003*Rules!$B$15)</f>
        <v>0</v>
      </c>
      <c r="Q1003">
        <f>IF(A1003="","",IF(G1003&gt;=100,Rules!$B$18,IF(G1003&gt;=50,Rules!$B$17,IF(G1003&gt;=30,Rules!$B$16,0)))+IF(AND(F1003=1,D1003&lt;&gt;"BWL",G1003=0),Rules!$B$27,0))</f>
        <v>0</v>
      </c>
      <c r="R1003">
        <f>IF(A1003="","",J1003*Rules!$B$19+O1003*Rules!$B$22)</f>
        <v>0</v>
      </c>
      <c r="S1003">
        <f>IF(A1003="","",IF(J1003&gt;=4,Rules!$B$21,IF(J1003&gt;=3,Rules!$B$20,0)))</f>
        <v>0</v>
      </c>
      <c r="T1003">
        <f>IF(A1003="","",K1003*Rules!$B$23+L1003*Rules!$B$24+M1003*Rules!$B$25+N1003*Rules!$B$26)</f>
        <v>0</v>
      </c>
      <c r="U1003">
        <f t="shared" si="15"/>
        <v>0</v>
      </c>
    </row>
    <row r="1004" spans="1:21" x14ac:dyDescent="0.2">
      <c r="A1004" t="str">
        <f>MatchSquad!A1004</f>
        <v>M021</v>
      </c>
      <c r="B1004" t="str">
        <f>MatchSquad!B1004</f>
        <v>P228</v>
      </c>
      <c r="C1004" t="str">
        <f>MatchSquad!C1004</f>
        <v>Smaran Ravichandran</v>
      </c>
      <c r="D1004" t="str">
        <f>MatchSquad!D1004</f>
        <v>BAT</v>
      </c>
      <c r="E1004" t="str">
        <f>MatchSquad!E1004</f>
        <v>SRH</v>
      </c>
      <c r="F1004">
        <f>MatchSquad!G1004</f>
        <v>0</v>
      </c>
      <c r="G1004">
        <f>IF(A1004="","",SUMIFS(BallByBall!$I$2:$I$501,BallByBall!$B$2:$B$501,A1004,BallByBall!$F$2:$F$501,B1004))</f>
        <v>0</v>
      </c>
      <c r="H1004">
        <f>IF(A1004="","",COUNTIFS(BallByBall!$B$2:$B$501,A1004,BallByBall!$F$2:$F$501,B1004,BallByBall!$Q$2:$Q$501,1))</f>
        <v>0</v>
      </c>
      <c r="I1004">
        <f>IF(A1004="","",COUNTIFS(BallByBall!$B$2:$B$501,A1004,BallByBall!$F$2:$F$501,B1004,BallByBall!$R$2:$R$501,1))</f>
        <v>0</v>
      </c>
      <c r="J1004">
        <f>IF(A1004="","",SUMIFS(BallByBall!$T$2:$T$501,BallByBall!$B$2:$B$501,A1004,BallByBall!$H$2:$H$501,B1004))</f>
        <v>0</v>
      </c>
      <c r="K1004">
        <f>IF(A1004="","",SUMIFS(BallByBall!$U$2:$U$501,BallByBall!$B$2:$B$501,A1004,BallByBall!$P$2:$P$501,B1004))</f>
        <v>0</v>
      </c>
      <c r="L1004">
        <f>IF(A1004="","",SUMIFS(BallByBall!$V$2:$V$501,BallByBall!$B$2:$B$501,A1004,BallByBall!$P$2:$P$501,B1004))</f>
        <v>0</v>
      </c>
      <c r="M1004">
        <f>IF(A1004="","",SUMIFS(BallByBall!$W$2:$W$501,BallByBall!$B$2:$B$501,A1004,BallByBall!$P$2:$P$501,B1004))</f>
        <v>0</v>
      </c>
      <c r="N1004">
        <f>IF(A1004="","",SUMIFS(BallByBall!$X$2:$X$501,BallByBall!$B$2:$B$501,A1004,BallByBall!$P$2:$P$501,B1004))</f>
        <v>0</v>
      </c>
      <c r="O1004">
        <f>IF(A1004="","",SUMIFS(OverSummary!$G$2:$G$101,OverSummary!$A$2:$A$101,A1004,OverSummary!$D$2:$D$101,B1004))</f>
        <v>0</v>
      </c>
      <c r="P1004">
        <f>IF(A1004="","",G1004*Rules!$B$13+H1004*Rules!$B$14+I1004*Rules!$B$15)</f>
        <v>0</v>
      </c>
      <c r="Q1004">
        <f>IF(A1004="","",IF(G1004&gt;=100,Rules!$B$18,IF(G1004&gt;=50,Rules!$B$17,IF(G1004&gt;=30,Rules!$B$16,0)))+IF(AND(F1004=1,D1004&lt;&gt;"BWL",G1004=0),Rules!$B$27,0))</f>
        <v>0</v>
      </c>
      <c r="R1004">
        <f>IF(A1004="","",J1004*Rules!$B$19+O1004*Rules!$B$22)</f>
        <v>0</v>
      </c>
      <c r="S1004">
        <f>IF(A1004="","",IF(J1004&gt;=4,Rules!$B$21,IF(J1004&gt;=3,Rules!$B$20,0)))</f>
        <v>0</v>
      </c>
      <c r="T1004">
        <f>IF(A1004="","",K1004*Rules!$B$23+L1004*Rules!$B$24+M1004*Rules!$B$25+N1004*Rules!$B$26)</f>
        <v>0</v>
      </c>
      <c r="U1004">
        <f t="shared" si="15"/>
        <v>0</v>
      </c>
    </row>
    <row r="1005" spans="1:21" x14ac:dyDescent="0.2">
      <c r="A1005" t="str">
        <f>MatchSquad!A1005</f>
        <v>M021</v>
      </c>
      <c r="B1005" t="str">
        <f>MatchSquad!B1005</f>
        <v>P229</v>
      </c>
      <c r="C1005" t="str">
        <f>MatchSquad!C1005</f>
        <v>Salil Arora</v>
      </c>
      <c r="D1005" t="str">
        <f>MatchSquad!D1005</f>
        <v>WK</v>
      </c>
      <c r="E1005" t="str">
        <f>MatchSquad!E1005</f>
        <v>SRH</v>
      </c>
      <c r="F1005">
        <f>MatchSquad!G1005</f>
        <v>0</v>
      </c>
      <c r="G1005">
        <f>IF(A1005="","",SUMIFS(BallByBall!$I$2:$I$501,BallByBall!$B$2:$B$501,A1005,BallByBall!$F$2:$F$501,B1005))</f>
        <v>0</v>
      </c>
      <c r="H1005">
        <f>IF(A1005="","",COUNTIFS(BallByBall!$B$2:$B$501,A1005,BallByBall!$F$2:$F$501,B1005,BallByBall!$Q$2:$Q$501,1))</f>
        <v>0</v>
      </c>
      <c r="I1005">
        <f>IF(A1005="","",COUNTIFS(BallByBall!$B$2:$B$501,A1005,BallByBall!$F$2:$F$501,B1005,BallByBall!$R$2:$R$501,1))</f>
        <v>0</v>
      </c>
      <c r="J1005">
        <f>IF(A1005="","",SUMIFS(BallByBall!$T$2:$T$501,BallByBall!$B$2:$B$501,A1005,BallByBall!$H$2:$H$501,B1005))</f>
        <v>0</v>
      </c>
      <c r="K1005">
        <f>IF(A1005="","",SUMIFS(BallByBall!$U$2:$U$501,BallByBall!$B$2:$B$501,A1005,BallByBall!$P$2:$P$501,B1005))</f>
        <v>0</v>
      </c>
      <c r="L1005">
        <f>IF(A1005="","",SUMIFS(BallByBall!$V$2:$V$501,BallByBall!$B$2:$B$501,A1005,BallByBall!$P$2:$P$501,B1005))</f>
        <v>0</v>
      </c>
      <c r="M1005">
        <f>IF(A1005="","",SUMIFS(BallByBall!$W$2:$W$501,BallByBall!$B$2:$B$501,A1005,BallByBall!$P$2:$P$501,B1005))</f>
        <v>0</v>
      </c>
      <c r="N1005">
        <f>IF(A1005="","",SUMIFS(BallByBall!$X$2:$X$501,BallByBall!$B$2:$B$501,A1005,BallByBall!$P$2:$P$501,B1005))</f>
        <v>0</v>
      </c>
      <c r="O1005">
        <f>IF(A1005="","",SUMIFS(OverSummary!$G$2:$G$101,OverSummary!$A$2:$A$101,A1005,OverSummary!$D$2:$D$101,B1005))</f>
        <v>0</v>
      </c>
      <c r="P1005">
        <f>IF(A1005="","",G1005*Rules!$B$13+H1005*Rules!$B$14+I1005*Rules!$B$15)</f>
        <v>0</v>
      </c>
      <c r="Q1005">
        <f>IF(A1005="","",IF(G1005&gt;=100,Rules!$B$18,IF(G1005&gt;=50,Rules!$B$17,IF(G1005&gt;=30,Rules!$B$16,0)))+IF(AND(F1005=1,D1005&lt;&gt;"BWL",G1005=0),Rules!$B$27,0))</f>
        <v>0</v>
      </c>
      <c r="R1005">
        <f>IF(A1005="","",J1005*Rules!$B$19+O1005*Rules!$B$22)</f>
        <v>0</v>
      </c>
      <c r="S1005">
        <f>IF(A1005="","",IF(J1005&gt;=4,Rules!$B$21,IF(J1005&gt;=3,Rules!$B$20,0)))</f>
        <v>0</v>
      </c>
      <c r="T1005">
        <f>IF(A1005="","",K1005*Rules!$B$23+L1005*Rules!$B$24+M1005*Rules!$B$25+N1005*Rules!$B$26)</f>
        <v>0</v>
      </c>
      <c r="U1005">
        <f t="shared" si="15"/>
        <v>0</v>
      </c>
    </row>
    <row r="1006" spans="1:21" x14ac:dyDescent="0.2">
      <c r="A1006" t="str">
        <f>MatchSquad!A1006</f>
        <v>M021</v>
      </c>
      <c r="B1006" t="str">
        <f>MatchSquad!B1006</f>
        <v>P230</v>
      </c>
      <c r="C1006" t="str">
        <f>MatchSquad!C1006</f>
        <v>Heinrich Klaasen</v>
      </c>
      <c r="D1006" t="str">
        <f>MatchSquad!D1006</f>
        <v>WK</v>
      </c>
      <c r="E1006" t="str">
        <f>MatchSquad!E1006</f>
        <v>SRH</v>
      </c>
      <c r="F1006">
        <f>MatchSquad!G1006</f>
        <v>0</v>
      </c>
      <c r="G1006">
        <f>IF(A1006="","",SUMIFS(BallByBall!$I$2:$I$501,BallByBall!$B$2:$B$501,A1006,BallByBall!$F$2:$F$501,B1006))</f>
        <v>0</v>
      </c>
      <c r="H1006">
        <f>IF(A1006="","",COUNTIFS(BallByBall!$B$2:$B$501,A1006,BallByBall!$F$2:$F$501,B1006,BallByBall!$Q$2:$Q$501,1))</f>
        <v>0</v>
      </c>
      <c r="I1006">
        <f>IF(A1006="","",COUNTIFS(BallByBall!$B$2:$B$501,A1006,BallByBall!$F$2:$F$501,B1006,BallByBall!$R$2:$R$501,1))</f>
        <v>0</v>
      </c>
      <c r="J1006">
        <f>IF(A1006="","",SUMIFS(BallByBall!$T$2:$T$501,BallByBall!$B$2:$B$501,A1006,BallByBall!$H$2:$H$501,B1006))</f>
        <v>0</v>
      </c>
      <c r="K1006">
        <f>IF(A1006="","",SUMIFS(BallByBall!$U$2:$U$501,BallByBall!$B$2:$B$501,A1006,BallByBall!$P$2:$P$501,B1006))</f>
        <v>0</v>
      </c>
      <c r="L1006">
        <f>IF(A1006="","",SUMIFS(BallByBall!$V$2:$V$501,BallByBall!$B$2:$B$501,A1006,BallByBall!$P$2:$P$501,B1006))</f>
        <v>0</v>
      </c>
      <c r="M1006">
        <f>IF(A1006="","",SUMIFS(BallByBall!$W$2:$W$501,BallByBall!$B$2:$B$501,A1006,BallByBall!$P$2:$P$501,B1006))</f>
        <v>0</v>
      </c>
      <c r="N1006">
        <f>IF(A1006="","",SUMIFS(BallByBall!$X$2:$X$501,BallByBall!$B$2:$B$501,A1006,BallByBall!$P$2:$P$501,B1006))</f>
        <v>0</v>
      </c>
      <c r="O1006">
        <f>IF(A1006="","",SUMIFS(OverSummary!$G$2:$G$101,OverSummary!$A$2:$A$101,A1006,OverSummary!$D$2:$D$101,B1006))</f>
        <v>0</v>
      </c>
      <c r="P1006">
        <f>IF(A1006="","",G1006*Rules!$B$13+H1006*Rules!$B$14+I1006*Rules!$B$15)</f>
        <v>0</v>
      </c>
      <c r="Q1006">
        <f>IF(A1006="","",IF(G1006&gt;=100,Rules!$B$18,IF(G1006&gt;=50,Rules!$B$17,IF(G1006&gt;=30,Rules!$B$16,0)))+IF(AND(F1006=1,D1006&lt;&gt;"BWL",G1006=0),Rules!$B$27,0))</f>
        <v>0</v>
      </c>
      <c r="R1006">
        <f>IF(A1006="","",J1006*Rules!$B$19+O1006*Rules!$B$22)</f>
        <v>0</v>
      </c>
      <c r="S1006">
        <f>IF(A1006="","",IF(J1006&gt;=4,Rules!$B$21,IF(J1006&gt;=3,Rules!$B$20,0)))</f>
        <v>0</v>
      </c>
      <c r="T1006">
        <f>IF(A1006="","",K1006*Rules!$B$23+L1006*Rules!$B$24+M1006*Rules!$B$25+N1006*Rules!$B$26)</f>
        <v>0</v>
      </c>
      <c r="U1006">
        <f t="shared" si="15"/>
        <v>0</v>
      </c>
    </row>
    <row r="1007" spans="1:21" x14ac:dyDescent="0.2">
      <c r="A1007" t="str">
        <f>MatchSquad!A1007</f>
        <v>M021</v>
      </c>
      <c r="B1007" t="str">
        <f>MatchSquad!B1007</f>
        <v>P231</v>
      </c>
      <c r="C1007" t="str">
        <f>MatchSquad!C1007</f>
        <v>Travis Head</v>
      </c>
      <c r="D1007" t="str">
        <f>MatchSquad!D1007</f>
        <v>BAT</v>
      </c>
      <c r="E1007" t="str">
        <f>MatchSquad!E1007</f>
        <v>SRH</v>
      </c>
      <c r="F1007">
        <f>MatchSquad!G1007</f>
        <v>0</v>
      </c>
      <c r="G1007">
        <f>IF(A1007="","",SUMIFS(BallByBall!$I$2:$I$501,BallByBall!$B$2:$B$501,A1007,BallByBall!$F$2:$F$501,B1007))</f>
        <v>0</v>
      </c>
      <c r="H1007">
        <f>IF(A1007="","",COUNTIFS(BallByBall!$B$2:$B$501,A1007,BallByBall!$F$2:$F$501,B1007,BallByBall!$Q$2:$Q$501,1))</f>
        <v>0</v>
      </c>
      <c r="I1007">
        <f>IF(A1007="","",COUNTIFS(BallByBall!$B$2:$B$501,A1007,BallByBall!$F$2:$F$501,B1007,BallByBall!$R$2:$R$501,1))</f>
        <v>0</v>
      </c>
      <c r="J1007">
        <f>IF(A1007="","",SUMIFS(BallByBall!$T$2:$T$501,BallByBall!$B$2:$B$501,A1007,BallByBall!$H$2:$H$501,B1007))</f>
        <v>0</v>
      </c>
      <c r="K1007">
        <f>IF(A1007="","",SUMIFS(BallByBall!$U$2:$U$501,BallByBall!$B$2:$B$501,A1007,BallByBall!$P$2:$P$501,B1007))</f>
        <v>0</v>
      </c>
      <c r="L1007">
        <f>IF(A1007="","",SUMIFS(BallByBall!$V$2:$V$501,BallByBall!$B$2:$B$501,A1007,BallByBall!$P$2:$P$501,B1007))</f>
        <v>0</v>
      </c>
      <c r="M1007">
        <f>IF(A1007="","",SUMIFS(BallByBall!$W$2:$W$501,BallByBall!$B$2:$B$501,A1007,BallByBall!$P$2:$P$501,B1007))</f>
        <v>0</v>
      </c>
      <c r="N1007">
        <f>IF(A1007="","",SUMIFS(BallByBall!$X$2:$X$501,BallByBall!$B$2:$B$501,A1007,BallByBall!$P$2:$P$501,B1007))</f>
        <v>0</v>
      </c>
      <c r="O1007">
        <f>IF(A1007="","",SUMIFS(OverSummary!$G$2:$G$101,OverSummary!$A$2:$A$101,A1007,OverSummary!$D$2:$D$101,B1007))</f>
        <v>0</v>
      </c>
      <c r="P1007">
        <f>IF(A1007="","",G1007*Rules!$B$13+H1007*Rules!$B$14+I1007*Rules!$B$15)</f>
        <v>0</v>
      </c>
      <c r="Q1007">
        <f>IF(A1007="","",IF(G1007&gt;=100,Rules!$B$18,IF(G1007&gt;=50,Rules!$B$17,IF(G1007&gt;=30,Rules!$B$16,0)))+IF(AND(F1007=1,D1007&lt;&gt;"BWL",G1007=0),Rules!$B$27,0))</f>
        <v>0</v>
      </c>
      <c r="R1007">
        <f>IF(A1007="","",J1007*Rules!$B$19+O1007*Rules!$B$22)</f>
        <v>0</v>
      </c>
      <c r="S1007">
        <f>IF(A1007="","",IF(J1007&gt;=4,Rules!$B$21,IF(J1007&gt;=3,Rules!$B$20,0)))</f>
        <v>0</v>
      </c>
      <c r="T1007">
        <f>IF(A1007="","",K1007*Rules!$B$23+L1007*Rules!$B$24+M1007*Rules!$B$25+N1007*Rules!$B$26)</f>
        <v>0</v>
      </c>
      <c r="U1007">
        <f t="shared" si="15"/>
        <v>0</v>
      </c>
    </row>
    <row r="1008" spans="1:21" x14ac:dyDescent="0.2">
      <c r="A1008" t="str">
        <f>MatchSquad!A1008</f>
        <v>M021</v>
      </c>
      <c r="B1008" t="str">
        <f>MatchSquad!B1008</f>
        <v>P232</v>
      </c>
      <c r="C1008" t="str">
        <f>MatchSquad!C1008</f>
        <v>Harshal Patel</v>
      </c>
      <c r="D1008" t="str">
        <f>MatchSquad!D1008</f>
        <v>AR</v>
      </c>
      <c r="E1008" t="str">
        <f>MatchSquad!E1008</f>
        <v>SRH</v>
      </c>
      <c r="F1008">
        <f>MatchSquad!G1008</f>
        <v>0</v>
      </c>
      <c r="G1008">
        <f>IF(A1008="","",SUMIFS(BallByBall!$I$2:$I$501,BallByBall!$B$2:$B$501,A1008,BallByBall!$F$2:$F$501,B1008))</f>
        <v>0</v>
      </c>
      <c r="H1008">
        <f>IF(A1008="","",COUNTIFS(BallByBall!$B$2:$B$501,A1008,BallByBall!$F$2:$F$501,B1008,BallByBall!$Q$2:$Q$501,1))</f>
        <v>0</v>
      </c>
      <c r="I1008">
        <f>IF(A1008="","",COUNTIFS(BallByBall!$B$2:$B$501,A1008,BallByBall!$F$2:$F$501,B1008,BallByBall!$R$2:$R$501,1))</f>
        <v>0</v>
      </c>
      <c r="J1008">
        <f>IF(A1008="","",SUMIFS(BallByBall!$T$2:$T$501,BallByBall!$B$2:$B$501,A1008,BallByBall!$H$2:$H$501,B1008))</f>
        <v>0</v>
      </c>
      <c r="K1008">
        <f>IF(A1008="","",SUMIFS(BallByBall!$U$2:$U$501,BallByBall!$B$2:$B$501,A1008,BallByBall!$P$2:$P$501,B1008))</f>
        <v>0</v>
      </c>
      <c r="L1008">
        <f>IF(A1008="","",SUMIFS(BallByBall!$V$2:$V$501,BallByBall!$B$2:$B$501,A1008,BallByBall!$P$2:$P$501,B1008))</f>
        <v>0</v>
      </c>
      <c r="M1008">
        <f>IF(A1008="","",SUMIFS(BallByBall!$W$2:$W$501,BallByBall!$B$2:$B$501,A1008,BallByBall!$P$2:$P$501,B1008))</f>
        <v>0</v>
      </c>
      <c r="N1008">
        <f>IF(A1008="","",SUMIFS(BallByBall!$X$2:$X$501,BallByBall!$B$2:$B$501,A1008,BallByBall!$P$2:$P$501,B1008))</f>
        <v>0</v>
      </c>
      <c r="O1008">
        <f>IF(A1008="","",SUMIFS(OverSummary!$G$2:$G$101,OverSummary!$A$2:$A$101,A1008,OverSummary!$D$2:$D$101,B1008))</f>
        <v>0</v>
      </c>
      <c r="P1008">
        <f>IF(A1008="","",G1008*Rules!$B$13+H1008*Rules!$B$14+I1008*Rules!$B$15)</f>
        <v>0</v>
      </c>
      <c r="Q1008">
        <f>IF(A1008="","",IF(G1008&gt;=100,Rules!$B$18,IF(G1008&gt;=50,Rules!$B$17,IF(G1008&gt;=30,Rules!$B$16,0)))+IF(AND(F1008=1,D1008&lt;&gt;"BWL",G1008=0),Rules!$B$27,0))</f>
        <v>0</v>
      </c>
      <c r="R1008">
        <f>IF(A1008="","",J1008*Rules!$B$19+O1008*Rules!$B$22)</f>
        <v>0</v>
      </c>
      <c r="S1008">
        <f>IF(A1008="","",IF(J1008&gt;=4,Rules!$B$21,IF(J1008&gt;=3,Rules!$B$20,0)))</f>
        <v>0</v>
      </c>
      <c r="T1008">
        <f>IF(A1008="","",K1008*Rules!$B$23+L1008*Rules!$B$24+M1008*Rules!$B$25+N1008*Rules!$B$26)</f>
        <v>0</v>
      </c>
      <c r="U1008">
        <f t="shared" si="15"/>
        <v>0</v>
      </c>
    </row>
    <row r="1009" spans="1:21" x14ac:dyDescent="0.2">
      <c r="A1009" t="str">
        <f>MatchSquad!A1009</f>
        <v>M021</v>
      </c>
      <c r="B1009" t="str">
        <f>MatchSquad!B1009</f>
        <v>P233</v>
      </c>
      <c r="C1009" t="str">
        <f>MatchSquad!C1009</f>
        <v>Kamindu Mendis</v>
      </c>
      <c r="D1009" t="str">
        <f>MatchSquad!D1009</f>
        <v>AR</v>
      </c>
      <c r="E1009" t="str">
        <f>MatchSquad!E1009</f>
        <v>SRH</v>
      </c>
      <c r="F1009">
        <f>MatchSquad!G1009</f>
        <v>0</v>
      </c>
      <c r="G1009">
        <f>IF(A1009="","",SUMIFS(BallByBall!$I$2:$I$501,BallByBall!$B$2:$B$501,A1009,BallByBall!$F$2:$F$501,B1009))</f>
        <v>0</v>
      </c>
      <c r="H1009">
        <f>IF(A1009="","",COUNTIFS(BallByBall!$B$2:$B$501,A1009,BallByBall!$F$2:$F$501,B1009,BallByBall!$Q$2:$Q$501,1))</f>
        <v>0</v>
      </c>
      <c r="I1009">
        <f>IF(A1009="","",COUNTIFS(BallByBall!$B$2:$B$501,A1009,BallByBall!$F$2:$F$501,B1009,BallByBall!$R$2:$R$501,1))</f>
        <v>0</v>
      </c>
      <c r="J1009">
        <f>IF(A1009="","",SUMIFS(BallByBall!$T$2:$T$501,BallByBall!$B$2:$B$501,A1009,BallByBall!$H$2:$H$501,B1009))</f>
        <v>0</v>
      </c>
      <c r="K1009">
        <f>IF(A1009="","",SUMIFS(BallByBall!$U$2:$U$501,BallByBall!$B$2:$B$501,A1009,BallByBall!$P$2:$P$501,B1009))</f>
        <v>0</v>
      </c>
      <c r="L1009">
        <f>IF(A1009="","",SUMIFS(BallByBall!$V$2:$V$501,BallByBall!$B$2:$B$501,A1009,BallByBall!$P$2:$P$501,B1009))</f>
        <v>0</v>
      </c>
      <c r="M1009">
        <f>IF(A1009="","",SUMIFS(BallByBall!$W$2:$W$501,BallByBall!$B$2:$B$501,A1009,BallByBall!$P$2:$P$501,B1009))</f>
        <v>0</v>
      </c>
      <c r="N1009">
        <f>IF(A1009="","",SUMIFS(BallByBall!$X$2:$X$501,BallByBall!$B$2:$B$501,A1009,BallByBall!$P$2:$P$501,B1009))</f>
        <v>0</v>
      </c>
      <c r="O1009">
        <f>IF(A1009="","",SUMIFS(OverSummary!$G$2:$G$101,OverSummary!$A$2:$A$101,A1009,OverSummary!$D$2:$D$101,B1009))</f>
        <v>0</v>
      </c>
      <c r="P1009">
        <f>IF(A1009="","",G1009*Rules!$B$13+H1009*Rules!$B$14+I1009*Rules!$B$15)</f>
        <v>0</v>
      </c>
      <c r="Q1009">
        <f>IF(A1009="","",IF(G1009&gt;=100,Rules!$B$18,IF(G1009&gt;=50,Rules!$B$17,IF(G1009&gt;=30,Rules!$B$16,0)))+IF(AND(F1009=1,D1009&lt;&gt;"BWL",G1009=0),Rules!$B$27,0))</f>
        <v>0</v>
      </c>
      <c r="R1009">
        <f>IF(A1009="","",J1009*Rules!$B$19+O1009*Rules!$B$22)</f>
        <v>0</v>
      </c>
      <c r="S1009">
        <f>IF(A1009="","",IF(J1009&gt;=4,Rules!$B$21,IF(J1009&gt;=3,Rules!$B$20,0)))</f>
        <v>0</v>
      </c>
      <c r="T1009">
        <f>IF(A1009="","",K1009*Rules!$B$23+L1009*Rules!$B$24+M1009*Rules!$B$25+N1009*Rules!$B$26)</f>
        <v>0</v>
      </c>
      <c r="U1009">
        <f t="shared" si="15"/>
        <v>0</v>
      </c>
    </row>
    <row r="1010" spans="1:21" x14ac:dyDescent="0.2">
      <c r="A1010" t="str">
        <f>MatchSquad!A1010</f>
        <v>M021</v>
      </c>
      <c r="B1010" t="str">
        <f>MatchSquad!B1010</f>
        <v>P234</v>
      </c>
      <c r="C1010" t="str">
        <f>MatchSquad!C1010</f>
        <v>Harsh Dubey</v>
      </c>
      <c r="D1010" t="str">
        <f>MatchSquad!D1010</f>
        <v>AR</v>
      </c>
      <c r="E1010" t="str">
        <f>MatchSquad!E1010</f>
        <v>SRH</v>
      </c>
      <c r="F1010">
        <f>MatchSquad!G1010</f>
        <v>0</v>
      </c>
      <c r="G1010">
        <f>IF(A1010="","",SUMIFS(BallByBall!$I$2:$I$501,BallByBall!$B$2:$B$501,A1010,BallByBall!$F$2:$F$501,B1010))</f>
        <v>0</v>
      </c>
      <c r="H1010">
        <f>IF(A1010="","",COUNTIFS(BallByBall!$B$2:$B$501,A1010,BallByBall!$F$2:$F$501,B1010,BallByBall!$Q$2:$Q$501,1))</f>
        <v>0</v>
      </c>
      <c r="I1010">
        <f>IF(A1010="","",COUNTIFS(BallByBall!$B$2:$B$501,A1010,BallByBall!$F$2:$F$501,B1010,BallByBall!$R$2:$R$501,1))</f>
        <v>0</v>
      </c>
      <c r="J1010">
        <f>IF(A1010="","",SUMIFS(BallByBall!$T$2:$T$501,BallByBall!$B$2:$B$501,A1010,BallByBall!$H$2:$H$501,B1010))</f>
        <v>0</v>
      </c>
      <c r="K1010">
        <f>IF(A1010="","",SUMIFS(BallByBall!$U$2:$U$501,BallByBall!$B$2:$B$501,A1010,BallByBall!$P$2:$P$501,B1010))</f>
        <v>0</v>
      </c>
      <c r="L1010">
        <f>IF(A1010="","",SUMIFS(BallByBall!$V$2:$V$501,BallByBall!$B$2:$B$501,A1010,BallByBall!$P$2:$P$501,B1010))</f>
        <v>0</v>
      </c>
      <c r="M1010">
        <f>IF(A1010="","",SUMIFS(BallByBall!$W$2:$W$501,BallByBall!$B$2:$B$501,A1010,BallByBall!$P$2:$P$501,B1010))</f>
        <v>0</v>
      </c>
      <c r="N1010">
        <f>IF(A1010="","",SUMIFS(BallByBall!$X$2:$X$501,BallByBall!$B$2:$B$501,A1010,BallByBall!$P$2:$P$501,B1010))</f>
        <v>0</v>
      </c>
      <c r="O1010">
        <f>IF(A1010="","",SUMIFS(OverSummary!$G$2:$G$101,OverSummary!$A$2:$A$101,A1010,OverSummary!$D$2:$D$101,B1010))</f>
        <v>0</v>
      </c>
      <c r="P1010">
        <f>IF(A1010="","",G1010*Rules!$B$13+H1010*Rules!$B$14+I1010*Rules!$B$15)</f>
        <v>0</v>
      </c>
      <c r="Q1010">
        <f>IF(A1010="","",IF(G1010&gt;=100,Rules!$B$18,IF(G1010&gt;=50,Rules!$B$17,IF(G1010&gt;=30,Rules!$B$16,0)))+IF(AND(F1010=1,D1010&lt;&gt;"BWL",G1010=0),Rules!$B$27,0))</f>
        <v>0</v>
      </c>
      <c r="R1010">
        <f>IF(A1010="","",J1010*Rules!$B$19+O1010*Rules!$B$22)</f>
        <v>0</v>
      </c>
      <c r="S1010">
        <f>IF(A1010="","",IF(J1010&gt;=4,Rules!$B$21,IF(J1010&gt;=3,Rules!$B$20,0)))</f>
        <v>0</v>
      </c>
      <c r="T1010">
        <f>IF(A1010="","",K1010*Rules!$B$23+L1010*Rules!$B$24+M1010*Rules!$B$25+N1010*Rules!$B$26)</f>
        <v>0</v>
      </c>
      <c r="U1010">
        <f t="shared" si="15"/>
        <v>0</v>
      </c>
    </row>
    <row r="1011" spans="1:21" x14ac:dyDescent="0.2">
      <c r="A1011" t="str">
        <f>MatchSquad!A1011</f>
        <v>M021</v>
      </c>
      <c r="B1011" t="str">
        <f>MatchSquad!B1011</f>
        <v>P235</v>
      </c>
      <c r="C1011" t="str">
        <f>MatchSquad!C1011</f>
        <v>Brydon Carse</v>
      </c>
      <c r="D1011" t="str">
        <f>MatchSquad!D1011</f>
        <v>AR</v>
      </c>
      <c r="E1011" t="str">
        <f>MatchSquad!E1011</f>
        <v>SRH</v>
      </c>
      <c r="F1011">
        <f>MatchSquad!G1011</f>
        <v>0</v>
      </c>
      <c r="G1011">
        <f>IF(A1011="","",SUMIFS(BallByBall!$I$2:$I$501,BallByBall!$B$2:$B$501,A1011,BallByBall!$F$2:$F$501,B1011))</f>
        <v>0</v>
      </c>
      <c r="H1011">
        <f>IF(A1011="","",COUNTIFS(BallByBall!$B$2:$B$501,A1011,BallByBall!$F$2:$F$501,B1011,BallByBall!$Q$2:$Q$501,1))</f>
        <v>0</v>
      </c>
      <c r="I1011">
        <f>IF(A1011="","",COUNTIFS(BallByBall!$B$2:$B$501,A1011,BallByBall!$F$2:$F$501,B1011,BallByBall!$R$2:$R$501,1))</f>
        <v>0</v>
      </c>
      <c r="J1011">
        <f>IF(A1011="","",SUMIFS(BallByBall!$T$2:$T$501,BallByBall!$B$2:$B$501,A1011,BallByBall!$H$2:$H$501,B1011))</f>
        <v>0</v>
      </c>
      <c r="K1011">
        <f>IF(A1011="","",SUMIFS(BallByBall!$U$2:$U$501,BallByBall!$B$2:$B$501,A1011,BallByBall!$P$2:$P$501,B1011))</f>
        <v>0</v>
      </c>
      <c r="L1011">
        <f>IF(A1011="","",SUMIFS(BallByBall!$V$2:$V$501,BallByBall!$B$2:$B$501,A1011,BallByBall!$P$2:$P$501,B1011))</f>
        <v>0</v>
      </c>
      <c r="M1011">
        <f>IF(A1011="","",SUMIFS(BallByBall!$W$2:$W$501,BallByBall!$B$2:$B$501,A1011,BallByBall!$P$2:$P$501,B1011))</f>
        <v>0</v>
      </c>
      <c r="N1011">
        <f>IF(A1011="","",SUMIFS(BallByBall!$X$2:$X$501,BallByBall!$B$2:$B$501,A1011,BallByBall!$P$2:$P$501,B1011))</f>
        <v>0</v>
      </c>
      <c r="O1011">
        <f>IF(A1011="","",SUMIFS(OverSummary!$G$2:$G$101,OverSummary!$A$2:$A$101,A1011,OverSummary!$D$2:$D$101,B1011))</f>
        <v>0</v>
      </c>
      <c r="P1011">
        <f>IF(A1011="","",G1011*Rules!$B$13+H1011*Rules!$B$14+I1011*Rules!$B$15)</f>
        <v>0</v>
      </c>
      <c r="Q1011">
        <f>IF(A1011="","",IF(G1011&gt;=100,Rules!$B$18,IF(G1011&gt;=50,Rules!$B$17,IF(G1011&gt;=30,Rules!$B$16,0)))+IF(AND(F1011=1,D1011&lt;&gt;"BWL",G1011=0),Rules!$B$27,0))</f>
        <v>0</v>
      </c>
      <c r="R1011">
        <f>IF(A1011="","",J1011*Rules!$B$19+O1011*Rules!$B$22)</f>
        <v>0</v>
      </c>
      <c r="S1011">
        <f>IF(A1011="","",IF(J1011&gt;=4,Rules!$B$21,IF(J1011&gt;=3,Rules!$B$20,0)))</f>
        <v>0</v>
      </c>
      <c r="T1011">
        <f>IF(A1011="","",K1011*Rules!$B$23+L1011*Rules!$B$24+M1011*Rules!$B$25+N1011*Rules!$B$26)</f>
        <v>0</v>
      </c>
      <c r="U1011">
        <f t="shared" si="15"/>
        <v>0</v>
      </c>
    </row>
    <row r="1012" spans="1:21" x14ac:dyDescent="0.2">
      <c r="A1012" t="str">
        <f>MatchSquad!A1012</f>
        <v>M021</v>
      </c>
      <c r="B1012" t="str">
        <f>MatchSquad!B1012</f>
        <v>P236</v>
      </c>
      <c r="C1012" t="str">
        <f>MatchSquad!C1012</f>
        <v>Shivang Kumar</v>
      </c>
      <c r="D1012" t="str">
        <f>MatchSquad!D1012</f>
        <v>AR</v>
      </c>
      <c r="E1012" t="str">
        <f>MatchSquad!E1012</f>
        <v>SRH</v>
      </c>
      <c r="F1012">
        <f>MatchSquad!G1012</f>
        <v>0</v>
      </c>
      <c r="G1012">
        <f>IF(A1012="","",SUMIFS(BallByBall!$I$2:$I$501,BallByBall!$B$2:$B$501,A1012,BallByBall!$F$2:$F$501,B1012))</f>
        <v>0</v>
      </c>
      <c r="H1012">
        <f>IF(A1012="","",COUNTIFS(BallByBall!$B$2:$B$501,A1012,BallByBall!$F$2:$F$501,B1012,BallByBall!$Q$2:$Q$501,1))</f>
        <v>0</v>
      </c>
      <c r="I1012">
        <f>IF(A1012="","",COUNTIFS(BallByBall!$B$2:$B$501,A1012,BallByBall!$F$2:$F$501,B1012,BallByBall!$R$2:$R$501,1))</f>
        <v>0</v>
      </c>
      <c r="J1012">
        <f>IF(A1012="","",SUMIFS(BallByBall!$T$2:$T$501,BallByBall!$B$2:$B$501,A1012,BallByBall!$H$2:$H$501,B1012))</f>
        <v>0</v>
      </c>
      <c r="K1012">
        <f>IF(A1012="","",SUMIFS(BallByBall!$U$2:$U$501,BallByBall!$B$2:$B$501,A1012,BallByBall!$P$2:$P$501,B1012))</f>
        <v>0</v>
      </c>
      <c r="L1012">
        <f>IF(A1012="","",SUMIFS(BallByBall!$V$2:$V$501,BallByBall!$B$2:$B$501,A1012,BallByBall!$P$2:$P$501,B1012))</f>
        <v>0</v>
      </c>
      <c r="M1012">
        <f>IF(A1012="","",SUMIFS(BallByBall!$W$2:$W$501,BallByBall!$B$2:$B$501,A1012,BallByBall!$P$2:$P$501,B1012))</f>
        <v>0</v>
      </c>
      <c r="N1012">
        <f>IF(A1012="","",SUMIFS(BallByBall!$X$2:$X$501,BallByBall!$B$2:$B$501,A1012,BallByBall!$P$2:$P$501,B1012))</f>
        <v>0</v>
      </c>
      <c r="O1012">
        <f>IF(A1012="","",SUMIFS(OverSummary!$G$2:$G$101,OverSummary!$A$2:$A$101,A1012,OverSummary!$D$2:$D$101,B1012))</f>
        <v>0</v>
      </c>
      <c r="P1012">
        <f>IF(A1012="","",G1012*Rules!$B$13+H1012*Rules!$B$14+I1012*Rules!$B$15)</f>
        <v>0</v>
      </c>
      <c r="Q1012">
        <f>IF(A1012="","",IF(G1012&gt;=100,Rules!$B$18,IF(G1012&gt;=50,Rules!$B$17,IF(G1012&gt;=30,Rules!$B$16,0)))+IF(AND(F1012=1,D1012&lt;&gt;"BWL",G1012=0),Rules!$B$27,0))</f>
        <v>0</v>
      </c>
      <c r="R1012">
        <f>IF(A1012="","",J1012*Rules!$B$19+O1012*Rules!$B$22)</f>
        <v>0</v>
      </c>
      <c r="S1012">
        <f>IF(A1012="","",IF(J1012&gt;=4,Rules!$B$21,IF(J1012&gt;=3,Rules!$B$20,0)))</f>
        <v>0</v>
      </c>
      <c r="T1012">
        <f>IF(A1012="","",K1012*Rules!$B$23+L1012*Rules!$B$24+M1012*Rules!$B$25+N1012*Rules!$B$26)</f>
        <v>0</v>
      </c>
      <c r="U1012">
        <f t="shared" si="15"/>
        <v>0</v>
      </c>
    </row>
    <row r="1013" spans="1:21" x14ac:dyDescent="0.2">
      <c r="A1013" t="str">
        <f>MatchSquad!A1013</f>
        <v>M021</v>
      </c>
      <c r="B1013" t="str">
        <f>MatchSquad!B1013</f>
        <v>P237</v>
      </c>
      <c r="C1013" t="str">
        <f>MatchSquad!C1013</f>
        <v>Krains Fuletra</v>
      </c>
      <c r="D1013" t="str">
        <f>MatchSquad!D1013</f>
        <v>AR</v>
      </c>
      <c r="E1013" t="str">
        <f>MatchSquad!E1013</f>
        <v>SRH</v>
      </c>
      <c r="F1013">
        <f>MatchSquad!G1013</f>
        <v>0</v>
      </c>
      <c r="G1013">
        <f>IF(A1013="","",SUMIFS(BallByBall!$I$2:$I$501,BallByBall!$B$2:$B$501,A1013,BallByBall!$F$2:$F$501,B1013))</f>
        <v>0</v>
      </c>
      <c r="H1013">
        <f>IF(A1013="","",COUNTIFS(BallByBall!$B$2:$B$501,A1013,BallByBall!$F$2:$F$501,B1013,BallByBall!$Q$2:$Q$501,1))</f>
        <v>0</v>
      </c>
      <c r="I1013">
        <f>IF(A1013="","",COUNTIFS(BallByBall!$B$2:$B$501,A1013,BallByBall!$F$2:$F$501,B1013,BallByBall!$R$2:$R$501,1))</f>
        <v>0</v>
      </c>
      <c r="J1013">
        <f>IF(A1013="","",SUMIFS(BallByBall!$T$2:$T$501,BallByBall!$B$2:$B$501,A1013,BallByBall!$H$2:$H$501,B1013))</f>
        <v>0</v>
      </c>
      <c r="K1013">
        <f>IF(A1013="","",SUMIFS(BallByBall!$U$2:$U$501,BallByBall!$B$2:$B$501,A1013,BallByBall!$P$2:$P$501,B1013))</f>
        <v>0</v>
      </c>
      <c r="L1013">
        <f>IF(A1013="","",SUMIFS(BallByBall!$V$2:$V$501,BallByBall!$B$2:$B$501,A1013,BallByBall!$P$2:$P$501,B1013))</f>
        <v>0</v>
      </c>
      <c r="M1013">
        <f>IF(A1013="","",SUMIFS(BallByBall!$W$2:$W$501,BallByBall!$B$2:$B$501,A1013,BallByBall!$P$2:$P$501,B1013))</f>
        <v>0</v>
      </c>
      <c r="N1013">
        <f>IF(A1013="","",SUMIFS(BallByBall!$X$2:$X$501,BallByBall!$B$2:$B$501,A1013,BallByBall!$P$2:$P$501,B1013))</f>
        <v>0</v>
      </c>
      <c r="O1013">
        <f>IF(A1013="","",SUMIFS(OverSummary!$G$2:$G$101,OverSummary!$A$2:$A$101,A1013,OverSummary!$D$2:$D$101,B1013))</f>
        <v>0</v>
      </c>
      <c r="P1013">
        <f>IF(A1013="","",G1013*Rules!$B$13+H1013*Rules!$B$14+I1013*Rules!$B$15)</f>
        <v>0</v>
      </c>
      <c r="Q1013">
        <f>IF(A1013="","",IF(G1013&gt;=100,Rules!$B$18,IF(G1013&gt;=50,Rules!$B$17,IF(G1013&gt;=30,Rules!$B$16,0)))+IF(AND(F1013=1,D1013&lt;&gt;"BWL",G1013=0),Rules!$B$27,0))</f>
        <v>0</v>
      </c>
      <c r="R1013">
        <f>IF(A1013="","",J1013*Rules!$B$19+O1013*Rules!$B$22)</f>
        <v>0</v>
      </c>
      <c r="S1013">
        <f>IF(A1013="","",IF(J1013&gt;=4,Rules!$B$21,IF(J1013&gt;=3,Rules!$B$20,0)))</f>
        <v>0</v>
      </c>
      <c r="T1013">
        <f>IF(A1013="","",K1013*Rules!$B$23+L1013*Rules!$B$24+M1013*Rules!$B$25+N1013*Rules!$B$26)</f>
        <v>0</v>
      </c>
      <c r="U1013">
        <f t="shared" si="15"/>
        <v>0</v>
      </c>
    </row>
    <row r="1014" spans="1:21" x14ac:dyDescent="0.2">
      <c r="A1014" t="str">
        <f>MatchSquad!A1014</f>
        <v>M021</v>
      </c>
      <c r="B1014" t="str">
        <f>MatchSquad!B1014</f>
        <v>P238</v>
      </c>
      <c r="C1014" t="str">
        <f>MatchSquad!C1014</f>
        <v>Liam Livingstone</v>
      </c>
      <c r="D1014" t="str">
        <f>MatchSquad!D1014</f>
        <v>AR</v>
      </c>
      <c r="E1014" t="str">
        <f>MatchSquad!E1014</f>
        <v>SRH</v>
      </c>
      <c r="F1014">
        <f>MatchSquad!G1014</f>
        <v>0</v>
      </c>
      <c r="G1014">
        <f>IF(A1014="","",SUMIFS(BallByBall!$I$2:$I$501,BallByBall!$B$2:$B$501,A1014,BallByBall!$F$2:$F$501,B1014))</f>
        <v>0</v>
      </c>
      <c r="H1014">
        <f>IF(A1014="","",COUNTIFS(BallByBall!$B$2:$B$501,A1014,BallByBall!$F$2:$F$501,B1014,BallByBall!$Q$2:$Q$501,1))</f>
        <v>0</v>
      </c>
      <c r="I1014">
        <f>IF(A1014="","",COUNTIFS(BallByBall!$B$2:$B$501,A1014,BallByBall!$F$2:$F$501,B1014,BallByBall!$R$2:$R$501,1))</f>
        <v>0</v>
      </c>
      <c r="J1014">
        <f>IF(A1014="","",SUMIFS(BallByBall!$T$2:$T$501,BallByBall!$B$2:$B$501,A1014,BallByBall!$H$2:$H$501,B1014))</f>
        <v>0</v>
      </c>
      <c r="K1014">
        <f>IF(A1014="","",SUMIFS(BallByBall!$U$2:$U$501,BallByBall!$B$2:$B$501,A1014,BallByBall!$P$2:$P$501,B1014))</f>
        <v>0</v>
      </c>
      <c r="L1014">
        <f>IF(A1014="","",SUMIFS(BallByBall!$V$2:$V$501,BallByBall!$B$2:$B$501,A1014,BallByBall!$P$2:$P$501,B1014))</f>
        <v>0</v>
      </c>
      <c r="M1014">
        <f>IF(A1014="","",SUMIFS(BallByBall!$W$2:$W$501,BallByBall!$B$2:$B$501,A1014,BallByBall!$P$2:$P$501,B1014))</f>
        <v>0</v>
      </c>
      <c r="N1014">
        <f>IF(A1014="","",SUMIFS(BallByBall!$X$2:$X$501,BallByBall!$B$2:$B$501,A1014,BallByBall!$P$2:$P$501,B1014))</f>
        <v>0</v>
      </c>
      <c r="O1014">
        <f>IF(A1014="","",SUMIFS(OverSummary!$G$2:$G$101,OverSummary!$A$2:$A$101,A1014,OverSummary!$D$2:$D$101,B1014))</f>
        <v>0</v>
      </c>
      <c r="P1014">
        <f>IF(A1014="","",G1014*Rules!$B$13+H1014*Rules!$B$14+I1014*Rules!$B$15)</f>
        <v>0</v>
      </c>
      <c r="Q1014">
        <f>IF(A1014="","",IF(G1014&gt;=100,Rules!$B$18,IF(G1014&gt;=50,Rules!$B$17,IF(G1014&gt;=30,Rules!$B$16,0)))+IF(AND(F1014=1,D1014&lt;&gt;"BWL",G1014=0),Rules!$B$27,0))</f>
        <v>0</v>
      </c>
      <c r="R1014">
        <f>IF(A1014="","",J1014*Rules!$B$19+O1014*Rules!$B$22)</f>
        <v>0</v>
      </c>
      <c r="S1014">
        <f>IF(A1014="","",IF(J1014&gt;=4,Rules!$B$21,IF(J1014&gt;=3,Rules!$B$20,0)))</f>
        <v>0</v>
      </c>
      <c r="T1014">
        <f>IF(A1014="","",K1014*Rules!$B$23+L1014*Rules!$B$24+M1014*Rules!$B$25+N1014*Rules!$B$26)</f>
        <v>0</v>
      </c>
      <c r="U1014">
        <f t="shared" si="15"/>
        <v>0</v>
      </c>
    </row>
    <row r="1015" spans="1:21" x14ac:dyDescent="0.2">
      <c r="A1015" t="str">
        <f>MatchSquad!A1015</f>
        <v>M021</v>
      </c>
      <c r="B1015" t="str">
        <f>MatchSquad!B1015</f>
        <v>P239</v>
      </c>
      <c r="C1015" t="str">
        <f>MatchSquad!C1015</f>
        <v>David Payne</v>
      </c>
      <c r="D1015" t="str">
        <f>MatchSquad!D1015</f>
        <v>AR</v>
      </c>
      <c r="E1015" t="str">
        <f>MatchSquad!E1015</f>
        <v>SRH</v>
      </c>
      <c r="F1015">
        <f>MatchSquad!G1015</f>
        <v>0</v>
      </c>
      <c r="G1015">
        <f>IF(A1015="","",SUMIFS(BallByBall!$I$2:$I$501,BallByBall!$B$2:$B$501,A1015,BallByBall!$F$2:$F$501,B1015))</f>
        <v>0</v>
      </c>
      <c r="H1015">
        <f>IF(A1015="","",COUNTIFS(BallByBall!$B$2:$B$501,A1015,BallByBall!$F$2:$F$501,B1015,BallByBall!$Q$2:$Q$501,1))</f>
        <v>0</v>
      </c>
      <c r="I1015">
        <f>IF(A1015="","",COUNTIFS(BallByBall!$B$2:$B$501,A1015,BallByBall!$F$2:$F$501,B1015,BallByBall!$R$2:$R$501,1))</f>
        <v>0</v>
      </c>
      <c r="J1015">
        <f>IF(A1015="","",SUMIFS(BallByBall!$T$2:$T$501,BallByBall!$B$2:$B$501,A1015,BallByBall!$H$2:$H$501,B1015))</f>
        <v>0</v>
      </c>
      <c r="K1015">
        <f>IF(A1015="","",SUMIFS(BallByBall!$U$2:$U$501,BallByBall!$B$2:$B$501,A1015,BallByBall!$P$2:$P$501,B1015))</f>
        <v>0</v>
      </c>
      <c r="L1015">
        <f>IF(A1015="","",SUMIFS(BallByBall!$V$2:$V$501,BallByBall!$B$2:$B$501,A1015,BallByBall!$P$2:$P$501,B1015))</f>
        <v>0</v>
      </c>
      <c r="M1015">
        <f>IF(A1015="","",SUMIFS(BallByBall!$W$2:$W$501,BallByBall!$B$2:$B$501,A1015,BallByBall!$P$2:$P$501,B1015))</f>
        <v>0</v>
      </c>
      <c r="N1015">
        <f>IF(A1015="","",SUMIFS(BallByBall!$X$2:$X$501,BallByBall!$B$2:$B$501,A1015,BallByBall!$P$2:$P$501,B1015))</f>
        <v>0</v>
      </c>
      <c r="O1015">
        <f>IF(A1015="","",SUMIFS(OverSummary!$G$2:$G$101,OverSummary!$A$2:$A$101,A1015,OverSummary!$D$2:$D$101,B1015))</f>
        <v>0</v>
      </c>
      <c r="P1015">
        <f>IF(A1015="","",G1015*Rules!$B$13+H1015*Rules!$B$14+I1015*Rules!$B$15)</f>
        <v>0</v>
      </c>
      <c r="Q1015">
        <f>IF(A1015="","",IF(G1015&gt;=100,Rules!$B$18,IF(G1015&gt;=50,Rules!$B$17,IF(G1015&gt;=30,Rules!$B$16,0)))+IF(AND(F1015=1,D1015&lt;&gt;"BWL",G1015=0),Rules!$B$27,0))</f>
        <v>0</v>
      </c>
      <c r="R1015">
        <f>IF(A1015="","",J1015*Rules!$B$19+O1015*Rules!$B$22)</f>
        <v>0</v>
      </c>
      <c r="S1015">
        <f>IF(A1015="","",IF(J1015&gt;=4,Rules!$B$21,IF(J1015&gt;=3,Rules!$B$20,0)))</f>
        <v>0</v>
      </c>
      <c r="T1015">
        <f>IF(A1015="","",K1015*Rules!$B$23+L1015*Rules!$B$24+M1015*Rules!$B$25+N1015*Rules!$B$26)</f>
        <v>0</v>
      </c>
      <c r="U1015">
        <f t="shared" si="15"/>
        <v>0</v>
      </c>
    </row>
    <row r="1016" spans="1:21" x14ac:dyDescent="0.2">
      <c r="A1016" t="str">
        <f>MatchSquad!A1016</f>
        <v>M021</v>
      </c>
      <c r="B1016" t="str">
        <f>MatchSquad!B1016</f>
        <v>P240</v>
      </c>
      <c r="C1016" t="str">
        <f>MatchSquad!C1016</f>
        <v>Abhishek Sharma</v>
      </c>
      <c r="D1016" t="str">
        <f>MatchSquad!D1016</f>
        <v>AR</v>
      </c>
      <c r="E1016" t="str">
        <f>MatchSquad!E1016</f>
        <v>SRH</v>
      </c>
      <c r="F1016">
        <f>MatchSquad!G1016</f>
        <v>0</v>
      </c>
      <c r="G1016">
        <f>IF(A1016="","",SUMIFS(BallByBall!$I$2:$I$501,BallByBall!$B$2:$B$501,A1016,BallByBall!$F$2:$F$501,B1016))</f>
        <v>0</v>
      </c>
      <c r="H1016">
        <f>IF(A1016="","",COUNTIFS(BallByBall!$B$2:$B$501,A1016,BallByBall!$F$2:$F$501,B1016,BallByBall!$Q$2:$Q$501,1))</f>
        <v>0</v>
      </c>
      <c r="I1016">
        <f>IF(A1016="","",COUNTIFS(BallByBall!$B$2:$B$501,A1016,BallByBall!$F$2:$F$501,B1016,BallByBall!$R$2:$R$501,1))</f>
        <v>0</v>
      </c>
      <c r="J1016">
        <f>IF(A1016="","",SUMIFS(BallByBall!$T$2:$T$501,BallByBall!$B$2:$B$501,A1016,BallByBall!$H$2:$H$501,B1016))</f>
        <v>0</v>
      </c>
      <c r="K1016">
        <f>IF(A1016="","",SUMIFS(BallByBall!$U$2:$U$501,BallByBall!$B$2:$B$501,A1016,BallByBall!$P$2:$P$501,B1016))</f>
        <v>0</v>
      </c>
      <c r="L1016">
        <f>IF(A1016="","",SUMIFS(BallByBall!$V$2:$V$501,BallByBall!$B$2:$B$501,A1016,BallByBall!$P$2:$P$501,B1016))</f>
        <v>0</v>
      </c>
      <c r="M1016">
        <f>IF(A1016="","",SUMIFS(BallByBall!$W$2:$W$501,BallByBall!$B$2:$B$501,A1016,BallByBall!$P$2:$P$501,B1016))</f>
        <v>0</v>
      </c>
      <c r="N1016">
        <f>IF(A1016="","",SUMIFS(BallByBall!$X$2:$X$501,BallByBall!$B$2:$B$501,A1016,BallByBall!$P$2:$P$501,B1016))</f>
        <v>0</v>
      </c>
      <c r="O1016">
        <f>IF(A1016="","",SUMIFS(OverSummary!$G$2:$G$101,OverSummary!$A$2:$A$101,A1016,OverSummary!$D$2:$D$101,B1016))</f>
        <v>0</v>
      </c>
      <c r="P1016">
        <f>IF(A1016="","",G1016*Rules!$B$13+H1016*Rules!$B$14+I1016*Rules!$B$15)</f>
        <v>0</v>
      </c>
      <c r="Q1016">
        <f>IF(A1016="","",IF(G1016&gt;=100,Rules!$B$18,IF(G1016&gt;=50,Rules!$B$17,IF(G1016&gt;=30,Rules!$B$16,0)))+IF(AND(F1016=1,D1016&lt;&gt;"BWL",G1016=0),Rules!$B$27,0))</f>
        <v>0</v>
      </c>
      <c r="R1016">
        <f>IF(A1016="","",J1016*Rules!$B$19+O1016*Rules!$B$22)</f>
        <v>0</v>
      </c>
      <c r="S1016">
        <f>IF(A1016="","",IF(J1016&gt;=4,Rules!$B$21,IF(J1016&gt;=3,Rules!$B$20,0)))</f>
        <v>0</v>
      </c>
      <c r="T1016">
        <f>IF(A1016="","",K1016*Rules!$B$23+L1016*Rules!$B$24+M1016*Rules!$B$25+N1016*Rules!$B$26)</f>
        <v>0</v>
      </c>
      <c r="U1016">
        <f t="shared" si="15"/>
        <v>0</v>
      </c>
    </row>
    <row r="1017" spans="1:21" x14ac:dyDescent="0.2">
      <c r="A1017" t="str">
        <f>MatchSquad!A1017</f>
        <v>M021</v>
      </c>
      <c r="B1017" t="str">
        <f>MatchSquad!B1017</f>
        <v>P241</v>
      </c>
      <c r="C1017" t="str">
        <f>MatchSquad!C1017</f>
        <v>Nitish Kumar Reddy</v>
      </c>
      <c r="D1017" t="str">
        <f>MatchSquad!D1017</f>
        <v>AR</v>
      </c>
      <c r="E1017" t="str">
        <f>MatchSquad!E1017</f>
        <v>SRH</v>
      </c>
      <c r="F1017">
        <f>MatchSquad!G1017</f>
        <v>0</v>
      </c>
      <c r="G1017">
        <f>IF(A1017="","",SUMIFS(BallByBall!$I$2:$I$501,BallByBall!$B$2:$B$501,A1017,BallByBall!$F$2:$F$501,B1017))</f>
        <v>0</v>
      </c>
      <c r="H1017">
        <f>IF(A1017="","",COUNTIFS(BallByBall!$B$2:$B$501,A1017,BallByBall!$F$2:$F$501,B1017,BallByBall!$Q$2:$Q$501,1))</f>
        <v>0</v>
      </c>
      <c r="I1017">
        <f>IF(A1017="","",COUNTIFS(BallByBall!$B$2:$B$501,A1017,BallByBall!$F$2:$F$501,B1017,BallByBall!$R$2:$R$501,1))</f>
        <v>0</v>
      </c>
      <c r="J1017">
        <f>IF(A1017="","",SUMIFS(BallByBall!$T$2:$T$501,BallByBall!$B$2:$B$501,A1017,BallByBall!$H$2:$H$501,B1017))</f>
        <v>0</v>
      </c>
      <c r="K1017">
        <f>IF(A1017="","",SUMIFS(BallByBall!$U$2:$U$501,BallByBall!$B$2:$B$501,A1017,BallByBall!$P$2:$P$501,B1017))</f>
        <v>0</v>
      </c>
      <c r="L1017">
        <f>IF(A1017="","",SUMIFS(BallByBall!$V$2:$V$501,BallByBall!$B$2:$B$501,A1017,BallByBall!$P$2:$P$501,B1017))</f>
        <v>0</v>
      </c>
      <c r="M1017">
        <f>IF(A1017="","",SUMIFS(BallByBall!$W$2:$W$501,BallByBall!$B$2:$B$501,A1017,BallByBall!$P$2:$P$501,B1017))</f>
        <v>0</v>
      </c>
      <c r="N1017">
        <f>IF(A1017="","",SUMIFS(BallByBall!$X$2:$X$501,BallByBall!$B$2:$B$501,A1017,BallByBall!$P$2:$P$501,B1017))</f>
        <v>0</v>
      </c>
      <c r="O1017">
        <f>IF(A1017="","",SUMIFS(OverSummary!$G$2:$G$101,OverSummary!$A$2:$A$101,A1017,OverSummary!$D$2:$D$101,B1017))</f>
        <v>0</v>
      </c>
      <c r="P1017">
        <f>IF(A1017="","",G1017*Rules!$B$13+H1017*Rules!$B$14+I1017*Rules!$B$15)</f>
        <v>0</v>
      </c>
      <c r="Q1017">
        <f>IF(A1017="","",IF(G1017&gt;=100,Rules!$B$18,IF(G1017&gt;=50,Rules!$B$17,IF(G1017&gt;=30,Rules!$B$16,0)))+IF(AND(F1017=1,D1017&lt;&gt;"BWL",G1017=0),Rules!$B$27,0))</f>
        <v>0</v>
      </c>
      <c r="R1017">
        <f>IF(A1017="","",J1017*Rules!$B$19+O1017*Rules!$B$22)</f>
        <v>0</v>
      </c>
      <c r="S1017">
        <f>IF(A1017="","",IF(J1017&gt;=4,Rules!$B$21,IF(J1017&gt;=3,Rules!$B$20,0)))</f>
        <v>0</v>
      </c>
      <c r="T1017">
        <f>IF(A1017="","",K1017*Rules!$B$23+L1017*Rules!$B$24+M1017*Rules!$B$25+N1017*Rules!$B$26)</f>
        <v>0</v>
      </c>
      <c r="U1017">
        <f t="shared" si="15"/>
        <v>0</v>
      </c>
    </row>
    <row r="1018" spans="1:21" x14ac:dyDescent="0.2">
      <c r="A1018" t="str">
        <f>MatchSquad!A1018</f>
        <v>M021</v>
      </c>
      <c r="B1018" t="str">
        <f>MatchSquad!B1018</f>
        <v>P242</v>
      </c>
      <c r="C1018" t="str">
        <f>MatchSquad!C1018</f>
        <v>Pat Cummins</v>
      </c>
      <c r="D1018" t="str">
        <f>MatchSquad!D1018</f>
        <v>BWL</v>
      </c>
      <c r="E1018" t="str">
        <f>MatchSquad!E1018</f>
        <v>SRH</v>
      </c>
      <c r="F1018">
        <f>MatchSquad!G1018</f>
        <v>0</v>
      </c>
      <c r="G1018">
        <f>IF(A1018="","",SUMIFS(BallByBall!$I$2:$I$501,BallByBall!$B$2:$B$501,A1018,BallByBall!$F$2:$F$501,B1018))</f>
        <v>0</v>
      </c>
      <c r="H1018">
        <f>IF(A1018="","",COUNTIFS(BallByBall!$B$2:$B$501,A1018,BallByBall!$F$2:$F$501,B1018,BallByBall!$Q$2:$Q$501,1))</f>
        <v>0</v>
      </c>
      <c r="I1018">
        <f>IF(A1018="","",COUNTIFS(BallByBall!$B$2:$B$501,A1018,BallByBall!$F$2:$F$501,B1018,BallByBall!$R$2:$R$501,1))</f>
        <v>0</v>
      </c>
      <c r="J1018">
        <f>IF(A1018="","",SUMIFS(BallByBall!$T$2:$T$501,BallByBall!$B$2:$B$501,A1018,BallByBall!$H$2:$H$501,B1018))</f>
        <v>0</v>
      </c>
      <c r="K1018">
        <f>IF(A1018="","",SUMIFS(BallByBall!$U$2:$U$501,BallByBall!$B$2:$B$501,A1018,BallByBall!$P$2:$P$501,B1018))</f>
        <v>0</v>
      </c>
      <c r="L1018">
        <f>IF(A1018="","",SUMIFS(BallByBall!$V$2:$V$501,BallByBall!$B$2:$B$501,A1018,BallByBall!$P$2:$P$501,B1018))</f>
        <v>0</v>
      </c>
      <c r="M1018">
        <f>IF(A1018="","",SUMIFS(BallByBall!$W$2:$W$501,BallByBall!$B$2:$B$501,A1018,BallByBall!$P$2:$P$501,B1018))</f>
        <v>0</v>
      </c>
      <c r="N1018">
        <f>IF(A1018="","",SUMIFS(BallByBall!$X$2:$X$501,BallByBall!$B$2:$B$501,A1018,BallByBall!$P$2:$P$501,B1018))</f>
        <v>0</v>
      </c>
      <c r="O1018">
        <f>IF(A1018="","",SUMIFS(OverSummary!$G$2:$G$101,OverSummary!$A$2:$A$101,A1018,OverSummary!$D$2:$D$101,B1018))</f>
        <v>0</v>
      </c>
      <c r="P1018">
        <f>IF(A1018="","",G1018*Rules!$B$13+H1018*Rules!$B$14+I1018*Rules!$B$15)</f>
        <v>0</v>
      </c>
      <c r="Q1018">
        <f>IF(A1018="","",IF(G1018&gt;=100,Rules!$B$18,IF(G1018&gt;=50,Rules!$B$17,IF(G1018&gt;=30,Rules!$B$16,0)))+IF(AND(F1018=1,D1018&lt;&gt;"BWL",G1018=0),Rules!$B$27,0))</f>
        <v>0</v>
      </c>
      <c r="R1018">
        <f>IF(A1018="","",J1018*Rules!$B$19+O1018*Rules!$B$22)</f>
        <v>0</v>
      </c>
      <c r="S1018">
        <f>IF(A1018="","",IF(J1018&gt;=4,Rules!$B$21,IF(J1018&gt;=3,Rules!$B$20,0)))</f>
        <v>0</v>
      </c>
      <c r="T1018">
        <f>IF(A1018="","",K1018*Rules!$B$23+L1018*Rules!$B$24+M1018*Rules!$B$25+N1018*Rules!$B$26)</f>
        <v>0</v>
      </c>
      <c r="U1018">
        <f t="shared" si="15"/>
        <v>0</v>
      </c>
    </row>
    <row r="1019" spans="1:21" x14ac:dyDescent="0.2">
      <c r="A1019" t="str">
        <f>MatchSquad!A1019</f>
        <v>M021</v>
      </c>
      <c r="B1019" t="str">
        <f>MatchSquad!B1019</f>
        <v>P243</v>
      </c>
      <c r="C1019" t="str">
        <f>MatchSquad!C1019</f>
        <v>Zeeshan Ansari</v>
      </c>
      <c r="D1019" t="str">
        <f>MatchSquad!D1019</f>
        <v>BWL</v>
      </c>
      <c r="E1019" t="str">
        <f>MatchSquad!E1019</f>
        <v>SRH</v>
      </c>
      <c r="F1019">
        <f>MatchSquad!G1019</f>
        <v>0</v>
      </c>
      <c r="G1019">
        <f>IF(A1019="","",SUMIFS(BallByBall!$I$2:$I$501,BallByBall!$B$2:$B$501,A1019,BallByBall!$F$2:$F$501,B1019))</f>
        <v>0</v>
      </c>
      <c r="H1019">
        <f>IF(A1019="","",COUNTIFS(BallByBall!$B$2:$B$501,A1019,BallByBall!$F$2:$F$501,B1019,BallByBall!$Q$2:$Q$501,1))</f>
        <v>0</v>
      </c>
      <c r="I1019">
        <f>IF(A1019="","",COUNTIFS(BallByBall!$B$2:$B$501,A1019,BallByBall!$F$2:$F$501,B1019,BallByBall!$R$2:$R$501,1))</f>
        <v>0</v>
      </c>
      <c r="J1019">
        <f>IF(A1019="","",SUMIFS(BallByBall!$T$2:$T$501,BallByBall!$B$2:$B$501,A1019,BallByBall!$H$2:$H$501,B1019))</f>
        <v>0</v>
      </c>
      <c r="K1019">
        <f>IF(A1019="","",SUMIFS(BallByBall!$U$2:$U$501,BallByBall!$B$2:$B$501,A1019,BallByBall!$P$2:$P$501,B1019))</f>
        <v>0</v>
      </c>
      <c r="L1019">
        <f>IF(A1019="","",SUMIFS(BallByBall!$V$2:$V$501,BallByBall!$B$2:$B$501,A1019,BallByBall!$P$2:$P$501,B1019))</f>
        <v>0</v>
      </c>
      <c r="M1019">
        <f>IF(A1019="","",SUMIFS(BallByBall!$W$2:$W$501,BallByBall!$B$2:$B$501,A1019,BallByBall!$P$2:$P$501,B1019))</f>
        <v>0</v>
      </c>
      <c r="N1019">
        <f>IF(A1019="","",SUMIFS(BallByBall!$X$2:$X$501,BallByBall!$B$2:$B$501,A1019,BallByBall!$P$2:$P$501,B1019))</f>
        <v>0</v>
      </c>
      <c r="O1019">
        <f>IF(A1019="","",SUMIFS(OverSummary!$G$2:$G$101,OverSummary!$A$2:$A$101,A1019,OverSummary!$D$2:$D$101,B1019))</f>
        <v>0</v>
      </c>
      <c r="P1019">
        <f>IF(A1019="","",G1019*Rules!$B$13+H1019*Rules!$B$14+I1019*Rules!$B$15)</f>
        <v>0</v>
      </c>
      <c r="Q1019">
        <f>IF(A1019="","",IF(G1019&gt;=100,Rules!$B$18,IF(G1019&gt;=50,Rules!$B$17,IF(G1019&gt;=30,Rules!$B$16,0)))+IF(AND(F1019=1,D1019&lt;&gt;"BWL",G1019=0),Rules!$B$27,0))</f>
        <v>0</v>
      </c>
      <c r="R1019">
        <f>IF(A1019="","",J1019*Rules!$B$19+O1019*Rules!$B$22)</f>
        <v>0</v>
      </c>
      <c r="S1019">
        <f>IF(A1019="","",IF(J1019&gt;=4,Rules!$B$21,IF(J1019&gt;=3,Rules!$B$20,0)))</f>
        <v>0</v>
      </c>
      <c r="T1019">
        <f>IF(A1019="","",K1019*Rules!$B$23+L1019*Rules!$B$24+M1019*Rules!$B$25+N1019*Rules!$B$26)</f>
        <v>0</v>
      </c>
      <c r="U1019">
        <f t="shared" si="15"/>
        <v>0</v>
      </c>
    </row>
    <row r="1020" spans="1:21" x14ac:dyDescent="0.2">
      <c r="A1020" t="str">
        <f>MatchSquad!A1020</f>
        <v>M021</v>
      </c>
      <c r="B1020" t="str">
        <f>MatchSquad!B1020</f>
        <v>P244</v>
      </c>
      <c r="C1020" t="str">
        <f>MatchSquad!C1020</f>
        <v>Jaydev Unadkat</v>
      </c>
      <c r="D1020" t="str">
        <f>MatchSquad!D1020</f>
        <v>BWL</v>
      </c>
      <c r="E1020" t="str">
        <f>MatchSquad!E1020</f>
        <v>SRH</v>
      </c>
      <c r="F1020">
        <f>MatchSquad!G1020</f>
        <v>0</v>
      </c>
      <c r="G1020">
        <f>IF(A1020="","",SUMIFS(BallByBall!$I$2:$I$501,BallByBall!$B$2:$B$501,A1020,BallByBall!$F$2:$F$501,B1020))</f>
        <v>0</v>
      </c>
      <c r="H1020">
        <f>IF(A1020="","",COUNTIFS(BallByBall!$B$2:$B$501,A1020,BallByBall!$F$2:$F$501,B1020,BallByBall!$Q$2:$Q$501,1))</f>
        <v>0</v>
      </c>
      <c r="I1020">
        <f>IF(A1020="","",COUNTIFS(BallByBall!$B$2:$B$501,A1020,BallByBall!$F$2:$F$501,B1020,BallByBall!$R$2:$R$501,1))</f>
        <v>0</v>
      </c>
      <c r="J1020">
        <f>IF(A1020="","",SUMIFS(BallByBall!$T$2:$T$501,BallByBall!$B$2:$B$501,A1020,BallByBall!$H$2:$H$501,B1020))</f>
        <v>0</v>
      </c>
      <c r="K1020">
        <f>IF(A1020="","",SUMIFS(BallByBall!$U$2:$U$501,BallByBall!$B$2:$B$501,A1020,BallByBall!$P$2:$P$501,B1020))</f>
        <v>0</v>
      </c>
      <c r="L1020">
        <f>IF(A1020="","",SUMIFS(BallByBall!$V$2:$V$501,BallByBall!$B$2:$B$501,A1020,BallByBall!$P$2:$P$501,B1020))</f>
        <v>0</v>
      </c>
      <c r="M1020">
        <f>IF(A1020="","",SUMIFS(BallByBall!$W$2:$W$501,BallByBall!$B$2:$B$501,A1020,BallByBall!$P$2:$P$501,B1020))</f>
        <v>0</v>
      </c>
      <c r="N1020">
        <f>IF(A1020="","",SUMIFS(BallByBall!$X$2:$X$501,BallByBall!$B$2:$B$501,A1020,BallByBall!$P$2:$P$501,B1020))</f>
        <v>0</v>
      </c>
      <c r="O1020">
        <f>IF(A1020="","",SUMIFS(OverSummary!$G$2:$G$101,OverSummary!$A$2:$A$101,A1020,OverSummary!$D$2:$D$101,B1020))</f>
        <v>0</v>
      </c>
      <c r="P1020">
        <f>IF(A1020="","",G1020*Rules!$B$13+H1020*Rules!$B$14+I1020*Rules!$B$15)</f>
        <v>0</v>
      </c>
      <c r="Q1020">
        <f>IF(A1020="","",IF(G1020&gt;=100,Rules!$B$18,IF(G1020&gt;=50,Rules!$B$17,IF(G1020&gt;=30,Rules!$B$16,0)))+IF(AND(F1020=1,D1020&lt;&gt;"BWL",G1020=0),Rules!$B$27,0))</f>
        <v>0</v>
      </c>
      <c r="R1020">
        <f>IF(A1020="","",J1020*Rules!$B$19+O1020*Rules!$B$22)</f>
        <v>0</v>
      </c>
      <c r="S1020">
        <f>IF(A1020="","",IF(J1020&gt;=4,Rules!$B$21,IF(J1020&gt;=3,Rules!$B$20,0)))</f>
        <v>0</v>
      </c>
      <c r="T1020">
        <f>IF(A1020="","",K1020*Rules!$B$23+L1020*Rules!$B$24+M1020*Rules!$B$25+N1020*Rules!$B$26)</f>
        <v>0</v>
      </c>
      <c r="U1020">
        <f t="shared" si="15"/>
        <v>0</v>
      </c>
    </row>
    <row r="1021" spans="1:21" x14ac:dyDescent="0.2">
      <c r="A1021" t="str">
        <f>MatchSquad!A1021</f>
        <v>M021</v>
      </c>
      <c r="B1021" t="str">
        <f>MatchSquad!B1021</f>
        <v>P245</v>
      </c>
      <c r="C1021" t="str">
        <f>MatchSquad!C1021</f>
        <v>Eshan Malinga</v>
      </c>
      <c r="D1021" t="str">
        <f>MatchSquad!D1021</f>
        <v>BWL</v>
      </c>
      <c r="E1021" t="str">
        <f>MatchSquad!E1021</f>
        <v>SRH</v>
      </c>
      <c r="F1021">
        <f>MatchSquad!G1021</f>
        <v>0</v>
      </c>
      <c r="G1021">
        <f>IF(A1021="","",SUMIFS(BallByBall!$I$2:$I$501,BallByBall!$B$2:$B$501,A1021,BallByBall!$F$2:$F$501,B1021))</f>
        <v>0</v>
      </c>
      <c r="H1021">
        <f>IF(A1021="","",COUNTIFS(BallByBall!$B$2:$B$501,A1021,BallByBall!$F$2:$F$501,B1021,BallByBall!$Q$2:$Q$501,1))</f>
        <v>0</v>
      </c>
      <c r="I1021">
        <f>IF(A1021="","",COUNTIFS(BallByBall!$B$2:$B$501,A1021,BallByBall!$F$2:$F$501,B1021,BallByBall!$R$2:$R$501,1))</f>
        <v>0</v>
      </c>
      <c r="J1021">
        <f>IF(A1021="","",SUMIFS(BallByBall!$T$2:$T$501,BallByBall!$B$2:$B$501,A1021,BallByBall!$H$2:$H$501,B1021))</f>
        <v>0</v>
      </c>
      <c r="K1021">
        <f>IF(A1021="","",SUMIFS(BallByBall!$U$2:$U$501,BallByBall!$B$2:$B$501,A1021,BallByBall!$P$2:$P$501,B1021))</f>
        <v>0</v>
      </c>
      <c r="L1021">
        <f>IF(A1021="","",SUMIFS(BallByBall!$V$2:$V$501,BallByBall!$B$2:$B$501,A1021,BallByBall!$P$2:$P$501,B1021))</f>
        <v>0</v>
      </c>
      <c r="M1021">
        <f>IF(A1021="","",SUMIFS(BallByBall!$W$2:$W$501,BallByBall!$B$2:$B$501,A1021,BallByBall!$P$2:$P$501,B1021))</f>
        <v>0</v>
      </c>
      <c r="N1021">
        <f>IF(A1021="","",SUMIFS(BallByBall!$X$2:$X$501,BallByBall!$B$2:$B$501,A1021,BallByBall!$P$2:$P$501,B1021))</f>
        <v>0</v>
      </c>
      <c r="O1021">
        <f>IF(A1021="","",SUMIFS(OverSummary!$G$2:$G$101,OverSummary!$A$2:$A$101,A1021,OverSummary!$D$2:$D$101,B1021))</f>
        <v>0</v>
      </c>
      <c r="P1021">
        <f>IF(A1021="","",G1021*Rules!$B$13+H1021*Rules!$B$14+I1021*Rules!$B$15)</f>
        <v>0</v>
      </c>
      <c r="Q1021">
        <f>IF(A1021="","",IF(G1021&gt;=100,Rules!$B$18,IF(G1021&gt;=50,Rules!$B$17,IF(G1021&gt;=30,Rules!$B$16,0)))+IF(AND(F1021=1,D1021&lt;&gt;"BWL",G1021=0),Rules!$B$27,0))</f>
        <v>0</v>
      </c>
      <c r="R1021">
        <f>IF(A1021="","",J1021*Rules!$B$19+O1021*Rules!$B$22)</f>
        <v>0</v>
      </c>
      <c r="S1021">
        <f>IF(A1021="","",IF(J1021&gt;=4,Rules!$B$21,IF(J1021&gt;=3,Rules!$B$20,0)))</f>
        <v>0</v>
      </c>
      <c r="T1021">
        <f>IF(A1021="","",K1021*Rules!$B$23+L1021*Rules!$B$24+M1021*Rules!$B$25+N1021*Rules!$B$26)</f>
        <v>0</v>
      </c>
      <c r="U1021">
        <f t="shared" si="15"/>
        <v>0</v>
      </c>
    </row>
    <row r="1022" spans="1:21" x14ac:dyDescent="0.2">
      <c r="A1022" t="str">
        <f>MatchSquad!A1022</f>
        <v>M021</v>
      </c>
      <c r="B1022" t="str">
        <f>MatchSquad!B1022</f>
        <v>P246</v>
      </c>
      <c r="C1022" t="str">
        <f>MatchSquad!C1022</f>
        <v>Sakib Hussain</v>
      </c>
      <c r="D1022" t="str">
        <f>MatchSquad!D1022</f>
        <v>BWL</v>
      </c>
      <c r="E1022" t="str">
        <f>MatchSquad!E1022</f>
        <v>SRH</v>
      </c>
      <c r="F1022">
        <f>MatchSquad!G1022</f>
        <v>0</v>
      </c>
      <c r="G1022">
        <f>IF(A1022="","",SUMIFS(BallByBall!$I$2:$I$501,BallByBall!$B$2:$B$501,A1022,BallByBall!$F$2:$F$501,B1022))</f>
        <v>0</v>
      </c>
      <c r="H1022">
        <f>IF(A1022="","",COUNTIFS(BallByBall!$B$2:$B$501,A1022,BallByBall!$F$2:$F$501,B1022,BallByBall!$Q$2:$Q$501,1))</f>
        <v>0</v>
      </c>
      <c r="I1022">
        <f>IF(A1022="","",COUNTIFS(BallByBall!$B$2:$B$501,A1022,BallByBall!$F$2:$F$501,B1022,BallByBall!$R$2:$R$501,1))</f>
        <v>0</v>
      </c>
      <c r="J1022">
        <f>IF(A1022="","",SUMIFS(BallByBall!$T$2:$T$501,BallByBall!$B$2:$B$501,A1022,BallByBall!$H$2:$H$501,B1022))</f>
        <v>0</v>
      </c>
      <c r="K1022">
        <f>IF(A1022="","",SUMIFS(BallByBall!$U$2:$U$501,BallByBall!$B$2:$B$501,A1022,BallByBall!$P$2:$P$501,B1022))</f>
        <v>0</v>
      </c>
      <c r="L1022">
        <f>IF(A1022="","",SUMIFS(BallByBall!$V$2:$V$501,BallByBall!$B$2:$B$501,A1022,BallByBall!$P$2:$P$501,B1022))</f>
        <v>0</v>
      </c>
      <c r="M1022">
        <f>IF(A1022="","",SUMIFS(BallByBall!$W$2:$W$501,BallByBall!$B$2:$B$501,A1022,BallByBall!$P$2:$P$501,B1022))</f>
        <v>0</v>
      </c>
      <c r="N1022">
        <f>IF(A1022="","",SUMIFS(BallByBall!$X$2:$X$501,BallByBall!$B$2:$B$501,A1022,BallByBall!$P$2:$P$501,B1022))</f>
        <v>0</v>
      </c>
      <c r="O1022">
        <f>IF(A1022="","",SUMIFS(OverSummary!$G$2:$G$101,OverSummary!$A$2:$A$101,A1022,OverSummary!$D$2:$D$101,B1022))</f>
        <v>0</v>
      </c>
      <c r="P1022">
        <f>IF(A1022="","",G1022*Rules!$B$13+H1022*Rules!$B$14+I1022*Rules!$B$15)</f>
        <v>0</v>
      </c>
      <c r="Q1022">
        <f>IF(A1022="","",IF(G1022&gt;=100,Rules!$B$18,IF(G1022&gt;=50,Rules!$B$17,IF(G1022&gt;=30,Rules!$B$16,0)))+IF(AND(F1022=1,D1022&lt;&gt;"BWL",G1022=0),Rules!$B$27,0))</f>
        <v>0</v>
      </c>
      <c r="R1022">
        <f>IF(A1022="","",J1022*Rules!$B$19+O1022*Rules!$B$22)</f>
        <v>0</v>
      </c>
      <c r="S1022">
        <f>IF(A1022="","",IF(J1022&gt;=4,Rules!$B$21,IF(J1022&gt;=3,Rules!$B$20,0)))</f>
        <v>0</v>
      </c>
      <c r="T1022">
        <f>IF(A1022="","",K1022*Rules!$B$23+L1022*Rules!$B$24+M1022*Rules!$B$25+N1022*Rules!$B$26)</f>
        <v>0</v>
      </c>
      <c r="U1022">
        <f t="shared" si="15"/>
        <v>0</v>
      </c>
    </row>
    <row r="1023" spans="1:21" x14ac:dyDescent="0.2">
      <c r="A1023" t="str">
        <f>MatchSquad!A1023</f>
        <v>M021</v>
      </c>
      <c r="B1023" t="str">
        <f>MatchSquad!B1023</f>
        <v>P247</v>
      </c>
      <c r="C1023" t="str">
        <f>MatchSquad!C1023</f>
        <v>Onkar Tarmale</v>
      </c>
      <c r="D1023" t="str">
        <f>MatchSquad!D1023</f>
        <v>BWL</v>
      </c>
      <c r="E1023" t="str">
        <f>MatchSquad!E1023</f>
        <v>SRH</v>
      </c>
      <c r="F1023">
        <f>MatchSquad!G1023</f>
        <v>0</v>
      </c>
      <c r="G1023">
        <f>IF(A1023="","",SUMIFS(BallByBall!$I$2:$I$501,BallByBall!$B$2:$B$501,A1023,BallByBall!$F$2:$F$501,B1023))</f>
        <v>0</v>
      </c>
      <c r="H1023">
        <f>IF(A1023="","",COUNTIFS(BallByBall!$B$2:$B$501,A1023,BallByBall!$F$2:$F$501,B1023,BallByBall!$Q$2:$Q$501,1))</f>
        <v>0</v>
      </c>
      <c r="I1023">
        <f>IF(A1023="","",COUNTIFS(BallByBall!$B$2:$B$501,A1023,BallByBall!$F$2:$F$501,B1023,BallByBall!$R$2:$R$501,1))</f>
        <v>0</v>
      </c>
      <c r="J1023">
        <f>IF(A1023="","",SUMIFS(BallByBall!$T$2:$T$501,BallByBall!$B$2:$B$501,A1023,BallByBall!$H$2:$H$501,B1023))</f>
        <v>0</v>
      </c>
      <c r="K1023">
        <f>IF(A1023="","",SUMIFS(BallByBall!$U$2:$U$501,BallByBall!$B$2:$B$501,A1023,BallByBall!$P$2:$P$501,B1023))</f>
        <v>0</v>
      </c>
      <c r="L1023">
        <f>IF(A1023="","",SUMIFS(BallByBall!$V$2:$V$501,BallByBall!$B$2:$B$501,A1023,BallByBall!$P$2:$P$501,B1023))</f>
        <v>0</v>
      </c>
      <c r="M1023">
        <f>IF(A1023="","",SUMIFS(BallByBall!$W$2:$W$501,BallByBall!$B$2:$B$501,A1023,BallByBall!$P$2:$P$501,B1023))</f>
        <v>0</v>
      </c>
      <c r="N1023">
        <f>IF(A1023="","",SUMIFS(BallByBall!$X$2:$X$501,BallByBall!$B$2:$B$501,A1023,BallByBall!$P$2:$P$501,B1023))</f>
        <v>0</v>
      </c>
      <c r="O1023">
        <f>IF(A1023="","",SUMIFS(OverSummary!$G$2:$G$101,OverSummary!$A$2:$A$101,A1023,OverSummary!$D$2:$D$101,B1023))</f>
        <v>0</v>
      </c>
      <c r="P1023">
        <f>IF(A1023="","",G1023*Rules!$B$13+H1023*Rules!$B$14+I1023*Rules!$B$15)</f>
        <v>0</v>
      </c>
      <c r="Q1023">
        <f>IF(A1023="","",IF(G1023&gt;=100,Rules!$B$18,IF(G1023&gt;=50,Rules!$B$17,IF(G1023&gt;=30,Rules!$B$16,0)))+IF(AND(F1023=1,D1023&lt;&gt;"BWL",G1023=0),Rules!$B$27,0))</f>
        <v>0</v>
      </c>
      <c r="R1023">
        <f>IF(A1023="","",J1023*Rules!$B$19+O1023*Rules!$B$22)</f>
        <v>0</v>
      </c>
      <c r="S1023">
        <f>IF(A1023="","",IF(J1023&gt;=4,Rules!$B$21,IF(J1023&gt;=3,Rules!$B$20,0)))</f>
        <v>0</v>
      </c>
      <c r="T1023">
        <f>IF(A1023="","",K1023*Rules!$B$23+L1023*Rules!$B$24+M1023*Rules!$B$25+N1023*Rules!$B$26)</f>
        <v>0</v>
      </c>
      <c r="U1023">
        <f t="shared" si="15"/>
        <v>0</v>
      </c>
    </row>
    <row r="1024" spans="1:21" x14ac:dyDescent="0.2">
      <c r="A1024" t="str">
        <f>MatchSquad!A1024</f>
        <v>M021</v>
      </c>
      <c r="B1024" t="str">
        <f>MatchSquad!B1024</f>
        <v>P248</v>
      </c>
      <c r="C1024" t="str">
        <f>MatchSquad!C1024</f>
        <v>Amit Kumar</v>
      </c>
      <c r="D1024" t="str">
        <f>MatchSquad!D1024</f>
        <v>BWL</v>
      </c>
      <c r="E1024" t="str">
        <f>MatchSquad!E1024</f>
        <v>SRH</v>
      </c>
      <c r="F1024">
        <f>MatchSquad!G1024</f>
        <v>0</v>
      </c>
      <c r="G1024">
        <f>IF(A1024="","",SUMIFS(BallByBall!$I$2:$I$501,BallByBall!$B$2:$B$501,A1024,BallByBall!$F$2:$F$501,B1024))</f>
        <v>0</v>
      </c>
      <c r="H1024">
        <f>IF(A1024="","",COUNTIFS(BallByBall!$B$2:$B$501,A1024,BallByBall!$F$2:$F$501,B1024,BallByBall!$Q$2:$Q$501,1))</f>
        <v>0</v>
      </c>
      <c r="I1024">
        <f>IF(A1024="","",COUNTIFS(BallByBall!$B$2:$B$501,A1024,BallByBall!$F$2:$F$501,B1024,BallByBall!$R$2:$R$501,1))</f>
        <v>0</v>
      </c>
      <c r="J1024">
        <f>IF(A1024="","",SUMIFS(BallByBall!$T$2:$T$501,BallByBall!$B$2:$B$501,A1024,BallByBall!$H$2:$H$501,B1024))</f>
        <v>0</v>
      </c>
      <c r="K1024">
        <f>IF(A1024="","",SUMIFS(BallByBall!$U$2:$U$501,BallByBall!$B$2:$B$501,A1024,BallByBall!$P$2:$P$501,B1024))</f>
        <v>0</v>
      </c>
      <c r="L1024">
        <f>IF(A1024="","",SUMIFS(BallByBall!$V$2:$V$501,BallByBall!$B$2:$B$501,A1024,BallByBall!$P$2:$P$501,B1024))</f>
        <v>0</v>
      </c>
      <c r="M1024">
        <f>IF(A1024="","",SUMIFS(BallByBall!$W$2:$W$501,BallByBall!$B$2:$B$501,A1024,BallByBall!$P$2:$P$501,B1024))</f>
        <v>0</v>
      </c>
      <c r="N1024">
        <f>IF(A1024="","",SUMIFS(BallByBall!$X$2:$X$501,BallByBall!$B$2:$B$501,A1024,BallByBall!$P$2:$P$501,B1024))</f>
        <v>0</v>
      </c>
      <c r="O1024">
        <f>IF(A1024="","",SUMIFS(OverSummary!$G$2:$G$101,OverSummary!$A$2:$A$101,A1024,OverSummary!$D$2:$D$101,B1024))</f>
        <v>0</v>
      </c>
      <c r="P1024">
        <f>IF(A1024="","",G1024*Rules!$B$13+H1024*Rules!$B$14+I1024*Rules!$B$15)</f>
        <v>0</v>
      </c>
      <c r="Q1024">
        <f>IF(A1024="","",IF(G1024&gt;=100,Rules!$B$18,IF(G1024&gt;=50,Rules!$B$17,IF(G1024&gt;=30,Rules!$B$16,0)))+IF(AND(F1024=1,D1024&lt;&gt;"BWL",G1024=0),Rules!$B$27,0))</f>
        <v>0</v>
      </c>
      <c r="R1024">
        <f>IF(A1024="","",J1024*Rules!$B$19+O1024*Rules!$B$22)</f>
        <v>0</v>
      </c>
      <c r="S1024">
        <f>IF(A1024="","",IF(J1024&gt;=4,Rules!$B$21,IF(J1024&gt;=3,Rules!$B$20,0)))</f>
        <v>0</v>
      </c>
      <c r="T1024">
        <f>IF(A1024="","",K1024*Rules!$B$23+L1024*Rules!$B$24+M1024*Rules!$B$25+N1024*Rules!$B$26)</f>
        <v>0</v>
      </c>
      <c r="U1024">
        <f t="shared" si="15"/>
        <v>0</v>
      </c>
    </row>
    <row r="1025" spans="1:21" x14ac:dyDescent="0.2">
      <c r="A1025" t="str">
        <f>MatchSquad!A1025</f>
        <v>M021</v>
      </c>
      <c r="B1025" t="str">
        <f>MatchSquad!B1025</f>
        <v>P249</v>
      </c>
      <c r="C1025" t="str">
        <f>MatchSquad!C1025</f>
        <v>Praful Hinge</v>
      </c>
      <c r="D1025" t="str">
        <f>MatchSquad!D1025</f>
        <v>BWL</v>
      </c>
      <c r="E1025" t="str">
        <f>MatchSquad!E1025</f>
        <v>SRH</v>
      </c>
      <c r="F1025">
        <f>MatchSquad!G1025</f>
        <v>0</v>
      </c>
      <c r="G1025">
        <f>IF(A1025="","",SUMIFS(BallByBall!$I$2:$I$501,BallByBall!$B$2:$B$501,A1025,BallByBall!$F$2:$F$501,B1025))</f>
        <v>0</v>
      </c>
      <c r="H1025">
        <f>IF(A1025="","",COUNTIFS(BallByBall!$B$2:$B$501,A1025,BallByBall!$F$2:$F$501,B1025,BallByBall!$Q$2:$Q$501,1))</f>
        <v>0</v>
      </c>
      <c r="I1025">
        <f>IF(A1025="","",COUNTIFS(BallByBall!$B$2:$B$501,A1025,BallByBall!$F$2:$F$501,B1025,BallByBall!$R$2:$R$501,1))</f>
        <v>0</v>
      </c>
      <c r="J1025">
        <f>IF(A1025="","",SUMIFS(BallByBall!$T$2:$T$501,BallByBall!$B$2:$B$501,A1025,BallByBall!$H$2:$H$501,B1025))</f>
        <v>0</v>
      </c>
      <c r="K1025">
        <f>IF(A1025="","",SUMIFS(BallByBall!$U$2:$U$501,BallByBall!$B$2:$B$501,A1025,BallByBall!$P$2:$P$501,B1025))</f>
        <v>0</v>
      </c>
      <c r="L1025">
        <f>IF(A1025="","",SUMIFS(BallByBall!$V$2:$V$501,BallByBall!$B$2:$B$501,A1025,BallByBall!$P$2:$P$501,B1025))</f>
        <v>0</v>
      </c>
      <c r="M1025">
        <f>IF(A1025="","",SUMIFS(BallByBall!$W$2:$W$501,BallByBall!$B$2:$B$501,A1025,BallByBall!$P$2:$P$501,B1025))</f>
        <v>0</v>
      </c>
      <c r="N1025">
        <f>IF(A1025="","",SUMIFS(BallByBall!$X$2:$X$501,BallByBall!$B$2:$B$501,A1025,BallByBall!$P$2:$P$501,B1025))</f>
        <v>0</v>
      </c>
      <c r="O1025">
        <f>IF(A1025="","",SUMIFS(OverSummary!$G$2:$G$101,OverSummary!$A$2:$A$101,A1025,OverSummary!$D$2:$D$101,B1025))</f>
        <v>0</v>
      </c>
      <c r="P1025">
        <f>IF(A1025="","",G1025*Rules!$B$13+H1025*Rules!$B$14+I1025*Rules!$B$15)</f>
        <v>0</v>
      </c>
      <c r="Q1025">
        <f>IF(A1025="","",IF(G1025&gt;=100,Rules!$B$18,IF(G1025&gt;=50,Rules!$B$17,IF(G1025&gt;=30,Rules!$B$16,0)))+IF(AND(F1025=1,D1025&lt;&gt;"BWL",G1025=0),Rules!$B$27,0))</f>
        <v>0</v>
      </c>
      <c r="R1025">
        <f>IF(A1025="","",J1025*Rules!$B$19+O1025*Rules!$B$22)</f>
        <v>0</v>
      </c>
      <c r="S1025">
        <f>IF(A1025="","",IF(J1025&gt;=4,Rules!$B$21,IF(J1025&gt;=3,Rules!$B$20,0)))</f>
        <v>0</v>
      </c>
      <c r="T1025">
        <f>IF(A1025="","",K1025*Rules!$B$23+L1025*Rules!$B$24+M1025*Rules!$B$25+N1025*Rules!$B$26)</f>
        <v>0</v>
      </c>
      <c r="U1025">
        <f t="shared" si="15"/>
        <v>0</v>
      </c>
    </row>
    <row r="1026" spans="1:21" x14ac:dyDescent="0.2">
      <c r="A1026" t="str">
        <f>MatchSquad!A1026</f>
        <v>M021</v>
      </c>
      <c r="B1026" t="str">
        <f>MatchSquad!B1026</f>
        <v>P250</v>
      </c>
      <c r="C1026" t="str">
        <f>MatchSquad!C1026</f>
        <v>Shivam Mavi</v>
      </c>
      <c r="D1026" t="str">
        <f>MatchSquad!D1026</f>
        <v>BWL</v>
      </c>
      <c r="E1026" t="str">
        <f>MatchSquad!E1026</f>
        <v>SRH</v>
      </c>
      <c r="F1026">
        <f>MatchSquad!G1026</f>
        <v>0</v>
      </c>
      <c r="G1026">
        <f>IF(A1026="","",SUMIFS(BallByBall!$I$2:$I$501,BallByBall!$B$2:$B$501,A1026,BallByBall!$F$2:$F$501,B1026))</f>
        <v>0</v>
      </c>
      <c r="H1026">
        <f>IF(A1026="","",COUNTIFS(BallByBall!$B$2:$B$501,A1026,BallByBall!$F$2:$F$501,B1026,BallByBall!$Q$2:$Q$501,1))</f>
        <v>0</v>
      </c>
      <c r="I1026">
        <f>IF(A1026="","",COUNTIFS(BallByBall!$B$2:$B$501,A1026,BallByBall!$F$2:$F$501,B1026,BallByBall!$R$2:$R$501,1))</f>
        <v>0</v>
      </c>
      <c r="J1026">
        <f>IF(A1026="","",SUMIFS(BallByBall!$T$2:$T$501,BallByBall!$B$2:$B$501,A1026,BallByBall!$H$2:$H$501,B1026))</f>
        <v>0</v>
      </c>
      <c r="K1026">
        <f>IF(A1026="","",SUMIFS(BallByBall!$U$2:$U$501,BallByBall!$B$2:$B$501,A1026,BallByBall!$P$2:$P$501,B1026))</f>
        <v>0</v>
      </c>
      <c r="L1026">
        <f>IF(A1026="","",SUMIFS(BallByBall!$V$2:$V$501,BallByBall!$B$2:$B$501,A1026,BallByBall!$P$2:$P$501,B1026))</f>
        <v>0</v>
      </c>
      <c r="M1026">
        <f>IF(A1026="","",SUMIFS(BallByBall!$W$2:$W$501,BallByBall!$B$2:$B$501,A1026,BallByBall!$P$2:$P$501,B1026))</f>
        <v>0</v>
      </c>
      <c r="N1026">
        <f>IF(A1026="","",SUMIFS(BallByBall!$X$2:$X$501,BallByBall!$B$2:$B$501,A1026,BallByBall!$P$2:$P$501,B1026))</f>
        <v>0</v>
      </c>
      <c r="O1026">
        <f>IF(A1026="","",SUMIFS(OverSummary!$G$2:$G$101,OverSummary!$A$2:$A$101,A1026,OverSummary!$D$2:$D$101,B1026))</f>
        <v>0</v>
      </c>
      <c r="P1026">
        <f>IF(A1026="","",G1026*Rules!$B$13+H1026*Rules!$B$14+I1026*Rules!$B$15)</f>
        <v>0</v>
      </c>
      <c r="Q1026">
        <f>IF(A1026="","",IF(G1026&gt;=100,Rules!$B$18,IF(G1026&gt;=50,Rules!$B$17,IF(G1026&gt;=30,Rules!$B$16,0)))+IF(AND(F1026=1,D1026&lt;&gt;"BWL",G1026=0),Rules!$B$27,0))</f>
        <v>0</v>
      </c>
      <c r="R1026">
        <f>IF(A1026="","",J1026*Rules!$B$19+O1026*Rules!$B$22)</f>
        <v>0</v>
      </c>
      <c r="S1026">
        <f>IF(A1026="","",IF(J1026&gt;=4,Rules!$B$21,IF(J1026&gt;=3,Rules!$B$20,0)))</f>
        <v>0</v>
      </c>
      <c r="T1026">
        <f>IF(A1026="","",K1026*Rules!$B$23+L1026*Rules!$B$24+M1026*Rules!$B$25+N1026*Rules!$B$26)</f>
        <v>0</v>
      </c>
      <c r="U1026">
        <f t="shared" ref="U1026:U1089" si="16">IF(A1026="","",P1026+Q1026+R1026+S1026+T1026)</f>
        <v>0</v>
      </c>
    </row>
    <row r="1027" spans="1:21" x14ac:dyDescent="0.2">
      <c r="A1027" t="str">
        <f>MatchSquad!A1027</f>
        <v>M021</v>
      </c>
      <c r="B1027" t="str">
        <f>MatchSquad!B1027</f>
        <v>P176</v>
      </c>
      <c r="C1027" t="str">
        <f>MatchSquad!C1027</f>
        <v>Shubham Dubey</v>
      </c>
      <c r="D1027" t="str">
        <f>MatchSquad!D1027</f>
        <v>BAT</v>
      </c>
      <c r="E1027" t="str">
        <f>MatchSquad!E1027</f>
        <v>RR</v>
      </c>
      <c r="F1027">
        <f>MatchSquad!G1027</f>
        <v>0</v>
      </c>
      <c r="G1027">
        <f>IF(A1027="","",SUMIFS(BallByBall!$I$2:$I$501,BallByBall!$B$2:$B$501,A1027,BallByBall!$F$2:$F$501,B1027))</f>
        <v>0</v>
      </c>
      <c r="H1027">
        <f>IF(A1027="","",COUNTIFS(BallByBall!$B$2:$B$501,A1027,BallByBall!$F$2:$F$501,B1027,BallByBall!$Q$2:$Q$501,1))</f>
        <v>0</v>
      </c>
      <c r="I1027">
        <f>IF(A1027="","",COUNTIFS(BallByBall!$B$2:$B$501,A1027,BallByBall!$F$2:$F$501,B1027,BallByBall!$R$2:$R$501,1))</f>
        <v>0</v>
      </c>
      <c r="J1027">
        <f>IF(A1027="","",SUMIFS(BallByBall!$T$2:$T$501,BallByBall!$B$2:$B$501,A1027,BallByBall!$H$2:$H$501,B1027))</f>
        <v>0</v>
      </c>
      <c r="K1027">
        <f>IF(A1027="","",SUMIFS(BallByBall!$U$2:$U$501,BallByBall!$B$2:$B$501,A1027,BallByBall!$P$2:$P$501,B1027))</f>
        <v>0</v>
      </c>
      <c r="L1027">
        <f>IF(A1027="","",SUMIFS(BallByBall!$V$2:$V$501,BallByBall!$B$2:$B$501,A1027,BallByBall!$P$2:$P$501,B1027))</f>
        <v>0</v>
      </c>
      <c r="M1027">
        <f>IF(A1027="","",SUMIFS(BallByBall!$W$2:$W$501,BallByBall!$B$2:$B$501,A1027,BallByBall!$P$2:$P$501,B1027))</f>
        <v>0</v>
      </c>
      <c r="N1027">
        <f>IF(A1027="","",SUMIFS(BallByBall!$X$2:$X$501,BallByBall!$B$2:$B$501,A1027,BallByBall!$P$2:$P$501,B1027))</f>
        <v>0</v>
      </c>
      <c r="O1027">
        <f>IF(A1027="","",SUMIFS(OverSummary!$G$2:$G$101,OverSummary!$A$2:$A$101,A1027,OverSummary!$D$2:$D$101,B1027))</f>
        <v>0</v>
      </c>
      <c r="P1027">
        <f>IF(A1027="","",G1027*Rules!$B$13+H1027*Rules!$B$14+I1027*Rules!$B$15)</f>
        <v>0</v>
      </c>
      <c r="Q1027">
        <f>IF(A1027="","",IF(G1027&gt;=100,Rules!$B$18,IF(G1027&gt;=50,Rules!$B$17,IF(G1027&gt;=30,Rules!$B$16,0)))+IF(AND(F1027=1,D1027&lt;&gt;"BWL",G1027=0),Rules!$B$27,0))</f>
        <v>0</v>
      </c>
      <c r="R1027">
        <f>IF(A1027="","",J1027*Rules!$B$19+O1027*Rules!$B$22)</f>
        <v>0</v>
      </c>
      <c r="S1027">
        <f>IF(A1027="","",IF(J1027&gt;=4,Rules!$B$21,IF(J1027&gt;=3,Rules!$B$20,0)))</f>
        <v>0</v>
      </c>
      <c r="T1027">
        <f>IF(A1027="","",K1027*Rules!$B$23+L1027*Rules!$B$24+M1027*Rules!$B$25+N1027*Rules!$B$26)</f>
        <v>0</v>
      </c>
      <c r="U1027">
        <f t="shared" si="16"/>
        <v>0</v>
      </c>
    </row>
    <row r="1028" spans="1:21" x14ac:dyDescent="0.2">
      <c r="A1028" t="str">
        <f>MatchSquad!A1028</f>
        <v>M021</v>
      </c>
      <c r="B1028" t="str">
        <f>MatchSquad!B1028</f>
        <v>P177</v>
      </c>
      <c r="C1028" t="str">
        <f>MatchSquad!C1028</f>
        <v>Vaibhav Sooryavanshi</v>
      </c>
      <c r="D1028" t="str">
        <f>MatchSquad!D1028</f>
        <v>BAT</v>
      </c>
      <c r="E1028" t="str">
        <f>MatchSquad!E1028</f>
        <v>RR</v>
      </c>
      <c r="F1028">
        <f>MatchSquad!G1028</f>
        <v>0</v>
      </c>
      <c r="G1028">
        <f>IF(A1028="","",SUMIFS(BallByBall!$I$2:$I$501,BallByBall!$B$2:$B$501,A1028,BallByBall!$F$2:$F$501,B1028))</f>
        <v>0</v>
      </c>
      <c r="H1028">
        <f>IF(A1028="","",COUNTIFS(BallByBall!$B$2:$B$501,A1028,BallByBall!$F$2:$F$501,B1028,BallByBall!$Q$2:$Q$501,1))</f>
        <v>0</v>
      </c>
      <c r="I1028">
        <f>IF(A1028="","",COUNTIFS(BallByBall!$B$2:$B$501,A1028,BallByBall!$F$2:$F$501,B1028,BallByBall!$R$2:$R$501,1))</f>
        <v>0</v>
      </c>
      <c r="J1028">
        <f>IF(A1028="","",SUMIFS(BallByBall!$T$2:$T$501,BallByBall!$B$2:$B$501,A1028,BallByBall!$H$2:$H$501,B1028))</f>
        <v>0</v>
      </c>
      <c r="K1028">
        <f>IF(A1028="","",SUMIFS(BallByBall!$U$2:$U$501,BallByBall!$B$2:$B$501,A1028,BallByBall!$P$2:$P$501,B1028))</f>
        <v>0</v>
      </c>
      <c r="L1028">
        <f>IF(A1028="","",SUMIFS(BallByBall!$V$2:$V$501,BallByBall!$B$2:$B$501,A1028,BallByBall!$P$2:$P$501,B1028))</f>
        <v>0</v>
      </c>
      <c r="M1028">
        <f>IF(A1028="","",SUMIFS(BallByBall!$W$2:$W$501,BallByBall!$B$2:$B$501,A1028,BallByBall!$P$2:$P$501,B1028))</f>
        <v>0</v>
      </c>
      <c r="N1028">
        <f>IF(A1028="","",SUMIFS(BallByBall!$X$2:$X$501,BallByBall!$B$2:$B$501,A1028,BallByBall!$P$2:$P$501,B1028))</f>
        <v>0</v>
      </c>
      <c r="O1028">
        <f>IF(A1028="","",SUMIFS(OverSummary!$G$2:$G$101,OverSummary!$A$2:$A$101,A1028,OverSummary!$D$2:$D$101,B1028))</f>
        <v>0</v>
      </c>
      <c r="P1028">
        <f>IF(A1028="","",G1028*Rules!$B$13+H1028*Rules!$B$14+I1028*Rules!$B$15)</f>
        <v>0</v>
      </c>
      <c r="Q1028">
        <f>IF(A1028="","",IF(G1028&gt;=100,Rules!$B$18,IF(G1028&gt;=50,Rules!$B$17,IF(G1028&gt;=30,Rules!$B$16,0)))+IF(AND(F1028=1,D1028&lt;&gt;"BWL",G1028=0),Rules!$B$27,0))</f>
        <v>0</v>
      </c>
      <c r="R1028">
        <f>IF(A1028="","",J1028*Rules!$B$19+O1028*Rules!$B$22)</f>
        <v>0</v>
      </c>
      <c r="S1028">
        <f>IF(A1028="","",IF(J1028&gt;=4,Rules!$B$21,IF(J1028&gt;=3,Rules!$B$20,0)))</f>
        <v>0</v>
      </c>
      <c r="T1028">
        <f>IF(A1028="","",K1028*Rules!$B$23+L1028*Rules!$B$24+M1028*Rules!$B$25+N1028*Rules!$B$26)</f>
        <v>0</v>
      </c>
      <c r="U1028">
        <f t="shared" si="16"/>
        <v>0</v>
      </c>
    </row>
    <row r="1029" spans="1:21" x14ac:dyDescent="0.2">
      <c r="A1029" t="str">
        <f>MatchSquad!A1029</f>
        <v>M021</v>
      </c>
      <c r="B1029" t="str">
        <f>MatchSquad!B1029</f>
        <v>P178</v>
      </c>
      <c r="C1029" t="str">
        <f>MatchSquad!C1029</f>
        <v>Donovan Ferreira</v>
      </c>
      <c r="D1029" t="str">
        <f>MatchSquad!D1029</f>
        <v>WK</v>
      </c>
      <c r="E1029" t="str">
        <f>MatchSquad!E1029</f>
        <v>RR</v>
      </c>
      <c r="F1029">
        <f>MatchSquad!G1029</f>
        <v>0</v>
      </c>
      <c r="G1029">
        <f>IF(A1029="","",SUMIFS(BallByBall!$I$2:$I$501,BallByBall!$B$2:$B$501,A1029,BallByBall!$F$2:$F$501,B1029))</f>
        <v>0</v>
      </c>
      <c r="H1029">
        <f>IF(A1029="","",COUNTIFS(BallByBall!$B$2:$B$501,A1029,BallByBall!$F$2:$F$501,B1029,BallByBall!$Q$2:$Q$501,1))</f>
        <v>0</v>
      </c>
      <c r="I1029">
        <f>IF(A1029="","",COUNTIFS(BallByBall!$B$2:$B$501,A1029,BallByBall!$F$2:$F$501,B1029,BallByBall!$R$2:$R$501,1))</f>
        <v>0</v>
      </c>
      <c r="J1029">
        <f>IF(A1029="","",SUMIFS(BallByBall!$T$2:$T$501,BallByBall!$B$2:$B$501,A1029,BallByBall!$H$2:$H$501,B1029))</f>
        <v>0</v>
      </c>
      <c r="K1029">
        <f>IF(A1029="","",SUMIFS(BallByBall!$U$2:$U$501,BallByBall!$B$2:$B$501,A1029,BallByBall!$P$2:$P$501,B1029))</f>
        <v>0</v>
      </c>
      <c r="L1029">
        <f>IF(A1029="","",SUMIFS(BallByBall!$V$2:$V$501,BallByBall!$B$2:$B$501,A1029,BallByBall!$P$2:$P$501,B1029))</f>
        <v>0</v>
      </c>
      <c r="M1029">
        <f>IF(A1029="","",SUMIFS(BallByBall!$W$2:$W$501,BallByBall!$B$2:$B$501,A1029,BallByBall!$P$2:$P$501,B1029))</f>
        <v>0</v>
      </c>
      <c r="N1029">
        <f>IF(A1029="","",SUMIFS(BallByBall!$X$2:$X$501,BallByBall!$B$2:$B$501,A1029,BallByBall!$P$2:$P$501,B1029))</f>
        <v>0</v>
      </c>
      <c r="O1029">
        <f>IF(A1029="","",SUMIFS(OverSummary!$G$2:$G$101,OverSummary!$A$2:$A$101,A1029,OverSummary!$D$2:$D$101,B1029))</f>
        <v>0</v>
      </c>
      <c r="P1029">
        <f>IF(A1029="","",G1029*Rules!$B$13+H1029*Rules!$B$14+I1029*Rules!$B$15)</f>
        <v>0</v>
      </c>
      <c r="Q1029">
        <f>IF(A1029="","",IF(G1029&gt;=100,Rules!$B$18,IF(G1029&gt;=50,Rules!$B$17,IF(G1029&gt;=30,Rules!$B$16,0)))+IF(AND(F1029=1,D1029&lt;&gt;"BWL",G1029=0),Rules!$B$27,0))</f>
        <v>0</v>
      </c>
      <c r="R1029">
        <f>IF(A1029="","",J1029*Rules!$B$19+O1029*Rules!$B$22)</f>
        <v>0</v>
      </c>
      <c r="S1029">
        <f>IF(A1029="","",IF(J1029&gt;=4,Rules!$B$21,IF(J1029&gt;=3,Rules!$B$20,0)))</f>
        <v>0</v>
      </c>
      <c r="T1029">
        <f>IF(A1029="","",K1029*Rules!$B$23+L1029*Rules!$B$24+M1029*Rules!$B$25+N1029*Rules!$B$26)</f>
        <v>0</v>
      </c>
      <c r="U1029">
        <f t="shared" si="16"/>
        <v>0</v>
      </c>
    </row>
    <row r="1030" spans="1:21" x14ac:dyDescent="0.2">
      <c r="A1030" t="str">
        <f>MatchSquad!A1030</f>
        <v>M021</v>
      </c>
      <c r="B1030" t="str">
        <f>MatchSquad!B1030</f>
        <v>P179</v>
      </c>
      <c r="C1030" t="str">
        <f>MatchSquad!C1030</f>
        <v>Lhuan-dre Pretorious</v>
      </c>
      <c r="D1030" t="str">
        <f>MatchSquad!D1030</f>
        <v>WK</v>
      </c>
      <c r="E1030" t="str">
        <f>MatchSquad!E1030</f>
        <v>RR</v>
      </c>
      <c r="F1030">
        <f>MatchSquad!G1030</f>
        <v>0</v>
      </c>
      <c r="G1030">
        <f>IF(A1030="","",SUMIFS(BallByBall!$I$2:$I$501,BallByBall!$B$2:$B$501,A1030,BallByBall!$F$2:$F$501,B1030))</f>
        <v>0</v>
      </c>
      <c r="H1030">
        <f>IF(A1030="","",COUNTIFS(BallByBall!$B$2:$B$501,A1030,BallByBall!$F$2:$F$501,B1030,BallByBall!$Q$2:$Q$501,1))</f>
        <v>0</v>
      </c>
      <c r="I1030">
        <f>IF(A1030="","",COUNTIFS(BallByBall!$B$2:$B$501,A1030,BallByBall!$F$2:$F$501,B1030,BallByBall!$R$2:$R$501,1))</f>
        <v>0</v>
      </c>
      <c r="J1030">
        <f>IF(A1030="","",SUMIFS(BallByBall!$T$2:$T$501,BallByBall!$B$2:$B$501,A1030,BallByBall!$H$2:$H$501,B1030))</f>
        <v>0</v>
      </c>
      <c r="K1030">
        <f>IF(A1030="","",SUMIFS(BallByBall!$U$2:$U$501,BallByBall!$B$2:$B$501,A1030,BallByBall!$P$2:$P$501,B1030))</f>
        <v>0</v>
      </c>
      <c r="L1030">
        <f>IF(A1030="","",SUMIFS(BallByBall!$V$2:$V$501,BallByBall!$B$2:$B$501,A1030,BallByBall!$P$2:$P$501,B1030))</f>
        <v>0</v>
      </c>
      <c r="M1030">
        <f>IF(A1030="","",SUMIFS(BallByBall!$W$2:$W$501,BallByBall!$B$2:$B$501,A1030,BallByBall!$P$2:$P$501,B1030))</f>
        <v>0</v>
      </c>
      <c r="N1030">
        <f>IF(A1030="","",SUMIFS(BallByBall!$X$2:$X$501,BallByBall!$B$2:$B$501,A1030,BallByBall!$P$2:$P$501,B1030))</f>
        <v>0</v>
      </c>
      <c r="O1030">
        <f>IF(A1030="","",SUMIFS(OverSummary!$G$2:$G$101,OverSummary!$A$2:$A$101,A1030,OverSummary!$D$2:$D$101,B1030))</f>
        <v>0</v>
      </c>
      <c r="P1030">
        <f>IF(A1030="","",G1030*Rules!$B$13+H1030*Rules!$B$14+I1030*Rules!$B$15)</f>
        <v>0</v>
      </c>
      <c r="Q1030">
        <f>IF(A1030="","",IF(G1030&gt;=100,Rules!$B$18,IF(G1030&gt;=50,Rules!$B$17,IF(G1030&gt;=30,Rules!$B$16,0)))+IF(AND(F1030=1,D1030&lt;&gt;"BWL",G1030=0),Rules!$B$27,0))</f>
        <v>0</v>
      </c>
      <c r="R1030">
        <f>IF(A1030="","",J1030*Rules!$B$19+O1030*Rules!$B$22)</f>
        <v>0</v>
      </c>
      <c r="S1030">
        <f>IF(A1030="","",IF(J1030&gt;=4,Rules!$B$21,IF(J1030&gt;=3,Rules!$B$20,0)))</f>
        <v>0</v>
      </c>
      <c r="T1030">
        <f>IF(A1030="","",K1030*Rules!$B$23+L1030*Rules!$B$24+M1030*Rules!$B$25+N1030*Rules!$B$26)</f>
        <v>0</v>
      </c>
      <c r="U1030">
        <f t="shared" si="16"/>
        <v>0</v>
      </c>
    </row>
    <row r="1031" spans="1:21" x14ac:dyDescent="0.2">
      <c r="A1031" t="str">
        <f>MatchSquad!A1031</f>
        <v>M021</v>
      </c>
      <c r="B1031" t="str">
        <f>MatchSquad!B1031</f>
        <v>P180</v>
      </c>
      <c r="C1031" t="str">
        <f>MatchSquad!C1031</f>
        <v>Ravi Singh</v>
      </c>
      <c r="D1031" t="str">
        <f>MatchSquad!D1031</f>
        <v>WK</v>
      </c>
      <c r="E1031" t="str">
        <f>MatchSquad!E1031</f>
        <v>RR</v>
      </c>
      <c r="F1031">
        <f>MatchSquad!G1031</f>
        <v>0</v>
      </c>
      <c r="G1031">
        <f>IF(A1031="","",SUMIFS(BallByBall!$I$2:$I$501,BallByBall!$B$2:$B$501,A1031,BallByBall!$F$2:$F$501,B1031))</f>
        <v>0</v>
      </c>
      <c r="H1031">
        <f>IF(A1031="","",COUNTIFS(BallByBall!$B$2:$B$501,A1031,BallByBall!$F$2:$F$501,B1031,BallByBall!$Q$2:$Q$501,1))</f>
        <v>0</v>
      </c>
      <c r="I1031">
        <f>IF(A1031="","",COUNTIFS(BallByBall!$B$2:$B$501,A1031,BallByBall!$F$2:$F$501,B1031,BallByBall!$R$2:$R$501,1))</f>
        <v>0</v>
      </c>
      <c r="J1031">
        <f>IF(A1031="","",SUMIFS(BallByBall!$T$2:$T$501,BallByBall!$B$2:$B$501,A1031,BallByBall!$H$2:$H$501,B1031))</f>
        <v>0</v>
      </c>
      <c r="K1031">
        <f>IF(A1031="","",SUMIFS(BallByBall!$U$2:$U$501,BallByBall!$B$2:$B$501,A1031,BallByBall!$P$2:$P$501,B1031))</f>
        <v>0</v>
      </c>
      <c r="L1031">
        <f>IF(A1031="","",SUMIFS(BallByBall!$V$2:$V$501,BallByBall!$B$2:$B$501,A1031,BallByBall!$P$2:$P$501,B1031))</f>
        <v>0</v>
      </c>
      <c r="M1031">
        <f>IF(A1031="","",SUMIFS(BallByBall!$W$2:$W$501,BallByBall!$B$2:$B$501,A1031,BallByBall!$P$2:$P$501,B1031))</f>
        <v>0</v>
      </c>
      <c r="N1031">
        <f>IF(A1031="","",SUMIFS(BallByBall!$X$2:$X$501,BallByBall!$B$2:$B$501,A1031,BallByBall!$P$2:$P$501,B1031))</f>
        <v>0</v>
      </c>
      <c r="O1031">
        <f>IF(A1031="","",SUMIFS(OverSummary!$G$2:$G$101,OverSummary!$A$2:$A$101,A1031,OverSummary!$D$2:$D$101,B1031))</f>
        <v>0</v>
      </c>
      <c r="P1031">
        <f>IF(A1031="","",G1031*Rules!$B$13+H1031*Rules!$B$14+I1031*Rules!$B$15)</f>
        <v>0</v>
      </c>
      <c r="Q1031">
        <f>IF(A1031="","",IF(G1031&gt;=100,Rules!$B$18,IF(G1031&gt;=50,Rules!$B$17,IF(G1031&gt;=30,Rules!$B$16,0)))+IF(AND(F1031=1,D1031&lt;&gt;"BWL",G1031=0),Rules!$B$27,0))</f>
        <v>0</v>
      </c>
      <c r="R1031">
        <f>IF(A1031="","",J1031*Rules!$B$19+O1031*Rules!$B$22)</f>
        <v>0</v>
      </c>
      <c r="S1031">
        <f>IF(A1031="","",IF(J1031&gt;=4,Rules!$B$21,IF(J1031&gt;=3,Rules!$B$20,0)))</f>
        <v>0</v>
      </c>
      <c r="T1031">
        <f>IF(A1031="","",K1031*Rules!$B$23+L1031*Rules!$B$24+M1031*Rules!$B$25+N1031*Rules!$B$26)</f>
        <v>0</v>
      </c>
      <c r="U1031">
        <f t="shared" si="16"/>
        <v>0</v>
      </c>
    </row>
    <row r="1032" spans="1:21" x14ac:dyDescent="0.2">
      <c r="A1032" t="str">
        <f>MatchSquad!A1032</f>
        <v>M021</v>
      </c>
      <c r="B1032" t="str">
        <f>MatchSquad!B1032</f>
        <v>P181</v>
      </c>
      <c r="C1032" t="str">
        <f>MatchSquad!C1032</f>
        <v>Aman Rao Perala</v>
      </c>
      <c r="D1032" t="str">
        <f>MatchSquad!D1032</f>
        <v>BAT</v>
      </c>
      <c r="E1032" t="str">
        <f>MatchSquad!E1032</f>
        <v>RR</v>
      </c>
      <c r="F1032">
        <f>MatchSquad!G1032</f>
        <v>0</v>
      </c>
      <c r="G1032">
        <f>IF(A1032="","",SUMIFS(BallByBall!$I$2:$I$501,BallByBall!$B$2:$B$501,A1032,BallByBall!$F$2:$F$501,B1032))</f>
        <v>0</v>
      </c>
      <c r="H1032">
        <f>IF(A1032="","",COUNTIFS(BallByBall!$B$2:$B$501,A1032,BallByBall!$F$2:$F$501,B1032,BallByBall!$Q$2:$Q$501,1))</f>
        <v>0</v>
      </c>
      <c r="I1032">
        <f>IF(A1032="","",COUNTIFS(BallByBall!$B$2:$B$501,A1032,BallByBall!$F$2:$F$501,B1032,BallByBall!$R$2:$R$501,1))</f>
        <v>0</v>
      </c>
      <c r="J1032">
        <f>IF(A1032="","",SUMIFS(BallByBall!$T$2:$T$501,BallByBall!$B$2:$B$501,A1032,BallByBall!$H$2:$H$501,B1032))</f>
        <v>0</v>
      </c>
      <c r="K1032">
        <f>IF(A1032="","",SUMIFS(BallByBall!$U$2:$U$501,BallByBall!$B$2:$B$501,A1032,BallByBall!$P$2:$P$501,B1032))</f>
        <v>0</v>
      </c>
      <c r="L1032">
        <f>IF(A1032="","",SUMIFS(BallByBall!$V$2:$V$501,BallByBall!$B$2:$B$501,A1032,BallByBall!$P$2:$P$501,B1032))</f>
        <v>0</v>
      </c>
      <c r="M1032">
        <f>IF(A1032="","",SUMIFS(BallByBall!$W$2:$W$501,BallByBall!$B$2:$B$501,A1032,BallByBall!$P$2:$P$501,B1032))</f>
        <v>0</v>
      </c>
      <c r="N1032">
        <f>IF(A1032="","",SUMIFS(BallByBall!$X$2:$X$501,BallByBall!$B$2:$B$501,A1032,BallByBall!$P$2:$P$501,B1032))</f>
        <v>0</v>
      </c>
      <c r="O1032">
        <f>IF(A1032="","",SUMIFS(OverSummary!$G$2:$G$101,OverSummary!$A$2:$A$101,A1032,OverSummary!$D$2:$D$101,B1032))</f>
        <v>0</v>
      </c>
      <c r="P1032">
        <f>IF(A1032="","",G1032*Rules!$B$13+H1032*Rules!$B$14+I1032*Rules!$B$15)</f>
        <v>0</v>
      </c>
      <c r="Q1032">
        <f>IF(A1032="","",IF(G1032&gt;=100,Rules!$B$18,IF(G1032&gt;=50,Rules!$B$17,IF(G1032&gt;=30,Rules!$B$16,0)))+IF(AND(F1032=1,D1032&lt;&gt;"BWL",G1032=0),Rules!$B$27,0))</f>
        <v>0</v>
      </c>
      <c r="R1032">
        <f>IF(A1032="","",J1032*Rules!$B$19+O1032*Rules!$B$22)</f>
        <v>0</v>
      </c>
      <c r="S1032">
        <f>IF(A1032="","",IF(J1032&gt;=4,Rules!$B$21,IF(J1032&gt;=3,Rules!$B$20,0)))</f>
        <v>0</v>
      </c>
      <c r="T1032">
        <f>IF(A1032="","",K1032*Rules!$B$23+L1032*Rules!$B$24+M1032*Rules!$B$25+N1032*Rules!$B$26)</f>
        <v>0</v>
      </c>
      <c r="U1032">
        <f t="shared" si="16"/>
        <v>0</v>
      </c>
    </row>
    <row r="1033" spans="1:21" x14ac:dyDescent="0.2">
      <c r="A1033" t="str">
        <f>MatchSquad!A1033</f>
        <v>M021</v>
      </c>
      <c r="B1033" t="str">
        <f>MatchSquad!B1033</f>
        <v>P182</v>
      </c>
      <c r="C1033" t="str">
        <f>MatchSquad!C1033</f>
        <v>Shimron Hetmyer</v>
      </c>
      <c r="D1033" t="str">
        <f>MatchSquad!D1033</f>
        <v>BAT</v>
      </c>
      <c r="E1033" t="str">
        <f>MatchSquad!E1033</f>
        <v>RR</v>
      </c>
      <c r="F1033">
        <f>MatchSquad!G1033</f>
        <v>0</v>
      </c>
      <c r="G1033">
        <f>IF(A1033="","",SUMIFS(BallByBall!$I$2:$I$501,BallByBall!$B$2:$B$501,A1033,BallByBall!$F$2:$F$501,B1033))</f>
        <v>0</v>
      </c>
      <c r="H1033">
        <f>IF(A1033="","",COUNTIFS(BallByBall!$B$2:$B$501,A1033,BallByBall!$F$2:$F$501,B1033,BallByBall!$Q$2:$Q$501,1))</f>
        <v>0</v>
      </c>
      <c r="I1033">
        <f>IF(A1033="","",COUNTIFS(BallByBall!$B$2:$B$501,A1033,BallByBall!$F$2:$F$501,B1033,BallByBall!$R$2:$R$501,1))</f>
        <v>0</v>
      </c>
      <c r="J1033">
        <f>IF(A1033="","",SUMIFS(BallByBall!$T$2:$T$501,BallByBall!$B$2:$B$501,A1033,BallByBall!$H$2:$H$501,B1033))</f>
        <v>0</v>
      </c>
      <c r="K1033">
        <f>IF(A1033="","",SUMIFS(BallByBall!$U$2:$U$501,BallByBall!$B$2:$B$501,A1033,BallByBall!$P$2:$P$501,B1033))</f>
        <v>0</v>
      </c>
      <c r="L1033">
        <f>IF(A1033="","",SUMIFS(BallByBall!$V$2:$V$501,BallByBall!$B$2:$B$501,A1033,BallByBall!$P$2:$P$501,B1033))</f>
        <v>0</v>
      </c>
      <c r="M1033">
        <f>IF(A1033="","",SUMIFS(BallByBall!$W$2:$W$501,BallByBall!$B$2:$B$501,A1033,BallByBall!$P$2:$P$501,B1033))</f>
        <v>0</v>
      </c>
      <c r="N1033">
        <f>IF(A1033="","",SUMIFS(BallByBall!$X$2:$X$501,BallByBall!$B$2:$B$501,A1033,BallByBall!$P$2:$P$501,B1033))</f>
        <v>0</v>
      </c>
      <c r="O1033">
        <f>IF(A1033="","",SUMIFS(OverSummary!$G$2:$G$101,OverSummary!$A$2:$A$101,A1033,OverSummary!$D$2:$D$101,B1033))</f>
        <v>0</v>
      </c>
      <c r="P1033">
        <f>IF(A1033="","",G1033*Rules!$B$13+H1033*Rules!$B$14+I1033*Rules!$B$15)</f>
        <v>0</v>
      </c>
      <c r="Q1033">
        <f>IF(A1033="","",IF(G1033&gt;=100,Rules!$B$18,IF(G1033&gt;=50,Rules!$B$17,IF(G1033&gt;=30,Rules!$B$16,0)))+IF(AND(F1033=1,D1033&lt;&gt;"BWL",G1033=0),Rules!$B$27,0))</f>
        <v>0</v>
      </c>
      <c r="R1033">
        <f>IF(A1033="","",J1033*Rules!$B$19+O1033*Rules!$B$22)</f>
        <v>0</v>
      </c>
      <c r="S1033">
        <f>IF(A1033="","",IF(J1033&gt;=4,Rules!$B$21,IF(J1033&gt;=3,Rules!$B$20,0)))</f>
        <v>0</v>
      </c>
      <c r="T1033">
        <f>IF(A1033="","",K1033*Rules!$B$23+L1033*Rules!$B$24+M1033*Rules!$B$25+N1033*Rules!$B$26)</f>
        <v>0</v>
      </c>
      <c r="U1033">
        <f t="shared" si="16"/>
        <v>0</v>
      </c>
    </row>
    <row r="1034" spans="1:21" x14ac:dyDescent="0.2">
      <c r="A1034" t="str">
        <f>MatchSquad!A1034</f>
        <v>M021</v>
      </c>
      <c r="B1034" t="str">
        <f>MatchSquad!B1034</f>
        <v>P183</v>
      </c>
      <c r="C1034" t="str">
        <f>MatchSquad!C1034</f>
        <v>Yashasvi Jaiswal</v>
      </c>
      <c r="D1034" t="str">
        <f>MatchSquad!D1034</f>
        <v>BAT</v>
      </c>
      <c r="E1034" t="str">
        <f>MatchSquad!E1034</f>
        <v>RR</v>
      </c>
      <c r="F1034">
        <f>MatchSquad!G1034</f>
        <v>0</v>
      </c>
      <c r="G1034">
        <f>IF(A1034="","",SUMIFS(BallByBall!$I$2:$I$501,BallByBall!$B$2:$B$501,A1034,BallByBall!$F$2:$F$501,B1034))</f>
        <v>0</v>
      </c>
      <c r="H1034">
        <f>IF(A1034="","",COUNTIFS(BallByBall!$B$2:$B$501,A1034,BallByBall!$F$2:$F$501,B1034,BallByBall!$Q$2:$Q$501,1))</f>
        <v>0</v>
      </c>
      <c r="I1034">
        <f>IF(A1034="","",COUNTIFS(BallByBall!$B$2:$B$501,A1034,BallByBall!$F$2:$F$501,B1034,BallByBall!$R$2:$R$501,1))</f>
        <v>0</v>
      </c>
      <c r="J1034">
        <f>IF(A1034="","",SUMIFS(BallByBall!$T$2:$T$501,BallByBall!$B$2:$B$501,A1034,BallByBall!$H$2:$H$501,B1034))</f>
        <v>0</v>
      </c>
      <c r="K1034">
        <f>IF(A1034="","",SUMIFS(BallByBall!$U$2:$U$501,BallByBall!$B$2:$B$501,A1034,BallByBall!$P$2:$P$501,B1034))</f>
        <v>0</v>
      </c>
      <c r="L1034">
        <f>IF(A1034="","",SUMIFS(BallByBall!$V$2:$V$501,BallByBall!$B$2:$B$501,A1034,BallByBall!$P$2:$P$501,B1034))</f>
        <v>0</v>
      </c>
      <c r="M1034">
        <f>IF(A1034="","",SUMIFS(BallByBall!$W$2:$W$501,BallByBall!$B$2:$B$501,A1034,BallByBall!$P$2:$P$501,B1034))</f>
        <v>0</v>
      </c>
      <c r="N1034">
        <f>IF(A1034="","",SUMIFS(BallByBall!$X$2:$X$501,BallByBall!$B$2:$B$501,A1034,BallByBall!$P$2:$P$501,B1034))</f>
        <v>0</v>
      </c>
      <c r="O1034">
        <f>IF(A1034="","",SUMIFS(OverSummary!$G$2:$G$101,OverSummary!$A$2:$A$101,A1034,OverSummary!$D$2:$D$101,B1034))</f>
        <v>0</v>
      </c>
      <c r="P1034">
        <f>IF(A1034="","",G1034*Rules!$B$13+H1034*Rules!$B$14+I1034*Rules!$B$15)</f>
        <v>0</v>
      </c>
      <c r="Q1034">
        <f>IF(A1034="","",IF(G1034&gt;=100,Rules!$B$18,IF(G1034&gt;=50,Rules!$B$17,IF(G1034&gt;=30,Rules!$B$16,0)))+IF(AND(F1034=1,D1034&lt;&gt;"BWL",G1034=0),Rules!$B$27,0))</f>
        <v>0</v>
      </c>
      <c r="R1034">
        <f>IF(A1034="","",J1034*Rules!$B$19+O1034*Rules!$B$22)</f>
        <v>0</v>
      </c>
      <c r="S1034">
        <f>IF(A1034="","",IF(J1034&gt;=4,Rules!$B$21,IF(J1034&gt;=3,Rules!$B$20,0)))</f>
        <v>0</v>
      </c>
      <c r="T1034">
        <f>IF(A1034="","",K1034*Rules!$B$23+L1034*Rules!$B$24+M1034*Rules!$B$25+N1034*Rules!$B$26)</f>
        <v>0</v>
      </c>
      <c r="U1034">
        <f t="shared" si="16"/>
        <v>0</v>
      </c>
    </row>
    <row r="1035" spans="1:21" x14ac:dyDescent="0.2">
      <c r="A1035" t="str">
        <f>MatchSquad!A1035</f>
        <v>M021</v>
      </c>
      <c r="B1035" t="str">
        <f>MatchSquad!B1035</f>
        <v>P184</v>
      </c>
      <c r="C1035" t="str">
        <f>MatchSquad!C1035</f>
        <v>Dhruv Jurel</v>
      </c>
      <c r="D1035" t="str">
        <f>MatchSquad!D1035</f>
        <v>WK</v>
      </c>
      <c r="E1035" t="str">
        <f>MatchSquad!E1035</f>
        <v>RR</v>
      </c>
      <c r="F1035">
        <f>MatchSquad!G1035</f>
        <v>0</v>
      </c>
      <c r="G1035">
        <f>IF(A1035="","",SUMIFS(BallByBall!$I$2:$I$501,BallByBall!$B$2:$B$501,A1035,BallByBall!$F$2:$F$501,B1035))</f>
        <v>0</v>
      </c>
      <c r="H1035">
        <f>IF(A1035="","",COUNTIFS(BallByBall!$B$2:$B$501,A1035,BallByBall!$F$2:$F$501,B1035,BallByBall!$Q$2:$Q$501,1))</f>
        <v>0</v>
      </c>
      <c r="I1035">
        <f>IF(A1035="","",COUNTIFS(BallByBall!$B$2:$B$501,A1035,BallByBall!$F$2:$F$501,B1035,BallByBall!$R$2:$R$501,1))</f>
        <v>0</v>
      </c>
      <c r="J1035">
        <f>IF(A1035="","",SUMIFS(BallByBall!$T$2:$T$501,BallByBall!$B$2:$B$501,A1035,BallByBall!$H$2:$H$501,B1035))</f>
        <v>0</v>
      </c>
      <c r="K1035">
        <f>IF(A1035="","",SUMIFS(BallByBall!$U$2:$U$501,BallByBall!$B$2:$B$501,A1035,BallByBall!$P$2:$P$501,B1035))</f>
        <v>0</v>
      </c>
      <c r="L1035">
        <f>IF(A1035="","",SUMIFS(BallByBall!$V$2:$V$501,BallByBall!$B$2:$B$501,A1035,BallByBall!$P$2:$P$501,B1035))</f>
        <v>0</v>
      </c>
      <c r="M1035">
        <f>IF(A1035="","",SUMIFS(BallByBall!$W$2:$W$501,BallByBall!$B$2:$B$501,A1035,BallByBall!$P$2:$P$501,B1035))</f>
        <v>0</v>
      </c>
      <c r="N1035">
        <f>IF(A1035="","",SUMIFS(BallByBall!$X$2:$X$501,BallByBall!$B$2:$B$501,A1035,BallByBall!$P$2:$P$501,B1035))</f>
        <v>0</v>
      </c>
      <c r="O1035">
        <f>IF(A1035="","",SUMIFS(OverSummary!$G$2:$G$101,OverSummary!$A$2:$A$101,A1035,OverSummary!$D$2:$D$101,B1035))</f>
        <v>0</v>
      </c>
      <c r="P1035">
        <f>IF(A1035="","",G1035*Rules!$B$13+H1035*Rules!$B$14+I1035*Rules!$B$15)</f>
        <v>0</v>
      </c>
      <c r="Q1035">
        <f>IF(A1035="","",IF(G1035&gt;=100,Rules!$B$18,IF(G1035&gt;=50,Rules!$B$17,IF(G1035&gt;=30,Rules!$B$16,0)))+IF(AND(F1035=1,D1035&lt;&gt;"BWL",G1035=0),Rules!$B$27,0))</f>
        <v>0</v>
      </c>
      <c r="R1035">
        <f>IF(A1035="","",J1035*Rules!$B$19+O1035*Rules!$B$22)</f>
        <v>0</v>
      </c>
      <c r="S1035">
        <f>IF(A1035="","",IF(J1035&gt;=4,Rules!$B$21,IF(J1035&gt;=3,Rules!$B$20,0)))</f>
        <v>0</v>
      </c>
      <c r="T1035">
        <f>IF(A1035="","",K1035*Rules!$B$23+L1035*Rules!$B$24+M1035*Rules!$B$25+N1035*Rules!$B$26)</f>
        <v>0</v>
      </c>
      <c r="U1035">
        <f t="shared" si="16"/>
        <v>0</v>
      </c>
    </row>
    <row r="1036" spans="1:21" x14ac:dyDescent="0.2">
      <c r="A1036" t="str">
        <f>MatchSquad!A1036</f>
        <v>M021</v>
      </c>
      <c r="B1036" t="str">
        <f>MatchSquad!B1036</f>
        <v>P185</v>
      </c>
      <c r="C1036" t="str">
        <f>MatchSquad!C1036</f>
        <v>Riyan Parag</v>
      </c>
      <c r="D1036" t="str">
        <f>MatchSquad!D1036</f>
        <v>AR</v>
      </c>
      <c r="E1036" t="str">
        <f>MatchSquad!E1036</f>
        <v>RR</v>
      </c>
      <c r="F1036">
        <f>MatchSquad!G1036</f>
        <v>0</v>
      </c>
      <c r="G1036">
        <f>IF(A1036="","",SUMIFS(BallByBall!$I$2:$I$501,BallByBall!$B$2:$B$501,A1036,BallByBall!$F$2:$F$501,B1036))</f>
        <v>0</v>
      </c>
      <c r="H1036">
        <f>IF(A1036="","",COUNTIFS(BallByBall!$B$2:$B$501,A1036,BallByBall!$F$2:$F$501,B1036,BallByBall!$Q$2:$Q$501,1))</f>
        <v>0</v>
      </c>
      <c r="I1036">
        <f>IF(A1036="","",COUNTIFS(BallByBall!$B$2:$B$501,A1036,BallByBall!$F$2:$F$501,B1036,BallByBall!$R$2:$R$501,1))</f>
        <v>0</v>
      </c>
      <c r="J1036">
        <f>IF(A1036="","",SUMIFS(BallByBall!$T$2:$T$501,BallByBall!$B$2:$B$501,A1036,BallByBall!$H$2:$H$501,B1036))</f>
        <v>0</v>
      </c>
      <c r="K1036">
        <f>IF(A1036="","",SUMIFS(BallByBall!$U$2:$U$501,BallByBall!$B$2:$B$501,A1036,BallByBall!$P$2:$P$501,B1036))</f>
        <v>0</v>
      </c>
      <c r="L1036">
        <f>IF(A1036="","",SUMIFS(BallByBall!$V$2:$V$501,BallByBall!$B$2:$B$501,A1036,BallByBall!$P$2:$P$501,B1036))</f>
        <v>0</v>
      </c>
      <c r="M1036">
        <f>IF(A1036="","",SUMIFS(BallByBall!$W$2:$W$501,BallByBall!$B$2:$B$501,A1036,BallByBall!$P$2:$P$501,B1036))</f>
        <v>0</v>
      </c>
      <c r="N1036">
        <f>IF(A1036="","",SUMIFS(BallByBall!$X$2:$X$501,BallByBall!$B$2:$B$501,A1036,BallByBall!$P$2:$P$501,B1036))</f>
        <v>0</v>
      </c>
      <c r="O1036">
        <f>IF(A1036="","",SUMIFS(OverSummary!$G$2:$G$101,OverSummary!$A$2:$A$101,A1036,OverSummary!$D$2:$D$101,B1036))</f>
        <v>0</v>
      </c>
      <c r="P1036">
        <f>IF(A1036="","",G1036*Rules!$B$13+H1036*Rules!$B$14+I1036*Rules!$B$15)</f>
        <v>0</v>
      </c>
      <c r="Q1036">
        <f>IF(A1036="","",IF(G1036&gt;=100,Rules!$B$18,IF(G1036&gt;=50,Rules!$B$17,IF(G1036&gt;=30,Rules!$B$16,0)))+IF(AND(F1036=1,D1036&lt;&gt;"BWL",G1036=0),Rules!$B$27,0))</f>
        <v>0</v>
      </c>
      <c r="R1036">
        <f>IF(A1036="","",J1036*Rules!$B$19+O1036*Rules!$B$22)</f>
        <v>0</v>
      </c>
      <c r="S1036">
        <f>IF(A1036="","",IF(J1036&gt;=4,Rules!$B$21,IF(J1036&gt;=3,Rules!$B$20,0)))</f>
        <v>0</v>
      </c>
      <c r="T1036">
        <f>IF(A1036="","",K1036*Rules!$B$23+L1036*Rules!$B$24+M1036*Rules!$B$25+N1036*Rules!$B$26)</f>
        <v>0</v>
      </c>
      <c r="U1036">
        <f t="shared" si="16"/>
        <v>0</v>
      </c>
    </row>
    <row r="1037" spans="1:21" x14ac:dyDescent="0.2">
      <c r="A1037" t="str">
        <f>MatchSquad!A1037</f>
        <v>M021</v>
      </c>
      <c r="B1037" t="str">
        <f>MatchSquad!B1037</f>
        <v>P186</v>
      </c>
      <c r="C1037" t="str">
        <f>MatchSquad!C1037</f>
        <v>Yudhvir Singh Charak</v>
      </c>
      <c r="D1037" t="str">
        <f>MatchSquad!D1037</f>
        <v>AR</v>
      </c>
      <c r="E1037" t="str">
        <f>MatchSquad!E1037</f>
        <v>RR</v>
      </c>
      <c r="F1037">
        <f>MatchSquad!G1037</f>
        <v>0</v>
      </c>
      <c r="G1037">
        <f>IF(A1037="","",SUMIFS(BallByBall!$I$2:$I$501,BallByBall!$B$2:$B$501,A1037,BallByBall!$F$2:$F$501,B1037))</f>
        <v>0</v>
      </c>
      <c r="H1037">
        <f>IF(A1037="","",COUNTIFS(BallByBall!$B$2:$B$501,A1037,BallByBall!$F$2:$F$501,B1037,BallByBall!$Q$2:$Q$501,1))</f>
        <v>0</v>
      </c>
      <c r="I1037">
        <f>IF(A1037="","",COUNTIFS(BallByBall!$B$2:$B$501,A1037,BallByBall!$F$2:$F$501,B1037,BallByBall!$R$2:$R$501,1))</f>
        <v>0</v>
      </c>
      <c r="J1037">
        <f>IF(A1037="","",SUMIFS(BallByBall!$T$2:$T$501,BallByBall!$B$2:$B$501,A1037,BallByBall!$H$2:$H$501,B1037))</f>
        <v>0</v>
      </c>
      <c r="K1037">
        <f>IF(A1037="","",SUMIFS(BallByBall!$U$2:$U$501,BallByBall!$B$2:$B$501,A1037,BallByBall!$P$2:$P$501,B1037))</f>
        <v>0</v>
      </c>
      <c r="L1037">
        <f>IF(A1037="","",SUMIFS(BallByBall!$V$2:$V$501,BallByBall!$B$2:$B$501,A1037,BallByBall!$P$2:$P$501,B1037))</f>
        <v>0</v>
      </c>
      <c r="M1037">
        <f>IF(A1037="","",SUMIFS(BallByBall!$W$2:$W$501,BallByBall!$B$2:$B$501,A1037,BallByBall!$P$2:$P$501,B1037))</f>
        <v>0</v>
      </c>
      <c r="N1037">
        <f>IF(A1037="","",SUMIFS(BallByBall!$X$2:$X$501,BallByBall!$B$2:$B$501,A1037,BallByBall!$P$2:$P$501,B1037))</f>
        <v>0</v>
      </c>
      <c r="O1037">
        <f>IF(A1037="","",SUMIFS(OverSummary!$G$2:$G$101,OverSummary!$A$2:$A$101,A1037,OverSummary!$D$2:$D$101,B1037))</f>
        <v>0</v>
      </c>
      <c r="P1037">
        <f>IF(A1037="","",G1037*Rules!$B$13+H1037*Rules!$B$14+I1037*Rules!$B$15)</f>
        <v>0</v>
      </c>
      <c r="Q1037">
        <f>IF(A1037="","",IF(G1037&gt;=100,Rules!$B$18,IF(G1037&gt;=50,Rules!$B$17,IF(G1037&gt;=30,Rules!$B$16,0)))+IF(AND(F1037=1,D1037&lt;&gt;"BWL",G1037=0),Rules!$B$27,0))</f>
        <v>0</v>
      </c>
      <c r="R1037">
        <f>IF(A1037="","",J1037*Rules!$B$19+O1037*Rules!$B$22)</f>
        <v>0</v>
      </c>
      <c r="S1037">
        <f>IF(A1037="","",IF(J1037&gt;=4,Rules!$B$21,IF(J1037&gt;=3,Rules!$B$20,0)))</f>
        <v>0</v>
      </c>
      <c r="T1037">
        <f>IF(A1037="","",K1037*Rules!$B$23+L1037*Rules!$B$24+M1037*Rules!$B$25+N1037*Rules!$B$26)</f>
        <v>0</v>
      </c>
      <c r="U1037">
        <f t="shared" si="16"/>
        <v>0</v>
      </c>
    </row>
    <row r="1038" spans="1:21" x14ac:dyDescent="0.2">
      <c r="A1038" t="str">
        <f>MatchSquad!A1038</f>
        <v>M021</v>
      </c>
      <c r="B1038" t="str">
        <f>MatchSquad!B1038</f>
        <v>P187</v>
      </c>
      <c r="C1038" t="str">
        <f>MatchSquad!C1038</f>
        <v>Ravindra Jadeja</v>
      </c>
      <c r="D1038" t="str">
        <f>MatchSquad!D1038</f>
        <v>AR</v>
      </c>
      <c r="E1038" t="str">
        <f>MatchSquad!E1038</f>
        <v>RR</v>
      </c>
      <c r="F1038">
        <f>MatchSquad!G1038</f>
        <v>0</v>
      </c>
      <c r="G1038">
        <f>IF(A1038="","",SUMIFS(BallByBall!$I$2:$I$501,BallByBall!$B$2:$B$501,A1038,BallByBall!$F$2:$F$501,B1038))</f>
        <v>0</v>
      </c>
      <c r="H1038">
        <f>IF(A1038="","",COUNTIFS(BallByBall!$B$2:$B$501,A1038,BallByBall!$F$2:$F$501,B1038,BallByBall!$Q$2:$Q$501,1))</f>
        <v>0</v>
      </c>
      <c r="I1038">
        <f>IF(A1038="","",COUNTIFS(BallByBall!$B$2:$B$501,A1038,BallByBall!$F$2:$F$501,B1038,BallByBall!$R$2:$R$501,1))</f>
        <v>0</v>
      </c>
      <c r="J1038">
        <f>IF(A1038="","",SUMIFS(BallByBall!$T$2:$T$501,BallByBall!$B$2:$B$501,A1038,BallByBall!$H$2:$H$501,B1038))</f>
        <v>0</v>
      </c>
      <c r="K1038">
        <f>IF(A1038="","",SUMIFS(BallByBall!$U$2:$U$501,BallByBall!$B$2:$B$501,A1038,BallByBall!$P$2:$P$501,B1038))</f>
        <v>0</v>
      </c>
      <c r="L1038">
        <f>IF(A1038="","",SUMIFS(BallByBall!$V$2:$V$501,BallByBall!$B$2:$B$501,A1038,BallByBall!$P$2:$P$501,B1038))</f>
        <v>0</v>
      </c>
      <c r="M1038">
        <f>IF(A1038="","",SUMIFS(BallByBall!$W$2:$W$501,BallByBall!$B$2:$B$501,A1038,BallByBall!$P$2:$P$501,B1038))</f>
        <v>0</v>
      </c>
      <c r="N1038">
        <f>IF(A1038="","",SUMIFS(BallByBall!$X$2:$X$501,BallByBall!$B$2:$B$501,A1038,BallByBall!$P$2:$P$501,B1038))</f>
        <v>0</v>
      </c>
      <c r="O1038">
        <f>IF(A1038="","",SUMIFS(OverSummary!$G$2:$G$101,OverSummary!$A$2:$A$101,A1038,OverSummary!$D$2:$D$101,B1038))</f>
        <v>0</v>
      </c>
      <c r="P1038">
        <f>IF(A1038="","",G1038*Rules!$B$13+H1038*Rules!$B$14+I1038*Rules!$B$15)</f>
        <v>0</v>
      </c>
      <c r="Q1038">
        <f>IF(A1038="","",IF(G1038&gt;=100,Rules!$B$18,IF(G1038&gt;=50,Rules!$B$17,IF(G1038&gt;=30,Rules!$B$16,0)))+IF(AND(F1038=1,D1038&lt;&gt;"BWL",G1038=0),Rules!$B$27,0))</f>
        <v>0</v>
      </c>
      <c r="R1038">
        <f>IF(A1038="","",J1038*Rules!$B$19+O1038*Rules!$B$22)</f>
        <v>0</v>
      </c>
      <c r="S1038">
        <f>IF(A1038="","",IF(J1038&gt;=4,Rules!$B$21,IF(J1038&gt;=3,Rules!$B$20,0)))</f>
        <v>0</v>
      </c>
      <c r="T1038">
        <f>IF(A1038="","",K1038*Rules!$B$23+L1038*Rules!$B$24+M1038*Rules!$B$25+N1038*Rules!$B$26)</f>
        <v>0</v>
      </c>
      <c r="U1038">
        <f t="shared" si="16"/>
        <v>0</v>
      </c>
    </row>
    <row r="1039" spans="1:21" x14ac:dyDescent="0.2">
      <c r="A1039" t="str">
        <f>MatchSquad!A1039</f>
        <v>M021</v>
      </c>
      <c r="B1039" t="str">
        <f>MatchSquad!B1039</f>
        <v>P188</v>
      </c>
      <c r="C1039" t="str">
        <f>MatchSquad!C1039</f>
        <v>Dasun Shanaka</v>
      </c>
      <c r="D1039" t="str">
        <f>MatchSquad!D1039</f>
        <v>AR</v>
      </c>
      <c r="E1039" t="str">
        <f>MatchSquad!E1039</f>
        <v>RR</v>
      </c>
      <c r="F1039">
        <f>MatchSquad!G1039</f>
        <v>0</v>
      </c>
      <c r="G1039">
        <f>IF(A1039="","",SUMIFS(BallByBall!$I$2:$I$501,BallByBall!$B$2:$B$501,A1039,BallByBall!$F$2:$F$501,B1039))</f>
        <v>0</v>
      </c>
      <c r="H1039">
        <f>IF(A1039="","",COUNTIFS(BallByBall!$B$2:$B$501,A1039,BallByBall!$F$2:$F$501,B1039,BallByBall!$Q$2:$Q$501,1))</f>
        <v>0</v>
      </c>
      <c r="I1039">
        <f>IF(A1039="","",COUNTIFS(BallByBall!$B$2:$B$501,A1039,BallByBall!$F$2:$F$501,B1039,BallByBall!$R$2:$R$501,1))</f>
        <v>0</v>
      </c>
      <c r="J1039">
        <f>IF(A1039="","",SUMIFS(BallByBall!$T$2:$T$501,BallByBall!$B$2:$B$501,A1039,BallByBall!$H$2:$H$501,B1039))</f>
        <v>0</v>
      </c>
      <c r="K1039">
        <f>IF(A1039="","",SUMIFS(BallByBall!$U$2:$U$501,BallByBall!$B$2:$B$501,A1039,BallByBall!$P$2:$P$501,B1039))</f>
        <v>0</v>
      </c>
      <c r="L1039">
        <f>IF(A1039="","",SUMIFS(BallByBall!$V$2:$V$501,BallByBall!$B$2:$B$501,A1039,BallByBall!$P$2:$P$501,B1039))</f>
        <v>0</v>
      </c>
      <c r="M1039">
        <f>IF(A1039="","",SUMIFS(BallByBall!$W$2:$W$501,BallByBall!$B$2:$B$501,A1039,BallByBall!$P$2:$P$501,B1039))</f>
        <v>0</v>
      </c>
      <c r="N1039">
        <f>IF(A1039="","",SUMIFS(BallByBall!$X$2:$X$501,BallByBall!$B$2:$B$501,A1039,BallByBall!$P$2:$P$501,B1039))</f>
        <v>0</v>
      </c>
      <c r="O1039">
        <f>IF(A1039="","",SUMIFS(OverSummary!$G$2:$G$101,OverSummary!$A$2:$A$101,A1039,OverSummary!$D$2:$D$101,B1039))</f>
        <v>0</v>
      </c>
      <c r="P1039">
        <f>IF(A1039="","",G1039*Rules!$B$13+H1039*Rules!$B$14+I1039*Rules!$B$15)</f>
        <v>0</v>
      </c>
      <c r="Q1039">
        <f>IF(A1039="","",IF(G1039&gt;=100,Rules!$B$18,IF(G1039&gt;=50,Rules!$B$17,IF(G1039&gt;=30,Rules!$B$16,0)))+IF(AND(F1039=1,D1039&lt;&gt;"BWL",G1039=0),Rules!$B$27,0))</f>
        <v>0</v>
      </c>
      <c r="R1039">
        <f>IF(A1039="","",J1039*Rules!$B$19+O1039*Rules!$B$22)</f>
        <v>0</v>
      </c>
      <c r="S1039">
        <f>IF(A1039="","",IF(J1039&gt;=4,Rules!$B$21,IF(J1039&gt;=3,Rules!$B$20,0)))</f>
        <v>0</v>
      </c>
      <c r="T1039">
        <f>IF(A1039="","",K1039*Rules!$B$23+L1039*Rules!$B$24+M1039*Rules!$B$25+N1039*Rules!$B$26)</f>
        <v>0</v>
      </c>
      <c r="U1039">
        <f t="shared" si="16"/>
        <v>0</v>
      </c>
    </row>
    <row r="1040" spans="1:21" x14ac:dyDescent="0.2">
      <c r="A1040" t="str">
        <f>MatchSquad!A1040</f>
        <v>M021</v>
      </c>
      <c r="B1040" t="str">
        <f>MatchSquad!B1040</f>
        <v>P189</v>
      </c>
      <c r="C1040" t="str">
        <f>MatchSquad!C1040</f>
        <v>Jofra Archer</v>
      </c>
      <c r="D1040" t="str">
        <f>MatchSquad!D1040</f>
        <v>BWL</v>
      </c>
      <c r="E1040" t="str">
        <f>MatchSquad!E1040</f>
        <v>RR</v>
      </c>
      <c r="F1040">
        <f>MatchSquad!G1040</f>
        <v>0</v>
      </c>
      <c r="G1040">
        <f>IF(A1040="","",SUMIFS(BallByBall!$I$2:$I$501,BallByBall!$B$2:$B$501,A1040,BallByBall!$F$2:$F$501,B1040))</f>
        <v>0</v>
      </c>
      <c r="H1040">
        <f>IF(A1040="","",COUNTIFS(BallByBall!$B$2:$B$501,A1040,BallByBall!$F$2:$F$501,B1040,BallByBall!$Q$2:$Q$501,1))</f>
        <v>0</v>
      </c>
      <c r="I1040">
        <f>IF(A1040="","",COUNTIFS(BallByBall!$B$2:$B$501,A1040,BallByBall!$F$2:$F$501,B1040,BallByBall!$R$2:$R$501,1))</f>
        <v>0</v>
      </c>
      <c r="J1040">
        <f>IF(A1040="","",SUMIFS(BallByBall!$T$2:$T$501,BallByBall!$B$2:$B$501,A1040,BallByBall!$H$2:$H$501,B1040))</f>
        <v>0</v>
      </c>
      <c r="K1040">
        <f>IF(A1040="","",SUMIFS(BallByBall!$U$2:$U$501,BallByBall!$B$2:$B$501,A1040,BallByBall!$P$2:$P$501,B1040))</f>
        <v>0</v>
      </c>
      <c r="L1040">
        <f>IF(A1040="","",SUMIFS(BallByBall!$V$2:$V$501,BallByBall!$B$2:$B$501,A1040,BallByBall!$P$2:$P$501,B1040))</f>
        <v>0</v>
      </c>
      <c r="M1040">
        <f>IF(A1040="","",SUMIFS(BallByBall!$W$2:$W$501,BallByBall!$B$2:$B$501,A1040,BallByBall!$P$2:$P$501,B1040))</f>
        <v>0</v>
      </c>
      <c r="N1040">
        <f>IF(A1040="","",SUMIFS(BallByBall!$X$2:$X$501,BallByBall!$B$2:$B$501,A1040,BallByBall!$P$2:$P$501,B1040))</f>
        <v>0</v>
      </c>
      <c r="O1040">
        <f>IF(A1040="","",SUMIFS(OverSummary!$G$2:$G$101,OverSummary!$A$2:$A$101,A1040,OverSummary!$D$2:$D$101,B1040))</f>
        <v>0</v>
      </c>
      <c r="P1040">
        <f>IF(A1040="","",G1040*Rules!$B$13+H1040*Rules!$B$14+I1040*Rules!$B$15)</f>
        <v>0</v>
      </c>
      <c r="Q1040">
        <f>IF(A1040="","",IF(G1040&gt;=100,Rules!$B$18,IF(G1040&gt;=50,Rules!$B$17,IF(G1040&gt;=30,Rules!$B$16,0)))+IF(AND(F1040=1,D1040&lt;&gt;"BWL",G1040=0),Rules!$B$27,0))</f>
        <v>0</v>
      </c>
      <c r="R1040">
        <f>IF(A1040="","",J1040*Rules!$B$19+O1040*Rules!$B$22)</f>
        <v>0</v>
      </c>
      <c r="S1040">
        <f>IF(A1040="","",IF(J1040&gt;=4,Rules!$B$21,IF(J1040&gt;=3,Rules!$B$20,0)))</f>
        <v>0</v>
      </c>
      <c r="T1040">
        <f>IF(A1040="","",K1040*Rules!$B$23+L1040*Rules!$B$24+M1040*Rules!$B$25+N1040*Rules!$B$26)</f>
        <v>0</v>
      </c>
      <c r="U1040">
        <f t="shared" si="16"/>
        <v>0</v>
      </c>
    </row>
    <row r="1041" spans="1:21" x14ac:dyDescent="0.2">
      <c r="A1041" t="str">
        <f>MatchSquad!A1041</f>
        <v>M021</v>
      </c>
      <c r="B1041" t="str">
        <f>MatchSquad!B1041</f>
        <v>P190</v>
      </c>
      <c r="C1041" t="str">
        <f>MatchSquad!C1041</f>
        <v>Tushar Deshpande</v>
      </c>
      <c r="D1041" t="str">
        <f>MatchSquad!D1041</f>
        <v>BWL</v>
      </c>
      <c r="E1041" t="str">
        <f>MatchSquad!E1041</f>
        <v>RR</v>
      </c>
      <c r="F1041">
        <f>MatchSquad!G1041</f>
        <v>0</v>
      </c>
      <c r="G1041">
        <f>IF(A1041="","",SUMIFS(BallByBall!$I$2:$I$501,BallByBall!$B$2:$B$501,A1041,BallByBall!$F$2:$F$501,B1041))</f>
        <v>0</v>
      </c>
      <c r="H1041">
        <f>IF(A1041="","",COUNTIFS(BallByBall!$B$2:$B$501,A1041,BallByBall!$F$2:$F$501,B1041,BallByBall!$Q$2:$Q$501,1))</f>
        <v>0</v>
      </c>
      <c r="I1041">
        <f>IF(A1041="","",COUNTIFS(BallByBall!$B$2:$B$501,A1041,BallByBall!$F$2:$F$501,B1041,BallByBall!$R$2:$R$501,1))</f>
        <v>0</v>
      </c>
      <c r="J1041">
        <f>IF(A1041="","",SUMIFS(BallByBall!$T$2:$T$501,BallByBall!$B$2:$B$501,A1041,BallByBall!$H$2:$H$501,B1041))</f>
        <v>0</v>
      </c>
      <c r="K1041">
        <f>IF(A1041="","",SUMIFS(BallByBall!$U$2:$U$501,BallByBall!$B$2:$B$501,A1041,BallByBall!$P$2:$P$501,B1041))</f>
        <v>0</v>
      </c>
      <c r="L1041">
        <f>IF(A1041="","",SUMIFS(BallByBall!$V$2:$V$501,BallByBall!$B$2:$B$501,A1041,BallByBall!$P$2:$P$501,B1041))</f>
        <v>0</v>
      </c>
      <c r="M1041">
        <f>IF(A1041="","",SUMIFS(BallByBall!$W$2:$W$501,BallByBall!$B$2:$B$501,A1041,BallByBall!$P$2:$P$501,B1041))</f>
        <v>0</v>
      </c>
      <c r="N1041">
        <f>IF(A1041="","",SUMIFS(BallByBall!$X$2:$X$501,BallByBall!$B$2:$B$501,A1041,BallByBall!$P$2:$P$501,B1041))</f>
        <v>0</v>
      </c>
      <c r="O1041">
        <f>IF(A1041="","",SUMIFS(OverSummary!$G$2:$G$101,OverSummary!$A$2:$A$101,A1041,OverSummary!$D$2:$D$101,B1041))</f>
        <v>0</v>
      </c>
      <c r="P1041">
        <f>IF(A1041="","",G1041*Rules!$B$13+H1041*Rules!$B$14+I1041*Rules!$B$15)</f>
        <v>0</v>
      </c>
      <c r="Q1041">
        <f>IF(A1041="","",IF(G1041&gt;=100,Rules!$B$18,IF(G1041&gt;=50,Rules!$B$17,IF(G1041&gt;=30,Rules!$B$16,0)))+IF(AND(F1041=1,D1041&lt;&gt;"BWL",G1041=0),Rules!$B$27,0))</f>
        <v>0</v>
      </c>
      <c r="R1041">
        <f>IF(A1041="","",J1041*Rules!$B$19+O1041*Rules!$B$22)</f>
        <v>0</v>
      </c>
      <c r="S1041">
        <f>IF(A1041="","",IF(J1041&gt;=4,Rules!$B$21,IF(J1041&gt;=3,Rules!$B$20,0)))</f>
        <v>0</v>
      </c>
      <c r="T1041">
        <f>IF(A1041="","",K1041*Rules!$B$23+L1041*Rules!$B$24+M1041*Rules!$B$25+N1041*Rules!$B$26)</f>
        <v>0</v>
      </c>
      <c r="U1041">
        <f t="shared" si="16"/>
        <v>0</v>
      </c>
    </row>
    <row r="1042" spans="1:21" x14ac:dyDescent="0.2">
      <c r="A1042" t="str">
        <f>MatchSquad!A1042</f>
        <v>M021</v>
      </c>
      <c r="B1042" t="str">
        <f>MatchSquad!B1042</f>
        <v>P191</v>
      </c>
      <c r="C1042" t="str">
        <f>MatchSquad!C1042</f>
        <v>Kwena Maphaka</v>
      </c>
      <c r="D1042" t="str">
        <f>MatchSquad!D1042</f>
        <v>BWL</v>
      </c>
      <c r="E1042" t="str">
        <f>MatchSquad!E1042</f>
        <v>RR</v>
      </c>
      <c r="F1042">
        <f>MatchSquad!G1042</f>
        <v>0</v>
      </c>
      <c r="G1042">
        <f>IF(A1042="","",SUMIFS(BallByBall!$I$2:$I$501,BallByBall!$B$2:$B$501,A1042,BallByBall!$F$2:$F$501,B1042))</f>
        <v>0</v>
      </c>
      <c r="H1042">
        <f>IF(A1042="","",COUNTIFS(BallByBall!$B$2:$B$501,A1042,BallByBall!$F$2:$F$501,B1042,BallByBall!$Q$2:$Q$501,1))</f>
        <v>0</v>
      </c>
      <c r="I1042">
        <f>IF(A1042="","",COUNTIFS(BallByBall!$B$2:$B$501,A1042,BallByBall!$F$2:$F$501,B1042,BallByBall!$R$2:$R$501,1))</f>
        <v>0</v>
      </c>
      <c r="J1042">
        <f>IF(A1042="","",SUMIFS(BallByBall!$T$2:$T$501,BallByBall!$B$2:$B$501,A1042,BallByBall!$H$2:$H$501,B1042))</f>
        <v>0</v>
      </c>
      <c r="K1042">
        <f>IF(A1042="","",SUMIFS(BallByBall!$U$2:$U$501,BallByBall!$B$2:$B$501,A1042,BallByBall!$P$2:$P$501,B1042))</f>
        <v>0</v>
      </c>
      <c r="L1042">
        <f>IF(A1042="","",SUMIFS(BallByBall!$V$2:$V$501,BallByBall!$B$2:$B$501,A1042,BallByBall!$P$2:$P$501,B1042))</f>
        <v>0</v>
      </c>
      <c r="M1042">
        <f>IF(A1042="","",SUMIFS(BallByBall!$W$2:$W$501,BallByBall!$B$2:$B$501,A1042,BallByBall!$P$2:$P$501,B1042))</f>
        <v>0</v>
      </c>
      <c r="N1042">
        <f>IF(A1042="","",SUMIFS(BallByBall!$X$2:$X$501,BallByBall!$B$2:$B$501,A1042,BallByBall!$P$2:$P$501,B1042))</f>
        <v>0</v>
      </c>
      <c r="O1042">
        <f>IF(A1042="","",SUMIFS(OverSummary!$G$2:$G$101,OverSummary!$A$2:$A$101,A1042,OverSummary!$D$2:$D$101,B1042))</f>
        <v>0</v>
      </c>
      <c r="P1042">
        <f>IF(A1042="","",G1042*Rules!$B$13+H1042*Rules!$B$14+I1042*Rules!$B$15)</f>
        <v>0</v>
      </c>
      <c r="Q1042">
        <f>IF(A1042="","",IF(G1042&gt;=100,Rules!$B$18,IF(G1042&gt;=50,Rules!$B$17,IF(G1042&gt;=30,Rules!$B$16,0)))+IF(AND(F1042=1,D1042&lt;&gt;"BWL",G1042=0),Rules!$B$27,0))</f>
        <v>0</v>
      </c>
      <c r="R1042">
        <f>IF(A1042="","",J1042*Rules!$B$19+O1042*Rules!$B$22)</f>
        <v>0</v>
      </c>
      <c r="S1042">
        <f>IF(A1042="","",IF(J1042&gt;=4,Rules!$B$21,IF(J1042&gt;=3,Rules!$B$20,0)))</f>
        <v>0</v>
      </c>
      <c r="T1042">
        <f>IF(A1042="","",K1042*Rules!$B$23+L1042*Rules!$B$24+M1042*Rules!$B$25+N1042*Rules!$B$26)</f>
        <v>0</v>
      </c>
      <c r="U1042">
        <f t="shared" si="16"/>
        <v>0</v>
      </c>
    </row>
    <row r="1043" spans="1:21" x14ac:dyDescent="0.2">
      <c r="A1043" t="str">
        <f>MatchSquad!A1043</f>
        <v>M021</v>
      </c>
      <c r="B1043" t="str">
        <f>MatchSquad!B1043</f>
        <v>P192</v>
      </c>
      <c r="C1043" t="str">
        <f>MatchSquad!C1043</f>
        <v>Ravi Bishnoi</v>
      </c>
      <c r="D1043" t="str">
        <f>MatchSquad!D1043</f>
        <v>BWL</v>
      </c>
      <c r="E1043" t="str">
        <f>MatchSquad!E1043</f>
        <v>RR</v>
      </c>
      <c r="F1043">
        <f>MatchSquad!G1043</f>
        <v>0</v>
      </c>
      <c r="G1043">
        <f>IF(A1043="","",SUMIFS(BallByBall!$I$2:$I$501,BallByBall!$B$2:$B$501,A1043,BallByBall!$F$2:$F$501,B1043))</f>
        <v>0</v>
      </c>
      <c r="H1043">
        <f>IF(A1043="","",COUNTIFS(BallByBall!$B$2:$B$501,A1043,BallByBall!$F$2:$F$501,B1043,BallByBall!$Q$2:$Q$501,1))</f>
        <v>0</v>
      </c>
      <c r="I1043">
        <f>IF(A1043="","",COUNTIFS(BallByBall!$B$2:$B$501,A1043,BallByBall!$F$2:$F$501,B1043,BallByBall!$R$2:$R$501,1))</f>
        <v>0</v>
      </c>
      <c r="J1043">
        <f>IF(A1043="","",SUMIFS(BallByBall!$T$2:$T$501,BallByBall!$B$2:$B$501,A1043,BallByBall!$H$2:$H$501,B1043))</f>
        <v>0</v>
      </c>
      <c r="K1043">
        <f>IF(A1043="","",SUMIFS(BallByBall!$U$2:$U$501,BallByBall!$B$2:$B$501,A1043,BallByBall!$P$2:$P$501,B1043))</f>
        <v>0</v>
      </c>
      <c r="L1043">
        <f>IF(A1043="","",SUMIFS(BallByBall!$V$2:$V$501,BallByBall!$B$2:$B$501,A1043,BallByBall!$P$2:$P$501,B1043))</f>
        <v>0</v>
      </c>
      <c r="M1043">
        <f>IF(A1043="","",SUMIFS(BallByBall!$W$2:$W$501,BallByBall!$B$2:$B$501,A1043,BallByBall!$P$2:$P$501,B1043))</f>
        <v>0</v>
      </c>
      <c r="N1043">
        <f>IF(A1043="","",SUMIFS(BallByBall!$X$2:$X$501,BallByBall!$B$2:$B$501,A1043,BallByBall!$P$2:$P$501,B1043))</f>
        <v>0</v>
      </c>
      <c r="O1043">
        <f>IF(A1043="","",SUMIFS(OverSummary!$G$2:$G$101,OverSummary!$A$2:$A$101,A1043,OverSummary!$D$2:$D$101,B1043))</f>
        <v>0</v>
      </c>
      <c r="P1043">
        <f>IF(A1043="","",G1043*Rules!$B$13+H1043*Rules!$B$14+I1043*Rules!$B$15)</f>
        <v>0</v>
      </c>
      <c r="Q1043">
        <f>IF(A1043="","",IF(G1043&gt;=100,Rules!$B$18,IF(G1043&gt;=50,Rules!$B$17,IF(G1043&gt;=30,Rules!$B$16,0)))+IF(AND(F1043=1,D1043&lt;&gt;"BWL",G1043=0),Rules!$B$27,0))</f>
        <v>0</v>
      </c>
      <c r="R1043">
        <f>IF(A1043="","",J1043*Rules!$B$19+O1043*Rules!$B$22)</f>
        <v>0</v>
      </c>
      <c r="S1043">
        <f>IF(A1043="","",IF(J1043&gt;=4,Rules!$B$21,IF(J1043&gt;=3,Rules!$B$20,0)))</f>
        <v>0</v>
      </c>
      <c r="T1043">
        <f>IF(A1043="","",K1043*Rules!$B$23+L1043*Rules!$B$24+M1043*Rules!$B$25+N1043*Rules!$B$26)</f>
        <v>0</v>
      </c>
      <c r="U1043">
        <f t="shared" si="16"/>
        <v>0</v>
      </c>
    </row>
    <row r="1044" spans="1:21" x14ac:dyDescent="0.2">
      <c r="A1044" t="str">
        <f>MatchSquad!A1044</f>
        <v>M021</v>
      </c>
      <c r="B1044" t="str">
        <f>MatchSquad!B1044</f>
        <v>P193</v>
      </c>
      <c r="C1044" t="str">
        <f>MatchSquad!C1044</f>
        <v>Sushant Mishra</v>
      </c>
      <c r="D1044" t="str">
        <f>MatchSquad!D1044</f>
        <v>BWL</v>
      </c>
      <c r="E1044" t="str">
        <f>MatchSquad!E1044</f>
        <v>RR</v>
      </c>
      <c r="F1044">
        <f>MatchSquad!G1044</f>
        <v>0</v>
      </c>
      <c r="G1044">
        <f>IF(A1044="","",SUMIFS(BallByBall!$I$2:$I$501,BallByBall!$B$2:$B$501,A1044,BallByBall!$F$2:$F$501,B1044))</f>
        <v>0</v>
      </c>
      <c r="H1044">
        <f>IF(A1044="","",COUNTIFS(BallByBall!$B$2:$B$501,A1044,BallByBall!$F$2:$F$501,B1044,BallByBall!$Q$2:$Q$501,1))</f>
        <v>0</v>
      </c>
      <c r="I1044">
        <f>IF(A1044="","",COUNTIFS(BallByBall!$B$2:$B$501,A1044,BallByBall!$F$2:$F$501,B1044,BallByBall!$R$2:$R$501,1))</f>
        <v>0</v>
      </c>
      <c r="J1044">
        <f>IF(A1044="","",SUMIFS(BallByBall!$T$2:$T$501,BallByBall!$B$2:$B$501,A1044,BallByBall!$H$2:$H$501,B1044))</f>
        <v>0</v>
      </c>
      <c r="K1044">
        <f>IF(A1044="","",SUMIFS(BallByBall!$U$2:$U$501,BallByBall!$B$2:$B$501,A1044,BallByBall!$P$2:$P$501,B1044))</f>
        <v>0</v>
      </c>
      <c r="L1044">
        <f>IF(A1044="","",SUMIFS(BallByBall!$V$2:$V$501,BallByBall!$B$2:$B$501,A1044,BallByBall!$P$2:$P$501,B1044))</f>
        <v>0</v>
      </c>
      <c r="M1044">
        <f>IF(A1044="","",SUMIFS(BallByBall!$W$2:$W$501,BallByBall!$B$2:$B$501,A1044,BallByBall!$P$2:$P$501,B1044))</f>
        <v>0</v>
      </c>
      <c r="N1044">
        <f>IF(A1044="","",SUMIFS(BallByBall!$X$2:$X$501,BallByBall!$B$2:$B$501,A1044,BallByBall!$P$2:$P$501,B1044))</f>
        <v>0</v>
      </c>
      <c r="O1044">
        <f>IF(A1044="","",SUMIFS(OverSummary!$G$2:$G$101,OverSummary!$A$2:$A$101,A1044,OverSummary!$D$2:$D$101,B1044))</f>
        <v>0</v>
      </c>
      <c r="P1044">
        <f>IF(A1044="","",G1044*Rules!$B$13+H1044*Rules!$B$14+I1044*Rules!$B$15)</f>
        <v>0</v>
      </c>
      <c r="Q1044">
        <f>IF(A1044="","",IF(G1044&gt;=100,Rules!$B$18,IF(G1044&gt;=50,Rules!$B$17,IF(G1044&gt;=30,Rules!$B$16,0)))+IF(AND(F1044=1,D1044&lt;&gt;"BWL",G1044=0),Rules!$B$27,0))</f>
        <v>0</v>
      </c>
      <c r="R1044">
        <f>IF(A1044="","",J1044*Rules!$B$19+O1044*Rules!$B$22)</f>
        <v>0</v>
      </c>
      <c r="S1044">
        <f>IF(A1044="","",IF(J1044&gt;=4,Rules!$B$21,IF(J1044&gt;=3,Rules!$B$20,0)))</f>
        <v>0</v>
      </c>
      <c r="T1044">
        <f>IF(A1044="","",K1044*Rules!$B$23+L1044*Rules!$B$24+M1044*Rules!$B$25+N1044*Rules!$B$26)</f>
        <v>0</v>
      </c>
      <c r="U1044">
        <f t="shared" si="16"/>
        <v>0</v>
      </c>
    </row>
    <row r="1045" spans="1:21" x14ac:dyDescent="0.2">
      <c r="A1045" t="str">
        <f>MatchSquad!A1045</f>
        <v>M021</v>
      </c>
      <c r="B1045" t="str">
        <f>MatchSquad!B1045</f>
        <v>P194</v>
      </c>
      <c r="C1045" t="str">
        <f>MatchSquad!C1045</f>
        <v>Yash Raj Punja</v>
      </c>
      <c r="D1045" t="str">
        <f>MatchSquad!D1045</f>
        <v>BWL</v>
      </c>
      <c r="E1045" t="str">
        <f>MatchSquad!E1045</f>
        <v>RR</v>
      </c>
      <c r="F1045">
        <f>MatchSquad!G1045</f>
        <v>0</v>
      </c>
      <c r="G1045">
        <f>IF(A1045="","",SUMIFS(BallByBall!$I$2:$I$501,BallByBall!$B$2:$B$501,A1045,BallByBall!$F$2:$F$501,B1045))</f>
        <v>0</v>
      </c>
      <c r="H1045">
        <f>IF(A1045="","",COUNTIFS(BallByBall!$B$2:$B$501,A1045,BallByBall!$F$2:$F$501,B1045,BallByBall!$Q$2:$Q$501,1))</f>
        <v>0</v>
      </c>
      <c r="I1045">
        <f>IF(A1045="","",COUNTIFS(BallByBall!$B$2:$B$501,A1045,BallByBall!$F$2:$F$501,B1045,BallByBall!$R$2:$R$501,1))</f>
        <v>0</v>
      </c>
      <c r="J1045">
        <f>IF(A1045="","",SUMIFS(BallByBall!$T$2:$T$501,BallByBall!$B$2:$B$501,A1045,BallByBall!$H$2:$H$501,B1045))</f>
        <v>0</v>
      </c>
      <c r="K1045">
        <f>IF(A1045="","",SUMIFS(BallByBall!$U$2:$U$501,BallByBall!$B$2:$B$501,A1045,BallByBall!$P$2:$P$501,B1045))</f>
        <v>0</v>
      </c>
      <c r="L1045">
        <f>IF(A1045="","",SUMIFS(BallByBall!$V$2:$V$501,BallByBall!$B$2:$B$501,A1045,BallByBall!$P$2:$P$501,B1045))</f>
        <v>0</v>
      </c>
      <c r="M1045">
        <f>IF(A1045="","",SUMIFS(BallByBall!$W$2:$W$501,BallByBall!$B$2:$B$501,A1045,BallByBall!$P$2:$P$501,B1045))</f>
        <v>0</v>
      </c>
      <c r="N1045">
        <f>IF(A1045="","",SUMIFS(BallByBall!$X$2:$X$501,BallByBall!$B$2:$B$501,A1045,BallByBall!$P$2:$P$501,B1045))</f>
        <v>0</v>
      </c>
      <c r="O1045">
        <f>IF(A1045="","",SUMIFS(OverSummary!$G$2:$G$101,OverSummary!$A$2:$A$101,A1045,OverSummary!$D$2:$D$101,B1045))</f>
        <v>0</v>
      </c>
      <c r="P1045">
        <f>IF(A1045="","",G1045*Rules!$B$13+H1045*Rules!$B$14+I1045*Rules!$B$15)</f>
        <v>0</v>
      </c>
      <c r="Q1045">
        <f>IF(A1045="","",IF(G1045&gt;=100,Rules!$B$18,IF(G1045&gt;=50,Rules!$B$17,IF(G1045&gt;=30,Rules!$B$16,0)))+IF(AND(F1045=1,D1045&lt;&gt;"BWL",G1045=0),Rules!$B$27,0))</f>
        <v>0</v>
      </c>
      <c r="R1045">
        <f>IF(A1045="","",J1045*Rules!$B$19+O1045*Rules!$B$22)</f>
        <v>0</v>
      </c>
      <c r="S1045">
        <f>IF(A1045="","",IF(J1045&gt;=4,Rules!$B$21,IF(J1045&gt;=3,Rules!$B$20,0)))</f>
        <v>0</v>
      </c>
      <c r="T1045">
        <f>IF(A1045="","",K1045*Rules!$B$23+L1045*Rules!$B$24+M1045*Rules!$B$25+N1045*Rules!$B$26)</f>
        <v>0</v>
      </c>
      <c r="U1045">
        <f t="shared" si="16"/>
        <v>0</v>
      </c>
    </row>
    <row r="1046" spans="1:21" x14ac:dyDescent="0.2">
      <c r="A1046" t="str">
        <f>MatchSquad!A1046</f>
        <v>M021</v>
      </c>
      <c r="B1046" t="str">
        <f>MatchSquad!B1046</f>
        <v>P195</v>
      </c>
      <c r="C1046" t="str">
        <f>MatchSquad!C1046</f>
        <v>Vignesh Puthur</v>
      </c>
      <c r="D1046" t="str">
        <f>MatchSquad!D1046</f>
        <v>BWL</v>
      </c>
      <c r="E1046" t="str">
        <f>MatchSquad!E1046</f>
        <v>RR</v>
      </c>
      <c r="F1046">
        <f>MatchSquad!G1046</f>
        <v>0</v>
      </c>
      <c r="G1046">
        <f>IF(A1046="","",SUMIFS(BallByBall!$I$2:$I$501,BallByBall!$B$2:$B$501,A1046,BallByBall!$F$2:$F$501,B1046))</f>
        <v>0</v>
      </c>
      <c r="H1046">
        <f>IF(A1046="","",COUNTIFS(BallByBall!$B$2:$B$501,A1046,BallByBall!$F$2:$F$501,B1046,BallByBall!$Q$2:$Q$501,1))</f>
        <v>0</v>
      </c>
      <c r="I1046">
        <f>IF(A1046="","",COUNTIFS(BallByBall!$B$2:$B$501,A1046,BallByBall!$F$2:$F$501,B1046,BallByBall!$R$2:$R$501,1))</f>
        <v>0</v>
      </c>
      <c r="J1046">
        <f>IF(A1046="","",SUMIFS(BallByBall!$T$2:$T$501,BallByBall!$B$2:$B$501,A1046,BallByBall!$H$2:$H$501,B1046))</f>
        <v>0</v>
      </c>
      <c r="K1046">
        <f>IF(A1046="","",SUMIFS(BallByBall!$U$2:$U$501,BallByBall!$B$2:$B$501,A1046,BallByBall!$P$2:$P$501,B1046))</f>
        <v>0</v>
      </c>
      <c r="L1046">
        <f>IF(A1046="","",SUMIFS(BallByBall!$V$2:$V$501,BallByBall!$B$2:$B$501,A1046,BallByBall!$P$2:$P$501,B1046))</f>
        <v>0</v>
      </c>
      <c r="M1046">
        <f>IF(A1046="","",SUMIFS(BallByBall!$W$2:$W$501,BallByBall!$B$2:$B$501,A1046,BallByBall!$P$2:$P$501,B1046))</f>
        <v>0</v>
      </c>
      <c r="N1046">
        <f>IF(A1046="","",SUMIFS(BallByBall!$X$2:$X$501,BallByBall!$B$2:$B$501,A1046,BallByBall!$P$2:$P$501,B1046))</f>
        <v>0</v>
      </c>
      <c r="O1046">
        <f>IF(A1046="","",SUMIFS(OverSummary!$G$2:$G$101,OverSummary!$A$2:$A$101,A1046,OverSummary!$D$2:$D$101,B1046))</f>
        <v>0</v>
      </c>
      <c r="P1046">
        <f>IF(A1046="","",G1046*Rules!$B$13+H1046*Rules!$B$14+I1046*Rules!$B$15)</f>
        <v>0</v>
      </c>
      <c r="Q1046">
        <f>IF(A1046="","",IF(G1046&gt;=100,Rules!$B$18,IF(G1046&gt;=50,Rules!$B$17,IF(G1046&gt;=30,Rules!$B$16,0)))+IF(AND(F1046=1,D1046&lt;&gt;"BWL",G1046=0),Rules!$B$27,0))</f>
        <v>0</v>
      </c>
      <c r="R1046">
        <f>IF(A1046="","",J1046*Rules!$B$19+O1046*Rules!$B$22)</f>
        <v>0</v>
      </c>
      <c r="S1046">
        <f>IF(A1046="","",IF(J1046&gt;=4,Rules!$B$21,IF(J1046&gt;=3,Rules!$B$20,0)))</f>
        <v>0</v>
      </c>
      <c r="T1046">
        <f>IF(A1046="","",K1046*Rules!$B$23+L1046*Rules!$B$24+M1046*Rules!$B$25+N1046*Rules!$B$26)</f>
        <v>0</v>
      </c>
      <c r="U1046">
        <f t="shared" si="16"/>
        <v>0</v>
      </c>
    </row>
    <row r="1047" spans="1:21" x14ac:dyDescent="0.2">
      <c r="A1047" t="str">
        <f>MatchSquad!A1047</f>
        <v>M021</v>
      </c>
      <c r="B1047" t="str">
        <f>MatchSquad!B1047</f>
        <v>P196</v>
      </c>
      <c r="C1047" t="str">
        <f>MatchSquad!C1047</f>
        <v>Brijesh Sharma</v>
      </c>
      <c r="D1047" t="str">
        <f>MatchSquad!D1047</f>
        <v>BWL</v>
      </c>
      <c r="E1047" t="str">
        <f>MatchSquad!E1047</f>
        <v>RR</v>
      </c>
      <c r="F1047">
        <f>MatchSquad!G1047</f>
        <v>0</v>
      </c>
      <c r="G1047">
        <f>IF(A1047="","",SUMIFS(BallByBall!$I$2:$I$501,BallByBall!$B$2:$B$501,A1047,BallByBall!$F$2:$F$501,B1047))</f>
        <v>0</v>
      </c>
      <c r="H1047">
        <f>IF(A1047="","",COUNTIFS(BallByBall!$B$2:$B$501,A1047,BallByBall!$F$2:$F$501,B1047,BallByBall!$Q$2:$Q$501,1))</f>
        <v>0</v>
      </c>
      <c r="I1047">
        <f>IF(A1047="","",COUNTIFS(BallByBall!$B$2:$B$501,A1047,BallByBall!$F$2:$F$501,B1047,BallByBall!$R$2:$R$501,1))</f>
        <v>0</v>
      </c>
      <c r="J1047">
        <f>IF(A1047="","",SUMIFS(BallByBall!$T$2:$T$501,BallByBall!$B$2:$B$501,A1047,BallByBall!$H$2:$H$501,B1047))</f>
        <v>0</v>
      </c>
      <c r="K1047">
        <f>IF(A1047="","",SUMIFS(BallByBall!$U$2:$U$501,BallByBall!$B$2:$B$501,A1047,BallByBall!$P$2:$P$501,B1047))</f>
        <v>0</v>
      </c>
      <c r="L1047">
        <f>IF(A1047="","",SUMIFS(BallByBall!$V$2:$V$501,BallByBall!$B$2:$B$501,A1047,BallByBall!$P$2:$P$501,B1047))</f>
        <v>0</v>
      </c>
      <c r="M1047">
        <f>IF(A1047="","",SUMIFS(BallByBall!$W$2:$W$501,BallByBall!$B$2:$B$501,A1047,BallByBall!$P$2:$P$501,B1047))</f>
        <v>0</v>
      </c>
      <c r="N1047">
        <f>IF(A1047="","",SUMIFS(BallByBall!$X$2:$X$501,BallByBall!$B$2:$B$501,A1047,BallByBall!$P$2:$P$501,B1047))</f>
        <v>0</v>
      </c>
      <c r="O1047">
        <f>IF(A1047="","",SUMIFS(OverSummary!$G$2:$G$101,OverSummary!$A$2:$A$101,A1047,OverSummary!$D$2:$D$101,B1047))</f>
        <v>0</v>
      </c>
      <c r="P1047">
        <f>IF(A1047="","",G1047*Rules!$B$13+H1047*Rules!$B$14+I1047*Rules!$B$15)</f>
        <v>0</v>
      </c>
      <c r="Q1047">
        <f>IF(A1047="","",IF(G1047&gt;=100,Rules!$B$18,IF(G1047&gt;=50,Rules!$B$17,IF(G1047&gt;=30,Rules!$B$16,0)))+IF(AND(F1047=1,D1047&lt;&gt;"BWL",G1047=0),Rules!$B$27,0))</f>
        <v>0</v>
      </c>
      <c r="R1047">
        <f>IF(A1047="","",J1047*Rules!$B$19+O1047*Rules!$B$22)</f>
        <v>0</v>
      </c>
      <c r="S1047">
        <f>IF(A1047="","",IF(J1047&gt;=4,Rules!$B$21,IF(J1047&gt;=3,Rules!$B$20,0)))</f>
        <v>0</v>
      </c>
      <c r="T1047">
        <f>IF(A1047="","",K1047*Rules!$B$23+L1047*Rules!$B$24+M1047*Rules!$B$25+N1047*Rules!$B$26)</f>
        <v>0</v>
      </c>
      <c r="U1047">
        <f t="shared" si="16"/>
        <v>0</v>
      </c>
    </row>
    <row r="1048" spans="1:21" x14ac:dyDescent="0.2">
      <c r="A1048" t="str">
        <f>MatchSquad!A1048</f>
        <v>M021</v>
      </c>
      <c r="B1048" t="str">
        <f>MatchSquad!B1048</f>
        <v>P197</v>
      </c>
      <c r="C1048" t="str">
        <f>MatchSquad!C1048</f>
        <v>Adam Milne</v>
      </c>
      <c r="D1048" t="str">
        <f>MatchSquad!D1048</f>
        <v>BWL</v>
      </c>
      <c r="E1048" t="str">
        <f>MatchSquad!E1048</f>
        <v>RR</v>
      </c>
      <c r="F1048">
        <f>MatchSquad!G1048</f>
        <v>0</v>
      </c>
      <c r="G1048">
        <f>IF(A1048="","",SUMIFS(BallByBall!$I$2:$I$501,BallByBall!$B$2:$B$501,A1048,BallByBall!$F$2:$F$501,B1048))</f>
        <v>0</v>
      </c>
      <c r="H1048">
        <f>IF(A1048="","",COUNTIFS(BallByBall!$B$2:$B$501,A1048,BallByBall!$F$2:$F$501,B1048,BallByBall!$Q$2:$Q$501,1))</f>
        <v>0</v>
      </c>
      <c r="I1048">
        <f>IF(A1048="","",COUNTIFS(BallByBall!$B$2:$B$501,A1048,BallByBall!$F$2:$F$501,B1048,BallByBall!$R$2:$R$501,1))</f>
        <v>0</v>
      </c>
      <c r="J1048">
        <f>IF(A1048="","",SUMIFS(BallByBall!$T$2:$T$501,BallByBall!$B$2:$B$501,A1048,BallByBall!$H$2:$H$501,B1048))</f>
        <v>0</v>
      </c>
      <c r="K1048">
        <f>IF(A1048="","",SUMIFS(BallByBall!$U$2:$U$501,BallByBall!$B$2:$B$501,A1048,BallByBall!$P$2:$P$501,B1048))</f>
        <v>0</v>
      </c>
      <c r="L1048">
        <f>IF(A1048="","",SUMIFS(BallByBall!$V$2:$V$501,BallByBall!$B$2:$B$501,A1048,BallByBall!$P$2:$P$501,B1048))</f>
        <v>0</v>
      </c>
      <c r="M1048">
        <f>IF(A1048="","",SUMIFS(BallByBall!$W$2:$W$501,BallByBall!$B$2:$B$501,A1048,BallByBall!$P$2:$P$501,B1048))</f>
        <v>0</v>
      </c>
      <c r="N1048">
        <f>IF(A1048="","",SUMIFS(BallByBall!$X$2:$X$501,BallByBall!$B$2:$B$501,A1048,BallByBall!$P$2:$P$501,B1048))</f>
        <v>0</v>
      </c>
      <c r="O1048">
        <f>IF(A1048="","",SUMIFS(OverSummary!$G$2:$G$101,OverSummary!$A$2:$A$101,A1048,OverSummary!$D$2:$D$101,B1048))</f>
        <v>0</v>
      </c>
      <c r="P1048">
        <f>IF(A1048="","",G1048*Rules!$B$13+H1048*Rules!$B$14+I1048*Rules!$B$15)</f>
        <v>0</v>
      </c>
      <c r="Q1048">
        <f>IF(A1048="","",IF(G1048&gt;=100,Rules!$B$18,IF(G1048&gt;=50,Rules!$B$17,IF(G1048&gt;=30,Rules!$B$16,0)))+IF(AND(F1048=1,D1048&lt;&gt;"BWL",G1048=0),Rules!$B$27,0))</f>
        <v>0</v>
      </c>
      <c r="R1048">
        <f>IF(A1048="","",J1048*Rules!$B$19+O1048*Rules!$B$22)</f>
        <v>0</v>
      </c>
      <c r="S1048">
        <f>IF(A1048="","",IF(J1048&gt;=4,Rules!$B$21,IF(J1048&gt;=3,Rules!$B$20,0)))</f>
        <v>0</v>
      </c>
      <c r="T1048">
        <f>IF(A1048="","",K1048*Rules!$B$23+L1048*Rules!$B$24+M1048*Rules!$B$25+N1048*Rules!$B$26)</f>
        <v>0</v>
      </c>
      <c r="U1048">
        <f t="shared" si="16"/>
        <v>0</v>
      </c>
    </row>
    <row r="1049" spans="1:21" x14ac:dyDescent="0.2">
      <c r="A1049" t="str">
        <f>MatchSquad!A1049</f>
        <v>M021</v>
      </c>
      <c r="B1049" t="str">
        <f>MatchSquad!B1049</f>
        <v>P198</v>
      </c>
      <c r="C1049" t="str">
        <f>MatchSquad!C1049</f>
        <v>Kuldeep Sen</v>
      </c>
      <c r="D1049" t="str">
        <f>MatchSquad!D1049</f>
        <v>BWL</v>
      </c>
      <c r="E1049" t="str">
        <f>MatchSquad!E1049</f>
        <v>RR</v>
      </c>
      <c r="F1049">
        <f>MatchSquad!G1049</f>
        <v>0</v>
      </c>
      <c r="G1049">
        <f>IF(A1049="","",SUMIFS(BallByBall!$I$2:$I$501,BallByBall!$B$2:$B$501,A1049,BallByBall!$F$2:$F$501,B1049))</f>
        <v>0</v>
      </c>
      <c r="H1049">
        <f>IF(A1049="","",COUNTIFS(BallByBall!$B$2:$B$501,A1049,BallByBall!$F$2:$F$501,B1049,BallByBall!$Q$2:$Q$501,1))</f>
        <v>0</v>
      </c>
      <c r="I1049">
        <f>IF(A1049="","",COUNTIFS(BallByBall!$B$2:$B$501,A1049,BallByBall!$F$2:$F$501,B1049,BallByBall!$R$2:$R$501,1))</f>
        <v>0</v>
      </c>
      <c r="J1049">
        <f>IF(A1049="","",SUMIFS(BallByBall!$T$2:$T$501,BallByBall!$B$2:$B$501,A1049,BallByBall!$H$2:$H$501,B1049))</f>
        <v>0</v>
      </c>
      <c r="K1049">
        <f>IF(A1049="","",SUMIFS(BallByBall!$U$2:$U$501,BallByBall!$B$2:$B$501,A1049,BallByBall!$P$2:$P$501,B1049))</f>
        <v>0</v>
      </c>
      <c r="L1049">
        <f>IF(A1049="","",SUMIFS(BallByBall!$V$2:$V$501,BallByBall!$B$2:$B$501,A1049,BallByBall!$P$2:$P$501,B1049))</f>
        <v>0</v>
      </c>
      <c r="M1049">
        <f>IF(A1049="","",SUMIFS(BallByBall!$W$2:$W$501,BallByBall!$B$2:$B$501,A1049,BallByBall!$P$2:$P$501,B1049))</f>
        <v>0</v>
      </c>
      <c r="N1049">
        <f>IF(A1049="","",SUMIFS(BallByBall!$X$2:$X$501,BallByBall!$B$2:$B$501,A1049,BallByBall!$P$2:$P$501,B1049))</f>
        <v>0</v>
      </c>
      <c r="O1049">
        <f>IF(A1049="","",SUMIFS(OverSummary!$G$2:$G$101,OverSummary!$A$2:$A$101,A1049,OverSummary!$D$2:$D$101,B1049))</f>
        <v>0</v>
      </c>
      <c r="P1049">
        <f>IF(A1049="","",G1049*Rules!$B$13+H1049*Rules!$B$14+I1049*Rules!$B$15)</f>
        <v>0</v>
      </c>
      <c r="Q1049">
        <f>IF(A1049="","",IF(G1049&gt;=100,Rules!$B$18,IF(G1049&gt;=50,Rules!$B$17,IF(G1049&gt;=30,Rules!$B$16,0)))+IF(AND(F1049=1,D1049&lt;&gt;"BWL",G1049=0),Rules!$B$27,0))</f>
        <v>0</v>
      </c>
      <c r="R1049">
        <f>IF(A1049="","",J1049*Rules!$B$19+O1049*Rules!$B$22)</f>
        <v>0</v>
      </c>
      <c r="S1049">
        <f>IF(A1049="","",IF(J1049&gt;=4,Rules!$B$21,IF(J1049&gt;=3,Rules!$B$20,0)))</f>
        <v>0</v>
      </c>
      <c r="T1049">
        <f>IF(A1049="","",K1049*Rules!$B$23+L1049*Rules!$B$24+M1049*Rules!$B$25+N1049*Rules!$B$26)</f>
        <v>0</v>
      </c>
      <c r="U1049">
        <f t="shared" si="16"/>
        <v>0</v>
      </c>
    </row>
    <row r="1050" spans="1:21" x14ac:dyDescent="0.2">
      <c r="A1050" t="str">
        <f>MatchSquad!A1050</f>
        <v>M021</v>
      </c>
      <c r="B1050" t="str">
        <f>MatchSquad!B1050</f>
        <v>P199</v>
      </c>
      <c r="C1050" t="str">
        <f>MatchSquad!C1050</f>
        <v>Sandeep Sharma</v>
      </c>
      <c r="D1050" t="str">
        <f>MatchSquad!D1050</f>
        <v>BWL</v>
      </c>
      <c r="E1050" t="str">
        <f>MatchSquad!E1050</f>
        <v>RR</v>
      </c>
      <c r="F1050">
        <f>MatchSquad!G1050</f>
        <v>0</v>
      </c>
      <c r="G1050">
        <f>IF(A1050="","",SUMIFS(BallByBall!$I$2:$I$501,BallByBall!$B$2:$B$501,A1050,BallByBall!$F$2:$F$501,B1050))</f>
        <v>0</v>
      </c>
      <c r="H1050">
        <f>IF(A1050="","",COUNTIFS(BallByBall!$B$2:$B$501,A1050,BallByBall!$F$2:$F$501,B1050,BallByBall!$Q$2:$Q$501,1))</f>
        <v>0</v>
      </c>
      <c r="I1050">
        <f>IF(A1050="","",COUNTIFS(BallByBall!$B$2:$B$501,A1050,BallByBall!$F$2:$F$501,B1050,BallByBall!$R$2:$R$501,1))</f>
        <v>0</v>
      </c>
      <c r="J1050">
        <f>IF(A1050="","",SUMIFS(BallByBall!$T$2:$T$501,BallByBall!$B$2:$B$501,A1050,BallByBall!$H$2:$H$501,B1050))</f>
        <v>0</v>
      </c>
      <c r="K1050">
        <f>IF(A1050="","",SUMIFS(BallByBall!$U$2:$U$501,BallByBall!$B$2:$B$501,A1050,BallByBall!$P$2:$P$501,B1050))</f>
        <v>0</v>
      </c>
      <c r="L1050">
        <f>IF(A1050="","",SUMIFS(BallByBall!$V$2:$V$501,BallByBall!$B$2:$B$501,A1050,BallByBall!$P$2:$P$501,B1050))</f>
        <v>0</v>
      </c>
      <c r="M1050">
        <f>IF(A1050="","",SUMIFS(BallByBall!$W$2:$W$501,BallByBall!$B$2:$B$501,A1050,BallByBall!$P$2:$P$501,B1050))</f>
        <v>0</v>
      </c>
      <c r="N1050">
        <f>IF(A1050="","",SUMIFS(BallByBall!$X$2:$X$501,BallByBall!$B$2:$B$501,A1050,BallByBall!$P$2:$P$501,B1050))</f>
        <v>0</v>
      </c>
      <c r="O1050">
        <f>IF(A1050="","",SUMIFS(OverSummary!$G$2:$G$101,OverSummary!$A$2:$A$101,A1050,OverSummary!$D$2:$D$101,B1050))</f>
        <v>0</v>
      </c>
      <c r="P1050">
        <f>IF(A1050="","",G1050*Rules!$B$13+H1050*Rules!$B$14+I1050*Rules!$B$15)</f>
        <v>0</v>
      </c>
      <c r="Q1050">
        <f>IF(A1050="","",IF(G1050&gt;=100,Rules!$B$18,IF(G1050&gt;=50,Rules!$B$17,IF(G1050&gt;=30,Rules!$B$16,0)))+IF(AND(F1050=1,D1050&lt;&gt;"BWL",G1050=0),Rules!$B$27,0))</f>
        <v>0</v>
      </c>
      <c r="R1050">
        <f>IF(A1050="","",J1050*Rules!$B$19+O1050*Rules!$B$22)</f>
        <v>0</v>
      </c>
      <c r="S1050">
        <f>IF(A1050="","",IF(J1050&gt;=4,Rules!$B$21,IF(J1050&gt;=3,Rules!$B$20,0)))</f>
        <v>0</v>
      </c>
      <c r="T1050">
        <f>IF(A1050="","",K1050*Rules!$B$23+L1050*Rules!$B$24+M1050*Rules!$B$25+N1050*Rules!$B$26)</f>
        <v>0</v>
      </c>
      <c r="U1050">
        <f t="shared" si="16"/>
        <v>0</v>
      </c>
    </row>
    <row r="1051" spans="1:21" x14ac:dyDescent="0.2">
      <c r="A1051" t="str">
        <f>MatchSquad!A1051</f>
        <v>M021</v>
      </c>
      <c r="B1051" t="str">
        <f>MatchSquad!B1051</f>
        <v>P200</v>
      </c>
      <c r="C1051" t="str">
        <f>MatchSquad!C1051</f>
        <v>Nandre Burger</v>
      </c>
      <c r="D1051" t="str">
        <f>MatchSquad!D1051</f>
        <v>BWL</v>
      </c>
      <c r="E1051" t="str">
        <f>MatchSquad!E1051</f>
        <v>RR</v>
      </c>
      <c r="F1051">
        <f>MatchSquad!G1051</f>
        <v>0</v>
      </c>
      <c r="G1051">
        <f>IF(A1051="","",SUMIFS(BallByBall!$I$2:$I$501,BallByBall!$B$2:$B$501,A1051,BallByBall!$F$2:$F$501,B1051))</f>
        <v>0</v>
      </c>
      <c r="H1051">
        <f>IF(A1051="","",COUNTIFS(BallByBall!$B$2:$B$501,A1051,BallByBall!$F$2:$F$501,B1051,BallByBall!$Q$2:$Q$501,1))</f>
        <v>0</v>
      </c>
      <c r="I1051">
        <f>IF(A1051="","",COUNTIFS(BallByBall!$B$2:$B$501,A1051,BallByBall!$F$2:$F$501,B1051,BallByBall!$R$2:$R$501,1))</f>
        <v>0</v>
      </c>
      <c r="J1051">
        <f>IF(A1051="","",SUMIFS(BallByBall!$T$2:$T$501,BallByBall!$B$2:$B$501,A1051,BallByBall!$H$2:$H$501,B1051))</f>
        <v>0</v>
      </c>
      <c r="K1051">
        <f>IF(A1051="","",SUMIFS(BallByBall!$U$2:$U$501,BallByBall!$B$2:$B$501,A1051,BallByBall!$P$2:$P$501,B1051))</f>
        <v>0</v>
      </c>
      <c r="L1051">
        <f>IF(A1051="","",SUMIFS(BallByBall!$V$2:$V$501,BallByBall!$B$2:$B$501,A1051,BallByBall!$P$2:$P$501,B1051))</f>
        <v>0</v>
      </c>
      <c r="M1051">
        <f>IF(A1051="","",SUMIFS(BallByBall!$W$2:$W$501,BallByBall!$B$2:$B$501,A1051,BallByBall!$P$2:$P$501,B1051))</f>
        <v>0</v>
      </c>
      <c r="N1051">
        <f>IF(A1051="","",SUMIFS(BallByBall!$X$2:$X$501,BallByBall!$B$2:$B$501,A1051,BallByBall!$P$2:$P$501,B1051))</f>
        <v>0</v>
      </c>
      <c r="O1051">
        <f>IF(A1051="","",SUMIFS(OverSummary!$G$2:$G$101,OverSummary!$A$2:$A$101,A1051,OverSummary!$D$2:$D$101,B1051))</f>
        <v>0</v>
      </c>
      <c r="P1051">
        <f>IF(A1051="","",G1051*Rules!$B$13+H1051*Rules!$B$14+I1051*Rules!$B$15)</f>
        <v>0</v>
      </c>
      <c r="Q1051">
        <f>IF(A1051="","",IF(G1051&gt;=100,Rules!$B$18,IF(G1051&gt;=50,Rules!$B$17,IF(G1051&gt;=30,Rules!$B$16,0)))+IF(AND(F1051=1,D1051&lt;&gt;"BWL",G1051=0),Rules!$B$27,0))</f>
        <v>0</v>
      </c>
      <c r="R1051">
        <f>IF(A1051="","",J1051*Rules!$B$19+O1051*Rules!$B$22)</f>
        <v>0</v>
      </c>
      <c r="S1051">
        <f>IF(A1051="","",IF(J1051&gt;=4,Rules!$B$21,IF(J1051&gt;=3,Rules!$B$20,0)))</f>
        <v>0</v>
      </c>
      <c r="T1051">
        <f>IF(A1051="","",K1051*Rules!$B$23+L1051*Rules!$B$24+M1051*Rules!$B$25+N1051*Rules!$B$26)</f>
        <v>0</v>
      </c>
      <c r="U1051">
        <f t="shared" si="16"/>
        <v>0</v>
      </c>
    </row>
    <row r="1052" spans="1:21" x14ac:dyDescent="0.2">
      <c r="A1052" t="str">
        <f>MatchSquad!A1052</f>
        <v>M022</v>
      </c>
      <c r="B1052" t="str">
        <f>MatchSquad!B1052</f>
        <v>P001</v>
      </c>
      <c r="C1052" t="str">
        <f>MatchSquad!C1052</f>
        <v>Ruturaj Gaikwad</v>
      </c>
      <c r="D1052" t="str">
        <f>MatchSquad!D1052</f>
        <v>BAT</v>
      </c>
      <c r="E1052" t="str">
        <f>MatchSquad!E1052</f>
        <v>CSK</v>
      </c>
      <c r="F1052">
        <f>MatchSquad!G1052</f>
        <v>0</v>
      </c>
      <c r="G1052">
        <f>IF(A1052="","",SUMIFS(BallByBall!$I$2:$I$501,BallByBall!$B$2:$B$501,A1052,BallByBall!$F$2:$F$501,B1052))</f>
        <v>0</v>
      </c>
      <c r="H1052">
        <f>IF(A1052="","",COUNTIFS(BallByBall!$B$2:$B$501,A1052,BallByBall!$F$2:$F$501,B1052,BallByBall!$Q$2:$Q$501,1))</f>
        <v>0</v>
      </c>
      <c r="I1052">
        <f>IF(A1052="","",COUNTIFS(BallByBall!$B$2:$B$501,A1052,BallByBall!$F$2:$F$501,B1052,BallByBall!$R$2:$R$501,1))</f>
        <v>0</v>
      </c>
      <c r="J1052">
        <f>IF(A1052="","",SUMIFS(BallByBall!$T$2:$T$501,BallByBall!$B$2:$B$501,A1052,BallByBall!$H$2:$H$501,B1052))</f>
        <v>0</v>
      </c>
      <c r="K1052">
        <f>IF(A1052="","",SUMIFS(BallByBall!$U$2:$U$501,BallByBall!$B$2:$B$501,A1052,BallByBall!$P$2:$P$501,B1052))</f>
        <v>0</v>
      </c>
      <c r="L1052">
        <f>IF(A1052="","",SUMIFS(BallByBall!$V$2:$V$501,BallByBall!$B$2:$B$501,A1052,BallByBall!$P$2:$P$501,B1052))</f>
        <v>0</v>
      </c>
      <c r="M1052">
        <f>IF(A1052="","",SUMIFS(BallByBall!$W$2:$W$501,BallByBall!$B$2:$B$501,A1052,BallByBall!$P$2:$P$501,B1052))</f>
        <v>0</v>
      </c>
      <c r="N1052">
        <f>IF(A1052="","",SUMIFS(BallByBall!$X$2:$X$501,BallByBall!$B$2:$B$501,A1052,BallByBall!$P$2:$P$501,B1052))</f>
        <v>0</v>
      </c>
      <c r="O1052">
        <f>IF(A1052="","",SUMIFS(OverSummary!$G$2:$G$101,OverSummary!$A$2:$A$101,A1052,OverSummary!$D$2:$D$101,B1052))</f>
        <v>0</v>
      </c>
      <c r="P1052">
        <f>IF(A1052="","",G1052*Rules!$B$13+H1052*Rules!$B$14+I1052*Rules!$B$15)</f>
        <v>0</v>
      </c>
      <c r="Q1052">
        <f>IF(A1052="","",IF(G1052&gt;=100,Rules!$B$18,IF(G1052&gt;=50,Rules!$B$17,IF(G1052&gt;=30,Rules!$B$16,0)))+IF(AND(F1052=1,D1052&lt;&gt;"BWL",G1052=0),Rules!$B$27,0))</f>
        <v>0</v>
      </c>
      <c r="R1052">
        <f>IF(A1052="","",J1052*Rules!$B$19+O1052*Rules!$B$22)</f>
        <v>0</v>
      </c>
      <c r="S1052">
        <f>IF(A1052="","",IF(J1052&gt;=4,Rules!$B$21,IF(J1052&gt;=3,Rules!$B$20,0)))</f>
        <v>0</v>
      </c>
      <c r="T1052">
        <f>IF(A1052="","",K1052*Rules!$B$23+L1052*Rules!$B$24+M1052*Rules!$B$25+N1052*Rules!$B$26)</f>
        <v>0</v>
      </c>
      <c r="U1052">
        <f t="shared" si="16"/>
        <v>0</v>
      </c>
    </row>
    <row r="1053" spans="1:21" x14ac:dyDescent="0.2">
      <c r="A1053" t="str">
        <f>MatchSquad!A1053</f>
        <v>M022</v>
      </c>
      <c r="B1053" t="str">
        <f>MatchSquad!B1053</f>
        <v>P002</v>
      </c>
      <c r="C1053" t="str">
        <f>MatchSquad!C1053</f>
        <v>MS Dhoni</v>
      </c>
      <c r="D1053" t="str">
        <f>MatchSquad!D1053</f>
        <v>WK</v>
      </c>
      <c r="E1053" t="str">
        <f>MatchSquad!E1053</f>
        <v>CSK</v>
      </c>
      <c r="F1053">
        <f>MatchSquad!G1053</f>
        <v>0</v>
      </c>
      <c r="G1053">
        <f>IF(A1053="","",SUMIFS(BallByBall!$I$2:$I$501,BallByBall!$B$2:$B$501,A1053,BallByBall!$F$2:$F$501,B1053))</f>
        <v>0</v>
      </c>
      <c r="H1053">
        <f>IF(A1053="","",COUNTIFS(BallByBall!$B$2:$B$501,A1053,BallByBall!$F$2:$F$501,B1053,BallByBall!$Q$2:$Q$501,1))</f>
        <v>0</v>
      </c>
      <c r="I1053">
        <f>IF(A1053="","",COUNTIFS(BallByBall!$B$2:$B$501,A1053,BallByBall!$F$2:$F$501,B1053,BallByBall!$R$2:$R$501,1))</f>
        <v>0</v>
      </c>
      <c r="J1053">
        <f>IF(A1053="","",SUMIFS(BallByBall!$T$2:$T$501,BallByBall!$B$2:$B$501,A1053,BallByBall!$H$2:$H$501,B1053))</f>
        <v>0</v>
      </c>
      <c r="K1053">
        <f>IF(A1053="","",SUMIFS(BallByBall!$U$2:$U$501,BallByBall!$B$2:$B$501,A1053,BallByBall!$P$2:$P$501,B1053))</f>
        <v>0</v>
      </c>
      <c r="L1053">
        <f>IF(A1053="","",SUMIFS(BallByBall!$V$2:$V$501,BallByBall!$B$2:$B$501,A1053,BallByBall!$P$2:$P$501,B1053))</f>
        <v>0</v>
      </c>
      <c r="M1053">
        <f>IF(A1053="","",SUMIFS(BallByBall!$W$2:$W$501,BallByBall!$B$2:$B$501,A1053,BallByBall!$P$2:$P$501,B1053))</f>
        <v>0</v>
      </c>
      <c r="N1053">
        <f>IF(A1053="","",SUMIFS(BallByBall!$X$2:$X$501,BallByBall!$B$2:$B$501,A1053,BallByBall!$P$2:$P$501,B1053))</f>
        <v>0</v>
      </c>
      <c r="O1053">
        <f>IF(A1053="","",SUMIFS(OverSummary!$G$2:$G$101,OverSummary!$A$2:$A$101,A1053,OverSummary!$D$2:$D$101,B1053))</f>
        <v>0</v>
      </c>
      <c r="P1053">
        <f>IF(A1053="","",G1053*Rules!$B$13+H1053*Rules!$B$14+I1053*Rules!$B$15)</f>
        <v>0</v>
      </c>
      <c r="Q1053">
        <f>IF(A1053="","",IF(G1053&gt;=100,Rules!$B$18,IF(G1053&gt;=50,Rules!$B$17,IF(G1053&gt;=30,Rules!$B$16,0)))+IF(AND(F1053=1,D1053&lt;&gt;"BWL",G1053=0),Rules!$B$27,0))</f>
        <v>0</v>
      </c>
      <c r="R1053">
        <f>IF(A1053="","",J1053*Rules!$B$19+O1053*Rules!$B$22)</f>
        <v>0</v>
      </c>
      <c r="S1053">
        <f>IF(A1053="","",IF(J1053&gt;=4,Rules!$B$21,IF(J1053&gt;=3,Rules!$B$20,0)))</f>
        <v>0</v>
      </c>
      <c r="T1053">
        <f>IF(A1053="","",K1053*Rules!$B$23+L1053*Rules!$B$24+M1053*Rules!$B$25+N1053*Rules!$B$26)</f>
        <v>0</v>
      </c>
      <c r="U1053">
        <f t="shared" si="16"/>
        <v>0</v>
      </c>
    </row>
    <row r="1054" spans="1:21" x14ac:dyDescent="0.2">
      <c r="A1054" t="str">
        <f>MatchSquad!A1054</f>
        <v>M022</v>
      </c>
      <c r="B1054" t="str">
        <f>MatchSquad!B1054</f>
        <v>P003</v>
      </c>
      <c r="C1054" t="str">
        <f>MatchSquad!C1054</f>
        <v>Sanju Samson</v>
      </c>
      <c r="D1054" t="str">
        <f>MatchSquad!D1054</f>
        <v>WK</v>
      </c>
      <c r="E1054" t="str">
        <f>MatchSquad!E1054</f>
        <v>CSK</v>
      </c>
      <c r="F1054">
        <f>MatchSquad!G1054</f>
        <v>0</v>
      </c>
      <c r="G1054">
        <f>IF(A1054="","",SUMIFS(BallByBall!$I$2:$I$501,BallByBall!$B$2:$B$501,A1054,BallByBall!$F$2:$F$501,B1054))</f>
        <v>0</v>
      </c>
      <c r="H1054">
        <f>IF(A1054="","",COUNTIFS(BallByBall!$B$2:$B$501,A1054,BallByBall!$F$2:$F$501,B1054,BallByBall!$Q$2:$Q$501,1))</f>
        <v>0</v>
      </c>
      <c r="I1054">
        <f>IF(A1054="","",COUNTIFS(BallByBall!$B$2:$B$501,A1054,BallByBall!$F$2:$F$501,B1054,BallByBall!$R$2:$R$501,1))</f>
        <v>0</v>
      </c>
      <c r="J1054">
        <f>IF(A1054="","",SUMIFS(BallByBall!$T$2:$T$501,BallByBall!$B$2:$B$501,A1054,BallByBall!$H$2:$H$501,B1054))</f>
        <v>0</v>
      </c>
      <c r="K1054">
        <f>IF(A1054="","",SUMIFS(BallByBall!$U$2:$U$501,BallByBall!$B$2:$B$501,A1054,BallByBall!$P$2:$P$501,B1054))</f>
        <v>0</v>
      </c>
      <c r="L1054">
        <f>IF(A1054="","",SUMIFS(BallByBall!$V$2:$V$501,BallByBall!$B$2:$B$501,A1054,BallByBall!$P$2:$P$501,B1054))</f>
        <v>0</v>
      </c>
      <c r="M1054">
        <f>IF(A1054="","",SUMIFS(BallByBall!$W$2:$W$501,BallByBall!$B$2:$B$501,A1054,BallByBall!$P$2:$P$501,B1054))</f>
        <v>0</v>
      </c>
      <c r="N1054">
        <f>IF(A1054="","",SUMIFS(BallByBall!$X$2:$X$501,BallByBall!$B$2:$B$501,A1054,BallByBall!$P$2:$P$501,B1054))</f>
        <v>0</v>
      </c>
      <c r="O1054">
        <f>IF(A1054="","",SUMIFS(OverSummary!$G$2:$G$101,OverSummary!$A$2:$A$101,A1054,OverSummary!$D$2:$D$101,B1054))</f>
        <v>0</v>
      </c>
      <c r="P1054">
        <f>IF(A1054="","",G1054*Rules!$B$13+H1054*Rules!$B$14+I1054*Rules!$B$15)</f>
        <v>0</v>
      </c>
      <c r="Q1054">
        <f>IF(A1054="","",IF(G1054&gt;=100,Rules!$B$18,IF(G1054&gt;=50,Rules!$B$17,IF(G1054&gt;=30,Rules!$B$16,0)))+IF(AND(F1054=1,D1054&lt;&gt;"BWL",G1054=0),Rules!$B$27,0))</f>
        <v>0</v>
      </c>
      <c r="R1054">
        <f>IF(A1054="","",J1054*Rules!$B$19+O1054*Rules!$B$22)</f>
        <v>0</v>
      </c>
      <c r="S1054">
        <f>IF(A1054="","",IF(J1054&gt;=4,Rules!$B$21,IF(J1054&gt;=3,Rules!$B$20,0)))</f>
        <v>0</v>
      </c>
      <c r="T1054">
        <f>IF(A1054="","",K1054*Rules!$B$23+L1054*Rules!$B$24+M1054*Rules!$B$25+N1054*Rules!$B$26)</f>
        <v>0</v>
      </c>
      <c r="U1054">
        <f t="shared" si="16"/>
        <v>0</v>
      </c>
    </row>
    <row r="1055" spans="1:21" x14ac:dyDescent="0.2">
      <c r="A1055" t="str">
        <f>MatchSquad!A1055</f>
        <v>M022</v>
      </c>
      <c r="B1055" t="str">
        <f>MatchSquad!B1055</f>
        <v>P004</v>
      </c>
      <c r="C1055" t="str">
        <f>MatchSquad!C1055</f>
        <v>Dewald Brevis</v>
      </c>
      <c r="D1055" t="str">
        <f>MatchSquad!D1055</f>
        <v>BAT</v>
      </c>
      <c r="E1055" t="str">
        <f>MatchSquad!E1055</f>
        <v>CSK</v>
      </c>
      <c r="F1055">
        <f>MatchSquad!G1055</f>
        <v>0</v>
      </c>
      <c r="G1055">
        <f>IF(A1055="","",SUMIFS(BallByBall!$I$2:$I$501,BallByBall!$B$2:$B$501,A1055,BallByBall!$F$2:$F$501,B1055))</f>
        <v>0</v>
      </c>
      <c r="H1055">
        <f>IF(A1055="","",COUNTIFS(BallByBall!$B$2:$B$501,A1055,BallByBall!$F$2:$F$501,B1055,BallByBall!$Q$2:$Q$501,1))</f>
        <v>0</v>
      </c>
      <c r="I1055">
        <f>IF(A1055="","",COUNTIFS(BallByBall!$B$2:$B$501,A1055,BallByBall!$F$2:$F$501,B1055,BallByBall!$R$2:$R$501,1))</f>
        <v>0</v>
      </c>
      <c r="J1055">
        <f>IF(A1055="","",SUMIFS(BallByBall!$T$2:$T$501,BallByBall!$B$2:$B$501,A1055,BallByBall!$H$2:$H$501,B1055))</f>
        <v>0</v>
      </c>
      <c r="K1055">
        <f>IF(A1055="","",SUMIFS(BallByBall!$U$2:$U$501,BallByBall!$B$2:$B$501,A1055,BallByBall!$P$2:$P$501,B1055))</f>
        <v>0</v>
      </c>
      <c r="L1055">
        <f>IF(A1055="","",SUMIFS(BallByBall!$V$2:$V$501,BallByBall!$B$2:$B$501,A1055,BallByBall!$P$2:$P$501,B1055))</f>
        <v>0</v>
      </c>
      <c r="M1055">
        <f>IF(A1055="","",SUMIFS(BallByBall!$W$2:$W$501,BallByBall!$B$2:$B$501,A1055,BallByBall!$P$2:$P$501,B1055))</f>
        <v>0</v>
      </c>
      <c r="N1055">
        <f>IF(A1055="","",SUMIFS(BallByBall!$X$2:$X$501,BallByBall!$B$2:$B$501,A1055,BallByBall!$P$2:$P$501,B1055))</f>
        <v>0</v>
      </c>
      <c r="O1055">
        <f>IF(A1055="","",SUMIFS(OverSummary!$G$2:$G$101,OverSummary!$A$2:$A$101,A1055,OverSummary!$D$2:$D$101,B1055))</f>
        <v>0</v>
      </c>
      <c r="P1055">
        <f>IF(A1055="","",G1055*Rules!$B$13+H1055*Rules!$B$14+I1055*Rules!$B$15)</f>
        <v>0</v>
      </c>
      <c r="Q1055">
        <f>IF(A1055="","",IF(G1055&gt;=100,Rules!$B$18,IF(G1055&gt;=50,Rules!$B$17,IF(G1055&gt;=30,Rules!$B$16,0)))+IF(AND(F1055=1,D1055&lt;&gt;"BWL",G1055=0),Rules!$B$27,0))</f>
        <v>0</v>
      </c>
      <c r="R1055">
        <f>IF(A1055="","",J1055*Rules!$B$19+O1055*Rules!$B$22)</f>
        <v>0</v>
      </c>
      <c r="S1055">
        <f>IF(A1055="","",IF(J1055&gt;=4,Rules!$B$21,IF(J1055&gt;=3,Rules!$B$20,0)))</f>
        <v>0</v>
      </c>
      <c r="T1055">
        <f>IF(A1055="","",K1055*Rules!$B$23+L1055*Rules!$B$24+M1055*Rules!$B$25+N1055*Rules!$B$26)</f>
        <v>0</v>
      </c>
      <c r="U1055">
        <f t="shared" si="16"/>
        <v>0</v>
      </c>
    </row>
    <row r="1056" spans="1:21" x14ac:dyDescent="0.2">
      <c r="A1056" t="str">
        <f>MatchSquad!A1056</f>
        <v>M022</v>
      </c>
      <c r="B1056" t="str">
        <f>MatchSquad!B1056</f>
        <v>P005</v>
      </c>
      <c r="C1056" t="str">
        <f>MatchSquad!C1056</f>
        <v>Ayush Mhatre</v>
      </c>
      <c r="D1056" t="str">
        <f>MatchSquad!D1056</f>
        <v>BAT</v>
      </c>
      <c r="E1056" t="str">
        <f>MatchSquad!E1056</f>
        <v>CSK</v>
      </c>
      <c r="F1056">
        <f>MatchSquad!G1056</f>
        <v>0</v>
      </c>
      <c r="G1056">
        <f>IF(A1056="","",SUMIFS(BallByBall!$I$2:$I$501,BallByBall!$B$2:$B$501,A1056,BallByBall!$F$2:$F$501,B1056))</f>
        <v>0</v>
      </c>
      <c r="H1056">
        <f>IF(A1056="","",COUNTIFS(BallByBall!$B$2:$B$501,A1056,BallByBall!$F$2:$F$501,B1056,BallByBall!$Q$2:$Q$501,1))</f>
        <v>0</v>
      </c>
      <c r="I1056">
        <f>IF(A1056="","",COUNTIFS(BallByBall!$B$2:$B$501,A1056,BallByBall!$F$2:$F$501,B1056,BallByBall!$R$2:$R$501,1))</f>
        <v>0</v>
      </c>
      <c r="J1056">
        <f>IF(A1056="","",SUMIFS(BallByBall!$T$2:$T$501,BallByBall!$B$2:$B$501,A1056,BallByBall!$H$2:$H$501,B1056))</f>
        <v>0</v>
      </c>
      <c r="K1056">
        <f>IF(A1056="","",SUMIFS(BallByBall!$U$2:$U$501,BallByBall!$B$2:$B$501,A1056,BallByBall!$P$2:$P$501,B1056))</f>
        <v>0</v>
      </c>
      <c r="L1056">
        <f>IF(A1056="","",SUMIFS(BallByBall!$V$2:$V$501,BallByBall!$B$2:$B$501,A1056,BallByBall!$P$2:$P$501,B1056))</f>
        <v>0</v>
      </c>
      <c r="M1056">
        <f>IF(A1056="","",SUMIFS(BallByBall!$W$2:$W$501,BallByBall!$B$2:$B$501,A1056,BallByBall!$P$2:$P$501,B1056))</f>
        <v>0</v>
      </c>
      <c r="N1056">
        <f>IF(A1056="","",SUMIFS(BallByBall!$X$2:$X$501,BallByBall!$B$2:$B$501,A1056,BallByBall!$P$2:$P$501,B1056))</f>
        <v>0</v>
      </c>
      <c r="O1056">
        <f>IF(A1056="","",SUMIFS(OverSummary!$G$2:$G$101,OverSummary!$A$2:$A$101,A1056,OverSummary!$D$2:$D$101,B1056))</f>
        <v>0</v>
      </c>
      <c r="P1056">
        <f>IF(A1056="","",G1056*Rules!$B$13+H1056*Rules!$B$14+I1056*Rules!$B$15)</f>
        <v>0</v>
      </c>
      <c r="Q1056">
        <f>IF(A1056="","",IF(G1056&gt;=100,Rules!$B$18,IF(G1056&gt;=50,Rules!$B$17,IF(G1056&gt;=30,Rules!$B$16,0)))+IF(AND(F1056=1,D1056&lt;&gt;"BWL",G1056=0),Rules!$B$27,0))</f>
        <v>0</v>
      </c>
      <c r="R1056">
        <f>IF(A1056="","",J1056*Rules!$B$19+O1056*Rules!$B$22)</f>
        <v>0</v>
      </c>
      <c r="S1056">
        <f>IF(A1056="","",IF(J1056&gt;=4,Rules!$B$21,IF(J1056&gt;=3,Rules!$B$20,0)))</f>
        <v>0</v>
      </c>
      <c r="T1056">
        <f>IF(A1056="","",K1056*Rules!$B$23+L1056*Rules!$B$24+M1056*Rules!$B$25+N1056*Rules!$B$26)</f>
        <v>0</v>
      </c>
      <c r="U1056">
        <f t="shared" si="16"/>
        <v>0</v>
      </c>
    </row>
    <row r="1057" spans="1:21" x14ac:dyDescent="0.2">
      <c r="A1057" t="str">
        <f>MatchSquad!A1057</f>
        <v>M022</v>
      </c>
      <c r="B1057" t="str">
        <f>MatchSquad!B1057</f>
        <v>P006</v>
      </c>
      <c r="C1057" t="str">
        <f>MatchSquad!C1057</f>
        <v>Kartik Sharma</v>
      </c>
      <c r="D1057" t="str">
        <f>MatchSquad!D1057</f>
        <v>WK</v>
      </c>
      <c r="E1057" t="str">
        <f>MatchSquad!E1057</f>
        <v>CSK</v>
      </c>
      <c r="F1057">
        <f>MatchSquad!G1057</f>
        <v>0</v>
      </c>
      <c r="G1057">
        <f>IF(A1057="","",SUMIFS(BallByBall!$I$2:$I$501,BallByBall!$B$2:$B$501,A1057,BallByBall!$F$2:$F$501,B1057))</f>
        <v>0</v>
      </c>
      <c r="H1057">
        <f>IF(A1057="","",COUNTIFS(BallByBall!$B$2:$B$501,A1057,BallByBall!$F$2:$F$501,B1057,BallByBall!$Q$2:$Q$501,1))</f>
        <v>0</v>
      </c>
      <c r="I1057">
        <f>IF(A1057="","",COUNTIFS(BallByBall!$B$2:$B$501,A1057,BallByBall!$F$2:$F$501,B1057,BallByBall!$R$2:$R$501,1))</f>
        <v>0</v>
      </c>
      <c r="J1057">
        <f>IF(A1057="","",SUMIFS(BallByBall!$T$2:$T$501,BallByBall!$B$2:$B$501,A1057,BallByBall!$H$2:$H$501,B1057))</f>
        <v>0</v>
      </c>
      <c r="K1057">
        <f>IF(A1057="","",SUMIFS(BallByBall!$U$2:$U$501,BallByBall!$B$2:$B$501,A1057,BallByBall!$P$2:$P$501,B1057))</f>
        <v>0</v>
      </c>
      <c r="L1057">
        <f>IF(A1057="","",SUMIFS(BallByBall!$V$2:$V$501,BallByBall!$B$2:$B$501,A1057,BallByBall!$P$2:$P$501,B1057))</f>
        <v>0</v>
      </c>
      <c r="M1057">
        <f>IF(A1057="","",SUMIFS(BallByBall!$W$2:$W$501,BallByBall!$B$2:$B$501,A1057,BallByBall!$P$2:$P$501,B1057))</f>
        <v>0</v>
      </c>
      <c r="N1057">
        <f>IF(A1057="","",SUMIFS(BallByBall!$X$2:$X$501,BallByBall!$B$2:$B$501,A1057,BallByBall!$P$2:$P$501,B1057))</f>
        <v>0</v>
      </c>
      <c r="O1057">
        <f>IF(A1057="","",SUMIFS(OverSummary!$G$2:$G$101,OverSummary!$A$2:$A$101,A1057,OverSummary!$D$2:$D$101,B1057))</f>
        <v>0</v>
      </c>
      <c r="P1057">
        <f>IF(A1057="","",G1057*Rules!$B$13+H1057*Rules!$B$14+I1057*Rules!$B$15)</f>
        <v>0</v>
      </c>
      <c r="Q1057">
        <f>IF(A1057="","",IF(G1057&gt;=100,Rules!$B$18,IF(G1057&gt;=50,Rules!$B$17,IF(G1057&gt;=30,Rules!$B$16,0)))+IF(AND(F1057=1,D1057&lt;&gt;"BWL",G1057=0),Rules!$B$27,0))</f>
        <v>0</v>
      </c>
      <c r="R1057">
        <f>IF(A1057="","",J1057*Rules!$B$19+O1057*Rules!$B$22)</f>
        <v>0</v>
      </c>
      <c r="S1057">
        <f>IF(A1057="","",IF(J1057&gt;=4,Rules!$B$21,IF(J1057&gt;=3,Rules!$B$20,0)))</f>
        <v>0</v>
      </c>
      <c r="T1057">
        <f>IF(A1057="","",K1057*Rules!$B$23+L1057*Rules!$B$24+M1057*Rules!$B$25+N1057*Rules!$B$26)</f>
        <v>0</v>
      </c>
      <c r="U1057">
        <f t="shared" si="16"/>
        <v>0</v>
      </c>
    </row>
    <row r="1058" spans="1:21" x14ac:dyDescent="0.2">
      <c r="A1058" t="str">
        <f>MatchSquad!A1058</f>
        <v>M022</v>
      </c>
      <c r="B1058" t="str">
        <f>MatchSquad!B1058</f>
        <v>P007</v>
      </c>
      <c r="C1058" t="str">
        <f>MatchSquad!C1058</f>
        <v>Sarfaraz Khan</v>
      </c>
      <c r="D1058" t="str">
        <f>MatchSquad!D1058</f>
        <v>BAT</v>
      </c>
      <c r="E1058" t="str">
        <f>MatchSquad!E1058</f>
        <v>CSK</v>
      </c>
      <c r="F1058">
        <f>MatchSquad!G1058</f>
        <v>0</v>
      </c>
      <c r="G1058">
        <f>IF(A1058="","",SUMIFS(BallByBall!$I$2:$I$501,BallByBall!$B$2:$B$501,A1058,BallByBall!$F$2:$F$501,B1058))</f>
        <v>0</v>
      </c>
      <c r="H1058">
        <f>IF(A1058="","",COUNTIFS(BallByBall!$B$2:$B$501,A1058,BallByBall!$F$2:$F$501,B1058,BallByBall!$Q$2:$Q$501,1))</f>
        <v>0</v>
      </c>
      <c r="I1058">
        <f>IF(A1058="","",COUNTIFS(BallByBall!$B$2:$B$501,A1058,BallByBall!$F$2:$F$501,B1058,BallByBall!$R$2:$R$501,1))</f>
        <v>0</v>
      </c>
      <c r="J1058">
        <f>IF(A1058="","",SUMIFS(BallByBall!$T$2:$T$501,BallByBall!$B$2:$B$501,A1058,BallByBall!$H$2:$H$501,B1058))</f>
        <v>0</v>
      </c>
      <c r="K1058">
        <f>IF(A1058="","",SUMIFS(BallByBall!$U$2:$U$501,BallByBall!$B$2:$B$501,A1058,BallByBall!$P$2:$P$501,B1058))</f>
        <v>0</v>
      </c>
      <c r="L1058">
        <f>IF(A1058="","",SUMIFS(BallByBall!$V$2:$V$501,BallByBall!$B$2:$B$501,A1058,BallByBall!$P$2:$P$501,B1058))</f>
        <v>0</v>
      </c>
      <c r="M1058">
        <f>IF(A1058="","",SUMIFS(BallByBall!$W$2:$W$501,BallByBall!$B$2:$B$501,A1058,BallByBall!$P$2:$P$501,B1058))</f>
        <v>0</v>
      </c>
      <c r="N1058">
        <f>IF(A1058="","",SUMIFS(BallByBall!$X$2:$X$501,BallByBall!$B$2:$B$501,A1058,BallByBall!$P$2:$P$501,B1058))</f>
        <v>0</v>
      </c>
      <c r="O1058">
        <f>IF(A1058="","",SUMIFS(OverSummary!$G$2:$G$101,OverSummary!$A$2:$A$101,A1058,OverSummary!$D$2:$D$101,B1058))</f>
        <v>0</v>
      </c>
      <c r="P1058">
        <f>IF(A1058="","",G1058*Rules!$B$13+H1058*Rules!$B$14+I1058*Rules!$B$15)</f>
        <v>0</v>
      </c>
      <c r="Q1058">
        <f>IF(A1058="","",IF(G1058&gt;=100,Rules!$B$18,IF(G1058&gt;=50,Rules!$B$17,IF(G1058&gt;=30,Rules!$B$16,0)))+IF(AND(F1058=1,D1058&lt;&gt;"BWL",G1058=0),Rules!$B$27,0))</f>
        <v>0</v>
      </c>
      <c r="R1058">
        <f>IF(A1058="","",J1058*Rules!$B$19+O1058*Rules!$B$22)</f>
        <v>0</v>
      </c>
      <c r="S1058">
        <f>IF(A1058="","",IF(J1058&gt;=4,Rules!$B$21,IF(J1058&gt;=3,Rules!$B$20,0)))</f>
        <v>0</v>
      </c>
      <c r="T1058">
        <f>IF(A1058="","",K1058*Rules!$B$23+L1058*Rules!$B$24+M1058*Rules!$B$25+N1058*Rules!$B$26)</f>
        <v>0</v>
      </c>
      <c r="U1058">
        <f t="shared" si="16"/>
        <v>0</v>
      </c>
    </row>
    <row r="1059" spans="1:21" x14ac:dyDescent="0.2">
      <c r="A1059" t="str">
        <f>MatchSquad!A1059</f>
        <v>M022</v>
      </c>
      <c r="B1059" t="str">
        <f>MatchSquad!B1059</f>
        <v>P008</v>
      </c>
      <c r="C1059" t="str">
        <f>MatchSquad!C1059</f>
        <v>Urvil Patel</v>
      </c>
      <c r="D1059" t="str">
        <f>MatchSquad!D1059</f>
        <v>WK</v>
      </c>
      <c r="E1059" t="str">
        <f>MatchSquad!E1059</f>
        <v>CSK</v>
      </c>
      <c r="F1059">
        <f>MatchSquad!G1059</f>
        <v>0</v>
      </c>
      <c r="G1059">
        <f>IF(A1059="","",SUMIFS(BallByBall!$I$2:$I$501,BallByBall!$B$2:$B$501,A1059,BallByBall!$F$2:$F$501,B1059))</f>
        <v>0</v>
      </c>
      <c r="H1059">
        <f>IF(A1059="","",COUNTIFS(BallByBall!$B$2:$B$501,A1059,BallByBall!$F$2:$F$501,B1059,BallByBall!$Q$2:$Q$501,1))</f>
        <v>0</v>
      </c>
      <c r="I1059">
        <f>IF(A1059="","",COUNTIFS(BallByBall!$B$2:$B$501,A1059,BallByBall!$F$2:$F$501,B1059,BallByBall!$R$2:$R$501,1))</f>
        <v>0</v>
      </c>
      <c r="J1059">
        <f>IF(A1059="","",SUMIFS(BallByBall!$T$2:$T$501,BallByBall!$B$2:$B$501,A1059,BallByBall!$H$2:$H$501,B1059))</f>
        <v>0</v>
      </c>
      <c r="K1059">
        <f>IF(A1059="","",SUMIFS(BallByBall!$U$2:$U$501,BallByBall!$B$2:$B$501,A1059,BallByBall!$P$2:$P$501,B1059))</f>
        <v>0</v>
      </c>
      <c r="L1059">
        <f>IF(A1059="","",SUMIFS(BallByBall!$V$2:$V$501,BallByBall!$B$2:$B$501,A1059,BallByBall!$P$2:$P$501,B1059))</f>
        <v>0</v>
      </c>
      <c r="M1059">
        <f>IF(A1059="","",SUMIFS(BallByBall!$W$2:$W$501,BallByBall!$B$2:$B$501,A1059,BallByBall!$P$2:$P$501,B1059))</f>
        <v>0</v>
      </c>
      <c r="N1059">
        <f>IF(A1059="","",SUMIFS(BallByBall!$X$2:$X$501,BallByBall!$B$2:$B$501,A1059,BallByBall!$P$2:$P$501,B1059))</f>
        <v>0</v>
      </c>
      <c r="O1059">
        <f>IF(A1059="","",SUMIFS(OverSummary!$G$2:$G$101,OverSummary!$A$2:$A$101,A1059,OverSummary!$D$2:$D$101,B1059))</f>
        <v>0</v>
      </c>
      <c r="P1059">
        <f>IF(A1059="","",G1059*Rules!$B$13+H1059*Rules!$B$14+I1059*Rules!$B$15)</f>
        <v>0</v>
      </c>
      <c r="Q1059">
        <f>IF(A1059="","",IF(G1059&gt;=100,Rules!$B$18,IF(G1059&gt;=50,Rules!$B$17,IF(G1059&gt;=30,Rules!$B$16,0)))+IF(AND(F1059=1,D1059&lt;&gt;"BWL",G1059=0),Rules!$B$27,0))</f>
        <v>0</v>
      </c>
      <c r="R1059">
        <f>IF(A1059="","",J1059*Rules!$B$19+O1059*Rules!$B$22)</f>
        <v>0</v>
      </c>
      <c r="S1059">
        <f>IF(A1059="","",IF(J1059&gt;=4,Rules!$B$21,IF(J1059&gt;=3,Rules!$B$20,0)))</f>
        <v>0</v>
      </c>
      <c r="T1059">
        <f>IF(A1059="","",K1059*Rules!$B$23+L1059*Rules!$B$24+M1059*Rules!$B$25+N1059*Rules!$B$26)</f>
        <v>0</v>
      </c>
      <c r="U1059">
        <f t="shared" si="16"/>
        <v>0</v>
      </c>
    </row>
    <row r="1060" spans="1:21" x14ac:dyDescent="0.2">
      <c r="A1060" t="str">
        <f>MatchSquad!A1060</f>
        <v>M022</v>
      </c>
      <c r="B1060" t="str">
        <f>MatchSquad!B1060</f>
        <v>P009</v>
      </c>
      <c r="C1060" t="str">
        <f>MatchSquad!C1060</f>
        <v>Jamie Overton</v>
      </c>
      <c r="D1060" t="str">
        <f>MatchSquad!D1060</f>
        <v>AR</v>
      </c>
      <c r="E1060" t="str">
        <f>MatchSquad!E1060</f>
        <v>CSK</v>
      </c>
      <c r="F1060">
        <f>MatchSquad!G1060</f>
        <v>0</v>
      </c>
      <c r="G1060">
        <f>IF(A1060="","",SUMIFS(BallByBall!$I$2:$I$501,BallByBall!$B$2:$B$501,A1060,BallByBall!$F$2:$F$501,B1060))</f>
        <v>0</v>
      </c>
      <c r="H1060">
        <f>IF(A1060="","",COUNTIFS(BallByBall!$B$2:$B$501,A1060,BallByBall!$F$2:$F$501,B1060,BallByBall!$Q$2:$Q$501,1))</f>
        <v>0</v>
      </c>
      <c r="I1060">
        <f>IF(A1060="","",COUNTIFS(BallByBall!$B$2:$B$501,A1060,BallByBall!$F$2:$F$501,B1060,BallByBall!$R$2:$R$501,1))</f>
        <v>0</v>
      </c>
      <c r="J1060">
        <f>IF(A1060="","",SUMIFS(BallByBall!$T$2:$T$501,BallByBall!$B$2:$B$501,A1060,BallByBall!$H$2:$H$501,B1060))</f>
        <v>0</v>
      </c>
      <c r="K1060">
        <f>IF(A1060="","",SUMIFS(BallByBall!$U$2:$U$501,BallByBall!$B$2:$B$501,A1060,BallByBall!$P$2:$P$501,B1060))</f>
        <v>0</v>
      </c>
      <c r="L1060">
        <f>IF(A1060="","",SUMIFS(BallByBall!$V$2:$V$501,BallByBall!$B$2:$B$501,A1060,BallByBall!$P$2:$P$501,B1060))</f>
        <v>0</v>
      </c>
      <c r="M1060">
        <f>IF(A1060="","",SUMIFS(BallByBall!$W$2:$W$501,BallByBall!$B$2:$B$501,A1060,BallByBall!$P$2:$P$501,B1060))</f>
        <v>0</v>
      </c>
      <c r="N1060">
        <f>IF(A1060="","",SUMIFS(BallByBall!$X$2:$X$501,BallByBall!$B$2:$B$501,A1060,BallByBall!$P$2:$P$501,B1060))</f>
        <v>0</v>
      </c>
      <c r="O1060">
        <f>IF(A1060="","",SUMIFS(OverSummary!$G$2:$G$101,OverSummary!$A$2:$A$101,A1060,OverSummary!$D$2:$D$101,B1060))</f>
        <v>0</v>
      </c>
      <c r="P1060">
        <f>IF(A1060="","",G1060*Rules!$B$13+H1060*Rules!$B$14+I1060*Rules!$B$15)</f>
        <v>0</v>
      </c>
      <c r="Q1060">
        <f>IF(A1060="","",IF(G1060&gt;=100,Rules!$B$18,IF(G1060&gt;=50,Rules!$B$17,IF(G1060&gt;=30,Rules!$B$16,0)))+IF(AND(F1060=1,D1060&lt;&gt;"BWL",G1060=0),Rules!$B$27,0))</f>
        <v>0</v>
      </c>
      <c r="R1060">
        <f>IF(A1060="","",J1060*Rules!$B$19+O1060*Rules!$B$22)</f>
        <v>0</v>
      </c>
      <c r="S1060">
        <f>IF(A1060="","",IF(J1060&gt;=4,Rules!$B$21,IF(J1060&gt;=3,Rules!$B$20,0)))</f>
        <v>0</v>
      </c>
      <c r="T1060">
        <f>IF(A1060="","",K1060*Rules!$B$23+L1060*Rules!$B$24+M1060*Rules!$B$25+N1060*Rules!$B$26)</f>
        <v>0</v>
      </c>
      <c r="U1060">
        <f t="shared" si="16"/>
        <v>0</v>
      </c>
    </row>
    <row r="1061" spans="1:21" x14ac:dyDescent="0.2">
      <c r="A1061" t="str">
        <f>MatchSquad!A1061</f>
        <v>M022</v>
      </c>
      <c r="B1061" t="str">
        <f>MatchSquad!B1061</f>
        <v>P010</v>
      </c>
      <c r="C1061" t="str">
        <f>MatchSquad!C1061</f>
        <v>Ramakrishna Ghosh</v>
      </c>
      <c r="D1061" t="str">
        <f>MatchSquad!D1061</f>
        <v>AR</v>
      </c>
      <c r="E1061" t="str">
        <f>MatchSquad!E1061</f>
        <v>CSK</v>
      </c>
      <c r="F1061">
        <f>MatchSquad!G1061</f>
        <v>0</v>
      </c>
      <c r="G1061">
        <f>IF(A1061="","",SUMIFS(BallByBall!$I$2:$I$501,BallByBall!$B$2:$B$501,A1061,BallByBall!$F$2:$F$501,B1061))</f>
        <v>0</v>
      </c>
      <c r="H1061">
        <f>IF(A1061="","",COUNTIFS(BallByBall!$B$2:$B$501,A1061,BallByBall!$F$2:$F$501,B1061,BallByBall!$Q$2:$Q$501,1))</f>
        <v>0</v>
      </c>
      <c r="I1061">
        <f>IF(A1061="","",COUNTIFS(BallByBall!$B$2:$B$501,A1061,BallByBall!$F$2:$F$501,B1061,BallByBall!$R$2:$R$501,1))</f>
        <v>0</v>
      </c>
      <c r="J1061">
        <f>IF(A1061="","",SUMIFS(BallByBall!$T$2:$T$501,BallByBall!$B$2:$B$501,A1061,BallByBall!$H$2:$H$501,B1061))</f>
        <v>0</v>
      </c>
      <c r="K1061">
        <f>IF(A1061="","",SUMIFS(BallByBall!$U$2:$U$501,BallByBall!$B$2:$B$501,A1061,BallByBall!$P$2:$P$501,B1061))</f>
        <v>0</v>
      </c>
      <c r="L1061">
        <f>IF(A1061="","",SUMIFS(BallByBall!$V$2:$V$501,BallByBall!$B$2:$B$501,A1061,BallByBall!$P$2:$P$501,B1061))</f>
        <v>0</v>
      </c>
      <c r="M1061">
        <f>IF(A1061="","",SUMIFS(BallByBall!$W$2:$W$501,BallByBall!$B$2:$B$501,A1061,BallByBall!$P$2:$P$501,B1061))</f>
        <v>0</v>
      </c>
      <c r="N1061">
        <f>IF(A1061="","",SUMIFS(BallByBall!$X$2:$X$501,BallByBall!$B$2:$B$501,A1061,BallByBall!$P$2:$P$501,B1061))</f>
        <v>0</v>
      </c>
      <c r="O1061">
        <f>IF(A1061="","",SUMIFS(OverSummary!$G$2:$G$101,OverSummary!$A$2:$A$101,A1061,OverSummary!$D$2:$D$101,B1061))</f>
        <v>0</v>
      </c>
      <c r="P1061">
        <f>IF(A1061="","",G1061*Rules!$B$13+H1061*Rules!$B$14+I1061*Rules!$B$15)</f>
        <v>0</v>
      </c>
      <c r="Q1061">
        <f>IF(A1061="","",IF(G1061&gt;=100,Rules!$B$18,IF(G1061&gt;=50,Rules!$B$17,IF(G1061&gt;=30,Rules!$B$16,0)))+IF(AND(F1061=1,D1061&lt;&gt;"BWL",G1061=0),Rules!$B$27,0))</f>
        <v>0</v>
      </c>
      <c r="R1061">
        <f>IF(A1061="","",J1061*Rules!$B$19+O1061*Rules!$B$22)</f>
        <v>0</v>
      </c>
      <c r="S1061">
        <f>IF(A1061="","",IF(J1061&gt;=4,Rules!$B$21,IF(J1061&gt;=3,Rules!$B$20,0)))</f>
        <v>0</v>
      </c>
      <c r="T1061">
        <f>IF(A1061="","",K1061*Rules!$B$23+L1061*Rules!$B$24+M1061*Rules!$B$25+N1061*Rules!$B$26)</f>
        <v>0</v>
      </c>
      <c r="U1061">
        <f t="shared" si="16"/>
        <v>0</v>
      </c>
    </row>
    <row r="1062" spans="1:21" x14ac:dyDescent="0.2">
      <c r="A1062" t="str">
        <f>MatchSquad!A1062</f>
        <v>M022</v>
      </c>
      <c r="B1062" t="str">
        <f>MatchSquad!B1062</f>
        <v>P011</v>
      </c>
      <c r="C1062" t="str">
        <f>MatchSquad!C1062</f>
        <v>Prashant Veer</v>
      </c>
      <c r="D1062" t="str">
        <f>MatchSquad!D1062</f>
        <v>AR</v>
      </c>
      <c r="E1062" t="str">
        <f>MatchSquad!E1062</f>
        <v>CSK</v>
      </c>
      <c r="F1062">
        <f>MatchSquad!G1062</f>
        <v>0</v>
      </c>
      <c r="G1062">
        <f>IF(A1062="","",SUMIFS(BallByBall!$I$2:$I$501,BallByBall!$B$2:$B$501,A1062,BallByBall!$F$2:$F$501,B1062))</f>
        <v>0</v>
      </c>
      <c r="H1062">
        <f>IF(A1062="","",COUNTIFS(BallByBall!$B$2:$B$501,A1062,BallByBall!$F$2:$F$501,B1062,BallByBall!$Q$2:$Q$501,1))</f>
        <v>0</v>
      </c>
      <c r="I1062">
        <f>IF(A1062="","",COUNTIFS(BallByBall!$B$2:$B$501,A1062,BallByBall!$F$2:$F$501,B1062,BallByBall!$R$2:$R$501,1))</f>
        <v>0</v>
      </c>
      <c r="J1062">
        <f>IF(A1062="","",SUMIFS(BallByBall!$T$2:$T$501,BallByBall!$B$2:$B$501,A1062,BallByBall!$H$2:$H$501,B1062))</f>
        <v>0</v>
      </c>
      <c r="K1062">
        <f>IF(A1062="","",SUMIFS(BallByBall!$U$2:$U$501,BallByBall!$B$2:$B$501,A1062,BallByBall!$P$2:$P$501,B1062))</f>
        <v>0</v>
      </c>
      <c r="L1062">
        <f>IF(A1062="","",SUMIFS(BallByBall!$V$2:$V$501,BallByBall!$B$2:$B$501,A1062,BallByBall!$P$2:$P$501,B1062))</f>
        <v>0</v>
      </c>
      <c r="M1062">
        <f>IF(A1062="","",SUMIFS(BallByBall!$W$2:$W$501,BallByBall!$B$2:$B$501,A1062,BallByBall!$P$2:$P$501,B1062))</f>
        <v>0</v>
      </c>
      <c r="N1062">
        <f>IF(A1062="","",SUMIFS(BallByBall!$X$2:$X$501,BallByBall!$B$2:$B$501,A1062,BallByBall!$P$2:$P$501,B1062))</f>
        <v>0</v>
      </c>
      <c r="O1062">
        <f>IF(A1062="","",SUMIFS(OverSummary!$G$2:$G$101,OverSummary!$A$2:$A$101,A1062,OverSummary!$D$2:$D$101,B1062))</f>
        <v>0</v>
      </c>
      <c r="P1062">
        <f>IF(A1062="","",G1062*Rules!$B$13+H1062*Rules!$B$14+I1062*Rules!$B$15)</f>
        <v>0</v>
      </c>
      <c r="Q1062">
        <f>IF(A1062="","",IF(G1062&gt;=100,Rules!$B$18,IF(G1062&gt;=50,Rules!$B$17,IF(G1062&gt;=30,Rules!$B$16,0)))+IF(AND(F1062=1,D1062&lt;&gt;"BWL",G1062=0),Rules!$B$27,0))</f>
        <v>0</v>
      </c>
      <c r="R1062">
        <f>IF(A1062="","",J1062*Rules!$B$19+O1062*Rules!$B$22)</f>
        <v>0</v>
      </c>
      <c r="S1062">
        <f>IF(A1062="","",IF(J1062&gt;=4,Rules!$B$21,IF(J1062&gt;=3,Rules!$B$20,0)))</f>
        <v>0</v>
      </c>
      <c r="T1062">
        <f>IF(A1062="","",K1062*Rules!$B$23+L1062*Rules!$B$24+M1062*Rules!$B$25+N1062*Rules!$B$26)</f>
        <v>0</v>
      </c>
      <c r="U1062">
        <f t="shared" si="16"/>
        <v>0</v>
      </c>
    </row>
    <row r="1063" spans="1:21" x14ac:dyDescent="0.2">
      <c r="A1063" t="str">
        <f>MatchSquad!A1063</f>
        <v>M022</v>
      </c>
      <c r="B1063" t="str">
        <f>MatchSquad!B1063</f>
        <v>P012</v>
      </c>
      <c r="C1063" t="str">
        <f>MatchSquad!C1063</f>
        <v>Matthew William Short</v>
      </c>
      <c r="D1063" t="str">
        <f>MatchSquad!D1063</f>
        <v>AR</v>
      </c>
      <c r="E1063" t="str">
        <f>MatchSquad!E1063</f>
        <v>CSK</v>
      </c>
      <c r="F1063">
        <f>MatchSquad!G1063</f>
        <v>0</v>
      </c>
      <c r="G1063">
        <f>IF(A1063="","",SUMIFS(BallByBall!$I$2:$I$501,BallByBall!$B$2:$B$501,A1063,BallByBall!$F$2:$F$501,B1063))</f>
        <v>0</v>
      </c>
      <c r="H1063">
        <f>IF(A1063="","",COUNTIFS(BallByBall!$B$2:$B$501,A1063,BallByBall!$F$2:$F$501,B1063,BallByBall!$Q$2:$Q$501,1))</f>
        <v>0</v>
      </c>
      <c r="I1063">
        <f>IF(A1063="","",COUNTIFS(BallByBall!$B$2:$B$501,A1063,BallByBall!$F$2:$F$501,B1063,BallByBall!$R$2:$R$501,1))</f>
        <v>0</v>
      </c>
      <c r="J1063">
        <f>IF(A1063="","",SUMIFS(BallByBall!$T$2:$T$501,BallByBall!$B$2:$B$501,A1063,BallByBall!$H$2:$H$501,B1063))</f>
        <v>0</v>
      </c>
      <c r="K1063">
        <f>IF(A1063="","",SUMIFS(BallByBall!$U$2:$U$501,BallByBall!$B$2:$B$501,A1063,BallByBall!$P$2:$P$501,B1063))</f>
        <v>0</v>
      </c>
      <c r="L1063">
        <f>IF(A1063="","",SUMIFS(BallByBall!$V$2:$V$501,BallByBall!$B$2:$B$501,A1063,BallByBall!$P$2:$P$501,B1063))</f>
        <v>0</v>
      </c>
      <c r="M1063">
        <f>IF(A1063="","",SUMIFS(BallByBall!$W$2:$W$501,BallByBall!$B$2:$B$501,A1063,BallByBall!$P$2:$P$501,B1063))</f>
        <v>0</v>
      </c>
      <c r="N1063">
        <f>IF(A1063="","",SUMIFS(BallByBall!$X$2:$X$501,BallByBall!$B$2:$B$501,A1063,BallByBall!$P$2:$P$501,B1063))</f>
        <v>0</v>
      </c>
      <c r="O1063">
        <f>IF(A1063="","",SUMIFS(OverSummary!$G$2:$G$101,OverSummary!$A$2:$A$101,A1063,OverSummary!$D$2:$D$101,B1063))</f>
        <v>0</v>
      </c>
      <c r="P1063">
        <f>IF(A1063="","",G1063*Rules!$B$13+H1063*Rules!$B$14+I1063*Rules!$B$15)</f>
        <v>0</v>
      </c>
      <c r="Q1063">
        <f>IF(A1063="","",IF(G1063&gt;=100,Rules!$B$18,IF(G1063&gt;=50,Rules!$B$17,IF(G1063&gt;=30,Rules!$B$16,0)))+IF(AND(F1063=1,D1063&lt;&gt;"BWL",G1063=0),Rules!$B$27,0))</f>
        <v>0</v>
      </c>
      <c r="R1063">
        <f>IF(A1063="","",J1063*Rules!$B$19+O1063*Rules!$B$22)</f>
        <v>0</v>
      </c>
      <c r="S1063">
        <f>IF(A1063="","",IF(J1063&gt;=4,Rules!$B$21,IF(J1063&gt;=3,Rules!$B$20,0)))</f>
        <v>0</v>
      </c>
      <c r="T1063">
        <f>IF(A1063="","",K1063*Rules!$B$23+L1063*Rules!$B$24+M1063*Rules!$B$25+N1063*Rules!$B$26)</f>
        <v>0</v>
      </c>
      <c r="U1063">
        <f t="shared" si="16"/>
        <v>0</v>
      </c>
    </row>
    <row r="1064" spans="1:21" x14ac:dyDescent="0.2">
      <c r="A1064" t="str">
        <f>MatchSquad!A1064</f>
        <v>M022</v>
      </c>
      <c r="B1064" t="str">
        <f>MatchSquad!B1064</f>
        <v>P013</v>
      </c>
      <c r="C1064" t="str">
        <f>MatchSquad!C1064</f>
        <v>Aman Khan</v>
      </c>
      <c r="D1064" t="str">
        <f>MatchSquad!D1064</f>
        <v>AR</v>
      </c>
      <c r="E1064" t="str">
        <f>MatchSquad!E1064</f>
        <v>CSK</v>
      </c>
      <c r="F1064">
        <f>MatchSquad!G1064</f>
        <v>0</v>
      </c>
      <c r="G1064">
        <f>IF(A1064="","",SUMIFS(BallByBall!$I$2:$I$501,BallByBall!$B$2:$B$501,A1064,BallByBall!$F$2:$F$501,B1064))</f>
        <v>0</v>
      </c>
      <c r="H1064">
        <f>IF(A1064="","",COUNTIFS(BallByBall!$B$2:$B$501,A1064,BallByBall!$F$2:$F$501,B1064,BallByBall!$Q$2:$Q$501,1))</f>
        <v>0</v>
      </c>
      <c r="I1064">
        <f>IF(A1064="","",COUNTIFS(BallByBall!$B$2:$B$501,A1064,BallByBall!$F$2:$F$501,B1064,BallByBall!$R$2:$R$501,1))</f>
        <v>0</v>
      </c>
      <c r="J1064">
        <f>IF(A1064="","",SUMIFS(BallByBall!$T$2:$T$501,BallByBall!$B$2:$B$501,A1064,BallByBall!$H$2:$H$501,B1064))</f>
        <v>0</v>
      </c>
      <c r="K1064">
        <f>IF(A1064="","",SUMIFS(BallByBall!$U$2:$U$501,BallByBall!$B$2:$B$501,A1064,BallByBall!$P$2:$P$501,B1064))</f>
        <v>0</v>
      </c>
      <c r="L1064">
        <f>IF(A1064="","",SUMIFS(BallByBall!$V$2:$V$501,BallByBall!$B$2:$B$501,A1064,BallByBall!$P$2:$P$501,B1064))</f>
        <v>0</v>
      </c>
      <c r="M1064">
        <f>IF(A1064="","",SUMIFS(BallByBall!$W$2:$W$501,BallByBall!$B$2:$B$501,A1064,BallByBall!$P$2:$P$501,B1064))</f>
        <v>0</v>
      </c>
      <c r="N1064">
        <f>IF(A1064="","",SUMIFS(BallByBall!$X$2:$X$501,BallByBall!$B$2:$B$501,A1064,BallByBall!$P$2:$P$501,B1064))</f>
        <v>0</v>
      </c>
      <c r="O1064">
        <f>IF(A1064="","",SUMIFS(OverSummary!$G$2:$G$101,OverSummary!$A$2:$A$101,A1064,OverSummary!$D$2:$D$101,B1064))</f>
        <v>0</v>
      </c>
      <c r="P1064">
        <f>IF(A1064="","",G1064*Rules!$B$13+H1064*Rules!$B$14+I1064*Rules!$B$15)</f>
        <v>0</v>
      </c>
      <c r="Q1064">
        <f>IF(A1064="","",IF(G1064&gt;=100,Rules!$B$18,IF(G1064&gt;=50,Rules!$B$17,IF(G1064&gt;=30,Rules!$B$16,0)))+IF(AND(F1064=1,D1064&lt;&gt;"BWL",G1064=0),Rules!$B$27,0))</f>
        <v>0</v>
      </c>
      <c r="R1064">
        <f>IF(A1064="","",J1064*Rules!$B$19+O1064*Rules!$B$22)</f>
        <v>0</v>
      </c>
      <c r="S1064">
        <f>IF(A1064="","",IF(J1064&gt;=4,Rules!$B$21,IF(J1064&gt;=3,Rules!$B$20,0)))</f>
        <v>0</v>
      </c>
      <c r="T1064">
        <f>IF(A1064="","",K1064*Rules!$B$23+L1064*Rules!$B$24+M1064*Rules!$B$25+N1064*Rules!$B$26)</f>
        <v>0</v>
      </c>
      <c r="U1064">
        <f t="shared" si="16"/>
        <v>0</v>
      </c>
    </row>
    <row r="1065" spans="1:21" x14ac:dyDescent="0.2">
      <c r="A1065" t="str">
        <f>MatchSquad!A1065</f>
        <v>M022</v>
      </c>
      <c r="B1065" t="str">
        <f>MatchSquad!B1065</f>
        <v>P014</v>
      </c>
      <c r="C1065" t="str">
        <f>MatchSquad!C1065</f>
        <v>Zak Foulkes</v>
      </c>
      <c r="D1065" t="str">
        <f>MatchSquad!D1065</f>
        <v>AR</v>
      </c>
      <c r="E1065" t="str">
        <f>MatchSquad!E1065</f>
        <v>CSK</v>
      </c>
      <c r="F1065">
        <f>MatchSquad!G1065</f>
        <v>0</v>
      </c>
      <c r="G1065">
        <f>IF(A1065="","",SUMIFS(BallByBall!$I$2:$I$501,BallByBall!$B$2:$B$501,A1065,BallByBall!$F$2:$F$501,B1065))</f>
        <v>0</v>
      </c>
      <c r="H1065">
        <f>IF(A1065="","",COUNTIFS(BallByBall!$B$2:$B$501,A1065,BallByBall!$F$2:$F$501,B1065,BallByBall!$Q$2:$Q$501,1))</f>
        <v>0</v>
      </c>
      <c r="I1065">
        <f>IF(A1065="","",COUNTIFS(BallByBall!$B$2:$B$501,A1065,BallByBall!$F$2:$F$501,B1065,BallByBall!$R$2:$R$501,1))</f>
        <v>0</v>
      </c>
      <c r="J1065">
        <f>IF(A1065="","",SUMIFS(BallByBall!$T$2:$T$501,BallByBall!$B$2:$B$501,A1065,BallByBall!$H$2:$H$501,B1065))</f>
        <v>0</v>
      </c>
      <c r="K1065">
        <f>IF(A1065="","",SUMIFS(BallByBall!$U$2:$U$501,BallByBall!$B$2:$B$501,A1065,BallByBall!$P$2:$P$501,B1065))</f>
        <v>0</v>
      </c>
      <c r="L1065">
        <f>IF(A1065="","",SUMIFS(BallByBall!$V$2:$V$501,BallByBall!$B$2:$B$501,A1065,BallByBall!$P$2:$P$501,B1065))</f>
        <v>0</v>
      </c>
      <c r="M1065">
        <f>IF(A1065="","",SUMIFS(BallByBall!$W$2:$W$501,BallByBall!$B$2:$B$501,A1065,BallByBall!$P$2:$P$501,B1065))</f>
        <v>0</v>
      </c>
      <c r="N1065">
        <f>IF(A1065="","",SUMIFS(BallByBall!$X$2:$X$501,BallByBall!$B$2:$B$501,A1065,BallByBall!$P$2:$P$501,B1065))</f>
        <v>0</v>
      </c>
      <c r="O1065">
        <f>IF(A1065="","",SUMIFS(OverSummary!$G$2:$G$101,OverSummary!$A$2:$A$101,A1065,OverSummary!$D$2:$D$101,B1065))</f>
        <v>0</v>
      </c>
      <c r="P1065">
        <f>IF(A1065="","",G1065*Rules!$B$13+H1065*Rules!$B$14+I1065*Rules!$B$15)</f>
        <v>0</v>
      </c>
      <c r="Q1065">
        <f>IF(A1065="","",IF(G1065&gt;=100,Rules!$B$18,IF(G1065&gt;=50,Rules!$B$17,IF(G1065&gt;=30,Rules!$B$16,0)))+IF(AND(F1065=1,D1065&lt;&gt;"BWL",G1065=0),Rules!$B$27,0))</f>
        <v>0</v>
      </c>
      <c r="R1065">
        <f>IF(A1065="","",J1065*Rules!$B$19+O1065*Rules!$B$22)</f>
        <v>0</v>
      </c>
      <c r="S1065">
        <f>IF(A1065="","",IF(J1065&gt;=4,Rules!$B$21,IF(J1065&gt;=3,Rules!$B$20,0)))</f>
        <v>0</v>
      </c>
      <c r="T1065">
        <f>IF(A1065="","",K1065*Rules!$B$23+L1065*Rules!$B$24+M1065*Rules!$B$25+N1065*Rules!$B$26)</f>
        <v>0</v>
      </c>
      <c r="U1065">
        <f t="shared" si="16"/>
        <v>0</v>
      </c>
    </row>
    <row r="1066" spans="1:21" x14ac:dyDescent="0.2">
      <c r="A1066" t="str">
        <f>MatchSquad!A1066</f>
        <v>M022</v>
      </c>
      <c r="B1066" t="str">
        <f>MatchSquad!B1066</f>
        <v>P015</v>
      </c>
      <c r="C1066" t="str">
        <f>MatchSquad!C1066</f>
        <v>Shivam Dube</v>
      </c>
      <c r="D1066" t="str">
        <f>MatchSquad!D1066</f>
        <v>AR</v>
      </c>
      <c r="E1066" t="str">
        <f>MatchSquad!E1066</f>
        <v>CSK</v>
      </c>
      <c r="F1066">
        <f>MatchSquad!G1066</f>
        <v>0</v>
      </c>
      <c r="G1066">
        <f>IF(A1066="","",SUMIFS(BallByBall!$I$2:$I$501,BallByBall!$B$2:$B$501,A1066,BallByBall!$F$2:$F$501,B1066))</f>
        <v>0</v>
      </c>
      <c r="H1066">
        <f>IF(A1066="","",COUNTIFS(BallByBall!$B$2:$B$501,A1066,BallByBall!$F$2:$F$501,B1066,BallByBall!$Q$2:$Q$501,1))</f>
        <v>0</v>
      </c>
      <c r="I1066">
        <f>IF(A1066="","",COUNTIFS(BallByBall!$B$2:$B$501,A1066,BallByBall!$F$2:$F$501,B1066,BallByBall!$R$2:$R$501,1))</f>
        <v>0</v>
      </c>
      <c r="J1066">
        <f>IF(A1066="","",SUMIFS(BallByBall!$T$2:$T$501,BallByBall!$B$2:$B$501,A1066,BallByBall!$H$2:$H$501,B1066))</f>
        <v>0</v>
      </c>
      <c r="K1066">
        <f>IF(A1066="","",SUMIFS(BallByBall!$U$2:$U$501,BallByBall!$B$2:$B$501,A1066,BallByBall!$P$2:$P$501,B1066))</f>
        <v>0</v>
      </c>
      <c r="L1066">
        <f>IF(A1066="","",SUMIFS(BallByBall!$V$2:$V$501,BallByBall!$B$2:$B$501,A1066,BallByBall!$P$2:$P$501,B1066))</f>
        <v>0</v>
      </c>
      <c r="M1066">
        <f>IF(A1066="","",SUMIFS(BallByBall!$W$2:$W$501,BallByBall!$B$2:$B$501,A1066,BallByBall!$P$2:$P$501,B1066))</f>
        <v>0</v>
      </c>
      <c r="N1066">
        <f>IF(A1066="","",SUMIFS(BallByBall!$X$2:$X$501,BallByBall!$B$2:$B$501,A1066,BallByBall!$P$2:$P$501,B1066))</f>
        <v>0</v>
      </c>
      <c r="O1066">
        <f>IF(A1066="","",SUMIFS(OverSummary!$G$2:$G$101,OverSummary!$A$2:$A$101,A1066,OverSummary!$D$2:$D$101,B1066))</f>
        <v>0</v>
      </c>
      <c r="P1066">
        <f>IF(A1066="","",G1066*Rules!$B$13+H1066*Rules!$B$14+I1066*Rules!$B$15)</f>
        <v>0</v>
      </c>
      <c r="Q1066">
        <f>IF(A1066="","",IF(G1066&gt;=100,Rules!$B$18,IF(G1066&gt;=50,Rules!$B$17,IF(G1066&gt;=30,Rules!$B$16,0)))+IF(AND(F1066=1,D1066&lt;&gt;"BWL",G1066=0),Rules!$B$27,0))</f>
        <v>0</v>
      </c>
      <c r="R1066">
        <f>IF(A1066="","",J1066*Rules!$B$19+O1066*Rules!$B$22)</f>
        <v>0</v>
      </c>
      <c r="S1066">
        <f>IF(A1066="","",IF(J1066&gt;=4,Rules!$B$21,IF(J1066&gt;=3,Rules!$B$20,0)))</f>
        <v>0</v>
      </c>
      <c r="T1066">
        <f>IF(A1066="","",K1066*Rules!$B$23+L1066*Rules!$B$24+M1066*Rules!$B$25+N1066*Rules!$B$26)</f>
        <v>0</v>
      </c>
      <c r="U1066">
        <f t="shared" si="16"/>
        <v>0</v>
      </c>
    </row>
    <row r="1067" spans="1:21" x14ac:dyDescent="0.2">
      <c r="A1067" t="str">
        <f>MatchSquad!A1067</f>
        <v>M022</v>
      </c>
      <c r="B1067" t="str">
        <f>MatchSquad!B1067</f>
        <v>P016</v>
      </c>
      <c r="C1067" t="str">
        <f>MatchSquad!C1067</f>
        <v>Khaleel Ahmed</v>
      </c>
      <c r="D1067" t="str">
        <f>MatchSquad!D1067</f>
        <v>BWL</v>
      </c>
      <c r="E1067" t="str">
        <f>MatchSquad!E1067</f>
        <v>CSK</v>
      </c>
      <c r="F1067">
        <f>MatchSquad!G1067</f>
        <v>0</v>
      </c>
      <c r="G1067">
        <f>IF(A1067="","",SUMIFS(BallByBall!$I$2:$I$501,BallByBall!$B$2:$B$501,A1067,BallByBall!$F$2:$F$501,B1067))</f>
        <v>0</v>
      </c>
      <c r="H1067">
        <f>IF(A1067="","",COUNTIFS(BallByBall!$B$2:$B$501,A1067,BallByBall!$F$2:$F$501,B1067,BallByBall!$Q$2:$Q$501,1))</f>
        <v>0</v>
      </c>
      <c r="I1067">
        <f>IF(A1067="","",COUNTIFS(BallByBall!$B$2:$B$501,A1067,BallByBall!$F$2:$F$501,B1067,BallByBall!$R$2:$R$501,1))</f>
        <v>0</v>
      </c>
      <c r="J1067">
        <f>IF(A1067="","",SUMIFS(BallByBall!$T$2:$T$501,BallByBall!$B$2:$B$501,A1067,BallByBall!$H$2:$H$501,B1067))</f>
        <v>0</v>
      </c>
      <c r="K1067">
        <f>IF(A1067="","",SUMIFS(BallByBall!$U$2:$U$501,BallByBall!$B$2:$B$501,A1067,BallByBall!$P$2:$P$501,B1067))</f>
        <v>0</v>
      </c>
      <c r="L1067">
        <f>IF(A1067="","",SUMIFS(BallByBall!$V$2:$V$501,BallByBall!$B$2:$B$501,A1067,BallByBall!$P$2:$P$501,B1067))</f>
        <v>0</v>
      </c>
      <c r="M1067">
        <f>IF(A1067="","",SUMIFS(BallByBall!$W$2:$W$501,BallByBall!$B$2:$B$501,A1067,BallByBall!$P$2:$P$501,B1067))</f>
        <v>0</v>
      </c>
      <c r="N1067">
        <f>IF(A1067="","",SUMIFS(BallByBall!$X$2:$X$501,BallByBall!$B$2:$B$501,A1067,BallByBall!$P$2:$P$501,B1067))</f>
        <v>0</v>
      </c>
      <c r="O1067">
        <f>IF(A1067="","",SUMIFS(OverSummary!$G$2:$G$101,OverSummary!$A$2:$A$101,A1067,OverSummary!$D$2:$D$101,B1067))</f>
        <v>0</v>
      </c>
      <c r="P1067">
        <f>IF(A1067="","",G1067*Rules!$B$13+H1067*Rules!$B$14+I1067*Rules!$B$15)</f>
        <v>0</v>
      </c>
      <c r="Q1067">
        <f>IF(A1067="","",IF(G1067&gt;=100,Rules!$B$18,IF(G1067&gt;=50,Rules!$B$17,IF(G1067&gt;=30,Rules!$B$16,0)))+IF(AND(F1067=1,D1067&lt;&gt;"BWL",G1067=0),Rules!$B$27,0))</f>
        <v>0</v>
      </c>
      <c r="R1067">
        <f>IF(A1067="","",J1067*Rules!$B$19+O1067*Rules!$B$22)</f>
        <v>0</v>
      </c>
      <c r="S1067">
        <f>IF(A1067="","",IF(J1067&gt;=4,Rules!$B$21,IF(J1067&gt;=3,Rules!$B$20,0)))</f>
        <v>0</v>
      </c>
      <c r="T1067">
        <f>IF(A1067="","",K1067*Rules!$B$23+L1067*Rules!$B$24+M1067*Rules!$B$25+N1067*Rules!$B$26)</f>
        <v>0</v>
      </c>
      <c r="U1067">
        <f t="shared" si="16"/>
        <v>0</v>
      </c>
    </row>
    <row r="1068" spans="1:21" x14ac:dyDescent="0.2">
      <c r="A1068" t="str">
        <f>MatchSquad!A1068</f>
        <v>M022</v>
      </c>
      <c r="B1068" t="str">
        <f>MatchSquad!B1068</f>
        <v>P017</v>
      </c>
      <c r="C1068" t="str">
        <f>MatchSquad!C1068</f>
        <v>Noor Ahmad</v>
      </c>
      <c r="D1068" t="str">
        <f>MatchSquad!D1068</f>
        <v>BWL</v>
      </c>
      <c r="E1068" t="str">
        <f>MatchSquad!E1068</f>
        <v>CSK</v>
      </c>
      <c r="F1068">
        <f>MatchSquad!G1068</f>
        <v>0</v>
      </c>
      <c r="G1068">
        <f>IF(A1068="","",SUMIFS(BallByBall!$I$2:$I$501,BallByBall!$B$2:$B$501,A1068,BallByBall!$F$2:$F$501,B1068))</f>
        <v>0</v>
      </c>
      <c r="H1068">
        <f>IF(A1068="","",COUNTIFS(BallByBall!$B$2:$B$501,A1068,BallByBall!$F$2:$F$501,B1068,BallByBall!$Q$2:$Q$501,1))</f>
        <v>0</v>
      </c>
      <c r="I1068">
        <f>IF(A1068="","",COUNTIFS(BallByBall!$B$2:$B$501,A1068,BallByBall!$F$2:$F$501,B1068,BallByBall!$R$2:$R$501,1))</f>
        <v>0</v>
      </c>
      <c r="J1068">
        <f>IF(A1068="","",SUMIFS(BallByBall!$T$2:$T$501,BallByBall!$B$2:$B$501,A1068,BallByBall!$H$2:$H$501,B1068))</f>
        <v>0</v>
      </c>
      <c r="K1068">
        <f>IF(A1068="","",SUMIFS(BallByBall!$U$2:$U$501,BallByBall!$B$2:$B$501,A1068,BallByBall!$P$2:$P$501,B1068))</f>
        <v>0</v>
      </c>
      <c r="L1068">
        <f>IF(A1068="","",SUMIFS(BallByBall!$V$2:$V$501,BallByBall!$B$2:$B$501,A1068,BallByBall!$P$2:$P$501,B1068))</f>
        <v>0</v>
      </c>
      <c r="M1068">
        <f>IF(A1068="","",SUMIFS(BallByBall!$W$2:$W$501,BallByBall!$B$2:$B$501,A1068,BallByBall!$P$2:$P$501,B1068))</f>
        <v>0</v>
      </c>
      <c r="N1068">
        <f>IF(A1068="","",SUMIFS(BallByBall!$X$2:$X$501,BallByBall!$B$2:$B$501,A1068,BallByBall!$P$2:$P$501,B1068))</f>
        <v>0</v>
      </c>
      <c r="O1068">
        <f>IF(A1068="","",SUMIFS(OverSummary!$G$2:$G$101,OverSummary!$A$2:$A$101,A1068,OverSummary!$D$2:$D$101,B1068))</f>
        <v>0</v>
      </c>
      <c r="P1068">
        <f>IF(A1068="","",G1068*Rules!$B$13+H1068*Rules!$B$14+I1068*Rules!$B$15)</f>
        <v>0</v>
      </c>
      <c r="Q1068">
        <f>IF(A1068="","",IF(G1068&gt;=100,Rules!$B$18,IF(G1068&gt;=50,Rules!$B$17,IF(G1068&gt;=30,Rules!$B$16,0)))+IF(AND(F1068=1,D1068&lt;&gt;"BWL",G1068=0),Rules!$B$27,0))</f>
        <v>0</v>
      </c>
      <c r="R1068">
        <f>IF(A1068="","",J1068*Rules!$B$19+O1068*Rules!$B$22)</f>
        <v>0</v>
      </c>
      <c r="S1068">
        <f>IF(A1068="","",IF(J1068&gt;=4,Rules!$B$21,IF(J1068&gt;=3,Rules!$B$20,0)))</f>
        <v>0</v>
      </c>
      <c r="T1068">
        <f>IF(A1068="","",K1068*Rules!$B$23+L1068*Rules!$B$24+M1068*Rules!$B$25+N1068*Rules!$B$26)</f>
        <v>0</v>
      </c>
      <c r="U1068">
        <f t="shared" si="16"/>
        <v>0</v>
      </c>
    </row>
    <row r="1069" spans="1:21" x14ac:dyDescent="0.2">
      <c r="A1069" t="str">
        <f>MatchSquad!A1069</f>
        <v>M022</v>
      </c>
      <c r="B1069" t="str">
        <f>MatchSquad!B1069</f>
        <v>P018</v>
      </c>
      <c r="C1069" t="str">
        <f>MatchSquad!C1069</f>
        <v>Anshul Kamboj</v>
      </c>
      <c r="D1069" t="str">
        <f>MatchSquad!D1069</f>
        <v>BWL</v>
      </c>
      <c r="E1069" t="str">
        <f>MatchSquad!E1069</f>
        <v>CSK</v>
      </c>
      <c r="F1069">
        <f>MatchSquad!G1069</f>
        <v>0</v>
      </c>
      <c r="G1069">
        <f>IF(A1069="","",SUMIFS(BallByBall!$I$2:$I$501,BallByBall!$B$2:$B$501,A1069,BallByBall!$F$2:$F$501,B1069))</f>
        <v>0</v>
      </c>
      <c r="H1069">
        <f>IF(A1069="","",COUNTIFS(BallByBall!$B$2:$B$501,A1069,BallByBall!$F$2:$F$501,B1069,BallByBall!$Q$2:$Q$501,1))</f>
        <v>0</v>
      </c>
      <c r="I1069">
        <f>IF(A1069="","",COUNTIFS(BallByBall!$B$2:$B$501,A1069,BallByBall!$F$2:$F$501,B1069,BallByBall!$R$2:$R$501,1))</f>
        <v>0</v>
      </c>
      <c r="J1069">
        <f>IF(A1069="","",SUMIFS(BallByBall!$T$2:$T$501,BallByBall!$B$2:$B$501,A1069,BallByBall!$H$2:$H$501,B1069))</f>
        <v>0</v>
      </c>
      <c r="K1069">
        <f>IF(A1069="","",SUMIFS(BallByBall!$U$2:$U$501,BallByBall!$B$2:$B$501,A1069,BallByBall!$P$2:$P$501,B1069))</f>
        <v>0</v>
      </c>
      <c r="L1069">
        <f>IF(A1069="","",SUMIFS(BallByBall!$V$2:$V$501,BallByBall!$B$2:$B$501,A1069,BallByBall!$P$2:$P$501,B1069))</f>
        <v>0</v>
      </c>
      <c r="M1069">
        <f>IF(A1069="","",SUMIFS(BallByBall!$W$2:$W$501,BallByBall!$B$2:$B$501,A1069,BallByBall!$P$2:$P$501,B1069))</f>
        <v>0</v>
      </c>
      <c r="N1069">
        <f>IF(A1069="","",SUMIFS(BallByBall!$X$2:$X$501,BallByBall!$B$2:$B$501,A1069,BallByBall!$P$2:$P$501,B1069))</f>
        <v>0</v>
      </c>
      <c r="O1069">
        <f>IF(A1069="","",SUMIFS(OverSummary!$G$2:$G$101,OverSummary!$A$2:$A$101,A1069,OverSummary!$D$2:$D$101,B1069))</f>
        <v>0</v>
      </c>
      <c r="P1069">
        <f>IF(A1069="","",G1069*Rules!$B$13+H1069*Rules!$B$14+I1069*Rules!$B$15)</f>
        <v>0</v>
      </c>
      <c r="Q1069">
        <f>IF(A1069="","",IF(G1069&gt;=100,Rules!$B$18,IF(G1069&gt;=50,Rules!$B$17,IF(G1069&gt;=30,Rules!$B$16,0)))+IF(AND(F1069=1,D1069&lt;&gt;"BWL",G1069=0),Rules!$B$27,0))</f>
        <v>0</v>
      </c>
      <c r="R1069">
        <f>IF(A1069="","",J1069*Rules!$B$19+O1069*Rules!$B$22)</f>
        <v>0</v>
      </c>
      <c r="S1069">
        <f>IF(A1069="","",IF(J1069&gt;=4,Rules!$B$21,IF(J1069&gt;=3,Rules!$B$20,0)))</f>
        <v>0</v>
      </c>
      <c r="T1069">
        <f>IF(A1069="","",K1069*Rules!$B$23+L1069*Rules!$B$24+M1069*Rules!$B$25+N1069*Rules!$B$26)</f>
        <v>0</v>
      </c>
      <c r="U1069">
        <f t="shared" si="16"/>
        <v>0</v>
      </c>
    </row>
    <row r="1070" spans="1:21" x14ac:dyDescent="0.2">
      <c r="A1070" t="str">
        <f>MatchSquad!A1070</f>
        <v>M022</v>
      </c>
      <c r="B1070" t="str">
        <f>MatchSquad!B1070</f>
        <v>P019</v>
      </c>
      <c r="C1070" t="str">
        <f>MatchSquad!C1070</f>
        <v>Mukesh Choudhary</v>
      </c>
      <c r="D1070" t="str">
        <f>MatchSquad!D1070</f>
        <v>BWL</v>
      </c>
      <c r="E1070" t="str">
        <f>MatchSquad!E1070</f>
        <v>CSK</v>
      </c>
      <c r="F1070">
        <f>MatchSquad!G1070</f>
        <v>0</v>
      </c>
      <c r="G1070">
        <f>IF(A1070="","",SUMIFS(BallByBall!$I$2:$I$501,BallByBall!$B$2:$B$501,A1070,BallByBall!$F$2:$F$501,B1070))</f>
        <v>0</v>
      </c>
      <c r="H1070">
        <f>IF(A1070="","",COUNTIFS(BallByBall!$B$2:$B$501,A1070,BallByBall!$F$2:$F$501,B1070,BallByBall!$Q$2:$Q$501,1))</f>
        <v>0</v>
      </c>
      <c r="I1070">
        <f>IF(A1070="","",COUNTIFS(BallByBall!$B$2:$B$501,A1070,BallByBall!$F$2:$F$501,B1070,BallByBall!$R$2:$R$501,1))</f>
        <v>0</v>
      </c>
      <c r="J1070">
        <f>IF(A1070="","",SUMIFS(BallByBall!$T$2:$T$501,BallByBall!$B$2:$B$501,A1070,BallByBall!$H$2:$H$501,B1070))</f>
        <v>0</v>
      </c>
      <c r="K1070">
        <f>IF(A1070="","",SUMIFS(BallByBall!$U$2:$U$501,BallByBall!$B$2:$B$501,A1070,BallByBall!$P$2:$P$501,B1070))</f>
        <v>0</v>
      </c>
      <c r="L1070">
        <f>IF(A1070="","",SUMIFS(BallByBall!$V$2:$V$501,BallByBall!$B$2:$B$501,A1070,BallByBall!$P$2:$P$501,B1070))</f>
        <v>0</v>
      </c>
      <c r="M1070">
        <f>IF(A1070="","",SUMIFS(BallByBall!$W$2:$W$501,BallByBall!$B$2:$B$501,A1070,BallByBall!$P$2:$P$501,B1070))</f>
        <v>0</v>
      </c>
      <c r="N1070">
        <f>IF(A1070="","",SUMIFS(BallByBall!$X$2:$X$501,BallByBall!$B$2:$B$501,A1070,BallByBall!$P$2:$P$501,B1070))</f>
        <v>0</v>
      </c>
      <c r="O1070">
        <f>IF(A1070="","",SUMIFS(OverSummary!$G$2:$G$101,OverSummary!$A$2:$A$101,A1070,OverSummary!$D$2:$D$101,B1070))</f>
        <v>0</v>
      </c>
      <c r="P1070">
        <f>IF(A1070="","",G1070*Rules!$B$13+H1070*Rules!$B$14+I1070*Rules!$B$15)</f>
        <v>0</v>
      </c>
      <c r="Q1070">
        <f>IF(A1070="","",IF(G1070&gt;=100,Rules!$B$18,IF(G1070&gt;=50,Rules!$B$17,IF(G1070&gt;=30,Rules!$B$16,0)))+IF(AND(F1070=1,D1070&lt;&gt;"BWL",G1070=0),Rules!$B$27,0))</f>
        <v>0</v>
      </c>
      <c r="R1070">
        <f>IF(A1070="","",J1070*Rules!$B$19+O1070*Rules!$B$22)</f>
        <v>0</v>
      </c>
      <c r="S1070">
        <f>IF(A1070="","",IF(J1070&gt;=4,Rules!$B$21,IF(J1070&gt;=3,Rules!$B$20,0)))</f>
        <v>0</v>
      </c>
      <c r="T1070">
        <f>IF(A1070="","",K1070*Rules!$B$23+L1070*Rules!$B$24+M1070*Rules!$B$25+N1070*Rules!$B$26)</f>
        <v>0</v>
      </c>
      <c r="U1070">
        <f t="shared" si="16"/>
        <v>0</v>
      </c>
    </row>
    <row r="1071" spans="1:21" x14ac:dyDescent="0.2">
      <c r="A1071" t="str">
        <f>MatchSquad!A1071</f>
        <v>M022</v>
      </c>
      <c r="B1071" t="str">
        <f>MatchSquad!B1071</f>
        <v>P020</v>
      </c>
      <c r="C1071" t="str">
        <f>MatchSquad!C1071</f>
        <v>Shreyas Gopal</v>
      </c>
      <c r="D1071" t="str">
        <f>MatchSquad!D1071</f>
        <v>BWL</v>
      </c>
      <c r="E1071" t="str">
        <f>MatchSquad!E1071</f>
        <v>CSK</v>
      </c>
      <c r="F1071">
        <f>MatchSquad!G1071</f>
        <v>0</v>
      </c>
      <c r="G1071">
        <f>IF(A1071="","",SUMIFS(BallByBall!$I$2:$I$501,BallByBall!$B$2:$B$501,A1071,BallByBall!$F$2:$F$501,B1071))</f>
        <v>0</v>
      </c>
      <c r="H1071">
        <f>IF(A1071="","",COUNTIFS(BallByBall!$B$2:$B$501,A1071,BallByBall!$F$2:$F$501,B1071,BallByBall!$Q$2:$Q$501,1))</f>
        <v>0</v>
      </c>
      <c r="I1071">
        <f>IF(A1071="","",COUNTIFS(BallByBall!$B$2:$B$501,A1071,BallByBall!$F$2:$F$501,B1071,BallByBall!$R$2:$R$501,1))</f>
        <v>0</v>
      </c>
      <c r="J1071">
        <f>IF(A1071="","",SUMIFS(BallByBall!$T$2:$T$501,BallByBall!$B$2:$B$501,A1071,BallByBall!$H$2:$H$501,B1071))</f>
        <v>0</v>
      </c>
      <c r="K1071">
        <f>IF(A1071="","",SUMIFS(BallByBall!$U$2:$U$501,BallByBall!$B$2:$B$501,A1071,BallByBall!$P$2:$P$501,B1071))</f>
        <v>0</v>
      </c>
      <c r="L1071">
        <f>IF(A1071="","",SUMIFS(BallByBall!$V$2:$V$501,BallByBall!$B$2:$B$501,A1071,BallByBall!$P$2:$P$501,B1071))</f>
        <v>0</v>
      </c>
      <c r="M1071">
        <f>IF(A1071="","",SUMIFS(BallByBall!$W$2:$W$501,BallByBall!$B$2:$B$501,A1071,BallByBall!$P$2:$P$501,B1071))</f>
        <v>0</v>
      </c>
      <c r="N1071">
        <f>IF(A1071="","",SUMIFS(BallByBall!$X$2:$X$501,BallByBall!$B$2:$B$501,A1071,BallByBall!$P$2:$P$501,B1071))</f>
        <v>0</v>
      </c>
      <c r="O1071">
        <f>IF(A1071="","",SUMIFS(OverSummary!$G$2:$G$101,OverSummary!$A$2:$A$101,A1071,OverSummary!$D$2:$D$101,B1071))</f>
        <v>0</v>
      </c>
      <c r="P1071">
        <f>IF(A1071="","",G1071*Rules!$B$13+H1071*Rules!$B$14+I1071*Rules!$B$15)</f>
        <v>0</v>
      </c>
      <c r="Q1071">
        <f>IF(A1071="","",IF(G1071&gt;=100,Rules!$B$18,IF(G1071&gt;=50,Rules!$B$17,IF(G1071&gt;=30,Rules!$B$16,0)))+IF(AND(F1071=1,D1071&lt;&gt;"BWL",G1071=0),Rules!$B$27,0))</f>
        <v>0</v>
      </c>
      <c r="R1071">
        <f>IF(A1071="","",J1071*Rules!$B$19+O1071*Rules!$B$22)</f>
        <v>0</v>
      </c>
      <c r="S1071">
        <f>IF(A1071="","",IF(J1071&gt;=4,Rules!$B$21,IF(J1071&gt;=3,Rules!$B$20,0)))</f>
        <v>0</v>
      </c>
      <c r="T1071">
        <f>IF(A1071="","",K1071*Rules!$B$23+L1071*Rules!$B$24+M1071*Rules!$B$25+N1071*Rules!$B$26)</f>
        <v>0</v>
      </c>
      <c r="U1071">
        <f t="shared" si="16"/>
        <v>0</v>
      </c>
    </row>
    <row r="1072" spans="1:21" x14ac:dyDescent="0.2">
      <c r="A1072" t="str">
        <f>MatchSquad!A1072</f>
        <v>M022</v>
      </c>
      <c r="B1072" t="str">
        <f>MatchSquad!B1072</f>
        <v>P021</v>
      </c>
      <c r="C1072" t="str">
        <f>MatchSquad!C1072</f>
        <v>Gurjapneet Singh</v>
      </c>
      <c r="D1072" t="str">
        <f>MatchSquad!D1072</f>
        <v>BWL</v>
      </c>
      <c r="E1072" t="str">
        <f>MatchSquad!E1072</f>
        <v>CSK</v>
      </c>
      <c r="F1072">
        <f>MatchSquad!G1072</f>
        <v>0</v>
      </c>
      <c r="G1072">
        <f>IF(A1072="","",SUMIFS(BallByBall!$I$2:$I$501,BallByBall!$B$2:$B$501,A1072,BallByBall!$F$2:$F$501,B1072))</f>
        <v>0</v>
      </c>
      <c r="H1072">
        <f>IF(A1072="","",COUNTIFS(BallByBall!$B$2:$B$501,A1072,BallByBall!$F$2:$F$501,B1072,BallByBall!$Q$2:$Q$501,1))</f>
        <v>0</v>
      </c>
      <c r="I1072">
        <f>IF(A1072="","",COUNTIFS(BallByBall!$B$2:$B$501,A1072,BallByBall!$F$2:$F$501,B1072,BallByBall!$R$2:$R$501,1))</f>
        <v>0</v>
      </c>
      <c r="J1072">
        <f>IF(A1072="","",SUMIFS(BallByBall!$T$2:$T$501,BallByBall!$B$2:$B$501,A1072,BallByBall!$H$2:$H$501,B1072))</f>
        <v>0</v>
      </c>
      <c r="K1072">
        <f>IF(A1072="","",SUMIFS(BallByBall!$U$2:$U$501,BallByBall!$B$2:$B$501,A1072,BallByBall!$P$2:$P$501,B1072))</f>
        <v>0</v>
      </c>
      <c r="L1072">
        <f>IF(A1072="","",SUMIFS(BallByBall!$V$2:$V$501,BallByBall!$B$2:$B$501,A1072,BallByBall!$P$2:$P$501,B1072))</f>
        <v>0</v>
      </c>
      <c r="M1072">
        <f>IF(A1072="","",SUMIFS(BallByBall!$W$2:$W$501,BallByBall!$B$2:$B$501,A1072,BallByBall!$P$2:$P$501,B1072))</f>
        <v>0</v>
      </c>
      <c r="N1072">
        <f>IF(A1072="","",SUMIFS(BallByBall!$X$2:$X$501,BallByBall!$B$2:$B$501,A1072,BallByBall!$P$2:$P$501,B1072))</f>
        <v>0</v>
      </c>
      <c r="O1072">
        <f>IF(A1072="","",SUMIFS(OverSummary!$G$2:$G$101,OverSummary!$A$2:$A$101,A1072,OverSummary!$D$2:$D$101,B1072))</f>
        <v>0</v>
      </c>
      <c r="P1072">
        <f>IF(A1072="","",G1072*Rules!$B$13+H1072*Rules!$B$14+I1072*Rules!$B$15)</f>
        <v>0</v>
      </c>
      <c r="Q1072">
        <f>IF(A1072="","",IF(G1072&gt;=100,Rules!$B$18,IF(G1072&gt;=50,Rules!$B$17,IF(G1072&gt;=30,Rules!$B$16,0)))+IF(AND(F1072=1,D1072&lt;&gt;"BWL",G1072=0),Rules!$B$27,0))</f>
        <v>0</v>
      </c>
      <c r="R1072">
        <f>IF(A1072="","",J1072*Rules!$B$19+O1072*Rules!$B$22)</f>
        <v>0</v>
      </c>
      <c r="S1072">
        <f>IF(A1072="","",IF(J1072&gt;=4,Rules!$B$21,IF(J1072&gt;=3,Rules!$B$20,0)))</f>
        <v>0</v>
      </c>
      <c r="T1072">
        <f>IF(A1072="","",K1072*Rules!$B$23+L1072*Rules!$B$24+M1072*Rules!$B$25+N1072*Rules!$B$26)</f>
        <v>0</v>
      </c>
      <c r="U1072">
        <f t="shared" si="16"/>
        <v>0</v>
      </c>
    </row>
    <row r="1073" spans="1:21" x14ac:dyDescent="0.2">
      <c r="A1073" t="str">
        <f>MatchSquad!A1073</f>
        <v>M022</v>
      </c>
      <c r="B1073" t="str">
        <f>MatchSquad!B1073</f>
        <v>P022</v>
      </c>
      <c r="C1073" t="str">
        <f>MatchSquad!C1073</f>
        <v>Akeal Hosein</v>
      </c>
      <c r="D1073" t="str">
        <f>MatchSquad!D1073</f>
        <v>BWL</v>
      </c>
      <c r="E1073" t="str">
        <f>MatchSquad!E1073</f>
        <v>CSK</v>
      </c>
      <c r="F1073">
        <f>MatchSquad!G1073</f>
        <v>0</v>
      </c>
      <c r="G1073">
        <f>IF(A1073="","",SUMIFS(BallByBall!$I$2:$I$501,BallByBall!$B$2:$B$501,A1073,BallByBall!$F$2:$F$501,B1073))</f>
        <v>0</v>
      </c>
      <c r="H1073">
        <f>IF(A1073="","",COUNTIFS(BallByBall!$B$2:$B$501,A1073,BallByBall!$F$2:$F$501,B1073,BallByBall!$Q$2:$Q$501,1))</f>
        <v>0</v>
      </c>
      <c r="I1073">
        <f>IF(A1073="","",COUNTIFS(BallByBall!$B$2:$B$501,A1073,BallByBall!$F$2:$F$501,B1073,BallByBall!$R$2:$R$501,1))</f>
        <v>0</v>
      </c>
      <c r="J1073">
        <f>IF(A1073="","",SUMIFS(BallByBall!$T$2:$T$501,BallByBall!$B$2:$B$501,A1073,BallByBall!$H$2:$H$501,B1073))</f>
        <v>0</v>
      </c>
      <c r="K1073">
        <f>IF(A1073="","",SUMIFS(BallByBall!$U$2:$U$501,BallByBall!$B$2:$B$501,A1073,BallByBall!$P$2:$P$501,B1073))</f>
        <v>0</v>
      </c>
      <c r="L1073">
        <f>IF(A1073="","",SUMIFS(BallByBall!$V$2:$V$501,BallByBall!$B$2:$B$501,A1073,BallByBall!$P$2:$P$501,B1073))</f>
        <v>0</v>
      </c>
      <c r="M1073">
        <f>IF(A1073="","",SUMIFS(BallByBall!$W$2:$W$501,BallByBall!$B$2:$B$501,A1073,BallByBall!$P$2:$P$501,B1073))</f>
        <v>0</v>
      </c>
      <c r="N1073">
        <f>IF(A1073="","",SUMIFS(BallByBall!$X$2:$X$501,BallByBall!$B$2:$B$501,A1073,BallByBall!$P$2:$P$501,B1073))</f>
        <v>0</v>
      </c>
      <c r="O1073">
        <f>IF(A1073="","",SUMIFS(OverSummary!$G$2:$G$101,OverSummary!$A$2:$A$101,A1073,OverSummary!$D$2:$D$101,B1073))</f>
        <v>0</v>
      </c>
      <c r="P1073">
        <f>IF(A1073="","",G1073*Rules!$B$13+H1073*Rules!$B$14+I1073*Rules!$B$15)</f>
        <v>0</v>
      </c>
      <c r="Q1073">
        <f>IF(A1073="","",IF(G1073&gt;=100,Rules!$B$18,IF(G1073&gt;=50,Rules!$B$17,IF(G1073&gt;=30,Rules!$B$16,0)))+IF(AND(F1073=1,D1073&lt;&gt;"BWL",G1073=0),Rules!$B$27,0))</f>
        <v>0</v>
      </c>
      <c r="R1073">
        <f>IF(A1073="","",J1073*Rules!$B$19+O1073*Rules!$B$22)</f>
        <v>0</v>
      </c>
      <c r="S1073">
        <f>IF(A1073="","",IF(J1073&gt;=4,Rules!$B$21,IF(J1073&gt;=3,Rules!$B$20,0)))</f>
        <v>0</v>
      </c>
      <c r="T1073">
        <f>IF(A1073="","",K1073*Rules!$B$23+L1073*Rules!$B$24+M1073*Rules!$B$25+N1073*Rules!$B$26)</f>
        <v>0</v>
      </c>
      <c r="U1073">
        <f t="shared" si="16"/>
        <v>0</v>
      </c>
    </row>
    <row r="1074" spans="1:21" x14ac:dyDescent="0.2">
      <c r="A1074" t="str">
        <f>MatchSquad!A1074</f>
        <v>M022</v>
      </c>
      <c r="B1074" t="str">
        <f>MatchSquad!B1074</f>
        <v>P023</v>
      </c>
      <c r="C1074" t="str">
        <f>MatchSquad!C1074</f>
        <v>Matt Henry</v>
      </c>
      <c r="D1074" t="str">
        <f>MatchSquad!D1074</f>
        <v>BWL</v>
      </c>
      <c r="E1074" t="str">
        <f>MatchSquad!E1074</f>
        <v>CSK</v>
      </c>
      <c r="F1074">
        <f>MatchSquad!G1074</f>
        <v>0</v>
      </c>
      <c r="G1074">
        <f>IF(A1074="","",SUMIFS(BallByBall!$I$2:$I$501,BallByBall!$B$2:$B$501,A1074,BallByBall!$F$2:$F$501,B1074))</f>
        <v>0</v>
      </c>
      <c r="H1074">
        <f>IF(A1074="","",COUNTIFS(BallByBall!$B$2:$B$501,A1074,BallByBall!$F$2:$F$501,B1074,BallByBall!$Q$2:$Q$501,1))</f>
        <v>0</v>
      </c>
      <c r="I1074">
        <f>IF(A1074="","",COUNTIFS(BallByBall!$B$2:$B$501,A1074,BallByBall!$F$2:$F$501,B1074,BallByBall!$R$2:$R$501,1))</f>
        <v>0</v>
      </c>
      <c r="J1074">
        <f>IF(A1074="","",SUMIFS(BallByBall!$T$2:$T$501,BallByBall!$B$2:$B$501,A1074,BallByBall!$H$2:$H$501,B1074))</f>
        <v>0</v>
      </c>
      <c r="K1074">
        <f>IF(A1074="","",SUMIFS(BallByBall!$U$2:$U$501,BallByBall!$B$2:$B$501,A1074,BallByBall!$P$2:$P$501,B1074))</f>
        <v>0</v>
      </c>
      <c r="L1074">
        <f>IF(A1074="","",SUMIFS(BallByBall!$V$2:$V$501,BallByBall!$B$2:$B$501,A1074,BallByBall!$P$2:$P$501,B1074))</f>
        <v>0</v>
      </c>
      <c r="M1074">
        <f>IF(A1074="","",SUMIFS(BallByBall!$W$2:$W$501,BallByBall!$B$2:$B$501,A1074,BallByBall!$P$2:$P$501,B1074))</f>
        <v>0</v>
      </c>
      <c r="N1074">
        <f>IF(A1074="","",SUMIFS(BallByBall!$X$2:$X$501,BallByBall!$B$2:$B$501,A1074,BallByBall!$P$2:$P$501,B1074))</f>
        <v>0</v>
      </c>
      <c r="O1074">
        <f>IF(A1074="","",SUMIFS(OverSummary!$G$2:$G$101,OverSummary!$A$2:$A$101,A1074,OverSummary!$D$2:$D$101,B1074))</f>
        <v>0</v>
      </c>
      <c r="P1074">
        <f>IF(A1074="","",G1074*Rules!$B$13+H1074*Rules!$B$14+I1074*Rules!$B$15)</f>
        <v>0</v>
      </c>
      <c r="Q1074">
        <f>IF(A1074="","",IF(G1074&gt;=100,Rules!$B$18,IF(G1074&gt;=50,Rules!$B$17,IF(G1074&gt;=30,Rules!$B$16,0)))+IF(AND(F1074=1,D1074&lt;&gt;"BWL",G1074=0),Rules!$B$27,0))</f>
        <v>0</v>
      </c>
      <c r="R1074">
        <f>IF(A1074="","",J1074*Rules!$B$19+O1074*Rules!$B$22)</f>
        <v>0</v>
      </c>
      <c r="S1074">
        <f>IF(A1074="","",IF(J1074&gt;=4,Rules!$B$21,IF(J1074&gt;=3,Rules!$B$20,0)))</f>
        <v>0</v>
      </c>
      <c r="T1074">
        <f>IF(A1074="","",K1074*Rules!$B$23+L1074*Rules!$B$24+M1074*Rules!$B$25+N1074*Rules!$B$26)</f>
        <v>0</v>
      </c>
      <c r="U1074">
        <f t="shared" si="16"/>
        <v>0</v>
      </c>
    </row>
    <row r="1075" spans="1:21" x14ac:dyDescent="0.2">
      <c r="A1075" t="str">
        <f>MatchSquad!A1075</f>
        <v>M022</v>
      </c>
      <c r="B1075" t="str">
        <f>MatchSquad!B1075</f>
        <v>P024</v>
      </c>
      <c r="C1075" t="str">
        <f>MatchSquad!C1075</f>
        <v>Rahul Chahar</v>
      </c>
      <c r="D1075" t="str">
        <f>MatchSquad!D1075</f>
        <v>BWL</v>
      </c>
      <c r="E1075" t="str">
        <f>MatchSquad!E1075</f>
        <v>CSK</v>
      </c>
      <c r="F1075">
        <f>MatchSquad!G1075</f>
        <v>0</v>
      </c>
      <c r="G1075">
        <f>IF(A1075="","",SUMIFS(BallByBall!$I$2:$I$501,BallByBall!$B$2:$B$501,A1075,BallByBall!$F$2:$F$501,B1075))</f>
        <v>0</v>
      </c>
      <c r="H1075">
        <f>IF(A1075="","",COUNTIFS(BallByBall!$B$2:$B$501,A1075,BallByBall!$F$2:$F$501,B1075,BallByBall!$Q$2:$Q$501,1))</f>
        <v>0</v>
      </c>
      <c r="I1075">
        <f>IF(A1075="","",COUNTIFS(BallByBall!$B$2:$B$501,A1075,BallByBall!$F$2:$F$501,B1075,BallByBall!$R$2:$R$501,1))</f>
        <v>0</v>
      </c>
      <c r="J1075">
        <f>IF(A1075="","",SUMIFS(BallByBall!$T$2:$T$501,BallByBall!$B$2:$B$501,A1075,BallByBall!$H$2:$H$501,B1075))</f>
        <v>0</v>
      </c>
      <c r="K1075">
        <f>IF(A1075="","",SUMIFS(BallByBall!$U$2:$U$501,BallByBall!$B$2:$B$501,A1075,BallByBall!$P$2:$P$501,B1075))</f>
        <v>0</v>
      </c>
      <c r="L1075">
        <f>IF(A1075="","",SUMIFS(BallByBall!$V$2:$V$501,BallByBall!$B$2:$B$501,A1075,BallByBall!$P$2:$P$501,B1075))</f>
        <v>0</v>
      </c>
      <c r="M1075">
        <f>IF(A1075="","",SUMIFS(BallByBall!$W$2:$W$501,BallByBall!$B$2:$B$501,A1075,BallByBall!$P$2:$P$501,B1075))</f>
        <v>0</v>
      </c>
      <c r="N1075">
        <f>IF(A1075="","",SUMIFS(BallByBall!$X$2:$X$501,BallByBall!$B$2:$B$501,A1075,BallByBall!$P$2:$P$501,B1075))</f>
        <v>0</v>
      </c>
      <c r="O1075">
        <f>IF(A1075="","",SUMIFS(OverSummary!$G$2:$G$101,OverSummary!$A$2:$A$101,A1075,OverSummary!$D$2:$D$101,B1075))</f>
        <v>0</v>
      </c>
      <c r="P1075">
        <f>IF(A1075="","",G1075*Rules!$B$13+H1075*Rules!$B$14+I1075*Rules!$B$15)</f>
        <v>0</v>
      </c>
      <c r="Q1075">
        <f>IF(A1075="","",IF(G1075&gt;=100,Rules!$B$18,IF(G1075&gt;=50,Rules!$B$17,IF(G1075&gt;=30,Rules!$B$16,0)))+IF(AND(F1075=1,D1075&lt;&gt;"BWL",G1075=0),Rules!$B$27,0))</f>
        <v>0</v>
      </c>
      <c r="R1075">
        <f>IF(A1075="","",J1075*Rules!$B$19+O1075*Rules!$B$22)</f>
        <v>0</v>
      </c>
      <c r="S1075">
        <f>IF(A1075="","",IF(J1075&gt;=4,Rules!$B$21,IF(J1075&gt;=3,Rules!$B$20,0)))</f>
        <v>0</v>
      </c>
      <c r="T1075">
        <f>IF(A1075="","",K1075*Rules!$B$23+L1075*Rules!$B$24+M1075*Rules!$B$25+N1075*Rules!$B$26)</f>
        <v>0</v>
      </c>
      <c r="U1075">
        <f t="shared" si="16"/>
        <v>0</v>
      </c>
    </row>
    <row r="1076" spans="1:21" x14ac:dyDescent="0.2">
      <c r="A1076" t="str">
        <f>MatchSquad!A1076</f>
        <v>M022</v>
      </c>
      <c r="B1076" t="str">
        <f>MatchSquad!B1076</f>
        <v>P025</v>
      </c>
      <c r="C1076" t="str">
        <f>MatchSquad!C1076</f>
        <v>Spencer Johnson</v>
      </c>
      <c r="D1076" t="str">
        <f>MatchSquad!D1076</f>
        <v>BWL</v>
      </c>
      <c r="E1076" t="str">
        <f>MatchSquad!E1076</f>
        <v>CSK</v>
      </c>
      <c r="F1076">
        <f>MatchSquad!G1076</f>
        <v>0</v>
      </c>
      <c r="G1076">
        <f>IF(A1076="","",SUMIFS(BallByBall!$I$2:$I$501,BallByBall!$B$2:$B$501,A1076,BallByBall!$F$2:$F$501,B1076))</f>
        <v>0</v>
      </c>
      <c r="H1076">
        <f>IF(A1076="","",COUNTIFS(BallByBall!$B$2:$B$501,A1076,BallByBall!$F$2:$F$501,B1076,BallByBall!$Q$2:$Q$501,1))</f>
        <v>0</v>
      </c>
      <c r="I1076">
        <f>IF(A1076="","",COUNTIFS(BallByBall!$B$2:$B$501,A1076,BallByBall!$F$2:$F$501,B1076,BallByBall!$R$2:$R$501,1))</f>
        <v>0</v>
      </c>
      <c r="J1076">
        <f>IF(A1076="","",SUMIFS(BallByBall!$T$2:$T$501,BallByBall!$B$2:$B$501,A1076,BallByBall!$H$2:$H$501,B1076))</f>
        <v>0</v>
      </c>
      <c r="K1076">
        <f>IF(A1076="","",SUMIFS(BallByBall!$U$2:$U$501,BallByBall!$B$2:$B$501,A1076,BallByBall!$P$2:$P$501,B1076))</f>
        <v>0</v>
      </c>
      <c r="L1076">
        <f>IF(A1076="","",SUMIFS(BallByBall!$V$2:$V$501,BallByBall!$B$2:$B$501,A1076,BallByBall!$P$2:$P$501,B1076))</f>
        <v>0</v>
      </c>
      <c r="M1076">
        <f>IF(A1076="","",SUMIFS(BallByBall!$W$2:$W$501,BallByBall!$B$2:$B$501,A1076,BallByBall!$P$2:$P$501,B1076))</f>
        <v>0</v>
      </c>
      <c r="N1076">
        <f>IF(A1076="","",SUMIFS(BallByBall!$X$2:$X$501,BallByBall!$B$2:$B$501,A1076,BallByBall!$P$2:$P$501,B1076))</f>
        <v>0</v>
      </c>
      <c r="O1076">
        <f>IF(A1076="","",SUMIFS(OverSummary!$G$2:$G$101,OverSummary!$A$2:$A$101,A1076,OverSummary!$D$2:$D$101,B1076))</f>
        <v>0</v>
      </c>
      <c r="P1076">
        <f>IF(A1076="","",G1076*Rules!$B$13+H1076*Rules!$B$14+I1076*Rules!$B$15)</f>
        <v>0</v>
      </c>
      <c r="Q1076">
        <f>IF(A1076="","",IF(G1076&gt;=100,Rules!$B$18,IF(G1076&gt;=50,Rules!$B$17,IF(G1076&gt;=30,Rules!$B$16,0)))+IF(AND(F1076=1,D1076&lt;&gt;"BWL",G1076=0),Rules!$B$27,0))</f>
        <v>0</v>
      </c>
      <c r="R1076">
        <f>IF(A1076="","",J1076*Rules!$B$19+O1076*Rules!$B$22)</f>
        <v>0</v>
      </c>
      <c r="S1076">
        <f>IF(A1076="","",IF(J1076&gt;=4,Rules!$B$21,IF(J1076&gt;=3,Rules!$B$20,0)))</f>
        <v>0</v>
      </c>
      <c r="T1076">
        <f>IF(A1076="","",K1076*Rules!$B$23+L1076*Rules!$B$24+M1076*Rules!$B$25+N1076*Rules!$B$26)</f>
        <v>0</v>
      </c>
      <c r="U1076">
        <f t="shared" si="16"/>
        <v>0</v>
      </c>
    </row>
    <row r="1077" spans="1:21" x14ac:dyDescent="0.2">
      <c r="A1077" t="str">
        <f>MatchSquad!A1077</f>
        <v>M022</v>
      </c>
      <c r="B1077" t="str">
        <f>MatchSquad!B1077</f>
        <v>P076</v>
      </c>
      <c r="C1077" t="str">
        <f>MatchSquad!C1077</f>
        <v>Ajinkya Rahane</v>
      </c>
      <c r="D1077" t="str">
        <f>MatchSquad!D1077</f>
        <v>BAT</v>
      </c>
      <c r="E1077" t="str">
        <f>MatchSquad!E1077</f>
        <v>KKR</v>
      </c>
      <c r="F1077">
        <f>MatchSquad!G1077</f>
        <v>0</v>
      </c>
      <c r="G1077">
        <f>IF(A1077="","",SUMIFS(BallByBall!$I$2:$I$501,BallByBall!$B$2:$B$501,A1077,BallByBall!$F$2:$F$501,B1077))</f>
        <v>0</v>
      </c>
      <c r="H1077">
        <f>IF(A1077="","",COUNTIFS(BallByBall!$B$2:$B$501,A1077,BallByBall!$F$2:$F$501,B1077,BallByBall!$Q$2:$Q$501,1))</f>
        <v>0</v>
      </c>
      <c r="I1077">
        <f>IF(A1077="","",COUNTIFS(BallByBall!$B$2:$B$501,A1077,BallByBall!$F$2:$F$501,B1077,BallByBall!$R$2:$R$501,1))</f>
        <v>0</v>
      </c>
      <c r="J1077">
        <f>IF(A1077="","",SUMIFS(BallByBall!$T$2:$T$501,BallByBall!$B$2:$B$501,A1077,BallByBall!$H$2:$H$501,B1077))</f>
        <v>0</v>
      </c>
      <c r="K1077">
        <f>IF(A1077="","",SUMIFS(BallByBall!$U$2:$U$501,BallByBall!$B$2:$B$501,A1077,BallByBall!$P$2:$P$501,B1077))</f>
        <v>0</v>
      </c>
      <c r="L1077">
        <f>IF(A1077="","",SUMIFS(BallByBall!$V$2:$V$501,BallByBall!$B$2:$B$501,A1077,BallByBall!$P$2:$P$501,B1077))</f>
        <v>0</v>
      </c>
      <c r="M1077">
        <f>IF(A1077="","",SUMIFS(BallByBall!$W$2:$W$501,BallByBall!$B$2:$B$501,A1077,BallByBall!$P$2:$P$501,B1077))</f>
        <v>0</v>
      </c>
      <c r="N1077">
        <f>IF(A1077="","",SUMIFS(BallByBall!$X$2:$X$501,BallByBall!$B$2:$B$501,A1077,BallByBall!$P$2:$P$501,B1077))</f>
        <v>0</v>
      </c>
      <c r="O1077">
        <f>IF(A1077="","",SUMIFS(OverSummary!$G$2:$G$101,OverSummary!$A$2:$A$101,A1077,OverSummary!$D$2:$D$101,B1077))</f>
        <v>0</v>
      </c>
      <c r="P1077">
        <f>IF(A1077="","",G1077*Rules!$B$13+H1077*Rules!$B$14+I1077*Rules!$B$15)</f>
        <v>0</v>
      </c>
      <c r="Q1077">
        <f>IF(A1077="","",IF(G1077&gt;=100,Rules!$B$18,IF(G1077&gt;=50,Rules!$B$17,IF(G1077&gt;=30,Rules!$B$16,0)))+IF(AND(F1077=1,D1077&lt;&gt;"BWL",G1077=0),Rules!$B$27,0))</f>
        <v>0</v>
      </c>
      <c r="R1077">
        <f>IF(A1077="","",J1077*Rules!$B$19+O1077*Rules!$B$22)</f>
        <v>0</v>
      </c>
      <c r="S1077">
        <f>IF(A1077="","",IF(J1077&gt;=4,Rules!$B$21,IF(J1077&gt;=3,Rules!$B$20,0)))</f>
        <v>0</v>
      </c>
      <c r="T1077">
        <f>IF(A1077="","",K1077*Rules!$B$23+L1077*Rules!$B$24+M1077*Rules!$B$25+N1077*Rules!$B$26)</f>
        <v>0</v>
      </c>
      <c r="U1077">
        <f t="shared" si="16"/>
        <v>0</v>
      </c>
    </row>
    <row r="1078" spans="1:21" x14ac:dyDescent="0.2">
      <c r="A1078" t="str">
        <f>MatchSquad!A1078</f>
        <v>M022</v>
      </c>
      <c r="B1078" t="str">
        <f>MatchSquad!B1078</f>
        <v>P077</v>
      </c>
      <c r="C1078" t="str">
        <f>MatchSquad!C1078</f>
        <v>Rinku Singh</v>
      </c>
      <c r="D1078" t="str">
        <f>MatchSquad!D1078</f>
        <v>BAT</v>
      </c>
      <c r="E1078" t="str">
        <f>MatchSquad!E1078</f>
        <v>KKR</v>
      </c>
      <c r="F1078">
        <f>MatchSquad!G1078</f>
        <v>0</v>
      </c>
      <c r="G1078">
        <f>IF(A1078="","",SUMIFS(BallByBall!$I$2:$I$501,BallByBall!$B$2:$B$501,A1078,BallByBall!$F$2:$F$501,B1078))</f>
        <v>0</v>
      </c>
      <c r="H1078">
        <f>IF(A1078="","",COUNTIFS(BallByBall!$B$2:$B$501,A1078,BallByBall!$F$2:$F$501,B1078,BallByBall!$Q$2:$Q$501,1))</f>
        <v>0</v>
      </c>
      <c r="I1078">
        <f>IF(A1078="","",COUNTIFS(BallByBall!$B$2:$B$501,A1078,BallByBall!$F$2:$F$501,B1078,BallByBall!$R$2:$R$501,1))</f>
        <v>0</v>
      </c>
      <c r="J1078">
        <f>IF(A1078="","",SUMIFS(BallByBall!$T$2:$T$501,BallByBall!$B$2:$B$501,A1078,BallByBall!$H$2:$H$501,B1078))</f>
        <v>0</v>
      </c>
      <c r="K1078">
        <f>IF(A1078="","",SUMIFS(BallByBall!$U$2:$U$501,BallByBall!$B$2:$B$501,A1078,BallByBall!$P$2:$P$501,B1078))</f>
        <v>0</v>
      </c>
      <c r="L1078">
        <f>IF(A1078="","",SUMIFS(BallByBall!$V$2:$V$501,BallByBall!$B$2:$B$501,A1078,BallByBall!$P$2:$P$501,B1078))</f>
        <v>0</v>
      </c>
      <c r="M1078">
        <f>IF(A1078="","",SUMIFS(BallByBall!$W$2:$W$501,BallByBall!$B$2:$B$501,A1078,BallByBall!$P$2:$P$501,B1078))</f>
        <v>0</v>
      </c>
      <c r="N1078">
        <f>IF(A1078="","",SUMIFS(BallByBall!$X$2:$X$501,BallByBall!$B$2:$B$501,A1078,BallByBall!$P$2:$P$501,B1078))</f>
        <v>0</v>
      </c>
      <c r="O1078">
        <f>IF(A1078="","",SUMIFS(OverSummary!$G$2:$G$101,OverSummary!$A$2:$A$101,A1078,OverSummary!$D$2:$D$101,B1078))</f>
        <v>0</v>
      </c>
      <c r="P1078">
        <f>IF(A1078="","",G1078*Rules!$B$13+H1078*Rules!$B$14+I1078*Rules!$B$15)</f>
        <v>0</v>
      </c>
      <c r="Q1078">
        <f>IF(A1078="","",IF(G1078&gt;=100,Rules!$B$18,IF(G1078&gt;=50,Rules!$B$17,IF(G1078&gt;=30,Rules!$B$16,0)))+IF(AND(F1078=1,D1078&lt;&gt;"BWL",G1078=0),Rules!$B$27,0))</f>
        <v>0</v>
      </c>
      <c r="R1078">
        <f>IF(A1078="","",J1078*Rules!$B$19+O1078*Rules!$B$22)</f>
        <v>0</v>
      </c>
      <c r="S1078">
        <f>IF(A1078="","",IF(J1078&gt;=4,Rules!$B$21,IF(J1078&gt;=3,Rules!$B$20,0)))</f>
        <v>0</v>
      </c>
      <c r="T1078">
        <f>IF(A1078="","",K1078*Rules!$B$23+L1078*Rules!$B$24+M1078*Rules!$B$25+N1078*Rules!$B$26)</f>
        <v>0</v>
      </c>
      <c r="U1078">
        <f t="shared" si="16"/>
        <v>0</v>
      </c>
    </row>
    <row r="1079" spans="1:21" x14ac:dyDescent="0.2">
      <c r="A1079" t="str">
        <f>MatchSquad!A1079</f>
        <v>M022</v>
      </c>
      <c r="B1079" t="str">
        <f>MatchSquad!B1079</f>
        <v>P078</v>
      </c>
      <c r="C1079" t="str">
        <f>MatchSquad!C1079</f>
        <v>Angkrish Raghuvanshi</v>
      </c>
      <c r="D1079" t="str">
        <f>MatchSquad!D1079</f>
        <v>BAT</v>
      </c>
      <c r="E1079" t="str">
        <f>MatchSquad!E1079</f>
        <v>KKR</v>
      </c>
      <c r="F1079">
        <f>MatchSquad!G1079</f>
        <v>0</v>
      </c>
      <c r="G1079">
        <f>IF(A1079="","",SUMIFS(BallByBall!$I$2:$I$501,BallByBall!$B$2:$B$501,A1079,BallByBall!$F$2:$F$501,B1079))</f>
        <v>0</v>
      </c>
      <c r="H1079">
        <f>IF(A1079="","",COUNTIFS(BallByBall!$B$2:$B$501,A1079,BallByBall!$F$2:$F$501,B1079,BallByBall!$Q$2:$Q$501,1))</f>
        <v>0</v>
      </c>
      <c r="I1079">
        <f>IF(A1079="","",COUNTIFS(BallByBall!$B$2:$B$501,A1079,BallByBall!$F$2:$F$501,B1079,BallByBall!$R$2:$R$501,1))</f>
        <v>0</v>
      </c>
      <c r="J1079">
        <f>IF(A1079="","",SUMIFS(BallByBall!$T$2:$T$501,BallByBall!$B$2:$B$501,A1079,BallByBall!$H$2:$H$501,B1079))</f>
        <v>0</v>
      </c>
      <c r="K1079">
        <f>IF(A1079="","",SUMIFS(BallByBall!$U$2:$U$501,BallByBall!$B$2:$B$501,A1079,BallByBall!$P$2:$P$501,B1079))</f>
        <v>0</v>
      </c>
      <c r="L1079">
        <f>IF(A1079="","",SUMIFS(BallByBall!$V$2:$V$501,BallByBall!$B$2:$B$501,A1079,BallByBall!$P$2:$P$501,B1079))</f>
        <v>0</v>
      </c>
      <c r="M1079">
        <f>IF(A1079="","",SUMIFS(BallByBall!$W$2:$W$501,BallByBall!$B$2:$B$501,A1079,BallByBall!$P$2:$P$501,B1079))</f>
        <v>0</v>
      </c>
      <c r="N1079">
        <f>IF(A1079="","",SUMIFS(BallByBall!$X$2:$X$501,BallByBall!$B$2:$B$501,A1079,BallByBall!$P$2:$P$501,B1079))</f>
        <v>0</v>
      </c>
      <c r="O1079">
        <f>IF(A1079="","",SUMIFS(OverSummary!$G$2:$G$101,OverSummary!$A$2:$A$101,A1079,OverSummary!$D$2:$D$101,B1079))</f>
        <v>0</v>
      </c>
      <c r="P1079">
        <f>IF(A1079="","",G1079*Rules!$B$13+H1079*Rules!$B$14+I1079*Rules!$B$15)</f>
        <v>0</v>
      </c>
      <c r="Q1079">
        <f>IF(A1079="","",IF(G1079&gt;=100,Rules!$B$18,IF(G1079&gt;=50,Rules!$B$17,IF(G1079&gt;=30,Rules!$B$16,0)))+IF(AND(F1079=1,D1079&lt;&gt;"BWL",G1079=0),Rules!$B$27,0))</f>
        <v>0</v>
      </c>
      <c r="R1079">
        <f>IF(A1079="","",J1079*Rules!$B$19+O1079*Rules!$B$22)</f>
        <v>0</v>
      </c>
      <c r="S1079">
        <f>IF(A1079="","",IF(J1079&gt;=4,Rules!$B$21,IF(J1079&gt;=3,Rules!$B$20,0)))</f>
        <v>0</v>
      </c>
      <c r="T1079">
        <f>IF(A1079="","",K1079*Rules!$B$23+L1079*Rules!$B$24+M1079*Rules!$B$25+N1079*Rules!$B$26)</f>
        <v>0</v>
      </c>
      <c r="U1079">
        <f t="shared" si="16"/>
        <v>0</v>
      </c>
    </row>
    <row r="1080" spans="1:21" x14ac:dyDescent="0.2">
      <c r="A1080" t="str">
        <f>MatchSquad!A1080</f>
        <v>M022</v>
      </c>
      <c r="B1080" t="str">
        <f>MatchSquad!B1080</f>
        <v>P079</v>
      </c>
      <c r="C1080" t="str">
        <f>MatchSquad!C1080</f>
        <v>Manish Pandey</v>
      </c>
      <c r="D1080" t="str">
        <f>MatchSquad!D1080</f>
        <v>BAT</v>
      </c>
      <c r="E1080" t="str">
        <f>MatchSquad!E1080</f>
        <v>KKR</v>
      </c>
      <c r="F1080">
        <f>MatchSquad!G1080</f>
        <v>0</v>
      </c>
      <c r="G1080">
        <f>IF(A1080="","",SUMIFS(BallByBall!$I$2:$I$501,BallByBall!$B$2:$B$501,A1080,BallByBall!$F$2:$F$501,B1080))</f>
        <v>0</v>
      </c>
      <c r="H1080">
        <f>IF(A1080="","",COUNTIFS(BallByBall!$B$2:$B$501,A1080,BallByBall!$F$2:$F$501,B1080,BallByBall!$Q$2:$Q$501,1))</f>
        <v>0</v>
      </c>
      <c r="I1080">
        <f>IF(A1080="","",COUNTIFS(BallByBall!$B$2:$B$501,A1080,BallByBall!$F$2:$F$501,B1080,BallByBall!$R$2:$R$501,1))</f>
        <v>0</v>
      </c>
      <c r="J1080">
        <f>IF(A1080="","",SUMIFS(BallByBall!$T$2:$T$501,BallByBall!$B$2:$B$501,A1080,BallByBall!$H$2:$H$501,B1080))</f>
        <v>0</v>
      </c>
      <c r="K1080">
        <f>IF(A1080="","",SUMIFS(BallByBall!$U$2:$U$501,BallByBall!$B$2:$B$501,A1080,BallByBall!$P$2:$P$501,B1080))</f>
        <v>0</v>
      </c>
      <c r="L1080">
        <f>IF(A1080="","",SUMIFS(BallByBall!$V$2:$V$501,BallByBall!$B$2:$B$501,A1080,BallByBall!$P$2:$P$501,B1080))</f>
        <v>0</v>
      </c>
      <c r="M1080">
        <f>IF(A1080="","",SUMIFS(BallByBall!$W$2:$W$501,BallByBall!$B$2:$B$501,A1080,BallByBall!$P$2:$P$501,B1080))</f>
        <v>0</v>
      </c>
      <c r="N1080">
        <f>IF(A1080="","",SUMIFS(BallByBall!$X$2:$X$501,BallByBall!$B$2:$B$501,A1080,BallByBall!$P$2:$P$501,B1080))</f>
        <v>0</v>
      </c>
      <c r="O1080">
        <f>IF(A1080="","",SUMIFS(OverSummary!$G$2:$G$101,OverSummary!$A$2:$A$101,A1080,OverSummary!$D$2:$D$101,B1080))</f>
        <v>0</v>
      </c>
      <c r="P1080">
        <f>IF(A1080="","",G1080*Rules!$B$13+H1080*Rules!$B$14+I1080*Rules!$B$15)</f>
        <v>0</v>
      </c>
      <c r="Q1080">
        <f>IF(A1080="","",IF(G1080&gt;=100,Rules!$B$18,IF(G1080&gt;=50,Rules!$B$17,IF(G1080&gt;=30,Rules!$B$16,0)))+IF(AND(F1080=1,D1080&lt;&gt;"BWL",G1080=0),Rules!$B$27,0))</f>
        <v>0</v>
      </c>
      <c r="R1080">
        <f>IF(A1080="","",J1080*Rules!$B$19+O1080*Rules!$B$22)</f>
        <v>0</v>
      </c>
      <c r="S1080">
        <f>IF(A1080="","",IF(J1080&gt;=4,Rules!$B$21,IF(J1080&gt;=3,Rules!$B$20,0)))</f>
        <v>0</v>
      </c>
      <c r="T1080">
        <f>IF(A1080="","",K1080*Rules!$B$23+L1080*Rules!$B$24+M1080*Rules!$B$25+N1080*Rules!$B$26)</f>
        <v>0</v>
      </c>
      <c r="U1080">
        <f t="shared" si="16"/>
        <v>0</v>
      </c>
    </row>
    <row r="1081" spans="1:21" x14ac:dyDescent="0.2">
      <c r="A1081" t="str">
        <f>MatchSquad!A1081</f>
        <v>M022</v>
      </c>
      <c r="B1081" t="str">
        <f>MatchSquad!B1081</f>
        <v>P080</v>
      </c>
      <c r="C1081" t="str">
        <f>MatchSquad!C1081</f>
        <v>Finn Allen</v>
      </c>
      <c r="D1081" t="str">
        <f>MatchSquad!D1081</f>
        <v>WK</v>
      </c>
      <c r="E1081" t="str">
        <f>MatchSquad!E1081</f>
        <v>KKR</v>
      </c>
      <c r="F1081">
        <f>MatchSquad!G1081</f>
        <v>0</v>
      </c>
      <c r="G1081">
        <f>IF(A1081="","",SUMIFS(BallByBall!$I$2:$I$501,BallByBall!$B$2:$B$501,A1081,BallByBall!$F$2:$F$501,B1081))</f>
        <v>0</v>
      </c>
      <c r="H1081">
        <f>IF(A1081="","",COUNTIFS(BallByBall!$B$2:$B$501,A1081,BallByBall!$F$2:$F$501,B1081,BallByBall!$Q$2:$Q$501,1))</f>
        <v>0</v>
      </c>
      <c r="I1081">
        <f>IF(A1081="","",COUNTIFS(BallByBall!$B$2:$B$501,A1081,BallByBall!$F$2:$F$501,B1081,BallByBall!$R$2:$R$501,1))</f>
        <v>0</v>
      </c>
      <c r="J1081">
        <f>IF(A1081="","",SUMIFS(BallByBall!$T$2:$T$501,BallByBall!$B$2:$B$501,A1081,BallByBall!$H$2:$H$501,B1081))</f>
        <v>0</v>
      </c>
      <c r="K1081">
        <f>IF(A1081="","",SUMIFS(BallByBall!$U$2:$U$501,BallByBall!$B$2:$B$501,A1081,BallByBall!$P$2:$P$501,B1081))</f>
        <v>0</v>
      </c>
      <c r="L1081">
        <f>IF(A1081="","",SUMIFS(BallByBall!$V$2:$V$501,BallByBall!$B$2:$B$501,A1081,BallByBall!$P$2:$P$501,B1081))</f>
        <v>0</v>
      </c>
      <c r="M1081">
        <f>IF(A1081="","",SUMIFS(BallByBall!$W$2:$W$501,BallByBall!$B$2:$B$501,A1081,BallByBall!$P$2:$P$501,B1081))</f>
        <v>0</v>
      </c>
      <c r="N1081">
        <f>IF(A1081="","",SUMIFS(BallByBall!$X$2:$X$501,BallByBall!$B$2:$B$501,A1081,BallByBall!$P$2:$P$501,B1081))</f>
        <v>0</v>
      </c>
      <c r="O1081">
        <f>IF(A1081="","",SUMIFS(OverSummary!$G$2:$G$101,OverSummary!$A$2:$A$101,A1081,OverSummary!$D$2:$D$101,B1081))</f>
        <v>0</v>
      </c>
      <c r="P1081">
        <f>IF(A1081="","",G1081*Rules!$B$13+H1081*Rules!$B$14+I1081*Rules!$B$15)</f>
        <v>0</v>
      </c>
      <c r="Q1081">
        <f>IF(A1081="","",IF(G1081&gt;=100,Rules!$B$18,IF(G1081&gt;=50,Rules!$B$17,IF(G1081&gt;=30,Rules!$B$16,0)))+IF(AND(F1081=1,D1081&lt;&gt;"BWL",G1081=0),Rules!$B$27,0))</f>
        <v>0</v>
      </c>
      <c r="R1081">
        <f>IF(A1081="","",J1081*Rules!$B$19+O1081*Rules!$B$22)</f>
        <v>0</v>
      </c>
      <c r="S1081">
        <f>IF(A1081="","",IF(J1081&gt;=4,Rules!$B$21,IF(J1081&gt;=3,Rules!$B$20,0)))</f>
        <v>0</v>
      </c>
      <c r="T1081">
        <f>IF(A1081="","",K1081*Rules!$B$23+L1081*Rules!$B$24+M1081*Rules!$B$25+N1081*Rules!$B$26)</f>
        <v>0</v>
      </c>
      <c r="U1081">
        <f t="shared" si="16"/>
        <v>0</v>
      </c>
    </row>
    <row r="1082" spans="1:21" x14ac:dyDescent="0.2">
      <c r="A1082" t="str">
        <f>MatchSquad!A1082</f>
        <v>M022</v>
      </c>
      <c r="B1082" t="str">
        <f>MatchSquad!B1082</f>
        <v>P081</v>
      </c>
      <c r="C1082" t="str">
        <f>MatchSquad!C1082</f>
        <v>Tejasvi Singh</v>
      </c>
      <c r="D1082" t="str">
        <f>MatchSquad!D1082</f>
        <v>WK</v>
      </c>
      <c r="E1082" t="str">
        <f>MatchSquad!E1082</f>
        <v>KKR</v>
      </c>
      <c r="F1082">
        <f>MatchSquad!G1082</f>
        <v>0</v>
      </c>
      <c r="G1082">
        <f>IF(A1082="","",SUMIFS(BallByBall!$I$2:$I$501,BallByBall!$B$2:$B$501,A1082,BallByBall!$F$2:$F$501,B1082))</f>
        <v>0</v>
      </c>
      <c r="H1082">
        <f>IF(A1082="","",COUNTIFS(BallByBall!$B$2:$B$501,A1082,BallByBall!$F$2:$F$501,B1082,BallByBall!$Q$2:$Q$501,1))</f>
        <v>0</v>
      </c>
      <c r="I1082">
        <f>IF(A1082="","",COUNTIFS(BallByBall!$B$2:$B$501,A1082,BallByBall!$F$2:$F$501,B1082,BallByBall!$R$2:$R$501,1))</f>
        <v>0</v>
      </c>
      <c r="J1082">
        <f>IF(A1082="","",SUMIFS(BallByBall!$T$2:$T$501,BallByBall!$B$2:$B$501,A1082,BallByBall!$H$2:$H$501,B1082))</f>
        <v>0</v>
      </c>
      <c r="K1082">
        <f>IF(A1082="","",SUMIFS(BallByBall!$U$2:$U$501,BallByBall!$B$2:$B$501,A1082,BallByBall!$P$2:$P$501,B1082))</f>
        <v>0</v>
      </c>
      <c r="L1082">
        <f>IF(A1082="","",SUMIFS(BallByBall!$V$2:$V$501,BallByBall!$B$2:$B$501,A1082,BallByBall!$P$2:$P$501,B1082))</f>
        <v>0</v>
      </c>
      <c r="M1082">
        <f>IF(A1082="","",SUMIFS(BallByBall!$W$2:$W$501,BallByBall!$B$2:$B$501,A1082,BallByBall!$P$2:$P$501,B1082))</f>
        <v>0</v>
      </c>
      <c r="N1082">
        <f>IF(A1082="","",SUMIFS(BallByBall!$X$2:$X$501,BallByBall!$B$2:$B$501,A1082,BallByBall!$P$2:$P$501,B1082))</f>
        <v>0</v>
      </c>
      <c r="O1082">
        <f>IF(A1082="","",SUMIFS(OverSummary!$G$2:$G$101,OverSummary!$A$2:$A$101,A1082,OverSummary!$D$2:$D$101,B1082))</f>
        <v>0</v>
      </c>
      <c r="P1082">
        <f>IF(A1082="","",G1082*Rules!$B$13+H1082*Rules!$B$14+I1082*Rules!$B$15)</f>
        <v>0</v>
      </c>
      <c r="Q1082">
        <f>IF(A1082="","",IF(G1082&gt;=100,Rules!$B$18,IF(G1082&gt;=50,Rules!$B$17,IF(G1082&gt;=30,Rules!$B$16,0)))+IF(AND(F1082=1,D1082&lt;&gt;"BWL",G1082=0),Rules!$B$27,0))</f>
        <v>0</v>
      </c>
      <c r="R1082">
        <f>IF(A1082="","",J1082*Rules!$B$19+O1082*Rules!$B$22)</f>
        <v>0</v>
      </c>
      <c r="S1082">
        <f>IF(A1082="","",IF(J1082&gt;=4,Rules!$B$21,IF(J1082&gt;=3,Rules!$B$20,0)))</f>
        <v>0</v>
      </c>
      <c r="T1082">
        <f>IF(A1082="","",K1082*Rules!$B$23+L1082*Rules!$B$24+M1082*Rules!$B$25+N1082*Rules!$B$26)</f>
        <v>0</v>
      </c>
      <c r="U1082">
        <f t="shared" si="16"/>
        <v>0</v>
      </c>
    </row>
    <row r="1083" spans="1:21" x14ac:dyDescent="0.2">
      <c r="A1083" t="str">
        <f>MatchSquad!A1083</f>
        <v>M022</v>
      </c>
      <c r="B1083" t="str">
        <f>MatchSquad!B1083</f>
        <v>P082</v>
      </c>
      <c r="C1083" t="str">
        <f>MatchSquad!C1083</f>
        <v>Rahul Tripathi</v>
      </c>
      <c r="D1083" t="str">
        <f>MatchSquad!D1083</f>
        <v>BAT</v>
      </c>
      <c r="E1083" t="str">
        <f>MatchSquad!E1083</f>
        <v>KKR</v>
      </c>
      <c r="F1083">
        <f>MatchSquad!G1083</f>
        <v>0</v>
      </c>
      <c r="G1083">
        <f>IF(A1083="","",SUMIFS(BallByBall!$I$2:$I$501,BallByBall!$B$2:$B$501,A1083,BallByBall!$F$2:$F$501,B1083))</f>
        <v>0</v>
      </c>
      <c r="H1083">
        <f>IF(A1083="","",COUNTIFS(BallByBall!$B$2:$B$501,A1083,BallByBall!$F$2:$F$501,B1083,BallByBall!$Q$2:$Q$501,1))</f>
        <v>0</v>
      </c>
      <c r="I1083">
        <f>IF(A1083="","",COUNTIFS(BallByBall!$B$2:$B$501,A1083,BallByBall!$F$2:$F$501,B1083,BallByBall!$R$2:$R$501,1))</f>
        <v>0</v>
      </c>
      <c r="J1083">
        <f>IF(A1083="","",SUMIFS(BallByBall!$T$2:$T$501,BallByBall!$B$2:$B$501,A1083,BallByBall!$H$2:$H$501,B1083))</f>
        <v>0</v>
      </c>
      <c r="K1083">
        <f>IF(A1083="","",SUMIFS(BallByBall!$U$2:$U$501,BallByBall!$B$2:$B$501,A1083,BallByBall!$P$2:$P$501,B1083))</f>
        <v>0</v>
      </c>
      <c r="L1083">
        <f>IF(A1083="","",SUMIFS(BallByBall!$V$2:$V$501,BallByBall!$B$2:$B$501,A1083,BallByBall!$P$2:$P$501,B1083))</f>
        <v>0</v>
      </c>
      <c r="M1083">
        <f>IF(A1083="","",SUMIFS(BallByBall!$W$2:$W$501,BallByBall!$B$2:$B$501,A1083,BallByBall!$P$2:$P$501,B1083))</f>
        <v>0</v>
      </c>
      <c r="N1083">
        <f>IF(A1083="","",SUMIFS(BallByBall!$X$2:$X$501,BallByBall!$B$2:$B$501,A1083,BallByBall!$P$2:$P$501,B1083))</f>
        <v>0</v>
      </c>
      <c r="O1083">
        <f>IF(A1083="","",SUMIFS(OverSummary!$G$2:$G$101,OverSummary!$A$2:$A$101,A1083,OverSummary!$D$2:$D$101,B1083))</f>
        <v>0</v>
      </c>
      <c r="P1083">
        <f>IF(A1083="","",G1083*Rules!$B$13+H1083*Rules!$B$14+I1083*Rules!$B$15)</f>
        <v>0</v>
      </c>
      <c r="Q1083">
        <f>IF(A1083="","",IF(G1083&gt;=100,Rules!$B$18,IF(G1083&gt;=50,Rules!$B$17,IF(G1083&gt;=30,Rules!$B$16,0)))+IF(AND(F1083=1,D1083&lt;&gt;"BWL",G1083=0),Rules!$B$27,0))</f>
        <v>0</v>
      </c>
      <c r="R1083">
        <f>IF(A1083="","",J1083*Rules!$B$19+O1083*Rules!$B$22)</f>
        <v>0</v>
      </c>
      <c r="S1083">
        <f>IF(A1083="","",IF(J1083&gt;=4,Rules!$B$21,IF(J1083&gt;=3,Rules!$B$20,0)))</f>
        <v>0</v>
      </c>
      <c r="T1083">
        <f>IF(A1083="","",K1083*Rules!$B$23+L1083*Rules!$B$24+M1083*Rules!$B$25+N1083*Rules!$B$26)</f>
        <v>0</v>
      </c>
      <c r="U1083">
        <f t="shared" si="16"/>
        <v>0</v>
      </c>
    </row>
    <row r="1084" spans="1:21" x14ac:dyDescent="0.2">
      <c r="A1084" t="str">
        <f>MatchSquad!A1084</f>
        <v>M022</v>
      </c>
      <c r="B1084" t="str">
        <f>MatchSquad!B1084</f>
        <v>P083</v>
      </c>
      <c r="C1084" t="str">
        <f>MatchSquad!C1084</f>
        <v>Tim Seifert</v>
      </c>
      <c r="D1084" t="str">
        <f>MatchSquad!D1084</f>
        <v>WK</v>
      </c>
      <c r="E1084" t="str">
        <f>MatchSquad!E1084</f>
        <v>KKR</v>
      </c>
      <c r="F1084">
        <f>MatchSquad!G1084</f>
        <v>0</v>
      </c>
      <c r="G1084">
        <f>IF(A1084="","",SUMIFS(BallByBall!$I$2:$I$501,BallByBall!$B$2:$B$501,A1084,BallByBall!$F$2:$F$501,B1084))</f>
        <v>0</v>
      </c>
      <c r="H1084">
        <f>IF(A1084="","",COUNTIFS(BallByBall!$B$2:$B$501,A1084,BallByBall!$F$2:$F$501,B1084,BallByBall!$Q$2:$Q$501,1))</f>
        <v>0</v>
      </c>
      <c r="I1084">
        <f>IF(A1084="","",COUNTIFS(BallByBall!$B$2:$B$501,A1084,BallByBall!$F$2:$F$501,B1084,BallByBall!$R$2:$R$501,1))</f>
        <v>0</v>
      </c>
      <c r="J1084">
        <f>IF(A1084="","",SUMIFS(BallByBall!$T$2:$T$501,BallByBall!$B$2:$B$501,A1084,BallByBall!$H$2:$H$501,B1084))</f>
        <v>0</v>
      </c>
      <c r="K1084">
        <f>IF(A1084="","",SUMIFS(BallByBall!$U$2:$U$501,BallByBall!$B$2:$B$501,A1084,BallByBall!$P$2:$P$501,B1084))</f>
        <v>0</v>
      </c>
      <c r="L1084">
        <f>IF(A1084="","",SUMIFS(BallByBall!$V$2:$V$501,BallByBall!$B$2:$B$501,A1084,BallByBall!$P$2:$P$501,B1084))</f>
        <v>0</v>
      </c>
      <c r="M1084">
        <f>IF(A1084="","",SUMIFS(BallByBall!$W$2:$W$501,BallByBall!$B$2:$B$501,A1084,BallByBall!$P$2:$P$501,B1084))</f>
        <v>0</v>
      </c>
      <c r="N1084">
        <f>IF(A1084="","",SUMIFS(BallByBall!$X$2:$X$501,BallByBall!$B$2:$B$501,A1084,BallByBall!$P$2:$P$501,B1084))</f>
        <v>0</v>
      </c>
      <c r="O1084">
        <f>IF(A1084="","",SUMIFS(OverSummary!$G$2:$G$101,OverSummary!$A$2:$A$101,A1084,OverSummary!$D$2:$D$101,B1084))</f>
        <v>0</v>
      </c>
      <c r="P1084">
        <f>IF(A1084="","",G1084*Rules!$B$13+H1084*Rules!$B$14+I1084*Rules!$B$15)</f>
        <v>0</v>
      </c>
      <c r="Q1084">
        <f>IF(A1084="","",IF(G1084&gt;=100,Rules!$B$18,IF(G1084&gt;=50,Rules!$B$17,IF(G1084&gt;=30,Rules!$B$16,0)))+IF(AND(F1084=1,D1084&lt;&gt;"BWL",G1084=0),Rules!$B$27,0))</f>
        <v>0</v>
      </c>
      <c r="R1084">
        <f>IF(A1084="","",J1084*Rules!$B$19+O1084*Rules!$B$22)</f>
        <v>0</v>
      </c>
      <c r="S1084">
        <f>IF(A1084="","",IF(J1084&gt;=4,Rules!$B$21,IF(J1084&gt;=3,Rules!$B$20,0)))</f>
        <v>0</v>
      </c>
      <c r="T1084">
        <f>IF(A1084="","",K1084*Rules!$B$23+L1084*Rules!$B$24+M1084*Rules!$B$25+N1084*Rules!$B$26)</f>
        <v>0</v>
      </c>
      <c r="U1084">
        <f t="shared" si="16"/>
        <v>0</v>
      </c>
    </row>
    <row r="1085" spans="1:21" x14ac:dyDescent="0.2">
      <c r="A1085" t="str">
        <f>MatchSquad!A1085</f>
        <v>M022</v>
      </c>
      <c r="B1085" t="str">
        <f>MatchSquad!B1085</f>
        <v>P084</v>
      </c>
      <c r="C1085" t="str">
        <f>MatchSquad!C1085</f>
        <v>Rovman Powell</v>
      </c>
      <c r="D1085" t="str">
        <f>MatchSquad!D1085</f>
        <v>BAT</v>
      </c>
      <c r="E1085" t="str">
        <f>MatchSquad!E1085</f>
        <v>KKR</v>
      </c>
      <c r="F1085">
        <f>MatchSquad!G1085</f>
        <v>0</v>
      </c>
      <c r="G1085">
        <f>IF(A1085="","",SUMIFS(BallByBall!$I$2:$I$501,BallByBall!$B$2:$B$501,A1085,BallByBall!$F$2:$F$501,B1085))</f>
        <v>0</v>
      </c>
      <c r="H1085">
        <f>IF(A1085="","",COUNTIFS(BallByBall!$B$2:$B$501,A1085,BallByBall!$F$2:$F$501,B1085,BallByBall!$Q$2:$Q$501,1))</f>
        <v>0</v>
      </c>
      <c r="I1085">
        <f>IF(A1085="","",COUNTIFS(BallByBall!$B$2:$B$501,A1085,BallByBall!$F$2:$F$501,B1085,BallByBall!$R$2:$R$501,1))</f>
        <v>0</v>
      </c>
      <c r="J1085">
        <f>IF(A1085="","",SUMIFS(BallByBall!$T$2:$T$501,BallByBall!$B$2:$B$501,A1085,BallByBall!$H$2:$H$501,B1085))</f>
        <v>0</v>
      </c>
      <c r="K1085">
        <f>IF(A1085="","",SUMIFS(BallByBall!$U$2:$U$501,BallByBall!$B$2:$B$501,A1085,BallByBall!$P$2:$P$501,B1085))</f>
        <v>0</v>
      </c>
      <c r="L1085">
        <f>IF(A1085="","",SUMIFS(BallByBall!$V$2:$V$501,BallByBall!$B$2:$B$501,A1085,BallByBall!$P$2:$P$501,B1085))</f>
        <v>0</v>
      </c>
      <c r="M1085">
        <f>IF(A1085="","",SUMIFS(BallByBall!$W$2:$W$501,BallByBall!$B$2:$B$501,A1085,BallByBall!$P$2:$P$501,B1085))</f>
        <v>0</v>
      </c>
      <c r="N1085">
        <f>IF(A1085="","",SUMIFS(BallByBall!$X$2:$X$501,BallByBall!$B$2:$B$501,A1085,BallByBall!$P$2:$P$501,B1085))</f>
        <v>0</v>
      </c>
      <c r="O1085">
        <f>IF(A1085="","",SUMIFS(OverSummary!$G$2:$G$101,OverSummary!$A$2:$A$101,A1085,OverSummary!$D$2:$D$101,B1085))</f>
        <v>0</v>
      </c>
      <c r="P1085">
        <f>IF(A1085="","",G1085*Rules!$B$13+H1085*Rules!$B$14+I1085*Rules!$B$15)</f>
        <v>0</v>
      </c>
      <c r="Q1085">
        <f>IF(A1085="","",IF(G1085&gt;=100,Rules!$B$18,IF(G1085&gt;=50,Rules!$B$17,IF(G1085&gt;=30,Rules!$B$16,0)))+IF(AND(F1085=1,D1085&lt;&gt;"BWL",G1085=0),Rules!$B$27,0))</f>
        <v>0</v>
      </c>
      <c r="R1085">
        <f>IF(A1085="","",J1085*Rules!$B$19+O1085*Rules!$B$22)</f>
        <v>0</v>
      </c>
      <c r="S1085">
        <f>IF(A1085="","",IF(J1085&gt;=4,Rules!$B$21,IF(J1085&gt;=3,Rules!$B$20,0)))</f>
        <v>0</v>
      </c>
      <c r="T1085">
        <f>IF(A1085="","",K1085*Rules!$B$23+L1085*Rules!$B$24+M1085*Rules!$B$25+N1085*Rules!$B$26)</f>
        <v>0</v>
      </c>
      <c r="U1085">
        <f t="shared" si="16"/>
        <v>0</v>
      </c>
    </row>
    <row r="1086" spans="1:21" x14ac:dyDescent="0.2">
      <c r="A1086" t="str">
        <f>MatchSquad!A1086</f>
        <v>M022</v>
      </c>
      <c r="B1086" t="str">
        <f>MatchSquad!B1086</f>
        <v>P085</v>
      </c>
      <c r="C1086" t="str">
        <f>MatchSquad!C1086</f>
        <v>Anukul Roy</v>
      </c>
      <c r="D1086" t="str">
        <f>MatchSquad!D1086</f>
        <v>AR</v>
      </c>
      <c r="E1086" t="str">
        <f>MatchSquad!E1086</f>
        <v>KKR</v>
      </c>
      <c r="F1086">
        <f>MatchSquad!G1086</f>
        <v>0</v>
      </c>
      <c r="G1086">
        <f>IF(A1086="","",SUMIFS(BallByBall!$I$2:$I$501,BallByBall!$B$2:$B$501,A1086,BallByBall!$F$2:$F$501,B1086))</f>
        <v>0</v>
      </c>
      <c r="H1086">
        <f>IF(A1086="","",COUNTIFS(BallByBall!$B$2:$B$501,A1086,BallByBall!$F$2:$F$501,B1086,BallByBall!$Q$2:$Q$501,1))</f>
        <v>0</v>
      </c>
      <c r="I1086">
        <f>IF(A1086="","",COUNTIFS(BallByBall!$B$2:$B$501,A1086,BallByBall!$F$2:$F$501,B1086,BallByBall!$R$2:$R$501,1))</f>
        <v>0</v>
      </c>
      <c r="J1086">
        <f>IF(A1086="","",SUMIFS(BallByBall!$T$2:$T$501,BallByBall!$B$2:$B$501,A1086,BallByBall!$H$2:$H$501,B1086))</f>
        <v>0</v>
      </c>
      <c r="K1086">
        <f>IF(A1086="","",SUMIFS(BallByBall!$U$2:$U$501,BallByBall!$B$2:$B$501,A1086,BallByBall!$P$2:$P$501,B1086))</f>
        <v>0</v>
      </c>
      <c r="L1086">
        <f>IF(A1086="","",SUMIFS(BallByBall!$V$2:$V$501,BallByBall!$B$2:$B$501,A1086,BallByBall!$P$2:$P$501,B1086))</f>
        <v>0</v>
      </c>
      <c r="M1086">
        <f>IF(A1086="","",SUMIFS(BallByBall!$W$2:$W$501,BallByBall!$B$2:$B$501,A1086,BallByBall!$P$2:$P$501,B1086))</f>
        <v>0</v>
      </c>
      <c r="N1086">
        <f>IF(A1086="","",SUMIFS(BallByBall!$X$2:$X$501,BallByBall!$B$2:$B$501,A1086,BallByBall!$P$2:$P$501,B1086))</f>
        <v>0</v>
      </c>
      <c r="O1086">
        <f>IF(A1086="","",SUMIFS(OverSummary!$G$2:$G$101,OverSummary!$A$2:$A$101,A1086,OverSummary!$D$2:$D$101,B1086))</f>
        <v>0</v>
      </c>
      <c r="P1086">
        <f>IF(A1086="","",G1086*Rules!$B$13+H1086*Rules!$B$14+I1086*Rules!$B$15)</f>
        <v>0</v>
      </c>
      <c r="Q1086">
        <f>IF(A1086="","",IF(G1086&gt;=100,Rules!$B$18,IF(G1086&gt;=50,Rules!$B$17,IF(G1086&gt;=30,Rules!$B$16,0)))+IF(AND(F1086=1,D1086&lt;&gt;"BWL",G1086=0),Rules!$B$27,0))</f>
        <v>0</v>
      </c>
      <c r="R1086">
        <f>IF(A1086="","",J1086*Rules!$B$19+O1086*Rules!$B$22)</f>
        <v>0</v>
      </c>
      <c r="S1086">
        <f>IF(A1086="","",IF(J1086&gt;=4,Rules!$B$21,IF(J1086&gt;=3,Rules!$B$20,0)))</f>
        <v>0</v>
      </c>
      <c r="T1086">
        <f>IF(A1086="","",K1086*Rules!$B$23+L1086*Rules!$B$24+M1086*Rules!$B$25+N1086*Rules!$B$26)</f>
        <v>0</v>
      </c>
      <c r="U1086">
        <f t="shared" si="16"/>
        <v>0</v>
      </c>
    </row>
    <row r="1087" spans="1:21" x14ac:dyDescent="0.2">
      <c r="A1087" t="str">
        <f>MatchSquad!A1087</f>
        <v>M022</v>
      </c>
      <c r="B1087" t="str">
        <f>MatchSquad!B1087</f>
        <v>P086</v>
      </c>
      <c r="C1087" t="str">
        <f>MatchSquad!C1087</f>
        <v>Cameron Green</v>
      </c>
      <c r="D1087" t="str">
        <f>MatchSquad!D1087</f>
        <v>AR</v>
      </c>
      <c r="E1087" t="str">
        <f>MatchSquad!E1087</f>
        <v>KKR</v>
      </c>
      <c r="F1087">
        <f>MatchSquad!G1087</f>
        <v>0</v>
      </c>
      <c r="G1087">
        <f>IF(A1087="","",SUMIFS(BallByBall!$I$2:$I$501,BallByBall!$B$2:$B$501,A1087,BallByBall!$F$2:$F$501,B1087))</f>
        <v>0</v>
      </c>
      <c r="H1087">
        <f>IF(A1087="","",COUNTIFS(BallByBall!$B$2:$B$501,A1087,BallByBall!$F$2:$F$501,B1087,BallByBall!$Q$2:$Q$501,1))</f>
        <v>0</v>
      </c>
      <c r="I1087">
        <f>IF(A1087="","",COUNTIFS(BallByBall!$B$2:$B$501,A1087,BallByBall!$F$2:$F$501,B1087,BallByBall!$R$2:$R$501,1))</f>
        <v>0</v>
      </c>
      <c r="J1087">
        <f>IF(A1087="","",SUMIFS(BallByBall!$T$2:$T$501,BallByBall!$B$2:$B$501,A1087,BallByBall!$H$2:$H$501,B1087))</f>
        <v>0</v>
      </c>
      <c r="K1087">
        <f>IF(A1087="","",SUMIFS(BallByBall!$U$2:$U$501,BallByBall!$B$2:$B$501,A1087,BallByBall!$P$2:$P$501,B1087))</f>
        <v>0</v>
      </c>
      <c r="L1087">
        <f>IF(A1087="","",SUMIFS(BallByBall!$V$2:$V$501,BallByBall!$B$2:$B$501,A1087,BallByBall!$P$2:$P$501,B1087))</f>
        <v>0</v>
      </c>
      <c r="M1087">
        <f>IF(A1087="","",SUMIFS(BallByBall!$W$2:$W$501,BallByBall!$B$2:$B$501,A1087,BallByBall!$P$2:$P$501,B1087))</f>
        <v>0</v>
      </c>
      <c r="N1087">
        <f>IF(A1087="","",SUMIFS(BallByBall!$X$2:$X$501,BallByBall!$B$2:$B$501,A1087,BallByBall!$P$2:$P$501,B1087))</f>
        <v>0</v>
      </c>
      <c r="O1087">
        <f>IF(A1087="","",SUMIFS(OverSummary!$G$2:$G$101,OverSummary!$A$2:$A$101,A1087,OverSummary!$D$2:$D$101,B1087))</f>
        <v>0</v>
      </c>
      <c r="P1087">
        <f>IF(A1087="","",G1087*Rules!$B$13+H1087*Rules!$B$14+I1087*Rules!$B$15)</f>
        <v>0</v>
      </c>
      <c r="Q1087">
        <f>IF(A1087="","",IF(G1087&gt;=100,Rules!$B$18,IF(G1087&gt;=50,Rules!$B$17,IF(G1087&gt;=30,Rules!$B$16,0)))+IF(AND(F1087=1,D1087&lt;&gt;"BWL",G1087=0),Rules!$B$27,0))</f>
        <v>0</v>
      </c>
      <c r="R1087">
        <f>IF(A1087="","",J1087*Rules!$B$19+O1087*Rules!$B$22)</f>
        <v>0</v>
      </c>
      <c r="S1087">
        <f>IF(A1087="","",IF(J1087&gt;=4,Rules!$B$21,IF(J1087&gt;=3,Rules!$B$20,0)))</f>
        <v>0</v>
      </c>
      <c r="T1087">
        <f>IF(A1087="","",K1087*Rules!$B$23+L1087*Rules!$B$24+M1087*Rules!$B$25+N1087*Rules!$B$26)</f>
        <v>0</v>
      </c>
      <c r="U1087">
        <f t="shared" si="16"/>
        <v>0</v>
      </c>
    </row>
    <row r="1088" spans="1:21" x14ac:dyDescent="0.2">
      <c r="A1088" t="str">
        <f>MatchSquad!A1088</f>
        <v>M022</v>
      </c>
      <c r="B1088" t="str">
        <f>MatchSquad!B1088</f>
        <v>P087</v>
      </c>
      <c r="C1088" t="str">
        <f>MatchSquad!C1088</f>
        <v>Sarthak Ranjan</v>
      </c>
      <c r="D1088" t="str">
        <f>MatchSquad!D1088</f>
        <v>AR</v>
      </c>
      <c r="E1088" t="str">
        <f>MatchSquad!E1088</f>
        <v>KKR</v>
      </c>
      <c r="F1088">
        <f>MatchSquad!G1088</f>
        <v>0</v>
      </c>
      <c r="G1088">
        <f>IF(A1088="","",SUMIFS(BallByBall!$I$2:$I$501,BallByBall!$B$2:$B$501,A1088,BallByBall!$F$2:$F$501,B1088))</f>
        <v>0</v>
      </c>
      <c r="H1088">
        <f>IF(A1088="","",COUNTIFS(BallByBall!$B$2:$B$501,A1088,BallByBall!$F$2:$F$501,B1088,BallByBall!$Q$2:$Q$501,1))</f>
        <v>0</v>
      </c>
      <c r="I1088">
        <f>IF(A1088="","",COUNTIFS(BallByBall!$B$2:$B$501,A1088,BallByBall!$F$2:$F$501,B1088,BallByBall!$R$2:$R$501,1))</f>
        <v>0</v>
      </c>
      <c r="J1088">
        <f>IF(A1088="","",SUMIFS(BallByBall!$T$2:$T$501,BallByBall!$B$2:$B$501,A1088,BallByBall!$H$2:$H$501,B1088))</f>
        <v>0</v>
      </c>
      <c r="K1088">
        <f>IF(A1088="","",SUMIFS(BallByBall!$U$2:$U$501,BallByBall!$B$2:$B$501,A1088,BallByBall!$P$2:$P$501,B1088))</f>
        <v>0</v>
      </c>
      <c r="L1088">
        <f>IF(A1088="","",SUMIFS(BallByBall!$V$2:$V$501,BallByBall!$B$2:$B$501,A1088,BallByBall!$P$2:$P$501,B1088))</f>
        <v>0</v>
      </c>
      <c r="M1088">
        <f>IF(A1088="","",SUMIFS(BallByBall!$W$2:$W$501,BallByBall!$B$2:$B$501,A1088,BallByBall!$P$2:$P$501,B1088))</f>
        <v>0</v>
      </c>
      <c r="N1088">
        <f>IF(A1088="","",SUMIFS(BallByBall!$X$2:$X$501,BallByBall!$B$2:$B$501,A1088,BallByBall!$P$2:$P$501,B1088))</f>
        <v>0</v>
      </c>
      <c r="O1088">
        <f>IF(A1088="","",SUMIFS(OverSummary!$G$2:$G$101,OverSummary!$A$2:$A$101,A1088,OverSummary!$D$2:$D$101,B1088))</f>
        <v>0</v>
      </c>
      <c r="P1088">
        <f>IF(A1088="","",G1088*Rules!$B$13+H1088*Rules!$B$14+I1088*Rules!$B$15)</f>
        <v>0</v>
      </c>
      <c r="Q1088">
        <f>IF(A1088="","",IF(G1088&gt;=100,Rules!$B$18,IF(G1088&gt;=50,Rules!$B$17,IF(G1088&gt;=30,Rules!$B$16,0)))+IF(AND(F1088=1,D1088&lt;&gt;"BWL",G1088=0),Rules!$B$27,0))</f>
        <v>0</v>
      </c>
      <c r="R1088">
        <f>IF(A1088="","",J1088*Rules!$B$19+O1088*Rules!$B$22)</f>
        <v>0</v>
      </c>
      <c r="S1088">
        <f>IF(A1088="","",IF(J1088&gt;=4,Rules!$B$21,IF(J1088&gt;=3,Rules!$B$20,0)))</f>
        <v>0</v>
      </c>
      <c r="T1088">
        <f>IF(A1088="","",K1088*Rules!$B$23+L1088*Rules!$B$24+M1088*Rules!$B$25+N1088*Rules!$B$26)</f>
        <v>0</v>
      </c>
      <c r="U1088">
        <f t="shared" si="16"/>
        <v>0</v>
      </c>
    </row>
    <row r="1089" spans="1:21" x14ac:dyDescent="0.2">
      <c r="A1089" t="str">
        <f>MatchSquad!A1089</f>
        <v>M022</v>
      </c>
      <c r="B1089" t="str">
        <f>MatchSquad!B1089</f>
        <v>P088</v>
      </c>
      <c r="C1089" t="str">
        <f>MatchSquad!C1089</f>
        <v>Daksh Kamra</v>
      </c>
      <c r="D1089" t="str">
        <f>MatchSquad!D1089</f>
        <v>AR</v>
      </c>
      <c r="E1089" t="str">
        <f>MatchSquad!E1089</f>
        <v>KKR</v>
      </c>
      <c r="F1089">
        <f>MatchSquad!G1089</f>
        <v>0</v>
      </c>
      <c r="G1089">
        <f>IF(A1089="","",SUMIFS(BallByBall!$I$2:$I$501,BallByBall!$B$2:$B$501,A1089,BallByBall!$F$2:$F$501,B1089))</f>
        <v>0</v>
      </c>
      <c r="H1089">
        <f>IF(A1089="","",COUNTIFS(BallByBall!$B$2:$B$501,A1089,BallByBall!$F$2:$F$501,B1089,BallByBall!$Q$2:$Q$501,1))</f>
        <v>0</v>
      </c>
      <c r="I1089">
        <f>IF(A1089="","",COUNTIFS(BallByBall!$B$2:$B$501,A1089,BallByBall!$F$2:$F$501,B1089,BallByBall!$R$2:$R$501,1))</f>
        <v>0</v>
      </c>
      <c r="J1089">
        <f>IF(A1089="","",SUMIFS(BallByBall!$T$2:$T$501,BallByBall!$B$2:$B$501,A1089,BallByBall!$H$2:$H$501,B1089))</f>
        <v>0</v>
      </c>
      <c r="K1089">
        <f>IF(A1089="","",SUMIFS(BallByBall!$U$2:$U$501,BallByBall!$B$2:$B$501,A1089,BallByBall!$P$2:$P$501,B1089))</f>
        <v>0</v>
      </c>
      <c r="L1089">
        <f>IF(A1089="","",SUMIFS(BallByBall!$V$2:$V$501,BallByBall!$B$2:$B$501,A1089,BallByBall!$P$2:$P$501,B1089))</f>
        <v>0</v>
      </c>
      <c r="M1089">
        <f>IF(A1089="","",SUMIFS(BallByBall!$W$2:$W$501,BallByBall!$B$2:$B$501,A1089,BallByBall!$P$2:$P$501,B1089))</f>
        <v>0</v>
      </c>
      <c r="N1089">
        <f>IF(A1089="","",SUMIFS(BallByBall!$X$2:$X$501,BallByBall!$B$2:$B$501,A1089,BallByBall!$P$2:$P$501,B1089))</f>
        <v>0</v>
      </c>
      <c r="O1089">
        <f>IF(A1089="","",SUMIFS(OverSummary!$G$2:$G$101,OverSummary!$A$2:$A$101,A1089,OverSummary!$D$2:$D$101,B1089))</f>
        <v>0</v>
      </c>
      <c r="P1089">
        <f>IF(A1089="","",G1089*Rules!$B$13+H1089*Rules!$B$14+I1089*Rules!$B$15)</f>
        <v>0</v>
      </c>
      <c r="Q1089">
        <f>IF(A1089="","",IF(G1089&gt;=100,Rules!$B$18,IF(G1089&gt;=50,Rules!$B$17,IF(G1089&gt;=30,Rules!$B$16,0)))+IF(AND(F1089=1,D1089&lt;&gt;"BWL",G1089=0),Rules!$B$27,0))</f>
        <v>0</v>
      </c>
      <c r="R1089">
        <f>IF(A1089="","",J1089*Rules!$B$19+O1089*Rules!$B$22)</f>
        <v>0</v>
      </c>
      <c r="S1089">
        <f>IF(A1089="","",IF(J1089&gt;=4,Rules!$B$21,IF(J1089&gt;=3,Rules!$B$20,0)))</f>
        <v>0</v>
      </c>
      <c r="T1089">
        <f>IF(A1089="","",K1089*Rules!$B$23+L1089*Rules!$B$24+M1089*Rules!$B$25+N1089*Rules!$B$26)</f>
        <v>0</v>
      </c>
      <c r="U1089">
        <f t="shared" si="16"/>
        <v>0</v>
      </c>
    </row>
    <row r="1090" spans="1:21" x14ac:dyDescent="0.2">
      <c r="A1090" t="str">
        <f>MatchSquad!A1090</f>
        <v>M022</v>
      </c>
      <c r="B1090" t="str">
        <f>MatchSquad!B1090</f>
        <v>P089</v>
      </c>
      <c r="C1090" t="str">
        <f>MatchSquad!C1090</f>
        <v>Rachin Ravindra</v>
      </c>
      <c r="D1090" t="str">
        <f>MatchSquad!D1090</f>
        <v>AR</v>
      </c>
      <c r="E1090" t="str">
        <f>MatchSquad!E1090</f>
        <v>KKR</v>
      </c>
      <c r="F1090">
        <f>MatchSquad!G1090</f>
        <v>0</v>
      </c>
      <c r="G1090">
        <f>IF(A1090="","",SUMIFS(BallByBall!$I$2:$I$501,BallByBall!$B$2:$B$501,A1090,BallByBall!$F$2:$F$501,B1090))</f>
        <v>0</v>
      </c>
      <c r="H1090">
        <f>IF(A1090="","",COUNTIFS(BallByBall!$B$2:$B$501,A1090,BallByBall!$F$2:$F$501,B1090,BallByBall!$Q$2:$Q$501,1))</f>
        <v>0</v>
      </c>
      <c r="I1090">
        <f>IF(A1090="","",COUNTIFS(BallByBall!$B$2:$B$501,A1090,BallByBall!$F$2:$F$501,B1090,BallByBall!$R$2:$R$501,1))</f>
        <v>0</v>
      </c>
      <c r="J1090">
        <f>IF(A1090="","",SUMIFS(BallByBall!$T$2:$T$501,BallByBall!$B$2:$B$501,A1090,BallByBall!$H$2:$H$501,B1090))</f>
        <v>0</v>
      </c>
      <c r="K1090">
        <f>IF(A1090="","",SUMIFS(BallByBall!$U$2:$U$501,BallByBall!$B$2:$B$501,A1090,BallByBall!$P$2:$P$501,B1090))</f>
        <v>0</v>
      </c>
      <c r="L1090">
        <f>IF(A1090="","",SUMIFS(BallByBall!$V$2:$V$501,BallByBall!$B$2:$B$501,A1090,BallByBall!$P$2:$P$501,B1090))</f>
        <v>0</v>
      </c>
      <c r="M1090">
        <f>IF(A1090="","",SUMIFS(BallByBall!$W$2:$W$501,BallByBall!$B$2:$B$501,A1090,BallByBall!$P$2:$P$501,B1090))</f>
        <v>0</v>
      </c>
      <c r="N1090">
        <f>IF(A1090="","",SUMIFS(BallByBall!$X$2:$X$501,BallByBall!$B$2:$B$501,A1090,BallByBall!$P$2:$P$501,B1090))</f>
        <v>0</v>
      </c>
      <c r="O1090">
        <f>IF(A1090="","",SUMIFS(OverSummary!$G$2:$G$101,OverSummary!$A$2:$A$101,A1090,OverSummary!$D$2:$D$101,B1090))</f>
        <v>0</v>
      </c>
      <c r="P1090">
        <f>IF(A1090="","",G1090*Rules!$B$13+H1090*Rules!$B$14+I1090*Rules!$B$15)</f>
        <v>0</v>
      </c>
      <c r="Q1090">
        <f>IF(A1090="","",IF(G1090&gt;=100,Rules!$B$18,IF(G1090&gt;=50,Rules!$B$17,IF(G1090&gt;=30,Rules!$B$16,0)))+IF(AND(F1090=1,D1090&lt;&gt;"BWL",G1090=0),Rules!$B$27,0))</f>
        <v>0</v>
      </c>
      <c r="R1090">
        <f>IF(A1090="","",J1090*Rules!$B$19+O1090*Rules!$B$22)</f>
        <v>0</v>
      </c>
      <c r="S1090">
        <f>IF(A1090="","",IF(J1090&gt;=4,Rules!$B$21,IF(J1090&gt;=3,Rules!$B$20,0)))</f>
        <v>0</v>
      </c>
      <c r="T1090">
        <f>IF(A1090="","",K1090*Rules!$B$23+L1090*Rules!$B$24+M1090*Rules!$B$25+N1090*Rules!$B$26)</f>
        <v>0</v>
      </c>
      <c r="U1090">
        <f t="shared" ref="U1090:U1153" si="17">IF(A1090="","",P1090+Q1090+R1090+S1090+T1090)</f>
        <v>0</v>
      </c>
    </row>
    <row r="1091" spans="1:21" x14ac:dyDescent="0.2">
      <c r="A1091" t="str">
        <f>MatchSquad!A1091</f>
        <v>M022</v>
      </c>
      <c r="B1091" t="str">
        <f>MatchSquad!B1091</f>
        <v>P090</v>
      </c>
      <c r="C1091" t="str">
        <f>MatchSquad!C1091</f>
        <v>Ramandeep Singh</v>
      </c>
      <c r="D1091" t="str">
        <f>MatchSquad!D1091</f>
        <v>AR</v>
      </c>
      <c r="E1091" t="str">
        <f>MatchSquad!E1091</f>
        <v>KKR</v>
      </c>
      <c r="F1091">
        <f>MatchSquad!G1091</f>
        <v>0</v>
      </c>
      <c r="G1091">
        <f>IF(A1091="","",SUMIFS(BallByBall!$I$2:$I$501,BallByBall!$B$2:$B$501,A1091,BallByBall!$F$2:$F$501,B1091))</f>
        <v>0</v>
      </c>
      <c r="H1091">
        <f>IF(A1091="","",COUNTIFS(BallByBall!$B$2:$B$501,A1091,BallByBall!$F$2:$F$501,B1091,BallByBall!$Q$2:$Q$501,1))</f>
        <v>0</v>
      </c>
      <c r="I1091">
        <f>IF(A1091="","",COUNTIFS(BallByBall!$B$2:$B$501,A1091,BallByBall!$F$2:$F$501,B1091,BallByBall!$R$2:$R$501,1))</f>
        <v>0</v>
      </c>
      <c r="J1091">
        <f>IF(A1091="","",SUMIFS(BallByBall!$T$2:$T$501,BallByBall!$B$2:$B$501,A1091,BallByBall!$H$2:$H$501,B1091))</f>
        <v>0</v>
      </c>
      <c r="K1091">
        <f>IF(A1091="","",SUMIFS(BallByBall!$U$2:$U$501,BallByBall!$B$2:$B$501,A1091,BallByBall!$P$2:$P$501,B1091))</f>
        <v>0</v>
      </c>
      <c r="L1091">
        <f>IF(A1091="","",SUMIFS(BallByBall!$V$2:$V$501,BallByBall!$B$2:$B$501,A1091,BallByBall!$P$2:$P$501,B1091))</f>
        <v>0</v>
      </c>
      <c r="M1091">
        <f>IF(A1091="","",SUMIFS(BallByBall!$W$2:$W$501,BallByBall!$B$2:$B$501,A1091,BallByBall!$P$2:$P$501,B1091))</f>
        <v>0</v>
      </c>
      <c r="N1091">
        <f>IF(A1091="","",SUMIFS(BallByBall!$X$2:$X$501,BallByBall!$B$2:$B$501,A1091,BallByBall!$P$2:$P$501,B1091))</f>
        <v>0</v>
      </c>
      <c r="O1091">
        <f>IF(A1091="","",SUMIFS(OverSummary!$G$2:$G$101,OverSummary!$A$2:$A$101,A1091,OverSummary!$D$2:$D$101,B1091))</f>
        <v>0</v>
      </c>
      <c r="P1091">
        <f>IF(A1091="","",G1091*Rules!$B$13+H1091*Rules!$B$14+I1091*Rules!$B$15)</f>
        <v>0</v>
      </c>
      <c r="Q1091">
        <f>IF(A1091="","",IF(G1091&gt;=100,Rules!$B$18,IF(G1091&gt;=50,Rules!$B$17,IF(G1091&gt;=30,Rules!$B$16,0)))+IF(AND(F1091=1,D1091&lt;&gt;"BWL",G1091=0),Rules!$B$27,0))</f>
        <v>0</v>
      </c>
      <c r="R1091">
        <f>IF(A1091="","",J1091*Rules!$B$19+O1091*Rules!$B$22)</f>
        <v>0</v>
      </c>
      <c r="S1091">
        <f>IF(A1091="","",IF(J1091&gt;=4,Rules!$B$21,IF(J1091&gt;=3,Rules!$B$20,0)))</f>
        <v>0</v>
      </c>
      <c r="T1091">
        <f>IF(A1091="","",K1091*Rules!$B$23+L1091*Rules!$B$24+M1091*Rules!$B$25+N1091*Rules!$B$26)</f>
        <v>0</v>
      </c>
      <c r="U1091">
        <f t="shared" si="17"/>
        <v>0</v>
      </c>
    </row>
    <row r="1092" spans="1:21" x14ac:dyDescent="0.2">
      <c r="A1092" t="str">
        <f>MatchSquad!A1092</f>
        <v>M022</v>
      </c>
      <c r="B1092" t="str">
        <f>MatchSquad!B1092</f>
        <v>P091</v>
      </c>
      <c r="C1092" t="str">
        <f>MatchSquad!C1092</f>
        <v>Sunil Narine</v>
      </c>
      <c r="D1092" t="str">
        <f>MatchSquad!D1092</f>
        <v>AR</v>
      </c>
      <c r="E1092" t="str">
        <f>MatchSquad!E1092</f>
        <v>KKR</v>
      </c>
      <c r="F1092">
        <f>MatchSquad!G1092</f>
        <v>0</v>
      </c>
      <c r="G1092">
        <f>IF(A1092="","",SUMIFS(BallByBall!$I$2:$I$501,BallByBall!$B$2:$B$501,A1092,BallByBall!$F$2:$F$501,B1092))</f>
        <v>0</v>
      </c>
      <c r="H1092">
        <f>IF(A1092="","",COUNTIFS(BallByBall!$B$2:$B$501,A1092,BallByBall!$F$2:$F$501,B1092,BallByBall!$Q$2:$Q$501,1))</f>
        <v>0</v>
      </c>
      <c r="I1092">
        <f>IF(A1092="","",COUNTIFS(BallByBall!$B$2:$B$501,A1092,BallByBall!$F$2:$F$501,B1092,BallByBall!$R$2:$R$501,1))</f>
        <v>0</v>
      </c>
      <c r="J1092">
        <f>IF(A1092="","",SUMIFS(BallByBall!$T$2:$T$501,BallByBall!$B$2:$B$501,A1092,BallByBall!$H$2:$H$501,B1092))</f>
        <v>0</v>
      </c>
      <c r="K1092">
        <f>IF(A1092="","",SUMIFS(BallByBall!$U$2:$U$501,BallByBall!$B$2:$B$501,A1092,BallByBall!$P$2:$P$501,B1092))</f>
        <v>0</v>
      </c>
      <c r="L1092">
        <f>IF(A1092="","",SUMIFS(BallByBall!$V$2:$V$501,BallByBall!$B$2:$B$501,A1092,BallByBall!$P$2:$P$501,B1092))</f>
        <v>0</v>
      </c>
      <c r="M1092">
        <f>IF(A1092="","",SUMIFS(BallByBall!$W$2:$W$501,BallByBall!$B$2:$B$501,A1092,BallByBall!$P$2:$P$501,B1092))</f>
        <v>0</v>
      </c>
      <c r="N1092">
        <f>IF(A1092="","",SUMIFS(BallByBall!$X$2:$X$501,BallByBall!$B$2:$B$501,A1092,BallByBall!$P$2:$P$501,B1092))</f>
        <v>0</v>
      </c>
      <c r="O1092">
        <f>IF(A1092="","",SUMIFS(OverSummary!$G$2:$G$101,OverSummary!$A$2:$A$101,A1092,OverSummary!$D$2:$D$101,B1092))</f>
        <v>0</v>
      </c>
      <c r="P1092">
        <f>IF(A1092="","",G1092*Rules!$B$13+H1092*Rules!$B$14+I1092*Rules!$B$15)</f>
        <v>0</v>
      </c>
      <c r="Q1092">
        <f>IF(A1092="","",IF(G1092&gt;=100,Rules!$B$18,IF(G1092&gt;=50,Rules!$B$17,IF(G1092&gt;=30,Rules!$B$16,0)))+IF(AND(F1092=1,D1092&lt;&gt;"BWL",G1092=0),Rules!$B$27,0))</f>
        <v>0</v>
      </c>
      <c r="R1092">
        <f>IF(A1092="","",J1092*Rules!$B$19+O1092*Rules!$B$22)</f>
        <v>0</v>
      </c>
      <c r="S1092">
        <f>IF(A1092="","",IF(J1092&gt;=4,Rules!$B$21,IF(J1092&gt;=3,Rules!$B$20,0)))</f>
        <v>0</v>
      </c>
      <c r="T1092">
        <f>IF(A1092="","",K1092*Rules!$B$23+L1092*Rules!$B$24+M1092*Rules!$B$25+N1092*Rules!$B$26)</f>
        <v>0</v>
      </c>
      <c r="U1092">
        <f t="shared" si="17"/>
        <v>0</v>
      </c>
    </row>
    <row r="1093" spans="1:21" x14ac:dyDescent="0.2">
      <c r="A1093" t="str">
        <f>MatchSquad!A1093</f>
        <v>M022</v>
      </c>
      <c r="B1093" t="str">
        <f>MatchSquad!B1093</f>
        <v>P092</v>
      </c>
      <c r="C1093" t="str">
        <f>MatchSquad!C1093</f>
        <v>Blessing Muzarabani</v>
      </c>
      <c r="D1093" t="str">
        <f>MatchSquad!D1093</f>
        <v>BWL</v>
      </c>
      <c r="E1093" t="str">
        <f>MatchSquad!E1093</f>
        <v>KKR</v>
      </c>
      <c r="F1093">
        <f>MatchSquad!G1093</f>
        <v>0</v>
      </c>
      <c r="G1093">
        <f>IF(A1093="","",SUMIFS(BallByBall!$I$2:$I$501,BallByBall!$B$2:$B$501,A1093,BallByBall!$F$2:$F$501,B1093))</f>
        <v>0</v>
      </c>
      <c r="H1093">
        <f>IF(A1093="","",COUNTIFS(BallByBall!$B$2:$B$501,A1093,BallByBall!$F$2:$F$501,B1093,BallByBall!$Q$2:$Q$501,1))</f>
        <v>0</v>
      </c>
      <c r="I1093">
        <f>IF(A1093="","",COUNTIFS(BallByBall!$B$2:$B$501,A1093,BallByBall!$F$2:$F$501,B1093,BallByBall!$R$2:$R$501,1))</f>
        <v>0</v>
      </c>
      <c r="J1093">
        <f>IF(A1093="","",SUMIFS(BallByBall!$T$2:$T$501,BallByBall!$B$2:$B$501,A1093,BallByBall!$H$2:$H$501,B1093))</f>
        <v>0</v>
      </c>
      <c r="K1093">
        <f>IF(A1093="","",SUMIFS(BallByBall!$U$2:$U$501,BallByBall!$B$2:$B$501,A1093,BallByBall!$P$2:$P$501,B1093))</f>
        <v>0</v>
      </c>
      <c r="L1093">
        <f>IF(A1093="","",SUMIFS(BallByBall!$V$2:$V$501,BallByBall!$B$2:$B$501,A1093,BallByBall!$P$2:$P$501,B1093))</f>
        <v>0</v>
      </c>
      <c r="M1093">
        <f>IF(A1093="","",SUMIFS(BallByBall!$W$2:$W$501,BallByBall!$B$2:$B$501,A1093,BallByBall!$P$2:$P$501,B1093))</f>
        <v>0</v>
      </c>
      <c r="N1093">
        <f>IF(A1093="","",SUMIFS(BallByBall!$X$2:$X$501,BallByBall!$B$2:$B$501,A1093,BallByBall!$P$2:$P$501,B1093))</f>
        <v>0</v>
      </c>
      <c r="O1093">
        <f>IF(A1093="","",SUMIFS(OverSummary!$G$2:$G$101,OverSummary!$A$2:$A$101,A1093,OverSummary!$D$2:$D$101,B1093))</f>
        <v>0</v>
      </c>
      <c r="P1093">
        <f>IF(A1093="","",G1093*Rules!$B$13+H1093*Rules!$B$14+I1093*Rules!$B$15)</f>
        <v>0</v>
      </c>
      <c r="Q1093">
        <f>IF(A1093="","",IF(G1093&gt;=100,Rules!$B$18,IF(G1093&gt;=50,Rules!$B$17,IF(G1093&gt;=30,Rules!$B$16,0)))+IF(AND(F1093=1,D1093&lt;&gt;"BWL",G1093=0),Rules!$B$27,0))</f>
        <v>0</v>
      </c>
      <c r="R1093">
        <f>IF(A1093="","",J1093*Rules!$B$19+O1093*Rules!$B$22)</f>
        <v>0</v>
      </c>
      <c r="S1093">
        <f>IF(A1093="","",IF(J1093&gt;=4,Rules!$B$21,IF(J1093&gt;=3,Rules!$B$20,0)))</f>
        <v>0</v>
      </c>
      <c r="T1093">
        <f>IF(A1093="","",K1093*Rules!$B$23+L1093*Rules!$B$24+M1093*Rules!$B$25+N1093*Rules!$B$26)</f>
        <v>0</v>
      </c>
      <c r="U1093">
        <f t="shared" si="17"/>
        <v>0</v>
      </c>
    </row>
    <row r="1094" spans="1:21" x14ac:dyDescent="0.2">
      <c r="A1094" t="str">
        <f>MatchSquad!A1094</f>
        <v>M022</v>
      </c>
      <c r="B1094" t="str">
        <f>MatchSquad!B1094</f>
        <v>P093</v>
      </c>
      <c r="C1094" t="str">
        <f>MatchSquad!C1094</f>
        <v>Vaibhav Arora</v>
      </c>
      <c r="D1094" t="str">
        <f>MatchSquad!D1094</f>
        <v>BWL</v>
      </c>
      <c r="E1094" t="str">
        <f>MatchSquad!E1094</f>
        <v>KKR</v>
      </c>
      <c r="F1094">
        <f>MatchSquad!G1094</f>
        <v>0</v>
      </c>
      <c r="G1094">
        <f>IF(A1094="","",SUMIFS(BallByBall!$I$2:$I$501,BallByBall!$B$2:$B$501,A1094,BallByBall!$F$2:$F$501,B1094))</f>
        <v>0</v>
      </c>
      <c r="H1094">
        <f>IF(A1094="","",COUNTIFS(BallByBall!$B$2:$B$501,A1094,BallByBall!$F$2:$F$501,B1094,BallByBall!$Q$2:$Q$501,1))</f>
        <v>0</v>
      </c>
      <c r="I1094">
        <f>IF(A1094="","",COUNTIFS(BallByBall!$B$2:$B$501,A1094,BallByBall!$F$2:$F$501,B1094,BallByBall!$R$2:$R$501,1))</f>
        <v>0</v>
      </c>
      <c r="J1094">
        <f>IF(A1094="","",SUMIFS(BallByBall!$T$2:$T$501,BallByBall!$B$2:$B$501,A1094,BallByBall!$H$2:$H$501,B1094))</f>
        <v>0</v>
      </c>
      <c r="K1094">
        <f>IF(A1094="","",SUMIFS(BallByBall!$U$2:$U$501,BallByBall!$B$2:$B$501,A1094,BallByBall!$P$2:$P$501,B1094))</f>
        <v>0</v>
      </c>
      <c r="L1094">
        <f>IF(A1094="","",SUMIFS(BallByBall!$V$2:$V$501,BallByBall!$B$2:$B$501,A1094,BallByBall!$P$2:$P$501,B1094))</f>
        <v>0</v>
      </c>
      <c r="M1094">
        <f>IF(A1094="","",SUMIFS(BallByBall!$W$2:$W$501,BallByBall!$B$2:$B$501,A1094,BallByBall!$P$2:$P$501,B1094))</f>
        <v>0</v>
      </c>
      <c r="N1094">
        <f>IF(A1094="","",SUMIFS(BallByBall!$X$2:$X$501,BallByBall!$B$2:$B$501,A1094,BallByBall!$P$2:$P$501,B1094))</f>
        <v>0</v>
      </c>
      <c r="O1094">
        <f>IF(A1094="","",SUMIFS(OverSummary!$G$2:$G$101,OverSummary!$A$2:$A$101,A1094,OverSummary!$D$2:$D$101,B1094))</f>
        <v>0</v>
      </c>
      <c r="P1094">
        <f>IF(A1094="","",G1094*Rules!$B$13+H1094*Rules!$B$14+I1094*Rules!$B$15)</f>
        <v>0</v>
      </c>
      <c r="Q1094">
        <f>IF(A1094="","",IF(G1094&gt;=100,Rules!$B$18,IF(G1094&gt;=50,Rules!$B$17,IF(G1094&gt;=30,Rules!$B$16,0)))+IF(AND(F1094=1,D1094&lt;&gt;"BWL",G1094=0),Rules!$B$27,0))</f>
        <v>0</v>
      </c>
      <c r="R1094">
        <f>IF(A1094="","",J1094*Rules!$B$19+O1094*Rules!$B$22)</f>
        <v>0</v>
      </c>
      <c r="S1094">
        <f>IF(A1094="","",IF(J1094&gt;=4,Rules!$B$21,IF(J1094&gt;=3,Rules!$B$20,0)))</f>
        <v>0</v>
      </c>
      <c r="T1094">
        <f>IF(A1094="","",K1094*Rules!$B$23+L1094*Rules!$B$24+M1094*Rules!$B$25+N1094*Rules!$B$26)</f>
        <v>0</v>
      </c>
      <c r="U1094">
        <f t="shared" si="17"/>
        <v>0</v>
      </c>
    </row>
    <row r="1095" spans="1:21" x14ac:dyDescent="0.2">
      <c r="A1095" t="str">
        <f>MatchSquad!A1095</f>
        <v>M022</v>
      </c>
      <c r="B1095" t="str">
        <f>MatchSquad!B1095</f>
        <v>P094</v>
      </c>
      <c r="C1095" t="str">
        <f>MatchSquad!C1095</f>
        <v>Matheesha Pathirana</v>
      </c>
      <c r="D1095" t="str">
        <f>MatchSquad!D1095</f>
        <v>BWL</v>
      </c>
      <c r="E1095" t="str">
        <f>MatchSquad!E1095</f>
        <v>KKR</v>
      </c>
      <c r="F1095">
        <f>MatchSquad!G1095</f>
        <v>0</v>
      </c>
      <c r="G1095">
        <f>IF(A1095="","",SUMIFS(BallByBall!$I$2:$I$501,BallByBall!$B$2:$B$501,A1095,BallByBall!$F$2:$F$501,B1095))</f>
        <v>0</v>
      </c>
      <c r="H1095">
        <f>IF(A1095="","",COUNTIFS(BallByBall!$B$2:$B$501,A1095,BallByBall!$F$2:$F$501,B1095,BallByBall!$Q$2:$Q$501,1))</f>
        <v>0</v>
      </c>
      <c r="I1095">
        <f>IF(A1095="","",COUNTIFS(BallByBall!$B$2:$B$501,A1095,BallByBall!$F$2:$F$501,B1095,BallByBall!$R$2:$R$501,1))</f>
        <v>0</v>
      </c>
      <c r="J1095">
        <f>IF(A1095="","",SUMIFS(BallByBall!$T$2:$T$501,BallByBall!$B$2:$B$501,A1095,BallByBall!$H$2:$H$501,B1095))</f>
        <v>0</v>
      </c>
      <c r="K1095">
        <f>IF(A1095="","",SUMIFS(BallByBall!$U$2:$U$501,BallByBall!$B$2:$B$501,A1095,BallByBall!$P$2:$P$501,B1095))</f>
        <v>0</v>
      </c>
      <c r="L1095">
        <f>IF(A1095="","",SUMIFS(BallByBall!$V$2:$V$501,BallByBall!$B$2:$B$501,A1095,BallByBall!$P$2:$P$501,B1095))</f>
        <v>0</v>
      </c>
      <c r="M1095">
        <f>IF(A1095="","",SUMIFS(BallByBall!$W$2:$W$501,BallByBall!$B$2:$B$501,A1095,BallByBall!$P$2:$P$501,B1095))</f>
        <v>0</v>
      </c>
      <c r="N1095">
        <f>IF(A1095="","",SUMIFS(BallByBall!$X$2:$X$501,BallByBall!$B$2:$B$501,A1095,BallByBall!$P$2:$P$501,B1095))</f>
        <v>0</v>
      </c>
      <c r="O1095">
        <f>IF(A1095="","",SUMIFS(OverSummary!$G$2:$G$101,OverSummary!$A$2:$A$101,A1095,OverSummary!$D$2:$D$101,B1095))</f>
        <v>0</v>
      </c>
      <c r="P1095">
        <f>IF(A1095="","",G1095*Rules!$B$13+H1095*Rules!$B$14+I1095*Rules!$B$15)</f>
        <v>0</v>
      </c>
      <c r="Q1095">
        <f>IF(A1095="","",IF(G1095&gt;=100,Rules!$B$18,IF(G1095&gt;=50,Rules!$B$17,IF(G1095&gt;=30,Rules!$B$16,0)))+IF(AND(F1095=1,D1095&lt;&gt;"BWL",G1095=0),Rules!$B$27,0))</f>
        <v>0</v>
      </c>
      <c r="R1095">
        <f>IF(A1095="","",J1095*Rules!$B$19+O1095*Rules!$B$22)</f>
        <v>0</v>
      </c>
      <c r="S1095">
        <f>IF(A1095="","",IF(J1095&gt;=4,Rules!$B$21,IF(J1095&gt;=3,Rules!$B$20,0)))</f>
        <v>0</v>
      </c>
      <c r="T1095">
        <f>IF(A1095="","",K1095*Rules!$B$23+L1095*Rules!$B$24+M1095*Rules!$B$25+N1095*Rules!$B$26)</f>
        <v>0</v>
      </c>
      <c r="U1095">
        <f t="shared" si="17"/>
        <v>0</v>
      </c>
    </row>
    <row r="1096" spans="1:21" x14ac:dyDescent="0.2">
      <c r="A1096" t="str">
        <f>MatchSquad!A1096</f>
        <v>M022</v>
      </c>
      <c r="B1096" t="str">
        <f>MatchSquad!B1096</f>
        <v>P095</v>
      </c>
      <c r="C1096" t="str">
        <f>MatchSquad!C1096</f>
        <v>Kartik Tyagi</v>
      </c>
      <c r="D1096" t="str">
        <f>MatchSquad!D1096</f>
        <v>BWL</v>
      </c>
      <c r="E1096" t="str">
        <f>MatchSquad!E1096</f>
        <v>KKR</v>
      </c>
      <c r="F1096">
        <f>MatchSquad!G1096</f>
        <v>0</v>
      </c>
      <c r="G1096">
        <f>IF(A1096="","",SUMIFS(BallByBall!$I$2:$I$501,BallByBall!$B$2:$B$501,A1096,BallByBall!$F$2:$F$501,B1096))</f>
        <v>0</v>
      </c>
      <c r="H1096">
        <f>IF(A1096="","",COUNTIFS(BallByBall!$B$2:$B$501,A1096,BallByBall!$F$2:$F$501,B1096,BallByBall!$Q$2:$Q$501,1))</f>
        <v>0</v>
      </c>
      <c r="I1096">
        <f>IF(A1096="","",COUNTIFS(BallByBall!$B$2:$B$501,A1096,BallByBall!$F$2:$F$501,B1096,BallByBall!$R$2:$R$501,1))</f>
        <v>0</v>
      </c>
      <c r="J1096">
        <f>IF(A1096="","",SUMIFS(BallByBall!$T$2:$T$501,BallByBall!$B$2:$B$501,A1096,BallByBall!$H$2:$H$501,B1096))</f>
        <v>0</v>
      </c>
      <c r="K1096">
        <f>IF(A1096="","",SUMIFS(BallByBall!$U$2:$U$501,BallByBall!$B$2:$B$501,A1096,BallByBall!$P$2:$P$501,B1096))</f>
        <v>0</v>
      </c>
      <c r="L1096">
        <f>IF(A1096="","",SUMIFS(BallByBall!$V$2:$V$501,BallByBall!$B$2:$B$501,A1096,BallByBall!$P$2:$P$501,B1096))</f>
        <v>0</v>
      </c>
      <c r="M1096">
        <f>IF(A1096="","",SUMIFS(BallByBall!$W$2:$W$501,BallByBall!$B$2:$B$501,A1096,BallByBall!$P$2:$P$501,B1096))</f>
        <v>0</v>
      </c>
      <c r="N1096">
        <f>IF(A1096="","",SUMIFS(BallByBall!$X$2:$X$501,BallByBall!$B$2:$B$501,A1096,BallByBall!$P$2:$P$501,B1096))</f>
        <v>0</v>
      </c>
      <c r="O1096">
        <f>IF(A1096="","",SUMIFS(OverSummary!$G$2:$G$101,OverSummary!$A$2:$A$101,A1096,OverSummary!$D$2:$D$101,B1096))</f>
        <v>0</v>
      </c>
      <c r="P1096">
        <f>IF(A1096="","",G1096*Rules!$B$13+H1096*Rules!$B$14+I1096*Rules!$B$15)</f>
        <v>0</v>
      </c>
      <c r="Q1096">
        <f>IF(A1096="","",IF(G1096&gt;=100,Rules!$B$18,IF(G1096&gt;=50,Rules!$B$17,IF(G1096&gt;=30,Rules!$B$16,0)))+IF(AND(F1096=1,D1096&lt;&gt;"BWL",G1096=0),Rules!$B$27,0))</f>
        <v>0</v>
      </c>
      <c r="R1096">
        <f>IF(A1096="","",J1096*Rules!$B$19+O1096*Rules!$B$22)</f>
        <v>0</v>
      </c>
      <c r="S1096">
        <f>IF(A1096="","",IF(J1096&gt;=4,Rules!$B$21,IF(J1096&gt;=3,Rules!$B$20,0)))</f>
        <v>0</v>
      </c>
      <c r="T1096">
        <f>IF(A1096="","",K1096*Rules!$B$23+L1096*Rules!$B$24+M1096*Rules!$B$25+N1096*Rules!$B$26)</f>
        <v>0</v>
      </c>
      <c r="U1096">
        <f t="shared" si="17"/>
        <v>0</v>
      </c>
    </row>
    <row r="1097" spans="1:21" x14ac:dyDescent="0.2">
      <c r="A1097" t="str">
        <f>MatchSquad!A1097</f>
        <v>M022</v>
      </c>
      <c r="B1097" t="str">
        <f>MatchSquad!B1097</f>
        <v>P096</v>
      </c>
      <c r="C1097" t="str">
        <f>MatchSquad!C1097</f>
        <v>Prashant Solanki</v>
      </c>
      <c r="D1097" t="str">
        <f>MatchSquad!D1097</f>
        <v>BWL</v>
      </c>
      <c r="E1097" t="str">
        <f>MatchSquad!E1097</f>
        <v>KKR</v>
      </c>
      <c r="F1097">
        <f>MatchSquad!G1097</f>
        <v>0</v>
      </c>
      <c r="G1097">
        <f>IF(A1097="","",SUMIFS(BallByBall!$I$2:$I$501,BallByBall!$B$2:$B$501,A1097,BallByBall!$F$2:$F$501,B1097))</f>
        <v>0</v>
      </c>
      <c r="H1097">
        <f>IF(A1097="","",COUNTIFS(BallByBall!$B$2:$B$501,A1097,BallByBall!$F$2:$F$501,B1097,BallByBall!$Q$2:$Q$501,1))</f>
        <v>0</v>
      </c>
      <c r="I1097">
        <f>IF(A1097="","",COUNTIFS(BallByBall!$B$2:$B$501,A1097,BallByBall!$F$2:$F$501,B1097,BallByBall!$R$2:$R$501,1))</f>
        <v>0</v>
      </c>
      <c r="J1097">
        <f>IF(A1097="","",SUMIFS(BallByBall!$T$2:$T$501,BallByBall!$B$2:$B$501,A1097,BallByBall!$H$2:$H$501,B1097))</f>
        <v>0</v>
      </c>
      <c r="K1097">
        <f>IF(A1097="","",SUMIFS(BallByBall!$U$2:$U$501,BallByBall!$B$2:$B$501,A1097,BallByBall!$P$2:$P$501,B1097))</f>
        <v>0</v>
      </c>
      <c r="L1097">
        <f>IF(A1097="","",SUMIFS(BallByBall!$V$2:$V$501,BallByBall!$B$2:$B$501,A1097,BallByBall!$P$2:$P$501,B1097))</f>
        <v>0</v>
      </c>
      <c r="M1097">
        <f>IF(A1097="","",SUMIFS(BallByBall!$W$2:$W$501,BallByBall!$B$2:$B$501,A1097,BallByBall!$P$2:$P$501,B1097))</f>
        <v>0</v>
      </c>
      <c r="N1097">
        <f>IF(A1097="","",SUMIFS(BallByBall!$X$2:$X$501,BallByBall!$B$2:$B$501,A1097,BallByBall!$P$2:$P$501,B1097))</f>
        <v>0</v>
      </c>
      <c r="O1097">
        <f>IF(A1097="","",SUMIFS(OverSummary!$G$2:$G$101,OverSummary!$A$2:$A$101,A1097,OverSummary!$D$2:$D$101,B1097))</f>
        <v>0</v>
      </c>
      <c r="P1097">
        <f>IF(A1097="","",G1097*Rules!$B$13+H1097*Rules!$B$14+I1097*Rules!$B$15)</f>
        <v>0</v>
      </c>
      <c r="Q1097">
        <f>IF(A1097="","",IF(G1097&gt;=100,Rules!$B$18,IF(G1097&gt;=50,Rules!$B$17,IF(G1097&gt;=30,Rules!$B$16,0)))+IF(AND(F1097=1,D1097&lt;&gt;"BWL",G1097=0),Rules!$B$27,0))</f>
        <v>0</v>
      </c>
      <c r="R1097">
        <f>IF(A1097="","",J1097*Rules!$B$19+O1097*Rules!$B$22)</f>
        <v>0</v>
      </c>
      <c r="S1097">
        <f>IF(A1097="","",IF(J1097&gt;=4,Rules!$B$21,IF(J1097&gt;=3,Rules!$B$20,0)))</f>
        <v>0</v>
      </c>
      <c r="T1097">
        <f>IF(A1097="","",K1097*Rules!$B$23+L1097*Rules!$B$24+M1097*Rules!$B$25+N1097*Rules!$B$26)</f>
        <v>0</v>
      </c>
      <c r="U1097">
        <f t="shared" si="17"/>
        <v>0</v>
      </c>
    </row>
    <row r="1098" spans="1:21" x14ac:dyDescent="0.2">
      <c r="A1098" t="str">
        <f>MatchSquad!A1098</f>
        <v>M022</v>
      </c>
      <c r="B1098" t="str">
        <f>MatchSquad!B1098</f>
        <v>P097</v>
      </c>
      <c r="C1098" t="str">
        <f>MatchSquad!C1098</f>
        <v>Saurabh Dubey</v>
      </c>
      <c r="D1098" t="str">
        <f>MatchSquad!D1098</f>
        <v>BWL</v>
      </c>
      <c r="E1098" t="str">
        <f>MatchSquad!E1098</f>
        <v>KKR</v>
      </c>
      <c r="F1098">
        <f>MatchSquad!G1098</f>
        <v>0</v>
      </c>
      <c r="G1098">
        <f>IF(A1098="","",SUMIFS(BallByBall!$I$2:$I$501,BallByBall!$B$2:$B$501,A1098,BallByBall!$F$2:$F$501,B1098))</f>
        <v>0</v>
      </c>
      <c r="H1098">
        <f>IF(A1098="","",COUNTIFS(BallByBall!$B$2:$B$501,A1098,BallByBall!$F$2:$F$501,B1098,BallByBall!$Q$2:$Q$501,1))</f>
        <v>0</v>
      </c>
      <c r="I1098">
        <f>IF(A1098="","",COUNTIFS(BallByBall!$B$2:$B$501,A1098,BallByBall!$F$2:$F$501,B1098,BallByBall!$R$2:$R$501,1))</f>
        <v>0</v>
      </c>
      <c r="J1098">
        <f>IF(A1098="","",SUMIFS(BallByBall!$T$2:$T$501,BallByBall!$B$2:$B$501,A1098,BallByBall!$H$2:$H$501,B1098))</f>
        <v>0</v>
      </c>
      <c r="K1098">
        <f>IF(A1098="","",SUMIFS(BallByBall!$U$2:$U$501,BallByBall!$B$2:$B$501,A1098,BallByBall!$P$2:$P$501,B1098))</f>
        <v>0</v>
      </c>
      <c r="L1098">
        <f>IF(A1098="","",SUMIFS(BallByBall!$V$2:$V$501,BallByBall!$B$2:$B$501,A1098,BallByBall!$P$2:$P$501,B1098))</f>
        <v>0</v>
      </c>
      <c r="M1098">
        <f>IF(A1098="","",SUMIFS(BallByBall!$W$2:$W$501,BallByBall!$B$2:$B$501,A1098,BallByBall!$P$2:$P$501,B1098))</f>
        <v>0</v>
      </c>
      <c r="N1098">
        <f>IF(A1098="","",SUMIFS(BallByBall!$X$2:$X$501,BallByBall!$B$2:$B$501,A1098,BallByBall!$P$2:$P$501,B1098))</f>
        <v>0</v>
      </c>
      <c r="O1098">
        <f>IF(A1098="","",SUMIFS(OverSummary!$G$2:$G$101,OverSummary!$A$2:$A$101,A1098,OverSummary!$D$2:$D$101,B1098))</f>
        <v>0</v>
      </c>
      <c r="P1098">
        <f>IF(A1098="","",G1098*Rules!$B$13+H1098*Rules!$B$14+I1098*Rules!$B$15)</f>
        <v>0</v>
      </c>
      <c r="Q1098">
        <f>IF(A1098="","",IF(G1098&gt;=100,Rules!$B$18,IF(G1098&gt;=50,Rules!$B$17,IF(G1098&gt;=30,Rules!$B$16,0)))+IF(AND(F1098=1,D1098&lt;&gt;"BWL",G1098=0),Rules!$B$27,0))</f>
        <v>0</v>
      </c>
      <c r="R1098">
        <f>IF(A1098="","",J1098*Rules!$B$19+O1098*Rules!$B$22)</f>
        <v>0</v>
      </c>
      <c r="S1098">
        <f>IF(A1098="","",IF(J1098&gt;=4,Rules!$B$21,IF(J1098&gt;=3,Rules!$B$20,0)))</f>
        <v>0</v>
      </c>
      <c r="T1098">
        <f>IF(A1098="","",K1098*Rules!$B$23+L1098*Rules!$B$24+M1098*Rules!$B$25+N1098*Rules!$B$26)</f>
        <v>0</v>
      </c>
      <c r="U1098">
        <f t="shared" si="17"/>
        <v>0</v>
      </c>
    </row>
    <row r="1099" spans="1:21" x14ac:dyDescent="0.2">
      <c r="A1099" t="str">
        <f>MatchSquad!A1099</f>
        <v>M022</v>
      </c>
      <c r="B1099" t="str">
        <f>MatchSquad!B1099</f>
        <v>P098</v>
      </c>
      <c r="C1099" t="str">
        <f>MatchSquad!C1099</f>
        <v>Navdeep Saini</v>
      </c>
      <c r="D1099" t="str">
        <f>MatchSquad!D1099</f>
        <v>BWL</v>
      </c>
      <c r="E1099" t="str">
        <f>MatchSquad!E1099</f>
        <v>KKR</v>
      </c>
      <c r="F1099">
        <f>MatchSquad!G1099</f>
        <v>0</v>
      </c>
      <c r="G1099">
        <f>IF(A1099="","",SUMIFS(BallByBall!$I$2:$I$501,BallByBall!$B$2:$B$501,A1099,BallByBall!$F$2:$F$501,B1099))</f>
        <v>0</v>
      </c>
      <c r="H1099">
        <f>IF(A1099="","",COUNTIFS(BallByBall!$B$2:$B$501,A1099,BallByBall!$F$2:$F$501,B1099,BallByBall!$Q$2:$Q$501,1))</f>
        <v>0</v>
      </c>
      <c r="I1099">
        <f>IF(A1099="","",COUNTIFS(BallByBall!$B$2:$B$501,A1099,BallByBall!$F$2:$F$501,B1099,BallByBall!$R$2:$R$501,1))</f>
        <v>0</v>
      </c>
      <c r="J1099">
        <f>IF(A1099="","",SUMIFS(BallByBall!$T$2:$T$501,BallByBall!$B$2:$B$501,A1099,BallByBall!$H$2:$H$501,B1099))</f>
        <v>0</v>
      </c>
      <c r="K1099">
        <f>IF(A1099="","",SUMIFS(BallByBall!$U$2:$U$501,BallByBall!$B$2:$B$501,A1099,BallByBall!$P$2:$P$501,B1099))</f>
        <v>0</v>
      </c>
      <c r="L1099">
        <f>IF(A1099="","",SUMIFS(BallByBall!$V$2:$V$501,BallByBall!$B$2:$B$501,A1099,BallByBall!$P$2:$P$501,B1099))</f>
        <v>0</v>
      </c>
      <c r="M1099">
        <f>IF(A1099="","",SUMIFS(BallByBall!$W$2:$W$501,BallByBall!$B$2:$B$501,A1099,BallByBall!$P$2:$P$501,B1099))</f>
        <v>0</v>
      </c>
      <c r="N1099">
        <f>IF(A1099="","",SUMIFS(BallByBall!$X$2:$X$501,BallByBall!$B$2:$B$501,A1099,BallByBall!$P$2:$P$501,B1099))</f>
        <v>0</v>
      </c>
      <c r="O1099">
        <f>IF(A1099="","",SUMIFS(OverSummary!$G$2:$G$101,OverSummary!$A$2:$A$101,A1099,OverSummary!$D$2:$D$101,B1099))</f>
        <v>0</v>
      </c>
      <c r="P1099">
        <f>IF(A1099="","",G1099*Rules!$B$13+H1099*Rules!$B$14+I1099*Rules!$B$15)</f>
        <v>0</v>
      </c>
      <c r="Q1099">
        <f>IF(A1099="","",IF(G1099&gt;=100,Rules!$B$18,IF(G1099&gt;=50,Rules!$B$17,IF(G1099&gt;=30,Rules!$B$16,0)))+IF(AND(F1099=1,D1099&lt;&gt;"BWL",G1099=0),Rules!$B$27,0))</f>
        <v>0</v>
      </c>
      <c r="R1099">
        <f>IF(A1099="","",J1099*Rules!$B$19+O1099*Rules!$B$22)</f>
        <v>0</v>
      </c>
      <c r="S1099">
        <f>IF(A1099="","",IF(J1099&gt;=4,Rules!$B$21,IF(J1099&gt;=3,Rules!$B$20,0)))</f>
        <v>0</v>
      </c>
      <c r="T1099">
        <f>IF(A1099="","",K1099*Rules!$B$23+L1099*Rules!$B$24+M1099*Rules!$B$25+N1099*Rules!$B$26)</f>
        <v>0</v>
      </c>
      <c r="U1099">
        <f t="shared" si="17"/>
        <v>0</v>
      </c>
    </row>
    <row r="1100" spans="1:21" x14ac:dyDescent="0.2">
      <c r="A1100" t="str">
        <f>MatchSquad!A1100</f>
        <v>M022</v>
      </c>
      <c r="B1100" t="str">
        <f>MatchSquad!B1100</f>
        <v>P099</v>
      </c>
      <c r="C1100" t="str">
        <f>MatchSquad!C1100</f>
        <v>Umran Malik</v>
      </c>
      <c r="D1100" t="str">
        <f>MatchSquad!D1100</f>
        <v>BWL</v>
      </c>
      <c r="E1100" t="str">
        <f>MatchSquad!E1100</f>
        <v>KKR</v>
      </c>
      <c r="F1100">
        <f>MatchSquad!G1100</f>
        <v>0</v>
      </c>
      <c r="G1100">
        <f>IF(A1100="","",SUMIFS(BallByBall!$I$2:$I$501,BallByBall!$B$2:$B$501,A1100,BallByBall!$F$2:$F$501,B1100))</f>
        <v>0</v>
      </c>
      <c r="H1100">
        <f>IF(A1100="","",COUNTIFS(BallByBall!$B$2:$B$501,A1100,BallByBall!$F$2:$F$501,B1100,BallByBall!$Q$2:$Q$501,1))</f>
        <v>0</v>
      </c>
      <c r="I1100">
        <f>IF(A1100="","",COUNTIFS(BallByBall!$B$2:$B$501,A1100,BallByBall!$F$2:$F$501,B1100,BallByBall!$R$2:$R$501,1))</f>
        <v>0</v>
      </c>
      <c r="J1100">
        <f>IF(A1100="","",SUMIFS(BallByBall!$T$2:$T$501,BallByBall!$B$2:$B$501,A1100,BallByBall!$H$2:$H$501,B1100))</f>
        <v>0</v>
      </c>
      <c r="K1100">
        <f>IF(A1100="","",SUMIFS(BallByBall!$U$2:$U$501,BallByBall!$B$2:$B$501,A1100,BallByBall!$P$2:$P$501,B1100))</f>
        <v>0</v>
      </c>
      <c r="L1100">
        <f>IF(A1100="","",SUMIFS(BallByBall!$V$2:$V$501,BallByBall!$B$2:$B$501,A1100,BallByBall!$P$2:$P$501,B1100))</f>
        <v>0</v>
      </c>
      <c r="M1100">
        <f>IF(A1100="","",SUMIFS(BallByBall!$W$2:$W$501,BallByBall!$B$2:$B$501,A1100,BallByBall!$P$2:$P$501,B1100))</f>
        <v>0</v>
      </c>
      <c r="N1100">
        <f>IF(A1100="","",SUMIFS(BallByBall!$X$2:$X$501,BallByBall!$B$2:$B$501,A1100,BallByBall!$P$2:$P$501,B1100))</f>
        <v>0</v>
      </c>
      <c r="O1100">
        <f>IF(A1100="","",SUMIFS(OverSummary!$G$2:$G$101,OverSummary!$A$2:$A$101,A1100,OverSummary!$D$2:$D$101,B1100))</f>
        <v>0</v>
      </c>
      <c r="P1100">
        <f>IF(A1100="","",G1100*Rules!$B$13+H1100*Rules!$B$14+I1100*Rules!$B$15)</f>
        <v>0</v>
      </c>
      <c r="Q1100">
        <f>IF(A1100="","",IF(G1100&gt;=100,Rules!$B$18,IF(G1100&gt;=50,Rules!$B$17,IF(G1100&gt;=30,Rules!$B$16,0)))+IF(AND(F1100=1,D1100&lt;&gt;"BWL",G1100=0),Rules!$B$27,0))</f>
        <v>0</v>
      </c>
      <c r="R1100">
        <f>IF(A1100="","",J1100*Rules!$B$19+O1100*Rules!$B$22)</f>
        <v>0</v>
      </c>
      <c r="S1100">
        <f>IF(A1100="","",IF(J1100&gt;=4,Rules!$B$21,IF(J1100&gt;=3,Rules!$B$20,0)))</f>
        <v>0</v>
      </c>
      <c r="T1100">
        <f>IF(A1100="","",K1100*Rules!$B$23+L1100*Rules!$B$24+M1100*Rules!$B$25+N1100*Rules!$B$26)</f>
        <v>0</v>
      </c>
      <c r="U1100">
        <f t="shared" si="17"/>
        <v>0</v>
      </c>
    </row>
    <row r="1101" spans="1:21" x14ac:dyDescent="0.2">
      <c r="A1101" t="str">
        <f>MatchSquad!A1101</f>
        <v>M022</v>
      </c>
      <c r="B1101" t="str">
        <f>MatchSquad!B1101</f>
        <v>P100</v>
      </c>
      <c r="C1101" t="str">
        <f>MatchSquad!C1101</f>
        <v>Varun Chakaravarthy</v>
      </c>
      <c r="D1101" t="str">
        <f>MatchSquad!D1101</f>
        <v>BWL</v>
      </c>
      <c r="E1101" t="str">
        <f>MatchSquad!E1101</f>
        <v>KKR</v>
      </c>
      <c r="F1101">
        <f>MatchSquad!G1101</f>
        <v>0</v>
      </c>
      <c r="G1101">
        <f>IF(A1101="","",SUMIFS(BallByBall!$I$2:$I$501,BallByBall!$B$2:$B$501,A1101,BallByBall!$F$2:$F$501,B1101))</f>
        <v>0</v>
      </c>
      <c r="H1101">
        <f>IF(A1101="","",COUNTIFS(BallByBall!$B$2:$B$501,A1101,BallByBall!$F$2:$F$501,B1101,BallByBall!$Q$2:$Q$501,1))</f>
        <v>0</v>
      </c>
      <c r="I1101">
        <f>IF(A1101="","",COUNTIFS(BallByBall!$B$2:$B$501,A1101,BallByBall!$F$2:$F$501,B1101,BallByBall!$R$2:$R$501,1))</f>
        <v>0</v>
      </c>
      <c r="J1101">
        <f>IF(A1101="","",SUMIFS(BallByBall!$T$2:$T$501,BallByBall!$B$2:$B$501,A1101,BallByBall!$H$2:$H$501,B1101))</f>
        <v>0</v>
      </c>
      <c r="K1101">
        <f>IF(A1101="","",SUMIFS(BallByBall!$U$2:$U$501,BallByBall!$B$2:$B$501,A1101,BallByBall!$P$2:$P$501,B1101))</f>
        <v>0</v>
      </c>
      <c r="L1101">
        <f>IF(A1101="","",SUMIFS(BallByBall!$V$2:$V$501,BallByBall!$B$2:$B$501,A1101,BallByBall!$P$2:$P$501,B1101))</f>
        <v>0</v>
      </c>
      <c r="M1101">
        <f>IF(A1101="","",SUMIFS(BallByBall!$W$2:$W$501,BallByBall!$B$2:$B$501,A1101,BallByBall!$P$2:$P$501,B1101))</f>
        <v>0</v>
      </c>
      <c r="N1101">
        <f>IF(A1101="","",SUMIFS(BallByBall!$X$2:$X$501,BallByBall!$B$2:$B$501,A1101,BallByBall!$P$2:$P$501,B1101))</f>
        <v>0</v>
      </c>
      <c r="O1101">
        <f>IF(A1101="","",SUMIFS(OverSummary!$G$2:$G$101,OverSummary!$A$2:$A$101,A1101,OverSummary!$D$2:$D$101,B1101))</f>
        <v>0</v>
      </c>
      <c r="P1101">
        <f>IF(A1101="","",G1101*Rules!$B$13+H1101*Rules!$B$14+I1101*Rules!$B$15)</f>
        <v>0</v>
      </c>
      <c r="Q1101">
        <f>IF(A1101="","",IF(G1101&gt;=100,Rules!$B$18,IF(G1101&gt;=50,Rules!$B$17,IF(G1101&gt;=30,Rules!$B$16,0)))+IF(AND(F1101=1,D1101&lt;&gt;"BWL",G1101=0),Rules!$B$27,0))</f>
        <v>0</v>
      </c>
      <c r="R1101">
        <f>IF(A1101="","",J1101*Rules!$B$19+O1101*Rules!$B$22)</f>
        <v>0</v>
      </c>
      <c r="S1101">
        <f>IF(A1101="","",IF(J1101&gt;=4,Rules!$B$21,IF(J1101&gt;=3,Rules!$B$20,0)))</f>
        <v>0</v>
      </c>
      <c r="T1101">
        <f>IF(A1101="","",K1101*Rules!$B$23+L1101*Rules!$B$24+M1101*Rules!$B$25+N1101*Rules!$B$26)</f>
        <v>0</v>
      </c>
      <c r="U1101">
        <f t="shared" si="17"/>
        <v>0</v>
      </c>
    </row>
    <row r="1102" spans="1:21" x14ac:dyDescent="0.2">
      <c r="A1102" t="str">
        <f>MatchSquad!A1102</f>
        <v>M023</v>
      </c>
      <c r="B1102" t="str">
        <f>MatchSquad!B1102</f>
        <v>P201</v>
      </c>
      <c r="C1102" t="str">
        <f>MatchSquad!C1102</f>
        <v>Rajat Patidar</v>
      </c>
      <c r="D1102" t="str">
        <f>MatchSquad!D1102</f>
        <v>BAT</v>
      </c>
      <c r="E1102" t="str">
        <f>MatchSquad!E1102</f>
        <v>RCB</v>
      </c>
      <c r="F1102">
        <f>MatchSquad!G1102</f>
        <v>0</v>
      </c>
      <c r="G1102">
        <f>IF(A1102="","",SUMIFS(BallByBall!$I$2:$I$501,BallByBall!$B$2:$B$501,A1102,BallByBall!$F$2:$F$501,B1102))</f>
        <v>0</v>
      </c>
      <c r="H1102">
        <f>IF(A1102="","",COUNTIFS(BallByBall!$B$2:$B$501,A1102,BallByBall!$F$2:$F$501,B1102,BallByBall!$Q$2:$Q$501,1))</f>
        <v>0</v>
      </c>
      <c r="I1102">
        <f>IF(A1102="","",COUNTIFS(BallByBall!$B$2:$B$501,A1102,BallByBall!$F$2:$F$501,B1102,BallByBall!$R$2:$R$501,1))</f>
        <v>0</v>
      </c>
      <c r="J1102">
        <f>IF(A1102="","",SUMIFS(BallByBall!$T$2:$T$501,BallByBall!$B$2:$B$501,A1102,BallByBall!$H$2:$H$501,B1102))</f>
        <v>0</v>
      </c>
      <c r="K1102">
        <f>IF(A1102="","",SUMIFS(BallByBall!$U$2:$U$501,BallByBall!$B$2:$B$501,A1102,BallByBall!$P$2:$P$501,B1102))</f>
        <v>0</v>
      </c>
      <c r="L1102">
        <f>IF(A1102="","",SUMIFS(BallByBall!$V$2:$V$501,BallByBall!$B$2:$B$501,A1102,BallByBall!$P$2:$P$501,B1102))</f>
        <v>0</v>
      </c>
      <c r="M1102">
        <f>IF(A1102="","",SUMIFS(BallByBall!$W$2:$W$501,BallByBall!$B$2:$B$501,A1102,BallByBall!$P$2:$P$501,B1102))</f>
        <v>0</v>
      </c>
      <c r="N1102">
        <f>IF(A1102="","",SUMIFS(BallByBall!$X$2:$X$501,BallByBall!$B$2:$B$501,A1102,BallByBall!$P$2:$P$501,B1102))</f>
        <v>0</v>
      </c>
      <c r="O1102">
        <f>IF(A1102="","",SUMIFS(OverSummary!$G$2:$G$101,OverSummary!$A$2:$A$101,A1102,OverSummary!$D$2:$D$101,B1102))</f>
        <v>0</v>
      </c>
      <c r="P1102">
        <f>IF(A1102="","",G1102*Rules!$B$13+H1102*Rules!$B$14+I1102*Rules!$B$15)</f>
        <v>0</v>
      </c>
      <c r="Q1102">
        <f>IF(A1102="","",IF(G1102&gt;=100,Rules!$B$18,IF(G1102&gt;=50,Rules!$B$17,IF(G1102&gt;=30,Rules!$B$16,0)))+IF(AND(F1102=1,D1102&lt;&gt;"BWL",G1102=0),Rules!$B$27,0))</f>
        <v>0</v>
      </c>
      <c r="R1102">
        <f>IF(A1102="","",J1102*Rules!$B$19+O1102*Rules!$B$22)</f>
        <v>0</v>
      </c>
      <c r="S1102">
        <f>IF(A1102="","",IF(J1102&gt;=4,Rules!$B$21,IF(J1102&gt;=3,Rules!$B$20,0)))</f>
        <v>0</v>
      </c>
      <c r="T1102">
        <f>IF(A1102="","",K1102*Rules!$B$23+L1102*Rules!$B$24+M1102*Rules!$B$25+N1102*Rules!$B$26)</f>
        <v>0</v>
      </c>
      <c r="U1102">
        <f t="shared" si="17"/>
        <v>0</v>
      </c>
    </row>
    <row r="1103" spans="1:21" x14ac:dyDescent="0.2">
      <c r="A1103" t="str">
        <f>MatchSquad!A1103</f>
        <v>M023</v>
      </c>
      <c r="B1103" t="str">
        <f>MatchSquad!B1103</f>
        <v>P202</v>
      </c>
      <c r="C1103" t="str">
        <f>MatchSquad!C1103</f>
        <v>Devdutt Padikkal</v>
      </c>
      <c r="D1103" t="str">
        <f>MatchSquad!D1103</f>
        <v>BAT</v>
      </c>
      <c r="E1103" t="str">
        <f>MatchSquad!E1103</f>
        <v>RCB</v>
      </c>
      <c r="F1103">
        <f>MatchSquad!G1103</f>
        <v>0</v>
      </c>
      <c r="G1103">
        <f>IF(A1103="","",SUMIFS(BallByBall!$I$2:$I$501,BallByBall!$B$2:$B$501,A1103,BallByBall!$F$2:$F$501,B1103))</f>
        <v>0</v>
      </c>
      <c r="H1103">
        <f>IF(A1103="","",COUNTIFS(BallByBall!$B$2:$B$501,A1103,BallByBall!$F$2:$F$501,B1103,BallByBall!$Q$2:$Q$501,1))</f>
        <v>0</v>
      </c>
      <c r="I1103">
        <f>IF(A1103="","",COUNTIFS(BallByBall!$B$2:$B$501,A1103,BallByBall!$F$2:$F$501,B1103,BallByBall!$R$2:$R$501,1))</f>
        <v>0</v>
      </c>
      <c r="J1103">
        <f>IF(A1103="","",SUMIFS(BallByBall!$T$2:$T$501,BallByBall!$B$2:$B$501,A1103,BallByBall!$H$2:$H$501,B1103))</f>
        <v>0</v>
      </c>
      <c r="K1103">
        <f>IF(A1103="","",SUMIFS(BallByBall!$U$2:$U$501,BallByBall!$B$2:$B$501,A1103,BallByBall!$P$2:$P$501,B1103))</f>
        <v>0</v>
      </c>
      <c r="L1103">
        <f>IF(A1103="","",SUMIFS(BallByBall!$V$2:$V$501,BallByBall!$B$2:$B$501,A1103,BallByBall!$P$2:$P$501,B1103))</f>
        <v>0</v>
      </c>
      <c r="M1103">
        <f>IF(A1103="","",SUMIFS(BallByBall!$W$2:$W$501,BallByBall!$B$2:$B$501,A1103,BallByBall!$P$2:$P$501,B1103))</f>
        <v>0</v>
      </c>
      <c r="N1103">
        <f>IF(A1103="","",SUMIFS(BallByBall!$X$2:$X$501,BallByBall!$B$2:$B$501,A1103,BallByBall!$P$2:$P$501,B1103))</f>
        <v>0</v>
      </c>
      <c r="O1103">
        <f>IF(A1103="","",SUMIFS(OverSummary!$G$2:$G$101,OverSummary!$A$2:$A$101,A1103,OverSummary!$D$2:$D$101,B1103))</f>
        <v>0</v>
      </c>
      <c r="P1103">
        <f>IF(A1103="","",G1103*Rules!$B$13+H1103*Rules!$B$14+I1103*Rules!$B$15)</f>
        <v>0</v>
      </c>
      <c r="Q1103">
        <f>IF(A1103="","",IF(G1103&gt;=100,Rules!$B$18,IF(G1103&gt;=50,Rules!$B$17,IF(G1103&gt;=30,Rules!$B$16,0)))+IF(AND(F1103=1,D1103&lt;&gt;"BWL",G1103=0),Rules!$B$27,0))</f>
        <v>0</v>
      </c>
      <c r="R1103">
        <f>IF(A1103="","",J1103*Rules!$B$19+O1103*Rules!$B$22)</f>
        <v>0</v>
      </c>
      <c r="S1103">
        <f>IF(A1103="","",IF(J1103&gt;=4,Rules!$B$21,IF(J1103&gt;=3,Rules!$B$20,0)))</f>
        <v>0</v>
      </c>
      <c r="T1103">
        <f>IF(A1103="","",K1103*Rules!$B$23+L1103*Rules!$B$24+M1103*Rules!$B$25+N1103*Rules!$B$26)</f>
        <v>0</v>
      </c>
      <c r="U1103">
        <f t="shared" si="17"/>
        <v>0</v>
      </c>
    </row>
    <row r="1104" spans="1:21" x14ac:dyDescent="0.2">
      <c r="A1104" t="str">
        <f>MatchSquad!A1104</f>
        <v>M023</v>
      </c>
      <c r="B1104" t="str">
        <f>MatchSquad!B1104</f>
        <v>P203</v>
      </c>
      <c r="C1104" t="str">
        <f>MatchSquad!C1104</f>
        <v>Virat Kohli</v>
      </c>
      <c r="D1104" t="str">
        <f>MatchSquad!D1104</f>
        <v>BAT</v>
      </c>
      <c r="E1104" t="str">
        <f>MatchSquad!E1104</f>
        <v>RCB</v>
      </c>
      <c r="F1104">
        <f>MatchSquad!G1104</f>
        <v>0</v>
      </c>
      <c r="G1104">
        <f>IF(A1104="","",SUMIFS(BallByBall!$I$2:$I$501,BallByBall!$B$2:$B$501,A1104,BallByBall!$F$2:$F$501,B1104))</f>
        <v>0</v>
      </c>
      <c r="H1104">
        <f>IF(A1104="","",COUNTIFS(BallByBall!$B$2:$B$501,A1104,BallByBall!$F$2:$F$501,B1104,BallByBall!$Q$2:$Q$501,1))</f>
        <v>0</v>
      </c>
      <c r="I1104">
        <f>IF(A1104="","",COUNTIFS(BallByBall!$B$2:$B$501,A1104,BallByBall!$F$2:$F$501,B1104,BallByBall!$R$2:$R$501,1))</f>
        <v>0</v>
      </c>
      <c r="J1104">
        <f>IF(A1104="","",SUMIFS(BallByBall!$T$2:$T$501,BallByBall!$B$2:$B$501,A1104,BallByBall!$H$2:$H$501,B1104))</f>
        <v>0</v>
      </c>
      <c r="K1104">
        <f>IF(A1104="","",SUMIFS(BallByBall!$U$2:$U$501,BallByBall!$B$2:$B$501,A1104,BallByBall!$P$2:$P$501,B1104))</f>
        <v>0</v>
      </c>
      <c r="L1104">
        <f>IF(A1104="","",SUMIFS(BallByBall!$V$2:$V$501,BallByBall!$B$2:$B$501,A1104,BallByBall!$P$2:$P$501,B1104))</f>
        <v>0</v>
      </c>
      <c r="M1104">
        <f>IF(A1104="","",SUMIFS(BallByBall!$W$2:$W$501,BallByBall!$B$2:$B$501,A1104,BallByBall!$P$2:$P$501,B1104))</f>
        <v>0</v>
      </c>
      <c r="N1104">
        <f>IF(A1104="","",SUMIFS(BallByBall!$X$2:$X$501,BallByBall!$B$2:$B$501,A1104,BallByBall!$P$2:$P$501,B1104))</f>
        <v>0</v>
      </c>
      <c r="O1104">
        <f>IF(A1104="","",SUMIFS(OverSummary!$G$2:$G$101,OverSummary!$A$2:$A$101,A1104,OverSummary!$D$2:$D$101,B1104))</f>
        <v>0</v>
      </c>
      <c r="P1104">
        <f>IF(A1104="","",G1104*Rules!$B$13+H1104*Rules!$B$14+I1104*Rules!$B$15)</f>
        <v>0</v>
      </c>
      <c r="Q1104">
        <f>IF(A1104="","",IF(G1104&gt;=100,Rules!$B$18,IF(G1104&gt;=50,Rules!$B$17,IF(G1104&gt;=30,Rules!$B$16,0)))+IF(AND(F1104=1,D1104&lt;&gt;"BWL",G1104=0),Rules!$B$27,0))</f>
        <v>0</v>
      </c>
      <c r="R1104">
        <f>IF(A1104="","",J1104*Rules!$B$19+O1104*Rules!$B$22)</f>
        <v>0</v>
      </c>
      <c r="S1104">
        <f>IF(A1104="","",IF(J1104&gt;=4,Rules!$B$21,IF(J1104&gt;=3,Rules!$B$20,0)))</f>
        <v>0</v>
      </c>
      <c r="T1104">
        <f>IF(A1104="","",K1104*Rules!$B$23+L1104*Rules!$B$24+M1104*Rules!$B$25+N1104*Rules!$B$26)</f>
        <v>0</v>
      </c>
      <c r="U1104">
        <f t="shared" si="17"/>
        <v>0</v>
      </c>
    </row>
    <row r="1105" spans="1:21" x14ac:dyDescent="0.2">
      <c r="A1105" t="str">
        <f>MatchSquad!A1105</f>
        <v>M023</v>
      </c>
      <c r="B1105" t="str">
        <f>MatchSquad!B1105</f>
        <v>P204</v>
      </c>
      <c r="C1105" t="str">
        <f>MatchSquad!C1105</f>
        <v>Phil Salt</v>
      </c>
      <c r="D1105" t="str">
        <f>MatchSquad!D1105</f>
        <v>WK</v>
      </c>
      <c r="E1105" t="str">
        <f>MatchSquad!E1105</f>
        <v>RCB</v>
      </c>
      <c r="F1105">
        <f>MatchSquad!G1105</f>
        <v>0</v>
      </c>
      <c r="G1105">
        <f>IF(A1105="","",SUMIFS(BallByBall!$I$2:$I$501,BallByBall!$B$2:$B$501,A1105,BallByBall!$F$2:$F$501,B1105))</f>
        <v>0</v>
      </c>
      <c r="H1105">
        <f>IF(A1105="","",COUNTIFS(BallByBall!$B$2:$B$501,A1105,BallByBall!$F$2:$F$501,B1105,BallByBall!$Q$2:$Q$501,1))</f>
        <v>0</v>
      </c>
      <c r="I1105">
        <f>IF(A1105="","",COUNTIFS(BallByBall!$B$2:$B$501,A1105,BallByBall!$F$2:$F$501,B1105,BallByBall!$R$2:$R$501,1))</f>
        <v>0</v>
      </c>
      <c r="J1105">
        <f>IF(A1105="","",SUMIFS(BallByBall!$T$2:$T$501,BallByBall!$B$2:$B$501,A1105,BallByBall!$H$2:$H$501,B1105))</f>
        <v>0</v>
      </c>
      <c r="K1105">
        <f>IF(A1105="","",SUMIFS(BallByBall!$U$2:$U$501,BallByBall!$B$2:$B$501,A1105,BallByBall!$P$2:$P$501,B1105))</f>
        <v>0</v>
      </c>
      <c r="L1105">
        <f>IF(A1105="","",SUMIFS(BallByBall!$V$2:$V$501,BallByBall!$B$2:$B$501,A1105,BallByBall!$P$2:$P$501,B1105))</f>
        <v>0</v>
      </c>
      <c r="M1105">
        <f>IF(A1105="","",SUMIFS(BallByBall!$W$2:$W$501,BallByBall!$B$2:$B$501,A1105,BallByBall!$P$2:$P$501,B1105))</f>
        <v>0</v>
      </c>
      <c r="N1105">
        <f>IF(A1105="","",SUMIFS(BallByBall!$X$2:$X$501,BallByBall!$B$2:$B$501,A1105,BallByBall!$P$2:$P$501,B1105))</f>
        <v>0</v>
      </c>
      <c r="O1105">
        <f>IF(A1105="","",SUMIFS(OverSummary!$G$2:$G$101,OverSummary!$A$2:$A$101,A1105,OverSummary!$D$2:$D$101,B1105))</f>
        <v>0</v>
      </c>
      <c r="P1105">
        <f>IF(A1105="","",G1105*Rules!$B$13+H1105*Rules!$B$14+I1105*Rules!$B$15)</f>
        <v>0</v>
      </c>
      <c r="Q1105">
        <f>IF(A1105="","",IF(G1105&gt;=100,Rules!$B$18,IF(G1105&gt;=50,Rules!$B$17,IF(G1105&gt;=30,Rules!$B$16,0)))+IF(AND(F1105=1,D1105&lt;&gt;"BWL",G1105=0),Rules!$B$27,0))</f>
        <v>0</v>
      </c>
      <c r="R1105">
        <f>IF(A1105="","",J1105*Rules!$B$19+O1105*Rules!$B$22)</f>
        <v>0</v>
      </c>
      <c r="S1105">
        <f>IF(A1105="","",IF(J1105&gt;=4,Rules!$B$21,IF(J1105&gt;=3,Rules!$B$20,0)))</f>
        <v>0</v>
      </c>
      <c r="T1105">
        <f>IF(A1105="","",K1105*Rules!$B$23+L1105*Rules!$B$24+M1105*Rules!$B$25+N1105*Rules!$B$26)</f>
        <v>0</v>
      </c>
      <c r="U1105">
        <f t="shared" si="17"/>
        <v>0</v>
      </c>
    </row>
    <row r="1106" spans="1:21" x14ac:dyDescent="0.2">
      <c r="A1106" t="str">
        <f>MatchSquad!A1106</f>
        <v>M023</v>
      </c>
      <c r="B1106" t="str">
        <f>MatchSquad!B1106</f>
        <v>P205</v>
      </c>
      <c r="C1106" t="str">
        <f>MatchSquad!C1106</f>
        <v>Jitesh Sharma</v>
      </c>
      <c r="D1106" t="str">
        <f>MatchSquad!D1106</f>
        <v>WK</v>
      </c>
      <c r="E1106" t="str">
        <f>MatchSquad!E1106</f>
        <v>RCB</v>
      </c>
      <c r="F1106">
        <f>MatchSquad!G1106</f>
        <v>0</v>
      </c>
      <c r="G1106">
        <f>IF(A1106="","",SUMIFS(BallByBall!$I$2:$I$501,BallByBall!$B$2:$B$501,A1106,BallByBall!$F$2:$F$501,B1106))</f>
        <v>0</v>
      </c>
      <c r="H1106">
        <f>IF(A1106="","",COUNTIFS(BallByBall!$B$2:$B$501,A1106,BallByBall!$F$2:$F$501,B1106,BallByBall!$Q$2:$Q$501,1))</f>
        <v>0</v>
      </c>
      <c r="I1106">
        <f>IF(A1106="","",COUNTIFS(BallByBall!$B$2:$B$501,A1106,BallByBall!$F$2:$F$501,B1106,BallByBall!$R$2:$R$501,1))</f>
        <v>0</v>
      </c>
      <c r="J1106">
        <f>IF(A1106="","",SUMIFS(BallByBall!$T$2:$T$501,BallByBall!$B$2:$B$501,A1106,BallByBall!$H$2:$H$501,B1106))</f>
        <v>0</v>
      </c>
      <c r="K1106">
        <f>IF(A1106="","",SUMIFS(BallByBall!$U$2:$U$501,BallByBall!$B$2:$B$501,A1106,BallByBall!$P$2:$P$501,B1106))</f>
        <v>0</v>
      </c>
      <c r="L1106">
        <f>IF(A1106="","",SUMIFS(BallByBall!$V$2:$V$501,BallByBall!$B$2:$B$501,A1106,BallByBall!$P$2:$P$501,B1106))</f>
        <v>0</v>
      </c>
      <c r="M1106">
        <f>IF(A1106="","",SUMIFS(BallByBall!$W$2:$W$501,BallByBall!$B$2:$B$501,A1106,BallByBall!$P$2:$P$501,B1106))</f>
        <v>0</v>
      </c>
      <c r="N1106">
        <f>IF(A1106="","",SUMIFS(BallByBall!$X$2:$X$501,BallByBall!$B$2:$B$501,A1106,BallByBall!$P$2:$P$501,B1106))</f>
        <v>0</v>
      </c>
      <c r="O1106">
        <f>IF(A1106="","",SUMIFS(OverSummary!$G$2:$G$101,OverSummary!$A$2:$A$101,A1106,OverSummary!$D$2:$D$101,B1106))</f>
        <v>0</v>
      </c>
      <c r="P1106">
        <f>IF(A1106="","",G1106*Rules!$B$13+H1106*Rules!$B$14+I1106*Rules!$B$15)</f>
        <v>0</v>
      </c>
      <c r="Q1106">
        <f>IF(A1106="","",IF(G1106&gt;=100,Rules!$B$18,IF(G1106&gt;=50,Rules!$B$17,IF(G1106&gt;=30,Rules!$B$16,0)))+IF(AND(F1106=1,D1106&lt;&gt;"BWL",G1106=0),Rules!$B$27,0))</f>
        <v>0</v>
      </c>
      <c r="R1106">
        <f>IF(A1106="","",J1106*Rules!$B$19+O1106*Rules!$B$22)</f>
        <v>0</v>
      </c>
      <c r="S1106">
        <f>IF(A1106="","",IF(J1106&gt;=4,Rules!$B$21,IF(J1106&gt;=3,Rules!$B$20,0)))</f>
        <v>0</v>
      </c>
      <c r="T1106">
        <f>IF(A1106="","",K1106*Rules!$B$23+L1106*Rules!$B$24+M1106*Rules!$B$25+N1106*Rules!$B$26)</f>
        <v>0</v>
      </c>
      <c r="U1106">
        <f t="shared" si="17"/>
        <v>0</v>
      </c>
    </row>
    <row r="1107" spans="1:21" x14ac:dyDescent="0.2">
      <c r="A1107" t="str">
        <f>MatchSquad!A1107</f>
        <v>M023</v>
      </c>
      <c r="B1107" t="str">
        <f>MatchSquad!B1107</f>
        <v>P206</v>
      </c>
      <c r="C1107" t="str">
        <f>MatchSquad!C1107</f>
        <v>Jordan Cox</v>
      </c>
      <c r="D1107" t="str">
        <f>MatchSquad!D1107</f>
        <v>WK</v>
      </c>
      <c r="E1107" t="str">
        <f>MatchSquad!E1107</f>
        <v>RCB</v>
      </c>
      <c r="F1107">
        <f>MatchSquad!G1107</f>
        <v>0</v>
      </c>
      <c r="G1107">
        <f>IF(A1107="","",SUMIFS(BallByBall!$I$2:$I$501,BallByBall!$B$2:$B$501,A1107,BallByBall!$F$2:$F$501,B1107))</f>
        <v>0</v>
      </c>
      <c r="H1107">
        <f>IF(A1107="","",COUNTIFS(BallByBall!$B$2:$B$501,A1107,BallByBall!$F$2:$F$501,B1107,BallByBall!$Q$2:$Q$501,1))</f>
        <v>0</v>
      </c>
      <c r="I1107">
        <f>IF(A1107="","",COUNTIFS(BallByBall!$B$2:$B$501,A1107,BallByBall!$F$2:$F$501,B1107,BallByBall!$R$2:$R$501,1))</f>
        <v>0</v>
      </c>
      <c r="J1107">
        <f>IF(A1107="","",SUMIFS(BallByBall!$T$2:$T$501,BallByBall!$B$2:$B$501,A1107,BallByBall!$H$2:$H$501,B1107))</f>
        <v>0</v>
      </c>
      <c r="K1107">
        <f>IF(A1107="","",SUMIFS(BallByBall!$U$2:$U$501,BallByBall!$B$2:$B$501,A1107,BallByBall!$P$2:$P$501,B1107))</f>
        <v>0</v>
      </c>
      <c r="L1107">
        <f>IF(A1107="","",SUMIFS(BallByBall!$V$2:$V$501,BallByBall!$B$2:$B$501,A1107,BallByBall!$P$2:$P$501,B1107))</f>
        <v>0</v>
      </c>
      <c r="M1107">
        <f>IF(A1107="","",SUMIFS(BallByBall!$W$2:$W$501,BallByBall!$B$2:$B$501,A1107,BallByBall!$P$2:$P$501,B1107))</f>
        <v>0</v>
      </c>
      <c r="N1107">
        <f>IF(A1107="","",SUMIFS(BallByBall!$X$2:$X$501,BallByBall!$B$2:$B$501,A1107,BallByBall!$P$2:$P$501,B1107))</f>
        <v>0</v>
      </c>
      <c r="O1107">
        <f>IF(A1107="","",SUMIFS(OverSummary!$G$2:$G$101,OverSummary!$A$2:$A$101,A1107,OverSummary!$D$2:$D$101,B1107))</f>
        <v>0</v>
      </c>
      <c r="P1107">
        <f>IF(A1107="","",G1107*Rules!$B$13+H1107*Rules!$B$14+I1107*Rules!$B$15)</f>
        <v>0</v>
      </c>
      <c r="Q1107">
        <f>IF(A1107="","",IF(G1107&gt;=100,Rules!$B$18,IF(G1107&gt;=50,Rules!$B$17,IF(G1107&gt;=30,Rules!$B$16,0)))+IF(AND(F1107=1,D1107&lt;&gt;"BWL",G1107=0),Rules!$B$27,0))</f>
        <v>0</v>
      </c>
      <c r="R1107">
        <f>IF(A1107="","",J1107*Rules!$B$19+O1107*Rules!$B$22)</f>
        <v>0</v>
      </c>
      <c r="S1107">
        <f>IF(A1107="","",IF(J1107&gt;=4,Rules!$B$21,IF(J1107&gt;=3,Rules!$B$20,0)))</f>
        <v>0</v>
      </c>
      <c r="T1107">
        <f>IF(A1107="","",K1107*Rules!$B$23+L1107*Rules!$B$24+M1107*Rules!$B$25+N1107*Rules!$B$26)</f>
        <v>0</v>
      </c>
      <c r="U1107">
        <f t="shared" si="17"/>
        <v>0</v>
      </c>
    </row>
    <row r="1108" spans="1:21" x14ac:dyDescent="0.2">
      <c r="A1108" t="str">
        <f>MatchSquad!A1108</f>
        <v>M023</v>
      </c>
      <c r="B1108" t="str">
        <f>MatchSquad!B1108</f>
        <v>P207</v>
      </c>
      <c r="C1108" t="str">
        <f>MatchSquad!C1108</f>
        <v>Krunal Pandya</v>
      </c>
      <c r="D1108" t="str">
        <f>MatchSquad!D1108</f>
        <v>AR</v>
      </c>
      <c r="E1108" t="str">
        <f>MatchSquad!E1108</f>
        <v>RCB</v>
      </c>
      <c r="F1108">
        <f>MatchSquad!G1108</f>
        <v>0</v>
      </c>
      <c r="G1108">
        <f>IF(A1108="","",SUMIFS(BallByBall!$I$2:$I$501,BallByBall!$B$2:$B$501,A1108,BallByBall!$F$2:$F$501,B1108))</f>
        <v>0</v>
      </c>
      <c r="H1108">
        <f>IF(A1108="","",COUNTIFS(BallByBall!$B$2:$B$501,A1108,BallByBall!$F$2:$F$501,B1108,BallByBall!$Q$2:$Q$501,1))</f>
        <v>0</v>
      </c>
      <c r="I1108">
        <f>IF(A1108="","",COUNTIFS(BallByBall!$B$2:$B$501,A1108,BallByBall!$F$2:$F$501,B1108,BallByBall!$R$2:$R$501,1))</f>
        <v>0</v>
      </c>
      <c r="J1108">
        <f>IF(A1108="","",SUMIFS(BallByBall!$T$2:$T$501,BallByBall!$B$2:$B$501,A1108,BallByBall!$H$2:$H$501,B1108))</f>
        <v>0</v>
      </c>
      <c r="K1108">
        <f>IF(A1108="","",SUMIFS(BallByBall!$U$2:$U$501,BallByBall!$B$2:$B$501,A1108,BallByBall!$P$2:$P$501,B1108))</f>
        <v>0</v>
      </c>
      <c r="L1108">
        <f>IF(A1108="","",SUMIFS(BallByBall!$V$2:$V$501,BallByBall!$B$2:$B$501,A1108,BallByBall!$P$2:$P$501,B1108))</f>
        <v>0</v>
      </c>
      <c r="M1108">
        <f>IF(A1108="","",SUMIFS(BallByBall!$W$2:$W$501,BallByBall!$B$2:$B$501,A1108,BallByBall!$P$2:$P$501,B1108))</f>
        <v>0</v>
      </c>
      <c r="N1108">
        <f>IF(A1108="","",SUMIFS(BallByBall!$X$2:$X$501,BallByBall!$B$2:$B$501,A1108,BallByBall!$P$2:$P$501,B1108))</f>
        <v>0</v>
      </c>
      <c r="O1108">
        <f>IF(A1108="","",SUMIFS(OverSummary!$G$2:$G$101,OverSummary!$A$2:$A$101,A1108,OverSummary!$D$2:$D$101,B1108))</f>
        <v>0</v>
      </c>
      <c r="P1108">
        <f>IF(A1108="","",G1108*Rules!$B$13+H1108*Rules!$B$14+I1108*Rules!$B$15)</f>
        <v>0</v>
      </c>
      <c r="Q1108">
        <f>IF(A1108="","",IF(G1108&gt;=100,Rules!$B$18,IF(G1108&gt;=50,Rules!$B$17,IF(G1108&gt;=30,Rules!$B$16,0)))+IF(AND(F1108=1,D1108&lt;&gt;"BWL",G1108=0),Rules!$B$27,0))</f>
        <v>0</v>
      </c>
      <c r="R1108">
        <f>IF(A1108="","",J1108*Rules!$B$19+O1108*Rules!$B$22)</f>
        <v>0</v>
      </c>
      <c r="S1108">
        <f>IF(A1108="","",IF(J1108&gt;=4,Rules!$B$21,IF(J1108&gt;=3,Rules!$B$20,0)))</f>
        <v>0</v>
      </c>
      <c r="T1108">
        <f>IF(A1108="","",K1108*Rules!$B$23+L1108*Rules!$B$24+M1108*Rules!$B$25+N1108*Rules!$B$26)</f>
        <v>0</v>
      </c>
      <c r="U1108">
        <f t="shared" si="17"/>
        <v>0</v>
      </c>
    </row>
    <row r="1109" spans="1:21" x14ac:dyDescent="0.2">
      <c r="A1109" t="str">
        <f>MatchSquad!A1109</f>
        <v>M023</v>
      </c>
      <c r="B1109" t="str">
        <f>MatchSquad!B1109</f>
        <v>P208</v>
      </c>
      <c r="C1109" t="str">
        <f>MatchSquad!C1109</f>
        <v>Swapnil Singh</v>
      </c>
      <c r="D1109" t="str">
        <f>MatchSquad!D1109</f>
        <v>AR</v>
      </c>
      <c r="E1109" t="str">
        <f>MatchSquad!E1109</f>
        <v>RCB</v>
      </c>
      <c r="F1109">
        <f>MatchSquad!G1109</f>
        <v>0</v>
      </c>
      <c r="G1109">
        <f>IF(A1109="","",SUMIFS(BallByBall!$I$2:$I$501,BallByBall!$B$2:$B$501,A1109,BallByBall!$F$2:$F$501,B1109))</f>
        <v>0</v>
      </c>
      <c r="H1109">
        <f>IF(A1109="","",COUNTIFS(BallByBall!$B$2:$B$501,A1109,BallByBall!$F$2:$F$501,B1109,BallByBall!$Q$2:$Q$501,1))</f>
        <v>0</v>
      </c>
      <c r="I1109">
        <f>IF(A1109="","",COUNTIFS(BallByBall!$B$2:$B$501,A1109,BallByBall!$F$2:$F$501,B1109,BallByBall!$R$2:$R$501,1))</f>
        <v>0</v>
      </c>
      <c r="J1109">
        <f>IF(A1109="","",SUMIFS(BallByBall!$T$2:$T$501,BallByBall!$B$2:$B$501,A1109,BallByBall!$H$2:$H$501,B1109))</f>
        <v>0</v>
      </c>
      <c r="K1109">
        <f>IF(A1109="","",SUMIFS(BallByBall!$U$2:$U$501,BallByBall!$B$2:$B$501,A1109,BallByBall!$P$2:$P$501,B1109))</f>
        <v>0</v>
      </c>
      <c r="L1109">
        <f>IF(A1109="","",SUMIFS(BallByBall!$V$2:$V$501,BallByBall!$B$2:$B$501,A1109,BallByBall!$P$2:$P$501,B1109))</f>
        <v>0</v>
      </c>
      <c r="M1109">
        <f>IF(A1109="","",SUMIFS(BallByBall!$W$2:$W$501,BallByBall!$B$2:$B$501,A1109,BallByBall!$P$2:$P$501,B1109))</f>
        <v>0</v>
      </c>
      <c r="N1109">
        <f>IF(A1109="","",SUMIFS(BallByBall!$X$2:$X$501,BallByBall!$B$2:$B$501,A1109,BallByBall!$P$2:$P$501,B1109))</f>
        <v>0</v>
      </c>
      <c r="O1109">
        <f>IF(A1109="","",SUMIFS(OverSummary!$G$2:$G$101,OverSummary!$A$2:$A$101,A1109,OverSummary!$D$2:$D$101,B1109))</f>
        <v>0</v>
      </c>
      <c r="P1109">
        <f>IF(A1109="","",G1109*Rules!$B$13+H1109*Rules!$B$14+I1109*Rules!$B$15)</f>
        <v>0</v>
      </c>
      <c r="Q1109">
        <f>IF(A1109="","",IF(G1109&gt;=100,Rules!$B$18,IF(G1109&gt;=50,Rules!$B$17,IF(G1109&gt;=30,Rules!$B$16,0)))+IF(AND(F1109=1,D1109&lt;&gt;"BWL",G1109=0),Rules!$B$27,0))</f>
        <v>0</v>
      </c>
      <c r="R1109">
        <f>IF(A1109="","",J1109*Rules!$B$19+O1109*Rules!$B$22)</f>
        <v>0</v>
      </c>
      <c r="S1109">
        <f>IF(A1109="","",IF(J1109&gt;=4,Rules!$B$21,IF(J1109&gt;=3,Rules!$B$20,0)))</f>
        <v>0</v>
      </c>
      <c r="T1109">
        <f>IF(A1109="","",K1109*Rules!$B$23+L1109*Rules!$B$24+M1109*Rules!$B$25+N1109*Rules!$B$26)</f>
        <v>0</v>
      </c>
      <c r="U1109">
        <f t="shared" si="17"/>
        <v>0</v>
      </c>
    </row>
    <row r="1110" spans="1:21" x14ac:dyDescent="0.2">
      <c r="A1110" t="str">
        <f>MatchSquad!A1110</f>
        <v>M023</v>
      </c>
      <c r="B1110" t="str">
        <f>MatchSquad!B1110</f>
        <v>P209</v>
      </c>
      <c r="C1110" t="str">
        <f>MatchSquad!C1110</f>
        <v>Tim David</v>
      </c>
      <c r="D1110" t="str">
        <f>MatchSquad!D1110</f>
        <v>AR</v>
      </c>
      <c r="E1110" t="str">
        <f>MatchSquad!E1110</f>
        <v>RCB</v>
      </c>
      <c r="F1110">
        <f>MatchSquad!G1110</f>
        <v>0</v>
      </c>
      <c r="G1110">
        <f>IF(A1110="","",SUMIFS(BallByBall!$I$2:$I$501,BallByBall!$B$2:$B$501,A1110,BallByBall!$F$2:$F$501,B1110))</f>
        <v>0</v>
      </c>
      <c r="H1110">
        <f>IF(A1110="","",COUNTIFS(BallByBall!$B$2:$B$501,A1110,BallByBall!$F$2:$F$501,B1110,BallByBall!$Q$2:$Q$501,1))</f>
        <v>0</v>
      </c>
      <c r="I1110">
        <f>IF(A1110="","",COUNTIFS(BallByBall!$B$2:$B$501,A1110,BallByBall!$F$2:$F$501,B1110,BallByBall!$R$2:$R$501,1))</f>
        <v>0</v>
      </c>
      <c r="J1110">
        <f>IF(A1110="","",SUMIFS(BallByBall!$T$2:$T$501,BallByBall!$B$2:$B$501,A1110,BallByBall!$H$2:$H$501,B1110))</f>
        <v>0</v>
      </c>
      <c r="K1110">
        <f>IF(A1110="","",SUMIFS(BallByBall!$U$2:$U$501,BallByBall!$B$2:$B$501,A1110,BallByBall!$P$2:$P$501,B1110))</f>
        <v>0</v>
      </c>
      <c r="L1110">
        <f>IF(A1110="","",SUMIFS(BallByBall!$V$2:$V$501,BallByBall!$B$2:$B$501,A1110,BallByBall!$P$2:$P$501,B1110))</f>
        <v>0</v>
      </c>
      <c r="M1110">
        <f>IF(A1110="","",SUMIFS(BallByBall!$W$2:$W$501,BallByBall!$B$2:$B$501,A1110,BallByBall!$P$2:$P$501,B1110))</f>
        <v>0</v>
      </c>
      <c r="N1110">
        <f>IF(A1110="","",SUMIFS(BallByBall!$X$2:$X$501,BallByBall!$B$2:$B$501,A1110,BallByBall!$P$2:$P$501,B1110))</f>
        <v>0</v>
      </c>
      <c r="O1110">
        <f>IF(A1110="","",SUMIFS(OverSummary!$G$2:$G$101,OverSummary!$A$2:$A$101,A1110,OverSummary!$D$2:$D$101,B1110))</f>
        <v>0</v>
      </c>
      <c r="P1110">
        <f>IF(A1110="","",G1110*Rules!$B$13+H1110*Rules!$B$14+I1110*Rules!$B$15)</f>
        <v>0</v>
      </c>
      <c r="Q1110">
        <f>IF(A1110="","",IF(G1110&gt;=100,Rules!$B$18,IF(G1110&gt;=50,Rules!$B$17,IF(G1110&gt;=30,Rules!$B$16,0)))+IF(AND(F1110=1,D1110&lt;&gt;"BWL",G1110=0),Rules!$B$27,0))</f>
        <v>0</v>
      </c>
      <c r="R1110">
        <f>IF(A1110="","",J1110*Rules!$B$19+O1110*Rules!$B$22)</f>
        <v>0</v>
      </c>
      <c r="S1110">
        <f>IF(A1110="","",IF(J1110&gt;=4,Rules!$B$21,IF(J1110&gt;=3,Rules!$B$20,0)))</f>
        <v>0</v>
      </c>
      <c r="T1110">
        <f>IF(A1110="","",K1110*Rules!$B$23+L1110*Rules!$B$24+M1110*Rules!$B$25+N1110*Rules!$B$26)</f>
        <v>0</v>
      </c>
      <c r="U1110">
        <f t="shared" si="17"/>
        <v>0</v>
      </c>
    </row>
    <row r="1111" spans="1:21" x14ac:dyDescent="0.2">
      <c r="A1111" t="str">
        <f>MatchSquad!A1111</f>
        <v>M023</v>
      </c>
      <c r="B1111" t="str">
        <f>MatchSquad!B1111</f>
        <v>P210</v>
      </c>
      <c r="C1111" t="str">
        <f>MatchSquad!C1111</f>
        <v>Romario Shepherd</v>
      </c>
      <c r="D1111" t="str">
        <f>MatchSquad!D1111</f>
        <v>AR</v>
      </c>
      <c r="E1111" t="str">
        <f>MatchSquad!E1111</f>
        <v>RCB</v>
      </c>
      <c r="F1111">
        <f>MatchSquad!G1111</f>
        <v>0</v>
      </c>
      <c r="G1111">
        <f>IF(A1111="","",SUMIFS(BallByBall!$I$2:$I$501,BallByBall!$B$2:$B$501,A1111,BallByBall!$F$2:$F$501,B1111))</f>
        <v>0</v>
      </c>
      <c r="H1111">
        <f>IF(A1111="","",COUNTIFS(BallByBall!$B$2:$B$501,A1111,BallByBall!$F$2:$F$501,B1111,BallByBall!$Q$2:$Q$501,1))</f>
        <v>0</v>
      </c>
      <c r="I1111">
        <f>IF(A1111="","",COUNTIFS(BallByBall!$B$2:$B$501,A1111,BallByBall!$F$2:$F$501,B1111,BallByBall!$R$2:$R$501,1))</f>
        <v>0</v>
      </c>
      <c r="J1111">
        <f>IF(A1111="","",SUMIFS(BallByBall!$T$2:$T$501,BallByBall!$B$2:$B$501,A1111,BallByBall!$H$2:$H$501,B1111))</f>
        <v>0</v>
      </c>
      <c r="K1111">
        <f>IF(A1111="","",SUMIFS(BallByBall!$U$2:$U$501,BallByBall!$B$2:$B$501,A1111,BallByBall!$P$2:$P$501,B1111))</f>
        <v>0</v>
      </c>
      <c r="L1111">
        <f>IF(A1111="","",SUMIFS(BallByBall!$V$2:$V$501,BallByBall!$B$2:$B$501,A1111,BallByBall!$P$2:$P$501,B1111))</f>
        <v>0</v>
      </c>
      <c r="M1111">
        <f>IF(A1111="","",SUMIFS(BallByBall!$W$2:$W$501,BallByBall!$B$2:$B$501,A1111,BallByBall!$P$2:$P$501,B1111))</f>
        <v>0</v>
      </c>
      <c r="N1111">
        <f>IF(A1111="","",SUMIFS(BallByBall!$X$2:$X$501,BallByBall!$B$2:$B$501,A1111,BallByBall!$P$2:$P$501,B1111))</f>
        <v>0</v>
      </c>
      <c r="O1111">
        <f>IF(A1111="","",SUMIFS(OverSummary!$G$2:$G$101,OverSummary!$A$2:$A$101,A1111,OverSummary!$D$2:$D$101,B1111))</f>
        <v>0</v>
      </c>
      <c r="P1111">
        <f>IF(A1111="","",G1111*Rules!$B$13+H1111*Rules!$B$14+I1111*Rules!$B$15)</f>
        <v>0</v>
      </c>
      <c r="Q1111">
        <f>IF(A1111="","",IF(G1111&gt;=100,Rules!$B$18,IF(G1111&gt;=50,Rules!$B$17,IF(G1111&gt;=30,Rules!$B$16,0)))+IF(AND(F1111=1,D1111&lt;&gt;"BWL",G1111=0),Rules!$B$27,0))</f>
        <v>0</v>
      </c>
      <c r="R1111">
        <f>IF(A1111="","",J1111*Rules!$B$19+O1111*Rules!$B$22)</f>
        <v>0</v>
      </c>
      <c r="S1111">
        <f>IF(A1111="","",IF(J1111&gt;=4,Rules!$B$21,IF(J1111&gt;=3,Rules!$B$20,0)))</f>
        <v>0</v>
      </c>
      <c r="T1111">
        <f>IF(A1111="","",K1111*Rules!$B$23+L1111*Rules!$B$24+M1111*Rules!$B$25+N1111*Rules!$B$26)</f>
        <v>0</v>
      </c>
      <c r="U1111">
        <f t="shared" si="17"/>
        <v>0</v>
      </c>
    </row>
    <row r="1112" spans="1:21" x14ac:dyDescent="0.2">
      <c r="A1112" t="str">
        <f>MatchSquad!A1112</f>
        <v>M023</v>
      </c>
      <c r="B1112" t="str">
        <f>MatchSquad!B1112</f>
        <v>P211</v>
      </c>
      <c r="C1112" t="str">
        <f>MatchSquad!C1112</f>
        <v>Jacob Bethell</v>
      </c>
      <c r="D1112" t="str">
        <f>MatchSquad!D1112</f>
        <v>AR</v>
      </c>
      <c r="E1112" t="str">
        <f>MatchSquad!E1112</f>
        <v>RCB</v>
      </c>
      <c r="F1112">
        <f>MatchSquad!G1112</f>
        <v>0</v>
      </c>
      <c r="G1112">
        <f>IF(A1112="","",SUMIFS(BallByBall!$I$2:$I$501,BallByBall!$B$2:$B$501,A1112,BallByBall!$F$2:$F$501,B1112))</f>
        <v>0</v>
      </c>
      <c r="H1112">
        <f>IF(A1112="","",COUNTIFS(BallByBall!$B$2:$B$501,A1112,BallByBall!$F$2:$F$501,B1112,BallByBall!$Q$2:$Q$501,1))</f>
        <v>0</v>
      </c>
      <c r="I1112">
        <f>IF(A1112="","",COUNTIFS(BallByBall!$B$2:$B$501,A1112,BallByBall!$F$2:$F$501,B1112,BallByBall!$R$2:$R$501,1))</f>
        <v>0</v>
      </c>
      <c r="J1112">
        <f>IF(A1112="","",SUMIFS(BallByBall!$T$2:$T$501,BallByBall!$B$2:$B$501,A1112,BallByBall!$H$2:$H$501,B1112))</f>
        <v>0</v>
      </c>
      <c r="K1112">
        <f>IF(A1112="","",SUMIFS(BallByBall!$U$2:$U$501,BallByBall!$B$2:$B$501,A1112,BallByBall!$P$2:$P$501,B1112))</f>
        <v>0</v>
      </c>
      <c r="L1112">
        <f>IF(A1112="","",SUMIFS(BallByBall!$V$2:$V$501,BallByBall!$B$2:$B$501,A1112,BallByBall!$P$2:$P$501,B1112))</f>
        <v>0</v>
      </c>
      <c r="M1112">
        <f>IF(A1112="","",SUMIFS(BallByBall!$W$2:$W$501,BallByBall!$B$2:$B$501,A1112,BallByBall!$P$2:$P$501,B1112))</f>
        <v>0</v>
      </c>
      <c r="N1112">
        <f>IF(A1112="","",SUMIFS(BallByBall!$X$2:$X$501,BallByBall!$B$2:$B$501,A1112,BallByBall!$P$2:$P$501,B1112))</f>
        <v>0</v>
      </c>
      <c r="O1112">
        <f>IF(A1112="","",SUMIFS(OverSummary!$G$2:$G$101,OverSummary!$A$2:$A$101,A1112,OverSummary!$D$2:$D$101,B1112))</f>
        <v>0</v>
      </c>
      <c r="P1112">
        <f>IF(A1112="","",G1112*Rules!$B$13+H1112*Rules!$B$14+I1112*Rules!$B$15)</f>
        <v>0</v>
      </c>
      <c r="Q1112">
        <f>IF(A1112="","",IF(G1112&gt;=100,Rules!$B$18,IF(G1112&gt;=50,Rules!$B$17,IF(G1112&gt;=30,Rules!$B$16,0)))+IF(AND(F1112=1,D1112&lt;&gt;"BWL",G1112=0),Rules!$B$27,0))</f>
        <v>0</v>
      </c>
      <c r="R1112">
        <f>IF(A1112="","",J1112*Rules!$B$19+O1112*Rules!$B$22)</f>
        <v>0</v>
      </c>
      <c r="S1112">
        <f>IF(A1112="","",IF(J1112&gt;=4,Rules!$B$21,IF(J1112&gt;=3,Rules!$B$20,0)))</f>
        <v>0</v>
      </c>
      <c r="T1112">
        <f>IF(A1112="","",K1112*Rules!$B$23+L1112*Rules!$B$24+M1112*Rules!$B$25+N1112*Rules!$B$26)</f>
        <v>0</v>
      </c>
      <c r="U1112">
        <f t="shared" si="17"/>
        <v>0</v>
      </c>
    </row>
    <row r="1113" spans="1:21" x14ac:dyDescent="0.2">
      <c r="A1113" t="str">
        <f>MatchSquad!A1113</f>
        <v>M023</v>
      </c>
      <c r="B1113" t="str">
        <f>MatchSquad!B1113</f>
        <v>P212</v>
      </c>
      <c r="C1113" t="str">
        <f>MatchSquad!C1113</f>
        <v>Venkatesh Iyer</v>
      </c>
      <c r="D1113" t="str">
        <f>MatchSquad!D1113</f>
        <v>AR</v>
      </c>
      <c r="E1113" t="str">
        <f>MatchSquad!E1113</f>
        <v>RCB</v>
      </c>
      <c r="F1113">
        <f>MatchSquad!G1113</f>
        <v>0</v>
      </c>
      <c r="G1113">
        <f>IF(A1113="","",SUMIFS(BallByBall!$I$2:$I$501,BallByBall!$B$2:$B$501,A1113,BallByBall!$F$2:$F$501,B1113))</f>
        <v>0</v>
      </c>
      <c r="H1113">
        <f>IF(A1113="","",COUNTIFS(BallByBall!$B$2:$B$501,A1113,BallByBall!$F$2:$F$501,B1113,BallByBall!$Q$2:$Q$501,1))</f>
        <v>0</v>
      </c>
      <c r="I1113">
        <f>IF(A1113="","",COUNTIFS(BallByBall!$B$2:$B$501,A1113,BallByBall!$F$2:$F$501,B1113,BallByBall!$R$2:$R$501,1))</f>
        <v>0</v>
      </c>
      <c r="J1113">
        <f>IF(A1113="","",SUMIFS(BallByBall!$T$2:$T$501,BallByBall!$B$2:$B$501,A1113,BallByBall!$H$2:$H$501,B1113))</f>
        <v>0</v>
      </c>
      <c r="K1113">
        <f>IF(A1113="","",SUMIFS(BallByBall!$U$2:$U$501,BallByBall!$B$2:$B$501,A1113,BallByBall!$P$2:$P$501,B1113))</f>
        <v>0</v>
      </c>
      <c r="L1113">
        <f>IF(A1113="","",SUMIFS(BallByBall!$V$2:$V$501,BallByBall!$B$2:$B$501,A1113,BallByBall!$P$2:$P$501,B1113))</f>
        <v>0</v>
      </c>
      <c r="M1113">
        <f>IF(A1113="","",SUMIFS(BallByBall!$W$2:$W$501,BallByBall!$B$2:$B$501,A1113,BallByBall!$P$2:$P$501,B1113))</f>
        <v>0</v>
      </c>
      <c r="N1113">
        <f>IF(A1113="","",SUMIFS(BallByBall!$X$2:$X$501,BallByBall!$B$2:$B$501,A1113,BallByBall!$P$2:$P$501,B1113))</f>
        <v>0</v>
      </c>
      <c r="O1113">
        <f>IF(A1113="","",SUMIFS(OverSummary!$G$2:$G$101,OverSummary!$A$2:$A$101,A1113,OverSummary!$D$2:$D$101,B1113))</f>
        <v>0</v>
      </c>
      <c r="P1113">
        <f>IF(A1113="","",G1113*Rules!$B$13+H1113*Rules!$B$14+I1113*Rules!$B$15)</f>
        <v>0</v>
      </c>
      <c r="Q1113">
        <f>IF(A1113="","",IF(G1113&gt;=100,Rules!$B$18,IF(G1113&gt;=50,Rules!$B$17,IF(G1113&gt;=30,Rules!$B$16,0)))+IF(AND(F1113=1,D1113&lt;&gt;"BWL",G1113=0),Rules!$B$27,0))</f>
        <v>0</v>
      </c>
      <c r="R1113">
        <f>IF(A1113="","",J1113*Rules!$B$19+O1113*Rules!$B$22)</f>
        <v>0</v>
      </c>
      <c r="S1113">
        <f>IF(A1113="","",IF(J1113&gt;=4,Rules!$B$21,IF(J1113&gt;=3,Rules!$B$20,0)))</f>
        <v>0</v>
      </c>
      <c r="T1113">
        <f>IF(A1113="","",K1113*Rules!$B$23+L1113*Rules!$B$24+M1113*Rules!$B$25+N1113*Rules!$B$26)</f>
        <v>0</v>
      </c>
      <c r="U1113">
        <f t="shared" si="17"/>
        <v>0</v>
      </c>
    </row>
    <row r="1114" spans="1:21" x14ac:dyDescent="0.2">
      <c r="A1114" t="str">
        <f>MatchSquad!A1114</f>
        <v>M023</v>
      </c>
      <c r="B1114" t="str">
        <f>MatchSquad!B1114</f>
        <v>P213</v>
      </c>
      <c r="C1114" t="str">
        <f>MatchSquad!C1114</f>
        <v>Satvik Deswal</v>
      </c>
      <c r="D1114" t="str">
        <f>MatchSquad!D1114</f>
        <v>AR</v>
      </c>
      <c r="E1114" t="str">
        <f>MatchSquad!E1114</f>
        <v>RCB</v>
      </c>
      <c r="F1114">
        <f>MatchSquad!G1114</f>
        <v>0</v>
      </c>
      <c r="G1114">
        <f>IF(A1114="","",SUMIFS(BallByBall!$I$2:$I$501,BallByBall!$B$2:$B$501,A1114,BallByBall!$F$2:$F$501,B1114))</f>
        <v>0</v>
      </c>
      <c r="H1114">
        <f>IF(A1114="","",COUNTIFS(BallByBall!$B$2:$B$501,A1114,BallByBall!$F$2:$F$501,B1114,BallByBall!$Q$2:$Q$501,1))</f>
        <v>0</v>
      </c>
      <c r="I1114">
        <f>IF(A1114="","",COUNTIFS(BallByBall!$B$2:$B$501,A1114,BallByBall!$F$2:$F$501,B1114,BallByBall!$R$2:$R$501,1))</f>
        <v>0</v>
      </c>
      <c r="J1114">
        <f>IF(A1114="","",SUMIFS(BallByBall!$T$2:$T$501,BallByBall!$B$2:$B$501,A1114,BallByBall!$H$2:$H$501,B1114))</f>
        <v>0</v>
      </c>
      <c r="K1114">
        <f>IF(A1114="","",SUMIFS(BallByBall!$U$2:$U$501,BallByBall!$B$2:$B$501,A1114,BallByBall!$P$2:$P$501,B1114))</f>
        <v>0</v>
      </c>
      <c r="L1114">
        <f>IF(A1114="","",SUMIFS(BallByBall!$V$2:$V$501,BallByBall!$B$2:$B$501,A1114,BallByBall!$P$2:$P$501,B1114))</f>
        <v>0</v>
      </c>
      <c r="M1114">
        <f>IF(A1114="","",SUMIFS(BallByBall!$W$2:$W$501,BallByBall!$B$2:$B$501,A1114,BallByBall!$P$2:$P$501,B1114))</f>
        <v>0</v>
      </c>
      <c r="N1114">
        <f>IF(A1114="","",SUMIFS(BallByBall!$X$2:$X$501,BallByBall!$B$2:$B$501,A1114,BallByBall!$P$2:$P$501,B1114))</f>
        <v>0</v>
      </c>
      <c r="O1114">
        <f>IF(A1114="","",SUMIFS(OverSummary!$G$2:$G$101,OverSummary!$A$2:$A$101,A1114,OverSummary!$D$2:$D$101,B1114))</f>
        <v>0</v>
      </c>
      <c r="P1114">
        <f>IF(A1114="","",G1114*Rules!$B$13+H1114*Rules!$B$14+I1114*Rules!$B$15)</f>
        <v>0</v>
      </c>
      <c r="Q1114">
        <f>IF(A1114="","",IF(G1114&gt;=100,Rules!$B$18,IF(G1114&gt;=50,Rules!$B$17,IF(G1114&gt;=30,Rules!$B$16,0)))+IF(AND(F1114=1,D1114&lt;&gt;"BWL",G1114=0),Rules!$B$27,0))</f>
        <v>0</v>
      </c>
      <c r="R1114">
        <f>IF(A1114="","",J1114*Rules!$B$19+O1114*Rules!$B$22)</f>
        <v>0</v>
      </c>
      <c r="S1114">
        <f>IF(A1114="","",IF(J1114&gt;=4,Rules!$B$21,IF(J1114&gt;=3,Rules!$B$20,0)))</f>
        <v>0</v>
      </c>
      <c r="T1114">
        <f>IF(A1114="","",K1114*Rules!$B$23+L1114*Rules!$B$24+M1114*Rules!$B$25+N1114*Rules!$B$26)</f>
        <v>0</v>
      </c>
      <c r="U1114">
        <f t="shared" si="17"/>
        <v>0</v>
      </c>
    </row>
    <row r="1115" spans="1:21" x14ac:dyDescent="0.2">
      <c r="A1115" t="str">
        <f>MatchSquad!A1115</f>
        <v>M023</v>
      </c>
      <c r="B1115" t="str">
        <f>MatchSquad!B1115</f>
        <v>P214</v>
      </c>
      <c r="C1115" t="str">
        <f>MatchSquad!C1115</f>
        <v>Mangesh Yadav</v>
      </c>
      <c r="D1115" t="str">
        <f>MatchSquad!D1115</f>
        <v>AR</v>
      </c>
      <c r="E1115" t="str">
        <f>MatchSquad!E1115</f>
        <v>RCB</v>
      </c>
      <c r="F1115">
        <f>MatchSquad!G1115</f>
        <v>0</v>
      </c>
      <c r="G1115">
        <f>IF(A1115="","",SUMIFS(BallByBall!$I$2:$I$501,BallByBall!$B$2:$B$501,A1115,BallByBall!$F$2:$F$501,B1115))</f>
        <v>0</v>
      </c>
      <c r="H1115">
        <f>IF(A1115="","",COUNTIFS(BallByBall!$B$2:$B$501,A1115,BallByBall!$F$2:$F$501,B1115,BallByBall!$Q$2:$Q$501,1))</f>
        <v>0</v>
      </c>
      <c r="I1115">
        <f>IF(A1115="","",COUNTIFS(BallByBall!$B$2:$B$501,A1115,BallByBall!$F$2:$F$501,B1115,BallByBall!$R$2:$R$501,1))</f>
        <v>0</v>
      </c>
      <c r="J1115">
        <f>IF(A1115="","",SUMIFS(BallByBall!$T$2:$T$501,BallByBall!$B$2:$B$501,A1115,BallByBall!$H$2:$H$501,B1115))</f>
        <v>0</v>
      </c>
      <c r="K1115">
        <f>IF(A1115="","",SUMIFS(BallByBall!$U$2:$U$501,BallByBall!$B$2:$B$501,A1115,BallByBall!$P$2:$P$501,B1115))</f>
        <v>0</v>
      </c>
      <c r="L1115">
        <f>IF(A1115="","",SUMIFS(BallByBall!$V$2:$V$501,BallByBall!$B$2:$B$501,A1115,BallByBall!$P$2:$P$501,B1115))</f>
        <v>0</v>
      </c>
      <c r="M1115">
        <f>IF(A1115="","",SUMIFS(BallByBall!$W$2:$W$501,BallByBall!$B$2:$B$501,A1115,BallByBall!$P$2:$P$501,B1115))</f>
        <v>0</v>
      </c>
      <c r="N1115">
        <f>IF(A1115="","",SUMIFS(BallByBall!$X$2:$X$501,BallByBall!$B$2:$B$501,A1115,BallByBall!$P$2:$P$501,B1115))</f>
        <v>0</v>
      </c>
      <c r="O1115">
        <f>IF(A1115="","",SUMIFS(OverSummary!$G$2:$G$101,OverSummary!$A$2:$A$101,A1115,OverSummary!$D$2:$D$101,B1115))</f>
        <v>0</v>
      </c>
      <c r="P1115">
        <f>IF(A1115="","",G1115*Rules!$B$13+H1115*Rules!$B$14+I1115*Rules!$B$15)</f>
        <v>0</v>
      </c>
      <c r="Q1115">
        <f>IF(A1115="","",IF(G1115&gt;=100,Rules!$B$18,IF(G1115&gt;=50,Rules!$B$17,IF(G1115&gt;=30,Rules!$B$16,0)))+IF(AND(F1115=1,D1115&lt;&gt;"BWL",G1115=0),Rules!$B$27,0))</f>
        <v>0</v>
      </c>
      <c r="R1115">
        <f>IF(A1115="","",J1115*Rules!$B$19+O1115*Rules!$B$22)</f>
        <v>0</v>
      </c>
      <c r="S1115">
        <f>IF(A1115="","",IF(J1115&gt;=4,Rules!$B$21,IF(J1115&gt;=3,Rules!$B$20,0)))</f>
        <v>0</v>
      </c>
      <c r="T1115">
        <f>IF(A1115="","",K1115*Rules!$B$23+L1115*Rules!$B$24+M1115*Rules!$B$25+N1115*Rules!$B$26)</f>
        <v>0</v>
      </c>
      <c r="U1115">
        <f t="shared" si="17"/>
        <v>0</v>
      </c>
    </row>
    <row r="1116" spans="1:21" x14ac:dyDescent="0.2">
      <c r="A1116" t="str">
        <f>MatchSquad!A1116</f>
        <v>M023</v>
      </c>
      <c r="B1116" t="str">
        <f>MatchSquad!B1116</f>
        <v>P215</v>
      </c>
      <c r="C1116" t="str">
        <f>MatchSquad!C1116</f>
        <v>Vicky Ostwal</v>
      </c>
      <c r="D1116" t="str">
        <f>MatchSquad!D1116</f>
        <v>AR</v>
      </c>
      <c r="E1116" t="str">
        <f>MatchSquad!E1116</f>
        <v>RCB</v>
      </c>
      <c r="F1116">
        <f>MatchSquad!G1116</f>
        <v>0</v>
      </c>
      <c r="G1116">
        <f>IF(A1116="","",SUMIFS(BallByBall!$I$2:$I$501,BallByBall!$B$2:$B$501,A1116,BallByBall!$F$2:$F$501,B1116))</f>
        <v>0</v>
      </c>
      <c r="H1116">
        <f>IF(A1116="","",COUNTIFS(BallByBall!$B$2:$B$501,A1116,BallByBall!$F$2:$F$501,B1116,BallByBall!$Q$2:$Q$501,1))</f>
        <v>0</v>
      </c>
      <c r="I1116">
        <f>IF(A1116="","",COUNTIFS(BallByBall!$B$2:$B$501,A1116,BallByBall!$F$2:$F$501,B1116,BallByBall!$R$2:$R$501,1))</f>
        <v>0</v>
      </c>
      <c r="J1116">
        <f>IF(A1116="","",SUMIFS(BallByBall!$T$2:$T$501,BallByBall!$B$2:$B$501,A1116,BallByBall!$H$2:$H$501,B1116))</f>
        <v>0</v>
      </c>
      <c r="K1116">
        <f>IF(A1116="","",SUMIFS(BallByBall!$U$2:$U$501,BallByBall!$B$2:$B$501,A1116,BallByBall!$P$2:$P$501,B1116))</f>
        <v>0</v>
      </c>
      <c r="L1116">
        <f>IF(A1116="","",SUMIFS(BallByBall!$V$2:$V$501,BallByBall!$B$2:$B$501,A1116,BallByBall!$P$2:$P$501,B1116))</f>
        <v>0</v>
      </c>
      <c r="M1116">
        <f>IF(A1116="","",SUMIFS(BallByBall!$W$2:$W$501,BallByBall!$B$2:$B$501,A1116,BallByBall!$P$2:$P$501,B1116))</f>
        <v>0</v>
      </c>
      <c r="N1116">
        <f>IF(A1116="","",SUMIFS(BallByBall!$X$2:$X$501,BallByBall!$B$2:$B$501,A1116,BallByBall!$P$2:$P$501,B1116))</f>
        <v>0</v>
      </c>
      <c r="O1116">
        <f>IF(A1116="","",SUMIFS(OverSummary!$G$2:$G$101,OverSummary!$A$2:$A$101,A1116,OverSummary!$D$2:$D$101,B1116))</f>
        <v>0</v>
      </c>
      <c r="P1116">
        <f>IF(A1116="","",G1116*Rules!$B$13+H1116*Rules!$B$14+I1116*Rules!$B$15)</f>
        <v>0</v>
      </c>
      <c r="Q1116">
        <f>IF(A1116="","",IF(G1116&gt;=100,Rules!$B$18,IF(G1116&gt;=50,Rules!$B$17,IF(G1116&gt;=30,Rules!$B$16,0)))+IF(AND(F1116=1,D1116&lt;&gt;"BWL",G1116=0),Rules!$B$27,0))</f>
        <v>0</v>
      </c>
      <c r="R1116">
        <f>IF(A1116="","",J1116*Rules!$B$19+O1116*Rules!$B$22)</f>
        <v>0</v>
      </c>
      <c r="S1116">
        <f>IF(A1116="","",IF(J1116&gt;=4,Rules!$B$21,IF(J1116&gt;=3,Rules!$B$20,0)))</f>
        <v>0</v>
      </c>
      <c r="T1116">
        <f>IF(A1116="","",K1116*Rules!$B$23+L1116*Rules!$B$24+M1116*Rules!$B$25+N1116*Rules!$B$26)</f>
        <v>0</v>
      </c>
      <c r="U1116">
        <f t="shared" si="17"/>
        <v>0</v>
      </c>
    </row>
    <row r="1117" spans="1:21" x14ac:dyDescent="0.2">
      <c r="A1117" t="str">
        <f>MatchSquad!A1117</f>
        <v>M023</v>
      </c>
      <c r="B1117" t="str">
        <f>MatchSquad!B1117</f>
        <v>P216</v>
      </c>
      <c r="C1117" t="str">
        <f>MatchSquad!C1117</f>
        <v>Vihaan Malhotra</v>
      </c>
      <c r="D1117" t="str">
        <f>MatchSquad!D1117</f>
        <v>AR</v>
      </c>
      <c r="E1117" t="str">
        <f>MatchSquad!E1117</f>
        <v>RCB</v>
      </c>
      <c r="F1117">
        <f>MatchSquad!G1117</f>
        <v>0</v>
      </c>
      <c r="G1117">
        <f>IF(A1117="","",SUMIFS(BallByBall!$I$2:$I$501,BallByBall!$B$2:$B$501,A1117,BallByBall!$F$2:$F$501,B1117))</f>
        <v>0</v>
      </c>
      <c r="H1117">
        <f>IF(A1117="","",COUNTIFS(BallByBall!$B$2:$B$501,A1117,BallByBall!$F$2:$F$501,B1117,BallByBall!$Q$2:$Q$501,1))</f>
        <v>0</v>
      </c>
      <c r="I1117">
        <f>IF(A1117="","",COUNTIFS(BallByBall!$B$2:$B$501,A1117,BallByBall!$F$2:$F$501,B1117,BallByBall!$R$2:$R$501,1))</f>
        <v>0</v>
      </c>
      <c r="J1117">
        <f>IF(A1117="","",SUMIFS(BallByBall!$T$2:$T$501,BallByBall!$B$2:$B$501,A1117,BallByBall!$H$2:$H$501,B1117))</f>
        <v>0</v>
      </c>
      <c r="K1117">
        <f>IF(A1117="","",SUMIFS(BallByBall!$U$2:$U$501,BallByBall!$B$2:$B$501,A1117,BallByBall!$P$2:$P$501,B1117))</f>
        <v>0</v>
      </c>
      <c r="L1117">
        <f>IF(A1117="","",SUMIFS(BallByBall!$V$2:$V$501,BallByBall!$B$2:$B$501,A1117,BallByBall!$P$2:$P$501,B1117))</f>
        <v>0</v>
      </c>
      <c r="M1117">
        <f>IF(A1117="","",SUMIFS(BallByBall!$W$2:$W$501,BallByBall!$B$2:$B$501,A1117,BallByBall!$P$2:$P$501,B1117))</f>
        <v>0</v>
      </c>
      <c r="N1117">
        <f>IF(A1117="","",SUMIFS(BallByBall!$X$2:$X$501,BallByBall!$B$2:$B$501,A1117,BallByBall!$P$2:$P$501,B1117))</f>
        <v>0</v>
      </c>
      <c r="O1117">
        <f>IF(A1117="","",SUMIFS(OverSummary!$G$2:$G$101,OverSummary!$A$2:$A$101,A1117,OverSummary!$D$2:$D$101,B1117))</f>
        <v>0</v>
      </c>
      <c r="P1117">
        <f>IF(A1117="","",G1117*Rules!$B$13+H1117*Rules!$B$14+I1117*Rules!$B$15)</f>
        <v>0</v>
      </c>
      <c r="Q1117">
        <f>IF(A1117="","",IF(G1117&gt;=100,Rules!$B$18,IF(G1117&gt;=50,Rules!$B$17,IF(G1117&gt;=30,Rules!$B$16,0)))+IF(AND(F1117=1,D1117&lt;&gt;"BWL",G1117=0),Rules!$B$27,0))</f>
        <v>0</v>
      </c>
      <c r="R1117">
        <f>IF(A1117="","",J1117*Rules!$B$19+O1117*Rules!$B$22)</f>
        <v>0</v>
      </c>
      <c r="S1117">
        <f>IF(A1117="","",IF(J1117&gt;=4,Rules!$B$21,IF(J1117&gt;=3,Rules!$B$20,0)))</f>
        <v>0</v>
      </c>
      <c r="T1117">
        <f>IF(A1117="","",K1117*Rules!$B$23+L1117*Rules!$B$24+M1117*Rules!$B$25+N1117*Rules!$B$26)</f>
        <v>0</v>
      </c>
      <c r="U1117">
        <f t="shared" si="17"/>
        <v>0</v>
      </c>
    </row>
    <row r="1118" spans="1:21" x14ac:dyDescent="0.2">
      <c r="A1118" t="str">
        <f>MatchSquad!A1118</f>
        <v>M023</v>
      </c>
      <c r="B1118" t="str">
        <f>MatchSquad!B1118</f>
        <v>P217</v>
      </c>
      <c r="C1118" t="str">
        <f>MatchSquad!C1118</f>
        <v>Kanishk Chouhan</v>
      </c>
      <c r="D1118" t="str">
        <f>MatchSquad!D1118</f>
        <v>AR</v>
      </c>
      <c r="E1118" t="str">
        <f>MatchSquad!E1118</f>
        <v>RCB</v>
      </c>
      <c r="F1118">
        <f>MatchSquad!G1118</f>
        <v>0</v>
      </c>
      <c r="G1118">
        <f>IF(A1118="","",SUMIFS(BallByBall!$I$2:$I$501,BallByBall!$B$2:$B$501,A1118,BallByBall!$F$2:$F$501,B1118))</f>
        <v>0</v>
      </c>
      <c r="H1118">
        <f>IF(A1118="","",COUNTIFS(BallByBall!$B$2:$B$501,A1118,BallByBall!$F$2:$F$501,B1118,BallByBall!$Q$2:$Q$501,1))</f>
        <v>0</v>
      </c>
      <c r="I1118">
        <f>IF(A1118="","",COUNTIFS(BallByBall!$B$2:$B$501,A1118,BallByBall!$F$2:$F$501,B1118,BallByBall!$R$2:$R$501,1))</f>
        <v>0</v>
      </c>
      <c r="J1118">
        <f>IF(A1118="","",SUMIFS(BallByBall!$T$2:$T$501,BallByBall!$B$2:$B$501,A1118,BallByBall!$H$2:$H$501,B1118))</f>
        <v>0</v>
      </c>
      <c r="K1118">
        <f>IF(A1118="","",SUMIFS(BallByBall!$U$2:$U$501,BallByBall!$B$2:$B$501,A1118,BallByBall!$P$2:$P$501,B1118))</f>
        <v>0</v>
      </c>
      <c r="L1118">
        <f>IF(A1118="","",SUMIFS(BallByBall!$V$2:$V$501,BallByBall!$B$2:$B$501,A1118,BallByBall!$P$2:$P$501,B1118))</f>
        <v>0</v>
      </c>
      <c r="M1118">
        <f>IF(A1118="","",SUMIFS(BallByBall!$W$2:$W$501,BallByBall!$B$2:$B$501,A1118,BallByBall!$P$2:$P$501,B1118))</f>
        <v>0</v>
      </c>
      <c r="N1118">
        <f>IF(A1118="","",SUMIFS(BallByBall!$X$2:$X$501,BallByBall!$B$2:$B$501,A1118,BallByBall!$P$2:$P$501,B1118))</f>
        <v>0</v>
      </c>
      <c r="O1118">
        <f>IF(A1118="","",SUMIFS(OverSummary!$G$2:$G$101,OverSummary!$A$2:$A$101,A1118,OverSummary!$D$2:$D$101,B1118))</f>
        <v>0</v>
      </c>
      <c r="P1118">
        <f>IF(A1118="","",G1118*Rules!$B$13+H1118*Rules!$B$14+I1118*Rules!$B$15)</f>
        <v>0</v>
      </c>
      <c r="Q1118">
        <f>IF(A1118="","",IF(G1118&gt;=100,Rules!$B$18,IF(G1118&gt;=50,Rules!$B$17,IF(G1118&gt;=30,Rules!$B$16,0)))+IF(AND(F1118=1,D1118&lt;&gt;"BWL",G1118=0),Rules!$B$27,0))</f>
        <v>0</v>
      </c>
      <c r="R1118">
        <f>IF(A1118="","",J1118*Rules!$B$19+O1118*Rules!$B$22)</f>
        <v>0</v>
      </c>
      <c r="S1118">
        <f>IF(A1118="","",IF(J1118&gt;=4,Rules!$B$21,IF(J1118&gt;=3,Rules!$B$20,0)))</f>
        <v>0</v>
      </c>
      <c r="T1118">
        <f>IF(A1118="","",K1118*Rules!$B$23+L1118*Rules!$B$24+M1118*Rules!$B$25+N1118*Rules!$B$26)</f>
        <v>0</v>
      </c>
      <c r="U1118">
        <f t="shared" si="17"/>
        <v>0</v>
      </c>
    </row>
    <row r="1119" spans="1:21" x14ac:dyDescent="0.2">
      <c r="A1119" t="str">
        <f>MatchSquad!A1119</f>
        <v>M023</v>
      </c>
      <c r="B1119" t="str">
        <f>MatchSquad!B1119</f>
        <v>P218</v>
      </c>
      <c r="C1119" t="str">
        <f>MatchSquad!C1119</f>
        <v>Josh Hazlewood</v>
      </c>
      <c r="D1119" t="str">
        <f>MatchSquad!D1119</f>
        <v>BWL</v>
      </c>
      <c r="E1119" t="str">
        <f>MatchSquad!E1119</f>
        <v>RCB</v>
      </c>
      <c r="F1119">
        <f>MatchSquad!G1119</f>
        <v>0</v>
      </c>
      <c r="G1119">
        <f>IF(A1119="","",SUMIFS(BallByBall!$I$2:$I$501,BallByBall!$B$2:$B$501,A1119,BallByBall!$F$2:$F$501,B1119))</f>
        <v>0</v>
      </c>
      <c r="H1119">
        <f>IF(A1119="","",COUNTIFS(BallByBall!$B$2:$B$501,A1119,BallByBall!$F$2:$F$501,B1119,BallByBall!$Q$2:$Q$501,1))</f>
        <v>0</v>
      </c>
      <c r="I1119">
        <f>IF(A1119="","",COUNTIFS(BallByBall!$B$2:$B$501,A1119,BallByBall!$F$2:$F$501,B1119,BallByBall!$R$2:$R$501,1))</f>
        <v>0</v>
      </c>
      <c r="J1119">
        <f>IF(A1119="","",SUMIFS(BallByBall!$T$2:$T$501,BallByBall!$B$2:$B$501,A1119,BallByBall!$H$2:$H$501,B1119))</f>
        <v>0</v>
      </c>
      <c r="K1119">
        <f>IF(A1119="","",SUMIFS(BallByBall!$U$2:$U$501,BallByBall!$B$2:$B$501,A1119,BallByBall!$P$2:$P$501,B1119))</f>
        <v>0</v>
      </c>
      <c r="L1119">
        <f>IF(A1119="","",SUMIFS(BallByBall!$V$2:$V$501,BallByBall!$B$2:$B$501,A1119,BallByBall!$P$2:$P$501,B1119))</f>
        <v>0</v>
      </c>
      <c r="M1119">
        <f>IF(A1119="","",SUMIFS(BallByBall!$W$2:$W$501,BallByBall!$B$2:$B$501,A1119,BallByBall!$P$2:$P$501,B1119))</f>
        <v>0</v>
      </c>
      <c r="N1119">
        <f>IF(A1119="","",SUMIFS(BallByBall!$X$2:$X$501,BallByBall!$B$2:$B$501,A1119,BallByBall!$P$2:$P$501,B1119))</f>
        <v>0</v>
      </c>
      <c r="O1119">
        <f>IF(A1119="","",SUMIFS(OverSummary!$G$2:$G$101,OverSummary!$A$2:$A$101,A1119,OverSummary!$D$2:$D$101,B1119))</f>
        <v>0</v>
      </c>
      <c r="P1119">
        <f>IF(A1119="","",G1119*Rules!$B$13+H1119*Rules!$B$14+I1119*Rules!$B$15)</f>
        <v>0</v>
      </c>
      <c r="Q1119">
        <f>IF(A1119="","",IF(G1119&gt;=100,Rules!$B$18,IF(G1119&gt;=50,Rules!$B$17,IF(G1119&gt;=30,Rules!$B$16,0)))+IF(AND(F1119=1,D1119&lt;&gt;"BWL",G1119=0),Rules!$B$27,0))</f>
        <v>0</v>
      </c>
      <c r="R1119">
        <f>IF(A1119="","",J1119*Rules!$B$19+O1119*Rules!$B$22)</f>
        <v>0</v>
      </c>
      <c r="S1119">
        <f>IF(A1119="","",IF(J1119&gt;=4,Rules!$B$21,IF(J1119&gt;=3,Rules!$B$20,0)))</f>
        <v>0</v>
      </c>
      <c r="T1119">
        <f>IF(A1119="","",K1119*Rules!$B$23+L1119*Rules!$B$24+M1119*Rules!$B$25+N1119*Rules!$B$26)</f>
        <v>0</v>
      </c>
      <c r="U1119">
        <f t="shared" si="17"/>
        <v>0</v>
      </c>
    </row>
    <row r="1120" spans="1:21" x14ac:dyDescent="0.2">
      <c r="A1120" t="str">
        <f>MatchSquad!A1120</f>
        <v>M023</v>
      </c>
      <c r="B1120" t="str">
        <f>MatchSquad!B1120</f>
        <v>P219</v>
      </c>
      <c r="C1120" t="str">
        <f>MatchSquad!C1120</f>
        <v>Rasikh Dar</v>
      </c>
      <c r="D1120" t="str">
        <f>MatchSquad!D1120</f>
        <v>BWL</v>
      </c>
      <c r="E1120" t="str">
        <f>MatchSquad!E1120</f>
        <v>RCB</v>
      </c>
      <c r="F1120">
        <f>MatchSquad!G1120</f>
        <v>0</v>
      </c>
      <c r="G1120">
        <f>IF(A1120="","",SUMIFS(BallByBall!$I$2:$I$501,BallByBall!$B$2:$B$501,A1120,BallByBall!$F$2:$F$501,B1120))</f>
        <v>0</v>
      </c>
      <c r="H1120">
        <f>IF(A1120="","",COUNTIFS(BallByBall!$B$2:$B$501,A1120,BallByBall!$F$2:$F$501,B1120,BallByBall!$Q$2:$Q$501,1))</f>
        <v>0</v>
      </c>
      <c r="I1120">
        <f>IF(A1120="","",COUNTIFS(BallByBall!$B$2:$B$501,A1120,BallByBall!$F$2:$F$501,B1120,BallByBall!$R$2:$R$501,1))</f>
        <v>0</v>
      </c>
      <c r="J1120">
        <f>IF(A1120="","",SUMIFS(BallByBall!$T$2:$T$501,BallByBall!$B$2:$B$501,A1120,BallByBall!$H$2:$H$501,B1120))</f>
        <v>0</v>
      </c>
      <c r="K1120">
        <f>IF(A1120="","",SUMIFS(BallByBall!$U$2:$U$501,BallByBall!$B$2:$B$501,A1120,BallByBall!$P$2:$P$501,B1120))</f>
        <v>0</v>
      </c>
      <c r="L1120">
        <f>IF(A1120="","",SUMIFS(BallByBall!$V$2:$V$501,BallByBall!$B$2:$B$501,A1120,BallByBall!$P$2:$P$501,B1120))</f>
        <v>0</v>
      </c>
      <c r="M1120">
        <f>IF(A1120="","",SUMIFS(BallByBall!$W$2:$W$501,BallByBall!$B$2:$B$501,A1120,BallByBall!$P$2:$P$501,B1120))</f>
        <v>0</v>
      </c>
      <c r="N1120">
        <f>IF(A1120="","",SUMIFS(BallByBall!$X$2:$X$501,BallByBall!$B$2:$B$501,A1120,BallByBall!$P$2:$P$501,B1120))</f>
        <v>0</v>
      </c>
      <c r="O1120">
        <f>IF(A1120="","",SUMIFS(OverSummary!$G$2:$G$101,OverSummary!$A$2:$A$101,A1120,OverSummary!$D$2:$D$101,B1120))</f>
        <v>0</v>
      </c>
      <c r="P1120">
        <f>IF(A1120="","",G1120*Rules!$B$13+H1120*Rules!$B$14+I1120*Rules!$B$15)</f>
        <v>0</v>
      </c>
      <c r="Q1120">
        <f>IF(A1120="","",IF(G1120&gt;=100,Rules!$B$18,IF(G1120&gt;=50,Rules!$B$17,IF(G1120&gt;=30,Rules!$B$16,0)))+IF(AND(F1120=1,D1120&lt;&gt;"BWL",G1120=0),Rules!$B$27,0))</f>
        <v>0</v>
      </c>
      <c r="R1120">
        <f>IF(A1120="","",J1120*Rules!$B$19+O1120*Rules!$B$22)</f>
        <v>0</v>
      </c>
      <c r="S1120">
        <f>IF(A1120="","",IF(J1120&gt;=4,Rules!$B$21,IF(J1120&gt;=3,Rules!$B$20,0)))</f>
        <v>0</v>
      </c>
      <c r="T1120">
        <f>IF(A1120="","",K1120*Rules!$B$23+L1120*Rules!$B$24+M1120*Rules!$B$25+N1120*Rules!$B$26)</f>
        <v>0</v>
      </c>
      <c r="U1120">
        <f t="shared" si="17"/>
        <v>0</v>
      </c>
    </row>
    <row r="1121" spans="1:21" x14ac:dyDescent="0.2">
      <c r="A1121" t="str">
        <f>MatchSquad!A1121</f>
        <v>M023</v>
      </c>
      <c r="B1121" t="str">
        <f>MatchSquad!B1121</f>
        <v>P220</v>
      </c>
      <c r="C1121" t="str">
        <f>MatchSquad!C1121</f>
        <v>Suyash Sharma</v>
      </c>
      <c r="D1121" t="str">
        <f>MatchSquad!D1121</f>
        <v>BWL</v>
      </c>
      <c r="E1121" t="str">
        <f>MatchSquad!E1121</f>
        <v>RCB</v>
      </c>
      <c r="F1121">
        <f>MatchSquad!G1121</f>
        <v>0</v>
      </c>
      <c r="G1121">
        <f>IF(A1121="","",SUMIFS(BallByBall!$I$2:$I$501,BallByBall!$B$2:$B$501,A1121,BallByBall!$F$2:$F$501,B1121))</f>
        <v>0</v>
      </c>
      <c r="H1121">
        <f>IF(A1121="","",COUNTIFS(BallByBall!$B$2:$B$501,A1121,BallByBall!$F$2:$F$501,B1121,BallByBall!$Q$2:$Q$501,1))</f>
        <v>0</v>
      </c>
      <c r="I1121">
        <f>IF(A1121="","",COUNTIFS(BallByBall!$B$2:$B$501,A1121,BallByBall!$F$2:$F$501,B1121,BallByBall!$R$2:$R$501,1))</f>
        <v>0</v>
      </c>
      <c r="J1121">
        <f>IF(A1121="","",SUMIFS(BallByBall!$T$2:$T$501,BallByBall!$B$2:$B$501,A1121,BallByBall!$H$2:$H$501,B1121))</f>
        <v>0</v>
      </c>
      <c r="K1121">
        <f>IF(A1121="","",SUMIFS(BallByBall!$U$2:$U$501,BallByBall!$B$2:$B$501,A1121,BallByBall!$P$2:$P$501,B1121))</f>
        <v>0</v>
      </c>
      <c r="L1121">
        <f>IF(A1121="","",SUMIFS(BallByBall!$V$2:$V$501,BallByBall!$B$2:$B$501,A1121,BallByBall!$P$2:$P$501,B1121))</f>
        <v>0</v>
      </c>
      <c r="M1121">
        <f>IF(A1121="","",SUMIFS(BallByBall!$W$2:$W$501,BallByBall!$B$2:$B$501,A1121,BallByBall!$P$2:$P$501,B1121))</f>
        <v>0</v>
      </c>
      <c r="N1121">
        <f>IF(A1121="","",SUMIFS(BallByBall!$X$2:$X$501,BallByBall!$B$2:$B$501,A1121,BallByBall!$P$2:$P$501,B1121))</f>
        <v>0</v>
      </c>
      <c r="O1121">
        <f>IF(A1121="","",SUMIFS(OverSummary!$G$2:$G$101,OverSummary!$A$2:$A$101,A1121,OverSummary!$D$2:$D$101,B1121))</f>
        <v>0</v>
      </c>
      <c r="P1121">
        <f>IF(A1121="","",G1121*Rules!$B$13+H1121*Rules!$B$14+I1121*Rules!$B$15)</f>
        <v>0</v>
      </c>
      <c r="Q1121">
        <f>IF(A1121="","",IF(G1121&gt;=100,Rules!$B$18,IF(G1121&gt;=50,Rules!$B$17,IF(G1121&gt;=30,Rules!$B$16,0)))+IF(AND(F1121=1,D1121&lt;&gt;"BWL",G1121=0),Rules!$B$27,0))</f>
        <v>0</v>
      </c>
      <c r="R1121">
        <f>IF(A1121="","",J1121*Rules!$B$19+O1121*Rules!$B$22)</f>
        <v>0</v>
      </c>
      <c r="S1121">
        <f>IF(A1121="","",IF(J1121&gt;=4,Rules!$B$21,IF(J1121&gt;=3,Rules!$B$20,0)))</f>
        <v>0</v>
      </c>
      <c r="T1121">
        <f>IF(A1121="","",K1121*Rules!$B$23+L1121*Rules!$B$24+M1121*Rules!$B$25+N1121*Rules!$B$26)</f>
        <v>0</v>
      </c>
      <c r="U1121">
        <f t="shared" si="17"/>
        <v>0</v>
      </c>
    </row>
    <row r="1122" spans="1:21" x14ac:dyDescent="0.2">
      <c r="A1122" t="str">
        <f>MatchSquad!A1122</f>
        <v>M023</v>
      </c>
      <c r="B1122" t="str">
        <f>MatchSquad!B1122</f>
        <v>P221</v>
      </c>
      <c r="C1122" t="str">
        <f>MatchSquad!C1122</f>
        <v>Bhuvneshwar Kumar</v>
      </c>
      <c r="D1122" t="str">
        <f>MatchSquad!D1122</f>
        <v>BWL</v>
      </c>
      <c r="E1122" t="str">
        <f>MatchSquad!E1122</f>
        <v>RCB</v>
      </c>
      <c r="F1122">
        <f>MatchSquad!G1122</f>
        <v>0</v>
      </c>
      <c r="G1122">
        <f>IF(A1122="","",SUMIFS(BallByBall!$I$2:$I$501,BallByBall!$B$2:$B$501,A1122,BallByBall!$F$2:$F$501,B1122))</f>
        <v>0</v>
      </c>
      <c r="H1122">
        <f>IF(A1122="","",COUNTIFS(BallByBall!$B$2:$B$501,A1122,BallByBall!$F$2:$F$501,B1122,BallByBall!$Q$2:$Q$501,1))</f>
        <v>0</v>
      </c>
      <c r="I1122">
        <f>IF(A1122="","",COUNTIFS(BallByBall!$B$2:$B$501,A1122,BallByBall!$F$2:$F$501,B1122,BallByBall!$R$2:$R$501,1))</f>
        <v>0</v>
      </c>
      <c r="J1122">
        <f>IF(A1122="","",SUMIFS(BallByBall!$T$2:$T$501,BallByBall!$B$2:$B$501,A1122,BallByBall!$H$2:$H$501,B1122))</f>
        <v>0</v>
      </c>
      <c r="K1122">
        <f>IF(A1122="","",SUMIFS(BallByBall!$U$2:$U$501,BallByBall!$B$2:$B$501,A1122,BallByBall!$P$2:$P$501,B1122))</f>
        <v>0</v>
      </c>
      <c r="L1122">
        <f>IF(A1122="","",SUMIFS(BallByBall!$V$2:$V$501,BallByBall!$B$2:$B$501,A1122,BallByBall!$P$2:$P$501,B1122))</f>
        <v>0</v>
      </c>
      <c r="M1122">
        <f>IF(A1122="","",SUMIFS(BallByBall!$W$2:$W$501,BallByBall!$B$2:$B$501,A1122,BallByBall!$P$2:$P$501,B1122))</f>
        <v>0</v>
      </c>
      <c r="N1122">
        <f>IF(A1122="","",SUMIFS(BallByBall!$X$2:$X$501,BallByBall!$B$2:$B$501,A1122,BallByBall!$P$2:$P$501,B1122))</f>
        <v>0</v>
      </c>
      <c r="O1122">
        <f>IF(A1122="","",SUMIFS(OverSummary!$G$2:$G$101,OverSummary!$A$2:$A$101,A1122,OverSummary!$D$2:$D$101,B1122))</f>
        <v>0</v>
      </c>
      <c r="P1122">
        <f>IF(A1122="","",G1122*Rules!$B$13+H1122*Rules!$B$14+I1122*Rules!$B$15)</f>
        <v>0</v>
      </c>
      <c r="Q1122">
        <f>IF(A1122="","",IF(G1122&gt;=100,Rules!$B$18,IF(G1122&gt;=50,Rules!$B$17,IF(G1122&gt;=30,Rules!$B$16,0)))+IF(AND(F1122=1,D1122&lt;&gt;"BWL",G1122=0),Rules!$B$27,0))</f>
        <v>0</v>
      </c>
      <c r="R1122">
        <f>IF(A1122="","",J1122*Rules!$B$19+O1122*Rules!$B$22)</f>
        <v>0</v>
      </c>
      <c r="S1122">
        <f>IF(A1122="","",IF(J1122&gt;=4,Rules!$B$21,IF(J1122&gt;=3,Rules!$B$20,0)))</f>
        <v>0</v>
      </c>
      <c r="T1122">
        <f>IF(A1122="","",K1122*Rules!$B$23+L1122*Rules!$B$24+M1122*Rules!$B$25+N1122*Rules!$B$26)</f>
        <v>0</v>
      </c>
      <c r="U1122">
        <f t="shared" si="17"/>
        <v>0</v>
      </c>
    </row>
    <row r="1123" spans="1:21" x14ac:dyDescent="0.2">
      <c r="A1123" t="str">
        <f>MatchSquad!A1123</f>
        <v>M023</v>
      </c>
      <c r="B1123" t="str">
        <f>MatchSquad!B1123</f>
        <v>P222</v>
      </c>
      <c r="C1123" t="str">
        <f>MatchSquad!C1123</f>
        <v>Nuwan Thushara</v>
      </c>
      <c r="D1123" t="str">
        <f>MatchSquad!D1123</f>
        <v>BWL</v>
      </c>
      <c r="E1123" t="str">
        <f>MatchSquad!E1123</f>
        <v>RCB</v>
      </c>
      <c r="F1123">
        <f>MatchSquad!G1123</f>
        <v>0</v>
      </c>
      <c r="G1123">
        <f>IF(A1123="","",SUMIFS(BallByBall!$I$2:$I$501,BallByBall!$B$2:$B$501,A1123,BallByBall!$F$2:$F$501,B1123))</f>
        <v>0</v>
      </c>
      <c r="H1123">
        <f>IF(A1123="","",COUNTIFS(BallByBall!$B$2:$B$501,A1123,BallByBall!$F$2:$F$501,B1123,BallByBall!$Q$2:$Q$501,1))</f>
        <v>0</v>
      </c>
      <c r="I1123">
        <f>IF(A1123="","",COUNTIFS(BallByBall!$B$2:$B$501,A1123,BallByBall!$F$2:$F$501,B1123,BallByBall!$R$2:$R$501,1))</f>
        <v>0</v>
      </c>
      <c r="J1123">
        <f>IF(A1123="","",SUMIFS(BallByBall!$T$2:$T$501,BallByBall!$B$2:$B$501,A1123,BallByBall!$H$2:$H$501,B1123))</f>
        <v>0</v>
      </c>
      <c r="K1123">
        <f>IF(A1123="","",SUMIFS(BallByBall!$U$2:$U$501,BallByBall!$B$2:$B$501,A1123,BallByBall!$P$2:$P$501,B1123))</f>
        <v>0</v>
      </c>
      <c r="L1123">
        <f>IF(A1123="","",SUMIFS(BallByBall!$V$2:$V$501,BallByBall!$B$2:$B$501,A1123,BallByBall!$P$2:$P$501,B1123))</f>
        <v>0</v>
      </c>
      <c r="M1123">
        <f>IF(A1123="","",SUMIFS(BallByBall!$W$2:$W$501,BallByBall!$B$2:$B$501,A1123,BallByBall!$P$2:$P$501,B1123))</f>
        <v>0</v>
      </c>
      <c r="N1123">
        <f>IF(A1123="","",SUMIFS(BallByBall!$X$2:$X$501,BallByBall!$B$2:$B$501,A1123,BallByBall!$P$2:$P$501,B1123))</f>
        <v>0</v>
      </c>
      <c r="O1123">
        <f>IF(A1123="","",SUMIFS(OverSummary!$G$2:$G$101,OverSummary!$A$2:$A$101,A1123,OverSummary!$D$2:$D$101,B1123))</f>
        <v>0</v>
      </c>
      <c r="P1123">
        <f>IF(A1123="","",G1123*Rules!$B$13+H1123*Rules!$B$14+I1123*Rules!$B$15)</f>
        <v>0</v>
      </c>
      <c r="Q1123">
        <f>IF(A1123="","",IF(G1123&gt;=100,Rules!$B$18,IF(G1123&gt;=50,Rules!$B$17,IF(G1123&gt;=30,Rules!$B$16,0)))+IF(AND(F1123=1,D1123&lt;&gt;"BWL",G1123=0),Rules!$B$27,0))</f>
        <v>0</v>
      </c>
      <c r="R1123">
        <f>IF(A1123="","",J1123*Rules!$B$19+O1123*Rules!$B$22)</f>
        <v>0</v>
      </c>
      <c r="S1123">
        <f>IF(A1123="","",IF(J1123&gt;=4,Rules!$B$21,IF(J1123&gt;=3,Rules!$B$20,0)))</f>
        <v>0</v>
      </c>
      <c r="T1123">
        <f>IF(A1123="","",K1123*Rules!$B$23+L1123*Rules!$B$24+M1123*Rules!$B$25+N1123*Rules!$B$26)</f>
        <v>0</v>
      </c>
      <c r="U1123">
        <f t="shared" si="17"/>
        <v>0</v>
      </c>
    </row>
    <row r="1124" spans="1:21" x14ac:dyDescent="0.2">
      <c r="A1124" t="str">
        <f>MatchSquad!A1124</f>
        <v>M023</v>
      </c>
      <c r="B1124" t="str">
        <f>MatchSquad!B1124</f>
        <v>P223</v>
      </c>
      <c r="C1124" t="str">
        <f>MatchSquad!C1124</f>
        <v>Abhinandan Singh</v>
      </c>
      <c r="D1124" t="str">
        <f>MatchSquad!D1124</f>
        <v>BWL</v>
      </c>
      <c r="E1124" t="str">
        <f>MatchSquad!E1124</f>
        <v>RCB</v>
      </c>
      <c r="F1124">
        <f>MatchSquad!G1124</f>
        <v>0</v>
      </c>
      <c r="G1124">
        <f>IF(A1124="","",SUMIFS(BallByBall!$I$2:$I$501,BallByBall!$B$2:$B$501,A1124,BallByBall!$F$2:$F$501,B1124))</f>
        <v>0</v>
      </c>
      <c r="H1124">
        <f>IF(A1124="","",COUNTIFS(BallByBall!$B$2:$B$501,A1124,BallByBall!$F$2:$F$501,B1124,BallByBall!$Q$2:$Q$501,1))</f>
        <v>0</v>
      </c>
      <c r="I1124">
        <f>IF(A1124="","",COUNTIFS(BallByBall!$B$2:$B$501,A1124,BallByBall!$F$2:$F$501,B1124,BallByBall!$R$2:$R$501,1))</f>
        <v>0</v>
      </c>
      <c r="J1124">
        <f>IF(A1124="","",SUMIFS(BallByBall!$T$2:$T$501,BallByBall!$B$2:$B$501,A1124,BallByBall!$H$2:$H$501,B1124))</f>
        <v>0</v>
      </c>
      <c r="K1124">
        <f>IF(A1124="","",SUMIFS(BallByBall!$U$2:$U$501,BallByBall!$B$2:$B$501,A1124,BallByBall!$P$2:$P$501,B1124))</f>
        <v>0</v>
      </c>
      <c r="L1124">
        <f>IF(A1124="","",SUMIFS(BallByBall!$V$2:$V$501,BallByBall!$B$2:$B$501,A1124,BallByBall!$P$2:$P$501,B1124))</f>
        <v>0</v>
      </c>
      <c r="M1124">
        <f>IF(A1124="","",SUMIFS(BallByBall!$W$2:$W$501,BallByBall!$B$2:$B$501,A1124,BallByBall!$P$2:$P$501,B1124))</f>
        <v>0</v>
      </c>
      <c r="N1124">
        <f>IF(A1124="","",SUMIFS(BallByBall!$X$2:$X$501,BallByBall!$B$2:$B$501,A1124,BallByBall!$P$2:$P$501,B1124))</f>
        <v>0</v>
      </c>
      <c r="O1124">
        <f>IF(A1124="","",SUMIFS(OverSummary!$G$2:$G$101,OverSummary!$A$2:$A$101,A1124,OverSummary!$D$2:$D$101,B1124))</f>
        <v>0</v>
      </c>
      <c r="P1124">
        <f>IF(A1124="","",G1124*Rules!$B$13+H1124*Rules!$B$14+I1124*Rules!$B$15)</f>
        <v>0</v>
      </c>
      <c r="Q1124">
        <f>IF(A1124="","",IF(G1124&gt;=100,Rules!$B$18,IF(G1124&gt;=50,Rules!$B$17,IF(G1124&gt;=30,Rules!$B$16,0)))+IF(AND(F1124=1,D1124&lt;&gt;"BWL",G1124=0),Rules!$B$27,0))</f>
        <v>0</v>
      </c>
      <c r="R1124">
        <f>IF(A1124="","",J1124*Rules!$B$19+O1124*Rules!$B$22)</f>
        <v>0</v>
      </c>
      <c r="S1124">
        <f>IF(A1124="","",IF(J1124&gt;=4,Rules!$B$21,IF(J1124&gt;=3,Rules!$B$20,0)))</f>
        <v>0</v>
      </c>
      <c r="T1124">
        <f>IF(A1124="","",K1124*Rules!$B$23+L1124*Rules!$B$24+M1124*Rules!$B$25+N1124*Rules!$B$26)</f>
        <v>0</v>
      </c>
      <c r="U1124">
        <f t="shared" si="17"/>
        <v>0</v>
      </c>
    </row>
    <row r="1125" spans="1:21" x14ac:dyDescent="0.2">
      <c r="A1125" t="str">
        <f>MatchSquad!A1125</f>
        <v>M023</v>
      </c>
      <c r="B1125" t="str">
        <f>MatchSquad!B1125</f>
        <v>P224</v>
      </c>
      <c r="C1125" t="str">
        <f>MatchSquad!C1125</f>
        <v>Jacob Duffy</v>
      </c>
      <c r="D1125" t="str">
        <f>MatchSquad!D1125</f>
        <v>BWL</v>
      </c>
      <c r="E1125" t="str">
        <f>MatchSquad!E1125</f>
        <v>RCB</v>
      </c>
      <c r="F1125">
        <f>MatchSquad!G1125</f>
        <v>0</v>
      </c>
      <c r="G1125">
        <f>IF(A1125="","",SUMIFS(BallByBall!$I$2:$I$501,BallByBall!$B$2:$B$501,A1125,BallByBall!$F$2:$F$501,B1125))</f>
        <v>0</v>
      </c>
      <c r="H1125">
        <f>IF(A1125="","",COUNTIFS(BallByBall!$B$2:$B$501,A1125,BallByBall!$F$2:$F$501,B1125,BallByBall!$Q$2:$Q$501,1))</f>
        <v>0</v>
      </c>
      <c r="I1125">
        <f>IF(A1125="","",COUNTIFS(BallByBall!$B$2:$B$501,A1125,BallByBall!$F$2:$F$501,B1125,BallByBall!$R$2:$R$501,1))</f>
        <v>0</v>
      </c>
      <c r="J1125">
        <f>IF(A1125="","",SUMIFS(BallByBall!$T$2:$T$501,BallByBall!$B$2:$B$501,A1125,BallByBall!$H$2:$H$501,B1125))</f>
        <v>0</v>
      </c>
      <c r="K1125">
        <f>IF(A1125="","",SUMIFS(BallByBall!$U$2:$U$501,BallByBall!$B$2:$B$501,A1125,BallByBall!$P$2:$P$501,B1125))</f>
        <v>0</v>
      </c>
      <c r="L1125">
        <f>IF(A1125="","",SUMIFS(BallByBall!$V$2:$V$501,BallByBall!$B$2:$B$501,A1125,BallByBall!$P$2:$P$501,B1125))</f>
        <v>0</v>
      </c>
      <c r="M1125">
        <f>IF(A1125="","",SUMIFS(BallByBall!$W$2:$W$501,BallByBall!$B$2:$B$501,A1125,BallByBall!$P$2:$P$501,B1125))</f>
        <v>0</v>
      </c>
      <c r="N1125">
        <f>IF(A1125="","",SUMIFS(BallByBall!$X$2:$X$501,BallByBall!$B$2:$B$501,A1125,BallByBall!$P$2:$P$501,B1125))</f>
        <v>0</v>
      </c>
      <c r="O1125">
        <f>IF(A1125="","",SUMIFS(OverSummary!$G$2:$G$101,OverSummary!$A$2:$A$101,A1125,OverSummary!$D$2:$D$101,B1125))</f>
        <v>0</v>
      </c>
      <c r="P1125">
        <f>IF(A1125="","",G1125*Rules!$B$13+H1125*Rules!$B$14+I1125*Rules!$B$15)</f>
        <v>0</v>
      </c>
      <c r="Q1125">
        <f>IF(A1125="","",IF(G1125&gt;=100,Rules!$B$18,IF(G1125&gt;=50,Rules!$B$17,IF(G1125&gt;=30,Rules!$B$16,0)))+IF(AND(F1125=1,D1125&lt;&gt;"BWL",G1125=0),Rules!$B$27,0))</f>
        <v>0</v>
      </c>
      <c r="R1125">
        <f>IF(A1125="","",J1125*Rules!$B$19+O1125*Rules!$B$22)</f>
        <v>0</v>
      </c>
      <c r="S1125">
        <f>IF(A1125="","",IF(J1125&gt;=4,Rules!$B$21,IF(J1125&gt;=3,Rules!$B$20,0)))</f>
        <v>0</v>
      </c>
      <c r="T1125">
        <f>IF(A1125="","",K1125*Rules!$B$23+L1125*Rules!$B$24+M1125*Rules!$B$25+N1125*Rules!$B$26)</f>
        <v>0</v>
      </c>
      <c r="U1125">
        <f t="shared" si="17"/>
        <v>0</v>
      </c>
    </row>
    <row r="1126" spans="1:21" x14ac:dyDescent="0.2">
      <c r="A1126" t="str">
        <f>MatchSquad!A1126</f>
        <v>M023</v>
      </c>
      <c r="B1126" t="str">
        <f>MatchSquad!B1126</f>
        <v>P225</v>
      </c>
      <c r="C1126" t="str">
        <f>MatchSquad!C1126</f>
        <v>Yash Dayal</v>
      </c>
      <c r="D1126" t="str">
        <f>MatchSquad!D1126</f>
        <v>BWL</v>
      </c>
      <c r="E1126" t="str">
        <f>MatchSquad!E1126</f>
        <v>RCB</v>
      </c>
      <c r="F1126">
        <f>MatchSquad!G1126</f>
        <v>0</v>
      </c>
      <c r="G1126">
        <f>IF(A1126="","",SUMIFS(BallByBall!$I$2:$I$501,BallByBall!$B$2:$B$501,A1126,BallByBall!$F$2:$F$501,B1126))</f>
        <v>0</v>
      </c>
      <c r="H1126">
        <f>IF(A1126="","",COUNTIFS(BallByBall!$B$2:$B$501,A1126,BallByBall!$F$2:$F$501,B1126,BallByBall!$Q$2:$Q$501,1))</f>
        <v>0</v>
      </c>
      <c r="I1126">
        <f>IF(A1126="","",COUNTIFS(BallByBall!$B$2:$B$501,A1126,BallByBall!$F$2:$F$501,B1126,BallByBall!$R$2:$R$501,1))</f>
        <v>0</v>
      </c>
      <c r="J1126">
        <f>IF(A1126="","",SUMIFS(BallByBall!$T$2:$T$501,BallByBall!$B$2:$B$501,A1126,BallByBall!$H$2:$H$501,B1126))</f>
        <v>0</v>
      </c>
      <c r="K1126">
        <f>IF(A1126="","",SUMIFS(BallByBall!$U$2:$U$501,BallByBall!$B$2:$B$501,A1126,BallByBall!$P$2:$P$501,B1126))</f>
        <v>0</v>
      </c>
      <c r="L1126">
        <f>IF(A1126="","",SUMIFS(BallByBall!$V$2:$V$501,BallByBall!$B$2:$B$501,A1126,BallByBall!$P$2:$P$501,B1126))</f>
        <v>0</v>
      </c>
      <c r="M1126">
        <f>IF(A1126="","",SUMIFS(BallByBall!$W$2:$W$501,BallByBall!$B$2:$B$501,A1126,BallByBall!$P$2:$P$501,B1126))</f>
        <v>0</v>
      </c>
      <c r="N1126">
        <f>IF(A1126="","",SUMIFS(BallByBall!$X$2:$X$501,BallByBall!$B$2:$B$501,A1126,BallByBall!$P$2:$P$501,B1126))</f>
        <v>0</v>
      </c>
      <c r="O1126">
        <f>IF(A1126="","",SUMIFS(OverSummary!$G$2:$G$101,OverSummary!$A$2:$A$101,A1126,OverSummary!$D$2:$D$101,B1126))</f>
        <v>0</v>
      </c>
      <c r="P1126">
        <f>IF(A1126="","",G1126*Rules!$B$13+H1126*Rules!$B$14+I1126*Rules!$B$15)</f>
        <v>0</v>
      </c>
      <c r="Q1126">
        <f>IF(A1126="","",IF(G1126&gt;=100,Rules!$B$18,IF(G1126&gt;=50,Rules!$B$17,IF(G1126&gt;=30,Rules!$B$16,0)))+IF(AND(F1126=1,D1126&lt;&gt;"BWL",G1126=0),Rules!$B$27,0))</f>
        <v>0</v>
      </c>
      <c r="R1126">
        <f>IF(A1126="","",J1126*Rules!$B$19+O1126*Rules!$B$22)</f>
        <v>0</v>
      </c>
      <c r="S1126">
        <f>IF(A1126="","",IF(J1126&gt;=4,Rules!$B$21,IF(J1126&gt;=3,Rules!$B$20,0)))</f>
        <v>0</v>
      </c>
      <c r="T1126">
        <f>IF(A1126="","",K1126*Rules!$B$23+L1126*Rules!$B$24+M1126*Rules!$B$25+N1126*Rules!$B$26)</f>
        <v>0</v>
      </c>
      <c r="U1126">
        <f t="shared" si="17"/>
        <v>0</v>
      </c>
    </row>
    <row r="1127" spans="1:21" x14ac:dyDescent="0.2">
      <c r="A1127" t="str">
        <f>MatchSquad!A1127</f>
        <v>M023</v>
      </c>
      <c r="B1127" t="str">
        <f>MatchSquad!B1127</f>
        <v>P101</v>
      </c>
      <c r="C1127" t="str">
        <f>MatchSquad!C1127</f>
        <v>Rishabh Pant</v>
      </c>
      <c r="D1127" t="str">
        <f>MatchSquad!D1127</f>
        <v>WK</v>
      </c>
      <c r="E1127" t="str">
        <f>MatchSquad!E1127</f>
        <v>LSG</v>
      </c>
      <c r="F1127">
        <f>MatchSquad!G1127</f>
        <v>0</v>
      </c>
      <c r="G1127">
        <f>IF(A1127="","",SUMIFS(BallByBall!$I$2:$I$501,BallByBall!$B$2:$B$501,A1127,BallByBall!$F$2:$F$501,B1127))</f>
        <v>0</v>
      </c>
      <c r="H1127">
        <f>IF(A1127="","",COUNTIFS(BallByBall!$B$2:$B$501,A1127,BallByBall!$F$2:$F$501,B1127,BallByBall!$Q$2:$Q$501,1))</f>
        <v>0</v>
      </c>
      <c r="I1127">
        <f>IF(A1127="","",COUNTIFS(BallByBall!$B$2:$B$501,A1127,BallByBall!$F$2:$F$501,B1127,BallByBall!$R$2:$R$501,1))</f>
        <v>0</v>
      </c>
      <c r="J1127">
        <f>IF(A1127="","",SUMIFS(BallByBall!$T$2:$T$501,BallByBall!$B$2:$B$501,A1127,BallByBall!$H$2:$H$501,B1127))</f>
        <v>0</v>
      </c>
      <c r="K1127">
        <f>IF(A1127="","",SUMIFS(BallByBall!$U$2:$U$501,BallByBall!$B$2:$B$501,A1127,BallByBall!$P$2:$P$501,B1127))</f>
        <v>0</v>
      </c>
      <c r="L1127">
        <f>IF(A1127="","",SUMIFS(BallByBall!$V$2:$V$501,BallByBall!$B$2:$B$501,A1127,BallByBall!$P$2:$P$501,B1127))</f>
        <v>0</v>
      </c>
      <c r="M1127">
        <f>IF(A1127="","",SUMIFS(BallByBall!$W$2:$W$501,BallByBall!$B$2:$B$501,A1127,BallByBall!$P$2:$P$501,B1127))</f>
        <v>0</v>
      </c>
      <c r="N1127">
        <f>IF(A1127="","",SUMIFS(BallByBall!$X$2:$X$501,BallByBall!$B$2:$B$501,A1127,BallByBall!$P$2:$P$501,B1127))</f>
        <v>0</v>
      </c>
      <c r="O1127">
        <f>IF(A1127="","",SUMIFS(OverSummary!$G$2:$G$101,OverSummary!$A$2:$A$101,A1127,OverSummary!$D$2:$D$101,B1127))</f>
        <v>0</v>
      </c>
      <c r="P1127">
        <f>IF(A1127="","",G1127*Rules!$B$13+H1127*Rules!$B$14+I1127*Rules!$B$15)</f>
        <v>0</v>
      </c>
      <c r="Q1127">
        <f>IF(A1127="","",IF(G1127&gt;=100,Rules!$B$18,IF(G1127&gt;=50,Rules!$B$17,IF(G1127&gt;=30,Rules!$B$16,0)))+IF(AND(F1127=1,D1127&lt;&gt;"BWL",G1127=0),Rules!$B$27,0))</f>
        <v>0</v>
      </c>
      <c r="R1127">
        <f>IF(A1127="","",J1127*Rules!$B$19+O1127*Rules!$B$22)</f>
        <v>0</v>
      </c>
      <c r="S1127">
        <f>IF(A1127="","",IF(J1127&gt;=4,Rules!$B$21,IF(J1127&gt;=3,Rules!$B$20,0)))</f>
        <v>0</v>
      </c>
      <c r="T1127">
        <f>IF(A1127="","",K1127*Rules!$B$23+L1127*Rules!$B$24+M1127*Rules!$B$25+N1127*Rules!$B$26)</f>
        <v>0</v>
      </c>
      <c r="U1127">
        <f t="shared" si="17"/>
        <v>0</v>
      </c>
    </row>
    <row r="1128" spans="1:21" x14ac:dyDescent="0.2">
      <c r="A1128" t="str">
        <f>MatchSquad!A1128</f>
        <v>M023</v>
      </c>
      <c r="B1128" t="str">
        <f>MatchSquad!B1128</f>
        <v>P102</v>
      </c>
      <c r="C1128" t="str">
        <f>MatchSquad!C1128</f>
        <v>Aiden Markram</v>
      </c>
      <c r="D1128" t="str">
        <f>MatchSquad!D1128</f>
        <v>BAT</v>
      </c>
      <c r="E1128" t="str">
        <f>MatchSquad!E1128</f>
        <v>LSG</v>
      </c>
      <c r="F1128">
        <f>MatchSquad!G1128</f>
        <v>0</v>
      </c>
      <c r="G1128">
        <f>IF(A1128="","",SUMIFS(BallByBall!$I$2:$I$501,BallByBall!$B$2:$B$501,A1128,BallByBall!$F$2:$F$501,B1128))</f>
        <v>0</v>
      </c>
      <c r="H1128">
        <f>IF(A1128="","",COUNTIFS(BallByBall!$B$2:$B$501,A1128,BallByBall!$F$2:$F$501,B1128,BallByBall!$Q$2:$Q$501,1))</f>
        <v>0</v>
      </c>
      <c r="I1128">
        <f>IF(A1128="","",COUNTIFS(BallByBall!$B$2:$B$501,A1128,BallByBall!$F$2:$F$501,B1128,BallByBall!$R$2:$R$501,1))</f>
        <v>0</v>
      </c>
      <c r="J1128">
        <f>IF(A1128="","",SUMIFS(BallByBall!$T$2:$T$501,BallByBall!$B$2:$B$501,A1128,BallByBall!$H$2:$H$501,B1128))</f>
        <v>0</v>
      </c>
      <c r="K1128">
        <f>IF(A1128="","",SUMIFS(BallByBall!$U$2:$U$501,BallByBall!$B$2:$B$501,A1128,BallByBall!$P$2:$P$501,B1128))</f>
        <v>0</v>
      </c>
      <c r="L1128">
        <f>IF(A1128="","",SUMIFS(BallByBall!$V$2:$V$501,BallByBall!$B$2:$B$501,A1128,BallByBall!$P$2:$P$501,B1128))</f>
        <v>0</v>
      </c>
      <c r="M1128">
        <f>IF(A1128="","",SUMIFS(BallByBall!$W$2:$W$501,BallByBall!$B$2:$B$501,A1128,BallByBall!$P$2:$P$501,B1128))</f>
        <v>0</v>
      </c>
      <c r="N1128">
        <f>IF(A1128="","",SUMIFS(BallByBall!$X$2:$X$501,BallByBall!$B$2:$B$501,A1128,BallByBall!$P$2:$P$501,B1128))</f>
        <v>0</v>
      </c>
      <c r="O1128">
        <f>IF(A1128="","",SUMIFS(OverSummary!$G$2:$G$101,OverSummary!$A$2:$A$101,A1128,OverSummary!$D$2:$D$101,B1128))</f>
        <v>0</v>
      </c>
      <c r="P1128">
        <f>IF(A1128="","",G1128*Rules!$B$13+H1128*Rules!$B$14+I1128*Rules!$B$15)</f>
        <v>0</v>
      </c>
      <c r="Q1128">
        <f>IF(A1128="","",IF(G1128&gt;=100,Rules!$B$18,IF(G1128&gt;=50,Rules!$B$17,IF(G1128&gt;=30,Rules!$B$16,0)))+IF(AND(F1128=1,D1128&lt;&gt;"BWL",G1128=0),Rules!$B$27,0))</f>
        <v>0</v>
      </c>
      <c r="R1128">
        <f>IF(A1128="","",J1128*Rules!$B$19+O1128*Rules!$B$22)</f>
        <v>0</v>
      </c>
      <c r="S1128">
        <f>IF(A1128="","",IF(J1128&gt;=4,Rules!$B$21,IF(J1128&gt;=3,Rules!$B$20,0)))</f>
        <v>0</v>
      </c>
      <c r="T1128">
        <f>IF(A1128="","",K1128*Rules!$B$23+L1128*Rules!$B$24+M1128*Rules!$B$25+N1128*Rules!$B$26)</f>
        <v>0</v>
      </c>
      <c r="U1128">
        <f t="shared" si="17"/>
        <v>0</v>
      </c>
    </row>
    <row r="1129" spans="1:21" x14ac:dyDescent="0.2">
      <c r="A1129" t="str">
        <f>MatchSquad!A1129</f>
        <v>M023</v>
      </c>
      <c r="B1129" t="str">
        <f>MatchSquad!B1129</f>
        <v>P103</v>
      </c>
      <c r="C1129" t="str">
        <f>MatchSquad!C1129</f>
        <v>Himmat Singh</v>
      </c>
      <c r="D1129" t="str">
        <f>MatchSquad!D1129</f>
        <v>BAT</v>
      </c>
      <c r="E1129" t="str">
        <f>MatchSquad!E1129</f>
        <v>LSG</v>
      </c>
      <c r="F1129">
        <f>MatchSquad!G1129</f>
        <v>0</v>
      </c>
      <c r="G1129">
        <f>IF(A1129="","",SUMIFS(BallByBall!$I$2:$I$501,BallByBall!$B$2:$B$501,A1129,BallByBall!$F$2:$F$501,B1129))</f>
        <v>0</v>
      </c>
      <c r="H1129">
        <f>IF(A1129="","",COUNTIFS(BallByBall!$B$2:$B$501,A1129,BallByBall!$F$2:$F$501,B1129,BallByBall!$Q$2:$Q$501,1))</f>
        <v>0</v>
      </c>
      <c r="I1129">
        <f>IF(A1129="","",COUNTIFS(BallByBall!$B$2:$B$501,A1129,BallByBall!$F$2:$F$501,B1129,BallByBall!$R$2:$R$501,1))</f>
        <v>0</v>
      </c>
      <c r="J1129">
        <f>IF(A1129="","",SUMIFS(BallByBall!$T$2:$T$501,BallByBall!$B$2:$B$501,A1129,BallByBall!$H$2:$H$501,B1129))</f>
        <v>0</v>
      </c>
      <c r="K1129">
        <f>IF(A1129="","",SUMIFS(BallByBall!$U$2:$U$501,BallByBall!$B$2:$B$501,A1129,BallByBall!$P$2:$P$501,B1129))</f>
        <v>0</v>
      </c>
      <c r="L1129">
        <f>IF(A1129="","",SUMIFS(BallByBall!$V$2:$V$501,BallByBall!$B$2:$B$501,A1129,BallByBall!$P$2:$P$501,B1129))</f>
        <v>0</v>
      </c>
      <c r="M1129">
        <f>IF(A1129="","",SUMIFS(BallByBall!$W$2:$W$501,BallByBall!$B$2:$B$501,A1129,BallByBall!$P$2:$P$501,B1129))</f>
        <v>0</v>
      </c>
      <c r="N1129">
        <f>IF(A1129="","",SUMIFS(BallByBall!$X$2:$X$501,BallByBall!$B$2:$B$501,A1129,BallByBall!$P$2:$P$501,B1129))</f>
        <v>0</v>
      </c>
      <c r="O1129">
        <f>IF(A1129="","",SUMIFS(OverSummary!$G$2:$G$101,OverSummary!$A$2:$A$101,A1129,OverSummary!$D$2:$D$101,B1129))</f>
        <v>0</v>
      </c>
      <c r="P1129">
        <f>IF(A1129="","",G1129*Rules!$B$13+H1129*Rules!$B$14+I1129*Rules!$B$15)</f>
        <v>0</v>
      </c>
      <c r="Q1129">
        <f>IF(A1129="","",IF(G1129&gt;=100,Rules!$B$18,IF(G1129&gt;=50,Rules!$B$17,IF(G1129&gt;=30,Rules!$B$16,0)))+IF(AND(F1129=1,D1129&lt;&gt;"BWL",G1129=0),Rules!$B$27,0))</f>
        <v>0</v>
      </c>
      <c r="R1129">
        <f>IF(A1129="","",J1129*Rules!$B$19+O1129*Rules!$B$22)</f>
        <v>0</v>
      </c>
      <c r="S1129">
        <f>IF(A1129="","",IF(J1129&gt;=4,Rules!$B$21,IF(J1129&gt;=3,Rules!$B$20,0)))</f>
        <v>0</v>
      </c>
      <c r="T1129">
        <f>IF(A1129="","",K1129*Rules!$B$23+L1129*Rules!$B$24+M1129*Rules!$B$25+N1129*Rules!$B$26)</f>
        <v>0</v>
      </c>
      <c r="U1129">
        <f t="shared" si="17"/>
        <v>0</v>
      </c>
    </row>
    <row r="1130" spans="1:21" x14ac:dyDescent="0.2">
      <c r="A1130" t="str">
        <f>MatchSquad!A1130</f>
        <v>M023</v>
      </c>
      <c r="B1130" t="str">
        <f>MatchSquad!B1130</f>
        <v>P104</v>
      </c>
      <c r="C1130" t="str">
        <f>MatchSquad!C1130</f>
        <v>Matthew Breetzke</v>
      </c>
      <c r="D1130" t="str">
        <f>MatchSquad!D1130</f>
        <v>BAT</v>
      </c>
      <c r="E1130" t="str">
        <f>MatchSquad!E1130</f>
        <v>LSG</v>
      </c>
      <c r="F1130">
        <f>MatchSquad!G1130</f>
        <v>0</v>
      </c>
      <c r="G1130">
        <f>IF(A1130="","",SUMIFS(BallByBall!$I$2:$I$501,BallByBall!$B$2:$B$501,A1130,BallByBall!$F$2:$F$501,B1130))</f>
        <v>0</v>
      </c>
      <c r="H1130">
        <f>IF(A1130="","",COUNTIFS(BallByBall!$B$2:$B$501,A1130,BallByBall!$F$2:$F$501,B1130,BallByBall!$Q$2:$Q$501,1))</f>
        <v>0</v>
      </c>
      <c r="I1130">
        <f>IF(A1130="","",COUNTIFS(BallByBall!$B$2:$B$501,A1130,BallByBall!$F$2:$F$501,B1130,BallByBall!$R$2:$R$501,1))</f>
        <v>0</v>
      </c>
      <c r="J1130">
        <f>IF(A1130="","",SUMIFS(BallByBall!$T$2:$T$501,BallByBall!$B$2:$B$501,A1130,BallByBall!$H$2:$H$501,B1130))</f>
        <v>0</v>
      </c>
      <c r="K1130">
        <f>IF(A1130="","",SUMIFS(BallByBall!$U$2:$U$501,BallByBall!$B$2:$B$501,A1130,BallByBall!$P$2:$P$501,B1130))</f>
        <v>0</v>
      </c>
      <c r="L1130">
        <f>IF(A1130="","",SUMIFS(BallByBall!$V$2:$V$501,BallByBall!$B$2:$B$501,A1130,BallByBall!$P$2:$P$501,B1130))</f>
        <v>0</v>
      </c>
      <c r="M1130">
        <f>IF(A1130="","",SUMIFS(BallByBall!$W$2:$W$501,BallByBall!$B$2:$B$501,A1130,BallByBall!$P$2:$P$501,B1130))</f>
        <v>0</v>
      </c>
      <c r="N1130">
        <f>IF(A1130="","",SUMIFS(BallByBall!$X$2:$X$501,BallByBall!$B$2:$B$501,A1130,BallByBall!$P$2:$P$501,B1130))</f>
        <v>0</v>
      </c>
      <c r="O1130">
        <f>IF(A1130="","",SUMIFS(OverSummary!$G$2:$G$101,OverSummary!$A$2:$A$101,A1130,OverSummary!$D$2:$D$101,B1130))</f>
        <v>0</v>
      </c>
      <c r="P1130">
        <f>IF(A1130="","",G1130*Rules!$B$13+H1130*Rules!$B$14+I1130*Rules!$B$15)</f>
        <v>0</v>
      </c>
      <c r="Q1130">
        <f>IF(A1130="","",IF(G1130&gt;=100,Rules!$B$18,IF(G1130&gt;=50,Rules!$B$17,IF(G1130&gt;=30,Rules!$B$16,0)))+IF(AND(F1130=1,D1130&lt;&gt;"BWL",G1130=0),Rules!$B$27,0))</f>
        <v>0</v>
      </c>
      <c r="R1130">
        <f>IF(A1130="","",J1130*Rules!$B$19+O1130*Rules!$B$22)</f>
        <v>0</v>
      </c>
      <c r="S1130">
        <f>IF(A1130="","",IF(J1130&gt;=4,Rules!$B$21,IF(J1130&gt;=3,Rules!$B$20,0)))</f>
        <v>0</v>
      </c>
      <c r="T1130">
        <f>IF(A1130="","",K1130*Rules!$B$23+L1130*Rules!$B$24+M1130*Rules!$B$25+N1130*Rules!$B$26)</f>
        <v>0</v>
      </c>
      <c r="U1130">
        <f t="shared" si="17"/>
        <v>0</v>
      </c>
    </row>
    <row r="1131" spans="1:21" x14ac:dyDescent="0.2">
      <c r="A1131" t="str">
        <f>MatchSquad!A1131</f>
        <v>M023</v>
      </c>
      <c r="B1131" t="str">
        <f>MatchSquad!B1131</f>
        <v>P105</v>
      </c>
      <c r="C1131" t="str">
        <f>MatchSquad!C1131</f>
        <v>Mukul Choudhary</v>
      </c>
      <c r="D1131" t="str">
        <f>MatchSquad!D1131</f>
        <v>WK</v>
      </c>
      <c r="E1131" t="str">
        <f>MatchSquad!E1131</f>
        <v>LSG</v>
      </c>
      <c r="F1131">
        <f>MatchSquad!G1131</f>
        <v>0</v>
      </c>
      <c r="G1131">
        <f>IF(A1131="","",SUMIFS(BallByBall!$I$2:$I$501,BallByBall!$B$2:$B$501,A1131,BallByBall!$F$2:$F$501,B1131))</f>
        <v>0</v>
      </c>
      <c r="H1131">
        <f>IF(A1131="","",COUNTIFS(BallByBall!$B$2:$B$501,A1131,BallByBall!$F$2:$F$501,B1131,BallByBall!$Q$2:$Q$501,1))</f>
        <v>0</v>
      </c>
      <c r="I1131">
        <f>IF(A1131="","",COUNTIFS(BallByBall!$B$2:$B$501,A1131,BallByBall!$F$2:$F$501,B1131,BallByBall!$R$2:$R$501,1))</f>
        <v>0</v>
      </c>
      <c r="J1131">
        <f>IF(A1131="","",SUMIFS(BallByBall!$T$2:$T$501,BallByBall!$B$2:$B$501,A1131,BallByBall!$H$2:$H$501,B1131))</f>
        <v>0</v>
      </c>
      <c r="K1131">
        <f>IF(A1131="","",SUMIFS(BallByBall!$U$2:$U$501,BallByBall!$B$2:$B$501,A1131,BallByBall!$P$2:$P$501,B1131))</f>
        <v>0</v>
      </c>
      <c r="L1131">
        <f>IF(A1131="","",SUMIFS(BallByBall!$V$2:$V$501,BallByBall!$B$2:$B$501,A1131,BallByBall!$P$2:$P$501,B1131))</f>
        <v>0</v>
      </c>
      <c r="M1131">
        <f>IF(A1131="","",SUMIFS(BallByBall!$W$2:$W$501,BallByBall!$B$2:$B$501,A1131,BallByBall!$P$2:$P$501,B1131))</f>
        <v>0</v>
      </c>
      <c r="N1131">
        <f>IF(A1131="","",SUMIFS(BallByBall!$X$2:$X$501,BallByBall!$B$2:$B$501,A1131,BallByBall!$P$2:$P$501,B1131))</f>
        <v>0</v>
      </c>
      <c r="O1131">
        <f>IF(A1131="","",SUMIFS(OverSummary!$G$2:$G$101,OverSummary!$A$2:$A$101,A1131,OverSummary!$D$2:$D$101,B1131))</f>
        <v>0</v>
      </c>
      <c r="P1131">
        <f>IF(A1131="","",G1131*Rules!$B$13+H1131*Rules!$B$14+I1131*Rules!$B$15)</f>
        <v>0</v>
      </c>
      <c r="Q1131">
        <f>IF(A1131="","",IF(G1131&gt;=100,Rules!$B$18,IF(G1131&gt;=50,Rules!$B$17,IF(G1131&gt;=30,Rules!$B$16,0)))+IF(AND(F1131=1,D1131&lt;&gt;"BWL",G1131=0),Rules!$B$27,0))</f>
        <v>0</v>
      </c>
      <c r="R1131">
        <f>IF(A1131="","",J1131*Rules!$B$19+O1131*Rules!$B$22)</f>
        <v>0</v>
      </c>
      <c r="S1131">
        <f>IF(A1131="","",IF(J1131&gt;=4,Rules!$B$21,IF(J1131&gt;=3,Rules!$B$20,0)))</f>
        <v>0</v>
      </c>
      <c r="T1131">
        <f>IF(A1131="","",K1131*Rules!$B$23+L1131*Rules!$B$24+M1131*Rules!$B$25+N1131*Rules!$B$26)</f>
        <v>0</v>
      </c>
      <c r="U1131">
        <f t="shared" si="17"/>
        <v>0</v>
      </c>
    </row>
    <row r="1132" spans="1:21" x14ac:dyDescent="0.2">
      <c r="A1132" t="str">
        <f>MatchSquad!A1132</f>
        <v>M023</v>
      </c>
      <c r="B1132" t="str">
        <f>MatchSquad!B1132</f>
        <v>P106</v>
      </c>
      <c r="C1132" t="str">
        <f>MatchSquad!C1132</f>
        <v>Akshat Raghuwanshi</v>
      </c>
      <c r="D1132" t="str">
        <f>MatchSquad!D1132</f>
        <v>BAT</v>
      </c>
      <c r="E1132" t="str">
        <f>MatchSquad!E1132</f>
        <v>LSG</v>
      </c>
      <c r="F1132">
        <f>MatchSquad!G1132</f>
        <v>0</v>
      </c>
      <c r="G1132">
        <f>IF(A1132="","",SUMIFS(BallByBall!$I$2:$I$501,BallByBall!$B$2:$B$501,A1132,BallByBall!$F$2:$F$501,B1132))</f>
        <v>0</v>
      </c>
      <c r="H1132">
        <f>IF(A1132="","",COUNTIFS(BallByBall!$B$2:$B$501,A1132,BallByBall!$F$2:$F$501,B1132,BallByBall!$Q$2:$Q$501,1))</f>
        <v>0</v>
      </c>
      <c r="I1132">
        <f>IF(A1132="","",COUNTIFS(BallByBall!$B$2:$B$501,A1132,BallByBall!$F$2:$F$501,B1132,BallByBall!$R$2:$R$501,1))</f>
        <v>0</v>
      </c>
      <c r="J1132">
        <f>IF(A1132="","",SUMIFS(BallByBall!$T$2:$T$501,BallByBall!$B$2:$B$501,A1132,BallByBall!$H$2:$H$501,B1132))</f>
        <v>0</v>
      </c>
      <c r="K1132">
        <f>IF(A1132="","",SUMIFS(BallByBall!$U$2:$U$501,BallByBall!$B$2:$B$501,A1132,BallByBall!$P$2:$P$501,B1132))</f>
        <v>0</v>
      </c>
      <c r="L1132">
        <f>IF(A1132="","",SUMIFS(BallByBall!$V$2:$V$501,BallByBall!$B$2:$B$501,A1132,BallByBall!$P$2:$P$501,B1132))</f>
        <v>0</v>
      </c>
      <c r="M1132">
        <f>IF(A1132="","",SUMIFS(BallByBall!$W$2:$W$501,BallByBall!$B$2:$B$501,A1132,BallByBall!$P$2:$P$501,B1132))</f>
        <v>0</v>
      </c>
      <c r="N1132">
        <f>IF(A1132="","",SUMIFS(BallByBall!$X$2:$X$501,BallByBall!$B$2:$B$501,A1132,BallByBall!$P$2:$P$501,B1132))</f>
        <v>0</v>
      </c>
      <c r="O1132">
        <f>IF(A1132="","",SUMIFS(OverSummary!$G$2:$G$101,OverSummary!$A$2:$A$101,A1132,OverSummary!$D$2:$D$101,B1132))</f>
        <v>0</v>
      </c>
      <c r="P1132">
        <f>IF(A1132="","",G1132*Rules!$B$13+H1132*Rules!$B$14+I1132*Rules!$B$15)</f>
        <v>0</v>
      </c>
      <c r="Q1132">
        <f>IF(A1132="","",IF(G1132&gt;=100,Rules!$B$18,IF(G1132&gt;=50,Rules!$B$17,IF(G1132&gt;=30,Rules!$B$16,0)))+IF(AND(F1132=1,D1132&lt;&gt;"BWL",G1132=0),Rules!$B$27,0))</f>
        <v>0</v>
      </c>
      <c r="R1132">
        <f>IF(A1132="","",J1132*Rules!$B$19+O1132*Rules!$B$22)</f>
        <v>0</v>
      </c>
      <c r="S1132">
        <f>IF(A1132="","",IF(J1132&gt;=4,Rules!$B$21,IF(J1132&gt;=3,Rules!$B$20,0)))</f>
        <v>0</v>
      </c>
      <c r="T1132">
        <f>IF(A1132="","",K1132*Rules!$B$23+L1132*Rules!$B$24+M1132*Rules!$B$25+N1132*Rules!$B$26)</f>
        <v>0</v>
      </c>
      <c r="U1132">
        <f t="shared" si="17"/>
        <v>0</v>
      </c>
    </row>
    <row r="1133" spans="1:21" x14ac:dyDescent="0.2">
      <c r="A1133" t="str">
        <f>MatchSquad!A1133</f>
        <v>M023</v>
      </c>
      <c r="B1133" t="str">
        <f>MatchSquad!B1133</f>
        <v>P107</v>
      </c>
      <c r="C1133" t="str">
        <f>MatchSquad!C1133</f>
        <v>Josh Inglis</v>
      </c>
      <c r="D1133" t="str">
        <f>MatchSquad!D1133</f>
        <v>WK</v>
      </c>
      <c r="E1133" t="str">
        <f>MatchSquad!E1133</f>
        <v>LSG</v>
      </c>
      <c r="F1133">
        <f>MatchSquad!G1133</f>
        <v>0</v>
      </c>
      <c r="G1133">
        <f>IF(A1133="","",SUMIFS(BallByBall!$I$2:$I$501,BallByBall!$B$2:$B$501,A1133,BallByBall!$F$2:$F$501,B1133))</f>
        <v>0</v>
      </c>
      <c r="H1133">
        <f>IF(A1133="","",COUNTIFS(BallByBall!$B$2:$B$501,A1133,BallByBall!$F$2:$F$501,B1133,BallByBall!$Q$2:$Q$501,1))</f>
        <v>0</v>
      </c>
      <c r="I1133">
        <f>IF(A1133="","",COUNTIFS(BallByBall!$B$2:$B$501,A1133,BallByBall!$F$2:$F$501,B1133,BallByBall!$R$2:$R$501,1))</f>
        <v>0</v>
      </c>
      <c r="J1133">
        <f>IF(A1133="","",SUMIFS(BallByBall!$T$2:$T$501,BallByBall!$B$2:$B$501,A1133,BallByBall!$H$2:$H$501,B1133))</f>
        <v>0</v>
      </c>
      <c r="K1133">
        <f>IF(A1133="","",SUMIFS(BallByBall!$U$2:$U$501,BallByBall!$B$2:$B$501,A1133,BallByBall!$P$2:$P$501,B1133))</f>
        <v>0</v>
      </c>
      <c r="L1133">
        <f>IF(A1133="","",SUMIFS(BallByBall!$V$2:$V$501,BallByBall!$B$2:$B$501,A1133,BallByBall!$P$2:$P$501,B1133))</f>
        <v>0</v>
      </c>
      <c r="M1133">
        <f>IF(A1133="","",SUMIFS(BallByBall!$W$2:$W$501,BallByBall!$B$2:$B$501,A1133,BallByBall!$P$2:$P$501,B1133))</f>
        <v>0</v>
      </c>
      <c r="N1133">
        <f>IF(A1133="","",SUMIFS(BallByBall!$X$2:$X$501,BallByBall!$B$2:$B$501,A1133,BallByBall!$P$2:$P$501,B1133))</f>
        <v>0</v>
      </c>
      <c r="O1133">
        <f>IF(A1133="","",SUMIFS(OverSummary!$G$2:$G$101,OverSummary!$A$2:$A$101,A1133,OverSummary!$D$2:$D$101,B1133))</f>
        <v>0</v>
      </c>
      <c r="P1133">
        <f>IF(A1133="","",G1133*Rules!$B$13+H1133*Rules!$B$14+I1133*Rules!$B$15)</f>
        <v>0</v>
      </c>
      <c r="Q1133">
        <f>IF(A1133="","",IF(G1133&gt;=100,Rules!$B$18,IF(G1133&gt;=50,Rules!$B$17,IF(G1133&gt;=30,Rules!$B$16,0)))+IF(AND(F1133=1,D1133&lt;&gt;"BWL",G1133=0),Rules!$B$27,0))</f>
        <v>0</v>
      </c>
      <c r="R1133">
        <f>IF(A1133="","",J1133*Rules!$B$19+O1133*Rules!$B$22)</f>
        <v>0</v>
      </c>
      <c r="S1133">
        <f>IF(A1133="","",IF(J1133&gt;=4,Rules!$B$21,IF(J1133&gt;=3,Rules!$B$20,0)))</f>
        <v>0</v>
      </c>
      <c r="T1133">
        <f>IF(A1133="","",K1133*Rules!$B$23+L1133*Rules!$B$24+M1133*Rules!$B$25+N1133*Rules!$B$26)</f>
        <v>0</v>
      </c>
      <c r="U1133">
        <f t="shared" si="17"/>
        <v>0</v>
      </c>
    </row>
    <row r="1134" spans="1:21" x14ac:dyDescent="0.2">
      <c r="A1134" t="str">
        <f>MatchSquad!A1134</f>
        <v>M023</v>
      </c>
      <c r="B1134" t="str">
        <f>MatchSquad!B1134</f>
        <v>P108</v>
      </c>
      <c r="C1134" t="str">
        <f>MatchSquad!C1134</f>
        <v>Nicholas Pooran</v>
      </c>
      <c r="D1134" t="str">
        <f>MatchSquad!D1134</f>
        <v>WK</v>
      </c>
      <c r="E1134" t="str">
        <f>MatchSquad!E1134</f>
        <v>LSG</v>
      </c>
      <c r="F1134">
        <f>MatchSquad!G1134</f>
        <v>0</v>
      </c>
      <c r="G1134">
        <f>IF(A1134="","",SUMIFS(BallByBall!$I$2:$I$501,BallByBall!$B$2:$B$501,A1134,BallByBall!$F$2:$F$501,B1134))</f>
        <v>0</v>
      </c>
      <c r="H1134">
        <f>IF(A1134="","",COUNTIFS(BallByBall!$B$2:$B$501,A1134,BallByBall!$F$2:$F$501,B1134,BallByBall!$Q$2:$Q$501,1))</f>
        <v>0</v>
      </c>
      <c r="I1134">
        <f>IF(A1134="","",COUNTIFS(BallByBall!$B$2:$B$501,A1134,BallByBall!$F$2:$F$501,B1134,BallByBall!$R$2:$R$501,1))</f>
        <v>0</v>
      </c>
      <c r="J1134">
        <f>IF(A1134="","",SUMIFS(BallByBall!$T$2:$T$501,BallByBall!$B$2:$B$501,A1134,BallByBall!$H$2:$H$501,B1134))</f>
        <v>0</v>
      </c>
      <c r="K1134">
        <f>IF(A1134="","",SUMIFS(BallByBall!$U$2:$U$501,BallByBall!$B$2:$B$501,A1134,BallByBall!$P$2:$P$501,B1134))</f>
        <v>0</v>
      </c>
      <c r="L1134">
        <f>IF(A1134="","",SUMIFS(BallByBall!$V$2:$V$501,BallByBall!$B$2:$B$501,A1134,BallByBall!$P$2:$P$501,B1134))</f>
        <v>0</v>
      </c>
      <c r="M1134">
        <f>IF(A1134="","",SUMIFS(BallByBall!$W$2:$W$501,BallByBall!$B$2:$B$501,A1134,BallByBall!$P$2:$P$501,B1134))</f>
        <v>0</v>
      </c>
      <c r="N1134">
        <f>IF(A1134="","",SUMIFS(BallByBall!$X$2:$X$501,BallByBall!$B$2:$B$501,A1134,BallByBall!$P$2:$P$501,B1134))</f>
        <v>0</v>
      </c>
      <c r="O1134">
        <f>IF(A1134="","",SUMIFS(OverSummary!$G$2:$G$101,OverSummary!$A$2:$A$101,A1134,OverSummary!$D$2:$D$101,B1134))</f>
        <v>0</v>
      </c>
      <c r="P1134">
        <f>IF(A1134="","",G1134*Rules!$B$13+H1134*Rules!$B$14+I1134*Rules!$B$15)</f>
        <v>0</v>
      </c>
      <c r="Q1134">
        <f>IF(A1134="","",IF(G1134&gt;=100,Rules!$B$18,IF(G1134&gt;=50,Rules!$B$17,IF(G1134&gt;=30,Rules!$B$16,0)))+IF(AND(F1134=1,D1134&lt;&gt;"BWL",G1134=0),Rules!$B$27,0))</f>
        <v>0</v>
      </c>
      <c r="R1134">
        <f>IF(A1134="","",J1134*Rules!$B$19+O1134*Rules!$B$22)</f>
        <v>0</v>
      </c>
      <c r="S1134">
        <f>IF(A1134="","",IF(J1134&gt;=4,Rules!$B$21,IF(J1134&gt;=3,Rules!$B$20,0)))</f>
        <v>0</v>
      </c>
      <c r="T1134">
        <f>IF(A1134="","",K1134*Rules!$B$23+L1134*Rules!$B$24+M1134*Rules!$B$25+N1134*Rules!$B$26)</f>
        <v>0</v>
      </c>
      <c r="U1134">
        <f t="shared" si="17"/>
        <v>0</v>
      </c>
    </row>
    <row r="1135" spans="1:21" x14ac:dyDescent="0.2">
      <c r="A1135" t="str">
        <f>MatchSquad!A1135</f>
        <v>M023</v>
      </c>
      <c r="B1135" t="str">
        <f>MatchSquad!B1135</f>
        <v>P109</v>
      </c>
      <c r="C1135" t="str">
        <f>MatchSquad!C1135</f>
        <v>Mitchell Marsh</v>
      </c>
      <c r="D1135" t="str">
        <f>MatchSquad!D1135</f>
        <v>AR</v>
      </c>
      <c r="E1135" t="str">
        <f>MatchSquad!E1135</f>
        <v>LSG</v>
      </c>
      <c r="F1135">
        <f>MatchSquad!G1135</f>
        <v>0</v>
      </c>
      <c r="G1135">
        <f>IF(A1135="","",SUMIFS(BallByBall!$I$2:$I$501,BallByBall!$B$2:$B$501,A1135,BallByBall!$F$2:$F$501,B1135))</f>
        <v>0</v>
      </c>
      <c r="H1135">
        <f>IF(A1135="","",COUNTIFS(BallByBall!$B$2:$B$501,A1135,BallByBall!$F$2:$F$501,B1135,BallByBall!$Q$2:$Q$501,1))</f>
        <v>0</v>
      </c>
      <c r="I1135">
        <f>IF(A1135="","",COUNTIFS(BallByBall!$B$2:$B$501,A1135,BallByBall!$F$2:$F$501,B1135,BallByBall!$R$2:$R$501,1))</f>
        <v>0</v>
      </c>
      <c r="J1135">
        <f>IF(A1135="","",SUMIFS(BallByBall!$T$2:$T$501,BallByBall!$B$2:$B$501,A1135,BallByBall!$H$2:$H$501,B1135))</f>
        <v>0</v>
      </c>
      <c r="K1135">
        <f>IF(A1135="","",SUMIFS(BallByBall!$U$2:$U$501,BallByBall!$B$2:$B$501,A1135,BallByBall!$P$2:$P$501,B1135))</f>
        <v>0</v>
      </c>
      <c r="L1135">
        <f>IF(A1135="","",SUMIFS(BallByBall!$V$2:$V$501,BallByBall!$B$2:$B$501,A1135,BallByBall!$P$2:$P$501,B1135))</f>
        <v>0</v>
      </c>
      <c r="M1135">
        <f>IF(A1135="","",SUMIFS(BallByBall!$W$2:$W$501,BallByBall!$B$2:$B$501,A1135,BallByBall!$P$2:$P$501,B1135))</f>
        <v>0</v>
      </c>
      <c r="N1135">
        <f>IF(A1135="","",SUMIFS(BallByBall!$X$2:$X$501,BallByBall!$B$2:$B$501,A1135,BallByBall!$P$2:$P$501,B1135))</f>
        <v>0</v>
      </c>
      <c r="O1135">
        <f>IF(A1135="","",SUMIFS(OverSummary!$G$2:$G$101,OverSummary!$A$2:$A$101,A1135,OverSummary!$D$2:$D$101,B1135))</f>
        <v>0</v>
      </c>
      <c r="P1135">
        <f>IF(A1135="","",G1135*Rules!$B$13+H1135*Rules!$B$14+I1135*Rules!$B$15)</f>
        <v>0</v>
      </c>
      <c r="Q1135">
        <f>IF(A1135="","",IF(G1135&gt;=100,Rules!$B$18,IF(G1135&gt;=50,Rules!$B$17,IF(G1135&gt;=30,Rules!$B$16,0)))+IF(AND(F1135=1,D1135&lt;&gt;"BWL",G1135=0),Rules!$B$27,0))</f>
        <v>0</v>
      </c>
      <c r="R1135">
        <f>IF(A1135="","",J1135*Rules!$B$19+O1135*Rules!$B$22)</f>
        <v>0</v>
      </c>
      <c r="S1135">
        <f>IF(A1135="","",IF(J1135&gt;=4,Rules!$B$21,IF(J1135&gt;=3,Rules!$B$20,0)))</f>
        <v>0</v>
      </c>
      <c r="T1135">
        <f>IF(A1135="","",K1135*Rules!$B$23+L1135*Rules!$B$24+M1135*Rules!$B$25+N1135*Rules!$B$26)</f>
        <v>0</v>
      </c>
      <c r="U1135">
        <f t="shared" si="17"/>
        <v>0</v>
      </c>
    </row>
    <row r="1136" spans="1:21" x14ac:dyDescent="0.2">
      <c r="A1136" t="str">
        <f>MatchSquad!A1136</f>
        <v>M023</v>
      </c>
      <c r="B1136" t="str">
        <f>MatchSquad!B1136</f>
        <v>P110</v>
      </c>
      <c r="C1136" t="str">
        <f>MatchSquad!C1136</f>
        <v>Abdul Samad</v>
      </c>
      <c r="D1136" t="str">
        <f>MatchSquad!D1136</f>
        <v>AR</v>
      </c>
      <c r="E1136" t="str">
        <f>MatchSquad!E1136</f>
        <v>LSG</v>
      </c>
      <c r="F1136">
        <f>MatchSquad!G1136</f>
        <v>0</v>
      </c>
      <c r="G1136">
        <f>IF(A1136="","",SUMIFS(BallByBall!$I$2:$I$501,BallByBall!$B$2:$B$501,A1136,BallByBall!$F$2:$F$501,B1136))</f>
        <v>0</v>
      </c>
      <c r="H1136">
        <f>IF(A1136="","",COUNTIFS(BallByBall!$B$2:$B$501,A1136,BallByBall!$F$2:$F$501,B1136,BallByBall!$Q$2:$Q$501,1))</f>
        <v>0</v>
      </c>
      <c r="I1136">
        <f>IF(A1136="","",COUNTIFS(BallByBall!$B$2:$B$501,A1136,BallByBall!$F$2:$F$501,B1136,BallByBall!$R$2:$R$501,1))</f>
        <v>0</v>
      </c>
      <c r="J1136">
        <f>IF(A1136="","",SUMIFS(BallByBall!$T$2:$T$501,BallByBall!$B$2:$B$501,A1136,BallByBall!$H$2:$H$501,B1136))</f>
        <v>0</v>
      </c>
      <c r="K1136">
        <f>IF(A1136="","",SUMIFS(BallByBall!$U$2:$U$501,BallByBall!$B$2:$B$501,A1136,BallByBall!$P$2:$P$501,B1136))</f>
        <v>0</v>
      </c>
      <c r="L1136">
        <f>IF(A1136="","",SUMIFS(BallByBall!$V$2:$V$501,BallByBall!$B$2:$B$501,A1136,BallByBall!$P$2:$P$501,B1136))</f>
        <v>0</v>
      </c>
      <c r="M1136">
        <f>IF(A1136="","",SUMIFS(BallByBall!$W$2:$W$501,BallByBall!$B$2:$B$501,A1136,BallByBall!$P$2:$P$501,B1136))</f>
        <v>0</v>
      </c>
      <c r="N1136">
        <f>IF(A1136="","",SUMIFS(BallByBall!$X$2:$X$501,BallByBall!$B$2:$B$501,A1136,BallByBall!$P$2:$P$501,B1136))</f>
        <v>0</v>
      </c>
      <c r="O1136">
        <f>IF(A1136="","",SUMIFS(OverSummary!$G$2:$G$101,OverSummary!$A$2:$A$101,A1136,OverSummary!$D$2:$D$101,B1136))</f>
        <v>0</v>
      </c>
      <c r="P1136">
        <f>IF(A1136="","",G1136*Rules!$B$13+H1136*Rules!$B$14+I1136*Rules!$B$15)</f>
        <v>0</v>
      </c>
      <c r="Q1136">
        <f>IF(A1136="","",IF(G1136&gt;=100,Rules!$B$18,IF(G1136&gt;=50,Rules!$B$17,IF(G1136&gt;=30,Rules!$B$16,0)))+IF(AND(F1136=1,D1136&lt;&gt;"BWL",G1136=0),Rules!$B$27,0))</f>
        <v>0</v>
      </c>
      <c r="R1136">
        <f>IF(A1136="","",J1136*Rules!$B$19+O1136*Rules!$B$22)</f>
        <v>0</v>
      </c>
      <c r="S1136">
        <f>IF(A1136="","",IF(J1136&gt;=4,Rules!$B$21,IF(J1136&gt;=3,Rules!$B$20,0)))</f>
        <v>0</v>
      </c>
      <c r="T1136">
        <f>IF(A1136="","",K1136*Rules!$B$23+L1136*Rules!$B$24+M1136*Rules!$B$25+N1136*Rules!$B$26)</f>
        <v>0</v>
      </c>
      <c r="U1136">
        <f t="shared" si="17"/>
        <v>0</v>
      </c>
    </row>
    <row r="1137" spans="1:21" x14ac:dyDescent="0.2">
      <c r="A1137" t="str">
        <f>MatchSquad!A1137</f>
        <v>M023</v>
      </c>
      <c r="B1137" t="str">
        <f>MatchSquad!B1137</f>
        <v>P111</v>
      </c>
      <c r="C1137" t="str">
        <f>MatchSquad!C1137</f>
        <v>Shahbaz Ahamad</v>
      </c>
      <c r="D1137" t="str">
        <f>MatchSquad!D1137</f>
        <v>AR</v>
      </c>
      <c r="E1137" t="str">
        <f>MatchSquad!E1137</f>
        <v>LSG</v>
      </c>
      <c r="F1137">
        <f>MatchSquad!G1137</f>
        <v>0</v>
      </c>
      <c r="G1137">
        <f>IF(A1137="","",SUMIFS(BallByBall!$I$2:$I$501,BallByBall!$B$2:$B$501,A1137,BallByBall!$F$2:$F$501,B1137))</f>
        <v>0</v>
      </c>
      <c r="H1137">
        <f>IF(A1137="","",COUNTIFS(BallByBall!$B$2:$B$501,A1137,BallByBall!$F$2:$F$501,B1137,BallByBall!$Q$2:$Q$501,1))</f>
        <v>0</v>
      </c>
      <c r="I1137">
        <f>IF(A1137="","",COUNTIFS(BallByBall!$B$2:$B$501,A1137,BallByBall!$F$2:$F$501,B1137,BallByBall!$R$2:$R$501,1))</f>
        <v>0</v>
      </c>
      <c r="J1137">
        <f>IF(A1137="","",SUMIFS(BallByBall!$T$2:$T$501,BallByBall!$B$2:$B$501,A1137,BallByBall!$H$2:$H$501,B1137))</f>
        <v>0</v>
      </c>
      <c r="K1137">
        <f>IF(A1137="","",SUMIFS(BallByBall!$U$2:$U$501,BallByBall!$B$2:$B$501,A1137,BallByBall!$P$2:$P$501,B1137))</f>
        <v>0</v>
      </c>
      <c r="L1137">
        <f>IF(A1137="","",SUMIFS(BallByBall!$V$2:$V$501,BallByBall!$B$2:$B$501,A1137,BallByBall!$P$2:$P$501,B1137))</f>
        <v>0</v>
      </c>
      <c r="M1137">
        <f>IF(A1137="","",SUMIFS(BallByBall!$W$2:$W$501,BallByBall!$B$2:$B$501,A1137,BallByBall!$P$2:$P$501,B1137))</f>
        <v>0</v>
      </c>
      <c r="N1137">
        <f>IF(A1137="","",SUMIFS(BallByBall!$X$2:$X$501,BallByBall!$B$2:$B$501,A1137,BallByBall!$P$2:$P$501,B1137))</f>
        <v>0</v>
      </c>
      <c r="O1137">
        <f>IF(A1137="","",SUMIFS(OverSummary!$G$2:$G$101,OverSummary!$A$2:$A$101,A1137,OverSummary!$D$2:$D$101,B1137))</f>
        <v>0</v>
      </c>
      <c r="P1137">
        <f>IF(A1137="","",G1137*Rules!$B$13+H1137*Rules!$B$14+I1137*Rules!$B$15)</f>
        <v>0</v>
      </c>
      <c r="Q1137">
        <f>IF(A1137="","",IF(G1137&gt;=100,Rules!$B$18,IF(G1137&gt;=50,Rules!$B$17,IF(G1137&gt;=30,Rules!$B$16,0)))+IF(AND(F1137=1,D1137&lt;&gt;"BWL",G1137=0),Rules!$B$27,0))</f>
        <v>0</v>
      </c>
      <c r="R1137">
        <f>IF(A1137="","",J1137*Rules!$B$19+O1137*Rules!$B$22)</f>
        <v>0</v>
      </c>
      <c r="S1137">
        <f>IF(A1137="","",IF(J1137&gt;=4,Rules!$B$21,IF(J1137&gt;=3,Rules!$B$20,0)))</f>
        <v>0</v>
      </c>
      <c r="T1137">
        <f>IF(A1137="","",K1137*Rules!$B$23+L1137*Rules!$B$24+M1137*Rules!$B$25+N1137*Rules!$B$26)</f>
        <v>0</v>
      </c>
      <c r="U1137">
        <f t="shared" si="17"/>
        <v>0</v>
      </c>
    </row>
    <row r="1138" spans="1:21" x14ac:dyDescent="0.2">
      <c r="A1138" t="str">
        <f>MatchSquad!A1138</f>
        <v>M023</v>
      </c>
      <c r="B1138" t="str">
        <f>MatchSquad!B1138</f>
        <v>P112</v>
      </c>
      <c r="C1138" t="str">
        <f>MatchSquad!C1138</f>
        <v>Arshin Kulkarni</v>
      </c>
      <c r="D1138" t="str">
        <f>MatchSquad!D1138</f>
        <v>AR</v>
      </c>
      <c r="E1138" t="str">
        <f>MatchSquad!E1138</f>
        <v>LSG</v>
      </c>
      <c r="F1138">
        <f>MatchSquad!G1138</f>
        <v>0</v>
      </c>
      <c r="G1138">
        <f>IF(A1138="","",SUMIFS(BallByBall!$I$2:$I$501,BallByBall!$B$2:$B$501,A1138,BallByBall!$F$2:$F$501,B1138))</f>
        <v>0</v>
      </c>
      <c r="H1138">
        <f>IF(A1138="","",COUNTIFS(BallByBall!$B$2:$B$501,A1138,BallByBall!$F$2:$F$501,B1138,BallByBall!$Q$2:$Q$501,1))</f>
        <v>0</v>
      </c>
      <c r="I1138">
        <f>IF(A1138="","",COUNTIFS(BallByBall!$B$2:$B$501,A1138,BallByBall!$F$2:$F$501,B1138,BallByBall!$R$2:$R$501,1))</f>
        <v>0</v>
      </c>
      <c r="J1138">
        <f>IF(A1138="","",SUMIFS(BallByBall!$T$2:$T$501,BallByBall!$B$2:$B$501,A1138,BallByBall!$H$2:$H$501,B1138))</f>
        <v>0</v>
      </c>
      <c r="K1138">
        <f>IF(A1138="","",SUMIFS(BallByBall!$U$2:$U$501,BallByBall!$B$2:$B$501,A1138,BallByBall!$P$2:$P$501,B1138))</f>
        <v>0</v>
      </c>
      <c r="L1138">
        <f>IF(A1138="","",SUMIFS(BallByBall!$V$2:$V$501,BallByBall!$B$2:$B$501,A1138,BallByBall!$P$2:$P$501,B1138))</f>
        <v>0</v>
      </c>
      <c r="M1138">
        <f>IF(A1138="","",SUMIFS(BallByBall!$W$2:$W$501,BallByBall!$B$2:$B$501,A1138,BallByBall!$P$2:$P$501,B1138))</f>
        <v>0</v>
      </c>
      <c r="N1138">
        <f>IF(A1138="","",SUMIFS(BallByBall!$X$2:$X$501,BallByBall!$B$2:$B$501,A1138,BallByBall!$P$2:$P$501,B1138))</f>
        <v>0</v>
      </c>
      <c r="O1138">
        <f>IF(A1138="","",SUMIFS(OverSummary!$G$2:$G$101,OverSummary!$A$2:$A$101,A1138,OverSummary!$D$2:$D$101,B1138))</f>
        <v>0</v>
      </c>
      <c r="P1138">
        <f>IF(A1138="","",G1138*Rules!$B$13+H1138*Rules!$B$14+I1138*Rules!$B$15)</f>
        <v>0</v>
      </c>
      <c r="Q1138">
        <f>IF(A1138="","",IF(G1138&gt;=100,Rules!$B$18,IF(G1138&gt;=50,Rules!$B$17,IF(G1138&gt;=30,Rules!$B$16,0)))+IF(AND(F1138=1,D1138&lt;&gt;"BWL",G1138=0),Rules!$B$27,0))</f>
        <v>0</v>
      </c>
      <c r="R1138">
        <f>IF(A1138="","",J1138*Rules!$B$19+O1138*Rules!$B$22)</f>
        <v>0</v>
      </c>
      <c r="S1138">
        <f>IF(A1138="","",IF(J1138&gt;=4,Rules!$B$21,IF(J1138&gt;=3,Rules!$B$20,0)))</f>
        <v>0</v>
      </c>
      <c r="T1138">
        <f>IF(A1138="","",K1138*Rules!$B$23+L1138*Rules!$B$24+M1138*Rules!$B$25+N1138*Rules!$B$26)</f>
        <v>0</v>
      </c>
      <c r="U1138">
        <f t="shared" si="17"/>
        <v>0</v>
      </c>
    </row>
    <row r="1139" spans="1:21" x14ac:dyDescent="0.2">
      <c r="A1139" t="str">
        <f>MatchSquad!A1139</f>
        <v>M023</v>
      </c>
      <c r="B1139" t="str">
        <f>MatchSquad!B1139</f>
        <v>P113</v>
      </c>
      <c r="C1139" t="str">
        <f>MatchSquad!C1139</f>
        <v>Wanindu Hasaranga</v>
      </c>
      <c r="D1139" t="str">
        <f>MatchSquad!D1139</f>
        <v>AR</v>
      </c>
      <c r="E1139" t="str">
        <f>MatchSquad!E1139</f>
        <v>LSG</v>
      </c>
      <c r="F1139">
        <f>MatchSquad!G1139</f>
        <v>0</v>
      </c>
      <c r="G1139">
        <f>IF(A1139="","",SUMIFS(BallByBall!$I$2:$I$501,BallByBall!$B$2:$B$501,A1139,BallByBall!$F$2:$F$501,B1139))</f>
        <v>0</v>
      </c>
      <c r="H1139">
        <f>IF(A1139="","",COUNTIFS(BallByBall!$B$2:$B$501,A1139,BallByBall!$F$2:$F$501,B1139,BallByBall!$Q$2:$Q$501,1))</f>
        <v>0</v>
      </c>
      <c r="I1139">
        <f>IF(A1139="","",COUNTIFS(BallByBall!$B$2:$B$501,A1139,BallByBall!$F$2:$F$501,B1139,BallByBall!$R$2:$R$501,1))</f>
        <v>0</v>
      </c>
      <c r="J1139">
        <f>IF(A1139="","",SUMIFS(BallByBall!$T$2:$T$501,BallByBall!$B$2:$B$501,A1139,BallByBall!$H$2:$H$501,B1139))</f>
        <v>0</v>
      </c>
      <c r="K1139">
        <f>IF(A1139="","",SUMIFS(BallByBall!$U$2:$U$501,BallByBall!$B$2:$B$501,A1139,BallByBall!$P$2:$P$501,B1139))</f>
        <v>0</v>
      </c>
      <c r="L1139">
        <f>IF(A1139="","",SUMIFS(BallByBall!$V$2:$V$501,BallByBall!$B$2:$B$501,A1139,BallByBall!$P$2:$P$501,B1139))</f>
        <v>0</v>
      </c>
      <c r="M1139">
        <f>IF(A1139="","",SUMIFS(BallByBall!$W$2:$W$501,BallByBall!$B$2:$B$501,A1139,BallByBall!$P$2:$P$501,B1139))</f>
        <v>0</v>
      </c>
      <c r="N1139">
        <f>IF(A1139="","",SUMIFS(BallByBall!$X$2:$X$501,BallByBall!$B$2:$B$501,A1139,BallByBall!$P$2:$P$501,B1139))</f>
        <v>0</v>
      </c>
      <c r="O1139">
        <f>IF(A1139="","",SUMIFS(OverSummary!$G$2:$G$101,OverSummary!$A$2:$A$101,A1139,OverSummary!$D$2:$D$101,B1139))</f>
        <v>0</v>
      </c>
      <c r="P1139">
        <f>IF(A1139="","",G1139*Rules!$B$13+H1139*Rules!$B$14+I1139*Rules!$B$15)</f>
        <v>0</v>
      </c>
      <c r="Q1139">
        <f>IF(A1139="","",IF(G1139&gt;=100,Rules!$B$18,IF(G1139&gt;=50,Rules!$B$17,IF(G1139&gt;=30,Rules!$B$16,0)))+IF(AND(F1139=1,D1139&lt;&gt;"BWL",G1139=0),Rules!$B$27,0))</f>
        <v>0</v>
      </c>
      <c r="R1139">
        <f>IF(A1139="","",J1139*Rules!$B$19+O1139*Rules!$B$22)</f>
        <v>0</v>
      </c>
      <c r="S1139">
        <f>IF(A1139="","",IF(J1139&gt;=4,Rules!$B$21,IF(J1139&gt;=3,Rules!$B$20,0)))</f>
        <v>0</v>
      </c>
      <c r="T1139">
        <f>IF(A1139="","",K1139*Rules!$B$23+L1139*Rules!$B$24+M1139*Rules!$B$25+N1139*Rules!$B$26)</f>
        <v>0</v>
      </c>
      <c r="U1139">
        <f t="shared" si="17"/>
        <v>0</v>
      </c>
    </row>
    <row r="1140" spans="1:21" x14ac:dyDescent="0.2">
      <c r="A1140" t="str">
        <f>MatchSquad!A1140</f>
        <v>M023</v>
      </c>
      <c r="B1140" t="str">
        <f>MatchSquad!B1140</f>
        <v>P114</v>
      </c>
      <c r="C1140" t="str">
        <f>MatchSquad!C1140</f>
        <v>Ayush Badoni</v>
      </c>
      <c r="D1140" t="str">
        <f>MatchSquad!D1140</f>
        <v>AR</v>
      </c>
      <c r="E1140" t="str">
        <f>MatchSquad!E1140</f>
        <v>LSG</v>
      </c>
      <c r="F1140">
        <f>MatchSquad!G1140</f>
        <v>0</v>
      </c>
      <c r="G1140">
        <f>IF(A1140="","",SUMIFS(BallByBall!$I$2:$I$501,BallByBall!$B$2:$B$501,A1140,BallByBall!$F$2:$F$501,B1140))</f>
        <v>0</v>
      </c>
      <c r="H1140">
        <f>IF(A1140="","",COUNTIFS(BallByBall!$B$2:$B$501,A1140,BallByBall!$F$2:$F$501,B1140,BallByBall!$Q$2:$Q$501,1))</f>
        <v>0</v>
      </c>
      <c r="I1140">
        <f>IF(A1140="","",COUNTIFS(BallByBall!$B$2:$B$501,A1140,BallByBall!$F$2:$F$501,B1140,BallByBall!$R$2:$R$501,1))</f>
        <v>0</v>
      </c>
      <c r="J1140">
        <f>IF(A1140="","",SUMIFS(BallByBall!$T$2:$T$501,BallByBall!$B$2:$B$501,A1140,BallByBall!$H$2:$H$501,B1140))</f>
        <v>0</v>
      </c>
      <c r="K1140">
        <f>IF(A1140="","",SUMIFS(BallByBall!$U$2:$U$501,BallByBall!$B$2:$B$501,A1140,BallByBall!$P$2:$P$501,B1140))</f>
        <v>0</v>
      </c>
      <c r="L1140">
        <f>IF(A1140="","",SUMIFS(BallByBall!$V$2:$V$501,BallByBall!$B$2:$B$501,A1140,BallByBall!$P$2:$P$501,B1140))</f>
        <v>0</v>
      </c>
      <c r="M1140">
        <f>IF(A1140="","",SUMIFS(BallByBall!$W$2:$W$501,BallByBall!$B$2:$B$501,A1140,BallByBall!$P$2:$P$501,B1140))</f>
        <v>0</v>
      </c>
      <c r="N1140">
        <f>IF(A1140="","",SUMIFS(BallByBall!$X$2:$X$501,BallByBall!$B$2:$B$501,A1140,BallByBall!$P$2:$P$501,B1140))</f>
        <v>0</v>
      </c>
      <c r="O1140">
        <f>IF(A1140="","",SUMIFS(OverSummary!$G$2:$G$101,OverSummary!$A$2:$A$101,A1140,OverSummary!$D$2:$D$101,B1140))</f>
        <v>0</v>
      </c>
      <c r="P1140">
        <f>IF(A1140="","",G1140*Rules!$B$13+H1140*Rules!$B$14+I1140*Rules!$B$15)</f>
        <v>0</v>
      </c>
      <c r="Q1140">
        <f>IF(A1140="","",IF(G1140&gt;=100,Rules!$B$18,IF(G1140&gt;=50,Rules!$B$17,IF(G1140&gt;=30,Rules!$B$16,0)))+IF(AND(F1140=1,D1140&lt;&gt;"BWL",G1140=0),Rules!$B$27,0))</f>
        <v>0</v>
      </c>
      <c r="R1140">
        <f>IF(A1140="","",J1140*Rules!$B$19+O1140*Rules!$B$22)</f>
        <v>0</v>
      </c>
      <c r="S1140">
        <f>IF(A1140="","",IF(J1140&gt;=4,Rules!$B$21,IF(J1140&gt;=3,Rules!$B$20,0)))</f>
        <v>0</v>
      </c>
      <c r="T1140">
        <f>IF(A1140="","",K1140*Rules!$B$23+L1140*Rules!$B$24+M1140*Rules!$B$25+N1140*Rules!$B$26)</f>
        <v>0</v>
      </c>
      <c r="U1140">
        <f t="shared" si="17"/>
        <v>0</v>
      </c>
    </row>
    <row r="1141" spans="1:21" x14ac:dyDescent="0.2">
      <c r="A1141" t="str">
        <f>MatchSquad!A1141</f>
        <v>M023</v>
      </c>
      <c r="B1141" t="str">
        <f>MatchSquad!B1141</f>
        <v>P115</v>
      </c>
      <c r="C1141" t="str">
        <f>MatchSquad!C1141</f>
        <v>Mohammad Shami</v>
      </c>
      <c r="D1141" t="str">
        <f>MatchSquad!D1141</f>
        <v>BWL</v>
      </c>
      <c r="E1141" t="str">
        <f>MatchSquad!E1141</f>
        <v>LSG</v>
      </c>
      <c r="F1141">
        <f>MatchSquad!G1141</f>
        <v>0</v>
      </c>
      <c r="G1141">
        <f>IF(A1141="","",SUMIFS(BallByBall!$I$2:$I$501,BallByBall!$B$2:$B$501,A1141,BallByBall!$F$2:$F$501,B1141))</f>
        <v>0</v>
      </c>
      <c r="H1141">
        <f>IF(A1141="","",COUNTIFS(BallByBall!$B$2:$B$501,A1141,BallByBall!$F$2:$F$501,B1141,BallByBall!$Q$2:$Q$501,1))</f>
        <v>0</v>
      </c>
      <c r="I1141">
        <f>IF(A1141="","",COUNTIFS(BallByBall!$B$2:$B$501,A1141,BallByBall!$F$2:$F$501,B1141,BallByBall!$R$2:$R$501,1))</f>
        <v>0</v>
      </c>
      <c r="J1141">
        <f>IF(A1141="","",SUMIFS(BallByBall!$T$2:$T$501,BallByBall!$B$2:$B$501,A1141,BallByBall!$H$2:$H$501,B1141))</f>
        <v>0</v>
      </c>
      <c r="K1141">
        <f>IF(A1141="","",SUMIFS(BallByBall!$U$2:$U$501,BallByBall!$B$2:$B$501,A1141,BallByBall!$P$2:$P$501,B1141))</f>
        <v>0</v>
      </c>
      <c r="L1141">
        <f>IF(A1141="","",SUMIFS(BallByBall!$V$2:$V$501,BallByBall!$B$2:$B$501,A1141,BallByBall!$P$2:$P$501,B1141))</f>
        <v>0</v>
      </c>
      <c r="M1141">
        <f>IF(A1141="","",SUMIFS(BallByBall!$W$2:$W$501,BallByBall!$B$2:$B$501,A1141,BallByBall!$P$2:$P$501,B1141))</f>
        <v>0</v>
      </c>
      <c r="N1141">
        <f>IF(A1141="","",SUMIFS(BallByBall!$X$2:$X$501,BallByBall!$B$2:$B$501,A1141,BallByBall!$P$2:$P$501,B1141))</f>
        <v>0</v>
      </c>
      <c r="O1141">
        <f>IF(A1141="","",SUMIFS(OverSummary!$G$2:$G$101,OverSummary!$A$2:$A$101,A1141,OverSummary!$D$2:$D$101,B1141))</f>
        <v>0</v>
      </c>
      <c r="P1141">
        <f>IF(A1141="","",G1141*Rules!$B$13+H1141*Rules!$B$14+I1141*Rules!$B$15)</f>
        <v>0</v>
      </c>
      <c r="Q1141">
        <f>IF(A1141="","",IF(G1141&gt;=100,Rules!$B$18,IF(G1141&gt;=50,Rules!$B$17,IF(G1141&gt;=30,Rules!$B$16,0)))+IF(AND(F1141=1,D1141&lt;&gt;"BWL",G1141=0),Rules!$B$27,0))</f>
        <v>0</v>
      </c>
      <c r="R1141">
        <f>IF(A1141="","",J1141*Rules!$B$19+O1141*Rules!$B$22)</f>
        <v>0</v>
      </c>
      <c r="S1141">
        <f>IF(A1141="","",IF(J1141&gt;=4,Rules!$B$21,IF(J1141&gt;=3,Rules!$B$20,0)))</f>
        <v>0</v>
      </c>
      <c r="T1141">
        <f>IF(A1141="","",K1141*Rules!$B$23+L1141*Rules!$B$24+M1141*Rules!$B$25+N1141*Rules!$B$26)</f>
        <v>0</v>
      </c>
      <c r="U1141">
        <f t="shared" si="17"/>
        <v>0</v>
      </c>
    </row>
    <row r="1142" spans="1:21" x14ac:dyDescent="0.2">
      <c r="A1142" t="str">
        <f>MatchSquad!A1142</f>
        <v>M023</v>
      </c>
      <c r="B1142" t="str">
        <f>MatchSquad!B1142</f>
        <v>P116</v>
      </c>
      <c r="C1142" t="str">
        <f>MatchSquad!C1142</f>
        <v>Avesh Khan</v>
      </c>
      <c r="D1142" t="str">
        <f>MatchSquad!D1142</f>
        <v>BWL</v>
      </c>
      <c r="E1142" t="str">
        <f>MatchSquad!E1142</f>
        <v>LSG</v>
      </c>
      <c r="F1142">
        <f>MatchSquad!G1142</f>
        <v>0</v>
      </c>
      <c r="G1142">
        <f>IF(A1142="","",SUMIFS(BallByBall!$I$2:$I$501,BallByBall!$B$2:$B$501,A1142,BallByBall!$F$2:$F$501,B1142))</f>
        <v>0</v>
      </c>
      <c r="H1142">
        <f>IF(A1142="","",COUNTIFS(BallByBall!$B$2:$B$501,A1142,BallByBall!$F$2:$F$501,B1142,BallByBall!$Q$2:$Q$501,1))</f>
        <v>0</v>
      </c>
      <c r="I1142">
        <f>IF(A1142="","",COUNTIFS(BallByBall!$B$2:$B$501,A1142,BallByBall!$F$2:$F$501,B1142,BallByBall!$R$2:$R$501,1))</f>
        <v>0</v>
      </c>
      <c r="J1142">
        <f>IF(A1142="","",SUMIFS(BallByBall!$T$2:$T$501,BallByBall!$B$2:$B$501,A1142,BallByBall!$H$2:$H$501,B1142))</f>
        <v>0</v>
      </c>
      <c r="K1142">
        <f>IF(A1142="","",SUMIFS(BallByBall!$U$2:$U$501,BallByBall!$B$2:$B$501,A1142,BallByBall!$P$2:$P$501,B1142))</f>
        <v>0</v>
      </c>
      <c r="L1142">
        <f>IF(A1142="","",SUMIFS(BallByBall!$V$2:$V$501,BallByBall!$B$2:$B$501,A1142,BallByBall!$P$2:$P$501,B1142))</f>
        <v>0</v>
      </c>
      <c r="M1142">
        <f>IF(A1142="","",SUMIFS(BallByBall!$W$2:$W$501,BallByBall!$B$2:$B$501,A1142,BallByBall!$P$2:$P$501,B1142))</f>
        <v>0</v>
      </c>
      <c r="N1142">
        <f>IF(A1142="","",SUMIFS(BallByBall!$X$2:$X$501,BallByBall!$B$2:$B$501,A1142,BallByBall!$P$2:$P$501,B1142))</f>
        <v>0</v>
      </c>
      <c r="O1142">
        <f>IF(A1142="","",SUMIFS(OverSummary!$G$2:$G$101,OverSummary!$A$2:$A$101,A1142,OverSummary!$D$2:$D$101,B1142))</f>
        <v>0</v>
      </c>
      <c r="P1142">
        <f>IF(A1142="","",G1142*Rules!$B$13+H1142*Rules!$B$14+I1142*Rules!$B$15)</f>
        <v>0</v>
      </c>
      <c r="Q1142">
        <f>IF(A1142="","",IF(G1142&gt;=100,Rules!$B$18,IF(G1142&gt;=50,Rules!$B$17,IF(G1142&gt;=30,Rules!$B$16,0)))+IF(AND(F1142=1,D1142&lt;&gt;"BWL",G1142=0),Rules!$B$27,0))</f>
        <v>0</v>
      </c>
      <c r="R1142">
        <f>IF(A1142="","",J1142*Rules!$B$19+O1142*Rules!$B$22)</f>
        <v>0</v>
      </c>
      <c r="S1142">
        <f>IF(A1142="","",IF(J1142&gt;=4,Rules!$B$21,IF(J1142&gt;=3,Rules!$B$20,0)))</f>
        <v>0</v>
      </c>
      <c r="T1142">
        <f>IF(A1142="","",K1142*Rules!$B$23+L1142*Rules!$B$24+M1142*Rules!$B$25+N1142*Rules!$B$26)</f>
        <v>0</v>
      </c>
      <c r="U1142">
        <f t="shared" si="17"/>
        <v>0</v>
      </c>
    </row>
    <row r="1143" spans="1:21" x14ac:dyDescent="0.2">
      <c r="A1143" t="str">
        <f>MatchSquad!A1143</f>
        <v>M023</v>
      </c>
      <c r="B1143" t="str">
        <f>MatchSquad!B1143</f>
        <v>P117</v>
      </c>
      <c r="C1143" t="str">
        <f>MatchSquad!C1143</f>
        <v>M. Siddharth</v>
      </c>
      <c r="D1143" t="str">
        <f>MatchSquad!D1143</f>
        <v>BWL</v>
      </c>
      <c r="E1143" t="str">
        <f>MatchSquad!E1143</f>
        <v>LSG</v>
      </c>
      <c r="F1143">
        <f>MatchSquad!G1143</f>
        <v>0</v>
      </c>
      <c r="G1143">
        <f>IF(A1143="","",SUMIFS(BallByBall!$I$2:$I$501,BallByBall!$B$2:$B$501,A1143,BallByBall!$F$2:$F$501,B1143))</f>
        <v>0</v>
      </c>
      <c r="H1143">
        <f>IF(A1143="","",COUNTIFS(BallByBall!$B$2:$B$501,A1143,BallByBall!$F$2:$F$501,B1143,BallByBall!$Q$2:$Q$501,1))</f>
        <v>0</v>
      </c>
      <c r="I1143">
        <f>IF(A1143="","",COUNTIFS(BallByBall!$B$2:$B$501,A1143,BallByBall!$F$2:$F$501,B1143,BallByBall!$R$2:$R$501,1))</f>
        <v>0</v>
      </c>
      <c r="J1143">
        <f>IF(A1143="","",SUMIFS(BallByBall!$T$2:$T$501,BallByBall!$B$2:$B$501,A1143,BallByBall!$H$2:$H$501,B1143))</f>
        <v>0</v>
      </c>
      <c r="K1143">
        <f>IF(A1143="","",SUMIFS(BallByBall!$U$2:$U$501,BallByBall!$B$2:$B$501,A1143,BallByBall!$P$2:$P$501,B1143))</f>
        <v>0</v>
      </c>
      <c r="L1143">
        <f>IF(A1143="","",SUMIFS(BallByBall!$V$2:$V$501,BallByBall!$B$2:$B$501,A1143,BallByBall!$P$2:$P$501,B1143))</f>
        <v>0</v>
      </c>
      <c r="M1143">
        <f>IF(A1143="","",SUMIFS(BallByBall!$W$2:$W$501,BallByBall!$B$2:$B$501,A1143,BallByBall!$P$2:$P$501,B1143))</f>
        <v>0</v>
      </c>
      <c r="N1143">
        <f>IF(A1143="","",SUMIFS(BallByBall!$X$2:$X$501,BallByBall!$B$2:$B$501,A1143,BallByBall!$P$2:$P$501,B1143))</f>
        <v>0</v>
      </c>
      <c r="O1143">
        <f>IF(A1143="","",SUMIFS(OverSummary!$G$2:$G$101,OverSummary!$A$2:$A$101,A1143,OverSummary!$D$2:$D$101,B1143))</f>
        <v>0</v>
      </c>
      <c r="P1143">
        <f>IF(A1143="","",G1143*Rules!$B$13+H1143*Rules!$B$14+I1143*Rules!$B$15)</f>
        <v>0</v>
      </c>
      <c r="Q1143">
        <f>IF(A1143="","",IF(G1143&gt;=100,Rules!$B$18,IF(G1143&gt;=50,Rules!$B$17,IF(G1143&gt;=30,Rules!$B$16,0)))+IF(AND(F1143=1,D1143&lt;&gt;"BWL",G1143=0),Rules!$B$27,0))</f>
        <v>0</v>
      </c>
      <c r="R1143">
        <f>IF(A1143="","",J1143*Rules!$B$19+O1143*Rules!$B$22)</f>
        <v>0</v>
      </c>
      <c r="S1143">
        <f>IF(A1143="","",IF(J1143&gt;=4,Rules!$B$21,IF(J1143&gt;=3,Rules!$B$20,0)))</f>
        <v>0</v>
      </c>
      <c r="T1143">
        <f>IF(A1143="","",K1143*Rules!$B$23+L1143*Rules!$B$24+M1143*Rules!$B$25+N1143*Rules!$B$26)</f>
        <v>0</v>
      </c>
      <c r="U1143">
        <f t="shared" si="17"/>
        <v>0</v>
      </c>
    </row>
    <row r="1144" spans="1:21" x14ac:dyDescent="0.2">
      <c r="A1144" t="str">
        <f>MatchSquad!A1144</f>
        <v>M023</v>
      </c>
      <c r="B1144" t="str">
        <f>MatchSquad!B1144</f>
        <v>P118</v>
      </c>
      <c r="C1144" t="str">
        <f>MatchSquad!C1144</f>
        <v>Digvesh Singh</v>
      </c>
      <c r="D1144" t="str">
        <f>MatchSquad!D1144</f>
        <v>BWL</v>
      </c>
      <c r="E1144" t="str">
        <f>MatchSquad!E1144</f>
        <v>LSG</v>
      </c>
      <c r="F1144">
        <f>MatchSquad!G1144</f>
        <v>0</v>
      </c>
      <c r="G1144">
        <f>IF(A1144="","",SUMIFS(BallByBall!$I$2:$I$501,BallByBall!$B$2:$B$501,A1144,BallByBall!$F$2:$F$501,B1144))</f>
        <v>0</v>
      </c>
      <c r="H1144">
        <f>IF(A1144="","",COUNTIFS(BallByBall!$B$2:$B$501,A1144,BallByBall!$F$2:$F$501,B1144,BallByBall!$Q$2:$Q$501,1))</f>
        <v>0</v>
      </c>
      <c r="I1144">
        <f>IF(A1144="","",COUNTIFS(BallByBall!$B$2:$B$501,A1144,BallByBall!$F$2:$F$501,B1144,BallByBall!$R$2:$R$501,1))</f>
        <v>0</v>
      </c>
      <c r="J1144">
        <f>IF(A1144="","",SUMIFS(BallByBall!$T$2:$T$501,BallByBall!$B$2:$B$501,A1144,BallByBall!$H$2:$H$501,B1144))</f>
        <v>0</v>
      </c>
      <c r="K1144">
        <f>IF(A1144="","",SUMIFS(BallByBall!$U$2:$U$501,BallByBall!$B$2:$B$501,A1144,BallByBall!$P$2:$P$501,B1144))</f>
        <v>0</v>
      </c>
      <c r="L1144">
        <f>IF(A1144="","",SUMIFS(BallByBall!$V$2:$V$501,BallByBall!$B$2:$B$501,A1144,BallByBall!$P$2:$P$501,B1144))</f>
        <v>0</v>
      </c>
      <c r="M1144">
        <f>IF(A1144="","",SUMIFS(BallByBall!$W$2:$W$501,BallByBall!$B$2:$B$501,A1144,BallByBall!$P$2:$P$501,B1144))</f>
        <v>0</v>
      </c>
      <c r="N1144">
        <f>IF(A1144="","",SUMIFS(BallByBall!$X$2:$X$501,BallByBall!$B$2:$B$501,A1144,BallByBall!$P$2:$P$501,B1144))</f>
        <v>0</v>
      </c>
      <c r="O1144">
        <f>IF(A1144="","",SUMIFS(OverSummary!$G$2:$G$101,OverSummary!$A$2:$A$101,A1144,OverSummary!$D$2:$D$101,B1144))</f>
        <v>0</v>
      </c>
      <c r="P1144">
        <f>IF(A1144="","",G1144*Rules!$B$13+H1144*Rules!$B$14+I1144*Rules!$B$15)</f>
        <v>0</v>
      </c>
      <c r="Q1144">
        <f>IF(A1144="","",IF(G1144&gt;=100,Rules!$B$18,IF(G1144&gt;=50,Rules!$B$17,IF(G1144&gt;=30,Rules!$B$16,0)))+IF(AND(F1144=1,D1144&lt;&gt;"BWL",G1144=0),Rules!$B$27,0))</f>
        <v>0</v>
      </c>
      <c r="R1144">
        <f>IF(A1144="","",J1144*Rules!$B$19+O1144*Rules!$B$22)</f>
        <v>0</v>
      </c>
      <c r="S1144">
        <f>IF(A1144="","",IF(J1144&gt;=4,Rules!$B$21,IF(J1144&gt;=3,Rules!$B$20,0)))</f>
        <v>0</v>
      </c>
      <c r="T1144">
        <f>IF(A1144="","",K1144*Rules!$B$23+L1144*Rules!$B$24+M1144*Rules!$B$25+N1144*Rules!$B$26)</f>
        <v>0</v>
      </c>
      <c r="U1144">
        <f t="shared" si="17"/>
        <v>0</v>
      </c>
    </row>
    <row r="1145" spans="1:21" x14ac:dyDescent="0.2">
      <c r="A1145" t="str">
        <f>MatchSquad!A1145</f>
        <v>M023</v>
      </c>
      <c r="B1145" t="str">
        <f>MatchSquad!B1145</f>
        <v>P119</v>
      </c>
      <c r="C1145" t="str">
        <f>MatchSquad!C1145</f>
        <v>Akash Singh</v>
      </c>
      <c r="D1145" t="str">
        <f>MatchSquad!D1145</f>
        <v>BWL</v>
      </c>
      <c r="E1145" t="str">
        <f>MatchSquad!E1145</f>
        <v>LSG</v>
      </c>
      <c r="F1145">
        <f>MatchSquad!G1145</f>
        <v>0</v>
      </c>
      <c r="G1145">
        <f>IF(A1145="","",SUMIFS(BallByBall!$I$2:$I$501,BallByBall!$B$2:$B$501,A1145,BallByBall!$F$2:$F$501,B1145))</f>
        <v>0</v>
      </c>
      <c r="H1145">
        <f>IF(A1145="","",COUNTIFS(BallByBall!$B$2:$B$501,A1145,BallByBall!$F$2:$F$501,B1145,BallByBall!$Q$2:$Q$501,1))</f>
        <v>0</v>
      </c>
      <c r="I1145">
        <f>IF(A1145="","",COUNTIFS(BallByBall!$B$2:$B$501,A1145,BallByBall!$F$2:$F$501,B1145,BallByBall!$R$2:$R$501,1))</f>
        <v>0</v>
      </c>
      <c r="J1145">
        <f>IF(A1145="","",SUMIFS(BallByBall!$T$2:$T$501,BallByBall!$B$2:$B$501,A1145,BallByBall!$H$2:$H$501,B1145))</f>
        <v>0</v>
      </c>
      <c r="K1145">
        <f>IF(A1145="","",SUMIFS(BallByBall!$U$2:$U$501,BallByBall!$B$2:$B$501,A1145,BallByBall!$P$2:$P$501,B1145))</f>
        <v>0</v>
      </c>
      <c r="L1145">
        <f>IF(A1145="","",SUMIFS(BallByBall!$V$2:$V$501,BallByBall!$B$2:$B$501,A1145,BallByBall!$P$2:$P$501,B1145))</f>
        <v>0</v>
      </c>
      <c r="M1145">
        <f>IF(A1145="","",SUMIFS(BallByBall!$W$2:$W$501,BallByBall!$B$2:$B$501,A1145,BallByBall!$P$2:$P$501,B1145))</f>
        <v>0</v>
      </c>
      <c r="N1145">
        <f>IF(A1145="","",SUMIFS(BallByBall!$X$2:$X$501,BallByBall!$B$2:$B$501,A1145,BallByBall!$P$2:$P$501,B1145))</f>
        <v>0</v>
      </c>
      <c r="O1145">
        <f>IF(A1145="","",SUMIFS(OverSummary!$G$2:$G$101,OverSummary!$A$2:$A$101,A1145,OverSummary!$D$2:$D$101,B1145))</f>
        <v>0</v>
      </c>
      <c r="P1145">
        <f>IF(A1145="","",G1145*Rules!$B$13+H1145*Rules!$B$14+I1145*Rules!$B$15)</f>
        <v>0</v>
      </c>
      <c r="Q1145">
        <f>IF(A1145="","",IF(G1145&gt;=100,Rules!$B$18,IF(G1145&gt;=50,Rules!$B$17,IF(G1145&gt;=30,Rules!$B$16,0)))+IF(AND(F1145=1,D1145&lt;&gt;"BWL",G1145=0),Rules!$B$27,0))</f>
        <v>0</v>
      </c>
      <c r="R1145">
        <f>IF(A1145="","",J1145*Rules!$B$19+O1145*Rules!$B$22)</f>
        <v>0</v>
      </c>
      <c r="S1145">
        <f>IF(A1145="","",IF(J1145&gt;=4,Rules!$B$21,IF(J1145&gt;=3,Rules!$B$20,0)))</f>
        <v>0</v>
      </c>
      <c r="T1145">
        <f>IF(A1145="","",K1145*Rules!$B$23+L1145*Rules!$B$24+M1145*Rules!$B$25+N1145*Rules!$B$26)</f>
        <v>0</v>
      </c>
      <c r="U1145">
        <f t="shared" si="17"/>
        <v>0</v>
      </c>
    </row>
    <row r="1146" spans="1:21" x14ac:dyDescent="0.2">
      <c r="A1146" t="str">
        <f>MatchSquad!A1146</f>
        <v>M023</v>
      </c>
      <c r="B1146" t="str">
        <f>MatchSquad!B1146</f>
        <v>P120</v>
      </c>
      <c r="C1146" t="str">
        <f>MatchSquad!C1146</f>
        <v>Prince Yadav</v>
      </c>
      <c r="D1146" t="str">
        <f>MatchSquad!D1146</f>
        <v>BWL</v>
      </c>
      <c r="E1146" t="str">
        <f>MatchSquad!E1146</f>
        <v>LSG</v>
      </c>
      <c r="F1146">
        <f>MatchSquad!G1146</f>
        <v>0</v>
      </c>
      <c r="G1146">
        <f>IF(A1146="","",SUMIFS(BallByBall!$I$2:$I$501,BallByBall!$B$2:$B$501,A1146,BallByBall!$F$2:$F$501,B1146))</f>
        <v>0</v>
      </c>
      <c r="H1146">
        <f>IF(A1146="","",COUNTIFS(BallByBall!$B$2:$B$501,A1146,BallByBall!$F$2:$F$501,B1146,BallByBall!$Q$2:$Q$501,1))</f>
        <v>0</v>
      </c>
      <c r="I1146">
        <f>IF(A1146="","",COUNTIFS(BallByBall!$B$2:$B$501,A1146,BallByBall!$F$2:$F$501,B1146,BallByBall!$R$2:$R$501,1))</f>
        <v>0</v>
      </c>
      <c r="J1146">
        <f>IF(A1146="","",SUMIFS(BallByBall!$T$2:$T$501,BallByBall!$B$2:$B$501,A1146,BallByBall!$H$2:$H$501,B1146))</f>
        <v>0</v>
      </c>
      <c r="K1146">
        <f>IF(A1146="","",SUMIFS(BallByBall!$U$2:$U$501,BallByBall!$B$2:$B$501,A1146,BallByBall!$P$2:$P$501,B1146))</f>
        <v>0</v>
      </c>
      <c r="L1146">
        <f>IF(A1146="","",SUMIFS(BallByBall!$V$2:$V$501,BallByBall!$B$2:$B$501,A1146,BallByBall!$P$2:$P$501,B1146))</f>
        <v>0</v>
      </c>
      <c r="M1146">
        <f>IF(A1146="","",SUMIFS(BallByBall!$W$2:$W$501,BallByBall!$B$2:$B$501,A1146,BallByBall!$P$2:$P$501,B1146))</f>
        <v>0</v>
      </c>
      <c r="N1146">
        <f>IF(A1146="","",SUMIFS(BallByBall!$X$2:$X$501,BallByBall!$B$2:$B$501,A1146,BallByBall!$P$2:$P$501,B1146))</f>
        <v>0</v>
      </c>
      <c r="O1146">
        <f>IF(A1146="","",SUMIFS(OverSummary!$G$2:$G$101,OverSummary!$A$2:$A$101,A1146,OverSummary!$D$2:$D$101,B1146))</f>
        <v>0</v>
      </c>
      <c r="P1146">
        <f>IF(A1146="","",G1146*Rules!$B$13+H1146*Rules!$B$14+I1146*Rules!$B$15)</f>
        <v>0</v>
      </c>
      <c r="Q1146">
        <f>IF(A1146="","",IF(G1146&gt;=100,Rules!$B$18,IF(G1146&gt;=50,Rules!$B$17,IF(G1146&gt;=30,Rules!$B$16,0)))+IF(AND(F1146=1,D1146&lt;&gt;"BWL",G1146=0),Rules!$B$27,0))</f>
        <v>0</v>
      </c>
      <c r="R1146">
        <f>IF(A1146="","",J1146*Rules!$B$19+O1146*Rules!$B$22)</f>
        <v>0</v>
      </c>
      <c r="S1146">
        <f>IF(A1146="","",IF(J1146&gt;=4,Rules!$B$21,IF(J1146&gt;=3,Rules!$B$20,0)))</f>
        <v>0</v>
      </c>
      <c r="T1146">
        <f>IF(A1146="","",K1146*Rules!$B$23+L1146*Rules!$B$24+M1146*Rules!$B$25+N1146*Rules!$B$26)</f>
        <v>0</v>
      </c>
      <c r="U1146">
        <f t="shared" si="17"/>
        <v>0</v>
      </c>
    </row>
    <row r="1147" spans="1:21" x14ac:dyDescent="0.2">
      <c r="A1147" t="str">
        <f>MatchSquad!A1147</f>
        <v>M023</v>
      </c>
      <c r="B1147" t="str">
        <f>MatchSquad!B1147</f>
        <v>P121</v>
      </c>
      <c r="C1147" t="str">
        <f>MatchSquad!C1147</f>
        <v>Arjun Tendulkar</v>
      </c>
      <c r="D1147" t="str">
        <f>MatchSquad!D1147</f>
        <v>BWL</v>
      </c>
      <c r="E1147" t="str">
        <f>MatchSquad!E1147</f>
        <v>LSG</v>
      </c>
      <c r="F1147">
        <f>MatchSquad!G1147</f>
        <v>0</v>
      </c>
      <c r="G1147">
        <f>IF(A1147="","",SUMIFS(BallByBall!$I$2:$I$501,BallByBall!$B$2:$B$501,A1147,BallByBall!$F$2:$F$501,B1147))</f>
        <v>0</v>
      </c>
      <c r="H1147">
        <f>IF(A1147="","",COUNTIFS(BallByBall!$B$2:$B$501,A1147,BallByBall!$F$2:$F$501,B1147,BallByBall!$Q$2:$Q$501,1))</f>
        <v>0</v>
      </c>
      <c r="I1147">
        <f>IF(A1147="","",COUNTIFS(BallByBall!$B$2:$B$501,A1147,BallByBall!$F$2:$F$501,B1147,BallByBall!$R$2:$R$501,1))</f>
        <v>0</v>
      </c>
      <c r="J1147">
        <f>IF(A1147="","",SUMIFS(BallByBall!$T$2:$T$501,BallByBall!$B$2:$B$501,A1147,BallByBall!$H$2:$H$501,B1147))</f>
        <v>0</v>
      </c>
      <c r="K1147">
        <f>IF(A1147="","",SUMIFS(BallByBall!$U$2:$U$501,BallByBall!$B$2:$B$501,A1147,BallByBall!$P$2:$P$501,B1147))</f>
        <v>0</v>
      </c>
      <c r="L1147">
        <f>IF(A1147="","",SUMIFS(BallByBall!$V$2:$V$501,BallByBall!$B$2:$B$501,A1147,BallByBall!$P$2:$P$501,B1147))</f>
        <v>0</v>
      </c>
      <c r="M1147">
        <f>IF(A1147="","",SUMIFS(BallByBall!$W$2:$W$501,BallByBall!$B$2:$B$501,A1147,BallByBall!$P$2:$P$501,B1147))</f>
        <v>0</v>
      </c>
      <c r="N1147">
        <f>IF(A1147="","",SUMIFS(BallByBall!$X$2:$X$501,BallByBall!$B$2:$B$501,A1147,BallByBall!$P$2:$P$501,B1147))</f>
        <v>0</v>
      </c>
      <c r="O1147">
        <f>IF(A1147="","",SUMIFS(OverSummary!$G$2:$G$101,OverSummary!$A$2:$A$101,A1147,OverSummary!$D$2:$D$101,B1147))</f>
        <v>0</v>
      </c>
      <c r="P1147">
        <f>IF(A1147="","",G1147*Rules!$B$13+H1147*Rules!$B$14+I1147*Rules!$B$15)</f>
        <v>0</v>
      </c>
      <c r="Q1147">
        <f>IF(A1147="","",IF(G1147&gt;=100,Rules!$B$18,IF(G1147&gt;=50,Rules!$B$17,IF(G1147&gt;=30,Rules!$B$16,0)))+IF(AND(F1147=1,D1147&lt;&gt;"BWL",G1147=0),Rules!$B$27,0))</f>
        <v>0</v>
      </c>
      <c r="R1147">
        <f>IF(A1147="","",J1147*Rules!$B$19+O1147*Rules!$B$22)</f>
        <v>0</v>
      </c>
      <c r="S1147">
        <f>IF(A1147="","",IF(J1147&gt;=4,Rules!$B$21,IF(J1147&gt;=3,Rules!$B$20,0)))</f>
        <v>0</v>
      </c>
      <c r="T1147">
        <f>IF(A1147="","",K1147*Rules!$B$23+L1147*Rules!$B$24+M1147*Rules!$B$25+N1147*Rules!$B$26)</f>
        <v>0</v>
      </c>
      <c r="U1147">
        <f t="shared" si="17"/>
        <v>0</v>
      </c>
    </row>
    <row r="1148" spans="1:21" x14ac:dyDescent="0.2">
      <c r="A1148" t="str">
        <f>MatchSquad!A1148</f>
        <v>M023</v>
      </c>
      <c r="B1148" t="str">
        <f>MatchSquad!B1148</f>
        <v>P122</v>
      </c>
      <c r="C1148" t="str">
        <f>MatchSquad!C1148</f>
        <v>Anrich Nortje</v>
      </c>
      <c r="D1148" t="str">
        <f>MatchSquad!D1148</f>
        <v>BWL</v>
      </c>
      <c r="E1148" t="str">
        <f>MatchSquad!E1148</f>
        <v>LSG</v>
      </c>
      <c r="F1148">
        <f>MatchSquad!G1148</f>
        <v>0</v>
      </c>
      <c r="G1148">
        <f>IF(A1148="","",SUMIFS(BallByBall!$I$2:$I$501,BallByBall!$B$2:$B$501,A1148,BallByBall!$F$2:$F$501,B1148))</f>
        <v>0</v>
      </c>
      <c r="H1148">
        <f>IF(A1148="","",COUNTIFS(BallByBall!$B$2:$B$501,A1148,BallByBall!$F$2:$F$501,B1148,BallByBall!$Q$2:$Q$501,1))</f>
        <v>0</v>
      </c>
      <c r="I1148">
        <f>IF(A1148="","",COUNTIFS(BallByBall!$B$2:$B$501,A1148,BallByBall!$F$2:$F$501,B1148,BallByBall!$R$2:$R$501,1))</f>
        <v>0</v>
      </c>
      <c r="J1148">
        <f>IF(A1148="","",SUMIFS(BallByBall!$T$2:$T$501,BallByBall!$B$2:$B$501,A1148,BallByBall!$H$2:$H$501,B1148))</f>
        <v>0</v>
      </c>
      <c r="K1148">
        <f>IF(A1148="","",SUMIFS(BallByBall!$U$2:$U$501,BallByBall!$B$2:$B$501,A1148,BallByBall!$P$2:$P$501,B1148))</f>
        <v>0</v>
      </c>
      <c r="L1148">
        <f>IF(A1148="","",SUMIFS(BallByBall!$V$2:$V$501,BallByBall!$B$2:$B$501,A1148,BallByBall!$P$2:$P$501,B1148))</f>
        <v>0</v>
      </c>
      <c r="M1148">
        <f>IF(A1148="","",SUMIFS(BallByBall!$W$2:$W$501,BallByBall!$B$2:$B$501,A1148,BallByBall!$P$2:$P$501,B1148))</f>
        <v>0</v>
      </c>
      <c r="N1148">
        <f>IF(A1148="","",SUMIFS(BallByBall!$X$2:$X$501,BallByBall!$B$2:$B$501,A1148,BallByBall!$P$2:$P$501,B1148))</f>
        <v>0</v>
      </c>
      <c r="O1148">
        <f>IF(A1148="","",SUMIFS(OverSummary!$G$2:$G$101,OverSummary!$A$2:$A$101,A1148,OverSummary!$D$2:$D$101,B1148))</f>
        <v>0</v>
      </c>
      <c r="P1148">
        <f>IF(A1148="","",G1148*Rules!$B$13+H1148*Rules!$B$14+I1148*Rules!$B$15)</f>
        <v>0</v>
      </c>
      <c r="Q1148">
        <f>IF(A1148="","",IF(G1148&gt;=100,Rules!$B$18,IF(G1148&gt;=50,Rules!$B$17,IF(G1148&gt;=30,Rules!$B$16,0)))+IF(AND(F1148=1,D1148&lt;&gt;"BWL",G1148=0),Rules!$B$27,0))</f>
        <v>0</v>
      </c>
      <c r="R1148">
        <f>IF(A1148="","",J1148*Rules!$B$19+O1148*Rules!$B$22)</f>
        <v>0</v>
      </c>
      <c r="S1148">
        <f>IF(A1148="","",IF(J1148&gt;=4,Rules!$B$21,IF(J1148&gt;=3,Rules!$B$20,0)))</f>
        <v>0</v>
      </c>
      <c r="T1148">
        <f>IF(A1148="","",K1148*Rules!$B$23+L1148*Rules!$B$24+M1148*Rules!$B$25+N1148*Rules!$B$26)</f>
        <v>0</v>
      </c>
      <c r="U1148">
        <f t="shared" si="17"/>
        <v>0</v>
      </c>
    </row>
    <row r="1149" spans="1:21" x14ac:dyDescent="0.2">
      <c r="A1149" t="str">
        <f>MatchSquad!A1149</f>
        <v>M023</v>
      </c>
      <c r="B1149" t="str">
        <f>MatchSquad!B1149</f>
        <v>P123</v>
      </c>
      <c r="C1149" t="str">
        <f>MatchSquad!C1149</f>
        <v>Naman Tiwari</v>
      </c>
      <c r="D1149" t="str">
        <f>MatchSquad!D1149</f>
        <v>BWL</v>
      </c>
      <c r="E1149" t="str">
        <f>MatchSquad!E1149</f>
        <v>LSG</v>
      </c>
      <c r="F1149">
        <f>MatchSquad!G1149</f>
        <v>0</v>
      </c>
      <c r="G1149">
        <f>IF(A1149="","",SUMIFS(BallByBall!$I$2:$I$501,BallByBall!$B$2:$B$501,A1149,BallByBall!$F$2:$F$501,B1149))</f>
        <v>0</v>
      </c>
      <c r="H1149">
        <f>IF(A1149="","",COUNTIFS(BallByBall!$B$2:$B$501,A1149,BallByBall!$F$2:$F$501,B1149,BallByBall!$Q$2:$Q$501,1))</f>
        <v>0</v>
      </c>
      <c r="I1149">
        <f>IF(A1149="","",COUNTIFS(BallByBall!$B$2:$B$501,A1149,BallByBall!$F$2:$F$501,B1149,BallByBall!$R$2:$R$501,1))</f>
        <v>0</v>
      </c>
      <c r="J1149">
        <f>IF(A1149="","",SUMIFS(BallByBall!$T$2:$T$501,BallByBall!$B$2:$B$501,A1149,BallByBall!$H$2:$H$501,B1149))</f>
        <v>0</v>
      </c>
      <c r="K1149">
        <f>IF(A1149="","",SUMIFS(BallByBall!$U$2:$U$501,BallByBall!$B$2:$B$501,A1149,BallByBall!$P$2:$P$501,B1149))</f>
        <v>0</v>
      </c>
      <c r="L1149">
        <f>IF(A1149="","",SUMIFS(BallByBall!$V$2:$V$501,BallByBall!$B$2:$B$501,A1149,BallByBall!$P$2:$P$501,B1149))</f>
        <v>0</v>
      </c>
      <c r="M1149">
        <f>IF(A1149="","",SUMIFS(BallByBall!$W$2:$W$501,BallByBall!$B$2:$B$501,A1149,BallByBall!$P$2:$P$501,B1149))</f>
        <v>0</v>
      </c>
      <c r="N1149">
        <f>IF(A1149="","",SUMIFS(BallByBall!$X$2:$X$501,BallByBall!$B$2:$B$501,A1149,BallByBall!$P$2:$P$501,B1149))</f>
        <v>0</v>
      </c>
      <c r="O1149">
        <f>IF(A1149="","",SUMIFS(OverSummary!$G$2:$G$101,OverSummary!$A$2:$A$101,A1149,OverSummary!$D$2:$D$101,B1149))</f>
        <v>0</v>
      </c>
      <c r="P1149">
        <f>IF(A1149="","",G1149*Rules!$B$13+H1149*Rules!$B$14+I1149*Rules!$B$15)</f>
        <v>0</v>
      </c>
      <c r="Q1149">
        <f>IF(A1149="","",IF(G1149&gt;=100,Rules!$B$18,IF(G1149&gt;=50,Rules!$B$17,IF(G1149&gt;=30,Rules!$B$16,0)))+IF(AND(F1149=1,D1149&lt;&gt;"BWL",G1149=0),Rules!$B$27,0))</f>
        <v>0</v>
      </c>
      <c r="R1149">
        <f>IF(A1149="","",J1149*Rules!$B$19+O1149*Rules!$B$22)</f>
        <v>0</v>
      </c>
      <c r="S1149">
        <f>IF(A1149="","",IF(J1149&gt;=4,Rules!$B$21,IF(J1149&gt;=3,Rules!$B$20,0)))</f>
        <v>0</v>
      </c>
      <c r="T1149">
        <f>IF(A1149="","",K1149*Rules!$B$23+L1149*Rules!$B$24+M1149*Rules!$B$25+N1149*Rules!$B$26)</f>
        <v>0</v>
      </c>
      <c r="U1149">
        <f t="shared" si="17"/>
        <v>0</v>
      </c>
    </row>
    <row r="1150" spans="1:21" x14ac:dyDescent="0.2">
      <c r="A1150" t="str">
        <f>MatchSquad!A1150</f>
        <v>M023</v>
      </c>
      <c r="B1150" t="str">
        <f>MatchSquad!B1150</f>
        <v>P124</v>
      </c>
      <c r="C1150" t="str">
        <f>MatchSquad!C1150</f>
        <v>Mayank Yadav</v>
      </c>
      <c r="D1150" t="str">
        <f>MatchSquad!D1150</f>
        <v>BWL</v>
      </c>
      <c r="E1150" t="str">
        <f>MatchSquad!E1150</f>
        <v>LSG</v>
      </c>
      <c r="F1150">
        <f>MatchSquad!G1150</f>
        <v>0</v>
      </c>
      <c r="G1150">
        <f>IF(A1150="","",SUMIFS(BallByBall!$I$2:$I$501,BallByBall!$B$2:$B$501,A1150,BallByBall!$F$2:$F$501,B1150))</f>
        <v>0</v>
      </c>
      <c r="H1150">
        <f>IF(A1150="","",COUNTIFS(BallByBall!$B$2:$B$501,A1150,BallByBall!$F$2:$F$501,B1150,BallByBall!$Q$2:$Q$501,1))</f>
        <v>0</v>
      </c>
      <c r="I1150">
        <f>IF(A1150="","",COUNTIFS(BallByBall!$B$2:$B$501,A1150,BallByBall!$F$2:$F$501,B1150,BallByBall!$R$2:$R$501,1))</f>
        <v>0</v>
      </c>
      <c r="J1150">
        <f>IF(A1150="","",SUMIFS(BallByBall!$T$2:$T$501,BallByBall!$B$2:$B$501,A1150,BallByBall!$H$2:$H$501,B1150))</f>
        <v>0</v>
      </c>
      <c r="K1150">
        <f>IF(A1150="","",SUMIFS(BallByBall!$U$2:$U$501,BallByBall!$B$2:$B$501,A1150,BallByBall!$P$2:$P$501,B1150))</f>
        <v>0</v>
      </c>
      <c r="L1150">
        <f>IF(A1150="","",SUMIFS(BallByBall!$V$2:$V$501,BallByBall!$B$2:$B$501,A1150,BallByBall!$P$2:$P$501,B1150))</f>
        <v>0</v>
      </c>
      <c r="M1150">
        <f>IF(A1150="","",SUMIFS(BallByBall!$W$2:$W$501,BallByBall!$B$2:$B$501,A1150,BallByBall!$P$2:$P$501,B1150))</f>
        <v>0</v>
      </c>
      <c r="N1150">
        <f>IF(A1150="","",SUMIFS(BallByBall!$X$2:$X$501,BallByBall!$B$2:$B$501,A1150,BallByBall!$P$2:$P$501,B1150))</f>
        <v>0</v>
      </c>
      <c r="O1150">
        <f>IF(A1150="","",SUMIFS(OverSummary!$G$2:$G$101,OverSummary!$A$2:$A$101,A1150,OverSummary!$D$2:$D$101,B1150))</f>
        <v>0</v>
      </c>
      <c r="P1150">
        <f>IF(A1150="","",G1150*Rules!$B$13+H1150*Rules!$B$14+I1150*Rules!$B$15)</f>
        <v>0</v>
      </c>
      <c r="Q1150">
        <f>IF(A1150="","",IF(G1150&gt;=100,Rules!$B$18,IF(G1150&gt;=50,Rules!$B$17,IF(G1150&gt;=30,Rules!$B$16,0)))+IF(AND(F1150=1,D1150&lt;&gt;"BWL",G1150=0),Rules!$B$27,0))</f>
        <v>0</v>
      </c>
      <c r="R1150">
        <f>IF(A1150="","",J1150*Rules!$B$19+O1150*Rules!$B$22)</f>
        <v>0</v>
      </c>
      <c r="S1150">
        <f>IF(A1150="","",IF(J1150&gt;=4,Rules!$B$21,IF(J1150&gt;=3,Rules!$B$20,0)))</f>
        <v>0</v>
      </c>
      <c r="T1150">
        <f>IF(A1150="","",K1150*Rules!$B$23+L1150*Rules!$B$24+M1150*Rules!$B$25+N1150*Rules!$B$26)</f>
        <v>0</v>
      </c>
      <c r="U1150">
        <f t="shared" si="17"/>
        <v>0</v>
      </c>
    </row>
    <row r="1151" spans="1:21" x14ac:dyDescent="0.2">
      <c r="A1151" t="str">
        <f>MatchSquad!A1151</f>
        <v>M023</v>
      </c>
      <c r="B1151" t="str">
        <f>MatchSquad!B1151</f>
        <v>P125</v>
      </c>
      <c r="C1151" t="str">
        <f>MatchSquad!C1151</f>
        <v>Mohsin Khan</v>
      </c>
      <c r="D1151" t="str">
        <f>MatchSquad!D1151</f>
        <v>BWL</v>
      </c>
      <c r="E1151" t="str">
        <f>MatchSquad!E1151</f>
        <v>LSG</v>
      </c>
      <c r="F1151">
        <f>MatchSquad!G1151</f>
        <v>0</v>
      </c>
      <c r="G1151">
        <f>IF(A1151="","",SUMIFS(BallByBall!$I$2:$I$501,BallByBall!$B$2:$B$501,A1151,BallByBall!$F$2:$F$501,B1151))</f>
        <v>0</v>
      </c>
      <c r="H1151">
        <f>IF(A1151="","",COUNTIFS(BallByBall!$B$2:$B$501,A1151,BallByBall!$F$2:$F$501,B1151,BallByBall!$Q$2:$Q$501,1))</f>
        <v>0</v>
      </c>
      <c r="I1151">
        <f>IF(A1151="","",COUNTIFS(BallByBall!$B$2:$B$501,A1151,BallByBall!$F$2:$F$501,B1151,BallByBall!$R$2:$R$501,1))</f>
        <v>0</v>
      </c>
      <c r="J1151">
        <f>IF(A1151="","",SUMIFS(BallByBall!$T$2:$T$501,BallByBall!$B$2:$B$501,A1151,BallByBall!$H$2:$H$501,B1151))</f>
        <v>0</v>
      </c>
      <c r="K1151">
        <f>IF(A1151="","",SUMIFS(BallByBall!$U$2:$U$501,BallByBall!$B$2:$B$501,A1151,BallByBall!$P$2:$P$501,B1151))</f>
        <v>0</v>
      </c>
      <c r="L1151">
        <f>IF(A1151="","",SUMIFS(BallByBall!$V$2:$V$501,BallByBall!$B$2:$B$501,A1151,BallByBall!$P$2:$P$501,B1151))</f>
        <v>0</v>
      </c>
      <c r="M1151">
        <f>IF(A1151="","",SUMIFS(BallByBall!$W$2:$W$501,BallByBall!$B$2:$B$501,A1151,BallByBall!$P$2:$P$501,B1151))</f>
        <v>0</v>
      </c>
      <c r="N1151">
        <f>IF(A1151="","",SUMIFS(BallByBall!$X$2:$X$501,BallByBall!$B$2:$B$501,A1151,BallByBall!$P$2:$P$501,B1151))</f>
        <v>0</v>
      </c>
      <c r="O1151">
        <f>IF(A1151="","",SUMIFS(OverSummary!$G$2:$G$101,OverSummary!$A$2:$A$101,A1151,OverSummary!$D$2:$D$101,B1151))</f>
        <v>0</v>
      </c>
      <c r="P1151">
        <f>IF(A1151="","",G1151*Rules!$B$13+H1151*Rules!$B$14+I1151*Rules!$B$15)</f>
        <v>0</v>
      </c>
      <c r="Q1151">
        <f>IF(A1151="","",IF(G1151&gt;=100,Rules!$B$18,IF(G1151&gt;=50,Rules!$B$17,IF(G1151&gt;=30,Rules!$B$16,0)))+IF(AND(F1151=1,D1151&lt;&gt;"BWL",G1151=0),Rules!$B$27,0))</f>
        <v>0</v>
      </c>
      <c r="R1151">
        <f>IF(A1151="","",J1151*Rules!$B$19+O1151*Rules!$B$22)</f>
        <v>0</v>
      </c>
      <c r="S1151">
        <f>IF(A1151="","",IF(J1151&gt;=4,Rules!$B$21,IF(J1151&gt;=3,Rules!$B$20,0)))</f>
        <v>0</v>
      </c>
      <c r="T1151">
        <f>IF(A1151="","",K1151*Rules!$B$23+L1151*Rules!$B$24+M1151*Rules!$B$25+N1151*Rules!$B$26)</f>
        <v>0</v>
      </c>
      <c r="U1151">
        <f t="shared" si="17"/>
        <v>0</v>
      </c>
    </row>
    <row r="1152" spans="1:21" x14ac:dyDescent="0.2">
      <c r="A1152" t="str">
        <f>MatchSquad!A1152</f>
        <v>M024</v>
      </c>
      <c r="B1152" t="str">
        <f>MatchSquad!B1152</f>
        <v>P126</v>
      </c>
      <c r="C1152" t="str">
        <f>MatchSquad!C1152</f>
        <v>Rohit Sharma</v>
      </c>
      <c r="D1152" t="str">
        <f>MatchSquad!D1152</f>
        <v>BAT</v>
      </c>
      <c r="E1152" t="str">
        <f>MatchSquad!E1152</f>
        <v>MI</v>
      </c>
      <c r="F1152">
        <f>MatchSquad!G1152</f>
        <v>0</v>
      </c>
      <c r="G1152">
        <f>IF(A1152="","",SUMIFS(BallByBall!$I$2:$I$501,BallByBall!$B$2:$B$501,A1152,BallByBall!$F$2:$F$501,B1152))</f>
        <v>0</v>
      </c>
      <c r="H1152">
        <f>IF(A1152="","",COUNTIFS(BallByBall!$B$2:$B$501,A1152,BallByBall!$F$2:$F$501,B1152,BallByBall!$Q$2:$Q$501,1))</f>
        <v>0</v>
      </c>
      <c r="I1152">
        <f>IF(A1152="","",COUNTIFS(BallByBall!$B$2:$B$501,A1152,BallByBall!$F$2:$F$501,B1152,BallByBall!$R$2:$R$501,1))</f>
        <v>0</v>
      </c>
      <c r="J1152">
        <f>IF(A1152="","",SUMIFS(BallByBall!$T$2:$T$501,BallByBall!$B$2:$B$501,A1152,BallByBall!$H$2:$H$501,B1152))</f>
        <v>0</v>
      </c>
      <c r="K1152">
        <f>IF(A1152="","",SUMIFS(BallByBall!$U$2:$U$501,BallByBall!$B$2:$B$501,A1152,BallByBall!$P$2:$P$501,B1152))</f>
        <v>0</v>
      </c>
      <c r="L1152">
        <f>IF(A1152="","",SUMIFS(BallByBall!$V$2:$V$501,BallByBall!$B$2:$B$501,A1152,BallByBall!$P$2:$P$501,B1152))</f>
        <v>0</v>
      </c>
      <c r="M1152">
        <f>IF(A1152="","",SUMIFS(BallByBall!$W$2:$W$501,BallByBall!$B$2:$B$501,A1152,BallByBall!$P$2:$P$501,B1152))</f>
        <v>0</v>
      </c>
      <c r="N1152">
        <f>IF(A1152="","",SUMIFS(BallByBall!$X$2:$X$501,BallByBall!$B$2:$B$501,A1152,BallByBall!$P$2:$P$501,B1152))</f>
        <v>0</v>
      </c>
      <c r="O1152">
        <f>IF(A1152="","",SUMIFS(OverSummary!$G$2:$G$101,OverSummary!$A$2:$A$101,A1152,OverSummary!$D$2:$D$101,B1152))</f>
        <v>0</v>
      </c>
      <c r="P1152">
        <f>IF(A1152="","",G1152*Rules!$B$13+H1152*Rules!$B$14+I1152*Rules!$B$15)</f>
        <v>0</v>
      </c>
      <c r="Q1152">
        <f>IF(A1152="","",IF(G1152&gt;=100,Rules!$B$18,IF(G1152&gt;=50,Rules!$B$17,IF(G1152&gt;=30,Rules!$B$16,0)))+IF(AND(F1152=1,D1152&lt;&gt;"BWL",G1152=0),Rules!$B$27,0))</f>
        <v>0</v>
      </c>
      <c r="R1152">
        <f>IF(A1152="","",J1152*Rules!$B$19+O1152*Rules!$B$22)</f>
        <v>0</v>
      </c>
      <c r="S1152">
        <f>IF(A1152="","",IF(J1152&gt;=4,Rules!$B$21,IF(J1152&gt;=3,Rules!$B$20,0)))</f>
        <v>0</v>
      </c>
      <c r="T1152">
        <f>IF(A1152="","",K1152*Rules!$B$23+L1152*Rules!$B$24+M1152*Rules!$B$25+N1152*Rules!$B$26)</f>
        <v>0</v>
      </c>
      <c r="U1152">
        <f t="shared" si="17"/>
        <v>0</v>
      </c>
    </row>
    <row r="1153" spans="1:21" x14ac:dyDescent="0.2">
      <c r="A1153" t="str">
        <f>MatchSquad!A1153</f>
        <v>M024</v>
      </c>
      <c r="B1153" t="str">
        <f>MatchSquad!B1153</f>
        <v>P127</v>
      </c>
      <c r="C1153" t="str">
        <f>MatchSquad!C1153</f>
        <v>Surya Kumar Yadav</v>
      </c>
      <c r="D1153" t="str">
        <f>MatchSquad!D1153</f>
        <v>BAT</v>
      </c>
      <c r="E1153" t="str">
        <f>MatchSquad!E1153</f>
        <v>MI</v>
      </c>
      <c r="F1153">
        <f>MatchSquad!G1153</f>
        <v>0</v>
      </c>
      <c r="G1153">
        <f>IF(A1153="","",SUMIFS(BallByBall!$I$2:$I$501,BallByBall!$B$2:$B$501,A1153,BallByBall!$F$2:$F$501,B1153))</f>
        <v>0</v>
      </c>
      <c r="H1153">
        <f>IF(A1153="","",COUNTIFS(BallByBall!$B$2:$B$501,A1153,BallByBall!$F$2:$F$501,B1153,BallByBall!$Q$2:$Q$501,1))</f>
        <v>0</v>
      </c>
      <c r="I1153">
        <f>IF(A1153="","",COUNTIFS(BallByBall!$B$2:$B$501,A1153,BallByBall!$F$2:$F$501,B1153,BallByBall!$R$2:$R$501,1))</f>
        <v>0</v>
      </c>
      <c r="J1153">
        <f>IF(A1153="","",SUMIFS(BallByBall!$T$2:$T$501,BallByBall!$B$2:$B$501,A1153,BallByBall!$H$2:$H$501,B1153))</f>
        <v>0</v>
      </c>
      <c r="K1153">
        <f>IF(A1153="","",SUMIFS(BallByBall!$U$2:$U$501,BallByBall!$B$2:$B$501,A1153,BallByBall!$P$2:$P$501,B1153))</f>
        <v>0</v>
      </c>
      <c r="L1153">
        <f>IF(A1153="","",SUMIFS(BallByBall!$V$2:$V$501,BallByBall!$B$2:$B$501,A1153,BallByBall!$P$2:$P$501,B1153))</f>
        <v>0</v>
      </c>
      <c r="M1153">
        <f>IF(A1153="","",SUMIFS(BallByBall!$W$2:$W$501,BallByBall!$B$2:$B$501,A1153,BallByBall!$P$2:$P$501,B1153))</f>
        <v>0</v>
      </c>
      <c r="N1153">
        <f>IF(A1153="","",SUMIFS(BallByBall!$X$2:$X$501,BallByBall!$B$2:$B$501,A1153,BallByBall!$P$2:$P$501,B1153))</f>
        <v>0</v>
      </c>
      <c r="O1153">
        <f>IF(A1153="","",SUMIFS(OverSummary!$G$2:$G$101,OverSummary!$A$2:$A$101,A1153,OverSummary!$D$2:$D$101,B1153))</f>
        <v>0</v>
      </c>
      <c r="P1153">
        <f>IF(A1153="","",G1153*Rules!$B$13+H1153*Rules!$B$14+I1153*Rules!$B$15)</f>
        <v>0</v>
      </c>
      <c r="Q1153">
        <f>IF(A1153="","",IF(G1153&gt;=100,Rules!$B$18,IF(G1153&gt;=50,Rules!$B$17,IF(G1153&gt;=30,Rules!$B$16,0)))+IF(AND(F1153=1,D1153&lt;&gt;"BWL",G1153=0),Rules!$B$27,0))</f>
        <v>0</v>
      </c>
      <c r="R1153">
        <f>IF(A1153="","",J1153*Rules!$B$19+O1153*Rules!$B$22)</f>
        <v>0</v>
      </c>
      <c r="S1153">
        <f>IF(A1153="","",IF(J1153&gt;=4,Rules!$B$21,IF(J1153&gt;=3,Rules!$B$20,0)))</f>
        <v>0</v>
      </c>
      <c r="T1153">
        <f>IF(A1153="","",K1153*Rules!$B$23+L1153*Rules!$B$24+M1153*Rules!$B$25+N1153*Rules!$B$26)</f>
        <v>0</v>
      </c>
      <c r="U1153">
        <f t="shared" si="17"/>
        <v>0</v>
      </c>
    </row>
    <row r="1154" spans="1:21" x14ac:dyDescent="0.2">
      <c r="A1154" t="str">
        <f>MatchSquad!A1154</f>
        <v>M024</v>
      </c>
      <c r="B1154" t="str">
        <f>MatchSquad!B1154</f>
        <v>P128</v>
      </c>
      <c r="C1154" t="str">
        <f>MatchSquad!C1154</f>
        <v>Robin Minz</v>
      </c>
      <c r="D1154" t="str">
        <f>MatchSquad!D1154</f>
        <v>WK</v>
      </c>
      <c r="E1154" t="str">
        <f>MatchSquad!E1154</f>
        <v>MI</v>
      </c>
      <c r="F1154">
        <f>MatchSquad!G1154</f>
        <v>0</v>
      </c>
      <c r="G1154">
        <f>IF(A1154="","",SUMIFS(BallByBall!$I$2:$I$501,BallByBall!$B$2:$B$501,A1154,BallByBall!$F$2:$F$501,B1154))</f>
        <v>0</v>
      </c>
      <c r="H1154">
        <f>IF(A1154="","",COUNTIFS(BallByBall!$B$2:$B$501,A1154,BallByBall!$F$2:$F$501,B1154,BallByBall!$Q$2:$Q$501,1))</f>
        <v>0</v>
      </c>
      <c r="I1154">
        <f>IF(A1154="","",COUNTIFS(BallByBall!$B$2:$B$501,A1154,BallByBall!$F$2:$F$501,B1154,BallByBall!$R$2:$R$501,1))</f>
        <v>0</v>
      </c>
      <c r="J1154">
        <f>IF(A1154="","",SUMIFS(BallByBall!$T$2:$T$501,BallByBall!$B$2:$B$501,A1154,BallByBall!$H$2:$H$501,B1154))</f>
        <v>0</v>
      </c>
      <c r="K1154">
        <f>IF(A1154="","",SUMIFS(BallByBall!$U$2:$U$501,BallByBall!$B$2:$B$501,A1154,BallByBall!$P$2:$P$501,B1154))</f>
        <v>0</v>
      </c>
      <c r="L1154">
        <f>IF(A1154="","",SUMIFS(BallByBall!$V$2:$V$501,BallByBall!$B$2:$B$501,A1154,BallByBall!$P$2:$P$501,B1154))</f>
        <v>0</v>
      </c>
      <c r="M1154">
        <f>IF(A1154="","",SUMIFS(BallByBall!$W$2:$W$501,BallByBall!$B$2:$B$501,A1154,BallByBall!$P$2:$P$501,B1154))</f>
        <v>0</v>
      </c>
      <c r="N1154">
        <f>IF(A1154="","",SUMIFS(BallByBall!$X$2:$X$501,BallByBall!$B$2:$B$501,A1154,BallByBall!$P$2:$P$501,B1154))</f>
        <v>0</v>
      </c>
      <c r="O1154">
        <f>IF(A1154="","",SUMIFS(OverSummary!$G$2:$G$101,OverSummary!$A$2:$A$101,A1154,OverSummary!$D$2:$D$101,B1154))</f>
        <v>0</v>
      </c>
      <c r="P1154">
        <f>IF(A1154="","",G1154*Rules!$B$13+H1154*Rules!$B$14+I1154*Rules!$B$15)</f>
        <v>0</v>
      </c>
      <c r="Q1154">
        <f>IF(A1154="","",IF(G1154&gt;=100,Rules!$B$18,IF(G1154&gt;=50,Rules!$B$17,IF(G1154&gt;=30,Rules!$B$16,0)))+IF(AND(F1154=1,D1154&lt;&gt;"BWL",G1154=0),Rules!$B$27,0))</f>
        <v>0</v>
      </c>
      <c r="R1154">
        <f>IF(A1154="","",J1154*Rules!$B$19+O1154*Rules!$B$22)</f>
        <v>0</v>
      </c>
      <c r="S1154">
        <f>IF(A1154="","",IF(J1154&gt;=4,Rules!$B$21,IF(J1154&gt;=3,Rules!$B$20,0)))</f>
        <v>0</v>
      </c>
      <c r="T1154">
        <f>IF(A1154="","",K1154*Rules!$B$23+L1154*Rules!$B$24+M1154*Rules!$B$25+N1154*Rules!$B$26)</f>
        <v>0</v>
      </c>
      <c r="U1154">
        <f t="shared" ref="U1154:U1217" si="18">IF(A1154="","",P1154+Q1154+R1154+S1154+T1154)</f>
        <v>0</v>
      </c>
    </row>
    <row r="1155" spans="1:21" x14ac:dyDescent="0.2">
      <c r="A1155" t="str">
        <f>MatchSquad!A1155</f>
        <v>M024</v>
      </c>
      <c r="B1155" t="str">
        <f>MatchSquad!B1155</f>
        <v>P129</v>
      </c>
      <c r="C1155" t="str">
        <f>MatchSquad!C1155</f>
        <v>Sherfane Rutherford</v>
      </c>
      <c r="D1155" t="str">
        <f>MatchSquad!D1155</f>
        <v>BAT</v>
      </c>
      <c r="E1155" t="str">
        <f>MatchSquad!E1155</f>
        <v>MI</v>
      </c>
      <c r="F1155">
        <f>MatchSquad!G1155</f>
        <v>0</v>
      </c>
      <c r="G1155">
        <f>IF(A1155="","",SUMIFS(BallByBall!$I$2:$I$501,BallByBall!$B$2:$B$501,A1155,BallByBall!$F$2:$F$501,B1155))</f>
        <v>0</v>
      </c>
      <c r="H1155">
        <f>IF(A1155="","",COUNTIFS(BallByBall!$B$2:$B$501,A1155,BallByBall!$F$2:$F$501,B1155,BallByBall!$Q$2:$Q$501,1))</f>
        <v>0</v>
      </c>
      <c r="I1155">
        <f>IF(A1155="","",COUNTIFS(BallByBall!$B$2:$B$501,A1155,BallByBall!$F$2:$F$501,B1155,BallByBall!$R$2:$R$501,1))</f>
        <v>0</v>
      </c>
      <c r="J1155">
        <f>IF(A1155="","",SUMIFS(BallByBall!$T$2:$T$501,BallByBall!$B$2:$B$501,A1155,BallByBall!$H$2:$H$501,B1155))</f>
        <v>0</v>
      </c>
      <c r="K1155">
        <f>IF(A1155="","",SUMIFS(BallByBall!$U$2:$U$501,BallByBall!$B$2:$B$501,A1155,BallByBall!$P$2:$P$501,B1155))</f>
        <v>0</v>
      </c>
      <c r="L1155">
        <f>IF(A1155="","",SUMIFS(BallByBall!$V$2:$V$501,BallByBall!$B$2:$B$501,A1155,BallByBall!$P$2:$P$501,B1155))</f>
        <v>0</v>
      </c>
      <c r="M1155">
        <f>IF(A1155="","",SUMIFS(BallByBall!$W$2:$W$501,BallByBall!$B$2:$B$501,A1155,BallByBall!$P$2:$P$501,B1155))</f>
        <v>0</v>
      </c>
      <c r="N1155">
        <f>IF(A1155="","",SUMIFS(BallByBall!$X$2:$X$501,BallByBall!$B$2:$B$501,A1155,BallByBall!$P$2:$P$501,B1155))</f>
        <v>0</v>
      </c>
      <c r="O1155">
        <f>IF(A1155="","",SUMIFS(OverSummary!$G$2:$G$101,OverSummary!$A$2:$A$101,A1155,OverSummary!$D$2:$D$101,B1155))</f>
        <v>0</v>
      </c>
      <c r="P1155">
        <f>IF(A1155="","",G1155*Rules!$B$13+H1155*Rules!$B$14+I1155*Rules!$B$15)</f>
        <v>0</v>
      </c>
      <c r="Q1155">
        <f>IF(A1155="","",IF(G1155&gt;=100,Rules!$B$18,IF(G1155&gt;=50,Rules!$B$17,IF(G1155&gt;=30,Rules!$B$16,0)))+IF(AND(F1155=1,D1155&lt;&gt;"BWL",G1155=0),Rules!$B$27,0))</f>
        <v>0</v>
      </c>
      <c r="R1155">
        <f>IF(A1155="","",J1155*Rules!$B$19+O1155*Rules!$B$22)</f>
        <v>0</v>
      </c>
      <c r="S1155">
        <f>IF(A1155="","",IF(J1155&gt;=4,Rules!$B$21,IF(J1155&gt;=3,Rules!$B$20,0)))</f>
        <v>0</v>
      </c>
      <c r="T1155">
        <f>IF(A1155="","",K1155*Rules!$B$23+L1155*Rules!$B$24+M1155*Rules!$B$25+N1155*Rules!$B$26)</f>
        <v>0</v>
      </c>
      <c r="U1155">
        <f t="shared" si="18"/>
        <v>0</v>
      </c>
    </row>
    <row r="1156" spans="1:21" x14ac:dyDescent="0.2">
      <c r="A1156" t="str">
        <f>MatchSquad!A1156</f>
        <v>M024</v>
      </c>
      <c r="B1156" t="str">
        <f>MatchSquad!B1156</f>
        <v>P130</v>
      </c>
      <c r="C1156" t="str">
        <f>MatchSquad!C1156</f>
        <v>Ryan Rickelton</v>
      </c>
      <c r="D1156" t="str">
        <f>MatchSquad!D1156</f>
        <v>WK</v>
      </c>
      <c r="E1156" t="str">
        <f>MatchSquad!E1156</f>
        <v>MI</v>
      </c>
      <c r="F1156">
        <f>MatchSquad!G1156</f>
        <v>0</v>
      </c>
      <c r="G1156">
        <f>IF(A1156="","",SUMIFS(BallByBall!$I$2:$I$501,BallByBall!$B$2:$B$501,A1156,BallByBall!$F$2:$F$501,B1156))</f>
        <v>0</v>
      </c>
      <c r="H1156">
        <f>IF(A1156="","",COUNTIFS(BallByBall!$B$2:$B$501,A1156,BallByBall!$F$2:$F$501,B1156,BallByBall!$Q$2:$Q$501,1))</f>
        <v>0</v>
      </c>
      <c r="I1156">
        <f>IF(A1156="","",COUNTIFS(BallByBall!$B$2:$B$501,A1156,BallByBall!$F$2:$F$501,B1156,BallByBall!$R$2:$R$501,1))</f>
        <v>0</v>
      </c>
      <c r="J1156">
        <f>IF(A1156="","",SUMIFS(BallByBall!$T$2:$T$501,BallByBall!$B$2:$B$501,A1156,BallByBall!$H$2:$H$501,B1156))</f>
        <v>0</v>
      </c>
      <c r="K1156">
        <f>IF(A1156="","",SUMIFS(BallByBall!$U$2:$U$501,BallByBall!$B$2:$B$501,A1156,BallByBall!$P$2:$P$501,B1156))</f>
        <v>0</v>
      </c>
      <c r="L1156">
        <f>IF(A1156="","",SUMIFS(BallByBall!$V$2:$V$501,BallByBall!$B$2:$B$501,A1156,BallByBall!$P$2:$P$501,B1156))</f>
        <v>0</v>
      </c>
      <c r="M1156">
        <f>IF(A1156="","",SUMIFS(BallByBall!$W$2:$W$501,BallByBall!$B$2:$B$501,A1156,BallByBall!$P$2:$P$501,B1156))</f>
        <v>0</v>
      </c>
      <c r="N1156">
        <f>IF(A1156="","",SUMIFS(BallByBall!$X$2:$X$501,BallByBall!$B$2:$B$501,A1156,BallByBall!$P$2:$P$501,B1156))</f>
        <v>0</v>
      </c>
      <c r="O1156">
        <f>IF(A1156="","",SUMIFS(OverSummary!$G$2:$G$101,OverSummary!$A$2:$A$101,A1156,OverSummary!$D$2:$D$101,B1156))</f>
        <v>0</v>
      </c>
      <c r="P1156">
        <f>IF(A1156="","",G1156*Rules!$B$13+H1156*Rules!$B$14+I1156*Rules!$B$15)</f>
        <v>0</v>
      </c>
      <c r="Q1156">
        <f>IF(A1156="","",IF(G1156&gt;=100,Rules!$B$18,IF(G1156&gt;=50,Rules!$B$17,IF(G1156&gt;=30,Rules!$B$16,0)))+IF(AND(F1156=1,D1156&lt;&gt;"BWL",G1156=0),Rules!$B$27,0))</f>
        <v>0</v>
      </c>
      <c r="R1156">
        <f>IF(A1156="","",J1156*Rules!$B$19+O1156*Rules!$B$22)</f>
        <v>0</v>
      </c>
      <c r="S1156">
        <f>IF(A1156="","",IF(J1156&gt;=4,Rules!$B$21,IF(J1156&gt;=3,Rules!$B$20,0)))</f>
        <v>0</v>
      </c>
      <c r="T1156">
        <f>IF(A1156="","",K1156*Rules!$B$23+L1156*Rules!$B$24+M1156*Rules!$B$25+N1156*Rules!$B$26)</f>
        <v>0</v>
      </c>
      <c r="U1156">
        <f t="shared" si="18"/>
        <v>0</v>
      </c>
    </row>
    <row r="1157" spans="1:21" x14ac:dyDescent="0.2">
      <c r="A1157" t="str">
        <f>MatchSquad!A1157</f>
        <v>M024</v>
      </c>
      <c r="B1157" t="str">
        <f>MatchSquad!B1157</f>
        <v>P131</v>
      </c>
      <c r="C1157" t="str">
        <f>MatchSquad!C1157</f>
        <v>Quinton de Kock</v>
      </c>
      <c r="D1157" t="str">
        <f>MatchSquad!D1157</f>
        <v>WK</v>
      </c>
      <c r="E1157" t="str">
        <f>MatchSquad!E1157</f>
        <v>MI</v>
      </c>
      <c r="F1157">
        <f>MatchSquad!G1157</f>
        <v>0</v>
      </c>
      <c r="G1157">
        <f>IF(A1157="","",SUMIFS(BallByBall!$I$2:$I$501,BallByBall!$B$2:$B$501,A1157,BallByBall!$F$2:$F$501,B1157))</f>
        <v>0</v>
      </c>
      <c r="H1157">
        <f>IF(A1157="","",COUNTIFS(BallByBall!$B$2:$B$501,A1157,BallByBall!$F$2:$F$501,B1157,BallByBall!$Q$2:$Q$501,1))</f>
        <v>0</v>
      </c>
      <c r="I1157">
        <f>IF(A1157="","",COUNTIFS(BallByBall!$B$2:$B$501,A1157,BallByBall!$F$2:$F$501,B1157,BallByBall!$R$2:$R$501,1))</f>
        <v>0</v>
      </c>
      <c r="J1157">
        <f>IF(A1157="","",SUMIFS(BallByBall!$T$2:$T$501,BallByBall!$B$2:$B$501,A1157,BallByBall!$H$2:$H$501,B1157))</f>
        <v>0</v>
      </c>
      <c r="K1157">
        <f>IF(A1157="","",SUMIFS(BallByBall!$U$2:$U$501,BallByBall!$B$2:$B$501,A1157,BallByBall!$P$2:$P$501,B1157))</f>
        <v>0</v>
      </c>
      <c r="L1157">
        <f>IF(A1157="","",SUMIFS(BallByBall!$V$2:$V$501,BallByBall!$B$2:$B$501,A1157,BallByBall!$P$2:$P$501,B1157))</f>
        <v>0</v>
      </c>
      <c r="M1157">
        <f>IF(A1157="","",SUMIFS(BallByBall!$W$2:$W$501,BallByBall!$B$2:$B$501,A1157,BallByBall!$P$2:$P$501,B1157))</f>
        <v>0</v>
      </c>
      <c r="N1157">
        <f>IF(A1157="","",SUMIFS(BallByBall!$X$2:$X$501,BallByBall!$B$2:$B$501,A1157,BallByBall!$P$2:$P$501,B1157))</f>
        <v>0</v>
      </c>
      <c r="O1157">
        <f>IF(A1157="","",SUMIFS(OverSummary!$G$2:$G$101,OverSummary!$A$2:$A$101,A1157,OverSummary!$D$2:$D$101,B1157))</f>
        <v>0</v>
      </c>
      <c r="P1157">
        <f>IF(A1157="","",G1157*Rules!$B$13+H1157*Rules!$B$14+I1157*Rules!$B$15)</f>
        <v>0</v>
      </c>
      <c r="Q1157">
        <f>IF(A1157="","",IF(G1157&gt;=100,Rules!$B$18,IF(G1157&gt;=50,Rules!$B$17,IF(G1157&gt;=30,Rules!$B$16,0)))+IF(AND(F1157=1,D1157&lt;&gt;"BWL",G1157=0),Rules!$B$27,0))</f>
        <v>0</v>
      </c>
      <c r="R1157">
        <f>IF(A1157="","",J1157*Rules!$B$19+O1157*Rules!$B$22)</f>
        <v>0</v>
      </c>
      <c r="S1157">
        <f>IF(A1157="","",IF(J1157&gt;=4,Rules!$B$21,IF(J1157&gt;=3,Rules!$B$20,0)))</f>
        <v>0</v>
      </c>
      <c r="T1157">
        <f>IF(A1157="","",K1157*Rules!$B$23+L1157*Rules!$B$24+M1157*Rules!$B$25+N1157*Rules!$B$26)</f>
        <v>0</v>
      </c>
      <c r="U1157">
        <f t="shared" si="18"/>
        <v>0</v>
      </c>
    </row>
    <row r="1158" spans="1:21" x14ac:dyDescent="0.2">
      <c r="A1158" t="str">
        <f>MatchSquad!A1158</f>
        <v>M024</v>
      </c>
      <c r="B1158" t="str">
        <f>MatchSquad!B1158</f>
        <v>P132</v>
      </c>
      <c r="C1158" t="str">
        <f>MatchSquad!C1158</f>
        <v>Danish Malewar</v>
      </c>
      <c r="D1158" t="str">
        <f>MatchSquad!D1158</f>
        <v>BAT</v>
      </c>
      <c r="E1158" t="str">
        <f>MatchSquad!E1158</f>
        <v>MI</v>
      </c>
      <c r="F1158">
        <f>MatchSquad!G1158</f>
        <v>0</v>
      </c>
      <c r="G1158">
        <f>IF(A1158="","",SUMIFS(BallByBall!$I$2:$I$501,BallByBall!$B$2:$B$501,A1158,BallByBall!$F$2:$F$501,B1158))</f>
        <v>0</v>
      </c>
      <c r="H1158">
        <f>IF(A1158="","",COUNTIFS(BallByBall!$B$2:$B$501,A1158,BallByBall!$F$2:$F$501,B1158,BallByBall!$Q$2:$Q$501,1))</f>
        <v>0</v>
      </c>
      <c r="I1158">
        <f>IF(A1158="","",COUNTIFS(BallByBall!$B$2:$B$501,A1158,BallByBall!$F$2:$F$501,B1158,BallByBall!$R$2:$R$501,1))</f>
        <v>0</v>
      </c>
      <c r="J1158">
        <f>IF(A1158="","",SUMIFS(BallByBall!$T$2:$T$501,BallByBall!$B$2:$B$501,A1158,BallByBall!$H$2:$H$501,B1158))</f>
        <v>0</v>
      </c>
      <c r="K1158">
        <f>IF(A1158="","",SUMIFS(BallByBall!$U$2:$U$501,BallByBall!$B$2:$B$501,A1158,BallByBall!$P$2:$P$501,B1158))</f>
        <v>0</v>
      </c>
      <c r="L1158">
        <f>IF(A1158="","",SUMIFS(BallByBall!$V$2:$V$501,BallByBall!$B$2:$B$501,A1158,BallByBall!$P$2:$P$501,B1158))</f>
        <v>0</v>
      </c>
      <c r="M1158">
        <f>IF(A1158="","",SUMIFS(BallByBall!$W$2:$W$501,BallByBall!$B$2:$B$501,A1158,BallByBall!$P$2:$P$501,B1158))</f>
        <v>0</v>
      </c>
      <c r="N1158">
        <f>IF(A1158="","",SUMIFS(BallByBall!$X$2:$X$501,BallByBall!$B$2:$B$501,A1158,BallByBall!$P$2:$P$501,B1158))</f>
        <v>0</v>
      </c>
      <c r="O1158">
        <f>IF(A1158="","",SUMIFS(OverSummary!$G$2:$G$101,OverSummary!$A$2:$A$101,A1158,OverSummary!$D$2:$D$101,B1158))</f>
        <v>0</v>
      </c>
      <c r="P1158">
        <f>IF(A1158="","",G1158*Rules!$B$13+H1158*Rules!$B$14+I1158*Rules!$B$15)</f>
        <v>0</v>
      </c>
      <c r="Q1158">
        <f>IF(A1158="","",IF(G1158&gt;=100,Rules!$B$18,IF(G1158&gt;=50,Rules!$B$17,IF(G1158&gt;=30,Rules!$B$16,0)))+IF(AND(F1158=1,D1158&lt;&gt;"BWL",G1158=0),Rules!$B$27,0))</f>
        <v>0</v>
      </c>
      <c r="R1158">
        <f>IF(A1158="","",J1158*Rules!$B$19+O1158*Rules!$B$22)</f>
        <v>0</v>
      </c>
      <c r="S1158">
        <f>IF(A1158="","",IF(J1158&gt;=4,Rules!$B$21,IF(J1158&gt;=3,Rules!$B$20,0)))</f>
        <v>0</v>
      </c>
      <c r="T1158">
        <f>IF(A1158="","",K1158*Rules!$B$23+L1158*Rules!$B$24+M1158*Rules!$B$25+N1158*Rules!$B$26)</f>
        <v>0</v>
      </c>
      <c r="U1158">
        <f t="shared" si="18"/>
        <v>0</v>
      </c>
    </row>
    <row r="1159" spans="1:21" x14ac:dyDescent="0.2">
      <c r="A1159" t="str">
        <f>MatchSquad!A1159</f>
        <v>M024</v>
      </c>
      <c r="B1159" t="str">
        <f>MatchSquad!B1159</f>
        <v>P133</v>
      </c>
      <c r="C1159" t="str">
        <f>MatchSquad!C1159</f>
        <v>N. Tilak Varma</v>
      </c>
      <c r="D1159" t="str">
        <f>MatchSquad!D1159</f>
        <v>BAT</v>
      </c>
      <c r="E1159" t="str">
        <f>MatchSquad!E1159</f>
        <v>MI</v>
      </c>
      <c r="F1159">
        <f>MatchSquad!G1159</f>
        <v>0</v>
      </c>
      <c r="G1159">
        <f>IF(A1159="","",SUMIFS(BallByBall!$I$2:$I$501,BallByBall!$B$2:$B$501,A1159,BallByBall!$F$2:$F$501,B1159))</f>
        <v>0</v>
      </c>
      <c r="H1159">
        <f>IF(A1159="","",COUNTIFS(BallByBall!$B$2:$B$501,A1159,BallByBall!$F$2:$F$501,B1159,BallByBall!$Q$2:$Q$501,1))</f>
        <v>0</v>
      </c>
      <c r="I1159">
        <f>IF(A1159="","",COUNTIFS(BallByBall!$B$2:$B$501,A1159,BallByBall!$F$2:$F$501,B1159,BallByBall!$R$2:$R$501,1))</f>
        <v>0</v>
      </c>
      <c r="J1159">
        <f>IF(A1159="","",SUMIFS(BallByBall!$T$2:$T$501,BallByBall!$B$2:$B$501,A1159,BallByBall!$H$2:$H$501,B1159))</f>
        <v>0</v>
      </c>
      <c r="K1159">
        <f>IF(A1159="","",SUMIFS(BallByBall!$U$2:$U$501,BallByBall!$B$2:$B$501,A1159,BallByBall!$P$2:$P$501,B1159))</f>
        <v>0</v>
      </c>
      <c r="L1159">
        <f>IF(A1159="","",SUMIFS(BallByBall!$V$2:$V$501,BallByBall!$B$2:$B$501,A1159,BallByBall!$P$2:$P$501,B1159))</f>
        <v>0</v>
      </c>
      <c r="M1159">
        <f>IF(A1159="","",SUMIFS(BallByBall!$W$2:$W$501,BallByBall!$B$2:$B$501,A1159,BallByBall!$P$2:$P$501,B1159))</f>
        <v>0</v>
      </c>
      <c r="N1159">
        <f>IF(A1159="","",SUMIFS(BallByBall!$X$2:$X$501,BallByBall!$B$2:$B$501,A1159,BallByBall!$P$2:$P$501,B1159))</f>
        <v>0</v>
      </c>
      <c r="O1159">
        <f>IF(A1159="","",SUMIFS(OverSummary!$G$2:$G$101,OverSummary!$A$2:$A$101,A1159,OverSummary!$D$2:$D$101,B1159))</f>
        <v>0</v>
      </c>
      <c r="P1159">
        <f>IF(A1159="","",G1159*Rules!$B$13+H1159*Rules!$B$14+I1159*Rules!$B$15)</f>
        <v>0</v>
      </c>
      <c r="Q1159">
        <f>IF(A1159="","",IF(G1159&gt;=100,Rules!$B$18,IF(G1159&gt;=50,Rules!$B$17,IF(G1159&gt;=30,Rules!$B$16,0)))+IF(AND(F1159=1,D1159&lt;&gt;"BWL",G1159=0),Rules!$B$27,0))</f>
        <v>0</v>
      </c>
      <c r="R1159">
        <f>IF(A1159="","",J1159*Rules!$B$19+O1159*Rules!$B$22)</f>
        <v>0</v>
      </c>
      <c r="S1159">
        <f>IF(A1159="","",IF(J1159&gt;=4,Rules!$B$21,IF(J1159&gt;=3,Rules!$B$20,0)))</f>
        <v>0</v>
      </c>
      <c r="T1159">
        <f>IF(A1159="","",K1159*Rules!$B$23+L1159*Rules!$B$24+M1159*Rules!$B$25+N1159*Rules!$B$26)</f>
        <v>0</v>
      </c>
      <c r="U1159">
        <f t="shared" si="18"/>
        <v>0</v>
      </c>
    </row>
    <row r="1160" spans="1:21" x14ac:dyDescent="0.2">
      <c r="A1160" t="str">
        <f>MatchSquad!A1160</f>
        <v>M024</v>
      </c>
      <c r="B1160" t="str">
        <f>MatchSquad!B1160</f>
        <v>P134</v>
      </c>
      <c r="C1160" t="str">
        <f>MatchSquad!C1160</f>
        <v>Hardik Pandya</v>
      </c>
      <c r="D1160" t="str">
        <f>MatchSquad!D1160</f>
        <v>AR</v>
      </c>
      <c r="E1160" t="str">
        <f>MatchSquad!E1160</f>
        <v>MI</v>
      </c>
      <c r="F1160">
        <f>MatchSquad!G1160</f>
        <v>0</v>
      </c>
      <c r="G1160">
        <f>IF(A1160="","",SUMIFS(BallByBall!$I$2:$I$501,BallByBall!$B$2:$B$501,A1160,BallByBall!$F$2:$F$501,B1160))</f>
        <v>0</v>
      </c>
      <c r="H1160">
        <f>IF(A1160="","",COUNTIFS(BallByBall!$B$2:$B$501,A1160,BallByBall!$F$2:$F$501,B1160,BallByBall!$Q$2:$Q$501,1))</f>
        <v>0</v>
      </c>
      <c r="I1160">
        <f>IF(A1160="","",COUNTIFS(BallByBall!$B$2:$B$501,A1160,BallByBall!$F$2:$F$501,B1160,BallByBall!$R$2:$R$501,1))</f>
        <v>0</v>
      </c>
      <c r="J1160">
        <f>IF(A1160="","",SUMIFS(BallByBall!$T$2:$T$501,BallByBall!$B$2:$B$501,A1160,BallByBall!$H$2:$H$501,B1160))</f>
        <v>0</v>
      </c>
      <c r="K1160">
        <f>IF(A1160="","",SUMIFS(BallByBall!$U$2:$U$501,BallByBall!$B$2:$B$501,A1160,BallByBall!$P$2:$P$501,B1160))</f>
        <v>0</v>
      </c>
      <c r="L1160">
        <f>IF(A1160="","",SUMIFS(BallByBall!$V$2:$V$501,BallByBall!$B$2:$B$501,A1160,BallByBall!$P$2:$P$501,B1160))</f>
        <v>0</v>
      </c>
      <c r="M1160">
        <f>IF(A1160="","",SUMIFS(BallByBall!$W$2:$W$501,BallByBall!$B$2:$B$501,A1160,BallByBall!$P$2:$P$501,B1160))</f>
        <v>0</v>
      </c>
      <c r="N1160">
        <f>IF(A1160="","",SUMIFS(BallByBall!$X$2:$X$501,BallByBall!$B$2:$B$501,A1160,BallByBall!$P$2:$P$501,B1160))</f>
        <v>0</v>
      </c>
      <c r="O1160">
        <f>IF(A1160="","",SUMIFS(OverSummary!$G$2:$G$101,OverSummary!$A$2:$A$101,A1160,OverSummary!$D$2:$D$101,B1160))</f>
        <v>0</v>
      </c>
      <c r="P1160">
        <f>IF(A1160="","",G1160*Rules!$B$13+H1160*Rules!$B$14+I1160*Rules!$B$15)</f>
        <v>0</v>
      </c>
      <c r="Q1160">
        <f>IF(A1160="","",IF(G1160&gt;=100,Rules!$B$18,IF(G1160&gt;=50,Rules!$B$17,IF(G1160&gt;=30,Rules!$B$16,0)))+IF(AND(F1160=1,D1160&lt;&gt;"BWL",G1160=0),Rules!$B$27,0))</f>
        <v>0</v>
      </c>
      <c r="R1160">
        <f>IF(A1160="","",J1160*Rules!$B$19+O1160*Rules!$B$22)</f>
        <v>0</v>
      </c>
      <c r="S1160">
        <f>IF(A1160="","",IF(J1160&gt;=4,Rules!$B$21,IF(J1160&gt;=3,Rules!$B$20,0)))</f>
        <v>0</v>
      </c>
      <c r="T1160">
        <f>IF(A1160="","",K1160*Rules!$B$23+L1160*Rules!$B$24+M1160*Rules!$B$25+N1160*Rules!$B$26)</f>
        <v>0</v>
      </c>
      <c r="U1160">
        <f t="shared" si="18"/>
        <v>0</v>
      </c>
    </row>
    <row r="1161" spans="1:21" x14ac:dyDescent="0.2">
      <c r="A1161" t="str">
        <f>MatchSquad!A1161</f>
        <v>M024</v>
      </c>
      <c r="B1161" t="str">
        <f>MatchSquad!B1161</f>
        <v>P135</v>
      </c>
      <c r="C1161" t="str">
        <f>MatchSquad!C1161</f>
        <v>Naman Dhir</v>
      </c>
      <c r="D1161" t="str">
        <f>MatchSquad!D1161</f>
        <v>AR</v>
      </c>
      <c r="E1161" t="str">
        <f>MatchSquad!E1161</f>
        <v>MI</v>
      </c>
      <c r="F1161">
        <f>MatchSquad!G1161</f>
        <v>0</v>
      </c>
      <c r="G1161">
        <f>IF(A1161="","",SUMIFS(BallByBall!$I$2:$I$501,BallByBall!$B$2:$B$501,A1161,BallByBall!$F$2:$F$501,B1161))</f>
        <v>0</v>
      </c>
      <c r="H1161">
        <f>IF(A1161="","",COUNTIFS(BallByBall!$B$2:$B$501,A1161,BallByBall!$F$2:$F$501,B1161,BallByBall!$Q$2:$Q$501,1))</f>
        <v>0</v>
      </c>
      <c r="I1161">
        <f>IF(A1161="","",COUNTIFS(BallByBall!$B$2:$B$501,A1161,BallByBall!$F$2:$F$501,B1161,BallByBall!$R$2:$R$501,1))</f>
        <v>0</v>
      </c>
      <c r="J1161">
        <f>IF(A1161="","",SUMIFS(BallByBall!$T$2:$T$501,BallByBall!$B$2:$B$501,A1161,BallByBall!$H$2:$H$501,B1161))</f>
        <v>0</v>
      </c>
      <c r="K1161">
        <f>IF(A1161="","",SUMIFS(BallByBall!$U$2:$U$501,BallByBall!$B$2:$B$501,A1161,BallByBall!$P$2:$P$501,B1161))</f>
        <v>0</v>
      </c>
      <c r="L1161">
        <f>IF(A1161="","",SUMIFS(BallByBall!$V$2:$V$501,BallByBall!$B$2:$B$501,A1161,BallByBall!$P$2:$P$501,B1161))</f>
        <v>0</v>
      </c>
      <c r="M1161">
        <f>IF(A1161="","",SUMIFS(BallByBall!$W$2:$W$501,BallByBall!$B$2:$B$501,A1161,BallByBall!$P$2:$P$501,B1161))</f>
        <v>0</v>
      </c>
      <c r="N1161">
        <f>IF(A1161="","",SUMIFS(BallByBall!$X$2:$X$501,BallByBall!$B$2:$B$501,A1161,BallByBall!$P$2:$P$501,B1161))</f>
        <v>0</v>
      </c>
      <c r="O1161">
        <f>IF(A1161="","",SUMIFS(OverSummary!$G$2:$G$101,OverSummary!$A$2:$A$101,A1161,OverSummary!$D$2:$D$101,B1161))</f>
        <v>0</v>
      </c>
      <c r="P1161">
        <f>IF(A1161="","",G1161*Rules!$B$13+H1161*Rules!$B$14+I1161*Rules!$B$15)</f>
        <v>0</v>
      </c>
      <c r="Q1161">
        <f>IF(A1161="","",IF(G1161&gt;=100,Rules!$B$18,IF(G1161&gt;=50,Rules!$B$17,IF(G1161&gt;=30,Rules!$B$16,0)))+IF(AND(F1161=1,D1161&lt;&gt;"BWL",G1161=0),Rules!$B$27,0))</f>
        <v>0</v>
      </c>
      <c r="R1161">
        <f>IF(A1161="","",J1161*Rules!$B$19+O1161*Rules!$B$22)</f>
        <v>0</v>
      </c>
      <c r="S1161">
        <f>IF(A1161="","",IF(J1161&gt;=4,Rules!$B$21,IF(J1161&gt;=3,Rules!$B$20,0)))</f>
        <v>0</v>
      </c>
      <c r="T1161">
        <f>IF(A1161="","",K1161*Rules!$B$23+L1161*Rules!$B$24+M1161*Rules!$B$25+N1161*Rules!$B$26)</f>
        <v>0</v>
      </c>
      <c r="U1161">
        <f t="shared" si="18"/>
        <v>0</v>
      </c>
    </row>
    <row r="1162" spans="1:21" x14ac:dyDescent="0.2">
      <c r="A1162" t="str">
        <f>MatchSquad!A1162</f>
        <v>M024</v>
      </c>
      <c r="B1162" t="str">
        <f>MatchSquad!B1162</f>
        <v>P136</v>
      </c>
      <c r="C1162" t="str">
        <f>MatchSquad!C1162</f>
        <v>Mitchell Santner</v>
      </c>
      <c r="D1162" t="str">
        <f>MatchSquad!D1162</f>
        <v>AR</v>
      </c>
      <c r="E1162" t="str">
        <f>MatchSquad!E1162</f>
        <v>MI</v>
      </c>
      <c r="F1162">
        <f>MatchSquad!G1162</f>
        <v>0</v>
      </c>
      <c r="G1162">
        <f>IF(A1162="","",SUMIFS(BallByBall!$I$2:$I$501,BallByBall!$B$2:$B$501,A1162,BallByBall!$F$2:$F$501,B1162))</f>
        <v>0</v>
      </c>
      <c r="H1162">
        <f>IF(A1162="","",COUNTIFS(BallByBall!$B$2:$B$501,A1162,BallByBall!$F$2:$F$501,B1162,BallByBall!$Q$2:$Q$501,1))</f>
        <v>0</v>
      </c>
      <c r="I1162">
        <f>IF(A1162="","",COUNTIFS(BallByBall!$B$2:$B$501,A1162,BallByBall!$F$2:$F$501,B1162,BallByBall!$R$2:$R$501,1))</f>
        <v>0</v>
      </c>
      <c r="J1162">
        <f>IF(A1162="","",SUMIFS(BallByBall!$T$2:$T$501,BallByBall!$B$2:$B$501,A1162,BallByBall!$H$2:$H$501,B1162))</f>
        <v>0</v>
      </c>
      <c r="K1162">
        <f>IF(A1162="","",SUMIFS(BallByBall!$U$2:$U$501,BallByBall!$B$2:$B$501,A1162,BallByBall!$P$2:$P$501,B1162))</f>
        <v>0</v>
      </c>
      <c r="L1162">
        <f>IF(A1162="","",SUMIFS(BallByBall!$V$2:$V$501,BallByBall!$B$2:$B$501,A1162,BallByBall!$P$2:$P$501,B1162))</f>
        <v>0</v>
      </c>
      <c r="M1162">
        <f>IF(A1162="","",SUMIFS(BallByBall!$W$2:$W$501,BallByBall!$B$2:$B$501,A1162,BallByBall!$P$2:$P$501,B1162))</f>
        <v>0</v>
      </c>
      <c r="N1162">
        <f>IF(A1162="","",SUMIFS(BallByBall!$X$2:$X$501,BallByBall!$B$2:$B$501,A1162,BallByBall!$P$2:$P$501,B1162))</f>
        <v>0</v>
      </c>
      <c r="O1162">
        <f>IF(A1162="","",SUMIFS(OverSummary!$G$2:$G$101,OverSummary!$A$2:$A$101,A1162,OverSummary!$D$2:$D$101,B1162))</f>
        <v>0</v>
      </c>
      <c r="P1162">
        <f>IF(A1162="","",G1162*Rules!$B$13+H1162*Rules!$B$14+I1162*Rules!$B$15)</f>
        <v>0</v>
      </c>
      <c r="Q1162">
        <f>IF(A1162="","",IF(G1162&gt;=100,Rules!$B$18,IF(G1162&gt;=50,Rules!$B$17,IF(G1162&gt;=30,Rules!$B$16,0)))+IF(AND(F1162=1,D1162&lt;&gt;"BWL",G1162=0),Rules!$B$27,0))</f>
        <v>0</v>
      </c>
      <c r="R1162">
        <f>IF(A1162="","",J1162*Rules!$B$19+O1162*Rules!$B$22)</f>
        <v>0</v>
      </c>
      <c r="S1162">
        <f>IF(A1162="","",IF(J1162&gt;=4,Rules!$B$21,IF(J1162&gt;=3,Rules!$B$20,0)))</f>
        <v>0</v>
      </c>
      <c r="T1162">
        <f>IF(A1162="","",K1162*Rules!$B$23+L1162*Rules!$B$24+M1162*Rules!$B$25+N1162*Rules!$B$26)</f>
        <v>0</v>
      </c>
      <c r="U1162">
        <f t="shared" si="18"/>
        <v>0</v>
      </c>
    </row>
    <row r="1163" spans="1:21" x14ac:dyDescent="0.2">
      <c r="A1163" t="str">
        <f>MatchSquad!A1163</f>
        <v>M024</v>
      </c>
      <c r="B1163" t="str">
        <f>MatchSquad!B1163</f>
        <v>P137</v>
      </c>
      <c r="C1163" t="str">
        <f>MatchSquad!C1163</f>
        <v>Raj Angad Bawa</v>
      </c>
      <c r="D1163" t="str">
        <f>MatchSquad!D1163</f>
        <v>AR</v>
      </c>
      <c r="E1163" t="str">
        <f>MatchSquad!E1163</f>
        <v>MI</v>
      </c>
      <c r="F1163">
        <f>MatchSquad!G1163</f>
        <v>0</v>
      </c>
      <c r="G1163">
        <f>IF(A1163="","",SUMIFS(BallByBall!$I$2:$I$501,BallByBall!$B$2:$B$501,A1163,BallByBall!$F$2:$F$501,B1163))</f>
        <v>0</v>
      </c>
      <c r="H1163">
        <f>IF(A1163="","",COUNTIFS(BallByBall!$B$2:$B$501,A1163,BallByBall!$F$2:$F$501,B1163,BallByBall!$Q$2:$Q$501,1))</f>
        <v>0</v>
      </c>
      <c r="I1163">
        <f>IF(A1163="","",COUNTIFS(BallByBall!$B$2:$B$501,A1163,BallByBall!$F$2:$F$501,B1163,BallByBall!$R$2:$R$501,1))</f>
        <v>0</v>
      </c>
      <c r="J1163">
        <f>IF(A1163="","",SUMIFS(BallByBall!$T$2:$T$501,BallByBall!$B$2:$B$501,A1163,BallByBall!$H$2:$H$501,B1163))</f>
        <v>0</v>
      </c>
      <c r="K1163">
        <f>IF(A1163="","",SUMIFS(BallByBall!$U$2:$U$501,BallByBall!$B$2:$B$501,A1163,BallByBall!$P$2:$P$501,B1163))</f>
        <v>0</v>
      </c>
      <c r="L1163">
        <f>IF(A1163="","",SUMIFS(BallByBall!$V$2:$V$501,BallByBall!$B$2:$B$501,A1163,BallByBall!$P$2:$P$501,B1163))</f>
        <v>0</v>
      </c>
      <c r="M1163">
        <f>IF(A1163="","",SUMIFS(BallByBall!$W$2:$W$501,BallByBall!$B$2:$B$501,A1163,BallByBall!$P$2:$P$501,B1163))</f>
        <v>0</v>
      </c>
      <c r="N1163">
        <f>IF(A1163="","",SUMIFS(BallByBall!$X$2:$X$501,BallByBall!$B$2:$B$501,A1163,BallByBall!$P$2:$P$501,B1163))</f>
        <v>0</v>
      </c>
      <c r="O1163">
        <f>IF(A1163="","",SUMIFS(OverSummary!$G$2:$G$101,OverSummary!$A$2:$A$101,A1163,OverSummary!$D$2:$D$101,B1163))</f>
        <v>0</v>
      </c>
      <c r="P1163">
        <f>IF(A1163="","",G1163*Rules!$B$13+H1163*Rules!$B$14+I1163*Rules!$B$15)</f>
        <v>0</v>
      </c>
      <c r="Q1163">
        <f>IF(A1163="","",IF(G1163&gt;=100,Rules!$B$18,IF(G1163&gt;=50,Rules!$B$17,IF(G1163&gt;=30,Rules!$B$16,0)))+IF(AND(F1163=1,D1163&lt;&gt;"BWL",G1163=0),Rules!$B$27,0))</f>
        <v>0</v>
      </c>
      <c r="R1163">
        <f>IF(A1163="","",J1163*Rules!$B$19+O1163*Rules!$B$22)</f>
        <v>0</v>
      </c>
      <c r="S1163">
        <f>IF(A1163="","",IF(J1163&gt;=4,Rules!$B$21,IF(J1163&gt;=3,Rules!$B$20,0)))</f>
        <v>0</v>
      </c>
      <c r="T1163">
        <f>IF(A1163="","",K1163*Rules!$B$23+L1163*Rules!$B$24+M1163*Rules!$B$25+N1163*Rules!$B$26)</f>
        <v>0</v>
      </c>
      <c r="U1163">
        <f t="shared" si="18"/>
        <v>0</v>
      </c>
    </row>
    <row r="1164" spans="1:21" x14ac:dyDescent="0.2">
      <c r="A1164" t="str">
        <f>MatchSquad!A1164</f>
        <v>M024</v>
      </c>
      <c r="B1164" t="str">
        <f>MatchSquad!B1164</f>
        <v>P138</v>
      </c>
      <c r="C1164" t="str">
        <f>MatchSquad!C1164</f>
        <v>Atharva Ankolekar</v>
      </c>
      <c r="D1164" t="str">
        <f>MatchSquad!D1164</f>
        <v>AR</v>
      </c>
      <c r="E1164" t="str">
        <f>MatchSquad!E1164</f>
        <v>MI</v>
      </c>
      <c r="F1164">
        <f>MatchSquad!G1164</f>
        <v>0</v>
      </c>
      <c r="G1164">
        <f>IF(A1164="","",SUMIFS(BallByBall!$I$2:$I$501,BallByBall!$B$2:$B$501,A1164,BallByBall!$F$2:$F$501,B1164))</f>
        <v>0</v>
      </c>
      <c r="H1164">
        <f>IF(A1164="","",COUNTIFS(BallByBall!$B$2:$B$501,A1164,BallByBall!$F$2:$F$501,B1164,BallByBall!$Q$2:$Q$501,1))</f>
        <v>0</v>
      </c>
      <c r="I1164">
        <f>IF(A1164="","",COUNTIFS(BallByBall!$B$2:$B$501,A1164,BallByBall!$F$2:$F$501,B1164,BallByBall!$R$2:$R$501,1))</f>
        <v>0</v>
      </c>
      <c r="J1164">
        <f>IF(A1164="","",SUMIFS(BallByBall!$T$2:$T$501,BallByBall!$B$2:$B$501,A1164,BallByBall!$H$2:$H$501,B1164))</f>
        <v>0</v>
      </c>
      <c r="K1164">
        <f>IF(A1164="","",SUMIFS(BallByBall!$U$2:$U$501,BallByBall!$B$2:$B$501,A1164,BallByBall!$P$2:$P$501,B1164))</f>
        <v>0</v>
      </c>
      <c r="L1164">
        <f>IF(A1164="","",SUMIFS(BallByBall!$V$2:$V$501,BallByBall!$B$2:$B$501,A1164,BallByBall!$P$2:$P$501,B1164))</f>
        <v>0</v>
      </c>
      <c r="M1164">
        <f>IF(A1164="","",SUMIFS(BallByBall!$W$2:$W$501,BallByBall!$B$2:$B$501,A1164,BallByBall!$P$2:$P$501,B1164))</f>
        <v>0</v>
      </c>
      <c r="N1164">
        <f>IF(A1164="","",SUMIFS(BallByBall!$X$2:$X$501,BallByBall!$B$2:$B$501,A1164,BallByBall!$P$2:$P$501,B1164))</f>
        <v>0</v>
      </c>
      <c r="O1164">
        <f>IF(A1164="","",SUMIFS(OverSummary!$G$2:$G$101,OverSummary!$A$2:$A$101,A1164,OverSummary!$D$2:$D$101,B1164))</f>
        <v>0</v>
      </c>
      <c r="P1164">
        <f>IF(A1164="","",G1164*Rules!$B$13+H1164*Rules!$B$14+I1164*Rules!$B$15)</f>
        <v>0</v>
      </c>
      <c r="Q1164">
        <f>IF(A1164="","",IF(G1164&gt;=100,Rules!$B$18,IF(G1164&gt;=50,Rules!$B$17,IF(G1164&gt;=30,Rules!$B$16,0)))+IF(AND(F1164=1,D1164&lt;&gt;"BWL",G1164=0),Rules!$B$27,0))</f>
        <v>0</v>
      </c>
      <c r="R1164">
        <f>IF(A1164="","",J1164*Rules!$B$19+O1164*Rules!$B$22)</f>
        <v>0</v>
      </c>
      <c r="S1164">
        <f>IF(A1164="","",IF(J1164&gt;=4,Rules!$B$21,IF(J1164&gt;=3,Rules!$B$20,0)))</f>
        <v>0</v>
      </c>
      <c r="T1164">
        <f>IF(A1164="","",K1164*Rules!$B$23+L1164*Rules!$B$24+M1164*Rules!$B$25+N1164*Rules!$B$26)</f>
        <v>0</v>
      </c>
      <c r="U1164">
        <f t="shared" si="18"/>
        <v>0</v>
      </c>
    </row>
    <row r="1165" spans="1:21" x14ac:dyDescent="0.2">
      <c r="A1165" t="str">
        <f>MatchSquad!A1165</f>
        <v>M024</v>
      </c>
      <c r="B1165" t="str">
        <f>MatchSquad!B1165</f>
        <v>P139</v>
      </c>
      <c r="C1165" t="str">
        <f>MatchSquad!C1165</f>
        <v>Mayank Rawat</v>
      </c>
      <c r="D1165" t="str">
        <f>MatchSquad!D1165</f>
        <v>AR</v>
      </c>
      <c r="E1165" t="str">
        <f>MatchSquad!E1165</f>
        <v>MI</v>
      </c>
      <c r="F1165">
        <f>MatchSquad!G1165</f>
        <v>0</v>
      </c>
      <c r="G1165">
        <f>IF(A1165="","",SUMIFS(BallByBall!$I$2:$I$501,BallByBall!$B$2:$B$501,A1165,BallByBall!$F$2:$F$501,B1165))</f>
        <v>0</v>
      </c>
      <c r="H1165">
        <f>IF(A1165="","",COUNTIFS(BallByBall!$B$2:$B$501,A1165,BallByBall!$F$2:$F$501,B1165,BallByBall!$Q$2:$Q$501,1))</f>
        <v>0</v>
      </c>
      <c r="I1165">
        <f>IF(A1165="","",COUNTIFS(BallByBall!$B$2:$B$501,A1165,BallByBall!$F$2:$F$501,B1165,BallByBall!$R$2:$R$501,1))</f>
        <v>0</v>
      </c>
      <c r="J1165">
        <f>IF(A1165="","",SUMIFS(BallByBall!$T$2:$T$501,BallByBall!$B$2:$B$501,A1165,BallByBall!$H$2:$H$501,B1165))</f>
        <v>0</v>
      </c>
      <c r="K1165">
        <f>IF(A1165="","",SUMIFS(BallByBall!$U$2:$U$501,BallByBall!$B$2:$B$501,A1165,BallByBall!$P$2:$P$501,B1165))</f>
        <v>0</v>
      </c>
      <c r="L1165">
        <f>IF(A1165="","",SUMIFS(BallByBall!$V$2:$V$501,BallByBall!$B$2:$B$501,A1165,BallByBall!$P$2:$P$501,B1165))</f>
        <v>0</v>
      </c>
      <c r="M1165">
        <f>IF(A1165="","",SUMIFS(BallByBall!$W$2:$W$501,BallByBall!$B$2:$B$501,A1165,BallByBall!$P$2:$P$501,B1165))</f>
        <v>0</v>
      </c>
      <c r="N1165">
        <f>IF(A1165="","",SUMIFS(BallByBall!$X$2:$X$501,BallByBall!$B$2:$B$501,A1165,BallByBall!$P$2:$P$501,B1165))</f>
        <v>0</v>
      </c>
      <c r="O1165">
        <f>IF(A1165="","",SUMIFS(OverSummary!$G$2:$G$101,OverSummary!$A$2:$A$101,A1165,OverSummary!$D$2:$D$101,B1165))</f>
        <v>0</v>
      </c>
      <c r="P1165">
        <f>IF(A1165="","",G1165*Rules!$B$13+H1165*Rules!$B$14+I1165*Rules!$B$15)</f>
        <v>0</v>
      </c>
      <c r="Q1165">
        <f>IF(A1165="","",IF(G1165&gt;=100,Rules!$B$18,IF(G1165&gt;=50,Rules!$B$17,IF(G1165&gt;=30,Rules!$B$16,0)))+IF(AND(F1165=1,D1165&lt;&gt;"BWL",G1165=0),Rules!$B$27,0))</f>
        <v>0</v>
      </c>
      <c r="R1165">
        <f>IF(A1165="","",J1165*Rules!$B$19+O1165*Rules!$B$22)</f>
        <v>0</v>
      </c>
      <c r="S1165">
        <f>IF(A1165="","",IF(J1165&gt;=4,Rules!$B$21,IF(J1165&gt;=3,Rules!$B$20,0)))</f>
        <v>0</v>
      </c>
      <c r="T1165">
        <f>IF(A1165="","",K1165*Rules!$B$23+L1165*Rules!$B$24+M1165*Rules!$B$25+N1165*Rules!$B$26)</f>
        <v>0</v>
      </c>
      <c r="U1165">
        <f t="shared" si="18"/>
        <v>0</v>
      </c>
    </row>
    <row r="1166" spans="1:21" x14ac:dyDescent="0.2">
      <c r="A1166" t="str">
        <f>MatchSquad!A1166</f>
        <v>M024</v>
      </c>
      <c r="B1166" t="str">
        <f>MatchSquad!B1166</f>
        <v>P140</v>
      </c>
      <c r="C1166" t="str">
        <f>MatchSquad!C1166</f>
        <v>Corbin Bosch</v>
      </c>
      <c r="D1166" t="str">
        <f>MatchSquad!D1166</f>
        <v>AR</v>
      </c>
      <c r="E1166" t="str">
        <f>MatchSquad!E1166</f>
        <v>MI</v>
      </c>
      <c r="F1166">
        <f>MatchSquad!G1166</f>
        <v>0</v>
      </c>
      <c r="G1166">
        <f>IF(A1166="","",SUMIFS(BallByBall!$I$2:$I$501,BallByBall!$B$2:$B$501,A1166,BallByBall!$F$2:$F$501,B1166))</f>
        <v>0</v>
      </c>
      <c r="H1166">
        <f>IF(A1166="","",COUNTIFS(BallByBall!$B$2:$B$501,A1166,BallByBall!$F$2:$F$501,B1166,BallByBall!$Q$2:$Q$501,1))</f>
        <v>0</v>
      </c>
      <c r="I1166">
        <f>IF(A1166="","",COUNTIFS(BallByBall!$B$2:$B$501,A1166,BallByBall!$F$2:$F$501,B1166,BallByBall!$R$2:$R$501,1))</f>
        <v>0</v>
      </c>
      <c r="J1166">
        <f>IF(A1166="","",SUMIFS(BallByBall!$T$2:$T$501,BallByBall!$B$2:$B$501,A1166,BallByBall!$H$2:$H$501,B1166))</f>
        <v>0</v>
      </c>
      <c r="K1166">
        <f>IF(A1166="","",SUMIFS(BallByBall!$U$2:$U$501,BallByBall!$B$2:$B$501,A1166,BallByBall!$P$2:$P$501,B1166))</f>
        <v>0</v>
      </c>
      <c r="L1166">
        <f>IF(A1166="","",SUMIFS(BallByBall!$V$2:$V$501,BallByBall!$B$2:$B$501,A1166,BallByBall!$P$2:$P$501,B1166))</f>
        <v>0</v>
      </c>
      <c r="M1166">
        <f>IF(A1166="","",SUMIFS(BallByBall!$W$2:$W$501,BallByBall!$B$2:$B$501,A1166,BallByBall!$P$2:$P$501,B1166))</f>
        <v>0</v>
      </c>
      <c r="N1166">
        <f>IF(A1166="","",SUMIFS(BallByBall!$X$2:$X$501,BallByBall!$B$2:$B$501,A1166,BallByBall!$P$2:$P$501,B1166))</f>
        <v>0</v>
      </c>
      <c r="O1166">
        <f>IF(A1166="","",SUMIFS(OverSummary!$G$2:$G$101,OverSummary!$A$2:$A$101,A1166,OverSummary!$D$2:$D$101,B1166))</f>
        <v>0</v>
      </c>
      <c r="P1166">
        <f>IF(A1166="","",G1166*Rules!$B$13+H1166*Rules!$B$14+I1166*Rules!$B$15)</f>
        <v>0</v>
      </c>
      <c r="Q1166">
        <f>IF(A1166="","",IF(G1166&gt;=100,Rules!$B$18,IF(G1166&gt;=50,Rules!$B$17,IF(G1166&gt;=30,Rules!$B$16,0)))+IF(AND(F1166=1,D1166&lt;&gt;"BWL",G1166=0),Rules!$B$27,0))</f>
        <v>0</v>
      </c>
      <c r="R1166">
        <f>IF(A1166="","",J1166*Rules!$B$19+O1166*Rules!$B$22)</f>
        <v>0</v>
      </c>
      <c r="S1166">
        <f>IF(A1166="","",IF(J1166&gt;=4,Rules!$B$21,IF(J1166&gt;=3,Rules!$B$20,0)))</f>
        <v>0</v>
      </c>
      <c r="T1166">
        <f>IF(A1166="","",K1166*Rules!$B$23+L1166*Rules!$B$24+M1166*Rules!$B$25+N1166*Rules!$B$26)</f>
        <v>0</v>
      </c>
      <c r="U1166">
        <f t="shared" si="18"/>
        <v>0</v>
      </c>
    </row>
    <row r="1167" spans="1:21" x14ac:dyDescent="0.2">
      <c r="A1167" t="str">
        <f>MatchSquad!A1167</f>
        <v>M024</v>
      </c>
      <c r="B1167" t="str">
        <f>MatchSquad!B1167</f>
        <v>P141</v>
      </c>
      <c r="C1167" t="str">
        <f>MatchSquad!C1167</f>
        <v>Will Jacks</v>
      </c>
      <c r="D1167" t="str">
        <f>MatchSquad!D1167</f>
        <v>AR</v>
      </c>
      <c r="E1167" t="str">
        <f>MatchSquad!E1167</f>
        <v>MI</v>
      </c>
      <c r="F1167">
        <f>MatchSquad!G1167</f>
        <v>0</v>
      </c>
      <c r="G1167">
        <f>IF(A1167="","",SUMIFS(BallByBall!$I$2:$I$501,BallByBall!$B$2:$B$501,A1167,BallByBall!$F$2:$F$501,B1167))</f>
        <v>0</v>
      </c>
      <c r="H1167">
        <f>IF(A1167="","",COUNTIFS(BallByBall!$B$2:$B$501,A1167,BallByBall!$F$2:$F$501,B1167,BallByBall!$Q$2:$Q$501,1))</f>
        <v>0</v>
      </c>
      <c r="I1167">
        <f>IF(A1167="","",COUNTIFS(BallByBall!$B$2:$B$501,A1167,BallByBall!$F$2:$F$501,B1167,BallByBall!$R$2:$R$501,1))</f>
        <v>0</v>
      </c>
      <c r="J1167">
        <f>IF(A1167="","",SUMIFS(BallByBall!$T$2:$T$501,BallByBall!$B$2:$B$501,A1167,BallByBall!$H$2:$H$501,B1167))</f>
        <v>0</v>
      </c>
      <c r="K1167">
        <f>IF(A1167="","",SUMIFS(BallByBall!$U$2:$U$501,BallByBall!$B$2:$B$501,A1167,BallByBall!$P$2:$P$501,B1167))</f>
        <v>0</v>
      </c>
      <c r="L1167">
        <f>IF(A1167="","",SUMIFS(BallByBall!$V$2:$V$501,BallByBall!$B$2:$B$501,A1167,BallByBall!$P$2:$P$501,B1167))</f>
        <v>0</v>
      </c>
      <c r="M1167">
        <f>IF(A1167="","",SUMIFS(BallByBall!$W$2:$W$501,BallByBall!$B$2:$B$501,A1167,BallByBall!$P$2:$P$501,B1167))</f>
        <v>0</v>
      </c>
      <c r="N1167">
        <f>IF(A1167="","",SUMIFS(BallByBall!$X$2:$X$501,BallByBall!$B$2:$B$501,A1167,BallByBall!$P$2:$P$501,B1167))</f>
        <v>0</v>
      </c>
      <c r="O1167">
        <f>IF(A1167="","",SUMIFS(OverSummary!$G$2:$G$101,OverSummary!$A$2:$A$101,A1167,OverSummary!$D$2:$D$101,B1167))</f>
        <v>0</v>
      </c>
      <c r="P1167">
        <f>IF(A1167="","",G1167*Rules!$B$13+H1167*Rules!$B$14+I1167*Rules!$B$15)</f>
        <v>0</v>
      </c>
      <c r="Q1167">
        <f>IF(A1167="","",IF(G1167&gt;=100,Rules!$B$18,IF(G1167&gt;=50,Rules!$B$17,IF(G1167&gt;=30,Rules!$B$16,0)))+IF(AND(F1167=1,D1167&lt;&gt;"BWL",G1167=0),Rules!$B$27,0))</f>
        <v>0</v>
      </c>
      <c r="R1167">
        <f>IF(A1167="","",J1167*Rules!$B$19+O1167*Rules!$B$22)</f>
        <v>0</v>
      </c>
      <c r="S1167">
        <f>IF(A1167="","",IF(J1167&gt;=4,Rules!$B$21,IF(J1167&gt;=3,Rules!$B$20,0)))</f>
        <v>0</v>
      </c>
      <c r="T1167">
        <f>IF(A1167="","",K1167*Rules!$B$23+L1167*Rules!$B$24+M1167*Rules!$B$25+N1167*Rules!$B$26)</f>
        <v>0</v>
      </c>
      <c r="U1167">
        <f t="shared" si="18"/>
        <v>0</v>
      </c>
    </row>
    <row r="1168" spans="1:21" x14ac:dyDescent="0.2">
      <c r="A1168" t="str">
        <f>MatchSquad!A1168</f>
        <v>M024</v>
      </c>
      <c r="B1168" t="str">
        <f>MatchSquad!B1168</f>
        <v>P142</v>
      </c>
      <c r="C1168" t="str">
        <f>MatchSquad!C1168</f>
        <v>Shardul Thakur</v>
      </c>
      <c r="D1168" t="str">
        <f>MatchSquad!D1168</f>
        <v>AR</v>
      </c>
      <c r="E1168" t="str">
        <f>MatchSquad!E1168</f>
        <v>MI</v>
      </c>
      <c r="F1168">
        <f>MatchSquad!G1168</f>
        <v>0</v>
      </c>
      <c r="G1168">
        <f>IF(A1168="","",SUMIFS(BallByBall!$I$2:$I$501,BallByBall!$B$2:$B$501,A1168,BallByBall!$F$2:$F$501,B1168))</f>
        <v>0</v>
      </c>
      <c r="H1168">
        <f>IF(A1168="","",COUNTIFS(BallByBall!$B$2:$B$501,A1168,BallByBall!$F$2:$F$501,B1168,BallByBall!$Q$2:$Q$501,1))</f>
        <v>0</v>
      </c>
      <c r="I1168">
        <f>IF(A1168="","",COUNTIFS(BallByBall!$B$2:$B$501,A1168,BallByBall!$F$2:$F$501,B1168,BallByBall!$R$2:$R$501,1))</f>
        <v>0</v>
      </c>
      <c r="J1168">
        <f>IF(A1168="","",SUMIFS(BallByBall!$T$2:$T$501,BallByBall!$B$2:$B$501,A1168,BallByBall!$H$2:$H$501,B1168))</f>
        <v>0</v>
      </c>
      <c r="K1168">
        <f>IF(A1168="","",SUMIFS(BallByBall!$U$2:$U$501,BallByBall!$B$2:$B$501,A1168,BallByBall!$P$2:$P$501,B1168))</f>
        <v>0</v>
      </c>
      <c r="L1168">
        <f>IF(A1168="","",SUMIFS(BallByBall!$V$2:$V$501,BallByBall!$B$2:$B$501,A1168,BallByBall!$P$2:$P$501,B1168))</f>
        <v>0</v>
      </c>
      <c r="M1168">
        <f>IF(A1168="","",SUMIFS(BallByBall!$W$2:$W$501,BallByBall!$B$2:$B$501,A1168,BallByBall!$P$2:$P$501,B1168))</f>
        <v>0</v>
      </c>
      <c r="N1168">
        <f>IF(A1168="","",SUMIFS(BallByBall!$X$2:$X$501,BallByBall!$B$2:$B$501,A1168,BallByBall!$P$2:$P$501,B1168))</f>
        <v>0</v>
      </c>
      <c r="O1168">
        <f>IF(A1168="","",SUMIFS(OverSummary!$G$2:$G$101,OverSummary!$A$2:$A$101,A1168,OverSummary!$D$2:$D$101,B1168))</f>
        <v>0</v>
      </c>
      <c r="P1168">
        <f>IF(A1168="","",G1168*Rules!$B$13+H1168*Rules!$B$14+I1168*Rules!$B$15)</f>
        <v>0</v>
      </c>
      <c r="Q1168">
        <f>IF(A1168="","",IF(G1168&gt;=100,Rules!$B$18,IF(G1168&gt;=50,Rules!$B$17,IF(G1168&gt;=30,Rules!$B$16,0)))+IF(AND(F1168=1,D1168&lt;&gt;"BWL",G1168=0),Rules!$B$27,0))</f>
        <v>0</v>
      </c>
      <c r="R1168">
        <f>IF(A1168="","",J1168*Rules!$B$19+O1168*Rules!$B$22)</f>
        <v>0</v>
      </c>
      <c r="S1168">
        <f>IF(A1168="","",IF(J1168&gt;=4,Rules!$B$21,IF(J1168&gt;=3,Rules!$B$20,0)))</f>
        <v>0</v>
      </c>
      <c r="T1168">
        <f>IF(A1168="","",K1168*Rules!$B$23+L1168*Rules!$B$24+M1168*Rules!$B$25+N1168*Rules!$B$26)</f>
        <v>0</v>
      </c>
      <c r="U1168">
        <f t="shared" si="18"/>
        <v>0</v>
      </c>
    </row>
    <row r="1169" spans="1:21" x14ac:dyDescent="0.2">
      <c r="A1169" t="str">
        <f>MatchSquad!A1169</f>
        <v>M024</v>
      </c>
      <c r="B1169" t="str">
        <f>MatchSquad!B1169</f>
        <v>P143</v>
      </c>
      <c r="C1169" t="str">
        <f>MatchSquad!C1169</f>
        <v>Trent Boult</v>
      </c>
      <c r="D1169" t="str">
        <f>MatchSquad!D1169</f>
        <v>BWL</v>
      </c>
      <c r="E1169" t="str">
        <f>MatchSquad!E1169</f>
        <v>MI</v>
      </c>
      <c r="F1169">
        <f>MatchSquad!G1169</f>
        <v>0</v>
      </c>
      <c r="G1169">
        <f>IF(A1169="","",SUMIFS(BallByBall!$I$2:$I$501,BallByBall!$B$2:$B$501,A1169,BallByBall!$F$2:$F$501,B1169))</f>
        <v>0</v>
      </c>
      <c r="H1169">
        <f>IF(A1169="","",COUNTIFS(BallByBall!$B$2:$B$501,A1169,BallByBall!$F$2:$F$501,B1169,BallByBall!$Q$2:$Q$501,1))</f>
        <v>0</v>
      </c>
      <c r="I1169">
        <f>IF(A1169="","",COUNTIFS(BallByBall!$B$2:$B$501,A1169,BallByBall!$F$2:$F$501,B1169,BallByBall!$R$2:$R$501,1))</f>
        <v>0</v>
      </c>
      <c r="J1169">
        <f>IF(A1169="","",SUMIFS(BallByBall!$T$2:$T$501,BallByBall!$B$2:$B$501,A1169,BallByBall!$H$2:$H$501,B1169))</f>
        <v>0</v>
      </c>
      <c r="K1169">
        <f>IF(A1169="","",SUMIFS(BallByBall!$U$2:$U$501,BallByBall!$B$2:$B$501,A1169,BallByBall!$P$2:$P$501,B1169))</f>
        <v>0</v>
      </c>
      <c r="L1169">
        <f>IF(A1169="","",SUMIFS(BallByBall!$V$2:$V$501,BallByBall!$B$2:$B$501,A1169,BallByBall!$P$2:$P$501,B1169))</f>
        <v>0</v>
      </c>
      <c r="M1169">
        <f>IF(A1169="","",SUMIFS(BallByBall!$W$2:$W$501,BallByBall!$B$2:$B$501,A1169,BallByBall!$P$2:$P$501,B1169))</f>
        <v>0</v>
      </c>
      <c r="N1169">
        <f>IF(A1169="","",SUMIFS(BallByBall!$X$2:$X$501,BallByBall!$B$2:$B$501,A1169,BallByBall!$P$2:$P$501,B1169))</f>
        <v>0</v>
      </c>
      <c r="O1169">
        <f>IF(A1169="","",SUMIFS(OverSummary!$G$2:$G$101,OverSummary!$A$2:$A$101,A1169,OverSummary!$D$2:$D$101,B1169))</f>
        <v>0</v>
      </c>
      <c r="P1169">
        <f>IF(A1169="","",G1169*Rules!$B$13+H1169*Rules!$B$14+I1169*Rules!$B$15)</f>
        <v>0</v>
      </c>
      <c r="Q1169">
        <f>IF(A1169="","",IF(G1169&gt;=100,Rules!$B$18,IF(G1169&gt;=50,Rules!$B$17,IF(G1169&gt;=30,Rules!$B$16,0)))+IF(AND(F1169=1,D1169&lt;&gt;"BWL",G1169=0),Rules!$B$27,0))</f>
        <v>0</v>
      </c>
      <c r="R1169">
        <f>IF(A1169="","",J1169*Rules!$B$19+O1169*Rules!$B$22)</f>
        <v>0</v>
      </c>
      <c r="S1169">
        <f>IF(A1169="","",IF(J1169&gt;=4,Rules!$B$21,IF(J1169&gt;=3,Rules!$B$20,0)))</f>
        <v>0</v>
      </c>
      <c r="T1169">
        <f>IF(A1169="","",K1169*Rules!$B$23+L1169*Rules!$B$24+M1169*Rules!$B$25+N1169*Rules!$B$26)</f>
        <v>0</v>
      </c>
      <c r="U1169">
        <f t="shared" si="18"/>
        <v>0</v>
      </c>
    </row>
    <row r="1170" spans="1:21" x14ac:dyDescent="0.2">
      <c r="A1170" t="str">
        <f>MatchSquad!A1170</f>
        <v>M024</v>
      </c>
      <c r="B1170" t="str">
        <f>MatchSquad!B1170</f>
        <v>P144</v>
      </c>
      <c r="C1170" t="str">
        <f>MatchSquad!C1170</f>
        <v>Mayank Markande</v>
      </c>
      <c r="D1170" t="str">
        <f>MatchSquad!D1170</f>
        <v>BWL</v>
      </c>
      <c r="E1170" t="str">
        <f>MatchSquad!E1170</f>
        <v>MI</v>
      </c>
      <c r="F1170">
        <f>MatchSquad!G1170</f>
        <v>0</v>
      </c>
      <c r="G1170">
        <f>IF(A1170="","",SUMIFS(BallByBall!$I$2:$I$501,BallByBall!$B$2:$B$501,A1170,BallByBall!$F$2:$F$501,B1170))</f>
        <v>0</v>
      </c>
      <c r="H1170">
        <f>IF(A1170="","",COUNTIFS(BallByBall!$B$2:$B$501,A1170,BallByBall!$F$2:$F$501,B1170,BallByBall!$Q$2:$Q$501,1))</f>
        <v>0</v>
      </c>
      <c r="I1170">
        <f>IF(A1170="","",COUNTIFS(BallByBall!$B$2:$B$501,A1170,BallByBall!$F$2:$F$501,B1170,BallByBall!$R$2:$R$501,1))</f>
        <v>0</v>
      </c>
      <c r="J1170">
        <f>IF(A1170="","",SUMIFS(BallByBall!$T$2:$T$501,BallByBall!$B$2:$B$501,A1170,BallByBall!$H$2:$H$501,B1170))</f>
        <v>0</v>
      </c>
      <c r="K1170">
        <f>IF(A1170="","",SUMIFS(BallByBall!$U$2:$U$501,BallByBall!$B$2:$B$501,A1170,BallByBall!$P$2:$P$501,B1170))</f>
        <v>0</v>
      </c>
      <c r="L1170">
        <f>IF(A1170="","",SUMIFS(BallByBall!$V$2:$V$501,BallByBall!$B$2:$B$501,A1170,BallByBall!$P$2:$P$501,B1170))</f>
        <v>0</v>
      </c>
      <c r="M1170">
        <f>IF(A1170="","",SUMIFS(BallByBall!$W$2:$W$501,BallByBall!$B$2:$B$501,A1170,BallByBall!$P$2:$P$501,B1170))</f>
        <v>0</v>
      </c>
      <c r="N1170">
        <f>IF(A1170="","",SUMIFS(BallByBall!$X$2:$X$501,BallByBall!$B$2:$B$501,A1170,BallByBall!$P$2:$P$501,B1170))</f>
        <v>0</v>
      </c>
      <c r="O1170">
        <f>IF(A1170="","",SUMIFS(OverSummary!$G$2:$G$101,OverSummary!$A$2:$A$101,A1170,OverSummary!$D$2:$D$101,B1170))</f>
        <v>0</v>
      </c>
      <c r="P1170">
        <f>IF(A1170="","",G1170*Rules!$B$13+H1170*Rules!$B$14+I1170*Rules!$B$15)</f>
        <v>0</v>
      </c>
      <c r="Q1170">
        <f>IF(A1170="","",IF(G1170&gt;=100,Rules!$B$18,IF(G1170&gt;=50,Rules!$B$17,IF(G1170&gt;=30,Rules!$B$16,0)))+IF(AND(F1170=1,D1170&lt;&gt;"BWL",G1170=0),Rules!$B$27,0))</f>
        <v>0</v>
      </c>
      <c r="R1170">
        <f>IF(A1170="","",J1170*Rules!$B$19+O1170*Rules!$B$22)</f>
        <v>0</v>
      </c>
      <c r="S1170">
        <f>IF(A1170="","",IF(J1170&gt;=4,Rules!$B$21,IF(J1170&gt;=3,Rules!$B$20,0)))</f>
        <v>0</v>
      </c>
      <c r="T1170">
        <f>IF(A1170="","",K1170*Rules!$B$23+L1170*Rules!$B$24+M1170*Rules!$B$25+N1170*Rules!$B$26)</f>
        <v>0</v>
      </c>
      <c r="U1170">
        <f t="shared" si="18"/>
        <v>0</v>
      </c>
    </row>
    <row r="1171" spans="1:21" x14ac:dyDescent="0.2">
      <c r="A1171" t="str">
        <f>MatchSquad!A1171</f>
        <v>M024</v>
      </c>
      <c r="B1171" t="str">
        <f>MatchSquad!B1171</f>
        <v>P145</v>
      </c>
      <c r="C1171" t="str">
        <f>MatchSquad!C1171</f>
        <v>Deepak Chahar</v>
      </c>
      <c r="D1171" t="str">
        <f>MatchSquad!D1171</f>
        <v>BWL</v>
      </c>
      <c r="E1171" t="str">
        <f>MatchSquad!E1171</f>
        <v>MI</v>
      </c>
      <c r="F1171">
        <f>MatchSquad!G1171</f>
        <v>0</v>
      </c>
      <c r="G1171">
        <f>IF(A1171="","",SUMIFS(BallByBall!$I$2:$I$501,BallByBall!$B$2:$B$501,A1171,BallByBall!$F$2:$F$501,B1171))</f>
        <v>0</v>
      </c>
      <c r="H1171">
        <f>IF(A1171="","",COUNTIFS(BallByBall!$B$2:$B$501,A1171,BallByBall!$F$2:$F$501,B1171,BallByBall!$Q$2:$Q$501,1))</f>
        <v>0</v>
      </c>
      <c r="I1171">
        <f>IF(A1171="","",COUNTIFS(BallByBall!$B$2:$B$501,A1171,BallByBall!$F$2:$F$501,B1171,BallByBall!$R$2:$R$501,1))</f>
        <v>0</v>
      </c>
      <c r="J1171">
        <f>IF(A1171="","",SUMIFS(BallByBall!$T$2:$T$501,BallByBall!$B$2:$B$501,A1171,BallByBall!$H$2:$H$501,B1171))</f>
        <v>0</v>
      </c>
      <c r="K1171">
        <f>IF(A1171="","",SUMIFS(BallByBall!$U$2:$U$501,BallByBall!$B$2:$B$501,A1171,BallByBall!$P$2:$P$501,B1171))</f>
        <v>0</v>
      </c>
      <c r="L1171">
        <f>IF(A1171="","",SUMIFS(BallByBall!$V$2:$V$501,BallByBall!$B$2:$B$501,A1171,BallByBall!$P$2:$P$501,B1171))</f>
        <v>0</v>
      </c>
      <c r="M1171">
        <f>IF(A1171="","",SUMIFS(BallByBall!$W$2:$W$501,BallByBall!$B$2:$B$501,A1171,BallByBall!$P$2:$P$501,B1171))</f>
        <v>0</v>
      </c>
      <c r="N1171">
        <f>IF(A1171="","",SUMIFS(BallByBall!$X$2:$X$501,BallByBall!$B$2:$B$501,A1171,BallByBall!$P$2:$P$501,B1171))</f>
        <v>0</v>
      </c>
      <c r="O1171">
        <f>IF(A1171="","",SUMIFS(OverSummary!$G$2:$G$101,OverSummary!$A$2:$A$101,A1171,OverSummary!$D$2:$D$101,B1171))</f>
        <v>0</v>
      </c>
      <c r="P1171">
        <f>IF(A1171="","",G1171*Rules!$B$13+H1171*Rules!$B$14+I1171*Rules!$B$15)</f>
        <v>0</v>
      </c>
      <c r="Q1171">
        <f>IF(A1171="","",IF(G1171&gt;=100,Rules!$B$18,IF(G1171&gt;=50,Rules!$B$17,IF(G1171&gt;=30,Rules!$B$16,0)))+IF(AND(F1171=1,D1171&lt;&gt;"BWL",G1171=0),Rules!$B$27,0))</f>
        <v>0</v>
      </c>
      <c r="R1171">
        <f>IF(A1171="","",J1171*Rules!$B$19+O1171*Rules!$B$22)</f>
        <v>0</v>
      </c>
      <c r="S1171">
        <f>IF(A1171="","",IF(J1171&gt;=4,Rules!$B$21,IF(J1171&gt;=3,Rules!$B$20,0)))</f>
        <v>0</v>
      </c>
      <c r="T1171">
        <f>IF(A1171="","",K1171*Rules!$B$23+L1171*Rules!$B$24+M1171*Rules!$B$25+N1171*Rules!$B$26)</f>
        <v>0</v>
      </c>
      <c r="U1171">
        <f t="shared" si="18"/>
        <v>0</v>
      </c>
    </row>
    <row r="1172" spans="1:21" x14ac:dyDescent="0.2">
      <c r="A1172" t="str">
        <f>MatchSquad!A1172</f>
        <v>M024</v>
      </c>
      <c r="B1172" t="str">
        <f>MatchSquad!B1172</f>
        <v>P146</v>
      </c>
      <c r="C1172" t="str">
        <f>MatchSquad!C1172</f>
        <v>Ashwani Kumar</v>
      </c>
      <c r="D1172" t="str">
        <f>MatchSquad!D1172</f>
        <v>BWL</v>
      </c>
      <c r="E1172" t="str">
        <f>MatchSquad!E1172</f>
        <v>MI</v>
      </c>
      <c r="F1172">
        <f>MatchSquad!G1172</f>
        <v>0</v>
      </c>
      <c r="G1172">
        <f>IF(A1172="","",SUMIFS(BallByBall!$I$2:$I$501,BallByBall!$B$2:$B$501,A1172,BallByBall!$F$2:$F$501,B1172))</f>
        <v>0</v>
      </c>
      <c r="H1172">
        <f>IF(A1172="","",COUNTIFS(BallByBall!$B$2:$B$501,A1172,BallByBall!$F$2:$F$501,B1172,BallByBall!$Q$2:$Q$501,1))</f>
        <v>0</v>
      </c>
      <c r="I1172">
        <f>IF(A1172="","",COUNTIFS(BallByBall!$B$2:$B$501,A1172,BallByBall!$F$2:$F$501,B1172,BallByBall!$R$2:$R$501,1))</f>
        <v>0</v>
      </c>
      <c r="J1172">
        <f>IF(A1172="","",SUMIFS(BallByBall!$T$2:$T$501,BallByBall!$B$2:$B$501,A1172,BallByBall!$H$2:$H$501,B1172))</f>
        <v>0</v>
      </c>
      <c r="K1172">
        <f>IF(A1172="","",SUMIFS(BallByBall!$U$2:$U$501,BallByBall!$B$2:$B$501,A1172,BallByBall!$P$2:$P$501,B1172))</f>
        <v>0</v>
      </c>
      <c r="L1172">
        <f>IF(A1172="","",SUMIFS(BallByBall!$V$2:$V$501,BallByBall!$B$2:$B$501,A1172,BallByBall!$P$2:$P$501,B1172))</f>
        <v>0</v>
      </c>
      <c r="M1172">
        <f>IF(A1172="","",SUMIFS(BallByBall!$W$2:$W$501,BallByBall!$B$2:$B$501,A1172,BallByBall!$P$2:$P$501,B1172))</f>
        <v>0</v>
      </c>
      <c r="N1172">
        <f>IF(A1172="","",SUMIFS(BallByBall!$X$2:$X$501,BallByBall!$B$2:$B$501,A1172,BallByBall!$P$2:$P$501,B1172))</f>
        <v>0</v>
      </c>
      <c r="O1172">
        <f>IF(A1172="","",SUMIFS(OverSummary!$G$2:$G$101,OverSummary!$A$2:$A$101,A1172,OverSummary!$D$2:$D$101,B1172))</f>
        <v>0</v>
      </c>
      <c r="P1172">
        <f>IF(A1172="","",G1172*Rules!$B$13+H1172*Rules!$B$14+I1172*Rules!$B$15)</f>
        <v>0</v>
      </c>
      <c r="Q1172">
        <f>IF(A1172="","",IF(G1172&gt;=100,Rules!$B$18,IF(G1172&gt;=50,Rules!$B$17,IF(G1172&gt;=30,Rules!$B$16,0)))+IF(AND(F1172=1,D1172&lt;&gt;"BWL",G1172=0),Rules!$B$27,0))</f>
        <v>0</v>
      </c>
      <c r="R1172">
        <f>IF(A1172="","",J1172*Rules!$B$19+O1172*Rules!$B$22)</f>
        <v>0</v>
      </c>
      <c r="S1172">
        <f>IF(A1172="","",IF(J1172&gt;=4,Rules!$B$21,IF(J1172&gt;=3,Rules!$B$20,0)))</f>
        <v>0</v>
      </c>
      <c r="T1172">
        <f>IF(A1172="","",K1172*Rules!$B$23+L1172*Rules!$B$24+M1172*Rules!$B$25+N1172*Rules!$B$26)</f>
        <v>0</v>
      </c>
      <c r="U1172">
        <f t="shared" si="18"/>
        <v>0</v>
      </c>
    </row>
    <row r="1173" spans="1:21" x14ac:dyDescent="0.2">
      <c r="A1173" t="str">
        <f>MatchSquad!A1173</f>
        <v>M024</v>
      </c>
      <c r="B1173" t="str">
        <f>MatchSquad!B1173</f>
        <v>P147</v>
      </c>
      <c r="C1173" t="str">
        <f>MatchSquad!C1173</f>
        <v>Raghu Sharma</v>
      </c>
      <c r="D1173" t="str">
        <f>MatchSquad!D1173</f>
        <v>BWL</v>
      </c>
      <c r="E1173" t="str">
        <f>MatchSquad!E1173</f>
        <v>MI</v>
      </c>
      <c r="F1173">
        <f>MatchSquad!G1173</f>
        <v>0</v>
      </c>
      <c r="G1173">
        <f>IF(A1173="","",SUMIFS(BallByBall!$I$2:$I$501,BallByBall!$B$2:$B$501,A1173,BallByBall!$F$2:$F$501,B1173))</f>
        <v>0</v>
      </c>
      <c r="H1173">
        <f>IF(A1173="","",COUNTIFS(BallByBall!$B$2:$B$501,A1173,BallByBall!$F$2:$F$501,B1173,BallByBall!$Q$2:$Q$501,1))</f>
        <v>0</v>
      </c>
      <c r="I1173">
        <f>IF(A1173="","",COUNTIFS(BallByBall!$B$2:$B$501,A1173,BallByBall!$F$2:$F$501,B1173,BallByBall!$R$2:$R$501,1))</f>
        <v>0</v>
      </c>
      <c r="J1173">
        <f>IF(A1173="","",SUMIFS(BallByBall!$T$2:$T$501,BallByBall!$B$2:$B$501,A1173,BallByBall!$H$2:$H$501,B1173))</f>
        <v>0</v>
      </c>
      <c r="K1173">
        <f>IF(A1173="","",SUMIFS(BallByBall!$U$2:$U$501,BallByBall!$B$2:$B$501,A1173,BallByBall!$P$2:$P$501,B1173))</f>
        <v>0</v>
      </c>
      <c r="L1173">
        <f>IF(A1173="","",SUMIFS(BallByBall!$V$2:$V$501,BallByBall!$B$2:$B$501,A1173,BallByBall!$P$2:$P$501,B1173))</f>
        <v>0</v>
      </c>
      <c r="M1173">
        <f>IF(A1173="","",SUMIFS(BallByBall!$W$2:$W$501,BallByBall!$B$2:$B$501,A1173,BallByBall!$P$2:$P$501,B1173))</f>
        <v>0</v>
      </c>
      <c r="N1173">
        <f>IF(A1173="","",SUMIFS(BallByBall!$X$2:$X$501,BallByBall!$B$2:$B$501,A1173,BallByBall!$P$2:$P$501,B1173))</f>
        <v>0</v>
      </c>
      <c r="O1173">
        <f>IF(A1173="","",SUMIFS(OverSummary!$G$2:$G$101,OverSummary!$A$2:$A$101,A1173,OverSummary!$D$2:$D$101,B1173))</f>
        <v>0</v>
      </c>
      <c r="P1173">
        <f>IF(A1173="","",G1173*Rules!$B$13+H1173*Rules!$B$14+I1173*Rules!$B$15)</f>
        <v>0</v>
      </c>
      <c r="Q1173">
        <f>IF(A1173="","",IF(G1173&gt;=100,Rules!$B$18,IF(G1173&gt;=50,Rules!$B$17,IF(G1173&gt;=30,Rules!$B$16,0)))+IF(AND(F1173=1,D1173&lt;&gt;"BWL",G1173=0),Rules!$B$27,0))</f>
        <v>0</v>
      </c>
      <c r="R1173">
        <f>IF(A1173="","",J1173*Rules!$B$19+O1173*Rules!$B$22)</f>
        <v>0</v>
      </c>
      <c r="S1173">
        <f>IF(A1173="","",IF(J1173&gt;=4,Rules!$B$21,IF(J1173&gt;=3,Rules!$B$20,0)))</f>
        <v>0</v>
      </c>
      <c r="T1173">
        <f>IF(A1173="","",K1173*Rules!$B$23+L1173*Rules!$B$24+M1173*Rules!$B$25+N1173*Rules!$B$26)</f>
        <v>0</v>
      </c>
      <c r="U1173">
        <f t="shared" si="18"/>
        <v>0</v>
      </c>
    </row>
    <row r="1174" spans="1:21" x14ac:dyDescent="0.2">
      <c r="A1174" t="str">
        <f>MatchSquad!A1174</f>
        <v>M024</v>
      </c>
      <c r="B1174" t="str">
        <f>MatchSquad!B1174</f>
        <v>P148</v>
      </c>
      <c r="C1174" t="str">
        <f>MatchSquad!C1174</f>
        <v>Mohammad Izhar</v>
      </c>
      <c r="D1174" t="str">
        <f>MatchSquad!D1174</f>
        <v>BWL</v>
      </c>
      <c r="E1174" t="str">
        <f>MatchSquad!E1174</f>
        <v>MI</v>
      </c>
      <c r="F1174">
        <f>MatchSquad!G1174</f>
        <v>0</v>
      </c>
      <c r="G1174">
        <f>IF(A1174="","",SUMIFS(BallByBall!$I$2:$I$501,BallByBall!$B$2:$B$501,A1174,BallByBall!$F$2:$F$501,B1174))</f>
        <v>0</v>
      </c>
      <c r="H1174">
        <f>IF(A1174="","",COUNTIFS(BallByBall!$B$2:$B$501,A1174,BallByBall!$F$2:$F$501,B1174,BallByBall!$Q$2:$Q$501,1))</f>
        <v>0</v>
      </c>
      <c r="I1174">
        <f>IF(A1174="","",COUNTIFS(BallByBall!$B$2:$B$501,A1174,BallByBall!$F$2:$F$501,B1174,BallByBall!$R$2:$R$501,1))</f>
        <v>0</v>
      </c>
      <c r="J1174">
        <f>IF(A1174="","",SUMIFS(BallByBall!$T$2:$T$501,BallByBall!$B$2:$B$501,A1174,BallByBall!$H$2:$H$501,B1174))</f>
        <v>0</v>
      </c>
      <c r="K1174">
        <f>IF(A1174="","",SUMIFS(BallByBall!$U$2:$U$501,BallByBall!$B$2:$B$501,A1174,BallByBall!$P$2:$P$501,B1174))</f>
        <v>0</v>
      </c>
      <c r="L1174">
        <f>IF(A1174="","",SUMIFS(BallByBall!$V$2:$V$501,BallByBall!$B$2:$B$501,A1174,BallByBall!$P$2:$P$501,B1174))</f>
        <v>0</v>
      </c>
      <c r="M1174">
        <f>IF(A1174="","",SUMIFS(BallByBall!$W$2:$W$501,BallByBall!$B$2:$B$501,A1174,BallByBall!$P$2:$P$501,B1174))</f>
        <v>0</v>
      </c>
      <c r="N1174">
        <f>IF(A1174="","",SUMIFS(BallByBall!$X$2:$X$501,BallByBall!$B$2:$B$501,A1174,BallByBall!$P$2:$P$501,B1174))</f>
        <v>0</v>
      </c>
      <c r="O1174">
        <f>IF(A1174="","",SUMIFS(OverSummary!$G$2:$G$101,OverSummary!$A$2:$A$101,A1174,OverSummary!$D$2:$D$101,B1174))</f>
        <v>0</v>
      </c>
      <c r="P1174">
        <f>IF(A1174="","",G1174*Rules!$B$13+H1174*Rules!$B$14+I1174*Rules!$B$15)</f>
        <v>0</v>
      </c>
      <c r="Q1174">
        <f>IF(A1174="","",IF(G1174&gt;=100,Rules!$B$18,IF(G1174&gt;=50,Rules!$B$17,IF(G1174&gt;=30,Rules!$B$16,0)))+IF(AND(F1174=1,D1174&lt;&gt;"BWL",G1174=0),Rules!$B$27,0))</f>
        <v>0</v>
      </c>
      <c r="R1174">
        <f>IF(A1174="","",J1174*Rules!$B$19+O1174*Rules!$B$22)</f>
        <v>0</v>
      </c>
      <c r="S1174">
        <f>IF(A1174="","",IF(J1174&gt;=4,Rules!$B$21,IF(J1174&gt;=3,Rules!$B$20,0)))</f>
        <v>0</v>
      </c>
      <c r="T1174">
        <f>IF(A1174="","",K1174*Rules!$B$23+L1174*Rules!$B$24+M1174*Rules!$B$25+N1174*Rules!$B$26)</f>
        <v>0</v>
      </c>
      <c r="U1174">
        <f t="shared" si="18"/>
        <v>0</v>
      </c>
    </row>
    <row r="1175" spans="1:21" x14ac:dyDescent="0.2">
      <c r="A1175" t="str">
        <f>MatchSquad!A1175</f>
        <v>M024</v>
      </c>
      <c r="B1175" t="str">
        <f>MatchSquad!B1175</f>
        <v>P149</v>
      </c>
      <c r="C1175" t="str">
        <f>MatchSquad!C1175</f>
        <v>Allah Ghazanfar</v>
      </c>
      <c r="D1175" t="str">
        <f>MatchSquad!D1175</f>
        <v>BWL</v>
      </c>
      <c r="E1175" t="str">
        <f>MatchSquad!E1175</f>
        <v>MI</v>
      </c>
      <c r="F1175">
        <f>MatchSquad!G1175</f>
        <v>0</v>
      </c>
      <c r="G1175">
        <f>IF(A1175="","",SUMIFS(BallByBall!$I$2:$I$501,BallByBall!$B$2:$B$501,A1175,BallByBall!$F$2:$F$501,B1175))</f>
        <v>0</v>
      </c>
      <c r="H1175">
        <f>IF(A1175="","",COUNTIFS(BallByBall!$B$2:$B$501,A1175,BallByBall!$F$2:$F$501,B1175,BallByBall!$Q$2:$Q$501,1))</f>
        <v>0</v>
      </c>
      <c r="I1175">
        <f>IF(A1175="","",COUNTIFS(BallByBall!$B$2:$B$501,A1175,BallByBall!$F$2:$F$501,B1175,BallByBall!$R$2:$R$501,1))</f>
        <v>0</v>
      </c>
      <c r="J1175">
        <f>IF(A1175="","",SUMIFS(BallByBall!$T$2:$T$501,BallByBall!$B$2:$B$501,A1175,BallByBall!$H$2:$H$501,B1175))</f>
        <v>0</v>
      </c>
      <c r="K1175">
        <f>IF(A1175="","",SUMIFS(BallByBall!$U$2:$U$501,BallByBall!$B$2:$B$501,A1175,BallByBall!$P$2:$P$501,B1175))</f>
        <v>0</v>
      </c>
      <c r="L1175">
        <f>IF(A1175="","",SUMIFS(BallByBall!$V$2:$V$501,BallByBall!$B$2:$B$501,A1175,BallByBall!$P$2:$P$501,B1175))</f>
        <v>0</v>
      </c>
      <c r="M1175">
        <f>IF(A1175="","",SUMIFS(BallByBall!$W$2:$W$501,BallByBall!$B$2:$B$501,A1175,BallByBall!$P$2:$P$501,B1175))</f>
        <v>0</v>
      </c>
      <c r="N1175">
        <f>IF(A1175="","",SUMIFS(BallByBall!$X$2:$X$501,BallByBall!$B$2:$B$501,A1175,BallByBall!$P$2:$P$501,B1175))</f>
        <v>0</v>
      </c>
      <c r="O1175">
        <f>IF(A1175="","",SUMIFS(OverSummary!$G$2:$G$101,OverSummary!$A$2:$A$101,A1175,OverSummary!$D$2:$D$101,B1175))</f>
        <v>0</v>
      </c>
      <c r="P1175">
        <f>IF(A1175="","",G1175*Rules!$B$13+H1175*Rules!$B$14+I1175*Rules!$B$15)</f>
        <v>0</v>
      </c>
      <c r="Q1175">
        <f>IF(A1175="","",IF(G1175&gt;=100,Rules!$B$18,IF(G1175&gt;=50,Rules!$B$17,IF(G1175&gt;=30,Rules!$B$16,0)))+IF(AND(F1175=1,D1175&lt;&gt;"BWL",G1175=0),Rules!$B$27,0))</f>
        <v>0</v>
      </c>
      <c r="R1175">
        <f>IF(A1175="","",J1175*Rules!$B$19+O1175*Rules!$B$22)</f>
        <v>0</v>
      </c>
      <c r="S1175">
        <f>IF(A1175="","",IF(J1175&gt;=4,Rules!$B$21,IF(J1175&gt;=3,Rules!$B$20,0)))</f>
        <v>0</v>
      </c>
      <c r="T1175">
        <f>IF(A1175="","",K1175*Rules!$B$23+L1175*Rules!$B$24+M1175*Rules!$B$25+N1175*Rules!$B$26)</f>
        <v>0</v>
      </c>
      <c r="U1175">
        <f t="shared" si="18"/>
        <v>0</v>
      </c>
    </row>
    <row r="1176" spans="1:21" x14ac:dyDescent="0.2">
      <c r="A1176" t="str">
        <f>MatchSquad!A1176</f>
        <v>M024</v>
      </c>
      <c r="B1176" t="str">
        <f>MatchSquad!B1176</f>
        <v>P150</v>
      </c>
      <c r="C1176" t="str">
        <f>MatchSquad!C1176</f>
        <v>Jasprit Bumrah</v>
      </c>
      <c r="D1176" t="str">
        <f>MatchSquad!D1176</f>
        <v>BWL</v>
      </c>
      <c r="E1176" t="str">
        <f>MatchSquad!E1176</f>
        <v>MI</v>
      </c>
      <c r="F1176">
        <f>MatchSquad!G1176</f>
        <v>0</v>
      </c>
      <c r="G1176">
        <f>IF(A1176="","",SUMIFS(BallByBall!$I$2:$I$501,BallByBall!$B$2:$B$501,A1176,BallByBall!$F$2:$F$501,B1176))</f>
        <v>0</v>
      </c>
      <c r="H1176">
        <f>IF(A1176="","",COUNTIFS(BallByBall!$B$2:$B$501,A1176,BallByBall!$F$2:$F$501,B1176,BallByBall!$Q$2:$Q$501,1))</f>
        <v>0</v>
      </c>
      <c r="I1176">
        <f>IF(A1176="","",COUNTIFS(BallByBall!$B$2:$B$501,A1176,BallByBall!$F$2:$F$501,B1176,BallByBall!$R$2:$R$501,1))</f>
        <v>0</v>
      </c>
      <c r="J1176">
        <f>IF(A1176="","",SUMIFS(BallByBall!$T$2:$T$501,BallByBall!$B$2:$B$501,A1176,BallByBall!$H$2:$H$501,B1176))</f>
        <v>0</v>
      </c>
      <c r="K1176">
        <f>IF(A1176="","",SUMIFS(BallByBall!$U$2:$U$501,BallByBall!$B$2:$B$501,A1176,BallByBall!$P$2:$P$501,B1176))</f>
        <v>0</v>
      </c>
      <c r="L1176">
        <f>IF(A1176="","",SUMIFS(BallByBall!$V$2:$V$501,BallByBall!$B$2:$B$501,A1176,BallByBall!$P$2:$P$501,B1176))</f>
        <v>0</v>
      </c>
      <c r="M1176">
        <f>IF(A1176="","",SUMIFS(BallByBall!$W$2:$W$501,BallByBall!$B$2:$B$501,A1176,BallByBall!$P$2:$P$501,B1176))</f>
        <v>0</v>
      </c>
      <c r="N1176">
        <f>IF(A1176="","",SUMIFS(BallByBall!$X$2:$X$501,BallByBall!$B$2:$B$501,A1176,BallByBall!$P$2:$P$501,B1176))</f>
        <v>0</v>
      </c>
      <c r="O1176">
        <f>IF(A1176="","",SUMIFS(OverSummary!$G$2:$G$101,OverSummary!$A$2:$A$101,A1176,OverSummary!$D$2:$D$101,B1176))</f>
        <v>0</v>
      </c>
      <c r="P1176">
        <f>IF(A1176="","",G1176*Rules!$B$13+H1176*Rules!$B$14+I1176*Rules!$B$15)</f>
        <v>0</v>
      </c>
      <c r="Q1176">
        <f>IF(A1176="","",IF(G1176&gt;=100,Rules!$B$18,IF(G1176&gt;=50,Rules!$B$17,IF(G1176&gt;=30,Rules!$B$16,0)))+IF(AND(F1176=1,D1176&lt;&gt;"BWL",G1176=0),Rules!$B$27,0))</f>
        <v>0</v>
      </c>
      <c r="R1176">
        <f>IF(A1176="","",J1176*Rules!$B$19+O1176*Rules!$B$22)</f>
        <v>0</v>
      </c>
      <c r="S1176">
        <f>IF(A1176="","",IF(J1176&gt;=4,Rules!$B$21,IF(J1176&gt;=3,Rules!$B$20,0)))</f>
        <v>0</v>
      </c>
      <c r="T1176">
        <f>IF(A1176="","",K1176*Rules!$B$23+L1176*Rules!$B$24+M1176*Rules!$B$25+N1176*Rules!$B$26)</f>
        <v>0</v>
      </c>
      <c r="U1176">
        <f t="shared" si="18"/>
        <v>0</v>
      </c>
    </row>
    <row r="1177" spans="1:21" x14ac:dyDescent="0.2">
      <c r="A1177" t="str">
        <f>MatchSquad!A1177</f>
        <v>M024</v>
      </c>
      <c r="B1177" t="str">
        <f>MatchSquad!B1177</f>
        <v>P151</v>
      </c>
      <c r="C1177" t="str">
        <f>MatchSquad!C1177</f>
        <v>Shreyas Iyer</v>
      </c>
      <c r="D1177" t="str">
        <f>MatchSquad!D1177</f>
        <v>BAT</v>
      </c>
      <c r="E1177" t="str">
        <f>MatchSquad!E1177</f>
        <v>PBKS</v>
      </c>
      <c r="F1177">
        <f>MatchSquad!G1177</f>
        <v>0</v>
      </c>
      <c r="G1177">
        <f>IF(A1177="","",SUMIFS(BallByBall!$I$2:$I$501,BallByBall!$B$2:$B$501,A1177,BallByBall!$F$2:$F$501,B1177))</f>
        <v>0</v>
      </c>
      <c r="H1177">
        <f>IF(A1177="","",COUNTIFS(BallByBall!$B$2:$B$501,A1177,BallByBall!$F$2:$F$501,B1177,BallByBall!$Q$2:$Q$501,1))</f>
        <v>0</v>
      </c>
      <c r="I1177">
        <f>IF(A1177="","",COUNTIFS(BallByBall!$B$2:$B$501,A1177,BallByBall!$F$2:$F$501,B1177,BallByBall!$R$2:$R$501,1))</f>
        <v>0</v>
      </c>
      <c r="J1177">
        <f>IF(A1177="","",SUMIFS(BallByBall!$T$2:$T$501,BallByBall!$B$2:$B$501,A1177,BallByBall!$H$2:$H$501,B1177))</f>
        <v>0</v>
      </c>
      <c r="K1177">
        <f>IF(A1177="","",SUMIFS(BallByBall!$U$2:$U$501,BallByBall!$B$2:$B$501,A1177,BallByBall!$P$2:$P$501,B1177))</f>
        <v>0</v>
      </c>
      <c r="L1177">
        <f>IF(A1177="","",SUMIFS(BallByBall!$V$2:$V$501,BallByBall!$B$2:$B$501,A1177,BallByBall!$P$2:$P$501,B1177))</f>
        <v>0</v>
      </c>
      <c r="M1177">
        <f>IF(A1177="","",SUMIFS(BallByBall!$W$2:$W$501,BallByBall!$B$2:$B$501,A1177,BallByBall!$P$2:$P$501,B1177))</f>
        <v>0</v>
      </c>
      <c r="N1177">
        <f>IF(A1177="","",SUMIFS(BallByBall!$X$2:$X$501,BallByBall!$B$2:$B$501,A1177,BallByBall!$P$2:$P$501,B1177))</f>
        <v>0</v>
      </c>
      <c r="O1177">
        <f>IF(A1177="","",SUMIFS(OverSummary!$G$2:$G$101,OverSummary!$A$2:$A$101,A1177,OverSummary!$D$2:$D$101,B1177))</f>
        <v>0</v>
      </c>
      <c r="P1177">
        <f>IF(A1177="","",G1177*Rules!$B$13+H1177*Rules!$B$14+I1177*Rules!$B$15)</f>
        <v>0</v>
      </c>
      <c r="Q1177">
        <f>IF(A1177="","",IF(G1177&gt;=100,Rules!$B$18,IF(G1177&gt;=50,Rules!$B$17,IF(G1177&gt;=30,Rules!$B$16,0)))+IF(AND(F1177=1,D1177&lt;&gt;"BWL",G1177=0),Rules!$B$27,0))</f>
        <v>0</v>
      </c>
      <c r="R1177">
        <f>IF(A1177="","",J1177*Rules!$B$19+O1177*Rules!$B$22)</f>
        <v>0</v>
      </c>
      <c r="S1177">
        <f>IF(A1177="","",IF(J1177&gt;=4,Rules!$B$21,IF(J1177&gt;=3,Rules!$B$20,0)))</f>
        <v>0</v>
      </c>
      <c r="T1177">
        <f>IF(A1177="","",K1177*Rules!$B$23+L1177*Rules!$B$24+M1177*Rules!$B$25+N1177*Rules!$B$26)</f>
        <v>0</v>
      </c>
      <c r="U1177">
        <f t="shared" si="18"/>
        <v>0</v>
      </c>
    </row>
    <row r="1178" spans="1:21" x14ac:dyDescent="0.2">
      <c r="A1178" t="str">
        <f>MatchSquad!A1178</f>
        <v>M024</v>
      </c>
      <c r="B1178" t="str">
        <f>MatchSquad!B1178</f>
        <v>P152</v>
      </c>
      <c r="C1178" t="str">
        <f>MatchSquad!C1178</f>
        <v>Nehal Wadhera</v>
      </c>
      <c r="D1178" t="str">
        <f>MatchSquad!D1178</f>
        <v>BAT</v>
      </c>
      <c r="E1178" t="str">
        <f>MatchSquad!E1178</f>
        <v>PBKS</v>
      </c>
      <c r="F1178">
        <f>MatchSquad!G1178</f>
        <v>0</v>
      </c>
      <c r="G1178">
        <f>IF(A1178="","",SUMIFS(BallByBall!$I$2:$I$501,BallByBall!$B$2:$B$501,A1178,BallByBall!$F$2:$F$501,B1178))</f>
        <v>0</v>
      </c>
      <c r="H1178">
        <f>IF(A1178="","",COUNTIFS(BallByBall!$B$2:$B$501,A1178,BallByBall!$F$2:$F$501,B1178,BallByBall!$Q$2:$Q$501,1))</f>
        <v>0</v>
      </c>
      <c r="I1178">
        <f>IF(A1178="","",COUNTIFS(BallByBall!$B$2:$B$501,A1178,BallByBall!$F$2:$F$501,B1178,BallByBall!$R$2:$R$501,1))</f>
        <v>0</v>
      </c>
      <c r="J1178">
        <f>IF(A1178="","",SUMIFS(BallByBall!$T$2:$T$501,BallByBall!$B$2:$B$501,A1178,BallByBall!$H$2:$H$501,B1178))</f>
        <v>0</v>
      </c>
      <c r="K1178">
        <f>IF(A1178="","",SUMIFS(BallByBall!$U$2:$U$501,BallByBall!$B$2:$B$501,A1178,BallByBall!$P$2:$P$501,B1178))</f>
        <v>0</v>
      </c>
      <c r="L1178">
        <f>IF(A1178="","",SUMIFS(BallByBall!$V$2:$V$501,BallByBall!$B$2:$B$501,A1178,BallByBall!$P$2:$P$501,B1178))</f>
        <v>0</v>
      </c>
      <c r="M1178">
        <f>IF(A1178="","",SUMIFS(BallByBall!$W$2:$W$501,BallByBall!$B$2:$B$501,A1178,BallByBall!$P$2:$P$501,B1178))</f>
        <v>0</v>
      </c>
      <c r="N1178">
        <f>IF(A1178="","",SUMIFS(BallByBall!$X$2:$X$501,BallByBall!$B$2:$B$501,A1178,BallByBall!$P$2:$P$501,B1178))</f>
        <v>0</v>
      </c>
      <c r="O1178">
        <f>IF(A1178="","",SUMIFS(OverSummary!$G$2:$G$101,OverSummary!$A$2:$A$101,A1178,OverSummary!$D$2:$D$101,B1178))</f>
        <v>0</v>
      </c>
      <c r="P1178">
        <f>IF(A1178="","",G1178*Rules!$B$13+H1178*Rules!$B$14+I1178*Rules!$B$15)</f>
        <v>0</v>
      </c>
      <c r="Q1178">
        <f>IF(A1178="","",IF(G1178&gt;=100,Rules!$B$18,IF(G1178&gt;=50,Rules!$B$17,IF(G1178&gt;=30,Rules!$B$16,0)))+IF(AND(F1178=1,D1178&lt;&gt;"BWL",G1178=0),Rules!$B$27,0))</f>
        <v>0</v>
      </c>
      <c r="R1178">
        <f>IF(A1178="","",J1178*Rules!$B$19+O1178*Rules!$B$22)</f>
        <v>0</v>
      </c>
      <c r="S1178">
        <f>IF(A1178="","",IF(J1178&gt;=4,Rules!$B$21,IF(J1178&gt;=3,Rules!$B$20,0)))</f>
        <v>0</v>
      </c>
      <c r="T1178">
        <f>IF(A1178="","",K1178*Rules!$B$23+L1178*Rules!$B$24+M1178*Rules!$B$25+N1178*Rules!$B$26)</f>
        <v>0</v>
      </c>
      <c r="U1178">
        <f t="shared" si="18"/>
        <v>0</v>
      </c>
    </row>
    <row r="1179" spans="1:21" x14ac:dyDescent="0.2">
      <c r="A1179" t="str">
        <f>MatchSquad!A1179</f>
        <v>M024</v>
      </c>
      <c r="B1179" t="str">
        <f>MatchSquad!B1179</f>
        <v>P153</v>
      </c>
      <c r="C1179" t="str">
        <f>MatchSquad!C1179</f>
        <v>Vishnu Vinod</v>
      </c>
      <c r="D1179" t="str">
        <f>MatchSquad!D1179</f>
        <v>WK</v>
      </c>
      <c r="E1179" t="str">
        <f>MatchSquad!E1179</f>
        <v>PBKS</v>
      </c>
      <c r="F1179">
        <f>MatchSquad!G1179</f>
        <v>0</v>
      </c>
      <c r="G1179">
        <f>IF(A1179="","",SUMIFS(BallByBall!$I$2:$I$501,BallByBall!$B$2:$B$501,A1179,BallByBall!$F$2:$F$501,B1179))</f>
        <v>0</v>
      </c>
      <c r="H1179">
        <f>IF(A1179="","",COUNTIFS(BallByBall!$B$2:$B$501,A1179,BallByBall!$F$2:$F$501,B1179,BallByBall!$Q$2:$Q$501,1))</f>
        <v>0</v>
      </c>
      <c r="I1179">
        <f>IF(A1179="","",COUNTIFS(BallByBall!$B$2:$B$501,A1179,BallByBall!$F$2:$F$501,B1179,BallByBall!$R$2:$R$501,1))</f>
        <v>0</v>
      </c>
      <c r="J1179">
        <f>IF(A1179="","",SUMIFS(BallByBall!$T$2:$T$501,BallByBall!$B$2:$B$501,A1179,BallByBall!$H$2:$H$501,B1179))</f>
        <v>0</v>
      </c>
      <c r="K1179">
        <f>IF(A1179="","",SUMIFS(BallByBall!$U$2:$U$501,BallByBall!$B$2:$B$501,A1179,BallByBall!$P$2:$P$501,B1179))</f>
        <v>0</v>
      </c>
      <c r="L1179">
        <f>IF(A1179="","",SUMIFS(BallByBall!$V$2:$V$501,BallByBall!$B$2:$B$501,A1179,BallByBall!$P$2:$P$501,B1179))</f>
        <v>0</v>
      </c>
      <c r="M1179">
        <f>IF(A1179="","",SUMIFS(BallByBall!$W$2:$W$501,BallByBall!$B$2:$B$501,A1179,BallByBall!$P$2:$P$501,B1179))</f>
        <v>0</v>
      </c>
      <c r="N1179">
        <f>IF(A1179="","",SUMIFS(BallByBall!$X$2:$X$501,BallByBall!$B$2:$B$501,A1179,BallByBall!$P$2:$P$501,B1179))</f>
        <v>0</v>
      </c>
      <c r="O1179">
        <f>IF(A1179="","",SUMIFS(OverSummary!$G$2:$G$101,OverSummary!$A$2:$A$101,A1179,OverSummary!$D$2:$D$101,B1179))</f>
        <v>0</v>
      </c>
      <c r="P1179">
        <f>IF(A1179="","",G1179*Rules!$B$13+H1179*Rules!$B$14+I1179*Rules!$B$15)</f>
        <v>0</v>
      </c>
      <c r="Q1179">
        <f>IF(A1179="","",IF(G1179&gt;=100,Rules!$B$18,IF(G1179&gt;=50,Rules!$B$17,IF(G1179&gt;=30,Rules!$B$16,0)))+IF(AND(F1179=1,D1179&lt;&gt;"BWL",G1179=0),Rules!$B$27,0))</f>
        <v>0</v>
      </c>
      <c r="R1179">
        <f>IF(A1179="","",J1179*Rules!$B$19+O1179*Rules!$B$22)</f>
        <v>0</v>
      </c>
      <c r="S1179">
        <f>IF(A1179="","",IF(J1179&gt;=4,Rules!$B$21,IF(J1179&gt;=3,Rules!$B$20,0)))</f>
        <v>0</v>
      </c>
      <c r="T1179">
        <f>IF(A1179="","",K1179*Rules!$B$23+L1179*Rules!$B$24+M1179*Rules!$B$25+N1179*Rules!$B$26)</f>
        <v>0</v>
      </c>
      <c r="U1179">
        <f t="shared" si="18"/>
        <v>0</v>
      </c>
    </row>
    <row r="1180" spans="1:21" x14ac:dyDescent="0.2">
      <c r="A1180" t="str">
        <f>MatchSquad!A1180</f>
        <v>M024</v>
      </c>
      <c r="B1180" t="str">
        <f>MatchSquad!B1180</f>
        <v>P154</v>
      </c>
      <c r="C1180" t="str">
        <f>MatchSquad!C1180</f>
        <v>Harnoor Pannu</v>
      </c>
      <c r="D1180" t="str">
        <f>MatchSquad!D1180</f>
        <v>BAT</v>
      </c>
      <c r="E1180" t="str">
        <f>MatchSquad!E1180</f>
        <v>PBKS</v>
      </c>
      <c r="F1180">
        <f>MatchSquad!G1180</f>
        <v>0</v>
      </c>
      <c r="G1180">
        <f>IF(A1180="","",SUMIFS(BallByBall!$I$2:$I$501,BallByBall!$B$2:$B$501,A1180,BallByBall!$F$2:$F$501,B1180))</f>
        <v>0</v>
      </c>
      <c r="H1180">
        <f>IF(A1180="","",COUNTIFS(BallByBall!$B$2:$B$501,A1180,BallByBall!$F$2:$F$501,B1180,BallByBall!$Q$2:$Q$501,1))</f>
        <v>0</v>
      </c>
      <c r="I1180">
        <f>IF(A1180="","",COUNTIFS(BallByBall!$B$2:$B$501,A1180,BallByBall!$F$2:$F$501,B1180,BallByBall!$R$2:$R$501,1))</f>
        <v>0</v>
      </c>
      <c r="J1180">
        <f>IF(A1180="","",SUMIFS(BallByBall!$T$2:$T$501,BallByBall!$B$2:$B$501,A1180,BallByBall!$H$2:$H$501,B1180))</f>
        <v>0</v>
      </c>
      <c r="K1180">
        <f>IF(A1180="","",SUMIFS(BallByBall!$U$2:$U$501,BallByBall!$B$2:$B$501,A1180,BallByBall!$P$2:$P$501,B1180))</f>
        <v>0</v>
      </c>
      <c r="L1180">
        <f>IF(A1180="","",SUMIFS(BallByBall!$V$2:$V$501,BallByBall!$B$2:$B$501,A1180,BallByBall!$P$2:$P$501,B1180))</f>
        <v>0</v>
      </c>
      <c r="M1180">
        <f>IF(A1180="","",SUMIFS(BallByBall!$W$2:$W$501,BallByBall!$B$2:$B$501,A1180,BallByBall!$P$2:$P$501,B1180))</f>
        <v>0</v>
      </c>
      <c r="N1180">
        <f>IF(A1180="","",SUMIFS(BallByBall!$X$2:$X$501,BallByBall!$B$2:$B$501,A1180,BallByBall!$P$2:$P$501,B1180))</f>
        <v>0</v>
      </c>
      <c r="O1180">
        <f>IF(A1180="","",SUMIFS(OverSummary!$G$2:$G$101,OverSummary!$A$2:$A$101,A1180,OverSummary!$D$2:$D$101,B1180))</f>
        <v>0</v>
      </c>
      <c r="P1180">
        <f>IF(A1180="","",G1180*Rules!$B$13+H1180*Rules!$B$14+I1180*Rules!$B$15)</f>
        <v>0</v>
      </c>
      <c r="Q1180">
        <f>IF(A1180="","",IF(G1180&gt;=100,Rules!$B$18,IF(G1180&gt;=50,Rules!$B$17,IF(G1180&gt;=30,Rules!$B$16,0)))+IF(AND(F1180=1,D1180&lt;&gt;"BWL",G1180=0),Rules!$B$27,0))</f>
        <v>0</v>
      </c>
      <c r="R1180">
        <f>IF(A1180="","",J1180*Rules!$B$19+O1180*Rules!$B$22)</f>
        <v>0</v>
      </c>
      <c r="S1180">
        <f>IF(A1180="","",IF(J1180&gt;=4,Rules!$B$21,IF(J1180&gt;=3,Rules!$B$20,0)))</f>
        <v>0</v>
      </c>
      <c r="T1180">
        <f>IF(A1180="","",K1180*Rules!$B$23+L1180*Rules!$B$24+M1180*Rules!$B$25+N1180*Rules!$B$26)</f>
        <v>0</v>
      </c>
      <c r="U1180">
        <f t="shared" si="18"/>
        <v>0</v>
      </c>
    </row>
    <row r="1181" spans="1:21" x14ac:dyDescent="0.2">
      <c r="A1181" t="str">
        <f>MatchSquad!A1181</f>
        <v>M024</v>
      </c>
      <c r="B1181" t="str">
        <f>MatchSquad!B1181</f>
        <v>P155</v>
      </c>
      <c r="C1181" t="str">
        <f>MatchSquad!C1181</f>
        <v>Pyla Avinash</v>
      </c>
      <c r="D1181" t="str">
        <f>MatchSquad!D1181</f>
        <v>BAT</v>
      </c>
      <c r="E1181" t="str">
        <f>MatchSquad!E1181</f>
        <v>PBKS</v>
      </c>
      <c r="F1181">
        <f>MatchSquad!G1181</f>
        <v>0</v>
      </c>
      <c r="G1181">
        <f>IF(A1181="","",SUMIFS(BallByBall!$I$2:$I$501,BallByBall!$B$2:$B$501,A1181,BallByBall!$F$2:$F$501,B1181))</f>
        <v>0</v>
      </c>
      <c r="H1181">
        <f>IF(A1181="","",COUNTIFS(BallByBall!$B$2:$B$501,A1181,BallByBall!$F$2:$F$501,B1181,BallByBall!$Q$2:$Q$501,1))</f>
        <v>0</v>
      </c>
      <c r="I1181">
        <f>IF(A1181="","",COUNTIFS(BallByBall!$B$2:$B$501,A1181,BallByBall!$F$2:$F$501,B1181,BallByBall!$R$2:$R$501,1))</f>
        <v>0</v>
      </c>
      <c r="J1181">
        <f>IF(A1181="","",SUMIFS(BallByBall!$T$2:$T$501,BallByBall!$B$2:$B$501,A1181,BallByBall!$H$2:$H$501,B1181))</f>
        <v>0</v>
      </c>
      <c r="K1181">
        <f>IF(A1181="","",SUMIFS(BallByBall!$U$2:$U$501,BallByBall!$B$2:$B$501,A1181,BallByBall!$P$2:$P$501,B1181))</f>
        <v>0</v>
      </c>
      <c r="L1181">
        <f>IF(A1181="","",SUMIFS(BallByBall!$V$2:$V$501,BallByBall!$B$2:$B$501,A1181,BallByBall!$P$2:$P$501,B1181))</f>
        <v>0</v>
      </c>
      <c r="M1181">
        <f>IF(A1181="","",SUMIFS(BallByBall!$W$2:$W$501,BallByBall!$B$2:$B$501,A1181,BallByBall!$P$2:$P$501,B1181))</f>
        <v>0</v>
      </c>
      <c r="N1181">
        <f>IF(A1181="","",SUMIFS(BallByBall!$X$2:$X$501,BallByBall!$B$2:$B$501,A1181,BallByBall!$P$2:$P$501,B1181))</f>
        <v>0</v>
      </c>
      <c r="O1181">
        <f>IF(A1181="","",SUMIFS(OverSummary!$G$2:$G$101,OverSummary!$A$2:$A$101,A1181,OverSummary!$D$2:$D$101,B1181))</f>
        <v>0</v>
      </c>
      <c r="P1181">
        <f>IF(A1181="","",G1181*Rules!$B$13+H1181*Rules!$B$14+I1181*Rules!$B$15)</f>
        <v>0</v>
      </c>
      <c r="Q1181">
        <f>IF(A1181="","",IF(G1181&gt;=100,Rules!$B$18,IF(G1181&gt;=50,Rules!$B$17,IF(G1181&gt;=30,Rules!$B$16,0)))+IF(AND(F1181=1,D1181&lt;&gt;"BWL",G1181=0),Rules!$B$27,0))</f>
        <v>0</v>
      </c>
      <c r="R1181">
        <f>IF(A1181="","",J1181*Rules!$B$19+O1181*Rules!$B$22)</f>
        <v>0</v>
      </c>
      <c r="S1181">
        <f>IF(A1181="","",IF(J1181&gt;=4,Rules!$B$21,IF(J1181&gt;=3,Rules!$B$20,0)))</f>
        <v>0</v>
      </c>
      <c r="T1181">
        <f>IF(A1181="","",K1181*Rules!$B$23+L1181*Rules!$B$24+M1181*Rules!$B$25+N1181*Rules!$B$26)</f>
        <v>0</v>
      </c>
      <c r="U1181">
        <f t="shared" si="18"/>
        <v>0</v>
      </c>
    </row>
    <row r="1182" spans="1:21" x14ac:dyDescent="0.2">
      <c r="A1182" t="str">
        <f>MatchSquad!A1182</f>
        <v>M024</v>
      </c>
      <c r="B1182" t="str">
        <f>MatchSquad!B1182</f>
        <v>P156</v>
      </c>
      <c r="C1182" t="str">
        <f>MatchSquad!C1182</f>
        <v>Prabhsimran Singh</v>
      </c>
      <c r="D1182" t="str">
        <f>MatchSquad!D1182</f>
        <v>WK</v>
      </c>
      <c r="E1182" t="str">
        <f>MatchSquad!E1182</f>
        <v>PBKS</v>
      </c>
      <c r="F1182">
        <f>MatchSquad!G1182</f>
        <v>0</v>
      </c>
      <c r="G1182">
        <f>IF(A1182="","",SUMIFS(BallByBall!$I$2:$I$501,BallByBall!$B$2:$B$501,A1182,BallByBall!$F$2:$F$501,B1182))</f>
        <v>0</v>
      </c>
      <c r="H1182">
        <f>IF(A1182="","",COUNTIFS(BallByBall!$B$2:$B$501,A1182,BallByBall!$F$2:$F$501,B1182,BallByBall!$Q$2:$Q$501,1))</f>
        <v>0</v>
      </c>
      <c r="I1182">
        <f>IF(A1182="","",COUNTIFS(BallByBall!$B$2:$B$501,A1182,BallByBall!$F$2:$F$501,B1182,BallByBall!$R$2:$R$501,1))</f>
        <v>0</v>
      </c>
      <c r="J1182">
        <f>IF(A1182="","",SUMIFS(BallByBall!$T$2:$T$501,BallByBall!$B$2:$B$501,A1182,BallByBall!$H$2:$H$501,B1182))</f>
        <v>0</v>
      </c>
      <c r="K1182">
        <f>IF(A1182="","",SUMIFS(BallByBall!$U$2:$U$501,BallByBall!$B$2:$B$501,A1182,BallByBall!$P$2:$P$501,B1182))</f>
        <v>0</v>
      </c>
      <c r="L1182">
        <f>IF(A1182="","",SUMIFS(BallByBall!$V$2:$V$501,BallByBall!$B$2:$B$501,A1182,BallByBall!$P$2:$P$501,B1182))</f>
        <v>0</v>
      </c>
      <c r="M1182">
        <f>IF(A1182="","",SUMIFS(BallByBall!$W$2:$W$501,BallByBall!$B$2:$B$501,A1182,BallByBall!$P$2:$P$501,B1182))</f>
        <v>0</v>
      </c>
      <c r="N1182">
        <f>IF(A1182="","",SUMIFS(BallByBall!$X$2:$X$501,BallByBall!$B$2:$B$501,A1182,BallByBall!$P$2:$P$501,B1182))</f>
        <v>0</v>
      </c>
      <c r="O1182">
        <f>IF(A1182="","",SUMIFS(OverSummary!$G$2:$G$101,OverSummary!$A$2:$A$101,A1182,OverSummary!$D$2:$D$101,B1182))</f>
        <v>0</v>
      </c>
      <c r="P1182">
        <f>IF(A1182="","",G1182*Rules!$B$13+H1182*Rules!$B$14+I1182*Rules!$B$15)</f>
        <v>0</v>
      </c>
      <c r="Q1182">
        <f>IF(A1182="","",IF(G1182&gt;=100,Rules!$B$18,IF(G1182&gt;=50,Rules!$B$17,IF(G1182&gt;=30,Rules!$B$16,0)))+IF(AND(F1182=1,D1182&lt;&gt;"BWL",G1182=0),Rules!$B$27,0))</f>
        <v>0</v>
      </c>
      <c r="R1182">
        <f>IF(A1182="","",J1182*Rules!$B$19+O1182*Rules!$B$22)</f>
        <v>0</v>
      </c>
      <c r="S1182">
        <f>IF(A1182="","",IF(J1182&gt;=4,Rules!$B$21,IF(J1182&gt;=3,Rules!$B$20,0)))</f>
        <v>0</v>
      </c>
      <c r="T1182">
        <f>IF(A1182="","",K1182*Rules!$B$23+L1182*Rules!$B$24+M1182*Rules!$B$25+N1182*Rules!$B$26)</f>
        <v>0</v>
      </c>
      <c r="U1182">
        <f t="shared" si="18"/>
        <v>0</v>
      </c>
    </row>
    <row r="1183" spans="1:21" x14ac:dyDescent="0.2">
      <c r="A1183" t="str">
        <f>MatchSquad!A1183</f>
        <v>M024</v>
      </c>
      <c r="B1183" t="str">
        <f>MatchSquad!B1183</f>
        <v>P157</v>
      </c>
      <c r="C1183" t="str">
        <f>MatchSquad!C1183</f>
        <v>Shashank Singh</v>
      </c>
      <c r="D1183" t="str">
        <f>MatchSquad!D1183</f>
        <v>BAT</v>
      </c>
      <c r="E1183" t="str">
        <f>MatchSquad!E1183</f>
        <v>PBKS</v>
      </c>
      <c r="F1183">
        <f>MatchSquad!G1183</f>
        <v>0</v>
      </c>
      <c r="G1183">
        <f>IF(A1183="","",SUMIFS(BallByBall!$I$2:$I$501,BallByBall!$B$2:$B$501,A1183,BallByBall!$F$2:$F$501,B1183))</f>
        <v>0</v>
      </c>
      <c r="H1183">
        <f>IF(A1183="","",COUNTIFS(BallByBall!$B$2:$B$501,A1183,BallByBall!$F$2:$F$501,B1183,BallByBall!$Q$2:$Q$501,1))</f>
        <v>0</v>
      </c>
      <c r="I1183">
        <f>IF(A1183="","",COUNTIFS(BallByBall!$B$2:$B$501,A1183,BallByBall!$F$2:$F$501,B1183,BallByBall!$R$2:$R$501,1))</f>
        <v>0</v>
      </c>
      <c r="J1183">
        <f>IF(A1183="","",SUMIFS(BallByBall!$T$2:$T$501,BallByBall!$B$2:$B$501,A1183,BallByBall!$H$2:$H$501,B1183))</f>
        <v>0</v>
      </c>
      <c r="K1183">
        <f>IF(A1183="","",SUMIFS(BallByBall!$U$2:$U$501,BallByBall!$B$2:$B$501,A1183,BallByBall!$P$2:$P$501,B1183))</f>
        <v>0</v>
      </c>
      <c r="L1183">
        <f>IF(A1183="","",SUMIFS(BallByBall!$V$2:$V$501,BallByBall!$B$2:$B$501,A1183,BallByBall!$P$2:$P$501,B1183))</f>
        <v>0</v>
      </c>
      <c r="M1183">
        <f>IF(A1183="","",SUMIFS(BallByBall!$W$2:$W$501,BallByBall!$B$2:$B$501,A1183,BallByBall!$P$2:$P$501,B1183))</f>
        <v>0</v>
      </c>
      <c r="N1183">
        <f>IF(A1183="","",SUMIFS(BallByBall!$X$2:$X$501,BallByBall!$B$2:$B$501,A1183,BallByBall!$P$2:$P$501,B1183))</f>
        <v>0</v>
      </c>
      <c r="O1183">
        <f>IF(A1183="","",SUMIFS(OverSummary!$G$2:$G$101,OverSummary!$A$2:$A$101,A1183,OverSummary!$D$2:$D$101,B1183))</f>
        <v>0</v>
      </c>
      <c r="P1183">
        <f>IF(A1183="","",G1183*Rules!$B$13+H1183*Rules!$B$14+I1183*Rules!$B$15)</f>
        <v>0</v>
      </c>
      <c r="Q1183">
        <f>IF(A1183="","",IF(G1183&gt;=100,Rules!$B$18,IF(G1183&gt;=50,Rules!$B$17,IF(G1183&gt;=30,Rules!$B$16,0)))+IF(AND(F1183=1,D1183&lt;&gt;"BWL",G1183=0),Rules!$B$27,0))</f>
        <v>0</v>
      </c>
      <c r="R1183">
        <f>IF(A1183="","",J1183*Rules!$B$19+O1183*Rules!$B$22)</f>
        <v>0</v>
      </c>
      <c r="S1183">
        <f>IF(A1183="","",IF(J1183&gt;=4,Rules!$B$21,IF(J1183&gt;=3,Rules!$B$20,0)))</f>
        <v>0</v>
      </c>
      <c r="T1183">
        <f>IF(A1183="","",K1183*Rules!$B$23+L1183*Rules!$B$24+M1183*Rules!$B$25+N1183*Rules!$B$26)</f>
        <v>0</v>
      </c>
      <c r="U1183">
        <f t="shared" si="18"/>
        <v>0</v>
      </c>
    </row>
    <row r="1184" spans="1:21" x14ac:dyDescent="0.2">
      <c r="A1184" t="str">
        <f>MatchSquad!A1184</f>
        <v>M024</v>
      </c>
      <c r="B1184" t="str">
        <f>MatchSquad!B1184</f>
        <v>P158</v>
      </c>
      <c r="C1184" t="str">
        <f>MatchSquad!C1184</f>
        <v>Marcus Stoinis</v>
      </c>
      <c r="D1184" t="str">
        <f>MatchSquad!D1184</f>
        <v>AR</v>
      </c>
      <c r="E1184" t="str">
        <f>MatchSquad!E1184</f>
        <v>PBKS</v>
      </c>
      <c r="F1184">
        <f>MatchSquad!G1184</f>
        <v>0</v>
      </c>
      <c r="G1184">
        <f>IF(A1184="","",SUMIFS(BallByBall!$I$2:$I$501,BallByBall!$B$2:$B$501,A1184,BallByBall!$F$2:$F$501,B1184))</f>
        <v>0</v>
      </c>
      <c r="H1184">
        <f>IF(A1184="","",COUNTIFS(BallByBall!$B$2:$B$501,A1184,BallByBall!$F$2:$F$501,B1184,BallByBall!$Q$2:$Q$501,1))</f>
        <v>0</v>
      </c>
      <c r="I1184">
        <f>IF(A1184="","",COUNTIFS(BallByBall!$B$2:$B$501,A1184,BallByBall!$F$2:$F$501,B1184,BallByBall!$R$2:$R$501,1))</f>
        <v>0</v>
      </c>
      <c r="J1184">
        <f>IF(A1184="","",SUMIFS(BallByBall!$T$2:$T$501,BallByBall!$B$2:$B$501,A1184,BallByBall!$H$2:$H$501,B1184))</f>
        <v>0</v>
      </c>
      <c r="K1184">
        <f>IF(A1184="","",SUMIFS(BallByBall!$U$2:$U$501,BallByBall!$B$2:$B$501,A1184,BallByBall!$P$2:$P$501,B1184))</f>
        <v>0</v>
      </c>
      <c r="L1184">
        <f>IF(A1184="","",SUMIFS(BallByBall!$V$2:$V$501,BallByBall!$B$2:$B$501,A1184,BallByBall!$P$2:$P$501,B1184))</f>
        <v>0</v>
      </c>
      <c r="M1184">
        <f>IF(A1184="","",SUMIFS(BallByBall!$W$2:$W$501,BallByBall!$B$2:$B$501,A1184,BallByBall!$P$2:$P$501,B1184))</f>
        <v>0</v>
      </c>
      <c r="N1184">
        <f>IF(A1184="","",SUMIFS(BallByBall!$X$2:$X$501,BallByBall!$B$2:$B$501,A1184,BallByBall!$P$2:$P$501,B1184))</f>
        <v>0</v>
      </c>
      <c r="O1184">
        <f>IF(A1184="","",SUMIFS(OverSummary!$G$2:$G$101,OverSummary!$A$2:$A$101,A1184,OverSummary!$D$2:$D$101,B1184))</f>
        <v>0</v>
      </c>
      <c r="P1184">
        <f>IF(A1184="","",G1184*Rules!$B$13+H1184*Rules!$B$14+I1184*Rules!$B$15)</f>
        <v>0</v>
      </c>
      <c r="Q1184">
        <f>IF(A1184="","",IF(G1184&gt;=100,Rules!$B$18,IF(G1184&gt;=50,Rules!$B$17,IF(G1184&gt;=30,Rules!$B$16,0)))+IF(AND(F1184=1,D1184&lt;&gt;"BWL",G1184=0),Rules!$B$27,0))</f>
        <v>0</v>
      </c>
      <c r="R1184">
        <f>IF(A1184="","",J1184*Rules!$B$19+O1184*Rules!$B$22)</f>
        <v>0</v>
      </c>
      <c r="S1184">
        <f>IF(A1184="","",IF(J1184&gt;=4,Rules!$B$21,IF(J1184&gt;=3,Rules!$B$20,0)))</f>
        <v>0</v>
      </c>
      <c r="T1184">
        <f>IF(A1184="","",K1184*Rules!$B$23+L1184*Rules!$B$24+M1184*Rules!$B$25+N1184*Rules!$B$26)</f>
        <v>0</v>
      </c>
      <c r="U1184">
        <f t="shared" si="18"/>
        <v>0</v>
      </c>
    </row>
    <row r="1185" spans="1:21" x14ac:dyDescent="0.2">
      <c r="A1185" t="str">
        <f>MatchSquad!A1185</f>
        <v>M024</v>
      </c>
      <c r="B1185" t="str">
        <f>MatchSquad!B1185</f>
        <v>P159</v>
      </c>
      <c r="C1185" t="str">
        <f>MatchSquad!C1185</f>
        <v>Harpreet Brar</v>
      </c>
      <c r="D1185" t="str">
        <f>MatchSquad!D1185</f>
        <v>AR</v>
      </c>
      <c r="E1185" t="str">
        <f>MatchSquad!E1185</f>
        <v>PBKS</v>
      </c>
      <c r="F1185">
        <f>MatchSquad!G1185</f>
        <v>0</v>
      </c>
      <c r="G1185">
        <f>IF(A1185="","",SUMIFS(BallByBall!$I$2:$I$501,BallByBall!$B$2:$B$501,A1185,BallByBall!$F$2:$F$501,B1185))</f>
        <v>0</v>
      </c>
      <c r="H1185">
        <f>IF(A1185="","",COUNTIFS(BallByBall!$B$2:$B$501,A1185,BallByBall!$F$2:$F$501,B1185,BallByBall!$Q$2:$Q$501,1))</f>
        <v>0</v>
      </c>
      <c r="I1185">
        <f>IF(A1185="","",COUNTIFS(BallByBall!$B$2:$B$501,A1185,BallByBall!$F$2:$F$501,B1185,BallByBall!$R$2:$R$501,1))</f>
        <v>0</v>
      </c>
      <c r="J1185">
        <f>IF(A1185="","",SUMIFS(BallByBall!$T$2:$T$501,BallByBall!$B$2:$B$501,A1185,BallByBall!$H$2:$H$501,B1185))</f>
        <v>0</v>
      </c>
      <c r="K1185">
        <f>IF(A1185="","",SUMIFS(BallByBall!$U$2:$U$501,BallByBall!$B$2:$B$501,A1185,BallByBall!$P$2:$P$501,B1185))</f>
        <v>0</v>
      </c>
      <c r="L1185">
        <f>IF(A1185="","",SUMIFS(BallByBall!$V$2:$V$501,BallByBall!$B$2:$B$501,A1185,BallByBall!$P$2:$P$501,B1185))</f>
        <v>0</v>
      </c>
      <c r="M1185">
        <f>IF(A1185="","",SUMIFS(BallByBall!$W$2:$W$501,BallByBall!$B$2:$B$501,A1185,BallByBall!$P$2:$P$501,B1185))</f>
        <v>0</v>
      </c>
      <c r="N1185">
        <f>IF(A1185="","",SUMIFS(BallByBall!$X$2:$X$501,BallByBall!$B$2:$B$501,A1185,BallByBall!$P$2:$P$501,B1185))</f>
        <v>0</v>
      </c>
      <c r="O1185">
        <f>IF(A1185="","",SUMIFS(OverSummary!$G$2:$G$101,OverSummary!$A$2:$A$101,A1185,OverSummary!$D$2:$D$101,B1185))</f>
        <v>0</v>
      </c>
      <c r="P1185">
        <f>IF(A1185="","",G1185*Rules!$B$13+H1185*Rules!$B$14+I1185*Rules!$B$15)</f>
        <v>0</v>
      </c>
      <c r="Q1185">
        <f>IF(A1185="","",IF(G1185&gt;=100,Rules!$B$18,IF(G1185&gt;=50,Rules!$B$17,IF(G1185&gt;=30,Rules!$B$16,0)))+IF(AND(F1185=1,D1185&lt;&gt;"BWL",G1185=0),Rules!$B$27,0))</f>
        <v>0</v>
      </c>
      <c r="R1185">
        <f>IF(A1185="","",J1185*Rules!$B$19+O1185*Rules!$B$22)</f>
        <v>0</v>
      </c>
      <c r="S1185">
        <f>IF(A1185="","",IF(J1185&gt;=4,Rules!$B$21,IF(J1185&gt;=3,Rules!$B$20,0)))</f>
        <v>0</v>
      </c>
      <c r="T1185">
        <f>IF(A1185="","",K1185*Rules!$B$23+L1185*Rules!$B$24+M1185*Rules!$B$25+N1185*Rules!$B$26)</f>
        <v>0</v>
      </c>
      <c r="U1185">
        <f t="shared" si="18"/>
        <v>0</v>
      </c>
    </row>
    <row r="1186" spans="1:21" x14ac:dyDescent="0.2">
      <c r="A1186" t="str">
        <f>MatchSquad!A1186</f>
        <v>M024</v>
      </c>
      <c r="B1186" t="str">
        <f>MatchSquad!B1186</f>
        <v>P160</v>
      </c>
      <c r="C1186" t="str">
        <f>MatchSquad!C1186</f>
        <v>Marco Jansen</v>
      </c>
      <c r="D1186" t="str">
        <f>MatchSquad!D1186</f>
        <v>AR</v>
      </c>
      <c r="E1186" t="str">
        <f>MatchSquad!E1186</f>
        <v>PBKS</v>
      </c>
      <c r="F1186">
        <f>MatchSquad!G1186</f>
        <v>0</v>
      </c>
      <c r="G1186">
        <f>IF(A1186="","",SUMIFS(BallByBall!$I$2:$I$501,BallByBall!$B$2:$B$501,A1186,BallByBall!$F$2:$F$501,B1186))</f>
        <v>0</v>
      </c>
      <c r="H1186">
        <f>IF(A1186="","",COUNTIFS(BallByBall!$B$2:$B$501,A1186,BallByBall!$F$2:$F$501,B1186,BallByBall!$Q$2:$Q$501,1))</f>
        <v>0</v>
      </c>
      <c r="I1186">
        <f>IF(A1186="","",COUNTIFS(BallByBall!$B$2:$B$501,A1186,BallByBall!$F$2:$F$501,B1186,BallByBall!$R$2:$R$501,1))</f>
        <v>0</v>
      </c>
      <c r="J1186">
        <f>IF(A1186="","",SUMIFS(BallByBall!$T$2:$T$501,BallByBall!$B$2:$B$501,A1186,BallByBall!$H$2:$H$501,B1186))</f>
        <v>0</v>
      </c>
      <c r="K1186">
        <f>IF(A1186="","",SUMIFS(BallByBall!$U$2:$U$501,BallByBall!$B$2:$B$501,A1186,BallByBall!$P$2:$P$501,B1186))</f>
        <v>0</v>
      </c>
      <c r="L1186">
        <f>IF(A1186="","",SUMIFS(BallByBall!$V$2:$V$501,BallByBall!$B$2:$B$501,A1186,BallByBall!$P$2:$P$501,B1186))</f>
        <v>0</v>
      </c>
      <c r="M1186">
        <f>IF(A1186="","",SUMIFS(BallByBall!$W$2:$W$501,BallByBall!$B$2:$B$501,A1186,BallByBall!$P$2:$P$501,B1186))</f>
        <v>0</v>
      </c>
      <c r="N1186">
        <f>IF(A1186="","",SUMIFS(BallByBall!$X$2:$X$501,BallByBall!$B$2:$B$501,A1186,BallByBall!$P$2:$P$501,B1186))</f>
        <v>0</v>
      </c>
      <c r="O1186">
        <f>IF(A1186="","",SUMIFS(OverSummary!$G$2:$G$101,OverSummary!$A$2:$A$101,A1186,OverSummary!$D$2:$D$101,B1186))</f>
        <v>0</v>
      </c>
      <c r="P1186">
        <f>IF(A1186="","",G1186*Rules!$B$13+H1186*Rules!$B$14+I1186*Rules!$B$15)</f>
        <v>0</v>
      </c>
      <c r="Q1186">
        <f>IF(A1186="","",IF(G1186&gt;=100,Rules!$B$18,IF(G1186&gt;=50,Rules!$B$17,IF(G1186&gt;=30,Rules!$B$16,0)))+IF(AND(F1186=1,D1186&lt;&gt;"BWL",G1186=0),Rules!$B$27,0))</f>
        <v>0</v>
      </c>
      <c r="R1186">
        <f>IF(A1186="","",J1186*Rules!$B$19+O1186*Rules!$B$22)</f>
        <v>0</v>
      </c>
      <c r="S1186">
        <f>IF(A1186="","",IF(J1186&gt;=4,Rules!$B$21,IF(J1186&gt;=3,Rules!$B$20,0)))</f>
        <v>0</v>
      </c>
      <c r="T1186">
        <f>IF(A1186="","",K1186*Rules!$B$23+L1186*Rules!$B$24+M1186*Rules!$B$25+N1186*Rules!$B$26)</f>
        <v>0</v>
      </c>
      <c r="U1186">
        <f t="shared" si="18"/>
        <v>0</v>
      </c>
    </row>
    <row r="1187" spans="1:21" x14ac:dyDescent="0.2">
      <c r="A1187" t="str">
        <f>MatchSquad!A1187</f>
        <v>M024</v>
      </c>
      <c r="B1187" t="str">
        <f>MatchSquad!B1187</f>
        <v>P161</v>
      </c>
      <c r="C1187" t="str">
        <f>MatchSquad!C1187</f>
        <v>Azmatullah Omarzai</v>
      </c>
      <c r="D1187" t="str">
        <f>MatchSquad!D1187</f>
        <v>AR</v>
      </c>
      <c r="E1187" t="str">
        <f>MatchSquad!E1187</f>
        <v>PBKS</v>
      </c>
      <c r="F1187">
        <f>MatchSquad!G1187</f>
        <v>0</v>
      </c>
      <c r="G1187">
        <f>IF(A1187="","",SUMIFS(BallByBall!$I$2:$I$501,BallByBall!$B$2:$B$501,A1187,BallByBall!$F$2:$F$501,B1187))</f>
        <v>0</v>
      </c>
      <c r="H1187">
        <f>IF(A1187="","",COUNTIFS(BallByBall!$B$2:$B$501,A1187,BallByBall!$F$2:$F$501,B1187,BallByBall!$Q$2:$Q$501,1))</f>
        <v>0</v>
      </c>
      <c r="I1187">
        <f>IF(A1187="","",COUNTIFS(BallByBall!$B$2:$B$501,A1187,BallByBall!$F$2:$F$501,B1187,BallByBall!$R$2:$R$501,1))</f>
        <v>0</v>
      </c>
      <c r="J1187">
        <f>IF(A1187="","",SUMIFS(BallByBall!$T$2:$T$501,BallByBall!$B$2:$B$501,A1187,BallByBall!$H$2:$H$501,B1187))</f>
        <v>0</v>
      </c>
      <c r="K1187">
        <f>IF(A1187="","",SUMIFS(BallByBall!$U$2:$U$501,BallByBall!$B$2:$B$501,A1187,BallByBall!$P$2:$P$501,B1187))</f>
        <v>0</v>
      </c>
      <c r="L1187">
        <f>IF(A1187="","",SUMIFS(BallByBall!$V$2:$V$501,BallByBall!$B$2:$B$501,A1187,BallByBall!$P$2:$P$501,B1187))</f>
        <v>0</v>
      </c>
      <c r="M1187">
        <f>IF(A1187="","",SUMIFS(BallByBall!$W$2:$W$501,BallByBall!$B$2:$B$501,A1187,BallByBall!$P$2:$P$501,B1187))</f>
        <v>0</v>
      </c>
      <c r="N1187">
        <f>IF(A1187="","",SUMIFS(BallByBall!$X$2:$X$501,BallByBall!$B$2:$B$501,A1187,BallByBall!$P$2:$P$501,B1187))</f>
        <v>0</v>
      </c>
      <c r="O1187">
        <f>IF(A1187="","",SUMIFS(OverSummary!$G$2:$G$101,OverSummary!$A$2:$A$101,A1187,OverSummary!$D$2:$D$101,B1187))</f>
        <v>0</v>
      </c>
      <c r="P1187">
        <f>IF(A1187="","",G1187*Rules!$B$13+H1187*Rules!$B$14+I1187*Rules!$B$15)</f>
        <v>0</v>
      </c>
      <c r="Q1187">
        <f>IF(A1187="","",IF(G1187&gt;=100,Rules!$B$18,IF(G1187&gt;=50,Rules!$B$17,IF(G1187&gt;=30,Rules!$B$16,0)))+IF(AND(F1187=1,D1187&lt;&gt;"BWL",G1187=0),Rules!$B$27,0))</f>
        <v>0</v>
      </c>
      <c r="R1187">
        <f>IF(A1187="","",J1187*Rules!$B$19+O1187*Rules!$B$22)</f>
        <v>0</v>
      </c>
      <c r="S1187">
        <f>IF(A1187="","",IF(J1187&gt;=4,Rules!$B$21,IF(J1187&gt;=3,Rules!$B$20,0)))</f>
        <v>0</v>
      </c>
      <c r="T1187">
        <f>IF(A1187="","",K1187*Rules!$B$23+L1187*Rules!$B$24+M1187*Rules!$B$25+N1187*Rules!$B$26)</f>
        <v>0</v>
      </c>
      <c r="U1187">
        <f t="shared" si="18"/>
        <v>0</v>
      </c>
    </row>
    <row r="1188" spans="1:21" x14ac:dyDescent="0.2">
      <c r="A1188" t="str">
        <f>MatchSquad!A1188</f>
        <v>M024</v>
      </c>
      <c r="B1188" t="str">
        <f>MatchSquad!B1188</f>
        <v>P162</v>
      </c>
      <c r="C1188" t="str">
        <f>MatchSquad!C1188</f>
        <v>Priyansh Arya</v>
      </c>
      <c r="D1188" t="str">
        <f>MatchSquad!D1188</f>
        <v>AR</v>
      </c>
      <c r="E1188" t="str">
        <f>MatchSquad!E1188</f>
        <v>PBKS</v>
      </c>
      <c r="F1188">
        <f>MatchSquad!G1188</f>
        <v>0</v>
      </c>
      <c r="G1188">
        <f>IF(A1188="","",SUMIFS(BallByBall!$I$2:$I$501,BallByBall!$B$2:$B$501,A1188,BallByBall!$F$2:$F$501,B1188))</f>
        <v>0</v>
      </c>
      <c r="H1188">
        <f>IF(A1188="","",COUNTIFS(BallByBall!$B$2:$B$501,A1188,BallByBall!$F$2:$F$501,B1188,BallByBall!$Q$2:$Q$501,1))</f>
        <v>0</v>
      </c>
      <c r="I1188">
        <f>IF(A1188="","",COUNTIFS(BallByBall!$B$2:$B$501,A1188,BallByBall!$F$2:$F$501,B1188,BallByBall!$R$2:$R$501,1))</f>
        <v>0</v>
      </c>
      <c r="J1188">
        <f>IF(A1188="","",SUMIFS(BallByBall!$T$2:$T$501,BallByBall!$B$2:$B$501,A1188,BallByBall!$H$2:$H$501,B1188))</f>
        <v>0</v>
      </c>
      <c r="K1188">
        <f>IF(A1188="","",SUMIFS(BallByBall!$U$2:$U$501,BallByBall!$B$2:$B$501,A1188,BallByBall!$P$2:$P$501,B1188))</f>
        <v>0</v>
      </c>
      <c r="L1188">
        <f>IF(A1188="","",SUMIFS(BallByBall!$V$2:$V$501,BallByBall!$B$2:$B$501,A1188,BallByBall!$P$2:$P$501,B1188))</f>
        <v>0</v>
      </c>
      <c r="M1188">
        <f>IF(A1188="","",SUMIFS(BallByBall!$W$2:$W$501,BallByBall!$B$2:$B$501,A1188,BallByBall!$P$2:$P$501,B1188))</f>
        <v>0</v>
      </c>
      <c r="N1188">
        <f>IF(A1188="","",SUMIFS(BallByBall!$X$2:$X$501,BallByBall!$B$2:$B$501,A1188,BallByBall!$P$2:$P$501,B1188))</f>
        <v>0</v>
      </c>
      <c r="O1188">
        <f>IF(A1188="","",SUMIFS(OverSummary!$G$2:$G$101,OverSummary!$A$2:$A$101,A1188,OverSummary!$D$2:$D$101,B1188))</f>
        <v>0</v>
      </c>
      <c r="P1188">
        <f>IF(A1188="","",G1188*Rules!$B$13+H1188*Rules!$B$14+I1188*Rules!$B$15)</f>
        <v>0</v>
      </c>
      <c r="Q1188">
        <f>IF(A1188="","",IF(G1188&gt;=100,Rules!$B$18,IF(G1188&gt;=50,Rules!$B$17,IF(G1188&gt;=30,Rules!$B$16,0)))+IF(AND(F1188=1,D1188&lt;&gt;"BWL",G1188=0),Rules!$B$27,0))</f>
        <v>0</v>
      </c>
      <c r="R1188">
        <f>IF(A1188="","",J1188*Rules!$B$19+O1188*Rules!$B$22)</f>
        <v>0</v>
      </c>
      <c r="S1188">
        <f>IF(A1188="","",IF(J1188&gt;=4,Rules!$B$21,IF(J1188&gt;=3,Rules!$B$20,0)))</f>
        <v>0</v>
      </c>
      <c r="T1188">
        <f>IF(A1188="","",K1188*Rules!$B$23+L1188*Rules!$B$24+M1188*Rules!$B$25+N1188*Rules!$B$26)</f>
        <v>0</v>
      </c>
      <c r="U1188">
        <f t="shared" si="18"/>
        <v>0</v>
      </c>
    </row>
    <row r="1189" spans="1:21" x14ac:dyDescent="0.2">
      <c r="A1189" t="str">
        <f>MatchSquad!A1189</f>
        <v>M024</v>
      </c>
      <c r="B1189" t="str">
        <f>MatchSquad!B1189</f>
        <v>P163</v>
      </c>
      <c r="C1189" t="str">
        <f>MatchSquad!C1189</f>
        <v>Musheer Khan</v>
      </c>
      <c r="D1189" t="str">
        <f>MatchSquad!D1189</f>
        <v>AR</v>
      </c>
      <c r="E1189" t="str">
        <f>MatchSquad!E1189</f>
        <v>PBKS</v>
      </c>
      <c r="F1189">
        <f>MatchSquad!G1189</f>
        <v>0</v>
      </c>
      <c r="G1189">
        <f>IF(A1189="","",SUMIFS(BallByBall!$I$2:$I$501,BallByBall!$B$2:$B$501,A1189,BallByBall!$F$2:$F$501,B1189))</f>
        <v>0</v>
      </c>
      <c r="H1189">
        <f>IF(A1189="","",COUNTIFS(BallByBall!$B$2:$B$501,A1189,BallByBall!$F$2:$F$501,B1189,BallByBall!$Q$2:$Q$501,1))</f>
        <v>0</v>
      </c>
      <c r="I1189">
        <f>IF(A1189="","",COUNTIFS(BallByBall!$B$2:$B$501,A1189,BallByBall!$F$2:$F$501,B1189,BallByBall!$R$2:$R$501,1))</f>
        <v>0</v>
      </c>
      <c r="J1189">
        <f>IF(A1189="","",SUMIFS(BallByBall!$T$2:$T$501,BallByBall!$B$2:$B$501,A1189,BallByBall!$H$2:$H$501,B1189))</f>
        <v>0</v>
      </c>
      <c r="K1189">
        <f>IF(A1189="","",SUMIFS(BallByBall!$U$2:$U$501,BallByBall!$B$2:$B$501,A1189,BallByBall!$P$2:$P$501,B1189))</f>
        <v>0</v>
      </c>
      <c r="L1189">
        <f>IF(A1189="","",SUMIFS(BallByBall!$V$2:$V$501,BallByBall!$B$2:$B$501,A1189,BallByBall!$P$2:$P$501,B1189))</f>
        <v>0</v>
      </c>
      <c r="M1189">
        <f>IF(A1189="","",SUMIFS(BallByBall!$W$2:$W$501,BallByBall!$B$2:$B$501,A1189,BallByBall!$P$2:$P$501,B1189))</f>
        <v>0</v>
      </c>
      <c r="N1189">
        <f>IF(A1189="","",SUMIFS(BallByBall!$X$2:$X$501,BallByBall!$B$2:$B$501,A1189,BallByBall!$P$2:$P$501,B1189))</f>
        <v>0</v>
      </c>
      <c r="O1189">
        <f>IF(A1189="","",SUMIFS(OverSummary!$G$2:$G$101,OverSummary!$A$2:$A$101,A1189,OverSummary!$D$2:$D$101,B1189))</f>
        <v>0</v>
      </c>
      <c r="P1189">
        <f>IF(A1189="","",G1189*Rules!$B$13+H1189*Rules!$B$14+I1189*Rules!$B$15)</f>
        <v>0</v>
      </c>
      <c r="Q1189">
        <f>IF(A1189="","",IF(G1189&gt;=100,Rules!$B$18,IF(G1189&gt;=50,Rules!$B$17,IF(G1189&gt;=30,Rules!$B$16,0)))+IF(AND(F1189=1,D1189&lt;&gt;"BWL",G1189=0),Rules!$B$27,0))</f>
        <v>0</v>
      </c>
      <c r="R1189">
        <f>IF(A1189="","",J1189*Rules!$B$19+O1189*Rules!$B$22)</f>
        <v>0</v>
      </c>
      <c r="S1189">
        <f>IF(A1189="","",IF(J1189&gt;=4,Rules!$B$21,IF(J1189&gt;=3,Rules!$B$20,0)))</f>
        <v>0</v>
      </c>
      <c r="T1189">
        <f>IF(A1189="","",K1189*Rules!$B$23+L1189*Rules!$B$24+M1189*Rules!$B$25+N1189*Rules!$B$26)</f>
        <v>0</v>
      </c>
      <c r="U1189">
        <f t="shared" si="18"/>
        <v>0</v>
      </c>
    </row>
    <row r="1190" spans="1:21" x14ac:dyDescent="0.2">
      <c r="A1190" t="str">
        <f>MatchSquad!A1190</f>
        <v>M024</v>
      </c>
      <c r="B1190" t="str">
        <f>MatchSquad!B1190</f>
        <v>P164</v>
      </c>
      <c r="C1190" t="str">
        <f>MatchSquad!C1190</f>
        <v>Suryansh Shedge</v>
      </c>
      <c r="D1190" t="str">
        <f>MatchSquad!D1190</f>
        <v>AR</v>
      </c>
      <c r="E1190" t="str">
        <f>MatchSquad!E1190</f>
        <v>PBKS</v>
      </c>
      <c r="F1190">
        <f>MatchSquad!G1190</f>
        <v>0</v>
      </c>
      <c r="G1190">
        <f>IF(A1190="","",SUMIFS(BallByBall!$I$2:$I$501,BallByBall!$B$2:$B$501,A1190,BallByBall!$F$2:$F$501,B1190))</f>
        <v>0</v>
      </c>
      <c r="H1190">
        <f>IF(A1190="","",COUNTIFS(BallByBall!$B$2:$B$501,A1190,BallByBall!$F$2:$F$501,B1190,BallByBall!$Q$2:$Q$501,1))</f>
        <v>0</v>
      </c>
      <c r="I1190">
        <f>IF(A1190="","",COUNTIFS(BallByBall!$B$2:$B$501,A1190,BallByBall!$F$2:$F$501,B1190,BallByBall!$R$2:$R$501,1))</f>
        <v>0</v>
      </c>
      <c r="J1190">
        <f>IF(A1190="","",SUMIFS(BallByBall!$T$2:$T$501,BallByBall!$B$2:$B$501,A1190,BallByBall!$H$2:$H$501,B1190))</f>
        <v>0</v>
      </c>
      <c r="K1190">
        <f>IF(A1190="","",SUMIFS(BallByBall!$U$2:$U$501,BallByBall!$B$2:$B$501,A1190,BallByBall!$P$2:$P$501,B1190))</f>
        <v>0</v>
      </c>
      <c r="L1190">
        <f>IF(A1190="","",SUMIFS(BallByBall!$V$2:$V$501,BallByBall!$B$2:$B$501,A1190,BallByBall!$P$2:$P$501,B1190))</f>
        <v>0</v>
      </c>
      <c r="M1190">
        <f>IF(A1190="","",SUMIFS(BallByBall!$W$2:$W$501,BallByBall!$B$2:$B$501,A1190,BallByBall!$P$2:$P$501,B1190))</f>
        <v>0</v>
      </c>
      <c r="N1190">
        <f>IF(A1190="","",SUMIFS(BallByBall!$X$2:$X$501,BallByBall!$B$2:$B$501,A1190,BallByBall!$P$2:$P$501,B1190))</f>
        <v>0</v>
      </c>
      <c r="O1190">
        <f>IF(A1190="","",SUMIFS(OverSummary!$G$2:$G$101,OverSummary!$A$2:$A$101,A1190,OverSummary!$D$2:$D$101,B1190))</f>
        <v>0</v>
      </c>
      <c r="P1190">
        <f>IF(A1190="","",G1190*Rules!$B$13+H1190*Rules!$B$14+I1190*Rules!$B$15)</f>
        <v>0</v>
      </c>
      <c r="Q1190">
        <f>IF(A1190="","",IF(G1190&gt;=100,Rules!$B$18,IF(G1190&gt;=50,Rules!$B$17,IF(G1190&gt;=30,Rules!$B$16,0)))+IF(AND(F1190=1,D1190&lt;&gt;"BWL",G1190=0),Rules!$B$27,0))</f>
        <v>0</v>
      </c>
      <c r="R1190">
        <f>IF(A1190="","",J1190*Rules!$B$19+O1190*Rules!$B$22)</f>
        <v>0</v>
      </c>
      <c r="S1190">
        <f>IF(A1190="","",IF(J1190&gt;=4,Rules!$B$21,IF(J1190&gt;=3,Rules!$B$20,0)))</f>
        <v>0</v>
      </c>
      <c r="T1190">
        <f>IF(A1190="","",K1190*Rules!$B$23+L1190*Rules!$B$24+M1190*Rules!$B$25+N1190*Rules!$B$26)</f>
        <v>0</v>
      </c>
      <c r="U1190">
        <f t="shared" si="18"/>
        <v>0</v>
      </c>
    </row>
    <row r="1191" spans="1:21" x14ac:dyDescent="0.2">
      <c r="A1191" t="str">
        <f>MatchSquad!A1191</f>
        <v>M024</v>
      </c>
      <c r="B1191" t="str">
        <f>MatchSquad!B1191</f>
        <v>P165</v>
      </c>
      <c r="C1191" t="str">
        <f>MatchSquad!C1191</f>
        <v>Mitch Owen</v>
      </c>
      <c r="D1191" t="str">
        <f>MatchSquad!D1191</f>
        <v>AR</v>
      </c>
      <c r="E1191" t="str">
        <f>MatchSquad!E1191</f>
        <v>PBKS</v>
      </c>
      <c r="F1191">
        <f>MatchSquad!G1191</f>
        <v>0</v>
      </c>
      <c r="G1191">
        <f>IF(A1191="","",SUMIFS(BallByBall!$I$2:$I$501,BallByBall!$B$2:$B$501,A1191,BallByBall!$F$2:$F$501,B1191))</f>
        <v>0</v>
      </c>
      <c r="H1191">
        <f>IF(A1191="","",COUNTIFS(BallByBall!$B$2:$B$501,A1191,BallByBall!$F$2:$F$501,B1191,BallByBall!$Q$2:$Q$501,1))</f>
        <v>0</v>
      </c>
      <c r="I1191">
        <f>IF(A1191="","",COUNTIFS(BallByBall!$B$2:$B$501,A1191,BallByBall!$F$2:$F$501,B1191,BallByBall!$R$2:$R$501,1))</f>
        <v>0</v>
      </c>
      <c r="J1191">
        <f>IF(A1191="","",SUMIFS(BallByBall!$T$2:$T$501,BallByBall!$B$2:$B$501,A1191,BallByBall!$H$2:$H$501,B1191))</f>
        <v>0</v>
      </c>
      <c r="K1191">
        <f>IF(A1191="","",SUMIFS(BallByBall!$U$2:$U$501,BallByBall!$B$2:$B$501,A1191,BallByBall!$P$2:$P$501,B1191))</f>
        <v>0</v>
      </c>
      <c r="L1191">
        <f>IF(A1191="","",SUMIFS(BallByBall!$V$2:$V$501,BallByBall!$B$2:$B$501,A1191,BallByBall!$P$2:$P$501,B1191))</f>
        <v>0</v>
      </c>
      <c r="M1191">
        <f>IF(A1191="","",SUMIFS(BallByBall!$W$2:$W$501,BallByBall!$B$2:$B$501,A1191,BallByBall!$P$2:$P$501,B1191))</f>
        <v>0</v>
      </c>
      <c r="N1191">
        <f>IF(A1191="","",SUMIFS(BallByBall!$X$2:$X$501,BallByBall!$B$2:$B$501,A1191,BallByBall!$P$2:$P$501,B1191))</f>
        <v>0</v>
      </c>
      <c r="O1191">
        <f>IF(A1191="","",SUMIFS(OverSummary!$G$2:$G$101,OverSummary!$A$2:$A$101,A1191,OverSummary!$D$2:$D$101,B1191))</f>
        <v>0</v>
      </c>
      <c r="P1191">
        <f>IF(A1191="","",G1191*Rules!$B$13+H1191*Rules!$B$14+I1191*Rules!$B$15)</f>
        <v>0</v>
      </c>
      <c r="Q1191">
        <f>IF(A1191="","",IF(G1191&gt;=100,Rules!$B$18,IF(G1191&gt;=50,Rules!$B$17,IF(G1191&gt;=30,Rules!$B$16,0)))+IF(AND(F1191=1,D1191&lt;&gt;"BWL",G1191=0),Rules!$B$27,0))</f>
        <v>0</v>
      </c>
      <c r="R1191">
        <f>IF(A1191="","",J1191*Rules!$B$19+O1191*Rules!$B$22)</f>
        <v>0</v>
      </c>
      <c r="S1191">
        <f>IF(A1191="","",IF(J1191&gt;=4,Rules!$B$21,IF(J1191&gt;=3,Rules!$B$20,0)))</f>
        <v>0</v>
      </c>
      <c r="T1191">
        <f>IF(A1191="","",K1191*Rules!$B$23+L1191*Rules!$B$24+M1191*Rules!$B$25+N1191*Rules!$B$26)</f>
        <v>0</v>
      </c>
      <c r="U1191">
        <f t="shared" si="18"/>
        <v>0</v>
      </c>
    </row>
    <row r="1192" spans="1:21" x14ac:dyDescent="0.2">
      <c r="A1192" t="str">
        <f>MatchSquad!A1192</f>
        <v>M024</v>
      </c>
      <c r="B1192" t="str">
        <f>MatchSquad!B1192</f>
        <v>P166</v>
      </c>
      <c r="C1192" t="str">
        <f>MatchSquad!C1192</f>
        <v>Cooper Connolly</v>
      </c>
      <c r="D1192" t="str">
        <f>MatchSquad!D1192</f>
        <v>AR</v>
      </c>
      <c r="E1192" t="str">
        <f>MatchSquad!E1192</f>
        <v>PBKS</v>
      </c>
      <c r="F1192">
        <f>MatchSquad!G1192</f>
        <v>0</v>
      </c>
      <c r="G1192">
        <f>IF(A1192="","",SUMIFS(BallByBall!$I$2:$I$501,BallByBall!$B$2:$B$501,A1192,BallByBall!$F$2:$F$501,B1192))</f>
        <v>0</v>
      </c>
      <c r="H1192">
        <f>IF(A1192="","",COUNTIFS(BallByBall!$B$2:$B$501,A1192,BallByBall!$F$2:$F$501,B1192,BallByBall!$Q$2:$Q$501,1))</f>
        <v>0</v>
      </c>
      <c r="I1192">
        <f>IF(A1192="","",COUNTIFS(BallByBall!$B$2:$B$501,A1192,BallByBall!$F$2:$F$501,B1192,BallByBall!$R$2:$R$501,1))</f>
        <v>0</v>
      </c>
      <c r="J1192">
        <f>IF(A1192="","",SUMIFS(BallByBall!$T$2:$T$501,BallByBall!$B$2:$B$501,A1192,BallByBall!$H$2:$H$501,B1192))</f>
        <v>0</v>
      </c>
      <c r="K1192">
        <f>IF(A1192="","",SUMIFS(BallByBall!$U$2:$U$501,BallByBall!$B$2:$B$501,A1192,BallByBall!$P$2:$P$501,B1192))</f>
        <v>0</v>
      </c>
      <c r="L1192">
        <f>IF(A1192="","",SUMIFS(BallByBall!$V$2:$V$501,BallByBall!$B$2:$B$501,A1192,BallByBall!$P$2:$P$501,B1192))</f>
        <v>0</v>
      </c>
      <c r="M1192">
        <f>IF(A1192="","",SUMIFS(BallByBall!$W$2:$W$501,BallByBall!$B$2:$B$501,A1192,BallByBall!$P$2:$P$501,B1192))</f>
        <v>0</v>
      </c>
      <c r="N1192">
        <f>IF(A1192="","",SUMIFS(BallByBall!$X$2:$X$501,BallByBall!$B$2:$B$501,A1192,BallByBall!$P$2:$P$501,B1192))</f>
        <v>0</v>
      </c>
      <c r="O1192">
        <f>IF(A1192="","",SUMIFS(OverSummary!$G$2:$G$101,OverSummary!$A$2:$A$101,A1192,OverSummary!$D$2:$D$101,B1192))</f>
        <v>0</v>
      </c>
      <c r="P1192">
        <f>IF(A1192="","",G1192*Rules!$B$13+H1192*Rules!$B$14+I1192*Rules!$B$15)</f>
        <v>0</v>
      </c>
      <c r="Q1192">
        <f>IF(A1192="","",IF(G1192&gt;=100,Rules!$B$18,IF(G1192&gt;=50,Rules!$B$17,IF(G1192&gt;=30,Rules!$B$16,0)))+IF(AND(F1192=1,D1192&lt;&gt;"BWL",G1192=0),Rules!$B$27,0))</f>
        <v>0</v>
      </c>
      <c r="R1192">
        <f>IF(A1192="","",J1192*Rules!$B$19+O1192*Rules!$B$22)</f>
        <v>0</v>
      </c>
      <c r="S1192">
        <f>IF(A1192="","",IF(J1192&gt;=4,Rules!$B$21,IF(J1192&gt;=3,Rules!$B$20,0)))</f>
        <v>0</v>
      </c>
      <c r="T1192">
        <f>IF(A1192="","",K1192*Rules!$B$23+L1192*Rules!$B$24+M1192*Rules!$B$25+N1192*Rules!$B$26)</f>
        <v>0</v>
      </c>
      <c r="U1192">
        <f t="shared" si="18"/>
        <v>0</v>
      </c>
    </row>
    <row r="1193" spans="1:21" x14ac:dyDescent="0.2">
      <c r="A1193" t="str">
        <f>MatchSquad!A1193</f>
        <v>M024</v>
      </c>
      <c r="B1193" t="str">
        <f>MatchSquad!B1193</f>
        <v>P167</v>
      </c>
      <c r="C1193" t="str">
        <f>MatchSquad!C1193</f>
        <v>Ben Dwarshuis</v>
      </c>
      <c r="D1193" t="str">
        <f>MatchSquad!D1193</f>
        <v>AR</v>
      </c>
      <c r="E1193" t="str">
        <f>MatchSquad!E1193</f>
        <v>PBKS</v>
      </c>
      <c r="F1193">
        <f>MatchSquad!G1193</f>
        <v>0</v>
      </c>
      <c r="G1193">
        <f>IF(A1193="","",SUMIFS(BallByBall!$I$2:$I$501,BallByBall!$B$2:$B$501,A1193,BallByBall!$F$2:$F$501,B1193))</f>
        <v>0</v>
      </c>
      <c r="H1193">
        <f>IF(A1193="","",COUNTIFS(BallByBall!$B$2:$B$501,A1193,BallByBall!$F$2:$F$501,B1193,BallByBall!$Q$2:$Q$501,1))</f>
        <v>0</v>
      </c>
      <c r="I1193">
        <f>IF(A1193="","",COUNTIFS(BallByBall!$B$2:$B$501,A1193,BallByBall!$F$2:$F$501,B1193,BallByBall!$R$2:$R$501,1))</f>
        <v>0</v>
      </c>
      <c r="J1193">
        <f>IF(A1193="","",SUMIFS(BallByBall!$T$2:$T$501,BallByBall!$B$2:$B$501,A1193,BallByBall!$H$2:$H$501,B1193))</f>
        <v>0</v>
      </c>
      <c r="K1193">
        <f>IF(A1193="","",SUMIFS(BallByBall!$U$2:$U$501,BallByBall!$B$2:$B$501,A1193,BallByBall!$P$2:$P$501,B1193))</f>
        <v>0</v>
      </c>
      <c r="L1193">
        <f>IF(A1193="","",SUMIFS(BallByBall!$V$2:$V$501,BallByBall!$B$2:$B$501,A1193,BallByBall!$P$2:$P$501,B1193))</f>
        <v>0</v>
      </c>
      <c r="M1193">
        <f>IF(A1193="","",SUMIFS(BallByBall!$W$2:$W$501,BallByBall!$B$2:$B$501,A1193,BallByBall!$P$2:$P$501,B1193))</f>
        <v>0</v>
      </c>
      <c r="N1193">
        <f>IF(A1193="","",SUMIFS(BallByBall!$X$2:$X$501,BallByBall!$B$2:$B$501,A1193,BallByBall!$P$2:$P$501,B1193))</f>
        <v>0</v>
      </c>
      <c r="O1193">
        <f>IF(A1193="","",SUMIFS(OverSummary!$G$2:$G$101,OverSummary!$A$2:$A$101,A1193,OverSummary!$D$2:$D$101,B1193))</f>
        <v>0</v>
      </c>
      <c r="P1193">
        <f>IF(A1193="","",G1193*Rules!$B$13+H1193*Rules!$B$14+I1193*Rules!$B$15)</f>
        <v>0</v>
      </c>
      <c r="Q1193">
        <f>IF(A1193="","",IF(G1193&gt;=100,Rules!$B$18,IF(G1193&gt;=50,Rules!$B$17,IF(G1193&gt;=30,Rules!$B$16,0)))+IF(AND(F1193=1,D1193&lt;&gt;"BWL",G1193=0),Rules!$B$27,0))</f>
        <v>0</v>
      </c>
      <c r="R1193">
        <f>IF(A1193="","",J1193*Rules!$B$19+O1193*Rules!$B$22)</f>
        <v>0</v>
      </c>
      <c r="S1193">
        <f>IF(A1193="","",IF(J1193&gt;=4,Rules!$B$21,IF(J1193&gt;=3,Rules!$B$20,0)))</f>
        <v>0</v>
      </c>
      <c r="T1193">
        <f>IF(A1193="","",K1193*Rules!$B$23+L1193*Rules!$B$24+M1193*Rules!$B$25+N1193*Rules!$B$26)</f>
        <v>0</v>
      </c>
      <c r="U1193">
        <f t="shared" si="18"/>
        <v>0</v>
      </c>
    </row>
    <row r="1194" spans="1:21" x14ac:dyDescent="0.2">
      <c r="A1194" t="str">
        <f>MatchSquad!A1194</f>
        <v>M024</v>
      </c>
      <c r="B1194" t="str">
        <f>MatchSquad!B1194</f>
        <v>P168</v>
      </c>
      <c r="C1194" t="str">
        <f>MatchSquad!C1194</f>
        <v>Arshdeep Singh</v>
      </c>
      <c r="D1194" t="str">
        <f>MatchSquad!D1194</f>
        <v>BWL</v>
      </c>
      <c r="E1194" t="str">
        <f>MatchSquad!E1194</f>
        <v>PBKS</v>
      </c>
      <c r="F1194">
        <f>MatchSquad!G1194</f>
        <v>0</v>
      </c>
      <c r="G1194">
        <f>IF(A1194="","",SUMIFS(BallByBall!$I$2:$I$501,BallByBall!$B$2:$B$501,A1194,BallByBall!$F$2:$F$501,B1194))</f>
        <v>0</v>
      </c>
      <c r="H1194">
        <f>IF(A1194="","",COUNTIFS(BallByBall!$B$2:$B$501,A1194,BallByBall!$F$2:$F$501,B1194,BallByBall!$Q$2:$Q$501,1))</f>
        <v>0</v>
      </c>
      <c r="I1194">
        <f>IF(A1194="","",COUNTIFS(BallByBall!$B$2:$B$501,A1194,BallByBall!$F$2:$F$501,B1194,BallByBall!$R$2:$R$501,1))</f>
        <v>0</v>
      </c>
      <c r="J1194">
        <f>IF(A1194="","",SUMIFS(BallByBall!$T$2:$T$501,BallByBall!$B$2:$B$501,A1194,BallByBall!$H$2:$H$501,B1194))</f>
        <v>0</v>
      </c>
      <c r="K1194">
        <f>IF(A1194="","",SUMIFS(BallByBall!$U$2:$U$501,BallByBall!$B$2:$B$501,A1194,BallByBall!$P$2:$P$501,B1194))</f>
        <v>0</v>
      </c>
      <c r="L1194">
        <f>IF(A1194="","",SUMIFS(BallByBall!$V$2:$V$501,BallByBall!$B$2:$B$501,A1194,BallByBall!$P$2:$P$501,B1194))</f>
        <v>0</v>
      </c>
      <c r="M1194">
        <f>IF(A1194="","",SUMIFS(BallByBall!$W$2:$W$501,BallByBall!$B$2:$B$501,A1194,BallByBall!$P$2:$P$501,B1194))</f>
        <v>0</v>
      </c>
      <c r="N1194">
        <f>IF(A1194="","",SUMIFS(BallByBall!$X$2:$X$501,BallByBall!$B$2:$B$501,A1194,BallByBall!$P$2:$P$501,B1194))</f>
        <v>0</v>
      </c>
      <c r="O1194">
        <f>IF(A1194="","",SUMIFS(OverSummary!$G$2:$G$101,OverSummary!$A$2:$A$101,A1194,OverSummary!$D$2:$D$101,B1194))</f>
        <v>0</v>
      </c>
      <c r="P1194">
        <f>IF(A1194="","",G1194*Rules!$B$13+H1194*Rules!$B$14+I1194*Rules!$B$15)</f>
        <v>0</v>
      </c>
      <c r="Q1194">
        <f>IF(A1194="","",IF(G1194&gt;=100,Rules!$B$18,IF(G1194&gt;=50,Rules!$B$17,IF(G1194&gt;=30,Rules!$B$16,0)))+IF(AND(F1194=1,D1194&lt;&gt;"BWL",G1194=0),Rules!$B$27,0))</f>
        <v>0</v>
      </c>
      <c r="R1194">
        <f>IF(A1194="","",J1194*Rules!$B$19+O1194*Rules!$B$22)</f>
        <v>0</v>
      </c>
      <c r="S1194">
        <f>IF(A1194="","",IF(J1194&gt;=4,Rules!$B$21,IF(J1194&gt;=3,Rules!$B$20,0)))</f>
        <v>0</v>
      </c>
      <c r="T1194">
        <f>IF(A1194="","",K1194*Rules!$B$23+L1194*Rules!$B$24+M1194*Rules!$B$25+N1194*Rules!$B$26)</f>
        <v>0</v>
      </c>
      <c r="U1194">
        <f t="shared" si="18"/>
        <v>0</v>
      </c>
    </row>
    <row r="1195" spans="1:21" x14ac:dyDescent="0.2">
      <c r="A1195" t="str">
        <f>MatchSquad!A1195</f>
        <v>M024</v>
      </c>
      <c r="B1195" t="str">
        <f>MatchSquad!B1195</f>
        <v>P169</v>
      </c>
      <c r="C1195" t="str">
        <f>MatchSquad!C1195</f>
        <v>Yuzvendra Chahal</v>
      </c>
      <c r="D1195" t="str">
        <f>MatchSquad!D1195</f>
        <v>BWL</v>
      </c>
      <c r="E1195" t="str">
        <f>MatchSquad!E1195</f>
        <v>PBKS</v>
      </c>
      <c r="F1195">
        <f>MatchSquad!G1195</f>
        <v>0</v>
      </c>
      <c r="G1195">
        <f>IF(A1195="","",SUMIFS(BallByBall!$I$2:$I$501,BallByBall!$B$2:$B$501,A1195,BallByBall!$F$2:$F$501,B1195))</f>
        <v>0</v>
      </c>
      <c r="H1195">
        <f>IF(A1195="","",COUNTIFS(BallByBall!$B$2:$B$501,A1195,BallByBall!$F$2:$F$501,B1195,BallByBall!$Q$2:$Q$501,1))</f>
        <v>0</v>
      </c>
      <c r="I1195">
        <f>IF(A1195="","",COUNTIFS(BallByBall!$B$2:$B$501,A1195,BallByBall!$F$2:$F$501,B1195,BallByBall!$R$2:$R$501,1))</f>
        <v>0</v>
      </c>
      <c r="J1195">
        <f>IF(A1195="","",SUMIFS(BallByBall!$T$2:$T$501,BallByBall!$B$2:$B$501,A1195,BallByBall!$H$2:$H$501,B1195))</f>
        <v>0</v>
      </c>
      <c r="K1195">
        <f>IF(A1195="","",SUMIFS(BallByBall!$U$2:$U$501,BallByBall!$B$2:$B$501,A1195,BallByBall!$P$2:$P$501,B1195))</f>
        <v>0</v>
      </c>
      <c r="L1195">
        <f>IF(A1195="","",SUMIFS(BallByBall!$V$2:$V$501,BallByBall!$B$2:$B$501,A1195,BallByBall!$P$2:$P$501,B1195))</f>
        <v>0</v>
      </c>
      <c r="M1195">
        <f>IF(A1195="","",SUMIFS(BallByBall!$W$2:$W$501,BallByBall!$B$2:$B$501,A1195,BallByBall!$P$2:$P$501,B1195))</f>
        <v>0</v>
      </c>
      <c r="N1195">
        <f>IF(A1195="","",SUMIFS(BallByBall!$X$2:$X$501,BallByBall!$B$2:$B$501,A1195,BallByBall!$P$2:$P$501,B1195))</f>
        <v>0</v>
      </c>
      <c r="O1195">
        <f>IF(A1195="","",SUMIFS(OverSummary!$G$2:$G$101,OverSummary!$A$2:$A$101,A1195,OverSummary!$D$2:$D$101,B1195))</f>
        <v>0</v>
      </c>
      <c r="P1195">
        <f>IF(A1195="","",G1195*Rules!$B$13+H1195*Rules!$B$14+I1195*Rules!$B$15)</f>
        <v>0</v>
      </c>
      <c r="Q1195">
        <f>IF(A1195="","",IF(G1195&gt;=100,Rules!$B$18,IF(G1195&gt;=50,Rules!$B$17,IF(G1195&gt;=30,Rules!$B$16,0)))+IF(AND(F1195=1,D1195&lt;&gt;"BWL",G1195=0),Rules!$B$27,0))</f>
        <v>0</v>
      </c>
      <c r="R1195">
        <f>IF(A1195="","",J1195*Rules!$B$19+O1195*Rules!$B$22)</f>
        <v>0</v>
      </c>
      <c r="S1195">
        <f>IF(A1195="","",IF(J1195&gt;=4,Rules!$B$21,IF(J1195&gt;=3,Rules!$B$20,0)))</f>
        <v>0</v>
      </c>
      <c r="T1195">
        <f>IF(A1195="","",K1195*Rules!$B$23+L1195*Rules!$B$24+M1195*Rules!$B$25+N1195*Rules!$B$26)</f>
        <v>0</v>
      </c>
      <c r="U1195">
        <f t="shared" si="18"/>
        <v>0</v>
      </c>
    </row>
    <row r="1196" spans="1:21" x14ac:dyDescent="0.2">
      <c r="A1196" t="str">
        <f>MatchSquad!A1196</f>
        <v>M024</v>
      </c>
      <c r="B1196" t="str">
        <f>MatchSquad!B1196</f>
        <v>P170</v>
      </c>
      <c r="C1196" t="str">
        <f>MatchSquad!C1196</f>
        <v>Vyshak Vijaykumar</v>
      </c>
      <c r="D1196" t="str">
        <f>MatchSquad!D1196</f>
        <v>BWL</v>
      </c>
      <c r="E1196" t="str">
        <f>MatchSquad!E1196</f>
        <v>PBKS</v>
      </c>
      <c r="F1196">
        <f>MatchSquad!G1196</f>
        <v>0</v>
      </c>
      <c r="G1196">
        <f>IF(A1196="","",SUMIFS(BallByBall!$I$2:$I$501,BallByBall!$B$2:$B$501,A1196,BallByBall!$F$2:$F$501,B1196))</f>
        <v>0</v>
      </c>
      <c r="H1196">
        <f>IF(A1196="","",COUNTIFS(BallByBall!$B$2:$B$501,A1196,BallByBall!$F$2:$F$501,B1196,BallByBall!$Q$2:$Q$501,1))</f>
        <v>0</v>
      </c>
      <c r="I1196">
        <f>IF(A1196="","",COUNTIFS(BallByBall!$B$2:$B$501,A1196,BallByBall!$F$2:$F$501,B1196,BallByBall!$R$2:$R$501,1))</f>
        <v>0</v>
      </c>
      <c r="J1196">
        <f>IF(A1196="","",SUMIFS(BallByBall!$T$2:$T$501,BallByBall!$B$2:$B$501,A1196,BallByBall!$H$2:$H$501,B1196))</f>
        <v>0</v>
      </c>
      <c r="K1196">
        <f>IF(A1196="","",SUMIFS(BallByBall!$U$2:$U$501,BallByBall!$B$2:$B$501,A1196,BallByBall!$P$2:$P$501,B1196))</f>
        <v>0</v>
      </c>
      <c r="L1196">
        <f>IF(A1196="","",SUMIFS(BallByBall!$V$2:$V$501,BallByBall!$B$2:$B$501,A1196,BallByBall!$P$2:$P$501,B1196))</f>
        <v>0</v>
      </c>
      <c r="M1196">
        <f>IF(A1196="","",SUMIFS(BallByBall!$W$2:$W$501,BallByBall!$B$2:$B$501,A1196,BallByBall!$P$2:$P$501,B1196))</f>
        <v>0</v>
      </c>
      <c r="N1196">
        <f>IF(A1196="","",SUMIFS(BallByBall!$X$2:$X$501,BallByBall!$B$2:$B$501,A1196,BallByBall!$P$2:$P$501,B1196))</f>
        <v>0</v>
      </c>
      <c r="O1196">
        <f>IF(A1196="","",SUMIFS(OverSummary!$G$2:$G$101,OverSummary!$A$2:$A$101,A1196,OverSummary!$D$2:$D$101,B1196))</f>
        <v>0</v>
      </c>
      <c r="P1196">
        <f>IF(A1196="","",G1196*Rules!$B$13+H1196*Rules!$B$14+I1196*Rules!$B$15)</f>
        <v>0</v>
      </c>
      <c r="Q1196">
        <f>IF(A1196="","",IF(G1196&gt;=100,Rules!$B$18,IF(G1196&gt;=50,Rules!$B$17,IF(G1196&gt;=30,Rules!$B$16,0)))+IF(AND(F1196=1,D1196&lt;&gt;"BWL",G1196=0),Rules!$B$27,0))</f>
        <v>0</v>
      </c>
      <c r="R1196">
        <f>IF(A1196="","",J1196*Rules!$B$19+O1196*Rules!$B$22)</f>
        <v>0</v>
      </c>
      <c r="S1196">
        <f>IF(A1196="","",IF(J1196&gt;=4,Rules!$B$21,IF(J1196&gt;=3,Rules!$B$20,0)))</f>
        <v>0</v>
      </c>
      <c r="T1196">
        <f>IF(A1196="","",K1196*Rules!$B$23+L1196*Rules!$B$24+M1196*Rules!$B$25+N1196*Rules!$B$26)</f>
        <v>0</v>
      </c>
      <c r="U1196">
        <f t="shared" si="18"/>
        <v>0</v>
      </c>
    </row>
    <row r="1197" spans="1:21" x14ac:dyDescent="0.2">
      <c r="A1197" t="str">
        <f>MatchSquad!A1197</f>
        <v>M024</v>
      </c>
      <c r="B1197" t="str">
        <f>MatchSquad!B1197</f>
        <v>P171</v>
      </c>
      <c r="C1197" t="str">
        <f>MatchSquad!C1197</f>
        <v>Yash Thakur</v>
      </c>
      <c r="D1197" t="str">
        <f>MatchSquad!D1197</f>
        <v>BWL</v>
      </c>
      <c r="E1197" t="str">
        <f>MatchSquad!E1197</f>
        <v>PBKS</v>
      </c>
      <c r="F1197">
        <f>MatchSquad!G1197</f>
        <v>0</v>
      </c>
      <c r="G1197">
        <f>IF(A1197="","",SUMIFS(BallByBall!$I$2:$I$501,BallByBall!$B$2:$B$501,A1197,BallByBall!$F$2:$F$501,B1197))</f>
        <v>0</v>
      </c>
      <c r="H1197">
        <f>IF(A1197="","",COUNTIFS(BallByBall!$B$2:$B$501,A1197,BallByBall!$F$2:$F$501,B1197,BallByBall!$Q$2:$Q$501,1))</f>
        <v>0</v>
      </c>
      <c r="I1197">
        <f>IF(A1197="","",COUNTIFS(BallByBall!$B$2:$B$501,A1197,BallByBall!$F$2:$F$501,B1197,BallByBall!$R$2:$R$501,1))</f>
        <v>0</v>
      </c>
      <c r="J1197">
        <f>IF(A1197="","",SUMIFS(BallByBall!$T$2:$T$501,BallByBall!$B$2:$B$501,A1197,BallByBall!$H$2:$H$501,B1197))</f>
        <v>0</v>
      </c>
      <c r="K1197">
        <f>IF(A1197="","",SUMIFS(BallByBall!$U$2:$U$501,BallByBall!$B$2:$B$501,A1197,BallByBall!$P$2:$P$501,B1197))</f>
        <v>0</v>
      </c>
      <c r="L1197">
        <f>IF(A1197="","",SUMIFS(BallByBall!$V$2:$V$501,BallByBall!$B$2:$B$501,A1197,BallByBall!$P$2:$P$501,B1197))</f>
        <v>0</v>
      </c>
      <c r="M1197">
        <f>IF(A1197="","",SUMIFS(BallByBall!$W$2:$W$501,BallByBall!$B$2:$B$501,A1197,BallByBall!$P$2:$P$501,B1197))</f>
        <v>0</v>
      </c>
      <c r="N1197">
        <f>IF(A1197="","",SUMIFS(BallByBall!$X$2:$X$501,BallByBall!$B$2:$B$501,A1197,BallByBall!$P$2:$P$501,B1197))</f>
        <v>0</v>
      </c>
      <c r="O1197">
        <f>IF(A1197="","",SUMIFS(OverSummary!$G$2:$G$101,OverSummary!$A$2:$A$101,A1197,OverSummary!$D$2:$D$101,B1197))</f>
        <v>0</v>
      </c>
      <c r="P1197">
        <f>IF(A1197="","",G1197*Rules!$B$13+H1197*Rules!$B$14+I1197*Rules!$B$15)</f>
        <v>0</v>
      </c>
      <c r="Q1197">
        <f>IF(A1197="","",IF(G1197&gt;=100,Rules!$B$18,IF(G1197&gt;=50,Rules!$B$17,IF(G1197&gt;=30,Rules!$B$16,0)))+IF(AND(F1197=1,D1197&lt;&gt;"BWL",G1197=0),Rules!$B$27,0))</f>
        <v>0</v>
      </c>
      <c r="R1197">
        <f>IF(A1197="","",J1197*Rules!$B$19+O1197*Rules!$B$22)</f>
        <v>0</v>
      </c>
      <c r="S1197">
        <f>IF(A1197="","",IF(J1197&gt;=4,Rules!$B$21,IF(J1197&gt;=3,Rules!$B$20,0)))</f>
        <v>0</v>
      </c>
      <c r="T1197">
        <f>IF(A1197="","",K1197*Rules!$B$23+L1197*Rules!$B$24+M1197*Rules!$B$25+N1197*Rules!$B$26)</f>
        <v>0</v>
      </c>
      <c r="U1197">
        <f t="shared" si="18"/>
        <v>0</v>
      </c>
    </row>
    <row r="1198" spans="1:21" x14ac:dyDescent="0.2">
      <c r="A1198" t="str">
        <f>MatchSquad!A1198</f>
        <v>M024</v>
      </c>
      <c r="B1198" t="str">
        <f>MatchSquad!B1198</f>
        <v>P172</v>
      </c>
      <c r="C1198" t="str">
        <f>MatchSquad!C1198</f>
        <v>Xavier Bartlett</v>
      </c>
      <c r="D1198" t="str">
        <f>MatchSquad!D1198</f>
        <v>BWL</v>
      </c>
      <c r="E1198" t="str">
        <f>MatchSquad!E1198</f>
        <v>PBKS</v>
      </c>
      <c r="F1198">
        <f>MatchSquad!G1198</f>
        <v>0</v>
      </c>
      <c r="G1198">
        <f>IF(A1198="","",SUMIFS(BallByBall!$I$2:$I$501,BallByBall!$B$2:$B$501,A1198,BallByBall!$F$2:$F$501,B1198))</f>
        <v>0</v>
      </c>
      <c r="H1198">
        <f>IF(A1198="","",COUNTIFS(BallByBall!$B$2:$B$501,A1198,BallByBall!$F$2:$F$501,B1198,BallByBall!$Q$2:$Q$501,1))</f>
        <v>0</v>
      </c>
      <c r="I1198">
        <f>IF(A1198="","",COUNTIFS(BallByBall!$B$2:$B$501,A1198,BallByBall!$F$2:$F$501,B1198,BallByBall!$R$2:$R$501,1))</f>
        <v>0</v>
      </c>
      <c r="J1198">
        <f>IF(A1198="","",SUMIFS(BallByBall!$T$2:$T$501,BallByBall!$B$2:$B$501,A1198,BallByBall!$H$2:$H$501,B1198))</f>
        <v>0</v>
      </c>
      <c r="K1198">
        <f>IF(A1198="","",SUMIFS(BallByBall!$U$2:$U$501,BallByBall!$B$2:$B$501,A1198,BallByBall!$P$2:$P$501,B1198))</f>
        <v>0</v>
      </c>
      <c r="L1198">
        <f>IF(A1198="","",SUMIFS(BallByBall!$V$2:$V$501,BallByBall!$B$2:$B$501,A1198,BallByBall!$P$2:$P$501,B1198))</f>
        <v>0</v>
      </c>
      <c r="M1198">
        <f>IF(A1198="","",SUMIFS(BallByBall!$W$2:$W$501,BallByBall!$B$2:$B$501,A1198,BallByBall!$P$2:$P$501,B1198))</f>
        <v>0</v>
      </c>
      <c r="N1198">
        <f>IF(A1198="","",SUMIFS(BallByBall!$X$2:$X$501,BallByBall!$B$2:$B$501,A1198,BallByBall!$P$2:$P$501,B1198))</f>
        <v>0</v>
      </c>
      <c r="O1198">
        <f>IF(A1198="","",SUMIFS(OverSummary!$G$2:$G$101,OverSummary!$A$2:$A$101,A1198,OverSummary!$D$2:$D$101,B1198))</f>
        <v>0</v>
      </c>
      <c r="P1198">
        <f>IF(A1198="","",G1198*Rules!$B$13+H1198*Rules!$B$14+I1198*Rules!$B$15)</f>
        <v>0</v>
      </c>
      <c r="Q1198">
        <f>IF(A1198="","",IF(G1198&gt;=100,Rules!$B$18,IF(G1198&gt;=50,Rules!$B$17,IF(G1198&gt;=30,Rules!$B$16,0)))+IF(AND(F1198=1,D1198&lt;&gt;"BWL",G1198=0),Rules!$B$27,0))</f>
        <v>0</v>
      </c>
      <c r="R1198">
        <f>IF(A1198="","",J1198*Rules!$B$19+O1198*Rules!$B$22)</f>
        <v>0</v>
      </c>
      <c r="S1198">
        <f>IF(A1198="","",IF(J1198&gt;=4,Rules!$B$21,IF(J1198&gt;=3,Rules!$B$20,0)))</f>
        <v>0</v>
      </c>
      <c r="T1198">
        <f>IF(A1198="","",K1198*Rules!$B$23+L1198*Rules!$B$24+M1198*Rules!$B$25+N1198*Rules!$B$26)</f>
        <v>0</v>
      </c>
      <c r="U1198">
        <f t="shared" si="18"/>
        <v>0</v>
      </c>
    </row>
    <row r="1199" spans="1:21" x14ac:dyDescent="0.2">
      <c r="A1199" t="str">
        <f>MatchSquad!A1199</f>
        <v>M024</v>
      </c>
      <c r="B1199" t="str">
        <f>MatchSquad!B1199</f>
        <v>P173</v>
      </c>
      <c r="C1199" t="str">
        <f>MatchSquad!C1199</f>
        <v>Pravin Dubey</v>
      </c>
      <c r="D1199" t="str">
        <f>MatchSquad!D1199</f>
        <v>BWL</v>
      </c>
      <c r="E1199" t="str">
        <f>MatchSquad!E1199</f>
        <v>PBKS</v>
      </c>
      <c r="F1199">
        <f>MatchSquad!G1199</f>
        <v>0</v>
      </c>
      <c r="G1199">
        <f>IF(A1199="","",SUMIFS(BallByBall!$I$2:$I$501,BallByBall!$B$2:$B$501,A1199,BallByBall!$F$2:$F$501,B1199))</f>
        <v>0</v>
      </c>
      <c r="H1199">
        <f>IF(A1199="","",COUNTIFS(BallByBall!$B$2:$B$501,A1199,BallByBall!$F$2:$F$501,B1199,BallByBall!$Q$2:$Q$501,1))</f>
        <v>0</v>
      </c>
      <c r="I1199">
        <f>IF(A1199="","",COUNTIFS(BallByBall!$B$2:$B$501,A1199,BallByBall!$F$2:$F$501,B1199,BallByBall!$R$2:$R$501,1))</f>
        <v>0</v>
      </c>
      <c r="J1199">
        <f>IF(A1199="","",SUMIFS(BallByBall!$T$2:$T$501,BallByBall!$B$2:$B$501,A1199,BallByBall!$H$2:$H$501,B1199))</f>
        <v>0</v>
      </c>
      <c r="K1199">
        <f>IF(A1199="","",SUMIFS(BallByBall!$U$2:$U$501,BallByBall!$B$2:$B$501,A1199,BallByBall!$P$2:$P$501,B1199))</f>
        <v>0</v>
      </c>
      <c r="L1199">
        <f>IF(A1199="","",SUMIFS(BallByBall!$V$2:$V$501,BallByBall!$B$2:$B$501,A1199,BallByBall!$P$2:$P$501,B1199))</f>
        <v>0</v>
      </c>
      <c r="M1199">
        <f>IF(A1199="","",SUMIFS(BallByBall!$W$2:$W$501,BallByBall!$B$2:$B$501,A1199,BallByBall!$P$2:$P$501,B1199))</f>
        <v>0</v>
      </c>
      <c r="N1199">
        <f>IF(A1199="","",SUMIFS(BallByBall!$X$2:$X$501,BallByBall!$B$2:$B$501,A1199,BallByBall!$P$2:$P$501,B1199))</f>
        <v>0</v>
      </c>
      <c r="O1199">
        <f>IF(A1199="","",SUMIFS(OverSummary!$G$2:$G$101,OverSummary!$A$2:$A$101,A1199,OverSummary!$D$2:$D$101,B1199))</f>
        <v>0</v>
      </c>
      <c r="P1199">
        <f>IF(A1199="","",G1199*Rules!$B$13+H1199*Rules!$B$14+I1199*Rules!$B$15)</f>
        <v>0</v>
      </c>
      <c r="Q1199">
        <f>IF(A1199="","",IF(G1199&gt;=100,Rules!$B$18,IF(G1199&gt;=50,Rules!$B$17,IF(G1199&gt;=30,Rules!$B$16,0)))+IF(AND(F1199=1,D1199&lt;&gt;"BWL",G1199=0),Rules!$B$27,0))</f>
        <v>0</v>
      </c>
      <c r="R1199">
        <f>IF(A1199="","",J1199*Rules!$B$19+O1199*Rules!$B$22)</f>
        <v>0</v>
      </c>
      <c r="S1199">
        <f>IF(A1199="","",IF(J1199&gt;=4,Rules!$B$21,IF(J1199&gt;=3,Rules!$B$20,0)))</f>
        <v>0</v>
      </c>
      <c r="T1199">
        <f>IF(A1199="","",K1199*Rules!$B$23+L1199*Rules!$B$24+M1199*Rules!$B$25+N1199*Rules!$B$26)</f>
        <v>0</v>
      </c>
      <c r="U1199">
        <f t="shared" si="18"/>
        <v>0</v>
      </c>
    </row>
    <row r="1200" spans="1:21" x14ac:dyDescent="0.2">
      <c r="A1200" t="str">
        <f>MatchSquad!A1200</f>
        <v>M024</v>
      </c>
      <c r="B1200" t="str">
        <f>MatchSquad!B1200</f>
        <v>P174</v>
      </c>
      <c r="C1200" t="str">
        <f>MatchSquad!C1200</f>
        <v>Vishal Nishad</v>
      </c>
      <c r="D1200" t="str">
        <f>MatchSquad!D1200</f>
        <v>BWL</v>
      </c>
      <c r="E1200" t="str">
        <f>MatchSquad!E1200</f>
        <v>PBKS</v>
      </c>
      <c r="F1200">
        <f>MatchSquad!G1200</f>
        <v>0</v>
      </c>
      <c r="G1200">
        <f>IF(A1200="","",SUMIFS(BallByBall!$I$2:$I$501,BallByBall!$B$2:$B$501,A1200,BallByBall!$F$2:$F$501,B1200))</f>
        <v>0</v>
      </c>
      <c r="H1200">
        <f>IF(A1200="","",COUNTIFS(BallByBall!$B$2:$B$501,A1200,BallByBall!$F$2:$F$501,B1200,BallByBall!$Q$2:$Q$501,1))</f>
        <v>0</v>
      </c>
      <c r="I1200">
        <f>IF(A1200="","",COUNTIFS(BallByBall!$B$2:$B$501,A1200,BallByBall!$F$2:$F$501,B1200,BallByBall!$R$2:$R$501,1))</f>
        <v>0</v>
      </c>
      <c r="J1200">
        <f>IF(A1200="","",SUMIFS(BallByBall!$T$2:$T$501,BallByBall!$B$2:$B$501,A1200,BallByBall!$H$2:$H$501,B1200))</f>
        <v>0</v>
      </c>
      <c r="K1200">
        <f>IF(A1200="","",SUMIFS(BallByBall!$U$2:$U$501,BallByBall!$B$2:$B$501,A1200,BallByBall!$P$2:$P$501,B1200))</f>
        <v>0</v>
      </c>
      <c r="L1200">
        <f>IF(A1200="","",SUMIFS(BallByBall!$V$2:$V$501,BallByBall!$B$2:$B$501,A1200,BallByBall!$P$2:$P$501,B1200))</f>
        <v>0</v>
      </c>
      <c r="M1200">
        <f>IF(A1200="","",SUMIFS(BallByBall!$W$2:$W$501,BallByBall!$B$2:$B$501,A1200,BallByBall!$P$2:$P$501,B1200))</f>
        <v>0</v>
      </c>
      <c r="N1200">
        <f>IF(A1200="","",SUMIFS(BallByBall!$X$2:$X$501,BallByBall!$B$2:$B$501,A1200,BallByBall!$P$2:$P$501,B1200))</f>
        <v>0</v>
      </c>
      <c r="O1200">
        <f>IF(A1200="","",SUMIFS(OverSummary!$G$2:$G$101,OverSummary!$A$2:$A$101,A1200,OverSummary!$D$2:$D$101,B1200))</f>
        <v>0</v>
      </c>
      <c r="P1200">
        <f>IF(A1200="","",G1200*Rules!$B$13+H1200*Rules!$B$14+I1200*Rules!$B$15)</f>
        <v>0</v>
      </c>
      <c r="Q1200">
        <f>IF(A1200="","",IF(G1200&gt;=100,Rules!$B$18,IF(G1200&gt;=50,Rules!$B$17,IF(G1200&gt;=30,Rules!$B$16,0)))+IF(AND(F1200=1,D1200&lt;&gt;"BWL",G1200=0),Rules!$B$27,0))</f>
        <v>0</v>
      </c>
      <c r="R1200">
        <f>IF(A1200="","",J1200*Rules!$B$19+O1200*Rules!$B$22)</f>
        <v>0</v>
      </c>
      <c r="S1200">
        <f>IF(A1200="","",IF(J1200&gt;=4,Rules!$B$21,IF(J1200&gt;=3,Rules!$B$20,0)))</f>
        <v>0</v>
      </c>
      <c r="T1200">
        <f>IF(A1200="","",K1200*Rules!$B$23+L1200*Rules!$B$24+M1200*Rules!$B$25+N1200*Rules!$B$26)</f>
        <v>0</v>
      </c>
      <c r="U1200">
        <f t="shared" si="18"/>
        <v>0</v>
      </c>
    </row>
    <row r="1201" spans="1:21" x14ac:dyDescent="0.2">
      <c r="A1201" t="str">
        <f>MatchSquad!A1201</f>
        <v>M024</v>
      </c>
      <c r="B1201" t="str">
        <f>MatchSquad!B1201</f>
        <v>P175</v>
      </c>
      <c r="C1201" t="str">
        <f>MatchSquad!C1201</f>
        <v>Lockie Ferguson</v>
      </c>
      <c r="D1201" t="str">
        <f>MatchSquad!D1201</f>
        <v>BWL</v>
      </c>
      <c r="E1201" t="str">
        <f>MatchSquad!E1201</f>
        <v>PBKS</v>
      </c>
      <c r="F1201">
        <f>MatchSquad!G1201</f>
        <v>0</v>
      </c>
      <c r="G1201">
        <f>IF(A1201="","",SUMIFS(BallByBall!$I$2:$I$501,BallByBall!$B$2:$B$501,A1201,BallByBall!$F$2:$F$501,B1201))</f>
        <v>0</v>
      </c>
      <c r="H1201">
        <f>IF(A1201="","",COUNTIFS(BallByBall!$B$2:$B$501,A1201,BallByBall!$F$2:$F$501,B1201,BallByBall!$Q$2:$Q$501,1))</f>
        <v>0</v>
      </c>
      <c r="I1201">
        <f>IF(A1201="","",COUNTIFS(BallByBall!$B$2:$B$501,A1201,BallByBall!$F$2:$F$501,B1201,BallByBall!$R$2:$R$501,1))</f>
        <v>0</v>
      </c>
      <c r="J1201">
        <f>IF(A1201="","",SUMIFS(BallByBall!$T$2:$T$501,BallByBall!$B$2:$B$501,A1201,BallByBall!$H$2:$H$501,B1201))</f>
        <v>0</v>
      </c>
      <c r="K1201">
        <f>IF(A1201="","",SUMIFS(BallByBall!$U$2:$U$501,BallByBall!$B$2:$B$501,A1201,BallByBall!$P$2:$P$501,B1201))</f>
        <v>0</v>
      </c>
      <c r="L1201">
        <f>IF(A1201="","",SUMIFS(BallByBall!$V$2:$V$501,BallByBall!$B$2:$B$501,A1201,BallByBall!$P$2:$P$501,B1201))</f>
        <v>0</v>
      </c>
      <c r="M1201">
        <f>IF(A1201="","",SUMIFS(BallByBall!$W$2:$W$501,BallByBall!$B$2:$B$501,A1201,BallByBall!$P$2:$P$501,B1201))</f>
        <v>0</v>
      </c>
      <c r="N1201">
        <f>IF(A1201="","",SUMIFS(BallByBall!$X$2:$X$501,BallByBall!$B$2:$B$501,A1201,BallByBall!$P$2:$P$501,B1201))</f>
        <v>0</v>
      </c>
      <c r="O1201">
        <f>IF(A1201="","",SUMIFS(OverSummary!$G$2:$G$101,OverSummary!$A$2:$A$101,A1201,OverSummary!$D$2:$D$101,B1201))</f>
        <v>0</v>
      </c>
      <c r="P1201">
        <f>IF(A1201="","",G1201*Rules!$B$13+H1201*Rules!$B$14+I1201*Rules!$B$15)</f>
        <v>0</v>
      </c>
      <c r="Q1201">
        <f>IF(A1201="","",IF(G1201&gt;=100,Rules!$B$18,IF(G1201&gt;=50,Rules!$B$17,IF(G1201&gt;=30,Rules!$B$16,0)))+IF(AND(F1201=1,D1201&lt;&gt;"BWL",G1201=0),Rules!$B$27,0))</f>
        <v>0</v>
      </c>
      <c r="R1201">
        <f>IF(A1201="","",J1201*Rules!$B$19+O1201*Rules!$B$22)</f>
        <v>0</v>
      </c>
      <c r="S1201">
        <f>IF(A1201="","",IF(J1201&gt;=4,Rules!$B$21,IF(J1201&gt;=3,Rules!$B$20,0)))</f>
        <v>0</v>
      </c>
      <c r="T1201">
        <f>IF(A1201="","",K1201*Rules!$B$23+L1201*Rules!$B$24+M1201*Rules!$B$25+N1201*Rules!$B$26)</f>
        <v>0</v>
      </c>
      <c r="U1201">
        <f t="shared" si="18"/>
        <v>0</v>
      </c>
    </row>
    <row r="1202" spans="1:21" x14ac:dyDescent="0.2">
      <c r="A1202" t="str">
        <f>MatchSquad!A1202</f>
        <v>M025</v>
      </c>
      <c r="B1202" t="str">
        <f>MatchSquad!B1202</f>
        <v>P051</v>
      </c>
      <c r="C1202" t="str">
        <f>MatchSquad!C1202</f>
        <v>Shubman Gill</v>
      </c>
      <c r="D1202" t="str">
        <f>MatchSquad!D1202</f>
        <v>BAT</v>
      </c>
      <c r="E1202" t="str">
        <f>MatchSquad!E1202</f>
        <v>GT</v>
      </c>
      <c r="F1202">
        <f>MatchSquad!G1202</f>
        <v>0</v>
      </c>
      <c r="G1202">
        <f>IF(A1202="","",SUMIFS(BallByBall!$I$2:$I$501,BallByBall!$B$2:$B$501,A1202,BallByBall!$F$2:$F$501,B1202))</f>
        <v>0</v>
      </c>
      <c r="H1202">
        <f>IF(A1202="","",COUNTIFS(BallByBall!$B$2:$B$501,A1202,BallByBall!$F$2:$F$501,B1202,BallByBall!$Q$2:$Q$501,1))</f>
        <v>0</v>
      </c>
      <c r="I1202">
        <f>IF(A1202="","",COUNTIFS(BallByBall!$B$2:$B$501,A1202,BallByBall!$F$2:$F$501,B1202,BallByBall!$R$2:$R$501,1))</f>
        <v>0</v>
      </c>
      <c r="J1202">
        <f>IF(A1202="","",SUMIFS(BallByBall!$T$2:$T$501,BallByBall!$B$2:$B$501,A1202,BallByBall!$H$2:$H$501,B1202))</f>
        <v>0</v>
      </c>
      <c r="K1202">
        <f>IF(A1202="","",SUMIFS(BallByBall!$U$2:$U$501,BallByBall!$B$2:$B$501,A1202,BallByBall!$P$2:$P$501,B1202))</f>
        <v>0</v>
      </c>
      <c r="L1202">
        <f>IF(A1202="","",SUMIFS(BallByBall!$V$2:$V$501,BallByBall!$B$2:$B$501,A1202,BallByBall!$P$2:$P$501,B1202))</f>
        <v>0</v>
      </c>
      <c r="M1202">
        <f>IF(A1202="","",SUMIFS(BallByBall!$W$2:$W$501,BallByBall!$B$2:$B$501,A1202,BallByBall!$P$2:$P$501,B1202))</f>
        <v>0</v>
      </c>
      <c r="N1202">
        <f>IF(A1202="","",SUMIFS(BallByBall!$X$2:$X$501,BallByBall!$B$2:$B$501,A1202,BallByBall!$P$2:$P$501,B1202))</f>
        <v>0</v>
      </c>
      <c r="O1202">
        <f>IF(A1202="","",SUMIFS(OverSummary!$G$2:$G$101,OverSummary!$A$2:$A$101,A1202,OverSummary!$D$2:$D$101,B1202))</f>
        <v>0</v>
      </c>
      <c r="P1202">
        <f>IF(A1202="","",G1202*Rules!$B$13+H1202*Rules!$B$14+I1202*Rules!$B$15)</f>
        <v>0</v>
      </c>
      <c r="Q1202">
        <f>IF(A1202="","",IF(G1202&gt;=100,Rules!$B$18,IF(G1202&gt;=50,Rules!$B$17,IF(G1202&gt;=30,Rules!$B$16,0)))+IF(AND(F1202=1,D1202&lt;&gt;"BWL",G1202=0),Rules!$B$27,0))</f>
        <v>0</v>
      </c>
      <c r="R1202">
        <f>IF(A1202="","",J1202*Rules!$B$19+O1202*Rules!$B$22)</f>
        <v>0</v>
      </c>
      <c r="S1202">
        <f>IF(A1202="","",IF(J1202&gt;=4,Rules!$B$21,IF(J1202&gt;=3,Rules!$B$20,0)))</f>
        <v>0</v>
      </c>
      <c r="T1202">
        <f>IF(A1202="","",K1202*Rules!$B$23+L1202*Rules!$B$24+M1202*Rules!$B$25+N1202*Rules!$B$26)</f>
        <v>0</v>
      </c>
      <c r="U1202">
        <f t="shared" si="18"/>
        <v>0</v>
      </c>
    </row>
    <row r="1203" spans="1:21" x14ac:dyDescent="0.2">
      <c r="A1203" t="str">
        <f>MatchSquad!A1203</f>
        <v>M025</v>
      </c>
      <c r="B1203" t="str">
        <f>MatchSquad!B1203</f>
        <v>P052</v>
      </c>
      <c r="C1203" t="str">
        <f>MatchSquad!C1203</f>
        <v>Jos Buttler</v>
      </c>
      <c r="D1203" t="str">
        <f>MatchSquad!D1203</f>
        <v>WK</v>
      </c>
      <c r="E1203" t="str">
        <f>MatchSquad!E1203</f>
        <v>GT</v>
      </c>
      <c r="F1203">
        <f>MatchSquad!G1203</f>
        <v>0</v>
      </c>
      <c r="G1203">
        <f>IF(A1203="","",SUMIFS(BallByBall!$I$2:$I$501,BallByBall!$B$2:$B$501,A1203,BallByBall!$F$2:$F$501,B1203))</f>
        <v>0</v>
      </c>
      <c r="H1203">
        <f>IF(A1203="","",COUNTIFS(BallByBall!$B$2:$B$501,A1203,BallByBall!$F$2:$F$501,B1203,BallByBall!$Q$2:$Q$501,1))</f>
        <v>0</v>
      </c>
      <c r="I1203">
        <f>IF(A1203="","",COUNTIFS(BallByBall!$B$2:$B$501,A1203,BallByBall!$F$2:$F$501,B1203,BallByBall!$R$2:$R$501,1))</f>
        <v>0</v>
      </c>
      <c r="J1203">
        <f>IF(A1203="","",SUMIFS(BallByBall!$T$2:$T$501,BallByBall!$B$2:$B$501,A1203,BallByBall!$H$2:$H$501,B1203))</f>
        <v>0</v>
      </c>
      <c r="K1203">
        <f>IF(A1203="","",SUMIFS(BallByBall!$U$2:$U$501,BallByBall!$B$2:$B$501,A1203,BallByBall!$P$2:$P$501,B1203))</f>
        <v>0</v>
      </c>
      <c r="L1203">
        <f>IF(A1203="","",SUMIFS(BallByBall!$V$2:$V$501,BallByBall!$B$2:$B$501,A1203,BallByBall!$P$2:$P$501,B1203))</f>
        <v>0</v>
      </c>
      <c r="M1203">
        <f>IF(A1203="","",SUMIFS(BallByBall!$W$2:$W$501,BallByBall!$B$2:$B$501,A1203,BallByBall!$P$2:$P$501,B1203))</f>
        <v>0</v>
      </c>
      <c r="N1203">
        <f>IF(A1203="","",SUMIFS(BallByBall!$X$2:$X$501,BallByBall!$B$2:$B$501,A1203,BallByBall!$P$2:$P$501,B1203))</f>
        <v>0</v>
      </c>
      <c r="O1203">
        <f>IF(A1203="","",SUMIFS(OverSummary!$G$2:$G$101,OverSummary!$A$2:$A$101,A1203,OverSummary!$D$2:$D$101,B1203))</f>
        <v>0</v>
      </c>
      <c r="P1203">
        <f>IF(A1203="","",G1203*Rules!$B$13+H1203*Rules!$B$14+I1203*Rules!$B$15)</f>
        <v>0</v>
      </c>
      <c r="Q1203">
        <f>IF(A1203="","",IF(G1203&gt;=100,Rules!$B$18,IF(G1203&gt;=50,Rules!$B$17,IF(G1203&gt;=30,Rules!$B$16,0)))+IF(AND(F1203=1,D1203&lt;&gt;"BWL",G1203=0),Rules!$B$27,0))</f>
        <v>0</v>
      </c>
      <c r="R1203">
        <f>IF(A1203="","",J1203*Rules!$B$19+O1203*Rules!$B$22)</f>
        <v>0</v>
      </c>
      <c r="S1203">
        <f>IF(A1203="","",IF(J1203&gt;=4,Rules!$B$21,IF(J1203&gt;=3,Rules!$B$20,0)))</f>
        <v>0</v>
      </c>
      <c r="T1203">
        <f>IF(A1203="","",K1203*Rules!$B$23+L1203*Rules!$B$24+M1203*Rules!$B$25+N1203*Rules!$B$26)</f>
        <v>0</v>
      </c>
      <c r="U1203">
        <f t="shared" si="18"/>
        <v>0</v>
      </c>
    </row>
    <row r="1204" spans="1:21" x14ac:dyDescent="0.2">
      <c r="A1204" t="str">
        <f>MatchSquad!A1204</f>
        <v>M025</v>
      </c>
      <c r="B1204" t="str">
        <f>MatchSquad!B1204</f>
        <v>P053</v>
      </c>
      <c r="C1204" t="str">
        <f>MatchSquad!C1204</f>
        <v>Kumar Kushagra</v>
      </c>
      <c r="D1204" t="str">
        <f>MatchSquad!D1204</f>
        <v>WK</v>
      </c>
      <c r="E1204" t="str">
        <f>MatchSquad!E1204</f>
        <v>GT</v>
      </c>
      <c r="F1204">
        <f>MatchSquad!G1204</f>
        <v>0</v>
      </c>
      <c r="G1204">
        <f>IF(A1204="","",SUMIFS(BallByBall!$I$2:$I$501,BallByBall!$B$2:$B$501,A1204,BallByBall!$F$2:$F$501,B1204))</f>
        <v>0</v>
      </c>
      <c r="H1204">
        <f>IF(A1204="","",COUNTIFS(BallByBall!$B$2:$B$501,A1204,BallByBall!$F$2:$F$501,B1204,BallByBall!$Q$2:$Q$501,1))</f>
        <v>0</v>
      </c>
      <c r="I1204">
        <f>IF(A1204="","",COUNTIFS(BallByBall!$B$2:$B$501,A1204,BallByBall!$F$2:$F$501,B1204,BallByBall!$R$2:$R$501,1))</f>
        <v>0</v>
      </c>
      <c r="J1204">
        <f>IF(A1204="","",SUMIFS(BallByBall!$T$2:$T$501,BallByBall!$B$2:$B$501,A1204,BallByBall!$H$2:$H$501,B1204))</f>
        <v>0</v>
      </c>
      <c r="K1204">
        <f>IF(A1204="","",SUMIFS(BallByBall!$U$2:$U$501,BallByBall!$B$2:$B$501,A1204,BallByBall!$P$2:$P$501,B1204))</f>
        <v>0</v>
      </c>
      <c r="L1204">
        <f>IF(A1204="","",SUMIFS(BallByBall!$V$2:$V$501,BallByBall!$B$2:$B$501,A1204,BallByBall!$P$2:$P$501,B1204))</f>
        <v>0</v>
      </c>
      <c r="M1204">
        <f>IF(A1204="","",SUMIFS(BallByBall!$W$2:$W$501,BallByBall!$B$2:$B$501,A1204,BallByBall!$P$2:$P$501,B1204))</f>
        <v>0</v>
      </c>
      <c r="N1204">
        <f>IF(A1204="","",SUMIFS(BallByBall!$X$2:$X$501,BallByBall!$B$2:$B$501,A1204,BallByBall!$P$2:$P$501,B1204))</f>
        <v>0</v>
      </c>
      <c r="O1204">
        <f>IF(A1204="","",SUMIFS(OverSummary!$G$2:$G$101,OverSummary!$A$2:$A$101,A1204,OverSummary!$D$2:$D$101,B1204))</f>
        <v>0</v>
      </c>
      <c r="P1204">
        <f>IF(A1204="","",G1204*Rules!$B$13+H1204*Rules!$B$14+I1204*Rules!$B$15)</f>
        <v>0</v>
      </c>
      <c r="Q1204">
        <f>IF(A1204="","",IF(G1204&gt;=100,Rules!$B$18,IF(G1204&gt;=50,Rules!$B$17,IF(G1204&gt;=30,Rules!$B$16,0)))+IF(AND(F1204=1,D1204&lt;&gt;"BWL",G1204=0),Rules!$B$27,0))</f>
        <v>0</v>
      </c>
      <c r="R1204">
        <f>IF(A1204="","",J1204*Rules!$B$19+O1204*Rules!$B$22)</f>
        <v>0</v>
      </c>
      <c r="S1204">
        <f>IF(A1204="","",IF(J1204&gt;=4,Rules!$B$21,IF(J1204&gt;=3,Rules!$B$20,0)))</f>
        <v>0</v>
      </c>
      <c r="T1204">
        <f>IF(A1204="","",K1204*Rules!$B$23+L1204*Rules!$B$24+M1204*Rules!$B$25+N1204*Rules!$B$26)</f>
        <v>0</v>
      </c>
      <c r="U1204">
        <f t="shared" si="18"/>
        <v>0</v>
      </c>
    </row>
    <row r="1205" spans="1:21" x14ac:dyDescent="0.2">
      <c r="A1205" t="str">
        <f>MatchSquad!A1205</f>
        <v>M025</v>
      </c>
      <c r="B1205" t="str">
        <f>MatchSquad!B1205</f>
        <v>P054</v>
      </c>
      <c r="C1205" t="str">
        <f>MatchSquad!C1205</f>
        <v>Anuj Rawat</v>
      </c>
      <c r="D1205" t="str">
        <f>MatchSquad!D1205</f>
        <v>WK</v>
      </c>
      <c r="E1205" t="str">
        <f>MatchSquad!E1205</f>
        <v>GT</v>
      </c>
      <c r="F1205">
        <f>MatchSquad!G1205</f>
        <v>0</v>
      </c>
      <c r="G1205">
        <f>IF(A1205="","",SUMIFS(BallByBall!$I$2:$I$501,BallByBall!$B$2:$B$501,A1205,BallByBall!$F$2:$F$501,B1205))</f>
        <v>0</v>
      </c>
      <c r="H1205">
        <f>IF(A1205="","",COUNTIFS(BallByBall!$B$2:$B$501,A1205,BallByBall!$F$2:$F$501,B1205,BallByBall!$Q$2:$Q$501,1))</f>
        <v>0</v>
      </c>
      <c r="I1205">
        <f>IF(A1205="","",COUNTIFS(BallByBall!$B$2:$B$501,A1205,BallByBall!$F$2:$F$501,B1205,BallByBall!$R$2:$R$501,1))</f>
        <v>0</v>
      </c>
      <c r="J1205">
        <f>IF(A1205="","",SUMIFS(BallByBall!$T$2:$T$501,BallByBall!$B$2:$B$501,A1205,BallByBall!$H$2:$H$501,B1205))</f>
        <v>0</v>
      </c>
      <c r="K1205">
        <f>IF(A1205="","",SUMIFS(BallByBall!$U$2:$U$501,BallByBall!$B$2:$B$501,A1205,BallByBall!$P$2:$P$501,B1205))</f>
        <v>0</v>
      </c>
      <c r="L1205">
        <f>IF(A1205="","",SUMIFS(BallByBall!$V$2:$V$501,BallByBall!$B$2:$B$501,A1205,BallByBall!$P$2:$P$501,B1205))</f>
        <v>0</v>
      </c>
      <c r="M1205">
        <f>IF(A1205="","",SUMIFS(BallByBall!$W$2:$W$501,BallByBall!$B$2:$B$501,A1205,BallByBall!$P$2:$P$501,B1205))</f>
        <v>0</v>
      </c>
      <c r="N1205">
        <f>IF(A1205="","",SUMIFS(BallByBall!$X$2:$X$501,BallByBall!$B$2:$B$501,A1205,BallByBall!$P$2:$P$501,B1205))</f>
        <v>0</v>
      </c>
      <c r="O1205">
        <f>IF(A1205="","",SUMIFS(OverSummary!$G$2:$G$101,OverSummary!$A$2:$A$101,A1205,OverSummary!$D$2:$D$101,B1205))</f>
        <v>0</v>
      </c>
      <c r="P1205">
        <f>IF(A1205="","",G1205*Rules!$B$13+H1205*Rules!$B$14+I1205*Rules!$B$15)</f>
        <v>0</v>
      </c>
      <c r="Q1205">
        <f>IF(A1205="","",IF(G1205&gt;=100,Rules!$B$18,IF(G1205&gt;=50,Rules!$B$17,IF(G1205&gt;=30,Rules!$B$16,0)))+IF(AND(F1205=1,D1205&lt;&gt;"BWL",G1205=0),Rules!$B$27,0))</f>
        <v>0</v>
      </c>
      <c r="R1205">
        <f>IF(A1205="","",J1205*Rules!$B$19+O1205*Rules!$B$22)</f>
        <v>0</v>
      </c>
      <c r="S1205">
        <f>IF(A1205="","",IF(J1205&gt;=4,Rules!$B$21,IF(J1205&gt;=3,Rules!$B$20,0)))</f>
        <v>0</v>
      </c>
      <c r="T1205">
        <f>IF(A1205="","",K1205*Rules!$B$23+L1205*Rules!$B$24+M1205*Rules!$B$25+N1205*Rules!$B$26)</f>
        <v>0</v>
      </c>
      <c r="U1205">
        <f t="shared" si="18"/>
        <v>0</v>
      </c>
    </row>
    <row r="1206" spans="1:21" x14ac:dyDescent="0.2">
      <c r="A1206" t="str">
        <f>MatchSquad!A1206</f>
        <v>M025</v>
      </c>
      <c r="B1206" t="str">
        <f>MatchSquad!B1206</f>
        <v>P055</v>
      </c>
      <c r="C1206" t="str">
        <f>MatchSquad!C1206</f>
        <v>Tom Banton</v>
      </c>
      <c r="D1206" t="str">
        <f>MatchSquad!D1206</f>
        <v>WK</v>
      </c>
      <c r="E1206" t="str">
        <f>MatchSquad!E1206</f>
        <v>GT</v>
      </c>
      <c r="F1206">
        <f>MatchSquad!G1206</f>
        <v>0</v>
      </c>
      <c r="G1206">
        <f>IF(A1206="","",SUMIFS(BallByBall!$I$2:$I$501,BallByBall!$B$2:$B$501,A1206,BallByBall!$F$2:$F$501,B1206))</f>
        <v>0</v>
      </c>
      <c r="H1206">
        <f>IF(A1206="","",COUNTIFS(BallByBall!$B$2:$B$501,A1206,BallByBall!$F$2:$F$501,B1206,BallByBall!$Q$2:$Q$501,1))</f>
        <v>0</v>
      </c>
      <c r="I1206">
        <f>IF(A1206="","",COUNTIFS(BallByBall!$B$2:$B$501,A1206,BallByBall!$F$2:$F$501,B1206,BallByBall!$R$2:$R$501,1))</f>
        <v>0</v>
      </c>
      <c r="J1206">
        <f>IF(A1206="","",SUMIFS(BallByBall!$T$2:$T$501,BallByBall!$B$2:$B$501,A1206,BallByBall!$H$2:$H$501,B1206))</f>
        <v>0</v>
      </c>
      <c r="K1206">
        <f>IF(A1206="","",SUMIFS(BallByBall!$U$2:$U$501,BallByBall!$B$2:$B$501,A1206,BallByBall!$P$2:$P$501,B1206))</f>
        <v>0</v>
      </c>
      <c r="L1206">
        <f>IF(A1206="","",SUMIFS(BallByBall!$V$2:$V$501,BallByBall!$B$2:$B$501,A1206,BallByBall!$P$2:$P$501,B1206))</f>
        <v>0</v>
      </c>
      <c r="M1206">
        <f>IF(A1206="","",SUMIFS(BallByBall!$W$2:$W$501,BallByBall!$B$2:$B$501,A1206,BallByBall!$P$2:$P$501,B1206))</f>
        <v>0</v>
      </c>
      <c r="N1206">
        <f>IF(A1206="","",SUMIFS(BallByBall!$X$2:$X$501,BallByBall!$B$2:$B$501,A1206,BallByBall!$P$2:$P$501,B1206))</f>
        <v>0</v>
      </c>
      <c r="O1206">
        <f>IF(A1206="","",SUMIFS(OverSummary!$G$2:$G$101,OverSummary!$A$2:$A$101,A1206,OverSummary!$D$2:$D$101,B1206))</f>
        <v>0</v>
      </c>
      <c r="P1206">
        <f>IF(A1206="","",G1206*Rules!$B$13+H1206*Rules!$B$14+I1206*Rules!$B$15)</f>
        <v>0</v>
      </c>
      <c r="Q1206">
        <f>IF(A1206="","",IF(G1206&gt;=100,Rules!$B$18,IF(G1206&gt;=50,Rules!$B$17,IF(G1206&gt;=30,Rules!$B$16,0)))+IF(AND(F1206=1,D1206&lt;&gt;"BWL",G1206=0),Rules!$B$27,0))</f>
        <v>0</v>
      </c>
      <c r="R1206">
        <f>IF(A1206="","",J1206*Rules!$B$19+O1206*Rules!$B$22)</f>
        <v>0</v>
      </c>
      <c r="S1206">
        <f>IF(A1206="","",IF(J1206&gt;=4,Rules!$B$21,IF(J1206&gt;=3,Rules!$B$20,0)))</f>
        <v>0</v>
      </c>
      <c r="T1206">
        <f>IF(A1206="","",K1206*Rules!$B$23+L1206*Rules!$B$24+M1206*Rules!$B$25+N1206*Rules!$B$26)</f>
        <v>0</v>
      </c>
      <c r="U1206">
        <f t="shared" si="18"/>
        <v>0</v>
      </c>
    </row>
    <row r="1207" spans="1:21" x14ac:dyDescent="0.2">
      <c r="A1207" t="str">
        <f>MatchSquad!A1207</f>
        <v>M025</v>
      </c>
      <c r="B1207" t="str">
        <f>MatchSquad!B1207</f>
        <v>P056</v>
      </c>
      <c r="C1207" t="str">
        <f>MatchSquad!C1207</f>
        <v>Glenn Phillips</v>
      </c>
      <c r="D1207" t="str">
        <f>MatchSquad!D1207</f>
        <v>BAT</v>
      </c>
      <c r="E1207" t="str">
        <f>MatchSquad!E1207</f>
        <v>GT</v>
      </c>
      <c r="F1207">
        <f>MatchSquad!G1207</f>
        <v>0</v>
      </c>
      <c r="G1207">
        <f>IF(A1207="","",SUMIFS(BallByBall!$I$2:$I$501,BallByBall!$B$2:$B$501,A1207,BallByBall!$F$2:$F$501,B1207))</f>
        <v>0</v>
      </c>
      <c r="H1207">
        <f>IF(A1207="","",COUNTIFS(BallByBall!$B$2:$B$501,A1207,BallByBall!$F$2:$F$501,B1207,BallByBall!$Q$2:$Q$501,1))</f>
        <v>0</v>
      </c>
      <c r="I1207">
        <f>IF(A1207="","",COUNTIFS(BallByBall!$B$2:$B$501,A1207,BallByBall!$F$2:$F$501,B1207,BallByBall!$R$2:$R$501,1))</f>
        <v>0</v>
      </c>
      <c r="J1207">
        <f>IF(A1207="","",SUMIFS(BallByBall!$T$2:$T$501,BallByBall!$B$2:$B$501,A1207,BallByBall!$H$2:$H$501,B1207))</f>
        <v>0</v>
      </c>
      <c r="K1207">
        <f>IF(A1207="","",SUMIFS(BallByBall!$U$2:$U$501,BallByBall!$B$2:$B$501,A1207,BallByBall!$P$2:$P$501,B1207))</f>
        <v>0</v>
      </c>
      <c r="L1207">
        <f>IF(A1207="","",SUMIFS(BallByBall!$V$2:$V$501,BallByBall!$B$2:$B$501,A1207,BallByBall!$P$2:$P$501,B1207))</f>
        <v>0</v>
      </c>
      <c r="M1207">
        <f>IF(A1207="","",SUMIFS(BallByBall!$W$2:$W$501,BallByBall!$B$2:$B$501,A1207,BallByBall!$P$2:$P$501,B1207))</f>
        <v>0</v>
      </c>
      <c r="N1207">
        <f>IF(A1207="","",SUMIFS(BallByBall!$X$2:$X$501,BallByBall!$B$2:$B$501,A1207,BallByBall!$P$2:$P$501,B1207))</f>
        <v>0</v>
      </c>
      <c r="O1207">
        <f>IF(A1207="","",SUMIFS(OverSummary!$G$2:$G$101,OverSummary!$A$2:$A$101,A1207,OverSummary!$D$2:$D$101,B1207))</f>
        <v>0</v>
      </c>
      <c r="P1207">
        <f>IF(A1207="","",G1207*Rules!$B$13+H1207*Rules!$B$14+I1207*Rules!$B$15)</f>
        <v>0</v>
      </c>
      <c r="Q1207">
        <f>IF(A1207="","",IF(G1207&gt;=100,Rules!$B$18,IF(G1207&gt;=50,Rules!$B$17,IF(G1207&gt;=30,Rules!$B$16,0)))+IF(AND(F1207=1,D1207&lt;&gt;"BWL",G1207=0),Rules!$B$27,0))</f>
        <v>0</v>
      </c>
      <c r="R1207">
        <f>IF(A1207="","",J1207*Rules!$B$19+O1207*Rules!$B$22)</f>
        <v>0</v>
      </c>
      <c r="S1207">
        <f>IF(A1207="","",IF(J1207&gt;=4,Rules!$B$21,IF(J1207&gt;=3,Rules!$B$20,0)))</f>
        <v>0</v>
      </c>
      <c r="T1207">
        <f>IF(A1207="","",K1207*Rules!$B$23+L1207*Rules!$B$24+M1207*Rules!$B$25+N1207*Rules!$B$26)</f>
        <v>0</v>
      </c>
      <c r="U1207">
        <f t="shared" si="18"/>
        <v>0</v>
      </c>
    </row>
    <row r="1208" spans="1:21" x14ac:dyDescent="0.2">
      <c r="A1208" t="str">
        <f>MatchSquad!A1208</f>
        <v>M025</v>
      </c>
      <c r="B1208" t="str">
        <f>MatchSquad!B1208</f>
        <v>P057</v>
      </c>
      <c r="C1208" t="str">
        <f>MatchSquad!C1208</f>
        <v>Sai Sudharsan</v>
      </c>
      <c r="D1208" t="str">
        <f>MatchSquad!D1208</f>
        <v>BAT</v>
      </c>
      <c r="E1208" t="str">
        <f>MatchSquad!E1208</f>
        <v>GT</v>
      </c>
      <c r="F1208">
        <f>MatchSquad!G1208</f>
        <v>0</v>
      </c>
      <c r="G1208">
        <f>IF(A1208="","",SUMIFS(BallByBall!$I$2:$I$501,BallByBall!$B$2:$B$501,A1208,BallByBall!$F$2:$F$501,B1208))</f>
        <v>0</v>
      </c>
      <c r="H1208">
        <f>IF(A1208="","",COUNTIFS(BallByBall!$B$2:$B$501,A1208,BallByBall!$F$2:$F$501,B1208,BallByBall!$Q$2:$Q$501,1))</f>
        <v>0</v>
      </c>
      <c r="I1208">
        <f>IF(A1208="","",COUNTIFS(BallByBall!$B$2:$B$501,A1208,BallByBall!$F$2:$F$501,B1208,BallByBall!$R$2:$R$501,1))</f>
        <v>0</v>
      </c>
      <c r="J1208">
        <f>IF(A1208="","",SUMIFS(BallByBall!$T$2:$T$501,BallByBall!$B$2:$B$501,A1208,BallByBall!$H$2:$H$501,B1208))</f>
        <v>0</v>
      </c>
      <c r="K1208">
        <f>IF(A1208="","",SUMIFS(BallByBall!$U$2:$U$501,BallByBall!$B$2:$B$501,A1208,BallByBall!$P$2:$P$501,B1208))</f>
        <v>0</v>
      </c>
      <c r="L1208">
        <f>IF(A1208="","",SUMIFS(BallByBall!$V$2:$V$501,BallByBall!$B$2:$B$501,A1208,BallByBall!$P$2:$P$501,B1208))</f>
        <v>0</v>
      </c>
      <c r="M1208">
        <f>IF(A1208="","",SUMIFS(BallByBall!$W$2:$W$501,BallByBall!$B$2:$B$501,A1208,BallByBall!$P$2:$P$501,B1208))</f>
        <v>0</v>
      </c>
      <c r="N1208">
        <f>IF(A1208="","",SUMIFS(BallByBall!$X$2:$X$501,BallByBall!$B$2:$B$501,A1208,BallByBall!$P$2:$P$501,B1208))</f>
        <v>0</v>
      </c>
      <c r="O1208">
        <f>IF(A1208="","",SUMIFS(OverSummary!$G$2:$G$101,OverSummary!$A$2:$A$101,A1208,OverSummary!$D$2:$D$101,B1208))</f>
        <v>0</v>
      </c>
      <c r="P1208">
        <f>IF(A1208="","",G1208*Rules!$B$13+H1208*Rules!$B$14+I1208*Rules!$B$15)</f>
        <v>0</v>
      </c>
      <c r="Q1208">
        <f>IF(A1208="","",IF(G1208&gt;=100,Rules!$B$18,IF(G1208&gt;=50,Rules!$B$17,IF(G1208&gt;=30,Rules!$B$16,0)))+IF(AND(F1208=1,D1208&lt;&gt;"BWL",G1208=0),Rules!$B$27,0))</f>
        <v>0</v>
      </c>
      <c r="R1208">
        <f>IF(A1208="","",J1208*Rules!$B$19+O1208*Rules!$B$22)</f>
        <v>0</v>
      </c>
      <c r="S1208">
        <f>IF(A1208="","",IF(J1208&gt;=4,Rules!$B$21,IF(J1208&gt;=3,Rules!$B$20,0)))</f>
        <v>0</v>
      </c>
      <c r="T1208">
        <f>IF(A1208="","",K1208*Rules!$B$23+L1208*Rules!$B$24+M1208*Rules!$B$25+N1208*Rules!$B$26)</f>
        <v>0</v>
      </c>
      <c r="U1208">
        <f t="shared" si="18"/>
        <v>0</v>
      </c>
    </row>
    <row r="1209" spans="1:21" x14ac:dyDescent="0.2">
      <c r="A1209" t="str">
        <f>MatchSquad!A1209</f>
        <v>M025</v>
      </c>
      <c r="B1209" t="str">
        <f>MatchSquad!B1209</f>
        <v>P058</v>
      </c>
      <c r="C1209" t="str">
        <f>MatchSquad!C1209</f>
        <v>Nishant Sindhu</v>
      </c>
      <c r="D1209" t="str">
        <f>MatchSquad!D1209</f>
        <v>AR</v>
      </c>
      <c r="E1209" t="str">
        <f>MatchSquad!E1209</f>
        <v>GT</v>
      </c>
      <c r="F1209">
        <f>MatchSquad!G1209</f>
        <v>0</v>
      </c>
      <c r="G1209">
        <f>IF(A1209="","",SUMIFS(BallByBall!$I$2:$I$501,BallByBall!$B$2:$B$501,A1209,BallByBall!$F$2:$F$501,B1209))</f>
        <v>0</v>
      </c>
      <c r="H1209">
        <f>IF(A1209="","",COUNTIFS(BallByBall!$B$2:$B$501,A1209,BallByBall!$F$2:$F$501,B1209,BallByBall!$Q$2:$Q$501,1))</f>
        <v>0</v>
      </c>
      <c r="I1209">
        <f>IF(A1209="","",COUNTIFS(BallByBall!$B$2:$B$501,A1209,BallByBall!$F$2:$F$501,B1209,BallByBall!$R$2:$R$501,1))</f>
        <v>0</v>
      </c>
      <c r="J1209">
        <f>IF(A1209="","",SUMIFS(BallByBall!$T$2:$T$501,BallByBall!$B$2:$B$501,A1209,BallByBall!$H$2:$H$501,B1209))</f>
        <v>0</v>
      </c>
      <c r="K1209">
        <f>IF(A1209="","",SUMIFS(BallByBall!$U$2:$U$501,BallByBall!$B$2:$B$501,A1209,BallByBall!$P$2:$P$501,B1209))</f>
        <v>0</v>
      </c>
      <c r="L1209">
        <f>IF(A1209="","",SUMIFS(BallByBall!$V$2:$V$501,BallByBall!$B$2:$B$501,A1209,BallByBall!$P$2:$P$501,B1209))</f>
        <v>0</v>
      </c>
      <c r="M1209">
        <f>IF(A1209="","",SUMIFS(BallByBall!$W$2:$W$501,BallByBall!$B$2:$B$501,A1209,BallByBall!$P$2:$P$501,B1209))</f>
        <v>0</v>
      </c>
      <c r="N1209">
        <f>IF(A1209="","",SUMIFS(BallByBall!$X$2:$X$501,BallByBall!$B$2:$B$501,A1209,BallByBall!$P$2:$P$501,B1209))</f>
        <v>0</v>
      </c>
      <c r="O1209">
        <f>IF(A1209="","",SUMIFS(OverSummary!$G$2:$G$101,OverSummary!$A$2:$A$101,A1209,OverSummary!$D$2:$D$101,B1209))</f>
        <v>0</v>
      </c>
      <c r="P1209">
        <f>IF(A1209="","",G1209*Rules!$B$13+H1209*Rules!$B$14+I1209*Rules!$B$15)</f>
        <v>0</v>
      </c>
      <c r="Q1209">
        <f>IF(A1209="","",IF(G1209&gt;=100,Rules!$B$18,IF(G1209&gt;=50,Rules!$B$17,IF(G1209&gt;=30,Rules!$B$16,0)))+IF(AND(F1209=1,D1209&lt;&gt;"BWL",G1209=0),Rules!$B$27,0))</f>
        <v>0</v>
      </c>
      <c r="R1209">
        <f>IF(A1209="","",J1209*Rules!$B$19+O1209*Rules!$B$22)</f>
        <v>0</v>
      </c>
      <c r="S1209">
        <f>IF(A1209="","",IF(J1209&gt;=4,Rules!$B$21,IF(J1209&gt;=3,Rules!$B$20,0)))</f>
        <v>0</v>
      </c>
      <c r="T1209">
        <f>IF(A1209="","",K1209*Rules!$B$23+L1209*Rules!$B$24+M1209*Rules!$B$25+N1209*Rules!$B$26)</f>
        <v>0</v>
      </c>
      <c r="U1209">
        <f t="shared" si="18"/>
        <v>0</v>
      </c>
    </row>
    <row r="1210" spans="1:21" x14ac:dyDescent="0.2">
      <c r="A1210" t="str">
        <f>MatchSquad!A1210</f>
        <v>M025</v>
      </c>
      <c r="B1210" t="str">
        <f>MatchSquad!B1210</f>
        <v>P059</v>
      </c>
      <c r="C1210" t="str">
        <f>MatchSquad!C1210</f>
        <v>Washington Sundar</v>
      </c>
      <c r="D1210" t="str">
        <f>MatchSquad!D1210</f>
        <v>AR</v>
      </c>
      <c r="E1210" t="str">
        <f>MatchSquad!E1210</f>
        <v>GT</v>
      </c>
      <c r="F1210">
        <f>MatchSquad!G1210</f>
        <v>0</v>
      </c>
      <c r="G1210">
        <f>IF(A1210="","",SUMIFS(BallByBall!$I$2:$I$501,BallByBall!$B$2:$B$501,A1210,BallByBall!$F$2:$F$501,B1210))</f>
        <v>0</v>
      </c>
      <c r="H1210">
        <f>IF(A1210="","",COUNTIFS(BallByBall!$B$2:$B$501,A1210,BallByBall!$F$2:$F$501,B1210,BallByBall!$Q$2:$Q$501,1))</f>
        <v>0</v>
      </c>
      <c r="I1210">
        <f>IF(A1210="","",COUNTIFS(BallByBall!$B$2:$B$501,A1210,BallByBall!$F$2:$F$501,B1210,BallByBall!$R$2:$R$501,1))</f>
        <v>0</v>
      </c>
      <c r="J1210">
        <f>IF(A1210="","",SUMIFS(BallByBall!$T$2:$T$501,BallByBall!$B$2:$B$501,A1210,BallByBall!$H$2:$H$501,B1210))</f>
        <v>0</v>
      </c>
      <c r="K1210">
        <f>IF(A1210="","",SUMIFS(BallByBall!$U$2:$U$501,BallByBall!$B$2:$B$501,A1210,BallByBall!$P$2:$P$501,B1210))</f>
        <v>0</v>
      </c>
      <c r="L1210">
        <f>IF(A1210="","",SUMIFS(BallByBall!$V$2:$V$501,BallByBall!$B$2:$B$501,A1210,BallByBall!$P$2:$P$501,B1210))</f>
        <v>0</v>
      </c>
      <c r="M1210">
        <f>IF(A1210="","",SUMIFS(BallByBall!$W$2:$W$501,BallByBall!$B$2:$B$501,A1210,BallByBall!$P$2:$P$501,B1210))</f>
        <v>0</v>
      </c>
      <c r="N1210">
        <f>IF(A1210="","",SUMIFS(BallByBall!$X$2:$X$501,BallByBall!$B$2:$B$501,A1210,BallByBall!$P$2:$P$501,B1210))</f>
        <v>0</v>
      </c>
      <c r="O1210">
        <f>IF(A1210="","",SUMIFS(OverSummary!$G$2:$G$101,OverSummary!$A$2:$A$101,A1210,OverSummary!$D$2:$D$101,B1210))</f>
        <v>0</v>
      </c>
      <c r="P1210">
        <f>IF(A1210="","",G1210*Rules!$B$13+H1210*Rules!$B$14+I1210*Rules!$B$15)</f>
        <v>0</v>
      </c>
      <c r="Q1210">
        <f>IF(A1210="","",IF(G1210&gt;=100,Rules!$B$18,IF(G1210&gt;=50,Rules!$B$17,IF(G1210&gt;=30,Rules!$B$16,0)))+IF(AND(F1210=1,D1210&lt;&gt;"BWL",G1210=0),Rules!$B$27,0))</f>
        <v>0</v>
      </c>
      <c r="R1210">
        <f>IF(A1210="","",J1210*Rules!$B$19+O1210*Rules!$B$22)</f>
        <v>0</v>
      </c>
      <c r="S1210">
        <f>IF(A1210="","",IF(J1210&gt;=4,Rules!$B$21,IF(J1210&gt;=3,Rules!$B$20,0)))</f>
        <v>0</v>
      </c>
      <c r="T1210">
        <f>IF(A1210="","",K1210*Rules!$B$23+L1210*Rules!$B$24+M1210*Rules!$B$25+N1210*Rules!$B$26)</f>
        <v>0</v>
      </c>
      <c r="U1210">
        <f t="shared" si="18"/>
        <v>0</v>
      </c>
    </row>
    <row r="1211" spans="1:21" x14ac:dyDescent="0.2">
      <c r="A1211" t="str">
        <f>MatchSquad!A1211</f>
        <v>M025</v>
      </c>
      <c r="B1211" t="str">
        <f>MatchSquad!B1211</f>
        <v>P060</v>
      </c>
      <c r="C1211" t="str">
        <f>MatchSquad!C1211</f>
        <v>Mohd. Arshad Khan</v>
      </c>
      <c r="D1211" t="str">
        <f>MatchSquad!D1211</f>
        <v>AR</v>
      </c>
      <c r="E1211" t="str">
        <f>MatchSquad!E1211</f>
        <v>GT</v>
      </c>
      <c r="F1211">
        <f>MatchSquad!G1211</f>
        <v>0</v>
      </c>
      <c r="G1211">
        <f>IF(A1211="","",SUMIFS(BallByBall!$I$2:$I$501,BallByBall!$B$2:$B$501,A1211,BallByBall!$F$2:$F$501,B1211))</f>
        <v>0</v>
      </c>
      <c r="H1211">
        <f>IF(A1211="","",COUNTIFS(BallByBall!$B$2:$B$501,A1211,BallByBall!$F$2:$F$501,B1211,BallByBall!$Q$2:$Q$501,1))</f>
        <v>0</v>
      </c>
      <c r="I1211">
        <f>IF(A1211="","",COUNTIFS(BallByBall!$B$2:$B$501,A1211,BallByBall!$F$2:$F$501,B1211,BallByBall!$R$2:$R$501,1))</f>
        <v>0</v>
      </c>
      <c r="J1211">
        <f>IF(A1211="","",SUMIFS(BallByBall!$T$2:$T$501,BallByBall!$B$2:$B$501,A1211,BallByBall!$H$2:$H$501,B1211))</f>
        <v>0</v>
      </c>
      <c r="K1211">
        <f>IF(A1211="","",SUMIFS(BallByBall!$U$2:$U$501,BallByBall!$B$2:$B$501,A1211,BallByBall!$P$2:$P$501,B1211))</f>
        <v>0</v>
      </c>
      <c r="L1211">
        <f>IF(A1211="","",SUMIFS(BallByBall!$V$2:$V$501,BallByBall!$B$2:$B$501,A1211,BallByBall!$P$2:$P$501,B1211))</f>
        <v>0</v>
      </c>
      <c r="M1211">
        <f>IF(A1211="","",SUMIFS(BallByBall!$W$2:$W$501,BallByBall!$B$2:$B$501,A1211,BallByBall!$P$2:$P$501,B1211))</f>
        <v>0</v>
      </c>
      <c r="N1211">
        <f>IF(A1211="","",SUMIFS(BallByBall!$X$2:$X$501,BallByBall!$B$2:$B$501,A1211,BallByBall!$P$2:$P$501,B1211))</f>
        <v>0</v>
      </c>
      <c r="O1211">
        <f>IF(A1211="","",SUMIFS(OverSummary!$G$2:$G$101,OverSummary!$A$2:$A$101,A1211,OverSummary!$D$2:$D$101,B1211))</f>
        <v>0</v>
      </c>
      <c r="P1211">
        <f>IF(A1211="","",G1211*Rules!$B$13+H1211*Rules!$B$14+I1211*Rules!$B$15)</f>
        <v>0</v>
      </c>
      <c r="Q1211">
        <f>IF(A1211="","",IF(G1211&gt;=100,Rules!$B$18,IF(G1211&gt;=50,Rules!$B$17,IF(G1211&gt;=30,Rules!$B$16,0)))+IF(AND(F1211=1,D1211&lt;&gt;"BWL",G1211=0),Rules!$B$27,0))</f>
        <v>0</v>
      </c>
      <c r="R1211">
        <f>IF(A1211="","",J1211*Rules!$B$19+O1211*Rules!$B$22)</f>
        <v>0</v>
      </c>
      <c r="S1211">
        <f>IF(A1211="","",IF(J1211&gt;=4,Rules!$B$21,IF(J1211&gt;=3,Rules!$B$20,0)))</f>
        <v>0</v>
      </c>
      <c r="T1211">
        <f>IF(A1211="","",K1211*Rules!$B$23+L1211*Rules!$B$24+M1211*Rules!$B$25+N1211*Rules!$B$26)</f>
        <v>0</v>
      </c>
      <c r="U1211">
        <f t="shared" si="18"/>
        <v>0</v>
      </c>
    </row>
    <row r="1212" spans="1:21" x14ac:dyDescent="0.2">
      <c r="A1212" t="str">
        <f>MatchSquad!A1212</f>
        <v>M025</v>
      </c>
      <c r="B1212" t="str">
        <f>MatchSquad!B1212</f>
        <v>P061</v>
      </c>
      <c r="C1212" t="str">
        <f>MatchSquad!C1212</f>
        <v>Sai Kishore</v>
      </c>
      <c r="D1212" t="str">
        <f>MatchSquad!D1212</f>
        <v>AR</v>
      </c>
      <c r="E1212" t="str">
        <f>MatchSquad!E1212</f>
        <v>GT</v>
      </c>
      <c r="F1212">
        <f>MatchSquad!G1212</f>
        <v>0</v>
      </c>
      <c r="G1212">
        <f>IF(A1212="","",SUMIFS(BallByBall!$I$2:$I$501,BallByBall!$B$2:$B$501,A1212,BallByBall!$F$2:$F$501,B1212))</f>
        <v>0</v>
      </c>
      <c r="H1212">
        <f>IF(A1212="","",COUNTIFS(BallByBall!$B$2:$B$501,A1212,BallByBall!$F$2:$F$501,B1212,BallByBall!$Q$2:$Q$501,1))</f>
        <v>0</v>
      </c>
      <c r="I1212">
        <f>IF(A1212="","",COUNTIFS(BallByBall!$B$2:$B$501,A1212,BallByBall!$F$2:$F$501,B1212,BallByBall!$R$2:$R$501,1))</f>
        <v>0</v>
      </c>
      <c r="J1212">
        <f>IF(A1212="","",SUMIFS(BallByBall!$T$2:$T$501,BallByBall!$B$2:$B$501,A1212,BallByBall!$H$2:$H$501,B1212))</f>
        <v>0</v>
      </c>
      <c r="K1212">
        <f>IF(A1212="","",SUMIFS(BallByBall!$U$2:$U$501,BallByBall!$B$2:$B$501,A1212,BallByBall!$P$2:$P$501,B1212))</f>
        <v>0</v>
      </c>
      <c r="L1212">
        <f>IF(A1212="","",SUMIFS(BallByBall!$V$2:$V$501,BallByBall!$B$2:$B$501,A1212,BallByBall!$P$2:$P$501,B1212))</f>
        <v>0</v>
      </c>
      <c r="M1212">
        <f>IF(A1212="","",SUMIFS(BallByBall!$W$2:$W$501,BallByBall!$B$2:$B$501,A1212,BallByBall!$P$2:$P$501,B1212))</f>
        <v>0</v>
      </c>
      <c r="N1212">
        <f>IF(A1212="","",SUMIFS(BallByBall!$X$2:$X$501,BallByBall!$B$2:$B$501,A1212,BallByBall!$P$2:$P$501,B1212))</f>
        <v>0</v>
      </c>
      <c r="O1212">
        <f>IF(A1212="","",SUMIFS(OverSummary!$G$2:$G$101,OverSummary!$A$2:$A$101,A1212,OverSummary!$D$2:$D$101,B1212))</f>
        <v>0</v>
      </c>
      <c r="P1212">
        <f>IF(A1212="","",G1212*Rules!$B$13+H1212*Rules!$B$14+I1212*Rules!$B$15)</f>
        <v>0</v>
      </c>
      <c r="Q1212">
        <f>IF(A1212="","",IF(G1212&gt;=100,Rules!$B$18,IF(G1212&gt;=50,Rules!$B$17,IF(G1212&gt;=30,Rules!$B$16,0)))+IF(AND(F1212=1,D1212&lt;&gt;"BWL",G1212=0),Rules!$B$27,0))</f>
        <v>0</v>
      </c>
      <c r="R1212">
        <f>IF(A1212="","",J1212*Rules!$B$19+O1212*Rules!$B$22)</f>
        <v>0</v>
      </c>
      <c r="S1212">
        <f>IF(A1212="","",IF(J1212&gt;=4,Rules!$B$21,IF(J1212&gt;=3,Rules!$B$20,0)))</f>
        <v>0</v>
      </c>
      <c r="T1212">
        <f>IF(A1212="","",K1212*Rules!$B$23+L1212*Rules!$B$24+M1212*Rules!$B$25+N1212*Rules!$B$26)</f>
        <v>0</v>
      </c>
      <c r="U1212">
        <f t="shared" si="18"/>
        <v>0</v>
      </c>
    </row>
    <row r="1213" spans="1:21" x14ac:dyDescent="0.2">
      <c r="A1213" t="str">
        <f>MatchSquad!A1213</f>
        <v>M025</v>
      </c>
      <c r="B1213" t="str">
        <f>MatchSquad!B1213</f>
        <v>P062</v>
      </c>
      <c r="C1213" t="str">
        <f>MatchSquad!C1213</f>
        <v>Jayant Yadav</v>
      </c>
      <c r="D1213" t="str">
        <f>MatchSquad!D1213</f>
        <v>AR</v>
      </c>
      <c r="E1213" t="str">
        <f>MatchSquad!E1213</f>
        <v>GT</v>
      </c>
      <c r="F1213">
        <f>MatchSquad!G1213</f>
        <v>0</v>
      </c>
      <c r="G1213">
        <f>IF(A1213="","",SUMIFS(BallByBall!$I$2:$I$501,BallByBall!$B$2:$B$501,A1213,BallByBall!$F$2:$F$501,B1213))</f>
        <v>0</v>
      </c>
      <c r="H1213">
        <f>IF(A1213="","",COUNTIFS(BallByBall!$B$2:$B$501,A1213,BallByBall!$F$2:$F$501,B1213,BallByBall!$Q$2:$Q$501,1))</f>
        <v>0</v>
      </c>
      <c r="I1213">
        <f>IF(A1213="","",COUNTIFS(BallByBall!$B$2:$B$501,A1213,BallByBall!$F$2:$F$501,B1213,BallByBall!$R$2:$R$501,1))</f>
        <v>0</v>
      </c>
      <c r="J1213">
        <f>IF(A1213="","",SUMIFS(BallByBall!$T$2:$T$501,BallByBall!$B$2:$B$501,A1213,BallByBall!$H$2:$H$501,B1213))</f>
        <v>0</v>
      </c>
      <c r="K1213">
        <f>IF(A1213="","",SUMIFS(BallByBall!$U$2:$U$501,BallByBall!$B$2:$B$501,A1213,BallByBall!$P$2:$P$501,B1213))</f>
        <v>0</v>
      </c>
      <c r="L1213">
        <f>IF(A1213="","",SUMIFS(BallByBall!$V$2:$V$501,BallByBall!$B$2:$B$501,A1213,BallByBall!$P$2:$P$501,B1213))</f>
        <v>0</v>
      </c>
      <c r="M1213">
        <f>IF(A1213="","",SUMIFS(BallByBall!$W$2:$W$501,BallByBall!$B$2:$B$501,A1213,BallByBall!$P$2:$P$501,B1213))</f>
        <v>0</v>
      </c>
      <c r="N1213">
        <f>IF(A1213="","",SUMIFS(BallByBall!$X$2:$X$501,BallByBall!$B$2:$B$501,A1213,BallByBall!$P$2:$P$501,B1213))</f>
        <v>0</v>
      </c>
      <c r="O1213">
        <f>IF(A1213="","",SUMIFS(OverSummary!$G$2:$G$101,OverSummary!$A$2:$A$101,A1213,OverSummary!$D$2:$D$101,B1213))</f>
        <v>0</v>
      </c>
      <c r="P1213">
        <f>IF(A1213="","",G1213*Rules!$B$13+H1213*Rules!$B$14+I1213*Rules!$B$15)</f>
        <v>0</v>
      </c>
      <c r="Q1213">
        <f>IF(A1213="","",IF(G1213&gt;=100,Rules!$B$18,IF(G1213&gt;=50,Rules!$B$17,IF(G1213&gt;=30,Rules!$B$16,0)))+IF(AND(F1213=1,D1213&lt;&gt;"BWL",G1213=0),Rules!$B$27,0))</f>
        <v>0</v>
      </c>
      <c r="R1213">
        <f>IF(A1213="","",J1213*Rules!$B$19+O1213*Rules!$B$22)</f>
        <v>0</v>
      </c>
      <c r="S1213">
        <f>IF(A1213="","",IF(J1213&gt;=4,Rules!$B$21,IF(J1213&gt;=3,Rules!$B$20,0)))</f>
        <v>0</v>
      </c>
      <c r="T1213">
        <f>IF(A1213="","",K1213*Rules!$B$23+L1213*Rules!$B$24+M1213*Rules!$B$25+N1213*Rules!$B$26)</f>
        <v>0</v>
      </c>
      <c r="U1213">
        <f t="shared" si="18"/>
        <v>0</v>
      </c>
    </row>
    <row r="1214" spans="1:21" x14ac:dyDescent="0.2">
      <c r="A1214" t="str">
        <f>MatchSquad!A1214</f>
        <v>M025</v>
      </c>
      <c r="B1214" t="str">
        <f>MatchSquad!B1214</f>
        <v>P063</v>
      </c>
      <c r="C1214" t="str">
        <f>MatchSquad!C1214</f>
        <v>Jason Holder</v>
      </c>
      <c r="D1214" t="str">
        <f>MatchSquad!D1214</f>
        <v>AR</v>
      </c>
      <c r="E1214" t="str">
        <f>MatchSquad!E1214</f>
        <v>GT</v>
      </c>
      <c r="F1214">
        <f>MatchSquad!G1214</f>
        <v>0</v>
      </c>
      <c r="G1214">
        <f>IF(A1214="","",SUMIFS(BallByBall!$I$2:$I$501,BallByBall!$B$2:$B$501,A1214,BallByBall!$F$2:$F$501,B1214))</f>
        <v>0</v>
      </c>
      <c r="H1214">
        <f>IF(A1214="","",COUNTIFS(BallByBall!$B$2:$B$501,A1214,BallByBall!$F$2:$F$501,B1214,BallByBall!$Q$2:$Q$501,1))</f>
        <v>0</v>
      </c>
      <c r="I1214">
        <f>IF(A1214="","",COUNTIFS(BallByBall!$B$2:$B$501,A1214,BallByBall!$F$2:$F$501,B1214,BallByBall!$R$2:$R$501,1))</f>
        <v>0</v>
      </c>
      <c r="J1214">
        <f>IF(A1214="","",SUMIFS(BallByBall!$T$2:$T$501,BallByBall!$B$2:$B$501,A1214,BallByBall!$H$2:$H$501,B1214))</f>
        <v>0</v>
      </c>
      <c r="K1214">
        <f>IF(A1214="","",SUMIFS(BallByBall!$U$2:$U$501,BallByBall!$B$2:$B$501,A1214,BallByBall!$P$2:$P$501,B1214))</f>
        <v>0</v>
      </c>
      <c r="L1214">
        <f>IF(A1214="","",SUMIFS(BallByBall!$V$2:$V$501,BallByBall!$B$2:$B$501,A1214,BallByBall!$P$2:$P$501,B1214))</f>
        <v>0</v>
      </c>
      <c r="M1214">
        <f>IF(A1214="","",SUMIFS(BallByBall!$W$2:$W$501,BallByBall!$B$2:$B$501,A1214,BallByBall!$P$2:$P$501,B1214))</f>
        <v>0</v>
      </c>
      <c r="N1214">
        <f>IF(A1214="","",SUMIFS(BallByBall!$X$2:$X$501,BallByBall!$B$2:$B$501,A1214,BallByBall!$P$2:$P$501,B1214))</f>
        <v>0</v>
      </c>
      <c r="O1214">
        <f>IF(A1214="","",SUMIFS(OverSummary!$G$2:$G$101,OverSummary!$A$2:$A$101,A1214,OverSummary!$D$2:$D$101,B1214))</f>
        <v>0</v>
      </c>
      <c r="P1214">
        <f>IF(A1214="","",G1214*Rules!$B$13+H1214*Rules!$B$14+I1214*Rules!$B$15)</f>
        <v>0</v>
      </c>
      <c r="Q1214">
        <f>IF(A1214="","",IF(G1214&gt;=100,Rules!$B$18,IF(G1214&gt;=50,Rules!$B$17,IF(G1214&gt;=30,Rules!$B$16,0)))+IF(AND(F1214=1,D1214&lt;&gt;"BWL",G1214=0),Rules!$B$27,0))</f>
        <v>0</v>
      </c>
      <c r="R1214">
        <f>IF(A1214="","",J1214*Rules!$B$19+O1214*Rules!$B$22)</f>
        <v>0</v>
      </c>
      <c r="S1214">
        <f>IF(A1214="","",IF(J1214&gt;=4,Rules!$B$21,IF(J1214&gt;=3,Rules!$B$20,0)))</f>
        <v>0</v>
      </c>
      <c r="T1214">
        <f>IF(A1214="","",K1214*Rules!$B$23+L1214*Rules!$B$24+M1214*Rules!$B$25+N1214*Rules!$B$26)</f>
        <v>0</v>
      </c>
      <c r="U1214">
        <f t="shared" si="18"/>
        <v>0</v>
      </c>
    </row>
    <row r="1215" spans="1:21" x14ac:dyDescent="0.2">
      <c r="A1215" t="str">
        <f>MatchSquad!A1215</f>
        <v>M025</v>
      </c>
      <c r="B1215" t="str">
        <f>MatchSquad!B1215</f>
        <v>P064</v>
      </c>
      <c r="C1215" t="str">
        <f>MatchSquad!C1215</f>
        <v>Rahul Tewatia</v>
      </c>
      <c r="D1215" t="str">
        <f>MatchSquad!D1215</f>
        <v>AR</v>
      </c>
      <c r="E1215" t="str">
        <f>MatchSquad!E1215</f>
        <v>GT</v>
      </c>
      <c r="F1215">
        <f>MatchSquad!G1215</f>
        <v>0</v>
      </c>
      <c r="G1215">
        <f>IF(A1215="","",SUMIFS(BallByBall!$I$2:$I$501,BallByBall!$B$2:$B$501,A1215,BallByBall!$F$2:$F$501,B1215))</f>
        <v>0</v>
      </c>
      <c r="H1215">
        <f>IF(A1215="","",COUNTIFS(BallByBall!$B$2:$B$501,A1215,BallByBall!$F$2:$F$501,B1215,BallByBall!$Q$2:$Q$501,1))</f>
        <v>0</v>
      </c>
      <c r="I1215">
        <f>IF(A1215="","",COUNTIFS(BallByBall!$B$2:$B$501,A1215,BallByBall!$F$2:$F$501,B1215,BallByBall!$R$2:$R$501,1))</f>
        <v>0</v>
      </c>
      <c r="J1215">
        <f>IF(A1215="","",SUMIFS(BallByBall!$T$2:$T$501,BallByBall!$B$2:$B$501,A1215,BallByBall!$H$2:$H$501,B1215))</f>
        <v>0</v>
      </c>
      <c r="K1215">
        <f>IF(A1215="","",SUMIFS(BallByBall!$U$2:$U$501,BallByBall!$B$2:$B$501,A1215,BallByBall!$P$2:$P$501,B1215))</f>
        <v>0</v>
      </c>
      <c r="L1215">
        <f>IF(A1215="","",SUMIFS(BallByBall!$V$2:$V$501,BallByBall!$B$2:$B$501,A1215,BallByBall!$P$2:$P$501,B1215))</f>
        <v>0</v>
      </c>
      <c r="M1215">
        <f>IF(A1215="","",SUMIFS(BallByBall!$W$2:$W$501,BallByBall!$B$2:$B$501,A1215,BallByBall!$P$2:$P$501,B1215))</f>
        <v>0</v>
      </c>
      <c r="N1215">
        <f>IF(A1215="","",SUMIFS(BallByBall!$X$2:$X$501,BallByBall!$B$2:$B$501,A1215,BallByBall!$P$2:$P$501,B1215))</f>
        <v>0</v>
      </c>
      <c r="O1215">
        <f>IF(A1215="","",SUMIFS(OverSummary!$G$2:$G$101,OverSummary!$A$2:$A$101,A1215,OverSummary!$D$2:$D$101,B1215))</f>
        <v>0</v>
      </c>
      <c r="P1215">
        <f>IF(A1215="","",G1215*Rules!$B$13+H1215*Rules!$B$14+I1215*Rules!$B$15)</f>
        <v>0</v>
      </c>
      <c r="Q1215">
        <f>IF(A1215="","",IF(G1215&gt;=100,Rules!$B$18,IF(G1215&gt;=50,Rules!$B$17,IF(G1215&gt;=30,Rules!$B$16,0)))+IF(AND(F1215=1,D1215&lt;&gt;"BWL",G1215=0),Rules!$B$27,0))</f>
        <v>0</v>
      </c>
      <c r="R1215">
        <f>IF(A1215="","",J1215*Rules!$B$19+O1215*Rules!$B$22)</f>
        <v>0</v>
      </c>
      <c r="S1215">
        <f>IF(A1215="","",IF(J1215&gt;=4,Rules!$B$21,IF(J1215&gt;=3,Rules!$B$20,0)))</f>
        <v>0</v>
      </c>
      <c r="T1215">
        <f>IF(A1215="","",K1215*Rules!$B$23+L1215*Rules!$B$24+M1215*Rules!$B$25+N1215*Rules!$B$26)</f>
        <v>0</v>
      </c>
      <c r="U1215">
        <f t="shared" si="18"/>
        <v>0</v>
      </c>
    </row>
    <row r="1216" spans="1:21" x14ac:dyDescent="0.2">
      <c r="A1216" t="str">
        <f>MatchSquad!A1216</f>
        <v>M025</v>
      </c>
      <c r="B1216" t="str">
        <f>MatchSquad!B1216</f>
        <v>P065</v>
      </c>
      <c r="C1216" t="str">
        <f>MatchSquad!C1216</f>
        <v>Shahrukh Khan</v>
      </c>
      <c r="D1216" t="str">
        <f>MatchSquad!D1216</f>
        <v>AR</v>
      </c>
      <c r="E1216" t="str">
        <f>MatchSquad!E1216</f>
        <v>GT</v>
      </c>
      <c r="F1216">
        <f>MatchSquad!G1216</f>
        <v>0</v>
      </c>
      <c r="G1216">
        <f>IF(A1216="","",SUMIFS(BallByBall!$I$2:$I$501,BallByBall!$B$2:$B$501,A1216,BallByBall!$F$2:$F$501,B1216))</f>
        <v>0</v>
      </c>
      <c r="H1216">
        <f>IF(A1216="","",COUNTIFS(BallByBall!$B$2:$B$501,A1216,BallByBall!$F$2:$F$501,B1216,BallByBall!$Q$2:$Q$501,1))</f>
        <v>0</v>
      </c>
      <c r="I1216">
        <f>IF(A1216="","",COUNTIFS(BallByBall!$B$2:$B$501,A1216,BallByBall!$F$2:$F$501,B1216,BallByBall!$R$2:$R$501,1))</f>
        <v>0</v>
      </c>
      <c r="J1216">
        <f>IF(A1216="","",SUMIFS(BallByBall!$T$2:$T$501,BallByBall!$B$2:$B$501,A1216,BallByBall!$H$2:$H$501,B1216))</f>
        <v>0</v>
      </c>
      <c r="K1216">
        <f>IF(A1216="","",SUMIFS(BallByBall!$U$2:$U$501,BallByBall!$B$2:$B$501,A1216,BallByBall!$P$2:$P$501,B1216))</f>
        <v>0</v>
      </c>
      <c r="L1216">
        <f>IF(A1216="","",SUMIFS(BallByBall!$V$2:$V$501,BallByBall!$B$2:$B$501,A1216,BallByBall!$P$2:$P$501,B1216))</f>
        <v>0</v>
      </c>
      <c r="M1216">
        <f>IF(A1216="","",SUMIFS(BallByBall!$W$2:$W$501,BallByBall!$B$2:$B$501,A1216,BallByBall!$P$2:$P$501,B1216))</f>
        <v>0</v>
      </c>
      <c r="N1216">
        <f>IF(A1216="","",SUMIFS(BallByBall!$X$2:$X$501,BallByBall!$B$2:$B$501,A1216,BallByBall!$P$2:$P$501,B1216))</f>
        <v>0</v>
      </c>
      <c r="O1216">
        <f>IF(A1216="","",SUMIFS(OverSummary!$G$2:$G$101,OverSummary!$A$2:$A$101,A1216,OverSummary!$D$2:$D$101,B1216))</f>
        <v>0</v>
      </c>
      <c r="P1216">
        <f>IF(A1216="","",G1216*Rules!$B$13+H1216*Rules!$B$14+I1216*Rules!$B$15)</f>
        <v>0</v>
      </c>
      <c r="Q1216">
        <f>IF(A1216="","",IF(G1216&gt;=100,Rules!$B$18,IF(G1216&gt;=50,Rules!$B$17,IF(G1216&gt;=30,Rules!$B$16,0)))+IF(AND(F1216=1,D1216&lt;&gt;"BWL",G1216=0),Rules!$B$27,0))</f>
        <v>0</v>
      </c>
      <c r="R1216">
        <f>IF(A1216="","",J1216*Rules!$B$19+O1216*Rules!$B$22)</f>
        <v>0</v>
      </c>
      <c r="S1216">
        <f>IF(A1216="","",IF(J1216&gt;=4,Rules!$B$21,IF(J1216&gt;=3,Rules!$B$20,0)))</f>
        <v>0</v>
      </c>
      <c r="T1216">
        <f>IF(A1216="","",K1216*Rules!$B$23+L1216*Rules!$B$24+M1216*Rules!$B$25+N1216*Rules!$B$26)</f>
        <v>0</v>
      </c>
      <c r="U1216">
        <f t="shared" si="18"/>
        <v>0</v>
      </c>
    </row>
    <row r="1217" spans="1:21" x14ac:dyDescent="0.2">
      <c r="A1217" t="str">
        <f>MatchSquad!A1217</f>
        <v>M025</v>
      </c>
      <c r="B1217" t="str">
        <f>MatchSquad!B1217</f>
        <v>P066</v>
      </c>
      <c r="C1217" t="str">
        <f>MatchSquad!C1217</f>
        <v>Kagiso Rabada</v>
      </c>
      <c r="D1217" t="str">
        <f>MatchSquad!D1217</f>
        <v>BWL</v>
      </c>
      <c r="E1217" t="str">
        <f>MatchSquad!E1217</f>
        <v>GT</v>
      </c>
      <c r="F1217">
        <f>MatchSquad!G1217</f>
        <v>0</v>
      </c>
      <c r="G1217">
        <f>IF(A1217="","",SUMIFS(BallByBall!$I$2:$I$501,BallByBall!$B$2:$B$501,A1217,BallByBall!$F$2:$F$501,B1217))</f>
        <v>0</v>
      </c>
      <c r="H1217">
        <f>IF(A1217="","",COUNTIFS(BallByBall!$B$2:$B$501,A1217,BallByBall!$F$2:$F$501,B1217,BallByBall!$Q$2:$Q$501,1))</f>
        <v>0</v>
      </c>
      <c r="I1217">
        <f>IF(A1217="","",COUNTIFS(BallByBall!$B$2:$B$501,A1217,BallByBall!$F$2:$F$501,B1217,BallByBall!$R$2:$R$501,1))</f>
        <v>0</v>
      </c>
      <c r="J1217">
        <f>IF(A1217="","",SUMIFS(BallByBall!$T$2:$T$501,BallByBall!$B$2:$B$501,A1217,BallByBall!$H$2:$H$501,B1217))</f>
        <v>0</v>
      </c>
      <c r="K1217">
        <f>IF(A1217="","",SUMIFS(BallByBall!$U$2:$U$501,BallByBall!$B$2:$B$501,A1217,BallByBall!$P$2:$P$501,B1217))</f>
        <v>0</v>
      </c>
      <c r="L1217">
        <f>IF(A1217="","",SUMIFS(BallByBall!$V$2:$V$501,BallByBall!$B$2:$B$501,A1217,BallByBall!$P$2:$P$501,B1217))</f>
        <v>0</v>
      </c>
      <c r="M1217">
        <f>IF(A1217="","",SUMIFS(BallByBall!$W$2:$W$501,BallByBall!$B$2:$B$501,A1217,BallByBall!$P$2:$P$501,B1217))</f>
        <v>0</v>
      </c>
      <c r="N1217">
        <f>IF(A1217="","",SUMIFS(BallByBall!$X$2:$X$501,BallByBall!$B$2:$B$501,A1217,BallByBall!$P$2:$P$501,B1217))</f>
        <v>0</v>
      </c>
      <c r="O1217">
        <f>IF(A1217="","",SUMIFS(OverSummary!$G$2:$G$101,OverSummary!$A$2:$A$101,A1217,OverSummary!$D$2:$D$101,B1217))</f>
        <v>0</v>
      </c>
      <c r="P1217">
        <f>IF(A1217="","",G1217*Rules!$B$13+H1217*Rules!$B$14+I1217*Rules!$B$15)</f>
        <v>0</v>
      </c>
      <c r="Q1217">
        <f>IF(A1217="","",IF(G1217&gt;=100,Rules!$B$18,IF(G1217&gt;=50,Rules!$B$17,IF(G1217&gt;=30,Rules!$B$16,0)))+IF(AND(F1217=1,D1217&lt;&gt;"BWL",G1217=0),Rules!$B$27,0))</f>
        <v>0</v>
      </c>
      <c r="R1217">
        <f>IF(A1217="","",J1217*Rules!$B$19+O1217*Rules!$B$22)</f>
        <v>0</v>
      </c>
      <c r="S1217">
        <f>IF(A1217="","",IF(J1217&gt;=4,Rules!$B$21,IF(J1217&gt;=3,Rules!$B$20,0)))</f>
        <v>0</v>
      </c>
      <c r="T1217">
        <f>IF(A1217="","",K1217*Rules!$B$23+L1217*Rules!$B$24+M1217*Rules!$B$25+N1217*Rules!$B$26)</f>
        <v>0</v>
      </c>
      <c r="U1217">
        <f t="shared" si="18"/>
        <v>0</v>
      </c>
    </row>
    <row r="1218" spans="1:21" x14ac:dyDescent="0.2">
      <c r="A1218" t="str">
        <f>MatchSquad!A1218</f>
        <v>M025</v>
      </c>
      <c r="B1218" t="str">
        <f>MatchSquad!B1218</f>
        <v>P067</v>
      </c>
      <c r="C1218" t="str">
        <f>MatchSquad!C1218</f>
        <v>Mohammed Siraj</v>
      </c>
      <c r="D1218" t="str">
        <f>MatchSquad!D1218</f>
        <v>BWL</v>
      </c>
      <c r="E1218" t="str">
        <f>MatchSquad!E1218</f>
        <v>GT</v>
      </c>
      <c r="F1218">
        <f>MatchSquad!G1218</f>
        <v>0</v>
      </c>
      <c r="G1218">
        <f>IF(A1218="","",SUMIFS(BallByBall!$I$2:$I$501,BallByBall!$B$2:$B$501,A1218,BallByBall!$F$2:$F$501,B1218))</f>
        <v>0</v>
      </c>
      <c r="H1218">
        <f>IF(A1218="","",COUNTIFS(BallByBall!$B$2:$B$501,A1218,BallByBall!$F$2:$F$501,B1218,BallByBall!$Q$2:$Q$501,1))</f>
        <v>0</v>
      </c>
      <c r="I1218">
        <f>IF(A1218="","",COUNTIFS(BallByBall!$B$2:$B$501,A1218,BallByBall!$F$2:$F$501,B1218,BallByBall!$R$2:$R$501,1))</f>
        <v>0</v>
      </c>
      <c r="J1218">
        <f>IF(A1218="","",SUMIFS(BallByBall!$T$2:$T$501,BallByBall!$B$2:$B$501,A1218,BallByBall!$H$2:$H$501,B1218))</f>
        <v>0</v>
      </c>
      <c r="K1218">
        <f>IF(A1218="","",SUMIFS(BallByBall!$U$2:$U$501,BallByBall!$B$2:$B$501,A1218,BallByBall!$P$2:$P$501,B1218))</f>
        <v>0</v>
      </c>
      <c r="L1218">
        <f>IF(A1218="","",SUMIFS(BallByBall!$V$2:$V$501,BallByBall!$B$2:$B$501,A1218,BallByBall!$P$2:$P$501,B1218))</f>
        <v>0</v>
      </c>
      <c r="M1218">
        <f>IF(A1218="","",SUMIFS(BallByBall!$W$2:$W$501,BallByBall!$B$2:$B$501,A1218,BallByBall!$P$2:$P$501,B1218))</f>
        <v>0</v>
      </c>
      <c r="N1218">
        <f>IF(A1218="","",SUMIFS(BallByBall!$X$2:$X$501,BallByBall!$B$2:$B$501,A1218,BallByBall!$P$2:$P$501,B1218))</f>
        <v>0</v>
      </c>
      <c r="O1218">
        <f>IF(A1218="","",SUMIFS(OverSummary!$G$2:$G$101,OverSummary!$A$2:$A$101,A1218,OverSummary!$D$2:$D$101,B1218))</f>
        <v>0</v>
      </c>
      <c r="P1218">
        <f>IF(A1218="","",G1218*Rules!$B$13+H1218*Rules!$B$14+I1218*Rules!$B$15)</f>
        <v>0</v>
      </c>
      <c r="Q1218">
        <f>IF(A1218="","",IF(G1218&gt;=100,Rules!$B$18,IF(G1218&gt;=50,Rules!$B$17,IF(G1218&gt;=30,Rules!$B$16,0)))+IF(AND(F1218=1,D1218&lt;&gt;"BWL",G1218=0),Rules!$B$27,0))</f>
        <v>0</v>
      </c>
      <c r="R1218">
        <f>IF(A1218="","",J1218*Rules!$B$19+O1218*Rules!$B$22)</f>
        <v>0</v>
      </c>
      <c r="S1218">
        <f>IF(A1218="","",IF(J1218&gt;=4,Rules!$B$21,IF(J1218&gt;=3,Rules!$B$20,0)))</f>
        <v>0</v>
      </c>
      <c r="T1218">
        <f>IF(A1218="","",K1218*Rules!$B$23+L1218*Rules!$B$24+M1218*Rules!$B$25+N1218*Rules!$B$26)</f>
        <v>0</v>
      </c>
      <c r="U1218">
        <f t="shared" ref="U1218:U1281" si="19">IF(A1218="","",P1218+Q1218+R1218+S1218+T1218)</f>
        <v>0</v>
      </c>
    </row>
    <row r="1219" spans="1:21" x14ac:dyDescent="0.2">
      <c r="A1219" t="str">
        <f>MatchSquad!A1219</f>
        <v>M025</v>
      </c>
      <c r="B1219" t="str">
        <f>MatchSquad!B1219</f>
        <v>P068</v>
      </c>
      <c r="C1219" t="str">
        <f>MatchSquad!C1219</f>
        <v>Prasidh Krishna</v>
      </c>
      <c r="D1219" t="str">
        <f>MatchSquad!D1219</f>
        <v>BWL</v>
      </c>
      <c r="E1219" t="str">
        <f>MatchSquad!E1219</f>
        <v>GT</v>
      </c>
      <c r="F1219">
        <f>MatchSquad!G1219</f>
        <v>0</v>
      </c>
      <c r="G1219">
        <f>IF(A1219="","",SUMIFS(BallByBall!$I$2:$I$501,BallByBall!$B$2:$B$501,A1219,BallByBall!$F$2:$F$501,B1219))</f>
        <v>0</v>
      </c>
      <c r="H1219">
        <f>IF(A1219="","",COUNTIFS(BallByBall!$B$2:$B$501,A1219,BallByBall!$F$2:$F$501,B1219,BallByBall!$Q$2:$Q$501,1))</f>
        <v>0</v>
      </c>
      <c r="I1219">
        <f>IF(A1219="","",COUNTIFS(BallByBall!$B$2:$B$501,A1219,BallByBall!$F$2:$F$501,B1219,BallByBall!$R$2:$R$501,1))</f>
        <v>0</v>
      </c>
      <c r="J1219">
        <f>IF(A1219="","",SUMIFS(BallByBall!$T$2:$T$501,BallByBall!$B$2:$B$501,A1219,BallByBall!$H$2:$H$501,B1219))</f>
        <v>0</v>
      </c>
      <c r="K1219">
        <f>IF(A1219="","",SUMIFS(BallByBall!$U$2:$U$501,BallByBall!$B$2:$B$501,A1219,BallByBall!$P$2:$P$501,B1219))</f>
        <v>0</v>
      </c>
      <c r="L1219">
        <f>IF(A1219="","",SUMIFS(BallByBall!$V$2:$V$501,BallByBall!$B$2:$B$501,A1219,BallByBall!$P$2:$P$501,B1219))</f>
        <v>0</v>
      </c>
      <c r="M1219">
        <f>IF(A1219="","",SUMIFS(BallByBall!$W$2:$W$501,BallByBall!$B$2:$B$501,A1219,BallByBall!$P$2:$P$501,B1219))</f>
        <v>0</v>
      </c>
      <c r="N1219">
        <f>IF(A1219="","",SUMIFS(BallByBall!$X$2:$X$501,BallByBall!$B$2:$B$501,A1219,BallByBall!$P$2:$P$501,B1219))</f>
        <v>0</v>
      </c>
      <c r="O1219">
        <f>IF(A1219="","",SUMIFS(OverSummary!$G$2:$G$101,OverSummary!$A$2:$A$101,A1219,OverSummary!$D$2:$D$101,B1219))</f>
        <v>0</v>
      </c>
      <c r="P1219">
        <f>IF(A1219="","",G1219*Rules!$B$13+H1219*Rules!$B$14+I1219*Rules!$B$15)</f>
        <v>0</v>
      </c>
      <c r="Q1219">
        <f>IF(A1219="","",IF(G1219&gt;=100,Rules!$B$18,IF(G1219&gt;=50,Rules!$B$17,IF(G1219&gt;=30,Rules!$B$16,0)))+IF(AND(F1219=1,D1219&lt;&gt;"BWL",G1219=0),Rules!$B$27,0))</f>
        <v>0</v>
      </c>
      <c r="R1219">
        <f>IF(A1219="","",J1219*Rules!$B$19+O1219*Rules!$B$22)</f>
        <v>0</v>
      </c>
      <c r="S1219">
        <f>IF(A1219="","",IF(J1219&gt;=4,Rules!$B$21,IF(J1219&gt;=3,Rules!$B$20,0)))</f>
        <v>0</v>
      </c>
      <c r="T1219">
        <f>IF(A1219="","",K1219*Rules!$B$23+L1219*Rules!$B$24+M1219*Rules!$B$25+N1219*Rules!$B$26)</f>
        <v>0</v>
      </c>
      <c r="U1219">
        <f t="shared" si="19"/>
        <v>0</v>
      </c>
    </row>
    <row r="1220" spans="1:21" x14ac:dyDescent="0.2">
      <c r="A1220" t="str">
        <f>MatchSquad!A1220</f>
        <v>M025</v>
      </c>
      <c r="B1220" t="str">
        <f>MatchSquad!B1220</f>
        <v>P069</v>
      </c>
      <c r="C1220" t="str">
        <f>MatchSquad!C1220</f>
        <v>Manav Suthar</v>
      </c>
      <c r="D1220" t="str">
        <f>MatchSquad!D1220</f>
        <v>BWL</v>
      </c>
      <c r="E1220" t="str">
        <f>MatchSquad!E1220</f>
        <v>GT</v>
      </c>
      <c r="F1220">
        <f>MatchSquad!G1220</f>
        <v>0</v>
      </c>
      <c r="G1220">
        <f>IF(A1220="","",SUMIFS(BallByBall!$I$2:$I$501,BallByBall!$B$2:$B$501,A1220,BallByBall!$F$2:$F$501,B1220))</f>
        <v>0</v>
      </c>
      <c r="H1220">
        <f>IF(A1220="","",COUNTIFS(BallByBall!$B$2:$B$501,A1220,BallByBall!$F$2:$F$501,B1220,BallByBall!$Q$2:$Q$501,1))</f>
        <v>0</v>
      </c>
      <c r="I1220">
        <f>IF(A1220="","",COUNTIFS(BallByBall!$B$2:$B$501,A1220,BallByBall!$F$2:$F$501,B1220,BallByBall!$R$2:$R$501,1))</f>
        <v>0</v>
      </c>
      <c r="J1220">
        <f>IF(A1220="","",SUMIFS(BallByBall!$T$2:$T$501,BallByBall!$B$2:$B$501,A1220,BallByBall!$H$2:$H$501,B1220))</f>
        <v>0</v>
      </c>
      <c r="K1220">
        <f>IF(A1220="","",SUMIFS(BallByBall!$U$2:$U$501,BallByBall!$B$2:$B$501,A1220,BallByBall!$P$2:$P$501,B1220))</f>
        <v>0</v>
      </c>
      <c r="L1220">
        <f>IF(A1220="","",SUMIFS(BallByBall!$V$2:$V$501,BallByBall!$B$2:$B$501,A1220,BallByBall!$P$2:$P$501,B1220))</f>
        <v>0</v>
      </c>
      <c r="M1220">
        <f>IF(A1220="","",SUMIFS(BallByBall!$W$2:$W$501,BallByBall!$B$2:$B$501,A1220,BallByBall!$P$2:$P$501,B1220))</f>
        <v>0</v>
      </c>
      <c r="N1220">
        <f>IF(A1220="","",SUMIFS(BallByBall!$X$2:$X$501,BallByBall!$B$2:$B$501,A1220,BallByBall!$P$2:$P$501,B1220))</f>
        <v>0</v>
      </c>
      <c r="O1220">
        <f>IF(A1220="","",SUMIFS(OverSummary!$G$2:$G$101,OverSummary!$A$2:$A$101,A1220,OverSummary!$D$2:$D$101,B1220))</f>
        <v>0</v>
      </c>
      <c r="P1220">
        <f>IF(A1220="","",G1220*Rules!$B$13+H1220*Rules!$B$14+I1220*Rules!$B$15)</f>
        <v>0</v>
      </c>
      <c r="Q1220">
        <f>IF(A1220="","",IF(G1220&gt;=100,Rules!$B$18,IF(G1220&gt;=50,Rules!$B$17,IF(G1220&gt;=30,Rules!$B$16,0)))+IF(AND(F1220=1,D1220&lt;&gt;"BWL",G1220=0),Rules!$B$27,0))</f>
        <v>0</v>
      </c>
      <c r="R1220">
        <f>IF(A1220="","",J1220*Rules!$B$19+O1220*Rules!$B$22)</f>
        <v>0</v>
      </c>
      <c r="S1220">
        <f>IF(A1220="","",IF(J1220&gt;=4,Rules!$B$21,IF(J1220&gt;=3,Rules!$B$20,0)))</f>
        <v>0</v>
      </c>
      <c r="T1220">
        <f>IF(A1220="","",K1220*Rules!$B$23+L1220*Rules!$B$24+M1220*Rules!$B$25+N1220*Rules!$B$26)</f>
        <v>0</v>
      </c>
      <c r="U1220">
        <f t="shared" si="19"/>
        <v>0</v>
      </c>
    </row>
    <row r="1221" spans="1:21" x14ac:dyDescent="0.2">
      <c r="A1221" t="str">
        <f>MatchSquad!A1221</f>
        <v>M025</v>
      </c>
      <c r="B1221" t="str">
        <f>MatchSquad!B1221</f>
        <v>P070</v>
      </c>
      <c r="C1221" t="str">
        <f>MatchSquad!C1221</f>
        <v>Gurnoor Singh Brar</v>
      </c>
      <c r="D1221" t="str">
        <f>MatchSquad!D1221</f>
        <v>BWL</v>
      </c>
      <c r="E1221" t="str">
        <f>MatchSquad!E1221</f>
        <v>GT</v>
      </c>
      <c r="F1221">
        <f>MatchSquad!G1221</f>
        <v>0</v>
      </c>
      <c r="G1221">
        <f>IF(A1221="","",SUMIFS(BallByBall!$I$2:$I$501,BallByBall!$B$2:$B$501,A1221,BallByBall!$F$2:$F$501,B1221))</f>
        <v>0</v>
      </c>
      <c r="H1221">
        <f>IF(A1221="","",COUNTIFS(BallByBall!$B$2:$B$501,A1221,BallByBall!$F$2:$F$501,B1221,BallByBall!$Q$2:$Q$501,1))</f>
        <v>0</v>
      </c>
      <c r="I1221">
        <f>IF(A1221="","",COUNTIFS(BallByBall!$B$2:$B$501,A1221,BallByBall!$F$2:$F$501,B1221,BallByBall!$R$2:$R$501,1))</f>
        <v>0</v>
      </c>
      <c r="J1221">
        <f>IF(A1221="","",SUMIFS(BallByBall!$T$2:$T$501,BallByBall!$B$2:$B$501,A1221,BallByBall!$H$2:$H$501,B1221))</f>
        <v>0</v>
      </c>
      <c r="K1221">
        <f>IF(A1221="","",SUMIFS(BallByBall!$U$2:$U$501,BallByBall!$B$2:$B$501,A1221,BallByBall!$P$2:$P$501,B1221))</f>
        <v>0</v>
      </c>
      <c r="L1221">
        <f>IF(A1221="","",SUMIFS(BallByBall!$V$2:$V$501,BallByBall!$B$2:$B$501,A1221,BallByBall!$P$2:$P$501,B1221))</f>
        <v>0</v>
      </c>
      <c r="M1221">
        <f>IF(A1221="","",SUMIFS(BallByBall!$W$2:$W$501,BallByBall!$B$2:$B$501,A1221,BallByBall!$P$2:$P$501,B1221))</f>
        <v>0</v>
      </c>
      <c r="N1221">
        <f>IF(A1221="","",SUMIFS(BallByBall!$X$2:$X$501,BallByBall!$B$2:$B$501,A1221,BallByBall!$P$2:$P$501,B1221))</f>
        <v>0</v>
      </c>
      <c r="O1221">
        <f>IF(A1221="","",SUMIFS(OverSummary!$G$2:$G$101,OverSummary!$A$2:$A$101,A1221,OverSummary!$D$2:$D$101,B1221))</f>
        <v>0</v>
      </c>
      <c r="P1221">
        <f>IF(A1221="","",G1221*Rules!$B$13+H1221*Rules!$B$14+I1221*Rules!$B$15)</f>
        <v>0</v>
      </c>
      <c r="Q1221">
        <f>IF(A1221="","",IF(G1221&gt;=100,Rules!$B$18,IF(G1221&gt;=50,Rules!$B$17,IF(G1221&gt;=30,Rules!$B$16,0)))+IF(AND(F1221=1,D1221&lt;&gt;"BWL",G1221=0),Rules!$B$27,0))</f>
        <v>0</v>
      </c>
      <c r="R1221">
        <f>IF(A1221="","",J1221*Rules!$B$19+O1221*Rules!$B$22)</f>
        <v>0</v>
      </c>
      <c r="S1221">
        <f>IF(A1221="","",IF(J1221&gt;=4,Rules!$B$21,IF(J1221&gt;=3,Rules!$B$20,0)))</f>
        <v>0</v>
      </c>
      <c r="T1221">
        <f>IF(A1221="","",K1221*Rules!$B$23+L1221*Rules!$B$24+M1221*Rules!$B$25+N1221*Rules!$B$26)</f>
        <v>0</v>
      </c>
      <c r="U1221">
        <f t="shared" si="19"/>
        <v>0</v>
      </c>
    </row>
    <row r="1222" spans="1:21" x14ac:dyDescent="0.2">
      <c r="A1222" t="str">
        <f>MatchSquad!A1222</f>
        <v>M025</v>
      </c>
      <c r="B1222" t="str">
        <f>MatchSquad!B1222</f>
        <v>P071</v>
      </c>
      <c r="C1222" t="str">
        <f>MatchSquad!C1222</f>
        <v>Ishant Sharma</v>
      </c>
      <c r="D1222" t="str">
        <f>MatchSquad!D1222</f>
        <v>BWL</v>
      </c>
      <c r="E1222" t="str">
        <f>MatchSquad!E1222</f>
        <v>GT</v>
      </c>
      <c r="F1222">
        <f>MatchSquad!G1222</f>
        <v>0</v>
      </c>
      <c r="G1222">
        <f>IF(A1222="","",SUMIFS(BallByBall!$I$2:$I$501,BallByBall!$B$2:$B$501,A1222,BallByBall!$F$2:$F$501,B1222))</f>
        <v>0</v>
      </c>
      <c r="H1222">
        <f>IF(A1222="","",COUNTIFS(BallByBall!$B$2:$B$501,A1222,BallByBall!$F$2:$F$501,B1222,BallByBall!$Q$2:$Q$501,1))</f>
        <v>0</v>
      </c>
      <c r="I1222">
        <f>IF(A1222="","",COUNTIFS(BallByBall!$B$2:$B$501,A1222,BallByBall!$F$2:$F$501,B1222,BallByBall!$R$2:$R$501,1))</f>
        <v>0</v>
      </c>
      <c r="J1222">
        <f>IF(A1222="","",SUMIFS(BallByBall!$T$2:$T$501,BallByBall!$B$2:$B$501,A1222,BallByBall!$H$2:$H$501,B1222))</f>
        <v>0</v>
      </c>
      <c r="K1222">
        <f>IF(A1222="","",SUMIFS(BallByBall!$U$2:$U$501,BallByBall!$B$2:$B$501,A1222,BallByBall!$P$2:$P$501,B1222))</f>
        <v>0</v>
      </c>
      <c r="L1222">
        <f>IF(A1222="","",SUMIFS(BallByBall!$V$2:$V$501,BallByBall!$B$2:$B$501,A1222,BallByBall!$P$2:$P$501,B1222))</f>
        <v>0</v>
      </c>
      <c r="M1222">
        <f>IF(A1222="","",SUMIFS(BallByBall!$W$2:$W$501,BallByBall!$B$2:$B$501,A1222,BallByBall!$P$2:$P$501,B1222))</f>
        <v>0</v>
      </c>
      <c r="N1222">
        <f>IF(A1222="","",SUMIFS(BallByBall!$X$2:$X$501,BallByBall!$B$2:$B$501,A1222,BallByBall!$P$2:$P$501,B1222))</f>
        <v>0</v>
      </c>
      <c r="O1222">
        <f>IF(A1222="","",SUMIFS(OverSummary!$G$2:$G$101,OverSummary!$A$2:$A$101,A1222,OverSummary!$D$2:$D$101,B1222))</f>
        <v>0</v>
      </c>
      <c r="P1222">
        <f>IF(A1222="","",G1222*Rules!$B$13+H1222*Rules!$B$14+I1222*Rules!$B$15)</f>
        <v>0</v>
      </c>
      <c r="Q1222">
        <f>IF(A1222="","",IF(G1222&gt;=100,Rules!$B$18,IF(G1222&gt;=50,Rules!$B$17,IF(G1222&gt;=30,Rules!$B$16,0)))+IF(AND(F1222=1,D1222&lt;&gt;"BWL",G1222=0),Rules!$B$27,0))</f>
        <v>0</v>
      </c>
      <c r="R1222">
        <f>IF(A1222="","",J1222*Rules!$B$19+O1222*Rules!$B$22)</f>
        <v>0</v>
      </c>
      <c r="S1222">
        <f>IF(A1222="","",IF(J1222&gt;=4,Rules!$B$21,IF(J1222&gt;=3,Rules!$B$20,0)))</f>
        <v>0</v>
      </c>
      <c r="T1222">
        <f>IF(A1222="","",K1222*Rules!$B$23+L1222*Rules!$B$24+M1222*Rules!$B$25+N1222*Rules!$B$26)</f>
        <v>0</v>
      </c>
      <c r="U1222">
        <f t="shared" si="19"/>
        <v>0</v>
      </c>
    </row>
    <row r="1223" spans="1:21" x14ac:dyDescent="0.2">
      <c r="A1223" t="str">
        <f>MatchSquad!A1223</f>
        <v>M025</v>
      </c>
      <c r="B1223" t="str">
        <f>MatchSquad!B1223</f>
        <v>P072</v>
      </c>
      <c r="C1223" t="str">
        <f>MatchSquad!C1223</f>
        <v>Ashok Sharma</v>
      </c>
      <c r="D1223" t="str">
        <f>MatchSquad!D1223</f>
        <v>BWL</v>
      </c>
      <c r="E1223" t="str">
        <f>MatchSquad!E1223</f>
        <v>GT</v>
      </c>
      <c r="F1223">
        <f>MatchSquad!G1223</f>
        <v>0</v>
      </c>
      <c r="G1223">
        <f>IF(A1223="","",SUMIFS(BallByBall!$I$2:$I$501,BallByBall!$B$2:$B$501,A1223,BallByBall!$F$2:$F$501,B1223))</f>
        <v>0</v>
      </c>
      <c r="H1223">
        <f>IF(A1223="","",COUNTIFS(BallByBall!$B$2:$B$501,A1223,BallByBall!$F$2:$F$501,B1223,BallByBall!$Q$2:$Q$501,1))</f>
        <v>0</v>
      </c>
      <c r="I1223">
        <f>IF(A1223="","",COUNTIFS(BallByBall!$B$2:$B$501,A1223,BallByBall!$F$2:$F$501,B1223,BallByBall!$R$2:$R$501,1))</f>
        <v>0</v>
      </c>
      <c r="J1223">
        <f>IF(A1223="","",SUMIFS(BallByBall!$T$2:$T$501,BallByBall!$B$2:$B$501,A1223,BallByBall!$H$2:$H$501,B1223))</f>
        <v>0</v>
      </c>
      <c r="K1223">
        <f>IF(A1223="","",SUMIFS(BallByBall!$U$2:$U$501,BallByBall!$B$2:$B$501,A1223,BallByBall!$P$2:$P$501,B1223))</f>
        <v>0</v>
      </c>
      <c r="L1223">
        <f>IF(A1223="","",SUMIFS(BallByBall!$V$2:$V$501,BallByBall!$B$2:$B$501,A1223,BallByBall!$P$2:$P$501,B1223))</f>
        <v>0</v>
      </c>
      <c r="M1223">
        <f>IF(A1223="","",SUMIFS(BallByBall!$W$2:$W$501,BallByBall!$B$2:$B$501,A1223,BallByBall!$P$2:$P$501,B1223))</f>
        <v>0</v>
      </c>
      <c r="N1223">
        <f>IF(A1223="","",SUMIFS(BallByBall!$X$2:$X$501,BallByBall!$B$2:$B$501,A1223,BallByBall!$P$2:$P$501,B1223))</f>
        <v>0</v>
      </c>
      <c r="O1223">
        <f>IF(A1223="","",SUMIFS(OverSummary!$G$2:$G$101,OverSummary!$A$2:$A$101,A1223,OverSummary!$D$2:$D$101,B1223))</f>
        <v>0</v>
      </c>
      <c r="P1223">
        <f>IF(A1223="","",G1223*Rules!$B$13+H1223*Rules!$B$14+I1223*Rules!$B$15)</f>
        <v>0</v>
      </c>
      <c r="Q1223">
        <f>IF(A1223="","",IF(G1223&gt;=100,Rules!$B$18,IF(G1223&gt;=50,Rules!$B$17,IF(G1223&gt;=30,Rules!$B$16,0)))+IF(AND(F1223=1,D1223&lt;&gt;"BWL",G1223=0),Rules!$B$27,0))</f>
        <v>0</v>
      </c>
      <c r="R1223">
        <f>IF(A1223="","",J1223*Rules!$B$19+O1223*Rules!$B$22)</f>
        <v>0</v>
      </c>
      <c r="S1223">
        <f>IF(A1223="","",IF(J1223&gt;=4,Rules!$B$21,IF(J1223&gt;=3,Rules!$B$20,0)))</f>
        <v>0</v>
      </c>
      <c r="T1223">
        <f>IF(A1223="","",K1223*Rules!$B$23+L1223*Rules!$B$24+M1223*Rules!$B$25+N1223*Rules!$B$26)</f>
        <v>0</v>
      </c>
      <c r="U1223">
        <f t="shared" si="19"/>
        <v>0</v>
      </c>
    </row>
    <row r="1224" spans="1:21" x14ac:dyDescent="0.2">
      <c r="A1224" t="str">
        <f>MatchSquad!A1224</f>
        <v>M025</v>
      </c>
      <c r="B1224" t="str">
        <f>MatchSquad!B1224</f>
        <v>P073</v>
      </c>
      <c r="C1224" t="str">
        <f>MatchSquad!C1224</f>
        <v>Luke Wood</v>
      </c>
      <c r="D1224" t="str">
        <f>MatchSquad!D1224</f>
        <v>BWL</v>
      </c>
      <c r="E1224" t="str">
        <f>MatchSquad!E1224</f>
        <v>GT</v>
      </c>
      <c r="F1224">
        <f>MatchSquad!G1224</f>
        <v>0</v>
      </c>
      <c r="G1224">
        <f>IF(A1224="","",SUMIFS(BallByBall!$I$2:$I$501,BallByBall!$B$2:$B$501,A1224,BallByBall!$F$2:$F$501,B1224))</f>
        <v>0</v>
      </c>
      <c r="H1224">
        <f>IF(A1224="","",COUNTIFS(BallByBall!$B$2:$B$501,A1224,BallByBall!$F$2:$F$501,B1224,BallByBall!$Q$2:$Q$501,1))</f>
        <v>0</v>
      </c>
      <c r="I1224">
        <f>IF(A1224="","",COUNTIFS(BallByBall!$B$2:$B$501,A1224,BallByBall!$F$2:$F$501,B1224,BallByBall!$R$2:$R$501,1))</f>
        <v>0</v>
      </c>
      <c r="J1224">
        <f>IF(A1224="","",SUMIFS(BallByBall!$T$2:$T$501,BallByBall!$B$2:$B$501,A1224,BallByBall!$H$2:$H$501,B1224))</f>
        <v>0</v>
      </c>
      <c r="K1224">
        <f>IF(A1224="","",SUMIFS(BallByBall!$U$2:$U$501,BallByBall!$B$2:$B$501,A1224,BallByBall!$P$2:$P$501,B1224))</f>
        <v>0</v>
      </c>
      <c r="L1224">
        <f>IF(A1224="","",SUMIFS(BallByBall!$V$2:$V$501,BallByBall!$B$2:$B$501,A1224,BallByBall!$P$2:$P$501,B1224))</f>
        <v>0</v>
      </c>
      <c r="M1224">
        <f>IF(A1224="","",SUMIFS(BallByBall!$W$2:$W$501,BallByBall!$B$2:$B$501,A1224,BallByBall!$P$2:$P$501,B1224))</f>
        <v>0</v>
      </c>
      <c r="N1224">
        <f>IF(A1224="","",SUMIFS(BallByBall!$X$2:$X$501,BallByBall!$B$2:$B$501,A1224,BallByBall!$P$2:$P$501,B1224))</f>
        <v>0</v>
      </c>
      <c r="O1224">
        <f>IF(A1224="","",SUMIFS(OverSummary!$G$2:$G$101,OverSummary!$A$2:$A$101,A1224,OverSummary!$D$2:$D$101,B1224))</f>
        <v>0</v>
      </c>
      <c r="P1224">
        <f>IF(A1224="","",G1224*Rules!$B$13+H1224*Rules!$B$14+I1224*Rules!$B$15)</f>
        <v>0</v>
      </c>
      <c r="Q1224">
        <f>IF(A1224="","",IF(G1224&gt;=100,Rules!$B$18,IF(G1224&gt;=50,Rules!$B$17,IF(G1224&gt;=30,Rules!$B$16,0)))+IF(AND(F1224=1,D1224&lt;&gt;"BWL",G1224=0),Rules!$B$27,0))</f>
        <v>0</v>
      </c>
      <c r="R1224">
        <f>IF(A1224="","",J1224*Rules!$B$19+O1224*Rules!$B$22)</f>
        <v>0</v>
      </c>
      <c r="S1224">
        <f>IF(A1224="","",IF(J1224&gt;=4,Rules!$B$21,IF(J1224&gt;=3,Rules!$B$20,0)))</f>
        <v>0</v>
      </c>
      <c r="T1224">
        <f>IF(A1224="","",K1224*Rules!$B$23+L1224*Rules!$B$24+M1224*Rules!$B$25+N1224*Rules!$B$26)</f>
        <v>0</v>
      </c>
      <c r="U1224">
        <f t="shared" si="19"/>
        <v>0</v>
      </c>
    </row>
    <row r="1225" spans="1:21" x14ac:dyDescent="0.2">
      <c r="A1225" t="str">
        <f>MatchSquad!A1225</f>
        <v>M025</v>
      </c>
      <c r="B1225" t="str">
        <f>MatchSquad!B1225</f>
        <v>P074</v>
      </c>
      <c r="C1225" t="str">
        <f>MatchSquad!C1225</f>
        <v>Kulwant Khejroliya</v>
      </c>
      <c r="D1225" t="str">
        <f>MatchSquad!D1225</f>
        <v>BWL</v>
      </c>
      <c r="E1225" t="str">
        <f>MatchSquad!E1225</f>
        <v>GT</v>
      </c>
      <c r="F1225">
        <f>MatchSquad!G1225</f>
        <v>0</v>
      </c>
      <c r="G1225">
        <f>IF(A1225="","",SUMIFS(BallByBall!$I$2:$I$501,BallByBall!$B$2:$B$501,A1225,BallByBall!$F$2:$F$501,B1225))</f>
        <v>0</v>
      </c>
      <c r="H1225">
        <f>IF(A1225="","",COUNTIFS(BallByBall!$B$2:$B$501,A1225,BallByBall!$F$2:$F$501,B1225,BallByBall!$Q$2:$Q$501,1))</f>
        <v>0</v>
      </c>
      <c r="I1225">
        <f>IF(A1225="","",COUNTIFS(BallByBall!$B$2:$B$501,A1225,BallByBall!$F$2:$F$501,B1225,BallByBall!$R$2:$R$501,1))</f>
        <v>0</v>
      </c>
      <c r="J1225">
        <f>IF(A1225="","",SUMIFS(BallByBall!$T$2:$T$501,BallByBall!$B$2:$B$501,A1225,BallByBall!$H$2:$H$501,B1225))</f>
        <v>0</v>
      </c>
      <c r="K1225">
        <f>IF(A1225="","",SUMIFS(BallByBall!$U$2:$U$501,BallByBall!$B$2:$B$501,A1225,BallByBall!$P$2:$P$501,B1225))</f>
        <v>0</v>
      </c>
      <c r="L1225">
        <f>IF(A1225="","",SUMIFS(BallByBall!$V$2:$V$501,BallByBall!$B$2:$B$501,A1225,BallByBall!$P$2:$P$501,B1225))</f>
        <v>0</v>
      </c>
      <c r="M1225">
        <f>IF(A1225="","",SUMIFS(BallByBall!$W$2:$W$501,BallByBall!$B$2:$B$501,A1225,BallByBall!$P$2:$P$501,B1225))</f>
        <v>0</v>
      </c>
      <c r="N1225">
        <f>IF(A1225="","",SUMIFS(BallByBall!$X$2:$X$501,BallByBall!$B$2:$B$501,A1225,BallByBall!$P$2:$P$501,B1225))</f>
        <v>0</v>
      </c>
      <c r="O1225">
        <f>IF(A1225="","",SUMIFS(OverSummary!$G$2:$G$101,OverSummary!$A$2:$A$101,A1225,OverSummary!$D$2:$D$101,B1225))</f>
        <v>0</v>
      </c>
      <c r="P1225">
        <f>IF(A1225="","",G1225*Rules!$B$13+H1225*Rules!$B$14+I1225*Rules!$B$15)</f>
        <v>0</v>
      </c>
      <c r="Q1225">
        <f>IF(A1225="","",IF(G1225&gt;=100,Rules!$B$18,IF(G1225&gt;=50,Rules!$B$17,IF(G1225&gt;=30,Rules!$B$16,0)))+IF(AND(F1225=1,D1225&lt;&gt;"BWL",G1225=0),Rules!$B$27,0))</f>
        <v>0</v>
      </c>
      <c r="R1225">
        <f>IF(A1225="","",J1225*Rules!$B$19+O1225*Rules!$B$22)</f>
        <v>0</v>
      </c>
      <c r="S1225">
        <f>IF(A1225="","",IF(J1225&gt;=4,Rules!$B$21,IF(J1225&gt;=3,Rules!$B$20,0)))</f>
        <v>0</v>
      </c>
      <c r="T1225">
        <f>IF(A1225="","",K1225*Rules!$B$23+L1225*Rules!$B$24+M1225*Rules!$B$25+N1225*Rules!$B$26)</f>
        <v>0</v>
      </c>
      <c r="U1225">
        <f t="shared" si="19"/>
        <v>0</v>
      </c>
    </row>
    <row r="1226" spans="1:21" x14ac:dyDescent="0.2">
      <c r="A1226" t="str">
        <f>MatchSquad!A1226</f>
        <v>M025</v>
      </c>
      <c r="B1226" t="str">
        <f>MatchSquad!B1226</f>
        <v>P075</v>
      </c>
      <c r="C1226" t="str">
        <f>MatchSquad!C1226</f>
        <v>Rashid Khan</v>
      </c>
      <c r="D1226" t="str">
        <f>MatchSquad!D1226</f>
        <v>BWL</v>
      </c>
      <c r="E1226" t="str">
        <f>MatchSquad!E1226</f>
        <v>GT</v>
      </c>
      <c r="F1226">
        <f>MatchSquad!G1226</f>
        <v>0</v>
      </c>
      <c r="G1226">
        <f>IF(A1226="","",SUMIFS(BallByBall!$I$2:$I$501,BallByBall!$B$2:$B$501,A1226,BallByBall!$F$2:$F$501,B1226))</f>
        <v>0</v>
      </c>
      <c r="H1226">
        <f>IF(A1226="","",COUNTIFS(BallByBall!$B$2:$B$501,A1226,BallByBall!$F$2:$F$501,B1226,BallByBall!$Q$2:$Q$501,1))</f>
        <v>0</v>
      </c>
      <c r="I1226">
        <f>IF(A1226="","",COUNTIFS(BallByBall!$B$2:$B$501,A1226,BallByBall!$F$2:$F$501,B1226,BallByBall!$R$2:$R$501,1))</f>
        <v>0</v>
      </c>
      <c r="J1226">
        <f>IF(A1226="","",SUMIFS(BallByBall!$T$2:$T$501,BallByBall!$B$2:$B$501,A1226,BallByBall!$H$2:$H$501,B1226))</f>
        <v>0</v>
      </c>
      <c r="K1226">
        <f>IF(A1226="","",SUMIFS(BallByBall!$U$2:$U$501,BallByBall!$B$2:$B$501,A1226,BallByBall!$P$2:$P$501,B1226))</f>
        <v>0</v>
      </c>
      <c r="L1226">
        <f>IF(A1226="","",SUMIFS(BallByBall!$V$2:$V$501,BallByBall!$B$2:$B$501,A1226,BallByBall!$P$2:$P$501,B1226))</f>
        <v>0</v>
      </c>
      <c r="M1226">
        <f>IF(A1226="","",SUMIFS(BallByBall!$W$2:$W$501,BallByBall!$B$2:$B$501,A1226,BallByBall!$P$2:$P$501,B1226))</f>
        <v>0</v>
      </c>
      <c r="N1226">
        <f>IF(A1226="","",SUMIFS(BallByBall!$X$2:$X$501,BallByBall!$B$2:$B$501,A1226,BallByBall!$P$2:$P$501,B1226))</f>
        <v>0</v>
      </c>
      <c r="O1226">
        <f>IF(A1226="","",SUMIFS(OverSummary!$G$2:$G$101,OverSummary!$A$2:$A$101,A1226,OverSummary!$D$2:$D$101,B1226))</f>
        <v>0</v>
      </c>
      <c r="P1226">
        <f>IF(A1226="","",G1226*Rules!$B$13+H1226*Rules!$B$14+I1226*Rules!$B$15)</f>
        <v>0</v>
      </c>
      <c r="Q1226">
        <f>IF(A1226="","",IF(G1226&gt;=100,Rules!$B$18,IF(G1226&gt;=50,Rules!$B$17,IF(G1226&gt;=30,Rules!$B$16,0)))+IF(AND(F1226=1,D1226&lt;&gt;"BWL",G1226=0),Rules!$B$27,0))</f>
        <v>0</v>
      </c>
      <c r="R1226">
        <f>IF(A1226="","",J1226*Rules!$B$19+O1226*Rules!$B$22)</f>
        <v>0</v>
      </c>
      <c r="S1226">
        <f>IF(A1226="","",IF(J1226&gt;=4,Rules!$B$21,IF(J1226&gt;=3,Rules!$B$20,0)))</f>
        <v>0</v>
      </c>
      <c r="T1226">
        <f>IF(A1226="","",K1226*Rules!$B$23+L1226*Rules!$B$24+M1226*Rules!$B$25+N1226*Rules!$B$26)</f>
        <v>0</v>
      </c>
      <c r="U1226">
        <f t="shared" si="19"/>
        <v>0</v>
      </c>
    </row>
    <row r="1227" spans="1:21" x14ac:dyDescent="0.2">
      <c r="A1227" t="str">
        <f>MatchSquad!A1227</f>
        <v>M025</v>
      </c>
      <c r="B1227" t="str">
        <f>MatchSquad!B1227</f>
        <v>P076</v>
      </c>
      <c r="C1227" t="str">
        <f>MatchSquad!C1227</f>
        <v>Ajinkya Rahane</v>
      </c>
      <c r="D1227" t="str">
        <f>MatchSquad!D1227</f>
        <v>BAT</v>
      </c>
      <c r="E1227" t="str">
        <f>MatchSquad!E1227</f>
        <v>KKR</v>
      </c>
      <c r="F1227">
        <f>MatchSquad!G1227</f>
        <v>0</v>
      </c>
      <c r="G1227">
        <f>IF(A1227="","",SUMIFS(BallByBall!$I$2:$I$501,BallByBall!$B$2:$B$501,A1227,BallByBall!$F$2:$F$501,B1227))</f>
        <v>0</v>
      </c>
      <c r="H1227">
        <f>IF(A1227="","",COUNTIFS(BallByBall!$B$2:$B$501,A1227,BallByBall!$F$2:$F$501,B1227,BallByBall!$Q$2:$Q$501,1))</f>
        <v>0</v>
      </c>
      <c r="I1227">
        <f>IF(A1227="","",COUNTIFS(BallByBall!$B$2:$B$501,A1227,BallByBall!$F$2:$F$501,B1227,BallByBall!$R$2:$R$501,1))</f>
        <v>0</v>
      </c>
      <c r="J1227">
        <f>IF(A1227="","",SUMIFS(BallByBall!$T$2:$T$501,BallByBall!$B$2:$B$501,A1227,BallByBall!$H$2:$H$501,B1227))</f>
        <v>0</v>
      </c>
      <c r="K1227">
        <f>IF(A1227="","",SUMIFS(BallByBall!$U$2:$U$501,BallByBall!$B$2:$B$501,A1227,BallByBall!$P$2:$P$501,B1227))</f>
        <v>0</v>
      </c>
      <c r="L1227">
        <f>IF(A1227="","",SUMIFS(BallByBall!$V$2:$V$501,BallByBall!$B$2:$B$501,A1227,BallByBall!$P$2:$P$501,B1227))</f>
        <v>0</v>
      </c>
      <c r="M1227">
        <f>IF(A1227="","",SUMIFS(BallByBall!$W$2:$W$501,BallByBall!$B$2:$B$501,A1227,BallByBall!$P$2:$P$501,B1227))</f>
        <v>0</v>
      </c>
      <c r="N1227">
        <f>IF(A1227="","",SUMIFS(BallByBall!$X$2:$X$501,BallByBall!$B$2:$B$501,A1227,BallByBall!$P$2:$P$501,B1227))</f>
        <v>0</v>
      </c>
      <c r="O1227">
        <f>IF(A1227="","",SUMIFS(OverSummary!$G$2:$G$101,OverSummary!$A$2:$A$101,A1227,OverSummary!$D$2:$D$101,B1227))</f>
        <v>0</v>
      </c>
      <c r="P1227">
        <f>IF(A1227="","",G1227*Rules!$B$13+H1227*Rules!$B$14+I1227*Rules!$B$15)</f>
        <v>0</v>
      </c>
      <c r="Q1227">
        <f>IF(A1227="","",IF(G1227&gt;=100,Rules!$B$18,IF(G1227&gt;=50,Rules!$B$17,IF(G1227&gt;=30,Rules!$B$16,0)))+IF(AND(F1227=1,D1227&lt;&gt;"BWL",G1227=0),Rules!$B$27,0))</f>
        <v>0</v>
      </c>
      <c r="R1227">
        <f>IF(A1227="","",J1227*Rules!$B$19+O1227*Rules!$B$22)</f>
        <v>0</v>
      </c>
      <c r="S1227">
        <f>IF(A1227="","",IF(J1227&gt;=4,Rules!$B$21,IF(J1227&gt;=3,Rules!$B$20,0)))</f>
        <v>0</v>
      </c>
      <c r="T1227">
        <f>IF(A1227="","",K1227*Rules!$B$23+L1227*Rules!$B$24+M1227*Rules!$B$25+N1227*Rules!$B$26)</f>
        <v>0</v>
      </c>
      <c r="U1227">
        <f t="shared" si="19"/>
        <v>0</v>
      </c>
    </row>
    <row r="1228" spans="1:21" x14ac:dyDescent="0.2">
      <c r="A1228" t="str">
        <f>MatchSquad!A1228</f>
        <v>M025</v>
      </c>
      <c r="B1228" t="str">
        <f>MatchSquad!B1228</f>
        <v>P077</v>
      </c>
      <c r="C1228" t="str">
        <f>MatchSquad!C1228</f>
        <v>Rinku Singh</v>
      </c>
      <c r="D1228" t="str">
        <f>MatchSquad!D1228</f>
        <v>BAT</v>
      </c>
      <c r="E1228" t="str">
        <f>MatchSquad!E1228</f>
        <v>KKR</v>
      </c>
      <c r="F1228">
        <f>MatchSquad!G1228</f>
        <v>0</v>
      </c>
      <c r="G1228">
        <f>IF(A1228="","",SUMIFS(BallByBall!$I$2:$I$501,BallByBall!$B$2:$B$501,A1228,BallByBall!$F$2:$F$501,B1228))</f>
        <v>0</v>
      </c>
      <c r="H1228">
        <f>IF(A1228="","",COUNTIFS(BallByBall!$B$2:$B$501,A1228,BallByBall!$F$2:$F$501,B1228,BallByBall!$Q$2:$Q$501,1))</f>
        <v>0</v>
      </c>
      <c r="I1228">
        <f>IF(A1228="","",COUNTIFS(BallByBall!$B$2:$B$501,A1228,BallByBall!$F$2:$F$501,B1228,BallByBall!$R$2:$R$501,1))</f>
        <v>0</v>
      </c>
      <c r="J1228">
        <f>IF(A1228="","",SUMIFS(BallByBall!$T$2:$T$501,BallByBall!$B$2:$B$501,A1228,BallByBall!$H$2:$H$501,B1228))</f>
        <v>0</v>
      </c>
      <c r="K1228">
        <f>IF(A1228="","",SUMIFS(BallByBall!$U$2:$U$501,BallByBall!$B$2:$B$501,A1228,BallByBall!$P$2:$P$501,B1228))</f>
        <v>0</v>
      </c>
      <c r="L1228">
        <f>IF(A1228="","",SUMIFS(BallByBall!$V$2:$V$501,BallByBall!$B$2:$B$501,A1228,BallByBall!$P$2:$P$501,B1228))</f>
        <v>0</v>
      </c>
      <c r="M1228">
        <f>IF(A1228="","",SUMIFS(BallByBall!$W$2:$W$501,BallByBall!$B$2:$B$501,A1228,BallByBall!$P$2:$P$501,B1228))</f>
        <v>0</v>
      </c>
      <c r="N1228">
        <f>IF(A1228="","",SUMIFS(BallByBall!$X$2:$X$501,BallByBall!$B$2:$B$501,A1228,BallByBall!$P$2:$P$501,B1228))</f>
        <v>0</v>
      </c>
      <c r="O1228">
        <f>IF(A1228="","",SUMIFS(OverSummary!$G$2:$G$101,OverSummary!$A$2:$A$101,A1228,OverSummary!$D$2:$D$101,B1228))</f>
        <v>0</v>
      </c>
      <c r="P1228">
        <f>IF(A1228="","",G1228*Rules!$B$13+H1228*Rules!$B$14+I1228*Rules!$B$15)</f>
        <v>0</v>
      </c>
      <c r="Q1228">
        <f>IF(A1228="","",IF(G1228&gt;=100,Rules!$B$18,IF(G1228&gt;=50,Rules!$B$17,IF(G1228&gt;=30,Rules!$B$16,0)))+IF(AND(F1228=1,D1228&lt;&gt;"BWL",G1228=0),Rules!$B$27,0))</f>
        <v>0</v>
      </c>
      <c r="R1228">
        <f>IF(A1228="","",J1228*Rules!$B$19+O1228*Rules!$B$22)</f>
        <v>0</v>
      </c>
      <c r="S1228">
        <f>IF(A1228="","",IF(J1228&gt;=4,Rules!$B$21,IF(J1228&gt;=3,Rules!$B$20,0)))</f>
        <v>0</v>
      </c>
      <c r="T1228">
        <f>IF(A1228="","",K1228*Rules!$B$23+L1228*Rules!$B$24+M1228*Rules!$B$25+N1228*Rules!$B$26)</f>
        <v>0</v>
      </c>
      <c r="U1228">
        <f t="shared" si="19"/>
        <v>0</v>
      </c>
    </row>
    <row r="1229" spans="1:21" x14ac:dyDescent="0.2">
      <c r="A1229" t="str">
        <f>MatchSquad!A1229</f>
        <v>M025</v>
      </c>
      <c r="B1229" t="str">
        <f>MatchSquad!B1229</f>
        <v>P078</v>
      </c>
      <c r="C1229" t="str">
        <f>MatchSquad!C1229</f>
        <v>Angkrish Raghuvanshi</v>
      </c>
      <c r="D1229" t="str">
        <f>MatchSquad!D1229</f>
        <v>BAT</v>
      </c>
      <c r="E1229" t="str">
        <f>MatchSquad!E1229</f>
        <v>KKR</v>
      </c>
      <c r="F1229">
        <f>MatchSquad!G1229</f>
        <v>0</v>
      </c>
      <c r="G1229">
        <f>IF(A1229="","",SUMIFS(BallByBall!$I$2:$I$501,BallByBall!$B$2:$B$501,A1229,BallByBall!$F$2:$F$501,B1229))</f>
        <v>0</v>
      </c>
      <c r="H1229">
        <f>IF(A1229="","",COUNTIFS(BallByBall!$B$2:$B$501,A1229,BallByBall!$F$2:$F$501,B1229,BallByBall!$Q$2:$Q$501,1))</f>
        <v>0</v>
      </c>
      <c r="I1229">
        <f>IF(A1229="","",COUNTIFS(BallByBall!$B$2:$B$501,A1229,BallByBall!$F$2:$F$501,B1229,BallByBall!$R$2:$R$501,1))</f>
        <v>0</v>
      </c>
      <c r="J1229">
        <f>IF(A1229="","",SUMIFS(BallByBall!$T$2:$T$501,BallByBall!$B$2:$B$501,A1229,BallByBall!$H$2:$H$501,B1229))</f>
        <v>0</v>
      </c>
      <c r="K1229">
        <f>IF(A1229="","",SUMIFS(BallByBall!$U$2:$U$501,BallByBall!$B$2:$B$501,A1229,BallByBall!$P$2:$P$501,B1229))</f>
        <v>0</v>
      </c>
      <c r="L1229">
        <f>IF(A1229="","",SUMIFS(BallByBall!$V$2:$V$501,BallByBall!$B$2:$B$501,A1229,BallByBall!$P$2:$P$501,B1229))</f>
        <v>0</v>
      </c>
      <c r="M1229">
        <f>IF(A1229="","",SUMIFS(BallByBall!$W$2:$W$501,BallByBall!$B$2:$B$501,A1229,BallByBall!$P$2:$P$501,B1229))</f>
        <v>0</v>
      </c>
      <c r="N1229">
        <f>IF(A1229="","",SUMIFS(BallByBall!$X$2:$X$501,BallByBall!$B$2:$B$501,A1229,BallByBall!$P$2:$P$501,B1229))</f>
        <v>0</v>
      </c>
      <c r="O1229">
        <f>IF(A1229="","",SUMIFS(OverSummary!$G$2:$G$101,OverSummary!$A$2:$A$101,A1229,OverSummary!$D$2:$D$101,B1229))</f>
        <v>0</v>
      </c>
      <c r="P1229">
        <f>IF(A1229="","",G1229*Rules!$B$13+H1229*Rules!$B$14+I1229*Rules!$B$15)</f>
        <v>0</v>
      </c>
      <c r="Q1229">
        <f>IF(A1229="","",IF(G1229&gt;=100,Rules!$B$18,IF(G1229&gt;=50,Rules!$B$17,IF(G1229&gt;=30,Rules!$B$16,0)))+IF(AND(F1229=1,D1229&lt;&gt;"BWL",G1229=0),Rules!$B$27,0))</f>
        <v>0</v>
      </c>
      <c r="R1229">
        <f>IF(A1229="","",J1229*Rules!$B$19+O1229*Rules!$B$22)</f>
        <v>0</v>
      </c>
      <c r="S1229">
        <f>IF(A1229="","",IF(J1229&gt;=4,Rules!$B$21,IF(J1229&gt;=3,Rules!$B$20,0)))</f>
        <v>0</v>
      </c>
      <c r="T1229">
        <f>IF(A1229="","",K1229*Rules!$B$23+L1229*Rules!$B$24+M1229*Rules!$B$25+N1229*Rules!$B$26)</f>
        <v>0</v>
      </c>
      <c r="U1229">
        <f t="shared" si="19"/>
        <v>0</v>
      </c>
    </row>
    <row r="1230" spans="1:21" x14ac:dyDescent="0.2">
      <c r="A1230" t="str">
        <f>MatchSquad!A1230</f>
        <v>M025</v>
      </c>
      <c r="B1230" t="str">
        <f>MatchSquad!B1230</f>
        <v>P079</v>
      </c>
      <c r="C1230" t="str">
        <f>MatchSquad!C1230</f>
        <v>Manish Pandey</v>
      </c>
      <c r="D1230" t="str">
        <f>MatchSquad!D1230</f>
        <v>BAT</v>
      </c>
      <c r="E1230" t="str">
        <f>MatchSquad!E1230</f>
        <v>KKR</v>
      </c>
      <c r="F1230">
        <f>MatchSquad!G1230</f>
        <v>0</v>
      </c>
      <c r="G1230">
        <f>IF(A1230="","",SUMIFS(BallByBall!$I$2:$I$501,BallByBall!$B$2:$B$501,A1230,BallByBall!$F$2:$F$501,B1230))</f>
        <v>0</v>
      </c>
      <c r="H1230">
        <f>IF(A1230="","",COUNTIFS(BallByBall!$B$2:$B$501,A1230,BallByBall!$F$2:$F$501,B1230,BallByBall!$Q$2:$Q$501,1))</f>
        <v>0</v>
      </c>
      <c r="I1230">
        <f>IF(A1230="","",COUNTIFS(BallByBall!$B$2:$B$501,A1230,BallByBall!$F$2:$F$501,B1230,BallByBall!$R$2:$R$501,1))</f>
        <v>0</v>
      </c>
      <c r="J1230">
        <f>IF(A1230="","",SUMIFS(BallByBall!$T$2:$T$501,BallByBall!$B$2:$B$501,A1230,BallByBall!$H$2:$H$501,B1230))</f>
        <v>0</v>
      </c>
      <c r="K1230">
        <f>IF(A1230="","",SUMIFS(BallByBall!$U$2:$U$501,BallByBall!$B$2:$B$501,A1230,BallByBall!$P$2:$P$501,B1230))</f>
        <v>0</v>
      </c>
      <c r="L1230">
        <f>IF(A1230="","",SUMIFS(BallByBall!$V$2:$V$501,BallByBall!$B$2:$B$501,A1230,BallByBall!$P$2:$P$501,B1230))</f>
        <v>0</v>
      </c>
      <c r="M1230">
        <f>IF(A1230="","",SUMIFS(BallByBall!$W$2:$W$501,BallByBall!$B$2:$B$501,A1230,BallByBall!$P$2:$P$501,B1230))</f>
        <v>0</v>
      </c>
      <c r="N1230">
        <f>IF(A1230="","",SUMIFS(BallByBall!$X$2:$X$501,BallByBall!$B$2:$B$501,A1230,BallByBall!$P$2:$P$501,B1230))</f>
        <v>0</v>
      </c>
      <c r="O1230">
        <f>IF(A1230="","",SUMIFS(OverSummary!$G$2:$G$101,OverSummary!$A$2:$A$101,A1230,OverSummary!$D$2:$D$101,B1230))</f>
        <v>0</v>
      </c>
      <c r="P1230">
        <f>IF(A1230="","",G1230*Rules!$B$13+H1230*Rules!$B$14+I1230*Rules!$B$15)</f>
        <v>0</v>
      </c>
      <c r="Q1230">
        <f>IF(A1230="","",IF(G1230&gt;=100,Rules!$B$18,IF(G1230&gt;=50,Rules!$B$17,IF(G1230&gt;=30,Rules!$B$16,0)))+IF(AND(F1230=1,D1230&lt;&gt;"BWL",G1230=0),Rules!$B$27,0))</f>
        <v>0</v>
      </c>
      <c r="R1230">
        <f>IF(A1230="","",J1230*Rules!$B$19+O1230*Rules!$B$22)</f>
        <v>0</v>
      </c>
      <c r="S1230">
        <f>IF(A1230="","",IF(J1230&gt;=4,Rules!$B$21,IF(J1230&gt;=3,Rules!$B$20,0)))</f>
        <v>0</v>
      </c>
      <c r="T1230">
        <f>IF(A1230="","",K1230*Rules!$B$23+L1230*Rules!$B$24+M1230*Rules!$B$25+N1230*Rules!$B$26)</f>
        <v>0</v>
      </c>
      <c r="U1230">
        <f t="shared" si="19"/>
        <v>0</v>
      </c>
    </row>
    <row r="1231" spans="1:21" x14ac:dyDescent="0.2">
      <c r="A1231" t="str">
        <f>MatchSquad!A1231</f>
        <v>M025</v>
      </c>
      <c r="B1231" t="str">
        <f>MatchSquad!B1231</f>
        <v>P080</v>
      </c>
      <c r="C1231" t="str">
        <f>MatchSquad!C1231</f>
        <v>Finn Allen</v>
      </c>
      <c r="D1231" t="str">
        <f>MatchSquad!D1231</f>
        <v>WK</v>
      </c>
      <c r="E1231" t="str">
        <f>MatchSquad!E1231</f>
        <v>KKR</v>
      </c>
      <c r="F1231">
        <f>MatchSquad!G1231</f>
        <v>0</v>
      </c>
      <c r="G1231">
        <f>IF(A1231="","",SUMIFS(BallByBall!$I$2:$I$501,BallByBall!$B$2:$B$501,A1231,BallByBall!$F$2:$F$501,B1231))</f>
        <v>0</v>
      </c>
      <c r="H1231">
        <f>IF(A1231="","",COUNTIFS(BallByBall!$B$2:$B$501,A1231,BallByBall!$F$2:$F$501,B1231,BallByBall!$Q$2:$Q$501,1))</f>
        <v>0</v>
      </c>
      <c r="I1231">
        <f>IF(A1231="","",COUNTIFS(BallByBall!$B$2:$B$501,A1231,BallByBall!$F$2:$F$501,B1231,BallByBall!$R$2:$R$501,1))</f>
        <v>0</v>
      </c>
      <c r="J1231">
        <f>IF(A1231="","",SUMIFS(BallByBall!$T$2:$T$501,BallByBall!$B$2:$B$501,A1231,BallByBall!$H$2:$H$501,B1231))</f>
        <v>0</v>
      </c>
      <c r="K1231">
        <f>IF(A1231="","",SUMIFS(BallByBall!$U$2:$U$501,BallByBall!$B$2:$B$501,A1231,BallByBall!$P$2:$P$501,B1231))</f>
        <v>0</v>
      </c>
      <c r="L1231">
        <f>IF(A1231="","",SUMIFS(BallByBall!$V$2:$V$501,BallByBall!$B$2:$B$501,A1231,BallByBall!$P$2:$P$501,B1231))</f>
        <v>0</v>
      </c>
      <c r="M1231">
        <f>IF(A1231="","",SUMIFS(BallByBall!$W$2:$W$501,BallByBall!$B$2:$B$501,A1231,BallByBall!$P$2:$P$501,B1231))</f>
        <v>0</v>
      </c>
      <c r="N1231">
        <f>IF(A1231="","",SUMIFS(BallByBall!$X$2:$X$501,BallByBall!$B$2:$B$501,A1231,BallByBall!$P$2:$P$501,B1231))</f>
        <v>0</v>
      </c>
      <c r="O1231">
        <f>IF(A1231="","",SUMIFS(OverSummary!$G$2:$G$101,OverSummary!$A$2:$A$101,A1231,OverSummary!$D$2:$D$101,B1231))</f>
        <v>0</v>
      </c>
      <c r="P1231">
        <f>IF(A1231="","",G1231*Rules!$B$13+H1231*Rules!$B$14+I1231*Rules!$B$15)</f>
        <v>0</v>
      </c>
      <c r="Q1231">
        <f>IF(A1231="","",IF(G1231&gt;=100,Rules!$B$18,IF(G1231&gt;=50,Rules!$B$17,IF(G1231&gt;=30,Rules!$B$16,0)))+IF(AND(F1231=1,D1231&lt;&gt;"BWL",G1231=0),Rules!$B$27,0))</f>
        <v>0</v>
      </c>
      <c r="R1231">
        <f>IF(A1231="","",J1231*Rules!$B$19+O1231*Rules!$B$22)</f>
        <v>0</v>
      </c>
      <c r="S1231">
        <f>IF(A1231="","",IF(J1231&gt;=4,Rules!$B$21,IF(J1231&gt;=3,Rules!$B$20,0)))</f>
        <v>0</v>
      </c>
      <c r="T1231">
        <f>IF(A1231="","",K1231*Rules!$B$23+L1231*Rules!$B$24+M1231*Rules!$B$25+N1231*Rules!$B$26)</f>
        <v>0</v>
      </c>
      <c r="U1231">
        <f t="shared" si="19"/>
        <v>0</v>
      </c>
    </row>
    <row r="1232" spans="1:21" x14ac:dyDescent="0.2">
      <c r="A1232" t="str">
        <f>MatchSquad!A1232</f>
        <v>M025</v>
      </c>
      <c r="B1232" t="str">
        <f>MatchSquad!B1232</f>
        <v>P081</v>
      </c>
      <c r="C1232" t="str">
        <f>MatchSquad!C1232</f>
        <v>Tejasvi Singh</v>
      </c>
      <c r="D1232" t="str">
        <f>MatchSquad!D1232</f>
        <v>WK</v>
      </c>
      <c r="E1232" t="str">
        <f>MatchSquad!E1232</f>
        <v>KKR</v>
      </c>
      <c r="F1232">
        <f>MatchSquad!G1232</f>
        <v>0</v>
      </c>
      <c r="G1232">
        <f>IF(A1232="","",SUMIFS(BallByBall!$I$2:$I$501,BallByBall!$B$2:$B$501,A1232,BallByBall!$F$2:$F$501,B1232))</f>
        <v>0</v>
      </c>
      <c r="H1232">
        <f>IF(A1232="","",COUNTIFS(BallByBall!$B$2:$B$501,A1232,BallByBall!$F$2:$F$501,B1232,BallByBall!$Q$2:$Q$501,1))</f>
        <v>0</v>
      </c>
      <c r="I1232">
        <f>IF(A1232="","",COUNTIFS(BallByBall!$B$2:$B$501,A1232,BallByBall!$F$2:$F$501,B1232,BallByBall!$R$2:$R$501,1))</f>
        <v>0</v>
      </c>
      <c r="J1232">
        <f>IF(A1232="","",SUMIFS(BallByBall!$T$2:$T$501,BallByBall!$B$2:$B$501,A1232,BallByBall!$H$2:$H$501,B1232))</f>
        <v>0</v>
      </c>
      <c r="K1232">
        <f>IF(A1232="","",SUMIFS(BallByBall!$U$2:$U$501,BallByBall!$B$2:$B$501,A1232,BallByBall!$P$2:$P$501,B1232))</f>
        <v>0</v>
      </c>
      <c r="L1232">
        <f>IF(A1232="","",SUMIFS(BallByBall!$V$2:$V$501,BallByBall!$B$2:$B$501,A1232,BallByBall!$P$2:$P$501,B1232))</f>
        <v>0</v>
      </c>
      <c r="M1232">
        <f>IF(A1232="","",SUMIFS(BallByBall!$W$2:$W$501,BallByBall!$B$2:$B$501,A1232,BallByBall!$P$2:$P$501,B1232))</f>
        <v>0</v>
      </c>
      <c r="N1232">
        <f>IF(A1232="","",SUMIFS(BallByBall!$X$2:$X$501,BallByBall!$B$2:$B$501,A1232,BallByBall!$P$2:$P$501,B1232))</f>
        <v>0</v>
      </c>
      <c r="O1232">
        <f>IF(A1232="","",SUMIFS(OverSummary!$G$2:$G$101,OverSummary!$A$2:$A$101,A1232,OverSummary!$D$2:$D$101,B1232))</f>
        <v>0</v>
      </c>
      <c r="P1232">
        <f>IF(A1232="","",G1232*Rules!$B$13+H1232*Rules!$B$14+I1232*Rules!$B$15)</f>
        <v>0</v>
      </c>
      <c r="Q1232">
        <f>IF(A1232="","",IF(G1232&gt;=100,Rules!$B$18,IF(G1232&gt;=50,Rules!$B$17,IF(G1232&gt;=30,Rules!$B$16,0)))+IF(AND(F1232=1,D1232&lt;&gt;"BWL",G1232=0),Rules!$B$27,0))</f>
        <v>0</v>
      </c>
      <c r="R1232">
        <f>IF(A1232="","",J1232*Rules!$B$19+O1232*Rules!$B$22)</f>
        <v>0</v>
      </c>
      <c r="S1232">
        <f>IF(A1232="","",IF(J1232&gt;=4,Rules!$B$21,IF(J1232&gt;=3,Rules!$B$20,0)))</f>
        <v>0</v>
      </c>
      <c r="T1232">
        <f>IF(A1232="","",K1232*Rules!$B$23+L1232*Rules!$B$24+M1232*Rules!$B$25+N1232*Rules!$B$26)</f>
        <v>0</v>
      </c>
      <c r="U1232">
        <f t="shared" si="19"/>
        <v>0</v>
      </c>
    </row>
    <row r="1233" spans="1:21" x14ac:dyDescent="0.2">
      <c r="A1233" t="str">
        <f>MatchSquad!A1233</f>
        <v>M025</v>
      </c>
      <c r="B1233" t="str">
        <f>MatchSquad!B1233</f>
        <v>P082</v>
      </c>
      <c r="C1233" t="str">
        <f>MatchSquad!C1233</f>
        <v>Rahul Tripathi</v>
      </c>
      <c r="D1233" t="str">
        <f>MatchSquad!D1233</f>
        <v>BAT</v>
      </c>
      <c r="E1233" t="str">
        <f>MatchSquad!E1233</f>
        <v>KKR</v>
      </c>
      <c r="F1233">
        <f>MatchSquad!G1233</f>
        <v>0</v>
      </c>
      <c r="G1233">
        <f>IF(A1233="","",SUMIFS(BallByBall!$I$2:$I$501,BallByBall!$B$2:$B$501,A1233,BallByBall!$F$2:$F$501,B1233))</f>
        <v>0</v>
      </c>
      <c r="H1233">
        <f>IF(A1233="","",COUNTIFS(BallByBall!$B$2:$B$501,A1233,BallByBall!$F$2:$F$501,B1233,BallByBall!$Q$2:$Q$501,1))</f>
        <v>0</v>
      </c>
      <c r="I1233">
        <f>IF(A1233="","",COUNTIFS(BallByBall!$B$2:$B$501,A1233,BallByBall!$F$2:$F$501,B1233,BallByBall!$R$2:$R$501,1))</f>
        <v>0</v>
      </c>
      <c r="J1233">
        <f>IF(A1233="","",SUMIFS(BallByBall!$T$2:$T$501,BallByBall!$B$2:$B$501,A1233,BallByBall!$H$2:$H$501,B1233))</f>
        <v>0</v>
      </c>
      <c r="K1233">
        <f>IF(A1233="","",SUMIFS(BallByBall!$U$2:$U$501,BallByBall!$B$2:$B$501,A1233,BallByBall!$P$2:$P$501,B1233))</f>
        <v>0</v>
      </c>
      <c r="L1233">
        <f>IF(A1233="","",SUMIFS(BallByBall!$V$2:$V$501,BallByBall!$B$2:$B$501,A1233,BallByBall!$P$2:$P$501,B1233))</f>
        <v>0</v>
      </c>
      <c r="M1233">
        <f>IF(A1233="","",SUMIFS(BallByBall!$W$2:$W$501,BallByBall!$B$2:$B$501,A1233,BallByBall!$P$2:$P$501,B1233))</f>
        <v>0</v>
      </c>
      <c r="N1233">
        <f>IF(A1233="","",SUMIFS(BallByBall!$X$2:$X$501,BallByBall!$B$2:$B$501,A1233,BallByBall!$P$2:$P$501,B1233))</f>
        <v>0</v>
      </c>
      <c r="O1233">
        <f>IF(A1233="","",SUMIFS(OverSummary!$G$2:$G$101,OverSummary!$A$2:$A$101,A1233,OverSummary!$D$2:$D$101,B1233))</f>
        <v>0</v>
      </c>
      <c r="P1233">
        <f>IF(A1233="","",G1233*Rules!$B$13+H1233*Rules!$B$14+I1233*Rules!$B$15)</f>
        <v>0</v>
      </c>
      <c r="Q1233">
        <f>IF(A1233="","",IF(G1233&gt;=100,Rules!$B$18,IF(G1233&gt;=50,Rules!$B$17,IF(G1233&gt;=30,Rules!$B$16,0)))+IF(AND(F1233=1,D1233&lt;&gt;"BWL",G1233=0),Rules!$B$27,0))</f>
        <v>0</v>
      </c>
      <c r="R1233">
        <f>IF(A1233="","",J1233*Rules!$B$19+O1233*Rules!$B$22)</f>
        <v>0</v>
      </c>
      <c r="S1233">
        <f>IF(A1233="","",IF(J1233&gt;=4,Rules!$B$21,IF(J1233&gt;=3,Rules!$B$20,0)))</f>
        <v>0</v>
      </c>
      <c r="T1233">
        <f>IF(A1233="","",K1233*Rules!$B$23+L1233*Rules!$B$24+M1233*Rules!$B$25+N1233*Rules!$B$26)</f>
        <v>0</v>
      </c>
      <c r="U1233">
        <f t="shared" si="19"/>
        <v>0</v>
      </c>
    </row>
    <row r="1234" spans="1:21" x14ac:dyDescent="0.2">
      <c r="A1234" t="str">
        <f>MatchSquad!A1234</f>
        <v>M025</v>
      </c>
      <c r="B1234" t="str">
        <f>MatchSquad!B1234</f>
        <v>P083</v>
      </c>
      <c r="C1234" t="str">
        <f>MatchSquad!C1234</f>
        <v>Tim Seifert</v>
      </c>
      <c r="D1234" t="str">
        <f>MatchSquad!D1234</f>
        <v>WK</v>
      </c>
      <c r="E1234" t="str">
        <f>MatchSquad!E1234</f>
        <v>KKR</v>
      </c>
      <c r="F1234">
        <f>MatchSquad!G1234</f>
        <v>0</v>
      </c>
      <c r="G1234">
        <f>IF(A1234="","",SUMIFS(BallByBall!$I$2:$I$501,BallByBall!$B$2:$B$501,A1234,BallByBall!$F$2:$F$501,B1234))</f>
        <v>0</v>
      </c>
      <c r="H1234">
        <f>IF(A1234="","",COUNTIFS(BallByBall!$B$2:$B$501,A1234,BallByBall!$F$2:$F$501,B1234,BallByBall!$Q$2:$Q$501,1))</f>
        <v>0</v>
      </c>
      <c r="I1234">
        <f>IF(A1234="","",COUNTIFS(BallByBall!$B$2:$B$501,A1234,BallByBall!$F$2:$F$501,B1234,BallByBall!$R$2:$R$501,1))</f>
        <v>0</v>
      </c>
      <c r="J1234">
        <f>IF(A1234="","",SUMIFS(BallByBall!$T$2:$T$501,BallByBall!$B$2:$B$501,A1234,BallByBall!$H$2:$H$501,B1234))</f>
        <v>0</v>
      </c>
      <c r="K1234">
        <f>IF(A1234="","",SUMIFS(BallByBall!$U$2:$U$501,BallByBall!$B$2:$B$501,A1234,BallByBall!$P$2:$P$501,B1234))</f>
        <v>0</v>
      </c>
      <c r="L1234">
        <f>IF(A1234="","",SUMIFS(BallByBall!$V$2:$V$501,BallByBall!$B$2:$B$501,A1234,BallByBall!$P$2:$P$501,B1234))</f>
        <v>0</v>
      </c>
      <c r="M1234">
        <f>IF(A1234="","",SUMIFS(BallByBall!$W$2:$W$501,BallByBall!$B$2:$B$501,A1234,BallByBall!$P$2:$P$501,B1234))</f>
        <v>0</v>
      </c>
      <c r="N1234">
        <f>IF(A1234="","",SUMIFS(BallByBall!$X$2:$X$501,BallByBall!$B$2:$B$501,A1234,BallByBall!$P$2:$P$501,B1234))</f>
        <v>0</v>
      </c>
      <c r="O1234">
        <f>IF(A1234="","",SUMIFS(OverSummary!$G$2:$G$101,OverSummary!$A$2:$A$101,A1234,OverSummary!$D$2:$D$101,B1234))</f>
        <v>0</v>
      </c>
      <c r="P1234">
        <f>IF(A1234="","",G1234*Rules!$B$13+H1234*Rules!$B$14+I1234*Rules!$B$15)</f>
        <v>0</v>
      </c>
      <c r="Q1234">
        <f>IF(A1234="","",IF(G1234&gt;=100,Rules!$B$18,IF(G1234&gt;=50,Rules!$B$17,IF(G1234&gt;=30,Rules!$B$16,0)))+IF(AND(F1234=1,D1234&lt;&gt;"BWL",G1234=0),Rules!$B$27,0))</f>
        <v>0</v>
      </c>
      <c r="R1234">
        <f>IF(A1234="","",J1234*Rules!$B$19+O1234*Rules!$B$22)</f>
        <v>0</v>
      </c>
      <c r="S1234">
        <f>IF(A1234="","",IF(J1234&gt;=4,Rules!$B$21,IF(J1234&gt;=3,Rules!$B$20,0)))</f>
        <v>0</v>
      </c>
      <c r="T1234">
        <f>IF(A1234="","",K1234*Rules!$B$23+L1234*Rules!$B$24+M1234*Rules!$B$25+N1234*Rules!$B$26)</f>
        <v>0</v>
      </c>
      <c r="U1234">
        <f t="shared" si="19"/>
        <v>0</v>
      </c>
    </row>
    <row r="1235" spans="1:21" x14ac:dyDescent="0.2">
      <c r="A1235" t="str">
        <f>MatchSquad!A1235</f>
        <v>M025</v>
      </c>
      <c r="B1235" t="str">
        <f>MatchSquad!B1235</f>
        <v>P084</v>
      </c>
      <c r="C1235" t="str">
        <f>MatchSquad!C1235</f>
        <v>Rovman Powell</v>
      </c>
      <c r="D1235" t="str">
        <f>MatchSquad!D1235</f>
        <v>BAT</v>
      </c>
      <c r="E1235" t="str">
        <f>MatchSquad!E1235</f>
        <v>KKR</v>
      </c>
      <c r="F1235">
        <f>MatchSquad!G1235</f>
        <v>0</v>
      </c>
      <c r="G1235">
        <f>IF(A1235="","",SUMIFS(BallByBall!$I$2:$I$501,BallByBall!$B$2:$B$501,A1235,BallByBall!$F$2:$F$501,B1235))</f>
        <v>0</v>
      </c>
      <c r="H1235">
        <f>IF(A1235="","",COUNTIFS(BallByBall!$B$2:$B$501,A1235,BallByBall!$F$2:$F$501,B1235,BallByBall!$Q$2:$Q$501,1))</f>
        <v>0</v>
      </c>
      <c r="I1235">
        <f>IF(A1235="","",COUNTIFS(BallByBall!$B$2:$B$501,A1235,BallByBall!$F$2:$F$501,B1235,BallByBall!$R$2:$R$501,1))</f>
        <v>0</v>
      </c>
      <c r="J1235">
        <f>IF(A1235="","",SUMIFS(BallByBall!$T$2:$T$501,BallByBall!$B$2:$B$501,A1235,BallByBall!$H$2:$H$501,B1235))</f>
        <v>0</v>
      </c>
      <c r="K1235">
        <f>IF(A1235="","",SUMIFS(BallByBall!$U$2:$U$501,BallByBall!$B$2:$B$501,A1235,BallByBall!$P$2:$P$501,B1235))</f>
        <v>0</v>
      </c>
      <c r="L1235">
        <f>IF(A1235="","",SUMIFS(BallByBall!$V$2:$V$501,BallByBall!$B$2:$B$501,A1235,BallByBall!$P$2:$P$501,B1235))</f>
        <v>0</v>
      </c>
      <c r="M1235">
        <f>IF(A1235="","",SUMIFS(BallByBall!$W$2:$W$501,BallByBall!$B$2:$B$501,A1235,BallByBall!$P$2:$P$501,B1235))</f>
        <v>0</v>
      </c>
      <c r="N1235">
        <f>IF(A1235="","",SUMIFS(BallByBall!$X$2:$X$501,BallByBall!$B$2:$B$501,A1235,BallByBall!$P$2:$P$501,B1235))</f>
        <v>0</v>
      </c>
      <c r="O1235">
        <f>IF(A1235="","",SUMIFS(OverSummary!$G$2:$G$101,OverSummary!$A$2:$A$101,A1235,OverSummary!$D$2:$D$101,B1235))</f>
        <v>0</v>
      </c>
      <c r="P1235">
        <f>IF(A1235="","",G1235*Rules!$B$13+H1235*Rules!$B$14+I1235*Rules!$B$15)</f>
        <v>0</v>
      </c>
      <c r="Q1235">
        <f>IF(A1235="","",IF(G1235&gt;=100,Rules!$B$18,IF(G1235&gt;=50,Rules!$B$17,IF(G1235&gt;=30,Rules!$B$16,0)))+IF(AND(F1235=1,D1235&lt;&gt;"BWL",G1235=0),Rules!$B$27,0))</f>
        <v>0</v>
      </c>
      <c r="R1235">
        <f>IF(A1235="","",J1235*Rules!$B$19+O1235*Rules!$B$22)</f>
        <v>0</v>
      </c>
      <c r="S1235">
        <f>IF(A1235="","",IF(J1235&gt;=4,Rules!$B$21,IF(J1235&gt;=3,Rules!$B$20,0)))</f>
        <v>0</v>
      </c>
      <c r="T1235">
        <f>IF(A1235="","",K1235*Rules!$B$23+L1235*Rules!$B$24+M1235*Rules!$B$25+N1235*Rules!$B$26)</f>
        <v>0</v>
      </c>
      <c r="U1235">
        <f t="shared" si="19"/>
        <v>0</v>
      </c>
    </row>
    <row r="1236" spans="1:21" x14ac:dyDescent="0.2">
      <c r="A1236" t="str">
        <f>MatchSquad!A1236</f>
        <v>M025</v>
      </c>
      <c r="B1236" t="str">
        <f>MatchSquad!B1236</f>
        <v>P085</v>
      </c>
      <c r="C1236" t="str">
        <f>MatchSquad!C1236</f>
        <v>Anukul Roy</v>
      </c>
      <c r="D1236" t="str">
        <f>MatchSquad!D1236</f>
        <v>AR</v>
      </c>
      <c r="E1236" t="str">
        <f>MatchSquad!E1236</f>
        <v>KKR</v>
      </c>
      <c r="F1236">
        <f>MatchSquad!G1236</f>
        <v>0</v>
      </c>
      <c r="G1236">
        <f>IF(A1236="","",SUMIFS(BallByBall!$I$2:$I$501,BallByBall!$B$2:$B$501,A1236,BallByBall!$F$2:$F$501,B1236))</f>
        <v>0</v>
      </c>
      <c r="H1236">
        <f>IF(A1236="","",COUNTIFS(BallByBall!$B$2:$B$501,A1236,BallByBall!$F$2:$F$501,B1236,BallByBall!$Q$2:$Q$501,1))</f>
        <v>0</v>
      </c>
      <c r="I1236">
        <f>IF(A1236="","",COUNTIFS(BallByBall!$B$2:$B$501,A1236,BallByBall!$F$2:$F$501,B1236,BallByBall!$R$2:$R$501,1))</f>
        <v>0</v>
      </c>
      <c r="J1236">
        <f>IF(A1236="","",SUMIFS(BallByBall!$T$2:$T$501,BallByBall!$B$2:$B$501,A1236,BallByBall!$H$2:$H$501,B1236))</f>
        <v>0</v>
      </c>
      <c r="K1236">
        <f>IF(A1236="","",SUMIFS(BallByBall!$U$2:$U$501,BallByBall!$B$2:$B$501,A1236,BallByBall!$P$2:$P$501,B1236))</f>
        <v>0</v>
      </c>
      <c r="L1236">
        <f>IF(A1236="","",SUMIFS(BallByBall!$V$2:$V$501,BallByBall!$B$2:$B$501,A1236,BallByBall!$P$2:$P$501,B1236))</f>
        <v>0</v>
      </c>
      <c r="M1236">
        <f>IF(A1236="","",SUMIFS(BallByBall!$W$2:$W$501,BallByBall!$B$2:$B$501,A1236,BallByBall!$P$2:$P$501,B1236))</f>
        <v>0</v>
      </c>
      <c r="N1236">
        <f>IF(A1236="","",SUMIFS(BallByBall!$X$2:$X$501,BallByBall!$B$2:$B$501,A1236,BallByBall!$P$2:$P$501,B1236))</f>
        <v>0</v>
      </c>
      <c r="O1236">
        <f>IF(A1236="","",SUMIFS(OverSummary!$G$2:$G$101,OverSummary!$A$2:$A$101,A1236,OverSummary!$D$2:$D$101,B1236))</f>
        <v>0</v>
      </c>
      <c r="P1236">
        <f>IF(A1236="","",G1236*Rules!$B$13+H1236*Rules!$B$14+I1236*Rules!$B$15)</f>
        <v>0</v>
      </c>
      <c r="Q1236">
        <f>IF(A1236="","",IF(G1236&gt;=100,Rules!$B$18,IF(G1236&gt;=50,Rules!$B$17,IF(G1236&gt;=30,Rules!$B$16,0)))+IF(AND(F1236=1,D1236&lt;&gt;"BWL",G1236=0),Rules!$B$27,0))</f>
        <v>0</v>
      </c>
      <c r="R1236">
        <f>IF(A1236="","",J1236*Rules!$B$19+O1236*Rules!$B$22)</f>
        <v>0</v>
      </c>
      <c r="S1236">
        <f>IF(A1236="","",IF(J1236&gt;=4,Rules!$B$21,IF(J1236&gt;=3,Rules!$B$20,0)))</f>
        <v>0</v>
      </c>
      <c r="T1236">
        <f>IF(A1236="","",K1236*Rules!$B$23+L1236*Rules!$B$24+M1236*Rules!$B$25+N1236*Rules!$B$26)</f>
        <v>0</v>
      </c>
      <c r="U1236">
        <f t="shared" si="19"/>
        <v>0</v>
      </c>
    </row>
    <row r="1237" spans="1:21" x14ac:dyDescent="0.2">
      <c r="A1237" t="str">
        <f>MatchSquad!A1237</f>
        <v>M025</v>
      </c>
      <c r="B1237" t="str">
        <f>MatchSquad!B1237</f>
        <v>P086</v>
      </c>
      <c r="C1237" t="str">
        <f>MatchSquad!C1237</f>
        <v>Cameron Green</v>
      </c>
      <c r="D1237" t="str">
        <f>MatchSquad!D1237</f>
        <v>AR</v>
      </c>
      <c r="E1237" t="str">
        <f>MatchSquad!E1237</f>
        <v>KKR</v>
      </c>
      <c r="F1237">
        <f>MatchSquad!G1237</f>
        <v>0</v>
      </c>
      <c r="G1237">
        <f>IF(A1237="","",SUMIFS(BallByBall!$I$2:$I$501,BallByBall!$B$2:$B$501,A1237,BallByBall!$F$2:$F$501,B1237))</f>
        <v>0</v>
      </c>
      <c r="H1237">
        <f>IF(A1237="","",COUNTIFS(BallByBall!$B$2:$B$501,A1237,BallByBall!$F$2:$F$501,B1237,BallByBall!$Q$2:$Q$501,1))</f>
        <v>0</v>
      </c>
      <c r="I1237">
        <f>IF(A1237="","",COUNTIFS(BallByBall!$B$2:$B$501,A1237,BallByBall!$F$2:$F$501,B1237,BallByBall!$R$2:$R$501,1))</f>
        <v>0</v>
      </c>
      <c r="J1237">
        <f>IF(A1237="","",SUMIFS(BallByBall!$T$2:$T$501,BallByBall!$B$2:$B$501,A1237,BallByBall!$H$2:$H$501,B1237))</f>
        <v>0</v>
      </c>
      <c r="K1237">
        <f>IF(A1237="","",SUMIFS(BallByBall!$U$2:$U$501,BallByBall!$B$2:$B$501,A1237,BallByBall!$P$2:$P$501,B1237))</f>
        <v>0</v>
      </c>
      <c r="L1237">
        <f>IF(A1237="","",SUMIFS(BallByBall!$V$2:$V$501,BallByBall!$B$2:$B$501,A1237,BallByBall!$P$2:$P$501,B1237))</f>
        <v>0</v>
      </c>
      <c r="M1237">
        <f>IF(A1237="","",SUMIFS(BallByBall!$W$2:$W$501,BallByBall!$B$2:$B$501,A1237,BallByBall!$P$2:$P$501,B1237))</f>
        <v>0</v>
      </c>
      <c r="N1237">
        <f>IF(A1237="","",SUMIFS(BallByBall!$X$2:$X$501,BallByBall!$B$2:$B$501,A1237,BallByBall!$P$2:$P$501,B1237))</f>
        <v>0</v>
      </c>
      <c r="O1237">
        <f>IF(A1237="","",SUMIFS(OverSummary!$G$2:$G$101,OverSummary!$A$2:$A$101,A1237,OverSummary!$D$2:$D$101,B1237))</f>
        <v>0</v>
      </c>
      <c r="P1237">
        <f>IF(A1237="","",G1237*Rules!$B$13+H1237*Rules!$B$14+I1237*Rules!$B$15)</f>
        <v>0</v>
      </c>
      <c r="Q1237">
        <f>IF(A1237="","",IF(G1237&gt;=100,Rules!$B$18,IF(G1237&gt;=50,Rules!$B$17,IF(G1237&gt;=30,Rules!$B$16,0)))+IF(AND(F1237=1,D1237&lt;&gt;"BWL",G1237=0),Rules!$B$27,0))</f>
        <v>0</v>
      </c>
      <c r="R1237">
        <f>IF(A1237="","",J1237*Rules!$B$19+O1237*Rules!$B$22)</f>
        <v>0</v>
      </c>
      <c r="S1237">
        <f>IF(A1237="","",IF(J1237&gt;=4,Rules!$B$21,IF(J1237&gt;=3,Rules!$B$20,0)))</f>
        <v>0</v>
      </c>
      <c r="T1237">
        <f>IF(A1237="","",K1237*Rules!$B$23+L1237*Rules!$B$24+M1237*Rules!$B$25+N1237*Rules!$B$26)</f>
        <v>0</v>
      </c>
      <c r="U1237">
        <f t="shared" si="19"/>
        <v>0</v>
      </c>
    </row>
    <row r="1238" spans="1:21" x14ac:dyDescent="0.2">
      <c r="A1238" t="str">
        <f>MatchSquad!A1238</f>
        <v>M025</v>
      </c>
      <c r="B1238" t="str">
        <f>MatchSquad!B1238</f>
        <v>P087</v>
      </c>
      <c r="C1238" t="str">
        <f>MatchSquad!C1238</f>
        <v>Sarthak Ranjan</v>
      </c>
      <c r="D1238" t="str">
        <f>MatchSquad!D1238</f>
        <v>AR</v>
      </c>
      <c r="E1238" t="str">
        <f>MatchSquad!E1238</f>
        <v>KKR</v>
      </c>
      <c r="F1238">
        <f>MatchSquad!G1238</f>
        <v>0</v>
      </c>
      <c r="G1238">
        <f>IF(A1238="","",SUMIFS(BallByBall!$I$2:$I$501,BallByBall!$B$2:$B$501,A1238,BallByBall!$F$2:$F$501,B1238))</f>
        <v>0</v>
      </c>
      <c r="H1238">
        <f>IF(A1238="","",COUNTIFS(BallByBall!$B$2:$B$501,A1238,BallByBall!$F$2:$F$501,B1238,BallByBall!$Q$2:$Q$501,1))</f>
        <v>0</v>
      </c>
      <c r="I1238">
        <f>IF(A1238="","",COUNTIFS(BallByBall!$B$2:$B$501,A1238,BallByBall!$F$2:$F$501,B1238,BallByBall!$R$2:$R$501,1))</f>
        <v>0</v>
      </c>
      <c r="J1238">
        <f>IF(A1238="","",SUMIFS(BallByBall!$T$2:$T$501,BallByBall!$B$2:$B$501,A1238,BallByBall!$H$2:$H$501,B1238))</f>
        <v>0</v>
      </c>
      <c r="K1238">
        <f>IF(A1238="","",SUMIFS(BallByBall!$U$2:$U$501,BallByBall!$B$2:$B$501,A1238,BallByBall!$P$2:$P$501,B1238))</f>
        <v>0</v>
      </c>
      <c r="L1238">
        <f>IF(A1238="","",SUMIFS(BallByBall!$V$2:$V$501,BallByBall!$B$2:$B$501,A1238,BallByBall!$P$2:$P$501,B1238))</f>
        <v>0</v>
      </c>
      <c r="M1238">
        <f>IF(A1238="","",SUMIFS(BallByBall!$W$2:$W$501,BallByBall!$B$2:$B$501,A1238,BallByBall!$P$2:$P$501,B1238))</f>
        <v>0</v>
      </c>
      <c r="N1238">
        <f>IF(A1238="","",SUMIFS(BallByBall!$X$2:$X$501,BallByBall!$B$2:$B$501,A1238,BallByBall!$P$2:$P$501,B1238))</f>
        <v>0</v>
      </c>
      <c r="O1238">
        <f>IF(A1238="","",SUMIFS(OverSummary!$G$2:$G$101,OverSummary!$A$2:$A$101,A1238,OverSummary!$D$2:$D$101,B1238))</f>
        <v>0</v>
      </c>
      <c r="P1238">
        <f>IF(A1238="","",G1238*Rules!$B$13+H1238*Rules!$B$14+I1238*Rules!$B$15)</f>
        <v>0</v>
      </c>
      <c r="Q1238">
        <f>IF(A1238="","",IF(G1238&gt;=100,Rules!$B$18,IF(G1238&gt;=50,Rules!$B$17,IF(G1238&gt;=30,Rules!$B$16,0)))+IF(AND(F1238=1,D1238&lt;&gt;"BWL",G1238=0),Rules!$B$27,0))</f>
        <v>0</v>
      </c>
      <c r="R1238">
        <f>IF(A1238="","",J1238*Rules!$B$19+O1238*Rules!$B$22)</f>
        <v>0</v>
      </c>
      <c r="S1238">
        <f>IF(A1238="","",IF(J1238&gt;=4,Rules!$B$21,IF(J1238&gt;=3,Rules!$B$20,0)))</f>
        <v>0</v>
      </c>
      <c r="T1238">
        <f>IF(A1238="","",K1238*Rules!$B$23+L1238*Rules!$B$24+M1238*Rules!$B$25+N1238*Rules!$B$26)</f>
        <v>0</v>
      </c>
      <c r="U1238">
        <f t="shared" si="19"/>
        <v>0</v>
      </c>
    </row>
    <row r="1239" spans="1:21" x14ac:dyDescent="0.2">
      <c r="A1239" t="str">
        <f>MatchSquad!A1239</f>
        <v>M025</v>
      </c>
      <c r="B1239" t="str">
        <f>MatchSquad!B1239</f>
        <v>P088</v>
      </c>
      <c r="C1239" t="str">
        <f>MatchSquad!C1239</f>
        <v>Daksh Kamra</v>
      </c>
      <c r="D1239" t="str">
        <f>MatchSquad!D1239</f>
        <v>AR</v>
      </c>
      <c r="E1239" t="str">
        <f>MatchSquad!E1239</f>
        <v>KKR</v>
      </c>
      <c r="F1239">
        <f>MatchSquad!G1239</f>
        <v>0</v>
      </c>
      <c r="G1239">
        <f>IF(A1239="","",SUMIFS(BallByBall!$I$2:$I$501,BallByBall!$B$2:$B$501,A1239,BallByBall!$F$2:$F$501,B1239))</f>
        <v>0</v>
      </c>
      <c r="H1239">
        <f>IF(A1239="","",COUNTIFS(BallByBall!$B$2:$B$501,A1239,BallByBall!$F$2:$F$501,B1239,BallByBall!$Q$2:$Q$501,1))</f>
        <v>0</v>
      </c>
      <c r="I1239">
        <f>IF(A1239="","",COUNTIFS(BallByBall!$B$2:$B$501,A1239,BallByBall!$F$2:$F$501,B1239,BallByBall!$R$2:$R$501,1))</f>
        <v>0</v>
      </c>
      <c r="J1239">
        <f>IF(A1239="","",SUMIFS(BallByBall!$T$2:$T$501,BallByBall!$B$2:$B$501,A1239,BallByBall!$H$2:$H$501,B1239))</f>
        <v>0</v>
      </c>
      <c r="K1239">
        <f>IF(A1239="","",SUMIFS(BallByBall!$U$2:$U$501,BallByBall!$B$2:$B$501,A1239,BallByBall!$P$2:$P$501,B1239))</f>
        <v>0</v>
      </c>
      <c r="L1239">
        <f>IF(A1239="","",SUMIFS(BallByBall!$V$2:$V$501,BallByBall!$B$2:$B$501,A1239,BallByBall!$P$2:$P$501,B1239))</f>
        <v>0</v>
      </c>
      <c r="M1239">
        <f>IF(A1239="","",SUMIFS(BallByBall!$W$2:$W$501,BallByBall!$B$2:$B$501,A1239,BallByBall!$P$2:$P$501,B1239))</f>
        <v>0</v>
      </c>
      <c r="N1239">
        <f>IF(A1239="","",SUMIFS(BallByBall!$X$2:$X$501,BallByBall!$B$2:$B$501,A1239,BallByBall!$P$2:$P$501,B1239))</f>
        <v>0</v>
      </c>
      <c r="O1239">
        <f>IF(A1239="","",SUMIFS(OverSummary!$G$2:$G$101,OverSummary!$A$2:$A$101,A1239,OverSummary!$D$2:$D$101,B1239))</f>
        <v>0</v>
      </c>
      <c r="P1239">
        <f>IF(A1239="","",G1239*Rules!$B$13+H1239*Rules!$B$14+I1239*Rules!$B$15)</f>
        <v>0</v>
      </c>
      <c r="Q1239">
        <f>IF(A1239="","",IF(G1239&gt;=100,Rules!$B$18,IF(G1239&gt;=50,Rules!$B$17,IF(G1239&gt;=30,Rules!$B$16,0)))+IF(AND(F1239=1,D1239&lt;&gt;"BWL",G1239=0),Rules!$B$27,0))</f>
        <v>0</v>
      </c>
      <c r="R1239">
        <f>IF(A1239="","",J1239*Rules!$B$19+O1239*Rules!$B$22)</f>
        <v>0</v>
      </c>
      <c r="S1239">
        <f>IF(A1239="","",IF(J1239&gt;=4,Rules!$B$21,IF(J1239&gt;=3,Rules!$B$20,0)))</f>
        <v>0</v>
      </c>
      <c r="T1239">
        <f>IF(A1239="","",K1239*Rules!$B$23+L1239*Rules!$B$24+M1239*Rules!$B$25+N1239*Rules!$B$26)</f>
        <v>0</v>
      </c>
      <c r="U1239">
        <f t="shared" si="19"/>
        <v>0</v>
      </c>
    </row>
    <row r="1240" spans="1:21" x14ac:dyDescent="0.2">
      <c r="A1240" t="str">
        <f>MatchSquad!A1240</f>
        <v>M025</v>
      </c>
      <c r="B1240" t="str">
        <f>MatchSquad!B1240</f>
        <v>P089</v>
      </c>
      <c r="C1240" t="str">
        <f>MatchSquad!C1240</f>
        <v>Rachin Ravindra</v>
      </c>
      <c r="D1240" t="str">
        <f>MatchSquad!D1240</f>
        <v>AR</v>
      </c>
      <c r="E1240" t="str">
        <f>MatchSquad!E1240</f>
        <v>KKR</v>
      </c>
      <c r="F1240">
        <f>MatchSquad!G1240</f>
        <v>0</v>
      </c>
      <c r="G1240">
        <f>IF(A1240="","",SUMIFS(BallByBall!$I$2:$I$501,BallByBall!$B$2:$B$501,A1240,BallByBall!$F$2:$F$501,B1240))</f>
        <v>0</v>
      </c>
      <c r="H1240">
        <f>IF(A1240="","",COUNTIFS(BallByBall!$B$2:$B$501,A1240,BallByBall!$F$2:$F$501,B1240,BallByBall!$Q$2:$Q$501,1))</f>
        <v>0</v>
      </c>
      <c r="I1240">
        <f>IF(A1240="","",COUNTIFS(BallByBall!$B$2:$B$501,A1240,BallByBall!$F$2:$F$501,B1240,BallByBall!$R$2:$R$501,1))</f>
        <v>0</v>
      </c>
      <c r="J1240">
        <f>IF(A1240="","",SUMIFS(BallByBall!$T$2:$T$501,BallByBall!$B$2:$B$501,A1240,BallByBall!$H$2:$H$501,B1240))</f>
        <v>0</v>
      </c>
      <c r="K1240">
        <f>IF(A1240="","",SUMIFS(BallByBall!$U$2:$U$501,BallByBall!$B$2:$B$501,A1240,BallByBall!$P$2:$P$501,B1240))</f>
        <v>0</v>
      </c>
      <c r="L1240">
        <f>IF(A1240="","",SUMIFS(BallByBall!$V$2:$V$501,BallByBall!$B$2:$B$501,A1240,BallByBall!$P$2:$P$501,B1240))</f>
        <v>0</v>
      </c>
      <c r="M1240">
        <f>IF(A1240="","",SUMIFS(BallByBall!$W$2:$W$501,BallByBall!$B$2:$B$501,A1240,BallByBall!$P$2:$P$501,B1240))</f>
        <v>0</v>
      </c>
      <c r="N1240">
        <f>IF(A1240="","",SUMIFS(BallByBall!$X$2:$X$501,BallByBall!$B$2:$B$501,A1240,BallByBall!$P$2:$P$501,B1240))</f>
        <v>0</v>
      </c>
      <c r="O1240">
        <f>IF(A1240="","",SUMIFS(OverSummary!$G$2:$G$101,OverSummary!$A$2:$A$101,A1240,OverSummary!$D$2:$D$101,B1240))</f>
        <v>0</v>
      </c>
      <c r="P1240">
        <f>IF(A1240="","",G1240*Rules!$B$13+H1240*Rules!$B$14+I1240*Rules!$B$15)</f>
        <v>0</v>
      </c>
      <c r="Q1240">
        <f>IF(A1240="","",IF(G1240&gt;=100,Rules!$B$18,IF(G1240&gt;=50,Rules!$B$17,IF(G1240&gt;=30,Rules!$B$16,0)))+IF(AND(F1240=1,D1240&lt;&gt;"BWL",G1240=0),Rules!$B$27,0))</f>
        <v>0</v>
      </c>
      <c r="R1240">
        <f>IF(A1240="","",J1240*Rules!$B$19+O1240*Rules!$B$22)</f>
        <v>0</v>
      </c>
      <c r="S1240">
        <f>IF(A1240="","",IF(J1240&gt;=4,Rules!$B$21,IF(J1240&gt;=3,Rules!$B$20,0)))</f>
        <v>0</v>
      </c>
      <c r="T1240">
        <f>IF(A1240="","",K1240*Rules!$B$23+L1240*Rules!$B$24+M1240*Rules!$B$25+N1240*Rules!$B$26)</f>
        <v>0</v>
      </c>
      <c r="U1240">
        <f t="shared" si="19"/>
        <v>0</v>
      </c>
    </row>
    <row r="1241" spans="1:21" x14ac:dyDescent="0.2">
      <c r="A1241" t="str">
        <f>MatchSquad!A1241</f>
        <v>M025</v>
      </c>
      <c r="B1241" t="str">
        <f>MatchSquad!B1241</f>
        <v>P090</v>
      </c>
      <c r="C1241" t="str">
        <f>MatchSquad!C1241</f>
        <v>Ramandeep Singh</v>
      </c>
      <c r="D1241" t="str">
        <f>MatchSquad!D1241</f>
        <v>AR</v>
      </c>
      <c r="E1241" t="str">
        <f>MatchSquad!E1241</f>
        <v>KKR</v>
      </c>
      <c r="F1241">
        <f>MatchSquad!G1241</f>
        <v>0</v>
      </c>
      <c r="G1241">
        <f>IF(A1241="","",SUMIFS(BallByBall!$I$2:$I$501,BallByBall!$B$2:$B$501,A1241,BallByBall!$F$2:$F$501,B1241))</f>
        <v>0</v>
      </c>
      <c r="H1241">
        <f>IF(A1241="","",COUNTIFS(BallByBall!$B$2:$B$501,A1241,BallByBall!$F$2:$F$501,B1241,BallByBall!$Q$2:$Q$501,1))</f>
        <v>0</v>
      </c>
      <c r="I1241">
        <f>IF(A1241="","",COUNTIFS(BallByBall!$B$2:$B$501,A1241,BallByBall!$F$2:$F$501,B1241,BallByBall!$R$2:$R$501,1))</f>
        <v>0</v>
      </c>
      <c r="J1241">
        <f>IF(A1241="","",SUMIFS(BallByBall!$T$2:$T$501,BallByBall!$B$2:$B$501,A1241,BallByBall!$H$2:$H$501,B1241))</f>
        <v>0</v>
      </c>
      <c r="K1241">
        <f>IF(A1241="","",SUMIFS(BallByBall!$U$2:$U$501,BallByBall!$B$2:$B$501,A1241,BallByBall!$P$2:$P$501,B1241))</f>
        <v>0</v>
      </c>
      <c r="L1241">
        <f>IF(A1241="","",SUMIFS(BallByBall!$V$2:$V$501,BallByBall!$B$2:$B$501,A1241,BallByBall!$P$2:$P$501,B1241))</f>
        <v>0</v>
      </c>
      <c r="M1241">
        <f>IF(A1241="","",SUMIFS(BallByBall!$W$2:$W$501,BallByBall!$B$2:$B$501,A1241,BallByBall!$P$2:$P$501,B1241))</f>
        <v>0</v>
      </c>
      <c r="N1241">
        <f>IF(A1241="","",SUMIFS(BallByBall!$X$2:$X$501,BallByBall!$B$2:$B$501,A1241,BallByBall!$P$2:$P$501,B1241))</f>
        <v>0</v>
      </c>
      <c r="O1241">
        <f>IF(A1241="","",SUMIFS(OverSummary!$G$2:$G$101,OverSummary!$A$2:$A$101,A1241,OverSummary!$D$2:$D$101,B1241))</f>
        <v>0</v>
      </c>
      <c r="P1241">
        <f>IF(A1241="","",G1241*Rules!$B$13+H1241*Rules!$B$14+I1241*Rules!$B$15)</f>
        <v>0</v>
      </c>
      <c r="Q1241">
        <f>IF(A1241="","",IF(G1241&gt;=100,Rules!$B$18,IF(G1241&gt;=50,Rules!$B$17,IF(G1241&gt;=30,Rules!$B$16,0)))+IF(AND(F1241=1,D1241&lt;&gt;"BWL",G1241=0),Rules!$B$27,0))</f>
        <v>0</v>
      </c>
      <c r="R1241">
        <f>IF(A1241="","",J1241*Rules!$B$19+O1241*Rules!$B$22)</f>
        <v>0</v>
      </c>
      <c r="S1241">
        <f>IF(A1241="","",IF(J1241&gt;=4,Rules!$B$21,IF(J1241&gt;=3,Rules!$B$20,0)))</f>
        <v>0</v>
      </c>
      <c r="T1241">
        <f>IF(A1241="","",K1241*Rules!$B$23+L1241*Rules!$B$24+M1241*Rules!$B$25+N1241*Rules!$B$26)</f>
        <v>0</v>
      </c>
      <c r="U1241">
        <f t="shared" si="19"/>
        <v>0</v>
      </c>
    </row>
    <row r="1242" spans="1:21" x14ac:dyDescent="0.2">
      <c r="A1242" t="str">
        <f>MatchSquad!A1242</f>
        <v>M025</v>
      </c>
      <c r="B1242" t="str">
        <f>MatchSquad!B1242</f>
        <v>P091</v>
      </c>
      <c r="C1242" t="str">
        <f>MatchSquad!C1242</f>
        <v>Sunil Narine</v>
      </c>
      <c r="D1242" t="str">
        <f>MatchSquad!D1242</f>
        <v>AR</v>
      </c>
      <c r="E1242" t="str">
        <f>MatchSquad!E1242</f>
        <v>KKR</v>
      </c>
      <c r="F1242">
        <f>MatchSquad!G1242</f>
        <v>0</v>
      </c>
      <c r="G1242">
        <f>IF(A1242="","",SUMIFS(BallByBall!$I$2:$I$501,BallByBall!$B$2:$B$501,A1242,BallByBall!$F$2:$F$501,B1242))</f>
        <v>0</v>
      </c>
      <c r="H1242">
        <f>IF(A1242="","",COUNTIFS(BallByBall!$B$2:$B$501,A1242,BallByBall!$F$2:$F$501,B1242,BallByBall!$Q$2:$Q$501,1))</f>
        <v>0</v>
      </c>
      <c r="I1242">
        <f>IF(A1242="","",COUNTIFS(BallByBall!$B$2:$B$501,A1242,BallByBall!$F$2:$F$501,B1242,BallByBall!$R$2:$R$501,1))</f>
        <v>0</v>
      </c>
      <c r="J1242">
        <f>IF(A1242="","",SUMIFS(BallByBall!$T$2:$T$501,BallByBall!$B$2:$B$501,A1242,BallByBall!$H$2:$H$501,B1242))</f>
        <v>0</v>
      </c>
      <c r="K1242">
        <f>IF(A1242="","",SUMIFS(BallByBall!$U$2:$U$501,BallByBall!$B$2:$B$501,A1242,BallByBall!$P$2:$P$501,B1242))</f>
        <v>0</v>
      </c>
      <c r="L1242">
        <f>IF(A1242="","",SUMIFS(BallByBall!$V$2:$V$501,BallByBall!$B$2:$B$501,A1242,BallByBall!$P$2:$P$501,B1242))</f>
        <v>0</v>
      </c>
      <c r="M1242">
        <f>IF(A1242="","",SUMIFS(BallByBall!$W$2:$W$501,BallByBall!$B$2:$B$501,A1242,BallByBall!$P$2:$P$501,B1242))</f>
        <v>0</v>
      </c>
      <c r="N1242">
        <f>IF(A1242="","",SUMIFS(BallByBall!$X$2:$X$501,BallByBall!$B$2:$B$501,A1242,BallByBall!$P$2:$P$501,B1242))</f>
        <v>0</v>
      </c>
      <c r="O1242">
        <f>IF(A1242="","",SUMIFS(OverSummary!$G$2:$G$101,OverSummary!$A$2:$A$101,A1242,OverSummary!$D$2:$D$101,B1242))</f>
        <v>0</v>
      </c>
      <c r="P1242">
        <f>IF(A1242="","",G1242*Rules!$B$13+H1242*Rules!$B$14+I1242*Rules!$B$15)</f>
        <v>0</v>
      </c>
      <c r="Q1242">
        <f>IF(A1242="","",IF(G1242&gt;=100,Rules!$B$18,IF(G1242&gt;=50,Rules!$B$17,IF(G1242&gt;=30,Rules!$B$16,0)))+IF(AND(F1242=1,D1242&lt;&gt;"BWL",G1242=0),Rules!$B$27,0))</f>
        <v>0</v>
      </c>
      <c r="R1242">
        <f>IF(A1242="","",J1242*Rules!$B$19+O1242*Rules!$B$22)</f>
        <v>0</v>
      </c>
      <c r="S1242">
        <f>IF(A1242="","",IF(J1242&gt;=4,Rules!$B$21,IF(J1242&gt;=3,Rules!$B$20,0)))</f>
        <v>0</v>
      </c>
      <c r="T1242">
        <f>IF(A1242="","",K1242*Rules!$B$23+L1242*Rules!$B$24+M1242*Rules!$B$25+N1242*Rules!$B$26)</f>
        <v>0</v>
      </c>
      <c r="U1242">
        <f t="shared" si="19"/>
        <v>0</v>
      </c>
    </row>
    <row r="1243" spans="1:21" x14ac:dyDescent="0.2">
      <c r="A1243" t="str">
        <f>MatchSquad!A1243</f>
        <v>M025</v>
      </c>
      <c r="B1243" t="str">
        <f>MatchSquad!B1243</f>
        <v>P092</v>
      </c>
      <c r="C1243" t="str">
        <f>MatchSquad!C1243</f>
        <v>Blessing Muzarabani</v>
      </c>
      <c r="D1243" t="str">
        <f>MatchSquad!D1243</f>
        <v>BWL</v>
      </c>
      <c r="E1243" t="str">
        <f>MatchSquad!E1243</f>
        <v>KKR</v>
      </c>
      <c r="F1243">
        <f>MatchSquad!G1243</f>
        <v>0</v>
      </c>
      <c r="G1243">
        <f>IF(A1243="","",SUMIFS(BallByBall!$I$2:$I$501,BallByBall!$B$2:$B$501,A1243,BallByBall!$F$2:$F$501,B1243))</f>
        <v>0</v>
      </c>
      <c r="H1243">
        <f>IF(A1243="","",COUNTIFS(BallByBall!$B$2:$B$501,A1243,BallByBall!$F$2:$F$501,B1243,BallByBall!$Q$2:$Q$501,1))</f>
        <v>0</v>
      </c>
      <c r="I1243">
        <f>IF(A1243="","",COUNTIFS(BallByBall!$B$2:$B$501,A1243,BallByBall!$F$2:$F$501,B1243,BallByBall!$R$2:$R$501,1))</f>
        <v>0</v>
      </c>
      <c r="J1243">
        <f>IF(A1243="","",SUMIFS(BallByBall!$T$2:$T$501,BallByBall!$B$2:$B$501,A1243,BallByBall!$H$2:$H$501,B1243))</f>
        <v>0</v>
      </c>
      <c r="K1243">
        <f>IF(A1243="","",SUMIFS(BallByBall!$U$2:$U$501,BallByBall!$B$2:$B$501,A1243,BallByBall!$P$2:$P$501,B1243))</f>
        <v>0</v>
      </c>
      <c r="L1243">
        <f>IF(A1243="","",SUMIFS(BallByBall!$V$2:$V$501,BallByBall!$B$2:$B$501,A1243,BallByBall!$P$2:$P$501,B1243))</f>
        <v>0</v>
      </c>
      <c r="M1243">
        <f>IF(A1243="","",SUMIFS(BallByBall!$W$2:$W$501,BallByBall!$B$2:$B$501,A1243,BallByBall!$P$2:$P$501,B1243))</f>
        <v>0</v>
      </c>
      <c r="N1243">
        <f>IF(A1243="","",SUMIFS(BallByBall!$X$2:$X$501,BallByBall!$B$2:$B$501,A1243,BallByBall!$P$2:$P$501,B1243))</f>
        <v>0</v>
      </c>
      <c r="O1243">
        <f>IF(A1243="","",SUMIFS(OverSummary!$G$2:$G$101,OverSummary!$A$2:$A$101,A1243,OverSummary!$D$2:$D$101,B1243))</f>
        <v>0</v>
      </c>
      <c r="P1243">
        <f>IF(A1243="","",G1243*Rules!$B$13+H1243*Rules!$B$14+I1243*Rules!$B$15)</f>
        <v>0</v>
      </c>
      <c r="Q1243">
        <f>IF(A1243="","",IF(G1243&gt;=100,Rules!$B$18,IF(G1243&gt;=50,Rules!$B$17,IF(G1243&gt;=30,Rules!$B$16,0)))+IF(AND(F1243=1,D1243&lt;&gt;"BWL",G1243=0),Rules!$B$27,0))</f>
        <v>0</v>
      </c>
      <c r="R1243">
        <f>IF(A1243="","",J1243*Rules!$B$19+O1243*Rules!$B$22)</f>
        <v>0</v>
      </c>
      <c r="S1243">
        <f>IF(A1243="","",IF(J1243&gt;=4,Rules!$B$21,IF(J1243&gt;=3,Rules!$B$20,0)))</f>
        <v>0</v>
      </c>
      <c r="T1243">
        <f>IF(A1243="","",K1243*Rules!$B$23+L1243*Rules!$B$24+M1243*Rules!$B$25+N1243*Rules!$B$26)</f>
        <v>0</v>
      </c>
      <c r="U1243">
        <f t="shared" si="19"/>
        <v>0</v>
      </c>
    </row>
    <row r="1244" spans="1:21" x14ac:dyDescent="0.2">
      <c r="A1244" t="str">
        <f>MatchSquad!A1244</f>
        <v>M025</v>
      </c>
      <c r="B1244" t="str">
        <f>MatchSquad!B1244</f>
        <v>P093</v>
      </c>
      <c r="C1244" t="str">
        <f>MatchSquad!C1244</f>
        <v>Vaibhav Arora</v>
      </c>
      <c r="D1244" t="str">
        <f>MatchSquad!D1244</f>
        <v>BWL</v>
      </c>
      <c r="E1244" t="str">
        <f>MatchSquad!E1244</f>
        <v>KKR</v>
      </c>
      <c r="F1244">
        <f>MatchSquad!G1244</f>
        <v>0</v>
      </c>
      <c r="G1244">
        <f>IF(A1244="","",SUMIFS(BallByBall!$I$2:$I$501,BallByBall!$B$2:$B$501,A1244,BallByBall!$F$2:$F$501,B1244))</f>
        <v>0</v>
      </c>
      <c r="H1244">
        <f>IF(A1244="","",COUNTIFS(BallByBall!$B$2:$B$501,A1244,BallByBall!$F$2:$F$501,B1244,BallByBall!$Q$2:$Q$501,1))</f>
        <v>0</v>
      </c>
      <c r="I1244">
        <f>IF(A1244="","",COUNTIFS(BallByBall!$B$2:$B$501,A1244,BallByBall!$F$2:$F$501,B1244,BallByBall!$R$2:$R$501,1))</f>
        <v>0</v>
      </c>
      <c r="J1244">
        <f>IF(A1244="","",SUMIFS(BallByBall!$T$2:$T$501,BallByBall!$B$2:$B$501,A1244,BallByBall!$H$2:$H$501,B1244))</f>
        <v>0</v>
      </c>
      <c r="K1244">
        <f>IF(A1244="","",SUMIFS(BallByBall!$U$2:$U$501,BallByBall!$B$2:$B$501,A1244,BallByBall!$P$2:$P$501,B1244))</f>
        <v>0</v>
      </c>
      <c r="L1244">
        <f>IF(A1244="","",SUMIFS(BallByBall!$V$2:$V$501,BallByBall!$B$2:$B$501,A1244,BallByBall!$P$2:$P$501,B1244))</f>
        <v>0</v>
      </c>
      <c r="M1244">
        <f>IF(A1244="","",SUMIFS(BallByBall!$W$2:$W$501,BallByBall!$B$2:$B$501,A1244,BallByBall!$P$2:$P$501,B1244))</f>
        <v>0</v>
      </c>
      <c r="N1244">
        <f>IF(A1244="","",SUMIFS(BallByBall!$X$2:$X$501,BallByBall!$B$2:$B$501,A1244,BallByBall!$P$2:$P$501,B1244))</f>
        <v>0</v>
      </c>
      <c r="O1244">
        <f>IF(A1244="","",SUMIFS(OverSummary!$G$2:$G$101,OverSummary!$A$2:$A$101,A1244,OverSummary!$D$2:$D$101,B1244))</f>
        <v>0</v>
      </c>
      <c r="P1244">
        <f>IF(A1244="","",G1244*Rules!$B$13+H1244*Rules!$B$14+I1244*Rules!$B$15)</f>
        <v>0</v>
      </c>
      <c r="Q1244">
        <f>IF(A1244="","",IF(G1244&gt;=100,Rules!$B$18,IF(G1244&gt;=50,Rules!$B$17,IF(G1244&gt;=30,Rules!$B$16,0)))+IF(AND(F1244=1,D1244&lt;&gt;"BWL",G1244=0),Rules!$B$27,0))</f>
        <v>0</v>
      </c>
      <c r="R1244">
        <f>IF(A1244="","",J1244*Rules!$B$19+O1244*Rules!$B$22)</f>
        <v>0</v>
      </c>
      <c r="S1244">
        <f>IF(A1244="","",IF(J1244&gt;=4,Rules!$B$21,IF(J1244&gt;=3,Rules!$B$20,0)))</f>
        <v>0</v>
      </c>
      <c r="T1244">
        <f>IF(A1244="","",K1244*Rules!$B$23+L1244*Rules!$B$24+M1244*Rules!$B$25+N1244*Rules!$B$26)</f>
        <v>0</v>
      </c>
      <c r="U1244">
        <f t="shared" si="19"/>
        <v>0</v>
      </c>
    </row>
    <row r="1245" spans="1:21" x14ac:dyDescent="0.2">
      <c r="A1245" t="str">
        <f>MatchSquad!A1245</f>
        <v>M025</v>
      </c>
      <c r="B1245" t="str">
        <f>MatchSquad!B1245</f>
        <v>P094</v>
      </c>
      <c r="C1245" t="str">
        <f>MatchSquad!C1245</f>
        <v>Matheesha Pathirana</v>
      </c>
      <c r="D1245" t="str">
        <f>MatchSquad!D1245</f>
        <v>BWL</v>
      </c>
      <c r="E1245" t="str">
        <f>MatchSquad!E1245</f>
        <v>KKR</v>
      </c>
      <c r="F1245">
        <f>MatchSquad!G1245</f>
        <v>0</v>
      </c>
      <c r="G1245">
        <f>IF(A1245="","",SUMIFS(BallByBall!$I$2:$I$501,BallByBall!$B$2:$B$501,A1245,BallByBall!$F$2:$F$501,B1245))</f>
        <v>0</v>
      </c>
      <c r="H1245">
        <f>IF(A1245="","",COUNTIFS(BallByBall!$B$2:$B$501,A1245,BallByBall!$F$2:$F$501,B1245,BallByBall!$Q$2:$Q$501,1))</f>
        <v>0</v>
      </c>
      <c r="I1245">
        <f>IF(A1245="","",COUNTIFS(BallByBall!$B$2:$B$501,A1245,BallByBall!$F$2:$F$501,B1245,BallByBall!$R$2:$R$501,1))</f>
        <v>0</v>
      </c>
      <c r="J1245">
        <f>IF(A1245="","",SUMIFS(BallByBall!$T$2:$T$501,BallByBall!$B$2:$B$501,A1245,BallByBall!$H$2:$H$501,B1245))</f>
        <v>0</v>
      </c>
      <c r="K1245">
        <f>IF(A1245="","",SUMIFS(BallByBall!$U$2:$U$501,BallByBall!$B$2:$B$501,A1245,BallByBall!$P$2:$P$501,B1245))</f>
        <v>0</v>
      </c>
      <c r="L1245">
        <f>IF(A1245="","",SUMIFS(BallByBall!$V$2:$V$501,BallByBall!$B$2:$B$501,A1245,BallByBall!$P$2:$P$501,B1245))</f>
        <v>0</v>
      </c>
      <c r="M1245">
        <f>IF(A1245="","",SUMIFS(BallByBall!$W$2:$W$501,BallByBall!$B$2:$B$501,A1245,BallByBall!$P$2:$P$501,B1245))</f>
        <v>0</v>
      </c>
      <c r="N1245">
        <f>IF(A1245="","",SUMIFS(BallByBall!$X$2:$X$501,BallByBall!$B$2:$B$501,A1245,BallByBall!$P$2:$P$501,B1245))</f>
        <v>0</v>
      </c>
      <c r="O1245">
        <f>IF(A1245="","",SUMIFS(OverSummary!$G$2:$G$101,OverSummary!$A$2:$A$101,A1245,OverSummary!$D$2:$D$101,B1245))</f>
        <v>0</v>
      </c>
      <c r="P1245">
        <f>IF(A1245="","",G1245*Rules!$B$13+H1245*Rules!$B$14+I1245*Rules!$B$15)</f>
        <v>0</v>
      </c>
      <c r="Q1245">
        <f>IF(A1245="","",IF(G1245&gt;=100,Rules!$B$18,IF(G1245&gt;=50,Rules!$B$17,IF(G1245&gt;=30,Rules!$B$16,0)))+IF(AND(F1245=1,D1245&lt;&gt;"BWL",G1245=0),Rules!$B$27,0))</f>
        <v>0</v>
      </c>
      <c r="R1245">
        <f>IF(A1245="","",J1245*Rules!$B$19+O1245*Rules!$B$22)</f>
        <v>0</v>
      </c>
      <c r="S1245">
        <f>IF(A1245="","",IF(J1245&gt;=4,Rules!$B$21,IF(J1245&gt;=3,Rules!$B$20,0)))</f>
        <v>0</v>
      </c>
      <c r="T1245">
        <f>IF(A1245="","",K1245*Rules!$B$23+L1245*Rules!$B$24+M1245*Rules!$B$25+N1245*Rules!$B$26)</f>
        <v>0</v>
      </c>
      <c r="U1245">
        <f t="shared" si="19"/>
        <v>0</v>
      </c>
    </row>
    <row r="1246" spans="1:21" x14ac:dyDescent="0.2">
      <c r="A1246" t="str">
        <f>MatchSquad!A1246</f>
        <v>M025</v>
      </c>
      <c r="B1246" t="str">
        <f>MatchSquad!B1246</f>
        <v>P095</v>
      </c>
      <c r="C1246" t="str">
        <f>MatchSquad!C1246</f>
        <v>Kartik Tyagi</v>
      </c>
      <c r="D1246" t="str">
        <f>MatchSquad!D1246</f>
        <v>BWL</v>
      </c>
      <c r="E1246" t="str">
        <f>MatchSquad!E1246</f>
        <v>KKR</v>
      </c>
      <c r="F1246">
        <f>MatchSquad!G1246</f>
        <v>0</v>
      </c>
      <c r="G1246">
        <f>IF(A1246="","",SUMIFS(BallByBall!$I$2:$I$501,BallByBall!$B$2:$B$501,A1246,BallByBall!$F$2:$F$501,B1246))</f>
        <v>0</v>
      </c>
      <c r="H1246">
        <f>IF(A1246="","",COUNTIFS(BallByBall!$B$2:$B$501,A1246,BallByBall!$F$2:$F$501,B1246,BallByBall!$Q$2:$Q$501,1))</f>
        <v>0</v>
      </c>
      <c r="I1246">
        <f>IF(A1246="","",COUNTIFS(BallByBall!$B$2:$B$501,A1246,BallByBall!$F$2:$F$501,B1246,BallByBall!$R$2:$R$501,1))</f>
        <v>0</v>
      </c>
      <c r="J1246">
        <f>IF(A1246="","",SUMIFS(BallByBall!$T$2:$T$501,BallByBall!$B$2:$B$501,A1246,BallByBall!$H$2:$H$501,B1246))</f>
        <v>0</v>
      </c>
      <c r="K1246">
        <f>IF(A1246="","",SUMIFS(BallByBall!$U$2:$U$501,BallByBall!$B$2:$B$501,A1246,BallByBall!$P$2:$P$501,B1246))</f>
        <v>0</v>
      </c>
      <c r="L1246">
        <f>IF(A1246="","",SUMIFS(BallByBall!$V$2:$V$501,BallByBall!$B$2:$B$501,A1246,BallByBall!$P$2:$P$501,B1246))</f>
        <v>0</v>
      </c>
      <c r="M1246">
        <f>IF(A1246="","",SUMIFS(BallByBall!$W$2:$W$501,BallByBall!$B$2:$B$501,A1246,BallByBall!$P$2:$P$501,B1246))</f>
        <v>0</v>
      </c>
      <c r="N1246">
        <f>IF(A1246="","",SUMIFS(BallByBall!$X$2:$X$501,BallByBall!$B$2:$B$501,A1246,BallByBall!$P$2:$P$501,B1246))</f>
        <v>0</v>
      </c>
      <c r="O1246">
        <f>IF(A1246="","",SUMIFS(OverSummary!$G$2:$G$101,OverSummary!$A$2:$A$101,A1246,OverSummary!$D$2:$D$101,B1246))</f>
        <v>0</v>
      </c>
      <c r="P1246">
        <f>IF(A1246="","",G1246*Rules!$B$13+H1246*Rules!$B$14+I1246*Rules!$B$15)</f>
        <v>0</v>
      </c>
      <c r="Q1246">
        <f>IF(A1246="","",IF(G1246&gt;=100,Rules!$B$18,IF(G1246&gt;=50,Rules!$B$17,IF(G1246&gt;=30,Rules!$B$16,0)))+IF(AND(F1246=1,D1246&lt;&gt;"BWL",G1246=0),Rules!$B$27,0))</f>
        <v>0</v>
      </c>
      <c r="R1246">
        <f>IF(A1246="","",J1246*Rules!$B$19+O1246*Rules!$B$22)</f>
        <v>0</v>
      </c>
      <c r="S1246">
        <f>IF(A1246="","",IF(J1246&gt;=4,Rules!$B$21,IF(J1246&gt;=3,Rules!$B$20,0)))</f>
        <v>0</v>
      </c>
      <c r="T1246">
        <f>IF(A1246="","",K1246*Rules!$B$23+L1246*Rules!$B$24+M1246*Rules!$B$25+N1246*Rules!$B$26)</f>
        <v>0</v>
      </c>
      <c r="U1246">
        <f t="shared" si="19"/>
        <v>0</v>
      </c>
    </row>
    <row r="1247" spans="1:21" x14ac:dyDescent="0.2">
      <c r="A1247" t="str">
        <f>MatchSquad!A1247</f>
        <v>M025</v>
      </c>
      <c r="B1247" t="str">
        <f>MatchSquad!B1247</f>
        <v>P096</v>
      </c>
      <c r="C1247" t="str">
        <f>MatchSquad!C1247</f>
        <v>Prashant Solanki</v>
      </c>
      <c r="D1247" t="str">
        <f>MatchSquad!D1247</f>
        <v>BWL</v>
      </c>
      <c r="E1247" t="str">
        <f>MatchSquad!E1247</f>
        <v>KKR</v>
      </c>
      <c r="F1247">
        <f>MatchSquad!G1247</f>
        <v>0</v>
      </c>
      <c r="G1247">
        <f>IF(A1247="","",SUMIFS(BallByBall!$I$2:$I$501,BallByBall!$B$2:$B$501,A1247,BallByBall!$F$2:$F$501,B1247))</f>
        <v>0</v>
      </c>
      <c r="H1247">
        <f>IF(A1247="","",COUNTIFS(BallByBall!$B$2:$B$501,A1247,BallByBall!$F$2:$F$501,B1247,BallByBall!$Q$2:$Q$501,1))</f>
        <v>0</v>
      </c>
      <c r="I1247">
        <f>IF(A1247="","",COUNTIFS(BallByBall!$B$2:$B$501,A1247,BallByBall!$F$2:$F$501,B1247,BallByBall!$R$2:$R$501,1))</f>
        <v>0</v>
      </c>
      <c r="J1247">
        <f>IF(A1247="","",SUMIFS(BallByBall!$T$2:$T$501,BallByBall!$B$2:$B$501,A1247,BallByBall!$H$2:$H$501,B1247))</f>
        <v>0</v>
      </c>
      <c r="K1247">
        <f>IF(A1247="","",SUMIFS(BallByBall!$U$2:$U$501,BallByBall!$B$2:$B$501,A1247,BallByBall!$P$2:$P$501,B1247))</f>
        <v>0</v>
      </c>
      <c r="L1247">
        <f>IF(A1247="","",SUMIFS(BallByBall!$V$2:$V$501,BallByBall!$B$2:$B$501,A1247,BallByBall!$P$2:$P$501,B1247))</f>
        <v>0</v>
      </c>
      <c r="M1247">
        <f>IF(A1247="","",SUMIFS(BallByBall!$W$2:$W$501,BallByBall!$B$2:$B$501,A1247,BallByBall!$P$2:$P$501,B1247))</f>
        <v>0</v>
      </c>
      <c r="N1247">
        <f>IF(A1247="","",SUMIFS(BallByBall!$X$2:$X$501,BallByBall!$B$2:$B$501,A1247,BallByBall!$P$2:$P$501,B1247))</f>
        <v>0</v>
      </c>
      <c r="O1247">
        <f>IF(A1247="","",SUMIFS(OverSummary!$G$2:$G$101,OverSummary!$A$2:$A$101,A1247,OverSummary!$D$2:$D$101,B1247))</f>
        <v>0</v>
      </c>
      <c r="P1247">
        <f>IF(A1247="","",G1247*Rules!$B$13+H1247*Rules!$B$14+I1247*Rules!$B$15)</f>
        <v>0</v>
      </c>
      <c r="Q1247">
        <f>IF(A1247="","",IF(G1247&gt;=100,Rules!$B$18,IF(G1247&gt;=50,Rules!$B$17,IF(G1247&gt;=30,Rules!$B$16,0)))+IF(AND(F1247=1,D1247&lt;&gt;"BWL",G1247=0),Rules!$B$27,0))</f>
        <v>0</v>
      </c>
      <c r="R1247">
        <f>IF(A1247="","",J1247*Rules!$B$19+O1247*Rules!$B$22)</f>
        <v>0</v>
      </c>
      <c r="S1247">
        <f>IF(A1247="","",IF(J1247&gt;=4,Rules!$B$21,IF(J1247&gt;=3,Rules!$B$20,0)))</f>
        <v>0</v>
      </c>
      <c r="T1247">
        <f>IF(A1247="","",K1247*Rules!$B$23+L1247*Rules!$B$24+M1247*Rules!$B$25+N1247*Rules!$B$26)</f>
        <v>0</v>
      </c>
      <c r="U1247">
        <f t="shared" si="19"/>
        <v>0</v>
      </c>
    </row>
    <row r="1248" spans="1:21" x14ac:dyDescent="0.2">
      <c r="A1248" t="str">
        <f>MatchSquad!A1248</f>
        <v>M025</v>
      </c>
      <c r="B1248" t="str">
        <f>MatchSquad!B1248</f>
        <v>P097</v>
      </c>
      <c r="C1248" t="str">
        <f>MatchSquad!C1248</f>
        <v>Saurabh Dubey</v>
      </c>
      <c r="D1248" t="str">
        <f>MatchSquad!D1248</f>
        <v>BWL</v>
      </c>
      <c r="E1248" t="str">
        <f>MatchSquad!E1248</f>
        <v>KKR</v>
      </c>
      <c r="F1248">
        <f>MatchSquad!G1248</f>
        <v>0</v>
      </c>
      <c r="G1248">
        <f>IF(A1248="","",SUMIFS(BallByBall!$I$2:$I$501,BallByBall!$B$2:$B$501,A1248,BallByBall!$F$2:$F$501,B1248))</f>
        <v>0</v>
      </c>
      <c r="H1248">
        <f>IF(A1248="","",COUNTIFS(BallByBall!$B$2:$B$501,A1248,BallByBall!$F$2:$F$501,B1248,BallByBall!$Q$2:$Q$501,1))</f>
        <v>0</v>
      </c>
      <c r="I1248">
        <f>IF(A1248="","",COUNTIFS(BallByBall!$B$2:$B$501,A1248,BallByBall!$F$2:$F$501,B1248,BallByBall!$R$2:$R$501,1))</f>
        <v>0</v>
      </c>
      <c r="J1248">
        <f>IF(A1248="","",SUMIFS(BallByBall!$T$2:$T$501,BallByBall!$B$2:$B$501,A1248,BallByBall!$H$2:$H$501,B1248))</f>
        <v>0</v>
      </c>
      <c r="K1248">
        <f>IF(A1248="","",SUMIFS(BallByBall!$U$2:$U$501,BallByBall!$B$2:$B$501,A1248,BallByBall!$P$2:$P$501,B1248))</f>
        <v>0</v>
      </c>
      <c r="L1248">
        <f>IF(A1248="","",SUMIFS(BallByBall!$V$2:$V$501,BallByBall!$B$2:$B$501,A1248,BallByBall!$P$2:$P$501,B1248))</f>
        <v>0</v>
      </c>
      <c r="M1248">
        <f>IF(A1248="","",SUMIFS(BallByBall!$W$2:$W$501,BallByBall!$B$2:$B$501,A1248,BallByBall!$P$2:$P$501,B1248))</f>
        <v>0</v>
      </c>
      <c r="N1248">
        <f>IF(A1248="","",SUMIFS(BallByBall!$X$2:$X$501,BallByBall!$B$2:$B$501,A1248,BallByBall!$P$2:$P$501,B1248))</f>
        <v>0</v>
      </c>
      <c r="O1248">
        <f>IF(A1248="","",SUMIFS(OverSummary!$G$2:$G$101,OverSummary!$A$2:$A$101,A1248,OverSummary!$D$2:$D$101,B1248))</f>
        <v>0</v>
      </c>
      <c r="P1248">
        <f>IF(A1248="","",G1248*Rules!$B$13+H1248*Rules!$B$14+I1248*Rules!$B$15)</f>
        <v>0</v>
      </c>
      <c r="Q1248">
        <f>IF(A1248="","",IF(G1248&gt;=100,Rules!$B$18,IF(G1248&gt;=50,Rules!$B$17,IF(G1248&gt;=30,Rules!$B$16,0)))+IF(AND(F1248=1,D1248&lt;&gt;"BWL",G1248=0),Rules!$B$27,0))</f>
        <v>0</v>
      </c>
      <c r="R1248">
        <f>IF(A1248="","",J1248*Rules!$B$19+O1248*Rules!$B$22)</f>
        <v>0</v>
      </c>
      <c r="S1248">
        <f>IF(A1248="","",IF(J1248&gt;=4,Rules!$B$21,IF(J1248&gt;=3,Rules!$B$20,0)))</f>
        <v>0</v>
      </c>
      <c r="T1248">
        <f>IF(A1248="","",K1248*Rules!$B$23+L1248*Rules!$B$24+M1248*Rules!$B$25+N1248*Rules!$B$26)</f>
        <v>0</v>
      </c>
      <c r="U1248">
        <f t="shared" si="19"/>
        <v>0</v>
      </c>
    </row>
    <row r="1249" spans="1:21" x14ac:dyDescent="0.2">
      <c r="A1249" t="str">
        <f>MatchSquad!A1249</f>
        <v>M025</v>
      </c>
      <c r="B1249" t="str">
        <f>MatchSquad!B1249</f>
        <v>P098</v>
      </c>
      <c r="C1249" t="str">
        <f>MatchSquad!C1249</f>
        <v>Navdeep Saini</v>
      </c>
      <c r="D1249" t="str">
        <f>MatchSquad!D1249</f>
        <v>BWL</v>
      </c>
      <c r="E1249" t="str">
        <f>MatchSquad!E1249</f>
        <v>KKR</v>
      </c>
      <c r="F1249">
        <f>MatchSquad!G1249</f>
        <v>0</v>
      </c>
      <c r="G1249">
        <f>IF(A1249="","",SUMIFS(BallByBall!$I$2:$I$501,BallByBall!$B$2:$B$501,A1249,BallByBall!$F$2:$F$501,B1249))</f>
        <v>0</v>
      </c>
      <c r="H1249">
        <f>IF(A1249="","",COUNTIFS(BallByBall!$B$2:$B$501,A1249,BallByBall!$F$2:$F$501,B1249,BallByBall!$Q$2:$Q$501,1))</f>
        <v>0</v>
      </c>
      <c r="I1249">
        <f>IF(A1249="","",COUNTIFS(BallByBall!$B$2:$B$501,A1249,BallByBall!$F$2:$F$501,B1249,BallByBall!$R$2:$R$501,1))</f>
        <v>0</v>
      </c>
      <c r="J1249">
        <f>IF(A1249="","",SUMIFS(BallByBall!$T$2:$T$501,BallByBall!$B$2:$B$501,A1249,BallByBall!$H$2:$H$501,B1249))</f>
        <v>0</v>
      </c>
      <c r="K1249">
        <f>IF(A1249="","",SUMIFS(BallByBall!$U$2:$U$501,BallByBall!$B$2:$B$501,A1249,BallByBall!$P$2:$P$501,B1249))</f>
        <v>0</v>
      </c>
      <c r="L1249">
        <f>IF(A1249="","",SUMIFS(BallByBall!$V$2:$V$501,BallByBall!$B$2:$B$501,A1249,BallByBall!$P$2:$P$501,B1249))</f>
        <v>0</v>
      </c>
      <c r="M1249">
        <f>IF(A1249="","",SUMIFS(BallByBall!$W$2:$W$501,BallByBall!$B$2:$B$501,A1249,BallByBall!$P$2:$P$501,B1249))</f>
        <v>0</v>
      </c>
      <c r="N1249">
        <f>IF(A1249="","",SUMIFS(BallByBall!$X$2:$X$501,BallByBall!$B$2:$B$501,A1249,BallByBall!$P$2:$P$501,B1249))</f>
        <v>0</v>
      </c>
      <c r="O1249">
        <f>IF(A1249="","",SUMIFS(OverSummary!$G$2:$G$101,OverSummary!$A$2:$A$101,A1249,OverSummary!$D$2:$D$101,B1249))</f>
        <v>0</v>
      </c>
      <c r="P1249">
        <f>IF(A1249="","",G1249*Rules!$B$13+H1249*Rules!$B$14+I1249*Rules!$B$15)</f>
        <v>0</v>
      </c>
      <c r="Q1249">
        <f>IF(A1249="","",IF(G1249&gt;=100,Rules!$B$18,IF(G1249&gt;=50,Rules!$B$17,IF(G1249&gt;=30,Rules!$B$16,0)))+IF(AND(F1249=1,D1249&lt;&gt;"BWL",G1249=0),Rules!$B$27,0))</f>
        <v>0</v>
      </c>
      <c r="R1249">
        <f>IF(A1249="","",J1249*Rules!$B$19+O1249*Rules!$B$22)</f>
        <v>0</v>
      </c>
      <c r="S1249">
        <f>IF(A1249="","",IF(J1249&gt;=4,Rules!$B$21,IF(J1249&gt;=3,Rules!$B$20,0)))</f>
        <v>0</v>
      </c>
      <c r="T1249">
        <f>IF(A1249="","",K1249*Rules!$B$23+L1249*Rules!$B$24+M1249*Rules!$B$25+N1249*Rules!$B$26)</f>
        <v>0</v>
      </c>
      <c r="U1249">
        <f t="shared" si="19"/>
        <v>0</v>
      </c>
    </row>
    <row r="1250" spans="1:21" x14ac:dyDescent="0.2">
      <c r="A1250" t="str">
        <f>MatchSquad!A1250</f>
        <v>M025</v>
      </c>
      <c r="B1250" t="str">
        <f>MatchSquad!B1250</f>
        <v>P099</v>
      </c>
      <c r="C1250" t="str">
        <f>MatchSquad!C1250</f>
        <v>Umran Malik</v>
      </c>
      <c r="D1250" t="str">
        <f>MatchSquad!D1250</f>
        <v>BWL</v>
      </c>
      <c r="E1250" t="str">
        <f>MatchSquad!E1250</f>
        <v>KKR</v>
      </c>
      <c r="F1250">
        <f>MatchSquad!G1250</f>
        <v>0</v>
      </c>
      <c r="G1250">
        <f>IF(A1250="","",SUMIFS(BallByBall!$I$2:$I$501,BallByBall!$B$2:$B$501,A1250,BallByBall!$F$2:$F$501,B1250))</f>
        <v>0</v>
      </c>
      <c r="H1250">
        <f>IF(A1250="","",COUNTIFS(BallByBall!$B$2:$B$501,A1250,BallByBall!$F$2:$F$501,B1250,BallByBall!$Q$2:$Q$501,1))</f>
        <v>0</v>
      </c>
      <c r="I1250">
        <f>IF(A1250="","",COUNTIFS(BallByBall!$B$2:$B$501,A1250,BallByBall!$F$2:$F$501,B1250,BallByBall!$R$2:$R$501,1))</f>
        <v>0</v>
      </c>
      <c r="J1250">
        <f>IF(A1250="","",SUMIFS(BallByBall!$T$2:$T$501,BallByBall!$B$2:$B$501,A1250,BallByBall!$H$2:$H$501,B1250))</f>
        <v>0</v>
      </c>
      <c r="K1250">
        <f>IF(A1250="","",SUMIFS(BallByBall!$U$2:$U$501,BallByBall!$B$2:$B$501,A1250,BallByBall!$P$2:$P$501,B1250))</f>
        <v>0</v>
      </c>
      <c r="L1250">
        <f>IF(A1250="","",SUMIFS(BallByBall!$V$2:$V$501,BallByBall!$B$2:$B$501,A1250,BallByBall!$P$2:$P$501,B1250))</f>
        <v>0</v>
      </c>
      <c r="M1250">
        <f>IF(A1250="","",SUMIFS(BallByBall!$W$2:$W$501,BallByBall!$B$2:$B$501,A1250,BallByBall!$P$2:$P$501,B1250))</f>
        <v>0</v>
      </c>
      <c r="N1250">
        <f>IF(A1250="","",SUMIFS(BallByBall!$X$2:$X$501,BallByBall!$B$2:$B$501,A1250,BallByBall!$P$2:$P$501,B1250))</f>
        <v>0</v>
      </c>
      <c r="O1250">
        <f>IF(A1250="","",SUMIFS(OverSummary!$G$2:$G$101,OverSummary!$A$2:$A$101,A1250,OverSummary!$D$2:$D$101,B1250))</f>
        <v>0</v>
      </c>
      <c r="P1250">
        <f>IF(A1250="","",G1250*Rules!$B$13+H1250*Rules!$B$14+I1250*Rules!$B$15)</f>
        <v>0</v>
      </c>
      <c r="Q1250">
        <f>IF(A1250="","",IF(G1250&gt;=100,Rules!$B$18,IF(G1250&gt;=50,Rules!$B$17,IF(G1250&gt;=30,Rules!$B$16,0)))+IF(AND(F1250=1,D1250&lt;&gt;"BWL",G1250=0),Rules!$B$27,0))</f>
        <v>0</v>
      </c>
      <c r="R1250">
        <f>IF(A1250="","",J1250*Rules!$B$19+O1250*Rules!$B$22)</f>
        <v>0</v>
      </c>
      <c r="S1250">
        <f>IF(A1250="","",IF(J1250&gt;=4,Rules!$B$21,IF(J1250&gt;=3,Rules!$B$20,0)))</f>
        <v>0</v>
      </c>
      <c r="T1250">
        <f>IF(A1250="","",K1250*Rules!$B$23+L1250*Rules!$B$24+M1250*Rules!$B$25+N1250*Rules!$B$26)</f>
        <v>0</v>
      </c>
      <c r="U1250">
        <f t="shared" si="19"/>
        <v>0</v>
      </c>
    </row>
    <row r="1251" spans="1:21" x14ac:dyDescent="0.2">
      <c r="A1251" t="str">
        <f>MatchSquad!A1251</f>
        <v>M025</v>
      </c>
      <c r="B1251" t="str">
        <f>MatchSquad!B1251</f>
        <v>P100</v>
      </c>
      <c r="C1251" t="str">
        <f>MatchSquad!C1251</f>
        <v>Varun Chakaravarthy</v>
      </c>
      <c r="D1251" t="str">
        <f>MatchSquad!D1251</f>
        <v>BWL</v>
      </c>
      <c r="E1251" t="str">
        <f>MatchSquad!E1251</f>
        <v>KKR</v>
      </c>
      <c r="F1251">
        <f>MatchSquad!G1251</f>
        <v>0</v>
      </c>
      <c r="G1251">
        <f>IF(A1251="","",SUMIFS(BallByBall!$I$2:$I$501,BallByBall!$B$2:$B$501,A1251,BallByBall!$F$2:$F$501,B1251))</f>
        <v>0</v>
      </c>
      <c r="H1251">
        <f>IF(A1251="","",COUNTIFS(BallByBall!$B$2:$B$501,A1251,BallByBall!$F$2:$F$501,B1251,BallByBall!$Q$2:$Q$501,1))</f>
        <v>0</v>
      </c>
      <c r="I1251">
        <f>IF(A1251="","",COUNTIFS(BallByBall!$B$2:$B$501,A1251,BallByBall!$F$2:$F$501,B1251,BallByBall!$R$2:$R$501,1))</f>
        <v>0</v>
      </c>
      <c r="J1251">
        <f>IF(A1251="","",SUMIFS(BallByBall!$T$2:$T$501,BallByBall!$B$2:$B$501,A1251,BallByBall!$H$2:$H$501,B1251))</f>
        <v>0</v>
      </c>
      <c r="K1251">
        <f>IF(A1251="","",SUMIFS(BallByBall!$U$2:$U$501,BallByBall!$B$2:$B$501,A1251,BallByBall!$P$2:$P$501,B1251))</f>
        <v>0</v>
      </c>
      <c r="L1251">
        <f>IF(A1251="","",SUMIFS(BallByBall!$V$2:$V$501,BallByBall!$B$2:$B$501,A1251,BallByBall!$P$2:$P$501,B1251))</f>
        <v>0</v>
      </c>
      <c r="M1251">
        <f>IF(A1251="","",SUMIFS(BallByBall!$W$2:$W$501,BallByBall!$B$2:$B$501,A1251,BallByBall!$P$2:$P$501,B1251))</f>
        <v>0</v>
      </c>
      <c r="N1251">
        <f>IF(A1251="","",SUMIFS(BallByBall!$X$2:$X$501,BallByBall!$B$2:$B$501,A1251,BallByBall!$P$2:$P$501,B1251))</f>
        <v>0</v>
      </c>
      <c r="O1251">
        <f>IF(A1251="","",SUMIFS(OverSummary!$G$2:$G$101,OverSummary!$A$2:$A$101,A1251,OverSummary!$D$2:$D$101,B1251))</f>
        <v>0</v>
      </c>
      <c r="P1251">
        <f>IF(A1251="","",G1251*Rules!$B$13+H1251*Rules!$B$14+I1251*Rules!$B$15)</f>
        <v>0</v>
      </c>
      <c r="Q1251">
        <f>IF(A1251="","",IF(G1251&gt;=100,Rules!$B$18,IF(G1251&gt;=50,Rules!$B$17,IF(G1251&gt;=30,Rules!$B$16,0)))+IF(AND(F1251=1,D1251&lt;&gt;"BWL",G1251=0),Rules!$B$27,0))</f>
        <v>0</v>
      </c>
      <c r="R1251">
        <f>IF(A1251="","",J1251*Rules!$B$19+O1251*Rules!$B$22)</f>
        <v>0</v>
      </c>
      <c r="S1251">
        <f>IF(A1251="","",IF(J1251&gt;=4,Rules!$B$21,IF(J1251&gt;=3,Rules!$B$20,0)))</f>
        <v>0</v>
      </c>
      <c r="T1251">
        <f>IF(A1251="","",K1251*Rules!$B$23+L1251*Rules!$B$24+M1251*Rules!$B$25+N1251*Rules!$B$26)</f>
        <v>0</v>
      </c>
      <c r="U1251">
        <f t="shared" si="19"/>
        <v>0</v>
      </c>
    </row>
    <row r="1252" spans="1:21" x14ac:dyDescent="0.2">
      <c r="A1252" t="str">
        <f>MatchSquad!A1252</f>
        <v>M026</v>
      </c>
      <c r="B1252" t="str">
        <f>MatchSquad!B1252</f>
        <v>P201</v>
      </c>
      <c r="C1252" t="str">
        <f>MatchSquad!C1252</f>
        <v>Rajat Patidar</v>
      </c>
      <c r="D1252" t="str">
        <f>MatchSquad!D1252</f>
        <v>BAT</v>
      </c>
      <c r="E1252" t="str">
        <f>MatchSquad!E1252</f>
        <v>RCB</v>
      </c>
      <c r="F1252">
        <f>MatchSquad!G1252</f>
        <v>0</v>
      </c>
      <c r="G1252">
        <f>IF(A1252="","",SUMIFS(BallByBall!$I$2:$I$501,BallByBall!$B$2:$B$501,A1252,BallByBall!$F$2:$F$501,B1252))</f>
        <v>0</v>
      </c>
      <c r="H1252">
        <f>IF(A1252="","",COUNTIFS(BallByBall!$B$2:$B$501,A1252,BallByBall!$F$2:$F$501,B1252,BallByBall!$Q$2:$Q$501,1))</f>
        <v>0</v>
      </c>
      <c r="I1252">
        <f>IF(A1252="","",COUNTIFS(BallByBall!$B$2:$B$501,A1252,BallByBall!$F$2:$F$501,B1252,BallByBall!$R$2:$R$501,1))</f>
        <v>0</v>
      </c>
      <c r="J1252">
        <f>IF(A1252="","",SUMIFS(BallByBall!$T$2:$T$501,BallByBall!$B$2:$B$501,A1252,BallByBall!$H$2:$H$501,B1252))</f>
        <v>0</v>
      </c>
      <c r="K1252">
        <f>IF(A1252="","",SUMIFS(BallByBall!$U$2:$U$501,BallByBall!$B$2:$B$501,A1252,BallByBall!$P$2:$P$501,B1252))</f>
        <v>0</v>
      </c>
      <c r="L1252">
        <f>IF(A1252="","",SUMIFS(BallByBall!$V$2:$V$501,BallByBall!$B$2:$B$501,A1252,BallByBall!$P$2:$P$501,B1252))</f>
        <v>0</v>
      </c>
      <c r="M1252">
        <f>IF(A1252="","",SUMIFS(BallByBall!$W$2:$W$501,BallByBall!$B$2:$B$501,A1252,BallByBall!$P$2:$P$501,B1252))</f>
        <v>0</v>
      </c>
      <c r="N1252">
        <f>IF(A1252="","",SUMIFS(BallByBall!$X$2:$X$501,BallByBall!$B$2:$B$501,A1252,BallByBall!$P$2:$P$501,B1252))</f>
        <v>0</v>
      </c>
      <c r="O1252">
        <f>IF(A1252="","",SUMIFS(OverSummary!$G$2:$G$101,OverSummary!$A$2:$A$101,A1252,OverSummary!$D$2:$D$101,B1252))</f>
        <v>0</v>
      </c>
      <c r="P1252">
        <f>IF(A1252="","",G1252*Rules!$B$13+H1252*Rules!$B$14+I1252*Rules!$B$15)</f>
        <v>0</v>
      </c>
      <c r="Q1252">
        <f>IF(A1252="","",IF(G1252&gt;=100,Rules!$B$18,IF(G1252&gt;=50,Rules!$B$17,IF(G1252&gt;=30,Rules!$B$16,0)))+IF(AND(F1252=1,D1252&lt;&gt;"BWL",G1252=0),Rules!$B$27,0))</f>
        <v>0</v>
      </c>
      <c r="R1252">
        <f>IF(A1252="","",J1252*Rules!$B$19+O1252*Rules!$B$22)</f>
        <v>0</v>
      </c>
      <c r="S1252">
        <f>IF(A1252="","",IF(J1252&gt;=4,Rules!$B$21,IF(J1252&gt;=3,Rules!$B$20,0)))</f>
        <v>0</v>
      </c>
      <c r="T1252">
        <f>IF(A1252="","",K1252*Rules!$B$23+L1252*Rules!$B$24+M1252*Rules!$B$25+N1252*Rules!$B$26)</f>
        <v>0</v>
      </c>
      <c r="U1252">
        <f t="shared" si="19"/>
        <v>0</v>
      </c>
    </row>
    <row r="1253" spans="1:21" x14ac:dyDescent="0.2">
      <c r="A1253" t="str">
        <f>MatchSquad!A1253</f>
        <v>M026</v>
      </c>
      <c r="B1253" t="str">
        <f>MatchSquad!B1253</f>
        <v>P202</v>
      </c>
      <c r="C1253" t="str">
        <f>MatchSquad!C1253</f>
        <v>Devdutt Padikkal</v>
      </c>
      <c r="D1253" t="str">
        <f>MatchSquad!D1253</f>
        <v>BAT</v>
      </c>
      <c r="E1253" t="str">
        <f>MatchSquad!E1253</f>
        <v>RCB</v>
      </c>
      <c r="F1253">
        <f>MatchSquad!G1253</f>
        <v>0</v>
      </c>
      <c r="G1253">
        <f>IF(A1253="","",SUMIFS(BallByBall!$I$2:$I$501,BallByBall!$B$2:$B$501,A1253,BallByBall!$F$2:$F$501,B1253))</f>
        <v>0</v>
      </c>
      <c r="H1253">
        <f>IF(A1253="","",COUNTIFS(BallByBall!$B$2:$B$501,A1253,BallByBall!$F$2:$F$501,B1253,BallByBall!$Q$2:$Q$501,1))</f>
        <v>0</v>
      </c>
      <c r="I1253">
        <f>IF(A1253="","",COUNTIFS(BallByBall!$B$2:$B$501,A1253,BallByBall!$F$2:$F$501,B1253,BallByBall!$R$2:$R$501,1))</f>
        <v>0</v>
      </c>
      <c r="J1253">
        <f>IF(A1253="","",SUMIFS(BallByBall!$T$2:$T$501,BallByBall!$B$2:$B$501,A1253,BallByBall!$H$2:$H$501,B1253))</f>
        <v>0</v>
      </c>
      <c r="K1253">
        <f>IF(A1253="","",SUMIFS(BallByBall!$U$2:$U$501,BallByBall!$B$2:$B$501,A1253,BallByBall!$P$2:$P$501,B1253))</f>
        <v>0</v>
      </c>
      <c r="L1253">
        <f>IF(A1253="","",SUMIFS(BallByBall!$V$2:$V$501,BallByBall!$B$2:$B$501,A1253,BallByBall!$P$2:$P$501,B1253))</f>
        <v>0</v>
      </c>
      <c r="M1253">
        <f>IF(A1253="","",SUMIFS(BallByBall!$W$2:$W$501,BallByBall!$B$2:$B$501,A1253,BallByBall!$P$2:$P$501,B1253))</f>
        <v>0</v>
      </c>
      <c r="N1253">
        <f>IF(A1253="","",SUMIFS(BallByBall!$X$2:$X$501,BallByBall!$B$2:$B$501,A1253,BallByBall!$P$2:$P$501,B1253))</f>
        <v>0</v>
      </c>
      <c r="O1253">
        <f>IF(A1253="","",SUMIFS(OverSummary!$G$2:$G$101,OverSummary!$A$2:$A$101,A1253,OverSummary!$D$2:$D$101,B1253))</f>
        <v>0</v>
      </c>
      <c r="P1253">
        <f>IF(A1253="","",G1253*Rules!$B$13+H1253*Rules!$B$14+I1253*Rules!$B$15)</f>
        <v>0</v>
      </c>
      <c r="Q1253">
        <f>IF(A1253="","",IF(G1253&gt;=100,Rules!$B$18,IF(G1253&gt;=50,Rules!$B$17,IF(G1253&gt;=30,Rules!$B$16,0)))+IF(AND(F1253=1,D1253&lt;&gt;"BWL",G1253=0),Rules!$B$27,0))</f>
        <v>0</v>
      </c>
      <c r="R1253">
        <f>IF(A1253="","",J1253*Rules!$B$19+O1253*Rules!$B$22)</f>
        <v>0</v>
      </c>
      <c r="S1253">
        <f>IF(A1253="","",IF(J1253&gt;=4,Rules!$B$21,IF(J1253&gt;=3,Rules!$B$20,0)))</f>
        <v>0</v>
      </c>
      <c r="T1253">
        <f>IF(A1253="","",K1253*Rules!$B$23+L1253*Rules!$B$24+M1253*Rules!$B$25+N1253*Rules!$B$26)</f>
        <v>0</v>
      </c>
      <c r="U1253">
        <f t="shared" si="19"/>
        <v>0</v>
      </c>
    </row>
    <row r="1254" spans="1:21" x14ac:dyDescent="0.2">
      <c r="A1254" t="str">
        <f>MatchSquad!A1254</f>
        <v>M026</v>
      </c>
      <c r="B1254" t="str">
        <f>MatchSquad!B1254</f>
        <v>P203</v>
      </c>
      <c r="C1254" t="str">
        <f>MatchSquad!C1254</f>
        <v>Virat Kohli</v>
      </c>
      <c r="D1254" t="str">
        <f>MatchSquad!D1254</f>
        <v>BAT</v>
      </c>
      <c r="E1254" t="str">
        <f>MatchSquad!E1254</f>
        <v>RCB</v>
      </c>
      <c r="F1254">
        <f>MatchSquad!G1254</f>
        <v>0</v>
      </c>
      <c r="G1254">
        <f>IF(A1254="","",SUMIFS(BallByBall!$I$2:$I$501,BallByBall!$B$2:$B$501,A1254,BallByBall!$F$2:$F$501,B1254))</f>
        <v>0</v>
      </c>
      <c r="H1254">
        <f>IF(A1254="","",COUNTIFS(BallByBall!$B$2:$B$501,A1254,BallByBall!$F$2:$F$501,B1254,BallByBall!$Q$2:$Q$501,1))</f>
        <v>0</v>
      </c>
      <c r="I1254">
        <f>IF(A1254="","",COUNTIFS(BallByBall!$B$2:$B$501,A1254,BallByBall!$F$2:$F$501,B1254,BallByBall!$R$2:$R$501,1))</f>
        <v>0</v>
      </c>
      <c r="J1254">
        <f>IF(A1254="","",SUMIFS(BallByBall!$T$2:$T$501,BallByBall!$B$2:$B$501,A1254,BallByBall!$H$2:$H$501,B1254))</f>
        <v>0</v>
      </c>
      <c r="K1254">
        <f>IF(A1254="","",SUMIFS(BallByBall!$U$2:$U$501,BallByBall!$B$2:$B$501,A1254,BallByBall!$P$2:$P$501,B1254))</f>
        <v>0</v>
      </c>
      <c r="L1254">
        <f>IF(A1254="","",SUMIFS(BallByBall!$V$2:$V$501,BallByBall!$B$2:$B$501,A1254,BallByBall!$P$2:$P$501,B1254))</f>
        <v>0</v>
      </c>
      <c r="M1254">
        <f>IF(A1254="","",SUMIFS(BallByBall!$W$2:$W$501,BallByBall!$B$2:$B$501,A1254,BallByBall!$P$2:$P$501,B1254))</f>
        <v>0</v>
      </c>
      <c r="N1254">
        <f>IF(A1254="","",SUMIFS(BallByBall!$X$2:$X$501,BallByBall!$B$2:$B$501,A1254,BallByBall!$P$2:$P$501,B1254))</f>
        <v>0</v>
      </c>
      <c r="O1254">
        <f>IF(A1254="","",SUMIFS(OverSummary!$G$2:$G$101,OverSummary!$A$2:$A$101,A1254,OverSummary!$D$2:$D$101,B1254))</f>
        <v>0</v>
      </c>
      <c r="P1254">
        <f>IF(A1254="","",G1254*Rules!$B$13+H1254*Rules!$B$14+I1254*Rules!$B$15)</f>
        <v>0</v>
      </c>
      <c r="Q1254">
        <f>IF(A1254="","",IF(G1254&gt;=100,Rules!$B$18,IF(G1254&gt;=50,Rules!$B$17,IF(G1254&gt;=30,Rules!$B$16,0)))+IF(AND(F1254=1,D1254&lt;&gt;"BWL",G1254=0),Rules!$B$27,0))</f>
        <v>0</v>
      </c>
      <c r="R1254">
        <f>IF(A1254="","",J1254*Rules!$B$19+O1254*Rules!$B$22)</f>
        <v>0</v>
      </c>
      <c r="S1254">
        <f>IF(A1254="","",IF(J1254&gt;=4,Rules!$B$21,IF(J1254&gt;=3,Rules!$B$20,0)))</f>
        <v>0</v>
      </c>
      <c r="T1254">
        <f>IF(A1254="","",K1254*Rules!$B$23+L1254*Rules!$B$24+M1254*Rules!$B$25+N1254*Rules!$B$26)</f>
        <v>0</v>
      </c>
      <c r="U1254">
        <f t="shared" si="19"/>
        <v>0</v>
      </c>
    </row>
    <row r="1255" spans="1:21" x14ac:dyDescent="0.2">
      <c r="A1255" t="str">
        <f>MatchSquad!A1255</f>
        <v>M026</v>
      </c>
      <c r="B1255" t="str">
        <f>MatchSquad!B1255</f>
        <v>P204</v>
      </c>
      <c r="C1255" t="str">
        <f>MatchSquad!C1255</f>
        <v>Phil Salt</v>
      </c>
      <c r="D1255" t="str">
        <f>MatchSquad!D1255</f>
        <v>WK</v>
      </c>
      <c r="E1255" t="str">
        <f>MatchSquad!E1255</f>
        <v>RCB</v>
      </c>
      <c r="F1255">
        <f>MatchSquad!G1255</f>
        <v>0</v>
      </c>
      <c r="G1255">
        <f>IF(A1255="","",SUMIFS(BallByBall!$I$2:$I$501,BallByBall!$B$2:$B$501,A1255,BallByBall!$F$2:$F$501,B1255))</f>
        <v>0</v>
      </c>
      <c r="H1255">
        <f>IF(A1255="","",COUNTIFS(BallByBall!$B$2:$B$501,A1255,BallByBall!$F$2:$F$501,B1255,BallByBall!$Q$2:$Q$501,1))</f>
        <v>0</v>
      </c>
      <c r="I1255">
        <f>IF(A1255="","",COUNTIFS(BallByBall!$B$2:$B$501,A1255,BallByBall!$F$2:$F$501,B1255,BallByBall!$R$2:$R$501,1))</f>
        <v>0</v>
      </c>
      <c r="J1255">
        <f>IF(A1255="","",SUMIFS(BallByBall!$T$2:$T$501,BallByBall!$B$2:$B$501,A1255,BallByBall!$H$2:$H$501,B1255))</f>
        <v>0</v>
      </c>
      <c r="K1255">
        <f>IF(A1255="","",SUMIFS(BallByBall!$U$2:$U$501,BallByBall!$B$2:$B$501,A1255,BallByBall!$P$2:$P$501,B1255))</f>
        <v>0</v>
      </c>
      <c r="L1255">
        <f>IF(A1255="","",SUMIFS(BallByBall!$V$2:$V$501,BallByBall!$B$2:$B$501,A1255,BallByBall!$P$2:$P$501,B1255))</f>
        <v>0</v>
      </c>
      <c r="M1255">
        <f>IF(A1255="","",SUMIFS(BallByBall!$W$2:$W$501,BallByBall!$B$2:$B$501,A1255,BallByBall!$P$2:$P$501,B1255))</f>
        <v>0</v>
      </c>
      <c r="N1255">
        <f>IF(A1255="","",SUMIFS(BallByBall!$X$2:$X$501,BallByBall!$B$2:$B$501,A1255,BallByBall!$P$2:$P$501,B1255))</f>
        <v>0</v>
      </c>
      <c r="O1255">
        <f>IF(A1255="","",SUMIFS(OverSummary!$G$2:$G$101,OverSummary!$A$2:$A$101,A1255,OverSummary!$D$2:$D$101,B1255))</f>
        <v>0</v>
      </c>
      <c r="P1255">
        <f>IF(A1255="","",G1255*Rules!$B$13+H1255*Rules!$B$14+I1255*Rules!$B$15)</f>
        <v>0</v>
      </c>
      <c r="Q1255">
        <f>IF(A1255="","",IF(G1255&gt;=100,Rules!$B$18,IF(G1255&gt;=50,Rules!$B$17,IF(G1255&gt;=30,Rules!$B$16,0)))+IF(AND(F1255=1,D1255&lt;&gt;"BWL",G1255=0),Rules!$B$27,0))</f>
        <v>0</v>
      </c>
      <c r="R1255">
        <f>IF(A1255="","",J1255*Rules!$B$19+O1255*Rules!$B$22)</f>
        <v>0</v>
      </c>
      <c r="S1255">
        <f>IF(A1255="","",IF(J1255&gt;=4,Rules!$B$21,IF(J1255&gt;=3,Rules!$B$20,0)))</f>
        <v>0</v>
      </c>
      <c r="T1255">
        <f>IF(A1255="","",K1255*Rules!$B$23+L1255*Rules!$B$24+M1255*Rules!$B$25+N1255*Rules!$B$26)</f>
        <v>0</v>
      </c>
      <c r="U1255">
        <f t="shared" si="19"/>
        <v>0</v>
      </c>
    </row>
    <row r="1256" spans="1:21" x14ac:dyDescent="0.2">
      <c r="A1256" t="str">
        <f>MatchSquad!A1256</f>
        <v>M026</v>
      </c>
      <c r="B1256" t="str">
        <f>MatchSquad!B1256</f>
        <v>P205</v>
      </c>
      <c r="C1256" t="str">
        <f>MatchSquad!C1256</f>
        <v>Jitesh Sharma</v>
      </c>
      <c r="D1256" t="str">
        <f>MatchSquad!D1256</f>
        <v>WK</v>
      </c>
      <c r="E1256" t="str">
        <f>MatchSquad!E1256</f>
        <v>RCB</v>
      </c>
      <c r="F1256">
        <f>MatchSquad!G1256</f>
        <v>0</v>
      </c>
      <c r="G1256">
        <f>IF(A1256="","",SUMIFS(BallByBall!$I$2:$I$501,BallByBall!$B$2:$B$501,A1256,BallByBall!$F$2:$F$501,B1256))</f>
        <v>0</v>
      </c>
      <c r="H1256">
        <f>IF(A1256="","",COUNTIFS(BallByBall!$B$2:$B$501,A1256,BallByBall!$F$2:$F$501,B1256,BallByBall!$Q$2:$Q$501,1))</f>
        <v>0</v>
      </c>
      <c r="I1256">
        <f>IF(A1256="","",COUNTIFS(BallByBall!$B$2:$B$501,A1256,BallByBall!$F$2:$F$501,B1256,BallByBall!$R$2:$R$501,1))</f>
        <v>0</v>
      </c>
      <c r="J1256">
        <f>IF(A1256="","",SUMIFS(BallByBall!$T$2:$T$501,BallByBall!$B$2:$B$501,A1256,BallByBall!$H$2:$H$501,B1256))</f>
        <v>0</v>
      </c>
      <c r="K1256">
        <f>IF(A1256="","",SUMIFS(BallByBall!$U$2:$U$501,BallByBall!$B$2:$B$501,A1256,BallByBall!$P$2:$P$501,B1256))</f>
        <v>0</v>
      </c>
      <c r="L1256">
        <f>IF(A1256="","",SUMIFS(BallByBall!$V$2:$V$501,BallByBall!$B$2:$B$501,A1256,BallByBall!$P$2:$P$501,B1256))</f>
        <v>0</v>
      </c>
      <c r="M1256">
        <f>IF(A1256="","",SUMIFS(BallByBall!$W$2:$W$501,BallByBall!$B$2:$B$501,A1256,BallByBall!$P$2:$P$501,B1256))</f>
        <v>0</v>
      </c>
      <c r="N1256">
        <f>IF(A1256="","",SUMIFS(BallByBall!$X$2:$X$501,BallByBall!$B$2:$B$501,A1256,BallByBall!$P$2:$P$501,B1256))</f>
        <v>0</v>
      </c>
      <c r="O1256">
        <f>IF(A1256="","",SUMIFS(OverSummary!$G$2:$G$101,OverSummary!$A$2:$A$101,A1256,OverSummary!$D$2:$D$101,B1256))</f>
        <v>0</v>
      </c>
      <c r="P1256">
        <f>IF(A1256="","",G1256*Rules!$B$13+H1256*Rules!$B$14+I1256*Rules!$B$15)</f>
        <v>0</v>
      </c>
      <c r="Q1256">
        <f>IF(A1256="","",IF(G1256&gt;=100,Rules!$B$18,IF(G1256&gt;=50,Rules!$B$17,IF(G1256&gt;=30,Rules!$B$16,0)))+IF(AND(F1256=1,D1256&lt;&gt;"BWL",G1256=0),Rules!$B$27,0))</f>
        <v>0</v>
      </c>
      <c r="R1256">
        <f>IF(A1256="","",J1256*Rules!$B$19+O1256*Rules!$B$22)</f>
        <v>0</v>
      </c>
      <c r="S1256">
        <f>IF(A1256="","",IF(J1256&gt;=4,Rules!$B$21,IF(J1256&gt;=3,Rules!$B$20,0)))</f>
        <v>0</v>
      </c>
      <c r="T1256">
        <f>IF(A1256="","",K1256*Rules!$B$23+L1256*Rules!$B$24+M1256*Rules!$B$25+N1256*Rules!$B$26)</f>
        <v>0</v>
      </c>
      <c r="U1256">
        <f t="shared" si="19"/>
        <v>0</v>
      </c>
    </row>
    <row r="1257" spans="1:21" x14ac:dyDescent="0.2">
      <c r="A1257" t="str">
        <f>MatchSquad!A1257</f>
        <v>M026</v>
      </c>
      <c r="B1257" t="str">
        <f>MatchSquad!B1257</f>
        <v>P206</v>
      </c>
      <c r="C1257" t="str">
        <f>MatchSquad!C1257</f>
        <v>Jordan Cox</v>
      </c>
      <c r="D1257" t="str">
        <f>MatchSquad!D1257</f>
        <v>WK</v>
      </c>
      <c r="E1257" t="str">
        <f>MatchSquad!E1257</f>
        <v>RCB</v>
      </c>
      <c r="F1257">
        <f>MatchSquad!G1257</f>
        <v>0</v>
      </c>
      <c r="G1257">
        <f>IF(A1257="","",SUMIFS(BallByBall!$I$2:$I$501,BallByBall!$B$2:$B$501,A1257,BallByBall!$F$2:$F$501,B1257))</f>
        <v>0</v>
      </c>
      <c r="H1257">
        <f>IF(A1257="","",COUNTIFS(BallByBall!$B$2:$B$501,A1257,BallByBall!$F$2:$F$501,B1257,BallByBall!$Q$2:$Q$501,1))</f>
        <v>0</v>
      </c>
      <c r="I1257">
        <f>IF(A1257="","",COUNTIFS(BallByBall!$B$2:$B$501,A1257,BallByBall!$F$2:$F$501,B1257,BallByBall!$R$2:$R$501,1))</f>
        <v>0</v>
      </c>
      <c r="J1257">
        <f>IF(A1257="","",SUMIFS(BallByBall!$T$2:$T$501,BallByBall!$B$2:$B$501,A1257,BallByBall!$H$2:$H$501,B1257))</f>
        <v>0</v>
      </c>
      <c r="K1257">
        <f>IF(A1257="","",SUMIFS(BallByBall!$U$2:$U$501,BallByBall!$B$2:$B$501,A1257,BallByBall!$P$2:$P$501,B1257))</f>
        <v>0</v>
      </c>
      <c r="L1257">
        <f>IF(A1257="","",SUMIFS(BallByBall!$V$2:$V$501,BallByBall!$B$2:$B$501,A1257,BallByBall!$P$2:$P$501,B1257))</f>
        <v>0</v>
      </c>
      <c r="M1257">
        <f>IF(A1257="","",SUMIFS(BallByBall!$W$2:$W$501,BallByBall!$B$2:$B$501,A1257,BallByBall!$P$2:$P$501,B1257))</f>
        <v>0</v>
      </c>
      <c r="N1257">
        <f>IF(A1257="","",SUMIFS(BallByBall!$X$2:$X$501,BallByBall!$B$2:$B$501,A1257,BallByBall!$P$2:$P$501,B1257))</f>
        <v>0</v>
      </c>
      <c r="O1257">
        <f>IF(A1257="","",SUMIFS(OverSummary!$G$2:$G$101,OverSummary!$A$2:$A$101,A1257,OverSummary!$D$2:$D$101,B1257))</f>
        <v>0</v>
      </c>
      <c r="P1257">
        <f>IF(A1257="","",G1257*Rules!$B$13+H1257*Rules!$B$14+I1257*Rules!$B$15)</f>
        <v>0</v>
      </c>
      <c r="Q1257">
        <f>IF(A1257="","",IF(G1257&gt;=100,Rules!$B$18,IF(G1257&gt;=50,Rules!$B$17,IF(G1257&gt;=30,Rules!$B$16,0)))+IF(AND(F1257=1,D1257&lt;&gt;"BWL",G1257=0),Rules!$B$27,0))</f>
        <v>0</v>
      </c>
      <c r="R1257">
        <f>IF(A1257="","",J1257*Rules!$B$19+O1257*Rules!$B$22)</f>
        <v>0</v>
      </c>
      <c r="S1257">
        <f>IF(A1257="","",IF(J1257&gt;=4,Rules!$B$21,IF(J1257&gt;=3,Rules!$B$20,0)))</f>
        <v>0</v>
      </c>
      <c r="T1257">
        <f>IF(A1257="","",K1257*Rules!$B$23+L1257*Rules!$B$24+M1257*Rules!$B$25+N1257*Rules!$B$26)</f>
        <v>0</v>
      </c>
      <c r="U1257">
        <f t="shared" si="19"/>
        <v>0</v>
      </c>
    </row>
    <row r="1258" spans="1:21" x14ac:dyDescent="0.2">
      <c r="A1258" t="str">
        <f>MatchSquad!A1258</f>
        <v>M026</v>
      </c>
      <c r="B1258" t="str">
        <f>MatchSquad!B1258</f>
        <v>P207</v>
      </c>
      <c r="C1258" t="str">
        <f>MatchSquad!C1258</f>
        <v>Krunal Pandya</v>
      </c>
      <c r="D1258" t="str">
        <f>MatchSquad!D1258</f>
        <v>AR</v>
      </c>
      <c r="E1258" t="str">
        <f>MatchSquad!E1258</f>
        <v>RCB</v>
      </c>
      <c r="F1258">
        <f>MatchSquad!G1258</f>
        <v>0</v>
      </c>
      <c r="G1258">
        <f>IF(A1258="","",SUMIFS(BallByBall!$I$2:$I$501,BallByBall!$B$2:$B$501,A1258,BallByBall!$F$2:$F$501,B1258))</f>
        <v>0</v>
      </c>
      <c r="H1258">
        <f>IF(A1258="","",COUNTIFS(BallByBall!$B$2:$B$501,A1258,BallByBall!$F$2:$F$501,B1258,BallByBall!$Q$2:$Q$501,1))</f>
        <v>0</v>
      </c>
      <c r="I1258">
        <f>IF(A1258="","",COUNTIFS(BallByBall!$B$2:$B$501,A1258,BallByBall!$F$2:$F$501,B1258,BallByBall!$R$2:$R$501,1))</f>
        <v>0</v>
      </c>
      <c r="J1258">
        <f>IF(A1258="","",SUMIFS(BallByBall!$T$2:$T$501,BallByBall!$B$2:$B$501,A1258,BallByBall!$H$2:$H$501,B1258))</f>
        <v>0</v>
      </c>
      <c r="K1258">
        <f>IF(A1258="","",SUMIFS(BallByBall!$U$2:$U$501,BallByBall!$B$2:$B$501,A1258,BallByBall!$P$2:$P$501,B1258))</f>
        <v>0</v>
      </c>
      <c r="L1258">
        <f>IF(A1258="","",SUMIFS(BallByBall!$V$2:$V$501,BallByBall!$B$2:$B$501,A1258,BallByBall!$P$2:$P$501,B1258))</f>
        <v>0</v>
      </c>
      <c r="M1258">
        <f>IF(A1258="","",SUMIFS(BallByBall!$W$2:$W$501,BallByBall!$B$2:$B$501,A1258,BallByBall!$P$2:$P$501,B1258))</f>
        <v>0</v>
      </c>
      <c r="N1258">
        <f>IF(A1258="","",SUMIFS(BallByBall!$X$2:$X$501,BallByBall!$B$2:$B$501,A1258,BallByBall!$P$2:$P$501,B1258))</f>
        <v>0</v>
      </c>
      <c r="O1258">
        <f>IF(A1258="","",SUMIFS(OverSummary!$G$2:$G$101,OverSummary!$A$2:$A$101,A1258,OverSummary!$D$2:$D$101,B1258))</f>
        <v>0</v>
      </c>
      <c r="P1258">
        <f>IF(A1258="","",G1258*Rules!$B$13+H1258*Rules!$B$14+I1258*Rules!$B$15)</f>
        <v>0</v>
      </c>
      <c r="Q1258">
        <f>IF(A1258="","",IF(G1258&gt;=100,Rules!$B$18,IF(G1258&gt;=50,Rules!$B$17,IF(G1258&gt;=30,Rules!$B$16,0)))+IF(AND(F1258=1,D1258&lt;&gt;"BWL",G1258=0),Rules!$B$27,0))</f>
        <v>0</v>
      </c>
      <c r="R1258">
        <f>IF(A1258="","",J1258*Rules!$B$19+O1258*Rules!$B$22)</f>
        <v>0</v>
      </c>
      <c r="S1258">
        <f>IF(A1258="","",IF(J1258&gt;=4,Rules!$B$21,IF(J1258&gt;=3,Rules!$B$20,0)))</f>
        <v>0</v>
      </c>
      <c r="T1258">
        <f>IF(A1258="","",K1258*Rules!$B$23+L1258*Rules!$B$24+M1258*Rules!$B$25+N1258*Rules!$B$26)</f>
        <v>0</v>
      </c>
      <c r="U1258">
        <f t="shared" si="19"/>
        <v>0</v>
      </c>
    </row>
    <row r="1259" spans="1:21" x14ac:dyDescent="0.2">
      <c r="A1259" t="str">
        <f>MatchSquad!A1259</f>
        <v>M026</v>
      </c>
      <c r="B1259" t="str">
        <f>MatchSquad!B1259</f>
        <v>P208</v>
      </c>
      <c r="C1259" t="str">
        <f>MatchSquad!C1259</f>
        <v>Swapnil Singh</v>
      </c>
      <c r="D1259" t="str">
        <f>MatchSquad!D1259</f>
        <v>AR</v>
      </c>
      <c r="E1259" t="str">
        <f>MatchSquad!E1259</f>
        <v>RCB</v>
      </c>
      <c r="F1259">
        <f>MatchSquad!G1259</f>
        <v>0</v>
      </c>
      <c r="G1259">
        <f>IF(A1259="","",SUMIFS(BallByBall!$I$2:$I$501,BallByBall!$B$2:$B$501,A1259,BallByBall!$F$2:$F$501,B1259))</f>
        <v>0</v>
      </c>
      <c r="H1259">
        <f>IF(A1259="","",COUNTIFS(BallByBall!$B$2:$B$501,A1259,BallByBall!$F$2:$F$501,B1259,BallByBall!$Q$2:$Q$501,1))</f>
        <v>0</v>
      </c>
      <c r="I1259">
        <f>IF(A1259="","",COUNTIFS(BallByBall!$B$2:$B$501,A1259,BallByBall!$F$2:$F$501,B1259,BallByBall!$R$2:$R$501,1))</f>
        <v>0</v>
      </c>
      <c r="J1259">
        <f>IF(A1259="","",SUMIFS(BallByBall!$T$2:$T$501,BallByBall!$B$2:$B$501,A1259,BallByBall!$H$2:$H$501,B1259))</f>
        <v>0</v>
      </c>
      <c r="K1259">
        <f>IF(A1259="","",SUMIFS(BallByBall!$U$2:$U$501,BallByBall!$B$2:$B$501,A1259,BallByBall!$P$2:$P$501,B1259))</f>
        <v>0</v>
      </c>
      <c r="L1259">
        <f>IF(A1259="","",SUMIFS(BallByBall!$V$2:$V$501,BallByBall!$B$2:$B$501,A1259,BallByBall!$P$2:$P$501,B1259))</f>
        <v>0</v>
      </c>
      <c r="M1259">
        <f>IF(A1259="","",SUMIFS(BallByBall!$W$2:$W$501,BallByBall!$B$2:$B$501,A1259,BallByBall!$P$2:$P$501,B1259))</f>
        <v>0</v>
      </c>
      <c r="N1259">
        <f>IF(A1259="","",SUMIFS(BallByBall!$X$2:$X$501,BallByBall!$B$2:$B$501,A1259,BallByBall!$P$2:$P$501,B1259))</f>
        <v>0</v>
      </c>
      <c r="O1259">
        <f>IF(A1259="","",SUMIFS(OverSummary!$G$2:$G$101,OverSummary!$A$2:$A$101,A1259,OverSummary!$D$2:$D$101,B1259))</f>
        <v>0</v>
      </c>
      <c r="P1259">
        <f>IF(A1259="","",G1259*Rules!$B$13+H1259*Rules!$B$14+I1259*Rules!$B$15)</f>
        <v>0</v>
      </c>
      <c r="Q1259">
        <f>IF(A1259="","",IF(G1259&gt;=100,Rules!$B$18,IF(G1259&gt;=50,Rules!$B$17,IF(G1259&gt;=30,Rules!$B$16,0)))+IF(AND(F1259=1,D1259&lt;&gt;"BWL",G1259=0),Rules!$B$27,0))</f>
        <v>0</v>
      </c>
      <c r="R1259">
        <f>IF(A1259="","",J1259*Rules!$B$19+O1259*Rules!$B$22)</f>
        <v>0</v>
      </c>
      <c r="S1259">
        <f>IF(A1259="","",IF(J1259&gt;=4,Rules!$B$21,IF(J1259&gt;=3,Rules!$B$20,0)))</f>
        <v>0</v>
      </c>
      <c r="T1259">
        <f>IF(A1259="","",K1259*Rules!$B$23+L1259*Rules!$B$24+M1259*Rules!$B$25+N1259*Rules!$B$26)</f>
        <v>0</v>
      </c>
      <c r="U1259">
        <f t="shared" si="19"/>
        <v>0</v>
      </c>
    </row>
    <row r="1260" spans="1:21" x14ac:dyDescent="0.2">
      <c r="A1260" t="str">
        <f>MatchSquad!A1260</f>
        <v>M026</v>
      </c>
      <c r="B1260" t="str">
        <f>MatchSquad!B1260</f>
        <v>P209</v>
      </c>
      <c r="C1260" t="str">
        <f>MatchSquad!C1260</f>
        <v>Tim David</v>
      </c>
      <c r="D1260" t="str">
        <f>MatchSquad!D1260</f>
        <v>AR</v>
      </c>
      <c r="E1260" t="str">
        <f>MatchSquad!E1260</f>
        <v>RCB</v>
      </c>
      <c r="F1260">
        <f>MatchSquad!G1260</f>
        <v>0</v>
      </c>
      <c r="G1260">
        <f>IF(A1260="","",SUMIFS(BallByBall!$I$2:$I$501,BallByBall!$B$2:$B$501,A1260,BallByBall!$F$2:$F$501,B1260))</f>
        <v>0</v>
      </c>
      <c r="H1260">
        <f>IF(A1260="","",COUNTIFS(BallByBall!$B$2:$B$501,A1260,BallByBall!$F$2:$F$501,B1260,BallByBall!$Q$2:$Q$501,1))</f>
        <v>0</v>
      </c>
      <c r="I1260">
        <f>IF(A1260="","",COUNTIFS(BallByBall!$B$2:$B$501,A1260,BallByBall!$F$2:$F$501,B1260,BallByBall!$R$2:$R$501,1))</f>
        <v>0</v>
      </c>
      <c r="J1260">
        <f>IF(A1260="","",SUMIFS(BallByBall!$T$2:$T$501,BallByBall!$B$2:$B$501,A1260,BallByBall!$H$2:$H$501,B1260))</f>
        <v>0</v>
      </c>
      <c r="K1260">
        <f>IF(A1260="","",SUMIFS(BallByBall!$U$2:$U$501,BallByBall!$B$2:$B$501,A1260,BallByBall!$P$2:$P$501,B1260))</f>
        <v>0</v>
      </c>
      <c r="L1260">
        <f>IF(A1260="","",SUMIFS(BallByBall!$V$2:$V$501,BallByBall!$B$2:$B$501,A1260,BallByBall!$P$2:$P$501,B1260))</f>
        <v>0</v>
      </c>
      <c r="M1260">
        <f>IF(A1260="","",SUMIFS(BallByBall!$W$2:$W$501,BallByBall!$B$2:$B$501,A1260,BallByBall!$P$2:$P$501,B1260))</f>
        <v>0</v>
      </c>
      <c r="N1260">
        <f>IF(A1260="","",SUMIFS(BallByBall!$X$2:$X$501,BallByBall!$B$2:$B$501,A1260,BallByBall!$P$2:$P$501,B1260))</f>
        <v>0</v>
      </c>
      <c r="O1260">
        <f>IF(A1260="","",SUMIFS(OverSummary!$G$2:$G$101,OverSummary!$A$2:$A$101,A1260,OverSummary!$D$2:$D$101,B1260))</f>
        <v>0</v>
      </c>
      <c r="P1260">
        <f>IF(A1260="","",G1260*Rules!$B$13+H1260*Rules!$B$14+I1260*Rules!$B$15)</f>
        <v>0</v>
      </c>
      <c r="Q1260">
        <f>IF(A1260="","",IF(G1260&gt;=100,Rules!$B$18,IF(G1260&gt;=50,Rules!$B$17,IF(G1260&gt;=30,Rules!$B$16,0)))+IF(AND(F1260=1,D1260&lt;&gt;"BWL",G1260=0),Rules!$B$27,0))</f>
        <v>0</v>
      </c>
      <c r="R1260">
        <f>IF(A1260="","",J1260*Rules!$B$19+O1260*Rules!$B$22)</f>
        <v>0</v>
      </c>
      <c r="S1260">
        <f>IF(A1260="","",IF(J1260&gt;=4,Rules!$B$21,IF(J1260&gt;=3,Rules!$B$20,0)))</f>
        <v>0</v>
      </c>
      <c r="T1260">
        <f>IF(A1260="","",K1260*Rules!$B$23+L1260*Rules!$B$24+M1260*Rules!$B$25+N1260*Rules!$B$26)</f>
        <v>0</v>
      </c>
      <c r="U1260">
        <f t="shared" si="19"/>
        <v>0</v>
      </c>
    </row>
    <row r="1261" spans="1:21" x14ac:dyDescent="0.2">
      <c r="A1261" t="str">
        <f>MatchSquad!A1261</f>
        <v>M026</v>
      </c>
      <c r="B1261" t="str">
        <f>MatchSquad!B1261</f>
        <v>P210</v>
      </c>
      <c r="C1261" t="str">
        <f>MatchSquad!C1261</f>
        <v>Romario Shepherd</v>
      </c>
      <c r="D1261" t="str">
        <f>MatchSquad!D1261</f>
        <v>AR</v>
      </c>
      <c r="E1261" t="str">
        <f>MatchSquad!E1261</f>
        <v>RCB</v>
      </c>
      <c r="F1261">
        <f>MatchSquad!G1261</f>
        <v>0</v>
      </c>
      <c r="G1261">
        <f>IF(A1261="","",SUMIFS(BallByBall!$I$2:$I$501,BallByBall!$B$2:$B$501,A1261,BallByBall!$F$2:$F$501,B1261))</f>
        <v>0</v>
      </c>
      <c r="H1261">
        <f>IF(A1261="","",COUNTIFS(BallByBall!$B$2:$B$501,A1261,BallByBall!$F$2:$F$501,B1261,BallByBall!$Q$2:$Q$501,1))</f>
        <v>0</v>
      </c>
      <c r="I1261">
        <f>IF(A1261="","",COUNTIFS(BallByBall!$B$2:$B$501,A1261,BallByBall!$F$2:$F$501,B1261,BallByBall!$R$2:$R$501,1))</f>
        <v>0</v>
      </c>
      <c r="J1261">
        <f>IF(A1261="","",SUMIFS(BallByBall!$T$2:$T$501,BallByBall!$B$2:$B$501,A1261,BallByBall!$H$2:$H$501,B1261))</f>
        <v>0</v>
      </c>
      <c r="K1261">
        <f>IF(A1261="","",SUMIFS(BallByBall!$U$2:$U$501,BallByBall!$B$2:$B$501,A1261,BallByBall!$P$2:$P$501,B1261))</f>
        <v>0</v>
      </c>
      <c r="L1261">
        <f>IF(A1261="","",SUMIFS(BallByBall!$V$2:$V$501,BallByBall!$B$2:$B$501,A1261,BallByBall!$P$2:$P$501,B1261))</f>
        <v>0</v>
      </c>
      <c r="M1261">
        <f>IF(A1261="","",SUMIFS(BallByBall!$W$2:$W$501,BallByBall!$B$2:$B$501,A1261,BallByBall!$P$2:$P$501,B1261))</f>
        <v>0</v>
      </c>
      <c r="N1261">
        <f>IF(A1261="","",SUMIFS(BallByBall!$X$2:$X$501,BallByBall!$B$2:$B$501,A1261,BallByBall!$P$2:$P$501,B1261))</f>
        <v>0</v>
      </c>
      <c r="O1261">
        <f>IF(A1261="","",SUMIFS(OverSummary!$G$2:$G$101,OverSummary!$A$2:$A$101,A1261,OverSummary!$D$2:$D$101,B1261))</f>
        <v>0</v>
      </c>
      <c r="P1261">
        <f>IF(A1261="","",G1261*Rules!$B$13+H1261*Rules!$B$14+I1261*Rules!$B$15)</f>
        <v>0</v>
      </c>
      <c r="Q1261">
        <f>IF(A1261="","",IF(G1261&gt;=100,Rules!$B$18,IF(G1261&gt;=50,Rules!$B$17,IF(G1261&gt;=30,Rules!$B$16,0)))+IF(AND(F1261=1,D1261&lt;&gt;"BWL",G1261=0),Rules!$B$27,0))</f>
        <v>0</v>
      </c>
      <c r="R1261">
        <f>IF(A1261="","",J1261*Rules!$B$19+O1261*Rules!$B$22)</f>
        <v>0</v>
      </c>
      <c r="S1261">
        <f>IF(A1261="","",IF(J1261&gt;=4,Rules!$B$21,IF(J1261&gt;=3,Rules!$B$20,0)))</f>
        <v>0</v>
      </c>
      <c r="T1261">
        <f>IF(A1261="","",K1261*Rules!$B$23+L1261*Rules!$B$24+M1261*Rules!$B$25+N1261*Rules!$B$26)</f>
        <v>0</v>
      </c>
      <c r="U1261">
        <f t="shared" si="19"/>
        <v>0</v>
      </c>
    </row>
    <row r="1262" spans="1:21" x14ac:dyDescent="0.2">
      <c r="A1262" t="str">
        <f>MatchSquad!A1262</f>
        <v>M026</v>
      </c>
      <c r="B1262" t="str">
        <f>MatchSquad!B1262</f>
        <v>P211</v>
      </c>
      <c r="C1262" t="str">
        <f>MatchSquad!C1262</f>
        <v>Jacob Bethell</v>
      </c>
      <c r="D1262" t="str">
        <f>MatchSquad!D1262</f>
        <v>AR</v>
      </c>
      <c r="E1262" t="str">
        <f>MatchSquad!E1262</f>
        <v>RCB</v>
      </c>
      <c r="F1262">
        <f>MatchSquad!G1262</f>
        <v>0</v>
      </c>
      <c r="G1262">
        <f>IF(A1262="","",SUMIFS(BallByBall!$I$2:$I$501,BallByBall!$B$2:$B$501,A1262,BallByBall!$F$2:$F$501,B1262))</f>
        <v>0</v>
      </c>
      <c r="H1262">
        <f>IF(A1262="","",COUNTIFS(BallByBall!$B$2:$B$501,A1262,BallByBall!$F$2:$F$501,B1262,BallByBall!$Q$2:$Q$501,1))</f>
        <v>0</v>
      </c>
      <c r="I1262">
        <f>IF(A1262="","",COUNTIFS(BallByBall!$B$2:$B$501,A1262,BallByBall!$F$2:$F$501,B1262,BallByBall!$R$2:$R$501,1))</f>
        <v>0</v>
      </c>
      <c r="J1262">
        <f>IF(A1262="","",SUMIFS(BallByBall!$T$2:$T$501,BallByBall!$B$2:$B$501,A1262,BallByBall!$H$2:$H$501,B1262))</f>
        <v>0</v>
      </c>
      <c r="K1262">
        <f>IF(A1262="","",SUMIFS(BallByBall!$U$2:$U$501,BallByBall!$B$2:$B$501,A1262,BallByBall!$P$2:$P$501,B1262))</f>
        <v>0</v>
      </c>
      <c r="L1262">
        <f>IF(A1262="","",SUMIFS(BallByBall!$V$2:$V$501,BallByBall!$B$2:$B$501,A1262,BallByBall!$P$2:$P$501,B1262))</f>
        <v>0</v>
      </c>
      <c r="M1262">
        <f>IF(A1262="","",SUMIFS(BallByBall!$W$2:$W$501,BallByBall!$B$2:$B$501,A1262,BallByBall!$P$2:$P$501,B1262))</f>
        <v>0</v>
      </c>
      <c r="N1262">
        <f>IF(A1262="","",SUMIFS(BallByBall!$X$2:$X$501,BallByBall!$B$2:$B$501,A1262,BallByBall!$P$2:$P$501,B1262))</f>
        <v>0</v>
      </c>
      <c r="O1262">
        <f>IF(A1262="","",SUMIFS(OverSummary!$G$2:$G$101,OverSummary!$A$2:$A$101,A1262,OverSummary!$D$2:$D$101,B1262))</f>
        <v>0</v>
      </c>
      <c r="P1262">
        <f>IF(A1262="","",G1262*Rules!$B$13+H1262*Rules!$B$14+I1262*Rules!$B$15)</f>
        <v>0</v>
      </c>
      <c r="Q1262">
        <f>IF(A1262="","",IF(G1262&gt;=100,Rules!$B$18,IF(G1262&gt;=50,Rules!$B$17,IF(G1262&gt;=30,Rules!$B$16,0)))+IF(AND(F1262=1,D1262&lt;&gt;"BWL",G1262=0),Rules!$B$27,0))</f>
        <v>0</v>
      </c>
      <c r="R1262">
        <f>IF(A1262="","",J1262*Rules!$B$19+O1262*Rules!$B$22)</f>
        <v>0</v>
      </c>
      <c r="S1262">
        <f>IF(A1262="","",IF(J1262&gt;=4,Rules!$B$21,IF(J1262&gt;=3,Rules!$B$20,0)))</f>
        <v>0</v>
      </c>
      <c r="T1262">
        <f>IF(A1262="","",K1262*Rules!$B$23+L1262*Rules!$B$24+M1262*Rules!$B$25+N1262*Rules!$B$26)</f>
        <v>0</v>
      </c>
      <c r="U1262">
        <f t="shared" si="19"/>
        <v>0</v>
      </c>
    </row>
    <row r="1263" spans="1:21" x14ac:dyDescent="0.2">
      <c r="A1263" t="str">
        <f>MatchSquad!A1263</f>
        <v>M026</v>
      </c>
      <c r="B1263" t="str">
        <f>MatchSquad!B1263</f>
        <v>P212</v>
      </c>
      <c r="C1263" t="str">
        <f>MatchSquad!C1263</f>
        <v>Venkatesh Iyer</v>
      </c>
      <c r="D1263" t="str">
        <f>MatchSquad!D1263</f>
        <v>AR</v>
      </c>
      <c r="E1263" t="str">
        <f>MatchSquad!E1263</f>
        <v>RCB</v>
      </c>
      <c r="F1263">
        <f>MatchSquad!G1263</f>
        <v>0</v>
      </c>
      <c r="G1263">
        <f>IF(A1263="","",SUMIFS(BallByBall!$I$2:$I$501,BallByBall!$B$2:$B$501,A1263,BallByBall!$F$2:$F$501,B1263))</f>
        <v>0</v>
      </c>
      <c r="H1263">
        <f>IF(A1263="","",COUNTIFS(BallByBall!$B$2:$B$501,A1263,BallByBall!$F$2:$F$501,B1263,BallByBall!$Q$2:$Q$501,1))</f>
        <v>0</v>
      </c>
      <c r="I1263">
        <f>IF(A1263="","",COUNTIFS(BallByBall!$B$2:$B$501,A1263,BallByBall!$F$2:$F$501,B1263,BallByBall!$R$2:$R$501,1))</f>
        <v>0</v>
      </c>
      <c r="J1263">
        <f>IF(A1263="","",SUMIFS(BallByBall!$T$2:$T$501,BallByBall!$B$2:$B$501,A1263,BallByBall!$H$2:$H$501,B1263))</f>
        <v>0</v>
      </c>
      <c r="K1263">
        <f>IF(A1263="","",SUMIFS(BallByBall!$U$2:$U$501,BallByBall!$B$2:$B$501,A1263,BallByBall!$P$2:$P$501,B1263))</f>
        <v>0</v>
      </c>
      <c r="L1263">
        <f>IF(A1263="","",SUMIFS(BallByBall!$V$2:$V$501,BallByBall!$B$2:$B$501,A1263,BallByBall!$P$2:$P$501,B1263))</f>
        <v>0</v>
      </c>
      <c r="M1263">
        <f>IF(A1263="","",SUMIFS(BallByBall!$W$2:$W$501,BallByBall!$B$2:$B$501,A1263,BallByBall!$P$2:$P$501,B1263))</f>
        <v>0</v>
      </c>
      <c r="N1263">
        <f>IF(A1263="","",SUMIFS(BallByBall!$X$2:$X$501,BallByBall!$B$2:$B$501,A1263,BallByBall!$P$2:$P$501,B1263))</f>
        <v>0</v>
      </c>
      <c r="O1263">
        <f>IF(A1263="","",SUMIFS(OverSummary!$G$2:$G$101,OverSummary!$A$2:$A$101,A1263,OverSummary!$D$2:$D$101,B1263))</f>
        <v>0</v>
      </c>
      <c r="P1263">
        <f>IF(A1263="","",G1263*Rules!$B$13+H1263*Rules!$B$14+I1263*Rules!$B$15)</f>
        <v>0</v>
      </c>
      <c r="Q1263">
        <f>IF(A1263="","",IF(G1263&gt;=100,Rules!$B$18,IF(G1263&gt;=50,Rules!$B$17,IF(G1263&gt;=30,Rules!$B$16,0)))+IF(AND(F1263=1,D1263&lt;&gt;"BWL",G1263=0),Rules!$B$27,0))</f>
        <v>0</v>
      </c>
      <c r="R1263">
        <f>IF(A1263="","",J1263*Rules!$B$19+O1263*Rules!$B$22)</f>
        <v>0</v>
      </c>
      <c r="S1263">
        <f>IF(A1263="","",IF(J1263&gt;=4,Rules!$B$21,IF(J1263&gt;=3,Rules!$B$20,0)))</f>
        <v>0</v>
      </c>
      <c r="T1263">
        <f>IF(A1263="","",K1263*Rules!$B$23+L1263*Rules!$B$24+M1263*Rules!$B$25+N1263*Rules!$B$26)</f>
        <v>0</v>
      </c>
      <c r="U1263">
        <f t="shared" si="19"/>
        <v>0</v>
      </c>
    </row>
    <row r="1264" spans="1:21" x14ac:dyDescent="0.2">
      <c r="A1264" t="str">
        <f>MatchSquad!A1264</f>
        <v>M026</v>
      </c>
      <c r="B1264" t="str">
        <f>MatchSquad!B1264</f>
        <v>P213</v>
      </c>
      <c r="C1264" t="str">
        <f>MatchSquad!C1264</f>
        <v>Satvik Deswal</v>
      </c>
      <c r="D1264" t="str">
        <f>MatchSquad!D1264</f>
        <v>AR</v>
      </c>
      <c r="E1264" t="str">
        <f>MatchSquad!E1264</f>
        <v>RCB</v>
      </c>
      <c r="F1264">
        <f>MatchSquad!G1264</f>
        <v>0</v>
      </c>
      <c r="G1264">
        <f>IF(A1264="","",SUMIFS(BallByBall!$I$2:$I$501,BallByBall!$B$2:$B$501,A1264,BallByBall!$F$2:$F$501,B1264))</f>
        <v>0</v>
      </c>
      <c r="H1264">
        <f>IF(A1264="","",COUNTIFS(BallByBall!$B$2:$B$501,A1264,BallByBall!$F$2:$F$501,B1264,BallByBall!$Q$2:$Q$501,1))</f>
        <v>0</v>
      </c>
      <c r="I1264">
        <f>IF(A1264="","",COUNTIFS(BallByBall!$B$2:$B$501,A1264,BallByBall!$F$2:$F$501,B1264,BallByBall!$R$2:$R$501,1))</f>
        <v>0</v>
      </c>
      <c r="J1264">
        <f>IF(A1264="","",SUMIFS(BallByBall!$T$2:$T$501,BallByBall!$B$2:$B$501,A1264,BallByBall!$H$2:$H$501,B1264))</f>
        <v>0</v>
      </c>
      <c r="K1264">
        <f>IF(A1264="","",SUMIFS(BallByBall!$U$2:$U$501,BallByBall!$B$2:$B$501,A1264,BallByBall!$P$2:$P$501,B1264))</f>
        <v>0</v>
      </c>
      <c r="L1264">
        <f>IF(A1264="","",SUMIFS(BallByBall!$V$2:$V$501,BallByBall!$B$2:$B$501,A1264,BallByBall!$P$2:$P$501,B1264))</f>
        <v>0</v>
      </c>
      <c r="M1264">
        <f>IF(A1264="","",SUMIFS(BallByBall!$W$2:$W$501,BallByBall!$B$2:$B$501,A1264,BallByBall!$P$2:$P$501,B1264))</f>
        <v>0</v>
      </c>
      <c r="N1264">
        <f>IF(A1264="","",SUMIFS(BallByBall!$X$2:$X$501,BallByBall!$B$2:$B$501,A1264,BallByBall!$P$2:$P$501,B1264))</f>
        <v>0</v>
      </c>
      <c r="O1264">
        <f>IF(A1264="","",SUMIFS(OverSummary!$G$2:$G$101,OverSummary!$A$2:$A$101,A1264,OverSummary!$D$2:$D$101,B1264))</f>
        <v>0</v>
      </c>
      <c r="P1264">
        <f>IF(A1264="","",G1264*Rules!$B$13+H1264*Rules!$B$14+I1264*Rules!$B$15)</f>
        <v>0</v>
      </c>
      <c r="Q1264">
        <f>IF(A1264="","",IF(G1264&gt;=100,Rules!$B$18,IF(G1264&gt;=50,Rules!$B$17,IF(G1264&gt;=30,Rules!$B$16,0)))+IF(AND(F1264=1,D1264&lt;&gt;"BWL",G1264=0),Rules!$B$27,0))</f>
        <v>0</v>
      </c>
      <c r="R1264">
        <f>IF(A1264="","",J1264*Rules!$B$19+O1264*Rules!$B$22)</f>
        <v>0</v>
      </c>
      <c r="S1264">
        <f>IF(A1264="","",IF(J1264&gt;=4,Rules!$B$21,IF(J1264&gt;=3,Rules!$B$20,0)))</f>
        <v>0</v>
      </c>
      <c r="T1264">
        <f>IF(A1264="","",K1264*Rules!$B$23+L1264*Rules!$B$24+M1264*Rules!$B$25+N1264*Rules!$B$26)</f>
        <v>0</v>
      </c>
      <c r="U1264">
        <f t="shared" si="19"/>
        <v>0</v>
      </c>
    </row>
    <row r="1265" spans="1:21" x14ac:dyDescent="0.2">
      <c r="A1265" t="str">
        <f>MatchSquad!A1265</f>
        <v>M026</v>
      </c>
      <c r="B1265" t="str">
        <f>MatchSquad!B1265</f>
        <v>P214</v>
      </c>
      <c r="C1265" t="str">
        <f>MatchSquad!C1265</f>
        <v>Mangesh Yadav</v>
      </c>
      <c r="D1265" t="str">
        <f>MatchSquad!D1265</f>
        <v>AR</v>
      </c>
      <c r="E1265" t="str">
        <f>MatchSquad!E1265</f>
        <v>RCB</v>
      </c>
      <c r="F1265">
        <f>MatchSquad!G1265</f>
        <v>0</v>
      </c>
      <c r="G1265">
        <f>IF(A1265="","",SUMIFS(BallByBall!$I$2:$I$501,BallByBall!$B$2:$B$501,A1265,BallByBall!$F$2:$F$501,B1265))</f>
        <v>0</v>
      </c>
      <c r="H1265">
        <f>IF(A1265="","",COUNTIFS(BallByBall!$B$2:$B$501,A1265,BallByBall!$F$2:$F$501,B1265,BallByBall!$Q$2:$Q$501,1))</f>
        <v>0</v>
      </c>
      <c r="I1265">
        <f>IF(A1265="","",COUNTIFS(BallByBall!$B$2:$B$501,A1265,BallByBall!$F$2:$F$501,B1265,BallByBall!$R$2:$R$501,1))</f>
        <v>0</v>
      </c>
      <c r="J1265">
        <f>IF(A1265="","",SUMIFS(BallByBall!$T$2:$T$501,BallByBall!$B$2:$B$501,A1265,BallByBall!$H$2:$H$501,B1265))</f>
        <v>0</v>
      </c>
      <c r="K1265">
        <f>IF(A1265="","",SUMIFS(BallByBall!$U$2:$U$501,BallByBall!$B$2:$B$501,A1265,BallByBall!$P$2:$P$501,B1265))</f>
        <v>0</v>
      </c>
      <c r="L1265">
        <f>IF(A1265="","",SUMIFS(BallByBall!$V$2:$V$501,BallByBall!$B$2:$B$501,A1265,BallByBall!$P$2:$P$501,B1265))</f>
        <v>0</v>
      </c>
      <c r="M1265">
        <f>IF(A1265="","",SUMIFS(BallByBall!$W$2:$W$501,BallByBall!$B$2:$B$501,A1265,BallByBall!$P$2:$P$501,B1265))</f>
        <v>0</v>
      </c>
      <c r="N1265">
        <f>IF(A1265="","",SUMIFS(BallByBall!$X$2:$X$501,BallByBall!$B$2:$B$501,A1265,BallByBall!$P$2:$P$501,B1265))</f>
        <v>0</v>
      </c>
      <c r="O1265">
        <f>IF(A1265="","",SUMIFS(OverSummary!$G$2:$G$101,OverSummary!$A$2:$A$101,A1265,OverSummary!$D$2:$D$101,B1265))</f>
        <v>0</v>
      </c>
      <c r="P1265">
        <f>IF(A1265="","",G1265*Rules!$B$13+H1265*Rules!$B$14+I1265*Rules!$B$15)</f>
        <v>0</v>
      </c>
      <c r="Q1265">
        <f>IF(A1265="","",IF(G1265&gt;=100,Rules!$B$18,IF(G1265&gt;=50,Rules!$B$17,IF(G1265&gt;=30,Rules!$B$16,0)))+IF(AND(F1265=1,D1265&lt;&gt;"BWL",G1265=0),Rules!$B$27,0))</f>
        <v>0</v>
      </c>
      <c r="R1265">
        <f>IF(A1265="","",J1265*Rules!$B$19+O1265*Rules!$B$22)</f>
        <v>0</v>
      </c>
      <c r="S1265">
        <f>IF(A1265="","",IF(J1265&gt;=4,Rules!$B$21,IF(J1265&gt;=3,Rules!$B$20,0)))</f>
        <v>0</v>
      </c>
      <c r="T1265">
        <f>IF(A1265="","",K1265*Rules!$B$23+L1265*Rules!$B$24+M1265*Rules!$B$25+N1265*Rules!$B$26)</f>
        <v>0</v>
      </c>
      <c r="U1265">
        <f t="shared" si="19"/>
        <v>0</v>
      </c>
    </row>
    <row r="1266" spans="1:21" x14ac:dyDescent="0.2">
      <c r="A1266" t="str">
        <f>MatchSquad!A1266</f>
        <v>M026</v>
      </c>
      <c r="B1266" t="str">
        <f>MatchSquad!B1266</f>
        <v>P215</v>
      </c>
      <c r="C1266" t="str">
        <f>MatchSquad!C1266</f>
        <v>Vicky Ostwal</v>
      </c>
      <c r="D1266" t="str">
        <f>MatchSquad!D1266</f>
        <v>AR</v>
      </c>
      <c r="E1266" t="str">
        <f>MatchSquad!E1266</f>
        <v>RCB</v>
      </c>
      <c r="F1266">
        <f>MatchSquad!G1266</f>
        <v>0</v>
      </c>
      <c r="G1266">
        <f>IF(A1266="","",SUMIFS(BallByBall!$I$2:$I$501,BallByBall!$B$2:$B$501,A1266,BallByBall!$F$2:$F$501,B1266))</f>
        <v>0</v>
      </c>
      <c r="H1266">
        <f>IF(A1266="","",COUNTIFS(BallByBall!$B$2:$B$501,A1266,BallByBall!$F$2:$F$501,B1266,BallByBall!$Q$2:$Q$501,1))</f>
        <v>0</v>
      </c>
      <c r="I1266">
        <f>IF(A1266="","",COUNTIFS(BallByBall!$B$2:$B$501,A1266,BallByBall!$F$2:$F$501,B1266,BallByBall!$R$2:$R$501,1))</f>
        <v>0</v>
      </c>
      <c r="J1266">
        <f>IF(A1266="","",SUMIFS(BallByBall!$T$2:$T$501,BallByBall!$B$2:$B$501,A1266,BallByBall!$H$2:$H$501,B1266))</f>
        <v>0</v>
      </c>
      <c r="K1266">
        <f>IF(A1266="","",SUMIFS(BallByBall!$U$2:$U$501,BallByBall!$B$2:$B$501,A1266,BallByBall!$P$2:$P$501,B1266))</f>
        <v>0</v>
      </c>
      <c r="L1266">
        <f>IF(A1266="","",SUMIFS(BallByBall!$V$2:$V$501,BallByBall!$B$2:$B$501,A1266,BallByBall!$P$2:$P$501,B1266))</f>
        <v>0</v>
      </c>
      <c r="M1266">
        <f>IF(A1266="","",SUMIFS(BallByBall!$W$2:$W$501,BallByBall!$B$2:$B$501,A1266,BallByBall!$P$2:$P$501,B1266))</f>
        <v>0</v>
      </c>
      <c r="N1266">
        <f>IF(A1266="","",SUMIFS(BallByBall!$X$2:$X$501,BallByBall!$B$2:$B$501,A1266,BallByBall!$P$2:$P$501,B1266))</f>
        <v>0</v>
      </c>
      <c r="O1266">
        <f>IF(A1266="","",SUMIFS(OverSummary!$G$2:$G$101,OverSummary!$A$2:$A$101,A1266,OverSummary!$D$2:$D$101,B1266))</f>
        <v>0</v>
      </c>
      <c r="P1266">
        <f>IF(A1266="","",G1266*Rules!$B$13+H1266*Rules!$B$14+I1266*Rules!$B$15)</f>
        <v>0</v>
      </c>
      <c r="Q1266">
        <f>IF(A1266="","",IF(G1266&gt;=100,Rules!$B$18,IF(G1266&gt;=50,Rules!$B$17,IF(G1266&gt;=30,Rules!$B$16,0)))+IF(AND(F1266=1,D1266&lt;&gt;"BWL",G1266=0),Rules!$B$27,0))</f>
        <v>0</v>
      </c>
      <c r="R1266">
        <f>IF(A1266="","",J1266*Rules!$B$19+O1266*Rules!$B$22)</f>
        <v>0</v>
      </c>
      <c r="S1266">
        <f>IF(A1266="","",IF(J1266&gt;=4,Rules!$B$21,IF(J1266&gt;=3,Rules!$B$20,0)))</f>
        <v>0</v>
      </c>
      <c r="T1266">
        <f>IF(A1266="","",K1266*Rules!$B$23+L1266*Rules!$B$24+M1266*Rules!$B$25+N1266*Rules!$B$26)</f>
        <v>0</v>
      </c>
      <c r="U1266">
        <f t="shared" si="19"/>
        <v>0</v>
      </c>
    </row>
    <row r="1267" spans="1:21" x14ac:dyDescent="0.2">
      <c r="A1267" t="str">
        <f>MatchSquad!A1267</f>
        <v>M026</v>
      </c>
      <c r="B1267" t="str">
        <f>MatchSquad!B1267</f>
        <v>P216</v>
      </c>
      <c r="C1267" t="str">
        <f>MatchSquad!C1267</f>
        <v>Vihaan Malhotra</v>
      </c>
      <c r="D1267" t="str">
        <f>MatchSquad!D1267</f>
        <v>AR</v>
      </c>
      <c r="E1267" t="str">
        <f>MatchSquad!E1267</f>
        <v>RCB</v>
      </c>
      <c r="F1267">
        <f>MatchSquad!G1267</f>
        <v>0</v>
      </c>
      <c r="G1267">
        <f>IF(A1267="","",SUMIFS(BallByBall!$I$2:$I$501,BallByBall!$B$2:$B$501,A1267,BallByBall!$F$2:$F$501,B1267))</f>
        <v>0</v>
      </c>
      <c r="H1267">
        <f>IF(A1267="","",COUNTIFS(BallByBall!$B$2:$B$501,A1267,BallByBall!$F$2:$F$501,B1267,BallByBall!$Q$2:$Q$501,1))</f>
        <v>0</v>
      </c>
      <c r="I1267">
        <f>IF(A1267="","",COUNTIFS(BallByBall!$B$2:$B$501,A1267,BallByBall!$F$2:$F$501,B1267,BallByBall!$R$2:$R$501,1))</f>
        <v>0</v>
      </c>
      <c r="J1267">
        <f>IF(A1267="","",SUMIFS(BallByBall!$T$2:$T$501,BallByBall!$B$2:$B$501,A1267,BallByBall!$H$2:$H$501,B1267))</f>
        <v>0</v>
      </c>
      <c r="K1267">
        <f>IF(A1267="","",SUMIFS(BallByBall!$U$2:$U$501,BallByBall!$B$2:$B$501,A1267,BallByBall!$P$2:$P$501,B1267))</f>
        <v>0</v>
      </c>
      <c r="L1267">
        <f>IF(A1267="","",SUMIFS(BallByBall!$V$2:$V$501,BallByBall!$B$2:$B$501,A1267,BallByBall!$P$2:$P$501,B1267))</f>
        <v>0</v>
      </c>
      <c r="M1267">
        <f>IF(A1267="","",SUMIFS(BallByBall!$W$2:$W$501,BallByBall!$B$2:$B$501,A1267,BallByBall!$P$2:$P$501,B1267))</f>
        <v>0</v>
      </c>
      <c r="N1267">
        <f>IF(A1267="","",SUMIFS(BallByBall!$X$2:$X$501,BallByBall!$B$2:$B$501,A1267,BallByBall!$P$2:$P$501,B1267))</f>
        <v>0</v>
      </c>
      <c r="O1267">
        <f>IF(A1267="","",SUMIFS(OverSummary!$G$2:$G$101,OverSummary!$A$2:$A$101,A1267,OverSummary!$D$2:$D$101,B1267))</f>
        <v>0</v>
      </c>
      <c r="P1267">
        <f>IF(A1267="","",G1267*Rules!$B$13+H1267*Rules!$B$14+I1267*Rules!$B$15)</f>
        <v>0</v>
      </c>
      <c r="Q1267">
        <f>IF(A1267="","",IF(G1267&gt;=100,Rules!$B$18,IF(G1267&gt;=50,Rules!$B$17,IF(G1267&gt;=30,Rules!$B$16,0)))+IF(AND(F1267=1,D1267&lt;&gt;"BWL",G1267=0),Rules!$B$27,0))</f>
        <v>0</v>
      </c>
      <c r="R1267">
        <f>IF(A1267="","",J1267*Rules!$B$19+O1267*Rules!$B$22)</f>
        <v>0</v>
      </c>
      <c r="S1267">
        <f>IF(A1267="","",IF(J1267&gt;=4,Rules!$B$21,IF(J1267&gt;=3,Rules!$B$20,0)))</f>
        <v>0</v>
      </c>
      <c r="T1267">
        <f>IF(A1267="","",K1267*Rules!$B$23+L1267*Rules!$B$24+M1267*Rules!$B$25+N1267*Rules!$B$26)</f>
        <v>0</v>
      </c>
      <c r="U1267">
        <f t="shared" si="19"/>
        <v>0</v>
      </c>
    </row>
    <row r="1268" spans="1:21" x14ac:dyDescent="0.2">
      <c r="A1268" t="str">
        <f>MatchSquad!A1268</f>
        <v>M026</v>
      </c>
      <c r="B1268" t="str">
        <f>MatchSquad!B1268</f>
        <v>P217</v>
      </c>
      <c r="C1268" t="str">
        <f>MatchSquad!C1268</f>
        <v>Kanishk Chouhan</v>
      </c>
      <c r="D1268" t="str">
        <f>MatchSquad!D1268</f>
        <v>AR</v>
      </c>
      <c r="E1268" t="str">
        <f>MatchSquad!E1268</f>
        <v>RCB</v>
      </c>
      <c r="F1268">
        <f>MatchSquad!G1268</f>
        <v>0</v>
      </c>
      <c r="G1268">
        <f>IF(A1268="","",SUMIFS(BallByBall!$I$2:$I$501,BallByBall!$B$2:$B$501,A1268,BallByBall!$F$2:$F$501,B1268))</f>
        <v>0</v>
      </c>
      <c r="H1268">
        <f>IF(A1268="","",COUNTIFS(BallByBall!$B$2:$B$501,A1268,BallByBall!$F$2:$F$501,B1268,BallByBall!$Q$2:$Q$501,1))</f>
        <v>0</v>
      </c>
      <c r="I1268">
        <f>IF(A1268="","",COUNTIFS(BallByBall!$B$2:$B$501,A1268,BallByBall!$F$2:$F$501,B1268,BallByBall!$R$2:$R$501,1))</f>
        <v>0</v>
      </c>
      <c r="J1268">
        <f>IF(A1268="","",SUMIFS(BallByBall!$T$2:$T$501,BallByBall!$B$2:$B$501,A1268,BallByBall!$H$2:$H$501,B1268))</f>
        <v>0</v>
      </c>
      <c r="K1268">
        <f>IF(A1268="","",SUMIFS(BallByBall!$U$2:$U$501,BallByBall!$B$2:$B$501,A1268,BallByBall!$P$2:$P$501,B1268))</f>
        <v>0</v>
      </c>
      <c r="L1268">
        <f>IF(A1268="","",SUMIFS(BallByBall!$V$2:$V$501,BallByBall!$B$2:$B$501,A1268,BallByBall!$P$2:$P$501,B1268))</f>
        <v>0</v>
      </c>
      <c r="M1268">
        <f>IF(A1268="","",SUMIFS(BallByBall!$W$2:$W$501,BallByBall!$B$2:$B$501,A1268,BallByBall!$P$2:$P$501,B1268))</f>
        <v>0</v>
      </c>
      <c r="N1268">
        <f>IF(A1268="","",SUMIFS(BallByBall!$X$2:$X$501,BallByBall!$B$2:$B$501,A1268,BallByBall!$P$2:$P$501,B1268))</f>
        <v>0</v>
      </c>
      <c r="O1268">
        <f>IF(A1268="","",SUMIFS(OverSummary!$G$2:$G$101,OverSummary!$A$2:$A$101,A1268,OverSummary!$D$2:$D$101,B1268))</f>
        <v>0</v>
      </c>
      <c r="P1268">
        <f>IF(A1268="","",G1268*Rules!$B$13+H1268*Rules!$B$14+I1268*Rules!$B$15)</f>
        <v>0</v>
      </c>
      <c r="Q1268">
        <f>IF(A1268="","",IF(G1268&gt;=100,Rules!$B$18,IF(G1268&gt;=50,Rules!$B$17,IF(G1268&gt;=30,Rules!$B$16,0)))+IF(AND(F1268=1,D1268&lt;&gt;"BWL",G1268=0),Rules!$B$27,0))</f>
        <v>0</v>
      </c>
      <c r="R1268">
        <f>IF(A1268="","",J1268*Rules!$B$19+O1268*Rules!$B$22)</f>
        <v>0</v>
      </c>
      <c r="S1268">
        <f>IF(A1268="","",IF(J1268&gt;=4,Rules!$B$21,IF(J1268&gt;=3,Rules!$B$20,0)))</f>
        <v>0</v>
      </c>
      <c r="T1268">
        <f>IF(A1268="","",K1268*Rules!$B$23+L1268*Rules!$B$24+M1268*Rules!$B$25+N1268*Rules!$B$26)</f>
        <v>0</v>
      </c>
      <c r="U1268">
        <f t="shared" si="19"/>
        <v>0</v>
      </c>
    </row>
    <row r="1269" spans="1:21" x14ac:dyDescent="0.2">
      <c r="A1269" t="str">
        <f>MatchSquad!A1269</f>
        <v>M026</v>
      </c>
      <c r="B1269" t="str">
        <f>MatchSquad!B1269</f>
        <v>P218</v>
      </c>
      <c r="C1269" t="str">
        <f>MatchSquad!C1269</f>
        <v>Josh Hazlewood</v>
      </c>
      <c r="D1269" t="str">
        <f>MatchSquad!D1269</f>
        <v>BWL</v>
      </c>
      <c r="E1269" t="str">
        <f>MatchSquad!E1269</f>
        <v>RCB</v>
      </c>
      <c r="F1269">
        <f>MatchSquad!G1269</f>
        <v>0</v>
      </c>
      <c r="G1269">
        <f>IF(A1269="","",SUMIFS(BallByBall!$I$2:$I$501,BallByBall!$B$2:$B$501,A1269,BallByBall!$F$2:$F$501,B1269))</f>
        <v>0</v>
      </c>
      <c r="H1269">
        <f>IF(A1269="","",COUNTIFS(BallByBall!$B$2:$B$501,A1269,BallByBall!$F$2:$F$501,B1269,BallByBall!$Q$2:$Q$501,1))</f>
        <v>0</v>
      </c>
      <c r="I1269">
        <f>IF(A1269="","",COUNTIFS(BallByBall!$B$2:$B$501,A1269,BallByBall!$F$2:$F$501,B1269,BallByBall!$R$2:$R$501,1))</f>
        <v>0</v>
      </c>
      <c r="J1269">
        <f>IF(A1269="","",SUMIFS(BallByBall!$T$2:$T$501,BallByBall!$B$2:$B$501,A1269,BallByBall!$H$2:$H$501,B1269))</f>
        <v>0</v>
      </c>
      <c r="K1269">
        <f>IF(A1269="","",SUMIFS(BallByBall!$U$2:$U$501,BallByBall!$B$2:$B$501,A1269,BallByBall!$P$2:$P$501,B1269))</f>
        <v>0</v>
      </c>
      <c r="L1269">
        <f>IF(A1269="","",SUMIFS(BallByBall!$V$2:$V$501,BallByBall!$B$2:$B$501,A1269,BallByBall!$P$2:$P$501,B1269))</f>
        <v>0</v>
      </c>
      <c r="M1269">
        <f>IF(A1269="","",SUMIFS(BallByBall!$W$2:$W$501,BallByBall!$B$2:$B$501,A1269,BallByBall!$P$2:$P$501,B1269))</f>
        <v>0</v>
      </c>
      <c r="N1269">
        <f>IF(A1269="","",SUMIFS(BallByBall!$X$2:$X$501,BallByBall!$B$2:$B$501,A1269,BallByBall!$P$2:$P$501,B1269))</f>
        <v>0</v>
      </c>
      <c r="O1269">
        <f>IF(A1269="","",SUMIFS(OverSummary!$G$2:$G$101,OverSummary!$A$2:$A$101,A1269,OverSummary!$D$2:$D$101,B1269))</f>
        <v>0</v>
      </c>
      <c r="P1269">
        <f>IF(A1269="","",G1269*Rules!$B$13+H1269*Rules!$B$14+I1269*Rules!$B$15)</f>
        <v>0</v>
      </c>
      <c r="Q1269">
        <f>IF(A1269="","",IF(G1269&gt;=100,Rules!$B$18,IF(G1269&gt;=50,Rules!$B$17,IF(G1269&gt;=30,Rules!$B$16,0)))+IF(AND(F1269=1,D1269&lt;&gt;"BWL",G1269=0),Rules!$B$27,0))</f>
        <v>0</v>
      </c>
      <c r="R1269">
        <f>IF(A1269="","",J1269*Rules!$B$19+O1269*Rules!$B$22)</f>
        <v>0</v>
      </c>
      <c r="S1269">
        <f>IF(A1269="","",IF(J1269&gt;=4,Rules!$B$21,IF(J1269&gt;=3,Rules!$B$20,0)))</f>
        <v>0</v>
      </c>
      <c r="T1269">
        <f>IF(A1269="","",K1269*Rules!$B$23+L1269*Rules!$B$24+M1269*Rules!$B$25+N1269*Rules!$B$26)</f>
        <v>0</v>
      </c>
      <c r="U1269">
        <f t="shared" si="19"/>
        <v>0</v>
      </c>
    </row>
    <row r="1270" spans="1:21" x14ac:dyDescent="0.2">
      <c r="A1270" t="str">
        <f>MatchSquad!A1270</f>
        <v>M026</v>
      </c>
      <c r="B1270" t="str">
        <f>MatchSquad!B1270</f>
        <v>P219</v>
      </c>
      <c r="C1270" t="str">
        <f>MatchSquad!C1270</f>
        <v>Rasikh Dar</v>
      </c>
      <c r="D1270" t="str">
        <f>MatchSquad!D1270</f>
        <v>BWL</v>
      </c>
      <c r="E1270" t="str">
        <f>MatchSquad!E1270</f>
        <v>RCB</v>
      </c>
      <c r="F1270">
        <f>MatchSquad!G1270</f>
        <v>0</v>
      </c>
      <c r="G1270">
        <f>IF(A1270="","",SUMIFS(BallByBall!$I$2:$I$501,BallByBall!$B$2:$B$501,A1270,BallByBall!$F$2:$F$501,B1270))</f>
        <v>0</v>
      </c>
      <c r="H1270">
        <f>IF(A1270="","",COUNTIFS(BallByBall!$B$2:$B$501,A1270,BallByBall!$F$2:$F$501,B1270,BallByBall!$Q$2:$Q$501,1))</f>
        <v>0</v>
      </c>
      <c r="I1270">
        <f>IF(A1270="","",COUNTIFS(BallByBall!$B$2:$B$501,A1270,BallByBall!$F$2:$F$501,B1270,BallByBall!$R$2:$R$501,1))</f>
        <v>0</v>
      </c>
      <c r="J1270">
        <f>IF(A1270="","",SUMIFS(BallByBall!$T$2:$T$501,BallByBall!$B$2:$B$501,A1270,BallByBall!$H$2:$H$501,B1270))</f>
        <v>0</v>
      </c>
      <c r="K1270">
        <f>IF(A1270="","",SUMIFS(BallByBall!$U$2:$U$501,BallByBall!$B$2:$B$501,A1270,BallByBall!$P$2:$P$501,B1270))</f>
        <v>0</v>
      </c>
      <c r="L1270">
        <f>IF(A1270="","",SUMIFS(BallByBall!$V$2:$V$501,BallByBall!$B$2:$B$501,A1270,BallByBall!$P$2:$P$501,B1270))</f>
        <v>0</v>
      </c>
      <c r="M1270">
        <f>IF(A1270="","",SUMIFS(BallByBall!$W$2:$W$501,BallByBall!$B$2:$B$501,A1270,BallByBall!$P$2:$P$501,B1270))</f>
        <v>0</v>
      </c>
      <c r="N1270">
        <f>IF(A1270="","",SUMIFS(BallByBall!$X$2:$X$501,BallByBall!$B$2:$B$501,A1270,BallByBall!$P$2:$P$501,B1270))</f>
        <v>0</v>
      </c>
      <c r="O1270">
        <f>IF(A1270="","",SUMIFS(OverSummary!$G$2:$G$101,OverSummary!$A$2:$A$101,A1270,OverSummary!$D$2:$D$101,B1270))</f>
        <v>0</v>
      </c>
      <c r="P1270">
        <f>IF(A1270="","",G1270*Rules!$B$13+H1270*Rules!$B$14+I1270*Rules!$B$15)</f>
        <v>0</v>
      </c>
      <c r="Q1270">
        <f>IF(A1270="","",IF(G1270&gt;=100,Rules!$B$18,IF(G1270&gt;=50,Rules!$B$17,IF(G1270&gt;=30,Rules!$B$16,0)))+IF(AND(F1270=1,D1270&lt;&gt;"BWL",G1270=0),Rules!$B$27,0))</f>
        <v>0</v>
      </c>
      <c r="R1270">
        <f>IF(A1270="","",J1270*Rules!$B$19+O1270*Rules!$B$22)</f>
        <v>0</v>
      </c>
      <c r="S1270">
        <f>IF(A1270="","",IF(J1270&gt;=4,Rules!$B$21,IF(J1270&gt;=3,Rules!$B$20,0)))</f>
        <v>0</v>
      </c>
      <c r="T1270">
        <f>IF(A1270="","",K1270*Rules!$B$23+L1270*Rules!$B$24+M1270*Rules!$B$25+N1270*Rules!$B$26)</f>
        <v>0</v>
      </c>
      <c r="U1270">
        <f t="shared" si="19"/>
        <v>0</v>
      </c>
    </row>
    <row r="1271" spans="1:21" x14ac:dyDescent="0.2">
      <c r="A1271" t="str">
        <f>MatchSquad!A1271</f>
        <v>M026</v>
      </c>
      <c r="B1271" t="str">
        <f>MatchSquad!B1271</f>
        <v>P220</v>
      </c>
      <c r="C1271" t="str">
        <f>MatchSquad!C1271</f>
        <v>Suyash Sharma</v>
      </c>
      <c r="D1271" t="str">
        <f>MatchSquad!D1271</f>
        <v>BWL</v>
      </c>
      <c r="E1271" t="str">
        <f>MatchSquad!E1271</f>
        <v>RCB</v>
      </c>
      <c r="F1271">
        <f>MatchSquad!G1271</f>
        <v>0</v>
      </c>
      <c r="G1271">
        <f>IF(A1271="","",SUMIFS(BallByBall!$I$2:$I$501,BallByBall!$B$2:$B$501,A1271,BallByBall!$F$2:$F$501,B1271))</f>
        <v>0</v>
      </c>
      <c r="H1271">
        <f>IF(A1271="","",COUNTIFS(BallByBall!$B$2:$B$501,A1271,BallByBall!$F$2:$F$501,B1271,BallByBall!$Q$2:$Q$501,1))</f>
        <v>0</v>
      </c>
      <c r="I1271">
        <f>IF(A1271="","",COUNTIFS(BallByBall!$B$2:$B$501,A1271,BallByBall!$F$2:$F$501,B1271,BallByBall!$R$2:$R$501,1))</f>
        <v>0</v>
      </c>
      <c r="J1271">
        <f>IF(A1271="","",SUMIFS(BallByBall!$T$2:$T$501,BallByBall!$B$2:$B$501,A1271,BallByBall!$H$2:$H$501,B1271))</f>
        <v>0</v>
      </c>
      <c r="K1271">
        <f>IF(A1271="","",SUMIFS(BallByBall!$U$2:$U$501,BallByBall!$B$2:$B$501,A1271,BallByBall!$P$2:$P$501,B1271))</f>
        <v>0</v>
      </c>
      <c r="L1271">
        <f>IF(A1271="","",SUMIFS(BallByBall!$V$2:$V$501,BallByBall!$B$2:$B$501,A1271,BallByBall!$P$2:$P$501,B1271))</f>
        <v>0</v>
      </c>
      <c r="M1271">
        <f>IF(A1271="","",SUMIFS(BallByBall!$W$2:$W$501,BallByBall!$B$2:$B$501,A1271,BallByBall!$P$2:$P$501,B1271))</f>
        <v>0</v>
      </c>
      <c r="N1271">
        <f>IF(A1271="","",SUMIFS(BallByBall!$X$2:$X$501,BallByBall!$B$2:$B$501,A1271,BallByBall!$P$2:$P$501,B1271))</f>
        <v>0</v>
      </c>
      <c r="O1271">
        <f>IF(A1271="","",SUMIFS(OverSummary!$G$2:$G$101,OverSummary!$A$2:$A$101,A1271,OverSummary!$D$2:$D$101,B1271))</f>
        <v>0</v>
      </c>
      <c r="P1271">
        <f>IF(A1271="","",G1271*Rules!$B$13+H1271*Rules!$B$14+I1271*Rules!$B$15)</f>
        <v>0</v>
      </c>
      <c r="Q1271">
        <f>IF(A1271="","",IF(G1271&gt;=100,Rules!$B$18,IF(G1271&gt;=50,Rules!$B$17,IF(G1271&gt;=30,Rules!$B$16,0)))+IF(AND(F1271=1,D1271&lt;&gt;"BWL",G1271=0),Rules!$B$27,0))</f>
        <v>0</v>
      </c>
      <c r="R1271">
        <f>IF(A1271="","",J1271*Rules!$B$19+O1271*Rules!$B$22)</f>
        <v>0</v>
      </c>
      <c r="S1271">
        <f>IF(A1271="","",IF(J1271&gt;=4,Rules!$B$21,IF(J1271&gt;=3,Rules!$B$20,0)))</f>
        <v>0</v>
      </c>
      <c r="T1271">
        <f>IF(A1271="","",K1271*Rules!$B$23+L1271*Rules!$B$24+M1271*Rules!$B$25+N1271*Rules!$B$26)</f>
        <v>0</v>
      </c>
      <c r="U1271">
        <f t="shared" si="19"/>
        <v>0</v>
      </c>
    </row>
    <row r="1272" spans="1:21" x14ac:dyDescent="0.2">
      <c r="A1272" t="str">
        <f>MatchSquad!A1272</f>
        <v>M026</v>
      </c>
      <c r="B1272" t="str">
        <f>MatchSquad!B1272</f>
        <v>P221</v>
      </c>
      <c r="C1272" t="str">
        <f>MatchSquad!C1272</f>
        <v>Bhuvneshwar Kumar</v>
      </c>
      <c r="D1272" t="str">
        <f>MatchSquad!D1272</f>
        <v>BWL</v>
      </c>
      <c r="E1272" t="str">
        <f>MatchSquad!E1272</f>
        <v>RCB</v>
      </c>
      <c r="F1272">
        <f>MatchSquad!G1272</f>
        <v>0</v>
      </c>
      <c r="G1272">
        <f>IF(A1272="","",SUMIFS(BallByBall!$I$2:$I$501,BallByBall!$B$2:$B$501,A1272,BallByBall!$F$2:$F$501,B1272))</f>
        <v>0</v>
      </c>
      <c r="H1272">
        <f>IF(A1272="","",COUNTIFS(BallByBall!$B$2:$B$501,A1272,BallByBall!$F$2:$F$501,B1272,BallByBall!$Q$2:$Q$501,1))</f>
        <v>0</v>
      </c>
      <c r="I1272">
        <f>IF(A1272="","",COUNTIFS(BallByBall!$B$2:$B$501,A1272,BallByBall!$F$2:$F$501,B1272,BallByBall!$R$2:$R$501,1))</f>
        <v>0</v>
      </c>
      <c r="J1272">
        <f>IF(A1272="","",SUMIFS(BallByBall!$T$2:$T$501,BallByBall!$B$2:$B$501,A1272,BallByBall!$H$2:$H$501,B1272))</f>
        <v>0</v>
      </c>
      <c r="K1272">
        <f>IF(A1272="","",SUMIFS(BallByBall!$U$2:$U$501,BallByBall!$B$2:$B$501,A1272,BallByBall!$P$2:$P$501,B1272))</f>
        <v>0</v>
      </c>
      <c r="L1272">
        <f>IF(A1272="","",SUMIFS(BallByBall!$V$2:$V$501,BallByBall!$B$2:$B$501,A1272,BallByBall!$P$2:$P$501,B1272))</f>
        <v>0</v>
      </c>
      <c r="M1272">
        <f>IF(A1272="","",SUMIFS(BallByBall!$W$2:$W$501,BallByBall!$B$2:$B$501,A1272,BallByBall!$P$2:$P$501,B1272))</f>
        <v>0</v>
      </c>
      <c r="N1272">
        <f>IF(A1272="","",SUMIFS(BallByBall!$X$2:$X$501,BallByBall!$B$2:$B$501,A1272,BallByBall!$P$2:$P$501,B1272))</f>
        <v>0</v>
      </c>
      <c r="O1272">
        <f>IF(A1272="","",SUMIFS(OverSummary!$G$2:$G$101,OverSummary!$A$2:$A$101,A1272,OverSummary!$D$2:$D$101,B1272))</f>
        <v>0</v>
      </c>
      <c r="P1272">
        <f>IF(A1272="","",G1272*Rules!$B$13+H1272*Rules!$B$14+I1272*Rules!$B$15)</f>
        <v>0</v>
      </c>
      <c r="Q1272">
        <f>IF(A1272="","",IF(G1272&gt;=100,Rules!$B$18,IF(G1272&gt;=50,Rules!$B$17,IF(G1272&gt;=30,Rules!$B$16,0)))+IF(AND(F1272=1,D1272&lt;&gt;"BWL",G1272=0),Rules!$B$27,0))</f>
        <v>0</v>
      </c>
      <c r="R1272">
        <f>IF(A1272="","",J1272*Rules!$B$19+O1272*Rules!$B$22)</f>
        <v>0</v>
      </c>
      <c r="S1272">
        <f>IF(A1272="","",IF(J1272&gt;=4,Rules!$B$21,IF(J1272&gt;=3,Rules!$B$20,0)))</f>
        <v>0</v>
      </c>
      <c r="T1272">
        <f>IF(A1272="","",K1272*Rules!$B$23+L1272*Rules!$B$24+M1272*Rules!$B$25+N1272*Rules!$B$26)</f>
        <v>0</v>
      </c>
      <c r="U1272">
        <f t="shared" si="19"/>
        <v>0</v>
      </c>
    </row>
    <row r="1273" spans="1:21" x14ac:dyDescent="0.2">
      <c r="A1273" t="str">
        <f>MatchSquad!A1273</f>
        <v>M026</v>
      </c>
      <c r="B1273" t="str">
        <f>MatchSquad!B1273</f>
        <v>P222</v>
      </c>
      <c r="C1273" t="str">
        <f>MatchSquad!C1273</f>
        <v>Nuwan Thushara</v>
      </c>
      <c r="D1273" t="str">
        <f>MatchSquad!D1273</f>
        <v>BWL</v>
      </c>
      <c r="E1273" t="str">
        <f>MatchSquad!E1273</f>
        <v>RCB</v>
      </c>
      <c r="F1273">
        <f>MatchSquad!G1273</f>
        <v>0</v>
      </c>
      <c r="G1273">
        <f>IF(A1273="","",SUMIFS(BallByBall!$I$2:$I$501,BallByBall!$B$2:$B$501,A1273,BallByBall!$F$2:$F$501,B1273))</f>
        <v>0</v>
      </c>
      <c r="H1273">
        <f>IF(A1273="","",COUNTIFS(BallByBall!$B$2:$B$501,A1273,BallByBall!$F$2:$F$501,B1273,BallByBall!$Q$2:$Q$501,1))</f>
        <v>0</v>
      </c>
      <c r="I1273">
        <f>IF(A1273="","",COUNTIFS(BallByBall!$B$2:$B$501,A1273,BallByBall!$F$2:$F$501,B1273,BallByBall!$R$2:$R$501,1))</f>
        <v>0</v>
      </c>
      <c r="J1273">
        <f>IF(A1273="","",SUMIFS(BallByBall!$T$2:$T$501,BallByBall!$B$2:$B$501,A1273,BallByBall!$H$2:$H$501,B1273))</f>
        <v>0</v>
      </c>
      <c r="K1273">
        <f>IF(A1273="","",SUMIFS(BallByBall!$U$2:$U$501,BallByBall!$B$2:$B$501,A1273,BallByBall!$P$2:$P$501,B1273))</f>
        <v>0</v>
      </c>
      <c r="L1273">
        <f>IF(A1273="","",SUMIFS(BallByBall!$V$2:$V$501,BallByBall!$B$2:$B$501,A1273,BallByBall!$P$2:$P$501,B1273))</f>
        <v>0</v>
      </c>
      <c r="M1273">
        <f>IF(A1273="","",SUMIFS(BallByBall!$W$2:$W$501,BallByBall!$B$2:$B$501,A1273,BallByBall!$P$2:$P$501,B1273))</f>
        <v>0</v>
      </c>
      <c r="N1273">
        <f>IF(A1273="","",SUMIFS(BallByBall!$X$2:$X$501,BallByBall!$B$2:$B$501,A1273,BallByBall!$P$2:$P$501,B1273))</f>
        <v>0</v>
      </c>
      <c r="O1273">
        <f>IF(A1273="","",SUMIFS(OverSummary!$G$2:$G$101,OverSummary!$A$2:$A$101,A1273,OverSummary!$D$2:$D$101,B1273))</f>
        <v>0</v>
      </c>
      <c r="P1273">
        <f>IF(A1273="","",G1273*Rules!$B$13+H1273*Rules!$B$14+I1273*Rules!$B$15)</f>
        <v>0</v>
      </c>
      <c r="Q1273">
        <f>IF(A1273="","",IF(G1273&gt;=100,Rules!$B$18,IF(G1273&gt;=50,Rules!$B$17,IF(G1273&gt;=30,Rules!$B$16,0)))+IF(AND(F1273=1,D1273&lt;&gt;"BWL",G1273=0),Rules!$B$27,0))</f>
        <v>0</v>
      </c>
      <c r="R1273">
        <f>IF(A1273="","",J1273*Rules!$B$19+O1273*Rules!$B$22)</f>
        <v>0</v>
      </c>
      <c r="S1273">
        <f>IF(A1273="","",IF(J1273&gt;=4,Rules!$B$21,IF(J1273&gt;=3,Rules!$B$20,0)))</f>
        <v>0</v>
      </c>
      <c r="T1273">
        <f>IF(A1273="","",K1273*Rules!$B$23+L1273*Rules!$B$24+M1273*Rules!$B$25+N1273*Rules!$B$26)</f>
        <v>0</v>
      </c>
      <c r="U1273">
        <f t="shared" si="19"/>
        <v>0</v>
      </c>
    </row>
    <row r="1274" spans="1:21" x14ac:dyDescent="0.2">
      <c r="A1274" t="str">
        <f>MatchSquad!A1274</f>
        <v>M026</v>
      </c>
      <c r="B1274" t="str">
        <f>MatchSquad!B1274</f>
        <v>P223</v>
      </c>
      <c r="C1274" t="str">
        <f>MatchSquad!C1274</f>
        <v>Abhinandan Singh</v>
      </c>
      <c r="D1274" t="str">
        <f>MatchSquad!D1274</f>
        <v>BWL</v>
      </c>
      <c r="E1274" t="str">
        <f>MatchSquad!E1274</f>
        <v>RCB</v>
      </c>
      <c r="F1274">
        <f>MatchSquad!G1274</f>
        <v>0</v>
      </c>
      <c r="G1274">
        <f>IF(A1274="","",SUMIFS(BallByBall!$I$2:$I$501,BallByBall!$B$2:$B$501,A1274,BallByBall!$F$2:$F$501,B1274))</f>
        <v>0</v>
      </c>
      <c r="H1274">
        <f>IF(A1274="","",COUNTIFS(BallByBall!$B$2:$B$501,A1274,BallByBall!$F$2:$F$501,B1274,BallByBall!$Q$2:$Q$501,1))</f>
        <v>0</v>
      </c>
      <c r="I1274">
        <f>IF(A1274="","",COUNTIFS(BallByBall!$B$2:$B$501,A1274,BallByBall!$F$2:$F$501,B1274,BallByBall!$R$2:$R$501,1))</f>
        <v>0</v>
      </c>
      <c r="J1274">
        <f>IF(A1274="","",SUMIFS(BallByBall!$T$2:$T$501,BallByBall!$B$2:$B$501,A1274,BallByBall!$H$2:$H$501,B1274))</f>
        <v>0</v>
      </c>
      <c r="K1274">
        <f>IF(A1274="","",SUMIFS(BallByBall!$U$2:$U$501,BallByBall!$B$2:$B$501,A1274,BallByBall!$P$2:$P$501,B1274))</f>
        <v>0</v>
      </c>
      <c r="L1274">
        <f>IF(A1274="","",SUMIFS(BallByBall!$V$2:$V$501,BallByBall!$B$2:$B$501,A1274,BallByBall!$P$2:$P$501,B1274))</f>
        <v>0</v>
      </c>
      <c r="M1274">
        <f>IF(A1274="","",SUMIFS(BallByBall!$W$2:$W$501,BallByBall!$B$2:$B$501,A1274,BallByBall!$P$2:$P$501,B1274))</f>
        <v>0</v>
      </c>
      <c r="N1274">
        <f>IF(A1274="","",SUMIFS(BallByBall!$X$2:$X$501,BallByBall!$B$2:$B$501,A1274,BallByBall!$P$2:$P$501,B1274))</f>
        <v>0</v>
      </c>
      <c r="O1274">
        <f>IF(A1274="","",SUMIFS(OverSummary!$G$2:$G$101,OverSummary!$A$2:$A$101,A1274,OverSummary!$D$2:$D$101,B1274))</f>
        <v>0</v>
      </c>
      <c r="P1274">
        <f>IF(A1274="","",G1274*Rules!$B$13+H1274*Rules!$B$14+I1274*Rules!$B$15)</f>
        <v>0</v>
      </c>
      <c r="Q1274">
        <f>IF(A1274="","",IF(G1274&gt;=100,Rules!$B$18,IF(G1274&gt;=50,Rules!$B$17,IF(G1274&gt;=30,Rules!$B$16,0)))+IF(AND(F1274=1,D1274&lt;&gt;"BWL",G1274=0),Rules!$B$27,0))</f>
        <v>0</v>
      </c>
      <c r="R1274">
        <f>IF(A1274="","",J1274*Rules!$B$19+O1274*Rules!$B$22)</f>
        <v>0</v>
      </c>
      <c r="S1274">
        <f>IF(A1274="","",IF(J1274&gt;=4,Rules!$B$21,IF(J1274&gt;=3,Rules!$B$20,0)))</f>
        <v>0</v>
      </c>
      <c r="T1274">
        <f>IF(A1274="","",K1274*Rules!$B$23+L1274*Rules!$B$24+M1274*Rules!$B$25+N1274*Rules!$B$26)</f>
        <v>0</v>
      </c>
      <c r="U1274">
        <f t="shared" si="19"/>
        <v>0</v>
      </c>
    </row>
    <row r="1275" spans="1:21" x14ac:dyDescent="0.2">
      <c r="A1275" t="str">
        <f>MatchSquad!A1275</f>
        <v>M026</v>
      </c>
      <c r="B1275" t="str">
        <f>MatchSquad!B1275</f>
        <v>P224</v>
      </c>
      <c r="C1275" t="str">
        <f>MatchSquad!C1275</f>
        <v>Jacob Duffy</v>
      </c>
      <c r="D1275" t="str">
        <f>MatchSquad!D1275</f>
        <v>BWL</v>
      </c>
      <c r="E1275" t="str">
        <f>MatchSquad!E1275</f>
        <v>RCB</v>
      </c>
      <c r="F1275">
        <f>MatchSquad!G1275</f>
        <v>0</v>
      </c>
      <c r="G1275">
        <f>IF(A1275="","",SUMIFS(BallByBall!$I$2:$I$501,BallByBall!$B$2:$B$501,A1275,BallByBall!$F$2:$F$501,B1275))</f>
        <v>0</v>
      </c>
      <c r="H1275">
        <f>IF(A1275="","",COUNTIFS(BallByBall!$B$2:$B$501,A1275,BallByBall!$F$2:$F$501,B1275,BallByBall!$Q$2:$Q$501,1))</f>
        <v>0</v>
      </c>
      <c r="I1275">
        <f>IF(A1275="","",COUNTIFS(BallByBall!$B$2:$B$501,A1275,BallByBall!$F$2:$F$501,B1275,BallByBall!$R$2:$R$501,1))</f>
        <v>0</v>
      </c>
      <c r="J1275">
        <f>IF(A1275="","",SUMIFS(BallByBall!$T$2:$T$501,BallByBall!$B$2:$B$501,A1275,BallByBall!$H$2:$H$501,B1275))</f>
        <v>0</v>
      </c>
      <c r="K1275">
        <f>IF(A1275="","",SUMIFS(BallByBall!$U$2:$U$501,BallByBall!$B$2:$B$501,A1275,BallByBall!$P$2:$P$501,B1275))</f>
        <v>0</v>
      </c>
      <c r="L1275">
        <f>IF(A1275="","",SUMIFS(BallByBall!$V$2:$V$501,BallByBall!$B$2:$B$501,A1275,BallByBall!$P$2:$P$501,B1275))</f>
        <v>0</v>
      </c>
      <c r="M1275">
        <f>IF(A1275="","",SUMIFS(BallByBall!$W$2:$W$501,BallByBall!$B$2:$B$501,A1275,BallByBall!$P$2:$P$501,B1275))</f>
        <v>0</v>
      </c>
      <c r="N1275">
        <f>IF(A1275="","",SUMIFS(BallByBall!$X$2:$X$501,BallByBall!$B$2:$B$501,A1275,BallByBall!$P$2:$P$501,B1275))</f>
        <v>0</v>
      </c>
      <c r="O1275">
        <f>IF(A1275="","",SUMIFS(OverSummary!$G$2:$G$101,OverSummary!$A$2:$A$101,A1275,OverSummary!$D$2:$D$101,B1275))</f>
        <v>0</v>
      </c>
      <c r="P1275">
        <f>IF(A1275="","",G1275*Rules!$B$13+H1275*Rules!$B$14+I1275*Rules!$B$15)</f>
        <v>0</v>
      </c>
      <c r="Q1275">
        <f>IF(A1275="","",IF(G1275&gt;=100,Rules!$B$18,IF(G1275&gt;=50,Rules!$B$17,IF(G1275&gt;=30,Rules!$B$16,0)))+IF(AND(F1275=1,D1275&lt;&gt;"BWL",G1275=0),Rules!$B$27,0))</f>
        <v>0</v>
      </c>
      <c r="R1275">
        <f>IF(A1275="","",J1275*Rules!$B$19+O1275*Rules!$B$22)</f>
        <v>0</v>
      </c>
      <c r="S1275">
        <f>IF(A1275="","",IF(J1275&gt;=4,Rules!$B$21,IF(J1275&gt;=3,Rules!$B$20,0)))</f>
        <v>0</v>
      </c>
      <c r="T1275">
        <f>IF(A1275="","",K1275*Rules!$B$23+L1275*Rules!$B$24+M1275*Rules!$B$25+N1275*Rules!$B$26)</f>
        <v>0</v>
      </c>
      <c r="U1275">
        <f t="shared" si="19"/>
        <v>0</v>
      </c>
    </row>
    <row r="1276" spans="1:21" x14ac:dyDescent="0.2">
      <c r="A1276" t="str">
        <f>MatchSquad!A1276</f>
        <v>M026</v>
      </c>
      <c r="B1276" t="str">
        <f>MatchSquad!B1276</f>
        <v>P225</v>
      </c>
      <c r="C1276" t="str">
        <f>MatchSquad!C1276</f>
        <v>Yash Dayal</v>
      </c>
      <c r="D1276" t="str">
        <f>MatchSquad!D1276</f>
        <v>BWL</v>
      </c>
      <c r="E1276" t="str">
        <f>MatchSquad!E1276</f>
        <v>RCB</v>
      </c>
      <c r="F1276">
        <f>MatchSquad!G1276</f>
        <v>0</v>
      </c>
      <c r="G1276">
        <f>IF(A1276="","",SUMIFS(BallByBall!$I$2:$I$501,BallByBall!$B$2:$B$501,A1276,BallByBall!$F$2:$F$501,B1276))</f>
        <v>0</v>
      </c>
      <c r="H1276">
        <f>IF(A1276="","",COUNTIFS(BallByBall!$B$2:$B$501,A1276,BallByBall!$F$2:$F$501,B1276,BallByBall!$Q$2:$Q$501,1))</f>
        <v>0</v>
      </c>
      <c r="I1276">
        <f>IF(A1276="","",COUNTIFS(BallByBall!$B$2:$B$501,A1276,BallByBall!$F$2:$F$501,B1276,BallByBall!$R$2:$R$501,1))</f>
        <v>0</v>
      </c>
      <c r="J1276">
        <f>IF(A1276="","",SUMIFS(BallByBall!$T$2:$T$501,BallByBall!$B$2:$B$501,A1276,BallByBall!$H$2:$H$501,B1276))</f>
        <v>0</v>
      </c>
      <c r="K1276">
        <f>IF(A1276="","",SUMIFS(BallByBall!$U$2:$U$501,BallByBall!$B$2:$B$501,A1276,BallByBall!$P$2:$P$501,B1276))</f>
        <v>0</v>
      </c>
      <c r="L1276">
        <f>IF(A1276="","",SUMIFS(BallByBall!$V$2:$V$501,BallByBall!$B$2:$B$501,A1276,BallByBall!$P$2:$P$501,B1276))</f>
        <v>0</v>
      </c>
      <c r="M1276">
        <f>IF(A1276="","",SUMIFS(BallByBall!$W$2:$W$501,BallByBall!$B$2:$B$501,A1276,BallByBall!$P$2:$P$501,B1276))</f>
        <v>0</v>
      </c>
      <c r="N1276">
        <f>IF(A1276="","",SUMIFS(BallByBall!$X$2:$X$501,BallByBall!$B$2:$B$501,A1276,BallByBall!$P$2:$P$501,B1276))</f>
        <v>0</v>
      </c>
      <c r="O1276">
        <f>IF(A1276="","",SUMIFS(OverSummary!$G$2:$G$101,OverSummary!$A$2:$A$101,A1276,OverSummary!$D$2:$D$101,B1276))</f>
        <v>0</v>
      </c>
      <c r="P1276">
        <f>IF(A1276="","",G1276*Rules!$B$13+H1276*Rules!$B$14+I1276*Rules!$B$15)</f>
        <v>0</v>
      </c>
      <c r="Q1276">
        <f>IF(A1276="","",IF(G1276&gt;=100,Rules!$B$18,IF(G1276&gt;=50,Rules!$B$17,IF(G1276&gt;=30,Rules!$B$16,0)))+IF(AND(F1276=1,D1276&lt;&gt;"BWL",G1276=0),Rules!$B$27,0))</f>
        <v>0</v>
      </c>
      <c r="R1276">
        <f>IF(A1276="","",J1276*Rules!$B$19+O1276*Rules!$B$22)</f>
        <v>0</v>
      </c>
      <c r="S1276">
        <f>IF(A1276="","",IF(J1276&gt;=4,Rules!$B$21,IF(J1276&gt;=3,Rules!$B$20,0)))</f>
        <v>0</v>
      </c>
      <c r="T1276">
        <f>IF(A1276="","",K1276*Rules!$B$23+L1276*Rules!$B$24+M1276*Rules!$B$25+N1276*Rules!$B$26)</f>
        <v>0</v>
      </c>
      <c r="U1276">
        <f t="shared" si="19"/>
        <v>0</v>
      </c>
    </row>
    <row r="1277" spans="1:21" x14ac:dyDescent="0.2">
      <c r="A1277" t="str">
        <f>MatchSquad!A1277</f>
        <v>M026</v>
      </c>
      <c r="B1277" t="str">
        <f>MatchSquad!B1277</f>
        <v>P026</v>
      </c>
      <c r="C1277" t="str">
        <f>MatchSquad!C1277</f>
        <v>KL Rahul</v>
      </c>
      <c r="D1277" t="str">
        <f>MatchSquad!D1277</f>
        <v>WK</v>
      </c>
      <c r="E1277" t="str">
        <f>MatchSquad!E1277</f>
        <v>DC</v>
      </c>
      <c r="F1277">
        <f>MatchSquad!G1277</f>
        <v>0</v>
      </c>
      <c r="G1277">
        <f>IF(A1277="","",SUMIFS(BallByBall!$I$2:$I$501,BallByBall!$B$2:$B$501,A1277,BallByBall!$F$2:$F$501,B1277))</f>
        <v>0</v>
      </c>
      <c r="H1277">
        <f>IF(A1277="","",COUNTIFS(BallByBall!$B$2:$B$501,A1277,BallByBall!$F$2:$F$501,B1277,BallByBall!$Q$2:$Q$501,1))</f>
        <v>0</v>
      </c>
      <c r="I1277">
        <f>IF(A1277="","",COUNTIFS(BallByBall!$B$2:$B$501,A1277,BallByBall!$F$2:$F$501,B1277,BallByBall!$R$2:$R$501,1))</f>
        <v>0</v>
      </c>
      <c r="J1277">
        <f>IF(A1277="","",SUMIFS(BallByBall!$T$2:$T$501,BallByBall!$B$2:$B$501,A1277,BallByBall!$H$2:$H$501,B1277))</f>
        <v>0</v>
      </c>
      <c r="K1277">
        <f>IF(A1277="","",SUMIFS(BallByBall!$U$2:$U$501,BallByBall!$B$2:$B$501,A1277,BallByBall!$P$2:$P$501,B1277))</f>
        <v>0</v>
      </c>
      <c r="L1277">
        <f>IF(A1277="","",SUMIFS(BallByBall!$V$2:$V$501,BallByBall!$B$2:$B$501,A1277,BallByBall!$P$2:$P$501,B1277))</f>
        <v>0</v>
      </c>
      <c r="M1277">
        <f>IF(A1277="","",SUMIFS(BallByBall!$W$2:$W$501,BallByBall!$B$2:$B$501,A1277,BallByBall!$P$2:$P$501,B1277))</f>
        <v>0</v>
      </c>
      <c r="N1277">
        <f>IF(A1277="","",SUMIFS(BallByBall!$X$2:$X$501,BallByBall!$B$2:$B$501,A1277,BallByBall!$P$2:$P$501,B1277))</f>
        <v>0</v>
      </c>
      <c r="O1277">
        <f>IF(A1277="","",SUMIFS(OverSummary!$G$2:$G$101,OverSummary!$A$2:$A$101,A1277,OverSummary!$D$2:$D$101,B1277))</f>
        <v>0</v>
      </c>
      <c r="P1277">
        <f>IF(A1277="","",G1277*Rules!$B$13+H1277*Rules!$B$14+I1277*Rules!$B$15)</f>
        <v>0</v>
      </c>
      <c r="Q1277">
        <f>IF(A1277="","",IF(G1277&gt;=100,Rules!$B$18,IF(G1277&gt;=50,Rules!$B$17,IF(G1277&gt;=30,Rules!$B$16,0)))+IF(AND(F1277=1,D1277&lt;&gt;"BWL",G1277=0),Rules!$B$27,0))</f>
        <v>0</v>
      </c>
      <c r="R1277">
        <f>IF(A1277="","",J1277*Rules!$B$19+O1277*Rules!$B$22)</f>
        <v>0</v>
      </c>
      <c r="S1277">
        <f>IF(A1277="","",IF(J1277&gt;=4,Rules!$B$21,IF(J1277&gt;=3,Rules!$B$20,0)))</f>
        <v>0</v>
      </c>
      <c r="T1277">
        <f>IF(A1277="","",K1277*Rules!$B$23+L1277*Rules!$B$24+M1277*Rules!$B$25+N1277*Rules!$B$26)</f>
        <v>0</v>
      </c>
      <c r="U1277">
        <f t="shared" si="19"/>
        <v>0</v>
      </c>
    </row>
    <row r="1278" spans="1:21" x14ac:dyDescent="0.2">
      <c r="A1278" t="str">
        <f>MatchSquad!A1278</f>
        <v>M026</v>
      </c>
      <c r="B1278" t="str">
        <f>MatchSquad!B1278</f>
        <v>P027</v>
      </c>
      <c r="C1278" t="str">
        <f>MatchSquad!C1278</f>
        <v>Karun Nair</v>
      </c>
      <c r="D1278" t="str">
        <f>MatchSquad!D1278</f>
        <v>BAT</v>
      </c>
      <c r="E1278" t="str">
        <f>MatchSquad!E1278</f>
        <v>DC</v>
      </c>
      <c r="F1278">
        <f>MatchSquad!G1278</f>
        <v>0</v>
      </c>
      <c r="G1278">
        <f>IF(A1278="","",SUMIFS(BallByBall!$I$2:$I$501,BallByBall!$B$2:$B$501,A1278,BallByBall!$F$2:$F$501,B1278))</f>
        <v>0</v>
      </c>
      <c r="H1278">
        <f>IF(A1278="","",COUNTIFS(BallByBall!$B$2:$B$501,A1278,BallByBall!$F$2:$F$501,B1278,BallByBall!$Q$2:$Q$501,1))</f>
        <v>0</v>
      </c>
      <c r="I1278">
        <f>IF(A1278="","",COUNTIFS(BallByBall!$B$2:$B$501,A1278,BallByBall!$F$2:$F$501,B1278,BallByBall!$R$2:$R$501,1))</f>
        <v>0</v>
      </c>
      <c r="J1278">
        <f>IF(A1278="","",SUMIFS(BallByBall!$T$2:$T$501,BallByBall!$B$2:$B$501,A1278,BallByBall!$H$2:$H$501,B1278))</f>
        <v>0</v>
      </c>
      <c r="K1278">
        <f>IF(A1278="","",SUMIFS(BallByBall!$U$2:$U$501,BallByBall!$B$2:$B$501,A1278,BallByBall!$P$2:$P$501,B1278))</f>
        <v>0</v>
      </c>
      <c r="L1278">
        <f>IF(A1278="","",SUMIFS(BallByBall!$V$2:$V$501,BallByBall!$B$2:$B$501,A1278,BallByBall!$P$2:$P$501,B1278))</f>
        <v>0</v>
      </c>
      <c r="M1278">
        <f>IF(A1278="","",SUMIFS(BallByBall!$W$2:$W$501,BallByBall!$B$2:$B$501,A1278,BallByBall!$P$2:$P$501,B1278))</f>
        <v>0</v>
      </c>
      <c r="N1278">
        <f>IF(A1278="","",SUMIFS(BallByBall!$X$2:$X$501,BallByBall!$B$2:$B$501,A1278,BallByBall!$P$2:$P$501,B1278))</f>
        <v>0</v>
      </c>
      <c r="O1278">
        <f>IF(A1278="","",SUMIFS(OverSummary!$G$2:$G$101,OverSummary!$A$2:$A$101,A1278,OverSummary!$D$2:$D$101,B1278))</f>
        <v>0</v>
      </c>
      <c r="P1278">
        <f>IF(A1278="","",G1278*Rules!$B$13+H1278*Rules!$B$14+I1278*Rules!$B$15)</f>
        <v>0</v>
      </c>
      <c r="Q1278">
        <f>IF(A1278="","",IF(G1278&gt;=100,Rules!$B$18,IF(G1278&gt;=50,Rules!$B$17,IF(G1278&gt;=30,Rules!$B$16,0)))+IF(AND(F1278=1,D1278&lt;&gt;"BWL",G1278=0),Rules!$B$27,0))</f>
        <v>0</v>
      </c>
      <c r="R1278">
        <f>IF(A1278="","",J1278*Rules!$B$19+O1278*Rules!$B$22)</f>
        <v>0</v>
      </c>
      <c r="S1278">
        <f>IF(A1278="","",IF(J1278&gt;=4,Rules!$B$21,IF(J1278&gt;=3,Rules!$B$20,0)))</f>
        <v>0</v>
      </c>
      <c r="T1278">
        <f>IF(A1278="","",K1278*Rules!$B$23+L1278*Rules!$B$24+M1278*Rules!$B$25+N1278*Rules!$B$26)</f>
        <v>0</v>
      </c>
      <c r="U1278">
        <f t="shared" si="19"/>
        <v>0</v>
      </c>
    </row>
    <row r="1279" spans="1:21" x14ac:dyDescent="0.2">
      <c r="A1279" t="str">
        <f>MatchSquad!A1279</f>
        <v>M026</v>
      </c>
      <c r="B1279" t="str">
        <f>MatchSquad!B1279</f>
        <v>P028</v>
      </c>
      <c r="C1279" t="str">
        <f>MatchSquad!C1279</f>
        <v>David Miller</v>
      </c>
      <c r="D1279" t="str">
        <f>MatchSquad!D1279</f>
        <v>BAT</v>
      </c>
      <c r="E1279" t="str">
        <f>MatchSquad!E1279</f>
        <v>DC</v>
      </c>
      <c r="F1279">
        <f>MatchSquad!G1279</f>
        <v>0</v>
      </c>
      <c r="G1279">
        <f>IF(A1279="","",SUMIFS(BallByBall!$I$2:$I$501,BallByBall!$B$2:$B$501,A1279,BallByBall!$F$2:$F$501,B1279))</f>
        <v>0</v>
      </c>
      <c r="H1279">
        <f>IF(A1279="","",COUNTIFS(BallByBall!$B$2:$B$501,A1279,BallByBall!$F$2:$F$501,B1279,BallByBall!$Q$2:$Q$501,1))</f>
        <v>0</v>
      </c>
      <c r="I1279">
        <f>IF(A1279="","",COUNTIFS(BallByBall!$B$2:$B$501,A1279,BallByBall!$F$2:$F$501,B1279,BallByBall!$R$2:$R$501,1))</f>
        <v>0</v>
      </c>
      <c r="J1279">
        <f>IF(A1279="","",SUMIFS(BallByBall!$T$2:$T$501,BallByBall!$B$2:$B$501,A1279,BallByBall!$H$2:$H$501,B1279))</f>
        <v>0</v>
      </c>
      <c r="K1279">
        <f>IF(A1279="","",SUMIFS(BallByBall!$U$2:$U$501,BallByBall!$B$2:$B$501,A1279,BallByBall!$P$2:$P$501,B1279))</f>
        <v>0</v>
      </c>
      <c r="L1279">
        <f>IF(A1279="","",SUMIFS(BallByBall!$V$2:$V$501,BallByBall!$B$2:$B$501,A1279,BallByBall!$P$2:$P$501,B1279))</f>
        <v>0</v>
      </c>
      <c r="M1279">
        <f>IF(A1279="","",SUMIFS(BallByBall!$W$2:$W$501,BallByBall!$B$2:$B$501,A1279,BallByBall!$P$2:$P$501,B1279))</f>
        <v>0</v>
      </c>
      <c r="N1279">
        <f>IF(A1279="","",SUMIFS(BallByBall!$X$2:$X$501,BallByBall!$B$2:$B$501,A1279,BallByBall!$P$2:$P$501,B1279))</f>
        <v>0</v>
      </c>
      <c r="O1279">
        <f>IF(A1279="","",SUMIFS(OverSummary!$G$2:$G$101,OverSummary!$A$2:$A$101,A1279,OverSummary!$D$2:$D$101,B1279))</f>
        <v>0</v>
      </c>
      <c r="P1279">
        <f>IF(A1279="","",G1279*Rules!$B$13+H1279*Rules!$B$14+I1279*Rules!$B$15)</f>
        <v>0</v>
      </c>
      <c r="Q1279">
        <f>IF(A1279="","",IF(G1279&gt;=100,Rules!$B$18,IF(G1279&gt;=50,Rules!$B$17,IF(G1279&gt;=30,Rules!$B$16,0)))+IF(AND(F1279=1,D1279&lt;&gt;"BWL",G1279=0),Rules!$B$27,0))</f>
        <v>0</v>
      </c>
      <c r="R1279">
        <f>IF(A1279="","",J1279*Rules!$B$19+O1279*Rules!$B$22)</f>
        <v>0</v>
      </c>
      <c r="S1279">
        <f>IF(A1279="","",IF(J1279&gt;=4,Rules!$B$21,IF(J1279&gt;=3,Rules!$B$20,0)))</f>
        <v>0</v>
      </c>
      <c r="T1279">
        <f>IF(A1279="","",K1279*Rules!$B$23+L1279*Rules!$B$24+M1279*Rules!$B$25+N1279*Rules!$B$26)</f>
        <v>0</v>
      </c>
      <c r="U1279">
        <f t="shared" si="19"/>
        <v>0</v>
      </c>
    </row>
    <row r="1280" spans="1:21" x14ac:dyDescent="0.2">
      <c r="A1280" t="str">
        <f>MatchSquad!A1280</f>
        <v>M026</v>
      </c>
      <c r="B1280" t="str">
        <f>MatchSquad!B1280</f>
        <v>P029</v>
      </c>
      <c r="C1280" t="str">
        <f>MatchSquad!C1280</f>
        <v>Ben Duckett</v>
      </c>
      <c r="D1280" t="str">
        <f>MatchSquad!D1280</f>
        <v>WK</v>
      </c>
      <c r="E1280" t="str">
        <f>MatchSquad!E1280</f>
        <v>DC</v>
      </c>
      <c r="F1280">
        <f>MatchSquad!G1280</f>
        <v>0</v>
      </c>
      <c r="G1280">
        <f>IF(A1280="","",SUMIFS(BallByBall!$I$2:$I$501,BallByBall!$B$2:$B$501,A1280,BallByBall!$F$2:$F$501,B1280))</f>
        <v>0</v>
      </c>
      <c r="H1280">
        <f>IF(A1280="","",COUNTIFS(BallByBall!$B$2:$B$501,A1280,BallByBall!$F$2:$F$501,B1280,BallByBall!$Q$2:$Q$501,1))</f>
        <v>0</v>
      </c>
      <c r="I1280">
        <f>IF(A1280="","",COUNTIFS(BallByBall!$B$2:$B$501,A1280,BallByBall!$F$2:$F$501,B1280,BallByBall!$R$2:$R$501,1))</f>
        <v>0</v>
      </c>
      <c r="J1280">
        <f>IF(A1280="","",SUMIFS(BallByBall!$T$2:$T$501,BallByBall!$B$2:$B$501,A1280,BallByBall!$H$2:$H$501,B1280))</f>
        <v>0</v>
      </c>
      <c r="K1280">
        <f>IF(A1280="","",SUMIFS(BallByBall!$U$2:$U$501,BallByBall!$B$2:$B$501,A1280,BallByBall!$P$2:$P$501,B1280))</f>
        <v>0</v>
      </c>
      <c r="L1280">
        <f>IF(A1280="","",SUMIFS(BallByBall!$V$2:$V$501,BallByBall!$B$2:$B$501,A1280,BallByBall!$P$2:$P$501,B1280))</f>
        <v>0</v>
      </c>
      <c r="M1280">
        <f>IF(A1280="","",SUMIFS(BallByBall!$W$2:$W$501,BallByBall!$B$2:$B$501,A1280,BallByBall!$P$2:$P$501,B1280))</f>
        <v>0</v>
      </c>
      <c r="N1280">
        <f>IF(A1280="","",SUMIFS(BallByBall!$X$2:$X$501,BallByBall!$B$2:$B$501,A1280,BallByBall!$P$2:$P$501,B1280))</f>
        <v>0</v>
      </c>
      <c r="O1280">
        <f>IF(A1280="","",SUMIFS(OverSummary!$G$2:$G$101,OverSummary!$A$2:$A$101,A1280,OverSummary!$D$2:$D$101,B1280))</f>
        <v>0</v>
      </c>
      <c r="P1280">
        <f>IF(A1280="","",G1280*Rules!$B$13+H1280*Rules!$B$14+I1280*Rules!$B$15)</f>
        <v>0</v>
      </c>
      <c r="Q1280">
        <f>IF(A1280="","",IF(G1280&gt;=100,Rules!$B$18,IF(G1280&gt;=50,Rules!$B$17,IF(G1280&gt;=30,Rules!$B$16,0)))+IF(AND(F1280=1,D1280&lt;&gt;"BWL",G1280=0),Rules!$B$27,0))</f>
        <v>0</v>
      </c>
      <c r="R1280">
        <f>IF(A1280="","",J1280*Rules!$B$19+O1280*Rules!$B$22)</f>
        <v>0</v>
      </c>
      <c r="S1280">
        <f>IF(A1280="","",IF(J1280&gt;=4,Rules!$B$21,IF(J1280&gt;=3,Rules!$B$20,0)))</f>
        <v>0</v>
      </c>
      <c r="T1280">
        <f>IF(A1280="","",K1280*Rules!$B$23+L1280*Rules!$B$24+M1280*Rules!$B$25+N1280*Rules!$B$26)</f>
        <v>0</v>
      </c>
      <c r="U1280">
        <f t="shared" si="19"/>
        <v>0</v>
      </c>
    </row>
    <row r="1281" spans="1:21" x14ac:dyDescent="0.2">
      <c r="A1281" t="str">
        <f>MatchSquad!A1281</f>
        <v>M026</v>
      </c>
      <c r="B1281" t="str">
        <f>MatchSquad!B1281</f>
        <v>P030</v>
      </c>
      <c r="C1281" t="str">
        <f>MatchSquad!C1281</f>
        <v>Pathum Nissanka</v>
      </c>
      <c r="D1281" t="str">
        <f>MatchSquad!D1281</f>
        <v>BAT</v>
      </c>
      <c r="E1281" t="str">
        <f>MatchSquad!E1281</f>
        <v>DC</v>
      </c>
      <c r="F1281">
        <f>MatchSquad!G1281</f>
        <v>0</v>
      </c>
      <c r="G1281">
        <f>IF(A1281="","",SUMIFS(BallByBall!$I$2:$I$501,BallByBall!$B$2:$B$501,A1281,BallByBall!$F$2:$F$501,B1281))</f>
        <v>0</v>
      </c>
      <c r="H1281">
        <f>IF(A1281="","",COUNTIFS(BallByBall!$B$2:$B$501,A1281,BallByBall!$F$2:$F$501,B1281,BallByBall!$Q$2:$Q$501,1))</f>
        <v>0</v>
      </c>
      <c r="I1281">
        <f>IF(A1281="","",COUNTIFS(BallByBall!$B$2:$B$501,A1281,BallByBall!$F$2:$F$501,B1281,BallByBall!$R$2:$R$501,1))</f>
        <v>0</v>
      </c>
      <c r="J1281">
        <f>IF(A1281="","",SUMIFS(BallByBall!$T$2:$T$501,BallByBall!$B$2:$B$501,A1281,BallByBall!$H$2:$H$501,B1281))</f>
        <v>0</v>
      </c>
      <c r="K1281">
        <f>IF(A1281="","",SUMIFS(BallByBall!$U$2:$U$501,BallByBall!$B$2:$B$501,A1281,BallByBall!$P$2:$P$501,B1281))</f>
        <v>0</v>
      </c>
      <c r="L1281">
        <f>IF(A1281="","",SUMIFS(BallByBall!$V$2:$V$501,BallByBall!$B$2:$B$501,A1281,BallByBall!$P$2:$P$501,B1281))</f>
        <v>0</v>
      </c>
      <c r="M1281">
        <f>IF(A1281="","",SUMIFS(BallByBall!$W$2:$W$501,BallByBall!$B$2:$B$501,A1281,BallByBall!$P$2:$P$501,B1281))</f>
        <v>0</v>
      </c>
      <c r="N1281">
        <f>IF(A1281="","",SUMIFS(BallByBall!$X$2:$X$501,BallByBall!$B$2:$B$501,A1281,BallByBall!$P$2:$P$501,B1281))</f>
        <v>0</v>
      </c>
      <c r="O1281">
        <f>IF(A1281="","",SUMIFS(OverSummary!$G$2:$G$101,OverSummary!$A$2:$A$101,A1281,OverSummary!$D$2:$D$101,B1281))</f>
        <v>0</v>
      </c>
      <c r="P1281">
        <f>IF(A1281="","",G1281*Rules!$B$13+H1281*Rules!$B$14+I1281*Rules!$B$15)</f>
        <v>0</v>
      </c>
      <c r="Q1281">
        <f>IF(A1281="","",IF(G1281&gt;=100,Rules!$B$18,IF(G1281&gt;=50,Rules!$B$17,IF(G1281&gt;=30,Rules!$B$16,0)))+IF(AND(F1281=1,D1281&lt;&gt;"BWL",G1281=0),Rules!$B$27,0))</f>
        <v>0</v>
      </c>
      <c r="R1281">
        <f>IF(A1281="","",J1281*Rules!$B$19+O1281*Rules!$B$22)</f>
        <v>0</v>
      </c>
      <c r="S1281">
        <f>IF(A1281="","",IF(J1281&gt;=4,Rules!$B$21,IF(J1281&gt;=3,Rules!$B$20,0)))</f>
        <v>0</v>
      </c>
      <c r="T1281">
        <f>IF(A1281="","",K1281*Rules!$B$23+L1281*Rules!$B$24+M1281*Rules!$B$25+N1281*Rules!$B$26)</f>
        <v>0</v>
      </c>
      <c r="U1281">
        <f t="shared" si="19"/>
        <v>0</v>
      </c>
    </row>
    <row r="1282" spans="1:21" x14ac:dyDescent="0.2">
      <c r="A1282" t="str">
        <f>MatchSquad!A1282</f>
        <v>M026</v>
      </c>
      <c r="B1282" t="str">
        <f>MatchSquad!B1282</f>
        <v>P031</v>
      </c>
      <c r="C1282" t="str">
        <f>MatchSquad!C1282</f>
        <v>Sahil Parakh</v>
      </c>
      <c r="D1282" t="str">
        <f>MatchSquad!D1282</f>
        <v>BAT</v>
      </c>
      <c r="E1282" t="str">
        <f>MatchSquad!E1282</f>
        <v>DC</v>
      </c>
      <c r="F1282">
        <f>MatchSquad!G1282</f>
        <v>0</v>
      </c>
      <c r="G1282">
        <f>IF(A1282="","",SUMIFS(BallByBall!$I$2:$I$501,BallByBall!$B$2:$B$501,A1282,BallByBall!$F$2:$F$501,B1282))</f>
        <v>0</v>
      </c>
      <c r="H1282">
        <f>IF(A1282="","",COUNTIFS(BallByBall!$B$2:$B$501,A1282,BallByBall!$F$2:$F$501,B1282,BallByBall!$Q$2:$Q$501,1))</f>
        <v>0</v>
      </c>
      <c r="I1282">
        <f>IF(A1282="","",COUNTIFS(BallByBall!$B$2:$B$501,A1282,BallByBall!$F$2:$F$501,B1282,BallByBall!$R$2:$R$501,1))</f>
        <v>0</v>
      </c>
      <c r="J1282">
        <f>IF(A1282="","",SUMIFS(BallByBall!$T$2:$T$501,BallByBall!$B$2:$B$501,A1282,BallByBall!$H$2:$H$501,B1282))</f>
        <v>0</v>
      </c>
      <c r="K1282">
        <f>IF(A1282="","",SUMIFS(BallByBall!$U$2:$U$501,BallByBall!$B$2:$B$501,A1282,BallByBall!$P$2:$P$501,B1282))</f>
        <v>0</v>
      </c>
      <c r="L1282">
        <f>IF(A1282="","",SUMIFS(BallByBall!$V$2:$V$501,BallByBall!$B$2:$B$501,A1282,BallByBall!$P$2:$P$501,B1282))</f>
        <v>0</v>
      </c>
      <c r="M1282">
        <f>IF(A1282="","",SUMIFS(BallByBall!$W$2:$W$501,BallByBall!$B$2:$B$501,A1282,BallByBall!$P$2:$P$501,B1282))</f>
        <v>0</v>
      </c>
      <c r="N1282">
        <f>IF(A1282="","",SUMIFS(BallByBall!$X$2:$X$501,BallByBall!$B$2:$B$501,A1282,BallByBall!$P$2:$P$501,B1282))</f>
        <v>0</v>
      </c>
      <c r="O1282">
        <f>IF(A1282="","",SUMIFS(OverSummary!$G$2:$G$101,OverSummary!$A$2:$A$101,A1282,OverSummary!$D$2:$D$101,B1282))</f>
        <v>0</v>
      </c>
      <c r="P1282">
        <f>IF(A1282="","",G1282*Rules!$B$13+H1282*Rules!$B$14+I1282*Rules!$B$15)</f>
        <v>0</v>
      </c>
      <c r="Q1282">
        <f>IF(A1282="","",IF(G1282&gt;=100,Rules!$B$18,IF(G1282&gt;=50,Rules!$B$17,IF(G1282&gt;=30,Rules!$B$16,0)))+IF(AND(F1282=1,D1282&lt;&gt;"BWL",G1282=0),Rules!$B$27,0))</f>
        <v>0</v>
      </c>
      <c r="R1282">
        <f>IF(A1282="","",J1282*Rules!$B$19+O1282*Rules!$B$22)</f>
        <v>0</v>
      </c>
      <c r="S1282">
        <f>IF(A1282="","",IF(J1282&gt;=4,Rules!$B$21,IF(J1282&gt;=3,Rules!$B$20,0)))</f>
        <v>0</v>
      </c>
      <c r="T1282">
        <f>IF(A1282="","",K1282*Rules!$B$23+L1282*Rules!$B$24+M1282*Rules!$B$25+N1282*Rules!$B$26)</f>
        <v>0</v>
      </c>
      <c r="U1282">
        <f t="shared" ref="U1282:U1345" si="20">IF(A1282="","",P1282+Q1282+R1282+S1282+T1282)</f>
        <v>0</v>
      </c>
    </row>
    <row r="1283" spans="1:21" x14ac:dyDescent="0.2">
      <c r="A1283" t="str">
        <f>MatchSquad!A1283</f>
        <v>M026</v>
      </c>
      <c r="B1283" t="str">
        <f>MatchSquad!B1283</f>
        <v>P032</v>
      </c>
      <c r="C1283" t="str">
        <f>MatchSquad!C1283</f>
        <v>Prithvi Shaw</v>
      </c>
      <c r="D1283" t="str">
        <f>MatchSquad!D1283</f>
        <v>BAT</v>
      </c>
      <c r="E1283" t="str">
        <f>MatchSquad!E1283</f>
        <v>DC</v>
      </c>
      <c r="F1283">
        <f>MatchSquad!G1283</f>
        <v>0</v>
      </c>
      <c r="G1283">
        <f>IF(A1283="","",SUMIFS(BallByBall!$I$2:$I$501,BallByBall!$B$2:$B$501,A1283,BallByBall!$F$2:$F$501,B1283))</f>
        <v>0</v>
      </c>
      <c r="H1283">
        <f>IF(A1283="","",COUNTIFS(BallByBall!$B$2:$B$501,A1283,BallByBall!$F$2:$F$501,B1283,BallByBall!$Q$2:$Q$501,1))</f>
        <v>0</v>
      </c>
      <c r="I1283">
        <f>IF(A1283="","",COUNTIFS(BallByBall!$B$2:$B$501,A1283,BallByBall!$F$2:$F$501,B1283,BallByBall!$R$2:$R$501,1))</f>
        <v>0</v>
      </c>
      <c r="J1283">
        <f>IF(A1283="","",SUMIFS(BallByBall!$T$2:$T$501,BallByBall!$B$2:$B$501,A1283,BallByBall!$H$2:$H$501,B1283))</f>
        <v>0</v>
      </c>
      <c r="K1283">
        <f>IF(A1283="","",SUMIFS(BallByBall!$U$2:$U$501,BallByBall!$B$2:$B$501,A1283,BallByBall!$P$2:$P$501,B1283))</f>
        <v>0</v>
      </c>
      <c r="L1283">
        <f>IF(A1283="","",SUMIFS(BallByBall!$V$2:$V$501,BallByBall!$B$2:$B$501,A1283,BallByBall!$P$2:$P$501,B1283))</f>
        <v>0</v>
      </c>
      <c r="M1283">
        <f>IF(A1283="","",SUMIFS(BallByBall!$W$2:$W$501,BallByBall!$B$2:$B$501,A1283,BallByBall!$P$2:$P$501,B1283))</f>
        <v>0</v>
      </c>
      <c r="N1283">
        <f>IF(A1283="","",SUMIFS(BallByBall!$X$2:$X$501,BallByBall!$B$2:$B$501,A1283,BallByBall!$P$2:$P$501,B1283))</f>
        <v>0</v>
      </c>
      <c r="O1283">
        <f>IF(A1283="","",SUMIFS(OverSummary!$G$2:$G$101,OverSummary!$A$2:$A$101,A1283,OverSummary!$D$2:$D$101,B1283))</f>
        <v>0</v>
      </c>
      <c r="P1283">
        <f>IF(A1283="","",G1283*Rules!$B$13+H1283*Rules!$B$14+I1283*Rules!$B$15)</f>
        <v>0</v>
      </c>
      <c r="Q1283">
        <f>IF(A1283="","",IF(G1283&gt;=100,Rules!$B$18,IF(G1283&gt;=50,Rules!$B$17,IF(G1283&gt;=30,Rules!$B$16,0)))+IF(AND(F1283=1,D1283&lt;&gt;"BWL",G1283=0),Rules!$B$27,0))</f>
        <v>0</v>
      </c>
      <c r="R1283">
        <f>IF(A1283="","",J1283*Rules!$B$19+O1283*Rules!$B$22)</f>
        <v>0</v>
      </c>
      <c r="S1283">
        <f>IF(A1283="","",IF(J1283&gt;=4,Rules!$B$21,IF(J1283&gt;=3,Rules!$B$20,0)))</f>
        <v>0</v>
      </c>
      <c r="T1283">
        <f>IF(A1283="","",K1283*Rules!$B$23+L1283*Rules!$B$24+M1283*Rules!$B$25+N1283*Rules!$B$26)</f>
        <v>0</v>
      </c>
      <c r="U1283">
        <f t="shared" si="20"/>
        <v>0</v>
      </c>
    </row>
    <row r="1284" spans="1:21" x14ac:dyDescent="0.2">
      <c r="A1284" t="str">
        <f>MatchSquad!A1284</f>
        <v>M026</v>
      </c>
      <c r="B1284" t="str">
        <f>MatchSquad!B1284</f>
        <v>P033</v>
      </c>
      <c r="C1284" t="str">
        <f>MatchSquad!C1284</f>
        <v>Abishek Porel</v>
      </c>
      <c r="D1284" t="str">
        <f>MatchSquad!D1284</f>
        <v>WK</v>
      </c>
      <c r="E1284" t="str">
        <f>MatchSquad!E1284</f>
        <v>DC</v>
      </c>
      <c r="F1284">
        <f>MatchSquad!G1284</f>
        <v>0</v>
      </c>
      <c r="G1284">
        <f>IF(A1284="","",SUMIFS(BallByBall!$I$2:$I$501,BallByBall!$B$2:$B$501,A1284,BallByBall!$F$2:$F$501,B1284))</f>
        <v>0</v>
      </c>
      <c r="H1284">
        <f>IF(A1284="","",COUNTIFS(BallByBall!$B$2:$B$501,A1284,BallByBall!$F$2:$F$501,B1284,BallByBall!$Q$2:$Q$501,1))</f>
        <v>0</v>
      </c>
      <c r="I1284">
        <f>IF(A1284="","",COUNTIFS(BallByBall!$B$2:$B$501,A1284,BallByBall!$F$2:$F$501,B1284,BallByBall!$R$2:$R$501,1))</f>
        <v>0</v>
      </c>
      <c r="J1284">
        <f>IF(A1284="","",SUMIFS(BallByBall!$T$2:$T$501,BallByBall!$B$2:$B$501,A1284,BallByBall!$H$2:$H$501,B1284))</f>
        <v>0</v>
      </c>
      <c r="K1284">
        <f>IF(A1284="","",SUMIFS(BallByBall!$U$2:$U$501,BallByBall!$B$2:$B$501,A1284,BallByBall!$P$2:$P$501,B1284))</f>
        <v>0</v>
      </c>
      <c r="L1284">
        <f>IF(A1284="","",SUMIFS(BallByBall!$V$2:$V$501,BallByBall!$B$2:$B$501,A1284,BallByBall!$P$2:$P$501,B1284))</f>
        <v>0</v>
      </c>
      <c r="M1284">
        <f>IF(A1284="","",SUMIFS(BallByBall!$W$2:$W$501,BallByBall!$B$2:$B$501,A1284,BallByBall!$P$2:$P$501,B1284))</f>
        <v>0</v>
      </c>
      <c r="N1284">
        <f>IF(A1284="","",SUMIFS(BallByBall!$X$2:$X$501,BallByBall!$B$2:$B$501,A1284,BallByBall!$P$2:$P$501,B1284))</f>
        <v>0</v>
      </c>
      <c r="O1284">
        <f>IF(A1284="","",SUMIFS(OverSummary!$G$2:$G$101,OverSummary!$A$2:$A$101,A1284,OverSummary!$D$2:$D$101,B1284))</f>
        <v>0</v>
      </c>
      <c r="P1284">
        <f>IF(A1284="","",G1284*Rules!$B$13+H1284*Rules!$B$14+I1284*Rules!$B$15)</f>
        <v>0</v>
      </c>
      <c r="Q1284">
        <f>IF(A1284="","",IF(G1284&gt;=100,Rules!$B$18,IF(G1284&gt;=50,Rules!$B$17,IF(G1284&gt;=30,Rules!$B$16,0)))+IF(AND(F1284=1,D1284&lt;&gt;"BWL",G1284=0),Rules!$B$27,0))</f>
        <v>0</v>
      </c>
      <c r="R1284">
        <f>IF(A1284="","",J1284*Rules!$B$19+O1284*Rules!$B$22)</f>
        <v>0</v>
      </c>
      <c r="S1284">
        <f>IF(A1284="","",IF(J1284&gt;=4,Rules!$B$21,IF(J1284&gt;=3,Rules!$B$20,0)))</f>
        <v>0</v>
      </c>
      <c r="T1284">
        <f>IF(A1284="","",K1284*Rules!$B$23+L1284*Rules!$B$24+M1284*Rules!$B$25+N1284*Rules!$B$26)</f>
        <v>0</v>
      </c>
      <c r="U1284">
        <f t="shared" si="20"/>
        <v>0</v>
      </c>
    </row>
    <row r="1285" spans="1:21" x14ac:dyDescent="0.2">
      <c r="A1285" t="str">
        <f>MatchSquad!A1285</f>
        <v>M026</v>
      </c>
      <c r="B1285" t="str">
        <f>MatchSquad!B1285</f>
        <v>P034</v>
      </c>
      <c r="C1285" t="str">
        <f>MatchSquad!C1285</f>
        <v>Tristan Stubbs</v>
      </c>
      <c r="D1285" t="str">
        <f>MatchSquad!D1285</f>
        <v>WK</v>
      </c>
      <c r="E1285" t="str">
        <f>MatchSquad!E1285</f>
        <v>DC</v>
      </c>
      <c r="F1285">
        <f>MatchSquad!G1285</f>
        <v>0</v>
      </c>
      <c r="G1285">
        <f>IF(A1285="","",SUMIFS(BallByBall!$I$2:$I$501,BallByBall!$B$2:$B$501,A1285,BallByBall!$F$2:$F$501,B1285))</f>
        <v>0</v>
      </c>
      <c r="H1285">
        <f>IF(A1285="","",COUNTIFS(BallByBall!$B$2:$B$501,A1285,BallByBall!$F$2:$F$501,B1285,BallByBall!$Q$2:$Q$501,1))</f>
        <v>0</v>
      </c>
      <c r="I1285">
        <f>IF(A1285="","",COUNTIFS(BallByBall!$B$2:$B$501,A1285,BallByBall!$F$2:$F$501,B1285,BallByBall!$R$2:$R$501,1))</f>
        <v>0</v>
      </c>
      <c r="J1285">
        <f>IF(A1285="","",SUMIFS(BallByBall!$T$2:$T$501,BallByBall!$B$2:$B$501,A1285,BallByBall!$H$2:$H$501,B1285))</f>
        <v>0</v>
      </c>
      <c r="K1285">
        <f>IF(A1285="","",SUMIFS(BallByBall!$U$2:$U$501,BallByBall!$B$2:$B$501,A1285,BallByBall!$P$2:$P$501,B1285))</f>
        <v>0</v>
      </c>
      <c r="L1285">
        <f>IF(A1285="","",SUMIFS(BallByBall!$V$2:$V$501,BallByBall!$B$2:$B$501,A1285,BallByBall!$P$2:$P$501,B1285))</f>
        <v>0</v>
      </c>
      <c r="M1285">
        <f>IF(A1285="","",SUMIFS(BallByBall!$W$2:$W$501,BallByBall!$B$2:$B$501,A1285,BallByBall!$P$2:$P$501,B1285))</f>
        <v>0</v>
      </c>
      <c r="N1285">
        <f>IF(A1285="","",SUMIFS(BallByBall!$X$2:$X$501,BallByBall!$B$2:$B$501,A1285,BallByBall!$P$2:$P$501,B1285))</f>
        <v>0</v>
      </c>
      <c r="O1285">
        <f>IF(A1285="","",SUMIFS(OverSummary!$G$2:$G$101,OverSummary!$A$2:$A$101,A1285,OverSummary!$D$2:$D$101,B1285))</f>
        <v>0</v>
      </c>
      <c r="P1285">
        <f>IF(A1285="","",G1285*Rules!$B$13+H1285*Rules!$B$14+I1285*Rules!$B$15)</f>
        <v>0</v>
      </c>
      <c r="Q1285">
        <f>IF(A1285="","",IF(G1285&gt;=100,Rules!$B$18,IF(G1285&gt;=50,Rules!$B$17,IF(G1285&gt;=30,Rules!$B$16,0)))+IF(AND(F1285=1,D1285&lt;&gt;"BWL",G1285=0),Rules!$B$27,0))</f>
        <v>0</v>
      </c>
      <c r="R1285">
        <f>IF(A1285="","",J1285*Rules!$B$19+O1285*Rules!$B$22)</f>
        <v>0</v>
      </c>
      <c r="S1285">
        <f>IF(A1285="","",IF(J1285&gt;=4,Rules!$B$21,IF(J1285&gt;=3,Rules!$B$20,0)))</f>
        <v>0</v>
      </c>
      <c r="T1285">
        <f>IF(A1285="","",K1285*Rules!$B$23+L1285*Rules!$B$24+M1285*Rules!$B$25+N1285*Rules!$B$26)</f>
        <v>0</v>
      </c>
      <c r="U1285">
        <f t="shared" si="20"/>
        <v>0</v>
      </c>
    </row>
    <row r="1286" spans="1:21" x14ac:dyDescent="0.2">
      <c r="A1286" t="str">
        <f>MatchSquad!A1286</f>
        <v>M026</v>
      </c>
      <c r="B1286" t="str">
        <f>MatchSquad!B1286</f>
        <v>P035</v>
      </c>
      <c r="C1286" t="str">
        <f>MatchSquad!C1286</f>
        <v>Axar Patel</v>
      </c>
      <c r="D1286" t="str">
        <f>MatchSquad!D1286</f>
        <v>AR</v>
      </c>
      <c r="E1286" t="str">
        <f>MatchSquad!E1286</f>
        <v>DC</v>
      </c>
      <c r="F1286">
        <f>MatchSquad!G1286</f>
        <v>0</v>
      </c>
      <c r="G1286">
        <f>IF(A1286="","",SUMIFS(BallByBall!$I$2:$I$501,BallByBall!$B$2:$B$501,A1286,BallByBall!$F$2:$F$501,B1286))</f>
        <v>0</v>
      </c>
      <c r="H1286">
        <f>IF(A1286="","",COUNTIFS(BallByBall!$B$2:$B$501,A1286,BallByBall!$F$2:$F$501,B1286,BallByBall!$Q$2:$Q$501,1))</f>
        <v>0</v>
      </c>
      <c r="I1286">
        <f>IF(A1286="","",COUNTIFS(BallByBall!$B$2:$B$501,A1286,BallByBall!$F$2:$F$501,B1286,BallByBall!$R$2:$R$501,1))</f>
        <v>0</v>
      </c>
      <c r="J1286">
        <f>IF(A1286="","",SUMIFS(BallByBall!$T$2:$T$501,BallByBall!$B$2:$B$501,A1286,BallByBall!$H$2:$H$501,B1286))</f>
        <v>0</v>
      </c>
      <c r="K1286">
        <f>IF(A1286="","",SUMIFS(BallByBall!$U$2:$U$501,BallByBall!$B$2:$B$501,A1286,BallByBall!$P$2:$P$501,B1286))</f>
        <v>0</v>
      </c>
      <c r="L1286">
        <f>IF(A1286="","",SUMIFS(BallByBall!$V$2:$V$501,BallByBall!$B$2:$B$501,A1286,BallByBall!$P$2:$P$501,B1286))</f>
        <v>0</v>
      </c>
      <c r="M1286">
        <f>IF(A1286="","",SUMIFS(BallByBall!$W$2:$W$501,BallByBall!$B$2:$B$501,A1286,BallByBall!$P$2:$P$501,B1286))</f>
        <v>0</v>
      </c>
      <c r="N1286">
        <f>IF(A1286="","",SUMIFS(BallByBall!$X$2:$X$501,BallByBall!$B$2:$B$501,A1286,BallByBall!$P$2:$P$501,B1286))</f>
        <v>0</v>
      </c>
      <c r="O1286">
        <f>IF(A1286="","",SUMIFS(OverSummary!$G$2:$G$101,OverSummary!$A$2:$A$101,A1286,OverSummary!$D$2:$D$101,B1286))</f>
        <v>0</v>
      </c>
      <c r="P1286">
        <f>IF(A1286="","",G1286*Rules!$B$13+H1286*Rules!$B$14+I1286*Rules!$B$15)</f>
        <v>0</v>
      </c>
      <c r="Q1286">
        <f>IF(A1286="","",IF(G1286&gt;=100,Rules!$B$18,IF(G1286&gt;=50,Rules!$B$17,IF(G1286&gt;=30,Rules!$B$16,0)))+IF(AND(F1286=1,D1286&lt;&gt;"BWL",G1286=0),Rules!$B$27,0))</f>
        <v>0</v>
      </c>
      <c r="R1286">
        <f>IF(A1286="","",J1286*Rules!$B$19+O1286*Rules!$B$22)</f>
        <v>0</v>
      </c>
      <c r="S1286">
        <f>IF(A1286="","",IF(J1286&gt;=4,Rules!$B$21,IF(J1286&gt;=3,Rules!$B$20,0)))</f>
        <v>0</v>
      </c>
      <c r="T1286">
        <f>IF(A1286="","",K1286*Rules!$B$23+L1286*Rules!$B$24+M1286*Rules!$B$25+N1286*Rules!$B$26)</f>
        <v>0</v>
      </c>
      <c r="U1286">
        <f t="shared" si="20"/>
        <v>0</v>
      </c>
    </row>
    <row r="1287" spans="1:21" x14ac:dyDescent="0.2">
      <c r="A1287" t="str">
        <f>MatchSquad!A1287</f>
        <v>M026</v>
      </c>
      <c r="B1287" t="str">
        <f>MatchSquad!B1287</f>
        <v>P036</v>
      </c>
      <c r="C1287" t="str">
        <f>MatchSquad!C1287</f>
        <v>Sameer Rizvi</v>
      </c>
      <c r="D1287" t="str">
        <f>MatchSquad!D1287</f>
        <v>AR</v>
      </c>
      <c r="E1287" t="str">
        <f>MatchSquad!E1287</f>
        <v>DC</v>
      </c>
      <c r="F1287">
        <f>MatchSquad!G1287</f>
        <v>0</v>
      </c>
      <c r="G1287">
        <f>IF(A1287="","",SUMIFS(BallByBall!$I$2:$I$501,BallByBall!$B$2:$B$501,A1287,BallByBall!$F$2:$F$501,B1287))</f>
        <v>0</v>
      </c>
      <c r="H1287">
        <f>IF(A1287="","",COUNTIFS(BallByBall!$B$2:$B$501,A1287,BallByBall!$F$2:$F$501,B1287,BallByBall!$Q$2:$Q$501,1))</f>
        <v>0</v>
      </c>
      <c r="I1287">
        <f>IF(A1287="","",COUNTIFS(BallByBall!$B$2:$B$501,A1287,BallByBall!$F$2:$F$501,B1287,BallByBall!$R$2:$R$501,1))</f>
        <v>0</v>
      </c>
      <c r="J1287">
        <f>IF(A1287="","",SUMIFS(BallByBall!$T$2:$T$501,BallByBall!$B$2:$B$501,A1287,BallByBall!$H$2:$H$501,B1287))</f>
        <v>0</v>
      </c>
      <c r="K1287">
        <f>IF(A1287="","",SUMIFS(BallByBall!$U$2:$U$501,BallByBall!$B$2:$B$501,A1287,BallByBall!$P$2:$P$501,B1287))</f>
        <v>0</v>
      </c>
      <c r="L1287">
        <f>IF(A1287="","",SUMIFS(BallByBall!$V$2:$V$501,BallByBall!$B$2:$B$501,A1287,BallByBall!$P$2:$P$501,B1287))</f>
        <v>0</v>
      </c>
      <c r="M1287">
        <f>IF(A1287="","",SUMIFS(BallByBall!$W$2:$W$501,BallByBall!$B$2:$B$501,A1287,BallByBall!$P$2:$P$501,B1287))</f>
        <v>0</v>
      </c>
      <c r="N1287">
        <f>IF(A1287="","",SUMIFS(BallByBall!$X$2:$X$501,BallByBall!$B$2:$B$501,A1287,BallByBall!$P$2:$P$501,B1287))</f>
        <v>0</v>
      </c>
      <c r="O1287">
        <f>IF(A1287="","",SUMIFS(OverSummary!$G$2:$G$101,OverSummary!$A$2:$A$101,A1287,OverSummary!$D$2:$D$101,B1287))</f>
        <v>0</v>
      </c>
      <c r="P1287">
        <f>IF(A1287="","",G1287*Rules!$B$13+H1287*Rules!$B$14+I1287*Rules!$B$15)</f>
        <v>0</v>
      </c>
      <c r="Q1287">
        <f>IF(A1287="","",IF(G1287&gt;=100,Rules!$B$18,IF(G1287&gt;=50,Rules!$B$17,IF(G1287&gt;=30,Rules!$B$16,0)))+IF(AND(F1287=1,D1287&lt;&gt;"BWL",G1287=0),Rules!$B$27,0))</f>
        <v>0</v>
      </c>
      <c r="R1287">
        <f>IF(A1287="","",J1287*Rules!$B$19+O1287*Rules!$B$22)</f>
        <v>0</v>
      </c>
      <c r="S1287">
        <f>IF(A1287="","",IF(J1287&gt;=4,Rules!$B$21,IF(J1287&gt;=3,Rules!$B$20,0)))</f>
        <v>0</v>
      </c>
      <c r="T1287">
        <f>IF(A1287="","",K1287*Rules!$B$23+L1287*Rules!$B$24+M1287*Rules!$B$25+N1287*Rules!$B$26)</f>
        <v>0</v>
      </c>
      <c r="U1287">
        <f t="shared" si="20"/>
        <v>0</v>
      </c>
    </row>
    <row r="1288" spans="1:21" x14ac:dyDescent="0.2">
      <c r="A1288" t="str">
        <f>MatchSquad!A1288</f>
        <v>M026</v>
      </c>
      <c r="B1288" t="str">
        <f>MatchSquad!B1288</f>
        <v>P037</v>
      </c>
      <c r="C1288" t="str">
        <f>MatchSquad!C1288</f>
        <v>Ashutosh Sharma</v>
      </c>
      <c r="D1288" t="str">
        <f>MatchSquad!D1288</f>
        <v>AR</v>
      </c>
      <c r="E1288" t="str">
        <f>MatchSquad!E1288</f>
        <v>DC</v>
      </c>
      <c r="F1288">
        <f>MatchSquad!G1288</f>
        <v>0</v>
      </c>
      <c r="G1288">
        <f>IF(A1288="","",SUMIFS(BallByBall!$I$2:$I$501,BallByBall!$B$2:$B$501,A1288,BallByBall!$F$2:$F$501,B1288))</f>
        <v>0</v>
      </c>
      <c r="H1288">
        <f>IF(A1288="","",COUNTIFS(BallByBall!$B$2:$B$501,A1288,BallByBall!$F$2:$F$501,B1288,BallByBall!$Q$2:$Q$501,1))</f>
        <v>0</v>
      </c>
      <c r="I1288">
        <f>IF(A1288="","",COUNTIFS(BallByBall!$B$2:$B$501,A1288,BallByBall!$F$2:$F$501,B1288,BallByBall!$R$2:$R$501,1))</f>
        <v>0</v>
      </c>
      <c r="J1288">
        <f>IF(A1288="","",SUMIFS(BallByBall!$T$2:$T$501,BallByBall!$B$2:$B$501,A1288,BallByBall!$H$2:$H$501,B1288))</f>
        <v>0</v>
      </c>
      <c r="K1288">
        <f>IF(A1288="","",SUMIFS(BallByBall!$U$2:$U$501,BallByBall!$B$2:$B$501,A1288,BallByBall!$P$2:$P$501,B1288))</f>
        <v>0</v>
      </c>
      <c r="L1288">
        <f>IF(A1288="","",SUMIFS(BallByBall!$V$2:$V$501,BallByBall!$B$2:$B$501,A1288,BallByBall!$P$2:$P$501,B1288))</f>
        <v>0</v>
      </c>
      <c r="M1288">
        <f>IF(A1288="","",SUMIFS(BallByBall!$W$2:$W$501,BallByBall!$B$2:$B$501,A1288,BallByBall!$P$2:$P$501,B1288))</f>
        <v>0</v>
      </c>
      <c r="N1288">
        <f>IF(A1288="","",SUMIFS(BallByBall!$X$2:$X$501,BallByBall!$B$2:$B$501,A1288,BallByBall!$P$2:$P$501,B1288))</f>
        <v>0</v>
      </c>
      <c r="O1288">
        <f>IF(A1288="","",SUMIFS(OverSummary!$G$2:$G$101,OverSummary!$A$2:$A$101,A1288,OverSummary!$D$2:$D$101,B1288))</f>
        <v>0</v>
      </c>
      <c r="P1288">
        <f>IF(A1288="","",G1288*Rules!$B$13+H1288*Rules!$B$14+I1288*Rules!$B$15)</f>
        <v>0</v>
      </c>
      <c r="Q1288">
        <f>IF(A1288="","",IF(G1288&gt;=100,Rules!$B$18,IF(G1288&gt;=50,Rules!$B$17,IF(G1288&gt;=30,Rules!$B$16,0)))+IF(AND(F1288=1,D1288&lt;&gt;"BWL",G1288=0),Rules!$B$27,0))</f>
        <v>0</v>
      </c>
      <c r="R1288">
        <f>IF(A1288="","",J1288*Rules!$B$19+O1288*Rules!$B$22)</f>
        <v>0</v>
      </c>
      <c r="S1288">
        <f>IF(A1288="","",IF(J1288&gt;=4,Rules!$B$21,IF(J1288&gt;=3,Rules!$B$20,0)))</f>
        <v>0</v>
      </c>
      <c r="T1288">
        <f>IF(A1288="","",K1288*Rules!$B$23+L1288*Rules!$B$24+M1288*Rules!$B$25+N1288*Rules!$B$26)</f>
        <v>0</v>
      </c>
      <c r="U1288">
        <f t="shared" si="20"/>
        <v>0</v>
      </c>
    </row>
    <row r="1289" spans="1:21" x14ac:dyDescent="0.2">
      <c r="A1289" t="str">
        <f>MatchSquad!A1289</f>
        <v>M026</v>
      </c>
      <c r="B1289" t="str">
        <f>MatchSquad!B1289</f>
        <v>P038</v>
      </c>
      <c r="C1289" t="str">
        <f>MatchSquad!C1289</f>
        <v>Vipraj Nigam</v>
      </c>
      <c r="D1289" t="str">
        <f>MatchSquad!D1289</f>
        <v>AR</v>
      </c>
      <c r="E1289" t="str">
        <f>MatchSquad!E1289</f>
        <v>DC</v>
      </c>
      <c r="F1289">
        <f>MatchSquad!G1289</f>
        <v>0</v>
      </c>
      <c r="G1289">
        <f>IF(A1289="","",SUMIFS(BallByBall!$I$2:$I$501,BallByBall!$B$2:$B$501,A1289,BallByBall!$F$2:$F$501,B1289))</f>
        <v>0</v>
      </c>
      <c r="H1289">
        <f>IF(A1289="","",COUNTIFS(BallByBall!$B$2:$B$501,A1289,BallByBall!$F$2:$F$501,B1289,BallByBall!$Q$2:$Q$501,1))</f>
        <v>0</v>
      </c>
      <c r="I1289">
        <f>IF(A1289="","",COUNTIFS(BallByBall!$B$2:$B$501,A1289,BallByBall!$F$2:$F$501,B1289,BallByBall!$R$2:$R$501,1))</f>
        <v>0</v>
      </c>
      <c r="J1289">
        <f>IF(A1289="","",SUMIFS(BallByBall!$T$2:$T$501,BallByBall!$B$2:$B$501,A1289,BallByBall!$H$2:$H$501,B1289))</f>
        <v>0</v>
      </c>
      <c r="K1289">
        <f>IF(A1289="","",SUMIFS(BallByBall!$U$2:$U$501,BallByBall!$B$2:$B$501,A1289,BallByBall!$P$2:$P$501,B1289))</f>
        <v>0</v>
      </c>
      <c r="L1289">
        <f>IF(A1289="","",SUMIFS(BallByBall!$V$2:$V$501,BallByBall!$B$2:$B$501,A1289,BallByBall!$P$2:$P$501,B1289))</f>
        <v>0</v>
      </c>
      <c r="M1289">
        <f>IF(A1289="","",SUMIFS(BallByBall!$W$2:$W$501,BallByBall!$B$2:$B$501,A1289,BallByBall!$P$2:$P$501,B1289))</f>
        <v>0</v>
      </c>
      <c r="N1289">
        <f>IF(A1289="","",SUMIFS(BallByBall!$X$2:$X$501,BallByBall!$B$2:$B$501,A1289,BallByBall!$P$2:$P$501,B1289))</f>
        <v>0</v>
      </c>
      <c r="O1289">
        <f>IF(A1289="","",SUMIFS(OverSummary!$G$2:$G$101,OverSummary!$A$2:$A$101,A1289,OverSummary!$D$2:$D$101,B1289))</f>
        <v>0</v>
      </c>
      <c r="P1289">
        <f>IF(A1289="","",G1289*Rules!$B$13+H1289*Rules!$B$14+I1289*Rules!$B$15)</f>
        <v>0</v>
      </c>
      <c r="Q1289">
        <f>IF(A1289="","",IF(G1289&gt;=100,Rules!$B$18,IF(G1289&gt;=50,Rules!$B$17,IF(G1289&gt;=30,Rules!$B$16,0)))+IF(AND(F1289=1,D1289&lt;&gt;"BWL",G1289=0),Rules!$B$27,0))</f>
        <v>0</v>
      </c>
      <c r="R1289">
        <f>IF(A1289="","",J1289*Rules!$B$19+O1289*Rules!$B$22)</f>
        <v>0</v>
      </c>
      <c r="S1289">
        <f>IF(A1289="","",IF(J1289&gt;=4,Rules!$B$21,IF(J1289&gt;=3,Rules!$B$20,0)))</f>
        <v>0</v>
      </c>
      <c r="T1289">
        <f>IF(A1289="","",K1289*Rules!$B$23+L1289*Rules!$B$24+M1289*Rules!$B$25+N1289*Rules!$B$26)</f>
        <v>0</v>
      </c>
      <c r="U1289">
        <f t="shared" si="20"/>
        <v>0</v>
      </c>
    </row>
    <row r="1290" spans="1:21" x14ac:dyDescent="0.2">
      <c r="A1290" t="str">
        <f>MatchSquad!A1290</f>
        <v>M026</v>
      </c>
      <c r="B1290" t="str">
        <f>MatchSquad!B1290</f>
        <v>P039</v>
      </c>
      <c r="C1290" t="str">
        <f>MatchSquad!C1290</f>
        <v>Ajay Mandal</v>
      </c>
      <c r="D1290" t="str">
        <f>MatchSquad!D1290</f>
        <v>AR</v>
      </c>
      <c r="E1290" t="str">
        <f>MatchSquad!E1290</f>
        <v>DC</v>
      </c>
      <c r="F1290">
        <f>MatchSquad!G1290</f>
        <v>0</v>
      </c>
      <c r="G1290">
        <f>IF(A1290="","",SUMIFS(BallByBall!$I$2:$I$501,BallByBall!$B$2:$B$501,A1290,BallByBall!$F$2:$F$501,B1290))</f>
        <v>0</v>
      </c>
      <c r="H1290">
        <f>IF(A1290="","",COUNTIFS(BallByBall!$B$2:$B$501,A1290,BallByBall!$F$2:$F$501,B1290,BallByBall!$Q$2:$Q$501,1))</f>
        <v>0</v>
      </c>
      <c r="I1290">
        <f>IF(A1290="","",COUNTIFS(BallByBall!$B$2:$B$501,A1290,BallByBall!$F$2:$F$501,B1290,BallByBall!$R$2:$R$501,1))</f>
        <v>0</v>
      </c>
      <c r="J1290">
        <f>IF(A1290="","",SUMIFS(BallByBall!$T$2:$T$501,BallByBall!$B$2:$B$501,A1290,BallByBall!$H$2:$H$501,B1290))</f>
        <v>0</v>
      </c>
      <c r="K1290">
        <f>IF(A1290="","",SUMIFS(BallByBall!$U$2:$U$501,BallByBall!$B$2:$B$501,A1290,BallByBall!$P$2:$P$501,B1290))</f>
        <v>0</v>
      </c>
      <c r="L1290">
        <f>IF(A1290="","",SUMIFS(BallByBall!$V$2:$V$501,BallByBall!$B$2:$B$501,A1290,BallByBall!$P$2:$P$501,B1290))</f>
        <v>0</v>
      </c>
      <c r="M1290">
        <f>IF(A1290="","",SUMIFS(BallByBall!$W$2:$W$501,BallByBall!$B$2:$B$501,A1290,BallByBall!$P$2:$P$501,B1290))</f>
        <v>0</v>
      </c>
      <c r="N1290">
        <f>IF(A1290="","",SUMIFS(BallByBall!$X$2:$X$501,BallByBall!$B$2:$B$501,A1290,BallByBall!$P$2:$P$501,B1290))</f>
        <v>0</v>
      </c>
      <c r="O1290">
        <f>IF(A1290="","",SUMIFS(OverSummary!$G$2:$G$101,OverSummary!$A$2:$A$101,A1290,OverSummary!$D$2:$D$101,B1290))</f>
        <v>0</v>
      </c>
      <c r="P1290">
        <f>IF(A1290="","",G1290*Rules!$B$13+H1290*Rules!$B$14+I1290*Rules!$B$15)</f>
        <v>0</v>
      </c>
      <c r="Q1290">
        <f>IF(A1290="","",IF(G1290&gt;=100,Rules!$B$18,IF(G1290&gt;=50,Rules!$B$17,IF(G1290&gt;=30,Rules!$B$16,0)))+IF(AND(F1290=1,D1290&lt;&gt;"BWL",G1290=0),Rules!$B$27,0))</f>
        <v>0</v>
      </c>
      <c r="R1290">
        <f>IF(A1290="","",J1290*Rules!$B$19+O1290*Rules!$B$22)</f>
        <v>0</v>
      </c>
      <c r="S1290">
        <f>IF(A1290="","",IF(J1290&gt;=4,Rules!$B$21,IF(J1290&gt;=3,Rules!$B$20,0)))</f>
        <v>0</v>
      </c>
      <c r="T1290">
        <f>IF(A1290="","",K1290*Rules!$B$23+L1290*Rules!$B$24+M1290*Rules!$B$25+N1290*Rules!$B$26)</f>
        <v>0</v>
      </c>
      <c r="U1290">
        <f t="shared" si="20"/>
        <v>0</v>
      </c>
    </row>
    <row r="1291" spans="1:21" x14ac:dyDescent="0.2">
      <c r="A1291" t="str">
        <f>MatchSquad!A1291</f>
        <v>M026</v>
      </c>
      <c r="B1291" t="str">
        <f>MatchSquad!B1291</f>
        <v>P040</v>
      </c>
      <c r="C1291" t="str">
        <f>MatchSquad!C1291</f>
        <v>Tripurana Vijay</v>
      </c>
      <c r="D1291" t="str">
        <f>MatchSquad!D1291</f>
        <v>AR</v>
      </c>
      <c r="E1291" t="str">
        <f>MatchSquad!E1291</f>
        <v>DC</v>
      </c>
      <c r="F1291">
        <f>MatchSquad!G1291</f>
        <v>0</v>
      </c>
      <c r="G1291">
        <f>IF(A1291="","",SUMIFS(BallByBall!$I$2:$I$501,BallByBall!$B$2:$B$501,A1291,BallByBall!$F$2:$F$501,B1291))</f>
        <v>0</v>
      </c>
      <c r="H1291">
        <f>IF(A1291="","",COUNTIFS(BallByBall!$B$2:$B$501,A1291,BallByBall!$F$2:$F$501,B1291,BallByBall!$Q$2:$Q$501,1))</f>
        <v>0</v>
      </c>
      <c r="I1291">
        <f>IF(A1291="","",COUNTIFS(BallByBall!$B$2:$B$501,A1291,BallByBall!$F$2:$F$501,B1291,BallByBall!$R$2:$R$501,1))</f>
        <v>0</v>
      </c>
      <c r="J1291">
        <f>IF(A1291="","",SUMIFS(BallByBall!$T$2:$T$501,BallByBall!$B$2:$B$501,A1291,BallByBall!$H$2:$H$501,B1291))</f>
        <v>0</v>
      </c>
      <c r="K1291">
        <f>IF(A1291="","",SUMIFS(BallByBall!$U$2:$U$501,BallByBall!$B$2:$B$501,A1291,BallByBall!$P$2:$P$501,B1291))</f>
        <v>0</v>
      </c>
      <c r="L1291">
        <f>IF(A1291="","",SUMIFS(BallByBall!$V$2:$V$501,BallByBall!$B$2:$B$501,A1291,BallByBall!$P$2:$P$501,B1291))</f>
        <v>0</v>
      </c>
      <c r="M1291">
        <f>IF(A1291="","",SUMIFS(BallByBall!$W$2:$W$501,BallByBall!$B$2:$B$501,A1291,BallByBall!$P$2:$P$501,B1291))</f>
        <v>0</v>
      </c>
      <c r="N1291">
        <f>IF(A1291="","",SUMIFS(BallByBall!$X$2:$X$501,BallByBall!$B$2:$B$501,A1291,BallByBall!$P$2:$P$501,B1291))</f>
        <v>0</v>
      </c>
      <c r="O1291">
        <f>IF(A1291="","",SUMIFS(OverSummary!$G$2:$G$101,OverSummary!$A$2:$A$101,A1291,OverSummary!$D$2:$D$101,B1291))</f>
        <v>0</v>
      </c>
      <c r="P1291">
        <f>IF(A1291="","",G1291*Rules!$B$13+H1291*Rules!$B$14+I1291*Rules!$B$15)</f>
        <v>0</v>
      </c>
      <c r="Q1291">
        <f>IF(A1291="","",IF(G1291&gt;=100,Rules!$B$18,IF(G1291&gt;=50,Rules!$B$17,IF(G1291&gt;=30,Rules!$B$16,0)))+IF(AND(F1291=1,D1291&lt;&gt;"BWL",G1291=0),Rules!$B$27,0))</f>
        <v>0</v>
      </c>
      <c r="R1291">
        <f>IF(A1291="","",J1291*Rules!$B$19+O1291*Rules!$B$22)</f>
        <v>0</v>
      </c>
      <c r="S1291">
        <f>IF(A1291="","",IF(J1291&gt;=4,Rules!$B$21,IF(J1291&gt;=3,Rules!$B$20,0)))</f>
        <v>0</v>
      </c>
      <c r="T1291">
        <f>IF(A1291="","",K1291*Rules!$B$23+L1291*Rules!$B$24+M1291*Rules!$B$25+N1291*Rules!$B$26)</f>
        <v>0</v>
      </c>
      <c r="U1291">
        <f t="shared" si="20"/>
        <v>0</v>
      </c>
    </row>
    <row r="1292" spans="1:21" x14ac:dyDescent="0.2">
      <c r="A1292" t="str">
        <f>MatchSquad!A1292</f>
        <v>M026</v>
      </c>
      <c r="B1292" t="str">
        <f>MatchSquad!B1292</f>
        <v>P041</v>
      </c>
      <c r="C1292" t="str">
        <f>MatchSquad!C1292</f>
        <v>Madhav Tiwari</v>
      </c>
      <c r="D1292" t="str">
        <f>MatchSquad!D1292</f>
        <v>AR</v>
      </c>
      <c r="E1292" t="str">
        <f>MatchSquad!E1292</f>
        <v>DC</v>
      </c>
      <c r="F1292">
        <f>MatchSquad!G1292</f>
        <v>0</v>
      </c>
      <c r="G1292">
        <f>IF(A1292="","",SUMIFS(BallByBall!$I$2:$I$501,BallByBall!$B$2:$B$501,A1292,BallByBall!$F$2:$F$501,B1292))</f>
        <v>0</v>
      </c>
      <c r="H1292">
        <f>IF(A1292="","",COUNTIFS(BallByBall!$B$2:$B$501,A1292,BallByBall!$F$2:$F$501,B1292,BallByBall!$Q$2:$Q$501,1))</f>
        <v>0</v>
      </c>
      <c r="I1292">
        <f>IF(A1292="","",COUNTIFS(BallByBall!$B$2:$B$501,A1292,BallByBall!$F$2:$F$501,B1292,BallByBall!$R$2:$R$501,1))</f>
        <v>0</v>
      </c>
      <c r="J1292">
        <f>IF(A1292="","",SUMIFS(BallByBall!$T$2:$T$501,BallByBall!$B$2:$B$501,A1292,BallByBall!$H$2:$H$501,B1292))</f>
        <v>0</v>
      </c>
      <c r="K1292">
        <f>IF(A1292="","",SUMIFS(BallByBall!$U$2:$U$501,BallByBall!$B$2:$B$501,A1292,BallByBall!$P$2:$P$501,B1292))</f>
        <v>0</v>
      </c>
      <c r="L1292">
        <f>IF(A1292="","",SUMIFS(BallByBall!$V$2:$V$501,BallByBall!$B$2:$B$501,A1292,BallByBall!$P$2:$P$501,B1292))</f>
        <v>0</v>
      </c>
      <c r="M1292">
        <f>IF(A1292="","",SUMIFS(BallByBall!$W$2:$W$501,BallByBall!$B$2:$B$501,A1292,BallByBall!$P$2:$P$501,B1292))</f>
        <v>0</v>
      </c>
      <c r="N1292">
        <f>IF(A1292="","",SUMIFS(BallByBall!$X$2:$X$501,BallByBall!$B$2:$B$501,A1292,BallByBall!$P$2:$P$501,B1292))</f>
        <v>0</v>
      </c>
      <c r="O1292">
        <f>IF(A1292="","",SUMIFS(OverSummary!$G$2:$G$101,OverSummary!$A$2:$A$101,A1292,OverSummary!$D$2:$D$101,B1292))</f>
        <v>0</v>
      </c>
      <c r="P1292">
        <f>IF(A1292="","",G1292*Rules!$B$13+H1292*Rules!$B$14+I1292*Rules!$B$15)</f>
        <v>0</v>
      </c>
      <c r="Q1292">
        <f>IF(A1292="","",IF(G1292&gt;=100,Rules!$B$18,IF(G1292&gt;=50,Rules!$B$17,IF(G1292&gt;=30,Rules!$B$16,0)))+IF(AND(F1292=1,D1292&lt;&gt;"BWL",G1292=0),Rules!$B$27,0))</f>
        <v>0</v>
      </c>
      <c r="R1292">
        <f>IF(A1292="","",J1292*Rules!$B$19+O1292*Rules!$B$22)</f>
        <v>0</v>
      </c>
      <c r="S1292">
        <f>IF(A1292="","",IF(J1292&gt;=4,Rules!$B$21,IF(J1292&gt;=3,Rules!$B$20,0)))</f>
        <v>0</v>
      </c>
      <c r="T1292">
        <f>IF(A1292="","",K1292*Rules!$B$23+L1292*Rules!$B$24+M1292*Rules!$B$25+N1292*Rules!$B$26)</f>
        <v>0</v>
      </c>
      <c r="U1292">
        <f t="shared" si="20"/>
        <v>0</v>
      </c>
    </row>
    <row r="1293" spans="1:21" x14ac:dyDescent="0.2">
      <c r="A1293" t="str">
        <f>MatchSquad!A1293</f>
        <v>M026</v>
      </c>
      <c r="B1293" t="str">
        <f>MatchSquad!B1293</f>
        <v>P042</v>
      </c>
      <c r="C1293" t="str">
        <f>MatchSquad!C1293</f>
        <v>Nitish Rana</v>
      </c>
      <c r="D1293" t="str">
        <f>MatchSquad!D1293</f>
        <v>AR</v>
      </c>
      <c r="E1293" t="str">
        <f>MatchSquad!E1293</f>
        <v>DC</v>
      </c>
      <c r="F1293">
        <f>MatchSquad!G1293</f>
        <v>0</v>
      </c>
      <c r="G1293">
        <f>IF(A1293="","",SUMIFS(BallByBall!$I$2:$I$501,BallByBall!$B$2:$B$501,A1293,BallByBall!$F$2:$F$501,B1293))</f>
        <v>0</v>
      </c>
      <c r="H1293">
        <f>IF(A1293="","",COUNTIFS(BallByBall!$B$2:$B$501,A1293,BallByBall!$F$2:$F$501,B1293,BallByBall!$Q$2:$Q$501,1))</f>
        <v>0</v>
      </c>
      <c r="I1293">
        <f>IF(A1293="","",COUNTIFS(BallByBall!$B$2:$B$501,A1293,BallByBall!$F$2:$F$501,B1293,BallByBall!$R$2:$R$501,1))</f>
        <v>0</v>
      </c>
      <c r="J1293">
        <f>IF(A1293="","",SUMIFS(BallByBall!$T$2:$T$501,BallByBall!$B$2:$B$501,A1293,BallByBall!$H$2:$H$501,B1293))</f>
        <v>0</v>
      </c>
      <c r="K1293">
        <f>IF(A1293="","",SUMIFS(BallByBall!$U$2:$U$501,BallByBall!$B$2:$B$501,A1293,BallByBall!$P$2:$P$501,B1293))</f>
        <v>0</v>
      </c>
      <c r="L1293">
        <f>IF(A1293="","",SUMIFS(BallByBall!$V$2:$V$501,BallByBall!$B$2:$B$501,A1293,BallByBall!$P$2:$P$501,B1293))</f>
        <v>0</v>
      </c>
      <c r="M1293">
        <f>IF(A1293="","",SUMIFS(BallByBall!$W$2:$W$501,BallByBall!$B$2:$B$501,A1293,BallByBall!$P$2:$P$501,B1293))</f>
        <v>0</v>
      </c>
      <c r="N1293">
        <f>IF(A1293="","",SUMIFS(BallByBall!$X$2:$X$501,BallByBall!$B$2:$B$501,A1293,BallByBall!$P$2:$P$501,B1293))</f>
        <v>0</v>
      </c>
      <c r="O1293">
        <f>IF(A1293="","",SUMIFS(OverSummary!$G$2:$G$101,OverSummary!$A$2:$A$101,A1293,OverSummary!$D$2:$D$101,B1293))</f>
        <v>0</v>
      </c>
      <c r="P1293">
        <f>IF(A1293="","",G1293*Rules!$B$13+H1293*Rules!$B$14+I1293*Rules!$B$15)</f>
        <v>0</v>
      </c>
      <c r="Q1293">
        <f>IF(A1293="","",IF(G1293&gt;=100,Rules!$B$18,IF(G1293&gt;=50,Rules!$B$17,IF(G1293&gt;=30,Rules!$B$16,0)))+IF(AND(F1293=1,D1293&lt;&gt;"BWL",G1293=0),Rules!$B$27,0))</f>
        <v>0</v>
      </c>
      <c r="R1293">
        <f>IF(A1293="","",J1293*Rules!$B$19+O1293*Rules!$B$22)</f>
        <v>0</v>
      </c>
      <c r="S1293">
        <f>IF(A1293="","",IF(J1293&gt;=4,Rules!$B$21,IF(J1293&gt;=3,Rules!$B$20,0)))</f>
        <v>0</v>
      </c>
      <c r="T1293">
        <f>IF(A1293="","",K1293*Rules!$B$23+L1293*Rules!$B$24+M1293*Rules!$B$25+N1293*Rules!$B$26)</f>
        <v>0</v>
      </c>
      <c r="U1293">
        <f t="shared" si="20"/>
        <v>0</v>
      </c>
    </row>
    <row r="1294" spans="1:21" x14ac:dyDescent="0.2">
      <c r="A1294" t="str">
        <f>MatchSquad!A1294</f>
        <v>M026</v>
      </c>
      <c r="B1294" t="str">
        <f>MatchSquad!B1294</f>
        <v>P043</v>
      </c>
      <c r="C1294" t="str">
        <f>MatchSquad!C1294</f>
        <v>Mitchell Starc</v>
      </c>
      <c r="D1294" t="str">
        <f>MatchSquad!D1294</f>
        <v>BWL</v>
      </c>
      <c r="E1294" t="str">
        <f>MatchSquad!E1294</f>
        <v>DC</v>
      </c>
      <c r="F1294">
        <f>MatchSquad!G1294</f>
        <v>0</v>
      </c>
      <c r="G1294">
        <f>IF(A1294="","",SUMIFS(BallByBall!$I$2:$I$501,BallByBall!$B$2:$B$501,A1294,BallByBall!$F$2:$F$501,B1294))</f>
        <v>0</v>
      </c>
      <c r="H1294">
        <f>IF(A1294="","",COUNTIFS(BallByBall!$B$2:$B$501,A1294,BallByBall!$F$2:$F$501,B1294,BallByBall!$Q$2:$Q$501,1))</f>
        <v>0</v>
      </c>
      <c r="I1294">
        <f>IF(A1294="","",COUNTIFS(BallByBall!$B$2:$B$501,A1294,BallByBall!$F$2:$F$501,B1294,BallByBall!$R$2:$R$501,1))</f>
        <v>0</v>
      </c>
      <c r="J1294">
        <f>IF(A1294="","",SUMIFS(BallByBall!$T$2:$T$501,BallByBall!$B$2:$B$501,A1294,BallByBall!$H$2:$H$501,B1294))</f>
        <v>0</v>
      </c>
      <c r="K1294">
        <f>IF(A1294="","",SUMIFS(BallByBall!$U$2:$U$501,BallByBall!$B$2:$B$501,A1294,BallByBall!$P$2:$P$501,B1294))</f>
        <v>0</v>
      </c>
      <c r="L1294">
        <f>IF(A1294="","",SUMIFS(BallByBall!$V$2:$V$501,BallByBall!$B$2:$B$501,A1294,BallByBall!$P$2:$P$501,B1294))</f>
        <v>0</v>
      </c>
      <c r="M1294">
        <f>IF(A1294="","",SUMIFS(BallByBall!$W$2:$W$501,BallByBall!$B$2:$B$501,A1294,BallByBall!$P$2:$P$501,B1294))</f>
        <v>0</v>
      </c>
      <c r="N1294">
        <f>IF(A1294="","",SUMIFS(BallByBall!$X$2:$X$501,BallByBall!$B$2:$B$501,A1294,BallByBall!$P$2:$P$501,B1294))</f>
        <v>0</v>
      </c>
      <c r="O1294">
        <f>IF(A1294="","",SUMIFS(OverSummary!$G$2:$G$101,OverSummary!$A$2:$A$101,A1294,OverSummary!$D$2:$D$101,B1294))</f>
        <v>0</v>
      </c>
      <c r="P1294">
        <f>IF(A1294="","",G1294*Rules!$B$13+H1294*Rules!$B$14+I1294*Rules!$B$15)</f>
        <v>0</v>
      </c>
      <c r="Q1294">
        <f>IF(A1294="","",IF(G1294&gt;=100,Rules!$B$18,IF(G1294&gt;=50,Rules!$B$17,IF(G1294&gt;=30,Rules!$B$16,0)))+IF(AND(F1294=1,D1294&lt;&gt;"BWL",G1294=0),Rules!$B$27,0))</f>
        <v>0</v>
      </c>
      <c r="R1294">
        <f>IF(A1294="","",J1294*Rules!$B$19+O1294*Rules!$B$22)</f>
        <v>0</v>
      </c>
      <c r="S1294">
        <f>IF(A1294="","",IF(J1294&gt;=4,Rules!$B$21,IF(J1294&gt;=3,Rules!$B$20,0)))</f>
        <v>0</v>
      </c>
      <c r="T1294">
        <f>IF(A1294="","",K1294*Rules!$B$23+L1294*Rules!$B$24+M1294*Rules!$B$25+N1294*Rules!$B$26)</f>
        <v>0</v>
      </c>
      <c r="U1294">
        <f t="shared" si="20"/>
        <v>0</v>
      </c>
    </row>
    <row r="1295" spans="1:21" x14ac:dyDescent="0.2">
      <c r="A1295" t="str">
        <f>MatchSquad!A1295</f>
        <v>M026</v>
      </c>
      <c r="B1295" t="str">
        <f>MatchSquad!B1295</f>
        <v>P044</v>
      </c>
      <c r="C1295" t="str">
        <f>MatchSquad!C1295</f>
        <v>T. Natarajan</v>
      </c>
      <c r="D1295" t="str">
        <f>MatchSquad!D1295</f>
        <v>BWL</v>
      </c>
      <c r="E1295" t="str">
        <f>MatchSquad!E1295</f>
        <v>DC</v>
      </c>
      <c r="F1295">
        <f>MatchSquad!G1295</f>
        <v>0</v>
      </c>
      <c r="G1295">
        <f>IF(A1295="","",SUMIFS(BallByBall!$I$2:$I$501,BallByBall!$B$2:$B$501,A1295,BallByBall!$F$2:$F$501,B1295))</f>
        <v>0</v>
      </c>
      <c r="H1295">
        <f>IF(A1295="","",COUNTIFS(BallByBall!$B$2:$B$501,A1295,BallByBall!$F$2:$F$501,B1295,BallByBall!$Q$2:$Q$501,1))</f>
        <v>0</v>
      </c>
      <c r="I1295">
        <f>IF(A1295="","",COUNTIFS(BallByBall!$B$2:$B$501,A1295,BallByBall!$F$2:$F$501,B1295,BallByBall!$R$2:$R$501,1))</f>
        <v>0</v>
      </c>
      <c r="J1295">
        <f>IF(A1295="","",SUMIFS(BallByBall!$T$2:$T$501,BallByBall!$B$2:$B$501,A1295,BallByBall!$H$2:$H$501,B1295))</f>
        <v>0</v>
      </c>
      <c r="K1295">
        <f>IF(A1295="","",SUMIFS(BallByBall!$U$2:$U$501,BallByBall!$B$2:$B$501,A1295,BallByBall!$P$2:$P$501,B1295))</f>
        <v>0</v>
      </c>
      <c r="L1295">
        <f>IF(A1295="","",SUMIFS(BallByBall!$V$2:$V$501,BallByBall!$B$2:$B$501,A1295,BallByBall!$P$2:$P$501,B1295))</f>
        <v>0</v>
      </c>
      <c r="M1295">
        <f>IF(A1295="","",SUMIFS(BallByBall!$W$2:$W$501,BallByBall!$B$2:$B$501,A1295,BallByBall!$P$2:$P$501,B1295))</f>
        <v>0</v>
      </c>
      <c r="N1295">
        <f>IF(A1295="","",SUMIFS(BallByBall!$X$2:$X$501,BallByBall!$B$2:$B$501,A1295,BallByBall!$P$2:$P$501,B1295))</f>
        <v>0</v>
      </c>
      <c r="O1295">
        <f>IF(A1295="","",SUMIFS(OverSummary!$G$2:$G$101,OverSummary!$A$2:$A$101,A1295,OverSummary!$D$2:$D$101,B1295))</f>
        <v>0</v>
      </c>
      <c r="P1295">
        <f>IF(A1295="","",G1295*Rules!$B$13+H1295*Rules!$B$14+I1295*Rules!$B$15)</f>
        <v>0</v>
      </c>
      <c r="Q1295">
        <f>IF(A1295="","",IF(G1295&gt;=100,Rules!$B$18,IF(G1295&gt;=50,Rules!$B$17,IF(G1295&gt;=30,Rules!$B$16,0)))+IF(AND(F1295=1,D1295&lt;&gt;"BWL",G1295=0),Rules!$B$27,0))</f>
        <v>0</v>
      </c>
      <c r="R1295">
        <f>IF(A1295="","",J1295*Rules!$B$19+O1295*Rules!$B$22)</f>
        <v>0</v>
      </c>
      <c r="S1295">
        <f>IF(A1295="","",IF(J1295&gt;=4,Rules!$B$21,IF(J1295&gt;=3,Rules!$B$20,0)))</f>
        <v>0</v>
      </c>
      <c r="T1295">
        <f>IF(A1295="","",K1295*Rules!$B$23+L1295*Rules!$B$24+M1295*Rules!$B$25+N1295*Rules!$B$26)</f>
        <v>0</v>
      </c>
      <c r="U1295">
        <f t="shared" si="20"/>
        <v>0</v>
      </c>
    </row>
    <row r="1296" spans="1:21" x14ac:dyDescent="0.2">
      <c r="A1296" t="str">
        <f>MatchSquad!A1296</f>
        <v>M026</v>
      </c>
      <c r="B1296" t="str">
        <f>MatchSquad!B1296</f>
        <v>P045</v>
      </c>
      <c r="C1296" t="str">
        <f>MatchSquad!C1296</f>
        <v>Mukesh Kumar</v>
      </c>
      <c r="D1296" t="str">
        <f>MatchSquad!D1296</f>
        <v>BWL</v>
      </c>
      <c r="E1296" t="str">
        <f>MatchSquad!E1296</f>
        <v>DC</v>
      </c>
      <c r="F1296">
        <f>MatchSquad!G1296</f>
        <v>0</v>
      </c>
      <c r="G1296">
        <f>IF(A1296="","",SUMIFS(BallByBall!$I$2:$I$501,BallByBall!$B$2:$B$501,A1296,BallByBall!$F$2:$F$501,B1296))</f>
        <v>0</v>
      </c>
      <c r="H1296">
        <f>IF(A1296="","",COUNTIFS(BallByBall!$B$2:$B$501,A1296,BallByBall!$F$2:$F$501,B1296,BallByBall!$Q$2:$Q$501,1))</f>
        <v>0</v>
      </c>
      <c r="I1296">
        <f>IF(A1296="","",COUNTIFS(BallByBall!$B$2:$B$501,A1296,BallByBall!$F$2:$F$501,B1296,BallByBall!$R$2:$R$501,1))</f>
        <v>0</v>
      </c>
      <c r="J1296">
        <f>IF(A1296="","",SUMIFS(BallByBall!$T$2:$T$501,BallByBall!$B$2:$B$501,A1296,BallByBall!$H$2:$H$501,B1296))</f>
        <v>0</v>
      </c>
      <c r="K1296">
        <f>IF(A1296="","",SUMIFS(BallByBall!$U$2:$U$501,BallByBall!$B$2:$B$501,A1296,BallByBall!$P$2:$P$501,B1296))</f>
        <v>0</v>
      </c>
      <c r="L1296">
        <f>IF(A1296="","",SUMIFS(BallByBall!$V$2:$V$501,BallByBall!$B$2:$B$501,A1296,BallByBall!$P$2:$P$501,B1296))</f>
        <v>0</v>
      </c>
      <c r="M1296">
        <f>IF(A1296="","",SUMIFS(BallByBall!$W$2:$W$501,BallByBall!$B$2:$B$501,A1296,BallByBall!$P$2:$P$501,B1296))</f>
        <v>0</v>
      </c>
      <c r="N1296">
        <f>IF(A1296="","",SUMIFS(BallByBall!$X$2:$X$501,BallByBall!$B$2:$B$501,A1296,BallByBall!$P$2:$P$501,B1296))</f>
        <v>0</v>
      </c>
      <c r="O1296">
        <f>IF(A1296="","",SUMIFS(OverSummary!$G$2:$G$101,OverSummary!$A$2:$A$101,A1296,OverSummary!$D$2:$D$101,B1296))</f>
        <v>0</v>
      </c>
      <c r="P1296">
        <f>IF(A1296="","",G1296*Rules!$B$13+H1296*Rules!$B$14+I1296*Rules!$B$15)</f>
        <v>0</v>
      </c>
      <c r="Q1296">
        <f>IF(A1296="","",IF(G1296&gt;=100,Rules!$B$18,IF(G1296&gt;=50,Rules!$B$17,IF(G1296&gt;=30,Rules!$B$16,0)))+IF(AND(F1296=1,D1296&lt;&gt;"BWL",G1296=0),Rules!$B$27,0))</f>
        <v>0</v>
      </c>
      <c r="R1296">
        <f>IF(A1296="","",J1296*Rules!$B$19+O1296*Rules!$B$22)</f>
        <v>0</v>
      </c>
      <c r="S1296">
        <f>IF(A1296="","",IF(J1296&gt;=4,Rules!$B$21,IF(J1296&gt;=3,Rules!$B$20,0)))</f>
        <v>0</v>
      </c>
      <c r="T1296">
        <f>IF(A1296="","",K1296*Rules!$B$23+L1296*Rules!$B$24+M1296*Rules!$B$25+N1296*Rules!$B$26)</f>
        <v>0</v>
      </c>
      <c r="U1296">
        <f t="shared" si="20"/>
        <v>0</v>
      </c>
    </row>
    <row r="1297" spans="1:21" x14ac:dyDescent="0.2">
      <c r="A1297" t="str">
        <f>MatchSquad!A1297</f>
        <v>M026</v>
      </c>
      <c r="B1297" t="str">
        <f>MatchSquad!B1297</f>
        <v>P046</v>
      </c>
      <c r="C1297" t="str">
        <f>MatchSquad!C1297</f>
        <v>Dushmantha Chameera</v>
      </c>
      <c r="D1297" t="str">
        <f>MatchSquad!D1297</f>
        <v>BWL</v>
      </c>
      <c r="E1297" t="str">
        <f>MatchSquad!E1297</f>
        <v>DC</v>
      </c>
      <c r="F1297">
        <f>MatchSquad!G1297</f>
        <v>0</v>
      </c>
      <c r="G1297">
        <f>IF(A1297="","",SUMIFS(BallByBall!$I$2:$I$501,BallByBall!$B$2:$B$501,A1297,BallByBall!$F$2:$F$501,B1297))</f>
        <v>0</v>
      </c>
      <c r="H1297">
        <f>IF(A1297="","",COUNTIFS(BallByBall!$B$2:$B$501,A1297,BallByBall!$F$2:$F$501,B1297,BallByBall!$Q$2:$Q$501,1))</f>
        <v>0</v>
      </c>
      <c r="I1297">
        <f>IF(A1297="","",COUNTIFS(BallByBall!$B$2:$B$501,A1297,BallByBall!$F$2:$F$501,B1297,BallByBall!$R$2:$R$501,1))</f>
        <v>0</v>
      </c>
      <c r="J1297">
        <f>IF(A1297="","",SUMIFS(BallByBall!$T$2:$T$501,BallByBall!$B$2:$B$501,A1297,BallByBall!$H$2:$H$501,B1297))</f>
        <v>0</v>
      </c>
      <c r="K1297">
        <f>IF(A1297="","",SUMIFS(BallByBall!$U$2:$U$501,BallByBall!$B$2:$B$501,A1297,BallByBall!$P$2:$P$501,B1297))</f>
        <v>0</v>
      </c>
      <c r="L1297">
        <f>IF(A1297="","",SUMIFS(BallByBall!$V$2:$V$501,BallByBall!$B$2:$B$501,A1297,BallByBall!$P$2:$P$501,B1297))</f>
        <v>0</v>
      </c>
      <c r="M1297">
        <f>IF(A1297="","",SUMIFS(BallByBall!$W$2:$W$501,BallByBall!$B$2:$B$501,A1297,BallByBall!$P$2:$P$501,B1297))</f>
        <v>0</v>
      </c>
      <c r="N1297">
        <f>IF(A1297="","",SUMIFS(BallByBall!$X$2:$X$501,BallByBall!$B$2:$B$501,A1297,BallByBall!$P$2:$P$501,B1297))</f>
        <v>0</v>
      </c>
      <c r="O1297">
        <f>IF(A1297="","",SUMIFS(OverSummary!$G$2:$G$101,OverSummary!$A$2:$A$101,A1297,OverSummary!$D$2:$D$101,B1297))</f>
        <v>0</v>
      </c>
      <c r="P1297">
        <f>IF(A1297="","",G1297*Rules!$B$13+H1297*Rules!$B$14+I1297*Rules!$B$15)</f>
        <v>0</v>
      </c>
      <c r="Q1297">
        <f>IF(A1297="","",IF(G1297&gt;=100,Rules!$B$18,IF(G1297&gt;=50,Rules!$B$17,IF(G1297&gt;=30,Rules!$B$16,0)))+IF(AND(F1297=1,D1297&lt;&gt;"BWL",G1297=0),Rules!$B$27,0))</f>
        <v>0</v>
      </c>
      <c r="R1297">
        <f>IF(A1297="","",J1297*Rules!$B$19+O1297*Rules!$B$22)</f>
        <v>0</v>
      </c>
      <c r="S1297">
        <f>IF(A1297="","",IF(J1297&gt;=4,Rules!$B$21,IF(J1297&gt;=3,Rules!$B$20,0)))</f>
        <v>0</v>
      </c>
      <c r="T1297">
        <f>IF(A1297="","",K1297*Rules!$B$23+L1297*Rules!$B$24+M1297*Rules!$B$25+N1297*Rules!$B$26)</f>
        <v>0</v>
      </c>
      <c r="U1297">
        <f t="shared" si="20"/>
        <v>0</v>
      </c>
    </row>
    <row r="1298" spans="1:21" x14ac:dyDescent="0.2">
      <c r="A1298" t="str">
        <f>MatchSquad!A1298</f>
        <v>M026</v>
      </c>
      <c r="B1298" t="str">
        <f>MatchSquad!B1298</f>
        <v>P047</v>
      </c>
      <c r="C1298" t="str">
        <f>MatchSquad!C1298</f>
        <v>Auqib Nabi</v>
      </c>
      <c r="D1298" t="str">
        <f>MatchSquad!D1298</f>
        <v>BWL</v>
      </c>
      <c r="E1298" t="str">
        <f>MatchSquad!E1298</f>
        <v>DC</v>
      </c>
      <c r="F1298">
        <f>MatchSquad!G1298</f>
        <v>0</v>
      </c>
      <c r="G1298">
        <f>IF(A1298="","",SUMIFS(BallByBall!$I$2:$I$501,BallByBall!$B$2:$B$501,A1298,BallByBall!$F$2:$F$501,B1298))</f>
        <v>0</v>
      </c>
      <c r="H1298">
        <f>IF(A1298="","",COUNTIFS(BallByBall!$B$2:$B$501,A1298,BallByBall!$F$2:$F$501,B1298,BallByBall!$Q$2:$Q$501,1))</f>
        <v>0</v>
      </c>
      <c r="I1298">
        <f>IF(A1298="","",COUNTIFS(BallByBall!$B$2:$B$501,A1298,BallByBall!$F$2:$F$501,B1298,BallByBall!$R$2:$R$501,1))</f>
        <v>0</v>
      </c>
      <c r="J1298">
        <f>IF(A1298="","",SUMIFS(BallByBall!$T$2:$T$501,BallByBall!$B$2:$B$501,A1298,BallByBall!$H$2:$H$501,B1298))</f>
        <v>0</v>
      </c>
      <c r="K1298">
        <f>IF(A1298="","",SUMIFS(BallByBall!$U$2:$U$501,BallByBall!$B$2:$B$501,A1298,BallByBall!$P$2:$P$501,B1298))</f>
        <v>0</v>
      </c>
      <c r="L1298">
        <f>IF(A1298="","",SUMIFS(BallByBall!$V$2:$V$501,BallByBall!$B$2:$B$501,A1298,BallByBall!$P$2:$P$501,B1298))</f>
        <v>0</v>
      </c>
      <c r="M1298">
        <f>IF(A1298="","",SUMIFS(BallByBall!$W$2:$W$501,BallByBall!$B$2:$B$501,A1298,BallByBall!$P$2:$P$501,B1298))</f>
        <v>0</v>
      </c>
      <c r="N1298">
        <f>IF(A1298="","",SUMIFS(BallByBall!$X$2:$X$501,BallByBall!$B$2:$B$501,A1298,BallByBall!$P$2:$P$501,B1298))</f>
        <v>0</v>
      </c>
      <c r="O1298">
        <f>IF(A1298="","",SUMIFS(OverSummary!$G$2:$G$101,OverSummary!$A$2:$A$101,A1298,OverSummary!$D$2:$D$101,B1298))</f>
        <v>0</v>
      </c>
      <c r="P1298">
        <f>IF(A1298="","",G1298*Rules!$B$13+H1298*Rules!$B$14+I1298*Rules!$B$15)</f>
        <v>0</v>
      </c>
      <c r="Q1298">
        <f>IF(A1298="","",IF(G1298&gt;=100,Rules!$B$18,IF(G1298&gt;=50,Rules!$B$17,IF(G1298&gt;=30,Rules!$B$16,0)))+IF(AND(F1298=1,D1298&lt;&gt;"BWL",G1298=0),Rules!$B$27,0))</f>
        <v>0</v>
      </c>
      <c r="R1298">
        <f>IF(A1298="","",J1298*Rules!$B$19+O1298*Rules!$B$22)</f>
        <v>0</v>
      </c>
      <c r="S1298">
        <f>IF(A1298="","",IF(J1298&gt;=4,Rules!$B$21,IF(J1298&gt;=3,Rules!$B$20,0)))</f>
        <v>0</v>
      </c>
      <c r="T1298">
        <f>IF(A1298="","",K1298*Rules!$B$23+L1298*Rules!$B$24+M1298*Rules!$B$25+N1298*Rules!$B$26)</f>
        <v>0</v>
      </c>
      <c r="U1298">
        <f t="shared" si="20"/>
        <v>0</v>
      </c>
    </row>
    <row r="1299" spans="1:21" x14ac:dyDescent="0.2">
      <c r="A1299" t="str">
        <f>MatchSquad!A1299</f>
        <v>M026</v>
      </c>
      <c r="B1299" t="str">
        <f>MatchSquad!B1299</f>
        <v>P048</v>
      </c>
      <c r="C1299" t="str">
        <f>MatchSquad!C1299</f>
        <v>Lungisani Ngidi</v>
      </c>
      <c r="D1299" t="str">
        <f>MatchSquad!D1299</f>
        <v>BWL</v>
      </c>
      <c r="E1299" t="str">
        <f>MatchSquad!E1299</f>
        <v>DC</v>
      </c>
      <c r="F1299">
        <f>MatchSquad!G1299</f>
        <v>0</v>
      </c>
      <c r="G1299">
        <f>IF(A1299="","",SUMIFS(BallByBall!$I$2:$I$501,BallByBall!$B$2:$B$501,A1299,BallByBall!$F$2:$F$501,B1299))</f>
        <v>0</v>
      </c>
      <c r="H1299">
        <f>IF(A1299="","",COUNTIFS(BallByBall!$B$2:$B$501,A1299,BallByBall!$F$2:$F$501,B1299,BallByBall!$Q$2:$Q$501,1))</f>
        <v>0</v>
      </c>
      <c r="I1299">
        <f>IF(A1299="","",COUNTIFS(BallByBall!$B$2:$B$501,A1299,BallByBall!$F$2:$F$501,B1299,BallByBall!$R$2:$R$501,1))</f>
        <v>0</v>
      </c>
      <c r="J1299">
        <f>IF(A1299="","",SUMIFS(BallByBall!$T$2:$T$501,BallByBall!$B$2:$B$501,A1299,BallByBall!$H$2:$H$501,B1299))</f>
        <v>0</v>
      </c>
      <c r="K1299">
        <f>IF(A1299="","",SUMIFS(BallByBall!$U$2:$U$501,BallByBall!$B$2:$B$501,A1299,BallByBall!$P$2:$P$501,B1299))</f>
        <v>0</v>
      </c>
      <c r="L1299">
        <f>IF(A1299="","",SUMIFS(BallByBall!$V$2:$V$501,BallByBall!$B$2:$B$501,A1299,BallByBall!$P$2:$P$501,B1299))</f>
        <v>0</v>
      </c>
      <c r="M1299">
        <f>IF(A1299="","",SUMIFS(BallByBall!$W$2:$W$501,BallByBall!$B$2:$B$501,A1299,BallByBall!$P$2:$P$501,B1299))</f>
        <v>0</v>
      </c>
      <c r="N1299">
        <f>IF(A1299="","",SUMIFS(BallByBall!$X$2:$X$501,BallByBall!$B$2:$B$501,A1299,BallByBall!$P$2:$P$501,B1299))</f>
        <v>0</v>
      </c>
      <c r="O1299">
        <f>IF(A1299="","",SUMIFS(OverSummary!$G$2:$G$101,OverSummary!$A$2:$A$101,A1299,OverSummary!$D$2:$D$101,B1299))</f>
        <v>0</v>
      </c>
      <c r="P1299">
        <f>IF(A1299="","",G1299*Rules!$B$13+H1299*Rules!$B$14+I1299*Rules!$B$15)</f>
        <v>0</v>
      </c>
      <c r="Q1299">
        <f>IF(A1299="","",IF(G1299&gt;=100,Rules!$B$18,IF(G1299&gt;=50,Rules!$B$17,IF(G1299&gt;=30,Rules!$B$16,0)))+IF(AND(F1299=1,D1299&lt;&gt;"BWL",G1299=0),Rules!$B$27,0))</f>
        <v>0</v>
      </c>
      <c r="R1299">
        <f>IF(A1299="","",J1299*Rules!$B$19+O1299*Rules!$B$22)</f>
        <v>0</v>
      </c>
      <c r="S1299">
        <f>IF(A1299="","",IF(J1299&gt;=4,Rules!$B$21,IF(J1299&gt;=3,Rules!$B$20,0)))</f>
        <v>0</v>
      </c>
      <c r="T1299">
        <f>IF(A1299="","",K1299*Rules!$B$23+L1299*Rules!$B$24+M1299*Rules!$B$25+N1299*Rules!$B$26)</f>
        <v>0</v>
      </c>
      <c r="U1299">
        <f t="shared" si="20"/>
        <v>0</v>
      </c>
    </row>
    <row r="1300" spans="1:21" x14ac:dyDescent="0.2">
      <c r="A1300" t="str">
        <f>MatchSquad!A1300</f>
        <v>M026</v>
      </c>
      <c r="B1300" t="str">
        <f>MatchSquad!B1300</f>
        <v>P049</v>
      </c>
      <c r="C1300" t="str">
        <f>MatchSquad!C1300</f>
        <v>Kyle Jamieson</v>
      </c>
      <c r="D1300" t="str">
        <f>MatchSquad!D1300</f>
        <v>BWL</v>
      </c>
      <c r="E1300" t="str">
        <f>MatchSquad!E1300</f>
        <v>DC</v>
      </c>
      <c r="F1300">
        <f>MatchSquad!G1300</f>
        <v>0</v>
      </c>
      <c r="G1300">
        <f>IF(A1300="","",SUMIFS(BallByBall!$I$2:$I$501,BallByBall!$B$2:$B$501,A1300,BallByBall!$F$2:$F$501,B1300))</f>
        <v>0</v>
      </c>
      <c r="H1300">
        <f>IF(A1300="","",COUNTIFS(BallByBall!$B$2:$B$501,A1300,BallByBall!$F$2:$F$501,B1300,BallByBall!$Q$2:$Q$501,1))</f>
        <v>0</v>
      </c>
      <c r="I1300">
        <f>IF(A1300="","",COUNTIFS(BallByBall!$B$2:$B$501,A1300,BallByBall!$F$2:$F$501,B1300,BallByBall!$R$2:$R$501,1))</f>
        <v>0</v>
      </c>
      <c r="J1300">
        <f>IF(A1300="","",SUMIFS(BallByBall!$T$2:$T$501,BallByBall!$B$2:$B$501,A1300,BallByBall!$H$2:$H$501,B1300))</f>
        <v>0</v>
      </c>
      <c r="K1300">
        <f>IF(A1300="","",SUMIFS(BallByBall!$U$2:$U$501,BallByBall!$B$2:$B$501,A1300,BallByBall!$P$2:$P$501,B1300))</f>
        <v>0</v>
      </c>
      <c r="L1300">
        <f>IF(A1300="","",SUMIFS(BallByBall!$V$2:$V$501,BallByBall!$B$2:$B$501,A1300,BallByBall!$P$2:$P$501,B1300))</f>
        <v>0</v>
      </c>
      <c r="M1300">
        <f>IF(A1300="","",SUMIFS(BallByBall!$W$2:$W$501,BallByBall!$B$2:$B$501,A1300,BallByBall!$P$2:$P$501,B1300))</f>
        <v>0</v>
      </c>
      <c r="N1300">
        <f>IF(A1300="","",SUMIFS(BallByBall!$X$2:$X$501,BallByBall!$B$2:$B$501,A1300,BallByBall!$P$2:$P$501,B1300))</f>
        <v>0</v>
      </c>
      <c r="O1300">
        <f>IF(A1300="","",SUMIFS(OverSummary!$G$2:$G$101,OverSummary!$A$2:$A$101,A1300,OverSummary!$D$2:$D$101,B1300))</f>
        <v>0</v>
      </c>
      <c r="P1300">
        <f>IF(A1300="","",G1300*Rules!$B$13+H1300*Rules!$B$14+I1300*Rules!$B$15)</f>
        <v>0</v>
      </c>
      <c r="Q1300">
        <f>IF(A1300="","",IF(G1300&gt;=100,Rules!$B$18,IF(G1300&gt;=50,Rules!$B$17,IF(G1300&gt;=30,Rules!$B$16,0)))+IF(AND(F1300=1,D1300&lt;&gt;"BWL",G1300=0),Rules!$B$27,0))</f>
        <v>0</v>
      </c>
      <c r="R1300">
        <f>IF(A1300="","",J1300*Rules!$B$19+O1300*Rules!$B$22)</f>
        <v>0</v>
      </c>
      <c r="S1300">
        <f>IF(A1300="","",IF(J1300&gt;=4,Rules!$B$21,IF(J1300&gt;=3,Rules!$B$20,0)))</f>
        <v>0</v>
      </c>
      <c r="T1300">
        <f>IF(A1300="","",K1300*Rules!$B$23+L1300*Rules!$B$24+M1300*Rules!$B$25+N1300*Rules!$B$26)</f>
        <v>0</v>
      </c>
      <c r="U1300">
        <f t="shared" si="20"/>
        <v>0</v>
      </c>
    </row>
    <row r="1301" spans="1:21" x14ac:dyDescent="0.2">
      <c r="A1301" t="str">
        <f>MatchSquad!A1301</f>
        <v>M026</v>
      </c>
      <c r="B1301" t="str">
        <f>MatchSquad!B1301</f>
        <v>P050</v>
      </c>
      <c r="C1301" t="str">
        <f>MatchSquad!C1301</f>
        <v>Kuldeep Yadav</v>
      </c>
      <c r="D1301" t="str">
        <f>MatchSquad!D1301</f>
        <v>BWL</v>
      </c>
      <c r="E1301" t="str">
        <f>MatchSquad!E1301</f>
        <v>DC</v>
      </c>
      <c r="F1301">
        <f>MatchSquad!G1301</f>
        <v>0</v>
      </c>
      <c r="G1301">
        <f>IF(A1301="","",SUMIFS(BallByBall!$I$2:$I$501,BallByBall!$B$2:$B$501,A1301,BallByBall!$F$2:$F$501,B1301))</f>
        <v>0</v>
      </c>
      <c r="H1301">
        <f>IF(A1301="","",COUNTIFS(BallByBall!$B$2:$B$501,A1301,BallByBall!$F$2:$F$501,B1301,BallByBall!$Q$2:$Q$501,1))</f>
        <v>0</v>
      </c>
      <c r="I1301">
        <f>IF(A1301="","",COUNTIFS(BallByBall!$B$2:$B$501,A1301,BallByBall!$F$2:$F$501,B1301,BallByBall!$R$2:$R$501,1))</f>
        <v>0</v>
      </c>
      <c r="J1301">
        <f>IF(A1301="","",SUMIFS(BallByBall!$T$2:$T$501,BallByBall!$B$2:$B$501,A1301,BallByBall!$H$2:$H$501,B1301))</f>
        <v>0</v>
      </c>
      <c r="K1301">
        <f>IF(A1301="","",SUMIFS(BallByBall!$U$2:$U$501,BallByBall!$B$2:$B$501,A1301,BallByBall!$P$2:$P$501,B1301))</f>
        <v>0</v>
      </c>
      <c r="L1301">
        <f>IF(A1301="","",SUMIFS(BallByBall!$V$2:$V$501,BallByBall!$B$2:$B$501,A1301,BallByBall!$P$2:$P$501,B1301))</f>
        <v>0</v>
      </c>
      <c r="M1301">
        <f>IF(A1301="","",SUMIFS(BallByBall!$W$2:$W$501,BallByBall!$B$2:$B$501,A1301,BallByBall!$P$2:$P$501,B1301))</f>
        <v>0</v>
      </c>
      <c r="N1301">
        <f>IF(A1301="","",SUMIFS(BallByBall!$X$2:$X$501,BallByBall!$B$2:$B$501,A1301,BallByBall!$P$2:$P$501,B1301))</f>
        <v>0</v>
      </c>
      <c r="O1301">
        <f>IF(A1301="","",SUMIFS(OverSummary!$G$2:$G$101,OverSummary!$A$2:$A$101,A1301,OverSummary!$D$2:$D$101,B1301))</f>
        <v>0</v>
      </c>
      <c r="P1301">
        <f>IF(A1301="","",G1301*Rules!$B$13+H1301*Rules!$B$14+I1301*Rules!$B$15)</f>
        <v>0</v>
      </c>
      <c r="Q1301">
        <f>IF(A1301="","",IF(G1301&gt;=100,Rules!$B$18,IF(G1301&gt;=50,Rules!$B$17,IF(G1301&gt;=30,Rules!$B$16,0)))+IF(AND(F1301=1,D1301&lt;&gt;"BWL",G1301=0),Rules!$B$27,0))</f>
        <v>0</v>
      </c>
      <c r="R1301">
        <f>IF(A1301="","",J1301*Rules!$B$19+O1301*Rules!$B$22)</f>
        <v>0</v>
      </c>
      <c r="S1301">
        <f>IF(A1301="","",IF(J1301&gt;=4,Rules!$B$21,IF(J1301&gt;=3,Rules!$B$20,0)))</f>
        <v>0</v>
      </c>
      <c r="T1301">
        <f>IF(A1301="","",K1301*Rules!$B$23+L1301*Rules!$B$24+M1301*Rules!$B$25+N1301*Rules!$B$26)</f>
        <v>0</v>
      </c>
      <c r="U1301">
        <f t="shared" si="20"/>
        <v>0</v>
      </c>
    </row>
    <row r="1302" spans="1:21" x14ac:dyDescent="0.2">
      <c r="A1302" t="str">
        <f>MatchSquad!A1302</f>
        <v>M027</v>
      </c>
      <c r="B1302" t="str">
        <f>MatchSquad!B1302</f>
        <v>P226</v>
      </c>
      <c r="C1302" t="str">
        <f>MatchSquad!C1302</f>
        <v>Ishan Kishan</v>
      </c>
      <c r="D1302" t="str">
        <f>MatchSquad!D1302</f>
        <v>WK</v>
      </c>
      <c r="E1302" t="str">
        <f>MatchSquad!E1302</f>
        <v>SRH</v>
      </c>
      <c r="F1302">
        <f>MatchSquad!G1302</f>
        <v>0</v>
      </c>
      <c r="G1302">
        <f>IF(A1302="","",SUMIFS(BallByBall!$I$2:$I$501,BallByBall!$B$2:$B$501,A1302,BallByBall!$F$2:$F$501,B1302))</f>
        <v>0</v>
      </c>
      <c r="H1302">
        <f>IF(A1302="","",COUNTIFS(BallByBall!$B$2:$B$501,A1302,BallByBall!$F$2:$F$501,B1302,BallByBall!$Q$2:$Q$501,1))</f>
        <v>0</v>
      </c>
      <c r="I1302">
        <f>IF(A1302="","",COUNTIFS(BallByBall!$B$2:$B$501,A1302,BallByBall!$F$2:$F$501,B1302,BallByBall!$R$2:$R$501,1))</f>
        <v>0</v>
      </c>
      <c r="J1302">
        <f>IF(A1302="","",SUMIFS(BallByBall!$T$2:$T$501,BallByBall!$B$2:$B$501,A1302,BallByBall!$H$2:$H$501,B1302))</f>
        <v>0</v>
      </c>
      <c r="K1302">
        <f>IF(A1302="","",SUMIFS(BallByBall!$U$2:$U$501,BallByBall!$B$2:$B$501,A1302,BallByBall!$P$2:$P$501,B1302))</f>
        <v>0</v>
      </c>
      <c r="L1302">
        <f>IF(A1302="","",SUMIFS(BallByBall!$V$2:$V$501,BallByBall!$B$2:$B$501,A1302,BallByBall!$P$2:$P$501,B1302))</f>
        <v>0</v>
      </c>
      <c r="M1302">
        <f>IF(A1302="","",SUMIFS(BallByBall!$W$2:$W$501,BallByBall!$B$2:$B$501,A1302,BallByBall!$P$2:$P$501,B1302))</f>
        <v>0</v>
      </c>
      <c r="N1302">
        <f>IF(A1302="","",SUMIFS(BallByBall!$X$2:$X$501,BallByBall!$B$2:$B$501,A1302,BallByBall!$P$2:$P$501,B1302))</f>
        <v>0</v>
      </c>
      <c r="O1302">
        <f>IF(A1302="","",SUMIFS(OverSummary!$G$2:$G$101,OverSummary!$A$2:$A$101,A1302,OverSummary!$D$2:$D$101,B1302))</f>
        <v>0</v>
      </c>
      <c r="P1302">
        <f>IF(A1302="","",G1302*Rules!$B$13+H1302*Rules!$B$14+I1302*Rules!$B$15)</f>
        <v>0</v>
      </c>
      <c r="Q1302">
        <f>IF(A1302="","",IF(G1302&gt;=100,Rules!$B$18,IF(G1302&gt;=50,Rules!$B$17,IF(G1302&gt;=30,Rules!$B$16,0)))+IF(AND(F1302=1,D1302&lt;&gt;"BWL",G1302=0),Rules!$B$27,0))</f>
        <v>0</v>
      </c>
      <c r="R1302">
        <f>IF(A1302="","",J1302*Rules!$B$19+O1302*Rules!$B$22)</f>
        <v>0</v>
      </c>
      <c r="S1302">
        <f>IF(A1302="","",IF(J1302&gt;=4,Rules!$B$21,IF(J1302&gt;=3,Rules!$B$20,0)))</f>
        <v>0</v>
      </c>
      <c r="T1302">
        <f>IF(A1302="","",K1302*Rules!$B$23+L1302*Rules!$B$24+M1302*Rules!$B$25+N1302*Rules!$B$26)</f>
        <v>0</v>
      </c>
      <c r="U1302">
        <f t="shared" si="20"/>
        <v>0</v>
      </c>
    </row>
    <row r="1303" spans="1:21" x14ac:dyDescent="0.2">
      <c r="A1303" t="str">
        <f>MatchSquad!A1303</f>
        <v>M027</v>
      </c>
      <c r="B1303" t="str">
        <f>MatchSquad!B1303</f>
        <v>P227</v>
      </c>
      <c r="C1303" t="str">
        <f>MatchSquad!C1303</f>
        <v>Aniket Verma</v>
      </c>
      <c r="D1303" t="str">
        <f>MatchSquad!D1303</f>
        <v>BAT</v>
      </c>
      <c r="E1303" t="str">
        <f>MatchSquad!E1303</f>
        <v>SRH</v>
      </c>
      <c r="F1303">
        <f>MatchSquad!G1303</f>
        <v>0</v>
      </c>
      <c r="G1303">
        <f>IF(A1303="","",SUMIFS(BallByBall!$I$2:$I$501,BallByBall!$B$2:$B$501,A1303,BallByBall!$F$2:$F$501,B1303))</f>
        <v>0</v>
      </c>
      <c r="H1303">
        <f>IF(A1303="","",COUNTIFS(BallByBall!$B$2:$B$501,A1303,BallByBall!$F$2:$F$501,B1303,BallByBall!$Q$2:$Q$501,1))</f>
        <v>0</v>
      </c>
      <c r="I1303">
        <f>IF(A1303="","",COUNTIFS(BallByBall!$B$2:$B$501,A1303,BallByBall!$F$2:$F$501,B1303,BallByBall!$R$2:$R$501,1))</f>
        <v>0</v>
      </c>
      <c r="J1303">
        <f>IF(A1303="","",SUMIFS(BallByBall!$T$2:$T$501,BallByBall!$B$2:$B$501,A1303,BallByBall!$H$2:$H$501,B1303))</f>
        <v>0</v>
      </c>
      <c r="K1303">
        <f>IF(A1303="","",SUMIFS(BallByBall!$U$2:$U$501,BallByBall!$B$2:$B$501,A1303,BallByBall!$P$2:$P$501,B1303))</f>
        <v>0</v>
      </c>
      <c r="L1303">
        <f>IF(A1303="","",SUMIFS(BallByBall!$V$2:$V$501,BallByBall!$B$2:$B$501,A1303,BallByBall!$P$2:$P$501,B1303))</f>
        <v>0</v>
      </c>
      <c r="M1303">
        <f>IF(A1303="","",SUMIFS(BallByBall!$W$2:$W$501,BallByBall!$B$2:$B$501,A1303,BallByBall!$P$2:$P$501,B1303))</f>
        <v>0</v>
      </c>
      <c r="N1303">
        <f>IF(A1303="","",SUMIFS(BallByBall!$X$2:$X$501,BallByBall!$B$2:$B$501,A1303,BallByBall!$P$2:$P$501,B1303))</f>
        <v>0</v>
      </c>
      <c r="O1303">
        <f>IF(A1303="","",SUMIFS(OverSummary!$G$2:$G$101,OverSummary!$A$2:$A$101,A1303,OverSummary!$D$2:$D$101,B1303))</f>
        <v>0</v>
      </c>
      <c r="P1303">
        <f>IF(A1303="","",G1303*Rules!$B$13+H1303*Rules!$B$14+I1303*Rules!$B$15)</f>
        <v>0</v>
      </c>
      <c r="Q1303">
        <f>IF(A1303="","",IF(G1303&gt;=100,Rules!$B$18,IF(G1303&gt;=50,Rules!$B$17,IF(G1303&gt;=30,Rules!$B$16,0)))+IF(AND(F1303=1,D1303&lt;&gt;"BWL",G1303=0),Rules!$B$27,0))</f>
        <v>0</v>
      </c>
      <c r="R1303">
        <f>IF(A1303="","",J1303*Rules!$B$19+O1303*Rules!$B$22)</f>
        <v>0</v>
      </c>
      <c r="S1303">
        <f>IF(A1303="","",IF(J1303&gt;=4,Rules!$B$21,IF(J1303&gt;=3,Rules!$B$20,0)))</f>
        <v>0</v>
      </c>
      <c r="T1303">
        <f>IF(A1303="","",K1303*Rules!$B$23+L1303*Rules!$B$24+M1303*Rules!$B$25+N1303*Rules!$B$26)</f>
        <v>0</v>
      </c>
      <c r="U1303">
        <f t="shared" si="20"/>
        <v>0</v>
      </c>
    </row>
    <row r="1304" spans="1:21" x14ac:dyDescent="0.2">
      <c r="A1304" t="str">
        <f>MatchSquad!A1304</f>
        <v>M027</v>
      </c>
      <c r="B1304" t="str">
        <f>MatchSquad!B1304</f>
        <v>P228</v>
      </c>
      <c r="C1304" t="str">
        <f>MatchSquad!C1304</f>
        <v>Smaran Ravichandran</v>
      </c>
      <c r="D1304" t="str">
        <f>MatchSquad!D1304</f>
        <v>BAT</v>
      </c>
      <c r="E1304" t="str">
        <f>MatchSquad!E1304</f>
        <v>SRH</v>
      </c>
      <c r="F1304">
        <f>MatchSquad!G1304</f>
        <v>0</v>
      </c>
      <c r="G1304">
        <f>IF(A1304="","",SUMIFS(BallByBall!$I$2:$I$501,BallByBall!$B$2:$B$501,A1304,BallByBall!$F$2:$F$501,B1304))</f>
        <v>0</v>
      </c>
      <c r="H1304">
        <f>IF(A1304="","",COUNTIFS(BallByBall!$B$2:$B$501,A1304,BallByBall!$F$2:$F$501,B1304,BallByBall!$Q$2:$Q$501,1))</f>
        <v>0</v>
      </c>
      <c r="I1304">
        <f>IF(A1304="","",COUNTIFS(BallByBall!$B$2:$B$501,A1304,BallByBall!$F$2:$F$501,B1304,BallByBall!$R$2:$R$501,1))</f>
        <v>0</v>
      </c>
      <c r="J1304">
        <f>IF(A1304="","",SUMIFS(BallByBall!$T$2:$T$501,BallByBall!$B$2:$B$501,A1304,BallByBall!$H$2:$H$501,B1304))</f>
        <v>0</v>
      </c>
      <c r="K1304">
        <f>IF(A1304="","",SUMIFS(BallByBall!$U$2:$U$501,BallByBall!$B$2:$B$501,A1304,BallByBall!$P$2:$P$501,B1304))</f>
        <v>0</v>
      </c>
      <c r="L1304">
        <f>IF(A1304="","",SUMIFS(BallByBall!$V$2:$V$501,BallByBall!$B$2:$B$501,A1304,BallByBall!$P$2:$P$501,B1304))</f>
        <v>0</v>
      </c>
      <c r="M1304">
        <f>IF(A1304="","",SUMIFS(BallByBall!$W$2:$W$501,BallByBall!$B$2:$B$501,A1304,BallByBall!$P$2:$P$501,B1304))</f>
        <v>0</v>
      </c>
      <c r="N1304">
        <f>IF(A1304="","",SUMIFS(BallByBall!$X$2:$X$501,BallByBall!$B$2:$B$501,A1304,BallByBall!$P$2:$P$501,B1304))</f>
        <v>0</v>
      </c>
      <c r="O1304">
        <f>IF(A1304="","",SUMIFS(OverSummary!$G$2:$G$101,OverSummary!$A$2:$A$101,A1304,OverSummary!$D$2:$D$101,B1304))</f>
        <v>0</v>
      </c>
      <c r="P1304">
        <f>IF(A1304="","",G1304*Rules!$B$13+H1304*Rules!$B$14+I1304*Rules!$B$15)</f>
        <v>0</v>
      </c>
      <c r="Q1304">
        <f>IF(A1304="","",IF(G1304&gt;=100,Rules!$B$18,IF(G1304&gt;=50,Rules!$B$17,IF(G1304&gt;=30,Rules!$B$16,0)))+IF(AND(F1304=1,D1304&lt;&gt;"BWL",G1304=0),Rules!$B$27,0))</f>
        <v>0</v>
      </c>
      <c r="R1304">
        <f>IF(A1304="","",J1304*Rules!$B$19+O1304*Rules!$B$22)</f>
        <v>0</v>
      </c>
      <c r="S1304">
        <f>IF(A1304="","",IF(J1304&gt;=4,Rules!$B$21,IF(J1304&gt;=3,Rules!$B$20,0)))</f>
        <v>0</v>
      </c>
      <c r="T1304">
        <f>IF(A1304="","",K1304*Rules!$B$23+L1304*Rules!$B$24+M1304*Rules!$B$25+N1304*Rules!$B$26)</f>
        <v>0</v>
      </c>
      <c r="U1304">
        <f t="shared" si="20"/>
        <v>0</v>
      </c>
    </row>
    <row r="1305" spans="1:21" x14ac:dyDescent="0.2">
      <c r="A1305" t="str">
        <f>MatchSquad!A1305</f>
        <v>M027</v>
      </c>
      <c r="B1305" t="str">
        <f>MatchSquad!B1305</f>
        <v>P229</v>
      </c>
      <c r="C1305" t="str">
        <f>MatchSquad!C1305</f>
        <v>Salil Arora</v>
      </c>
      <c r="D1305" t="str">
        <f>MatchSquad!D1305</f>
        <v>WK</v>
      </c>
      <c r="E1305" t="str">
        <f>MatchSquad!E1305</f>
        <v>SRH</v>
      </c>
      <c r="F1305">
        <f>MatchSquad!G1305</f>
        <v>0</v>
      </c>
      <c r="G1305">
        <f>IF(A1305="","",SUMIFS(BallByBall!$I$2:$I$501,BallByBall!$B$2:$B$501,A1305,BallByBall!$F$2:$F$501,B1305))</f>
        <v>0</v>
      </c>
      <c r="H1305">
        <f>IF(A1305="","",COUNTIFS(BallByBall!$B$2:$B$501,A1305,BallByBall!$F$2:$F$501,B1305,BallByBall!$Q$2:$Q$501,1))</f>
        <v>0</v>
      </c>
      <c r="I1305">
        <f>IF(A1305="","",COUNTIFS(BallByBall!$B$2:$B$501,A1305,BallByBall!$F$2:$F$501,B1305,BallByBall!$R$2:$R$501,1))</f>
        <v>0</v>
      </c>
      <c r="J1305">
        <f>IF(A1305="","",SUMIFS(BallByBall!$T$2:$T$501,BallByBall!$B$2:$B$501,A1305,BallByBall!$H$2:$H$501,B1305))</f>
        <v>0</v>
      </c>
      <c r="K1305">
        <f>IF(A1305="","",SUMIFS(BallByBall!$U$2:$U$501,BallByBall!$B$2:$B$501,A1305,BallByBall!$P$2:$P$501,B1305))</f>
        <v>0</v>
      </c>
      <c r="L1305">
        <f>IF(A1305="","",SUMIFS(BallByBall!$V$2:$V$501,BallByBall!$B$2:$B$501,A1305,BallByBall!$P$2:$P$501,B1305))</f>
        <v>0</v>
      </c>
      <c r="M1305">
        <f>IF(A1305="","",SUMIFS(BallByBall!$W$2:$W$501,BallByBall!$B$2:$B$501,A1305,BallByBall!$P$2:$P$501,B1305))</f>
        <v>0</v>
      </c>
      <c r="N1305">
        <f>IF(A1305="","",SUMIFS(BallByBall!$X$2:$X$501,BallByBall!$B$2:$B$501,A1305,BallByBall!$P$2:$P$501,B1305))</f>
        <v>0</v>
      </c>
      <c r="O1305">
        <f>IF(A1305="","",SUMIFS(OverSummary!$G$2:$G$101,OverSummary!$A$2:$A$101,A1305,OverSummary!$D$2:$D$101,B1305))</f>
        <v>0</v>
      </c>
      <c r="P1305">
        <f>IF(A1305="","",G1305*Rules!$B$13+H1305*Rules!$B$14+I1305*Rules!$B$15)</f>
        <v>0</v>
      </c>
      <c r="Q1305">
        <f>IF(A1305="","",IF(G1305&gt;=100,Rules!$B$18,IF(G1305&gt;=50,Rules!$B$17,IF(G1305&gt;=30,Rules!$B$16,0)))+IF(AND(F1305=1,D1305&lt;&gt;"BWL",G1305=0),Rules!$B$27,0))</f>
        <v>0</v>
      </c>
      <c r="R1305">
        <f>IF(A1305="","",J1305*Rules!$B$19+O1305*Rules!$B$22)</f>
        <v>0</v>
      </c>
      <c r="S1305">
        <f>IF(A1305="","",IF(J1305&gt;=4,Rules!$B$21,IF(J1305&gt;=3,Rules!$B$20,0)))</f>
        <v>0</v>
      </c>
      <c r="T1305">
        <f>IF(A1305="","",K1305*Rules!$B$23+L1305*Rules!$B$24+M1305*Rules!$B$25+N1305*Rules!$B$26)</f>
        <v>0</v>
      </c>
      <c r="U1305">
        <f t="shared" si="20"/>
        <v>0</v>
      </c>
    </row>
    <row r="1306" spans="1:21" x14ac:dyDescent="0.2">
      <c r="A1306" t="str">
        <f>MatchSquad!A1306</f>
        <v>M027</v>
      </c>
      <c r="B1306" t="str">
        <f>MatchSquad!B1306</f>
        <v>P230</v>
      </c>
      <c r="C1306" t="str">
        <f>MatchSquad!C1306</f>
        <v>Heinrich Klaasen</v>
      </c>
      <c r="D1306" t="str">
        <f>MatchSquad!D1306</f>
        <v>WK</v>
      </c>
      <c r="E1306" t="str">
        <f>MatchSquad!E1306</f>
        <v>SRH</v>
      </c>
      <c r="F1306">
        <f>MatchSquad!G1306</f>
        <v>0</v>
      </c>
      <c r="G1306">
        <f>IF(A1306="","",SUMIFS(BallByBall!$I$2:$I$501,BallByBall!$B$2:$B$501,A1306,BallByBall!$F$2:$F$501,B1306))</f>
        <v>0</v>
      </c>
      <c r="H1306">
        <f>IF(A1306="","",COUNTIFS(BallByBall!$B$2:$B$501,A1306,BallByBall!$F$2:$F$501,B1306,BallByBall!$Q$2:$Q$501,1))</f>
        <v>0</v>
      </c>
      <c r="I1306">
        <f>IF(A1306="","",COUNTIFS(BallByBall!$B$2:$B$501,A1306,BallByBall!$F$2:$F$501,B1306,BallByBall!$R$2:$R$501,1))</f>
        <v>0</v>
      </c>
      <c r="J1306">
        <f>IF(A1306="","",SUMIFS(BallByBall!$T$2:$T$501,BallByBall!$B$2:$B$501,A1306,BallByBall!$H$2:$H$501,B1306))</f>
        <v>0</v>
      </c>
      <c r="K1306">
        <f>IF(A1306="","",SUMIFS(BallByBall!$U$2:$U$501,BallByBall!$B$2:$B$501,A1306,BallByBall!$P$2:$P$501,B1306))</f>
        <v>0</v>
      </c>
      <c r="L1306">
        <f>IF(A1306="","",SUMIFS(BallByBall!$V$2:$V$501,BallByBall!$B$2:$B$501,A1306,BallByBall!$P$2:$P$501,B1306))</f>
        <v>0</v>
      </c>
      <c r="M1306">
        <f>IF(A1306="","",SUMIFS(BallByBall!$W$2:$W$501,BallByBall!$B$2:$B$501,A1306,BallByBall!$P$2:$P$501,B1306))</f>
        <v>0</v>
      </c>
      <c r="N1306">
        <f>IF(A1306="","",SUMIFS(BallByBall!$X$2:$X$501,BallByBall!$B$2:$B$501,A1306,BallByBall!$P$2:$P$501,B1306))</f>
        <v>0</v>
      </c>
      <c r="O1306">
        <f>IF(A1306="","",SUMIFS(OverSummary!$G$2:$G$101,OverSummary!$A$2:$A$101,A1306,OverSummary!$D$2:$D$101,B1306))</f>
        <v>0</v>
      </c>
      <c r="P1306">
        <f>IF(A1306="","",G1306*Rules!$B$13+H1306*Rules!$B$14+I1306*Rules!$B$15)</f>
        <v>0</v>
      </c>
      <c r="Q1306">
        <f>IF(A1306="","",IF(G1306&gt;=100,Rules!$B$18,IF(G1306&gt;=50,Rules!$B$17,IF(G1306&gt;=30,Rules!$B$16,0)))+IF(AND(F1306=1,D1306&lt;&gt;"BWL",G1306=0),Rules!$B$27,0))</f>
        <v>0</v>
      </c>
      <c r="R1306">
        <f>IF(A1306="","",J1306*Rules!$B$19+O1306*Rules!$B$22)</f>
        <v>0</v>
      </c>
      <c r="S1306">
        <f>IF(A1306="","",IF(J1306&gt;=4,Rules!$B$21,IF(J1306&gt;=3,Rules!$B$20,0)))</f>
        <v>0</v>
      </c>
      <c r="T1306">
        <f>IF(A1306="","",K1306*Rules!$B$23+L1306*Rules!$B$24+M1306*Rules!$B$25+N1306*Rules!$B$26)</f>
        <v>0</v>
      </c>
      <c r="U1306">
        <f t="shared" si="20"/>
        <v>0</v>
      </c>
    </row>
    <row r="1307" spans="1:21" x14ac:dyDescent="0.2">
      <c r="A1307" t="str">
        <f>MatchSquad!A1307</f>
        <v>M027</v>
      </c>
      <c r="B1307" t="str">
        <f>MatchSquad!B1307</f>
        <v>P231</v>
      </c>
      <c r="C1307" t="str">
        <f>MatchSquad!C1307</f>
        <v>Travis Head</v>
      </c>
      <c r="D1307" t="str">
        <f>MatchSquad!D1307</f>
        <v>BAT</v>
      </c>
      <c r="E1307" t="str">
        <f>MatchSquad!E1307</f>
        <v>SRH</v>
      </c>
      <c r="F1307">
        <f>MatchSquad!G1307</f>
        <v>0</v>
      </c>
      <c r="G1307">
        <f>IF(A1307="","",SUMIFS(BallByBall!$I$2:$I$501,BallByBall!$B$2:$B$501,A1307,BallByBall!$F$2:$F$501,B1307))</f>
        <v>0</v>
      </c>
      <c r="H1307">
        <f>IF(A1307="","",COUNTIFS(BallByBall!$B$2:$B$501,A1307,BallByBall!$F$2:$F$501,B1307,BallByBall!$Q$2:$Q$501,1))</f>
        <v>0</v>
      </c>
      <c r="I1307">
        <f>IF(A1307="","",COUNTIFS(BallByBall!$B$2:$B$501,A1307,BallByBall!$F$2:$F$501,B1307,BallByBall!$R$2:$R$501,1))</f>
        <v>0</v>
      </c>
      <c r="J1307">
        <f>IF(A1307="","",SUMIFS(BallByBall!$T$2:$T$501,BallByBall!$B$2:$B$501,A1307,BallByBall!$H$2:$H$501,B1307))</f>
        <v>0</v>
      </c>
      <c r="K1307">
        <f>IF(A1307="","",SUMIFS(BallByBall!$U$2:$U$501,BallByBall!$B$2:$B$501,A1307,BallByBall!$P$2:$P$501,B1307))</f>
        <v>0</v>
      </c>
      <c r="L1307">
        <f>IF(A1307="","",SUMIFS(BallByBall!$V$2:$V$501,BallByBall!$B$2:$B$501,A1307,BallByBall!$P$2:$P$501,B1307))</f>
        <v>0</v>
      </c>
      <c r="M1307">
        <f>IF(A1307="","",SUMIFS(BallByBall!$W$2:$W$501,BallByBall!$B$2:$B$501,A1307,BallByBall!$P$2:$P$501,B1307))</f>
        <v>0</v>
      </c>
      <c r="N1307">
        <f>IF(A1307="","",SUMIFS(BallByBall!$X$2:$X$501,BallByBall!$B$2:$B$501,A1307,BallByBall!$P$2:$P$501,B1307))</f>
        <v>0</v>
      </c>
      <c r="O1307">
        <f>IF(A1307="","",SUMIFS(OverSummary!$G$2:$G$101,OverSummary!$A$2:$A$101,A1307,OverSummary!$D$2:$D$101,B1307))</f>
        <v>0</v>
      </c>
      <c r="P1307">
        <f>IF(A1307="","",G1307*Rules!$B$13+H1307*Rules!$B$14+I1307*Rules!$B$15)</f>
        <v>0</v>
      </c>
      <c r="Q1307">
        <f>IF(A1307="","",IF(G1307&gt;=100,Rules!$B$18,IF(G1307&gt;=50,Rules!$B$17,IF(G1307&gt;=30,Rules!$B$16,0)))+IF(AND(F1307=1,D1307&lt;&gt;"BWL",G1307=0),Rules!$B$27,0))</f>
        <v>0</v>
      </c>
      <c r="R1307">
        <f>IF(A1307="","",J1307*Rules!$B$19+O1307*Rules!$B$22)</f>
        <v>0</v>
      </c>
      <c r="S1307">
        <f>IF(A1307="","",IF(J1307&gt;=4,Rules!$B$21,IF(J1307&gt;=3,Rules!$B$20,0)))</f>
        <v>0</v>
      </c>
      <c r="T1307">
        <f>IF(A1307="","",K1307*Rules!$B$23+L1307*Rules!$B$24+M1307*Rules!$B$25+N1307*Rules!$B$26)</f>
        <v>0</v>
      </c>
      <c r="U1307">
        <f t="shared" si="20"/>
        <v>0</v>
      </c>
    </row>
    <row r="1308" spans="1:21" x14ac:dyDescent="0.2">
      <c r="A1308" t="str">
        <f>MatchSquad!A1308</f>
        <v>M027</v>
      </c>
      <c r="B1308" t="str">
        <f>MatchSquad!B1308</f>
        <v>P232</v>
      </c>
      <c r="C1308" t="str">
        <f>MatchSquad!C1308</f>
        <v>Harshal Patel</v>
      </c>
      <c r="D1308" t="str">
        <f>MatchSquad!D1308</f>
        <v>AR</v>
      </c>
      <c r="E1308" t="str">
        <f>MatchSquad!E1308</f>
        <v>SRH</v>
      </c>
      <c r="F1308">
        <f>MatchSquad!G1308</f>
        <v>0</v>
      </c>
      <c r="G1308">
        <f>IF(A1308="","",SUMIFS(BallByBall!$I$2:$I$501,BallByBall!$B$2:$B$501,A1308,BallByBall!$F$2:$F$501,B1308))</f>
        <v>0</v>
      </c>
      <c r="H1308">
        <f>IF(A1308="","",COUNTIFS(BallByBall!$B$2:$B$501,A1308,BallByBall!$F$2:$F$501,B1308,BallByBall!$Q$2:$Q$501,1))</f>
        <v>0</v>
      </c>
      <c r="I1308">
        <f>IF(A1308="","",COUNTIFS(BallByBall!$B$2:$B$501,A1308,BallByBall!$F$2:$F$501,B1308,BallByBall!$R$2:$R$501,1))</f>
        <v>0</v>
      </c>
      <c r="J1308">
        <f>IF(A1308="","",SUMIFS(BallByBall!$T$2:$T$501,BallByBall!$B$2:$B$501,A1308,BallByBall!$H$2:$H$501,B1308))</f>
        <v>0</v>
      </c>
      <c r="K1308">
        <f>IF(A1308="","",SUMIFS(BallByBall!$U$2:$U$501,BallByBall!$B$2:$B$501,A1308,BallByBall!$P$2:$P$501,B1308))</f>
        <v>0</v>
      </c>
      <c r="L1308">
        <f>IF(A1308="","",SUMIFS(BallByBall!$V$2:$V$501,BallByBall!$B$2:$B$501,A1308,BallByBall!$P$2:$P$501,B1308))</f>
        <v>0</v>
      </c>
      <c r="M1308">
        <f>IF(A1308="","",SUMIFS(BallByBall!$W$2:$W$501,BallByBall!$B$2:$B$501,A1308,BallByBall!$P$2:$P$501,B1308))</f>
        <v>0</v>
      </c>
      <c r="N1308">
        <f>IF(A1308="","",SUMIFS(BallByBall!$X$2:$X$501,BallByBall!$B$2:$B$501,A1308,BallByBall!$P$2:$P$501,B1308))</f>
        <v>0</v>
      </c>
      <c r="O1308">
        <f>IF(A1308="","",SUMIFS(OverSummary!$G$2:$G$101,OverSummary!$A$2:$A$101,A1308,OverSummary!$D$2:$D$101,B1308))</f>
        <v>0</v>
      </c>
      <c r="P1308">
        <f>IF(A1308="","",G1308*Rules!$B$13+H1308*Rules!$B$14+I1308*Rules!$B$15)</f>
        <v>0</v>
      </c>
      <c r="Q1308">
        <f>IF(A1308="","",IF(G1308&gt;=100,Rules!$B$18,IF(G1308&gt;=50,Rules!$B$17,IF(G1308&gt;=30,Rules!$B$16,0)))+IF(AND(F1308=1,D1308&lt;&gt;"BWL",G1308=0),Rules!$B$27,0))</f>
        <v>0</v>
      </c>
      <c r="R1308">
        <f>IF(A1308="","",J1308*Rules!$B$19+O1308*Rules!$B$22)</f>
        <v>0</v>
      </c>
      <c r="S1308">
        <f>IF(A1308="","",IF(J1308&gt;=4,Rules!$B$21,IF(J1308&gt;=3,Rules!$B$20,0)))</f>
        <v>0</v>
      </c>
      <c r="T1308">
        <f>IF(A1308="","",K1308*Rules!$B$23+L1308*Rules!$B$24+M1308*Rules!$B$25+N1308*Rules!$B$26)</f>
        <v>0</v>
      </c>
      <c r="U1308">
        <f t="shared" si="20"/>
        <v>0</v>
      </c>
    </row>
    <row r="1309" spans="1:21" x14ac:dyDescent="0.2">
      <c r="A1309" t="str">
        <f>MatchSquad!A1309</f>
        <v>M027</v>
      </c>
      <c r="B1309" t="str">
        <f>MatchSquad!B1309</f>
        <v>P233</v>
      </c>
      <c r="C1309" t="str">
        <f>MatchSquad!C1309</f>
        <v>Kamindu Mendis</v>
      </c>
      <c r="D1309" t="str">
        <f>MatchSquad!D1309</f>
        <v>AR</v>
      </c>
      <c r="E1309" t="str">
        <f>MatchSquad!E1309</f>
        <v>SRH</v>
      </c>
      <c r="F1309">
        <f>MatchSquad!G1309</f>
        <v>0</v>
      </c>
      <c r="G1309">
        <f>IF(A1309="","",SUMIFS(BallByBall!$I$2:$I$501,BallByBall!$B$2:$B$501,A1309,BallByBall!$F$2:$F$501,B1309))</f>
        <v>0</v>
      </c>
      <c r="H1309">
        <f>IF(A1309="","",COUNTIFS(BallByBall!$B$2:$B$501,A1309,BallByBall!$F$2:$F$501,B1309,BallByBall!$Q$2:$Q$501,1))</f>
        <v>0</v>
      </c>
      <c r="I1309">
        <f>IF(A1309="","",COUNTIFS(BallByBall!$B$2:$B$501,A1309,BallByBall!$F$2:$F$501,B1309,BallByBall!$R$2:$R$501,1))</f>
        <v>0</v>
      </c>
      <c r="J1309">
        <f>IF(A1309="","",SUMIFS(BallByBall!$T$2:$T$501,BallByBall!$B$2:$B$501,A1309,BallByBall!$H$2:$H$501,B1309))</f>
        <v>0</v>
      </c>
      <c r="K1309">
        <f>IF(A1309="","",SUMIFS(BallByBall!$U$2:$U$501,BallByBall!$B$2:$B$501,A1309,BallByBall!$P$2:$P$501,B1309))</f>
        <v>0</v>
      </c>
      <c r="L1309">
        <f>IF(A1309="","",SUMIFS(BallByBall!$V$2:$V$501,BallByBall!$B$2:$B$501,A1309,BallByBall!$P$2:$P$501,B1309))</f>
        <v>0</v>
      </c>
      <c r="M1309">
        <f>IF(A1309="","",SUMIFS(BallByBall!$W$2:$W$501,BallByBall!$B$2:$B$501,A1309,BallByBall!$P$2:$P$501,B1309))</f>
        <v>0</v>
      </c>
      <c r="N1309">
        <f>IF(A1309="","",SUMIFS(BallByBall!$X$2:$X$501,BallByBall!$B$2:$B$501,A1309,BallByBall!$P$2:$P$501,B1309))</f>
        <v>0</v>
      </c>
      <c r="O1309">
        <f>IF(A1309="","",SUMIFS(OverSummary!$G$2:$G$101,OverSummary!$A$2:$A$101,A1309,OverSummary!$D$2:$D$101,B1309))</f>
        <v>0</v>
      </c>
      <c r="P1309">
        <f>IF(A1309="","",G1309*Rules!$B$13+H1309*Rules!$B$14+I1309*Rules!$B$15)</f>
        <v>0</v>
      </c>
      <c r="Q1309">
        <f>IF(A1309="","",IF(G1309&gt;=100,Rules!$B$18,IF(G1309&gt;=50,Rules!$B$17,IF(G1309&gt;=30,Rules!$B$16,0)))+IF(AND(F1309=1,D1309&lt;&gt;"BWL",G1309=0),Rules!$B$27,0))</f>
        <v>0</v>
      </c>
      <c r="R1309">
        <f>IF(A1309="","",J1309*Rules!$B$19+O1309*Rules!$B$22)</f>
        <v>0</v>
      </c>
      <c r="S1309">
        <f>IF(A1309="","",IF(J1309&gt;=4,Rules!$B$21,IF(J1309&gt;=3,Rules!$B$20,0)))</f>
        <v>0</v>
      </c>
      <c r="T1309">
        <f>IF(A1309="","",K1309*Rules!$B$23+L1309*Rules!$B$24+M1309*Rules!$B$25+N1309*Rules!$B$26)</f>
        <v>0</v>
      </c>
      <c r="U1309">
        <f t="shared" si="20"/>
        <v>0</v>
      </c>
    </row>
    <row r="1310" spans="1:21" x14ac:dyDescent="0.2">
      <c r="A1310" t="str">
        <f>MatchSquad!A1310</f>
        <v>M027</v>
      </c>
      <c r="B1310" t="str">
        <f>MatchSquad!B1310</f>
        <v>P234</v>
      </c>
      <c r="C1310" t="str">
        <f>MatchSquad!C1310</f>
        <v>Harsh Dubey</v>
      </c>
      <c r="D1310" t="str">
        <f>MatchSquad!D1310</f>
        <v>AR</v>
      </c>
      <c r="E1310" t="str">
        <f>MatchSquad!E1310</f>
        <v>SRH</v>
      </c>
      <c r="F1310">
        <f>MatchSquad!G1310</f>
        <v>0</v>
      </c>
      <c r="G1310">
        <f>IF(A1310="","",SUMIFS(BallByBall!$I$2:$I$501,BallByBall!$B$2:$B$501,A1310,BallByBall!$F$2:$F$501,B1310))</f>
        <v>0</v>
      </c>
      <c r="H1310">
        <f>IF(A1310="","",COUNTIFS(BallByBall!$B$2:$B$501,A1310,BallByBall!$F$2:$F$501,B1310,BallByBall!$Q$2:$Q$501,1))</f>
        <v>0</v>
      </c>
      <c r="I1310">
        <f>IF(A1310="","",COUNTIFS(BallByBall!$B$2:$B$501,A1310,BallByBall!$F$2:$F$501,B1310,BallByBall!$R$2:$R$501,1))</f>
        <v>0</v>
      </c>
      <c r="J1310">
        <f>IF(A1310="","",SUMIFS(BallByBall!$T$2:$T$501,BallByBall!$B$2:$B$501,A1310,BallByBall!$H$2:$H$501,B1310))</f>
        <v>0</v>
      </c>
      <c r="K1310">
        <f>IF(A1310="","",SUMIFS(BallByBall!$U$2:$U$501,BallByBall!$B$2:$B$501,A1310,BallByBall!$P$2:$P$501,B1310))</f>
        <v>0</v>
      </c>
      <c r="L1310">
        <f>IF(A1310="","",SUMIFS(BallByBall!$V$2:$V$501,BallByBall!$B$2:$B$501,A1310,BallByBall!$P$2:$P$501,B1310))</f>
        <v>0</v>
      </c>
      <c r="M1310">
        <f>IF(A1310="","",SUMIFS(BallByBall!$W$2:$W$501,BallByBall!$B$2:$B$501,A1310,BallByBall!$P$2:$P$501,B1310))</f>
        <v>0</v>
      </c>
      <c r="N1310">
        <f>IF(A1310="","",SUMIFS(BallByBall!$X$2:$X$501,BallByBall!$B$2:$B$501,A1310,BallByBall!$P$2:$P$501,B1310))</f>
        <v>0</v>
      </c>
      <c r="O1310">
        <f>IF(A1310="","",SUMIFS(OverSummary!$G$2:$G$101,OverSummary!$A$2:$A$101,A1310,OverSummary!$D$2:$D$101,B1310))</f>
        <v>0</v>
      </c>
      <c r="P1310">
        <f>IF(A1310="","",G1310*Rules!$B$13+H1310*Rules!$B$14+I1310*Rules!$B$15)</f>
        <v>0</v>
      </c>
      <c r="Q1310">
        <f>IF(A1310="","",IF(G1310&gt;=100,Rules!$B$18,IF(G1310&gt;=50,Rules!$B$17,IF(G1310&gt;=30,Rules!$B$16,0)))+IF(AND(F1310=1,D1310&lt;&gt;"BWL",G1310=0),Rules!$B$27,0))</f>
        <v>0</v>
      </c>
      <c r="R1310">
        <f>IF(A1310="","",J1310*Rules!$B$19+O1310*Rules!$B$22)</f>
        <v>0</v>
      </c>
      <c r="S1310">
        <f>IF(A1310="","",IF(J1310&gt;=4,Rules!$B$21,IF(J1310&gt;=3,Rules!$B$20,0)))</f>
        <v>0</v>
      </c>
      <c r="T1310">
        <f>IF(A1310="","",K1310*Rules!$B$23+L1310*Rules!$B$24+M1310*Rules!$B$25+N1310*Rules!$B$26)</f>
        <v>0</v>
      </c>
      <c r="U1310">
        <f t="shared" si="20"/>
        <v>0</v>
      </c>
    </row>
    <row r="1311" spans="1:21" x14ac:dyDescent="0.2">
      <c r="A1311" t="str">
        <f>MatchSquad!A1311</f>
        <v>M027</v>
      </c>
      <c r="B1311" t="str">
        <f>MatchSquad!B1311</f>
        <v>P235</v>
      </c>
      <c r="C1311" t="str">
        <f>MatchSquad!C1311</f>
        <v>Brydon Carse</v>
      </c>
      <c r="D1311" t="str">
        <f>MatchSquad!D1311</f>
        <v>AR</v>
      </c>
      <c r="E1311" t="str">
        <f>MatchSquad!E1311</f>
        <v>SRH</v>
      </c>
      <c r="F1311">
        <f>MatchSquad!G1311</f>
        <v>0</v>
      </c>
      <c r="G1311">
        <f>IF(A1311="","",SUMIFS(BallByBall!$I$2:$I$501,BallByBall!$B$2:$B$501,A1311,BallByBall!$F$2:$F$501,B1311))</f>
        <v>0</v>
      </c>
      <c r="H1311">
        <f>IF(A1311="","",COUNTIFS(BallByBall!$B$2:$B$501,A1311,BallByBall!$F$2:$F$501,B1311,BallByBall!$Q$2:$Q$501,1))</f>
        <v>0</v>
      </c>
      <c r="I1311">
        <f>IF(A1311="","",COUNTIFS(BallByBall!$B$2:$B$501,A1311,BallByBall!$F$2:$F$501,B1311,BallByBall!$R$2:$R$501,1))</f>
        <v>0</v>
      </c>
      <c r="J1311">
        <f>IF(A1311="","",SUMIFS(BallByBall!$T$2:$T$501,BallByBall!$B$2:$B$501,A1311,BallByBall!$H$2:$H$501,B1311))</f>
        <v>0</v>
      </c>
      <c r="K1311">
        <f>IF(A1311="","",SUMIFS(BallByBall!$U$2:$U$501,BallByBall!$B$2:$B$501,A1311,BallByBall!$P$2:$P$501,B1311))</f>
        <v>0</v>
      </c>
      <c r="L1311">
        <f>IF(A1311="","",SUMIFS(BallByBall!$V$2:$V$501,BallByBall!$B$2:$B$501,A1311,BallByBall!$P$2:$P$501,B1311))</f>
        <v>0</v>
      </c>
      <c r="M1311">
        <f>IF(A1311="","",SUMIFS(BallByBall!$W$2:$W$501,BallByBall!$B$2:$B$501,A1311,BallByBall!$P$2:$P$501,B1311))</f>
        <v>0</v>
      </c>
      <c r="N1311">
        <f>IF(A1311="","",SUMIFS(BallByBall!$X$2:$X$501,BallByBall!$B$2:$B$501,A1311,BallByBall!$P$2:$P$501,B1311))</f>
        <v>0</v>
      </c>
      <c r="O1311">
        <f>IF(A1311="","",SUMIFS(OverSummary!$G$2:$G$101,OverSummary!$A$2:$A$101,A1311,OverSummary!$D$2:$D$101,B1311))</f>
        <v>0</v>
      </c>
      <c r="P1311">
        <f>IF(A1311="","",G1311*Rules!$B$13+H1311*Rules!$B$14+I1311*Rules!$B$15)</f>
        <v>0</v>
      </c>
      <c r="Q1311">
        <f>IF(A1311="","",IF(G1311&gt;=100,Rules!$B$18,IF(G1311&gt;=50,Rules!$B$17,IF(G1311&gt;=30,Rules!$B$16,0)))+IF(AND(F1311=1,D1311&lt;&gt;"BWL",G1311=0),Rules!$B$27,0))</f>
        <v>0</v>
      </c>
      <c r="R1311">
        <f>IF(A1311="","",J1311*Rules!$B$19+O1311*Rules!$B$22)</f>
        <v>0</v>
      </c>
      <c r="S1311">
        <f>IF(A1311="","",IF(J1311&gt;=4,Rules!$B$21,IF(J1311&gt;=3,Rules!$B$20,0)))</f>
        <v>0</v>
      </c>
      <c r="T1311">
        <f>IF(A1311="","",K1311*Rules!$B$23+L1311*Rules!$B$24+M1311*Rules!$B$25+N1311*Rules!$B$26)</f>
        <v>0</v>
      </c>
      <c r="U1311">
        <f t="shared" si="20"/>
        <v>0</v>
      </c>
    </row>
    <row r="1312" spans="1:21" x14ac:dyDescent="0.2">
      <c r="A1312" t="str">
        <f>MatchSquad!A1312</f>
        <v>M027</v>
      </c>
      <c r="B1312" t="str">
        <f>MatchSquad!B1312</f>
        <v>P236</v>
      </c>
      <c r="C1312" t="str">
        <f>MatchSquad!C1312</f>
        <v>Shivang Kumar</v>
      </c>
      <c r="D1312" t="str">
        <f>MatchSquad!D1312</f>
        <v>AR</v>
      </c>
      <c r="E1312" t="str">
        <f>MatchSquad!E1312</f>
        <v>SRH</v>
      </c>
      <c r="F1312">
        <f>MatchSquad!G1312</f>
        <v>0</v>
      </c>
      <c r="G1312">
        <f>IF(A1312="","",SUMIFS(BallByBall!$I$2:$I$501,BallByBall!$B$2:$B$501,A1312,BallByBall!$F$2:$F$501,B1312))</f>
        <v>0</v>
      </c>
      <c r="H1312">
        <f>IF(A1312="","",COUNTIFS(BallByBall!$B$2:$B$501,A1312,BallByBall!$F$2:$F$501,B1312,BallByBall!$Q$2:$Q$501,1))</f>
        <v>0</v>
      </c>
      <c r="I1312">
        <f>IF(A1312="","",COUNTIFS(BallByBall!$B$2:$B$501,A1312,BallByBall!$F$2:$F$501,B1312,BallByBall!$R$2:$R$501,1))</f>
        <v>0</v>
      </c>
      <c r="J1312">
        <f>IF(A1312="","",SUMIFS(BallByBall!$T$2:$T$501,BallByBall!$B$2:$B$501,A1312,BallByBall!$H$2:$H$501,B1312))</f>
        <v>0</v>
      </c>
      <c r="K1312">
        <f>IF(A1312="","",SUMIFS(BallByBall!$U$2:$U$501,BallByBall!$B$2:$B$501,A1312,BallByBall!$P$2:$P$501,B1312))</f>
        <v>0</v>
      </c>
      <c r="L1312">
        <f>IF(A1312="","",SUMIFS(BallByBall!$V$2:$V$501,BallByBall!$B$2:$B$501,A1312,BallByBall!$P$2:$P$501,B1312))</f>
        <v>0</v>
      </c>
      <c r="M1312">
        <f>IF(A1312="","",SUMIFS(BallByBall!$W$2:$W$501,BallByBall!$B$2:$B$501,A1312,BallByBall!$P$2:$P$501,B1312))</f>
        <v>0</v>
      </c>
      <c r="N1312">
        <f>IF(A1312="","",SUMIFS(BallByBall!$X$2:$X$501,BallByBall!$B$2:$B$501,A1312,BallByBall!$P$2:$P$501,B1312))</f>
        <v>0</v>
      </c>
      <c r="O1312">
        <f>IF(A1312="","",SUMIFS(OverSummary!$G$2:$G$101,OverSummary!$A$2:$A$101,A1312,OverSummary!$D$2:$D$101,B1312))</f>
        <v>0</v>
      </c>
      <c r="P1312">
        <f>IF(A1312="","",G1312*Rules!$B$13+H1312*Rules!$B$14+I1312*Rules!$B$15)</f>
        <v>0</v>
      </c>
      <c r="Q1312">
        <f>IF(A1312="","",IF(G1312&gt;=100,Rules!$B$18,IF(G1312&gt;=50,Rules!$B$17,IF(G1312&gt;=30,Rules!$B$16,0)))+IF(AND(F1312=1,D1312&lt;&gt;"BWL",G1312=0),Rules!$B$27,0))</f>
        <v>0</v>
      </c>
      <c r="R1312">
        <f>IF(A1312="","",J1312*Rules!$B$19+O1312*Rules!$B$22)</f>
        <v>0</v>
      </c>
      <c r="S1312">
        <f>IF(A1312="","",IF(J1312&gt;=4,Rules!$B$21,IF(J1312&gt;=3,Rules!$B$20,0)))</f>
        <v>0</v>
      </c>
      <c r="T1312">
        <f>IF(A1312="","",K1312*Rules!$B$23+L1312*Rules!$B$24+M1312*Rules!$B$25+N1312*Rules!$B$26)</f>
        <v>0</v>
      </c>
      <c r="U1312">
        <f t="shared" si="20"/>
        <v>0</v>
      </c>
    </row>
    <row r="1313" spans="1:21" x14ac:dyDescent="0.2">
      <c r="A1313" t="str">
        <f>MatchSquad!A1313</f>
        <v>M027</v>
      </c>
      <c r="B1313" t="str">
        <f>MatchSquad!B1313</f>
        <v>P237</v>
      </c>
      <c r="C1313" t="str">
        <f>MatchSquad!C1313</f>
        <v>Krains Fuletra</v>
      </c>
      <c r="D1313" t="str">
        <f>MatchSquad!D1313</f>
        <v>AR</v>
      </c>
      <c r="E1313" t="str">
        <f>MatchSquad!E1313</f>
        <v>SRH</v>
      </c>
      <c r="F1313">
        <f>MatchSquad!G1313</f>
        <v>0</v>
      </c>
      <c r="G1313">
        <f>IF(A1313="","",SUMIFS(BallByBall!$I$2:$I$501,BallByBall!$B$2:$B$501,A1313,BallByBall!$F$2:$F$501,B1313))</f>
        <v>0</v>
      </c>
      <c r="H1313">
        <f>IF(A1313="","",COUNTIFS(BallByBall!$B$2:$B$501,A1313,BallByBall!$F$2:$F$501,B1313,BallByBall!$Q$2:$Q$501,1))</f>
        <v>0</v>
      </c>
      <c r="I1313">
        <f>IF(A1313="","",COUNTIFS(BallByBall!$B$2:$B$501,A1313,BallByBall!$F$2:$F$501,B1313,BallByBall!$R$2:$R$501,1))</f>
        <v>0</v>
      </c>
      <c r="J1313">
        <f>IF(A1313="","",SUMIFS(BallByBall!$T$2:$T$501,BallByBall!$B$2:$B$501,A1313,BallByBall!$H$2:$H$501,B1313))</f>
        <v>0</v>
      </c>
      <c r="K1313">
        <f>IF(A1313="","",SUMIFS(BallByBall!$U$2:$U$501,BallByBall!$B$2:$B$501,A1313,BallByBall!$P$2:$P$501,B1313))</f>
        <v>0</v>
      </c>
      <c r="L1313">
        <f>IF(A1313="","",SUMIFS(BallByBall!$V$2:$V$501,BallByBall!$B$2:$B$501,A1313,BallByBall!$P$2:$P$501,B1313))</f>
        <v>0</v>
      </c>
      <c r="M1313">
        <f>IF(A1313="","",SUMIFS(BallByBall!$W$2:$W$501,BallByBall!$B$2:$B$501,A1313,BallByBall!$P$2:$P$501,B1313))</f>
        <v>0</v>
      </c>
      <c r="N1313">
        <f>IF(A1313="","",SUMIFS(BallByBall!$X$2:$X$501,BallByBall!$B$2:$B$501,A1313,BallByBall!$P$2:$P$501,B1313))</f>
        <v>0</v>
      </c>
      <c r="O1313">
        <f>IF(A1313="","",SUMIFS(OverSummary!$G$2:$G$101,OverSummary!$A$2:$A$101,A1313,OverSummary!$D$2:$D$101,B1313))</f>
        <v>0</v>
      </c>
      <c r="P1313">
        <f>IF(A1313="","",G1313*Rules!$B$13+H1313*Rules!$B$14+I1313*Rules!$B$15)</f>
        <v>0</v>
      </c>
      <c r="Q1313">
        <f>IF(A1313="","",IF(G1313&gt;=100,Rules!$B$18,IF(G1313&gt;=50,Rules!$B$17,IF(G1313&gt;=30,Rules!$B$16,0)))+IF(AND(F1313=1,D1313&lt;&gt;"BWL",G1313=0),Rules!$B$27,0))</f>
        <v>0</v>
      </c>
      <c r="R1313">
        <f>IF(A1313="","",J1313*Rules!$B$19+O1313*Rules!$B$22)</f>
        <v>0</v>
      </c>
      <c r="S1313">
        <f>IF(A1313="","",IF(J1313&gt;=4,Rules!$B$21,IF(J1313&gt;=3,Rules!$B$20,0)))</f>
        <v>0</v>
      </c>
      <c r="T1313">
        <f>IF(A1313="","",K1313*Rules!$B$23+L1313*Rules!$B$24+M1313*Rules!$B$25+N1313*Rules!$B$26)</f>
        <v>0</v>
      </c>
      <c r="U1313">
        <f t="shared" si="20"/>
        <v>0</v>
      </c>
    </row>
    <row r="1314" spans="1:21" x14ac:dyDescent="0.2">
      <c r="A1314" t="str">
        <f>MatchSquad!A1314</f>
        <v>M027</v>
      </c>
      <c r="B1314" t="str">
        <f>MatchSquad!B1314</f>
        <v>P238</v>
      </c>
      <c r="C1314" t="str">
        <f>MatchSquad!C1314</f>
        <v>Liam Livingstone</v>
      </c>
      <c r="D1314" t="str">
        <f>MatchSquad!D1314</f>
        <v>AR</v>
      </c>
      <c r="E1314" t="str">
        <f>MatchSquad!E1314</f>
        <v>SRH</v>
      </c>
      <c r="F1314">
        <f>MatchSquad!G1314</f>
        <v>0</v>
      </c>
      <c r="G1314">
        <f>IF(A1314="","",SUMIFS(BallByBall!$I$2:$I$501,BallByBall!$B$2:$B$501,A1314,BallByBall!$F$2:$F$501,B1314))</f>
        <v>0</v>
      </c>
      <c r="H1314">
        <f>IF(A1314="","",COUNTIFS(BallByBall!$B$2:$B$501,A1314,BallByBall!$F$2:$F$501,B1314,BallByBall!$Q$2:$Q$501,1))</f>
        <v>0</v>
      </c>
      <c r="I1314">
        <f>IF(A1314="","",COUNTIFS(BallByBall!$B$2:$B$501,A1314,BallByBall!$F$2:$F$501,B1314,BallByBall!$R$2:$R$501,1))</f>
        <v>0</v>
      </c>
      <c r="J1314">
        <f>IF(A1314="","",SUMIFS(BallByBall!$T$2:$T$501,BallByBall!$B$2:$B$501,A1314,BallByBall!$H$2:$H$501,B1314))</f>
        <v>0</v>
      </c>
      <c r="K1314">
        <f>IF(A1314="","",SUMIFS(BallByBall!$U$2:$U$501,BallByBall!$B$2:$B$501,A1314,BallByBall!$P$2:$P$501,B1314))</f>
        <v>0</v>
      </c>
      <c r="L1314">
        <f>IF(A1314="","",SUMIFS(BallByBall!$V$2:$V$501,BallByBall!$B$2:$B$501,A1314,BallByBall!$P$2:$P$501,B1314))</f>
        <v>0</v>
      </c>
      <c r="M1314">
        <f>IF(A1314="","",SUMIFS(BallByBall!$W$2:$W$501,BallByBall!$B$2:$B$501,A1314,BallByBall!$P$2:$P$501,B1314))</f>
        <v>0</v>
      </c>
      <c r="N1314">
        <f>IF(A1314="","",SUMIFS(BallByBall!$X$2:$X$501,BallByBall!$B$2:$B$501,A1314,BallByBall!$P$2:$P$501,B1314))</f>
        <v>0</v>
      </c>
      <c r="O1314">
        <f>IF(A1314="","",SUMIFS(OverSummary!$G$2:$G$101,OverSummary!$A$2:$A$101,A1314,OverSummary!$D$2:$D$101,B1314))</f>
        <v>0</v>
      </c>
      <c r="P1314">
        <f>IF(A1314="","",G1314*Rules!$B$13+H1314*Rules!$B$14+I1314*Rules!$B$15)</f>
        <v>0</v>
      </c>
      <c r="Q1314">
        <f>IF(A1314="","",IF(G1314&gt;=100,Rules!$B$18,IF(G1314&gt;=50,Rules!$B$17,IF(G1314&gt;=30,Rules!$B$16,0)))+IF(AND(F1314=1,D1314&lt;&gt;"BWL",G1314=0),Rules!$B$27,0))</f>
        <v>0</v>
      </c>
      <c r="R1314">
        <f>IF(A1314="","",J1314*Rules!$B$19+O1314*Rules!$B$22)</f>
        <v>0</v>
      </c>
      <c r="S1314">
        <f>IF(A1314="","",IF(J1314&gt;=4,Rules!$B$21,IF(J1314&gt;=3,Rules!$B$20,0)))</f>
        <v>0</v>
      </c>
      <c r="T1314">
        <f>IF(A1314="","",K1314*Rules!$B$23+L1314*Rules!$B$24+M1314*Rules!$B$25+N1314*Rules!$B$26)</f>
        <v>0</v>
      </c>
      <c r="U1314">
        <f t="shared" si="20"/>
        <v>0</v>
      </c>
    </row>
    <row r="1315" spans="1:21" x14ac:dyDescent="0.2">
      <c r="A1315" t="str">
        <f>MatchSquad!A1315</f>
        <v>M027</v>
      </c>
      <c r="B1315" t="str">
        <f>MatchSquad!B1315</f>
        <v>P239</v>
      </c>
      <c r="C1315" t="str">
        <f>MatchSquad!C1315</f>
        <v>David Payne</v>
      </c>
      <c r="D1315" t="str">
        <f>MatchSquad!D1315</f>
        <v>AR</v>
      </c>
      <c r="E1315" t="str">
        <f>MatchSquad!E1315</f>
        <v>SRH</v>
      </c>
      <c r="F1315">
        <f>MatchSquad!G1315</f>
        <v>0</v>
      </c>
      <c r="G1315">
        <f>IF(A1315="","",SUMIFS(BallByBall!$I$2:$I$501,BallByBall!$B$2:$B$501,A1315,BallByBall!$F$2:$F$501,B1315))</f>
        <v>0</v>
      </c>
      <c r="H1315">
        <f>IF(A1315="","",COUNTIFS(BallByBall!$B$2:$B$501,A1315,BallByBall!$F$2:$F$501,B1315,BallByBall!$Q$2:$Q$501,1))</f>
        <v>0</v>
      </c>
      <c r="I1315">
        <f>IF(A1315="","",COUNTIFS(BallByBall!$B$2:$B$501,A1315,BallByBall!$F$2:$F$501,B1315,BallByBall!$R$2:$R$501,1))</f>
        <v>0</v>
      </c>
      <c r="J1315">
        <f>IF(A1315="","",SUMIFS(BallByBall!$T$2:$T$501,BallByBall!$B$2:$B$501,A1315,BallByBall!$H$2:$H$501,B1315))</f>
        <v>0</v>
      </c>
      <c r="K1315">
        <f>IF(A1315="","",SUMIFS(BallByBall!$U$2:$U$501,BallByBall!$B$2:$B$501,A1315,BallByBall!$P$2:$P$501,B1315))</f>
        <v>0</v>
      </c>
      <c r="L1315">
        <f>IF(A1315="","",SUMIFS(BallByBall!$V$2:$V$501,BallByBall!$B$2:$B$501,A1315,BallByBall!$P$2:$P$501,B1315))</f>
        <v>0</v>
      </c>
      <c r="M1315">
        <f>IF(A1315="","",SUMIFS(BallByBall!$W$2:$W$501,BallByBall!$B$2:$B$501,A1315,BallByBall!$P$2:$P$501,B1315))</f>
        <v>0</v>
      </c>
      <c r="N1315">
        <f>IF(A1315="","",SUMIFS(BallByBall!$X$2:$X$501,BallByBall!$B$2:$B$501,A1315,BallByBall!$P$2:$P$501,B1315))</f>
        <v>0</v>
      </c>
      <c r="O1315">
        <f>IF(A1315="","",SUMIFS(OverSummary!$G$2:$G$101,OverSummary!$A$2:$A$101,A1315,OverSummary!$D$2:$D$101,B1315))</f>
        <v>0</v>
      </c>
      <c r="P1315">
        <f>IF(A1315="","",G1315*Rules!$B$13+H1315*Rules!$B$14+I1315*Rules!$B$15)</f>
        <v>0</v>
      </c>
      <c r="Q1315">
        <f>IF(A1315="","",IF(G1315&gt;=100,Rules!$B$18,IF(G1315&gt;=50,Rules!$B$17,IF(G1315&gt;=30,Rules!$B$16,0)))+IF(AND(F1315=1,D1315&lt;&gt;"BWL",G1315=0),Rules!$B$27,0))</f>
        <v>0</v>
      </c>
      <c r="R1315">
        <f>IF(A1315="","",J1315*Rules!$B$19+O1315*Rules!$B$22)</f>
        <v>0</v>
      </c>
      <c r="S1315">
        <f>IF(A1315="","",IF(J1315&gt;=4,Rules!$B$21,IF(J1315&gt;=3,Rules!$B$20,0)))</f>
        <v>0</v>
      </c>
      <c r="T1315">
        <f>IF(A1315="","",K1315*Rules!$B$23+L1315*Rules!$B$24+M1315*Rules!$B$25+N1315*Rules!$B$26)</f>
        <v>0</v>
      </c>
      <c r="U1315">
        <f t="shared" si="20"/>
        <v>0</v>
      </c>
    </row>
    <row r="1316" spans="1:21" x14ac:dyDescent="0.2">
      <c r="A1316" t="str">
        <f>MatchSquad!A1316</f>
        <v>M027</v>
      </c>
      <c r="B1316" t="str">
        <f>MatchSquad!B1316</f>
        <v>P240</v>
      </c>
      <c r="C1316" t="str">
        <f>MatchSquad!C1316</f>
        <v>Abhishek Sharma</v>
      </c>
      <c r="D1316" t="str">
        <f>MatchSquad!D1316</f>
        <v>AR</v>
      </c>
      <c r="E1316" t="str">
        <f>MatchSquad!E1316</f>
        <v>SRH</v>
      </c>
      <c r="F1316">
        <f>MatchSquad!G1316</f>
        <v>0</v>
      </c>
      <c r="G1316">
        <f>IF(A1316="","",SUMIFS(BallByBall!$I$2:$I$501,BallByBall!$B$2:$B$501,A1316,BallByBall!$F$2:$F$501,B1316))</f>
        <v>0</v>
      </c>
      <c r="H1316">
        <f>IF(A1316="","",COUNTIFS(BallByBall!$B$2:$B$501,A1316,BallByBall!$F$2:$F$501,B1316,BallByBall!$Q$2:$Q$501,1))</f>
        <v>0</v>
      </c>
      <c r="I1316">
        <f>IF(A1316="","",COUNTIFS(BallByBall!$B$2:$B$501,A1316,BallByBall!$F$2:$F$501,B1316,BallByBall!$R$2:$R$501,1))</f>
        <v>0</v>
      </c>
      <c r="J1316">
        <f>IF(A1316="","",SUMIFS(BallByBall!$T$2:$T$501,BallByBall!$B$2:$B$501,A1316,BallByBall!$H$2:$H$501,B1316))</f>
        <v>0</v>
      </c>
      <c r="K1316">
        <f>IF(A1316="","",SUMIFS(BallByBall!$U$2:$U$501,BallByBall!$B$2:$B$501,A1316,BallByBall!$P$2:$P$501,B1316))</f>
        <v>0</v>
      </c>
      <c r="L1316">
        <f>IF(A1316="","",SUMIFS(BallByBall!$V$2:$V$501,BallByBall!$B$2:$B$501,A1316,BallByBall!$P$2:$P$501,B1316))</f>
        <v>0</v>
      </c>
      <c r="M1316">
        <f>IF(A1316="","",SUMIFS(BallByBall!$W$2:$W$501,BallByBall!$B$2:$B$501,A1316,BallByBall!$P$2:$P$501,B1316))</f>
        <v>0</v>
      </c>
      <c r="N1316">
        <f>IF(A1316="","",SUMIFS(BallByBall!$X$2:$X$501,BallByBall!$B$2:$B$501,A1316,BallByBall!$P$2:$P$501,B1316))</f>
        <v>0</v>
      </c>
      <c r="O1316">
        <f>IF(A1316="","",SUMIFS(OverSummary!$G$2:$G$101,OverSummary!$A$2:$A$101,A1316,OverSummary!$D$2:$D$101,B1316))</f>
        <v>0</v>
      </c>
      <c r="P1316">
        <f>IF(A1316="","",G1316*Rules!$B$13+H1316*Rules!$B$14+I1316*Rules!$B$15)</f>
        <v>0</v>
      </c>
      <c r="Q1316">
        <f>IF(A1316="","",IF(G1316&gt;=100,Rules!$B$18,IF(G1316&gt;=50,Rules!$B$17,IF(G1316&gt;=30,Rules!$B$16,0)))+IF(AND(F1316=1,D1316&lt;&gt;"BWL",G1316=0),Rules!$B$27,0))</f>
        <v>0</v>
      </c>
      <c r="R1316">
        <f>IF(A1316="","",J1316*Rules!$B$19+O1316*Rules!$B$22)</f>
        <v>0</v>
      </c>
      <c r="S1316">
        <f>IF(A1316="","",IF(J1316&gt;=4,Rules!$B$21,IF(J1316&gt;=3,Rules!$B$20,0)))</f>
        <v>0</v>
      </c>
      <c r="T1316">
        <f>IF(A1316="","",K1316*Rules!$B$23+L1316*Rules!$B$24+M1316*Rules!$B$25+N1316*Rules!$B$26)</f>
        <v>0</v>
      </c>
      <c r="U1316">
        <f t="shared" si="20"/>
        <v>0</v>
      </c>
    </row>
    <row r="1317" spans="1:21" x14ac:dyDescent="0.2">
      <c r="A1317" t="str">
        <f>MatchSquad!A1317</f>
        <v>M027</v>
      </c>
      <c r="B1317" t="str">
        <f>MatchSquad!B1317</f>
        <v>P241</v>
      </c>
      <c r="C1317" t="str">
        <f>MatchSquad!C1317</f>
        <v>Nitish Kumar Reddy</v>
      </c>
      <c r="D1317" t="str">
        <f>MatchSquad!D1317</f>
        <v>AR</v>
      </c>
      <c r="E1317" t="str">
        <f>MatchSquad!E1317</f>
        <v>SRH</v>
      </c>
      <c r="F1317">
        <f>MatchSquad!G1317</f>
        <v>0</v>
      </c>
      <c r="G1317">
        <f>IF(A1317="","",SUMIFS(BallByBall!$I$2:$I$501,BallByBall!$B$2:$B$501,A1317,BallByBall!$F$2:$F$501,B1317))</f>
        <v>0</v>
      </c>
      <c r="H1317">
        <f>IF(A1317="","",COUNTIFS(BallByBall!$B$2:$B$501,A1317,BallByBall!$F$2:$F$501,B1317,BallByBall!$Q$2:$Q$501,1))</f>
        <v>0</v>
      </c>
      <c r="I1317">
        <f>IF(A1317="","",COUNTIFS(BallByBall!$B$2:$B$501,A1317,BallByBall!$F$2:$F$501,B1317,BallByBall!$R$2:$R$501,1))</f>
        <v>0</v>
      </c>
      <c r="J1317">
        <f>IF(A1317="","",SUMIFS(BallByBall!$T$2:$T$501,BallByBall!$B$2:$B$501,A1317,BallByBall!$H$2:$H$501,B1317))</f>
        <v>0</v>
      </c>
      <c r="K1317">
        <f>IF(A1317="","",SUMIFS(BallByBall!$U$2:$U$501,BallByBall!$B$2:$B$501,A1317,BallByBall!$P$2:$P$501,B1317))</f>
        <v>0</v>
      </c>
      <c r="L1317">
        <f>IF(A1317="","",SUMIFS(BallByBall!$V$2:$V$501,BallByBall!$B$2:$B$501,A1317,BallByBall!$P$2:$P$501,B1317))</f>
        <v>0</v>
      </c>
      <c r="M1317">
        <f>IF(A1317="","",SUMIFS(BallByBall!$W$2:$W$501,BallByBall!$B$2:$B$501,A1317,BallByBall!$P$2:$P$501,B1317))</f>
        <v>0</v>
      </c>
      <c r="N1317">
        <f>IF(A1317="","",SUMIFS(BallByBall!$X$2:$X$501,BallByBall!$B$2:$B$501,A1317,BallByBall!$P$2:$P$501,B1317))</f>
        <v>0</v>
      </c>
      <c r="O1317">
        <f>IF(A1317="","",SUMIFS(OverSummary!$G$2:$G$101,OverSummary!$A$2:$A$101,A1317,OverSummary!$D$2:$D$101,B1317))</f>
        <v>0</v>
      </c>
      <c r="P1317">
        <f>IF(A1317="","",G1317*Rules!$B$13+H1317*Rules!$B$14+I1317*Rules!$B$15)</f>
        <v>0</v>
      </c>
      <c r="Q1317">
        <f>IF(A1317="","",IF(G1317&gt;=100,Rules!$B$18,IF(G1317&gt;=50,Rules!$B$17,IF(G1317&gt;=30,Rules!$B$16,0)))+IF(AND(F1317=1,D1317&lt;&gt;"BWL",G1317=0),Rules!$B$27,0))</f>
        <v>0</v>
      </c>
      <c r="R1317">
        <f>IF(A1317="","",J1317*Rules!$B$19+O1317*Rules!$B$22)</f>
        <v>0</v>
      </c>
      <c r="S1317">
        <f>IF(A1317="","",IF(J1317&gt;=4,Rules!$B$21,IF(J1317&gt;=3,Rules!$B$20,0)))</f>
        <v>0</v>
      </c>
      <c r="T1317">
        <f>IF(A1317="","",K1317*Rules!$B$23+L1317*Rules!$B$24+M1317*Rules!$B$25+N1317*Rules!$B$26)</f>
        <v>0</v>
      </c>
      <c r="U1317">
        <f t="shared" si="20"/>
        <v>0</v>
      </c>
    </row>
    <row r="1318" spans="1:21" x14ac:dyDescent="0.2">
      <c r="A1318" t="str">
        <f>MatchSquad!A1318</f>
        <v>M027</v>
      </c>
      <c r="B1318" t="str">
        <f>MatchSquad!B1318</f>
        <v>P242</v>
      </c>
      <c r="C1318" t="str">
        <f>MatchSquad!C1318</f>
        <v>Pat Cummins</v>
      </c>
      <c r="D1318" t="str">
        <f>MatchSquad!D1318</f>
        <v>BWL</v>
      </c>
      <c r="E1318" t="str">
        <f>MatchSquad!E1318</f>
        <v>SRH</v>
      </c>
      <c r="F1318">
        <f>MatchSquad!G1318</f>
        <v>0</v>
      </c>
      <c r="G1318">
        <f>IF(A1318="","",SUMIFS(BallByBall!$I$2:$I$501,BallByBall!$B$2:$B$501,A1318,BallByBall!$F$2:$F$501,B1318))</f>
        <v>0</v>
      </c>
      <c r="H1318">
        <f>IF(A1318="","",COUNTIFS(BallByBall!$B$2:$B$501,A1318,BallByBall!$F$2:$F$501,B1318,BallByBall!$Q$2:$Q$501,1))</f>
        <v>0</v>
      </c>
      <c r="I1318">
        <f>IF(A1318="","",COUNTIFS(BallByBall!$B$2:$B$501,A1318,BallByBall!$F$2:$F$501,B1318,BallByBall!$R$2:$R$501,1))</f>
        <v>0</v>
      </c>
      <c r="J1318">
        <f>IF(A1318="","",SUMIFS(BallByBall!$T$2:$T$501,BallByBall!$B$2:$B$501,A1318,BallByBall!$H$2:$H$501,B1318))</f>
        <v>0</v>
      </c>
      <c r="K1318">
        <f>IF(A1318="","",SUMIFS(BallByBall!$U$2:$U$501,BallByBall!$B$2:$B$501,A1318,BallByBall!$P$2:$P$501,B1318))</f>
        <v>0</v>
      </c>
      <c r="L1318">
        <f>IF(A1318="","",SUMIFS(BallByBall!$V$2:$V$501,BallByBall!$B$2:$B$501,A1318,BallByBall!$P$2:$P$501,B1318))</f>
        <v>0</v>
      </c>
      <c r="M1318">
        <f>IF(A1318="","",SUMIFS(BallByBall!$W$2:$W$501,BallByBall!$B$2:$B$501,A1318,BallByBall!$P$2:$P$501,B1318))</f>
        <v>0</v>
      </c>
      <c r="N1318">
        <f>IF(A1318="","",SUMIFS(BallByBall!$X$2:$X$501,BallByBall!$B$2:$B$501,A1318,BallByBall!$P$2:$P$501,B1318))</f>
        <v>0</v>
      </c>
      <c r="O1318">
        <f>IF(A1318="","",SUMIFS(OverSummary!$G$2:$G$101,OverSummary!$A$2:$A$101,A1318,OverSummary!$D$2:$D$101,B1318))</f>
        <v>0</v>
      </c>
      <c r="P1318">
        <f>IF(A1318="","",G1318*Rules!$B$13+H1318*Rules!$B$14+I1318*Rules!$B$15)</f>
        <v>0</v>
      </c>
      <c r="Q1318">
        <f>IF(A1318="","",IF(G1318&gt;=100,Rules!$B$18,IF(G1318&gt;=50,Rules!$B$17,IF(G1318&gt;=30,Rules!$B$16,0)))+IF(AND(F1318=1,D1318&lt;&gt;"BWL",G1318=0),Rules!$B$27,0))</f>
        <v>0</v>
      </c>
      <c r="R1318">
        <f>IF(A1318="","",J1318*Rules!$B$19+O1318*Rules!$B$22)</f>
        <v>0</v>
      </c>
      <c r="S1318">
        <f>IF(A1318="","",IF(J1318&gt;=4,Rules!$B$21,IF(J1318&gt;=3,Rules!$B$20,0)))</f>
        <v>0</v>
      </c>
      <c r="T1318">
        <f>IF(A1318="","",K1318*Rules!$B$23+L1318*Rules!$B$24+M1318*Rules!$B$25+N1318*Rules!$B$26)</f>
        <v>0</v>
      </c>
      <c r="U1318">
        <f t="shared" si="20"/>
        <v>0</v>
      </c>
    </row>
    <row r="1319" spans="1:21" x14ac:dyDescent="0.2">
      <c r="A1319" t="str">
        <f>MatchSquad!A1319</f>
        <v>M027</v>
      </c>
      <c r="B1319" t="str">
        <f>MatchSquad!B1319</f>
        <v>P243</v>
      </c>
      <c r="C1319" t="str">
        <f>MatchSquad!C1319</f>
        <v>Zeeshan Ansari</v>
      </c>
      <c r="D1319" t="str">
        <f>MatchSquad!D1319</f>
        <v>BWL</v>
      </c>
      <c r="E1319" t="str">
        <f>MatchSquad!E1319</f>
        <v>SRH</v>
      </c>
      <c r="F1319">
        <f>MatchSquad!G1319</f>
        <v>0</v>
      </c>
      <c r="G1319">
        <f>IF(A1319="","",SUMIFS(BallByBall!$I$2:$I$501,BallByBall!$B$2:$B$501,A1319,BallByBall!$F$2:$F$501,B1319))</f>
        <v>0</v>
      </c>
      <c r="H1319">
        <f>IF(A1319="","",COUNTIFS(BallByBall!$B$2:$B$501,A1319,BallByBall!$F$2:$F$501,B1319,BallByBall!$Q$2:$Q$501,1))</f>
        <v>0</v>
      </c>
      <c r="I1319">
        <f>IF(A1319="","",COUNTIFS(BallByBall!$B$2:$B$501,A1319,BallByBall!$F$2:$F$501,B1319,BallByBall!$R$2:$R$501,1))</f>
        <v>0</v>
      </c>
      <c r="J1319">
        <f>IF(A1319="","",SUMIFS(BallByBall!$T$2:$T$501,BallByBall!$B$2:$B$501,A1319,BallByBall!$H$2:$H$501,B1319))</f>
        <v>0</v>
      </c>
      <c r="K1319">
        <f>IF(A1319="","",SUMIFS(BallByBall!$U$2:$U$501,BallByBall!$B$2:$B$501,A1319,BallByBall!$P$2:$P$501,B1319))</f>
        <v>0</v>
      </c>
      <c r="L1319">
        <f>IF(A1319="","",SUMIFS(BallByBall!$V$2:$V$501,BallByBall!$B$2:$B$501,A1319,BallByBall!$P$2:$P$501,B1319))</f>
        <v>0</v>
      </c>
      <c r="M1319">
        <f>IF(A1319="","",SUMIFS(BallByBall!$W$2:$W$501,BallByBall!$B$2:$B$501,A1319,BallByBall!$P$2:$P$501,B1319))</f>
        <v>0</v>
      </c>
      <c r="N1319">
        <f>IF(A1319="","",SUMIFS(BallByBall!$X$2:$X$501,BallByBall!$B$2:$B$501,A1319,BallByBall!$P$2:$P$501,B1319))</f>
        <v>0</v>
      </c>
      <c r="O1319">
        <f>IF(A1319="","",SUMIFS(OverSummary!$G$2:$G$101,OverSummary!$A$2:$A$101,A1319,OverSummary!$D$2:$D$101,B1319))</f>
        <v>0</v>
      </c>
      <c r="P1319">
        <f>IF(A1319="","",G1319*Rules!$B$13+H1319*Rules!$B$14+I1319*Rules!$B$15)</f>
        <v>0</v>
      </c>
      <c r="Q1319">
        <f>IF(A1319="","",IF(G1319&gt;=100,Rules!$B$18,IF(G1319&gt;=50,Rules!$B$17,IF(G1319&gt;=30,Rules!$B$16,0)))+IF(AND(F1319=1,D1319&lt;&gt;"BWL",G1319=0),Rules!$B$27,0))</f>
        <v>0</v>
      </c>
      <c r="R1319">
        <f>IF(A1319="","",J1319*Rules!$B$19+O1319*Rules!$B$22)</f>
        <v>0</v>
      </c>
      <c r="S1319">
        <f>IF(A1319="","",IF(J1319&gt;=4,Rules!$B$21,IF(J1319&gt;=3,Rules!$B$20,0)))</f>
        <v>0</v>
      </c>
      <c r="T1319">
        <f>IF(A1319="","",K1319*Rules!$B$23+L1319*Rules!$B$24+M1319*Rules!$B$25+N1319*Rules!$B$26)</f>
        <v>0</v>
      </c>
      <c r="U1319">
        <f t="shared" si="20"/>
        <v>0</v>
      </c>
    </row>
    <row r="1320" spans="1:21" x14ac:dyDescent="0.2">
      <c r="A1320" t="str">
        <f>MatchSquad!A1320</f>
        <v>M027</v>
      </c>
      <c r="B1320" t="str">
        <f>MatchSquad!B1320</f>
        <v>P244</v>
      </c>
      <c r="C1320" t="str">
        <f>MatchSquad!C1320</f>
        <v>Jaydev Unadkat</v>
      </c>
      <c r="D1320" t="str">
        <f>MatchSquad!D1320</f>
        <v>BWL</v>
      </c>
      <c r="E1320" t="str">
        <f>MatchSquad!E1320</f>
        <v>SRH</v>
      </c>
      <c r="F1320">
        <f>MatchSquad!G1320</f>
        <v>0</v>
      </c>
      <c r="G1320">
        <f>IF(A1320="","",SUMIFS(BallByBall!$I$2:$I$501,BallByBall!$B$2:$B$501,A1320,BallByBall!$F$2:$F$501,B1320))</f>
        <v>0</v>
      </c>
      <c r="H1320">
        <f>IF(A1320="","",COUNTIFS(BallByBall!$B$2:$B$501,A1320,BallByBall!$F$2:$F$501,B1320,BallByBall!$Q$2:$Q$501,1))</f>
        <v>0</v>
      </c>
      <c r="I1320">
        <f>IF(A1320="","",COUNTIFS(BallByBall!$B$2:$B$501,A1320,BallByBall!$F$2:$F$501,B1320,BallByBall!$R$2:$R$501,1))</f>
        <v>0</v>
      </c>
      <c r="J1320">
        <f>IF(A1320="","",SUMIFS(BallByBall!$T$2:$T$501,BallByBall!$B$2:$B$501,A1320,BallByBall!$H$2:$H$501,B1320))</f>
        <v>0</v>
      </c>
      <c r="K1320">
        <f>IF(A1320="","",SUMIFS(BallByBall!$U$2:$U$501,BallByBall!$B$2:$B$501,A1320,BallByBall!$P$2:$P$501,B1320))</f>
        <v>0</v>
      </c>
      <c r="L1320">
        <f>IF(A1320="","",SUMIFS(BallByBall!$V$2:$V$501,BallByBall!$B$2:$B$501,A1320,BallByBall!$P$2:$P$501,B1320))</f>
        <v>0</v>
      </c>
      <c r="M1320">
        <f>IF(A1320="","",SUMIFS(BallByBall!$W$2:$W$501,BallByBall!$B$2:$B$501,A1320,BallByBall!$P$2:$P$501,B1320))</f>
        <v>0</v>
      </c>
      <c r="N1320">
        <f>IF(A1320="","",SUMIFS(BallByBall!$X$2:$X$501,BallByBall!$B$2:$B$501,A1320,BallByBall!$P$2:$P$501,B1320))</f>
        <v>0</v>
      </c>
      <c r="O1320">
        <f>IF(A1320="","",SUMIFS(OverSummary!$G$2:$G$101,OverSummary!$A$2:$A$101,A1320,OverSummary!$D$2:$D$101,B1320))</f>
        <v>0</v>
      </c>
      <c r="P1320">
        <f>IF(A1320="","",G1320*Rules!$B$13+H1320*Rules!$B$14+I1320*Rules!$B$15)</f>
        <v>0</v>
      </c>
      <c r="Q1320">
        <f>IF(A1320="","",IF(G1320&gt;=100,Rules!$B$18,IF(G1320&gt;=50,Rules!$B$17,IF(G1320&gt;=30,Rules!$B$16,0)))+IF(AND(F1320=1,D1320&lt;&gt;"BWL",G1320=0),Rules!$B$27,0))</f>
        <v>0</v>
      </c>
      <c r="R1320">
        <f>IF(A1320="","",J1320*Rules!$B$19+O1320*Rules!$B$22)</f>
        <v>0</v>
      </c>
      <c r="S1320">
        <f>IF(A1320="","",IF(J1320&gt;=4,Rules!$B$21,IF(J1320&gt;=3,Rules!$B$20,0)))</f>
        <v>0</v>
      </c>
      <c r="T1320">
        <f>IF(A1320="","",K1320*Rules!$B$23+L1320*Rules!$B$24+M1320*Rules!$B$25+N1320*Rules!$B$26)</f>
        <v>0</v>
      </c>
      <c r="U1320">
        <f t="shared" si="20"/>
        <v>0</v>
      </c>
    </row>
    <row r="1321" spans="1:21" x14ac:dyDescent="0.2">
      <c r="A1321" t="str">
        <f>MatchSquad!A1321</f>
        <v>M027</v>
      </c>
      <c r="B1321" t="str">
        <f>MatchSquad!B1321</f>
        <v>P245</v>
      </c>
      <c r="C1321" t="str">
        <f>MatchSquad!C1321</f>
        <v>Eshan Malinga</v>
      </c>
      <c r="D1321" t="str">
        <f>MatchSquad!D1321</f>
        <v>BWL</v>
      </c>
      <c r="E1321" t="str">
        <f>MatchSquad!E1321</f>
        <v>SRH</v>
      </c>
      <c r="F1321">
        <f>MatchSquad!G1321</f>
        <v>0</v>
      </c>
      <c r="G1321">
        <f>IF(A1321="","",SUMIFS(BallByBall!$I$2:$I$501,BallByBall!$B$2:$B$501,A1321,BallByBall!$F$2:$F$501,B1321))</f>
        <v>0</v>
      </c>
      <c r="H1321">
        <f>IF(A1321="","",COUNTIFS(BallByBall!$B$2:$B$501,A1321,BallByBall!$F$2:$F$501,B1321,BallByBall!$Q$2:$Q$501,1))</f>
        <v>0</v>
      </c>
      <c r="I1321">
        <f>IF(A1321="","",COUNTIFS(BallByBall!$B$2:$B$501,A1321,BallByBall!$F$2:$F$501,B1321,BallByBall!$R$2:$R$501,1))</f>
        <v>0</v>
      </c>
      <c r="J1321">
        <f>IF(A1321="","",SUMIFS(BallByBall!$T$2:$T$501,BallByBall!$B$2:$B$501,A1321,BallByBall!$H$2:$H$501,B1321))</f>
        <v>0</v>
      </c>
      <c r="K1321">
        <f>IF(A1321="","",SUMIFS(BallByBall!$U$2:$U$501,BallByBall!$B$2:$B$501,A1321,BallByBall!$P$2:$P$501,B1321))</f>
        <v>0</v>
      </c>
      <c r="L1321">
        <f>IF(A1321="","",SUMIFS(BallByBall!$V$2:$V$501,BallByBall!$B$2:$B$501,A1321,BallByBall!$P$2:$P$501,B1321))</f>
        <v>0</v>
      </c>
      <c r="M1321">
        <f>IF(A1321="","",SUMIFS(BallByBall!$W$2:$W$501,BallByBall!$B$2:$B$501,A1321,BallByBall!$P$2:$P$501,B1321))</f>
        <v>0</v>
      </c>
      <c r="N1321">
        <f>IF(A1321="","",SUMIFS(BallByBall!$X$2:$X$501,BallByBall!$B$2:$B$501,A1321,BallByBall!$P$2:$P$501,B1321))</f>
        <v>0</v>
      </c>
      <c r="O1321">
        <f>IF(A1321="","",SUMIFS(OverSummary!$G$2:$G$101,OverSummary!$A$2:$A$101,A1321,OverSummary!$D$2:$D$101,B1321))</f>
        <v>0</v>
      </c>
      <c r="P1321">
        <f>IF(A1321="","",G1321*Rules!$B$13+H1321*Rules!$B$14+I1321*Rules!$B$15)</f>
        <v>0</v>
      </c>
      <c r="Q1321">
        <f>IF(A1321="","",IF(G1321&gt;=100,Rules!$B$18,IF(G1321&gt;=50,Rules!$B$17,IF(G1321&gt;=30,Rules!$B$16,0)))+IF(AND(F1321=1,D1321&lt;&gt;"BWL",G1321=0),Rules!$B$27,0))</f>
        <v>0</v>
      </c>
      <c r="R1321">
        <f>IF(A1321="","",J1321*Rules!$B$19+O1321*Rules!$B$22)</f>
        <v>0</v>
      </c>
      <c r="S1321">
        <f>IF(A1321="","",IF(J1321&gt;=4,Rules!$B$21,IF(J1321&gt;=3,Rules!$B$20,0)))</f>
        <v>0</v>
      </c>
      <c r="T1321">
        <f>IF(A1321="","",K1321*Rules!$B$23+L1321*Rules!$B$24+M1321*Rules!$B$25+N1321*Rules!$B$26)</f>
        <v>0</v>
      </c>
      <c r="U1321">
        <f t="shared" si="20"/>
        <v>0</v>
      </c>
    </row>
    <row r="1322" spans="1:21" x14ac:dyDescent="0.2">
      <c r="A1322" t="str">
        <f>MatchSquad!A1322</f>
        <v>M027</v>
      </c>
      <c r="B1322" t="str">
        <f>MatchSquad!B1322</f>
        <v>P246</v>
      </c>
      <c r="C1322" t="str">
        <f>MatchSquad!C1322</f>
        <v>Sakib Hussain</v>
      </c>
      <c r="D1322" t="str">
        <f>MatchSquad!D1322</f>
        <v>BWL</v>
      </c>
      <c r="E1322" t="str">
        <f>MatchSquad!E1322</f>
        <v>SRH</v>
      </c>
      <c r="F1322">
        <f>MatchSquad!G1322</f>
        <v>0</v>
      </c>
      <c r="G1322">
        <f>IF(A1322="","",SUMIFS(BallByBall!$I$2:$I$501,BallByBall!$B$2:$B$501,A1322,BallByBall!$F$2:$F$501,B1322))</f>
        <v>0</v>
      </c>
      <c r="H1322">
        <f>IF(A1322="","",COUNTIFS(BallByBall!$B$2:$B$501,A1322,BallByBall!$F$2:$F$501,B1322,BallByBall!$Q$2:$Q$501,1))</f>
        <v>0</v>
      </c>
      <c r="I1322">
        <f>IF(A1322="","",COUNTIFS(BallByBall!$B$2:$B$501,A1322,BallByBall!$F$2:$F$501,B1322,BallByBall!$R$2:$R$501,1))</f>
        <v>0</v>
      </c>
      <c r="J1322">
        <f>IF(A1322="","",SUMIFS(BallByBall!$T$2:$T$501,BallByBall!$B$2:$B$501,A1322,BallByBall!$H$2:$H$501,B1322))</f>
        <v>0</v>
      </c>
      <c r="K1322">
        <f>IF(A1322="","",SUMIFS(BallByBall!$U$2:$U$501,BallByBall!$B$2:$B$501,A1322,BallByBall!$P$2:$P$501,B1322))</f>
        <v>0</v>
      </c>
      <c r="L1322">
        <f>IF(A1322="","",SUMIFS(BallByBall!$V$2:$V$501,BallByBall!$B$2:$B$501,A1322,BallByBall!$P$2:$P$501,B1322))</f>
        <v>0</v>
      </c>
      <c r="M1322">
        <f>IF(A1322="","",SUMIFS(BallByBall!$W$2:$W$501,BallByBall!$B$2:$B$501,A1322,BallByBall!$P$2:$P$501,B1322))</f>
        <v>0</v>
      </c>
      <c r="N1322">
        <f>IF(A1322="","",SUMIFS(BallByBall!$X$2:$X$501,BallByBall!$B$2:$B$501,A1322,BallByBall!$P$2:$P$501,B1322))</f>
        <v>0</v>
      </c>
      <c r="O1322">
        <f>IF(A1322="","",SUMIFS(OverSummary!$G$2:$G$101,OverSummary!$A$2:$A$101,A1322,OverSummary!$D$2:$D$101,B1322))</f>
        <v>0</v>
      </c>
      <c r="P1322">
        <f>IF(A1322="","",G1322*Rules!$B$13+H1322*Rules!$B$14+I1322*Rules!$B$15)</f>
        <v>0</v>
      </c>
      <c r="Q1322">
        <f>IF(A1322="","",IF(G1322&gt;=100,Rules!$B$18,IF(G1322&gt;=50,Rules!$B$17,IF(G1322&gt;=30,Rules!$B$16,0)))+IF(AND(F1322=1,D1322&lt;&gt;"BWL",G1322=0),Rules!$B$27,0))</f>
        <v>0</v>
      </c>
      <c r="R1322">
        <f>IF(A1322="","",J1322*Rules!$B$19+O1322*Rules!$B$22)</f>
        <v>0</v>
      </c>
      <c r="S1322">
        <f>IF(A1322="","",IF(J1322&gt;=4,Rules!$B$21,IF(J1322&gt;=3,Rules!$B$20,0)))</f>
        <v>0</v>
      </c>
      <c r="T1322">
        <f>IF(A1322="","",K1322*Rules!$B$23+L1322*Rules!$B$24+M1322*Rules!$B$25+N1322*Rules!$B$26)</f>
        <v>0</v>
      </c>
      <c r="U1322">
        <f t="shared" si="20"/>
        <v>0</v>
      </c>
    </row>
    <row r="1323" spans="1:21" x14ac:dyDescent="0.2">
      <c r="A1323" t="str">
        <f>MatchSquad!A1323</f>
        <v>M027</v>
      </c>
      <c r="B1323" t="str">
        <f>MatchSquad!B1323</f>
        <v>P247</v>
      </c>
      <c r="C1323" t="str">
        <f>MatchSquad!C1323</f>
        <v>Onkar Tarmale</v>
      </c>
      <c r="D1323" t="str">
        <f>MatchSquad!D1323</f>
        <v>BWL</v>
      </c>
      <c r="E1323" t="str">
        <f>MatchSquad!E1323</f>
        <v>SRH</v>
      </c>
      <c r="F1323">
        <f>MatchSquad!G1323</f>
        <v>0</v>
      </c>
      <c r="G1323">
        <f>IF(A1323="","",SUMIFS(BallByBall!$I$2:$I$501,BallByBall!$B$2:$B$501,A1323,BallByBall!$F$2:$F$501,B1323))</f>
        <v>0</v>
      </c>
      <c r="H1323">
        <f>IF(A1323="","",COUNTIFS(BallByBall!$B$2:$B$501,A1323,BallByBall!$F$2:$F$501,B1323,BallByBall!$Q$2:$Q$501,1))</f>
        <v>0</v>
      </c>
      <c r="I1323">
        <f>IF(A1323="","",COUNTIFS(BallByBall!$B$2:$B$501,A1323,BallByBall!$F$2:$F$501,B1323,BallByBall!$R$2:$R$501,1))</f>
        <v>0</v>
      </c>
      <c r="J1323">
        <f>IF(A1323="","",SUMIFS(BallByBall!$T$2:$T$501,BallByBall!$B$2:$B$501,A1323,BallByBall!$H$2:$H$501,B1323))</f>
        <v>0</v>
      </c>
      <c r="K1323">
        <f>IF(A1323="","",SUMIFS(BallByBall!$U$2:$U$501,BallByBall!$B$2:$B$501,A1323,BallByBall!$P$2:$P$501,B1323))</f>
        <v>0</v>
      </c>
      <c r="L1323">
        <f>IF(A1323="","",SUMIFS(BallByBall!$V$2:$V$501,BallByBall!$B$2:$B$501,A1323,BallByBall!$P$2:$P$501,B1323))</f>
        <v>0</v>
      </c>
      <c r="M1323">
        <f>IF(A1323="","",SUMIFS(BallByBall!$W$2:$W$501,BallByBall!$B$2:$B$501,A1323,BallByBall!$P$2:$P$501,B1323))</f>
        <v>0</v>
      </c>
      <c r="N1323">
        <f>IF(A1323="","",SUMIFS(BallByBall!$X$2:$X$501,BallByBall!$B$2:$B$501,A1323,BallByBall!$P$2:$P$501,B1323))</f>
        <v>0</v>
      </c>
      <c r="O1323">
        <f>IF(A1323="","",SUMIFS(OverSummary!$G$2:$G$101,OverSummary!$A$2:$A$101,A1323,OverSummary!$D$2:$D$101,B1323))</f>
        <v>0</v>
      </c>
      <c r="P1323">
        <f>IF(A1323="","",G1323*Rules!$B$13+H1323*Rules!$B$14+I1323*Rules!$B$15)</f>
        <v>0</v>
      </c>
      <c r="Q1323">
        <f>IF(A1323="","",IF(G1323&gt;=100,Rules!$B$18,IF(G1323&gt;=50,Rules!$B$17,IF(G1323&gt;=30,Rules!$B$16,0)))+IF(AND(F1323=1,D1323&lt;&gt;"BWL",G1323=0),Rules!$B$27,0))</f>
        <v>0</v>
      </c>
      <c r="R1323">
        <f>IF(A1323="","",J1323*Rules!$B$19+O1323*Rules!$B$22)</f>
        <v>0</v>
      </c>
      <c r="S1323">
        <f>IF(A1323="","",IF(J1323&gt;=4,Rules!$B$21,IF(J1323&gt;=3,Rules!$B$20,0)))</f>
        <v>0</v>
      </c>
      <c r="T1323">
        <f>IF(A1323="","",K1323*Rules!$B$23+L1323*Rules!$B$24+M1323*Rules!$B$25+N1323*Rules!$B$26)</f>
        <v>0</v>
      </c>
      <c r="U1323">
        <f t="shared" si="20"/>
        <v>0</v>
      </c>
    </row>
    <row r="1324" spans="1:21" x14ac:dyDescent="0.2">
      <c r="A1324" t="str">
        <f>MatchSquad!A1324</f>
        <v>M027</v>
      </c>
      <c r="B1324" t="str">
        <f>MatchSquad!B1324</f>
        <v>P248</v>
      </c>
      <c r="C1324" t="str">
        <f>MatchSquad!C1324</f>
        <v>Amit Kumar</v>
      </c>
      <c r="D1324" t="str">
        <f>MatchSquad!D1324</f>
        <v>BWL</v>
      </c>
      <c r="E1324" t="str">
        <f>MatchSquad!E1324</f>
        <v>SRH</v>
      </c>
      <c r="F1324">
        <f>MatchSquad!G1324</f>
        <v>0</v>
      </c>
      <c r="G1324">
        <f>IF(A1324="","",SUMIFS(BallByBall!$I$2:$I$501,BallByBall!$B$2:$B$501,A1324,BallByBall!$F$2:$F$501,B1324))</f>
        <v>0</v>
      </c>
      <c r="H1324">
        <f>IF(A1324="","",COUNTIFS(BallByBall!$B$2:$B$501,A1324,BallByBall!$F$2:$F$501,B1324,BallByBall!$Q$2:$Q$501,1))</f>
        <v>0</v>
      </c>
      <c r="I1324">
        <f>IF(A1324="","",COUNTIFS(BallByBall!$B$2:$B$501,A1324,BallByBall!$F$2:$F$501,B1324,BallByBall!$R$2:$R$501,1))</f>
        <v>0</v>
      </c>
      <c r="J1324">
        <f>IF(A1324="","",SUMIFS(BallByBall!$T$2:$T$501,BallByBall!$B$2:$B$501,A1324,BallByBall!$H$2:$H$501,B1324))</f>
        <v>0</v>
      </c>
      <c r="K1324">
        <f>IF(A1324="","",SUMIFS(BallByBall!$U$2:$U$501,BallByBall!$B$2:$B$501,A1324,BallByBall!$P$2:$P$501,B1324))</f>
        <v>0</v>
      </c>
      <c r="L1324">
        <f>IF(A1324="","",SUMIFS(BallByBall!$V$2:$V$501,BallByBall!$B$2:$B$501,A1324,BallByBall!$P$2:$P$501,B1324))</f>
        <v>0</v>
      </c>
      <c r="M1324">
        <f>IF(A1324="","",SUMIFS(BallByBall!$W$2:$W$501,BallByBall!$B$2:$B$501,A1324,BallByBall!$P$2:$P$501,B1324))</f>
        <v>0</v>
      </c>
      <c r="N1324">
        <f>IF(A1324="","",SUMIFS(BallByBall!$X$2:$X$501,BallByBall!$B$2:$B$501,A1324,BallByBall!$P$2:$P$501,B1324))</f>
        <v>0</v>
      </c>
      <c r="O1324">
        <f>IF(A1324="","",SUMIFS(OverSummary!$G$2:$G$101,OverSummary!$A$2:$A$101,A1324,OverSummary!$D$2:$D$101,B1324))</f>
        <v>0</v>
      </c>
      <c r="P1324">
        <f>IF(A1324="","",G1324*Rules!$B$13+H1324*Rules!$B$14+I1324*Rules!$B$15)</f>
        <v>0</v>
      </c>
      <c r="Q1324">
        <f>IF(A1324="","",IF(G1324&gt;=100,Rules!$B$18,IF(G1324&gt;=50,Rules!$B$17,IF(G1324&gt;=30,Rules!$B$16,0)))+IF(AND(F1324=1,D1324&lt;&gt;"BWL",G1324=0),Rules!$B$27,0))</f>
        <v>0</v>
      </c>
      <c r="R1324">
        <f>IF(A1324="","",J1324*Rules!$B$19+O1324*Rules!$B$22)</f>
        <v>0</v>
      </c>
      <c r="S1324">
        <f>IF(A1324="","",IF(J1324&gt;=4,Rules!$B$21,IF(J1324&gt;=3,Rules!$B$20,0)))</f>
        <v>0</v>
      </c>
      <c r="T1324">
        <f>IF(A1324="","",K1324*Rules!$B$23+L1324*Rules!$B$24+M1324*Rules!$B$25+N1324*Rules!$B$26)</f>
        <v>0</v>
      </c>
      <c r="U1324">
        <f t="shared" si="20"/>
        <v>0</v>
      </c>
    </row>
    <row r="1325" spans="1:21" x14ac:dyDescent="0.2">
      <c r="A1325" t="str">
        <f>MatchSquad!A1325</f>
        <v>M027</v>
      </c>
      <c r="B1325" t="str">
        <f>MatchSquad!B1325</f>
        <v>P249</v>
      </c>
      <c r="C1325" t="str">
        <f>MatchSquad!C1325</f>
        <v>Praful Hinge</v>
      </c>
      <c r="D1325" t="str">
        <f>MatchSquad!D1325</f>
        <v>BWL</v>
      </c>
      <c r="E1325" t="str">
        <f>MatchSquad!E1325</f>
        <v>SRH</v>
      </c>
      <c r="F1325">
        <f>MatchSquad!G1325</f>
        <v>0</v>
      </c>
      <c r="G1325">
        <f>IF(A1325="","",SUMIFS(BallByBall!$I$2:$I$501,BallByBall!$B$2:$B$501,A1325,BallByBall!$F$2:$F$501,B1325))</f>
        <v>0</v>
      </c>
      <c r="H1325">
        <f>IF(A1325="","",COUNTIFS(BallByBall!$B$2:$B$501,A1325,BallByBall!$F$2:$F$501,B1325,BallByBall!$Q$2:$Q$501,1))</f>
        <v>0</v>
      </c>
      <c r="I1325">
        <f>IF(A1325="","",COUNTIFS(BallByBall!$B$2:$B$501,A1325,BallByBall!$F$2:$F$501,B1325,BallByBall!$R$2:$R$501,1))</f>
        <v>0</v>
      </c>
      <c r="J1325">
        <f>IF(A1325="","",SUMIFS(BallByBall!$T$2:$T$501,BallByBall!$B$2:$B$501,A1325,BallByBall!$H$2:$H$501,B1325))</f>
        <v>0</v>
      </c>
      <c r="K1325">
        <f>IF(A1325="","",SUMIFS(BallByBall!$U$2:$U$501,BallByBall!$B$2:$B$501,A1325,BallByBall!$P$2:$P$501,B1325))</f>
        <v>0</v>
      </c>
      <c r="L1325">
        <f>IF(A1325="","",SUMIFS(BallByBall!$V$2:$V$501,BallByBall!$B$2:$B$501,A1325,BallByBall!$P$2:$P$501,B1325))</f>
        <v>0</v>
      </c>
      <c r="M1325">
        <f>IF(A1325="","",SUMIFS(BallByBall!$W$2:$W$501,BallByBall!$B$2:$B$501,A1325,BallByBall!$P$2:$P$501,B1325))</f>
        <v>0</v>
      </c>
      <c r="N1325">
        <f>IF(A1325="","",SUMIFS(BallByBall!$X$2:$X$501,BallByBall!$B$2:$B$501,A1325,BallByBall!$P$2:$P$501,B1325))</f>
        <v>0</v>
      </c>
      <c r="O1325">
        <f>IF(A1325="","",SUMIFS(OverSummary!$G$2:$G$101,OverSummary!$A$2:$A$101,A1325,OverSummary!$D$2:$D$101,B1325))</f>
        <v>0</v>
      </c>
      <c r="P1325">
        <f>IF(A1325="","",G1325*Rules!$B$13+H1325*Rules!$B$14+I1325*Rules!$B$15)</f>
        <v>0</v>
      </c>
      <c r="Q1325">
        <f>IF(A1325="","",IF(G1325&gt;=100,Rules!$B$18,IF(G1325&gt;=50,Rules!$B$17,IF(G1325&gt;=30,Rules!$B$16,0)))+IF(AND(F1325=1,D1325&lt;&gt;"BWL",G1325=0),Rules!$B$27,0))</f>
        <v>0</v>
      </c>
      <c r="R1325">
        <f>IF(A1325="","",J1325*Rules!$B$19+O1325*Rules!$B$22)</f>
        <v>0</v>
      </c>
      <c r="S1325">
        <f>IF(A1325="","",IF(J1325&gt;=4,Rules!$B$21,IF(J1325&gt;=3,Rules!$B$20,0)))</f>
        <v>0</v>
      </c>
      <c r="T1325">
        <f>IF(A1325="","",K1325*Rules!$B$23+L1325*Rules!$B$24+M1325*Rules!$B$25+N1325*Rules!$B$26)</f>
        <v>0</v>
      </c>
      <c r="U1325">
        <f t="shared" si="20"/>
        <v>0</v>
      </c>
    </row>
    <row r="1326" spans="1:21" x14ac:dyDescent="0.2">
      <c r="A1326" t="str">
        <f>MatchSquad!A1326</f>
        <v>M027</v>
      </c>
      <c r="B1326" t="str">
        <f>MatchSquad!B1326</f>
        <v>P250</v>
      </c>
      <c r="C1326" t="str">
        <f>MatchSquad!C1326</f>
        <v>Shivam Mavi</v>
      </c>
      <c r="D1326" t="str">
        <f>MatchSquad!D1326</f>
        <v>BWL</v>
      </c>
      <c r="E1326" t="str">
        <f>MatchSquad!E1326</f>
        <v>SRH</v>
      </c>
      <c r="F1326">
        <f>MatchSquad!G1326</f>
        <v>0</v>
      </c>
      <c r="G1326">
        <f>IF(A1326="","",SUMIFS(BallByBall!$I$2:$I$501,BallByBall!$B$2:$B$501,A1326,BallByBall!$F$2:$F$501,B1326))</f>
        <v>0</v>
      </c>
      <c r="H1326">
        <f>IF(A1326="","",COUNTIFS(BallByBall!$B$2:$B$501,A1326,BallByBall!$F$2:$F$501,B1326,BallByBall!$Q$2:$Q$501,1))</f>
        <v>0</v>
      </c>
      <c r="I1326">
        <f>IF(A1326="","",COUNTIFS(BallByBall!$B$2:$B$501,A1326,BallByBall!$F$2:$F$501,B1326,BallByBall!$R$2:$R$501,1))</f>
        <v>0</v>
      </c>
      <c r="J1326">
        <f>IF(A1326="","",SUMIFS(BallByBall!$T$2:$T$501,BallByBall!$B$2:$B$501,A1326,BallByBall!$H$2:$H$501,B1326))</f>
        <v>0</v>
      </c>
      <c r="K1326">
        <f>IF(A1326="","",SUMIFS(BallByBall!$U$2:$U$501,BallByBall!$B$2:$B$501,A1326,BallByBall!$P$2:$P$501,B1326))</f>
        <v>0</v>
      </c>
      <c r="L1326">
        <f>IF(A1326="","",SUMIFS(BallByBall!$V$2:$V$501,BallByBall!$B$2:$B$501,A1326,BallByBall!$P$2:$P$501,B1326))</f>
        <v>0</v>
      </c>
      <c r="M1326">
        <f>IF(A1326="","",SUMIFS(BallByBall!$W$2:$W$501,BallByBall!$B$2:$B$501,A1326,BallByBall!$P$2:$P$501,B1326))</f>
        <v>0</v>
      </c>
      <c r="N1326">
        <f>IF(A1326="","",SUMIFS(BallByBall!$X$2:$X$501,BallByBall!$B$2:$B$501,A1326,BallByBall!$P$2:$P$501,B1326))</f>
        <v>0</v>
      </c>
      <c r="O1326">
        <f>IF(A1326="","",SUMIFS(OverSummary!$G$2:$G$101,OverSummary!$A$2:$A$101,A1326,OverSummary!$D$2:$D$101,B1326))</f>
        <v>0</v>
      </c>
      <c r="P1326">
        <f>IF(A1326="","",G1326*Rules!$B$13+H1326*Rules!$B$14+I1326*Rules!$B$15)</f>
        <v>0</v>
      </c>
      <c r="Q1326">
        <f>IF(A1326="","",IF(G1326&gt;=100,Rules!$B$18,IF(G1326&gt;=50,Rules!$B$17,IF(G1326&gt;=30,Rules!$B$16,0)))+IF(AND(F1326=1,D1326&lt;&gt;"BWL",G1326=0),Rules!$B$27,0))</f>
        <v>0</v>
      </c>
      <c r="R1326">
        <f>IF(A1326="","",J1326*Rules!$B$19+O1326*Rules!$B$22)</f>
        <v>0</v>
      </c>
      <c r="S1326">
        <f>IF(A1326="","",IF(J1326&gt;=4,Rules!$B$21,IF(J1326&gt;=3,Rules!$B$20,0)))</f>
        <v>0</v>
      </c>
      <c r="T1326">
        <f>IF(A1326="","",K1326*Rules!$B$23+L1326*Rules!$B$24+M1326*Rules!$B$25+N1326*Rules!$B$26)</f>
        <v>0</v>
      </c>
      <c r="U1326">
        <f t="shared" si="20"/>
        <v>0</v>
      </c>
    </row>
    <row r="1327" spans="1:21" x14ac:dyDescent="0.2">
      <c r="A1327" t="str">
        <f>MatchSquad!A1327</f>
        <v>M027</v>
      </c>
      <c r="B1327" t="str">
        <f>MatchSquad!B1327</f>
        <v>P001</v>
      </c>
      <c r="C1327" t="str">
        <f>MatchSquad!C1327</f>
        <v>Ruturaj Gaikwad</v>
      </c>
      <c r="D1327" t="str">
        <f>MatchSquad!D1327</f>
        <v>BAT</v>
      </c>
      <c r="E1327" t="str">
        <f>MatchSquad!E1327</f>
        <v>CSK</v>
      </c>
      <c r="F1327">
        <f>MatchSquad!G1327</f>
        <v>0</v>
      </c>
      <c r="G1327">
        <f>IF(A1327="","",SUMIFS(BallByBall!$I$2:$I$501,BallByBall!$B$2:$B$501,A1327,BallByBall!$F$2:$F$501,B1327))</f>
        <v>0</v>
      </c>
      <c r="H1327">
        <f>IF(A1327="","",COUNTIFS(BallByBall!$B$2:$B$501,A1327,BallByBall!$F$2:$F$501,B1327,BallByBall!$Q$2:$Q$501,1))</f>
        <v>0</v>
      </c>
      <c r="I1327">
        <f>IF(A1327="","",COUNTIFS(BallByBall!$B$2:$B$501,A1327,BallByBall!$F$2:$F$501,B1327,BallByBall!$R$2:$R$501,1))</f>
        <v>0</v>
      </c>
      <c r="J1327">
        <f>IF(A1327="","",SUMIFS(BallByBall!$T$2:$T$501,BallByBall!$B$2:$B$501,A1327,BallByBall!$H$2:$H$501,B1327))</f>
        <v>0</v>
      </c>
      <c r="K1327">
        <f>IF(A1327="","",SUMIFS(BallByBall!$U$2:$U$501,BallByBall!$B$2:$B$501,A1327,BallByBall!$P$2:$P$501,B1327))</f>
        <v>0</v>
      </c>
      <c r="L1327">
        <f>IF(A1327="","",SUMIFS(BallByBall!$V$2:$V$501,BallByBall!$B$2:$B$501,A1327,BallByBall!$P$2:$P$501,B1327))</f>
        <v>0</v>
      </c>
      <c r="M1327">
        <f>IF(A1327="","",SUMIFS(BallByBall!$W$2:$W$501,BallByBall!$B$2:$B$501,A1327,BallByBall!$P$2:$P$501,B1327))</f>
        <v>0</v>
      </c>
      <c r="N1327">
        <f>IF(A1327="","",SUMIFS(BallByBall!$X$2:$X$501,BallByBall!$B$2:$B$501,A1327,BallByBall!$P$2:$P$501,B1327))</f>
        <v>0</v>
      </c>
      <c r="O1327">
        <f>IF(A1327="","",SUMIFS(OverSummary!$G$2:$G$101,OverSummary!$A$2:$A$101,A1327,OverSummary!$D$2:$D$101,B1327))</f>
        <v>0</v>
      </c>
      <c r="P1327">
        <f>IF(A1327="","",G1327*Rules!$B$13+H1327*Rules!$B$14+I1327*Rules!$B$15)</f>
        <v>0</v>
      </c>
      <c r="Q1327">
        <f>IF(A1327="","",IF(G1327&gt;=100,Rules!$B$18,IF(G1327&gt;=50,Rules!$B$17,IF(G1327&gt;=30,Rules!$B$16,0)))+IF(AND(F1327=1,D1327&lt;&gt;"BWL",G1327=0),Rules!$B$27,0))</f>
        <v>0</v>
      </c>
      <c r="R1327">
        <f>IF(A1327="","",J1327*Rules!$B$19+O1327*Rules!$B$22)</f>
        <v>0</v>
      </c>
      <c r="S1327">
        <f>IF(A1327="","",IF(J1327&gt;=4,Rules!$B$21,IF(J1327&gt;=3,Rules!$B$20,0)))</f>
        <v>0</v>
      </c>
      <c r="T1327">
        <f>IF(A1327="","",K1327*Rules!$B$23+L1327*Rules!$B$24+M1327*Rules!$B$25+N1327*Rules!$B$26)</f>
        <v>0</v>
      </c>
      <c r="U1327">
        <f t="shared" si="20"/>
        <v>0</v>
      </c>
    </row>
    <row r="1328" spans="1:21" x14ac:dyDescent="0.2">
      <c r="A1328" t="str">
        <f>MatchSquad!A1328</f>
        <v>M027</v>
      </c>
      <c r="B1328" t="str">
        <f>MatchSquad!B1328</f>
        <v>P002</v>
      </c>
      <c r="C1328" t="str">
        <f>MatchSquad!C1328</f>
        <v>MS Dhoni</v>
      </c>
      <c r="D1328" t="str">
        <f>MatchSquad!D1328</f>
        <v>WK</v>
      </c>
      <c r="E1328" t="str">
        <f>MatchSquad!E1328</f>
        <v>CSK</v>
      </c>
      <c r="F1328">
        <f>MatchSquad!G1328</f>
        <v>0</v>
      </c>
      <c r="G1328">
        <f>IF(A1328="","",SUMIFS(BallByBall!$I$2:$I$501,BallByBall!$B$2:$B$501,A1328,BallByBall!$F$2:$F$501,B1328))</f>
        <v>0</v>
      </c>
      <c r="H1328">
        <f>IF(A1328="","",COUNTIFS(BallByBall!$B$2:$B$501,A1328,BallByBall!$F$2:$F$501,B1328,BallByBall!$Q$2:$Q$501,1))</f>
        <v>0</v>
      </c>
      <c r="I1328">
        <f>IF(A1328="","",COUNTIFS(BallByBall!$B$2:$B$501,A1328,BallByBall!$F$2:$F$501,B1328,BallByBall!$R$2:$R$501,1))</f>
        <v>0</v>
      </c>
      <c r="J1328">
        <f>IF(A1328="","",SUMIFS(BallByBall!$T$2:$T$501,BallByBall!$B$2:$B$501,A1328,BallByBall!$H$2:$H$501,B1328))</f>
        <v>0</v>
      </c>
      <c r="K1328">
        <f>IF(A1328="","",SUMIFS(BallByBall!$U$2:$U$501,BallByBall!$B$2:$B$501,A1328,BallByBall!$P$2:$P$501,B1328))</f>
        <v>0</v>
      </c>
      <c r="L1328">
        <f>IF(A1328="","",SUMIFS(BallByBall!$V$2:$V$501,BallByBall!$B$2:$B$501,A1328,BallByBall!$P$2:$P$501,B1328))</f>
        <v>0</v>
      </c>
      <c r="M1328">
        <f>IF(A1328="","",SUMIFS(BallByBall!$W$2:$W$501,BallByBall!$B$2:$B$501,A1328,BallByBall!$P$2:$P$501,B1328))</f>
        <v>0</v>
      </c>
      <c r="N1328">
        <f>IF(A1328="","",SUMIFS(BallByBall!$X$2:$X$501,BallByBall!$B$2:$B$501,A1328,BallByBall!$P$2:$P$501,B1328))</f>
        <v>0</v>
      </c>
      <c r="O1328">
        <f>IF(A1328="","",SUMIFS(OverSummary!$G$2:$G$101,OverSummary!$A$2:$A$101,A1328,OverSummary!$D$2:$D$101,B1328))</f>
        <v>0</v>
      </c>
      <c r="P1328">
        <f>IF(A1328="","",G1328*Rules!$B$13+H1328*Rules!$B$14+I1328*Rules!$B$15)</f>
        <v>0</v>
      </c>
      <c r="Q1328">
        <f>IF(A1328="","",IF(G1328&gt;=100,Rules!$B$18,IF(G1328&gt;=50,Rules!$B$17,IF(G1328&gt;=30,Rules!$B$16,0)))+IF(AND(F1328=1,D1328&lt;&gt;"BWL",G1328=0),Rules!$B$27,0))</f>
        <v>0</v>
      </c>
      <c r="R1328">
        <f>IF(A1328="","",J1328*Rules!$B$19+O1328*Rules!$B$22)</f>
        <v>0</v>
      </c>
      <c r="S1328">
        <f>IF(A1328="","",IF(J1328&gt;=4,Rules!$B$21,IF(J1328&gt;=3,Rules!$B$20,0)))</f>
        <v>0</v>
      </c>
      <c r="T1328">
        <f>IF(A1328="","",K1328*Rules!$B$23+L1328*Rules!$B$24+M1328*Rules!$B$25+N1328*Rules!$B$26)</f>
        <v>0</v>
      </c>
      <c r="U1328">
        <f t="shared" si="20"/>
        <v>0</v>
      </c>
    </row>
    <row r="1329" spans="1:21" x14ac:dyDescent="0.2">
      <c r="A1329" t="str">
        <f>MatchSquad!A1329</f>
        <v>M027</v>
      </c>
      <c r="B1329" t="str">
        <f>MatchSquad!B1329</f>
        <v>P003</v>
      </c>
      <c r="C1329" t="str">
        <f>MatchSquad!C1329</f>
        <v>Sanju Samson</v>
      </c>
      <c r="D1329" t="str">
        <f>MatchSquad!D1329</f>
        <v>WK</v>
      </c>
      <c r="E1329" t="str">
        <f>MatchSquad!E1329</f>
        <v>CSK</v>
      </c>
      <c r="F1329">
        <f>MatchSquad!G1329</f>
        <v>0</v>
      </c>
      <c r="G1329">
        <f>IF(A1329="","",SUMIFS(BallByBall!$I$2:$I$501,BallByBall!$B$2:$B$501,A1329,BallByBall!$F$2:$F$501,B1329))</f>
        <v>0</v>
      </c>
      <c r="H1329">
        <f>IF(A1329="","",COUNTIFS(BallByBall!$B$2:$B$501,A1329,BallByBall!$F$2:$F$501,B1329,BallByBall!$Q$2:$Q$501,1))</f>
        <v>0</v>
      </c>
      <c r="I1329">
        <f>IF(A1329="","",COUNTIFS(BallByBall!$B$2:$B$501,A1329,BallByBall!$F$2:$F$501,B1329,BallByBall!$R$2:$R$501,1))</f>
        <v>0</v>
      </c>
      <c r="J1329">
        <f>IF(A1329="","",SUMIFS(BallByBall!$T$2:$T$501,BallByBall!$B$2:$B$501,A1329,BallByBall!$H$2:$H$501,B1329))</f>
        <v>0</v>
      </c>
      <c r="K1329">
        <f>IF(A1329="","",SUMIFS(BallByBall!$U$2:$U$501,BallByBall!$B$2:$B$501,A1329,BallByBall!$P$2:$P$501,B1329))</f>
        <v>0</v>
      </c>
      <c r="L1329">
        <f>IF(A1329="","",SUMIFS(BallByBall!$V$2:$V$501,BallByBall!$B$2:$B$501,A1329,BallByBall!$P$2:$P$501,B1329))</f>
        <v>0</v>
      </c>
      <c r="M1329">
        <f>IF(A1329="","",SUMIFS(BallByBall!$W$2:$W$501,BallByBall!$B$2:$B$501,A1329,BallByBall!$P$2:$P$501,B1329))</f>
        <v>0</v>
      </c>
      <c r="N1329">
        <f>IF(A1329="","",SUMIFS(BallByBall!$X$2:$X$501,BallByBall!$B$2:$B$501,A1329,BallByBall!$P$2:$P$501,B1329))</f>
        <v>0</v>
      </c>
      <c r="O1329">
        <f>IF(A1329="","",SUMIFS(OverSummary!$G$2:$G$101,OverSummary!$A$2:$A$101,A1329,OverSummary!$D$2:$D$101,B1329))</f>
        <v>0</v>
      </c>
      <c r="P1329">
        <f>IF(A1329="","",G1329*Rules!$B$13+H1329*Rules!$B$14+I1329*Rules!$B$15)</f>
        <v>0</v>
      </c>
      <c r="Q1329">
        <f>IF(A1329="","",IF(G1329&gt;=100,Rules!$B$18,IF(G1329&gt;=50,Rules!$B$17,IF(G1329&gt;=30,Rules!$B$16,0)))+IF(AND(F1329=1,D1329&lt;&gt;"BWL",G1329=0),Rules!$B$27,0))</f>
        <v>0</v>
      </c>
      <c r="R1329">
        <f>IF(A1329="","",J1329*Rules!$B$19+O1329*Rules!$B$22)</f>
        <v>0</v>
      </c>
      <c r="S1329">
        <f>IF(A1329="","",IF(J1329&gt;=4,Rules!$B$21,IF(J1329&gt;=3,Rules!$B$20,0)))</f>
        <v>0</v>
      </c>
      <c r="T1329">
        <f>IF(A1329="","",K1329*Rules!$B$23+L1329*Rules!$B$24+M1329*Rules!$B$25+N1329*Rules!$B$26)</f>
        <v>0</v>
      </c>
      <c r="U1329">
        <f t="shared" si="20"/>
        <v>0</v>
      </c>
    </row>
    <row r="1330" spans="1:21" x14ac:dyDescent="0.2">
      <c r="A1330" t="str">
        <f>MatchSquad!A1330</f>
        <v>M027</v>
      </c>
      <c r="B1330" t="str">
        <f>MatchSquad!B1330</f>
        <v>P004</v>
      </c>
      <c r="C1330" t="str">
        <f>MatchSquad!C1330</f>
        <v>Dewald Brevis</v>
      </c>
      <c r="D1330" t="str">
        <f>MatchSquad!D1330</f>
        <v>BAT</v>
      </c>
      <c r="E1330" t="str">
        <f>MatchSquad!E1330</f>
        <v>CSK</v>
      </c>
      <c r="F1330">
        <f>MatchSquad!G1330</f>
        <v>0</v>
      </c>
      <c r="G1330">
        <f>IF(A1330="","",SUMIFS(BallByBall!$I$2:$I$501,BallByBall!$B$2:$B$501,A1330,BallByBall!$F$2:$F$501,B1330))</f>
        <v>0</v>
      </c>
      <c r="H1330">
        <f>IF(A1330="","",COUNTIFS(BallByBall!$B$2:$B$501,A1330,BallByBall!$F$2:$F$501,B1330,BallByBall!$Q$2:$Q$501,1))</f>
        <v>0</v>
      </c>
      <c r="I1330">
        <f>IF(A1330="","",COUNTIFS(BallByBall!$B$2:$B$501,A1330,BallByBall!$F$2:$F$501,B1330,BallByBall!$R$2:$R$501,1))</f>
        <v>0</v>
      </c>
      <c r="J1330">
        <f>IF(A1330="","",SUMIFS(BallByBall!$T$2:$T$501,BallByBall!$B$2:$B$501,A1330,BallByBall!$H$2:$H$501,B1330))</f>
        <v>0</v>
      </c>
      <c r="K1330">
        <f>IF(A1330="","",SUMIFS(BallByBall!$U$2:$U$501,BallByBall!$B$2:$B$501,A1330,BallByBall!$P$2:$P$501,B1330))</f>
        <v>0</v>
      </c>
      <c r="L1330">
        <f>IF(A1330="","",SUMIFS(BallByBall!$V$2:$V$501,BallByBall!$B$2:$B$501,A1330,BallByBall!$P$2:$P$501,B1330))</f>
        <v>0</v>
      </c>
      <c r="M1330">
        <f>IF(A1330="","",SUMIFS(BallByBall!$W$2:$W$501,BallByBall!$B$2:$B$501,A1330,BallByBall!$P$2:$P$501,B1330))</f>
        <v>0</v>
      </c>
      <c r="N1330">
        <f>IF(A1330="","",SUMIFS(BallByBall!$X$2:$X$501,BallByBall!$B$2:$B$501,A1330,BallByBall!$P$2:$P$501,B1330))</f>
        <v>0</v>
      </c>
      <c r="O1330">
        <f>IF(A1330="","",SUMIFS(OverSummary!$G$2:$G$101,OverSummary!$A$2:$A$101,A1330,OverSummary!$D$2:$D$101,B1330))</f>
        <v>0</v>
      </c>
      <c r="P1330">
        <f>IF(A1330="","",G1330*Rules!$B$13+H1330*Rules!$B$14+I1330*Rules!$B$15)</f>
        <v>0</v>
      </c>
      <c r="Q1330">
        <f>IF(A1330="","",IF(G1330&gt;=100,Rules!$B$18,IF(G1330&gt;=50,Rules!$B$17,IF(G1330&gt;=30,Rules!$B$16,0)))+IF(AND(F1330=1,D1330&lt;&gt;"BWL",G1330=0),Rules!$B$27,0))</f>
        <v>0</v>
      </c>
      <c r="R1330">
        <f>IF(A1330="","",J1330*Rules!$B$19+O1330*Rules!$B$22)</f>
        <v>0</v>
      </c>
      <c r="S1330">
        <f>IF(A1330="","",IF(J1330&gt;=4,Rules!$B$21,IF(J1330&gt;=3,Rules!$B$20,0)))</f>
        <v>0</v>
      </c>
      <c r="T1330">
        <f>IF(A1330="","",K1330*Rules!$B$23+L1330*Rules!$B$24+M1330*Rules!$B$25+N1330*Rules!$B$26)</f>
        <v>0</v>
      </c>
      <c r="U1330">
        <f t="shared" si="20"/>
        <v>0</v>
      </c>
    </row>
    <row r="1331" spans="1:21" x14ac:dyDescent="0.2">
      <c r="A1331" t="str">
        <f>MatchSquad!A1331</f>
        <v>M027</v>
      </c>
      <c r="B1331" t="str">
        <f>MatchSquad!B1331</f>
        <v>P005</v>
      </c>
      <c r="C1331" t="str">
        <f>MatchSquad!C1331</f>
        <v>Ayush Mhatre</v>
      </c>
      <c r="D1331" t="str">
        <f>MatchSquad!D1331</f>
        <v>BAT</v>
      </c>
      <c r="E1331" t="str">
        <f>MatchSquad!E1331</f>
        <v>CSK</v>
      </c>
      <c r="F1331">
        <f>MatchSquad!G1331</f>
        <v>0</v>
      </c>
      <c r="G1331">
        <f>IF(A1331="","",SUMIFS(BallByBall!$I$2:$I$501,BallByBall!$B$2:$B$501,A1331,BallByBall!$F$2:$F$501,B1331))</f>
        <v>0</v>
      </c>
      <c r="H1331">
        <f>IF(A1331="","",COUNTIFS(BallByBall!$B$2:$B$501,A1331,BallByBall!$F$2:$F$501,B1331,BallByBall!$Q$2:$Q$501,1))</f>
        <v>0</v>
      </c>
      <c r="I1331">
        <f>IF(A1331="","",COUNTIFS(BallByBall!$B$2:$B$501,A1331,BallByBall!$F$2:$F$501,B1331,BallByBall!$R$2:$R$501,1))</f>
        <v>0</v>
      </c>
      <c r="J1331">
        <f>IF(A1331="","",SUMIFS(BallByBall!$T$2:$T$501,BallByBall!$B$2:$B$501,A1331,BallByBall!$H$2:$H$501,B1331))</f>
        <v>0</v>
      </c>
      <c r="K1331">
        <f>IF(A1331="","",SUMIFS(BallByBall!$U$2:$U$501,BallByBall!$B$2:$B$501,A1331,BallByBall!$P$2:$P$501,B1331))</f>
        <v>0</v>
      </c>
      <c r="L1331">
        <f>IF(A1331="","",SUMIFS(BallByBall!$V$2:$V$501,BallByBall!$B$2:$B$501,A1331,BallByBall!$P$2:$P$501,B1331))</f>
        <v>0</v>
      </c>
      <c r="M1331">
        <f>IF(A1331="","",SUMIFS(BallByBall!$W$2:$W$501,BallByBall!$B$2:$B$501,A1331,BallByBall!$P$2:$P$501,B1331))</f>
        <v>0</v>
      </c>
      <c r="N1331">
        <f>IF(A1331="","",SUMIFS(BallByBall!$X$2:$X$501,BallByBall!$B$2:$B$501,A1331,BallByBall!$P$2:$P$501,B1331))</f>
        <v>0</v>
      </c>
      <c r="O1331">
        <f>IF(A1331="","",SUMIFS(OverSummary!$G$2:$G$101,OverSummary!$A$2:$A$101,A1331,OverSummary!$D$2:$D$101,B1331))</f>
        <v>0</v>
      </c>
      <c r="P1331">
        <f>IF(A1331="","",G1331*Rules!$B$13+H1331*Rules!$B$14+I1331*Rules!$B$15)</f>
        <v>0</v>
      </c>
      <c r="Q1331">
        <f>IF(A1331="","",IF(G1331&gt;=100,Rules!$B$18,IF(G1331&gt;=50,Rules!$B$17,IF(G1331&gt;=30,Rules!$B$16,0)))+IF(AND(F1331=1,D1331&lt;&gt;"BWL",G1331=0),Rules!$B$27,0))</f>
        <v>0</v>
      </c>
      <c r="R1331">
        <f>IF(A1331="","",J1331*Rules!$B$19+O1331*Rules!$B$22)</f>
        <v>0</v>
      </c>
      <c r="S1331">
        <f>IF(A1331="","",IF(J1331&gt;=4,Rules!$B$21,IF(J1331&gt;=3,Rules!$B$20,0)))</f>
        <v>0</v>
      </c>
      <c r="T1331">
        <f>IF(A1331="","",K1331*Rules!$B$23+L1331*Rules!$B$24+M1331*Rules!$B$25+N1331*Rules!$B$26)</f>
        <v>0</v>
      </c>
      <c r="U1331">
        <f t="shared" si="20"/>
        <v>0</v>
      </c>
    </row>
    <row r="1332" spans="1:21" x14ac:dyDescent="0.2">
      <c r="A1332" t="str">
        <f>MatchSquad!A1332</f>
        <v>M027</v>
      </c>
      <c r="B1332" t="str">
        <f>MatchSquad!B1332</f>
        <v>P006</v>
      </c>
      <c r="C1332" t="str">
        <f>MatchSquad!C1332</f>
        <v>Kartik Sharma</v>
      </c>
      <c r="D1332" t="str">
        <f>MatchSquad!D1332</f>
        <v>WK</v>
      </c>
      <c r="E1332" t="str">
        <f>MatchSquad!E1332</f>
        <v>CSK</v>
      </c>
      <c r="F1332">
        <f>MatchSquad!G1332</f>
        <v>0</v>
      </c>
      <c r="G1332">
        <f>IF(A1332="","",SUMIFS(BallByBall!$I$2:$I$501,BallByBall!$B$2:$B$501,A1332,BallByBall!$F$2:$F$501,B1332))</f>
        <v>0</v>
      </c>
      <c r="H1332">
        <f>IF(A1332="","",COUNTIFS(BallByBall!$B$2:$B$501,A1332,BallByBall!$F$2:$F$501,B1332,BallByBall!$Q$2:$Q$501,1))</f>
        <v>0</v>
      </c>
      <c r="I1332">
        <f>IF(A1332="","",COUNTIFS(BallByBall!$B$2:$B$501,A1332,BallByBall!$F$2:$F$501,B1332,BallByBall!$R$2:$R$501,1))</f>
        <v>0</v>
      </c>
      <c r="J1332">
        <f>IF(A1332="","",SUMIFS(BallByBall!$T$2:$T$501,BallByBall!$B$2:$B$501,A1332,BallByBall!$H$2:$H$501,B1332))</f>
        <v>0</v>
      </c>
      <c r="K1332">
        <f>IF(A1332="","",SUMIFS(BallByBall!$U$2:$U$501,BallByBall!$B$2:$B$501,A1332,BallByBall!$P$2:$P$501,B1332))</f>
        <v>0</v>
      </c>
      <c r="L1332">
        <f>IF(A1332="","",SUMIFS(BallByBall!$V$2:$V$501,BallByBall!$B$2:$B$501,A1332,BallByBall!$P$2:$P$501,B1332))</f>
        <v>0</v>
      </c>
      <c r="M1332">
        <f>IF(A1332="","",SUMIFS(BallByBall!$W$2:$W$501,BallByBall!$B$2:$B$501,A1332,BallByBall!$P$2:$P$501,B1332))</f>
        <v>0</v>
      </c>
      <c r="N1332">
        <f>IF(A1332="","",SUMIFS(BallByBall!$X$2:$X$501,BallByBall!$B$2:$B$501,A1332,BallByBall!$P$2:$P$501,B1332))</f>
        <v>0</v>
      </c>
      <c r="O1332">
        <f>IF(A1332="","",SUMIFS(OverSummary!$G$2:$G$101,OverSummary!$A$2:$A$101,A1332,OverSummary!$D$2:$D$101,B1332))</f>
        <v>0</v>
      </c>
      <c r="P1332">
        <f>IF(A1332="","",G1332*Rules!$B$13+H1332*Rules!$B$14+I1332*Rules!$B$15)</f>
        <v>0</v>
      </c>
      <c r="Q1332">
        <f>IF(A1332="","",IF(G1332&gt;=100,Rules!$B$18,IF(G1332&gt;=50,Rules!$B$17,IF(G1332&gt;=30,Rules!$B$16,0)))+IF(AND(F1332=1,D1332&lt;&gt;"BWL",G1332=0),Rules!$B$27,0))</f>
        <v>0</v>
      </c>
      <c r="R1332">
        <f>IF(A1332="","",J1332*Rules!$B$19+O1332*Rules!$B$22)</f>
        <v>0</v>
      </c>
      <c r="S1332">
        <f>IF(A1332="","",IF(J1332&gt;=4,Rules!$B$21,IF(J1332&gt;=3,Rules!$B$20,0)))</f>
        <v>0</v>
      </c>
      <c r="T1332">
        <f>IF(A1332="","",K1332*Rules!$B$23+L1332*Rules!$B$24+M1332*Rules!$B$25+N1332*Rules!$B$26)</f>
        <v>0</v>
      </c>
      <c r="U1332">
        <f t="shared" si="20"/>
        <v>0</v>
      </c>
    </row>
    <row r="1333" spans="1:21" x14ac:dyDescent="0.2">
      <c r="A1333" t="str">
        <f>MatchSquad!A1333</f>
        <v>M027</v>
      </c>
      <c r="B1333" t="str">
        <f>MatchSquad!B1333</f>
        <v>P007</v>
      </c>
      <c r="C1333" t="str">
        <f>MatchSquad!C1333</f>
        <v>Sarfaraz Khan</v>
      </c>
      <c r="D1333" t="str">
        <f>MatchSquad!D1333</f>
        <v>BAT</v>
      </c>
      <c r="E1333" t="str">
        <f>MatchSquad!E1333</f>
        <v>CSK</v>
      </c>
      <c r="F1333">
        <f>MatchSquad!G1333</f>
        <v>0</v>
      </c>
      <c r="G1333">
        <f>IF(A1333="","",SUMIFS(BallByBall!$I$2:$I$501,BallByBall!$B$2:$B$501,A1333,BallByBall!$F$2:$F$501,B1333))</f>
        <v>0</v>
      </c>
      <c r="H1333">
        <f>IF(A1333="","",COUNTIFS(BallByBall!$B$2:$B$501,A1333,BallByBall!$F$2:$F$501,B1333,BallByBall!$Q$2:$Q$501,1))</f>
        <v>0</v>
      </c>
      <c r="I1333">
        <f>IF(A1333="","",COUNTIFS(BallByBall!$B$2:$B$501,A1333,BallByBall!$F$2:$F$501,B1333,BallByBall!$R$2:$R$501,1))</f>
        <v>0</v>
      </c>
      <c r="J1333">
        <f>IF(A1333="","",SUMIFS(BallByBall!$T$2:$T$501,BallByBall!$B$2:$B$501,A1333,BallByBall!$H$2:$H$501,B1333))</f>
        <v>0</v>
      </c>
      <c r="K1333">
        <f>IF(A1333="","",SUMIFS(BallByBall!$U$2:$U$501,BallByBall!$B$2:$B$501,A1333,BallByBall!$P$2:$P$501,B1333))</f>
        <v>0</v>
      </c>
      <c r="L1333">
        <f>IF(A1333="","",SUMIFS(BallByBall!$V$2:$V$501,BallByBall!$B$2:$B$501,A1333,BallByBall!$P$2:$P$501,B1333))</f>
        <v>0</v>
      </c>
      <c r="M1333">
        <f>IF(A1333="","",SUMIFS(BallByBall!$W$2:$W$501,BallByBall!$B$2:$B$501,A1333,BallByBall!$P$2:$P$501,B1333))</f>
        <v>0</v>
      </c>
      <c r="N1333">
        <f>IF(A1333="","",SUMIFS(BallByBall!$X$2:$X$501,BallByBall!$B$2:$B$501,A1333,BallByBall!$P$2:$P$501,B1333))</f>
        <v>0</v>
      </c>
      <c r="O1333">
        <f>IF(A1333="","",SUMIFS(OverSummary!$G$2:$G$101,OverSummary!$A$2:$A$101,A1333,OverSummary!$D$2:$D$101,B1333))</f>
        <v>0</v>
      </c>
      <c r="P1333">
        <f>IF(A1333="","",G1333*Rules!$B$13+H1333*Rules!$B$14+I1333*Rules!$B$15)</f>
        <v>0</v>
      </c>
      <c r="Q1333">
        <f>IF(A1333="","",IF(G1333&gt;=100,Rules!$B$18,IF(G1333&gt;=50,Rules!$B$17,IF(G1333&gt;=30,Rules!$B$16,0)))+IF(AND(F1333=1,D1333&lt;&gt;"BWL",G1333=0),Rules!$B$27,0))</f>
        <v>0</v>
      </c>
      <c r="R1333">
        <f>IF(A1333="","",J1333*Rules!$B$19+O1333*Rules!$B$22)</f>
        <v>0</v>
      </c>
      <c r="S1333">
        <f>IF(A1333="","",IF(J1333&gt;=4,Rules!$B$21,IF(J1333&gt;=3,Rules!$B$20,0)))</f>
        <v>0</v>
      </c>
      <c r="T1333">
        <f>IF(A1333="","",K1333*Rules!$B$23+L1333*Rules!$B$24+M1333*Rules!$B$25+N1333*Rules!$B$26)</f>
        <v>0</v>
      </c>
      <c r="U1333">
        <f t="shared" si="20"/>
        <v>0</v>
      </c>
    </row>
    <row r="1334" spans="1:21" x14ac:dyDescent="0.2">
      <c r="A1334" t="str">
        <f>MatchSquad!A1334</f>
        <v>M027</v>
      </c>
      <c r="B1334" t="str">
        <f>MatchSquad!B1334</f>
        <v>P008</v>
      </c>
      <c r="C1334" t="str">
        <f>MatchSquad!C1334</f>
        <v>Urvil Patel</v>
      </c>
      <c r="D1334" t="str">
        <f>MatchSquad!D1334</f>
        <v>WK</v>
      </c>
      <c r="E1334" t="str">
        <f>MatchSquad!E1334</f>
        <v>CSK</v>
      </c>
      <c r="F1334">
        <f>MatchSquad!G1334</f>
        <v>0</v>
      </c>
      <c r="G1334">
        <f>IF(A1334="","",SUMIFS(BallByBall!$I$2:$I$501,BallByBall!$B$2:$B$501,A1334,BallByBall!$F$2:$F$501,B1334))</f>
        <v>0</v>
      </c>
      <c r="H1334">
        <f>IF(A1334="","",COUNTIFS(BallByBall!$B$2:$B$501,A1334,BallByBall!$F$2:$F$501,B1334,BallByBall!$Q$2:$Q$501,1))</f>
        <v>0</v>
      </c>
      <c r="I1334">
        <f>IF(A1334="","",COUNTIFS(BallByBall!$B$2:$B$501,A1334,BallByBall!$F$2:$F$501,B1334,BallByBall!$R$2:$R$501,1))</f>
        <v>0</v>
      </c>
      <c r="J1334">
        <f>IF(A1334="","",SUMIFS(BallByBall!$T$2:$T$501,BallByBall!$B$2:$B$501,A1334,BallByBall!$H$2:$H$501,B1334))</f>
        <v>0</v>
      </c>
      <c r="K1334">
        <f>IF(A1334="","",SUMIFS(BallByBall!$U$2:$U$501,BallByBall!$B$2:$B$501,A1334,BallByBall!$P$2:$P$501,B1334))</f>
        <v>0</v>
      </c>
      <c r="L1334">
        <f>IF(A1334="","",SUMIFS(BallByBall!$V$2:$V$501,BallByBall!$B$2:$B$501,A1334,BallByBall!$P$2:$P$501,B1334))</f>
        <v>0</v>
      </c>
      <c r="M1334">
        <f>IF(A1334="","",SUMIFS(BallByBall!$W$2:$W$501,BallByBall!$B$2:$B$501,A1334,BallByBall!$P$2:$P$501,B1334))</f>
        <v>0</v>
      </c>
      <c r="N1334">
        <f>IF(A1334="","",SUMIFS(BallByBall!$X$2:$X$501,BallByBall!$B$2:$B$501,A1334,BallByBall!$P$2:$P$501,B1334))</f>
        <v>0</v>
      </c>
      <c r="O1334">
        <f>IF(A1334="","",SUMIFS(OverSummary!$G$2:$G$101,OverSummary!$A$2:$A$101,A1334,OverSummary!$D$2:$D$101,B1334))</f>
        <v>0</v>
      </c>
      <c r="P1334">
        <f>IF(A1334="","",G1334*Rules!$B$13+H1334*Rules!$B$14+I1334*Rules!$B$15)</f>
        <v>0</v>
      </c>
      <c r="Q1334">
        <f>IF(A1334="","",IF(G1334&gt;=100,Rules!$B$18,IF(G1334&gt;=50,Rules!$B$17,IF(G1334&gt;=30,Rules!$B$16,0)))+IF(AND(F1334=1,D1334&lt;&gt;"BWL",G1334=0),Rules!$B$27,0))</f>
        <v>0</v>
      </c>
      <c r="R1334">
        <f>IF(A1334="","",J1334*Rules!$B$19+O1334*Rules!$B$22)</f>
        <v>0</v>
      </c>
      <c r="S1334">
        <f>IF(A1334="","",IF(J1334&gt;=4,Rules!$B$21,IF(J1334&gt;=3,Rules!$B$20,0)))</f>
        <v>0</v>
      </c>
      <c r="T1334">
        <f>IF(A1334="","",K1334*Rules!$B$23+L1334*Rules!$B$24+M1334*Rules!$B$25+N1334*Rules!$B$26)</f>
        <v>0</v>
      </c>
      <c r="U1334">
        <f t="shared" si="20"/>
        <v>0</v>
      </c>
    </row>
    <row r="1335" spans="1:21" x14ac:dyDescent="0.2">
      <c r="A1335" t="str">
        <f>MatchSquad!A1335</f>
        <v>M027</v>
      </c>
      <c r="B1335" t="str">
        <f>MatchSquad!B1335</f>
        <v>P009</v>
      </c>
      <c r="C1335" t="str">
        <f>MatchSquad!C1335</f>
        <v>Jamie Overton</v>
      </c>
      <c r="D1335" t="str">
        <f>MatchSquad!D1335</f>
        <v>AR</v>
      </c>
      <c r="E1335" t="str">
        <f>MatchSquad!E1335</f>
        <v>CSK</v>
      </c>
      <c r="F1335">
        <f>MatchSquad!G1335</f>
        <v>0</v>
      </c>
      <c r="G1335">
        <f>IF(A1335="","",SUMIFS(BallByBall!$I$2:$I$501,BallByBall!$B$2:$B$501,A1335,BallByBall!$F$2:$F$501,B1335))</f>
        <v>0</v>
      </c>
      <c r="H1335">
        <f>IF(A1335="","",COUNTIFS(BallByBall!$B$2:$B$501,A1335,BallByBall!$F$2:$F$501,B1335,BallByBall!$Q$2:$Q$501,1))</f>
        <v>0</v>
      </c>
      <c r="I1335">
        <f>IF(A1335="","",COUNTIFS(BallByBall!$B$2:$B$501,A1335,BallByBall!$F$2:$F$501,B1335,BallByBall!$R$2:$R$501,1))</f>
        <v>0</v>
      </c>
      <c r="J1335">
        <f>IF(A1335="","",SUMIFS(BallByBall!$T$2:$T$501,BallByBall!$B$2:$B$501,A1335,BallByBall!$H$2:$H$501,B1335))</f>
        <v>0</v>
      </c>
      <c r="K1335">
        <f>IF(A1335="","",SUMIFS(BallByBall!$U$2:$U$501,BallByBall!$B$2:$B$501,A1335,BallByBall!$P$2:$P$501,B1335))</f>
        <v>0</v>
      </c>
      <c r="L1335">
        <f>IF(A1335="","",SUMIFS(BallByBall!$V$2:$V$501,BallByBall!$B$2:$B$501,A1335,BallByBall!$P$2:$P$501,B1335))</f>
        <v>0</v>
      </c>
      <c r="M1335">
        <f>IF(A1335="","",SUMIFS(BallByBall!$W$2:$W$501,BallByBall!$B$2:$B$501,A1335,BallByBall!$P$2:$P$501,B1335))</f>
        <v>0</v>
      </c>
      <c r="N1335">
        <f>IF(A1335="","",SUMIFS(BallByBall!$X$2:$X$501,BallByBall!$B$2:$B$501,A1335,BallByBall!$P$2:$P$501,B1335))</f>
        <v>0</v>
      </c>
      <c r="O1335">
        <f>IF(A1335="","",SUMIFS(OverSummary!$G$2:$G$101,OverSummary!$A$2:$A$101,A1335,OverSummary!$D$2:$D$101,B1335))</f>
        <v>0</v>
      </c>
      <c r="P1335">
        <f>IF(A1335="","",G1335*Rules!$B$13+H1335*Rules!$B$14+I1335*Rules!$B$15)</f>
        <v>0</v>
      </c>
      <c r="Q1335">
        <f>IF(A1335="","",IF(G1335&gt;=100,Rules!$B$18,IF(G1335&gt;=50,Rules!$B$17,IF(G1335&gt;=30,Rules!$B$16,0)))+IF(AND(F1335=1,D1335&lt;&gt;"BWL",G1335=0),Rules!$B$27,0))</f>
        <v>0</v>
      </c>
      <c r="R1335">
        <f>IF(A1335="","",J1335*Rules!$B$19+O1335*Rules!$B$22)</f>
        <v>0</v>
      </c>
      <c r="S1335">
        <f>IF(A1335="","",IF(J1335&gt;=4,Rules!$B$21,IF(J1335&gt;=3,Rules!$B$20,0)))</f>
        <v>0</v>
      </c>
      <c r="T1335">
        <f>IF(A1335="","",K1335*Rules!$B$23+L1335*Rules!$B$24+M1335*Rules!$B$25+N1335*Rules!$B$26)</f>
        <v>0</v>
      </c>
      <c r="U1335">
        <f t="shared" si="20"/>
        <v>0</v>
      </c>
    </row>
    <row r="1336" spans="1:21" x14ac:dyDescent="0.2">
      <c r="A1336" t="str">
        <f>MatchSquad!A1336</f>
        <v>M027</v>
      </c>
      <c r="B1336" t="str">
        <f>MatchSquad!B1336</f>
        <v>P010</v>
      </c>
      <c r="C1336" t="str">
        <f>MatchSquad!C1336</f>
        <v>Ramakrishna Ghosh</v>
      </c>
      <c r="D1336" t="str">
        <f>MatchSquad!D1336</f>
        <v>AR</v>
      </c>
      <c r="E1336" t="str">
        <f>MatchSquad!E1336</f>
        <v>CSK</v>
      </c>
      <c r="F1336">
        <f>MatchSquad!G1336</f>
        <v>0</v>
      </c>
      <c r="G1336">
        <f>IF(A1336="","",SUMIFS(BallByBall!$I$2:$I$501,BallByBall!$B$2:$B$501,A1336,BallByBall!$F$2:$F$501,B1336))</f>
        <v>0</v>
      </c>
      <c r="H1336">
        <f>IF(A1336="","",COUNTIFS(BallByBall!$B$2:$B$501,A1336,BallByBall!$F$2:$F$501,B1336,BallByBall!$Q$2:$Q$501,1))</f>
        <v>0</v>
      </c>
      <c r="I1336">
        <f>IF(A1336="","",COUNTIFS(BallByBall!$B$2:$B$501,A1336,BallByBall!$F$2:$F$501,B1336,BallByBall!$R$2:$R$501,1))</f>
        <v>0</v>
      </c>
      <c r="J1336">
        <f>IF(A1336="","",SUMIFS(BallByBall!$T$2:$T$501,BallByBall!$B$2:$B$501,A1336,BallByBall!$H$2:$H$501,B1336))</f>
        <v>0</v>
      </c>
      <c r="K1336">
        <f>IF(A1336="","",SUMIFS(BallByBall!$U$2:$U$501,BallByBall!$B$2:$B$501,A1336,BallByBall!$P$2:$P$501,B1336))</f>
        <v>0</v>
      </c>
      <c r="L1336">
        <f>IF(A1336="","",SUMIFS(BallByBall!$V$2:$V$501,BallByBall!$B$2:$B$501,A1336,BallByBall!$P$2:$P$501,B1336))</f>
        <v>0</v>
      </c>
      <c r="M1336">
        <f>IF(A1336="","",SUMIFS(BallByBall!$W$2:$W$501,BallByBall!$B$2:$B$501,A1336,BallByBall!$P$2:$P$501,B1336))</f>
        <v>0</v>
      </c>
      <c r="N1336">
        <f>IF(A1336="","",SUMIFS(BallByBall!$X$2:$X$501,BallByBall!$B$2:$B$501,A1336,BallByBall!$P$2:$P$501,B1336))</f>
        <v>0</v>
      </c>
      <c r="O1336">
        <f>IF(A1336="","",SUMIFS(OverSummary!$G$2:$G$101,OverSummary!$A$2:$A$101,A1336,OverSummary!$D$2:$D$101,B1336))</f>
        <v>0</v>
      </c>
      <c r="P1336">
        <f>IF(A1336="","",G1336*Rules!$B$13+H1336*Rules!$B$14+I1336*Rules!$B$15)</f>
        <v>0</v>
      </c>
      <c r="Q1336">
        <f>IF(A1336="","",IF(G1336&gt;=100,Rules!$B$18,IF(G1336&gt;=50,Rules!$B$17,IF(G1336&gt;=30,Rules!$B$16,0)))+IF(AND(F1336=1,D1336&lt;&gt;"BWL",G1336=0),Rules!$B$27,0))</f>
        <v>0</v>
      </c>
      <c r="R1336">
        <f>IF(A1336="","",J1336*Rules!$B$19+O1336*Rules!$B$22)</f>
        <v>0</v>
      </c>
      <c r="S1336">
        <f>IF(A1336="","",IF(J1336&gt;=4,Rules!$B$21,IF(J1336&gt;=3,Rules!$B$20,0)))</f>
        <v>0</v>
      </c>
      <c r="T1336">
        <f>IF(A1336="","",K1336*Rules!$B$23+L1336*Rules!$B$24+M1336*Rules!$B$25+N1336*Rules!$B$26)</f>
        <v>0</v>
      </c>
      <c r="U1336">
        <f t="shared" si="20"/>
        <v>0</v>
      </c>
    </row>
    <row r="1337" spans="1:21" x14ac:dyDescent="0.2">
      <c r="A1337" t="str">
        <f>MatchSquad!A1337</f>
        <v>M027</v>
      </c>
      <c r="B1337" t="str">
        <f>MatchSquad!B1337</f>
        <v>P011</v>
      </c>
      <c r="C1337" t="str">
        <f>MatchSquad!C1337</f>
        <v>Prashant Veer</v>
      </c>
      <c r="D1337" t="str">
        <f>MatchSquad!D1337</f>
        <v>AR</v>
      </c>
      <c r="E1337" t="str">
        <f>MatchSquad!E1337</f>
        <v>CSK</v>
      </c>
      <c r="F1337">
        <f>MatchSquad!G1337</f>
        <v>0</v>
      </c>
      <c r="G1337">
        <f>IF(A1337="","",SUMIFS(BallByBall!$I$2:$I$501,BallByBall!$B$2:$B$501,A1337,BallByBall!$F$2:$F$501,B1337))</f>
        <v>0</v>
      </c>
      <c r="H1337">
        <f>IF(A1337="","",COUNTIFS(BallByBall!$B$2:$B$501,A1337,BallByBall!$F$2:$F$501,B1337,BallByBall!$Q$2:$Q$501,1))</f>
        <v>0</v>
      </c>
      <c r="I1337">
        <f>IF(A1337="","",COUNTIFS(BallByBall!$B$2:$B$501,A1337,BallByBall!$F$2:$F$501,B1337,BallByBall!$R$2:$R$501,1))</f>
        <v>0</v>
      </c>
      <c r="J1337">
        <f>IF(A1337="","",SUMIFS(BallByBall!$T$2:$T$501,BallByBall!$B$2:$B$501,A1337,BallByBall!$H$2:$H$501,B1337))</f>
        <v>0</v>
      </c>
      <c r="K1337">
        <f>IF(A1337="","",SUMIFS(BallByBall!$U$2:$U$501,BallByBall!$B$2:$B$501,A1337,BallByBall!$P$2:$P$501,B1337))</f>
        <v>0</v>
      </c>
      <c r="L1337">
        <f>IF(A1337="","",SUMIFS(BallByBall!$V$2:$V$501,BallByBall!$B$2:$B$501,A1337,BallByBall!$P$2:$P$501,B1337))</f>
        <v>0</v>
      </c>
      <c r="M1337">
        <f>IF(A1337="","",SUMIFS(BallByBall!$W$2:$W$501,BallByBall!$B$2:$B$501,A1337,BallByBall!$P$2:$P$501,B1337))</f>
        <v>0</v>
      </c>
      <c r="N1337">
        <f>IF(A1337="","",SUMIFS(BallByBall!$X$2:$X$501,BallByBall!$B$2:$B$501,A1337,BallByBall!$P$2:$P$501,B1337))</f>
        <v>0</v>
      </c>
      <c r="O1337">
        <f>IF(A1337="","",SUMIFS(OverSummary!$G$2:$G$101,OverSummary!$A$2:$A$101,A1337,OverSummary!$D$2:$D$101,B1337))</f>
        <v>0</v>
      </c>
      <c r="P1337">
        <f>IF(A1337="","",G1337*Rules!$B$13+H1337*Rules!$B$14+I1337*Rules!$B$15)</f>
        <v>0</v>
      </c>
      <c r="Q1337">
        <f>IF(A1337="","",IF(G1337&gt;=100,Rules!$B$18,IF(G1337&gt;=50,Rules!$B$17,IF(G1337&gt;=30,Rules!$B$16,0)))+IF(AND(F1337=1,D1337&lt;&gt;"BWL",G1337=0),Rules!$B$27,0))</f>
        <v>0</v>
      </c>
      <c r="R1337">
        <f>IF(A1337="","",J1337*Rules!$B$19+O1337*Rules!$B$22)</f>
        <v>0</v>
      </c>
      <c r="S1337">
        <f>IF(A1337="","",IF(J1337&gt;=4,Rules!$B$21,IF(J1337&gt;=3,Rules!$B$20,0)))</f>
        <v>0</v>
      </c>
      <c r="T1337">
        <f>IF(A1337="","",K1337*Rules!$B$23+L1337*Rules!$B$24+M1337*Rules!$B$25+N1337*Rules!$B$26)</f>
        <v>0</v>
      </c>
      <c r="U1337">
        <f t="shared" si="20"/>
        <v>0</v>
      </c>
    </row>
    <row r="1338" spans="1:21" x14ac:dyDescent="0.2">
      <c r="A1338" t="str">
        <f>MatchSquad!A1338</f>
        <v>M027</v>
      </c>
      <c r="B1338" t="str">
        <f>MatchSquad!B1338</f>
        <v>P012</v>
      </c>
      <c r="C1338" t="str">
        <f>MatchSquad!C1338</f>
        <v>Matthew William Short</v>
      </c>
      <c r="D1338" t="str">
        <f>MatchSquad!D1338</f>
        <v>AR</v>
      </c>
      <c r="E1338" t="str">
        <f>MatchSquad!E1338</f>
        <v>CSK</v>
      </c>
      <c r="F1338">
        <f>MatchSquad!G1338</f>
        <v>0</v>
      </c>
      <c r="G1338">
        <f>IF(A1338="","",SUMIFS(BallByBall!$I$2:$I$501,BallByBall!$B$2:$B$501,A1338,BallByBall!$F$2:$F$501,B1338))</f>
        <v>0</v>
      </c>
      <c r="H1338">
        <f>IF(A1338="","",COUNTIFS(BallByBall!$B$2:$B$501,A1338,BallByBall!$F$2:$F$501,B1338,BallByBall!$Q$2:$Q$501,1))</f>
        <v>0</v>
      </c>
      <c r="I1338">
        <f>IF(A1338="","",COUNTIFS(BallByBall!$B$2:$B$501,A1338,BallByBall!$F$2:$F$501,B1338,BallByBall!$R$2:$R$501,1))</f>
        <v>0</v>
      </c>
      <c r="J1338">
        <f>IF(A1338="","",SUMIFS(BallByBall!$T$2:$T$501,BallByBall!$B$2:$B$501,A1338,BallByBall!$H$2:$H$501,B1338))</f>
        <v>0</v>
      </c>
      <c r="K1338">
        <f>IF(A1338="","",SUMIFS(BallByBall!$U$2:$U$501,BallByBall!$B$2:$B$501,A1338,BallByBall!$P$2:$P$501,B1338))</f>
        <v>0</v>
      </c>
      <c r="L1338">
        <f>IF(A1338="","",SUMIFS(BallByBall!$V$2:$V$501,BallByBall!$B$2:$B$501,A1338,BallByBall!$P$2:$P$501,B1338))</f>
        <v>0</v>
      </c>
      <c r="M1338">
        <f>IF(A1338="","",SUMIFS(BallByBall!$W$2:$W$501,BallByBall!$B$2:$B$501,A1338,BallByBall!$P$2:$P$501,B1338))</f>
        <v>0</v>
      </c>
      <c r="N1338">
        <f>IF(A1338="","",SUMIFS(BallByBall!$X$2:$X$501,BallByBall!$B$2:$B$501,A1338,BallByBall!$P$2:$P$501,B1338))</f>
        <v>0</v>
      </c>
      <c r="O1338">
        <f>IF(A1338="","",SUMIFS(OverSummary!$G$2:$G$101,OverSummary!$A$2:$A$101,A1338,OverSummary!$D$2:$D$101,B1338))</f>
        <v>0</v>
      </c>
      <c r="P1338">
        <f>IF(A1338="","",G1338*Rules!$B$13+H1338*Rules!$B$14+I1338*Rules!$B$15)</f>
        <v>0</v>
      </c>
      <c r="Q1338">
        <f>IF(A1338="","",IF(G1338&gt;=100,Rules!$B$18,IF(G1338&gt;=50,Rules!$B$17,IF(G1338&gt;=30,Rules!$B$16,0)))+IF(AND(F1338=1,D1338&lt;&gt;"BWL",G1338=0),Rules!$B$27,0))</f>
        <v>0</v>
      </c>
      <c r="R1338">
        <f>IF(A1338="","",J1338*Rules!$B$19+O1338*Rules!$B$22)</f>
        <v>0</v>
      </c>
      <c r="S1338">
        <f>IF(A1338="","",IF(J1338&gt;=4,Rules!$B$21,IF(J1338&gt;=3,Rules!$B$20,0)))</f>
        <v>0</v>
      </c>
      <c r="T1338">
        <f>IF(A1338="","",K1338*Rules!$B$23+L1338*Rules!$B$24+M1338*Rules!$B$25+N1338*Rules!$B$26)</f>
        <v>0</v>
      </c>
      <c r="U1338">
        <f t="shared" si="20"/>
        <v>0</v>
      </c>
    </row>
    <row r="1339" spans="1:21" x14ac:dyDescent="0.2">
      <c r="A1339" t="str">
        <f>MatchSquad!A1339</f>
        <v>M027</v>
      </c>
      <c r="B1339" t="str">
        <f>MatchSquad!B1339</f>
        <v>P013</v>
      </c>
      <c r="C1339" t="str">
        <f>MatchSquad!C1339</f>
        <v>Aman Khan</v>
      </c>
      <c r="D1339" t="str">
        <f>MatchSquad!D1339</f>
        <v>AR</v>
      </c>
      <c r="E1339" t="str">
        <f>MatchSquad!E1339</f>
        <v>CSK</v>
      </c>
      <c r="F1339">
        <f>MatchSquad!G1339</f>
        <v>0</v>
      </c>
      <c r="G1339">
        <f>IF(A1339="","",SUMIFS(BallByBall!$I$2:$I$501,BallByBall!$B$2:$B$501,A1339,BallByBall!$F$2:$F$501,B1339))</f>
        <v>0</v>
      </c>
      <c r="H1339">
        <f>IF(A1339="","",COUNTIFS(BallByBall!$B$2:$B$501,A1339,BallByBall!$F$2:$F$501,B1339,BallByBall!$Q$2:$Q$501,1))</f>
        <v>0</v>
      </c>
      <c r="I1339">
        <f>IF(A1339="","",COUNTIFS(BallByBall!$B$2:$B$501,A1339,BallByBall!$F$2:$F$501,B1339,BallByBall!$R$2:$R$501,1))</f>
        <v>0</v>
      </c>
      <c r="J1339">
        <f>IF(A1339="","",SUMIFS(BallByBall!$T$2:$T$501,BallByBall!$B$2:$B$501,A1339,BallByBall!$H$2:$H$501,B1339))</f>
        <v>0</v>
      </c>
      <c r="K1339">
        <f>IF(A1339="","",SUMIFS(BallByBall!$U$2:$U$501,BallByBall!$B$2:$B$501,A1339,BallByBall!$P$2:$P$501,B1339))</f>
        <v>0</v>
      </c>
      <c r="L1339">
        <f>IF(A1339="","",SUMIFS(BallByBall!$V$2:$V$501,BallByBall!$B$2:$B$501,A1339,BallByBall!$P$2:$P$501,B1339))</f>
        <v>0</v>
      </c>
      <c r="M1339">
        <f>IF(A1339="","",SUMIFS(BallByBall!$W$2:$W$501,BallByBall!$B$2:$B$501,A1339,BallByBall!$P$2:$P$501,B1339))</f>
        <v>0</v>
      </c>
      <c r="N1339">
        <f>IF(A1339="","",SUMIFS(BallByBall!$X$2:$X$501,BallByBall!$B$2:$B$501,A1339,BallByBall!$P$2:$P$501,B1339))</f>
        <v>0</v>
      </c>
      <c r="O1339">
        <f>IF(A1339="","",SUMIFS(OverSummary!$G$2:$G$101,OverSummary!$A$2:$A$101,A1339,OverSummary!$D$2:$D$101,B1339))</f>
        <v>0</v>
      </c>
      <c r="P1339">
        <f>IF(A1339="","",G1339*Rules!$B$13+H1339*Rules!$B$14+I1339*Rules!$B$15)</f>
        <v>0</v>
      </c>
      <c r="Q1339">
        <f>IF(A1339="","",IF(G1339&gt;=100,Rules!$B$18,IF(G1339&gt;=50,Rules!$B$17,IF(G1339&gt;=30,Rules!$B$16,0)))+IF(AND(F1339=1,D1339&lt;&gt;"BWL",G1339=0),Rules!$B$27,0))</f>
        <v>0</v>
      </c>
      <c r="R1339">
        <f>IF(A1339="","",J1339*Rules!$B$19+O1339*Rules!$B$22)</f>
        <v>0</v>
      </c>
      <c r="S1339">
        <f>IF(A1339="","",IF(J1339&gt;=4,Rules!$B$21,IF(J1339&gt;=3,Rules!$B$20,0)))</f>
        <v>0</v>
      </c>
      <c r="T1339">
        <f>IF(A1339="","",K1339*Rules!$B$23+L1339*Rules!$B$24+M1339*Rules!$B$25+N1339*Rules!$B$26)</f>
        <v>0</v>
      </c>
      <c r="U1339">
        <f t="shared" si="20"/>
        <v>0</v>
      </c>
    </row>
    <row r="1340" spans="1:21" x14ac:dyDescent="0.2">
      <c r="A1340" t="str">
        <f>MatchSquad!A1340</f>
        <v>M027</v>
      </c>
      <c r="B1340" t="str">
        <f>MatchSquad!B1340</f>
        <v>P014</v>
      </c>
      <c r="C1340" t="str">
        <f>MatchSquad!C1340</f>
        <v>Zak Foulkes</v>
      </c>
      <c r="D1340" t="str">
        <f>MatchSquad!D1340</f>
        <v>AR</v>
      </c>
      <c r="E1340" t="str">
        <f>MatchSquad!E1340</f>
        <v>CSK</v>
      </c>
      <c r="F1340">
        <f>MatchSquad!G1340</f>
        <v>0</v>
      </c>
      <c r="G1340">
        <f>IF(A1340="","",SUMIFS(BallByBall!$I$2:$I$501,BallByBall!$B$2:$B$501,A1340,BallByBall!$F$2:$F$501,B1340))</f>
        <v>0</v>
      </c>
      <c r="H1340">
        <f>IF(A1340="","",COUNTIFS(BallByBall!$B$2:$B$501,A1340,BallByBall!$F$2:$F$501,B1340,BallByBall!$Q$2:$Q$501,1))</f>
        <v>0</v>
      </c>
      <c r="I1340">
        <f>IF(A1340="","",COUNTIFS(BallByBall!$B$2:$B$501,A1340,BallByBall!$F$2:$F$501,B1340,BallByBall!$R$2:$R$501,1))</f>
        <v>0</v>
      </c>
      <c r="J1340">
        <f>IF(A1340="","",SUMIFS(BallByBall!$T$2:$T$501,BallByBall!$B$2:$B$501,A1340,BallByBall!$H$2:$H$501,B1340))</f>
        <v>0</v>
      </c>
      <c r="K1340">
        <f>IF(A1340="","",SUMIFS(BallByBall!$U$2:$U$501,BallByBall!$B$2:$B$501,A1340,BallByBall!$P$2:$P$501,B1340))</f>
        <v>0</v>
      </c>
      <c r="L1340">
        <f>IF(A1340="","",SUMIFS(BallByBall!$V$2:$V$501,BallByBall!$B$2:$B$501,A1340,BallByBall!$P$2:$P$501,B1340))</f>
        <v>0</v>
      </c>
      <c r="M1340">
        <f>IF(A1340="","",SUMIFS(BallByBall!$W$2:$W$501,BallByBall!$B$2:$B$501,A1340,BallByBall!$P$2:$P$501,B1340))</f>
        <v>0</v>
      </c>
      <c r="N1340">
        <f>IF(A1340="","",SUMIFS(BallByBall!$X$2:$X$501,BallByBall!$B$2:$B$501,A1340,BallByBall!$P$2:$P$501,B1340))</f>
        <v>0</v>
      </c>
      <c r="O1340">
        <f>IF(A1340="","",SUMIFS(OverSummary!$G$2:$G$101,OverSummary!$A$2:$A$101,A1340,OverSummary!$D$2:$D$101,B1340))</f>
        <v>0</v>
      </c>
      <c r="P1340">
        <f>IF(A1340="","",G1340*Rules!$B$13+H1340*Rules!$B$14+I1340*Rules!$B$15)</f>
        <v>0</v>
      </c>
      <c r="Q1340">
        <f>IF(A1340="","",IF(G1340&gt;=100,Rules!$B$18,IF(G1340&gt;=50,Rules!$B$17,IF(G1340&gt;=30,Rules!$B$16,0)))+IF(AND(F1340=1,D1340&lt;&gt;"BWL",G1340=0),Rules!$B$27,0))</f>
        <v>0</v>
      </c>
      <c r="R1340">
        <f>IF(A1340="","",J1340*Rules!$B$19+O1340*Rules!$B$22)</f>
        <v>0</v>
      </c>
      <c r="S1340">
        <f>IF(A1340="","",IF(J1340&gt;=4,Rules!$B$21,IF(J1340&gt;=3,Rules!$B$20,0)))</f>
        <v>0</v>
      </c>
      <c r="T1340">
        <f>IF(A1340="","",K1340*Rules!$B$23+L1340*Rules!$B$24+M1340*Rules!$B$25+N1340*Rules!$B$26)</f>
        <v>0</v>
      </c>
      <c r="U1340">
        <f t="shared" si="20"/>
        <v>0</v>
      </c>
    </row>
    <row r="1341" spans="1:21" x14ac:dyDescent="0.2">
      <c r="A1341" t="str">
        <f>MatchSquad!A1341</f>
        <v>M027</v>
      </c>
      <c r="B1341" t="str">
        <f>MatchSquad!B1341</f>
        <v>P015</v>
      </c>
      <c r="C1341" t="str">
        <f>MatchSquad!C1341</f>
        <v>Shivam Dube</v>
      </c>
      <c r="D1341" t="str">
        <f>MatchSquad!D1341</f>
        <v>AR</v>
      </c>
      <c r="E1341" t="str">
        <f>MatchSquad!E1341</f>
        <v>CSK</v>
      </c>
      <c r="F1341">
        <f>MatchSquad!G1341</f>
        <v>0</v>
      </c>
      <c r="G1341">
        <f>IF(A1341="","",SUMIFS(BallByBall!$I$2:$I$501,BallByBall!$B$2:$B$501,A1341,BallByBall!$F$2:$F$501,B1341))</f>
        <v>0</v>
      </c>
      <c r="H1341">
        <f>IF(A1341="","",COUNTIFS(BallByBall!$B$2:$B$501,A1341,BallByBall!$F$2:$F$501,B1341,BallByBall!$Q$2:$Q$501,1))</f>
        <v>0</v>
      </c>
      <c r="I1341">
        <f>IF(A1341="","",COUNTIFS(BallByBall!$B$2:$B$501,A1341,BallByBall!$F$2:$F$501,B1341,BallByBall!$R$2:$R$501,1))</f>
        <v>0</v>
      </c>
      <c r="J1341">
        <f>IF(A1341="","",SUMIFS(BallByBall!$T$2:$T$501,BallByBall!$B$2:$B$501,A1341,BallByBall!$H$2:$H$501,B1341))</f>
        <v>0</v>
      </c>
      <c r="K1341">
        <f>IF(A1341="","",SUMIFS(BallByBall!$U$2:$U$501,BallByBall!$B$2:$B$501,A1341,BallByBall!$P$2:$P$501,B1341))</f>
        <v>0</v>
      </c>
      <c r="L1341">
        <f>IF(A1341="","",SUMIFS(BallByBall!$V$2:$V$501,BallByBall!$B$2:$B$501,A1341,BallByBall!$P$2:$P$501,B1341))</f>
        <v>0</v>
      </c>
      <c r="M1341">
        <f>IF(A1341="","",SUMIFS(BallByBall!$W$2:$W$501,BallByBall!$B$2:$B$501,A1341,BallByBall!$P$2:$P$501,B1341))</f>
        <v>0</v>
      </c>
      <c r="N1341">
        <f>IF(A1341="","",SUMIFS(BallByBall!$X$2:$X$501,BallByBall!$B$2:$B$501,A1341,BallByBall!$P$2:$P$501,B1341))</f>
        <v>0</v>
      </c>
      <c r="O1341">
        <f>IF(A1341="","",SUMIFS(OverSummary!$G$2:$G$101,OverSummary!$A$2:$A$101,A1341,OverSummary!$D$2:$D$101,B1341))</f>
        <v>0</v>
      </c>
      <c r="P1341">
        <f>IF(A1341="","",G1341*Rules!$B$13+H1341*Rules!$B$14+I1341*Rules!$B$15)</f>
        <v>0</v>
      </c>
      <c r="Q1341">
        <f>IF(A1341="","",IF(G1341&gt;=100,Rules!$B$18,IF(G1341&gt;=50,Rules!$B$17,IF(G1341&gt;=30,Rules!$B$16,0)))+IF(AND(F1341=1,D1341&lt;&gt;"BWL",G1341=0),Rules!$B$27,0))</f>
        <v>0</v>
      </c>
      <c r="R1341">
        <f>IF(A1341="","",J1341*Rules!$B$19+O1341*Rules!$B$22)</f>
        <v>0</v>
      </c>
      <c r="S1341">
        <f>IF(A1341="","",IF(J1341&gt;=4,Rules!$B$21,IF(J1341&gt;=3,Rules!$B$20,0)))</f>
        <v>0</v>
      </c>
      <c r="T1341">
        <f>IF(A1341="","",K1341*Rules!$B$23+L1341*Rules!$B$24+M1341*Rules!$B$25+N1341*Rules!$B$26)</f>
        <v>0</v>
      </c>
      <c r="U1341">
        <f t="shared" si="20"/>
        <v>0</v>
      </c>
    </row>
    <row r="1342" spans="1:21" x14ac:dyDescent="0.2">
      <c r="A1342" t="str">
        <f>MatchSquad!A1342</f>
        <v>M027</v>
      </c>
      <c r="B1342" t="str">
        <f>MatchSquad!B1342</f>
        <v>P016</v>
      </c>
      <c r="C1342" t="str">
        <f>MatchSquad!C1342</f>
        <v>Khaleel Ahmed</v>
      </c>
      <c r="D1342" t="str">
        <f>MatchSquad!D1342</f>
        <v>BWL</v>
      </c>
      <c r="E1342" t="str">
        <f>MatchSquad!E1342</f>
        <v>CSK</v>
      </c>
      <c r="F1342">
        <f>MatchSquad!G1342</f>
        <v>0</v>
      </c>
      <c r="G1342">
        <f>IF(A1342="","",SUMIFS(BallByBall!$I$2:$I$501,BallByBall!$B$2:$B$501,A1342,BallByBall!$F$2:$F$501,B1342))</f>
        <v>0</v>
      </c>
      <c r="H1342">
        <f>IF(A1342="","",COUNTIFS(BallByBall!$B$2:$B$501,A1342,BallByBall!$F$2:$F$501,B1342,BallByBall!$Q$2:$Q$501,1))</f>
        <v>0</v>
      </c>
      <c r="I1342">
        <f>IF(A1342="","",COUNTIFS(BallByBall!$B$2:$B$501,A1342,BallByBall!$F$2:$F$501,B1342,BallByBall!$R$2:$R$501,1))</f>
        <v>0</v>
      </c>
      <c r="J1342">
        <f>IF(A1342="","",SUMIFS(BallByBall!$T$2:$T$501,BallByBall!$B$2:$B$501,A1342,BallByBall!$H$2:$H$501,B1342))</f>
        <v>0</v>
      </c>
      <c r="K1342">
        <f>IF(A1342="","",SUMIFS(BallByBall!$U$2:$U$501,BallByBall!$B$2:$B$501,A1342,BallByBall!$P$2:$P$501,B1342))</f>
        <v>0</v>
      </c>
      <c r="L1342">
        <f>IF(A1342="","",SUMIFS(BallByBall!$V$2:$V$501,BallByBall!$B$2:$B$501,A1342,BallByBall!$P$2:$P$501,B1342))</f>
        <v>0</v>
      </c>
      <c r="M1342">
        <f>IF(A1342="","",SUMIFS(BallByBall!$W$2:$W$501,BallByBall!$B$2:$B$501,A1342,BallByBall!$P$2:$P$501,B1342))</f>
        <v>0</v>
      </c>
      <c r="N1342">
        <f>IF(A1342="","",SUMIFS(BallByBall!$X$2:$X$501,BallByBall!$B$2:$B$501,A1342,BallByBall!$P$2:$P$501,B1342))</f>
        <v>0</v>
      </c>
      <c r="O1342">
        <f>IF(A1342="","",SUMIFS(OverSummary!$G$2:$G$101,OverSummary!$A$2:$A$101,A1342,OverSummary!$D$2:$D$101,B1342))</f>
        <v>0</v>
      </c>
      <c r="P1342">
        <f>IF(A1342="","",G1342*Rules!$B$13+H1342*Rules!$B$14+I1342*Rules!$B$15)</f>
        <v>0</v>
      </c>
      <c r="Q1342">
        <f>IF(A1342="","",IF(G1342&gt;=100,Rules!$B$18,IF(G1342&gt;=50,Rules!$B$17,IF(G1342&gt;=30,Rules!$B$16,0)))+IF(AND(F1342=1,D1342&lt;&gt;"BWL",G1342=0),Rules!$B$27,0))</f>
        <v>0</v>
      </c>
      <c r="R1342">
        <f>IF(A1342="","",J1342*Rules!$B$19+O1342*Rules!$B$22)</f>
        <v>0</v>
      </c>
      <c r="S1342">
        <f>IF(A1342="","",IF(J1342&gt;=4,Rules!$B$21,IF(J1342&gt;=3,Rules!$B$20,0)))</f>
        <v>0</v>
      </c>
      <c r="T1342">
        <f>IF(A1342="","",K1342*Rules!$B$23+L1342*Rules!$B$24+M1342*Rules!$B$25+N1342*Rules!$B$26)</f>
        <v>0</v>
      </c>
      <c r="U1342">
        <f t="shared" si="20"/>
        <v>0</v>
      </c>
    </row>
    <row r="1343" spans="1:21" x14ac:dyDescent="0.2">
      <c r="A1343" t="str">
        <f>MatchSquad!A1343</f>
        <v>M027</v>
      </c>
      <c r="B1343" t="str">
        <f>MatchSquad!B1343</f>
        <v>P017</v>
      </c>
      <c r="C1343" t="str">
        <f>MatchSquad!C1343</f>
        <v>Noor Ahmad</v>
      </c>
      <c r="D1343" t="str">
        <f>MatchSquad!D1343</f>
        <v>BWL</v>
      </c>
      <c r="E1343" t="str">
        <f>MatchSquad!E1343</f>
        <v>CSK</v>
      </c>
      <c r="F1343">
        <f>MatchSquad!G1343</f>
        <v>0</v>
      </c>
      <c r="G1343">
        <f>IF(A1343="","",SUMIFS(BallByBall!$I$2:$I$501,BallByBall!$B$2:$B$501,A1343,BallByBall!$F$2:$F$501,B1343))</f>
        <v>0</v>
      </c>
      <c r="H1343">
        <f>IF(A1343="","",COUNTIFS(BallByBall!$B$2:$B$501,A1343,BallByBall!$F$2:$F$501,B1343,BallByBall!$Q$2:$Q$501,1))</f>
        <v>0</v>
      </c>
      <c r="I1343">
        <f>IF(A1343="","",COUNTIFS(BallByBall!$B$2:$B$501,A1343,BallByBall!$F$2:$F$501,B1343,BallByBall!$R$2:$R$501,1))</f>
        <v>0</v>
      </c>
      <c r="J1343">
        <f>IF(A1343="","",SUMIFS(BallByBall!$T$2:$T$501,BallByBall!$B$2:$B$501,A1343,BallByBall!$H$2:$H$501,B1343))</f>
        <v>0</v>
      </c>
      <c r="K1343">
        <f>IF(A1343="","",SUMIFS(BallByBall!$U$2:$U$501,BallByBall!$B$2:$B$501,A1343,BallByBall!$P$2:$P$501,B1343))</f>
        <v>0</v>
      </c>
      <c r="L1343">
        <f>IF(A1343="","",SUMIFS(BallByBall!$V$2:$V$501,BallByBall!$B$2:$B$501,A1343,BallByBall!$P$2:$P$501,B1343))</f>
        <v>0</v>
      </c>
      <c r="M1343">
        <f>IF(A1343="","",SUMIFS(BallByBall!$W$2:$W$501,BallByBall!$B$2:$B$501,A1343,BallByBall!$P$2:$P$501,B1343))</f>
        <v>0</v>
      </c>
      <c r="N1343">
        <f>IF(A1343="","",SUMIFS(BallByBall!$X$2:$X$501,BallByBall!$B$2:$B$501,A1343,BallByBall!$P$2:$P$501,B1343))</f>
        <v>0</v>
      </c>
      <c r="O1343">
        <f>IF(A1343="","",SUMIFS(OverSummary!$G$2:$G$101,OverSummary!$A$2:$A$101,A1343,OverSummary!$D$2:$D$101,B1343))</f>
        <v>0</v>
      </c>
      <c r="P1343">
        <f>IF(A1343="","",G1343*Rules!$B$13+H1343*Rules!$B$14+I1343*Rules!$B$15)</f>
        <v>0</v>
      </c>
      <c r="Q1343">
        <f>IF(A1343="","",IF(G1343&gt;=100,Rules!$B$18,IF(G1343&gt;=50,Rules!$B$17,IF(G1343&gt;=30,Rules!$B$16,0)))+IF(AND(F1343=1,D1343&lt;&gt;"BWL",G1343=0),Rules!$B$27,0))</f>
        <v>0</v>
      </c>
      <c r="R1343">
        <f>IF(A1343="","",J1343*Rules!$B$19+O1343*Rules!$B$22)</f>
        <v>0</v>
      </c>
      <c r="S1343">
        <f>IF(A1343="","",IF(J1343&gt;=4,Rules!$B$21,IF(J1343&gt;=3,Rules!$B$20,0)))</f>
        <v>0</v>
      </c>
      <c r="T1343">
        <f>IF(A1343="","",K1343*Rules!$B$23+L1343*Rules!$B$24+M1343*Rules!$B$25+N1343*Rules!$B$26)</f>
        <v>0</v>
      </c>
      <c r="U1343">
        <f t="shared" si="20"/>
        <v>0</v>
      </c>
    </row>
    <row r="1344" spans="1:21" x14ac:dyDescent="0.2">
      <c r="A1344" t="str">
        <f>MatchSquad!A1344</f>
        <v>M027</v>
      </c>
      <c r="B1344" t="str">
        <f>MatchSquad!B1344</f>
        <v>P018</v>
      </c>
      <c r="C1344" t="str">
        <f>MatchSquad!C1344</f>
        <v>Anshul Kamboj</v>
      </c>
      <c r="D1344" t="str">
        <f>MatchSquad!D1344</f>
        <v>BWL</v>
      </c>
      <c r="E1344" t="str">
        <f>MatchSquad!E1344</f>
        <v>CSK</v>
      </c>
      <c r="F1344">
        <f>MatchSquad!G1344</f>
        <v>0</v>
      </c>
      <c r="G1344">
        <f>IF(A1344="","",SUMIFS(BallByBall!$I$2:$I$501,BallByBall!$B$2:$B$501,A1344,BallByBall!$F$2:$F$501,B1344))</f>
        <v>0</v>
      </c>
      <c r="H1344">
        <f>IF(A1344="","",COUNTIFS(BallByBall!$B$2:$B$501,A1344,BallByBall!$F$2:$F$501,B1344,BallByBall!$Q$2:$Q$501,1))</f>
        <v>0</v>
      </c>
      <c r="I1344">
        <f>IF(A1344="","",COUNTIFS(BallByBall!$B$2:$B$501,A1344,BallByBall!$F$2:$F$501,B1344,BallByBall!$R$2:$R$501,1))</f>
        <v>0</v>
      </c>
      <c r="J1344">
        <f>IF(A1344="","",SUMIFS(BallByBall!$T$2:$T$501,BallByBall!$B$2:$B$501,A1344,BallByBall!$H$2:$H$501,B1344))</f>
        <v>0</v>
      </c>
      <c r="K1344">
        <f>IF(A1344="","",SUMIFS(BallByBall!$U$2:$U$501,BallByBall!$B$2:$B$501,A1344,BallByBall!$P$2:$P$501,B1344))</f>
        <v>0</v>
      </c>
      <c r="L1344">
        <f>IF(A1344="","",SUMIFS(BallByBall!$V$2:$V$501,BallByBall!$B$2:$B$501,A1344,BallByBall!$P$2:$P$501,B1344))</f>
        <v>0</v>
      </c>
      <c r="M1344">
        <f>IF(A1344="","",SUMIFS(BallByBall!$W$2:$W$501,BallByBall!$B$2:$B$501,A1344,BallByBall!$P$2:$P$501,B1344))</f>
        <v>0</v>
      </c>
      <c r="N1344">
        <f>IF(A1344="","",SUMIFS(BallByBall!$X$2:$X$501,BallByBall!$B$2:$B$501,A1344,BallByBall!$P$2:$P$501,B1344))</f>
        <v>0</v>
      </c>
      <c r="O1344">
        <f>IF(A1344="","",SUMIFS(OverSummary!$G$2:$G$101,OverSummary!$A$2:$A$101,A1344,OverSummary!$D$2:$D$101,B1344))</f>
        <v>0</v>
      </c>
      <c r="P1344">
        <f>IF(A1344="","",G1344*Rules!$B$13+H1344*Rules!$B$14+I1344*Rules!$B$15)</f>
        <v>0</v>
      </c>
      <c r="Q1344">
        <f>IF(A1344="","",IF(G1344&gt;=100,Rules!$B$18,IF(G1344&gt;=50,Rules!$B$17,IF(G1344&gt;=30,Rules!$B$16,0)))+IF(AND(F1344=1,D1344&lt;&gt;"BWL",G1344=0),Rules!$B$27,0))</f>
        <v>0</v>
      </c>
      <c r="R1344">
        <f>IF(A1344="","",J1344*Rules!$B$19+O1344*Rules!$B$22)</f>
        <v>0</v>
      </c>
      <c r="S1344">
        <f>IF(A1344="","",IF(J1344&gt;=4,Rules!$B$21,IF(J1344&gt;=3,Rules!$B$20,0)))</f>
        <v>0</v>
      </c>
      <c r="T1344">
        <f>IF(A1344="","",K1344*Rules!$B$23+L1344*Rules!$B$24+M1344*Rules!$B$25+N1344*Rules!$B$26)</f>
        <v>0</v>
      </c>
      <c r="U1344">
        <f t="shared" si="20"/>
        <v>0</v>
      </c>
    </row>
    <row r="1345" spans="1:21" x14ac:dyDescent="0.2">
      <c r="A1345" t="str">
        <f>MatchSquad!A1345</f>
        <v>M027</v>
      </c>
      <c r="B1345" t="str">
        <f>MatchSquad!B1345</f>
        <v>P019</v>
      </c>
      <c r="C1345" t="str">
        <f>MatchSquad!C1345</f>
        <v>Mukesh Choudhary</v>
      </c>
      <c r="D1345" t="str">
        <f>MatchSquad!D1345</f>
        <v>BWL</v>
      </c>
      <c r="E1345" t="str">
        <f>MatchSquad!E1345</f>
        <v>CSK</v>
      </c>
      <c r="F1345">
        <f>MatchSquad!G1345</f>
        <v>0</v>
      </c>
      <c r="G1345">
        <f>IF(A1345="","",SUMIFS(BallByBall!$I$2:$I$501,BallByBall!$B$2:$B$501,A1345,BallByBall!$F$2:$F$501,B1345))</f>
        <v>0</v>
      </c>
      <c r="H1345">
        <f>IF(A1345="","",COUNTIFS(BallByBall!$B$2:$B$501,A1345,BallByBall!$F$2:$F$501,B1345,BallByBall!$Q$2:$Q$501,1))</f>
        <v>0</v>
      </c>
      <c r="I1345">
        <f>IF(A1345="","",COUNTIFS(BallByBall!$B$2:$B$501,A1345,BallByBall!$F$2:$F$501,B1345,BallByBall!$R$2:$R$501,1))</f>
        <v>0</v>
      </c>
      <c r="J1345">
        <f>IF(A1345="","",SUMIFS(BallByBall!$T$2:$T$501,BallByBall!$B$2:$B$501,A1345,BallByBall!$H$2:$H$501,B1345))</f>
        <v>0</v>
      </c>
      <c r="K1345">
        <f>IF(A1345="","",SUMIFS(BallByBall!$U$2:$U$501,BallByBall!$B$2:$B$501,A1345,BallByBall!$P$2:$P$501,B1345))</f>
        <v>0</v>
      </c>
      <c r="L1345">
        <f>IF(A1345="","",SUMIFS(BallByBall!$V$2:$V$501,BallByBall!$B$2:$B$501,A1345,BallByBall!$P$2:$P$501,B1345))</f>
        <v>0</v>
      </c>
      <c r="M1345">
        <f>IF(A1345="","",SUMIFS(BallByBall!$W$2:$W$501,BallByBall!$B$2:$B$501,A1345,BallByBall!$P$2:$P$501,B1345))</f>
        <v>0</v>
      </c>
      <c r="N1345">
        <f>IF(A1345="","",SUMIFS(BallByBall!$X$2:$X$501,BallByBall!$B$2:$B$501,A1345,BallByBall!$P$2:$P$501,B1345))</f>
        <v>0</v>
      </c>
      <c r="O1345">
        <f>IF(A1345="","",SUMIFS(OverSummary!$G$2:$G$101,OverSummary!$A$2:$A$101,A1345,OverSummary!$D$2:$D$101,B1345))</f>
        <v>0</v>
      </c>
      <c r="P1345">
        <f>IF(A1345="","",G1345*Rules!$B$13+H1345*Rules!$B$14+I1345*Rules!$B$15)</f>
        <v>0</v>
      </c>
      <c r="Q1345">
        <f>IF(A1345="","",IF(G1345&gt;=100,Rules!$B$18,IF(G1345&gt;=50,Rules!$B$17,IF(G1345&gt;=30,Rules!$B$16,0)))+IF(AND(F1345=1,D1345&lt;&gt;"BWL",G1345=0),Rules!$B$27,0))</f>
        <v>0</v>
      </c>
      <c r="R1345">
        <f>IF(A1345="","",J1345*Rules!$B$19+O1345*Rules!$B$22)</f>
        <v>0</v>
      </c>
      <c r="S1345">
        <f>IF(A1345="","",IF(J1345&gt;=4,Rules!$B$21,IF(J1345&gt;=3,Rules!$B$20,0)))</f>
        <v>0</v>
      </c>
      <c r="T1345">
        <f>IF(A1345="","",K1345*Rules!$B$23+L1345*Rules!$B$24+M1345*Rules!$B$25+N1345*Rules!$B$26)</f>
        <v>0</v>
      </c>
      <c r="U1345">
        <f t="shared" si="20"/>
        <v>0</v>
      </c>
    </row>
    <row r="1346" spans="1:21" x14ac:dyDescent="0.2">
      <c r="A1346" t="str">
        <f>MatchSquad!A1346</f>
        <v>M027</v>
      </c>
      <c r="B1346" t="str">
        <f>MatchSquad!B1346</f>
        <v>P020</v>
      </c>
      <c r="C1346" t="str">
        <f>MatchSquad!C1346</f>
        <v>Shreyas Gopal</v>
      </c>
      <c r="D1346" t="str">
        <f>MatchSquad!D1346</f>
        <v>BWL</v>
      </c>
      <c r="E1346" t="str">
        <f>MatchSquad!E1346</f>
        <v>CSK</v>
      </c>
      <c r="F1346">
        <f>MatchSquad!G1346</f>
        <v>0</v>
      </c>
      <c r="G1346">
        <f>IF(A1346="","",SUMIFS(BallByBall!$I$2:$I$501,BallByBall!$B$2:$B$501,A1346,BallByBall!$F$2:$F$501,B1346))</f>
        <v>0</v>
      </c>
      <c r="H1346">
        <f>IF(A1346="","",COUNTIFS(BallByBall!$B$2:$B$501,A1346,BallByBall!$F$2:$F$501,B1346,BallByBall!$Q$2:$Q$501,1))</f>
        <v>0</v>
      </c>
      <c r="I1346">
        <f>IF(A1346="","",COUNTIFS(BallByBall!$B$2:$B$501,A1346,BallByBall!$F$2:$F$501,B1346,BallByBall!$R$2:$R$501,1))</f>
        <v>0</v>
      </c>
      <c r="J1346">
        <f>IF(A1346="","",SUMIFS(BallByBall!$T$2:$T$501,BallByBall!$B$2:$B$501,A1346,BallByBall!$H$2:$H$501,B1346))</f>
        <v>0</v>
      </c>
      <c r="K1346">
        <f>IF(A1346="","",SUMIFS(BallByBall!$U$2:$U$501,BallByBall!$B$2:$B$501,A1346,BallByBall!$P$2:$P$501,B1346))</f>
        <v>0</v>
      </c>
      <c r="L1346">
        <f>IF(A1346="","",SUMIFS(BallByBall!$V$2:$V$501,BallByBall!$B$2:$B$501,A1346,BallByBall!$P$2:$P$501,B1346))</f>
        <v>0</v>
      </c>
      <c r="M1346">
        <f>IF(A1346="","",SUMIFS(BallByBall!$W$2:$W$501,BallByBall!$B$2:$B$501,A1346,BallByBall!$P$2:$P$501,B1346))</f>
        <v>0</v>
      </c>
      <c r="N1346">
        <f>IF(A1346="","",SUMIFS(BallByBall!$X$2:$X$501,BallByBall!$B$2:$B$501,A1346,BallByBall!$P$2:$P$501,B1346))</f>
        <v>0</v>
      </c>
      <c r="O1346">
        <f>IF(A1346="","",SUMIFS(OverSummary!$G$2:$G$101,OverSummary!$A$2:$A$101,A1346,OverSummary!$D$2:$D$101,B1346))</f>
        <v>0</v>
      </c>
      <c r="P1346">
        <f>IF(A1346="","",G1346*Rules!$B$13+H1346*Rules!$B$14+I1346*Rules!$B$15)</f>
        <v>0</v>
      </c>
      <c r="Q1346">
        <f>IF(A1346="","",IF(G1346&gt;=100,Rules!$B$18,IF(G1346&gt;=50,Rules!$B$17,IF(G1346&gt;=30,Rules!$B$16,0)))+IF(AND(F1346=1,D1346&lt;&gt;"BWL",G1346=0),Rules!$B$27,0))</f>
        <v>0</v>
      </c>
      <c r="R1346">
        <f>IF(A1346="","",J1346*Rules!$B$19+O1346*Rules!$B$22)</f>
        <v>0</v>
      </c>
      <c r="S1346">
        <f>IF(A1346="","",IF(J1346&gt;=4,Rules!$B$21,IF(J1346&gt;=3,Rules!$B$20,0)))</f>
        <v>0</v>
      </c>
      <c r="T1346">
        <f>IF(A1346="","",K1346*Rules!$B$23+L1346*Rules!$B$24+M1346*Rules!$B$25+N1346*Rules!$B$26)</f>
        <v>0</v>
      </c>
      <c r="U1346">
        <f t="shared" ref="U1346:U1409" si="21">IF(A1346="","",P1346+Q1346+R1346+S1346+T1346)</f>
        <v>0</v>
      </c>
    </row>
    <row r="1347" spans="1:21" x14ac:dyDescent="0.2">
      <c r="A1347" t="str">
        <f>MatchSquad!A1347</f>
        <v>M027</v>
      </c>
      <c r="B1347" t="str">
        <f>MatchSquad!B1347</f>
        <v>P021</v>
      </c>
      <c r="C1347" t="str">
        <f>MatchSquad!C1347</f>
        <v>Gurjapneet Singh</v>
      </c>
      <c r="D1347" t="str">
        <f>MatchSquad!D1347</f>
        <v>BWL</v>
      </c>
      <c r="E1347" t="str">
        <f>MatchSquad!E1347</f>
        <v>CSK</v>
      </c>
      <c r="F1347">
        <f>MatchSquad!G1347</f>
        <v>0</v>
      </c>
      <c r="G1347">
        <f>IF(A1347="","",SUMIFS(BallByBall!$I$2:$I$501,BallByBall!$B$2:$B$501,A1347,BallByBall!$F$2:$F$501,B1347))</f>
        <v>0</v>
      </c>
      <c r="H1347">
        <f>IF(A1347="","",COUNTIFS(BallByBall!$B$2:$B$501,A1347,BallByBall!$F$2:$F$501,B1347,BallByBall!$Q$2:$Q$501,1))</f>
        <v>0</v>
      </c>
      <c r="I1347">
        <f>IF(A1347="","",COUNTIFS(BallByBall!$B$2:$B$501,A1347,BallByBall!$F$2:$F$501,B1347,BallByBall!$R$2:$R$501,1))</f>
        <v>0</v>
      </c>
      <c r="J1347">
        <f>IF(A1347="","",SUMIFS(BallByBall!$T$2:$T$501,BallByBall!$B$2:$B$501,A1347,BallByBall!$H$2:$H$501,B1347))</f>
        <v>0</v>
      </c>
      <c r="K1347">
        <f>IF(A1347="","",SUMIFS(BallByBall!$U$2:$U$501,BallByBall!$B$2:$B$501,A1347,BallByBall!$P$2:$P$501,B1347))</f>
        <v>0</v>
      </c>
      <c r="L1347">
        <f>IF(A1347="","",SUMIFS(BallByBall!$V$2:$V$501,BallByBall!$B$2:$B$501,A1347,BallByBall!$P$2:$P$501,B1347))</f>
        <v>0</v>
      </c>
      <c r="M1347">
        <f>IF(A1347="","",SUMIFS(BallByBall!$W$2:$W$501,BallByBall!$B$2:$B$501,A1347,BallByBall!$P$2:$P$501,B1347))</f>
        <v>0</v>
      </c>
      <c r="N1347">
        <f>IF(A1347="","",SUMIFS(BallByBall!$X$2:$X$501,BallByBall!$B$2:$B$501,A1347,BallByBall!$P$2:$P$501,B1347))</f>
        <v>0</v>
      </c>
      <c r="O1347">
        <f>IF(A1347="","",SUMIFS(OverSummary!$G$2:$G$101,OverSummary!$A$2:$A$101,A1347,OverSummary!$D$2:$D$101,B1347))</f>
        <v>0</v>
      </c>
      <c r="P1347">
        <f>IF(A1347="","",G1347*Rules!$B$13+H1347*Rules!$B$14+I1347*Rules!$B$15)</f>
        <v>0</v>
      </c>
      <c r="Q1347">
        <f>IF(A1347="","",IF(G1347&gt;=100,Rules!$B$18,IF(G1347&gt;=50,Rules!$B$17,IF(G1347&gt;=30,Rules!$B$16,0)))+IF(AND(F1347=1,D1347&lt;&gt;"BWL",G1347=0),Rules!$B$27,0))</f>
        <v>0</v>
      </c>
      <c r="R1347">
        <f>IF(A1347="","",J1347*Rules!$B$19+O1347*Rules!$B$22)</f>
        <v>0</v>
      </c>
      <c r="S1347">
        <f>IF(A1347="","",IF(J1347&gt;=4,Rules!$B$21,IF(J1347&gt;=3,Rules!$B$20,0)))</f>
        <v>0</v>
      </c>
      <c r="T1347">
        <f>IF(A1347="","",K1347*Rules!$B$23+L1347*Rules!$B$24+M1347*Rules!$B$25+N1347*Rules!$B$26)</f>
        <v>0</v>
      </c>
      <c r="U1347">
        <f t="shared" si="21"/>
        <v>0</v>
      </c>
    </row>
    <row r="1348" spans="1:21" x14ac:dyDescent="0.2">
      <c r="A1348" t="str">
        <f>MatchSquad!A1348</f>
        <v>M027</v>
      </c>
      <c r="B1348" t="str">
        <f>MatchSquad!B1348</f>
        <v>P022</v>
      </c>
      <c r="C1348" t="str">
        <f>MatchSquad!C1348</f>
        <v>Akeal Hosein</v>
      </c>
      <c r="D1348" t="str">
        <f>MatchSquad!D1348</f>
        <v>BWL</v>
      </c>
      <c r="E1348" t="str">
        <f>MatchSquad!E1348</f>
        <v>CSK</v>
      </c>
      <c r="F1348">
        <f>MatchSquad!G1348</f>
        <v>0</v>
      </c>
      <c r="G1348">
        <f>IF(A1348="","",SUMIFS(BallByBall!$I$2:$I$501,BallByBall!$B$2:$B$501,A1348,BallByBall!$F$2:$F$501,B1348))</f>
        <v>0</v>
      </c>
      <c r="H1348">
        <f>IF(A1348="","",COUNTIFS(BallByBall!$B$2:$B$501,A1348,BallByBall!$F$2:$F$501,B1348,BallByBall!$Q$2:$Q$501,1))</f>
        <v>0</v>
      </c>
      <c r="I1348">
        <f>IF(A1348="","",COUNTIFS(BallByBall!$B$2:$B$501,A1348,BallByBall!$F$2:$F$501,B1348,BallByBall!$R$2:$R$501,1))</f>
        <v>0</v>
      </c>
      <c r="J1348">
        <f>IF(A1348="","",SUMIFS(BallByBall!$T$2:$T$501,BallByBall!$B$2:$B$501,A1348,BallByBall!$H$2:$H$501,B1348))</f>
        <v>0</v>
      </c>
      <c r="K1348">
        <f>IF(A1348="","",SUMIFS(BallByBall!$U$2:$U$501,BallByBall!$B$2:$B$501,A1348,BallByBall!$P$2:$P$501,B1348))</f>
        <v>0</v>
      </c>
      <c r="L1348">
        <f>IF(A1348="","",SUMIFS(BallByBall!$V$2:$V$501,BallByBall!$B$2:$B$501,A1348,BallByBall!$P$2:$P$501,B1348))</f>
        <v>0</v>
      </c>
      <c r="M1348">
        <f>IF(A1348="","",SUMIFS(BallByBall!$W$2:$W$501,BallByBall!$B$2:$B$501,A1348,BallByBall!$P$2:$P$501,B1348))</f>
        <v>0</v>
      </c>
      <c r="N1348">
        <f>IF(A1348="","",SUMIFS(BallByBall!$X$2:$X$501,BallByBall!$B$2:$B$501,A1348,BallByBall!$P$2:$P$501,B1348))</f>
        <v>0</v>
      </c>
      <c r="O1348">
        <f>IF(A1348="","",SUMIFS(OverSummary!$G$2:$G$101,OverSummary!$A$2:$A$101,A1348,OverSummary!$D$2:$D$101,B1348))</f>
        <v>0</v>
      </c>
      <c r="P1348">
        <f>IF(A1348="","",G1348*Rules!$B$13+H1348*Rules!$B$14+I1348*Rules!$B$15)</f>
        <v>0</v>
      </c>
      <c r="Q1348">
        <f>IF(A1348="","",IF(G1348&gt;=100,Rules!$B$18,IF(G1348&gt;=50,Rules!$B$17,IF(G1348&gt;=30,Rules!$B$16,0)))+IF(AND(F1348=1,D1348&lt;&gt;"BWL",G1348=0),Rules!$B$27,0))</f>
        <v>0</v>
      </c>
      <c r="R1348">
        <f>IF(A1348="","",J1348*Rules!$B$19+O1348*Rules!$B$22)</f>
        <v>0</v>
      </c>
      <c r="S1348">
        <f>IF(A1348="","",IF(J1348&gt;=4,Rules!$B$21,IF(J1348&gt;=3,Rules!$B$20,0)))</f>
        <v>0</v>
      </c>
      <c r="T1348">
        <f>IF(A1348="","",K1348*Rules!$B$23+L1348*Rules!$B$24+M1348*Rules!$B$25+N1348*Rules!$B$26)</f>
        <v>0</v>
      </c>
      <c r="U1348">
        <f t="shared" si="21"/>
        <v>0</v>
      </c>
    </row>
    <row r="1349" spans="1:21" x14ac:dyDescent="0.2">
      <c r="A1349" t="str">
        <f>MatchSquad!A1349</f>
        <v>M027</v>
      </c>
      <c r="B1349" t="str">
        <f>MatchSquad!B1349</f>
        <v>P023</v>
      </c>
      <c r="C1349" t="str">
        <f>MatchSquad!C1349</f>
        <v>Matt Henry</v>
      </c>
      <c r="D1349" t="str">
        <f>MatchSquad!D1349</f>
        <v>BWL</v>
      </c>
      <c r="E1349" t="str">
        <f>MatchSquad!E1349</f>
        <v>CSK</v>
      </c>
      <c r="F1349">
        <f>MatchSquad!G1349</f>
        <v>0</v>
      </c>
      <c r="G1349">
        <f>IF(A1349="","",SUMIFS(BallByBall!$I$2:$I$501,BallByBall!$B$2:$B$501,A1349,BallByBall!$F$2:$F$501,B1349))</f>
        <v>0</v>
      </c>
      <c r="H1349">
        <f>IF(A1349="","",COUNTIFS(BallByBall!$B$2:$B$501,A1349,BallByBall!$F$2:$F$501,B1349,BallByBall!$Q$2:$Q$501,1))</f>
        <v>0</v>
      </c>
      <c r="I1349">
        <f>IF(A1349="","",COUNTIFS(BallByBall!$B$2:$B$501,A1349,BallByBall!$F$2:$F$501,B1349,BallByBall!$R$2:$R$501,1))</f>
        <v>0</v>
      </c>
      <c r="J1349">
        <f>IF(A1349="","",SUMIFS(BallByBall!$T$2:$T$501,BallByBall!$B$2:$B$501,A1349,BallByBall!$H$2:$H$501,B1349))</f>
        <v>0</v>
      </c>
      <c r="K1349">
        <f>IF(A1349="","",SUMIFS(BallByBall!$U$2:$U$501,BallByBall!$B$2:$B$501,A1349,BallByBall!$P$2:$P$501,B1349))</f>
        <v>0</v>
      </c>
      <c r="L1349">
        <f>IF(A1349="","",SUMIFS(BallByBall!$V$2:$V$501,BallByBall!$B$2:$B$501,A1349,BallByBall!$P$2:$P$501,B1349))</f>
        <v>0</v>
      </c>
      <c r="M1349">
        <f>IF(A1349="","",SUMIFS(BallByBall!$W$2:$W$501,BallByBall!$B$2:$B$501,A1349,BallByBall!$P$2:$P$501,B1349))</f>
        <v>0</v>
      </c>
      <c r="N1349">
        <f>IF(A1349="","",SUMIFS(BallByBall!$X$2:$X$501,BallByBall!$B$2:$B$501,A1349,BallByBall!$P$2:$P$501,B1349))</f>
        <v>0</v>
      </c>
      <c r="O1349">
        <f>IF(A1349="","",SUMIFS(OverSummary!$G$2:$G$101,OverSummary!$A$2:$A$101,A1349,OverSummary!$D$2:$D$101,B1349))</f>
        <v>0</v>
      </c>
      <c r="P1349">
        <f>IF(A1349="","",G1349*Rules!$B$13+H1349*Rules!$B$14+I1349*Rules!$B$15)</f>
        <v>0</v>
      </c>
      <c r="Q1349">
        <f>IF(A1349="","",IF(G1349&gt;=100,Rules!$B$18,IF(G1349&gt;=50,Rules!$B$17,IF(G1349&gt;=30,Rules!$B$16,0)))+IF(AND(F1349=1,D1349&lt;&gt;"BWL",G1349=0),Rules!$B$27,0))</f>
        <v>0</v>
      </c>
      <c r="R1349">
        <f>IF(A1349="","",J1349*Rules!$B$19+O1349*Rules!$B$22)</f>
        <v>0</v>
      </c>
      <c r="S1349">
        <f>IF(A1349="","",IF(J1349&gt;=4,Rules!$B$21,IF(J1349&gt;=3,Rules!$B$20,0)))</f>
        <v>0</v>
      </c>
      <c r="T1349">
        <f>IF(A1349="","",K1349*Rules!$B$23+L1349*Rules!$B$24+M1349*Rules!$B$25+N1349*Rules!$B$26)</f>
        <v>0</v>
      </c>
      <c r="U1349">
        <f t="shared" si="21"/>
        <v>0</v>
      </c>
    </row>
    <row r="1350" spans="1:21" x14ac:dyDescent="0.2">
      <c r="A1350" t="str">
        <f>MatchSquad!A1350</f>
        <v>M027</v>
      </c>
      <c r="B1350" t="str">
        <f>MatchSquad!B1350</f>
        <v>P024</v>
      </c>
      <c r="C1350" t="str">
        <f>MatchSquad!C1350</f>
        <v>Rahul Chahar</v>
      </c>
      <c r="D1350" t="str">
        <f>MatchSquad!D1350</f>
        <v>BWL</v>
      </c>
      <c r="E1350" t="str">
        <f>MatchSquad!E1350</f>
        <v>CSK</v>
      </c>
      <c r="F1350">
        <f>MatchSquad!G1350</f>
        <v>0</v>
      </c>
      <c r="G1350">
        <f>IF(A1350="","",SUMIFS(BallByBall!$I$2:$I$501,BallByBall!$B$2:$B$501,A1350,BallByBall!$F$2:$F$501,B1350))</f>
        <v>0</v>
      </c>
      <c r="H1350">
        <f>IF(A1350="","",COUNTIFS(BallByBall!$B$2:$B$501,A1350,BallByBall!$F$2:$F$501,B1350,BallByBall!$Q$2:$Q$501,1))</f>
        <v>0</v>
      </c>
      <c r="I1350">
        <f>IF(A1350="","",COUNTIFS(BallByBall!$B$2:$B$501,A1350,BallByBall!$F$2:$F$501,B1350,BallByBall!$R$2:$R$501,1))</f>
        <v>0</v>
      </c>
      <c r="J1350">
        <f>IF(A1350="","",SUMIFS(BallByBall!$T$2:$T$501,BallByBall!$B$2:$B$501,A1350,BallByBall!$H$2:$H$501,B1350))</f>
        <v>0</v>
      </c>
      <c r="K1350">
        <f>IF(A1350="","",SUMIFS(BallByBall!$U$2:$U$501,BallByBall!$B$2:$B$501,A1350,BallByBall!$P$2:$P$501,B1350))</f>
        <v>0</v>
      </c>
      <c r="L1350">
        <f>IF(A1350="","",SUMIFS(BallByBall!$V$2:$V$501,BallByBall!$B$2:$B$501,A1350,BallByBall!$P$2:$P$501,B1350))</f>
        <v>0</v>
      </c>
      <c r="M1350">
        <f>IF(A1350="","",SUMIFS(BallByBall!$W$2:$W$501,BallByBall!$B$2:$B$501,A1350,BallByBall!$P$2:$P$501,B1350))</f>
        <v>0</v>
      </c>
      <c r="N1350">
        <f>IF(A1350="","",SUMIFS(BallByBall!$X$2:$X$501,BallByBall!$B$2:$B$501,A1350,BallByBall!$P$2:$P$501,B1350))</f>
        <v>0</v>
      </c>
      <c r="O1350">
        <f>IF(A1350="","",SUMIFS(OverSummary!$G$2:$G$101,OverSummary!$A$2:$A$101,A1350,OverSummary!$D$2:$D$101,B1350))</f>
        <v>0</v>
      </c>
      <c r="P1350">
        <f>IF(A1350="","",G1350*Rules!$B$13+H1350*Rules!$B$14+I1350*Rules!$B$15)</f>
        <v>0</v>
      </c>
      <c r="Q1350">
        <f>IF(A1350="","",IF(G1350&gt;=100,Rules!$B$18,IF(G1350&gt;=50,Rules!$B$17,IF(G1350&gt;=30,Rules!$B$16,0)))+IF(AND(F1350=1,D1350&lt;&gt;"BWL",G1350=0),Rules!$B$27,0))</f>
        <v>0</v>
      </c>
      <c r="R1350">
        <f>IF(A1350="","",J1350*Rules!$B$19+O1350*Rules!$B$22)</f>
        <v>0</v>
      </c>
      <c r="S1350">
        <f>IF(A1350="","",IF(J1350&gt;=4,Rules!$B$21,IF(J1350&gt;=3,Rules!$B$20,0)))</f>
        <v>0</v>
      </c>
      <c r="T1350">
        <f>IF(A1350="","",K1350*Rules!$B$23+L1350*Rules!$B$24+M1350*Rules!$B$25+N1350*Rules!$B$26)</f>
        <v>0</v>
      </c>
      <c r="U1350">
        <f t="shared" si="21"/>
        <v>0</v>
      </c>
    </row>
    <row r="1351" spans="1:21" x14ac:dyDescent="0.2">
      <c r="A1351" t="str">
        <f>MatchSquad!A1351</f>
        <v>M027</v>
      </c>
      <c r="B1351" t="str">
        <f>MatchSquad!B1351</f>
        <v>P025</v>
      </c>
      <c r="C1351" t="str">
        <f>MatchSquad!C1351</f>
        <v>Spencer Johnson</v>
      </c>
      <c r="D1351" t="str">
        <f>MatchSquad!D1351</f>
        <v>BWL</v>
      </c>
      <c r="E1351" t="str">
        <f>MatchSquad!E1351</f>
        <v>CSK</v>
      </c>
      <c r="F1351">
        <f>MatchSquad!G1351</f>
        <v>0</v>
      </c>
      <c r="G1351">
        <f>IF(A1351="","",SUMIFS(BallByBall!$I$2:$I$501,BallByBall!$B$2:$B$501,A1351,BallByBall!$F$2:$F$501,B1351))</f>
        <v>0</v>
      </c>
      <c r="H1351">
        <f>IF(A1351="","",COUNTIFS(BallByBall!$B$2:$B$501,A1351,BallByBall!$F$2:$F$501,B1351,BallByBall!$Q$2:$Q$501,1))</f>
        <v>0</v>
      </c>
      <c r="I1351">
        <f>IF(A1351="","",COUNTIFS(BallByBall!$B$2:$B$501,A1351,BallByBall!$F$2:$F$501,B1351,BallByBall!$R$2:$R$501,1))</f>
        <v>0</v>
      </c>
      <c r="J1351">
        <f>IF(A1351="","",SUMIFS(BallByBall!$T$2:$T$501,BallByBall!$B$2:$B$501,A1351,BallByBall!$H$2:$H$501,B1351))</f>
        <v>0</v>
      </c>
      <c r="K1351">
        <f>IF(A1351="","",SUMIFS(BallByBall!$U$2:$U$501,BallByBall!$B$2:$B$501,A1351,BallByBall!$P$2:$P$501,B1351))</f>
        <v>0</v>
      </c>
      <c r="L1351">
        <f>IF(A1351="","",SUMIFS(BallByBall!$V$2:$V$501,BallByBall!$B$2:$B$501,A1351,BallByBall!$P$2:$P$501,B1351))</f>
        <v>0</v>
      </c>
      <c r="M1351">
        <f>IF(A1351="","",SUMIFS(BallByBall!$W$2:$W$501,BallByBall!$B$2:$B$501,A1351,BallByBall!$P$2:$P$501,B1351))</f>
        <v>0</v>
      </c>
      <c r="N1351">
        <f>IF(A1351="","",SUMIFS(BallByBall!$X$2:$X$501,BallByBall!$B$2:$B$501,A1351,BallByBall!$P$2:$P$501,B1351))</f>
        <v>0</v>
      </c>
      <c r="O1351">
        <f>IF(A1351="","",SUMIFS(OverSummary!$G$2:$G$101,OverSummary!$A$2:$A$101,A1351,OverSummary!$D$2:$D$101,B1351))</f>
        <v>0</v>
      </c>
      <c r="P1351">
        <f>IF(A1351="","",G1351*Rules!$B$13+H1351*Rules!$B$14+I1351*Rules!$B$15)</f>
        <v>0</v>
      </c>
      <c r="Q1351">
        <f>IF(A1351="","",IF(G1351&gt;=100,Rules!$B$18,IF(G1351&gt;=50,Rules!$B$17,IF(G1351&gt;=30,Rules!$B$16,0)))+IF(AND(F1351=1,D1351&lt;&gt;"BWL",G1351=0),Rules!$B$27,0))</f>
        <v>0</v>
      </c>
      <c r="R1351">
        <f>IF(A1351="","",J1351*Rules!$B$19+O1351*Rules!$B$22)</f>
        <v>0</v>
      </c>
      <c r="S1351">
        <f>IF(A1351="","",IF(J1351&gt;=4,Rules!$B$21,IF(J1351&gt;=3,Rules!$B$20,0)))</f>
        <v>0</v>
      </c>
      <c r="T1351">
        <f>IF(A1351="","",K1351*Rules!$B$23+L1351*Rules!$B$24+M1351*Rules!$B$25+N1351*Rules!$B$26)</f>
        <v>0</v>
      </c>
      <c r="U1351">
        <f t="shared" si="21"/>
        <v>0</v>
      </c>
    </row>
    <row r="1352" spans="1:21" x14ac:dyDescent="0.2">
      <c r="A1352" t="str">
        <f>MatchSquad!A1352</f>
        <v>M028</v>
      </c>
      <c r="B1352" t="str">
        <f>MatchSquad!B1352</f>
        <v>P076</v>
      </c>
      <c r="C1352" t="str">
        <f>MatchSquad!C1352</f>
        <v>Ajinkya Rahane</v>
      </c>
      <c r="D1352" t="str">
        <f>MatchSquad!D1352</f>
        <v>BAT</v>
      </c>
      <c r="E1352" t="str">
        <f>MatchSquad!E1352</f>
        <v>KKR</v>
      </c>
      <c r="F1352">
        <f>MatchSquad!G1352</f>
        <v>0</v>
      </c>
      <c r="G1352">
        <f>IF(A1352="","",SUMIFS(BallByBall!$I$2:$I$501,BallByBall!$B$2:$B$501,A1352,BallByBall!$F$2:$F$501,B1352))</f>
        <v>0</v>
      </c>
      <c r="H1352">
        <f>IF(A1352="","",COUNTIFS(BallByBall!$B$2:$B$501,A1352,BallByBall!$F$2:$F$501,B1352,BallByBall!$Q$2:$Q$501,1))</f>
        <v>0</v>
      </c>
      <c r="I1352">
        <f>IF(A1352="","",COUNTIFS(BallByBall!$B$2:$B$501,A1352,BallByBall!$F$2:$F$501,B1352,BallByBall!$R$2:$R$501,1))</f>
        <v>0</v>
      </c>
      <c r="J1352">
        <f>IF(A1352="","",SUMIFS(BallByBall!$T$2:$T$501,BallByBall!$B$2:$B$501,A1352,BallByBall!$H$2:$H$501,B1352))</f>
        <v>0</v>
      </c>
      <c r="K1352">
        <f>IF(A1352="","",SUMIFS(BallByBall!$U$2:$U$501,BallByBall!$B$2:$B$501,A1352,BallByBall!$P$2:$P$501,B1352))</f>
        <v>0</v>
      </c>
      <c r="L1352">
        <f>IF(A1352="","",SUMIFS(BallByBall!$V$2:$V$501,BallByBall!$B$2:$B$501,A1352,BallByBall!$P$2:$P$501,B1352))</f>
        <v>0</v>
      </c>
      <c r="M1352">
        <f>IF(A1352="","",SUMIFS(BallByBall!$W$2:$W$501,BallByBall!$B$2:$B$501,A1352,BallByBall!$P$2:$P$501,B1352))</f>
        <v>0</v>
      </c>
      <c r="N1352">
        <f>IF(A1352="","",SUMIFS(BallByBall!$X$2:$X$501,BallByBall!$B$2:$B$501,A1352,BallByBall!$P$2:$P$501,B1352))</f>
        <v>0</v>
      </c>
      <c r="O1352">
        <f>IF(A1352="","",SUMIFS(OverSummary!$G$2:$G$101,OverSummary!$A$2:$A$101,A1352,OverSummary!$D$2:$D$101,B1352))</f>
        <v>0</v>
      </c>
      <c r="P1352">
        <f>IF(A1352="","",G1352*Rules!$B$13+H1352*Rules!$B$14+I1352*Rules!$B$15)</f>
        <v>0</v>
      </c>
      <c r="Q1352">
        <f>IF(A1352="","",IF(G1352&gt;=100,Rules!$B$18,IF(G1352&gt;=50,Rules!$B$17,IF(G1352&gt;=30,Rules!$B$16,0)))+IF(AND(F1352=1,D1352&lt;&gt;"BWL",G1352=0),Rules!$B$27,0))</f>
        <v>0</v>
      </c>
      <c r="R1352">
        <f>IF(A1352="","",J1352*Rules!$B$19+O1352*Rules!$B$22)</f>
        <v>0</v>
      </c>
      <c r="S1352">
        <f>IF(A1352="","",IF(J1352&gt;=4,Rules!$B$21,IF(J1352&gt;=3,Rules!$B$20,0)))</f>
        <v>0</v>
      </c>
      <c r="T1352">
        <f>IF(A1352="","",K1352*Rules!$B$23+L1352*Rules!$B$24+M1352*Rules!$B$25+N1352*Rules!$B$26)</f>
        <v>0</v>
      </c>
      <c r="U1352">
        <f t="shared" si="21"/>
        <v>0</v>
      </c>
    </row>
    <row r="1353" spans="1:21" x14ac:dyDescent="0.2">
      <c r="A1353" t="str">
        <f>MatchSquad!A1353</f>
        <v>M028</v>
      </c>
      <c r="B1353" t="str">
        <f>MatchSquad!B1353</f>
        <v>P077</v>
      </c>
      <c r="C1353" t="str">
        <f>MatchSquad!C1353</f>
        <v>Rinku Singh</v>
      </c>
      <c r="D1353" t="str">
        <f>MatchSquad!D1353</f>
        <v>BAT</v>
      </c>
      <c r="E1353" t="str">
        <f>MatchSquad!E1353</f>
        <v>KKR</v>
      </c>
      <c r="F1353">
        <f>MatchSquad!G1353</f>
        <v>0</v>
      </c>
      <c r="G1353">
        <f>IF(A1353="","",SUMIFS(BallByBall!$I$2:$I$501,BallByBall!$B$2:$B$501,A1353,BallByBall!$F$2:$F$501,B1353))</f>
        <v>0</v>
      </c>
      <c r="H1353">
        <f>IF(A1353="","",COUNTIFS(BallByBall!$B$2:$B$501,A1353,BallByBall!$F$2:$F$501,B1353,BallByBall!$Q$2:$Q$501,1))</f>
        <v>0</v>
      </c>
      <c r="I1353">
        <f>IF(A1353="","",COUNTIFS(BallByBall!$B$2:$B$501,A1353,BallByBall!$F$2:$F$501,B1353,BallByBall!$R$2:$R$501,1))</f>
        <v>0</v>
      </c>
      <c r="J1353">
        <f>IF(A1353="","",SUMIFS(BallByBall!$T$2:$T$501,BallByBall!$B$2:$B$501,A1353,BallByBall!$H$2:$H$501,B1353))</f>
        <v>0</v>
      </c>
      <c r="K1353">
        <f>IF(A1353="","",SUMIFS(BallByBall!$U$2:$U$501,BallByBall!$B$2:$B$501,A1353,BallByBall!$P$2:$P$501,B1353))</f>
        <v>0</v>
      </c>
      <c r="L1353">
        <f>IF(A1353="","",SUMIFS(BallByBall!$V$2:$V$501,BallByBall!$B$2:$B$501,A1353,BallByBall!$P$2:$P$501,B1353))</f>
        <v>0</v>
      </c>
      <c r="M1353">
        <f>IF(A1353="","",SUMIFS(BallByBall!$W$2:$W$501,BallByBall!$B$2:$B$501,A1353,BallByBall!$P$2:$P$501,B1353))</f>
        <v>0</v>
      </c>
      <c r="N1353">
        <f>IF(A1353="","",SUMIFS(BallByBall!$X$2:$X$501,BallByBall!$B$2:$B$501,A1353,BallByBall!$P$2:$P$501,B1353))</f>
        <v>0</v>
      </c>
      <c r="O1353">
        <f>IF(A1353="","",SUMIFS(OverSummary!$G$2:$G$101,OverSummary!$A$2:$A$101,A1353,OverSummary!$D$2:$D$101,B1353))</f>
        <v>0</v>
      </c>
      <c r="P1353">
        <f>IF(A1353="","",G1353*Rules!$B$13+H1353*Rules!$B$14+I1353*Rules!$B$15)</f>
        <v>0</v>
      </c>
      <c r="Q1353">
        <f>IF(A1353="","",IF(G1353&gt;=100,Rules!$B$18,IF(G1353&gt;=50,Rules!$B$17,IF(G1353&gt;=30,Rules!$B$16,0)))+IF(AND(F1353=1,D1353&lt;&gt;"BWL",G1353=0),Rules!$B$27,0))</f>
        <v>0</v>
      </c>
      <c r="R1353">
        <f>IF(A1353="","",J1353*Rules!$B$19+O1353*Rules!$B$22)</f>
        <v>0</v>
      </c>
      <c r="S1353">
        <f>IF(A1353="","",IF(J1353&gt;=4,Rules!$B$21,IF(J1353&gt;=3,Rules!$B$20,0)))</f>
        <v>0</v>
      </c>
      <c r="T1353">
        <f>IF(A1353="","",K1353*Rules!$B$23+L1353*Rules!$B$24+M1353*Rules!$B$25+N1353*Rules!$B$26)</f>
        <v>0</v>
      </c>
      <c r="U1353">
        <f t="shared" si="21"/>
        <v>0</v>
      </c>
    </row>
    <row r="1354" spans="1:21" x14ac:dyDescent="0.2">
      <c r="A1354" t="str">
        <f>MatchSquad!A1354</f>
        <v>M028</v>
      </c>
      <c r="B1354" t="str">
        <f>MatchSquad!B1354</f>
        <v>P078</v>
      </c>
      <c r="C1354" t="str">
        <f>MatchSquad!C1354</f>
        <v>Angkrish Raghuvanshi</v>
      </c>
      <c r="D1354" t="str">
        <f>MatchSquad!D1354</f>
        <v>BAT</v>
      </c>
      <c r="E1354" t="str">
        <f>MatchSquad!E1354</f>
        <v>KKR</v>
      </c>
      <c r="F1354">
        <f>MatchSquad!G1354</f>
        <v>0</v>
      </c>
      <c r="G1354">
        <f>IF(A1354="","",SUMIFS(BallByBall!$I$2:$I$501,BallByBall!$B$2:$B$501,A1354,BallByBall!$F$2:$F$501,B1354))</f>
        <v>0</v>
      </c>
      <c r="H1354">
        <f>IF(A1354="","",COUNTIFS(BallByBall!$B$2:$B$501,A1354,BallByBall!$F$2:$F$501,B1354,BallByBall!$Q$2:$Q$501,1))</f>
        <v>0</v>
      </c>
      <c r="I1354">
        <f>IF(A1354="","",COUNTIFS(BallByBall!$B$2:$B$501,A1354,BallByBall!$F$2:$F$501,B1354,BallByBall!$R$2:$R$501,1))</f>
        <v>0</v>
      </c>
      <c r="J1354">
        <f>IF(A1354="","",SUMIFS(BallByBall!$T$2:$T$501,BallByBall!$B$2:$B$501,A1354,BallByBall!$H$2:$H$501,B1354))</f>
        <v>0</v>
      </c>
      <c r="K1354">
        <f>IF(A1354="","",SUMIFS(BallByBall!$U$2:$U$501,BallByBall!$B$2:$B$501,A1354,BallByBall!$P$2:$P$501,B1354))</f>
        <v>0</v>
      </c>
      <c r="L1354">
        <f>IF(A1354="","",SUMIFS(BallByBall!$V$2:$V$501,BallByBall!$B$2:$B$501,A1354,BallByBall!$P$2:$P$501,B1354))</f>
        <v>0</v>
      </c>
      <c r="M1354">
        <f>IF(A1354="","",SUMIFS(BallByBall!$W$2:$W$501,BallByBall!$B$2:$B$501,A1354,BallByBall!$P$2:$P$501,B1354))</f>
        <v>0</v>
      </c>
      <c r="N1354">
        <f>IF(A1354="","",SUMIFS(BallByBall!$X$2:$X$501,BallByBall!$B$2:$B$501,A1354,BallByBall!$P$2:$P$501,B1354))</f>
        <v>0</v>
      </c>
      <c r="O1354">
        <f>IF(A1354="","",SUMIFS(OverSummary!$G$2:$G$101,OverSummary!$A$2:$A$101,A1354,OverSummary!$D$2:$D$101,B1354))</f>
        <v>0</v>
      </c>
      <c r="P1354">
        <f>IF(A1354="","",G1354*Rules!$B$13+H1354*Rules!$B$14+I1354*Rules!$B$15)</f>
        <v>0</v>
      </c>
      <c r="Q1354">
        <f>IF(A1354="","",IF(G1354&gt;=100,Rules!$B$18,IF(G1354&gt;=50,Rules!$B$17,IF(G1354&gt;=30,Rules!$B$16,0)))+IF(AND(F1354=1,D1354&lt;&gt;"BWL",G1354=0),Rules!$B$27,0))</f>
        <v>0</v>
      </c>
      <c r="R1354">
        <f>IF(A1354="","",J1354*Rules!$B$19+O1354*Rules!$B$22)</f>
        <v>0</v>
      </c>
      <c r="S1354">
        <f>IF(A1354="","",IF(J1354&gt;=4,Rules!$B$21,IF(J1354&gt;=3,Rules!$B$20,0)))</f>
        <v>0</v>
      </c>
      <c r="T1354">
        <f>IF(A1354="","",K1354*Rules!$B$23+L1354*Rules!$B$24+M1354*Rules!$B$25+N1354*Rules!$B$26)</f>
        <v>0</v>
      </c>
      <c r="U1354">
        <f t="shared" si="21"/>
        <v>0</v>
      </c>
    </row>
    <row r="1355" spans="1:21" x14ac:dyDescent="0.2">
      <c r="A1355" t="str">
        <f>MatchSquad!A1355</f>
        <v>M028</v>
      </c>
      <c r="B1355" t="str">
        <f>MatchSquad!B1355</f>
        <v>P079</v>
      </c>
      <c r="C1355" t="str">
        <f>MatchSquad!C1355</f>
        <v>Manish Pandey</v>
      </c>
      <c r="D1355" t="str">
        <f>MatchSquad!D1355</f>
        <v>BAT</v>
      </c>
      <c r="E1355" t="str">
        <f>MatchSquad!E1355</f>
        <v>KKR</v>
      </c>
      <c r="F1355">
        <f>MatchSquad!G1355</f>
        <v>0</v>
      </c>
      <c r="G1355">
        <f>IF(A1355="","",SUMIFS(BallByBall!$I$2:$I$501,BallByBall!$B$2:$B$501,A1355,BallByBall!$F$2:$F$501,B1355))</f>
        <v>0</v>
      </c>
      <c r="H1355">
        <f>IF(A1355="","",COUNTIFS(BallByBall!$B$2:$B$501,A1355,BallByBall!$F$2:$F$501,B1355,BallByBall!$Q$2:$Q$501,1))</f>
        <v>0</v>
      </c>
      <c r="I1355">
        <f>IF(A1355="","",COUNTIFS(BallByBall!$B$2:$B$501,A1355,BallByBall!$F$2:$F$501,B1355,BallByBall!$R$2:$R$501,1))</f>
        <v>0</v>
      </c>
      <c r="J1355">
        <f>IF(A1355="","",SUMIFS(BallByBall!$T$2:$T$501,BallByBall!$B$2:$B$501,A1355,BallByBall!$H$2:$H$501,B1355))</f>
        <v>0</v>
      </c>
      <c r="K1355">
        <f>IF(A1355="","",SUMIFS(BallByBall!$U$2:$U$501,BallByBall!$B$2:$B$501,A1355,BallByBall!$P$2:$P$501,B1355))</f>
        <v>0</v>
      </c>
      <c r="L1355">
        <f>IF(A1355="","",SUMIFS(BallByBall!$V$2:$V$501,BallByBall!$B$2:$B$501,A1355,BallByBall!$P$2:$P$501,B1355))</f>
        <v>0</v>
      </c>
      <c r="M1355">
        <f>IF(A1355="","",SUMIFS(BallByBall!$W$2:$W$501,BallByBall!$B$2:$B$501,A1355,BallByBall!$P$2:$P$501,B1355))</f>
        <v>0</v>
      </c>
      <c r="N1355">
        <f>IF(A1355="","",SUMIFS(BallByBall!$X$2:$X$501,BallByBall!$B$2:$B$501,A1355,BallByBall!$P$2:$P$501,B1355))</f>
        <v>0</v>
      </c>
      <c r="O1355">
        <f>IF(A1355="","",SUMIFS(OverSummary!$G$2:$G$101,OverSummary!$A$2:$A$101,A1355,OverSummary!$D$2:$D$101,B1355))</f>
        <v>0</v>
      </c>
      <c r="P1355">
        <f>IF(A1355="","",G1355*Rules!$B$13+H1355*Rules!$B$14+I1355*Rules!$B$15)</f>
        <v>0</v>
      </c>
      <c r="Q1355">
        <f>IF(A1355="","",IF(G1355&gt;=100,Rules!$B$18,IF(G1355&gt;=50,Rules!$B$17,IF(G1355&gt;=30,Rules!$B$16,0)))+IF(AND(F1355=1,D1355&lt;&gt;"BWL",G1355=0),Rules!$B$27,0))</f>
        <v>0</v>
      </c>
      <c r="R1355">
        <f>IF(A1355="","",J1355*Rules!$B$19+O1355*Rules!$B$22)</f>
        <v>0</v>
      </c>
      <c r="S1355">
        <f>IF(A1355="","",IF(J1355&gt;=4,Rules!$B$21,IF(J1355&gt;=3,Rules!$B$20,0)))</f>
        <v>0</v>
      </c>
      <c r="T1355">
        <f>IF(A1355="","",K1355*Rules!$B$23+L1355*Rules!$B$24+M1355*Rules!$B$25+N1355*Rules!$B$26)</f>
        <v>0</v>
      </c>
      <c r="U1355">
        <f t="shared" si="21"/>
        <v>0</v>
      </c>
    </row>
    <row r="1356" spans="1:21" x14ac:dyDescent="0.2">
      <c r="A1356" t="str">
        <f>MatchSquad!A1356</f>
        <v>M028</v>
      </c>
      <c r="B1356" t="str">
        <f>MatchSquad!B1356</f>
        <v>P080</v>
      </c>
      <c r="C1356" t="str">
        <f>MatchSquad!C1356</f>
        <v>Finn Allen</v>
      </c>
      <c r="D1356" t="str">
        <f>MatchSquad!D1356</f>
        <v>WK</v>
      </c>
      <c r="E1356" t="str">
        <f>MatchSquad!E1356</f>
        <v>KKR</v>
      </c>
      <c r="F1356">
        <f>MatchSquad!G1356</f>
        <v>0</v>
      </c>
      <c r="G1356">
        <f>IF(A1356="","",SUMIFS(BallByBall!$I$2:$I$501,BallByBall!$B$2:$B$501,A1356,BallByBall!$F$2:$F$501,B1356))</f>
        <v>0</v>
      </c>
      <c r="H1356">
        <f>IF(A1356="","",COUNTIFS(BallByBall!$B$2:$B$501,A1356,BallByBall!$F$2:$F$501,B1356,BallByBall!$Q$2:$Q$501,1))</f>
        <v>0</v>
      </c>
      <c r="I1356">
        <f>IF(A1356="","",COUNTIFS(BallByBall!$B$2:$B$501,A1356,BallByBall!$F$2:$F$501,B1356,BallByBall!$R$2:$R$501,1))</f>
        <v>0</v>
      </c>
      <c r="J1356">
        <f>IF(A1356="","",SUMIFS(BallByBall!$T$2:$T$501,BallByBall!$B$2:$B$501,A1356,BallByBall!$H$2:$H$501,B1356))</f>
        <v>0</v>
      </c>
      <c r="K1356">
        <f>IF(A1356="","",SUMIFS(BallByBall!$U$2:$U$501,BallByBall!$B$2:$B$501,A1356,BallByBall!$P$2:$P$501,B1356))</f>
        <v>0</v>
      </c>
      <c r="L1356">
        <f>IF(A1356="","",SUMIFS(BallByBall!$V$2:$V$501,BallByBall!$B$2:$B$501,A1356,BallByBall!$P$2:$P$501,B1356))</f>
        <v>0</v>
      </c>
      <c r="M1356">
        <f>IF(A1356="","",SUMIFS(BallByBall!$W$2:$W$501,BallByBall!$B$2:$B$501,A1356,BallByBall!$P$2:$P$501,B1356))</f>
        <v>0</v>
      </c>
      <c r="N1356">
        <f>IF(A1356="","",SUMIFS(BallByBall!$X$2:$X$501,BallByBall!$B$2:$B$501,A1356,BallByBall!$P$2:$P$501,B1356))</f>
        <v>0</v>
      </c>
      <c r="O1356">
        <f>IF(A1356="","",SUMIFS(OverSummary!$G$2:$G$101,OverSummary!$A$2:$A$101,A1356,OverSummary!$D$2:$D$101,B1356))</f>
        <v>0</v>
      </c>
      <c r="P1356">
        <f>IF(A1356="","",G1356*Rules!$B$13+H1356*Rules!$B$14+I1356*Rules!$B$15)</f>
        <v>0</v>
      </c>
      <c r="Q1356">
        <f>IF(A1356="","",IF(G1356&gt;=100,Rules!$B$18,IF(G1356&gt;=50,Rules!$B$17,IF(G1356&gt;=30,Rules!$B$16,0)))+IF(AND(F1356=1,D1356&lt;&gt;"BWL",G1356=0),Rules!$B$27,0))</f>
        <v>0</v>
      </c>
      <c r="R1356">
        <f>IF(A1356="","",J1356*Rules!$B$19+O1356*Rules!$B$22)</f>
        <v>0</v>
      </c>
      <c r="S1356">
        <f>IF(A1356="","",IF(J1356&gt;=4,Rules!$B$21,IF(J1356&gt;=3,Rules!$B$20,0)))</f>
        <v>0</v>
      </c>
      <c r="T1356">
        <f>IF(A1356="","",K1356*Rules!$B$23+L1356*Rules!$B$24+M1356*Rules!$B$25+N1356*Rules!$B$26)</f>
        <v>0</v>
      </c>
      <c r="U1356">
        <f t="shared" si="21"/>
        <v>0</v>
      </c>
    </row>
    <row r="1357" spans="1:21" x14ac:dyDescent="0.2">
      <c r="A1357" t="str">
        <f>MatchSquad!A1357</f>
        <v>M028</v>
      </c>
      <c r="B1357" t="str">
        <f>MatchSquad!B1357</f>
        <v>P081</v>
      </c>
      <c r="C1357" t="str">
        <f>MatchSquad!C1357</f>
        <v>Tejasvi Singh</v>
      </c>
      <c r="D1357" t="str">
        <f>MatchSquad!D1357</f>
        <v>WK</v>
      </c>
      <c r="E1357" t="str">
        <f>MatchSquad!E1357</f>
        <v>KKR</v>
      </c>
      <c r="F1357">
        <f>MatchSquad!G1357</f>
        <v>0</v>
      </c>
      <c r="G1357">
        <f>IF(A1357="","",SUMIFS(BallByBall!$I$2:$I$501,BallByBall!$B$2:$B$501,A1357,BallByBall!$F$2:$F$501,B1357))</f>
        <v>0</v>
      </c>
      <c r="H1357">
        <f>IF(A1357="","",COUNTIFS(BallByBall!$B$2:$B$501,A1357,BallByBall!$F$2:$F$501,B1357,BallByBall!$Q$2:$Q$501,1))</f>
        <v>0</v>
      </c>
      <c r="I1357">
        <f>IF(A1357="","",COUNTIFS(BallByBall!$B$2:$B$501,A1357,BallByBall!$F$2:$F$501,B1357,BallByBall!$R$2:$R$501,1))</f>
        <v>0</v>
      </c>
      <c r="J1357">
        <f>IF(A1357="","",SUMIFS(BallByBall!$T$2:$T$501,BallByBall!$B$2:$B$501,A1357,BallByBall!$H$2:$H$501,B1357))</f>
        <v>0</v>
      </c>
      <c r="K1357">
        <f>IF(A1357="","",SUMIFS(BallByBall!$U$2:$U$501,BallByBall!$B$2:$B$501,A1357,BallByBall!$P$2:$P$501,B1357))</f>
        <v>0</v>
      </c>
      <c r="L1357">
        <f>IF(A1357="","",SUMIFS(BallByBall!$V$2:$V$501,BallByBall!$B$2:$B$501,A1357,BallByBall!$P$2:$P$501,B1357))</f>
        <v>0</v>
      </c>
      <c r="M1357">
        <f>IF(A1357="","",SUMIFS(BallByBall!$W$2:$W$501,BallByBall!$B$2:$B$501,A1357,BallByBall!$P$2:$P$501,B1357))</f>
        <v>0</v>
      </c>
      <c r="N1357">
        <f>IF(A1357="","",SUMIFS(BallByBall!$X$2:$X$501,BallByBall!$B$2:$B$501,A1357,BallByBall!$P$2:$P$501,B1357))</f>
        <v>0</v>
      </c>
      <c r="O1357">
        <f>IF(A1357="","",SUMIFS(OverSummary!$G$2:$G$101,OverSummary!$A$2:$A$101,A1357,OverSummary!$D$2:$D$101,B1357))</f>
        <v>0</v>
      </c>
      <c r="P1357">
        <f>IF(A1357="","",G1357*Rules!$B$13+H1357*Rules!$B$14+I1357*Rules!$B$15)</f>
        <v>0</v>
      </c>
      <c r="Q1357">
        <f>IF(A1357="","",IF(G1357&gt;=100,Rules!$B$18,IF(G1357&gt;=50,Rules!$B$17,IF(G1357&gt;=30,Rules!$B$16,0)))+IF(AND(F1357=1,D1357&lt;&gt;"BWL",G1357=0),Rules!$B$27,0))</f>
        <v>0</v>
      </c>
      <c r="R1357">
        <f>IF(A1357="","",J1357*Rules!$B$19+O1357*Rules!$B$22)</f>
        <v>0</v>
      </c>
      <c r="S1357">
        <f>IF(A1357="","",IF(J1357&gt;=4,Rules!$B$21,IF(J1357&gt;=3,Rules!$B$20,0)))</f>
        <v>0</v>
      </c>
      <c r="T1357">
        <f>IF(A1357="","",K1357*Rules!$B$23+L1357*Rules!$B$24+M1357*Rules!$B$25+N1357*Rules!$B$26)</f>
        <v>0</v>
      </c>
      <c r="U1357">
        <f t="shared" si="21"/>
        <v>0</v>
      </c>
    </row>
    <row r="1358" spans="1:21" x14ac:dyDescent="0.2">
      <c r="A1358" t="str">
        <f>MatchSquad!A1358</f>
        <v>M028</v>
      </c>
      <c r="B1358" t="str">
        <f>MatchSquad!B1358</f>
        <v>P082</v>
      </c>
      <c r="C1358" t="str">
        <f>MatchSquad!C1358</f>
        <v>Rahul Tripathi</v>
      </c>
      <c r="D1358" t="str">
        <f>MatchSquad!D1358</f>
        <v>BAT</v>
      </c>
      <c r="E1358" t="str">
        <f>MatchSquad!E1358</f>
        <v>KKR</v>
      </c>
      <c r="F1358">
        <f>MatchSquad!G1358</f>
        <v>0</v>
      </c>
      <c r="G1358">
        <f>IF(A1358="","",SUMIFS(BallByBall!$I$2:$I$501,BallByBall!$B$2:$B$501,A1358,BallByBall!$F$2:$F$501,B1358))</f>
        <v>0</v>
      </c>
      <c r="H1358">
        <f>IF(A1358="","",COUNTIFS(BallByBall!$B$2:$B$501,A1358,BallByBall!$F$2:$F$501,B1358,BallByBall!$Q$2:$Q$501,1))</f>
        <v>0</v>
      </c>
      <c r="I1358">
        <f>IF(A1358="","",COUNTIFS(BallByBall!$B$2:$B$501,A1358,BallByBall!$F$2:$F$501,B1358,BallByBall!$R$2:$R$501,1))</f>
        <v>0</v>
      </c>
      <c r="J1358">
        <f>IF(A1358="","",SUMIFS(BallByBall!$T$2:$T$501,BallByBall!$B$2:$B$501,A1358,BallByBall!$H$2:$H$501,B1358))</f>
        <v>0</v>
      </c>
      <c r="K1358">
        <f>IF(A1358="","",SUMIFS(BallByBall!$U$2:$U$501,BallByBall!$B$2:$B$501,A1358,BallByBall!$P$2:$P$501,B1358))</f>
        <v>0</v>
      </c>
      <c r="L1358">
        <f>IF(A1358="","",SUMIFS(BallByBall!$V$2:$V$501,BallByBall!$B$2:$B$501,A1358,BallByBall!$P$2:$P$501,B1358))</f>
        <v>0</v>
      </c>
      <c r="M1358">
        <f>IF(A1358="","",SUMIFS(BallByBall!$W$2:$W$501,BallByBall!$B$2:$B$501,A1358,BallByBall!$P$2:$P$501,B1358))</f>
        <v>0</v>
      </c>
      <c r="N1358">
        <f>IF(A1358="","",SUMIFS(BallByBall!$X$2:$X$501,BallByBall!$B$2:$B$501,A1358,BallByBall!$P$2:$P$501,B1358))</f>
        <v>0</v>
      </c>
      <c r="O1358">
        <f>IF(A1358="","",SUMIFS(OverSummary!$G$2:$G$101,OverSummary!$A$2:$A$101,A1358,OverSummary!$D$2:$D$101,B1358))</f>
        <v>0</v>
      </c>
      <c r="P1358">
        <f>IF(A1358="","",G1358*Rules!$B$13+H1358*Rules!$B$14+I1358*Rules!$B$15)</f>
        <v>0</v>
      </c>
      <c r="Q1358">
        <f>IF(A1358="","",IF(G1358&gt;=100,Rules!$B$18,IF(G1358&gt;=50,Rules!$B$17,IF(G1358&gt;=30,Rules!$B$16,0)))+IF(AND(F1358=1,D1358&lt;&gt;"BWL",G1358=0),Rules!$B$27,0))</f>
        <v>0</v>
      </c>
      <c r="R1358">
        <f>IF(A1358="","",J1358*Rules!$B$19+O1358*Rules!$B$22)</f>
        <v>0</v>
      </c>
      <c r="S1358">
        <f>IF(A1358="","",IF(J1358&gt;=4,Rules!$B$21,IF(J1358&gt;=3,Rules!$B$20,0)))</f>
        <v>0</v>
      </c>
      <c r="T1358">
        <f>IF(A1358="","",K1358*Rules!$B$23+L1358*Rules!$B$24+M1358*Rules!$B$25+N1358*Rules!$B$26)</f>
        <v>0</v>
      </c>
      <c r="U1358">
        <f t="shared" si="21"/>
        <v>0</v>
      </c>
    </row>
    <row r="1359" spans="1:21" x14ac:dyDescent="0.2">
      <c r="A1359" t="str">
        <f>MatchSquad!A1359</f>
        <v>M028</v>
      </c>
      <c r="B1359" t="str">
        <f>MatchSquad!B1359</f>
        <v>P083</v>
      </c>
      <c r="C1359" t="str">
        <f>MatchSquad!C1359</f>
        <v>Tim Seifert</v>
      </c>
      <c r="D1359" t="str">
        <f>MatchSquad!D1359</f>
        <v>WK</v>
      </c>
      <c r="E1359" t="str">
        <f>MatchSquad!E1359</f>
        <v>KKR</v>
      </c>
      <c r="F1359">
        <f>MatchSquad!G1359</f>
        <v>0</v>
      </c>
      <c r="G1359">
        <f>IF(A1359="","",SUMIFS(BallByBall!$I$2:$I$501,BallByBall!$B$2:$B$501,A1359,BallByBall!$F$2:$F$501,B1359))</f>
        <v>0</v>
      </c>
      <c r="H1359">
        <f>IF(A1359="","",COUNTIFS(BallByBall!$B$2:$B$501,A1359,BallByBall!$F$2:$F$501,B1359,BallByBall!$Q$2:$Q$501,1))</f>
        <v>0</v>
      </c>
      <c r="I1359">
        <f>IF(A1359="","",COUNTIFS(BallByBall!$B$2:$B$501,A1359,BallByBall!$F$2:$F$501,B1359,BallByBall!$R$2:$R$501,1))</f>
        <v>0</v>
      </c>
      <c r="J1359">
        <f>IF(A1359="","",SUMIFS(BallByBall!$T$2:$T$501,BallByBall!$B$2:$B$501,A1359,BallByBall!$H$2:$H$501,B1359))</f>
        <v>0</v>
      </c>
      <c r="K1359">
        <f>IF(A1359="","",SUMIFS(BallByBall!$U$2:$U$501,BallByBall!$B$2:$B$501,A1359,BallByBall!$P$2:$P$501,B1359))</f>
        <v>0</v>
      </c>
      <c r="L1359">
        <f>IF(A1359="","",SUMIFS(BallByBall!$V$2:$V$501,BallByBall!$B$2:$B$501,A1359,BallByBall!$P$2:$P$501,B1359))</f>
        <v>0</v>
      </c>
      <c r="M1359">
        <f>IF(A1359="","",SUMIFS(BallByBall!$W$2:$W$501,BallByBall!$B$2:$B$501,A1359,BallByBall!$P$2:$P$501,B1359))</f>
        <v>0</v>
      </c>
      <c r="N1359">
        <f>IF(A1359="","",SUMIFS(BallByBall!$X$2:$X$501,BallByBall!$B$2:$B$501,A1359,BallByBall!$P$2:$P$501,B1359))</f>
        <v>0</v>
      </c>
      <c r="O1359">
        <f>IF(A1359="","",SUMIFS(OverSummary!$G$2:$G$101,OverSummary!$A$2:$A$101,A1359,OverSummary!$D$2:$D$101,B1359))</f>
        <v>0</v>
      </c>
      <c r="P1359">
        <f>IF(A1359="","",G1359*Rules!$B$13+H1359*Rules!$B$14+I1359*Rules!$B$15)</f>
        <v>0</v>
      </c>
      <c r="Q1359">
        <f>IF(A1359="","",IF(G1359&gt;=100,Rules!$B$18,IF(G1359&gt;=50,Rules!$B$17,IF(G1359&gt;=30,Rules!$B$16,0)))+IF(AND(F1359=1,D1359&lt;&gt;"BWL",G1359=0),Rules!$B$27,0))</f>
        <v>0</v>
      </c>
      <c r="R1359">
        <f>IF(A1359="","",J1359*Rules!$B$19+O1359*Rules!$B$22)</f>
        <v>0</v>
      </c>
      <c r="S1359">
        <f>IF(A1359="","",IF(J1359&gt;=4,Rules!$B$21,IF(J1359&gt;=3,Rules!$B$20,0)))</f>
        <v>0</v>
      </c>
      <c r="T1359">
        <f>IF(A1359="","",K1359*Rules!$B$23+L1359*Rules!$B$24+M1359*Rules!$B$25+N1359*Rules!$B$26)</f>
        <v>0</v>
      </c>
      <c r="U1359">
        <f t="shared" si="21"/>
        <v>0</v>
      </c>
    </row>
    <row r="1360" spans="1:21" x14ac:dyDescent="0.2">
      <c r="A1360" t="str">
        <f>MatchSquad!A1360</f>
        <v>M028</v>
      </c>
      <c r="B1360" t="str">
        <f>MatchSquad!B1360</f>
        <v>P084</v>
      </c>
      <c r="C1360" t="str">
        <f>MatchSquad!C1360</f>
        <v>Rovman Powell</v>
      </c>
      <c r="D1360" t="str">
        <f>MatchSquad!D1360</f>
        <v>BAT</v>
      </c>
      <c r="E1360" t="str">
        <f>MatchSquad!E1360</f>
        <v>KKR</v>
      </c>
      <c r="F1360">
        <f>MatchSquad!G1360</f>
        <v>0</v>
      </c>
      <c r="G1360">
        <f>IF(A1360="","",SUMIFS(BallByBall!$I$2:$I$501,BallByBall!$B$2:$B$501,A1360,BallByBall!$F$2:$F$501,B1360))</f>
        <v>0</v>
      </c>
      <c r="H1360">
        <f>IF(A1360="","",COUNTIFS(BallByBall!$B$2:$B$501,A1360,BallByBall!$F$2:$F$501,B1360,BallByBall!$Q$2:$Q$501,1))</f>
        <v>0</v>
      </c>
      <c r="I1360">
        <f>IF(A1360="","",COUNTIFS(BallByBall!$B$2:$B$501,A1360,BallByBall!$F$2:$F$501,B1360,BallByBall!$R$2:$R$501,1))</f>
        <v>0</v>
      </c>
      <c r="J1360">
        <f>IF(A1360="","",SUMIFS(BallByBall!$T$2:$T$501,BallByBall!$B$2:$B$501,A1360,BallByBall!$H$2:$H$501,B1360))</f>
        <v>0</v>
      </c>
      <c r="K1360">
        <f>IF(A1360="","",SUMIFS(BallByBall!$U$2:$U$501,BallByBall!$B$2:$B$501,A1360,BallByBall!$P$2:$P$501,B1360))</f>
        <v>0</v>
      </c>
      <c r="L1360">
        <f>IF(A1360="","",SUMIFS(BallByBall!$V$2:$V$501,BallByBall!$B$2:$B$501,A1360,BallByBall!$P$2:$P$501,B1360))</f>
        <v>0</v>
      </c>
      <c r="M1360">
        <f>IF(A1360="","",SUMIFS(BallByBall!$W$2:$W$501,BallByBall!$B$2:$B$501,A1360,BallByBall!$P$2:$P$501,B1360))</f>
        <v>0</v>
      </c>
      <c r="N1360">
        <f>IF(A1360="","",SUMIFS(BallByBall!$X$2:$X$501,BallByBall!$B$2:$B$501,A1360,BallByBall!$P$2:$P$501,B1360))</f>
        <v>0</v>
      </c>
      <c r="O1360">
        <f>IF(A1360="","",SUMIFS(OverSummary!$G$2:$G$101,OverSummary!$A$2:$A$101,A1360,OverSummary!$D$2:$D$101,B1360))</f>
        <v>0</v>
      </c>
      <c r="P1360">
        <f>IF(A1360="","",G1360*Rules!$B$13+H1360*Rules!$B$14+I1360*Rules!$B$15)</f>
        <v>0</v>
      </c>
      <c r="Q1360">
        <f>IF(A1360="","",IF(G1360&gt;=100,Rules!$B$18,IF(G1360&gt;=50,Rules!$B$17,IF(G1360&gt;=30,Rules!$B$16,0)))+IF(AND(F1360=1,D1360&lt;&gt;"BWL",G1360=0),Rules!$B$27,0))</f>
        <v>0</v>
      </c>
      <c r="R1360">
        <f>IF(A1360="","",J1360*Rules!$B$19+O1360*Rules!$B$22)</f>
        <v>0</v>
      </c>
      <c r="S1360">
        <f>IF(A1360="","",IF(J1360&gt;=4,Rules!$B$21,IF(J1360&gt;=3,Rules!$B$20,0)))</f>
        <v>0</v>
      </c>
      <c r="T1360">
        <f>IF(A1360="","",K1360*Rules!$B$23+L1360*Rules!$B$24+M1360*Rules!$B$25+N1360*Rules!$B$26)</f>
        <v>0</v>
      </c>
      <c r="U1360">
        <f t="shared" si="21"/>
        <v>0</v>
      </c>
    </row>
    <row r="1361" spans="1:21" x14ac:dyDescent="0.2">
      <c r="A1361" t="str">
        <f>MatchSquad!A1361</f>
        <v>M028</v>
      </c>
      <c r="B1361" t="str">
        <f>MatchSquad!B1361</f>
        <v>P085</v>
      </c>
      <c r="C1361" t="str">
        <f>MatchSquad!C1361</f>
        <v>Anukul Roy</v>
      </c>
      <c r="D1361" t="str">
        <f>MatchSquad!D1361</f>
        <v>AR</v>
      </c>
      <c r="E1361" t="str">
        <f>MatchSquad!E1361</f>
        <v>KKR</v>
      </c>
      <c r="F1361">
        <f>MatchSquad!G1361</f>
        <v>0</v>
      </c>
      <c r="G1361">
        <f>IF(A1361="","",SUMIFS(BallByBall!$I$2:$I$501,BallByBall!$B$2:$B$501,A1361,BallByBall!$F$2:$F$501,B1361))</f>
        <v>0</v>
      </c>
      <c r="H1361">
        <f>IF(A1361="","",COUNTIFS(BallByBall!$B$2:$B$501,A1361,BallByBall!$F$2:$F$501,B1361,BallByBall!$Q$2:$Q$501,1))</f>
        <v>0</v>
      </c>
      <c r="I1361">
        <f>IF(A1361="","",COUNTIFS(BallByBall!$B$2:$B$501,A1361,BallByBall!$F$2:$F$501,B1361,BallByBall!$R$2:$R$501,1))</f>
        <v>0</v>
      </c>
      <c r="J1361">
        <f>IF(A1361="","",SUMIFS(BallByBall!$T$2:$T$501,BallByBall!$B$2:$B$501,A1361,BallByBall!$H$2:$H$501,B1361))</f>
        <v>0</v>
      </c>
      <c r="K1361">
        <f>IF(A1361="","",SUMIFS(BallByBall!$U$2:$U$501,BallByBall!$B$2:$B$501,A1361,BallByBall!$P$2:$P$501,B1361))</f>
        <v>0</v>
      </c>
      <c r="L1361">
        <f>IF(A1361="","",SUMIFS(BallByBall!$V$2:$V$501,BallByBall!$B$2:$B$501,A1361,BallByBall!$P$2:$P$501,B1361))</f>
        <v>0</v>
      </c>
      <c r="M1361">
        <f>IF(A1361="","",SUMIFS(BallByBall!$W$2:$W$501,BallByBall!$B$2:$B$501,A1361,BallByBall!$P$2:$P$501,B1361))</f>
        <v>0</v>
      </c>
      <c r="N1361">
        <f>IF(A1361="","",SUMIFS(BallByBall!$X$2:$X$501,BallByBall!$B$2:$B$501,A1361,BallByBall!$P$2:$P$501,B1361))</f>
        <v>0</v>
      </c>
      <c r="O1361">
        <f>IF(A1361="","",SUMIFS(OverSummary!$G$2:$G$101,OverSummary!$A$2:$A$101,A1361,OverSummary!$D$2:$D$101,B1361))</f>
        <v>0</v>
      </c>
      <c r="P1361">
        <f>IF(A1361="","",G1361*Rules!$B$13+H1361*Rules!$B$14+I1361*Rules!$B$15)</f>
        <v>0</v>
      </c>
      <c r="Q1361">
        <f>IF(A1361="","",IF(G1361&gt;=100,Rules!$B$18,IF(G1361&gt;=50,Rules!$B$17,IF(G1361&gt;=30,Rules!$B$16,0)))+IF(AND(F1361=1,D1361&lt;&gt;"BWL",G1361=0),Rules!$B$27,0))</f>
        <v>0</v>
      </c>
      <c r="R1361">
        <f>IF(A1361="","",J1361*Rules!$B$19+O1361*Rules!$B$22)</f>
        <v>0</v>
      </c>
      <c r="S1361">
        <f>IF(A1361="","",IF(J1361&gt;=4,Rules!$B$21,IF(J1361&gt;=3,Rules!$B$20,0)))</f>
        <v>0</v>
      </c>
      <c r="T1361">
        <f>IF(A1361="","",K1361*Rules!$B$23+L1361*Rules!$B$24+M1361*Rules!$B$25+N1361*Rules!$B$26)</f>
        <v>0</v>
      </c>
      <c r="U1361">
        <f t="shared" si="21"/>
        <v>0</v>
      </c>
    </row>
    <row r="1362" spans="1:21" x14ac:dyDescent="0.2">
      <c r="A1362" t="str">
        <f>MatchSquad!A1362</f>
        <v>M028</v>
      </c>
      <c r="B1362" t="str">
        <f>MatchSquad!B1362</f>
        <v>P086</v>
      </c>
      <c r="C1362" t="str">
        <f>MatchSquad!C1362</f>
        <v>Cameron Green</v>
      </c>
      <c r="D1362" t="str">
        <f>MatchSquad!D1362</f>
        <v>AR</v>
      </c>
      <c r="E1362" t="str">
        <f>MatchSquad!E1362</f>
        <v>KKR</v>
      </c>
      <c r="F1362">
        <f>MatchSquad!G1362</f>
        <v>0</v>
      </c>
      <c r="G1362">
        <f>IF(A1362="","",SUMIFS(BallByBall!$I$2:$I$501,BallByBall!$B$2:$B$501,A1362,BallByBall!$F$2:$F$501,B1362))</f>
        <v>0</v>
      </c>
      <c r="H1362">
        <f>IF(A1362="","",COUNTIFS(BallByBall!$B$2:$B$501,A1362,BallByBall!$F$2:$F$501,B1362,BallByBall!$Q$2:$Q$501,1))</f>
        <v>0</v>
      </c>
      <c r="I1362">
        <f>IF(A1362="","",COUNTIFS(BallByBall!$B$2:$B$501,A1362,BallByBall!$F$2:$F$501,B1362,BallByBall!$R$2:$R$501,1))</f>
        <v>0</v>
      </c>
      <c r="J1362">
        <f>IF(A1362="","",SUMIFS(BallByBall!$T$2:$T$501,BallByBall!$B$2:$B$501,A1362,BallByBall!$H$2:$H$501,B1362))</f>
        <v>0</v>
      </c>
      <c r="K1362">
        <f>IF(A1362="","",SUMIFS(BallByBall!$U$2:$U$501,BallByBall!$B$2:$B$501,A1362,BallByBall!$P$2:$P$501,B1362))</f>
        <v>0</v>
      </c>
      <c r="L1362">
        <f>IF(A1362="","",SUMIFS(BallByBall!$V$2:$V$501,BallByBall!$B$2:$B$501,A1362,BallByBall!$P$2:$P$501,B1362))</f>
        <v>0</v>
      </c>
      <c r="M1362">
        <f>IF(A1362="","",SUMIFS(BallByBall!$W$2:$W$501,BallByBall!$B$2:$B$501,A1362,BallByBall!$P$2:$P$501,B1362))</f>
        <v>0</v>
      </c>
      <c r="N1362">
        <f>IF(A1362="","",SUMIFS(BallByBall!$X$2:$X$501,BallByBall!$B$2:$B$501,A1362,BallByBall!$P$2:$P$501,B1362))</f>
        <v>0</v>
      </c>
      <c r="O1362">
        <f>IF(A1362="","",SUMIFS(OverSummary!$G$2:$G$101,OverSummary!$A$2:$A$101,A1362,OverSummary!$D$2:$D$101,B1362))</f>
        <v>0</v>
      </c>
      <c r="P1362">
        <f>IF(A1362="","",G1362*Rules!$B$13+H1362*Rules!$B$14+I1362*Rules!$B$15)</f>
        <v>0</v>
      </c>
      <c r="Q1362">
        <f>IF(A1362="","",IF(G1362&gt;=100,Rules!$B$18,IF(G1362&gt;=50,Rules!$B$17,IF(G1362&gt;=30,Rules!$B$16,0)))+IF(AND(F1362=1,D1362&lt;&gt;"BWL",G1362=0),Rules!$B$27,0))</f>
        <v>0</v>
      </c>
      <c r="R1362">
        <f>IF(A1362="","",J1362*Rules!$B$19+O1362*Rules!$B$22)</f>
        <v>0</v>
      </c>
      <c r="S1362">
        <f>IF(A1362="","",IF(J1362&gt;=4,Rules!$B$21,IF(J1362&gt;=3,Rules!$B$20,0)))</f>
        <v>0</v>
      </c>
      <c r="T1362">
        <f>IF(A1362="","",K1362*Rules!$B$23+L1362*Rules!$B$24+M1362*Rules!$B$25+N1362*Rules!$B$26)</f>
        <v>0</v>
      </c>
      <c r="U1362">
        <f t="shared" si="21"/>
        <v>0</v>
      </c>
    </row>
    <row r="1363" spans="1:21" x14ac:dyDescent="0.2">
      <c r="A1363" t="str">
        <f>MatchSquad!A1363</f>
        <v>M028</v>
      </c>
      <c r="B1363" t="str">
        <f>MatchSquad!B1363</f>
        <v>P087</v>
      </c>
      <c r="C1363" t="str">
        <f>MatchSquad!C1363</f>
        <v>Sarthak Ranjan</v>
      </c>
      <c r="D1363" t="str">
        <f>MatchSquad!D1363</f>
        <v>AR</v>
      </c>
      <c r="E1363" t="str">
        <f>MatchSquad!E1363</f>
        <v>KKR</v>
      </c>
      <c r="F1363">
        <f>MatchSquad!G1363</f>
        <v>0</v>
      </c>
      <c r="G1363">
        <f>IF(A1363="","",SUMIFS(BallByBall!$I$2:$I$501,BallByBall!$B$2:$B$501,A1363,BallByBall!$F$2:$F$501,B1363))</f>
        <v>0</v>
      </c>
      <c r="H1363">
        <f>IF(A1363="","",COUNTIFS(BallByBall!$B$2:$B$501,A1363,BallByBall!$F$2:$F$501,B1363,BallByBall!$Q$2:$Q$501,1))</f>
        <v>0</v>
      </c>
      <c r="I1363">
        <f>IF(A1363="","",COUNTIFS(BallByBall!$B$2:$B$501,A1363,BallByBall!$F$2:$F$501,B1363,BallByBall!$R$2:$R$501,1))</f>
        <v>0</v>
      </c>
      <c r="J1363">
        <f>IF(A1363="","",SUMIFS(BallByBall!$T$2:$T$501,BallByBall!$B$2:$B$501,A1363,BallByBall!$H$2:$H$501,B1363))</f>
        <v>0</v>
      </c>
      <c r="K1363">
        <f>IF(A1363="","",SUMIFS(BallByBall!$U$2:$U$501,BallByBall!$B$2:$B$501,A1363,BallByBall!$P$2:$P$501,B1363))</f>
        <v>0</v>
      </c>
      <c r="L1363">
        <f>IF(A1363="","",SUMIFS(BallByBall!$V$2:$V$501,BallByBall!$B$2:$B$501,A1363,BallByBall!$P$2:$P$501,B1363))</f>
        <v>0</v>
      </c>
      <c r="M1363">
        <f>IF(A1363="","",SUMIFS(BallByBall!$W$2:$W$501,BallByBall!$B$2:$B$501,A1363,BallByBall!$P$2:$P$501,B1363))</f>
        <v>0</v>
      </c>
      <c r="N1363">
        <f>IF(A1363="","",SUMIFS(BallByBall!$X$2:$X$501,BallByBall!$B$2:$B$501,A1363,BallByBall!$P$2:$P$501,B1363))</f>
        <v>0</v>
      </c>
      <c r="O1363">
        <f>IF(A1363="","",SUMIFS(OverSummary!$G$2:$G$101,OverSummary!$A$2:$A$101,A1363,OverSummary!$D$2:$D$101,B1363))</f>
        <v>0</v>
      </c>
      <c r="P1363">
        <f>IF(A1363="","",G1363*Rules!$B$13+H1363*Rules!$B$14+I1363*Rules!$B$15)</f>
        <v>0</v>
      </c>
      <c r="Q1363">
        <f>IF(A1363="","",IF(G1363&gt;=100,Rules!$B$18,IF(G1363&gt;=50,Rules!$B$17,IF(G1363&gt;=30,Rules!$B$16,0)))+IF(AND(F1363=1,D1363&lt;&gt;"BWL",G1363=0),Rules!$B$27,0))</f>
        <v>0</v>
      </c>
      <c r="R1363">
        <f>IF(A1363="","",J1363*Rules!$B$19+O1363*Rules!$B$22)</f>
        <v>0</v>
      </c>
      <c r="S1363">
        <f>IF(A1363="","",IF(J1363&gt;=4,Rules!$B$21,IF(J1363&gt;=3,Rules!$B$20,0)))</f>
        <v>0</v>
      </c>
      <c r="T1363">
        <f>IF(A1363="","",K1363*Rules!$B$23+L1363*Rules!$B$24+M1363*Rules!$B$25+N1363*Rules!$B$26)</f>
        <v>0</v>
      </c>
      <c r="U1363">
        <f t="shared" si="21"/>
        <v>0</v>
      </c>
    </row>
    <row r="1364" spans="1:21" x14ac:dyDescent="0.2">
      <c r="A1364" t="str">
        <f>MatchSquad!A1364</f>
        <v>M028</v>
      </c>
      <c r="B1364" t="str">
        <f>MatchSquad!B1364</f>
        <v>P088</v>
      </c>
      <c r="C1364" t="str">
        <f>MatchSquad!C1364</f>
        <v>Daksh Kamra</v>
      </c>
      <c r="D1364" t="str">
        <f>MatchSquad!D1364</f>
        <v>AR</v>
      </c>
      <c r="E1364" t="str">
        <f>MatchSquad!E1364</f>
        <v>KKR</v>
      </c>
      <c r="F1364">
        <f>MatchSquad!G1364</f>
        <v>0</v>
      </c>
      <c r="G1364">
        <f>IF(A1364="","",SUMIFS(BallByBall!$I$2:$I$501,BallByBall!$B$2:$B$501,A1364,BallByBall!$F$2:$F$501,B1364))</f>
        <v>0</v>
      </c>
      <c r="H1364">
        <f>IF(A1364="","",COUNTIFS(BallByBall!$B$2:$B$501,A1364,BallByBall!$F$2:$F$501,B1364,BallByBall!$Q$2:$Q$501,1))</f>
        <v>0</v>
      </c>
      <c r="I1364">
        <f>IF(A1364="","",COUNTIFS(BallByBall!$B$2:$B$501,A1364,BallByBall!$F$2:$F$501,B1364,BallByBall!$R$2:$R$501,1))</f>
        <v>0</v>
      </c>
      <c r="J1364">
        <f>IF(A1364="","",SUMIFS(BallByBall!$T$2:$T$501,BallByBall!$B$2:$B$501,A1364,BallByBall!$H$2:$H$501,B1364))</f>
        <v>0</v>
      </c>
      <c r="K1364">
        <f>IF(A1364="","",SUMIFS(BallByBall!$U$2:$U$501,BallByBall!$B$2:$B$501,A1364,BallByBall!$P$2:$P$501,B1364))</f>
        <v>0</v>
      </c>
      <c r="L1364">
        <f>IF(A1364="","",SUMIFS(BallByBall!$V$2:$V$501,BallByBall!$B$2:$B$501,A1364,BallByBall!$P$2:$P$501,B1364))</f>
        <v>0</v>
      </c>
      <c r="M1364">
        <f>IF(A1364="","",SUMIFS(BallByBall!$W$2:$W$501,BallByBall!$B$2:$B$501,A1364,BallByBall!$P$2:$P$501,B1364))</f>
        <v>0</v>
      </c>
      <c r="N1364">
        <f>IF(A1364="","",SUMIFS(BallByBall!$X$2:$X$501,BallByBall!$B$2:$B$501,A1364,BallByBall!$P$2:$P$501,B1364))</f>
        <v>0</v>
      </c>
      <c r="O1364">
        <f>IF(A1364="","",SUMIFS(OverSummary!$G$2:$G$101,OverSummary!$A$2:$A$101,A1364,OverSummary!$D$2:$D$101,B1364))</f>
        <v>0</v>
      </c>
      <c r="P1364">
        <f>IF(A1364="","",G1364*Rules!$B$13+H1364*Rules!$B$14+I1364*Rules!$B$15)</f>
        <v>0</v>
      </c>
      <c r="Q1364">
        <f>IF(A1364="","",IF(G1364&gt;=100,Rules!$B$18,IF(G1364&gt;=50,Rules!$B$17,IF(G1364&gt;=30,Rules!$B$16,0)))+IF(AND(F1364=1,D1364&lt;&gt;"BWL",G1364=0),Rules!$B$27,0))</f>
        <v>0</v>
      </c>
      <c r="R1364">
        <f>IF(A1364="","",J1364*Rules!$B$19+O1364*Rules!$B$22)</f>
        <v>0</v>
      </c>
      <c r="S1364">
        <f>IF(A1364="","",IF(J1364&gt;=4,Rules!$B$21,IF(J1364&gt;=3,Rules!$B$20,0)))</f>
        <v>0</v>
      </c>
      <c r="T1364">
        <f>IF(A1364="","",K1364*Rules!$B$23+L1364*Rules!$B$24+M1364*Rules!$B$25+N1364*Rules!$B$26)</f>
        <v>0</v>
      </c>
      <c r="U1364">
        <f t="shared" si="21"/>
        <v>0</v>
      </c>
    </row>
    <row r="1365" spans="1:21" x14ac:dyDescent="0.2">
      <c r="A1365" t="str">
        <f>MatchSquad!A1365</f>
        <v>M028</v>
      </c>
      <c r="B1365" t="str">
        <f>MatchSquad!B1365</f>
        <v>P089</v>
      </c>
      <c r="C1365" t="str">
        <f>MatchSquad!C1365</f>
        <v>Rachin Ravindra</v>
      </c>
      <c r="D1365" t="str">
        <f>MatchSquad!D1365</f>
        <v>AR</v>
      </c>
      <c r="E1365" t="str">
        <f>MatchSquad!E1365</f>
        <v>KKR</v>
      </c>
      <c r="F1365">
        <f>MatchSquad!G1365</f>
        <v>0</v>
      </c>
      <c r="G1365">
        <f>IF(A1365="","",SUMIFS(BallByBall!$I$2:$I$501,BallByBall!$B$2:$B$501,A1365,BallByBall!$F$2:$F$501,B1365))</f>
        <v>0</v>
      </c>
      <c r="H1365">
        <f>IF(A1365="","",COUNTIFS(BallByBall!$B$2:$B$501,A1365,BallByBall!$F$2:$F$501,B1365,BallByBall!$Q$2:$Q$501,1))</f>
        <v>0</v>
      </c>
      <c r="I1365">
        <f>IF(A1365="","",COUNTIFS(BallByBall!$B$2:$B$501,A1365,BallByBall!$F$2:$F$501,B1365,BallByBall!$R$2:$R$501,1))</f>
        <v>0</v>
      </c>
      <c r="J1365">
        <f>IF(A1365="","",SUMIFS(BallByBall!$T$2:$T$501,BallByBall!$B$2:$B$501,A1365,BallByBall!$H$2:$H$501,B1365))</f>
        <v>0</v>
      </c>
      <c r="K1365">
        <f>IF(A1365="","",SUMIFS(BallByBall!$U$2:$U$501,BallByBall!$B$2:$B$501,A1365,BallByBall!$P$2:$P$501,B1365))</f>
        <v>0</v>
      </c>
      <c r="L1365">
        <f>IF(A1365="","",SUMIFS(BallByBall!$V$2:$V$501,BallByBall!$B$2:$B$501,A1365,BallByBall!$P$2:$P$501,B1365))</f>
        <v>0</v>
      </c>
      <c r="M1365">
        <f>IF(A1365="","",SUMIFS(BallByBall!$W$2:$W$501,BallByBall!$B$2:$B$501,A1365,BallByBall!$P$2:$P$501,B1365))</f>
        <v>0</v>
      </c>
      <c r="N1365">
        <f>IF(A1365="","",SUMIFS(BallByBall!$X$2:$X$501,BallByBall!$B$2:$B$501,A1365,BallByBall!$P$2:$P$501,B1365))</f>
        <v>0</v>
      </c>
      <c r="O1365">
        <f>IF(A1365="","",SUMIFS(OverSummary!$G$2:$G$101,OverSummary!$A$2:$A$101,A1365,OverSummary!$D$2:$D$101,B1365))</f>
        <v>0</v>
      </c>
      <c r="P1365">
        <f>IF(A1365="","",G1365*Rules!$B$13+H1365*Rules!$B$14+I1365*Rules!$B$15)</f>
        <v>0</v>
      </c>
      <c r="Q1365">
        <f>IF(A1365="","",IF(G1365&gt;=100,Rules!$B$18,IF(G1365&gt;=50,Rules!$B$17,IF(G1365&gt;=30,Rules!$B$16,0)))+IF(AND(F1365=1,D1365&lt;&gt;"BWL",G1365=0),Rules!$B$27,0))</f>
        <v>0</v>
      </c>
      <c r="R1365">
        <f>IF(A1365="","",J1365*Rules!$B$19+O1365*Rules!$B$22)</f>
        <v>0</v>
      </c>
      <c r="S1365">
        <f>IF(A1365="","",IF(J1365&gt;=4,Rules!$B$21,IF(J1365&gt;=3,Rules!$B$20,0)))</f>
        <v>0</v>
      </c>
      <c r="T1365">
        <f>IF(A1365="","",K1365*Rules!$B$23+L1365*Rules!$B$24+M1365*Rules!$B$25+N1365*Rules!$B$26)</f>
        <v>0</v>
      </c>
      <c r="U1365">
        <f t="shared" si="21"/>
        <v>0</v>
      </c>
    </row>
    <row r="1366" spans="1:21" x14ac:dyDescent="0.2">
      <c r="A1366" t="str">
        <f>MatchSquad!A1366</f>
        <v>M028</v>
      </c>
      <c r="B1366" t="str">
        <f>MatchSquad!B1366</f>
        <v>P090</v>
      </c>
      <c r="C1366" t="str">
        <f>MatchSquad!C1366</f>
        <v>Ramandeep Singh</v>
      </c>
      <c r="D1366" t="str">
        <f>MatchSquad!D1366</f>
        <v>AR</v>
      </c>
      <c r="E1366" t="str">
        <f>MatchSquad!E1366</f>
        <v>KKR</v>
      </c>
      <c r="F1366">
        <f>MatchSquad!G1366</f>
        <v>0</v>
      </c>
      <c r="G1366">
        <f>IF(A1366="","",SUMIFS(BallByBall!$I$2:$I$501,BallByBall!$B$2:$B$501,A1366,BallByBall!$F$2:$F$501,B1366))</f>
        <v>0</v>
      </c>
      <c r="H1366">
        <f>IF(A1366="","",COUNTIFS(BallByBall!$B$2:$B$501,A1366,BallByBall!$F$2:$F$501,B1366,BallByBall!$Q$2:$Q$501,1))</f>
        <v>0</v>
      </c>
      <c r="I1366">
        <f>IF(A1366="","",COUNTIFS(BallByBall!$B$2:$B$501,A1366,BallByBall!$F$2:$F$501,B1366,BallByBall!$R$2:$R$501,1))</f>
        <v>0</v>
      </c>
      <c r="J1366">
        <f>IF(A1366="","",SUMIFS(BallByBall!$T$2:$T$501,BallByBall!$B$2:$B$501,A1366,BallByBall!$H$2:$H$501,B1366))</f>
        <v>0</v>
      </c>
      <c r="K1366">
        <f>IF(A1366="","",SUMIFS(BallByBall!$U$2:$U$501,BallByBall!$B$2:$B$501,A1366,BallByBall!$P$2:$P$501,B1366))</f>
        <v>0</v>
      </c>
      <c r="L1366">
        <f>IF(A1366="","",SUMIFS(BallByBall!$V$2:$V$501,BallByBall!$B$2:$B$501,A1366,BallByBall!$P$2:$P$501,B1366))</f>
        <v>0</v>
      </c>
      <c r="M1366">
        <f>IF(A1366="","",SUMIFS(BallByBall!$W$2:$W$501,BallByBall!$B$2:$B$501,A1366,BallByBall!$P$2:$P$501,B1366))</f>
        <v>0</v>
      </c>
      <c r="N1366">
        <f>IF(A1366="","",SUMIFS(BallByBall!$X$2:$X$501,BallByBall!$B$2:$B$501,A1366,BallByBall!$P$2:$P$501,B1366))</f>
        <v>0</v>
      </c>
      <c r="O1366">
        <f>IF(A1366="","",SUMIFS(OverSummary!$G$2:$G$101,OverSummary!$A$2:$A$101,A1366,OverSummary!$D$2:$D$101,B1366))</f>
        <v>0</v>
      </c>
      <c r="P1366">
        <f>IF(A1366="","",G1366*Rules!$B$13+H1366*Rules!$B$14+I1366*Rules!$B$15)</f>
        <v>0</v>
      </c>
      <c r="Q1366">
        <f>IF(A1366="","",IF(G1366&gt;=100,Rules!$B$18,IF(G1366&gt;=50,Rules!$B$17,IF(G1366&gt;=30,Rules!$B$16,0)))+IF(AND(F1366=1,D1366&lt;&gt;"BWL",G1366=0),Rules!$B$27,0))</f>
        <v>0</v>
      </c>
      <c r="R1366">
        <f>IF(A1366="","",J1366*Rules!$B$19+O1366*Rules!$B$22)</f>
        <v>0</v>
      </c>
      <c r="S1366">
        <f>IF(A1366="","",IF(J1366&gt;=4,Rules!$B$21,IF(J1366&gt;=3,Rules!$B$20,0)))</f>
        <v>0</v>
      </c>
      <c r="T1366">
        <f>IF(A1366="","",K1366*Rules!$B$23+L1366*Rules!$B$24+M1366*Rules!$B$25+N1366*Rules!$B$26)</f>
        <v>0</v>
      </c>
      <c r="U1366">
        <f t="shared" si="21"/>
        <v>0</v>
      </c>
    </row>
    <row r="1367" spans="1:21" x14ac:dyDescent="0.2">
      <c r="A1367" t="str">
        <f>MatchSquad!A1367</f>
        <v>M028</v>
      </c>
      <c r="B1367" t="str">
        <f>MatchSquad!B1367</f>
        <v>P091</v>
      </c>
      <c r="C1367" t="str">
        <f>MatchSquad!C1367</f>
        <v>Sunil Narine</v>
      </c>
      <c r="D1367" t="str">
        <f>MatchSquad!D1367</f>
        <v>AR</v>
      </c>
      <c r="E1367" t="str">
        <f>MatchSquad!E1367</f>
        <v>KKR</v>
      </c>
      <c r="F1367">
        <f>MatchSquad!G1367</f>
        <v>0</v>
      </c>
      <c r="G1367">
        <f>IF(A1367="","",SUMIFS(BallByBall!$I$2:$I$501,BallByBall!$B$2:$B$501,A1367,BallByBall!$F$2:$F$501,B1367))</f>
        <v>0</v>
      </c>
      <c r="H1367">
        <f>IF(A1367="","",COUNTIFS(BallByBall!$B$2:$B$501,A1367,BallByBall!$F$2:$F$501,B1367,BallByBall!$Q$2:$Q$501,1))</f>
        <v>0</v>
      </c>
      <c r="I1367">
        <f>IF(A1367="","",COUNTIFS(BallByBall!$B$2:$B$501,A1367,BallByBall!$F$2:$F$501,B1367,BallByBall!$R$2:$R$501,1))</f>
        <v>0</v>
      </c>
      <c r="J1367">
        <f>IF(A1367="","",SUMIFS(BallByBall!$T$2:$T$501,BallByBall!$B$2:$B$501,A1367,BallByBall!$H$2:$H$501,B1367))</f>
        <v>0</v>
      </c>
      <c r="K1367">
        <f>IF(A1367="","",SUMIFS(BallByBall!$U$2:$U$501,BallByBall!$B$2:$B$501,A1367,BallByBall!$P$2:$P$501,B1367))</f>
        <v>0</v>
      </c>
      <c r="L1367">
        <f>IF(A1367="","",SUMIFS(BallByBall!$V$2:$V$501,BallByBall!$B$2:$B$501,A1367,BallByBall!$P$2:$P$501,B1367))</f>
        <v>0</v>
      </c>
      <c r="M1367">
        <f>IF(A1367="","",SUMIFS(BallByBall!$W$2:$W$501,BallByBall!$B$2:$B$501,A1367,BallByBall!$P$2:$P$501,B1367))</f>
        <v>0</v>
      </c>
      <c r="N1367">
        <f>IF(A1367="","",SUMIFS(BallByBall!$X$2:$X$501,BallByBall!$B$2:$B$501,A1367,BallByBall!$P$2:$P$501,B1367))</f>
        <v>0</v>
      </c>
      <c r="O1367">
        <f>IF(A1367="","",SUMIFS(OverSummary!$G$2:$G$101,OverSummary!$A$2:$A$101,A1367,OverSummary!$D$2:$D$101,B1367))</f>
        <v>0</v>
      </c>
      <c r="P1367">
        <f>IF(A1367="","",G1367*Rules!$B$13+H1367*Rules!$B$14+I1367*Rules!$B$15)</f>
        <v>0</v>
      </c>
      <c r="Q1367">
        <f>IF(A1367="","",IF(G1367&gt;=100,Rules!$B$18,IF(G1367&gt;=50,Rules!$B$17,IF(G1367&gt;=30,Rules!$B$16,0)))+IF(AND(F1367=1,D1367&lt;&gt;"BWL",G1367=0),Rules!$B$27,0))</f>
        <v>0</v>
      </c>
      <c r="R1367">
        <f>IF(A1367="","",J1367*Rules!$B$19+O1367*Rules!$B$22)</f>
        <v>0</v>
      </c>
      <c r="S1367">
        <f>IF(A1367="","",IF(J1367&gt;=4,Rules!$B$21,IF(J1367&gt;=3,Rules!$B$20,0)))</f>
        <v>0</v>
      </c>
      <c r="T1367">
        <f>IF(A1367="","",K1367*Rules!$B$23+L1367*Rules!$B$24+M1367*Rules!$B$25+N1367*Rules!$B$26)</f>
        <v>0</v>
      </c>
      <c r="U1367">
        <f t="shared" si="21"/>
        <v>0</v>
      </c>
    </row>
    <row r="1368" spans="1:21" x14ac:dyDescent="0.2">
      <c r="A1368" t="str">
        <f>MatchSquad!A1368</f>
        <v>M028</v>
      </c>
      <c r="B1368" t="str">
        <f>MatchSquad!B1368</f>
        <v>P092</v>
      </c>
      <c r="C1368" t="str">
        <f>MatchSquad!C1368</f>
        <v>Blessing Muzarabani</v>
      </c>
      <c r="D1368" t="str">
        <f>MatchSquad!D1368</f>
        <v>BWL</v>
      </c>
      <c r="E1368" t="str">
        <f>MatchSquad!E1368</f>
        <v>KKR</v>
      </c>
      <c r="F1368">
        <f>MatchSquad!G1368</f>
        <v>0</v>
      </c>
      <c r="G1368">
        <f>IF(A1368="","",SUMIFS(BallByBall!$I$2:$I$501,BallByBall!$B$2:$B$501,A1368,BallByBall!$F$2:$F$501,B1368))</f>
        <v>0</v>
      </c>
      <c r="H1368">
        <f>IF(A1368="","",COUNTIFS(BallByBall!$B$2:$B$501,A1368,BallByBall!$F$2:$F$501,B1368,BallByBall!$Q$2:$Q$501,1))</f>
        <v>0</v>
      </c>
      <c r="I1368">
        <f>IF(A1368="","",COUNTIFS(BallByBall!$B$2:$B$501,A1368,BallByBall!$F$2:$F$501,B1368,BallByBall!$R$2:$R$501,1))</f>
        <v>0</v>
      </c>
      <c r="J1368">
        <f>IF(A1368="","",SUMIFS(BallByBall!$T$2:$T$501,BallByBall!$B$2:$B$501,A1368,BallByBall!$H$2:$H$501,B1368))</f>
        <v>0</v>
      </c>
      <c r="K1368">
        <f>IF(A1368="","",SUMIFS(BallByBall!$U$2:$U$501,BallByBall!$B$2:$B$501,A1368,BallByBall!$P$2:$P$501,B1368))</f>
        <v>0</v>
      </c>
      <c r="L1368">
        <f>IF(A1368="","",SUMIFS(BallByBall!$V$2:$V$501,BallByBall!$B$2:$B$501,A1368,BallByBall!$P$2:$P$501,B1368))</f>
        <v>0</v>
      </c>
      <c r="M1368">
        <f>IF(A1368="","",SUMIFS(BallByBall!$W$2:$W$501,BallByBall!$B$2:$B$501,A1368,BallByBall!$P$2:$P$501,B1368))</f>
        <v>0</v>
      </c>
      <c r="N1368">
        <f>IF(A1368="","",SUMIFS(BallByBall!$X$2:$X$501,BallByBall!$B$2:$B$501,A1368,BallByBall!$P$2:$P$501,B1368))</f>
        <v>0</v>
      </c>
      <c r="O1368">
        <f>IF(A1368="","",SUMIFS(OverSummary!$G$2:$G$101,OverSummary!$A$2:$A$101,A1368,OverSummary!$D$2:$D$101,B1368))</f>
        <v>0</v>
      </c>
      <c r="P1368">
        <f>IF(A1368="","",G1368*Rules!$B$13+H1368*Rules!$B$14+I1368*Rules!$B$15)</f>
        <v>0</v>
      </c>
      <c r="Q1368">
        <f>IF(A1368="","",IF(G1368&gt;=100,Rules!$B$18,IF(G1368&gt;=50,Rules!$B$17,IF(G1368&gt;=30,Rules!$B$16,0)))+IF(AND(F1368=1,D1368&lt;&gt;"BWL",G1368=0),Rules!$B$27,0))</f>
        <v>0</v>
      </c>
      <c r="R1368">
        <f>IF(A1368="","",J1368*Rules!$B$19+O1368*Rules!$B$22)</f>
        <v>0</v>
      </c>
      <c r="S1368">
        <f>IF(A1368="","",IF(J1368&gt;=4,Rules!$B$21,IF(J1368&gt;=3,Rules!$B$20,0)))</f>
        <v>0</v>
      </c>
      <c r="T1368">
        <f>IF(A1368="","",K1368*Rules!$B$23+L1368*Rules!$B$24+M1368*Rules!$B$25+N1368*Rules!$B$26)</f>
        <v>0</v>
      </c>
      <c r="U1368">
        <f t="shared" si="21"/>
        <v>0</v>
      </c>
    </row>
    <row r="1369" spans="1:21" x14ac:dyDescent="0.2">
      <c r="A1369" t="str">
        <f>MatchSquad!A1369</f>
        <v>M028</v>
      </c>
      <c r="B1369" t="str">
        <f>MatchSquad!B1369</f>
        <v>P093</v>
      </c>
      <c r="C1369" t="str">
        <f>MatchSquad!C1369</f>
        <v>Vaibhav Arora</v>
      </c>
      <c r="D1369" t="str">
        <f>MatchSquad!D1369</f>
        <v>BWL</v>
      </c>
      <c r="E1369" t="str">
        <f>MatchSquad!E1369</f>
        <v>KKR</v>
      </c>
      <c r="F1369">
        <f>MatchSquad!G1369</f>
        <v>0</v>
      </c>
      <c r="G1369">
        <f>IF(A1369="","",SUMIFS(BallByBall!$I$2:$I$501,BallByBall!$B$2:$B$501,A1369,BallByBall!$F$2:$F$501,B1369))</f>
        <v>0</v>
      </c>
      <c r="H1369">
        <f>IF(A1369="","",COUNTIFS(BallByBall!$B$2:$B$501,A1369,BallByBall!$F$2:$F$501,B1369,BallByBall!$Q$2:$Q$501,1))</f>
        <v>0</v>
      </c>
      <c r="I1369">
        <f>IF(A1369="","",COUNTIFS(BallByBall!$B$2:$B$501,A1369,BallByBall!$F$2:$F$501,B1369,BallByBall!$R$2:$R$501,1))</f>
        <v>0</v>
      </c>
      <c r="J1369">
        <f>IF(A1369="","",SUMIFS(BallByBall!$T$2:$T$501,BallByBall!$B$2:$B$501,A1369,BallByBall!$H$2:$H$501,B1369))</f>
        <v>0</v>
      </c>
      <c r="K1369">
        <f>IF(A1369="","",SUMIFS(BallByBall!$U$2:$U$501,BallByBall!$B$2:$B$501,A1369,BallByBall!$P$2:$P$501,B1369))</f>
        <v>0</v>
      </c>
      <c r="L1369">
        <f>IF(A1369="","",SUMIFS(BallByBall!$V$2:$V$501,BallByBall!$B$2:$B$501,A1369,BallByBall!$P$2:$P$501,B1369))</f>
        <v>0</v>
      </c>
      <c r="M1369">
        <f>IF(A1369="","",SUMIFS(BallByBall!$W$2:$W$501,BallByBall!$B$2:$B$501,A1369,BallByBall!$P$2:$P$501,B1369))</f>
        <v>0</v>
      </c>
      <c r="N1369">
        <f>IF(A1369="","",SUMIFS(BallByBall!$X$2:$X$501,BallByBall!$B$2:$B$501,A1369,BallByBall!$P$2:$P$501,B1369))</f>
        <v>0</v>
      </c>
      <c r="O1369">
        <f>IF(A1369="","",SUMIFS(OverSummary!$G$2:$G$101,OverSummary!$A$2:$A$101,A1369,OverSummary!$D$2:$D$101,B1369))</f>
        <v>0</v>
      </c>
      <c r="P1369">
        <f>IF(A1369="","",G1369*Rules!$B$13+H1369*Rules!$B$14+I1369*Rules!$B$15)</f>
        <v>0</v>
      </c>
      <c r="Q1369">
        <f>IF(A1369="","",IF(G1369&gt;=100,Rules!$B$18,IF(G1369&gt;=50,Rules!$B$17,IF(G1369&gt;=30,Rules!$B$16,0)))+IF(AND(F1369=1,D1369&lt;&gt;"BWL",G1369=0),Rules!$B$27,0))</f>
        <v>0</v>
      </c>
      <c r="R1369">
        <f>IF(A1369="","",J1369*Rules!$B$19+O1369*Rules!$B$22)</f>
        <v>0</v>
      </c>
      <c r="S1369">
        <f>IF(A1369="","",IF(J1369&gt;=4,Rules!$B$21,IF(J1369&gt;=3,Rules!$B$20,0)))</f>
        <v>0</v>
      </c>
      <c r="T1369">
        <f>IF(A1369="","",K1369*Rules!$B$23+L1369*Rules!$B$24+M1369*Rules!$B$25+N1369*Rules!$B$26)</f>
        <v>0</v>
      </c>
      <c r="U1369">
        <f t="shared" si="21"/>
        <v>0</v>
      </c>
    </row>
    <row r="1370" spans="1:21" x14ac:dyDescent="0.2">
      <c r="A1370" t="str">
        <f>MatchSquad!A1370</f>
        <v>M028</v>
      </c>
      <c r="B1370" t="str">
        <f>MatchSquad!B1370</f>
        <v>P094</v>
      </c>
      <c r="C1370" t="str">
        <f>MatchSquad!C1370</f>
        <v>Matheesha Pathirana</v>
      </c>
      <c r="D1370" t="str">
        <f>MatchSquad!D1370</f>
        <v>BWL</v>
      </c>
      <c r="E1370" t="str">
        <f>MatchSquad!E1370</f>
        <v>KKR</v>
      </c>
      <c r="F1370">
        <f>MatchSquad!G1370</f>
        <v>0</v>
      </c>
      <c r="G1370">
        <f>IF(A1370="","",SUMIFS(BallByBall!$I$2:$I$501,BallByBall!$B$2:$B$501,A1370,BallByBall!$F$2:$F$501,B1370))</f>
        <v>0</v>
      </c>
      <c r="H1370">
        <f>IF(A1370="","",COUNTIFS(BallByBall!$B$2:$B$501,A1370,BallByBall!$F$2:$F$501,B1370,BallByBall!$Q$2:$Q$501,1))</f>
        <v>0</v>
      </c>
      <c r="I1370">
        <f>IF(A1370="","",COUNTIFS(BallByBall!$B$2:$B$501,A1370,BallByBall!$F$2:$F$501,B1370,BallByBall!$R$2:$R$501,1))</f>
        <v>0</v>
      </c>
      <c r="J1370">
        <f>IF(A1370="","",SUMIFS(BallByBall!$T$2:$T$501,BallByBall!$B$2:$B$501,A1370,BallByBall!$H$2:$H$501,B1370))</f>
        <v>0</v>
      </c>
      <c r="K1370">
        <f>IF(A1370="","",SUMIFS(BallByBall!$U$2:$U$501,BallByBall!$B$2:$B$501,A1370,BallByBall!$P$2:$P$501,B1370))</f>
        <v>0</v>
      </c>
      <c r="L1370">
        <f>IF(A1370="","",SUMIFS(BallByBall!$V$2:$V$501,BallByBall!$B$2:$B$501,A1370,BallByBall!$P$2:$P$501,B1370))</f>
        <v>0</v>
      </c>
      <c r="M1370">
        <f>IF(A1370="","",SUMIFS(BallByBall!$W$2:$W$501,BallByBall!$B$2:$B$501,A1370,BallByBall!$P$2:$P$501,B1370))</f>
        <v>0</v>
      </c>
      <c r="N1370">
        <f>IF(A1370="","",SUMIFS(BallByBall!$X$2:$X$501,BallByBall!$B$2:$B$501,A1370,BallByBall!$P$2:$P$501,B1370))</f>
        <v>0</v>
      </c>
      <c r="O1370">
        <f>IF(A1370="","",SUMIFS(OverSummary!$G$2:$G$101,OverSummary!$A$2:$A$101,A1370,OverSummary!$D$2:$D$101,B1370))</f>
        <v>0</v>
      </c>
      <c r="P1370">
        <f>IF(A1370="","",G1370*Rules!$B$13+H1370*Rules!$B$14+I1370*Rules!$B$15)</f>
        <v>0</v>
      </c>
      <c r="Q1370">
        <f>IF(A1370="","",IF(G1370&gt;=100,Rules!$B$18,IF(G1370&gt;=50,Rules!$B$17,IF(G1370&gt;=30,Rules!$B$16,0)))+IF(AND(F1370=1,D1370&lt;&gt;"BWL",G1370=0),Rules!$B$27,0))</f>
        <v>0</v>
      </c>
      <c r="R1370">
        <f>IF(A1370="","",J1370*Rules!$B$19+O1370*Rules!$B$22)</f>
        <v>0</v>
      </c>
      <c r="S1370">
        <f>IF(A1370="","",IF(J1370&gt;=4,Rules!$B$21,IF(J1370&gt;=3,Rules!$B$20,0)))</f>
        <v>0</v>
      </c>
      <c r="T1370">
        <f>IF(A1370="","",K1370*Rules!$B$23+L1370*Rules!$B$24+M1370*Rules!$B$25+N1370*Rules!$B$26)</f>
        <v>0</v>
      </c>
      <c r="U1370">
        <f t="shared" si="21"/>
        <v>0</v>
      </c>
    </row>
    <row r="1371" spans="1:21" x14ac:dyDescent="0.2">
      <c r="A1371" t="str">
        <f>MatchSquad!A1371</f>
        <v>M028</v>
      </c>
      <c r="B1371" t="str">
        <f>MatchSquad!B1371</f>
        <v>P095</v>
      </c>
      <c r="C1371" t="str">
        <f>MatchSquad!C1371</f>
        <v>Kartik Tyagi</v>
      </c>
      <c r="D1371" t="str">
        <f>MatchSquad!D1371</f>
        <v>BWL</v>
      </c>
      <c r="E1371" t="str">
        <f>MatchSquad!E1371</f>
        <v>KKR</v>
      </c>
      <c r="F1371">
        <f>MatchSquad!G1371</f>
        <v>0</v>
      </c>
      <c r="G1371">
        <f>IF(A1371="","",SUMIFS(BallByBall!$I$2:$I$501,BallByBall!$B$2:$B$501,A1371,BallByBall!$F$2:$F$501,B1371))</f>
        <v>0</v>
      </c>
      <c r="H1371">
        <f>IF(A1371="","",COUNTIFS(BallByBall!$B$2:$B$501,A1371,BallByBall!$F$2:$F$501,B1371,BallByBall!$Q$2:$Q$501,1))</f>
        <v>0</v>
      </c>
      <c r="I1371">
        <f>IF(A1371="","",COUNTIFS(BallByBall!$B$2:$B$501,A1371,BallByBall!$F$2:$F$501,B1371,BallByBall!$R$2:$R$501,1))</f>
        <v>0</v>
      </c>
      <c r="J1371">
        <f>IF(A1371="","",SUMIFS(BallByBall!$T$2:$T$501,BallByBall!$B$2:$B$501,A1371,BallByBall!$H$2:$H$501,B1371))</f>
        <v>0</v>
      </c>
      <c r="K1371">
        <f>IF(A1371="","",SUMIFS(BallByBall!$U$2:$U$501,BallByBall!$B$2:$B$501,A1371,BallByBall!$P$2:$P$501,B1371))</f>
        <v>0</v>
      </c>
      <c r="L1371">
        <f>IF(A1371="","",SUMIFS(BallByBall!$V$2:$V$501,BallByBall!$B$2:$B$501,A1371,BallByBall!$P$2:$P$501,B1371))</f>
        <v>0</v>
      </c>
      <c r="M1371">
        <f>IF(A1371="","",SUMIFS(BallByBall!$W$2:$W$501,BallByBall!$B$2:$B$501,A1371,BallByBall!$P$2:$P$501,B1371))</f>
        <v>0</v>
      </c>
      <c r="N1371">
        <f>IF(A1371="","",SUMIFS(BallByBall!$X$2:$X$501,BallByBall!$B$2:$B$501,A1371,BallByBall!$P$2:$P$501,B1371))</f>
        <v>0</v>
      </c>
      <c r="O1371">
        <f>IF(A1371="","",SUMIFS(OverSummary!$G$2:$G$101,OverSummary!$A$2:$A$101,A1371,OverSummary!$D$2:$D$101,B1371))</f>
        <v>0</v>
      </c>
      <c r="P1371">
        <f>IF(A1371="","",G1371*Rules!$B$13+H1371*Rules!$B$14+I1371*Rules!$B$15)</f>
        <v>0</v>
      </c>
      <c r="Q1371">
        <f>IF(A1371="","",IF(G1371&gt;=100,Rules!$B$18,IF(G1371&gt;=50,Rules!$B$17,IF(G1371&gt;=30,Rules!$B$16,0)))+IF(AND(F1371=1,D1371&lt;&gt;"BWL",G1371=0),Rules!$B$27,0))</f>
        <v>0</v>
      </c>
      <c r="R1371">
        <f>IF(A1371="","",J1371*Rules!$B$19+O1371*Rules!$B$22)</f>
        <v>0</v>
      </c>
      <c r="S1371">
        <f>IF(A1371="","",IF(J1371&gt;=4,Rules!$B$21,IF(J1371&gt;=3,Rules!$B$20,0)))</f>
        <v>0</v>
      </c>
      <c r="T1371">
        <f>IF(A1371="","",K1371*Rules!$B$23+L1371*Rules!$B$24+M1371*Rules!$B$25+N1371*Rules!$B$26)</f>
        <v>0</v>
      </c>
      <c r="U1371">
        <f t="shared" si="21"/>
        <v>0</v>
      </c>
    </row>
    <row r="1372" spans="1:21" x14ac:dyDescent="0.2">
      <c r="A1372" t="str">
        <f>MatchSquad!A1372</f>
        <v>M028</v>
      </c>
      <c r="B1372" t="str">
        <f>MatchSquad!B1372</f>
        <v>P096</v>
      </c>
      <c r="C1372" t="str">
        <f>MatchSquad!C1372</f>
        <v>Prashant Solanki</v>
      </c>
      <c r="D1372" t="str">
        <f>MatchSquad!D1372</f>
        <v>BWL</v>
      </c>
      <c r="E1372" t="str">
        <f>MatchSquad!E1372</f>
        <v>KKR</v>
      </c>
      <c r="F1372">
        <f>MatchSquad!G1372</f>
        <v>0</v>
      </c>
      <c r="G1372">
        <f>IF(A1372="","",SUMIFS(BallByBall!$I$2:$I$501,BallByBall!$B$2:$B$501,A1372,BallByBall!$F$2:$F$501,B1372))</f>
        <v>0</v>
      </c>
      <c r="H1372">
        <f>IF(A1372="","",COUNTIFS(BallByBall!$B$2:$B$501,A1372,BallByBall!$F$2:$F$501,B1372,BallByBall!$Q$2:$Q$501,1))</f>
        <v>0</v>
      </c>
      <c r="I1372">
        <f>IF(A1372="","",COUNTIFS(BallByBall!$B$2:$B$501,A1372,BallByBall!$F$2:$F$501,B1372,BallByBall!$R$2:$R$501,1))</f>
        <v>0</v>
      </c>
      <c r="J1372">
        <f>IF(A1372="","",SUMIFS(BallByBall!$T$2:$T$501,BallByBall!$B$2:$B$501,A1372,BallByBall!$H$2:$H$501,B1372))</f>
        <v>0</v>
      </c>
      <c r="K1372">
        <f>IF(A1372="","",SUMIFS(BallByBall!$U$2:$U$501,BallByBall!$B$2:$B$501,A1372,BallByBall!$P$2:$P$501,B1372))</f>
        <v>0</v>
      </c>
      <c r="L1372">
        <f>IF(A1372="","",SUMIFS(BallByBall!$V$2:$V$501,BallByBall!$B$2:$B$501,A1372,BallByBall!$P$2:$P$501,B1372))</f>
        <v>0</v>
      </c>
      <c r="M1372">
        <f>IF(A1372="","",SUMIFS(BallByBall!$W$2:$W$501,BallByBall!$B$2:$B$501,A1372,BallByBall!$P$2:$P$501,B1372))</f>
        <v>0</v>
      </c>
      <c r="N1372">
        <f>IF(A1372="","",SUMIFS(BallByBall!$X$2:$X$501,BallByBall!$B$2:$B$501,A1372,BallByBall!$P$2:$P$501,B1372))</f>
        <v>0</v>
      </c>
      <c r="O1372">
        <f>IF(A1372="","",SUMIFS(OverSummary!$G$2:$G$101,OverSummary!$A$2:$A$101,A1372,OverSummary!$D$2:$D$101,B1372))</f>
        <v>0</v>
      </c>
      <c r="P1372">
        <f>IF(A1372="","",G1372*Rules!$B$13+H1372*Rules!$B$14+I1372*Rules!$B$15)</f>
        <v>0</v>
      </c>
      <c r="Q1372">
        <f>IF(A1372="","",IF(G1372&gt;=100,Rules!$B$18,IF(G1372&gt;=50,Rules!$B$17,IF(G1372&gt;=30,Rules!$B$16,0)))+IF(AND(F1372=1,D1372&lt;&gt;"BWL",G1372=0),Rules!$B$27,0))</f>
        <v>0</v>
      </c>
      <c r="R1372">
        <f>IF(A1372="","",J1372*Rules!$B$19+O1372*Rules!$B$22)</f>
        <v>0</v>
      </c>
      <c r="S1372">
        <f>IF(A1372="","",IF(J1372&gt;=4,Rules!$B$21,IF(J1372&gt;=3,Rules!$B$20,0)))</f>
        <v>0</v>
      </c>
      <c r="T1372">
        <f>IF(A1372="","",K1372*Rules!$B$23+L1372*Rules!$B$24+M1372*Rules!$B$25+N1372*Rules!$B$26)</f>
        <v>0</v>
      </c>
      <c r="U1372">
        <f t="shared" si="21"/>
        <v>0</v>
      </c>
    </row>
    <row r="1373" spans="1:21" x14ac:dyDescent="0.2">
      <c r="A1373" t="str">
        <f>MatchSquad!A1373</f>
        <v>M028</v>
      </c>
      <c r="B1373" t="str">
        <f>MatchSquad!B1373</f>
        <v>P097</v>
      </c>
      <c r="C1373" t="str">
        <f>MatchSquad!C1373</f>
        <v>Saurabh Dubey</v>
      </c>
      <c r="D1373" t="str">
        <f>MatchSquad!D1373</f>
        <v>BWL</v>
      </c>
      <c r="E1373" t="str">
        <f>MatchSquad!E1373</f>
        <v>KKR</v>
      </c>
      <c r="F1373">
        <f>MatchSquad!G1373</f>
        <v>0</v>
      </c>
      <c r="G1373">
        <f>IF(A1373="","",SUMIFS(BallByBall!$I$2:$I$501,BallByBall!$B$2:$B$501,A1373,BallByBall!$F$2:$F$501,B1373))</f>
        <v>0</v>
      </c>
      <c r="H1373">
        <f>IF(A1373="","",COUNTIFS(BallByBall!$B$2:$B$501,A1373,BallByBall!$F$2:$F$501,B1373,BallByBall!$Q$2:$Q$501,1))</f>
        <v>0</v>
      </c>
      <c r="I1373">
        <f>IF(A1373="","",COUNTIFS(BallByBall!$B$2:$B$501,A1373,BallByBall!$F$2:$F$501,B1373,BallByBall!$R$2:$R$501,1))</f>
        <v>0</v>
      </c>
      <c r="J1373">
        <f>IF(A1373="","",SUMIFS(BallByBall!$T$2:$T$501,BallByBall!$B$2:$B$501,A1373,BallByBall!$H$2:$H$501,B1373))</f>
        <v>0</v>
      </c>
      <c r="K1373">
        <f>IF(A1373="","",SUMIFS(BallByBall!$U$2:$U$501,BallByBall!$B$2:$B$501,A1373,BallByBall!$P$2:$P$501,B1373))</f>
        <v>0</v>
      </c>
      <c r="L1373">
        <f>IF(A1373="","",SUMIFS(BallByBall!$V$2:$V$501,BallByBall!$B$2:$B$501,A1373,BallByBall!$P$2:$P$501,B1373))</f>
        <v>0</v>
      </c>
      <c r="M1373">
        <f>IF(A1373="","",SUMIFS(BallByBall!$W$2:$W$501,BallByBall!$B$2:$B$501,A1373,BallByBall!$P$2:$P$501,B1373))</f>
        <v>0</v>
      </c>
      <c r="N1373">
        <f>IF(A1373="","",SUMIFS(BallByBall!$X$2:$X$501,BallByBall!$B$2:$B$501,A1373,BallByBall!$P$2:$P$501,B1373))</f>
        <v>0</v>
      </c>
      <c r="O1373">
        <f>IF(A1373="","",SUMIFS(OverSummary!$G$2:$G$101,OverSummary!$A$2:$A$101,A1373,OverSummary!$D$2:$D$101,B1373))</f>
        <v>0</v>
      </c>
      <c r="P1373">
        <f>IF(A1373="","",G1373*Rules!$B$13+H1373*Rules!$B$14+I1373*Rules!$B$15)</f>
        <v>0</v>
      </c>
      <c r="Q1373">
        <f>IF(A1373="","",IF(G1373&gt;=100,Rules!$B$18,IF(G1373&gt;=50,Rules!$B$17,IF(G1373&gt;=30,Rules!$B$16,0)))+IF(AND(F1373=1,D1373&lt;&gt;"BWL",G1373=0),Rules!$B$27,0))</f>
        <v>0</v>
      </c>
      <c r="R1373">
        <f>IF(A1373="","",J1373*Rules!$B$19+O1373*Rules!$B$22)</f>
        <v>0</v>
      </c>
      <c r="S1373">
        <f>IF(A1373="","",IF(J1373&gt;=4,Rules!$B$21,IF(J1373&gt;=3,Rules!$B$20,0)))</f>
        <v>0</v>
      </c>
      <c r="T1373">
        <f>IF(A1373="","",K1373*Rules!$B$23+L1373*Rules!$B$24+M1373*Rules!$B$25+N1373*Rules!$B$26)</f>
        <v>0</v>
      </c>
      <c r="U1373">
        <f t="shared" si="21"/>
        <v>0</v>
      </c>
    </row>
    <row r="1374" spans="1:21" x14ac:dyDescent="0.2">
      <c r="A1374" t="str">
        <f>MatchSquad!A1374</f>
        <v>M028</v>
      </c>
      <c r="B1374" t="str">
        <f>MatchSquad!B1374</f>
        <v>P098</v>
      </c>
      <c r="C1374" t="str">
        <f>MatchSquad!C1374</f>
        <v>Navdeep Saini</v>
      </c>
      <c r="D1374" t="str">
        <f>MatchSquad!D1374</f>
        <v>BWL</v>
      </c>
      <c r="E1374" t="str">
        <f>MatchSquad!E1374</f>
        <v>KKR</v>
      </c>
      <c r="F1374">
        <f>MatchSquad!G1374</f>
        <v>0</v>
      </c>
      <c r="G1374">
        <f>IF(A1374="","",SUMIFS(BallByBall!$I$2:$I$501,BallByBall!$B$2:$B$501,A1374,BallByBall!$F$2:$F$501,B1374))</f>
        <v>0</v>
      </c>
      <c r="H1374">
        <f>IF(A1374="","",COUNTIFS(BallByBall!$B$2:$B$501,A1374,BallByBall!$F$2:$F$501,B1374,BallByBall!$Q$2:$Q$501,1))</f>
        <v>0</v>
      </c>
      <c r="I1374">
        <f>IF(A1374="","",COUNTIFS(BallByBall!$B$2:$B$501,A1374,BallByBall!$F$2:$F$501,B1374,BallByBall!$R$2:$R$501,1))</f>
        <v>0</v>
      </c>
      <c r="J1374">
        <f>IF(A1374="","",SUMIFS(BallByBall!$T$2:$T$501,BallByBall!$B$2:$B$501,A1374,BallByBall!$H$2:$H$501,B1374))</f>
        <v>0</v>
      </c>
      <c r="K1374">
        <f>IF(A1374="","",SUMIFS(BallByBall!$U$2:$U$501,BallByBall!$B$2:$B$501,A1374,BallByBall!$P$2:$P$501,B1374))</f>
        <v>0</v>
      </c>
      <c r="L1374">
        <f>IF(A1374="","",SUMIFS(BallByBall!$V$2:$V$501,BallByBall!$B$2:$B$501,A1374,BallByBall!$P$2:$P$501,B1374))</f>
        <v>0</v>
      </c>
      <c r="M1374">
        <f>IF(A1374="","",SUMIFS(BallByBall!$W$2:$W$501,BallByBall!$B$2:$B$501,A1374,BallByBall!$P$2:$P$501,B1374))</f>
        <v>0</v>
      </c>
      <c r="N1374">
        <f>IF(A1374="","",SUMIFS(BallByBall!$X$2:$X$501,BallByBall!$B$2:$B$501,A1374,BallByBall!$P$2:$P$501,B1374))</f>
        <v>0</v>
      </c>
      <c r="O1374">
        <f>IF(A1374="","",SUMIFS(OverSummary!$G$2:$G$101,OverSummary!$A$2:$A$101,A1374,OverSummary!$D$2:$D$101,B1374))</f>
        <v>0</v>
      </c>
      <c r="P1374">
        <f>IF(A1374="","",G1374*Rules!$B$13+H1374*Rules!$B$14+I1374*Rules!$B$15)</f>
        <v>0</v>
      </c>
      <c r="Q1374">
        <f>IF(A1374="","",IF(G1374&gt;=100,Rules!$B$18,IF(G1374&gt;=50,Rules!$B$17,IF(G1374&gt;=30,Rules!$B$16,0)))+IF(AND(F1374=1,D1374&lt;&gt;"BWL",G1374=0),Rules!$B$27,0))</f>
        <v>0</v>
      </c>
      <c r="R1374">
        <f>IF(A1374="","",J1374*Rules!$B$19+O1374*Rules!$B$22)</f>
        <v>0</v>
      </c>
      <c r="S1374">
        <f>IF(A1374="","",IF(J1374&gt;=4,Rules!$B$21,IF(J1374&gt;=3,Rules!$B$20,0)))</f>
        <v>0</v>
      </c>
      <c r="T1374">
        <f>IF(A1374="","",K1374*Rules!$B$23+L1374*Rules!$B$24+M1374*Rules!$B$25+N1374*Rules!$B$26)</f>
        <v>0</v>
      </c>
      <c r="U1374">
        <f t="shared" si="21"/>
        <v>0</v>
      </c>
    </row>
    <row r="1375" spans="1:21" x14ac:dyDescent="0.2">
      <c r="A1375" t="str">
        <f>MatchSquad!A1375</f>
        <v>M028</v>
      </c>
      <c r="B1375" t="str">
        <f>MatchSquad!B1375</f>
        <v>P099</v>
      </c>
      <c r="C1375" t="str">
        <f>MatchSquad!C1375</f>
        <v>Umran Malik</v>
      </c>
      <c r="D1375" t="str">
        <f>MatchSquad!D1375</f>
        <v>BWL</v>
      </c>
      <c r="E1375" t="str">
        <f>MatchSquad!E1375</f>
        <v>KKR</v>
      </c>
      <c r="F1375">
        <f>MatchSquad!G1375</f>
        <v>0</v>
      </c>
      <c r="G1375">
        <f>IF(A1375="","",SUMIFS(BallByBall!$I$2:$I$501,BallByBall!$B$2:$B$501,A1375,BallByBall!$F$2:$F$501,B1375))</f>
        <v>0</v>
      </c>
      <c r="H1375">
        <f>IF(A1375="","",COUNTIFS(BallByBall!$B$2:$B$501,A1375,BallByBall!$F$2:$F$501,B1375,BallByBall!$Q$2:$Q$501,1))</f>
        <v>0</v>
      </c>
      <c r="I1375">
        <f>IF(A1375="","",COUNTIFS(BallByBall!$B$2:$B$501,A1375,BallByBall!$F$2:$F$501,B1375,BallByBall!$R$2:$R$501,1))</f>
        <v>0</v>
      </c>
      <c r="J1375">
        <f>IF(A1375="","",SUMIFS(BallByBall!$T$2:$T$501,BallByBall!$B$2:$B$501,A1375,BallByBall!$H$2:$H$501,B1375))</f>
        <v>0</v>
      </c>
      <c r="K1375">
        <f>IF(A1375="","",SUMIFS(BallByBall!$U$2:$U$501,BallByBall!$B$2:$B$501,A1375,BallByBall!$P$2:$P$501,B1375))</f>
        <v>0</v>
      </c>
      <c r="L1375">
        <f>IF(A1375="","",SUMIFS(BallByBall!$V$2:$V$501,BallByBall!$B$2:$B$501,A1375,BallByBall!$P$2:$P$501,B1375))</f>
        <v>0</v>
      </c>
      <c r="M1375">
        <f>IF(A1375="","",SUMIFS(BallByBall!$W$2:$W$501,BallByBall!$B$2:$B$501,A1375,BallByBall!$P$2:$P$501,B1375))</f>
        <v>0</v>
      </c>
      <c r="N1375">
        <f>IF(A1375="","",SUMIFS(BallByBall!$X$2:$X$501,BallByBall!$B$2:$B$501,A1375,BallByBall!$P$2:$P$501,B1375))</f>
        <v>0</v>
      </c>
      <c r="O1375">
        <f>IF(A1375="","",SUMIFS(OverSummary!$G$2:$G$101,OverSummary!$A$2:$A$101,A1375,OverSummary!$D$2:$D$101,B1375))</f>
        <v>0</v>
      </c>
      <c r="P1375">
        <f>IF(A1375="","",G1375*Rules!$B$13+H1375*Rules!$B$14+I1375*Rules!$B$15)</f>
        <v>0</v>
      </c>
      <c r="Q1375">
        <f>IF(A1375="","",IF(G1375&gt;=100,Rules!$B$18,IF(G1375&gt;=50,Rules!$B$17,IF(G1375&gt;=30,Rules!$B$16,0)))+IF(AND(F1375=1,D1375&lt;&gt;"BWL",G1375=0),Rules!$B$27,0))</f>
        <v>0</v>
      </c>
      <c r="R1375">
        <f>IF(A1375="","",J1375*Rules!$B$19+O1375*Rules!$B$22)</f>
        <v>0</v>
      </c>
      <c r="S1375">
        <f>IF(A1375="","",IF(J1375&gt;=4,Rules!$B$21,IF(J1375&gt;=3,Rules!$B$20,0)))</f>
        <v>0</v>
      </c>
      <c r="T1375">
        <f>IF(A1375="","",K1375*Rules!$B$23+L1375*Rules!$B$24+M1375*Rules!$B$25+N1375*Rules!$B$26)</f>
        <v>0</v>
      </c>
      <c r="U1375">
        <f t="shared" si="21"/>
        <v>0</v>
      </c>
    </row>
    <row r="1376" spans="1:21" x14ac:dyDescent="0.2">
      <c r="A1376" t="str">
        <f>MatchSquad!A1376</f>
        <v>M028</v>
      </c>
      <c r="B1376" t="str">
        <f>MatchSquad!B1376</f>
        <v>P100</v>
      </c>
      <c r="C1376" t="str">
        <f>MatchSquad!C1376</f>
        <v>Varun Chakaravarthy</v>
      </c>
      <c r="D1376" t="str">
        <f>MatchSquad!D1376</f>
        <v>BWL</v>
      </c>
      <c r="E1376" t="str">
        <f>MatchSquad!E1376</f>
        <v>KKR</v>
      </c>
      <c r="F1376">
        <f>MatchSquad!G1376</f>
        <v>0</v>
      </c>
      <c r="G1376">
        <f>IF(A1376="","",SUMIFS(BallByBall!$I$2:$I$501,BallByBall!$B$2:$B$501,A1376,BallByBall!$F$2:$F$501,B1376))</f>
        <v>0</v>
      </c>
      <c r="H1376">
        <f>IF(A1376="","",COUNTIFS(BallByBall!$B$2:$B$501,A1376,BallByBall!$F$2:$F$501,B1376,BallByBall!$Q$2:$Q$501,1))</f>
        <v>0</v>
      </c>
      <c r="I1376">
        <f>IF(A1376="","",COUNTIFS(BallByBall!$B$2:$B$501,A1376,BallByBall!$F$2:$F$501,B1376,BallByBall!$R$2:$R$501,1))</f>
        <v>0</v>
      </c>
      <c r="J1376">
        <f>IF(A1376="","",SUMIFS(BallByBall!$T$2:$T$501,BallByBall!$B$2:$B$501,A1376,BallByBall!$H$2:$H$501,B1376))</f>
        <v>0</v>
      </c>
      <c r="K1376">
        <f>IF(A1376="","",SUMIFS(BallByBall!$U$2:$U$501,BallByBall!$B$2:$B$501,A1376,BallByBall!$P$2:$P$501,B1376))</f>
        <v>0</v>
      </c>
      <c r="L1376">
        <f>IF(A1376="","",SUMIFS(BallByBall!$V$2:$V$501,BallByBall!$B$2:$B$501,A1376,BallByBall!$P$2:$P$501,B1376))</f>
        <v>0</v>
      </c>
      <c r="M1376">
        <f>IF(A1376="","",SUMIFS(BallByBall!$W$2:$W$501,BallByBall!$B$2:$B$501,A1376,BallByBall!$P$2:$P$501,B1376))</f>
        <v>0</v>
      </c>
      <c r="N1376">
        <f>IF(A1376="","",SUMIFS(BallByBall!$X$2:$X$501,BallByBall!$B$2:$B$501,A1376,BallByBall!$P$2:$P$501,B1376))</f>
        <v>0</v>
      </c>
      <c r="O1376">
        <f>IF(A1376="","",SUMIFS(OverSummary!$G$2:$G$101,OverSummary!$A$2:$A$101,A1376,OverSummary!$D$2:$D$101,B1376))</f>
        <v>0</v>
      </c>
      <c r="P1376">
        <f>IF(A1376="","",G1376*Rules!$B$13+H1376*Rules!$B$14+I1376*Rules!$B$15)</f>
        <v>0</v>
      </c>
      <c r="Q1376">
        <f>IF(A1376="","",IF(G1376&gt;=100,Rules!$B$18,IF(G1376&gt;=50,Rules!$B$17,IF(G1376&gt;=30,Rules!$B$16,0)))+IF(AND(F1376=1,D1376&lt;&gt;"BWL",G1376=0),Rules!$B$27,0))</f>
        <v>0</v>
      </c>
      <c r="R1376">
        <f>IF(A1376="","",J1376*Rules!$B$19+O1376*Rules!$B$22)</f>
        <v>0</v>
      </c>
      <c r="S1376">
        <f>IF(A1376="","",IF(J1376&gt;=4,Rules!$B$21,IF(J1376&gt;=3,Rules!$B$20,0)))</f>
        <v>0</v>
      </c>
      <c r="T1376">
        <f>IF(A1376="","",K1376*Rules!$B$23+L1376*Rules!$B$24+M1376*Rules!$B$25+N1376*Rules!$B$26)</f>
        <v>0</v>
      </c>
      <c r="U1376">
        <f t="shared" si="21"/>
        <v>0</v>
      </c>
    </row>
    <row r="1377" spans="1:21" x14ac:dyDescent="0.2">
      <c r="A1377" t="str">
        <f>MatchSquad!A1377</f>
        <v>M028</v>
      </c>
      <c r="B1377" t="str">
        <f>MatchSquad!B1377</f>
        <v>P176</v>
      </c>
      <c r="C1377" t="str">
        <f>MatchSquad!C1377</f>
        <v>Shubham Dubey</v>
      </c>
      <c r="D1377" t="str">
        <f>MatchSquad!D1377</f>
        <v>BAT</v>
      </c>
      <c r="E1377" t="str">
        <f>MatchSquad!E1377</f>
        <v>RR</v>
      </c>
      <c r="F1377">
        <f>MatchSquad!G1377</f>
        <v>0</v>
      </c>
      <c r="G1377">
        <f>IF(A1377="","",SUMIFS(BallByBall!$I$2:$I$501,BallByBall!$B$2:$B$501,A1377,BallByBall!$F$2:$F$501,B1377))</f>
        <v>0</v>
      </c>
      <c r="H1377">
        <f>IF(A1377="","",COUNTIFS(BallByBall!$B$2:$B$501,A1377,BallByBall!$F$2:$F$501,B1377,BallByBall!$Q$2:$Q$501,1))</f>
        <v>0</v>
      </c>
      <c r="I1377">
        <f>IF(A1377="","",COUNTIFS(BallByBall!$B$2:$B$501,A1377,BallByBall!$F$2:$F$501,B1377,BallByBall!$R$2:$R$501,1))</f>
        <v>0</v>
      </c>
      <c r="J1377">
        <f>IF(A1377="","",SUMIFS(BallByBall!$T$2:$T$501,BallByBall!$B$2:$B$501,A1377,BallByBall!$H$2:$H$501,B1377))</f>
        <v>0</v>
      </c>
      <c r="K1377">
        <f>IF(A1377="","",SUMIFS(BallByBall!$U$2:$U$501,BallByBall!$B$2:$B$501,A1377,BallByBall!$P$2:$P$501,B1377))</f>
        <v>0</v>
      </c>
      <c r="L1377">
        <f>IF(A1377="","",SUMIFS(BallByBall!$V$2:$V$501,BallByBall!$B$2:$B$501,A1377,BallByBall!$P$2:$P$501,B1377))</f>
        <v>0</v>
      </c>
      <c r="M1377">
        <f>IF(A1377="","",SUMIFS(BallByBall!$W$2:$W$501,BallByBall!$B$2:$B$501,A1377,BallByBall!$P$2:$P$501,B1377))</f>
        <v>0</v>
      </c>
      <c r="N1377">
        <f>IF(A1377="","",SUMIFS(BallByBall!$X$2:$X$501,BallByBall!$B$2:$B$501,A1377,BallByBall!$P$2:$P$501,B1377))</f>
        <v>0</v>
      </c>
      <c r="O1377">
        <f>IF(A1377="","",SUMIFS(OverSummary!$G$2:$G$101,OverSummary!$A$2:$A$101,A1377,OverSummary!$D$2:$D$101,B1377))</f>
        <v>0</v>
      </c>
      <c r="P1377">
        <f>IF(A1377="","",G1377*Rules!$B$13+H1377*Rules!$B$14+I1377*Rules!$B$15)</f>
        <v>0</v>
      </c>
      <c r="Q1377">
        <f>IF(A1377="","",IF(G1377&gt;=100,Rules!$B$18,IF(G1377&gt;=50,Rules!$B$17,IF(G1377&gt;=30,Rules!$B$16,0)))+IF(AND(F1377=1,D1377&lt;&gt;"BWL",G1377=0),Rules!$B$27,0))</f>
        <v>0</v>
      </c>
      <c r="R1377">
        <f>IF(A1377="","",J1377*Rules!$B$19+O1377*Rules!$B$22)</f>
        <v>0</v>
      </c>
      <c r="S1377">
        <f>IF(A1377="","",IF(J1377&gt;=4,Rules!$B$21,IF(J1377&gt;=3,Rules!$B$20,0)))</f>
        <v>0</v>
      </c>
      <c r="T1377">
        <f>IF(A1377="","",K1377*Rules!$B$23+L1377*Rules!$B$24+M1377*Rules!$B$25+N1377*Rules!$B$26)</f>
        <v>0</v>
      </c>
      <c r="U1377">
        <f t="shared" si="21"/>
        <v>0</v>
      </c>
    </row>
    <row r="1378" spans="1:21" x14ac:dyDescent="0.2">
      <c r="A1378" t="str">
        <f>MatchSquad!A1378</f>
        <v>M028</v>
      </c>
      <c r="B1378" t="str">
        <f>MatchSquad!B1378</f>
        <v>P177</v>
      </c>
      <c r="C1378" t="str">
        <f>MatchSquad!C1378</f>
        <v>Vaibhav Sooryavanshi</v>
      </c>
      <c r="D1378" t="str">
        <f>MatchSquad!D1378</f>
        <v>BAT</v>
      </c>
      <c r="E1378" t="str">
        <f>MatchSquad!E1378</f>
        <v>RR</v>
      </c>
      <c r="F1378">
        <f>MatchSquad!G1378</f>
        <v>0</v>
      </c>
      <c r="G1378">
        <f>IF(A1378="","",SUMIFS(BallByBall!$I$2:$I$501,BallByBall!$B$2:$B$501,A1378,BallByBall!$F$2:$F$501,B1378))</f>
        <v>0</v>
      </c>
      <c r="H1378">
        <f>IF(A1378="","",COUNTIFS(BallByBall!$B$2:$B$501,A1378,BallByBall!$F$2:$F$501,B1378,BallByBall!$Q$2:$Q$501,1))</f>
        <v>0</v>
      </c>
      <c r="I1378">
        <f>IF(A1378="","",COUNTIFS(BallByBall!$B$2:$B$501,A1378,BallByBall!$F$2:$F$501,B1378,BallByBall!$R$2:$R$501,1))</f>
        <v>0</v>
      </c>
      <c r="J1378">
        <f>IF(A1378="","",SUMIFS(BallByBall!$T$2:$T$501,BallByBall!$B$2:$B$501,A1378,BallByBall!$H$2:$H$501,B1378))</f>
        <v>0</v>
      </c>
      <c r="K1378">
        <f>IF(A1378="","",SUMIFS(BallByBall!$U$2:$U$501,BallByBall!$B$2:$B$501,A1378,BallByBall!$P$2:$P$501,B1378))</f>
        <v>0</v>
      </c>
      <c r="L1378">
        <f>IF(A1378="","",SUMIFS(BallByBall!$V$2:$V$501,BallByBall!$B$2:$B$501,A1378,BallByBall!$P$2:$P$501,B1378))</f>
        <v>0</v>
      </c>
      <c r="M1378">
        <f>IF(A1378="","",SUMIFS(BallByBall!$W$2:$W$501,BallByBall!$B$2:$B$501,A1378,BallByBall!$P$2:$P$501,B1378))</f>
        <v>0</v>
      </c>
      <c r="N1378">
        <f>IF(A1378="","",SUMIFS(BallByBall!$X$2:$X$501,BallByBall!$B$2:$B$501,A1378,BallByBall!$P$2:$P$501,B1378))</f>
        <v>0</v>
      </c>
      <c r="O1378">
        <f>IF(A1378="","",SUMIFS(OverSummary!$G$2:$G$101,OverSummary!$A$2:$A$101,A1378,OverSummary!$D$2:$D$101,B1378))</f>
        <v>0</v>
      </c>
      <c r="P1378">
        <f>IF(A1378="","",G1378*Rules!$B$13+H1378*Rules!$B$14+I1378*Rules!$B$15)</f>
        <v>0</v>
      </c>
      <c r="Q1378">
        <f>IF(A1378="","",IF(G1378&gt;=100,Rules!$B$18,IF(G1378&gt;=50,Rules!$B$17,IF(G1378&gt;=30,Rules!$B$16,0)))+IF(AND(F1378=1,D1378&lt;&gt;"BWL",G1378=0),Rules!$B$27,0))</f>
        <v>0</v>
      </c>
      <c r="R1378">
        <f>IF(A1378="","",J1378*Rules!$B$19+O1378*Rules!$B$22)</f>
        <v>0</v>
      </c>
      <c r="S1378">
        <f>IF(A1378="","",IF(J1378&gt;=4,Rules!$B$21,IF(J1378&gt;=3,Rules!$B$20,0)))</f>
        <v>0</v>
      </c>
      <c r="T1378">
        <f>IF(A1378="","",K1378*Rules!$B$23+L1378*Rules!$B$24+M1378*Rules!$B$25+N1378*Rules!$B$26)</f>
        <v>0</v>
      </c>
      <c r="U1378">
        <f t="shared" si="21"/>
        <v>0</v>
      </c>
    </row>
    <row r="1379" spans="1:21" x14ac:dyDescent="0.2">
      <c r="A1379" t="str">
        <f>MatchSquad!A1379</f>
        <v>M028</v>
      </c>
      <c r="B1379" t="str">
        <f>MatchSquad!B1379</f>
        <v>P178</v>
      </c>
      <c r="C1379" t="str">
        <f>MatchSquad!C1379</f>
        <v>Donovan Ferreira</v>
      </c>
      <c r="D1379" t="str">
        <f>MatchSquad!D1379</f>
        <v>WK</v>
      </c>
      <c r="E1379" t="str">
        <f>MatchSquad!E1379</f>
        <v>RR</v>
      </c>
      <c r="F1379">
        <f>MatchSquad!G1379</f>
        <v>0</v>
      </c>
      <c r="G1379">
        <f>IF(A1379="","",SUMIFS(BallByBall!$I$2:$I$501,BallByBall!$B$2:$B$501,A1379,BallByBall!$F$2:$F$501,B1379))</f>
        <v>0</v>
      </c>
      <c r="H1379">
        <f>IF(A1379="","",COUNTIFS(BallByBall!$B$2:$B$501,A1379,BallByBall!$F$2:$F$501,B1379,BallByBall!$Q$2:$Q$501,1))</f>
        <v>0</v>
      </c>
      <c r="I1379">
        <f>IF(A1379="","",COUNTIFS(BallByBall!$B$2:$B$501,A1379,BallByBall!$F$2:$F$501,B1379,BallByBall!$R$2:$R$501,1))</f>
        <v>0</v>
      </c>
      <c r="J1379">
        <f>IF(A1379="","",SUMIFS(BallByBall!$T$2:$T$501,BallByBall!$B$2:$B$501,A1379,BallByBall!$H$2:$H$501,B1379))</f>
        <v>0</v>
      </c>
      <c r="K1379">
        <f>IF(A1379="","",SUMIFS(BallByBall!$U$2:$U$501,BallByBall!$B$2:$B$501,A1379,BallByBall!$P$2:$P$501,B1379))</f>
        <v>0</v>
      </c>
      <c r="L1379">
        <f>IF(A1379="","",SUMIFS(BallByBall!$V$2:$V$501,BallByBall!$B$2:$B$501,A1379,BallByBall!$P$2:$P$501,B1379))</f>
        <v>0</v>
      </c>
      <c r="M1379">
        <f>IF(A1379="","",SUMIFS(BallByBall!$W$2:$W$501,BallByBall!$B$2:$B$501,A1379,BallByBall!$P$2:$P$501,B1379))</f>
        <v>0</v>
      </c>
      <c r="N1379">
        <f>IF(A1379="","",SUMIFS(BallByBall!$X$2:$X$501,BallByBall!$B$2:$B$501,A1379,BallByBall!$P$2:$P$501,B1379))</f>
        <v>0</v>
      </c>
      <c r="O1379">
        <f>IF(A1379="","",SUMIFS(OverSummary!$G$2:$G$101,OverSummary!$A$2:$A$101,A1379,OverSummary!$D$2:$D$101,B1379))</f>
        <v>0</v>
      </c>
      <c r="P1379">
        <f>IF(A1379="","",G1379*Rules!$B$13+H1379*Rules!$B$14+I1379*Rules!$B$15)</f>
        <v>0</v>
      </c>
      <c r="Q1379">
        <f>IF(A1379="","",IF(G1379&gt;=100,Rules!$B$18,IF(G1379&gt;=50,Rules!$B$17,IF(G1379&gt;=30,Rules!$B$16,0)))+IF(AND(F1379=1,D1379&lt;&gt;"BWL",G1379=0),Rules!$B$27,0))</f>
        <v>0</v>
      </c>
      <c r="R1379">
        <f>IF(A1379="","",J1379*Rules!$B$19+O1379*Rules!$B$22)</f>
        <v>0</v>
      </c>
      <c r="S1379">
        <f>IF(A1379="","",IF(J1379&gt;=4,Rules!$B$21,IF(J1379&gt;=3,Rules!$B$20,0)))</f>
        <v>0</v>
      </c>
      <c r="T1379">
        <f>IF(A1379="","",K1379*Rules!$B$23+L1379*Rules!$B$24+M1379*Rules!$B$25+N1379*Rules!$B$26)</f>
        <v>0</v>
      </c>
      <c r="U1379">
        <f t="shared" si="21"/>
        <v>0</v>
      </c>
    </row>
    <row r="1380" spans="1:21" x14ac:dyDescent="0.2">
      <c r="A1380" t="str">
        <f>MatchSquad!A1380</f>
        <v>M028</v>
      </c>
      <c r="B1380" t="str">
        <f>MatchSquad!B1380</f>
        <v>P179</v>
      </c>
      <c r="C1380" t="str">
        <f>MatchSquad!C1380</f>
        <v>Lhuan-dre Pretorious</v>
      </c>
      <c r="D1380" t="str">
        <f>MatchSquad!D1380</f>
        <v>WK</v>
      </c>
      <c r="E1380" t="str">
        <f>MatchSquad!E1380</f>
        <v>RR</v>
      </c>
      <c r="F1380">
        <f>MatchSquad!G1380</f>
        <v>0</v>
      </c>
      <c r="G1380">
        <f>IF(A1380="","",SUMIFS(BallByBall!$I$2:$I$501,BallByBall!$B$2:$B$501,A1380,BallByBall!$F$2:$F$501,B1380))</f>
        <v>0</v>
      </c>
      <c r="H1380">
        <f>IF(A1380="","",COUNTIFS(BallByBall!$B$2:$B$501,A1380,BallByBall!$F$2:$F$501,B1380,BallByBall!$Q$2:$Q$501,1))</f>
        <v>0</v>
      </c>
      <c r="I1380">
        <f>IF(A1380="","",COUNTIFS(BallByBall!$B$2:$B$501,A1380,BallByBall!$F$2:$F$501,B1380,BallByBall!$R$2:$R$501,1))</f>
        <v>0</v>
      </c>
      <c r="J1380">
        <f>IF(A1380="","",SUMIFS(BallByBall!$T$2:$T$501,BallByBall!$B$2:$B$501,A1380,BallByBall!$H$2:$H$501,B1380))</f>
        <v>0</v>
      </c>
      <c r="K1380">
        <f>IF(A1380="","",SUMIFS(BallByBall!$U$2:$U$501,BallByBall!$B$2:$B$501,A1380,BallByBall!$P$2:$P$501,B1380))</f>
        <v>0</v>
      </c>
      <c r="L1380">
        <f>IF(A1380="","",SUMIFS(BallByBall!$V$2:$V$501,BallByBall!$B$2:$B$501,A1380,BallByBall!$P$2:$P$501,B1380))</f>
        <v>0</v>
      </c>
      <c r="M1380">
        <f>IF(A1380="","",SUMIFS(BallByBall!$W$2:$W$501,BallByBall!$B$2:$B$501,A1380,BallByBall!$P$2:$P$501,B1380))</f>
        <v>0</v>
      </c>
      <c r="N1380">
        <f>IF(A1380="","",SUMIFS(BallByBall!$X$2:$X$501,BallByBall!$B$2:$B$501,A1380,BallByBall!$P$2:$P$501,B1380))</f>
        <v>0</v>
      </c>
      <c r="O1380">
        <f>IF(A1380="","",SUMIFS(OverSummary!$G$2:$G$101,OverSummary!$A$2:$A$101,A1380,OverSummary!$D$2:$D$101,B1380))</f>
        <v>0</v>
      </c>
      <c r="P1380">
        <f>IF(A1380="","",G1380*Rules!$B$13+H1380*Rules!$B$14+I1380*Rules!$B$15)</f>
        <v>0</v>
      </c>
      <c r="Q1380">
        <f>IF(A1380="","",IF(G1380&gt;=100,Rules!$B$18,IF(G1380&gt;=50,Rules!$B$17,IF(G1380&gt;=30,Rules!$B$16,0)))+IF(AND(F1380=1,D1380&lt;&gt;"BWL",G1380=0),Rules!$B$27,0))</f>
        <v>0</v>
      </c>
      <c r="R1380">
        <f>IF(A1380="","",J1380*Rules!$B$19+O1380*Rules!$B$22)</f>
        <v>0</v>
      </c>
      <c r="S1380">
        <f>IF(A1380="","",IF(J1380&gt;=4,Rules!$B$21,IF(J1380&gt;=3,Rules!$B$20,0)))</f>
        <v>0</v>
      </c>
      <c r="T1380">
        <f>IF(A1380="","",K1380*Rules!$B$23+L1380*Rules!$B$24+M1380*Rules!$B$25+N1380*Rules!$B$26)</f>
        <v>0</v>
      </c>
      <c r="U1380">
        <f t="shared" si="21"/>
        <v>0</v>
      </c>
    </row>
    <row r="1381" spans="1:21" x14ac:dyDescent="0.2">
      <c r="A1381" t="str">
        <f>MatchSquad!A1381</f>
        <v>M028</v>
      </c>
      <c r="B1381" t="str">
        <f>MatchSquad!B1381</f>
        <v>P180</v>
      </c>
      <c r="C1381" t="str">
        <f>MatchSquad!C1381</f>
        <v>Ravi Singh</v>
      </c>
      <c r="D1381" t="str">
        <f>MatchSquad!D1381</f>
        <v>WK</v>
      </c>
      <c r="E1381" t="str">
        <f>MatchSquad!E1381</f>
        <v>RR</v>
      </c>
      <c r="F1381">
        <f>MatchSquad!G1381</f>
        <v>0</v>
      </c>
      <c r="G1381">
        <f>IF(A1381="","",SUMIFS(BallByBall!$I$2:$I$501,BallByBall!$B$2:$B$501,A1381,BallByBall!$F$2:$F$501,B1381))</f>
        <v>0</v>
      </c>
      <c r="H1381">
        <f>IF(A1381="","",COUNTIFS(BallByBall!$B$2:$B$501,A1381,BallByBall!$F$2:$F$501,B1381,BallByBall!$Q$2:$Q$501,1))</f>
        <v>0</v>
      </c>
      <c r="I1381">
        <f>IF(A1381="","",COUNTIFS(BallByBall!$B$2:$B$501,A1381,BallByBall!$F$2:$F$501,B1381,BallByBall!$R$2:$R$501,1))</f>
        <v>0</v>
      </c>
      <c r="J1381">
        <f>IF(A1381="","",SUMIFS(BallByBall!$T$2:$T$501,BallByBall!$B$2:$B$501,A1381,BallByBall!$H$2:$H$501,B1381))</f>
        <v>0</v>
      </c>
      <c r="K1381">
        <f>IF(A1381="","",SUMIFS(BallByBall!$U$2:$U$501,BallByBall!$B$2:$B$501,A1381,BallByBall!$P$2:$P$501,B1381))</f>
        <v>0</v>
      </c>
      <c r="L1381">
        <f>IF(A1381="","",SUMIFS(BallByBall!$V$2:$V$501,BallByBall!$B$2:$B$501,A1381,BallByBall!$P$2:$P$501,B1381))</f>
        <v>0</v>
      </c>
      <c r="M1381">
        <f>IF(A1381="","",SUMIFS(BallByBall!$W$2:$W$501,BallByBall!$B$2:$B$501,A1381,BallByBall!$P$2:$P$501,B1381))</f>
        <v>0</v>
      </c>
      <c r="N1381">
        <f>IF(A1381="","",SUMIFS(BallByBall!$X$2:$X$501,BallByBall!$B$2:$B$501,A1381,BallByBall!$P$2:$P$501,B1381))</f>
        <v>0</v>
      </c>
      <c r="O1381">
        <f>IF(A1381="","",SUMIFS(OverSummary!$G$2:$G$101,OverSummary!$A$2:$A$101,A1381,OverSummary!$D$2:$D$101,B1381))</f>
        <v>0</v>
      </c>
      <c r="P1381">
        <f>IF(A1381="","",G1381*Rules!$B$13+H1381*Rules!$B$14+I1381*Rules!$B$15)</f>
        <v>0</v>
      </c>
      <c r="Q1381">
        <f>IF(A1381="","",IF(G1381&gt;=100,Rules!$B$18,IF(G1381&gt;=50,Rules!$B$17,IF(G1381&gt;=30,Rules!$B$16,0)))+IF(AND(F1381=1,D1381&lt;&gt;"BWL",G1381=0),Rules!$B$27,0))</f>
        <v>0</v>
      </c>
      <c r="R1381">
        <f>IF(A1381="","",J1381*Rules!$B$19+O1381*Rules!$B$22)</f>
        <v>0</v>
      </c>
      <c r="S1381">
        <f>IF(A1381="","",IF(J1381&gt;=4,Rules!$B$21,IF(J1381&gt;=3,Rules!$B$20,0)))</f>
        <v>0</v>
      </c>
      <c r="T1381">
        <f>IF(A1381="","",K1381*Rules!$B$23+L1381*Rules!$B$24+M1381*Rules!$B$25+N1381*Rules!$B$26)</f>
        <v>0</v>
      </c>
      <c r="U1381">
        <f t="shared" si="21"/>
        <v>0</v>
      </c>
    </row>
    <row r="1382" spans="1:21" x14ac:dyDescent="0.2">
      <c r="A1382" t="str">
        <f>MatchSquad!A1382</f>
        <v>M028</v>
      </c>
      <c r="B1382" t="str">
        <f>MatchSquad!B1382</f>
        <v>P181</v>
      </c>
      <c r="C1382" t="str">
        <f>MatchSquad!C1382</f>
        <v>Aman Rao Perala</v>
      </c>
      <c r="D1382" t="str">
        <f>MatchSquad!D1382</f>
        <v>BAT</v>
      </c>
      <c r="E1382" t="str">
        <f>MatchSquad!E1382</f>
        <v>RR</v>
      </c>
      <c r="F1382">
        <f>MatchSquad!G1382</f>
        <v>0</v>
      </c>
      <c r="G1382">
        <f>IF(A1382="","",SUMIFS(BallByBall!$I$2:$I$501,BallByBall!$B$2:$B$501,A1382,BallByBall!$F$2:$F$501,B1382))</f>
        <v>0</v>
      </c>
      <c r="H1382">
        <f>IF(A1382="","",COUNTIFS(BallByBall!$B$2:$B$501,A1382,BallByBall!$F$2:$F$501,B1382,BallByBall!$Q$2:$Q$501,1))</f>
        <v>0</v>
      </c>
      <c r="I1382">
        <f>IF(A1382="","",COUNTIFS(BallByBall!$B$2:$B$501,A1382,BallByBall!$F$2:$F$501,B1382,BallByBall!$R$2:$R$501,1))</f>
        <v>0</v>
      </c>
      <c r="J1382">
        <f>IF(A1382="","",SUMIFS(BallByBall!$T$2:$T$501,BallByBall!$B$2:$B$501,A1382,BallByBall!$H$2:$H$501,B1382))</f>
        <v>0</v>
      </c>
      <c r="K1382">
        <f>IF(A1382="","",SUMIFS(BallByBall!$U$2:$U$501,BallByBall!$B$2:$B$501,A1382,BallByBall!$P$2:$P$501,B1382))</f>
        <v>0</v>
      </c>
      <c r="L1382">
        <f>IF(A1382="","",SUMIFS(BallByBall!$V$2:$V$501,BallByBall!$B$2:$B$501,A1382,BallByBall!$P$2:$P$501,B1382))</f>
        <v>0</v>
      </c>
      <c r="M1382">
        <f>IF(A1382="","",SUMIFS(BallByBall!$W$2:$W$501,BallByBall!$B$2:$B$501,A1382,BallByBall!$P$2:$P$501,B1382))</f>
        <v>0</v>
      </c>
      <c r="N1382">
        <f>IF(A1382="","",SUMIFS(BallByBall!$X$2:$X$501,BallByBall!$B$2:$B$501,A1382,BallByBall!$P$2:$P$501,B1382))</f>
        <v>0</v>
      </c>
      <c r="O1382">
        <f>IF(A1382="","",SUMIFS(OverSummary!$G$2:$G$101,OverSummary!$A$2:$A$101,A1382,OverSummary!$D$2:$D$101,B1382))</f>
        <v>0</v>
      </c>
      <c r="P1382">
        <f>IF(A1382="","",G1382*Rules!$B$13+H1382*Rules!$B$14+I1382*Rules!$B$15)</f>
        <v>0</v>
      </c>
      <c r="Q1382">
        <f>IF(A1382="","",IF(G1382&gt;=100,Rules!$B$18,IF(G1382&gt;=50,Rules!$B$17,IF(G1382&gt;=30,Rules!$B$16,0)))+IF(AND(F1382=1,D1382&lt;&gt;"BWL",G1382=0),Rules!$B$27,0))</f>
        <v>0</v>
      </c>
      <c r="R1382">
        <f>IF(A1382="","",J1382*Rules!$B$19+O1382*Rules!$B$22)</f>
        <v>0</v>
      </c>
      <c r="S1382">
        <f>IF(A1382="","",IF(J1382&gt;=4,Rules!$B$21,IF(J1382&gt;=3,Rules!$B$20,0)))</f>
        <v>0</v>
      </c>
      <c r="T1382">
        <f>IF(A1382="","",K1382*Rules!$B$23+L1382*Rules!$B$24+M1382*Rules!$B$25+N1382*Rules!$B$26)</f>
        <v>0</v>
      </c>
      <c r="U1382">
        <f t="shared" si="21"/>
        <v>0</v>
      </c>
    </row>
    <row r="1383" spans="1:21" x14ac:dyDescent="0.2">
      <c r="A1383" t="str">
        <f>MatchSquad!A1383</f>
        <v>M028</v>
      </c>
      <c r="B1383" t="str">
        <f>MatchSquad!B1383</f>
        <v>P182</v>
      </c>
      <c r="C1383" t="str">
        <f>MatchSquad!C1383</f>
        <v>Shimron Hetmyer</v>
      </c>
      <c r="D1383" t="str">
        <f>MatchSquad!D1383</f>
        <v>BAT</v>
      </c>
      <c r="E1383" t="str">
        <f>MatchSquad!E1383</f>
        <v>RR</v>
      </c>
      <c r="F1383">
        <f>MatchSquad!G1383</f>
        <v>0</v>
      </c>
      <c r="G1383">
        <f>IF(A1383="","",SUMIFS(BallByBall!$I$2:$I$501,BallByBall!$B$2:$B$501,A1383,BallByBall!$F$2:$F$501,B1383))</f>
        <v>0</v>
      </c>
      <c r="H1383">
        <f>IF(A1383="","",COUNTIFS(BallByBall!$B$2:$B$501,A1383,BallByBall!$F$2:$F$501,B1383,BallByBall!$Q$2:$Q$501,1))</f>
        <v>0</v>
      </c>
      <c r="I1383">
        <f>IF(A1383="","",COUNTIFS(BallByBall!$B$2:$B$501,A1383,BallByBall!$F$2:$F$501,B1383,BallByBall!$R$2:$R$501,1))</f>
        <v>0</v>
      </c>
      <c r="J1383">
        <f>IF(A1383="","",SUMIFS(BallByBall!$T$2:$T$501,BallByBall!$B$2:$B$501,A1383,BallByBall!$H$2:$H$501,B1383))</f>
        <v>0</v>
      </c>
      <c r="K1383">
        <f>IF(A1383="","",SUMIFS(BallByBall!$U$2:$U$501,BallByBall!$B$2:$B$501,A1383,BallByBall!$P$2:$P$501,B1383))</f>
        <v>0</v>
      </c>
      <c r="L1383">
        <f>IF(A1383="","",SUMIFS(BallByBall!$V$2:$V$501,BallByBall!$B$2:$B$501,A1383,BallByBall!$P$2:$P$501,B1383))</f>
        <v>0</v>
      </c>
      <c r="M1383">
        <f>IF(A1383="","",SUMIFS(BallByBall!$W$2:$W$501,BallByBall!$B$2:$B$501,A1383,BallByBall!$P$2:$P$501,B1383))</f>
        <v>0</v>
      </c>
      <c r="N1383">
        <f>IF(A1383="","",SUMIFS(BallByBall!$X$2:$X$501,BallByBall!$B$2:$B$501,A1383,BallByBall!$P$2:$P$501,B1383))</f>
        <v>0</v>
      </c>
      <c r="O1383">
        <f>IF(A1383="","",SUMIFS(OverSummary!$G$2:$G$101,OverSummary!$A$2:$A$101,A1383,OverSummary!$D$2:$D$101,B1383))</f>
        <v>0</v>
      </c>
      <c r="P1383">
        <f>IF(A1383="","",G1383*Rules!$B$13+H1383*Rules!$B$14+I1383*Rules!$B$15)</f>
        <v>0</v>
      </c>
      <c r="Q1383">
        <f>IF(A1383="","",IF(G1383&gt;=100,Rules!$B$18,IF(G1383&gt;=50,Rules!$B$17,IF(G1383&gt;=30,Rules!$B$16,0)))+IF(AND(F1383=1,D1383&lt;&gt;"BWL",G1383=0),Rules!$B$27,0))</f>
        <v>0</v>
      </c>
      <c r="R1383">
        <f>IF(A1383="","",J1383*Rules!$B$19+O1383*Rules!$B$22)</f>
        <v>0</v>
      </c>
      <c r="S1383">
        <f>IF(A1383="","",IF(J1383&gt;=4,Rules!$B$21,IF(J1383&gt;=3,Rules!$B$20,0)))</f>
        <v>0</v>
      </c>
      <c r="T1383">
        <f>IF(A1383="","",K1383*Rules!$B$23+L1383*Rules!$B$24+M1383*Rules!$B$25+N1383*Rules!$B$26)</f>
        <v>0</v>
      </c>
      <c r="U1383">
        <f t="shared" si="21"/>
        <v>0</v>
      </c>
    </row>
    <row r="1384" spans="1:21" x14ac:dyDescent="0.2">
      <c r="A1384" t="str">
        <f>MatchSquad!A1384</f>
        <v>M028</v>
      </c>
      <c r="B1384" t="str">
        <f>MatchSquad!B1384</f>
        <v>P183</v>
      </c>
      <c r="C1384" t="str">
        <f>MatchSquad!C1384</f>
        <v>Yashasvi Jaiswal</v>
      </c>
      <c r="D1384" t="str">
        <f>MatchSquad!D1384</f>
        <v>BAT</v>
      </c>
      <c r="E1384" t="str">
        <f>MatchSquad!E1384</f>
        <v>RR</v>
      </c>
      <c r="F1384">
        <f>MatchSquad!G1384</f>
        <v>0</v>
      </c>
      <c r="G1384">
        <f>IF(A1384="","",SUMIFS(BallByBall!$I$2:$I$501,BallByBall!$B$2:$B$501,A1384,BallByBall!$F$2:$F$501,B1384))</f>
        <v>0</v>
      </c>
      <c r="H1384">
        <f>IF(A1384="","",COUNTIFS(BallByBall!$B$2:$B$501,A1384,BallByBall!$F$2:$F$501,B1384,BallByBall!$Q$2:$Q$501,1))</f>
        <v>0</v>
      </c>
      <c r="I1384">
        <f>IF(A1384="","",COUNTIFS(BallByBall!$B$2:$B$501,A1384,BallByBall!$F$2:$F$501,B1384,BallByBall!$R$2:$R$501,1))</f>
        <v>0</v>
      </c>
      <c r="J1384">
        <f>IF(A1384="","",SUMIFS(BallByBall!$T$2:$T$501,BallByBall!$B$2:$B$501,A1384,BallByBall!$H$2:$H$501,B1384))</f>
        <v>0</v>
      </c>
      <c r="K1384">
        <f>IF(A1384="","",SUMIFS(BallByBall!$U$2:$U$501,BallByBall!$B$2:$B$501,A1384,BallByBall!$P$2:$P$501,B1384))</f>
        <v>0</v>
      </c>
      <c r="L1384">
        <f>IF(A1384="","",SUMIFS(BallByBall!$V$2:$V$501,BallByBall!$B$2:$B$501,A1384,BallByBall!$P$2:$P$501,B1384))</f>
        <v>0</v>
      </c>
      <c r="M1384">
        <f>IF(A1384="","",SUMIFS(BallByBall!$W$2:$W$501,BallByBall!$B$2:$B$501,A1384,BallByBall!$P$2:$P$501,B1384))</f>
        <v>0</v>
      </c>
      <c r="N1384">
        <f>IF(A1384="","",SUMIFS(BallByBall!$X$2:$X$501,BallByBall!$B$2:$B$501,A1384,BallByBall!$P$2:$P$501,B1384))</f>
        <v>0</v>
      </c>
      <c r="O1384">
        <f>IF(A1384="","",SUMIFS(OverSummary!$G$2:$G$101,OverSummary!$A$2:$A$101,A1384,OverSummary!$D$2:$D$101,B1384))</f>
        <v>0</v>
      </c>
      <c r="P1384">
        <f>IF(A1384="","",G1384*Rules!$B$13+H1384*Rules!$B$14+I1384*Rules!$B$15)</f>
        <v>0</v>
      </c>
      <c r="Q1384">
        <f>IF(A1384="","",IF(G1384&gt;=100,Rules!$B$18,IF(G1384&gt;=50,Rules!$B$17,IF(G1384&gt;=30,Rules!$B$16,0)))+IF(AND(F1384=1,D1384&lt;&gt;"BWL",G1384=0),Rules!$B$27,0))</f>
        <v>0</v>
      </c>
      <c r="R1384">
        <f>IF(A1384="","",J1384*Rules!$B$19+O1384*Rules!$B$22)</f>
        <v>0</v>
      </c>
      <c r="S1384">
        <f>IF(A1384="","",IF(J1384&gt;=4,Rules!$B$21,IF(J1384&gt;=3,Rules!$B$20,0)))</f>
        <v>0</v>
      </c>
      <c r="T1384">
        <f>IF(A1384="","",K1384*Rules!$B$23+L1384*Rules!$B$24+M1384*Rules!$B$25+N1384*Rules!$B$26)</f>
        <v>0</v>
      </c>
      <c r="U1384">
        <f t="shared" si="21"/>
        <v>0</v>
      </c>
    </row>
    <row r="1385" spans="1:21" x14ac:dyDescent="0.2">
      <c r="A1385" t="str">
        <f>MatchSquad!A1385</f>
        <v>M028</v>
      </c>
      <c r="B1385" t="str">
        <f>MatchSquad!B1385</f>
        <v>P184</v>
      </c>
      <c r="C1385" t="str">
        <f>MatchSquad!C1385</f>
        <v>Dhruv Jurel</v>
      </c>
      <c r="D1385" t="str">
        <f>MatchSquad!D1385</f>
        <v>WK</v>
      </c>
      <c r="E1385" t="str">
        <f>MatchSquad!E1385</f>
        <v>RR</v>
      </c>
      <c r="F1385">
        <f>MatchSquad!G1385</f>
        <v>0</v>
      </c>
      <c r="G1385">
        <f>IF(A1385="","",SUMIFS(BallByBall!$I$2:$I$501,BallByBall!$B$2:$B$501,A1385,BallByBall!$F$2:$F$501,B1385))</f>
        <v>0</v>
      </c>
      <c r="H1385">
        <f>IF(A1385="","",COUNTIFS(BallByBall!$B$2:$B$501,A1385,BallByBall!$F$2:$F$501,B1385,BallByBall!$Q$2:$Q$501,1))</f>
        <v>0</v>
      </c>
      <c r="I1385">
        <f>IF(A1385="","",COUNTIFS(BallByBall!$B$2:$B$501,A1385,BallByBall!$F$2:$F$501,B1385,BallByBall!$R$2:$R$501,1))</f>
        <v>0</v>
      </c>
      <c r="J1385">
        <f>IF(A1385="","",SUMIFS(BallByBall!$T$2:$T$501,BallByBall!$B$2:$B$501,A1385,BallByBall!$H$2:$H$501,B1385))</f>
        <v>0</v>
      </c>
      <c r="K1385">
        <f>IF(A1385="","",SUMIFS(BallByBall!$U$2:$U$501,BallByBall!$B$2:$B$501,A1385,BallByBall!$P$2:$P$501,B1385))</f>
        <v>0</v>
      </c>
      <c r="L1385">
        <f>IF(A1385="","",SUMIFS(BallByBall!$V$2:$V$501,BallByBall!$B$2:$B$501,A1385,BallByBall!$P$2:$P$501,B1385))</f>
        <v>0</v>
      </c>
      <c r="M1385">
        <f>IF(A1385="","",SUMIFS(BallByBall!$W$2:$W$501,BallByBall!$B$2:$B$501,A1385,BallByBall!$P$2:$P$501,B1385))</f>
        <v>0</v>
      </c>
      <c r="N1385">
        <f>IF(A1385="","",SUMIFS(BallByBall!$X$2:$X$501,BallByBall!$B$2:$B$501,A1385,BallByBall!$P$2:$P$501,B1385))</f>
        <v>0</v>
      </c>
      <c r="O1385">
        <f>IF(A1385="","",SUMIFS(OverSummary!$G$2:$G$101,OverSummary!$A$2:$A$101,A1385,OverSummary!$D$2:$D$101,B1385))</f>
        <v>0</v>
      </c>
      <c r="P1385">
        <f>IF(A1385="","",G1385*Rules!$B$13+H1385*Rules!$B$14+I1385*Rules!$B$15)</f>
        <v>0</v>
      </c>
      <c r="Q1385">
        <f>IF(A1385="","",IF(G1385&gt;=100,Rules!$B$18,IF(G1385&gt;=50,Rules!$B$17,IF(G1385&gt;=30,Rules!$B$16,0)))+IF(AND(F1385=1,D1385&lt;&gt;"BWL",G1385=0),Rules!$B$27,0))</f>
        <v>0</v>
      </c>
      <c r="R1385">
        <f>IF(A1385="","",J1385*Rules!$B$19+O1385*Rules!$B$22)</f>
        <v>0</v>
      </c>
      <c r="S1385">
        <f>IF(A1385="","",IF(J1385&gt;=4,Rules!$B$21,IF(J1385&gt;=3,Rules!$B$20,0)))</f>
        <v>0</v>
      </c>
      <c r="T1385">
        <f>IF(A1385="","",K1385*Rules!$B$23+L1385*Rules!$B$24+M1385*Rules!$B$25+N1385*Rules!$B$26)</f>
        <v>0</v>
      </c>
      <c r="U1385">
        <f t="shared" si="21"/>
        <v>0</v>
      </c>
    </row>
    <row r="1386" spans="1:21" x14ac:dyDescent="0.2">
      <c r="A1386" t="str">
        <f>MatchSquad!A1386</f>
        <v>M028</v>
      </c>
      <c r="B1386" t="str">
        <f>MatchSquad!B1386</f>
        <v>P185</v>
      </c>
      <c r="C1386" t="str">
        <f>MatchSquad!C1386</f>
        <v>Riyan Parag</v>
      </c>
      <c r="D1386" t="str">
        <f>MatchSquad!D1386</f>
        <v>AR</v>
      </c>
      <c r="E1386" t="str">
        <f>MatchSquad!E1386</f>
        <v>RR</v>
      </c>
      <c r="F1386">
        <f>MatchSquad!G1386</f>
        <v>0</v>
      </c>
      <c r="G1386">
        <f>IF(A1386="","",SUMIFS(BallByBall!$I$2:$I$501,BallByBall!$B$2:$B$501,A1386,BallByBall!$F$2:$F$501,B1386))</f>
        <v>0</v>
      </c>
      <c r="H1386">
        <f>IF(A1386="","",COUNTIFS(BallByBall!$B$2:$B$501,A1386,BallByBall!$F$2:$F$501,B1386,BallByBall!$Q$2:$Q$501,1))</f>
        <v>0</v>
      </c>
      <c r="I1386">
        <f>IF(A1386="","",COUNTIFS(BallByBall!$B$2:$B$501,A1386,BallByBall!$F$2:$F$501,B1386,BallByBall!$R$2:$R$501,1))</f>
        <v>0</v>
      </c>
      <c r="J1386">
        <f>IF(A1386="","",SUMIFS(BallByBall!$T$2:$T$501,BallByBall!$B$2:$B$501,A1386,BallByBall!$H$2:$H$501,B1386))</f>
        <v>0</v>
      </c>
      <c r="K1386">
        <f>IF(A1386="","",SUMIFS(BallByBall!$U$2:$U$501,BallByBall!$B$2:$B$501,A1386,BallByBall!$P$2:$P$501,B1386))</f>
        <v>0</v>
      </c>
      <c r="L1386">
        <f>IF(A1386="","",SUMIFS(BallByBall!$V$2:$V$501,BallByBall!$B$2:$B$501,A1386,BallByBall!$P$2:$P$501,B1386))</f>
        <v>0</v>
      </c>
      <c r="M1386">
        <f>IF(A1386="","",SUMIFS(BallByBall!$W$2:$W$501,BallByBall!$B$2:$B$501,A1386,BallByBall!$P$2:$P$501,B1386))</f>
        <v>0</v>
      </c>
      <c r="N1386">
        <f>IF(A1386="","",SUMIFS(BallByBall!$X$2:$X$501,BallByBall!$B$2:$B$501,A1386,BallByBall!$P$2:$P$501,B1386))</f>
        <v>0</v>
      </c>
      <c r="O1386">
        <f>IF(A1386="","",SUMIFS(OverSummary!$G$2:$G$101,OverSummary!$A$2:$A$101,A1386,OverSummary!$D$2:$D$101,B1386))</f>
        <v>0</v>
      </c>
      <c r="P1386">
        <f>IF(A1386="","",G1386*Rules!$B$13+H1386*Rules!$B$14+I1386*Rules!$B$15)</f>
        <v>0</v>
      </c>
      <c r="Q1386">
        <f>IF(A1386="","",IF(G1386&gt;=100,Rules!$B$18,IF(G1386&gt;=50,Rules!$B$17,IF(G1386&gt;=30,Rules!$B$16,0)))+IF(AND(F1386=1,D1386&lt;&gt;"BWL",G1386=0),Rules!$B$27,0))</f>
        <v>0</v>
      </c>
      <c r="R1386">
        <f>IF(A1386="","",J1386*Rules!$B$19+O1386*Rules!$B$22)</f>
        <v>0</v>
      </c>
      <c r="S1386">
        <f>IF(A1386="","",IF(J1386&gt;=4,Rules!$B$21,IF(J1386&gt;=3,Rules!$B$20,0)))</f>
        <v>0</v>
      </c>
      <c r="T1386">
        <f>IF(A1386="","",K1386*Rules!$B$23+L1386*Rules!$B$24+M1386*Rules!$B$25+N1386*Rules!$B$26)</f>
        <v>0</v>
      </c>
      <c r="U1386">
        <f t="shared" si="21"/>
        <v>0</v>
      </c>
    </row>
    <row r="1387" spans="1:21" x14ac:dyDescent="0.2">
      <c r="A1387" t="str">
        <f>MatchSquad!A1387</f>
        <v>M028</v>
      </c>
      <c r="B1387" t="str">
        <f>MatchSquad!B1387</f>
        <v>P186</v>
      </c>
      <c r="C1387" t="str">
        <f>MatchSquad!C1387</f>
        <v>Yudhvir Singh Charak</v>
      </c>
      <c r="D1387" t="str">
        <f>MatchSquad!D1387</f>
        <v>AR</v>
      </c>
      <c r="E1387" t="str">
        <f>MatchSquad!E1387</f>
        <v>RR</v>
      </c>
      <c r="F1387">
        <f>MatchSquad!G1387</f>
        <v>0</v>
      </c>
      <c r="G1387">
        <f>IF(A1387="","",SUMIFS(BallByBall!$I$2:$I$501,BallByBall!$B$2:$B$501,A1387,BallByBall!$F$2:$F$501,B1387))</f>
        <v>0</v>
      </c>
      <c r="H1387">
        <f>IF(A1387="","",COUNTIFS(BallByBall!$B$2:$B$501,A1387,BallByBall!$F$2:$F$501,B1387,BallByBall!$Q$2:$Q$501,1))</f>
        <v>0</v>
      </c>
      <c r="I1387">
        <f>IF(A1387="","",COUNTIFS(BallByBall!$B$2:$B$501,A1387,BallByBall!$F$2:$F$501,B1387,BallByBall!$R$2:$R$501,1))</f>
        <v>0</v>
      </c>
      <c r="J1387">
        <f>IF(A1387="","",SUMIFS(BallByBall!$T$2:$T$501,BallByBall!$B$2:$B$501,A1387,BallByBall!$H$2:$H$501,B1387))</f>
        <v>0</v>
      </c>
      <c r="K1387">
        <f>IF(A1387="","",SUMIFS(BallByBall!$U$2:$U$501,BallByBall!$B$2:$B$501,A1387,BallByBall!$P$2:$P$501,B1387))</f>
        <v>0</v>
      </c>
      <c r="L1387">
        <f>IF(A1387="","",SUMIFS(BallByBall!$V$2:$V$501,BallByBall!$B$2:$B$501,A1387,BallByBall!$P$2:$P$501,B1387))</f>
        <v>0</v>
      </c>
      <c r="M1387">
        <f>IF(A1387="","",SUMIFS(BallByBall!$W$2:$W$501,BallByBall!$B$2:$B$501,A1387,BallByBall!$P$2:$P$501,B1387))</f>
        <v>0</v>
      </c>
      <c r="N1387">
        <f>IF(A1387="","",SUMIFS(BallByBall!$X$2:$X$501,BallByBall!$B$2:$B$501,A1387,BallByBall!$P$2:$P$501,B1387))</f>
        <v>0</v>
      </c>
      <c r="O1387">
        <f>IF(A1387="","",SUMIFS(OverSummary!$G$2:$G$101,OverSummary!$A$2:$A$101,A1387,OverSummary!$D$2:$D$101,B1387))</f>
        <v>0</v>
      </c>
      <c r="P1387">
        <f>IF(A1387="","",G1387*Rules!$B$13+H1387*Rules!$B$14+I1387*Rules!$B$15)</f>
        <v>0</v>
      </c>
      <c r="Q1387">
        <f>IF(A1387="","",IF(G1387&gt;=100,Rules!$B$18,IF(G1387&gt;=50,Rules!$B$17,IF(G1387&gt;=30,Rules!$B$16,0)))+IF(AND(F1387=1,D1387&lt;&gt;"BWL",G1387=0),Rules!$B$27,0))</f>
        <v>0</v>
      </c>
      <c r="R1387">
        <f>IF(A1387="","",J1387*Rules!$B$19+O1387*Rules!$B$22)</f>
        <v>0</v>
      </c>
      <c r="S1387">
        <f>IF(A1387="","",IF(J1387&gt;=4,Rules!$B$21,IF(J1387&gt;=3,Rules!$B$20,0)))</f>
        <v>0</v>
      </c>
      <c r="T1387">
        <f>IF(A1387="","",K1387*Rules!$B$23+L1387*Rules!$B$24+M1387*Rules!$B$25+N1387*Rules!$B$26)</f>
        <v>0</v>
      </c>
      <c r="U1387">
        <f t="shared" si="21"/>
        <v>0</v>
      </c>
    </row>
    <row r="1388" spans="1:21" x14ac:dyDescent="0.2">
      <c r="A1388" t="str">
        <f>MatchSquad!A1388</f>
        <v>M028</v>
      </c>
      <c r="B1388" t="str">
        <f>MatchSquad!B1388</f>
        <v>P187</v>
      </c>
      <c r="C1388" t="str">
        <f>MatchSquad!C1388</f>
        <v>Ravindra Jadeja</v>
      </c>
      <c r="D1388" t="str">
        <f>MatchSquad!D1388</f>
        <v>AR</v>
      </c>
      <c r="E1388" t="str">
        <f>MatchSquad!E1388</f>
        <v>RR</v>
      </c>
      <c r="F1388">
        <f>MatchSquad!G1388</f>
        <v>0</v>
      </c>
      <c r="G1388">
        <f>IF(A1388="","",SUMIFS(BallByBall!$I$2:$I$501,BallByBall!$B$2:$B$501,A1388,BallByBall!$F$2:$F$501,B1388))</f>
        <v>0</v>
      </c>
      <c r="H1388">
        <f>IF(A1388="","",COUNTIFS(BallByBall!$B$2:$B$501,A1388,BallByBall!$F$2:$F$501,B1388,BallByBall!$Q$2:$Q$501,1))</f>
        <v>0</v>
      </c>
      <c r="I1388">
        <f>IF(A1388="","",COUNTIFS(BallByBall!$B$2:$B$501,A1388,BallByBall!$F$2:$F$501,B1388,BallByBall!$R$2:$R$501,1))</f>
        <v>0</v>
      </c>
      <c r="J1388">
        <f>IF(A1388="","",SUMIFS(BallByBall!$T$2:$T$501,BallByBall!$B$2:$B$501,A1388,BallByBall!$H$2:$H$501,B1388))</f>
        <v>0</v>
      </c>
      <c r="K1388">
        <f>IF(A1388="","",SUMIFS(BallByBall!$U$2:$U$501,BallByBall!$B$2:$B$501,A1388,BallByBall!$P$2:$P$501,B1388))</f>
        <v>0</v>
      </c>
      <c r="L1388">
        <f>IF(A1388="","",SUMIFS(BallByBall!$V$2:$V$501,BallByBall!$B$2:$B$501,A1388,BallByBall!$P$2:$P$501,B1388))</f>
        <v>0</v>
      </c>
      <c r="M1388">
        <f>IF(A1388="","",SUMIFS(BallByBall!$W$2:$W$501,BallByBall!$B$2:$B$501,A1388,BallByBall!$P$2:$P$501,B1388))</f>
        <v>0</v>
      </c>
      <c r="N1388">
        <f>IF(A1388="","",SUMIFS(BallByBall!$X$2:$X$501,BallByBall!$B$2:$B$501,A1388,BallByBall!$P$2:$P$501,B1388))</f>
        <v>0</v>
      </c>
      <c r="O1388">
        <f>IF(A1388="","",SUMIFS(OverSummary!$G$2:$G$101,OverSummary!$A$2:$A$101,A1388,OverSummary!$D$2:$D$101,B1388))</f>
        <v>0</v>
      </c>
      <c r="P1388">
        <f>IF(A1388="","",G1388*Rules!$B$13+H1388*Rules!$B$14+I1388*Rules!$B$15)</f>
        <v>0</v>
      </c>
      <c r="Q1388">
        <f>IF(A1388="","",IF(G1388&gt;=100,Rules!$B$18,IF(G1388&gt;=50,Rules!$B$17,IF(G1388&gt;=30,Rules!$B$16,0)))+IF(AND(F1388=1,D1388&lt;&gt;"BWL",G1388=0),Rules!$B$27,0))</f>
        <v>0</v>
      </c>
      <c r="R1388">
        <f>IF(A1388="","",J1388*Rules!$B$19+O1388*Rules!$B$22)</f>
        <v>0</v>
      </c>
      <c r="S1388">
        <f>IF(A1388="","",IF(J1388&gt;=4,Rules!$B$21,IF(J1388&gt;=3,Rules!$B$20,0)))</f>
        <v>0</v>
      </c>
      <c r="T1388">
        <f>IF(A1388="","",K1388*Rules!$B$23+L1388*Rules!$B$24+M1388*Rules!$B$25+N1388*Rules!$B$26)</f>
        <v>0</v>
      </c>
      <c r="U1388">
        <f t="shared" si="21"/>
        <v>0</v>
      </c>
    </row>
    <row r="1389" spans="1:21" x14ac:dyDescent="0.2">
      <c r="A1389" t="str">
        <f>MatchSquad!A1389</f>
        <v>M028</v>
      </c>
      <c r="B1389" t="str">
        <f>MatchSquad!B1389</f>
        <v>P188</v>
      </c>
      <c r="C1389" t="str">
        <f>MatchSquad!C1389</f>
        <v>Dasun Shanaka</v>
      </c>
      <c r="D1389" t="str">
        <f>MatchSquad!D1389</f>
        <v>AR</v>
      </c>
      <c r="E1389" t="str">
        <f>MatchSquad!E1389</f>
        <v>RR</v>
      </c>
      <c r="F1389">
        <f>MatchSquad!G1389</f>
        <v>0</v>
      </c>
      <c r="G1389">
        <f>IF(A1389="","",SUMIFS(BallByBall!$I$2:$I$501,BallByBall!$B$2:$B$501,A1389,BallByBall!$F$2:$F$501,B1389))</f>
        <v>0</v>
      </c>
      <c r="H1389">
        <f>IF(A1389="","",COUNTIFS(BallByBall!$B$2:$B$501,A1389,BallByBall!$F$2:$F$501,B1389,BallByBall!$Q$2:$Q$501,1))</f>
        <v>0</v>
      </c>
      <c r="I1389">
        <f>IF(A1389="","",COUNTIFS(BallByBall!$B$2:$B$501,A1389,BallByBall!$F$2:$F$501,B1389,BallByBall!$R$2:$R$501,1))</f>
        <v>0</v>
      </c>
      <c r="J1389">
        <f>IF(A1389="","",SUMIFS(BallByBall!$T$2:$T$501,BallByBall!$B$2:$B$501,A1389,BallByBall!$H$2:$H$501,B1389))</f>
        <v>0</v>
      </c>
      <c r="K1389">
        <f>IF(A1389="","",SUMIFS(BallByBall!$U$2:$U$501,BallByBall!$B$2:$B$501,A1389,BallByBall!$P$2:$P$501,B1389))</f>
        <v>0</v>
      </c>
      <c r="L1389">
        <f>IF(A1389="","",SUMIFS(BallByBall!$V$2:$V$501,BallByBall!$B$2:$B$501,A1389,BallByBall!$P$2:$P$501,B1389))</f>
        <v>0</v>
      </c>
      <c r="M1389">
        <f>IF(A1389="","",SUMIFS(BallByBall!$W$2:$W$501,BallByBall!$B$2:$B$501,A1389,BallByBall!$P$2:$P$501,B1389))</f>
        <v>0</v>
      </c>
      <c r="N1389">
        <f>IF(A1389="","",SUMIFS(BallByBall!$X$2:$X$501,BallByBall!$B$2:$B$501,A1389,BallByBall!$P$2:$P$501,B1389))</f>
        <v>0</v>
      </c>
      <c r="O1389">
        <f>IF(A1389="","",SUMIFS(OverSummary!$G$2:$G$101,OverSummary!$A$2:$A$101,A1389,OverSummary!$D$2:$D$101,B1389))</f>
        <v>0</v>
      </c>
      <c r="P1389">
        <f>IF(A1389="","",G1389*Rules!$B$13+H1389*Rules!$B$14+I1389*Rules!$B$15)</f>
        <v>0</v>
      </c>
      <c r="Q1389">
        <f>IF(A1389="","",IF(G1389&gt;=100,Rules!$B$18,IF(G1389&gt;=50,Rules!$B$17,IF(G1389&gt;=30,Rules!$B$16,0)))+IF(AND(F1389=1,D1389&lt;&gt;"BWL",G1389=0),Rules!$B$27,0))</f>
        <v>0</v>
      </c>
      <c r="R1389">
        <f>IF(A1389="","",J1389*Rules!$B$19+O1389*Rules!$B$22)</f>
        <v>0</v>
      </c>
      <c r="S1389">
        <f>IF(A1389="","",IF(J1389&gt;=4,Rules!$B$21,IF(J1389&gt;=3,Rules!$B$20,0)))</f>
        <v>0</v>
      </c>
      <c r="T1389">
        <f>IF(A1389="","",K1389*Rules!$B$23+L1389*Rules!$B$24+M1389*Rules!$B$25+N1389*Rules!$B$26)</f>
        <v>0</v>
      </c>
      <c r="U1389">
        <f t="shared" si="21"/>
        <v>0</v>
      </c>
    </row>
    <row r="1390" spans="1:21" x14ac:dyDescent="0.2">
      <c r="A1390" t="str">
        <f>MatchSquad!A1390</f>
        <v>M028</v>
      </c>
      <c r="B1390" t="str">
        <f>MatchSquad!B1390</f>
        <v>P189</v>
      </c>
      <c r="C1390" t="str">
        <f>MatchSquad!C1390</f>
        <v>Jofra Archer</v>
      </c>
      <c r="D1390" t="str">
        <f>MatchSquad!D1390</f>
        <v>BWL</v>
      </c>
      <c r="E1390" t="str">
        <f>MatchSquad!E1390</f>
        <v>RR</v>
      </c>
      <c r="F1390">
        <f>MatchSquad!G1390</f>
        <v>0</v>
      </c>
      <c r="G1390">
        <f>IF(A1390="","",SUMIFS(BallByBall!$I$2:$I$501,BallByBall!$B$2:$B$501,A1390,BallByBall!$F$2:$F$501,B1390))</f>
        <v>0</v>
      </c>
      <c r="H1390">
        <f>IF(A1390="","",COUNTIFS(BallByBall!$B$2:$B$501,A1390,BallByBall!$F$2:$F$501,B1390,BallByBall!$Q$2:$Q$501,1))</f>
        <v>0</v>
      </c>
      <c r="I1390">
        <f>IF(A1390="","",COUNTIFS(BallByBall!$B$2:$B$501,A1390,BallByBall!$F$2:$F$501,B1390,BallByBall!$R$2:$R$501,1))</f>
        <v>0</v>
      </c>
      <c r="J1390">
        <f>IF(A1390="","",SUMIFS(BallByBall!$T$2:$T$501,BallByBall!$B$2:$B$501,A1390,BallByBall!$H$2:$H$501,B1390))</f>
        <v>0</v>
      </c>
      <c r="K1390">
        <f>IF(A1390="","",SUMIFS(BallByBall!$U$2:$U$501,BallByBall!$B$2:$B$501,A1390,BallByBall!$P$2:$P$501,B1390))</f>
        <v>0</v>
      </c>
      <c r="L1390">
        <f>IF(A1390="","",SUMIFS(BallByBall!$V$2:$V$501,BallByBall!$B$2:$B$501,A1390,BallByBall!$P$2:$P$501,B1390))</f>
        <v>0</v>
      </c>
      <c r="M1390">
        <f>IF(A1390="","",SUMIFS(BallByBall!$W$2:$W$501,BallByBall!$B$2:$B$501,A1390,BallByBall!$P$2:$P$501,B1390))</f>
        <v>0</v>
      </c>
      <c r="N1390">
        <f>IF(A1390="","",SUMIFS(BallByBall!$X$2:$X$501,BallByBall!$B$2:$B$501,A1390,BallByBall!$P$2:$P$501,B1390))</f>
        <v>0</v>
      </c>
      <c r="O1390">
        <f>IF(A1390="","",SUMIFS(OverSummary!$G$2:$G$101,OverSummary!$A$2:$A$101,A1390,OverSummary!$D$2:$D$101,B1390))</f>
        <v>0</v>
      </c>
      <c r="P1390">
        <f>IF(A1390="","",G1390*Rules!$B$13+H1390*Rules!$B$14+I1390*Rules!$B$15)</f>
        <v>0</v>
      </c>
      <c r="Q1390">
        <f>IF(A1390="","",IF(G1390&gt;=100,Rules!$B$18,IF(G1390&gt;=50,Rules!$B$17,IF(G1390&gt;=30,Rules!$B$16,0)))+IF(AND(F1390=1,D1390&lt;&gt;"BWL",G1390=0),Rules!$B$27,0))</f>
        <v>0</v>
      </c>
      <c r="R1390">
        <f>IF(A1390="","",J1390*Rules!$B$19+O1390*Rules!$B$22)</f>
        <v>0</v>
      </c>
      <c r="S1390">
        <f>IF(A1390="","",IF(J1390&gt;=4,Rules!$B$21,IF(J1390&gt;=3,Rules!$B$20,0)))</f>
        <v>0</v>
      </c>
      <c r="T1390">
        <f>IF(A1390="","",K1390*Rules!$B$23+L1390*Rules!$B$24+M1390*Rules!$B$25+N1390*Rules!$B$26)</f>
        <v>0</v>
      </c>
      <c r="U1390">
        <f t="shared" si="21"/>
        <v>0</v>
      </c>
    </row>
    <row r="1391" spans="1:21" x14ac:dyDescent="0.2">
      <c r="A1391" t="str">
        <f>MatchSquad!A1391</f>
        <v>M028</v>
      </c>
      <c r="B1391" t="str">
        <f>MatchSquad!B1391</f>
        <v>P190</v>
      </c>
      <c r="C1391" t="str">
        <f>MatchSquad!C1391</f>
        <v>Tushar Deshpande</v>
      </c>
      <c r="D1391" t="str">
        <f>MatchSquad!D1391</f>
        <v>BWL</v>
      </c>
      <c r="E1391" t="str">
        <f>MatchSquad!E1391</f>
        <v>RR</v>
      </c>
      <c r="F1391">
        <f>MatchSquad!G1391</f>
        <v>0</v>
      </c>
      <c r="G1391">
        <f>IF(A1391="","",SUMIFS(BallByBall!$I$2:$I$501,BallByBall!$B$2:$B$501,A1391,BallByBall!$F$2:$F$501,B1391))</f>
        <v>0</v>
      </c>
      <c r="H1391">
        <f>IF(A1391="","",COUNTIFS(BallByBall!$B$2:$B$501,A1391,BallByBall!$F$2:$F$501,B1391,BallByBall!$Q$2:$Q$501,1))</f>
        <v>0</v>
      </c>
      <c r="I1391">
        <f>IF(A1391="","",COUNTIFS(BallByBall!$B$2:$B$501,A1391,BallByBall!$F$2:$F$501,B1391,BallByBall!$R$2:$R$501,1))</f>
        <v>0</v>
      </c>
      <c r="J1391">
        <f>IF(A1391="","",SUMIFS(BallByBall!$T$2:$T$501,BallByBall!$B$2:$B$501,A1391,BallByBall!$H$2:$H$501,B1391))</f>
        <v>0</v>
      </c>
      <c r="K1391">
        <f>IF(A1391="","",SUMIFS(BallByBall!$U$2:$U$501,BallByBall!$B$2:$B$501,A1391,BallByBall!$P$2:$P$501,B1391))</f>
        <v>0</v>
      </c>
      <c r="L1391">
        <f>IF(A1391="","",SUMIFS(BallByBall!$V$2:$V$501,BallByBall!$B$2:$B$501,A1391,BallByBall!$P$2:$P$501,B1391))</f>
        <v>0</v>
      </c>
      <c r="M1391">
        <f>IF(A1391="","",SUMIFS(BallByBall!$W$2:$W$501,BallByBall!$B$2:$B$501,A1391,BallByBall!$P$2:$P$501,B1391))</f>
        <v>0</v>
      </c>
      <c r="N1391">
        <f>IF(A1391="","",SUMIFS(BallByBall!$X$2:$X$501,BallByBall!$B$2:$B$501,A1391,BallByBall!$P$2:$P$501,B1391))</f>
        <v>0</v>
      </c>
      <c r="O1391">
        <f>IF(A1391="","",SUMIFS(OverSummary!$G$2:$G$101,OverSummary!$A$2:$A$101,A1391,OverSummary!$D$2:$D$101,B1391))</f>
        <v>0</v>
      </c>
      <c r="P1391">
        <f>IF(A1391="","",G1391*Rules!$B$13+H1391*Rules!$B$14+I1391*Rules!$B$15)</f>
        <v>0</v>
      </c>
      <c r="Q1391">
        <f>IF(A1391="","",IF(G1391&gt;=100,Rules!$B$18,IF(G1391&gt;=50,Rules!$B$17,IF(G1391&gt;=30,Rules!$B$16,0)))+IF(AND(F1391=1,D1391&lt;&gt;"BWL",G1391=0),Rules!$B$27,0))</f>
        <v>0</v>
      </c>
      <c r="R1391">
        <f>IF(A1391="","",J1391*Rules!$B$19+O1391*Rules!$B$22)</f>
        <v>0</v>
      </c>
      <c r="S1391">
        <f>IF(A1391="","",IF(J1391&gt;=4,Rules!$B$21,IF(J1391&gt;=3,Rules!$B$20,0)))</f>
        <v>0</v>
      </c>
      <c r="T1391">
        <f>IF(A1391="","",K1391*Rules!$B$23+L1391*Rules!$B$24+M1391*Rules!$B$25+N1391*Rules!$B$26)</f>
        <v>0</v>
      </c>
      <c r="U1391">
        <f t="shared" si="21"/>
        <v>0</v>
      </c>
    </row>
    <row r="1392" spans="1:21" x14ac:dyDescent="0.2">
      <c r="A1392" t="str">
        <f>MatchSquad!A1392</f>
        <v>M028</v>
      </c>
      <c r="B1392" t="str">
        <f>MatchSquad!B1392</f>
        <v>P191</v>
      </c>
      <c r="C1392" t="str">
        <f>MatchSquad!C1392</f>
        <v>Kwena Maphaka</v>
      </c>
      <c r="D1392" t="str">
        <f>MatchSquad!D1392</f>
        <v>BWL</v>
      </c>
      <c r="E1392" t="str">
        <f>MatchSquad!E1392</f>
        <v>RR</v>
      </c>
      <c r="F1392">
        <f>MatchSquad!G1392</f>
        <v>0</v>
      </c>
      <c r="G1392">
        <f>IF(A1392="","",SUMIFS(BallByBall!$I$2:$I$501,BallByBall!$B$2:$B$501,A1392,BallByBall!$F$2:$F$501,B1392))</f>
        <v>0</v>
      </c>
      <c r="H1392">
        <f>IF(A1392="","",COUNTIFS(BallByBall!$B$2:$B$501,A1392,BallByBall!$F$2:$F$501,B1392,BallByBall!$Q$2:$Q$501,1))</f>
        <v>0</v>
      </c>
      <c r="I1392">
        <f>IF(A1392="","",COUNTIFS(BallByBall!$B$2:$B$501,A1392,BallByBall!$F$2:$F$501,B1392,BallByBall!$R$2:$R$501,1))</f>
        <v>0</v>
      </c>
      <c r="J1392">
        <f>IF(A1392="","",SUMIFS(BallByBall!$T$2:$T$501,BallByBall!$B$2:$B$501,A1392,BallByBall!$H$2:$H$501,B1392))</f>
        <v>0</v>
      </c>
      <c r="K1392">
        <f>IF(A1392="","",SUMIFS(BallByBall!$U$2:$U$501,BallByBall!$B$2:$B$501,A1392,BallByBall!$P$2:$P$501,B1392))</f>
        <v>0</v>
      </c>
      <c r="L1392">
        <f>IF(A1392="","",SUMIFS(BallByBall!$V$2:$V$501,BallByBall!$B$2:$B$501,A1392,BallByBall!$P$2:$P$501,B1392))</f>
        <v>0</v>
      </c>
      <c r="M1392">
        <f>IF(A1392="","",SUMIFS(BallByBall!$W$2:$W$501,BallByBall!$B$2:$B$501,A1392,BallByBall!$P$2:$P$501,B1392))</f>
        <v>0</v>
      </c>
      <c r="N1392">
        <f>IF(A1392="","",SUMIFS(BallByBall!$X$2:$X$501,BallByBall!$B$2:$B$501,A1392,BallByBall!$P$2:$P$501,B1392))</f>
        <v>0</v>
      </c>
      <c r="O1392">
        <f>IF(A1392="","",SUMIFS(OverSummary!$G$2:$G$101,OverSummary!$A$2:$A$101,A1392,OverSummary!$D$2:$D$101,B1392))</f>
        <v>0</v>
      </c>
      <c r="P1392">
        <f>IF(A1392="","",G1392*Rules!$B$13+H1392*Rules!$B$14+I1392*Rules!$B$15)</f>
        <v>0</v>
      </c>
      <c r="Q1392">
        <f>IF(A1392="","",IF(G1392&gt;=100,Rules!$B$18,IF(G1392&gt;=50,Rules!$B$17,IF(G1392&gt;=30,Rules!$B$16,0)))+IF(AND(F1392=1,D1392&lt;&gt;"BWL",G1392=0),Rules!$B$27,0))</f>
        <v>0</v>
      </c>
      <c r="R1392">
        <f>IF(A1392="","",J1392*Rules!$B$19+O1392*Rules!$B$22)</f>
        <v>0</v>
      </c>
      <c r="S1392">
        <f>IF(A1392="","",IF(J1392&gt;=4,Rules!$B$21,IF(J1392&gt;=3,Rules!$B$20,0)))</f>
        <v>0</v>
      </c>
      <c r="T1392">
        <f>IF(A1392="","",K1392*Rules!$B$23+L1392*Rules!$B$24+M1392*Rules!$B$25+N1392*Rules!$B$26)</f>
        <v>0</v>
      </c>
      <c r="U1392">
        <f t="shared" si="21"/>
        <v>0</v>
      </c>
    </row>
    <row r="1393" spans="1:21" x14ac:dyDescent="0.2">
      <c r="A1393" t="str">
        <f>MatchSquad!A1393</f>
        <v>M028</v>
      </c>
      <c r="B1393" t="str">
        <f>MatchSquad!B1393</f>
        <v>P192</v>
      </c>
      <c r="C1393" t="str">
        <f>MatchSquad!C1393</f>
        <v>Ravi Bishnoi</v>
      </c>
      <c r="D1393" t="str">
        <f>MatchSquad!D1393</f>
        <v>BWL</v>
      </c>
      <c r="E1393" t="str">
        <f>MatchSquad!E1393</f>
        <v>RR</v>
      </c>
      <c r="F1393">
        <f>MatchSquad!G1393</f>
        <v>0</v>
      </c>
      <c r="G1393">
        <f>IF(A1393="","",SUMIFS(BallByBall!$I$2:$I$501,BallByBall!$B$2:$B$501,A1393,BallByBall!$F$2:$F$501,B1393))</f>
        <v>0</v>
      </c>
      <c r="H1393">
        <f>IF(A1393="","",COUNTIFS(BallByBall!$B$2:$B$501,A1393,BallByBall!$F$2:$F$501,B1393,BallByBall!$Q$2:$Q$501,1))</f>
        <v>0</v>
      </c>
      <c r="I1393">
        <f>IF(A1393="","",COUNTIFS(BallByBall!$B$2:$B$501,A1393,BallByBall!$F$2:$F$501,B1393,BallByBall!$R$2:$R$501,1))</f>
        <v>0</v>
      </c>
      <c r="J1393">
        <f>IF(A1393="","",SUMIFS(BallByBall!$T$2:$T$501,BallByBall!$B$2:$B$501,A1393,BallByBall!$H$2:$H$501,B1393))</f>
        <v>0</v>
      </c>
      <c r="K1393">
        <f>IF(A1393="","",SUMIFS(BallByBall!$U$2:$U$501,BallByBall!$B$2:$B$501,A1393,BallByBall!$P$2:$P$501,B1393))</f>
        <v>0</v>
      </c>
      <c r="L1393">
        <f>IF(A1393="","",SUMIFS(BallByBall!$V$2:$V$501,BallByBall!$B$2:$B$501,A1393,BallByBall!$P$2:$P$501,B1393))</f>
        <v>0</v>
      </c>
      <c r="M1393">
        <f>IF(A1393="","",SUMIFS(BallByBall!$W$2:$W$501,BallByBall!$B$2:$B$501,A1393,BallByBall!$P$2:$P$501,B1393))</f>
        <v>0</v>
      </c>
      <c r="N1393">
        <f>IF(A1393="","",SUMIFS(BallByBall!$X$2:$X$501,BallByBall!$B$2:$B$501,A1393,BallByBall!$P$2:$P$501,B1393))</f>
        <v>0</v>
      </c>
      <c r="O1393">
        <f>IF(A1393="","",SUMIFS(OverSummary!$G$2:$G$101,OverSummary!$A$2:$A$101,A1393,OverSummary!$D$2:$D$101,B1393))</f>
        <v>0</v>
      </c>
      <c r="P1393">
        <f>IF(A1393="","",G1393*Rules!$B$13+H1393*Rules!$B$14+I1393*Rules!$B$15)</f>
        <v>0</v>
      </c>
      <c r="Q1393">
        <f>IF(A1393="","",IF(G1393&gt;=100,Rules!$B$18,IF(G1393&gt;=50,Rules!$B$17,IF(G1393&gt;=30,Rules!$B$16,0)))+IF(AND(F1393=1,D1393&lt;&gt;"BWL",G1393=0),Rules!$B$27,0))</f>
        <v>0</v>
      </c>
      <c r="R1393">
        <f>IF(A1393="","",J1393*Rules!$B$19+O1393*Rules!$B$22)</f>
        <v>0</v>
      </c>
      <c r="S1393">
        <f>IF(A1393="","",IF(J1393&gt;=4,Rules!$B$21,IF(J1393&gt;=3,Rules!$B$20,0)))</f>
        <v>0</v>
      </c>
      <c r="T1393">
        <f>IF(A1393="","",K1393*Rules!$B$23+L1393*Rules!$B$24+M1393*Rules!$B$25+N1393*Rules!$B$26)</f>
        <v>0</v>
      </c>
      <c r="U1393">
        <f t="shared" si="21"/>
        <v>0</v>
      </c>
    </row>
    <row r="1394" spans="1:21" x14ac:dyDescent="0.2">
      <c r="A1394" t="str">
        <f>MatchSquad!A1394</f>
        <v>M028</v>
      </c>
      <c r="B1394" t="str">
        <f>MatchSquad!B1394</f>
        <v>P193</v>
      </c>
      <c r="C1394" t="str">
        <f>MatchSquad!C1394</f>
        <v>Sushant Mishra</v>
      </c>
      <c r="D1394" t="str">
        <f>MatchSquad!D1394</f>
        <v>BWL</v>
      </c>
      <c r="E1394" t="str">
        <f>MatchSquad!E1394</f>
        <v>RR</v>
      </c>
      <c r="F1394">
        <f>MatchSquad!G1394</f>
        <v>0</v>
      </c>
      <c r="G1394">
        <f>IF(A1394="","",SUMIFS(BallByBall!$I$2:$I$501,BallByBall!$B$2:$B$501,A1394,BallByBall!$F$2:$F$501,B1394))</f>
        <v>0</v>
      </c>
      <c r="H1394">
        <f>IF(A1394="","",COUNTIFS(BallByBall!$B$2:$B$501,A1394,BallByBall!$F$2:$F$501,B1394,BallByBall!$Q$2:$Q$501,1))</f>
        <v>0</v>
      </c>
      <c r="I1394">
        <f>IF(A1394="","",COUNTIFS(BallByBall!$B$2:$B$501,A1394,BallByBall!$F$2:$F$501,B1394,BallByBall!$R$2:$R$501,1))</f>
        <v>0</v>
      </c>
      <c r="J1394">
        <f>IF(A1394="","",SUMIFS(BallByBall!$T$2:$T$501,BallByBall!$B$2:$B$501,A1394,BallByBall!$H$2:$H$501,B1394))</f>
        <v>0</v>
      </c>
      <c r="K1394">
        <f>IF(A1394="","",SUMIFS(BallByBall!$U$2:$U$501,BallByBall!$B$2:$B$501,A1394,BallByBall!$P$2:$P$501,B1394))</f>
        <v>0</v>
      </c>
      <c r="L1394">
        <f>IF(A1394="","",SUMIFS(BallByBall!$V$2:$V$501,BallByBall!$B$2:$B$501,A1394,BallByBall!$P$2:$P$501,B1394))</f>
        <v>0</v>
      </c>
      <c r="M1394">
        <f>IF(A1394="","",SUMIFS(BallByBall!$W$2:$W$501,BallByBall!$B$2:$B$501,A1394,BallByBall!$P$2:$P$501,B1394))</f>
        <v>0</v>
      </c>
      <c r="N1394">
        <f>IF(A1394="","",SUMIFS(BallByBall!$X$2:$X$501,BallByBall!$B$2:$B$501,A1394,BallByBall!$P$2:$P$501,B1394))</f>
        <v>0</v>
      </c>
      <c r="O1394">
        <f>IF(A1394="","",SUMIFS(OverSummary!$G$2:$G$101,OverSummary!$A$2:$A$101,A1394,OverSummary!$D$2:$D$101,B1394))</f>
        <v>0</v>
      </c>
      <c r="P1394">
        <f>IF(A1394="","",G1394*Rules!$B$13+H1394*Rules!$B$14+I1394*Rules!$B$15)</f>
        <v>0</v>
      </c>
      <c r="Q1394">
        <f>IF(A1394="","",IF(G1394&gt;=100,Rules!$B$18,IF(G1394&gt;=50,Rules!$B$17,IF(G1394&gt;=30,Rules!$B$16,0)))+IF(AND(F1394=1,D1394&lt;&gt;"BWL",G1394=0),Rules!$B$27,0))</f>
        <v>0</v>
      </c>
      <c r="R1394">
        <f>IF(A1394="","",J1394*Rules!$B$19+O1394*Rules!$B$22)</f>
        <v>0</v>
      </c>
      <c r="S1394">
        <f>IF(A1394="","",IF(J1394&gt;=4,Rules!$B$21,IF(J1394&gt;=3,Rules!$B$20,0)))</f>
        <v>0</v>
      </c>
      <c r="T1394">
        <f>IF(A1394="","",K1394*Rules!$B$23+L1394*Rules!$B$24+M1394*Rules!$B$25+N1394*Rules!$B$26)</f>
        <v>0</v>
      </c>
      <c r="U1394">
        <f t="shared" si="21"/>
        <v>0</v>
      </c>
    </row>
    <row r="1395" spans="1:21" x14ac:dyDescent="0.2">
      <c r="A1395" t="str">
        <f>MatchSquad!A1395</f>
        <v>M028</v>
      </c>
      <c r="B1395" t="str">
        <f>MatchSquad!B1395</f>
        <v>P194</v>
      </c>
      <c r="C1395" t="str">
        <f>MatchSquad!C1395</f>
        <v>Yash Raj Punja</v>
      </c>
      <c r="D1395" t="str">
        <f>MatchSquad!D1395</f>
        <v>BWL</v>
      </c>
      <c r="E1395" t="str">
        <f>MatchSquad!E1395</f>
        <v>RR</v>
      </c>
      <c r="F1395">
        <f>MatchSquad!G1395</f>
        <v>0</v>
      </c>
      <c r="G1395">
        <f>IF(A1395="","",SUMIFS(BallByBall!$I$2:$I$501,BallByBall!$B$2:$B$501,A1395,BallByBall!$F$2:$F$501,B1395))</f>
        <v>0</v>
      </c>
      <c r="H1395">
        <f>IF(A1395="","",COUNTIFS(BallByBall!$B$2:$B$501,A1395,BallByBall!$F$2:$F$501,B1395,BallByBall!$Q$2:$Q$501,1))</f>
        <v>0</v>
      </c>
      <c r="I1395">
        <f>IF(A1395="","",COUNTIFS(BallByBall!$B$2:$B$501,A1395,BallByBall!$F$2:$F$501,B1395,BallByBall!$R$2:$R$501,1))</f>
        <v>0</v>
      </c>
      <c r="J1395">
        <f>IF(A1395="","",SUMIFS(BallByBall!$T$2:$T$501,BallByBall!$B$2:$B$501,A1395,BallByBall!$H$2:$H$501,B1395))</f>
        <v>0</v>
      </c>
      <c r="K1395">
        <f>IF(A1395="","",SUMIFS(BallByBall!$U$2:$U$501,BallByBall!$B$2:$B$501,A1395,BallByBall!$P$2:$P$501,B1395))</f>
        <v>0</v>
      </c>
      <c r="L1395">
        <f>IF(A1395="","",SUMIFS(BallByBall!$V$2:$V$501,BallByBall!$B$2:$B$501,A1395,BallByBall!$P$2:$P$501,B1395))</f>
        <v>0</v>
      </c>
      <c r="M1395">
        <f>IF(A1395="","",SUMIFS(BallByBall!$W$2:$W$501,BallByBall!$B$2:$B$501,A1395,BallByBall!$P$2:$P$501,B1395))</f>
        <v>0</v>
      </c>
      <c r="N1395">
        <f>IF(A1395="","",SUMIFS(BallByBall!$X$2:$X$501,BallByBall!$B$2:$B$501,A1395,BallByBall!$P$2:$P$501,B1395))</f>
        <v>0</v>
      </c>
      <c r="O1395">
        <f>IF(A1395="","",SUMIFS(OverSummary!$G$2:$G$101,OverSummary!$A$2:$A$101,A1395,OverSummary!$D$2:$D$101,B1395))</f>
        <v>0</v>
      </c>
      <c r="P1395">
        <f>IF(A1395="","",G1395*Rules!$B$13+H1395*Rules!$B$14+I1395*Rules!$B$15)</f>
        <v>0</v>
      </c>
      <c r="Q1395">
        <f>IF(A1395="","",IF(G1395&gt;=100,Rules!$B$18,IF(G1395&gt;=50,Rules!$B$17,IF(G1395&gt;=30,Rules!$B$16,0)))+IF(AND(F1395=1,D1395&lt;&gt;"BWL",G1395=0),Rules!$B$27,0))</f>
        <v>0</v>
      </c>
      <c r="R1395">
        <f>IF(A1395="","",J1395*Rules!$B$19+O1395*Rules!$B$22)</f>
        <v>0</v>
      </c>
      <c r="S1395">
        <f>IF(A1395="","",IF(J1395&gt;=4,Rules!$B$21,IF(J1395&gt;=3,Rules!$B$20,0)))</f>
        <v>0</v>
      </c>
      <c r="T1395">
        <f>IF(A1395="","",K1395*Rules!$B$23+L1395*Rules!$B$24+M1395*Rules!$B$25+N1395*Rules!$B$26)</f>
        <v>0</v>
      </c>
      <c r="U1395">
        <f t="shared" si="21"/>
        <v>0</v>
      </c>
    </row>
    <row r="1396" spans="1:21" x14ac:dyDescent="0.2">
      <c r="A1396" t="str">
        <f>MatchSquad!A1396</f>
        <v>M028</v>
      </c>
      <c r="B1396" t="str">
        <f>MatchSquad!B1396</f>
        <v>P195</v>
      </c>
      <c r="C1396" t="str">
        <f>MatchSquad!C1396</f>
        <v>Vignesh Puthur</v>
      </c>
      <c r="D1396" t="str">
        <f>MatchSquad!D1396</f>
        <v>BWL</v>
      </c>
      <c r="E1396" t="str">
        <f>MatchSquad!E1396</f>
        <v>RR</v>
      </c>
      <c r="F1396">
        <f>MatchSquad!G1396</f>
        <v>0</v>
      </c>
      <c r="G1396">
        <f>IF(A1396="","",SUMIFS(BallByBall!$I$2:$I$501,BallByBall!$B$2:$B$501,A1396,BallByBall!$F$2:$F$501,B1396))</f>
        <v>0</v>
      </c>
      <c r="H1396">
        <f>IF(A1396="","",COUNTIFS(BallByBall!$B$2:$B$501,A1396,BallByBall!$F$2:$F$501,B1396,BallByBall!$Q$2:$Q$501,1))</f>
        <v>0</v>
      </c>
      <c r="I1396">
        <f>IF(A1396="","",COUNTIFS(BallByBall!$B$2:$B$501,A1396,BallByBall!$F$2:$F$501,B1396,BallByBall!$R$2:$R$501,1))</f>
        <v>0</v>
      </c>
      <c r="J1396">
        <f>IF(A1396="","",SUMIFS(BallByBall!$T$2:$T$501,BallByBall!$B$2:$B$501,A1396,BallByBall!$H$2:$H$501,B1396))</f>
        <v>0</v>
      </c>
      <c r="K1396">
        <f>IF(A1396="","",SUMIFS(BallByBall!$U$2:$U$501,BallByBall!$B$2:$B$501,A1396,BallByBall!$P$2:$P$501,B1396))</f>
        <v>0</v>
      </c>
      <c r="L1396">
        <f>IF(A1396="","",SUMIFS(BallByBall!$V$2:$V$501,BallByBall!$B$2:$B$501,A1396,BallByBall!$P$2:$P$501,B1396))</f>
        <v>0</v>
      </c>
      <c r="M1396">
        <f>IF(A1396="","",SUMIFS(BallByBall!$W$2:$W$501,BallByBall!$B$2:$B$501,A1396,BallByBall!$P$2:$P$501,B1396))</f>
        <v>0</v>
      </c>
      <c r="N1396">
        <f>IF(A1396="","",SUMIFS(BallByBall!$X$2:$X$501,BallByBall!$B$2:$B$501,A1396,BallByBall!$P$2:$P$501,B1396))</f>
        <v>0</v>
      </c>
      <c r="O1396">
        <f>IF(A1396="","",SUMIFS(OverSummary!$G$2:$G$101,OverSummary!$A$2:$A$101,A1396,OverSummary!$D$2:$D$101,B1396))</f>
        <v>0</v>
      </c>
      <c r="P1396">
        <f>IF(A1396="","",G1396*Rules!$B$13+H1396*Rules!$B$14+I1396*Rules!$B$15)</f>
        <v>0</v>
      </c>
      <c r="Q1396">
        <f>IF(A1396="","",IF(G1396&gt;=100,Rules!$B$18,IF(G1396&gt;=50,Rules!$B$17,IF(G1396&gt;=30,Rules!$B$16,0)))+IF(AND(F1396=1,D1396&lt;&gt;"BWL",G1396=0),Rules!$B$27,0))</f>
        <v>0</v>
      </c>
      <c r="R1396">
        <f>IF(A1396="","",J1396*Rules!$B$19+O1396*Rules!$B$22)</f>
        <v>0</v>
      </c>
      <c r="S1396">
        <f>IF(A1396="","",IF(J1396&gt;=4,Rules!$B$21,IF(J1396&gt;=3,Rules!$B$20,0)))</f>
        <v>0</v>
      </c>
      <c r="T1396">
        <f>IF(A1396="","",K1396*Rules!$B$23+L1396*Rules!$B$24+M1396*Rules!$B$25+N1396*Rules!$B$26)</f>
        <v>0</v>
      </c>
      <c r="U1396">
        <f t="shared" si="21"/>
        <v>0</v>
      </c>
    </row>
    <row r="1397" spans="1:21" x14ac:dyDescent="0.2">
      <c r="A1397" t="str">
        <f>MatchSquad!A1397</f>
        <v>M028</v>
      </c>
      <c r="B1397" t="str">
        <f>MatchSquad!B1397</f>
        <v>P196</v>
      </c>
      <c r="C1397" t="str">
        <f>MatchSquad!C1397</f>
        <v>Brijesh Sharma</v>
      </c>
      <c r="D1397" t="str">
        <f>MatchSquad!D1397</f>
        <v>BWL</v>
      </c>
      <c r="E1397" t="str">
        <f>MatchSquad!E1397</f>
        <v>RR</v>
      </c>
      <c r="F1397">
        <f>MatchSquad!G1397</f>
        <v>0</v>
      </c>
      <c r="G1397">
        <f>IF(A1397="","",SUMIFS(BallByBall!$I$2:$I$501,BallByBall!$B$2:$B$501,A1397,BallByBall!$F$2:$F$501,B1397))</f>
        <v>0</v>
      </c>
      <c r="H1397">
        <f>IF(A1397="","",COUNTIFS(BallByBall!$B$2:$B$501,A1397,BallByBall!$F$2:$F$501,B1397,BallByBall!$Q$2:$Q$501,1))</f>
        <v>0</v>
      </c>
      <c r="I1397">
        <f>IF(A1397="","",COUNTIFS(BallByBall!$B$2:$B$501,A1397,BallByBall!$F$2:$F$501,B1397,BallByBall!$R$2:$R$501,1))</f>
        <v>0</v>
      </c>
      <c r="J1397">
        <f>IF(A1397="","",SUMIFS(BallByBall!$T$2:$T$501,BallByBall!$B$2:$B$501,A1397,BallByBall!$H$2:$H$501,B1397))</f>
        <v>0</v>
      </c>
      <c r="K1397">
        <f>IF(A1397="","",SUMIFS(BallByBall!$U$2:$U$501,BallByBall!$B$2:$B$501,A1397,BallByBall!$P$2:$P$501,B1397))</f>
        <v>0</v>
      </c>
      <c r="L1397">
        <f>IF(A1397="","",SUMIFS(BallByBall!$V$2:$V$501,BallByBall!$B$2:$B$501,A1397,BallByBall!$P$2:$P$501,B1397))</f>
        <v>0</v>
      </c>
      <c r="M1397">
        <f>IF(A1397="","",SUMIFS(BallByBall!$W$2:$W$501,BallByBall!$B$2:$B$501,A1397,BallByBall!$P$2:$P$501,B1397))</f>
        <v>0</v>
      </c>
      <c r="N1397">
        <f>IF(A1397="","",SUMIFS(BallByBall!$X$2:$X$501,BallByBall!$B$2:$B$501,A1397,BallByBall!$P$2:$P$501,B1397))</f>
        <v>0</v>
      </c>
      <c r="O1397">
        <f>IF(A1397="","",SUMIFS(OverSummary!$G$2:$G$101,OverSummary!$A$2:$A$101,A1397,OverSummary!$D$2:$D$101,B1397))</f>
        <v>0</v>
      </c>
      <c r="P1397">
        <f>IF(A1397="","",G1397*Rules!$B$13+H1397*Rules!$B$14+I1397*Rules!$B$15)</f>
        <v>0</v>
      </c>
      <c r="Q1397">
        <f>IF(A1397="","",IF(G1397&gt;=100,Rules!$B$18,IF(G1397&gt;=50,Rules!$B$17,IF(G1397&gt;=30,Rules!$B$16,0)))+IF(AND(F1397=1,D1397&lt;&gt;"BWL",G1397=0),Rules!$B$27,0))</f>
        <v>0</v>
      </c>
      <c r="R1397">
        <f>IF(A1397="","",J1397*Rules!$B$19+O1397*Rules!$B$22)</f>
        <v>0</v>
      </c>
      <c r="S1397">
        <f>IF(A1397="","",IF(J1397&gt;=4,Rules!$B$21,IF(J1397&gt;=3,Rules!$B$20,0)))</f>
        <v>0</v>
      </c>
      <c r="T1397">
        <f>IF(A1397="","",K1397*Rules!$B$23+L1397*Rules!$B$24+M1397*Rules!$B$25+N1397*Rules!$B$26)</f>
        <v>0</v>
      </c>
      <c r="U1397">
        <f t="shared" si="21"/>
        <v>0</v>
      </c>
    </row>
    <row r="1398" spans="1:21" x14ac:dyDescent="0.2">
      <c r="A1398" t="str">
        <f>MatchSquad!A1398</f>
        <v>M028</v>
      </c>
      <c r="B1398" t="str">
        <f>MatchSquad!B1398</f>
        <v>P197</v>
      </c>
      <c r="C1398" t="str">
        <f>MatchSquad!C1398</f>
        <v>Adam Milne</v>
      </c>
      <c r="D1398" t="str">
        <f>MatchSquad!D1398</f>
        <v>BWL</v>
      </c>
      <c r="E1398" t="str">
        <f>MatchSquad!E1398</f>
        <v>RR</v>
      </c>
      <c r="F1398">
        <f>MatchSquad!G1398</f>
        <v>0</v>
      </c>
      <c r="G1398">
        <f>IF(A1398="","",SUMIFS(BallByBall!$I$2:$I$501,BallByBall!$B$2:$B$501,A1398,BallByBall!$F$2:$F$501,B1398))</f>
        <v>0</v>
      </c>
      <c r="H1398">
        <f>IF(A1398="","",COUNTIFS(BallByBall!$B$2:$B$501,A1398,BallByBall!$F$2:$F$501,B1398,BallByBall!$Q$2:$Q$501,1))</f>
        <v>0</v>
      </c>
      <c r="I1398">
        <f>IF(A1398="","",COUNTIFS(BallByBall!$B$2:$B$501,A1398,BallByBall!$F$2:$F$501,B1398,BallByBall!$R$2:$R$501,1))</f>
        <v>0</v>
      </c>
      <c r="J1398">
        <f>IF(A1398="","",SUMIFS(BallByBall!$T$2:$T$501,BallByBall!$B$2:$B$501,A1398,BallByBall!$H$2:$H$501,B1398))</f>
        <v>0</v>
      </c>
      <c r="K1398">
        <f>IF(A1398="","",SUMIFS(BallByBall!$U$2:$U$501,BallByBall!$B$2:$B$501,A1398,BallByBall!$P$2:$P$501,B1398))</f>
        <v>0</v>
      </c>
      <c r="L1398">
        <f>IF(A1398="","",SUMIFS(BallByBall!$V$2:$V$501,BallByBall!$B$2:$B$501,A1398,BallByBall!$P$2:$P$501,B1398))</f>
        <v>0</v>
      </c>
      <c r="M1398">
        <f>IF(A1398="","",SUMIFS(BallByBall!$W$2:$W$501,BallByBall!$B$2:$B$501,A1398,BallByBall!$P$2:$P$501,B1398))</f>
        <v>0</v>
      </c>
      <c r="N1398">
        <f>IF(A1398="","",SUMIFS(BallByBall!$X$2:$X$501,BallByBall!$B$2:$B$501,A1398,BallByBall!$P$2:$P$501,B1398))</f>
        <v>0</v>
      </c>
      <c r="O1398">
        <f>IF(A1398="","",SUMIFS(OverSummary!$G$2:$G$101,OverSummary!$A$2:$A$101,A1398,OverSummary!$D$2:$D$101,B1398))</f>
        <v>0</v>
      </c>
      <c r="P1398">
        <f>IF(A1398="","",G1398*Rules!$B$13+H1398*Rules!$B$14+I1398*Rules!$B$15)</f>
        <v>0</v>
      </c>
      <c r="Q1398">
        <f>IF(A1398="","",IF(G1398&gt;=100,Rules!$B$18,IF(G1398&gt;=50,Rules!$B$17,IF(G1398&gt;=30,Rules!$B$16,0)))+IF(AND(F1398=1,D1398&lt;&gt;"BWL",G1398=0),Rules!$B$27,0))</f>
        <v>0</v>
      </c>
      <c r="R1398">
        <f>IF(A1398="","",J1398*Rules!$B$19+O1398*Rules!$B$22)</f>
        <v>0</v>
      </c>
      <c r="S1398">
        <f>IF(A1398="","",IF(J1398&gt;=4,Rules!$B$21,IF(J1398&gt;=3,Rules!$B$20,0)))</f>
        <v>0</v>
      </c>
      <c r="T1398">
        <f>IF(A1398="","",K1398*Rules!$B$23+L1398*Rules!$B$24+M1398*Rules!$B$25+N1398*Rules!$B$26)</f>
        <v>0</v>
      </c>
      <c r="U1398">
        <f t="shared" si="21"/>
        <v>0</v>
      </c>
    </row>
    <row r="1399" spans="1:21" x14ac:dyDescent="0.2">
      <c r="A1399" t="str">
        <f>MatchSquad!A1399</f>
        <v>M028</v>
      </c>
      <c r="B1399" t="str">
        <f>MatchSquad!B1399</f>
        <v>P198</v>
      </c>
      <c r="C1399" t="str">
        <f>MatchSquad!C1399</f>
        <v>Kuldeep Sen</v>
      </c>
      <c r="D1399" t="str">
        <f>MatchSquad!D1399</f>
        <v>BWL</v>
      </c>
      <c r="E1399" t="str">
        <f>MatchSquad!E1399</f>
        <v>RR</v>
      </c>
      <c r="F1399">
        <f>MatchSquad!G1399</f>
        <v>0</v>
      </c>
      <c r="G1399">
        <f>IF(A1399="","",SUMIFS(BallByBall!$I$2:$I$501,BallByBall!$B$2:$B$501,A1399,BallByBall!$F$2:$F$501,B1399))</f>
        <v>0</v>
      </c>
      <c r="H1399">
        <f>IF(A1399="","",COUNTIFS(BallByBall!$B$2:$B$501,A1399,BallByBall!$F$2:$F$501,B1399,BallByBall!$Q$2:$Q$501,1))</f>
        <v>0</v>
      </c>
      <c r="I1399">
        <f>IF(A1399="","",COUNTIFS(BallByBall!$B$2:$B$501,A1399,BallByBall!$F$2:$F$501,B1399,BallByBall!$R$2:$R$501,1))</f>
        <v>0</v>
      </c>
      <c r="J1399">
        <f>IF(A1399="","",SUMIFS(BallByBall!$T$2:$T$501,BallByBall!$B$2:$B$501,A1399,BallByBall!$H$2:$H$501,B1399))</f>
        <v>0</v>
      </c>
      <c r="K1399">
        <f>IF(A1399="","",SUMIFS(BallByBall!$U$2:$U$501,BallByBall!$B$2:$B$501,A1399,BallByBall!$P$2:$P$501,B1399))</f>
        <v>0</v>
      </c>
      <c r="L1399">
        <f>IF(A1399="","",SUMIFS(BallByBall!$V$2:$V$501,BallByBall!$B$2:$B$501,A1399,BallByBall!$P$2:$P$501,B1399))</f>
        <v>0</v>
      </c>
      <c r="M1399">
        <f>IF(A1399="","",SUMIFS(BallByBall!$W$2:$W$501,BallByBall!$B$2:$B$501,A1399,BallByBall!$P$2:$P$501,B1399))</f>
        <v>0</v>
      </c>
      <c r="N1399">
        <f>IF(A1399="","",SUMIFS(BallByBall!$X$2:$X$501,BallByBall!$B$2:$B$501,A1399,BallByBall!$P$2:$P$501,B1399))</f>
        <v>0</v>
      </c>
      <c r="O1399">
        <f>IF(A1399="","",SUMIFS(OverSummary!$G$2:$G$101,OverSummary!$A$2:$A$101,A1399,OverSummary!$D$2:$D$101,B1399))</f>
        <v>0</v>
      </c>
      <c r="P1399">
        <f>IF(A1399="","",G1399*Rules!$B$13+H1399*Rules!$B$14+I1399*Rules!$B$15)</f>
        <v>0</v>
      </c>
      <c r="Q1399">
        <f>IF(A1399="","",IF(G1399&gt;=100,Rules!$B$18,IF(G1399&gt;=50,Rules!$B$17,IF(G1399&gt;=30,Rules!$B$16,0)))+IF(AND(F1399=1,D1399&lt;&gt;"BWL",G1399=0),Rules!$B$27,0))</f>
        <v>0</v>
      </c>
      <c r="R1399">
        <f>IF(A1399="","",J1399*Rules!$B$19+O1399*Rules!$B$22)</f>
        <v>0</v>
      </c>
      <c r="S1399">
        <f>IF(A1399="","",IF(J1399&gt;=4,Rules!$B$21,IF(J1399&gt;=3,Rules!$B$20,0)))</f>
        <v>0</v>
      </c>
      <c r="T1399">
        <f>IF(A1399="","",K1399*Rules!$B$23+L1399*Rules!$B$24+M1399*Rules!$B$25+N1399*Rules!$B$26)</f>
        <v>0</v>
      </c>
      <c r="U1399">
        <f t="shared" si="21"/>
        <v>0</v>
      </c>
    </row>
    <row r="1400" spans="1:21" x14ac:dyDescent="0.2">
      <c r="A1400" t="str">
        <f>MatchSquad!A1400</f>
        <v>M028</v>
      </c>
      <c r="B1400" t="str">
        <f>MatchSquad!B1400</f>
        <v>P199</v>
      </c>
      <c r="C1400" t="str">
        <f>MatchSquad!C1400</f>
        <v>Sandeep Sharma</v>
      </c>
      <c r="D1400" t="str">
        <f>MatchSquad!D1400</f>
        <v>BWL</v>
      </c>
      <c r="E1400" t="str">
        <f>MatchSquad!E1400</f>
        <v>RR</v>
      </c>
      <c r="F1400">
        <f>MatchSquad!G1400</f>
        <v>0</v>
      </c>
      <c r="G1400">
        <f>IF(A1400="","",SUMIFS(BallByBall!$I$2:$I$501,BallByBall!$B$2:$B$501,A1400,BallByBall!$F$2:$F$501,B1400))</f>
        <v>0</v>
      </c>
      <c r="H1400">
        <f>IF(A1400="","",COUNTIFS(BallByBall!$B$2:$B$501,A1400,BallByBall!$F$2:$F$501,B1400,BallByBall!$Q$2:$Q$501,1))</f>
        <v>0</v>
      </c>
      <c r="I1400">
        <f>IF(A1400="","",COUNTIFS(BallByBall!$B$2:$B$501,A1400,BallByBall!$F$2:$F$501,B1400,BallByBall!$R$2:$R$501,1))</f>
        <v>0</v>
      </c>
      <c r="J1400">
        <f>IF(A1400="","",SUMIFS(BallByBall!$T$2:$T$501,BallByBall!$B$2:$B$501,A1400,BallByBall!$H$2:$H$501,B1400))</f>
        <v>0</v>
      </c>
      <c r="K1400">
        <f>IF(A1400="","",SUMIFS(BallByBall!$U$2:$U$501,BallByBall!$B$2:$B$501,A1400,BallByBall!$P$2:$P$501,B1400))</f>
        <v>0</v>
      </c>
      <c r="L1400">
        <f>IF(A1400="","",SUMIFS(BallByBall!$V$2:$V$501,BallByBall!$B$2:$B$501,A1400,BallByBall!$P$2:$P$501,B1400))</f>
        <v>0</v>
      </c>
      <c r="M1400">
        <f>IF(A1400="","",SUMIFS(BallByBall!$W$2:$W$501,BallByBall!$B$2:$B$501,A1400,BallByBall!$P$2:$P$501,B1400))</f>
        <v>0</v>
      </c>
      <c r="N1400">
        <f>IF(A1400="","",SUMIFS(BallByBall!$X$2:$X$501,BallByBall!$B$2:$B$501,A1400,BallByBall!$P$2:$P$501,B1400))</f>
        <v>0</v>
      </c>
      <c r="O1400">
        <f>IF(A1400="","",SUMIFS(OverSummary!$G$2:$G$101,OverSummary!$A$2:$A$101,A1400,OverSummary!$D$2:$D$101,B1400))</f>
        <v>0</v>
      </c>
      <c r="P1400">
        <f>IF(A1400="","",G1400*Rules!$B$13+H1400*Rules!$B$14+I1400*Rules!$B$15)</f>
        <v>0</v>
      </c>
      <c r="Q1400">
        <f>IF(A1400="","",IF(G1400&gt;=100,Rules!$B$18,IF(G1400&gt;=50,Rules!$B$17,IF(G1400&gt;=30,Rules!$B$16,0)))+IF(AND(F1400=1,D1400&lt;&gt;"BWL",G1400=0),Rules!$B$27,0))</f>
        <v>0</v>
      </c>
      <c r="R1400">
        <f>IF(A1400="","",J1400*Rules!$B$19+O1400*Rules!$B$22)</f>
        <v>0</v>
      </c>
      <c r="S1400">
        <f>IF(A1400="","",IF(J1400&gt;=4,Rules!$B$21,IF(J1400&gt;=3,Rules!$B$20,0)))</f>
        <v>0</v>
      </c>
      <c r="T1400">
        <f>IF(A1400="","",K1400*Rules!$B$23+L1400*Rules!$B$24+M1400*Rules!$B$25+N1400*Rules!$B$26)</f>
        <v>0</v>
      </c>
      <c r="U1400">
        <f t="shared" si="21"/>
        <v>0</v>
      </c>
    </row>
    <row r="1401" spans="1:21" x14ac:dyDescent="0.2">
      <c r="A1401" t="str">
        <f>MatchSquad!A1401</f>
        <v>M028</v>
      </c>
      <c r="B1401" t="str">
        <f>MatchSquad!B1401</f>
        <v>P200</v>
      </c>
      <c r="C1401" t="str">
        <f>MatchSquad!C1401</f>
        <v>Nandre Burger</v>
      </c>
      <c r="D1401" t="str">
        <f>MatchSquad!D1401</f>
        <v>BWL</v>
      </c>
      <c r="E1401" t="str">
        <f>MatchSquad!E1401</f>
        <v>RR</v>
      </c>
      <c r="F1401">
        <f>MatchSquad!G1401</f>
        <v>0</v>
      </c>
      <c r="G1401">
        <f>IF(A1401="","",SUMIFS(BallByBall!$I$2:$I$501,BallByBall!$B$2:$B$501,A1401,BallByBall!$F$2:$F$501,B1401))</f>
        <v>0</v>
      </c>
      <c r="H1401">
        <f>IF(A1401="","",COUNTIFS(BallByBall!$B$2:$B$501,A1401,BallByBall!$F$2:$F$501,B1401,BallByBall!$Q$2:$Q$501,1))</f>
        <v>0</v>
      </c>
      <c r="I1401">
        <f>IF(A1401="","",COUNTIFS(BallByBall!$B$2:$B$501,A1401,BallByBall!$F$2:$F$501,B1401,BallByBall!$R$2:$R$501,1))</f>
        <v>0</v>
      </c>
      <c r="J1401">
        <f>IF(A1401="","",SUMIFS(BallByBall!$T$2:$T$501,BallByBall!$B$2:$B$501,A1401,BallByBall!$H$2:$H$501,B1401))</f>
        <v>0</v>
      </c>
      <c r="K1401">
        <f>IF(A1401="","",SUMIFS(BallByBall!$U$2:$U$501,BallByBall!$B$2:$B$501,A1401,BallByBall!$P$2:$P$501,B1401))</f>
        <v>0</v>
      </c>
      <c r="L1401">
        <f>IF(A1401="","",SUMIFS(BallByBall!$V$2:$V$501,BallByBall!$B$2:$B$501,A1401,BallByBall!$P$2:$P$501,B1401))</f>
        <v>0</v>
      </c>
      <c r="M1401">
        <f>IF(A1401="","",SUMIFS(BallByBall!$W$2:$W$501,BallByBall!$B$2:$B$501,A1401,BallByBall!$P$2:$P$501,B1401))</f>
        <v>0</v>
      </c>
      <c r="N1401">
        <f>IF(A1401="","",SUMIFS(BallByBall!$X$2:$X$501,BallByBall!$B$2:$B$501,A1401,BallByBall!$P$2:$P$501,B1401))</f>
        <v>0</v>
      </c>
      <c r="O1401">
        <f>IF(A1401="","",SUMIFS(OverSummary!$G$2:$G$101,OverSummary!$A$2:$A$101,A1401,OverSummary!$D$2:$D$101,B1401))</f>
        <v>0</v>
      </c>
      <c r="P1401">
        <f>IF(A1401="","",G1401*Rules!$B$13+H1401*Rules!$B$14+I1401*Rules!$B$15)</f>
        <v>0</v>
      </c>
      <c r="Q1401">
        <f>IF(A1401="","",IF(G1401&gt;=100,Rules!$B$18,IF(G1401&gt;=50,Rules!$B$17,IF(G1401&gt;=30,Rules!$B$16,0)))+IF(AND(F1401=1,D1401&lt;&gt;"BWL",G1401=0),Rules!$B$27,0))</f>
        <v>0</v>
      </c>
      <c r="R1401">
        <f>IF(A1401="","",J1401*Rules!$B$19+O1401*Rules!$B$22)</f>
        <v>0</v>
      </c>
      <c r="S1401">
        <f>IF(A1401="","",IF(J1401&gt;=4,Rules!$B$21,IF(J1401&gt;=3,Rules!$B$20,0)))</f>
        <v>0</v>
      </c>
      <c r="T1401">
        <f>IF(A1401="","",K1401*Rules!$B$23+L1401*Rules!$B$24+M1401*Rules!$B$25+N1401*Rules!$B$26)</f>
        <v>0</v>
      </c>
      <c r="U1401">
        <f t="shared" si="21"/>
        <v>0</v>
      </c>
    </row>
    <row r="1402" spans="1:21" x14ac:dyDescent="0.2">
      <c r="A1402" t="str">
        <f>MatchSquad!A1402</f>
        <v>M029</v>
      </c>
      <c r="B1402" t="str">
        <f>MatchSquad!B1402</f>
        <v>P151</v>
      </c>
      <c r="C1402" t="str">
        <f>MatchSquad!C1402</f>
        <v>Shreyas Iyer</v>
      </c>
      <c r="D1402" t="str">
        <f>MatchSquad!D1402</f>
        <v>BAT</v>
      </c>
      <c r="E1402" t="str">
        <f>MatchSquad!E1402</f>
        <v>PBKS</v>
      </c>
      <c r="F1402">
        <f>MatchSquad!G1402</f>
        <v>0</v>
      </c>
      <c r="G1402">
        <f>IF(A1402="","",SUMIFS(BallByBall!$I$2:$I$501,BallByBall!$B$2:$B$501,A1402,BallByBall!$F$2:$F$501,B1402))</f>
        <v>0</v>
      </c>
      <c r="H1402">
        <f>IF(A1402="","",COUNTIFS(BallByBall!$B$2:$B$501,A1402,BallByBall!$F$2:$F$501,B1402,BallByBall!$Q$2:$Q$501,1))</f>
        <v>0</v>
      </c>
      <c r="I1402">
        <f>IF(A1402="","",COUNTIFS(BallByBall!$B$2:$B$501,A1402,BallByBall!$F$2:$F$501,B1402,BallByBall!$R$2:$R$501,1))</f>
        <v>0</v>
      </c>
      <c r="J1402">
        <f>IF(A1402="","",SUMIFS(BallByBall!$T$2:$T$501,BallByBall!$B$2:$B$501,A1402,BallByBall!$H$2:$H$501,B1402))</f>
        <v>0</v>
      </c>
      <c r="K1402">
        <f>IF(A1402="","",SUMIFS(BallByBall!$U$2:$U$501,BallByBall!$B$2:$B$501,A1402,BallByBall!$P$2:$P$501,B1402))</f>
        <v>0</v>
      </c>
      <c r="L1402">
        <f>IF(A1402="","",SUMIFS(BallByBall!$V$2:$V$501,BallByBall!$B$2:$B$501,A1402,BallByBall!$P$2:$P$501,B1402))</f>
        <v>0</v>
      </c>
      <c r="M1402">
        <f>IF(A1402="","",SUMIFS(BallByBall!$W$2:$W$501,BallByBall!$B$2:$B$501,A1402,BallByBall!$P$2:$P$501,B1402))</f>
        <v>0</v>
      </c>
      <c r="N1402">
        <f>IF(A1402="","",SUMIFS(BallByBall!$X$2:$X$501,BallByBall!$B$2:$B$501,A1402,BallByBall!$P$2:$P$501,B1402))</f>
        <v>0</v>
      </c>
      <c r="O1402">
        <f>IF(A1402="","",SUMIFS(OverSummary!$G$2:$G$101,OverSummary!$A$2:$A$101,A1402,OverSummary!$D$2:$D$101,B1402))</f>
        <v>0</v>
      </c>
      <c r="P1402">
        <f>IF(A1402="","",G1402*Rules!$B$13+H1402*Rules!$B$14+I1402*Rules!$B$15)</f>
        <v>0</v>
      </c>
      <c r="Q1402">
        <f>IF(A1402="","",IF(G1402&gt;=100,Rules!$B$18,IF(G1402&gt;=50,Rules!$B$17,IF(G1402&gt;=30,Rules!$B$16,0)))+IF(AND(F1402=1,D1402&lt;&gt;"BWL",G1402=0),Rules!$B$27,0))</f>
        <v>0</v>
      </c>
      <c r="R1402">
        <f>IF(A1402="","",J1402*Rules!$B$19+O1402*Rules!$B$22)</f>
        <v>0</v>
      </c>
      <c r="S1402">
        <f>IF(A1402="","",IF(J1402&gt;=4,Rules!$B$21,IF(J1402&gt;=3,Rules!$B$20,0)))</f>
        <v>0</v>
      </c>
      <c r="T1402">
        <f>IF(A1402="","",K1402*Rules!$B$23+L1402*Rules!$B$24+M1402*Rules!$B$25+N1402*Rules!$B$26)</f>
        <v>0</v>
      </c>
      <c r="U1402">
        <f t="shared" si="21"/>
        <v>0</v>
      </c>
    </row>
    <row r="1403" spans="1:21" x14ac:dyDescent="0.2">
      <c r="A1403" t="str">
        <f>MatchSquad!A1403</f>
        <v>M029</v>
      </c>
      <c r="B1403" t="str">
        <f>MatchSquad!B1403</f>
        <v>P152</v>
      </c>
      <c r="C1403" t="str">
        <f>MatchSquad!C1403</f>
        <v>Nehal Wadhera</v>
      </c>
      <c r="D1403" t="str">
        <f>MatchSquad!D1403</f>
        <v>BAT</v>
      </c>
      <c r="E1403" t="str">
        <f>MatchSquad!E1403</f>
        <v>PBKS</v>
      </c>
      <c r="F1403">
        <f>MatchSquad!G1403</f>
        <v>0</v>
      </c>
      <c r="G1403">
        <f>IF(A1403="","",SUMIFS(BallByBall!$I$2:$I$501,BallByBall!$B$2:$B$501,A1403,BallByBall!$F$2:$F$501,B1403))</f>
        <v>0</v>
      </c>
      <c r="H1403">
        <f>IF(A1403="","",COUNTIFS(BallByBall!$B$2:$B$501,A1403,BallByBall!$F$2:$F$501,B1403,BallByBall!$Q$2:$Q$501,1))</f>
        <v>0</v>
      </c>
      <c r="I1403">
        <f>IF(A1403="","",COUNTIFS(BallByBall!$B$2:$B$501,A1403,BallByBall!$F$2:$F$501,B1403,BallByBall!$R$2:$R$501,1))</f>
        <v>0</v>
      </c>
      <c r="J1403">
        <f>IF(A1403="","",SUMIFS(BallByBall!$T$2:$T$501,BallByBall!$B$2:$B$501,A1403,BallByBall!$H$2:$H$501,B1403))</f>
        <v>0</v>
      </c>
      <c r="K1403">
        <f>IF(A1403="","",SUMIFS(BallByBall!$U$2:$U$501,BallByBall!$B$2:$B$501,A1403,BallByBall!$P$2:$P$501,B1403))</f>
        <v>0</v>
      </c>
      <c r="L1403">
        <f>IF(A1403="","",SUMIFS(BallByBall!$V$2:$V$501,BallByBall!$B$2:$B$501,A1403,BallByBall!$P$2:$P$501,B1403))</f>
        <v>0</v>
      </c>
      <c r="M1403">
        <f>IF(A1403="","",SUMIFS(BallByBall!$W$2:$W$501,BallByBall!$B$2:$B$501,A1403,BallByBall!$P$2:$P$501,B1403))</f>
        <v>0</v>
      </c>
      <c r="N1403">
        <f>IF(A1403="","",SUMIFS(BallByBall!$X$2:$X$501,BallByBall!$B$2:$B$501,A1403,BallByBall!$P$2:$P$501,B1403))</f>
        <v>0</v>
      </c>
      <c r="O1403">
        <f>IF(A1403="","",SUMIFS(OverSummary!$G$2:$G$101,OverSummary!$A$2:$A$101,A1403,OverSummary!$D$2:$D$101,B1403))</f>
        <v>0</v>
      </c>
      <c r="P1403">
        <f>IF(A1403="","",G1403*Rules!$B$13+H1403*Rules!$B$14+I1403*Rules!$B$15)</f>
        <v>0</v>
      </c>
      <c r="Q1403">
        <f>IF(A1403="","",IF(G1403&gt;=100,Rules!$B$18,IF(G1403&gt;=50,Rules!$B$17,IF(G1403&gt;=30,Rules!$B$16,0)))+IF(AND(F1403=1,D1403&lt;&gt;"BWL",G1403=0),Rules!$B$27,0))</f>
        <v>0</v>
      </c>
      <c r="R1403">
        <f>IF(A1403="","",J1403*Rules!$B$19+O1403*Rules!$B$22)</f>
        <v>0</v>
      </c>
      <c r="S1403">
        <f>IF(A1403="","",IF(J1403&gt;=4,Rules!$B$21,IF(J1403&gt;=3,Rules!$B$20,0)))</f>
        <v>0</v>
      </c>
      <c r="T1403">
        <f>IF(A1403="","",K1403*Rules!$B$23+L1403*Rules!$B$24+M1403*Rules!$B$25+N1403*Rules!$B$26)</f>
        <v>0</v>
      </c>
      <c r="U1403">
        <f t="shared" si="21"/>
        <v>0</v>
      </c>
    </row>
    <row r="1404" spans="1:21" x14ac:dyDescent="0.2">
      <c r="A1404" t="str">
        <f>MatchSquad!A1404</f>
        <v>M029</v>
      </c>
      <c r="B1404" t="str">
        <f>MatchSquad!B1404</f>
        <v>P153</v>
      </c>
      <c r="C1404" t="str">
        <f>MatchSquad!C1404</f>
        <v>Vishnu Vinod</v>
      </c>
      <c r="D1404" t="str">
        <f>MatchSquad!D1404</f>
        <v>WK</v>
      </c>
      <c r="E1404" t="str">
        <f>MatchSquad!E1404</f>
        <v>PBKS</v>
      </c>
      <c r="F1404">
        <f>MatchSquad!G1404</f>
        <v>0</v>
      </c>
      <c r="G1404">
        <f>IF(A1404="","",SUMIFS(BallByBall!$I$2:$I$501,BallByBall!$B$2:$B$501,A1404,BallByBall!$F$2:$F$501,B1404))</f>
        <v>0</v>
      </c>
      <c r="H1404">
        <f>IF(A1404="","",COUNTIFS(BallByBall!$B$2:$B$501,A1404,BallByBall!$F$2:$F$501,B1404,BallByBall!$Q$2:$Q$501,1))</f>
        <v>0</v>
      </c>
      <c r="I1404">
        <f>IF(A1404="","",COUNTIFS(BallByBall!$B$2:$B$501,A1404,BallByBall!$F$2:$F$501,B1404,BallByBall!$R$2:$R$501,1))</f>
        <v>0</v>
      </c>
      <c r="J1404">
        <f>IF(A1404="","",SUMIFS(BallByBall!$T$2:$T$501,BallByBall!$B$2:$B$501,A1404,BallByBall!$H$2:$H$501,B1404))</f>
        <v>0</v>
      </c>
      <c r="K1404">
        <f>IF(A1404="","",SUMIFS(BallByBall!$U$2:$U$501,BallByBall!$B$2:$B$501,A1404,BallByBall!$P$2:$P$501,B1404))</f>
        <v>0</v>
      </c>
      <c r="L1404">
        <f>IF(A1404="","",SUMIFS(BallByBall!$V$2:$V$501,BallByBall!$B$2:$B$501,A1404,BallByBall!$P$2:$P$501,B1404))</f>
        <v>0</v>
      </c>
      <c r="M1404">
        <f>IF(A1404="","",SUMIFS(BallByBall!$W$2:$W$501,BallByBall!$B$2:$B$501,A1404,BallByBall!$P$2:$P$501,B1404))</f>
        <v>0</v>
      </c>
      <c r="N1404">
        <f>IF(A1404="","",SUMIFS(BallByBall!$X$2:$X$501,BallByBall!$B$2:$B$501,A1404,BallByBall!$P$2:$P$501,B1404))</f>
        <v>0</v>
      </c>
      <c r="O1404">
        <f>IF(A1404="","",SUMIFS(OverSummary!$G$2:$G$101,OverSummary!$A$2:$A$101,A1404,OverSummary!$D$2:$D$101,B1404))</f>
        <v>0</v>
      </c>
      <c r="P1404">
        <f>IF(A1404="","",G1404*Rules!$B$13+H1404*Rules!$B$14+I1404*Rules!$B$15)</f>
        <v>0</v>
      </c>
      <c r="Q1404">
        <f>IF(A1404="","",IF(G1404&gt;=100,Rules!$B$18,IF(G1404&gt;=50,Rules!$B$17,IF(G1404&gt;=30,Rules!$B$16,0)))+IF(AND(F1404=1,D1404&lt;&gt;"BWL",G1404=0),Rules!$B$27,0))</f>
        <v>0</v>
      </c>
      <c r="R1404">
        <f>IF(A1404="","",J1404*Rules!$B$19+O1404*Rules!$B$22)</f>
        <v>0</v>
      </c>
      <c r="S1404">
        <f>IF(A1404="","",IF(J1404&gt;=4,Rules!$B$21,IF(J1404&gt;=3,Rules!$B$20,0)))</f>
        <v>0</v>
      </c>
      <c r="T1404">
        <f>IF(A1404="","",K1404*Rules!$B$23+L1404*Rules!$B$24+M1404*Rules!$B$25+N1404*Rules!$B$26)</f>
        <v>0</v>
      </c>
      <c r="U1404">
        <f t="shared" si="21"/>
        <v>0</v>
      </c>
    </row>
    <row r="1405" spans="1:21" x14ac:dyDescent="0.2">
      <c r="A1405" t="str">
        <f>MatchSquad!A1405</f>
        <v>M029</v>
      </c>
      <c r="B1405" t="str">
        <f>MatchSquad!B1405</f>
        <v>P154</v>
      </c>
      <c r="C1405" t="str">
        <f>MatchSquad!C1405</f>
        <v>Harnoor Pannu</v>
      </c>
      <c r="D1405" t="str">
        <f>MatchSquad!D1405</f>
        <v>BAT</v>
      </c>
      <c r="E1405" t="str">
        <f>MatchSquad!E1405</f>
        <v>PBKS</v>
      </c>
      <c r="F1405">
        <f>MatchSquad!G1405</f>
        <v>0</v>
      </c>
      <c r="G1405">
        <f>IF(A1405="","",SUMIFS(BallByBall!$I$2:$I$501,BallByBall!$B$2:$B$501,A1405,BallByBall!$F$2:$F$501,B1405))</f>
        <v>0</v>
      </c>
      <c r="H1405">
        <f>IF(A1405="","",COUNTIFS(BallByBall!$B$2:$B$501,A1405,BallByBall!$F$2:$F$501,B1405,BallByBall!$Q$2:$Q$501,1))</f>
        <v>0</v>
      </c>
      <c r="I1405">
        <f>IF(A1405="","",COUNTIFS(BallByBall!$B$2:$B$501,A1405,BallByBall!$F$2:$F$501,B1405,BallByBall!$R$2:$R$501,1))</f>
        <v>0</v>
      </c>
      <c r="J1405">
        <f>IF(A1405="","",SUMIFS(BallByBall!$T$2:$T$501,BallByBall!$B$2:$B$501,A1405,BallByBall!$H$2:$H$501,B1405))</f>
        <v>0</v>
      </c>
      <c r="K1405">
        <f>IF(A1405="","",SUMIFS(BallByBall!$U$2:$U$501,BallByBall!$B$2:$B$501,A1405,BallByBall!$P$2:$P$501,B1405))</f>
        <v>0</v>
      </c>
      <c r="L1405">
        <f>IF(A1405="","",SUMIFS(BallByBall!$V$2:$V$501,BallByBall!$B$2:$B$501,A1405,BallByBall!$P$2:$P$501,B1405))</f>
        <v>0</v>
      </c>
      <c r="M1405">
        <f>IF(A1405="","",SUMIFS(BallByBall!$W$2:$W$501,BallByBall!$B$2:$B$501,A1405,BallByBall!$P$2:$P$501,B1405))</f>
        <v>0</v>
      </c>
      <c r="N1405">
        <f>IF(A1405="","",SUMIFS(BallByBall!$X$2:$X$501,BallByBall!$B$2:$B$501,A1405,BallByBall!$P$2:$P$501,B1405))</f>
        <v>0</v>
      </c>
      <c r="O1405">
        <f>IF(A1405="","",SUMIFS(OverSummary!$G$2:$G$101,OverSummary!$A$2:$A$101,A1405,OverSummary!$D$2:$D$101,B1405))</f>
        <v>0</v>
      </c>
      <c r="P1405">
        <f>IF(A1405="","",G1405*Rules!$B$13+H1405*Rules!$B$14+I1405*Rules!$B$15)</f>
        <v>0</v>
      </c>
      <c r="Q1405">
        <f>IF(A1405="","",IF(G1405&gt;=100,Rules!$B$18,IF(G1405&gt;=50,Rules!$B$17,IF(G1405&gt;=30,Rules!$B$16,0)))+IF(AND(F1405=1,D1405&lt;&gt;"BWL",G1405=0),Rules!$B$27,0))</f>
        <v>0</v>
      </c>
      <c r="R1405">
        <f>IF(A1405="","",J1405*Rules!$B$19+O1405*Rules!$B$22)</f>
        <v>0</v>
      </c>
      <c r="S1405">
        <f>IF(A1405="","",IF(J1405&gt;=4,Rules!$B$21,IF(J1405&gt;=3,Rules!$B$20,0)))</f>
        <v>0</v>
      </c>
      <c r="T1405">
        <f>IF(A1405="","",K1405*Rules!$B$23+L1405*Rules!$B$24+M1405*Rules!$B$25+N1405*Rules!$B$26)</f>
        <v>0</v>
      </c>
      <c r="U1405">
        <f t="shared" si="21"/>
        <v>0</v>
      </c>
    </row>
    <row r="1406" spans="1:21" x14ac:dyDescent="0.2">
      <c r="A1406" t="str">
        <f>MatchSquad!A1406</f>
        <v>M029</v>
      </c>
      <c r="B1406" t="str">
        <f>MatchSquad!B1406</f>
        <v>P155</v>
      </c>
      <c r="C1406" t="str">
        <f>MatchSquad!C1406</f>
        <v>Pyla Avinash</v>
      </c>
      <c r="D1406" t="str">
        <f>MatchSquad!D1406</f>
        <v>BAT</v>
      </c>
      <c r="E1406" t="str">
        <f>MatchSquad!E1406</f>
        <v>PBKS</v>
      </c>
      <c r="F1406">
        <f>MatchSquad!G1406</f>
        <v>0</v>
      </c>
      <c r="G1406">
        <f>IF(A1406="","",SUMIFS(BallByBall!$I$2:$I$501,BallByBall!$B$2:$B$501,A1406,BallByBall!$F$2:$F$501,B1406))</f>
        <v>0</v>
      </c>
      <c r="H1406">
        <f>IF(A1406="","",COUNTIFS(BallByBall!$B$2:$B$501,A1406,BallByBall!$F$2:$F$501,B1406,BallByBall!$Q$2:$Q$501,1))</f>
        <v>0</v>
      </c>
      <c r="I1406">
        <f>IF(A1406="","",COUNTIFS(BallByBall!$B$2:$B$501,A1406,BallByBall!$F$2:$F$501,B1406,BallByBall!$R$2:$R$501,1))</f>
        <v>0</v>
      </c>
      <c r="J1406">
        <f>IF(A1406="","",SUMIFS(BallByBall!$T$2:$T$501,BallByBall!$B$2:$B$501,A1406,BallByBall!$H$2:$H$501,B1406))</f>
        <v>0</v>
      </c>
      <c r="K1406">
        <f>IF(A1406="","",SUMIFS(BallByBall!$U$2:$U$501,BallByBall!$B$2:$B$501,A1406,BallByBall!$P$2:$P$501,B1406))</f>
        <v>0</v>
      </c>
      <c r="L1406">
        <f>IF(A1406="","",SUMIFS(BallByBall!$V$2:$V$501,BallByBall!$B$2:$B$501,A1406,BallByBall!$P$2:$P$501,B1406))</f>
        <v>0</v>
      </c>
      <c r="M1406">
        <f>IF(A1406="","",SUMIFS(BallByBall!$W$2:$W$501,BallByBall!$B$2:$B$501,A1406,BallByBall!$P$2:$P$501,B1406))</f>
        <v>0</v>
      </c>
      <c r="N1406">
        <f>IF(A1406="","",SUMIFS(BallByBall!$X$2:$X$501,BallByBall!$B$2:$B$501,A1406,BallByBall!$P$2:$P$501,B1406))</f>
        <v>0</v>
      </c>
      <c r="O1406">
        <f>IF(A1406="","",SUMIFS(OverSummary!$G$2:$G$101,OverSummary!$A$2:$A$101,A1406,OverSummary!$D$2:$D$101,B1406))</f>
        <v>0</v>
      </c>
      <c r="P1406">
        <f>IF(A1406="","",G1406*Rules!$B$13+H1406*Rules!$B$14+I1406*Rules!$B$15)</f>
        <v>0</v>
      </c>
      <c r="Q1406">
        <f>IF(A1406="","",IF(G1406&gt;=100,Rules!$B$18,IF(G1406&gt;=50,Rules!$B$17,IF(G1406&gt;=30,Rules!$B$16,0)))+IF(AND(F1406=1,D1406&lt;&gt;"BWL",G1406=0),Rules!$B$27,0))</f>
        <v>0</v>
      </c>
      <c r="R1406">
        <f>IF(A1406="","",J1406*Rules!$B$19+O1406*Rules!$B$22)</f>
        <v>0</v>
      </c>
      <c r="S1406">
        <f>IF(A1406="","",IF(J1406&gt;=4,Rules!$B$21,IF(J1406&gt;=3,Rules!$B$20,0)))</f>
        <v>0</v>
      </c>
      <c r="T1406">
        <f>IF(A1406="","",K1406*Rules!$B$23+L1406*Rules!$B$24+M1406*Rules!$B$25+N1406*Rules!$B$26)</f>
        <v>0</v>
      </c>
      <c r="U1406">
        <f t="shared" si="21"/>
        <v>0</v>
      </c>
    </row>
    <row r="1407" spans="1:21" x14ac:dyDescent="0.2">
      <c r="A1407" t="str">
        <f>MatchSquad!A1407</f>
        <v>M029</v>
      </c>
      <c r="B1407" t="str">
        <f>MatchSquad!B1407</f>
        <v>P156</v>
      </c>
      <c r="C1407" t="str">
        <f>MatchSquad!C1407</f>
        <v>Prabhsimran Singh</v>
      </c>
      <c r="D1407" t="str">
        <f>MatchSquad!D1407</f>
        <v>WK</v>
      </c>
      <c r="E1407" t="str">
        <f>MatchSquad!E1407</f>
        <v>PBKS</v>
      </c>
      <c r="F1407">
        <f>MatchSquad!G1407</f>
        <v>0</v>
      </c>
      <c r="G1407">
        <f>IF(A1407="","",SUMIFS(BallByBall!$I$2:$I$501,BallByBall!$B$2:$B$501,A1407,BallByBall!$F$2:$F$501,B1407))</f>
        <v>0</v>
      </c>
      <c r="H1407">
        <f>IF(A1407="","",COUNTIFS(BallByBall!$B$2:$B$501,A1407,BallByBall!$F$2:$F$501,B1407,BallByBall!$Q$2:$Q$501,1))</f>
        <v>0</v>
      </c>
      <c r="I1407">
        <f>IF(A1407="","",COUNTIFS(BallByBall!$B$2:$B$501,A1407,BallByBall!$F$2:$F$501,B1407,BallByBall!$R$2:$R$501,1))</f>
        <v>0</v>
      </c>
      <c r="J1407">
        <f>IF(A1407="","",SUMIFS(BallByBall!$T$2:$T$501,BallByBall!$B$2:$B$501,A1407,BallByBall!$H$2:$H$501,B1407))</f>
        <v>0</v>
      </c>
      <c r="K1407">
        <f>IF(A1407="","",SUMIFS(BallByBall!$U$2:$U$501,BallByBall!$B$2:$B$501,A1407,BallByBall!$P$2:$P$501,B1407))</f>
        <v>0</v>
      </c>
      <c r="L1407">
        <f>IF(A1407="","",SUMIFS(BallByBall!$V$2:$V$501,BallByBall!$B$2:$B$501,A1407,BallByBall!$P$2:$P$501,B1407))</f>
        <v>0</v>
      </c>
      <c r="M1407">
        <f>IF(A1407="","",SUMIFS(BallByBall!$W$2:$W$501,BallByBall!$B$2:$B$501,A1407,BallByBall!$P$2:$P$501,B1407))</f>
        <v>0</v>
      </c>
      <c r="N1407">
        <f>IF(A1407="","",SUMIFS(BallByBall!$X$2:$X$501,BallByBall!$B$2:$B$501,A1407,BallByBall!$P$2:$P$501,B1407))</f>
        <v>0</v>
      </c>
      <c r="O1407">
        <f>IF(A1407="","",SUMIFS(OverSummary!$G$2:$G$101,OverSummary!$A$2:$A$101,A1407,OverSummary!$D$2:$D$101,B1407))</f>
        <v>0</v>
      </c>
      <c r="P1407">
        <f>IF(A1407="","",G1407*Rules!$B$13+H1407*Rules!$B$14+I1407*Rules!$B$15)</f>
        <v>0</v>
      </c>
      <c r="Q1407">
        <f>IF(A1407="","",IF(G1407&gt;=100,Rules!$B$18,IF(G1407&gt;=50,Rules!$B$17,IF(G1407&gt;=30,Rules!$B$16,0)))+IF(AND(F1407=1,D1407&lt;&gt;"BWL",G1407=0),Rules!$B$27,0))</f>
        <v>0</v>
      </c>
      <c r="R1407">
        <f>IF(A1407="","",J1407*Rules!$B$19+O1407*Rules!$B$22)</f>
        <v>0</v>
      </c>
      <c r="S1407">
        <f>IF(A1407="","",IF(J1407&gt;=4,Rules!$B$21,IF(J1407&gt;=3,Rules!$B$20,0)))</f>
        <v>0</v>
      </c>
      <c r="T1407">
        <f>IF(A1407="","",K1407*Rules!$B$23+L1407*Rules!$B$24+M1407*Rules!$B$25+N1407*Rules!$B$26)</f>
        <v>0</v>
      </c>
      <c r="U1407">
        <f t="shared" si="21"/>
        <v>0</v>
      </c>
    </row>
    <row r="1408" spans="1:21" x14ac:dyDescent="0.2">
      <c r="A1408" t="str">
        <f>MatchSquad!A1408</f>
        <v>M029</v>
      </c>
      <c r="B1408" t="str">
        <f>MatchSquad!B1408</f>
        <v>P157</v>
      </c>
      <c r="C1408" t="str">
        <f>MatchSquad!C1408</f>
        <v>Shashank Singh</v>
      </c>
      <c r="D1408" t="str">
        <f>MatchSquad!D1408</f>
        <v>BAT</v>
      </c>
      <c r="E1408" t="str">
        <f>MatchSquad!E1408</f>
        <v>PBKS</v>
      </c>
      <c r="F1408">
        <f>MatchSquad!G1408</f>
        <v>0</v>
      </c>
      <c r="G1408">
        <f>IF(A1408="","",SUMIFS(BallByBall!$I$2:$I$501,BallByBall!$B$2:$B$501,A1408,BallByBall!$F$2:$F$501,B1408))</f>
        <v>0</v>
      </c>
      <c r="H1408">
        <f>IF(A1408="","",COUNTIFS(BallByBall!$B$2:$B$501,A1408,BallByBall!$F$2:$F$501,B1408,BallByBall!$Q$2:$Q$501,1))</f>
        <v>0</v>
      </c>
      <c r="I1408">
        <f>IF(A1408="","",COUNTIFS(BallByBall!$B$2:$B$501,A1408,BallByBall!$F$2:$F$501,B1408,BallByBall!$R$2:$R$501,1))</f>
        <v>0</v>
      </c>
      <c r="J1408">
        <f>IF(A1408="","",SUMIFS(BallByBall!$T$2:$T$501,BallByBall!$B$2:$B$501,A1408,BallByBall!$H$2:$H$501,B1408))</f>
        <v>0</v>
      </c>
      <c r="K1408">
        <f>IF(A1408="","",SUMIFS(BallByBall!$U$2:$U$501,BallByBall!$B$2:$B$501,A1408,BallByBall!$P$2:$P$501,B1408))</f>
        <v>0</v>
      </c>
      <c r="L1408">
        <f>IF(A1408="","",SUMIFS(BallByBall!$V$2:$V$501,BallByBall!$B$2:$B$501,A1408,BallByBall!$P$2:$P$501,B1408))</f>
        <v>0</v>
      </c>
      <c r="M1408">
        <f>IF(A1408="","",SUMIFS(BallByBall!$W$2:$W$501,BallByBall!$B$2:$B$501,A1408,BallByBall!$P$2:$P$501,B1408))</f>
        <v>0</v>
      </c>
      <c r="N1408">
        <f>IF(A1408="","",SUMIFS(BallByBall!$X$2:$X$501,BallByBall!$B$2:$B$501,A1408,BallByBall!$P$2:$P$501,B1408))</f>
        <v>0</v>
      </c>
      <c r="O1408">
        <f>IF(A1408="","",SUMIFS(OverSummary!$G$2:$G$101,OverSummary!$A$2:$A$101,A1408,OverSummary!$D$2:$D$101,B1408))</f>
        <v>0</v>
      </c>
      <c r="P1408">
        <f>IF(A1408="","",G1408*Rules!$B$13+H1408*Rules!$B$14+I1408*Rules!$B$15)</f>
        <v>0</v>
      </c>
      <c r="Q1408">
        <f>IF(A1408="","",IF(G1408&gt;=100,Rules!$B$18,IF(G1408&gt;=50,Rules!$B$17,IF(G1408&gt;=30,Rules!$B$16,0)))+IF(AND(F1408=1,D1408&lt;&gt;"BWL",G1408=0),Rules!$B$27,0))</f>
        <v>0</v>
      </c>
      <c r="R1408">
        <f>IF(A1408="","",J1408*Rules!$B$19+O1408*Rules!$B$22)</f>
        <v>0</v>
      </c>
      <c r="S1408">
        <f>IF(A1408="","",IF(J1408&gt;=4,Rules!$B$21,IF(J1408&gt;=3,Rules!$B$20,0)))</f>
        <v>0</v>
      </c>
      <c r="T1408">
        <f>IF(A1408="","",K1408*Rules!$B$23+L1408*Rules!$B$24+M1408*Rules!$B$25+N1408*Rules!$B$26)</f>
        <v>0</v>
      </c>
      <c r="U1408">
        <f t="shared" si="21"/>
        <v>0</v>
      </c>
    </row>
    <row r="1409" spans="1:21" x14ac:dyDescent="0.2">
      <c r="A1409" t="str">
        <f>MatchSquad!A1409</f>
        <v>M029</v>
      </c>
      <c r="B1409" t="str">
        <f>MatchSquad!B1409</f>
        <v>P158</v>
      </c>
      <c r="C1409" t="str">
        <f>MatchSquad!C1409</f>
        <v>Marcus Stoinis</v>
      </c>
      <c r="D1409" t="str">
        <f>MatchSquad!D1409</f>
        <v>AR</v>
      </c>
      <c r="E1409" t="str">
        <f>MatchSquad!E1409</f>
        <v>PBKS</v>
      </c>
      <c r="F1409">
        <f>MatchSquad!G1409</f>
        <v>0</v>
      </c>
      <c r="G1409">
        <f>IF(A1409="","",SUMIFS(BallByBall!$I$2:$I$501,BallByBall!$B$2:$B$501,A1409,BallByBall!$F$2:$F$501,B1409))</f>
        <v>0</v>
      </c>
      <c r="H1409">
        <f>IF(A1409="","",COUNTIFS(BallByBall!$B$2:$B$501,A1409,BallByBall!$F$2:$F$501,B1409,BallByBall!$Q$2:$Q$501,1))</f>
        <v>0</v>
      </c>
      <c r="I1409">
        <f>IF(A1409="","",COUNTIFS(BallByBall!$B$2:$B$501,A1409,BallByBall!$F$2:$F$501,B1409,BallByBall!$R$2:$R$501,1))</f>
        <v>0</v>
      </c>
      <c r="J1409">
        <f>IF(A1409="","",SUMIFS(BallByBall!$T$2:$T$501,BallByBall!$B$2:$B$501,A1409,BallByBall!$H$2:$H$501,B1409))</f>
        <v>0</v>
      </c>
      <c r="K1409">
        <f>IF(A1409="","",SUMIFS(BallByBall!$U$2:$U$501,BallByBall!$B$2:$B$501,A1409,BallByBall!$P$2:$P$501,B1409))</f>
        <v>0</v>
      </c>
      <c r="L1409">
        <f>IF(A1409="","",SUMIFS(BallByBall!$V$2:$V$501,BallByBall!$B$2:$B$501,A1409,BallByBall!$P$2:$P$501,B1409))</f>
        <v>0</v>
      </c>
      <c r="M1409">
        <f>IF(A1409="","",SUMIFS(BallByBall!$W$2:$W$501,BallByBall!$B$2:$B$501,A1409,BallByBall!$P$2:$P$501,B1409))</f>
        <v>0</v>
      </c>
      <c r="N1409">
        <f>IF(A1409="","",SUMIFS(BallByBall!$X$2:$X$501,BallByBall!$B$2:$B$501,A1409,BallByBall!$P$2:$P$501,B1409))</f>
        <v>0</v>
      </c>
      <c r="O1409">
        <f>IF(A1409="","",SUMIFS(OverSummary!$G$2:$G$101,OverSummary!$A$2:$A$101,A1409,OverSummary!$D$2:$D$101,B1409))</f>
        <v>0</v>
      </c>
      <c r="P1409">
        <f>IF(A1409="","",G1409*Rules!$B$13+H1409*Rules!$B$14+I1409*Rules!$B$15)</f>
        <v>0</v>
      </c>
      <c r="Q1409">
        <f>IF(A1409="","",IF(G1409&gt;=100,Rules!$B$18,IF(G1409&gt;=50,Rules!$B$17,IF(G1409&gt;=30,Rules!$B$16,0)))+IF(AND(F1409=1,D1409&lt;&gt;"BWL",G1409=0),Rules!$B$27,0))</f>
        <v>0</v>
      </c>
      <c r="R1409">
        <f>IF(A1409="","",J1409*Rules!$B$19+O1409*Rules!$B$22)</f>
        <v>0</v>
      </c>
      <c r="S1409">
        <f>IF(A1409="","",IF(J1409&gt;=4,Rules!$B$21,IF(J1409&gt;=3,Rules!$B$20,0)))</f>
        <v>0</v>
      </c>
      <c r="T1409">
        <f>IF(A1409="","",K1409*Rules!$B$23+L1409*Rules!$B$24+M1409*Rules!$B$25+N1409*Rules!$B$26)</f>
        <v>0</v>
      </c>
      <c r="U1409">
        <f t="shared" si="21"/>
        <v>0</v>
      </c>
    </row>
    <row r="1410" spans="1:21" x14ac:dyDescent="0.2">
      <c r="A1410" t="str">
        <f>MatchSquad!A1410</f>
        <v>M029</v>
      </c>
      <c r="B1410" t="str">
        <f>MatchSquad!B1410</f>
        <v>P159</v>
      </c>
      <c r="C1410" t="str">
        <f>MatchSquad!C1410</f>
        <v>Harpreet Brar</v>
      </c>
      <c r="D1410" t="str">
        <f>MatchSquad!D1410</f>
        <v>AR</v>
      </c>
      <c r="E1410" t="str">
        <f>MatchSquad!E1410</f>
        <v>PBKS</v>
      </c>
      <c r="F1410">
        <f>MatchSquad!G1410</f>
        <v>0</v>
      </c>
      <c r="G1410">
        <f>IF(A1410="","",SUMIFS(BallByBall!$I$2:$I$501,BallByBall!$B$2:$B$501,A1410,BallByBall!$F$2:$F$501,B1410))</f>
        <v>0</v>
      </c>
      <c r="H1410">
        <f>IF(A1410="","",COUNTIFS(BallByBall!$B$2:$B$501,A1410,BallByBall!$F$2:$F$501,B1410,BallByBall!$Q$2:$Q$501,1))</f>
        <v>0</v>
      </c>
      <c r="I1410">
        <f>IF(A1410="","",COUNTIFS(BallByBall!$B$2:$B$501,A1410,BallByBall!$F$2:$F$501,B1410,BallByBall!$R$2:$R$501,1))</f>
        <v>0</v>
      </c>
      <c r="J1410">
        <f>IF(A1410="","",SUMIFS(BallByBall!$T$2:$T$501,BallByBall!$B$2:$B$501,A1410,BallByBall!$H$2:$H$501,B1410))</f>
        <v>0</v>
      </c>
      <c r="K1410">
        <f>IF(A1410="","",SUMIFS(BallByBall!$U$2:$U$501,BallByBall!$B$2:$B$501,A1410,BallByBall!$P$2:$P$501,B1410))</f>
        <v>0</v>
      </c>
      <c r="L1410">
        <f>IF(A1410="","",SUMIFS(BallByBall!$V$2:$V$501,BallByBall!$B$2:$B$501,A1410,BallByBall!$P$2:$P$501,B1410))</f>
        <v>0</v>
      </c>
      <c r="M1410">
        <f>IF(A1410="","",SUMIFS(BallByBall!$W$2:$W$501,BallByBall!$B$2:$B$501,A1410,BallByBall!$P$2:$P$501,B1410))</f>
        <v>0</v>
      </c>
      <c r="N1410">
        <f>IF(A1410="","",SUMIFS(BallByBall!$X$2:$X$501,BallByBall!$B$2:$B$501,A1410,BallByBall!$P$2:$P$501,B1410))</f>
        <v>0</v>
      </c>
      <c r="O1410">
        <f>IF(A1410="","",SUMIFS(OverSummary!$G$2:$G$101,OverSummary!$A$2:$A$101,A1410,OverSummary!$D$2:$D$101,B1410))</f>
        <v>0</v>
      </c>
      <c r="P1410">
        <f>IF(A1410="","",G1410*Rules!$B$13+H1410*Rules!$B$14+I1410*Rules!$B$15)</f>
        <v>0</v>
      </c>
      <c r="Q1410">
        <f>IF(A1410="","",IF(G1410&gt;=100,Rules!$B$18,IF(G1410&gt;=50,Rules!$B$17,IF(G1410&gt;=30,Rules!$B$16,0)))+IF(AND(F1410=1,D1410&lt;&gt;"BWL",G1410=0),Rules!$B$27,0))</f>
        <v>0</v>
      </c>
      <c r="R1410">
        <f>IF(A1410="","",J1410*Rules!$B$19+O1410*Rules!$B$22)</f>
        <v>0</v>
      </c>
      <c r="S1410">
        <f>IF(A1410="","",IF(J1410&gt;=4,Rules!$B$21,IF(J1410&gt;=3,Rules!$B$20,0)))</f>
        <v>0</v>
      </c>
      <c r="T1410">
        <f>IF(A1410="","",K1410*Rules!$B$23+L1410*Rules!$B$24+M1410*Rules!$B$25+N1410*Rules!$B$26)</f>
        <v>0</v>
      </c>
      <c r="U1410">
        <f t="shared" ref="U1410:U1473" si="22">IF(A1410="","",P1410+Q1410+R1410+S1410+T1410)</f>
        <v>0</v>
      </c>
    </row>
    <row r="1411" spans="1:21" x14ac:dyDescent="0.2">
      <c r="A1411" t="str">
        <f>MatchSquad!A1411</f>
        <v>M029</v>
      </c>
      <c r="B1411" t="str">
        <f>MatchSquad!B1411</f>
        <v>P160</v>
      </c>
      <c r="C1411" t="str">
        <f>MatchSquad!C1411</f>
        <v>Marco Jansen</v>
      </c>
      <c r="D1411" t="str">
        <f>MatchSquad!D1411</f>
        <v>AR</v>
      </c>
      <c r="E1411" t="str">
        <f>MatchSquad!E1411</f>
        <v>PBKS</v>
      </c>
      <c r="F1411">
        <f>MatchSquad!G1411</f>
        <v>0</v>
      </c>
      <c r="G1411">
        <f>IF(A1411="","",SUMIFS(BallByBall!$I$2:$I$501,BallByBall!$B$2:$B$501,A1411,BallByBall!$F$2:$F$501,B1411))</f>
        <v>0</v>
      </c>
      <c r="H1411">
        <f>IF(A1411="","",COUNTIFS(BallByBall!$B$2:$B$501,A1411,BallByBall!$F$2:$F$501,B1411,BallByBall!$Q$2:$Q$501,1))</f>
        <v>0</v>
      </c>
      <c r="I1411">
        <f>IF(A1411="","",COUNTIFS(BallByBall!$B$2:$B$501,A1411,BallByBall!$F$2:$F$501,B1411,BallByBall!$R$2:$R$501,1))</f>
        <v>0</v>
      </c>
      <c r="J1411">
        <f>IF(A1411="","",SUMIFS(BallByBall!$T$2:$T$501,BallByBall!$B$2:$B$501,A1411,BallByBall!$H$2:$H$501,B1411))</f>
        <v>0</v>
      </c>
      <c r="K1411">
        <f>IF(A1411="","",SUMIFS(BallByBall!$U$2:$U$501,BallByBall!$B$2:$B$501,A1411,BallByBall!$P$2:$P$501,B1411))</f>
        <v>0</v>
      </c>
      <c r="L1411">
        <f>IF(A1411="","",SUMIFS(BallByBall!$V$2:$V$501,BallByBall!$B$2:$B$501,A1411,BallByBall!$P$2:$P$501,B1411))</f>
        <v>0</v>
      </c>
      <c r="M1411">
        <f>IF(A1411="","",SUMIFS(BallByBall!$W$2:$W$501,BallByBall!$B$2:$B$501,A1411,BallByBall!$P$2:$P$501,B1411))</f>
        <v>0</v>
      </c>
      <c r="N1411">
        <f>IF(A1411="","",SUMIFS(BallByBall!$X$2:$X$501,BallByBall!$B$2:$B$501,A1411,BallByBall!$P$2:$P$501,B1411))</f>
        <v>0</v>
      </c>
      <c r="O1411">
        <f>IF(A1411="","",SUMIFS(OverSummary!$G$2:$G$101,OverSummary!$A$2:$A$101,A1411,OverSummary!$D$2:$D$101,B1411))</f>
        <v>0</v>
      </c>
      <c r="P1411">
        <f>IF(A1411="","",G1411*Rules!$B$13+H1411*Rules!$B$14+I1411*Rules!$B$15)</f>
        <v>0</v>
      </c>
      <c r="Q1411">
        <f>IF(A1411="","",IF(G1411&gt;=100,Rules!$B$18,IF(G1411&gt;=50,Rules!$B$17,IF(G1411&gt;=30,Rules!$B$16,0)))+IF(AND(F1411=1,D1411&lt;&gt;"BWL",G1411=0),Rules!$B$27,0))</f>
        <v>0</v>
      </c>
      <c r="R1411">
        <f>IF(A1411="","",J1411*Rules!$B$19+O1411*Rules!$B$22)</f>
        <v>0</v>
      </c>
      <c r="S1411">
        <f>IF(A1411="","",IF(J1411&gt;=4,Rules!$B$21,IF(J1411&gt;=3,Rules!$B$20,0)))</f>
        <v>0</v>
      </c>
      <c r="T1411">
        <f>IF(A1411="","",K1411*Rules!$B$23+L1411*Rules!$B$24+M1411*Rules!$B$25+N1411*Rules!$B$26)</f>
        <v>0</v>
      </c>
      <c r="U1411">
        <f t="shared" si="22"/>
        <v>0</v>
      </c>
    </row>
    <row r="1412" spans="1:21" x14ac:dyDescent="0.2">
      <c r="A1412" t="str">
        <f>MatchSquad!A1412</f>
        <v>M029</v>
      </c>
      <c r="B1412" t="str">
        <f>MatchSquad!B1412</f>
        <v>P161</v>
      </c>
      <c r="C1412" t="str">
        <f>MatchSquad!C1412</f>
        <v>Azmatullah Omarzai</v>
      </c>
      <c r="D1412" t="str">
        <f>MatchSquad!D1412</f>
        <v>AR</v>
      </c>
      <c r="E1412" t="str">
        <f>MatchSquad!E1412</f>
        <v>PBKS</v>
      </c>
      <c r="F1412">
        <f>MatchSquad!G1412</f>
        <v>0</v>
      </c>
      <c r="G1412">
        <f>IF(A1412="","",SUMIFS(BallByBall!$I$2:$I$501,BallByBall!$B$2:$B$501,A1412,BallByBall!$F$2:$F$501,B1412))</f>
        <v>0</v>
      </c>
      <c r="H1412">
        <f>IF(A1412="","",COUNTIFS(BallByBall!$B$2:$B$501,A1412,BallByBall!$F$2:$F$501,B1412,BallByBall!$Q$2:$Q$501,1))</f>
        <v>0</v>
      </c>
      <c r="I1412">
        <f>IF(A1412="","",COUNTIFS(BallByBall!$B$2:$B$501,A1412,BallByBall!$F$2:$F$501,B1412,BallByBall!$R$2:$R$501,1))</f>
        <v>0</v>
      </c>
      <c r="J1412">
        <f>IF(A1412="","",SUMIFS(BallByBall!$T$2:$T$501,BallByBall!$B$2:$B$501,A1412,BallByBall!$H$2:$H$501,B1412))</f>
        <v>0</v>
      </c>
      <c r="K1412">
        <f>IF(A1412="","",SUMIFS(BallByBall!$U$2:$U$501,BallByBall!$B$2:$B$501,A1412,BallByBall!$P$2:$P$501,B1412))</f>
        <v>0</v>
      </c>
      <c r="L1412">
        <f>IF(A1412="","",SUMIFS(BallByBall!$V$2:$V$501,BallByBall!$B$2:$B$501,A1412,BallByBall!$P$2:$P$501,B1412))</f>
        <v>0</v>
      </c>
      <c r="M1412">
        <f>IF(A1412="","",SUMIFS(BallByBall!$W$2:$W$501,BallByBall!$B$2:$B$501,A1412,BallByBall!$P$2:$P$501,B1412))</f>
        <v>0</v>
      </c>
      <c r="N1412">
        <f>IF(A1412="","",SUMIFS(BallByBall!$X$2:$X$501,BallByBall!$B$2:$B$501,A1412,BallByBall!$P$2:$P$501,B1412))</f>
        <v>0</v>
      </c>
      <c r="O1412">
        <f>IF(A1412="","",SUMIFS(OverSummary!$G$2:$G$101,OverSummary!$A$2:$A$101,A1412,OverSummary!$D$2:$D$101,B1412))</f>
        <v>0</v>
      </c>
      <c r="P1412">
        <f>IF(A1412="","",G1412*Rules!$B$13+H1412*Rules!$B$14+I1412*Rules!$B$15)</f>
        <v>0</v>
      </c>
      <c r="Q1412">
        <f>IF(A1412="","",IF(G1412&gt;=100,Rules!$B$18,IF(G1412&gt;=50,Rules!$B$17,IF(G1412&gt;=30,Rules!$B$16,0)))+IF(AND(F1412=1,D1412&lt;&gt;"BWL",G1412=0),Rules!$B$27,0))</f>
        <v>0</v>
      </c>
      <c r="R1412">
        <f>IF(A1412="","",J1412*Rules!$B$19+O1412*Rules!$B$22)</f>
        <v>0</v>
      </c>
      <c r="S1412">
        <f>IF(A1412="","",IF(J1412&gt;=4,Rules!$B$21,IF(J1412&gt;=3,Rules!$B$20,0)))</f>
        <v>0</v>
      </c>
      <c r="T1412">
        <f>IF(A1412="","",K1412*Rules!$B$23+L1412*Rules!$B$24+M1412*Rules!$B$25+N1412*Rules!$B$26)</f>
        <v>0</v>
      </c>
      <c r="U1412">
        <f t="shared" si="22"/>
        <v>0</v>
      </c>
    </row>
    <row r="1413" spans="1:21" x14ac:dyDescent="0.2">
      <c r="A1413" t="str">
        <f>MatchSquad!A1413</f>
        <v>M029</v>
      </c>
      <c r="B1413" t="str">
        <f>MatchSquad!B1413</f>
        <v>P162</v>
      </c>
      <c r="C1413" t="str">
        <f>MatchSquad!C1413</f>
        <v>Priyansh Arya</v>
      </c>
      <c r="D1413" t="str">
        <f>MatchSquad!D1413</f>
        <v>AR</v>
      </c>
      <c r="E1413" t="str">
        <f>MatchSquad!E1413</f>
        <v>PBKS</v>
      </c>
      <c r="F1413">
        <f>MatchSquad!G1413</f>
        <v>0</v>
      </c>
      <c r="G1413">
        <f>IF(A1413="","",SUMIFS(BallByBall!$I$2:$I$501,BallByBall!$B$2:$B$501,A1413,BallByBall!$F$2:$F$501,B1413))</f>
        <v>0</v>
      </c>
      <c r="H1413">
        <f>IF(A1413="","",COUNTIFS(BallByBall!$B$2:$B$501,A1413,BallByBall!$F$2:$F$501,B1413,BallByBall!$Q$2:$Q$501,1))</f>
        <v>0</v>
      </c>
      <c r="I1413">
        <f>IF(A1413="","",COUNTIFS(BallByBall!$B$2:$B$501,A1413,BallByBall!$F$2:$F$501,B1413,BallByBall!$R$2:$R$501,1))</f>
        <v>0</v>
      </c>
      <c r="J1413">
        <f>IF(A1413="","",SUMIFS(BallByBall!$T$2:$T$501,BallByBall!$B$2:$B$501,A1413,BallByBall!$H$2:$H$501,B1413))</f>
        <v>0</v>
      </c>
      <c r="K1413">
        <f>IF(A1413="","",SUMIFS(BallByBall!$U$2:$U$501,BallByBall!$B$2:$B$501,A1413,BallByBall!$P$2:$P$501,B1413))</f>
        <v>0</v>
      </c>
      <c r="L1413">
        <f>IF(A1413="","",SUMIFS(BallByBall!$V$2:$V$501,BallByBall!$B$2:$B$501,A1413,BallByBall!$P$2:$P$501,B1413))</f>
        <v>0</v>
      </c>
      <c r="M1413">
        <f>IF(A1413="","",SUMIFS(BallByBall!$W$2:$W$501,BallByBall!$B$2:$B$501,A1413,BallByBall!$P$2:$P$501,B1413))</f>
        <v>0</v>
      </c>
      <c r="N1413">
        <f>IF(A1413="","",SUMIFS(BallByBall!$X$2:$X$501,BallByBall!$B$2:$B$501,A1413,BallByBall!$P$2:$P$501,B1413))</f>
        <v>0</v>
      </c>
      <c r="O1413">
        <f>IF(A1413="","",SUMIFS(OverSummary!$G$2:$G$101,OverSummary!$A$2:$A$101,A1413,OverSummary!$D$2:$D$101,B1413))</f>
        <v>0</v>
      </c>
      <c r="P1413">
        <f>IF(A1413="","",G1413*Rules!$B$13+H1413*Rules!$B$14+I1413*Rules!$B$15)</f>
        <v>0</v>
      </c>
      <c r="Q1413">
        <f>IF(A1413="","",IF(G1413&gt;=100,Rules!$B$18,IF(G1413&gt;=50,Rules!$B$17,IF(G1413&gt;=30,Rules!$B$16,0)))+IF(AND(F1413=1,D1413&lt;&gt;"BWL",G1413=0),Rules!$B$27,0))</f>
        <v>0</v>
      </c>
      <c r="R1413">
        <f>IF(A1413="","",J1413*Rules!$B$19+O1413*Rules!$B$22)</f>
        <v>0</v>
      </c>
      <c r="S1413">
        <f>IF(A1413="","",IF(J1413&gt;=4,Rules!$B$21,IF(J1413&gt;=3,Rules!$B$20,0)))</f>
        <v>0</v>
      </c>
      <c r="T1413">
        <f>IF(A1413="","",K1413*Rules!$B$23+L1413*Rules!$B$24+M1413*Rules!$B$25+N1413*Rules!$B$26)</f>
        <v>0</v>
      </c>
      <c r="U1413">
        <f t="shared" si="22"/>
        <v>0</v>
      </c>
    </row>
    <row r="1414" spans="1:21" x14ac:dyDescent="0.2">
      <c r="A1414" t="str">
        <f>MatchSquad!A1414</f>
        <v>M029</v>
      </c>
      <c r="B1414" t="str">
        <f>MatchSquad!B1414</f>
        <v>P163</v>
      </c>
      <c r="C1414" t="str">
        <f>MatchSquad!C1414</f>
        <v>Musheer Khan</v>
      </c>
      <c r="D1414" t="str">
        <f>MatchSquad!D1414</f>
        <v>AR</v>
      </c>
      <c r="E1414" t="str">
        <f>MatchSquad!E1414</f>
        <v>PBKS</v>
      </c>
      <c r="F1414">
        <f>MatchSquad!G1414</f>
        <v>0</v>
      </c>
      <c r="G1414">
        <f>IF(A1414="","",SUMIFS(BallByBall!$I$2:$I$501,BallByBall!$B$2:$B$501,A1414,BallByBall!$F$2:$F$501,B1414))</f>
        <v>0</v>
      </c>
      <c r="H1414">
        <f>IF(A1414="","",COUNTIFS(BallByBall!$B$2:$B$501,A1414,BallByBall!$F$2:$F$501,B1414,BallByBall!$Q$2:$Q$501,1))</f>
        <v>0</v>
      </c>
      <c r="I1414">
        <f>IF(A1414="","",COUNTIFS(BallByBall!$B$2:$B$501,A1414,BallByBall!$F$2:$F$501,B1414,BallByBall!$R$2:$R$501,1))</f>
        <v>0</v>
      </c>
      <c r="J1414">
        <f>IF(A1414="","",SUMIFS(BallByBall!$T$2:$T$501,BallByBall!$B$2:$B$501,A1414,BallByBall!$H$2:$H$501,B1414))</f>
        <v>0</v>
      </c>
      <c r="K1414">
        <f>IF(A1414="","",SUMIFS(BallByBall!$U$2:$U$501,BallByBall!$B$2:$B$501,A1414,BallByBall!$P$2:$P$501,B1414))</f>
        <v>0</v>
      </c>
      <c r="L1414">
        <f>IF(A1414="","",SUMIFS(BallByBall!$V$2:$V$501,BallByBall!$B$2:$B$501,A1414,BallByBall!$P$2:$P$501,B1414))</f>
        <v>0</v>
      </c>
      <c r="M1414">
        <f>IF(A1414="","",SUMIFS(BallByBall!$W$2:$W$501,BallByBall!$B$2:$B$501,A1414,BallByBall!$P$2:$P$501,B1414))</f>
        <v>0</v>
      </c>
      <c r="N1414">
        <f>IF(A1414="","",SUMIFS(BallByBall!$X$2:$X$501,BallByBall!$B$2:$B$501,A1414,BallByBall!$P$2:$P$501,B1414))</f>
        <v>0</v>
      </c>
      <c r="O1414">
        <f>IF(A1414="","",SUMIFS(OverSummary!$G$2:$G$101,OverSummary!$A$2:$A$101,A1414,OverSummary!$D$2:$D$101,B1414))</f>
        <v>0</v>
      </c>
      <c r="P1414">
        <f>IF(A1414="","",G1414*Rules!$B$13+H1414*Rules!$B$14+I1414*Rules!$B$15)</f>
        <v>0</v>
      </c>
      <c r="Q1414">
        <f>IF(A1414="","",IF(G1414&gt;=100,Rules!$B$18,IF(G1414&gt;=50,Rules!$B$17,IF(G1414&gt;=30,Rules!$B$16,0)))+IF(AND(F1414=1,D1414&lt;&gt;"BWL",G1414=0),Rules!$B$27,0))</f>
        <v>0</v>
      </c>
      <c r="R1414">
        <f>IF(A1414="","",J1414*Rules!$B$19+O1414*Rules!$B$22)</f>
        <v>0</v>
      </c>
      <c r="S1414">
        <f>IF(A1414="","",IF(J1414&gt;=4,Rules!$B$21,IF(J1414&gt;=3,Rules!$B$20,0)))</f>
        <v>0</v>
      </c>
      <c r="T1414">
        <f>IF(A1414="","",K1414*Rules!$B$23+L1414*Rules!$B$24+M1414*Rules!$B$25+N1414*Rules!$B$26)</f>
        <v>0</v>
      </c>
      <c r="U1414">
        <f t="shared" si="22"/>
        <v>0</v>
      </c>
    </row>
    <row r="1415" spans="1:21" x14ac:dyDescent="0.2">
      <c r="A1415" t="str">
        <f>MatchSquad!A1415</f>
        <v>M029</v>
      </c>
      <c r="B1415" t="str">
        <f>MatchSquad!B1415</f>
        <v>P164</v>
      </c>
      <c r="C1415" t="str">
        <f>MatchSquad!C1415</f>
        <v>Suryansh Shedge</v>
      </c>
      <c r="D1415" t="str">
        <f>MatchSquad!D1415</f>
        <v>AR</v>
      </c>
      <c r="E1415" t="str">
        <f>MatchSquad!E1415</f>
        <v>PBKS</v>
      </c>
      <c r="F1415">
        <f>MatchSquad!G1415</f>
        <v>0</v>
      </c>
      <c r="G1415">
        <f>IF(A1415="","",SUMIFS(BallByBall!$I$2:$I$501,BallByBall!$B$2:$B$501,A1415,BallByBall!$F$2:$F$501,B1415))</f>
        <v>0</v>
      </c>
      <c r="H1415">
        <f>IF(A1415="","",COUNTIFS(BallByBall!$B$2:$B$501,A1415,BallByBall!$F$2:$F$501,B1415,BallByBall!$Q$2:$Q$501,1))</f>
        <v>0</v>
      </c>
      <c r="I1415">
        <f>IF(A1415="","",COUNTIFS(BallByBall!$B$2:$B$501,A1415,BallByBall!$F$2:$F$501,B1415,BallByBall!$R$2:$R$501,1))</f>
        <v>0</v>
      </c>
      <c r="J1415">
        <f>IF(A1415="","",SUMIFS(BallByBall!$T$2:$T$501,BallByBall!$B$2:$B$501,A1415,BallByBall!$H$2:$H$501,B1415))</f>
        <v>0</v>
      </c>
      <c r="K1415">
        <f>IF(A1415="","",SUMIFS(BallByBall!$U$2:$U$501,BallByBall!$B$2:$B$501,A1415,BallByBall!$P$2:$P$501,B1415))</f>
        <v>0</v>
      </c>
      <c r="L1415">
        <f>IF(A1415="","",SUMIFS(BallByBall!$V$2:$V$501,BallByBall!$B$2:$B$501,A1415,BallByBall!$P$2:$P$501,B1415))</f>
        <v>0</v>
      </c>
      <c r="M1415">
        <f>IF(A1415="","",SUMIFS(BallByBall!$W$2:$W$501,BallByBall!$B$2:$B$501,A1415,BallByBall!$P$2:$P$501,B1415))</f>
        <v>0</v>
      </c>
      <c r="N1415">
        <f>IF(A1415="","",SUMIFS(BallByBall!$X$2:$X$501,BallByBall!$B$2:$B$501,A1415,BallByBall!$P$2:$P$501,B1415))</f>
        <v>0</v>
      </c>
      <c r="O1415">
        <f>IF(A1415="","",SUMIFS(OverSummary!$G$2:$G$101,OverSummary!$A$2:$A$101,A1415,OverSummary!$D$2:$D$101,B1415))</f>
        <v>0</v>
      </c>
      <c r="P1415">
        <f>IF(A1415="","",G1415*Rules!$B$13+H1415*Rules!$B$14+I1415*Rules!$B$15)</f>
        <v>0</v>
      </c>
      <c r="Q1415">
        <f>IF(A1415="","",IF(G1415&gt;=100,Rules!$B$18,IF(G1415&gt;=50,Rules!$B$17,IF(G1415&gt;=30,Rules!$B$16,0)))+IF(AND(F1415=1,D1415&lt;&gt;"BWL",G1415=0),Rules!$B$27,0))</f>
        <v>0</v>
      </c>
      <c r="R1415">
        <f>IF(A1415="","",J1415*Rules!$B$19+O1415*Rules!$B$22)</f>
        <v>0</v>
      </c>
      <c r="S1415">
        <f>IF(A1415="","",IF(J1415&gt;=4,Rules!$B$21,IF(J1415&gt;=3,Rules!$B$20,0)))</f>
        <v>0</v>
      </c>
      <c r="T1415">
        <f>IF(A1415="","",K1415*Rules!$B$23+L1415*Rules!$B$24+M1415*Rules!$B$25+N1415*Rules!$B$26)</f>
        <v>0</v>
      </c>
      <c r="U1415">
        <f t="shared" si="22"/>
        <v>0</v>
      </c>
    </row>
    <row r="1416" spans="1:21" x14ac:dyDescent="0.2">
      <c r="A1416" t="str">
        <f>MatchSquad!A1416</f>
        <v>M029</v>
      </c>
      <c r="B1416" t="str">
        <f>MatchSquad!B1416</f>
        <v>P165</v>
      </c>
      <c r="C1416" t="str">
        <f>MatchSquad!C1416</f>
        <v>Mitch Owen</v>
      </c>
      <c r="D1416" t="str">
        <f>MatchSquad!D1416</f>
        <v>AR</v>
      </c>
      <c r="E1416" t="str">
        <f>MatchSquad!E1416</f>
        <v>PBKS</v>
      </c>
      <c r="F1416">
        <f>MatchSquad!G1416</f>
        <v>0</v>
      </c>
      <c r="G1416">
        <f>IF(A1416="","",SUMIFS(BallByBall!$I$2:$I$501,BallByBall!$B$2:$B$501,A1416,BallByBall!$F$2:$F$501,B1416))</f>
        <v>0</v>
      </c>
      <c r="H1416">
        <f>IF(A1416="","",COUNTIFS(BallByBall!$B$2:$B$501,A1416,BallByBall!$F$2:$F$501,B1416,BallByBall!$Q$2:$Q$501,1))</f>
        <v>0</v>
      </c>
      <c r="I1416">
        <f>IF(A1416="","",COUNTIFS(BallByBall!$B$2:$B$501,A1416,BallByBall!$F$2:$F$501,B1416,BallByBall!$R$2:$R$501,1))</f>
        <v>0</v>
      </c>
      <c r="J1416">
        <f>IF(A1416="","",SUMIFS(BallByBall!$T$2:$T$501,BallByBall!$B$2:$B$501,A1416,BallByBall!$H$2:$H$501,B1416))</f>
        <v>0</v>
      </c>
      <c r="K1416">
        <f>IF(A1416="","",SUMIFS(BallByBall!$U$2:$U$501,BallByBall!$B$2:$B$501,A1416,BallByBall!$P$2:$P$501,B1416))</f>
        <v>0</v>
      </c>
      <c r="L1416">
        <f>IF(A1416="","",SUMIFS(BallByBall!$V$2:$V$501,BallByBall!$B$2:$B$501,A1416,BallByBall!$P$2:$P$501,B1416))</f>
        <v>0</v>
      </c>
      <c r="M1416">
        <f>IF(A1416="","",SUMIFS(BallByBall!$W$2:$W$501,BallByBall!$B$2:$B$501,A1416,BallByBall!$P$2:$P$501,B1416))</f>
        <v>0</v>
      </c>
      <c r="N1416">
        <f>IF(A1416="","",SUMIFS(BallByBall!$X$2:$X$501,BallByBall!$B$2:$B$501,A1416,BallByBall!$P$2:$P$501,B1416))</f>
        <v>0</v>
      </c>
      <c r="O1416">
        <f>IF(A1416="","",SUMIFS(OverSummary!$G$2:$G$101,OverSummary!$A$2:$A$101,A1416,OverSummary!$D$2:$D$101,B1416))</f>
        <v>0</v>
      </c>
      <c r="P1416">
        <f>IF(A1416="","",G1416*Rules!$B$13+H1416*Rules!$B$14+I1416*Rules!$B$15)</f>
        <v>0</v>
      </c>
      <c r="Q1416">
        <f>IF(A1416="","",IF(G1416&gt;=100,Rules!$B$18,IF(G1416&gt;=50,Rules!$B$17,IF(G1416&gt;=30,Rules!$B$16,0)))+IF(AND(F1416=1,D1416&lt;&gt;"BWL",G1416=0),Rules!$B$27,0))</f>
        <v>0</v>
      </c>
      <c r="R1416">
        <f>IF(A1416="","",J1416*Rules!$B$19+O1416*Rules!$B$22)</f>
        <v>0</v>
      </c>
      <c r="S1416">
        <f>IF(A1416="","",IF(J1416&gt;=4,Rules!$B$21,IF(J1416&gt;=3,Rules!$B$20,0)))</f>
        <v>0</v>
      </c>
      <c r="T1416">
        <f>IF(A1416="","",K1416*Rules!$B$23+L1416*Rules!$B$24+M1416*Rules!$B$25+N1416*Rules!$B$26)</f>
        <v>0</v>
      </c>
      <c r="U1416">
        <f t="shared" si="22"/>
        <v>0</v>
      </c>
    </row>
    <row r="1417" spans="1:21" x14ac:dyDescent="0.2">
      <c r="A1417" t="str">
        <f>MatchSquad!A1417</f>
        <v>M029</v>
      </c>
      <c r="B1417" t="str">
        <f>MatchSquad!B1417</f>
        <v>P166</v>
      </c>
      <c r="C1417" t="str">
        <f>MatchSquad!C1417</f>
        <v>Cooper Connolly</v>
      </c>
      <c r="D1417" t="str">
        <f>MatchSquad!D1417</f>
        <v>AR</v>
      </c>
      <c r="E1417" t="str">
        <f>MatchSquad!E1417</f>
        <v>PBKS</v>
      </c>
      <c r="F1417">
        <f>MatchSquad!G1417</f>
        <v>0</v>
      </c>
      <c r="G1417">
        <f>IF(A1417="","",SUMIFS(BallByBall!$I$2:$I$501,BallByBall!$B$2:$B$501,A1417,BallByBall!$F$2:$F$501,B1417))</f>
        <v>0</v>
      </c>
      <c r="H1417">
        <f>IF(A1417="","",COUNTIFS(BallByBall!$B$2:$B$501,A1417,BallByBall!$F$2:$F$501,B1417,BallByBall!$Q$2:$Q$501,1))</f>
        <v>0</v>
      </c>
      <c r="I1417">
        <f>IF(A1417="","",COUNTIFS(BallByBall!$B$2:$B$501,A1417,BallByBall!$F$2:$F$501,B1417,BallByBall!$R$2:$R$501,1))</f>
        <v>0</v>
      </c>
      <c r="J1417">
        <f>IF(A1417="","",SUMIFS(BallByBall!$T$2:$T$501,BallByBall!$B$2:$B$501,A1417,BallByBall!$H$2:$H$501,B1417))</f>
        <v>0</v>
      </c>
      <c r="K1417">
        <f>IF(A1417="","",SUMIFS(BallByBall!$U$2:$U$501,BallByBall!$B$2:$B$501,A1417,BallByBall!$P$2:$P$501,B1417))</f>
        <v>0</v>
      </c>
      <c r="L1417">
        <f>IF(A1417="","",SUMIFS(BallByBall!$V$2:$V$501,BallByBall!$B$2:$B$501,A1417,BallByBall!$P$2:$P$501,B1417))</f>
        <v>0</v>
      </c>
      <c r="M1417">
        <f>IF(A1417="","",SUMIFS(BallByBall!$W$2:$W$501,BallByBall!$B$2:$B$501,A1417,BallByBall!$P$2:$P$501,B1417))</f>
        <v>0</v>
      </c>
      <c r="N1417">
        <f>IF(A1417="","",SUMIFS(BallByBall!$X$2:$X$501,BallByBall!$B$2:$B$501,A1417,BallByBall!$P$2:$P$501,B1417))</f>
        <v>0</v>
      </c>
      <c r="O1417">
        <f>IF(A1417="","",SUMIFS(OverSummary!$G$2:$G$101,OverSummary!$A$2:$A$101,A1417,OverSummary!$D$2:$D$101,B1417))</f>
        <v>0</v>
      </c>
      <c r="P1417">
        <f>IF(A1417="","",G1417*Rules!$B$13+H1417*Rules!$B$14+I1417*Rules!$B$15)</f>
        <v>0</v>
      </c>
      <c r="Q1417">
        <f>IF(A1417="","",IF(G1417&gt;=100,Rules!$B$18,IF(G1417&gt;=50,Rules!$B$17,IF(G1417&gt;=30,Rules!$B$16,0)))+IF(AND(F1417=1,D1417&lt;&gt;"BWL",G1417=0),Rules!$B$27,0))</f>
        <v>0</v>
      </c>
      <c r="R1417">
        <f>IF(A1417="","",J1417*Rules!$B$19+O1417*Rules!$B$22)</f>
        <v>0</v>
      </c>
      <c r="S1417">
        <f>IF(A1417="","",IF(J1417&gt;=4,Rules!$B$21,IF(J1417&gt;=3,Rules!$B$20,0)))</f>
        <v>0</v>
      </c>
      <c r="T1417">
        <f>IF(A1417="","",K1417*Rules!$B$23+L1417*Rules!$B$24+M1417*Rules!$B$25+N1417*Rules!$B$26)</f>
        <v>0</v>
      </c>
      <c r="U1417">
        <f t="shared" si="22"/>
        <v>0</v>
      </c>
    </row>
    <row r="1418" spans="1:21" x14ac:dyDescent="0.2">
      <c r="A1418" t="str">
        <f>MatchSquad!A1418</f>
        <v>M029</v>
      </c>
      <c r="B1418" t="str">
        <f>MatchSquad!B1418</f>
        <v>P167</v>
      </c>
      <c r="C1418" t="str">
        <f>MatchSquad!C1418</f>
        <v>Ben Dwarshuis</v>
      </c>
      <c r="D1418" t="str">
        <f>MatchSquad!D1418</f>
        <v>AR</v>
      </c>
      <c r="E1418" t="str">
        <f>MatchSquad!E1418</f>
        <v>PBKS</v>
      </c>
      <c r="F1418">
        <f>MatchSquad!G1418</f>
        <v>0</v>
      </c>
      <c r="G1418">
        <f>IF(A1418="","",SUMIFS(BallByBall!$I$2:$I$501,BallByBall!$B$2:$B$501,A1418,BallByBall!$F$2:$F$501,B1418))</f>
        <v>0</v>
      </c>
      <c r="H1418">
        <f>IF(A1418="","",COUNTIFS(BallByBall!$B$2:$B$501,A1418,BallByBall!$F$2:$F$501,B1418,BallByBall!$Q$2:$Q$501,1))</f>
        <v>0</v>
      </c>
      <c r="I1418">
        <f>IF(A1418="","",COUNTIFS(BallByBall!$B$2:$B$501,A1418,BallByBall!$F$2:$F$501,B1418,BallByBall!$R$2:$R$501,1))</f>
        <v>0</v>
      </c>
      <c r="J1418">
        <f>IF(A1418="","",SUMIFS(BallByBall!$T$2:$T$501,BallByBall!$B$2:$B$501,A1418,BallByBall!$H$2:$H$501,B1418))</f>
        <v>0</v>
      </c>
      <c r="K1418">
        <f>IF(A1418="","",SUMIFS(BallByBall!$U$2:$U$501,BallByBall!$B$2:$B$501,A1418,BallByBall!$P$2:$P$501,B1418))</f>
        <v>0</v>
      </c>
      <c r="L1418">
        <f>IF(A1418="","",SUMIFS(BallByBall!$V$2:$V$501,BallByBall!$B$2:$B$501,A1418,BallByBall!$P$2:$P$501,B1418))</f>
        <v>0</v>
      </c>
      <c r="M1418">
        <f>IF(A1418="","",SUMIFS(BallByBall!$W$2:$W$501,BallByBall!$B$2:$B$501,A1418,BallByBall!$P$2:$P$501,B1418))</f>
        <v>0</v>
      </c>
      <c r="N1418">
        <f>IF(A1418="","",SUMIFS(BallByBall!$X$2:$X$501,BallByBall!$B$2:$B$501,A1418,BallByBall!$P$2:$P$501,B1418))</f>
        <v>0</v>
      </c>
      <c r="O1418">
        <f>IF(A1418="","",SUMIFS(OverSummary!$G$2:$G$101,OverSummary!$A$2:$A$101,A1418,OverSummary!$D$2:$D$101,B1418))</f>
        <v>0</v>
      </c>
      <c r="P1418">
        <f>IF(A1418="","",G1418*Rules!$B$13+H1418*Rules!$B$14+I1418*Rules!$B$15)</f>
        <v>0</v>
      </c>
      <c r="Q1418">
        <f>IF(A1418="","",IF(G1418&gt;=100,Rules!$B$18,IF(G1418&gt;=50,Rules!$B$17,IF(G1418&gt;=30,Rules!$B$16,0)))+IF(AND(F1418=1,D1418&lt;&gt;"BWL",G1418=0),Rules!$B$27,0))</f>
        <v>0</v>
      </c>
      <c r="R1418">
        <f>IF(A1418="","",J1418*Rules!$B$19+O1418*Rules!$B$22)</f>
        <v>0</v>
      </c>
      <c r="S1418">
        <f>IF(A1418="","",IF(J1418&gt;=4,Rules!$B$21,IF(J1418&gt;=3,Rules!$B$20,0)))</f>
        <v>0</v>
      </c>
      <c r="T1418">
        <f>IF(A1418="","",K1418*Rules!$B$23+L1418*Rules!$B$24+M1418*Rules!$B$25+N1418*Rules!$B$26)</f>
        <v>0</v>
      </c>
      <c r="U1418">
        <f t="shared" si="22"/>
        <v>0</v>
      </c>
    </row>
    <row r="1419" spans="1:21" x14ac:dyDescent="0.2">
      <c r="A1419" t="str">
        <f>MatchSquad!A1419</f>
        <v>M029</v>
      </c>
      <c r="B1419" t="str">
        <f>MatchSquad!B1419</f>
        <v>P168</v>
      </c>
      <c r="C1419" t="str">
        <f>MatchSquad!C1419</f>
        <v>Arshdeep Singh</v>
      </c>
      <c r="D1419" t="str">
        <f>MatchSquad!D1419</f>
        <v>BWL</v>
      </c>
      <c r="E1419" t="str">
        <f>MatchSquad!E1419</f>
        <v>PBKS</v>
      </c>
      <c r="F1419">
        <f>MatchSquad!G1419</f>
        <v>0</v>
      </c>
      <c r="G1419">
        <f>IF(A1419="","",SUMIFS(BallByBall!$I$2:$I$501,BallByBall!$B$2:$B$501,A1419,BallByBall!$F$2:$F$501,B1419))</f>
        <v>0</v>
      </c>
      <c r="H1419">
        <f>IF(A1419="","",COUNTIFS(BallByBall!$B$2:$B$501,A1419,BallByBall!$F$2:$F$501,B1419,BallByBall!$Q$2:$Q$501,1))</f>
        <v>0</v>
      </c>
      <c r="I1419">
        <f>IF(A1419="","",COUNTIFS(BallByBall!$B$2:$B$501,A1419,BallByBall!$F$2:$F$501,B1419,BallByBall!$R$2:$R$501,1))</f>
        <v>0</v>
      </c>
      <c r="J1419">
        <f>IF(A1419="","",SUMIFS(BallByBall!$T$2:$T$501,BallByBall!$B$2:$B$501,A1419,BallByBall!$H$2:$H$501,B1419))</f>
        <v>0</v>
      </c>
      <c r="K1419">
        <f>IF(A1419="","",SUMIFS(BallByBall!$U$2:$U$501,BallByBall!$B$2:$B$501,A1419,BallByBall!$P$2:$P$501,B1419))</f>
        <v>0</v>
      </c>
      <c r="L1419">
        <f>IF(A1419="","",SUMIFS(BallByBall!$V$2:$V$501,BallByBall!$B$2:$B$501,A1419,BallByBall!$P$2:$P$501,B1419))</f>
        <v>0</v>
      </c>
      <c r="M1419">
        <f>IF(A1419="","",SUMIFS(BallByBall!$W$2:$W$501,BallByBall!$B$2:$B$501,A1419,BallByBall!$P$2:$P$501,B1419))</f>
        <v>0</v>
      </c>
      <c r="N1419">
        <f>IF(A1419="","",SUMIFS(BallByBall!$X$2:$X$501,BallByBall!$B$2:$B$501,A1419,BallByBall!$P$2:$P$501,B1419))</f>
        <v>0</v>
      </c>
      <c r="O1419">
        <f>IF(A1419="","",SUMIFS(OverSummary!$G$2:$G$101,OverSummary!$A$2:$A$101,A1419,OverSummary!$D$2:$D$101,B1419))</f>
        <v>0</v>
      </c>
      <c r="P1419">
        <f>IF(A1419="","",G1419*Rules!$B$13+H1419*Rules!$B$14+I1419*Rules!$B$15)</f>
        <v>0</v>
      </c>
      <c r="Q1419">
        <f>IF(A1419="","",IF(G1419&gt;=100,Rules!$B$18,IF(G1419&gt;=50,Rules!$B$17,IF(G1419&gt;=30,Rules!$B$16,0)))+IF(AND(F1419=1,D1419&lt;&gt;"BWL",G1419=0),Rules!$B$27,0))</f>
        <v>0</v>
      </c>
      <c r="R1419">
        <f>IF(A1419="","",J1419*Rules!$B$19+O1419*Rules!$B$22)</f>
        <v>0</v>
      </c>
      <c r="S1419">
        <f>IF(A1419="","",IF(J1419&gt;=4,Rules!$B$21,IF(J1419&gt;=3,Rules!$B$20,0)))</f>
        <v>0</v>
      </c>
      <c r="T1419">
        <f>IF(A1419="","",K1419*Rules!$B$23+L1419*Rules!$B$24+M1419*Rules!$B$25+N1419*Rules!$B$26)</f>
        <v>0</v>
      </c>
      <c r="U1419">
        <f t="shared" si="22"/>
        <v>0</v>
      </c>
    </row>
    <row r="1420" spans="1:21" x14ac:dyDescent="0.2">
      <c r="A1420" t="str">
        <f>MatchSquad!A1420</f>
        <v>M029</v>
      </c>
      <c r="B1420" t="str">
        <f>MatchSquad!B1420</f>
        <v>P169</v>
      </c>
      <c r="C1420" t="str">
        <f>MatchSquad!C1420</f>
        <v>Yuzvendra Chahal</v>
      </c>
      <c r="D1420" t="str">
        <f>MatchSquad!D1420</f>
        <v>BWL</v>
      </c>
      <c r="E1420" t="str">
        <f>MatchSquad!E1420</f>
        <v>PBKS</v>
      </c>
      <c r="F1420">
        <f>MatchSquad!G1420</f>
        <v>0</v>
      </c>
      <c r="G1420">
        <f>IF(A1420="","",SUMIFS(BallByBall!$I$2:$I$501,BallByBall!$B$2:$B$501,A1420,BallByBall!$F$2:$F$501,B1420))</f>
        <v>0</v>
      </c>
      <c r="H1420">
        <f>IF(A1420="","",COUNTIFS(BallByBall!$B$2:$B$501,A1420,BallByBall!$F$2:$F$501,B1420,BallByBall!$Q$2:$Q$501,1))</f>
        <v>0</v>
      </c>
      <c r="I1420">
        <f>IF(A1420="","",COUNTIFS(BallByBall!$B$2:$B$501,A1420,BallByBall!$F$2:$F$501,B1420,BallByBall!$R$2:$R$501,1))</f>
        <v>0</v>
      </c>
      <c r="J1420">
        <f>IF(A1420="","",SUMIFS(BallByBall!$T$2:$T$501,BallByBall!$B$2:$B$501,A1420,BallByBall!$H$2:$H$501,B1420))</f>
        <v>0</v>
      </c>
      <c r="K1420">
        <f>IF(A1420="","",SUMIFS(BallByBall!$U$2:$U$501,BallByBall!$B$2:$B$501,A1420,BallByBall!$P$2:$P$501,B1420))</f>
        <v>0</v>
      </c>
      <c r="L1420">
        <f>IF(A1420="","",SUMIFS(BallByBall!$V$2:$V$501,BallByBall!$B$2:$B$501,A1420,BallByBall!$P$2:$P$501,B1420))</f>
        <v>0</v>
      </c>
      <c r="M1420">
        <f>IF(A1420="","",SUMIFS(BallByBall!$W$2:$W$501,BallByBall!$B$2:$B$501,A1420,BallByBall!$P$2:$P$501,B1420))</f>
        <v>0</v>
      </c>
      <c r="N1420">
        <f>IF(A1420="","",SUMIFS(BallByBall!$X$2:$X$501,BallByBall!$B$2:$B$501,A1420,BallByBall!$P$2:$P$501,B1420))</f>
        <v>0</v>
      </c>
      <c r="O1420">
        <f>IF(A1420="","",SUMIFS(OverSummary!$G$2:$G$101,OverSummary!$A$2:$A$101,A1420,OverSummary!$D$2:$D$101,B1420))</f>
        <v>0</v>
      </c>
      <c r="P1420">
        <f>IF(A1420="","",G1420*Rules!$B$13+H1420*Rules!$B$14+I1420*Rules!$B$15)</f>
        <v>0</v>
      </c>
      <c r="Q1420">
        <f>IF(A1420="","",IF(G1420&gt;=100,Rules!$B$18,IF(G1420&gt;=50,Rules!$B$17,IF(G1420&gt;=30,Rules!$B$16,0)))+IF(AND(F1420=1,D1420&lt;&gt;"BWL",G1420=0),Rules!$B$27,0))</f>
        <v>0</v>
      </c>
      <c r="R1420">
        <f>IF(A1420="","",J1420*Rules!$B$19+O1420*Rules!$B$22)</f>
        <v>0</v>
      </c>
      <c r="S1420">
        <f>IF(A1420="","",IF(J1420&gt;=4,Rules!$B$21,IF(J1420&gt;=3,Rules!$B$20,0)))</f>
        <v>0</v>
      </c>
      <c r="T1420">
        <f>IF(A1420="","",K1420*Rules!$B$23+L1420*Rules!$B$24+M1420*Rules!$B$25+N1420*Rules!$B$26)</f>
        <v>0</v>
      </c>
      <c r="U1420">
        <f t="shared" si="22"/>
        <v>0</v>
      </c>
    </row>
    <row r="1421" spans="1:21" x14ac:dyDescent="0.2">
      <c r="A1421" t="str">
        <f>MatchSquad!A1421</f>
        <v>M029</v>
      </c>
      <c r="B1421" t="str">
        <f>MatchSquad!B1421</f>
        <v>P170</v>
      </c>
      <c r="C1421" t="str">
        <f>MatchSquad!C1421</f>
        <v>Vyshak Vijaykumar</v>
      </c>
      <c r="D1421" t="str">
        <f>MatchSquad!D1421</f>
        <v>BWL</v>
      </c>
      <c r="E1421" t="str">
        <f>MatchSquad!E1421</f>
        <v>PBKS</v>
      </c>
      <c r="F1421">
        <f>MatchSquad!G1421</f>
        <v>0</v>
      </c>
      <c r="G1421">
        <f>IF(A1421="","",SUMIFS(BallByBall!$I$2:$I$501,BallByBall!$B$2:$B$501,A1421,BallByBall!$F$2:$F$501,B1421))</f>
        <v>0</v>
      </c>
      <c r="H1421">
        <f>IF(A1421="","",COUNTIFS(BallByBall!$B$2:$B$501,A1421,BallByBall!$F$2:$F$501,B1421,BallByBall!$Q$2:$Q$501,1))</f>
        <v>0</v>
      </c>
      <c r="I1421">
        <f>IF(A1421="","",COUNTIFS(BallByBall!$B$2:$B$501,A1421,BallByBall!$F$2:$F$501,B1421,BallByBall!$R$2:$R$501,1))</f>
        <v>0</v>
      </c>
      <c r="J1421">
        <f>IF(A1421="","",SUMIFS(BallByBall!$T$2:$T$501,BallByBall!$B$2:$B$501,A1421,BallByBall!$H$2:$H$501,B1421))</f>
        <v>0</v>
      </c>
      <c r="K1421">
        <f>IF(A1421="","",SUMIFS(BallByBall!$U$2:$U$501,BallByBall!$B$2:$B$501,A1421,BallByBall!$P$2:$P$501,B1421))</f>
        <v>0</v>
      </c>
      <c r="L1421">
        <f>IF(A1421="","",SUMIFS(BallByBall!$V$2:$V$501,BallByBall!$B$2:$B$501,A1421,BallByBall!$P$2:$P$501,B1421))</f>
        <v>0</v>
      </c>
      <c r="M1421">
        <f>IF(A1421="","",SUMIFS(BallByBall!$W$2:$W$501,BallByBall!$B$2:$B$501,A1421,BallByBall!$P$2:$P$501,B1421))</f>
        <v>0</v>
      </c>
      <c r="N1421">
        <f>IF(A1421="","",SUMIFS(BallByBall!$X$2:$X$501,BallByBall!$B$2:$B$501,A1421,BallByBall!$P$2:$P$501,B1421))</f>
        <v>0</v>
      </c>
      <c r="O1421">
        <f>IF(A1421="","",SUMIFS(OverSummary!$G$2:$G$101,OverSummary!$A$2:$A$101,A1421,OverSummary!$D$2:$D$101,B1421))</f>
        <v>0</v>
      </c>
      <c r="P1421">
        <f>IF(A1421="","",G1421*Rules!$B$13+H1421*Rules!$B$14+I1421*Rules!$B$15)</f>
        <v>0</v>
      </c>
      <c r="Q1421">
        <f>IF(A1421="","",IF(G1421&gt;=100,Rules!$B$18,IF(G1421&gt;=50,Rules!$B$17,IF(G1421&gt;=30,Rules!$B$16,0)))+IF(AND(F1421=1,D1421&lt;&gt;"BWL",G1421=0),Rules!$B$27,0))</f>
        <v>0</v>
      </c>
      <c r="R1421">
        <f>IF(A1421="","",J1421*Rules!$B$19+O1421*Rules!$B$22)</f>
        <v>0</v>
      </c>
      <c r="S1421">
        <f>IF(A1421="","",IF(J1421&gt;=4,Rules!$B$21,IF(J1421&gt;=3,Rules!$B$20,0)))</f>
        <v>0</v>
      </c>
      <c r="T1421">
        <f>IF(A1421="","",K1421*Rules!$B$23+L1421*Rules!$B$24+M1421*Rules!$B$25+N1421*Rules!$B$26)</f>
        <v>0</v>
      </c>
      <c r="U1421">
        <f t="shared" si="22"/>
        <v>0</v>
      </c>
    </row>
    <row r="1422" spans="1:21" x14ac:dyDescent="0.2">
      <c r="A1422" t="str">
        <f>MatchSquad!A1422</f>
        <v>M029</v>
      </c>
      <c r="B1422" t="str">
        <f>MatchSquad!B1422</f>
        <v>P171</v>
      </c>
      <c r="C1422" t="str">
        <f>MatchSquad!C1422</f>
        <v>Yash Thakur</v>
      </c>
      <c r="D1422" t="str">
        <f>MatchSquad!D1422</f>
        <v>BWL</v>
      </c>
      <c r="E1422" t="str">
        <f>MatchSquad!E1422</f>
        <v>PBKS</v>
      </c>
      <c r="F1422">
        <f>MatchSquad!G1422</f>
        <v>0</v>
      </c>
      <c r="G1422">
        <f>IF(A1422="","",SUMIFS(BallByBall!$I$2:$I$501,BallByBall!$B$2:$B$501,A1422,BallByBall!$F$2:$F$501,B1422))</f>
        <v>0</v>
      </c>
      <c r="H1422">
        <f>IF(A1422="","",COUNTIFS(BallByBall!$B$2:$B$501,A1422,BallByBall!$F$2:$F$501,B1422,BallByBall!$Q$2:$Q$501,1))</f>
        <v>0</v>
      </c>
      <c r="I1422">
        <f>IF(A1422="","",COUNTIFS(BallByBall!$B$2:$B$501,A1422,BallByBall!$F$2:$F$501,B1422,BallByBall!$R$2:$R$501,1))</f>
        <v>0</v>
      </c>
      <c r="J1422">
        <f>IF(A1422="","",SUMIFS(BallByBall!$T$2:$T$501,BallByBall!$B$2:$B$501,A1422,BallByBall!$H$2:$H$501,B1422))</f>
        <v>0</v>
      </c>
      <c r="K1422">
        <f>IF(A1422="","",SUMIFS(BallByBall!$U$2:$U$501,BallByBall!$B$2:$B$501,A1422,BallByBall!$P$2:$P$501,B1422))</f>
        <v>0</v>
      </c>
      <c r="L1422">
        <f>IF(A1422="","",SUMIFS(BallByBall!$V$2:$V$501,BallByBall!$B$2:$B$501,A1422,BallByBall!$P$2:$P$501,B1422))</f>
        <v>0</v>
      </c>
      <c r="M1422">
        <f>IF(A1422="","",SUMIFS(BallByBall!$W$2:$W$501,BallByBall!$B$2:$B$501,A1422,BallByBall!$P$2:$P$501,B1422))</f>
        <v>0</v>
      </c>
      <c r="N1422">
        <f>IF(A1422="","",SUMIFS(BallByBall!$X$2:$X$501,BallByBall!$B$2:$B$501,A1422,BallByBall!$P$2:$P$501,B1422))</f>
        <v>0</v>
      </c>
      <c r="O1422">
        <f>IF(A1422="","",SUMIFS(OverSummary!$G$2:$G$101,OverSummary!$A$2:$A$101,A1422,OverSummary!$D$2:$D$101,B1422))</f>
        <v>0</v>
      </c>
      <c r="P1422">
        <f>IF(A1422="","",G1422*Rules!$B$13+H1422*Rules!$B$14+I1422*Rules!$B$15)</f>
        <v>0</v>
      </c>
      <c r="Q1422">
        <f>IF(A1422="","",IF(G1422&gt;=100,Rules!$B$18,IF(G1422&gt;=50,Rules!$B$17,IF(G1422&gt;=30,Rules!$B$16,0)))+IF(AND(F1422=1,D1422&lt;&gt;"BWL",G1422=0),Rules!$B$27,0))</f>
        <v>0</v>
      </c>
      <c r="R1422">
        <f>IF(A1422="","",J1422*Rules!$B$19+O1422*Rules!$B$22)</f>
        <v>0</v>
      </c>
      <c r="S1422">
        <f>IF(A1422="","",IF(J1422&gt;=4,Rules!$B$21,IF(J1422&gt;=3,Rules!$B$20,0)))</f>
        <v>0</v>
      </c>
      <c r="T1422">
        <f>IF(A1422="","",K1422*Rules!$B$23+L1422*Rules!$B$24+M1422*Rules!$B$25+N1422*Rules!$B$26)</f>
        <v>0</v>
      </c>
      <c r="U1422">
        <f t="shared" si="22"/>
        <v>0</v>
      </c>
    </row>
    <row r="1423" spans="1:21" x14ac:dyDescent="0.2">
      <c r="A1423" t="str">
        <f>MatchSquad!A1423</f>
        <v>M029</v>
      </c>
      <c r="B1423" t="str">
        <f>MatchSquad!B1423</f>
        <v>P172</v>
      </c>
      <c r="C1423" t="str">
        <f>MatchSquad!C1423</f>
        <v>Xavier Bartlett</v>
      </c>
      <c r="D1423" t="str">
        <f>MatchSquad!D1423</f>
        <v>BWL</v>
      </c>
      <c r="E1423" t="str">
        <f>MatchSquad!E1423</f>
        <v>PBKS</v>
      </c>
      <c r="F1423">
        <f>MatchSquad!G1423</f>
        <v>0</v>
      </c>
      <c r="G1423">
        <f>IF(A1423="","",SUMIFS(BallByBall!$I$2:$I$501,BallByBall!$B$2:$B$501,A1423,BallByBall!$F$2:$F$501,B1423))</f>
        <v>0</v>
      </c>
      <c r="H1423">
        <f>IF(A1423="","",COUNTIFS(BallByBall!$B$2:$B$501,A1423,BallByBall!$F$2:$F$501,B1423,BallByBall!$Q$2:$Q$501,1))</f>
        <v>0</v>
      </c>
      <c r="I1423">
        <f>IF(A1423="","",COUNTIFS(BallByBall!$B$2:$B$501,A1423,BallByBall!$F$2:$F$501,B1423,BallByBall!$R$2:$R$501,1))</f>
        <v>0</v>
      </c>
      <c r="J1423">
        <f>IF(A1423="","",SUMIFS(BallByBall!$T$2:$T$501,BallByBall!$B$2:$B$501,A1423,BallByBall!$H$2:$H$501,B1423))</f>
        <v>0</v>
      </c>
      <c r="K1423">
        <f>IF(A1423="","",SUMIFS(BallByBall!$U$2:$U$501,BallByBall!$B$2:$B$501,A1423,BallByBall!$P$2:$P$501,B1423))</f>
        <v>0</v>
      </c>
      <c r="L1423">
        <f>IF(A1423="","",SUMIFS(BallByBall!$V$2:$V$501,BallByBall!$B$2:$B$501,A1423,BallByBall!$P$2:$P$501,B1423))</f>
        <v>0</v>
      </c>
      <c r="M1423">
        <f>IF(A1423="","",SUMIFS(BallByBall!$W$2:$W$501,BallByBall!$B$2:$B$501,A1423,BallByBall!$P$2:$P$501,B1423))</f>
        <v>0</v>
      </c>
      <c r="N1423">
        <f>IF(A1423="","",SUMIFS(BallByBall!$X$2:$X$501,BallByBall!$B$2:$B$501,A1423,BallByBall!$P$2:$P$501,B1423))</f>
        <v>0</v>
      </c>
      <c r="O1423">
        <f>IF(A1423="","",SUMIFS(OverSummary!$G$2:$G$101,OverSummary!$A$2:$A$101,A1423,OverSummary!$D$2:$D$101,B1423))</f>
        <v>0</v>
      </c>
      <c r="P1423">
        <f>IF(A1423="","",G1423*Rules!$B$13+H1423*Rules!$B$14+I1423*Rules!$B$15)</f>
        <v>0</v>
      </c>
      <c r="Q1423">
        <f>IF(A1423="","",IF(G1423&gt;=100,Rules!$B$18,IF(G1423&gt;=50,Rules!$B$17,IF(G1423&gt;=30,Rules!$B$16,0)))+IF(AND(F1423=1,D1423&lt;&gt;"BWL",G1423=0),Rules!$B$27,0))</f>
        <v>0</v>
      </c>
      <c r="R1423">
        <f>IF(A1423="","",J1423*Rules!$B$19+O1423*Rules!$B$22)</f>
        <v>0</v>
      </c>
      <c r="S1423">
        <f>IF(A1423="","",IF(J1423&gt;=4,Rules!$B$21,IF(J1423&gt;=3,Rules!$B$20,0)))</f>
        <v>0</v>
      </c>
      <c r="T1423">
        <f>IF(A1423="","",K1423*Rules!$B$23+L1423*Rules!$B$24+M1423*Rules!$B$25+N1423*Rules!$B$26)</f>
        <v>0</v>
      </c>
      <c r="U1423">
        <f t="shared" si="22"/>
        <v>0</v>
      </c>
    </row>
    <row r="1424" spans="1:21" x14ac:dyDescent="0.2">
      <c r="A1424" t="str">
        <f>MatchSquad!A1424</f>
        <v>M029</v>
      </c>
      <c r="B1424" t="str">
        <f>MatchSquad!B1424</f>
        <v>P173</v>
      </c>
      <c r="C1424" t="str">
        <f>MatchSquad!C1424</f>
        <v>Pravin Dubey</v>
      </c>
      <c r="D1424" t="str">
        <f>MatchSquad!D1424</f>
        <v>BWL</v>
      </c>
      <c r="E1424" t="str">
        <f>MatchSquad!E1424</f>
        <v>PBKS</v>
      </c>
      <c r="F1424">
        <f>MatchSquad!G1424</f>
        <v>0</v>
      </c>
      <c r="G1424">
        <f>IF(A1424="","",SUMIFS(BallByBall!$I$2:$I$501,BallByBall!$B$2:$B$501,A1424,BallByBall!$F$2:$F$501,B1424))</f>
        <v>0</v>
      </c>
      <c r="H1424">
        <f>IF(A1424="","",COUNTIFS(BallByBall!$B$2:$B$501,A1424,BallByBall!$F$2:$F$501,B1424,BallByBall!$Q$2:$Q$501,1))</f>
        <v>0</v>
      </c>
      <c r="I1424">
        <f>IF(A1424="","",COUNTIFS(BallByBall!$B$2:$B$501,A1424,BallByBall!$F$2:$F$501,B1424,BallByBall!$R$2:$R$501,1))</f>
        <v>0</v>
      </c>
      <c r="J1424">
        <f>IF(A1424="","",SUMIFS(BallByBall!$T$2:$T$501,BallByBall!$B$2:$B$501,A1424,BallByBall!$H$2:$H$501,B1424))</f>
        <v>0</v>
      </c>
      <c r="K1424">
        <f>IF(A1424="","",SUMIFS(BallByBall!$U$2:$U$501,BallByBall!$B$2:$B$501,A1424,BallByBall!$P$2:$P$501,B1424))</f>
        <v>0</v>
      </c>
      <c r="L1424">
        <f>IF(A1424="","",SUMIFS(BallByBall!$V$2:$V$501,BallByBall!$B$2:$B$501,A1424,BallByBall!$P$2:$P$501,B1424))</f>
        <v>0</v>
      </c>
      <c r="M1424">
        <f>IF(A1424="","",SUMIFS(BallByBall!$W$2:$W$501,BallByBall!$B$2:$B$501,A1424,BallByBall!$P$2:$P$501,B1424))</f>
        <v>0</v>
      </c>
      <c r="N1424">
        <f>IF(A1424="","",SUMIFS(BallByBall!$X$2:$X$501,BallByBall!$B$2:$B$501,A1424,BallByBall!$P$2:$P$501,B1424))</f>
        <v>0</v>
      </c>
      <c r="O1424">
        <f>IF(A1424="","",SUMIFS(OverSummary!$G$2:$G$101,OverSummary!$A$2:$A$101,A1424,OverSummary!$D$2:$D$101,B1424))</f>
        <v>0</v>
      </c>
      <c r="P1424">
        <f>IF(A1424="","",G1424*Rules!$B$13+H1424*Rules!$B$14+I1424*Rules!$B$15)</f>
        <v>0</v>
      </c>
      <c r="Q1424">
        <f>IF(A1424="","",IF(G1424&gt;=100,Rules!$B$18,IF(G1424&gt;=50,Rules!$B$17,IF(G1424&gt;=30,Rules!$B$16,0)))+IF(AND(F1424=1,D1424&lt;&gt;"BWL",G1424=0),Rules!$B$27,0))</f>
        <v>0</v>
      </c>
      <c r="R1424">
        <f>IF(A1424="","",J1424*Rules!$B$19+O1424*Rules!$B$22)</f>
        <v>0</v>
      </c>
      <c r="S1424">
        <f>IF(A1424="","",IF(J1424&gt;=4,Rules!$B$21,IF(J1424&gt;=3,Rules!$B$20,0)))</f>
        <v>0</v>
      </c>
      <c r="T1424">
        <f>IF(A1424="","",K1424*Rules!$B$23+L1424*Rules!$B$24+M1424*Rules!$B$25+N1424*Rules!$B$26)</f>
        <v>0</v>
      </c>
      <c r="U1424">
        <f t="shared" si="22"/>
        <v>0</v>
      </c>
    </row>
    <row r="1425" spans="1:21" x14ac:dyDescent="0.2">
      <c r="A1425" t="str">
        <f>MatchSquad!A1425</f>
        <v>M029</v>
      </c>
      <c r="B1425" t="str">
        <f>MatchSquad!B1425</f>
        <v>P174</v>
      </c>
      <c r="C1425" t="str">
        <f>MatchSquad!C1425</f>
        <v>Vishal Nishad</v>
      </c>
      <c r="D1425" t="str">
        <f>MatchSquad!D1425</f>
        <v>BWL</v>
      </c>
      <c r="E1425" t="str">
        <f>MatchSquad!E1425</f>
        <v>PBKS</v>
      </c>
      <c r="F1425">
        <f>MatchSquad!G1425</f>
        <v>0</v>
      </c>
      <c r="G1425">
        <f>IF(A1425="","",SUMIFS(BallByBall!$I$2:$I$501,BallByBall!$B$2:$B$501,A1425,BallByBall!$F$2:$F$501,B1425))</f>
        <v>0</v>
      </c>
      <c r="H1425">
        <f>IF(A1425="","",COUNTIFS(BallByBall!$B$2:$B$501,A1425,BallByBall!$F$2:$F$501,B1425,BallByBall!$Q$2:$Q$501,1))</f>
        <v>0</v>
      </c>
      <c r="I1425">
        <f>IF(A1425="","",COUNTIFS(BallByBall!$B$2:$B$501,A1425,BallByBall!$F$2:$F$501,B1425,BallByBall!$R$2:$R$501,1))</f>
        <v>0</v>
      </c>
      <c r="J1425">
        <f>IF(A1425="","",SUMIFS(BallByBall!$T$2:$T$501,BallByBall!$B$2:$B$501,A1425,BallByBall!$H$2:$H$501,B1425))</f>
        <v>0</v>
      </c>
      <c r="K1425">
        <f>IF(A1425="","",SUMIFS(BallByBall!$U$2:$U$501,BallByBall!$B$2:$B$501,A1425,BallByBall!$P$2:$P$501,B1425))</f>
        <v>0</v>
      </c>
      <c r="L1425">
        <f>IF(A1425="","",SUMIFS(BallByBall!$V$2:$V$501,BallByBall!$B$2:$B$501,A1425,BallByBall!$P$2:$P$501,B1425))</f>
        <v>0</v>
      </c>
      <c r="M1425">
        <f>IF(A1425="","",SUMIFS(BallByBall!$W$2:$W$501,BallByBall!$B$2:$B$501,A1425,BallByBall!$P$2:$P$501,B1425))</f>
        <v>0</v>
      </c>
      <c r="N1425">
        <f>IF(A1425="","",SUMIFS(BallByBall!$X$2:$X$501,BallByBall!$B$2:$B$501,A1425,BallByBall!$P$2:$P$501,B1425))</f>
        <v>0</v>
      </c>
      <c r="O1425">
        <f>IF(A1425="","",SUMIFS(OverSummary!$G$2:$G$101,OverSummary!$A$2:$A$101,A1425,OverSummary!$D$2:$D$101,B1425))</f>
        <v>0</v>
      </c>
      <c r="P1425">
        <f>IF(A1425="","",G1425*Rules!$B$13+H1425*Rules!$B$14+I1425*Rules!$B$15)</f>
        <v>0</v>
      </c>
      <c r="Q1425">
        <f>IF(A1425="","",IF(G1425&gt;=100,Rules!$B$18,IF(G1425&gt;=50,Rules!$B$17,IF(G1425&gt;=30,Rules!$B$16,0)))+IF(AND(F1425=1,D1425&lt;&gt;"BWL",G1425=0),Rules!$B$27,0))</f>
        <v>0</v>
      </c>
      <c r="R1425">
        <f>IF(A1425="","",J1425*Rules!$B$19+O1425*Rules!$B$22)</f>
        <v>0</v>
      </c>
      <c r="S1425">
        <f>IF(A1425="","",IF(J1425&gt;=4,Rules!$B$21,IF(J1425&gt;=3,Rules!$B$20,0)))</f>
        <v>0</v>
      </c>
      <c r="T1425">
        <f>IF(A1425="","",K1425*Rules!$B$23+L1425*Rules!$B$24+M1425*Rules!$B$25+N1425*Rules!$B$26)</f>
        <v>0</v>
      </c>
      <c r="U1425">
        <f t="shared" si="22"/>
        <v>0</v>
      </c>
    </row>
    <row r="1426" spans="1:21" x14ac:dyDescent="0.2">
      <c r="A1426" t="str">
        <f>MatchSquad!A1426</f>
        <v>M029</v>
      </c>
      <c r="B1426" t="str">
        <f>MatchSquad!B1426</f>
        <v>P175</v>
      </c>
      <c r="C1426" t="str">
        <f>MatchSquad!C1426</f>
        <v>Lockie Ferguson</v>
      </c>
      <c r="D1426" t="str">
        <f>MatchSquad!D1426</f>
        <v>BWL</v>
      </c>
      <c r="E1426" t="str">
        <f>MatchSquad!E1426</f>
        <v>PBKS</v>
      </c>
      <c r="F1426">
        <f>MatchSquad!G1426</f>
        <v>0</v>
      </c>
      <c r="G1426">
        <f>IF(A1426="","",SUMIFS(BallByBall!$I$2:$I$501,BallByBall!$B$2:$B$501,A1426,BallByBall!$F$2:$F$501,B1426))</f>
        <v>0</v>
      </c>
      <c r="H1426">
        <f>IF(A1426="","",COUNTIFS(BallByBall!$B$2:$B$501,A1426,BallByBall!$F$2:$F$501,B1426,BallByBall!$Q$2:$Q$501,1))</f>
        <v>0</v>
      </c>
      <c r="I1426">
        <f>IF(A1426="","",COUNTIFS(BallByBall!$B$2:$B$501,A1426,BallByBall!$F$2:$F$501,B1426,BallByBall!$R$2:$R$501,1))</f>
        <v>0</v>
      </c>
      <c r="J1426">
        <f>IF(A1426="","",SUMIFS(BallByBall!$T$2:$T$501,BallByBall!$B$2:$B$501,A1426,BallByBall!$H$2:$H$501,B1426))</f>
        <v>0</v>
      </c>
      <c r="K1426">
        <f>IF(A1426="","",SUMIFS(BallByBall!$U$2:$U$501,BallByBall!$B$2:$B$501,A1426,BallByBall!$P$2:$P$501,B1426))</f>
        <v>0</v>
      </c>
      <c r="L1426">
        <f>IF(A1426="","",SUMIFS(BallByBall!$V$2:$V$501,BallByBall!$B$2:$B$501,A1426,BallByBall!$P$2:$P$501,B1426))</f>
        <v>0</v>
      </c>
      <c r="M1426">
        <f>IF(A1426="","",SUMIFS(BallByBall!$W$2:$W$501,BallByBall!$B$2:$B$501,A1426,BallByBall!$P$2:$P$501,B1426))</f>
        <v>0</v>
      </c>
      <c r="N1426">
        <f>IF(A1426="","",SUMIFS(BallByBall!$X$2:$X$501,BallByBall!$B$2:$B$501,A1426,BallByBall!$P$2:$P$501,B1426))</f>
        <v>0</v>
      </c>
      <c r="O1426">
        <f>IF(A1426="","",SUMIFS(OverSummary!$G$2:$G$101,OverSummary!$A$2:$A$101,A1426,OverSummary!$D$2:$D$101,B1426))</f>
        <v>0</v>
      </c>
      <c r="P1426">
        <f>IF(A1426="","",G1426*Rules!$B$13+H1426*Rules!$B$14+I1426*Rules!$B$15)</f>
        <v>0</v>
      </c>
      <c r="Q1426">
        <f>IF(A1426="","",IF(G1426&gt;=100,Rules!$B$18,IF(G1426&gt;=50,Rules!$B$17,IF(G1426&gt;=30,Rules!$B$16,0)))+IF(AND(F1426=1,D1426&lt;&gt;"BWL",G1426=0),Rules!$B$27,0))</f>
        <v>0</v>
      </c>
      <c r="R1426">
        <f>IF(A1426="","",J1426*Rules!$B$19+O1426*Rules!$B$22)</f>
        <v>0</v>
      </c>
      <c r="S1426">
        <f>IF(A1426="","",IF(J1426&gt;=4,Rules!$B$21,IF(J1426&gt;=3,Rules!$B$20,0)))</f>
        <v>0</v>
      </c>
      <c r="T1426">
        <f>IF(A1426="","",K1426*Rules!$B$23+L1426*Rules!$B$24+M1426*Rules!$B$25+N1426*Rules!$B$26)</f>
        <v>0</v>
      </c>
      <c r="U1426">
        <f t="shared" si="22"/>
        <v>0</v>
      </c>
    </row>
    <row r="1427" spans="1:21" x14ac:dyDescent="0.2">
      <c r="A1427" t="str">
        <f>MatchSquad!A1427</f>
        <v>M029</v>
      </c>
      <c r="B1427" t="str">
        <f>MatchSquad!B1427</f>
        <v>P101</v>
      </c>
      <c r="C1427" t="str">
        <f>MatchSquad!C1427</f>
        <v>Rishabh Pant</v>
      </c>
      <c r="D1427" t="str">
        <f>MatchSquad!D1427</f>
        <v>WK</v>
      </c>
      <c r="E1427" t="str">
        <f>MatchSquad!E1427</f>
        <v>LSG</v>
      </c>
      <c r="F1427">
        <f>MatchSquad!G1427</f>
        <v>0</v>
      </c>
      <c r="G1427">
        <f>IF(A1427="","",SUMIFS(BallByBall!$I$2:$I$501,BallByBall!$B$2:$B$501,A1427,BallByBall!$F$2:$F$501,B1427))</f>
        <v>0</v>
      </c>
      <c r="H1427">
        <f>IF(A1427="","",COUNTIFS(BallByBall!$B$2:$B$501,A1427,BallByBall!$F$2:$F$501,B1427,BallByBall!$Q$2:$Q$501,1))</f>
        <v>0</v>
      </c>
      <c r="I1427">
        <f>IF(A1427="","",COUNTIFS(BallByBall!$B$2:$B$501,A1427,BallByBall!$F$2:$F$501,B1427,BallByBall!$R$2:$R$501,1))</f>
        <v>0</v>
      </c>
      <c r="J1427">
        <f>IF(A1427="","",SUMIFS(BallByBall!$T$2:$T$501,BallByBall!$B$2:$B$501,A1427,BallByBall!$H$2:$H$501,B1427))</f>
        <v>0</v>
      </c>
      <c r="K1427">
        <f>IF(A1427="","",SUMIFS(BallByBall!$U$2:$U$501,BallByBall!$B$2:$B$501,A1427,BallByBall!$P$2:$P$501,B1427))</f>
        <v>0</v>
      </c>
      <c r="L1427">
        <f>IF(A1427="","",SUMIFS(BallByBall!$V$2:$V$501,BallByBall!$B$2:$B$501,A1427,BallByBall!$P$2:$P$501,B1427))</f>
        <v>0</v>
      </c>
      <c r="M1427">
        <f>IF(A1427="","",SUMIFS(BallByBall!$W$2:$W$501,BallByBall!$B$2:$B$501,A1427,BallByBall!$P$2:$P$501,B1427))</f>
        <v>0</v>
      </c>
      <c r="N1427">
        <f>IF(A1427="","",SUMIFS(BallByBall!$X$2:$X$501,BallByBall!$B$2:$B$501,A1427,BallByBall!$P$2:$P$501,B1427))</f>
        <v>0</v>
      </c>
      <c r="O1427">
        <f>IF(A1427="","",SUMIFS(OverSummary!$G$2:$G$101,OverSummary!$A$2:$A$101,A1427,OverSummary!$D$2:$D$101,B1427))</f>
        <v>0</v>
      </c>
      <c r="P1427">
        <f>IF(A1427="","",G1427*Rules!$B$13+H1427*Rules!$B$14+I1427*Rules!$B$15)</f>
        <v>0</v>
      </c>
      <c r="Q1427">
        <f>IF(A1427="","",IF(G1427&gt;=100,Rules!$B$18,IF(G1427&gt;=50,Rules!$B$17,IF(G1427&gt;=30,Rules!$B$16,0)))+IF(AND(F1427=1,D1427&lt;&gt;"BWL",G1427=0),Rules!$B$27,0))</f>
        <v>0</v>
      </c>
      <c r="R1427">
        <f>IF(A1427="","",J1427*Rules!$B$19+O1427*Rules!$B$22)</f>
        <v>0</v>
      </c>
      <c r="S1427">
        <f>IF(A1427="","",IF(J1427&gt;=4,Rules!$B$21,IF(J1427&gt;=3,Rules!$B$20,0)))</f>
        <v>0</v>
      </c>
      <c r="T1427">
        <f>IF(A1427="","",K1427*Rules!$B$23+L1427*Rules!$B$24+M1427*Rules!$B$25+N1427*Rules!$B$26)</f>
        <v>0</v>
      </c>
      <c r="U1427">
        <f t="shared" si="22"/>
        <v>0</v>
      </c>
    </row>
    <row r="1428" spans="1:21" x14ac:dyDescent="0.2">
      <c r="A1428" t="str">
        <f>MatchSquad!A1428</f>
        <v>M029</v>
      </c>
      <c r="B1428" t="str">
        <f>MatchSquad!B1428</f>
        <v>P102</v>
      </c>
      <c r="C1428" t="str">
        <f>MatchSquad!C1428</f>
        <v>Aiden Markram</v>
      </c>
      <c r="D1428" t="str">
        <f>MatchSquad!D1428</f>
        <v>BAT</v>
      </c>
      <c r="E1428" t="str">
        <f>MatchSquad!E1428</f>
        <v>LSG</v>
      </c>
      <c r="F1428">
        <f>MatchSquad!G1428</f>
        <v>0</v>
      </c>
      <c r="G1428">
        <f>IF(A1428="","",SUMIFS(BallByBall!$I$2:$I$501,BallByBall!$B$2:$B$501,A1428,BallByBall!$F$2:$F$501,B1428))</f>
        <v>0</v>
      </c>
      <c r="H1428">
        <f>IF(A1428="","",COUNTIFS(BallByBall!$B$2:$B$501,A1428,BallByBall!$F$2:$F$501,B1428,BallByBall!$Q$2:$Q$501,1))</f>
        <v>0</v>
      </c>
      <c r="I1428">
        <f>IF(A1428="","",COUNTIFS(BallByBall!$B$2:$B$501,A1428,BallByBall!$F$2:$F$501,B1428,BallByBall!$R$2:$R$501,1))</f>
        <v>0</v>
      </c>
      <c r="J1428">
        <f>IF(A1428="","",SUMIFS(BallByBall!$T$2:$T$501,BallByBall!$B$2:$B$501,A1428,BallByBall!$H$2:$H$501,B1428))</f>
        <v>0</v>
      </c>
      <c r="K1428">
        <f>IF(A1428="","",SUMIFS(BallByBall!$U$2:$U$501,BallByBall!$B$2:$B$501,A1428,BallByBall!$P$2:$P$501,B1428))</f>
        <v>0</v>
      </c>
      <c r="L1428">
        <f>IF(A1428="","",SUMIFS(BallByBall!$V$2:$V$501,BallByBall!$B$2:$B$501,A1428,BallByBall!$P$2:$P$501,B1428))</f>
        <v>0</v>
      </c>
      <c r="M1428">
        <f>IF(A1428="","",SUMIFS(BallByBall!$W$2:$W$501,BallByBall!$B$2:$B$501,A1428,BallByBall!$P$2:$P$501,B1428))</f>
        <v>0</v>
      </c>
      <c r="N1428">
        <f>IF(A1428="","",SUMIFS(BallByBall!$X$2:$X$501,BallByBall!$B$2:$B$501,A1428,BallByBall!$P$2:$P$501,B1428))</f>
        <v>0</v>
      </c>
      <c r="O1428">
        <f>IF(A1428="","",SUMIFS(OverSummary!$G$2:$G$101,OverSummary!$A$2:$A$101,A1428,OverSummary!$D$2:$D$101,B1428))</f>
        <v>0</v>
      </c>
      <c r="P1428">
        <f>IF(A1428="","",G1428*Rules!$B$13+H1428*Rules!$B$14+I1428*Rules!$B$15)</f>
        <v>0</v>
      </c>
      <c r="Q1428">
        <f>IF(A1428="","",IF(G1428&gt;=100,Rules!$B$18,IF(G1428&gt;=50,Rules!$B$17,IF(G1428&gt;=30,Rules!$B$16,0)))+IF(AND(F1428=1,D1428&lt;&gt;"BWL",G1428=0),Rules!$B$27,0))</f>
        <v>0</v>
      </c>
      <c r="R1428">
        <f>IF(A1428="","",J1428*Rules!$B$19+O1428*Rules!$B$22)</f>
        <v>0</v>
      </c>
      <c r="S1428">
        <f>IF(A1428="","",IF(J1428&gt;=4,Rules!$B$21,IF(J1428&gt;=3,Rules!$B$20,0)))</f>
        <v>0</v>
      </c>
      <c r="T1428">
        <f>IF(A1428="","",K1428*Rules!$B$23+L1428*Rules!$B$24+M1428*Rules!$B$25+N1428*Rules!$B$26)</f>
        <v>0</v>
      </c>
      <c r="U1428">
        <f t="shared" si="22"/>
        <v>0</v>
      </c>
    </row>
    <row r="1429" spans="1:21" x14ac:dyDescent="0.2">
      <c r="A1429" t="str">
        <f>MatchSquad!A1429</f>
        <v>M029</v>
      </c>
      <c r="B1429" t="str">
        <f>MatchSquad!B1429</f>
        <v>P103</v>
      </c>
      <c r="C1429" t="str">
        <f>MatchSquad!C1429</f>
        <v>Himmat Singh</v>
      </c>
      <c r="D1429" t="str">
        <f>MatchSquad!D1429</f>
        <v>BAT</v>
      </c>
      <c r="E1429" t="str">
        <f>MatchSquad!E1429</f>
        <v>LSG</v>
      </c>
      <c r="F1429">
        <f>MatchSquad!G1429</f>
        <v>0</v>
      </c>
      <c r="G1429">
        <f>IF(A1429="","",SUMIFS(BallByBall!$I$2:$I$501,BallByBall!$B$2:$B$501,A1429,BallByBall!$F$2:$F$501,B1429))</f>
        <v>0</v>
      </c>
      <c r="H1429">
        <f>IF(A1429="","",COUNTIFS(BallByBall!$B$2:$B$501,A1429,BallByBall!$F$2:$F$501,B1429,BallByBall!$Q$2:$Q$501,1))</f>
        <v>0</v>
      </c>
      <c r="I1429">
        <f>IF(A1429="","",COUNTIFS(BallByBall!$B$2:$B$501,A1429,BallByBall!$F$2:$F$501,B1429,BallByBall!$R$2:$R$501,1))</f>
        <v>0</v>
      </c>
      <c r="J1429">
        <f>IF(A1429="","",SUMIFS(BallByBall!$T$2:$T$501,BallByBall!$B$2:$B$501,A1429,BallByBall!$H$2:$H$501,B1429))</f>
        <v>0</v>
      </c>
      <c r="K1429">
        <f>IF(A1429="","",SUMIFS(BallByBall!$U$2:$U$501,BallByBall!$B$2:$B$501,A1429,BallByBall!$P$2:$P$501,B1429))</f>
        <v>0</v>
      </c>
      <c r="L1429">
        <f>IF(A1429="","",SUMIFS(BallByBall!$V$2:$V$501,BallByBall!$B$2:$B$501,A1429,BallByBall!$P$2:$P$501,B1429))</f>
        <v>0</v>
      </c>
      <c r="M1429">
        <f>IF(A1429="","",SUMIFS(BallByBall!$W$2:$W$501,BallByBall!$B$2:$B$501,A1429,BallByBall!$P$2:$P$501,B1429))</f>
        <v>0</v>
      </c>
      <c r="N1429">
        <f>IF(A1429="","",SUMIFS(BallByBall!$X$2:$X$501,BallByBall!$B$2:$B$501,A1429,BallByBall!$P$2:$P$501,B1429))</f>
        <v>0</v>
      </c>
      <c r="O1429">
        <f>IF(A1429="","",SUMIFS(OverSummary!$G$2:$G$101,OverSummary!$A$2:$A$101,A1429,OverSummary!$D$2:$D$101,B1429))</f>
        <v>0</v>
      </c>
      <c r="P1429">
        <f>IF(A1429="","",G1429*Rules!$B$13+H1429*Rules!$B$14+I1429*Rules!$B$15)</f>
        <v>0</v>
      </c>
      <c r="Q1429">
        <f>IF(A1429="","",IF(G1429&gt;=100,Rules!$B$18,IF(G1429&gt;=50,Rules!$B$17,IF(G1429&gt;=30,Rules!$B$16,0)))+IF(AND(F1429=1,D1429&lt;&gt;"BWL",G1429=0),Rules!$B$27,0))</f>
        <v>0</v>
      </c>
      <c r="R1429">
        <f>IF(A1429="","",J1429*Rules!$B$19+O1429*Rules!$B$22)</f>
        <v>0</v>
      </c>
      <c r="S1429">
        <f>IF(A1429="","",IF(J1429&gt;=4,Rules!$B$21,IF(J1429&gt;=3,Rules!$B$20,0)))</f>
        <v>0</v>
      </c>
      <c r="T1429">
        <f>IF(A1429="","",K1429*Rules!$B$23+L1429*Rules!$B$24+M1429*Rules!$B$25+N1429*Rules!$B$26)</f>
        <v>0</v>
      </c>
      <c r="U1429">
        <f t="shared" si="22"/>
        <v>0</v>
      </c>
    </row>
    <row r="1430" spans="1:21" x14ac:dyDescent="0.2">
      <c r="A1430" t="str">
        <f>MatchSquad!A1430</f>
        <v>M029</v>
      </c>
      <c r="B1430" t="str">
        <f>MatchSquad!B1430</f>
        <v>P104</v>
      </c>
      <c r="C1430" t="str">
        <f>MatchSquad!C1430</f>
        <v>Matthew Breetzke</v>
      </c>
      <c r="D1430" t="str">
        <f>MatchSquad!D1430</f>
        <v>BAT</v>
      </c>
      <c r="E1430" t="str">
        <f>MatchSquad!E1430</f>
        <v>LSG</v>
      </c>
      <c r="F1430">
        <f>MatchSquad!G1430</f>
        <v>0</v>
      </c>
      <c r="G1430">
        <f>IF(A1430="","",SUMIFS(BallByBall!$I$2:$I$501,BallByBall!$B$2:$B$501,A1430,BallByBall!$F$2:$F$501,B1430))</f>
        <v>0</v>
      </c>
      <c r="H1430">
        <f>IF(A1430="","",COUNTIFS(BallByBall!$B$2:$B$501,A1430,BallByBall!$F$2:$F$501,B1430,BallByBall!$Q$2:$Q$501,1))</f>
        <v>0</v>
      </c>
      <c r="I1430">
        <f>IF(A1430="","",COUNTIFS(BallByBall!$B$2:$B$501,A1430,BallByBall!$F$2:$F$501,B1430,BallByBall!$R$2:$R$501,1))</f>
        <v>0</v>
      </c>
      <c r="J1430">
        <f>IF(A1430="","",SUMIFS(BallByBall!$T$2:$T$501,BallByBall!$B$2:$B$501,A1430,BallByBall!$H$2:$H$501,B1430))</f>
        <v>0</v>
      </c>
      <c r="K1430">
        <f>IF(A1430="","",SUMIFS(BallByBall!$U$2:$U$501,BallByBall!$B$2:$B$501,A1430,BallByBall!$P$2:$P$501,B1430))</f>
        <v>0</v>
      </c>
      <c r="L1430">
        <f>IF(A1430="","",SUMIFS(BallByBall!$V$2:$V$501,BallByBall!$B$2:$B$501,A1430,BallByBall!$P$2:$P$501,B1430))</f>
        <v>0</v>
      </c>
      <c r="M1430">
        <f>IF(A1430="","",SUMIFS(BallByBall!$W$2:$W$501,BallByBall!$B$2:$B$501,A1430,BallByBall!$P$2:$P$501,B1430))</f>
        <v>0</v>
      </c>
      <c r="N1430">
        <f>IF(A1430="","",SUMIFS(BallByBall!$X$2:$X$501,BallByBall!$B$2:$B$501,A1430,BallByBall!$P$2:$P$501,B1430))</f>
        <v>0</v>
      </c>
      <c r="O1430">
        <f>IF(A1430="","",SUMIFS(OverSummary!$G$2:$G$101,OverSummary!$A$2:$A$101,A1430,OverSummary!$D$2:$D$101,B1430))</f>
        <v>0</v>
      </c>
      <c r="P1430">
        <f>IF(A1430="","",G1430*Rules!$B$13+H1430*Rules!$B$14+I1430*Rules!$B$15)</f>
        <v>0</v>
      </c>
      <c r="Q1430">
        <f>IF(A1430="","",IF(G1430&gt;=100,Rules!$B$18,IF(G1430&gt;=50,Rules!$B$17,IF(G1430&gt;=30,Rules!$B$16,0)))+IF(AND(F1430=1,D1430&lt;&gt;"BWL",G1430=0),Rules!$B$27,0))</f>
        <v>0</v>
      </c>
      <c r="R1430">
        <f>IF(A1430="","",J1430*Rules!$B$19+O1430*Rules!$B$22)</f>
        <v>0</v>
      </c>
      <c r="S1430">
        <f>IF(A1430="","",IF(J1430&gt;=4,Rules!$B$21,IF(J1430&gt;=3,Rules!$B$20,0)))</f>
        <v>0</v>
      </c>
      <c r="T1430">
        <f>IF(A1430="","",K1430*Rules!$B$23+L1430*Rules!$B$24+M1430*Rules!$B$25+N1430*Rules!$B$26)</f>
        <v>0</v>
      </c>
      <c r="U1430">
        <f t="shared" si="22"/>
        <v>0</v>
      </c>
    </row>
    <row r="1431" spans="1:21" x14ac:dyDescent="0.2">
      <c r="A1431" t="str">
        <f>MatchSquad!A1431</f>
        <v>M029</v>
      </c>
      <c r="B1431" t="str">
        <f>MatchSquad!B1431</f>
        <v>P105</v>
      </c>
      <c r="C1431" t="str">
        <f>MatchSquad!C1431</f>
        <v>Mukul Choudhary</v>
      </c>
      <c r="D1431" t="str">
        <f>MatchSquad!D1431</f>
        <v>WK</v>
      </c>
      <c r="E1431" t="str">
        <f>MatchSquad!E1431</f>
        <v>LSG</v>
      </c>
      <c r="F1431">
        <f>MatchSquad!G1431</f>
        <v>0</v>
      </c>
      <c r="G1431">
        <f>IF(A1431="","",SUMIFS(BallByBall!$I$2:$I$501,BallByBall!$B$2:$B$501,A1431,BallByBall!$F$2:$F$501,B1431))</f>
        <v>0</v>
      </c>
      <c r="H1431">
        <f>IF(A1431="","",COUNTIFS(BallByBall!$B$2:$B$501,A1431,BallByBall!$F$2:$F$501,B1431,BallByBall!$Q$2:$Q$501,1))</f>
        <v>0</v>
      </c>
      <c r="I1431">
        <f>IF(A1431="","",COUNTIFS(BallByBall!$B$2:$B$501,A1431,BallByBall!$F$2:$F$501,B1431,BallByBall!$R$2:$R$501,1))</f>
        <v>0</v>
      </c>
      <c r="J1431">
        <f>IF(A1431="","",SUMIFS(BallByBall!$T$2:$T$501,BallByBall!$B$2:$B$501,A1431,BallByBall!$H$2:$H$501,B1431))</f>
        <v>0</v>
      </c>
      <c r="K1431">
        <f>IF(A1431="","",SUMIFS(BallByBall!$U$2:$U$501,BallByBall!$B$2:$B$501,A1431,BallByBall!$P$2:$P$501,B1431))</f>
        <v>0</v>
      </c>
      <c r="L1431">
        <f>IF(A1431="","",SUMIFS(BallByBall!$V$2:$V$501,BallByBall!$B$2:$B$501,A1431,BallByBall!$P$2:$P$501,B1431))</f>
        <v>0</v>
      </c>
      <c r="M1431">
        <f>IF(A1431="","",SUMIFS(BallByBall!$W$2:$W$501,BallByBall!$B$2:$B$501,A1431,BallByBall!$P$2:$P$501,B1431))</f>
        <v>0</v>
      </c>
      <c r="N1431">
        <f>IF(A1431="","",SUMIFS(BallByBall!$X$2:$X$501,BallByBall!$B$2:$B$501,A1431,BallByBall!$P$2:$P$501,B1431))</f>
        <v>0</v>
      </c>
      <c r="O1431">
        <f>IF(A1431="","",SUMIFS(OverSummary!$G$2:$G$101,OverSummary!$A$2:$A$101,A1431,OverSummary!$D$2:$D$101,B1431))</f>
        <v>0</v>
      </c>
      <c r="P1431">
        <f>IF(A1431="","",G1431*Rules!$B$13+H1431*Rules!$B$14+I1431*Rules!$B$15)</f>
        <v>0</v>
      </c>
      <c r="Q1431">
        <f>IF(A1431="","",IF(G1431&gt;=100,Rules!$B$18,IF(G1431&gt;=50,Rules!$B$17,IF(G1431&gt;=30,Rules!$B$16,0)))+IF(AND(F1431=1,D1431&lt;&gt;"BWL",G1431=0),Rules!$B$27,0))</f>
        <v>0</v>
      </c>
      <c r="R1431">
        <f>IF(A1431="","",J1431*Rules!$B$19+O1431*Rules!$B$22)</f>
        <v>0</v>
      </c>
      <c r="S1431">
        <f>IF(A1431="","",IF(J1431&gt;=4,Rules!$B$21,IF(J1431&gt;=3,Rules!$B$20,0)))</f>
        <v>0</v>
      </c>
      <c r="T1431">
        <f>IF(A1431="","",K1431*Rules!$B$23+L1431*Rules!$B$24+M1431*Rules!$B$25+N1431*Rules!$B$26)</f>
        <v>0</v>
      </c>
      <c r="U1431">
        <f t="shared" si="22"/>
        <v>0</v>
      </c>
    </row>
    <row r="1432" spans="1:21" x14ac:dyDescent="0.2">
      <c r="A1432" t="str">
        <f>MatchSquad!A1432</f>
        <v>M029</v>
      </c>
      <c r="B1432" t="str">
        <f>MatchSquad!B1432</f>
        <v>P106</v>
      </c>
      <c r="C1432" t="str">
        <f>MatchSquad!C1432</f>
        <v>Akshat Raghuwanshi</v>
      </c>
      <c r="D1432" t="str">
        <f>MatchSquad!D1432</f>
        <v>BAT</v>
      </c>
      <c r="E1432" t="str">
        <f>MatchSquad!E1432</f>
        <v>LSG</v>
      </c>
      <c r="F1432">
        <f>MatchSquad!G1432</f>
        <v>0</v>
      </c>
      <c r="G1432">
        <f>IF(A1432="","",SUMIFS(BallByBall!$I$2:$I$501,BallByBall!$B$2:$B$501,A1432,BallByBall!$F$2:$F$501,B1432))</f>
        <v>0</v>
      </c>
      <c r="H1432">
        <f>IF(A1432="","",COUNTIFS(BallByBall!$B$2:$B$501,A1432,BallByBall!$F$2:$F$501,B1432,BallByBall!$Q$2:$Q$501,1))</f>
        <v>0</v>
      </c>
      <c r="I1432">
        <f>IF(A1432="","",COUNTIFS(BallByBall!$B$2:$B$501,A1432,BallByBall!$F$2:$F$501,B1432,BallByBall!$R$2:$R$501,1))</f>
        <v>0</v>
      </c>
      <c r="J1432">
        <f>IF(A1432="","",SUMIFS(BallByBall!$T$2:$T$501,BallByBall!$B$2:$B$501,A1432,BallByBall!$H$2:$H$501,B1432))</f>
        <v>0</v>
      </c>
      <c r="K1432">
        <f>IF(A1432="","",SUMIFS(BallByBall!$U$2:$U$501,BallByBall!$B$2:$B$501,A1432,BallByBall!$P$2:$P$501,B1432))</f>
        <v>0</v>
      </c>
      <c r="L1432">
        <f>IF(A1432="","",SUMIFS(BallByBall!$V$2:$V$501,BallByBall!$B$2:$B$501,A1432,BallByBall!$P$2:$P$501,B1432))</f>
        <v>0</v>
      </c>
      <c r="M1432">
        <f>IF(A1432="","",SUMIFS(BallByBall!$W$2:$W$501,BallByBall!$B$2:$B$501,A1432,BallByBall!$P$2:$P$501,B1432))</f>
        <v>0</v>
      </c>
      <c r="N1432">
        <f>IF(A1432="","",SUMIFS(BallByBall!$X$2:$X$501,BallByBall!$B$2:$B$501,A1432,BallByBall!$P$2:$P$501,B1432))</f>
        <v>0</v>
      </c>
      <c r="O1432">
        <f>IF(A1432="","",SUMIFS(OverSummary!$G$2:$G$101,OverSummary!$A$2:$A$101,A1432,OverSummary!$D$2:$D$101,B1432))</f>
        <v>0</v>
      </c>
      <c r="P1432">
        <f>IF(A1432="","",G1432*Rules!$B$13+H1432*Rules!$B$14+I1432*Rules!$B$15)</f>
        <v>0</v>
      </c>
      <c r="Q1432">
        <f>IF(A1432="","",IF(G1432&gt;=100,Rules!$B$18,IF(G1432&gt;=50,Rules!$B$17,IF(G1432&gt;=30,Rules!$B$16,0)))+IF(AND(F1432=1,D1432&lt;&gt;"BWL",G1432=0),Rules!$B$27,0))</f>
        <v>0</v>
      </c>
      <c r="R1432">
        <f>IF(A1432="","",J1432*Rules!$B$19+O1432*Rules!$B$22)</f>
        <v>0</v>
      </c>
      <c r="S1432">
        <f>IF(A1432="","",IF(J1432&gt;=4,Rules!$B$21,IF(J1432&gt;=3,Rules!$B$20,0)))</f>
        <v>0</v>
      </c>
      <c r="T1432">
        <f>IF(A1432="","",K1432*Rules!$B$23+L1432*Rules!$B$24+M1432*Rules!$B$25+N1432*Rules!$B$26)</f>
        <v>0</v>
      </c>
      <c r="U1432">
        <f t="shared" si="22"/>
        <v>0</v>
      </c>
    </row>
    <row r="1433" spans="1:21" x14ac:dyDescent="0.2">
      <c r="A1433" t="str">
        <f>MatchSquad!A1433</f>
        <v>M029</v>
      </c>
      <c r="B1433" t="str">
        <f>MatchSquad!B1433</f>
        <v>P107</v>
      </c>
      <c r="C1433" t="str">
        <f>MatchSquad!C1433</f>
        <v>Josh Inglis</v>
      </c>
      <c r="D1433" t="str">
        <f>MatchSquad!D1433</f>
        <v>WK</v>
      </c>
      <c r="E1433" t="str">
        <f>MatchSquad!E1433</f>
        <v>LSG</v>
      </c>
      <c r="F1433">
        <f>MatchSquad!G1433</f>
        <v>0</v>
      </c>
      <c r="G1433">
        <f>IF(A1433="","",SUMIFS(BallByBall!$I$2:$I$501,BallByBall!$B$2:$B$501,A1433,BallByBall!$F$2:$F$501,B1433))</f>
        <v>0</v>
      </c>
      <c r="H1433">
        <f>IF(A1433="","",COUNTIFS(BallByBall!$B$2:$B$501,A1433,BallByBall!$F$2:$F$501,B1433,BallByBall!$Q$2:$Q$501,1))</f>
        <v>0</v>
      </c>
      <c r="I1433">
        <f>IF(A1433="","",COUNTIFS(BallByBall!$B$2:$B$501,A1433,BallByBall!$F$2:$F$501,B1433,BallByBall!$R$2:$R$501,1))</f>
        <v>0</v>
      </c>
      <c r="J1433">
        <f>IF(A1433="","",SUMIFS(BallByBall!$T$2:$T$501,BallByBall!$B$2:$B$501,A1433,BallByBall!$H$2:$H$501,B1433))</f>
        <v>0</v>
      </c>
      <c r="K1433">
        <f>IF(A1433="","",SUMIFS(BallByBall!$U$2:$U$501,BallByBall!$B$2:$B$501,A1433,BallByBall!$P$2:$P$501,B1433))</f>
        <v>0</v>
      </c>
      <c r="L1433">
        <f>IF(A1433="","",SUMIFS(BallByBall!$V$2:$V$501,BallByBall!$B$2:$B$501,A1433,BallByBall!$P$2:$P$501,B1433))</f>
        <v>0</v>
      </c>
      <c r="M1433">
        <f>IF(A1433="","",SUMIFS(BallByBall!$W$2:$W$501,BallByBall!$B$2:$B$501,A1433,BallByBall!$P$2:$P$501,B1433))</f>
        <v>0</v>
      </c>
      <c r="N1433">
        <f>IF(A1433="","",SUMIFS(BallByBall!$X$2:$X$501,BallByBall!$B$2:$B$501,A1433,BallByBall!$P$2:$P$501,B1433))</f>
        <v>0</v>
      </c>
      <c r="O1433">
        <f>IF(A1433="","",SUMIFS(OverSummary!$G$2:$G$101,OverSummary!$A$2:$A$101,A1433,OverSummary!$D$2:$D$101,B1433))</f>
        <v>0</v>
      </c>
      <c r="P1433">
        <f>IF(A1433="","",G1433*Rules!$B$13+H1433*Rules!$B$14+I1433*Rules!$B$15)</f>
        <v>0</v>
      </c>
      <c r="Q1433">
        <f>IF(A1433="","",IF(G1433&gt;=100,Rules!$B$18,IF(G1433&gt;=50,Rules!$B$17,IF(G1433&gt;=30,Rules!$B$16,0)))+IF(AND(F1433=1,D1433&lt;&gt;"BWL",G1433=0),Rules!$B$27,0))</f>
        <v>0</v>
      </c>
      <c r="R1433">
        <f>IF(A1433="","",J1433*Rules!$B$19+O1433*Rules!$B$22)</f>
        <v>0</v>
      </c>
      <c r="S1433">
        <f>IF(A1433="","",IF(J1433&gt;=4,Rules!$B$21,IF(J1433&gt;=3,Rules!$B$20,0)))</f>
        <v>0</v>
      </c>
      <c r="T1433">
        <f>IF(A1433="","",K1433*Rules!$B$23+L1433*Rules!$B$24+M1433*Rules!$B$25+N1433*Rules!$B$26)</f>
        <v>0</v>
      </c>
      <c r="U1433">
        <f t="shared" si="22"/>
        <v>0</v>
      </c>
    </row>
    <row r="1434" spans="1:21" x14ac:dyDescent="0.2">
      <c r="A1434" t="str">
        <f>MatchSquad!A1434</f>
        <v>M029</v>
      </c>
      <c r="B1434" t="str">
        <f>MatchSquad!B1434</f>
        <v>P108</v>
      </c>
      <c r="C1434" t="str">
        <f>MatchSquad!C1434</f>
        <v>Nicholas Pooran</v>
      </c>
      <c r="D1434" t="str">
        <f>MatchSquad!D1434</f>
        <v>WK</v>
      </c>
      <c r="E1434" t="str">
        <f>MatchSquad!E1434</f>
        <v>LSG</v>
      </c>
      <c r="F1434">
        <f>MatchSquad!G1434</f>
        <v>0</v>
      </c>
      <c r="G1434">
        <f>IF(A1434="","",SUMIFS(BallByBall!$I$2:$I$501,BallByBall!$B$2:$B$501,A1434,BallByBall!$F$2:$F$501,B1434))</f>
        <v>0</v>
      </c>
      <c r="H1434">
        <f>IF(A1434="","",COUNTIFS(BallByBall!$B$2:$B$501,A1434,BallByBall!$F$2:$F$501,B1434,BallByBall!$Q$2:$Q$501,1))</f>
        <v>0</v>
      </c>
      <c r="I1434">
        <f>IF(A1434="","",COUNTIFS(BallByBall!$B$2:$B$501,A1434,BallByBall!$F$2:$F$501,B1434,BallByBall!$R$2:$R$501,1))</f>
        <v>0</v>
      </c>
      <c r="J1434">
        <f>IF(A1434="","",SUMIFS(BallByBall!$T$2:$T$501,BallByBall!$B$2:$B$501,A1434,BallByBall!$H$2:$H$501,B1434))</f>
        <v>0</v>
      </c>
      <c r="K1434">
        <f>IF(A1434="","",SUMIFS(BallByBall!$U$2:$U$501,BallByBall!$B$2:$B$501,A1434,BallByBall!$P$2:$P$501,B1434))</f>
        <v>0</v>
      </c>
      <c r="L1434">
        <f>IF(A1434="","",SUMIFS(BallByBall!$V$2:$V$501,BallByBall!$B$2:$B$501,A1434,BallByBall!$P$2:$P$501,B1434))</f>
        <v>0</v>
      </c>
      <c r="M1434">
        <f>IF(A1434="","",SUMIFS(BallByBall!$W$2:$W$501,BallByBall!$B$2:$B$501,A1434,BallByBall!$P$2:$P$501,B1434))</f>
        <v>0</v>
      </c>
      <c r="N1434">
        <f>IF(A1434="","",SUMIFS(BallByBall!$X$2:$X$501,BallByBall!$B$2:$B$501,A1434,BallByBall!$P$2:$P$501,B1434))</f>
        <v>0</v>
      </c>
      <c r="O1434">
        <f>IF(A1434="","",SUMIFS(OverSummary!$G$2:$G$101,OverSummary!$A$2:$A$101,A1434,OverSummary!$D$2:$D$101,B1434))</f>
        <v>0</v>
      </c>
      <c r="P1434">
        <f>IF(A1434="","",G1434*Rules!$B$13+H1434*Rules!$B$14+I1434*Rules!$B$15)</f>
        <v>0</v>
      </c>
      <c r="Q1434">
        <f>IF(A1434="","",IF(G1434&gt;=100,Rules!$B$18,IF(G1434&gt;=50,Rules!$B$17,IF(G1434&gt;=30,Rules!$B$16,0)))+IF(AND(F1434=1,D1434&lt;&gt;"BWL",G1434=0),Rules!$B$27,0))</f>
        <v>0</v>
      </c>
      <c r="R1434">
        <f>IF(A1434="","",J1434*Rules!$B$19+O1434*Rules!$B$22)</f>
        <v>0</v>
      </c>
      <c r="S1434">
        <f>IF(A1434="","",IF(J1434&gt;=4,Rules!$B$21,IF(J1434&gt;=3,Rules!$B$20,0)))</f>
        <v>0</v>
      </c>
      <c r="T1434">
        <f>IF(A1434="","",K1434*Rules!$B$23+L1434*Rules!$B$24+M1434*Rules!$B$25+N1434*Rules!$B$26)</f>
        <v>0</v>
      </c>
      <c r="U1434">
        <f t="shared" si="22"/>
        <v>0</v>
      </c>
    </row>
    <row r="1435" spans="1:21" x14ac:dyDescent="0.2">
      <c r="A1435" t="str">
        <f>MatchSquad!A1435</f>
        <v>M029</v>
      </c>
      <c r="B1435" t="str">
        <f>MatchSquad!B1435</f>
        <v>P109</v>
      </c>
      <c r="C1435" t="str">
        <f>MatchSquad!C1435</f>
        <v>Mitchell Marsh</v>
      </c>
      <c r="D1435" t="str">
        <f>MatchSquad!D1435</f>
        <v>AR</v>
      </c>
      <c r="E1435" t="str">
        <f>MatchSquad!E1435</f>
        <v>LSG</v>
      </c>
      <c r="F1435">
        <f>MatchSquad!G1435</f>
        <v>0</v>
      </c>
      <c r="G1435">
        <f>IF(A1435="","",SUMIFS(BallByBall!$I$2:$I$501,BallByBall!$B$2:$B$501,A1435,BallByBall!$F$2:$F$501,B1435))</f>
        <v>0</v>
      </c>
      <c r="H1435">
        <f>IF(A1435="","",COUNTIFS(BallByBall!$B$2:$B$501,A1435,BallByBall!$F$2:$F$501,B1435,BallByBall!$Q$2:$Q$501,1))</f>
        <v>0</v>
      </c>
      <c r="I1435">
        <f>IF(A1435="","",COUNTIFS(BallByBall!$B$2:$B$501,A1435,BallByBall!$F$2:$F$501,B1435,BallByBall!$R$2:$R$501,1))</f>
        <v>0</v>
      </c>
      <c r="J1435">
        <f>IF(A1435="","",SUMIFS(BallByBall!$T$2:$T$501,BallByBall!$B$2:$B$501,A1435,BallByBall!$H$2:$H$501,B1435))</f>
        <v>0</v>
      </c>
      <c r="K1435">
        <f>IF(A1435="","",SUMIFS(BallByBall!$U$2:$U$501,BallByBall!$B$2:$B$501,A1435,BallByBall!$P$2:$P$501,B1435))</f>
        <v>0</v>
      </c>
      <c r="L1435">
        <f>IF(A1435="","",SUMIFS(BallByBall!$V$2:$V$501,BallByBall!$B$2:$B$501,A1435,BallByBall!$P$2:$P$501,B1435))</f>
        <v>0</v>
      </c>
      <c r="M1435">
        <f>IF(A1435="","",SUMIFS(BallByBall!$W$2:$W$501,BallByBall!$B$2:$B$501,A1435,BallByBall!$P$2:$P$501,B1435))</f>
        <v>0</v>
      </c>
      <c r="N1435">
        <f>IF(A1435="","",SUMIFS(BallByBall!$X$2:$X$501,BallByBall!$B$2:$B$501,A1435,BallByBall!$P$2:$P$501,B1435))</f>
        <v>0</v>
      </c>
      <c r="O1435">
        <f>IF(A1435="","",SUMIFS(OverSummary!$G$2:$G$101,OverSummary!$A$2:$A$101,A1435,OverSummary!$D$2:$D$101,B1435))</f>
        <v>0</v>
      </c>
      <c r="P1435">
        <f>IF(A1435="","",G1435*Rules!$B$13+H1435*Rules!$B$14+I1435*Rules!$B$15)</f>
        <v>0</v>
      </c>
      <c r="Q1435">
        <f>IF(A1435="","",IF(G1435&gt;=100,Rules!$B$18,IF(G1435&gt;=50,Rules!$B$17,IF(G1435&gt;=30,Rules!$B$16,0)))+IF(AND(F1435=1,D1435&lt;&gt;"BWL",G1435=0),Rules!$B$27,0))</f>
        <v>0</v>
      </c>
      <c r="R1435">
        <f>IF(A1435="","",J1435*Rules!$B$19+O1435*Rules!$B$22)</f>
        <v>0</v>
      </c>
      <c r="S1435">
        <f>IF(A1435="","",IF(J1435&gt;=4,Rules!$B$21,IF(J1435&gt;=3,Rules!$B$20,0)))</f>
        <v>0</v>
      </c>
      <c r="T1435">
        <f>IF(A1435="","",K1435*Rules!$B$23+L1435*Rules!$B$24+M1435*Rules!$B$25+N1435*Rules!$B$26)</f>
        <v>0</v>
      </c>
      <c r="U1435">
        <f t="shared" si="22"/>
        <v>0</v>
      </c>
    </row>
    <row r="1436" spans="1:21" x14ac:dyDescent="0.2">
      <c r="A1436" t="str">
        <f>MatchSquad!A1436</f>
        <v>M029</v>
      </c>
      <c r="B1436" t="str">
        <f>MatchSquad!B1436</f>
        <v>P110</v>
      </c>
      <c r="C1436" t="str">
        <f>MatchSquad!C1436</f>
        <v>Abdul Samad</v>
      </c>
      <c r="D1436" t="str">
        <f>MatchSquad!D1436</f>
        <v>AR</v>
      </c>
      <c r="E1436" t="str">
        <f>MatchSquad!E1436</f>
        <v>LSG</v>
      </c>
      <c r="F1436">
        <f>MatchSquad!G1436</f>
        <v>0</v>
      </c>
      <c r="G1436">
        <f>IF(A1436="","",SUMIFS(BallByBall!$I$2:$I$501,BallByBall!$B$2:$B$501,A1436,BallByBall!$F$2:$F$501,B1436))</f>
        <v>0</v>
      </c>
      <c r="H1436">
        <f>IF(A1436="","",COUNTIFS(BallByBall!$B$2:$B$501,A1436,BallByBall!$F$2:$F$501,B1436,BallByBall!$Q$2:$Q$501,1))</f>
        <v>0</v>
      </c>
      <c r="I1436">
        <f>IF(A1436="","",COUNTIFS(BallByBall!$B$2:$B$501,A1436,BallByBall!$F$2:$F$501,B1436,BallByBall!$R$2:$R$501,1))</f>
        <v>0</v>
      </c>
      <c r="J1436">
        <f>IF(A1436="","",SUMIFS(BallByBall!$T$2:$T$501,BallByBall!$B$2:$B$501,A1436,BallByBall!$H$2:$H$501,B1436))</f>
        <v>0</v>
      </c>
      <c r="K1436">
        <f>IF(A1436="","",SUMIFS(BallByBall!$U$2:$U$501,BallByBall!$B$2:$B$501,A1436,BallByBall!$P$2:$P$501,B1436))</f>
        <v>0</v>
      </c>
      <c r="L1436">
        <f>IF(A1436="","",SUMIFS(BallByBall!$V$2:$V$501,BallByBall!$B$2:$B$501,A1436,BallByBall!$P$2:$P$501,B1436))</f>
        <v>0</v>
      </c>
      <c r="M1436">
        <f>IF(A1436="","",SUMIFS(BallByBall!$W$2:$W$501,BallByBall!$B$2:$B$501,A1436,BallByBall!$P$2:$P$501,B1436))</f>
        <v>0</v>
      </c>
      <c r="N1436">
        <f>IF(A1436="","",SUMIFS(BallByBall!$X$2:$X$501,BallByBall!$B$2:$B$501,A1436,BallByBall!$P$2:$P$501,B1436))</f>
        <v>0</v>
      </c>
      <c r="O1436">
        <f>IF(A1436="","",SUMIFS(OverSummary!$G$2:$G$101,OverSummary!$A$2:$A$101,A1436,OverSummary!$D$2:$D$101,B1436))</f>
        <v>0</v>
      </c>
      <c r="P1436">
        <f>IF(A1436="","",G1436*Rules!$B$13+H1436*Rules!$B$14+I1436*Rules!$B$15)</f>
        <v>0</v>
      </c>
      <c r="Q1436">
        <f>IF(A1436="","",IF(G1436&gt;=100,Rules!$B$18,IF(G1436&gt;=50,Rules!$B$17,IF(G1436&gt;=30,Rules!$B$16,0)))+IF(AND(F1436=1,D1436&lt;&gt;"BWL",G1436=0),Rules!$B$27,0))</f>
        <v>0</v>
      </c>
      <c r="R1436">
        <f>IF(A1436="","",J1436*Rules!$B$19+O1436*Rules!$B$22)</f>
        <v>0</v>
      </c>
      <c r="S1436">
        <f>IF(A1436="","",IF(J1436&gt;=4,Rules!$B$21,IF(J1436&gt;=3,Rules!$B$20,0)))</f>
        <v>0</v>
      </c>
      <c r="T1436">
        <f>IF(A1436="","",K1436*Rules!$B$23+L1436*Rules!$B$24+M1436*Rules!$B$25+N1436*Rules!$B$26)</f>
        <v>0</v>
      </c>
      <c r="U1436">
        <f t="shared" si="22"/>
        <v>0</v>
      </c>
    </row>
    <row r="1437" spans="1:21" x14ac:dyDescent="0.2">
      <c r="A1437" t="str">
        <f>MatchSquad!A1437</f>
        <v>M029</v>
      </c>
      <c r="B1437" t="str">
        <f>MatchSquad!B1437</f>
        <v>P111</v>
      </c>
      <c r="C1437" t="str">
        <f>MatchSquad!C1437</f>
        <v>Shahbaz Ahamad</v>
      </c>
      <c r="D1437" t="str">
        <f>MatchSquad!D1437</f>
        <v>AR</v>
      </c>
      <c r="E1437" t="str">
        <f>MatchSquad!E1437</f>
        <v>LSG</v>
      </c>
      <c r="F1437">
        <f>MatchSquad!G1437</f>
        <v>0</v>
      </c>
      <c r="G1437">
        <f>IF(A1437="","",SUMIFS(BallByBall!$I$2:$I$501,BallByBall!$B$2:$B$501,A1437,BallByBall!$F$2:$F$501,B1437))</f>
        <v>0</v>
      </c>
      <c r="H1437">
        <f>IF(A1437="","",COUNTIFS(BallByBall!$B$2:$B$501,A1437,BallByBall!$F$2:$F$501,B1437,BallByBall!$Q$2:$Q$501,1))</f>
        <v>0</v>
      </c>
      <c r="I1437">
        <f>IF(A1437="","",COUNTIFS(BallByBall!$B$2:$B$501,A1437,BallByBall!$F$2:$F$501,B1437,BallByBall!$R$2:$R$501,1))</f>
        <v>0</v>
      </c>
      <c r="J1437">
        <f>IF(A1437="","",SUMIFS(BallByBall!$T$2:$T$501,BallByBall!$B$2:$B$501,A1437,BallByBall!$H$2:$H$501,B1437))</f>
        <v>0</v>
      </c>
      <c r="K1437">
        <f>IF(A1437="","",SUMIFS(BallByBall!$U$2:$U$501,BallByBall!$B$2:$B$501,A1437,BallByBall!$P$2:$P$501,B1437))</f>
        <v>0</v>
      </c>
      <c r="L1437">
        <f>IF(A1437="","",SUMIFS(BallByBall!$V$2:$V$501,BallByBall!$B$2:$B$501,A1437,BallByBall!$P$2:$P$501,B1437))</f>
        <v>0</v>
      </c>
      <c r="M1437">
        <f>IF(A1437="","",SUMIFS(BallByBall!$W$2:$W$501,BallByBall!$B$2:$B$501,A1437,BallByBall!$P$2:$P$501,B1437))</f>
        <v>0</v>
      </c>
      <c r="N1437">
        <f>IF(A1437="","",SUMIFS(BallByBall!$X$2:$X$501,BallByBall!$B$2:$B$501,A1437,BallByBall!$P$2:$P$501,B1437))</f>
        <v>0</v>
      </c>
      <c r="O1437">
        <f>IF(A1437="","",SUMIFS(OverSummary!$G$2:$G$101,OverSummary!$A$2:$A$101,A1437,OverSummary!$D$2:$D$101,B1437))</f>
        <v>0</v>
      </c>
      <c r="P1437">
        <f>IF(A1437="","",G1437*Rules!$B$13+H1437*Rules!$B$14+I1437*Rules!$B$15)</f>
        <v>0</v>
      </c>
      <c r="Q1437">
        <f>IF(A1437="","",IF(G1437&gt;=100,Rules!$B$18,IF(G1437&gt;=50,Rules!$B$17,IF(G1437&gt;=30,Rules!$B$16,0)))+IF(AND(F1437=1,D1437&lt;&gt;"BWL",G1437=0),Rules!$B$27,0))</f>
        <v>0</v>
      </c>
      <c r="R1437">
        <f>IF(A1437="","",J1437*Rules!$B$19+O1437*Rules!$B$22)</f>
        <v>0</v>
      </c>
      <c r="S1437">
        <f>IF(A1437="","",IF(J1437&gt;=4,Rules!$B$21,IF(J1437&gt;=3,Rules!$B$20,0)))</f>
        <v>0</v>
      </c>
      <c r="T1437">
        <f>IF(A1437="","",K1437*Rules!$B$23+L1437*Rules!$B$24+M1437*Rules!$B$25+N1437*Rules!$B$26)</f>
        <v>0</v>
      </c>
      <c r="U1437">
        <f t="shared" si="22"/>
        <v>0</v>
      </c>
    </row>
    <row r="1438" spans="1:21" x14ac:dyDescent="0.2">
      <c r="A1438" t="str">
        <f>MatchSquad!A1438</f>
        <v>M029</v>
      </c>
      <c r="B1438" t="str">
        <f>MatchSquad!B1438</f>
        <v>P112</v>
      </c>
      <c r="C1438" t="str">
        <f>MatchSquad!C1438</f>
        <v>Arshin Kulkarni</v>
      </c>
      <c r="D1438" t="str">
        <f>MatchSquad!D1438</f>
        <v>AR</v>
      </c>
      <c r="E1438" t="str">
        <f>MatchSquad!E1438</f>
        <v>LSG</v>
      </c>
      <c r="F1438">
        <f>MatchSquad!G1438</f>
        <v>0</v>
      </c>
      <c r="G1438">
        <f>IF(A1438="","",SUMIFS(BallByBall!$I$2:$I$501,BallByBall!$B$2:$B$501,A1438,BallByBall!$F$2:$F$501,B1438))</f>
        <v>0</v>
      </c>
      <c r="H1438">
        <f>IF(A1438="","",COUNTIFS(BallByBall!$B$2:$B$501,A1438,BallByBall!$F$2:$F$501,B1438,BallByBall!$Q$2:$Q$501,1))</f>
        <v>0</v>
      </c>
      <c r="I1438">
        <f>IF(A1438="","",COUNTIFS(BallByBall!$B$2:$B$501,A1438,BallByBall!$F$2:$F$501,B1438,BallByBall!$R$2:$R$501,1))</f>
        <v>0</v>
      </c>
      <c r="J1438">
        <f>IF(A1438="","",SUMIFS(BallByBall!$T$2:$T$501,BallByBall!$B$2:$B$501,A1438,BallByBall!$H$2:$H$501,B1438))</f>
        <v>0</v>
      </c>
      <c r="K1438">
        <f>IF(A1438="","",SUMIFS(BallByBall!$U$2:$U$501,BallByBall!$B$2:$B$501,A1438,BallByBall!$P$2:$P$501,B1438))</f>
        <v>0</v>
      </c>
      <c r="L1438">
        <f>IF(A1438="","",SUMIFS(BallByBall!$V$2:$V$501,BallByBall!$B$2:$B$501,A1438,BallByBall!$P$2:$P$501,B1438))</f>
        <v>0</v>
      </c>
      <c r="M1438">
        <f>IF(A1438="","",SUMIFS(BallByBall!$W$2:$W$501,BallByBall!$B$2:$B$501,A1438,BallByBall!$P$2:$P$501,B1438))</f>
        <v>0</v>
      </c>
      <c r="N1438">
        <f>IF(A1438="","",SUMIFS(BallByBall!$X$2:$X$501,BallByBall!$B$2:$B$501,A1438,BallByBall!$P$2:$P$501,B1438))</f>
        <v>0</v>
      </c>
      <c r="O1438">
        <f>IF(A1438="","",SUMIFS(OverSummary!$G$2:$G$101,OverSummary!$A$2:$A$101,A1438,OverSummary!$D$2:$D$101,B1438))</f>
        <v>0</v>
      </c>
      <c r="P1438">
        <f>IF(A1438="","",G1438*Rules!$B$13+H1438*Rules!$B$14+I1438*Rules!$B$15)</f>
        <v>0</v>
      </c>
      <c r="Q1438">
        <f>IF(A1438="","",IF(G1438&gt;=100,Rules!$B$18,IF(G1438&gt;=50,Rules!$B$17,IF(G1438&gt;=30,Rules!$B$16,0)))+IF(AND(F1438=1,D1438&lt;&gt;"BWL",G1438=0),Rules!$B$27,0))</f>
        <v>0</v>
      </c>
      <c r="R1438">
        <f>IF(A1438="","",J1438*Rules!$B$19+O1438*Rules!$B$22)</f>
        <v>0</v>
      </c>
      <c r="S1438">
        <f>IF(A1438="","",IF(J1438&gt;=4,Rules!$B$21,IF(J1438&gt;=3,Rules!$B$20,0)))</f>
        <v>0</v>
      </c>
      <c r="T1438">
        <f>IF(A1438="","",K1438*Rules!$B$23+L1438*Rules!$B$24+M1438*Rules!$B$25+N1438*Rules!$B$26)</f>
        <v>0</v>
      </c>
      <c r="U1438">
        <f t="shared" si="22"/>
        <v>0</v>
      </c>
    </row>
    <row r="1439" spans="1:21" x14ac:dyDescent="0.2">
      <c r="A1439" t="str">
        <f>MatchSquad!A1439</f>
        <v>M029</v>
      </c>
      <c r="B1439" t="str">
        <f>MatchSquad!B1439</f>
        <v>P113</v>
      </c>
      <c r="C1439" t="str">
        <f>MatchSquad!C1439</f>
        <v>Wanindu Hasaranga</v>
      </c>
      <c r="D1439" t="str">
        <f>MatchSquad!D1439</f>
        <v>AR</v>
      </c>
      <c r="E1439" t="str">
        <f>MatchSquad!E1439</f>
        <v>LSG</v>
      </c>
      <c r="F1439">
        <f>MatchSquad!G1439</f>
        <v>0</v>
      </c>
      <c r="G1439">
        <f>IF(A1439="","",SUMIFS(BallByBall!$I$2:$I$501,BallByBall!$B$2:$B$501,A1439,BallByBall!$F$2:$F$501,B1439))</f>
        <v>0</v>
      </c>
      <c r="H1439">
        <f>IF(A1439="","",COUNTIFS(BallByBall!$B$2:$B$501,A1439,BallByBall!$F$2:$F$501,B1439,BallByBall!$Q$2:$Q$501,1))</f>
        <v>0</v>
      </c>
      <c r="I1439">
        <f>IF(A1439="","",COUNTIFS(BallByBall!$B$2:$B$501,A1439,BallByBall!$F$2:$F$501,B1439,BallByBall!$R$2:$R$501,1))</f>
        <v>0</v>
      </c>
      <c r="J1439">
        <f>IF(A1439="","",SUMIFS(BallByBall!$T$2:$T$501,BallByBall!$B$2:$B$501,A1439,BallByBall!$H$2:$H$501,B1439))</f>
        <v>0</v>
      </c>
      <c r="K1439">
        <f>IF(A1439="","",SUMIFS(BallByBall!$U$2:$U$501,BallByBall!$B$2:$B$501,A1439,BallByBall!$P$2:$P$501,B1439))</f>
        <v>0</v>
      </c>
      <c r="L1439">
        <f>IF(A1439="","",SUMIFS(BallByBall!$V$2:$V$501,BallByBall!$B$2:$B$501,A1439,BallByBall!$P$2:$P$501,B1439))</f>
        <v>0</v>
      </c>
      <c r="M1439">
        <f>IF(A1439="","",SUMIFS(BallByBall!$W$2:$W$501,BallByBall!$B$2:$B$501,A1439,BallByBall!$P$2:$P$501,B1439))</f>
        <v>0</v>
      </c>
      <c r="N1439">
        <f>IF(A1439="","",SUMIFS(BallByBall!$X$2:$X$501,BallByBall!$B$2:$B$501,A1439,BallByBall!$P$2:$P$501,B1439))</f>
        <v>0</v>
      </c>
      <c r="O1439">
        <f>IF(A1439="","",SUMIFS(OverSummary!$G$2:$G$101,OverSummary!$A$2:$A$101,A1439,OverSummary!$D$2:$D$101,B1439))</f>
        <v>0</v>
      </c>
      <c r="P1439">
        <f>IF(A1439="","",G1439*Rules!$B$13+H1439*Rules!$B$14+I1439*Rules!$B$15)</f>
        <v>0</v>
      </c>
      <c r="Q1439">
        <f>IF(A1439="","",IF(G1439&gt;=100,Rules!$B$18,IF(G1439&gt;=50,Rules!$B$17,IF(G1439&gt;=30,Rules!$B$16,0)))+IF(AND(F1439=1,D1439&lt;&gt;"BWL",G1439=0),Rules!$B$27,0))</f>
        <v>0</v>
      </c>
      <c r="R1439">
        <f>IF(A1439="","",J1439*Rules!$B$19+O1439*Rules!$B$22)</f>
        <v>0</v>
      </c>
      <c r="S1439">
        <f>IF(A1439="","",IF(J1439&gt;=4,Rules!$B$21,IF(J1439&gt;=3,Rules!$B$20,0)))</f>
        <v>0</v>
      </c>
      <c r="T1439">
        <f>IF(A1439="","",K1439*Rules!$B$23+L1439*Rules!$B$24+M1439*Rules!$B$25+N1439*Rules!$B$26)</f>
        <v>0</v>
      </c>
      <c r="U1439">
        <f t="shared" si="22"/>
        <v>0</v>
      </c>
    </row>
    <row r="1440" spans="1:21" x14ac:dyDescent="0.2">
      <c r="A1440" t="str">
        <f>MatchSquad!A1440</f>
        <v>M029</v>
      </c>
      <c r="B1440" t="str">
        <f>MatchSquad!B1440</f>
        <v>P114</v>
      </c>
      <c r="C1440" t="str">
        <f>MatchSquad!C1440</f>
        <v>Ayush Badoni</v>
      </c>
      <c r="D1440" t="str">
        <f>MatchSquad!D1440</f>
        <v>AR</v>
      </c>
      <c r="E1440" t="str">
        <f>MatchSquad!E1440</f>
        <v>LSG</v>
      </c>
      <c r="F1440">
        <f>MatchSquad!G1440</f>
        <v>0</v>
      </c>
      <c r="G1440">
        <f>IF(A1440="","",SUMIFS(BallByBall!$I$2:$I$501,BallByBall!$B$2:$B$501,A1440,BallByBall!$F$2:$F$501,B1440))</f>
        <v>0</v>
      </c>
      <c r="H1440">
        <f>IF(A1440="","",COUNTIFS(BallByBall!$B$2:$B$501,A1440,BallByBall!$F$2:$F$501,B1440,BallByBall!$Q$2:$Q$501,1))</f>
        <v>0</v>
      </c>
      <c r="I1440">
        <f>IF(A1440="","",COUNTIFS(BallByBall!$B$2:$B$501,A1440,BallByBall!$F$2:$F$501,B1440,BallByBall!$R$2:$R$501,1))</f>
        <v>0</v>
      </c>
      <c r="J1440">
        <f>IF(A1440="","",SUMIFS(BallByBall!$T$2:$T$501,BallByBall!$B$2:$B$501,A1440,BallByBall!$H$2:$H$501,B1440))</f>
        <v>0</v>
      </c>
      <c r="K1440">
        <f>IF(A1440="","",SUMIFS(BallByBall!$U$2:$U$501,BallByBall!$B$2:$B$501,A1440,BallByBall!$P$2:$P$501,B1440))</f>
        <v>0</v>
      </c>
      <c r="L1440">
        <f>IF(A1440="","",SUMIFS(BallByBall!$V$2:$V$501,BallByBall!$B$2:$B$501,A1440,BallByBall!$P$2:$P$501,B1440))</f>
        <v>0</v>
      </c>
      <c r="M1440">
        <f>IF(A1440="","",SUMIFS(BallByBall!$W$2:$W$501,BallByBall!$B$2:$B$501,A1440,BallByBall!$P$2:$P$501,B1440))</f>
        <v>0</v>
      </c>
      <c r="N1440">
        <f>IF(A1440="","",SUMIFS(BallByBall!$X$2:$X$501,BallByBall!$B$2:$B$501,A1440,BallByBall!$P$2:$P$501,B1440))</f>
        <v>0</v>
      </c>
      <c r="O1440">
        <f>IF(A1440="","",SUMIFS(OverSummary!$G$2:$G$101,OverSummary!$A$2:$A$101,A1440,OverSummary!$D$2:$D$101,B1440))</f>
        <v>0</v>
      </c>
      <c r="P1440">
        <f>IF(A1440="","",G1440*Rules!$B$13+H1440*Rules!$B$14+I1440*Rules!$B$15)</f>
        <v>0</v>
      </c>
      <c r="Q1440">
        <f>IF(A1440="","",IF(G1440&gt;=100,Rules!$B$18,IF(G1440&gt;=50,Rules!$B$17,IF(G1440&gt;=30,Rules!$B$16,0)))+IF(AND(F1440=1,D1440&lt;&gt;"BWL",G1440=0),Rules!$B$27,0))</f>
        <v>0</v>
      </c>
      <c r="R1440">
        <f>IF(A1440="","",J1440*Rules!$B$19+O1440*Rules!$B$22)</f>
        <v>0</v>
      </c>
      <c r="S1440">
        <f>IF(A1440="","",IF(J1440&gt;=4,Rules!$B$21,IF(J1440&gt;=3,Rules!$B$20,0)))</f>
        <v>0</v>
      </c>
      <c r="T1440">
        <f>IF(A1440="","",K1440*Rules!$B$23+L1440*Rules!$B$24+M1440*Rules!$B$25+N1440*Rules!$B$26)</f>
        <v>0</v>
      </c>
      <c r="U1440">
        <f t="shared" si="22"/>
        <v>0</v>
      </c>
    </row>
    <row r="1441" spans="1:21" x14ac:dyDescent="0.2">
      <c r="A1441" t="str">
        <f>MatchSquad!A1441</f>
        <v>M029</v>
      </c>
      <c r="B1441" t="str">
        <f>MatchSquad!B1441</f>
        <v>P115</v>
      </c>
      <c r="C1441" t="str">
        <f>MatchSquad!C1441</f>
        <v>Mohammad Shami</v>
      </c>
      <c r="D1441" t="str">
        <f>MatchSquad!D1441</f>
        <v>BWL</v>
      </c>
      <c r="E1441" t="str">
        <f>MatchSquad!E1441</f>
        <v>LSG</v>
      </c>
      <c r="F1441">
        <f>MatchSquad!G1441</f>
        <v>0</v>
      </c>
      <c r="G1441">
        <f>IF(A1441="","",SUMIFS(BallByBall!$I$2:$I$501,BallByBall!$B$2:$B$501,A1441,BallByBall!$F$2:$F$501,B1441))</f>
        <v>0</v>
      </c>
      <c r="H1441">
        <f>IF(A1441="","",COUNTIFS(BallByBall!$B$2:$B$501,A1441,BallByBall!$F$2:$F$501,B1441,BallByBall!$Q$2:$Q$501,1))</f>
        <v>0</v>
      </c>
      <c r="I1441">
        <f>IF(A1441="","",COUNTIFS(BallByBall!$B$2:$B$501,A1441,BallByBall!$F$2:$F$501,B1441,BallByBall!$R$2:$R$501,1))</f>
        <v>0</v>
      </c>
      <c r="J1441">
        <f>IF(A1441="","",SUMIFS(BallByBall!$T$2:$T$501,BallByBall!$B$2:$B$501,A1441,BallByBall!$H$2:$H$501,B1441))</f>
        <v>0</v>
      </c>
      <c r="K1441">
        <f>IF(A1441="","",SUMIFS(BallByBall!$U$2:$U$501,BallByBall!$B$2:$B$501,A1441,BallByBall!$P$2:$P$501,B1441))</f>
        <v>0</v>
      </c>
      <c r="L1441">
        <f>IF(A1441="","",SUMIFS(BallByBall!$V$2:$V$501,BallByBall!$B$2:$B$501,A1441,BallByBall!$P$2:$P$501,B1441))</f>
        <v>0</v>
      </c>
      <c r="M1441">
        <f>IF(A1441="","",SUMIFS(BallByBall!$W$2:$W$501,BallByBall!$B$2:$B$501,A1441,BallByBall!$P$2:$P$501,B1441))</f>
        <v>0</v>
      </c>
      <c r="N1441">
        <f>IF(A1441="","",SUMIFS(BallByBall!$X$2:$X$501,BallByBall!$B$2:$B$501,A1441,BallByBall!$P$2:$P$501,B1441))</f>
        <v>0</v>
      </c>
      <c r="O1441">
        <f>IF(A1441="","",SUMIFS(OverSummary!$G$2:$G$101,OverSummary!$A$2:$A$101,A1441,OverSummary!$D$2:$D$101,B1441))</f>
        <v>0</v>
      </c>
      <c r="P1441">
        <f>IF(A1441="","",G1441*Rules!$B$13+H1441*Rules!$B$14+I1441*Rules!$B$15)</f>
        <v>0</v>
      </c>
      <c r="Q1441">
        <f>IF(A1441="","",IF(G1441&gt;=100,Rules!$B$18,IF(G1441&gt;=50,Rules!$B$17,IF(G1441&gt;=30,Rules!$B$16,0)))+IF(AND(F1441=1,D1441&lt;&gt;"BWL",G1441=0),Rules!$B$27,0))</f>
        <v>0</v>
      </c>
      <c r="R1441">
        <f>IF(A1441="","",J1441*Rules!$B$19+O1441*Rules!$B$22)</f>
        <v>0</v>
      </c>
      <c r="S1441">
        <f>IF(A1441="","",IF(J1441&gt;=4,Rules!$B$21,IF(J1441&gt;=3,Rules!$B$20,0)))</f>
        <v>0</v>
      </c>
      <c r="T1441">
        <f>IF(A1441="","",K1441*Rules!$B$23+L1441*Rules!$B$24+M1441*Rules!$B$25+N1441*Rules!$B$26)</f>
        <v>0</v>
      </c>
      <c r="U1441">
        <f t="shared" si="22"/>
        <v>0</v>
      </c>
    </row>
    <row r="1442" spans="1:21" x14ac:dyDescent="0.2">
      <c r="A1442" t="str">
        <f>MatchSquad!A1442</f>
        <v>M029</v>
      </c>
      <c r="B1442" t="str">
        <f>MatchSquad!B1442</f>
        <v>P116</v>
      </c>
      <c r="C1442" t="str">
        <f>MatchSquad!C1442</f>
        <v>Avesh Khan</v>
      </c>
      <c r="D1442" t="str">
        <f>MatchSquad!D1442</f>
        <v>BWL</v>
      </c>
      <c r="E1442" t="str">
        <f>MatchSquad!E1442</f>
        <v>LSG</v>
      </c>
      <c r="F1442">
        <f>MatchSquad!G1442</f>
        <v>0</v>
      </c>
      <c r="G1442">
        <f>IF(A1442="","",SUMIFS(BallByBall!$I$2:$I$501,BallByBall!$B$2:$B$501,A1442,BallByBall!$F$2:$F$501,B1442))</f>
        <v>0</v>
      </c>
      <c r="H1442">
        <f>IF(A1442="","",COUNTIFS(BallByBall!$B$2:$B$501,A1442,BallByBall!$F$2:$F$501,B1442,BallByBall!$Q$2:$Q$501,1))</f>
        <v>0</v>
      </c>
      <c r="I1442">
        <f>IF(A1442="","",COUNTIFS(BallByBall!$B$2:$B$501,A1442,BallByBall!$F$2:$F$501,B1442,BallByBall!$R$2:$R$501,1))</f>
        <v>0</v>
      </c>
      <c r="J1442">
        <f>IF(A1442="","",SUMIFS(BallByBall!$T$2:$T$501,BallByBall!$B$2:$B$501,A1442,BallByBall!$H$2:$H$501,B1442))</f>
        <v>0</v>
      </c>
      <c r="K1442">
        <f>IF(A1442="","",SUMIFS(BallByBall!$U$2:$U$501,BallByBall!$B$2:$B$501,A1442,BallByBall!$P$2:$P$501,B1442))</f>
        <v>0</v>
      </c>
      <c r="L1442">
        <f>IF(A1442="","",SUMIFS(BallByBall!$V$2:$V$501,BallByBall!$B$2:$B$501,A1442,BallByBall!$P$2:$P$501,B1442))</f>
        <v>0</v>
      </c>
      <c r="M1442">
        <f>IF(A1442="","",SUMIFS(BallByBall!$W$2:$W$501,BallByBall!$B$2:$B$501,A1442,BallByBall!$P$2:$P$501,B1442))</f>
        <v>0</v>
      </c>
      <c r="N1442">
        <f>IF(A1442="","",SUMIFS(BallByBall!$X$2:$X$501,BallByBall!$B$2:$B$501,A1442,BallByBall!$P$2:$P$501,B1442))</f>
        <v>0</v>
      </c>
      <c r="O1442">
        <f>IF(A1442="","",SUMIFS(OverSummary!$G$2:$G$101,OverSummary!$A$2:$A$101,A1442,OverSummary!$D$2:$D$101,B1442))</f>
        <v>0</v>
      </c>
      <c r="P1442">
        <f>IF(A1442="","",G1442*Rules!$B$13+H1442*Rules!$B$14+I1442*Rules!$B$15)</f>
        <v>0</v>
      </c>
      <c r="Q1442">
        <f>IF(A1442="","",IF(G1442&gt;=100,Rules!$B$18,IF(G1442&gt;=50,Rules!$B$17,IF(G1442&gt;=30,Rules!$B$16,0)))+IF(AND(F1442=1,D1442&lt;&gt;"BWL",G1442=0),Rules!$B$27,0))</f>
        <v>0</v>
      </c>
      <c r="R1442">
        <f>IF(A1442="","",J1442*Rules!$B$19+O1442*Rules!$B$22)</f>
        <v>0</v>
      </c>
      <c r="S1442">
        <f>IF(A1442="","",IF(J1442&gt;=4,Rules!$B$21,IF(J1442&gt;=3,Rules!$B$20,0)))</f>
        <v>0</v>
      </c>
      <c r="T1442">
        <f>IF(A1442="","",K1442*Rules!$B$23+L1442*Rules!$B$24+M1442*Rules!$B$25+N1442*Rules!$B$26)</f>
        <v>0</v>
      </c>
      <c r="U1442">
        <f t="shared" si="22"/>
        <v>0</v>
      </c>
    </row>
    <row r="1443" spans="1:21" x14ac:dyDescent="0.2">
      <c r="A1443" t="str">
        <f>MatchSquad!A1443</f>
        <v>M029</v>
      </c>
      <c r="B1443" t="str">
        <f>MatchSquad!B1443</f>
        <v>P117</v>
      </c>
      <c r="C1443" t="str">
        <f>MatchSquad!C1443</f>
        <v>M. Siddharth</v>
      </c>
      <c r="D1443" t="str">
        <f>MatchSquad!D1443</f>
        <v>BWL</v>
      </c>
      <c r="E1443" t="str">
        <f>MatchSquad!E1443</f>
        <v>LSG</v>
      </c>
      <c r="F1443">
        <f>MatchSquad!G1443</f>
        <v>0</v>
      </c>
      <c r="G1443">
        <f>IF(A1443="","",SUMIFS(BallByBall!$I$2:$I$501,BallByBall!$B$2:$B$501,A1443,BallByBall!$F$2:$F$501,B1443))</f>
        <v>0</v>
      </c>
      <c r="H1443">
        <f>IF(A1443="","",COUNTIFS(BallByBall!$B$2:$B$501,A1443,BallByBall!$F$2:$F$501,B1443,BallByBall!$Q$2:$Q$501,1))</f>
        <v>0</v>
      </c>
      <c r="I1443">
        <f>IF(A1443="","",COUNTIFS(BallByBall!$B$2:$B$501,A1443,BallByBall!$F$2:$F$501,B1443,BallByBall!$R$2:$R$501,1))</f>
        <v>0</v>
      </c>
      <c r="J1443">
        <f>IF(A1443="","",SUMIFS(BallByBall!$T$2:$T$501,BallByBall!$B$2:$B$501,A1443,BallByBall!$H$2:$H$501,B1443))</f>
        <v>0</v>
      </c>
      <c r="K1443">
        <f>IF(A1443="","",SUMIFS(BallByBall!$U$2:$U$501,BallByBall!$B$2:$B$501,A1443,BallByBall!$P$2:$P$501,B1443))</f>
        <v>0</v>
      </c>
      <c r="L1443">
        <f>IF(A1443="","",SUMIFS(BallByBall!$V$2:$V$501,BallByBall!$B$2:$B$501,A1443,BallByBall!$P$2:$P$501,B1443))</f>
        <v>0</v>
      </c>
      <c r="M1443">
        <f>IF(A1443="","",SUMIFS(BallByBall!$W$2:$W$501,BallByBall!$B$2:$B$501,A1443,BallByBall!$P$2:$P$501,B1443))</f>
        <v>0</v>
      </c>
      <c r="N1443">
        <f>IF(A1443="","",SUMIFS(BallByBall!$X$2:$X$501,BallByBall!$B$2:$B$501,A1443,BallByBall!$P$2:$P$501,B1443))</f>
        <v>0</v>
      </c>
      <c r="O1443">
        <f>IF(A1443="","",SUMIFS(OverSummary!$G$2:$G$101,OverSummary!$A$2:$A$101,A1443,OverSummary!$D$2:$D$101,B1443))</f>
        <v>0</v>
      </c>
      <c r="P1443">
        <f>IF(A1443="","",G1443*Rules!$B$13+H1443*Rules!$B$14+I1443*Rules!$B$15)</f>
        <v>0</v>
      </c>
      <c r="Q1443">
        <f>IF(A1443="","",IF(G1443&gt;=100,Rules!$B$18,IF(G1443&gt;=50,Rules!$B$17,IF(G1443&gt;=30,Rules!$B$16,0)))+IF(AND(F1443=1,D1443&lt;&gt;"BWL",G1443=0),Rules!$B$27,0))</f>
        <v>0</v>
      </c>
      <c r="R1443">
        <f>IF(A1443="","",J1443*Rules!$B$19+O1443*Rules!$B$22)</f>
        <v>0</v>
      </c>
      <c r="S1443">
        <f>IF(A1443="","",IF(J1443&gt;=4,Rules!$B$21,IF(J1443&gt;=3,Rules!$B$20,0)))</f>
        <v>0</v>
      </c>
      <c r="T1443">
        <f>IF(A1443="","",K1443*Rules!$B$23+L1443*Rules!$B$24+M1443*Rules!$B$25+N1443*Rules!$B$26)</f>
        <v>0</v>
      </c>
      <c r="U1443">
        <f t="shared" si="22"/>
        <v>0</v>
      </c>
    </row>
    <row r="1444" spans="1:21" x14ac:dyDescent="0.2">
      <c r="A1444" t="str">
        <f>MatchSquad!A1444</f>
        <v>M029</v>
      </c>
      <c r="B1444" t="str">
        <f>MatchSquad!B1444</f>
        <v>P118</v>
      </c>
      <c r="C1444" t="str">
        <f>MatchSquad!C1444</f>
        <v>Digvesh Singh</v>
      </c>
      <c r="D1444" t="str">
        <f>MatchSquad!D1444</f>
        <v>BWL</v>
      </c>
      <c r="E1444" t="str">
        <f>MatchSquad!E1444</f>
        <v>LSG</v>
      </c>
      <c r="F1444">
        <f>MatchSquad!G1444</f>
        <v>0</v>
      </c>
      <c r="G1444">
        <f>IF(A1444="","",SUMIFS(BallByBall!$I$2:$I$501,BallByBall!$B$2:$B$501,A1444,BallByBall!$F$2:$F$501,B1444))</f>
        <v>0</v>
      </c>
      <c r="H1444">
        <f>IF(A1444="","",COUNTIFS(BallByBall!$B$2:$B$501,A1444,BallByBall!$F$2:$F$501,B1444,BallByBall!$Q$2:$Q$501,1))</f>
        <v>0</v>
      </c>
      <c r="I1444">
        <f>IF(A1444="","",COUNTIFS(BallByBall!$B$2:$B$501,A1444,BallByBall!$F$2:$F$501,B1444,BallByBall!$R$2:$R$501,1))</f>
        <v>0</v>
      </c>
      <c r="J1444">
        <f>IF(A1444="","",SUMIFS(BallByBall!$T$2:$T$501,BallByBall!$B$2:$B$501,A1444,BallByBall!$H$2:$H$501,B1444))</f>
        <v>0</v>
      </c>
      <c r="K1444">
        <f>IF(A1444="","",SUMIFS(BallByBall!$U$2:$U$501,BallByBall!$B$2:$B$501,A1444,BallByBall!$P$2:$P$501,B1444))</f>
        <v>0</v>
      </c>
      <c r="L1444">
        <f>IF(A1444="","",SUMIFS(BallByBall!$V$2:$V$501,BallByBall!$B$2:$B$501,A1444,BallByBall!$P$2:$P$501,B1444))</f>
        <v>0</v>
      </c>
      <c r="M1444">
        <f>IF(A1444="","",SUMIFS(BallByBall!$W$2:$W$501,BallByBall!$B$2:$B$501,A1444,BallByBall!$P$2:$P$501,B1444))</f>
        <v>0</v>
      </c>
      <c r="N1444">
        <f>IF(A1444="","",SUMIFS(BallByBall!$X$2:$X$501,BallByBall!$B$2:$B$501,A1444,BallByBall!$P$2:$P$501,B1444))</f>
        <v>0</v>
      </c>
      <c r="O1444">
        <f>IF(A1444="","",SUMIFS(OverSummary!$G$2:$G$101,OverSummary!$A$2:$A$101,A1444,OverSummary!$D$2:$D$101,B1444))</f>
        <v>0</v>
      </c>
      <c r="P1444">
        <f>IF(A1444="","",G1444*Rules!$B$13+H1444*Rules!$B$14+I1444*Rules!$B$15)</f>
        <v>0</v>
      </c>
      <c r="Q1444">
        <f>IF(A1444="","",IF(G1444&gt;=100,Rules!$B$18,IF(G1444&gt;=50,Rules!$B$17,IF(G1444&gt;=30,Rules!$B$16,0)))+IF(AND(F1444=1,D1444&lt;&gt;"BWL",G1444=0),Rules!$B$27,0))</f>
        <v>0</v>
      </c>
      <c r="R1444">
        <f>IF(A1444="","",J1444*Rules!$B$19+O1444*Rules!$B$22)</f>
        <v>0</v>
      </c>
      <c r="S1444">
        <f>IF(A1444="","",IF(J1444&gt;=4,Rules!$B$21,IF(J1444&gt;=3,Rules!$B$20,0)))</f>
        <v>0</v>
      </c>
      <c r="T1444">
        <f>IF(A1444="","",K1444*Rules!$B$23+L1444*Rules!$B$24+M1444*Rules!$B$25+N1444*Rules!$B$26)</f>
        <v>0</v>
      </c>
      <c r="U1444">
        <f t="shared" si="22"/>
        <v>0</v>
      </c>
    </row>
    <row r="1445" spans="1:21" x14ac:dyDescent="0.2">
      <c r="A1445" t="str">
        <f>MatchSquad!A1445</f>
        <v>M029</v>
      </c>
      <c r="B1445" t="str">
        <f>MatchSquad!B1445</f>
        <v>P119</v>
      </c>
      <c r="C1445" t="str">
        <f>MatchSquad!C1445</f>
        <v>Akash Singh</v>
      </c>
      <c r="D1445" t="str">
        <f>MatchSquad!D1445</f>
        <v>BWL</v>
      </c>
      <c r="E1445" t="str">
        <f>MatchSquad!E1445</f>
        <v>LSG</v>
      </c>
      <c r="F1445">
        <f>MatchSquad!G1445</f>
        <v>0</v>
      </c>
      <c r="G1445">
        <f>IF(A1445="","",SUMIFS(BallByBall!$I$2:$I$501,BallByBall!$B$2:$B$501,A1445,BallByBall!$F$2:$F$501,B1445))</f>
        <v>0</v>
      </c>
      <c r="H1445">
        <f>IF(A1445="","",COUNTIFS(BallByBall!$B$2:$B$501,A1445,BallByBall!$F$2:$F$501,B1445,BallByBall!$Q$2:$Q$501,1))</f>
        <v>0</v>
      </c>
      <c r="I1445">
        <f>IF(A1445="","",COUNTIFS(BallByBall!$B$2:$B$501,A1445,BallByBall!$F$2:$F$501,B1445,BallByBall!$R$2:$R$501,1))</f>
        <v>0</v>
      </c>
      <c r="J1445">
        <f>IF(A1445="","",SUMIFS(BallByBall!$T$2:$T$501,BallByBall!$B$2:$B$501,A1445,BallByBall!$H$2:$H$501,B1445))</f>
        <v>0</v>
      </c>
      <c r="K1445">
        <f>IF(A1445="","",SUMIFS(BallByBall!$U$2:$U$501,BallByBall!$B$2:$B$501,A1445,BallByBall!$P$2:$P$501,B1445))</f>
        <v>0</v>
      </c>
      <c r="L1445">
        <f>IF(A1445="","",SUMIFS(BallByBall!$V$2:$V$501,BallByBall!$B$2:$B$501,A1445,BallByBall!$P$2:$P$501,B1445))</f>
        <v>0</v>
      </c>
      <c r="M1445">
        <f>IF(A1445="","",SUMIFS(BallByBall!$W$2:$W$501,BallByBall!$B$2:$B$501,A1445,BallByBall!$P$2:$P$501,B1445))</f>
        <v>0</v>
      </c>
      <c r="N1445">
        <f>IF(A1445="","",SUMIFS(BallByBall!$X$2:$X$501,BallByBall!$B$2:$B$501,A1445,BallByBall!$P$2:$P$501,B1445))</f>
        <v>0</v>
      </c>
      <c r="O1445">
        <f>IF(A1445="","",SUMIFS(OverSummary!$G$2:$G$101,OverSummary!$A$2:$A$101,A1445,OverSummary!$D$2:$D$101,B1445))</f>
        <v>0</v>
      </c>
      <c r="P1445">
        <f>IF(A1445="","",G1445*Rules!$B$13+H1445*Rules!$B$14+I1445*Rules!$B$15)</f>
        <v>0</v>
      </c>
      <c r="Q1445">
        <f>IF(A1445="","",IF(G1445&gt;=100,Rules!$B$18,IF(G1445&gt;=50,Rules!$B$17,IF(G1445&gt;=30,Rules!$B$16,0)))+IF(AND(F1445=1,D1445&lt;&gt;"BWL",G1445=0),Rules!$B$27,0))</f>
        <v>0</v>
      </c>
      <c r="R1445">
        <f>IF(A1445="","",J1445*Rules!$B$19+O1445*Rules!$B$22)</f>
        <v>0</v>
      </c>
      <c r="S1445">
        <f>IF(A1445="","",IF(J1445&gt;=4,Rules!$B$21,IF(J1445&gt;=3,Rules!$B$20,0)))</f>
        <v>0</v>
      </c>
      <c r="T1445">
        <f>IF(A1445="","",K1445*Rules!$B$23+L1445*Rules!$B$24+M1445*Rules!$B$25+N1445*Rules!$B$26)</f>
        <v>0</v>
      </c>
      <c r="U1445">
        <f t="shared" si="22"/>
        <v>0</v>
      </c>
    </row>
    <row r="1446" spans="1:21" x14ac:dyDescent="0.2">
      <c r="A1446" t="str">
        <f>MatchSquad!A1446</f>
        <v>M029</v>
      </c>
      <c r="B1446" t="str">
        <f>MatchSquad!B1446</f>
        <v>P120</v>
      </c>
      <c r="C1446" t="str">
        <f>MatchSquad!C1446</f>
        <v>Prince Yadav</v>
      </c>
      <c r="D1446" t="str">
        <f>MatchSquad!D1446</f>
        <v>BWL</v>
      </c>
      <c r="E1446" t="str">
        <f>MatchSquad!E1446</f>
        <v>LSG</v>
      </c>
      <c r="F1446">
        <f>MatchSquad!G1446</f>
        <v>0</v>
      </c>
      <c r="G1446">
        <f>IF(A1446="","",SUMIFS(BallByBall!$I$2:$I$501,BallByBall!$B$2:$B$501,A1446,BallByBall!$F$2:$F$501,B1446))</f>
        <v>0</v>
      </c>
      <c r="H1446">
        <f>IF(A1446="","",COUNTIFS(BallByBall!$B$2:$B$501,A1446,BallByBall!$F$2:$F$501,B1446,BallByBall!$Q$2:$Q$501,1))</f>
        <v>0</v>
      </c>
      <c r="I1446">
        <f>IF(A1446="","",COUNTIFS(BallByBall!$B$2:$B$501,A1446,BallByBall!$F$2:$F$501,B1446,BallByBall!$R$2:$R$501,1))</f>
        <v>0</v>
      </c>
      <c r="J1446">
        <f>IF(A1446="","",SUMIFS(BallByBall!$T$2:$T$501,BallByBall!$B$2:$B$501,A1446,BallByBall!$H$2:$H$501,B1446))</f>
        <v>0</v>
      </c>
      <c r="K1446">
        <f>IF(A1446="","",SUMIFS(BallByBall!$U$2:$U$501,BallByBall!$B$2:$B$501,A1446,BallByBall!$P$2:$P$501,B1446))</f>
        <v>0</v>
      </c>
      <c r="L1446">
        <f>IF(A1446="","",SUMIFS(BallByBall!$V$2:$V$501,BallByBall!$B$2:$B$501,A1446,BallByBall!$P$2:$P$501,B1446))</f>
        <v>0</v>
      </c>
      <c r="M1446">
        <f>IF(A1446="","",SUMIFS(BallByBall!$W$2:$W$501,BallByBall!$B$2:$B$501,A1446,BallByBall!$P$2:$P$501,B1446))</f>
        <v>0</v>
      </c>
      <c r="N1446">
        <f>IF(A1446="","",SUMIFS(BallByBall!$X$2:$X$501,BallByBall!$B$2:$B$501,A1446,BallByBall!$P$2:$P$501,B1446))</f>
        <v>0</v>
      </c>
      <c r="O1446">
        <f>IF(A1446="","",SUMIFS(OverSummary!$G$2:$G$101,OverSummary!$A$2:$A$101,A1446,OverSummary!$D$2:$D$101,B1446))</f>
        <v>0</v>
      </c>
      <c r="P1446">
        <f>IF(A1446="","",G1446*Rules!$B$13+H1446*Rules!$B$14+I1446*Rules!$B$15)</f>
        <v>0</v>
      </c>
      <c r="Q1446">
        <f>IF(A1446="","",IF(G1446&gt;=100,Rules!$B$18,IF(G1446&gt;=50,Rules!$B$17,IF(G1446&gt;=30,Rules!$B$16,0)))+IF(AND(F1446=1,D1446&lt;&gt;"BWL",G1446=0),Rules!$B$27,0))</f>
        <v>0</v>
      </c>
      <c r="R1446">
        <f>IF(A1446="","",J1446*Rules!$B$19+O1446*Rules!$B$22)</f>
        <v>0</v>
      </c>
      <c r="S1446">
        <f>IF(A1446="","",IF(J1446&gt;=4,Rules!$B$21,IF(J1446&gt;=3,Rules!$B$20,0)))</f>
        <v>0</v>
      </c>
      <c r="T1446">
        <f>IF(A1446="","",K1446*Rules!$B$23+L1446*Rules!$B$24+M1446*Rules!$B$25+N1446*Rules!$B$26)</f>
        <v>0</v>
      </c>
      <c r="U1446">
        <f t="shared" si="22"/>
        <v>0</v>
      </c>
    </row>
    <row r="1447" spans="1:21" x14ac:dyDescent="0.2">
      <c r="A1447" t="str">
        <f>MatchSquad!A1447</f>
        <v>M029</v>
      </c>
      <c r="B1447" t="str">
        <f>MatchSquad!B1447</f>
        <v>P121</v>
      </c>
      <c r="C1447" t="str">
        <f>MatchSquad!C1447</f>
        <v>Arjun Tendulkar</v>
      </c>
      <c r="D1447" t="str">
        <f>MatchSquad!D1447</f>
        <v>BWL</v>
      </c>
      <c r="E1447" t="str">
        <f>MatchSquad!E1447</f>
        <v>LSG</v>
      </c>
      <c r="F1447">
        <f>MatchSquad!G1447</f>
        <v>0</v>
      </c>
      <c r="G1447">
        <f>IF(A1447="","",SUMIFS(BallByBall!$I$2:$I$501,BallByBall!$B$2:$B$501,A1447,BallByBall!$F$2:$F$501,B1447))</f>
        <v>0</v>
      </c>
      <c r="H1447">
        <f>IF(A1447="","",COUNTIFS(BallByBall!$B$2:$B$501,A1447,BallByBall!$F$2:$F$501,B1447,BallByBall!$Q$2:$Q$501,1))</f>
        <v>0</v>
      </c>
      <c r="I1447">
        <f>IF(A1447="","",COUNTIFS(BallByBall!$B$2:$B$501,A1447,BallByBall!$F$2:$F$501,B1447,BallByBall!$R$2:$R$501,1))</f>
        <v>0</v>
      </c>
      <c r="J1447">
        <f>IF(A1447="","",SUMIFS(BallByBall!$T$2:$T$501,BallByBall!$B$2:$B$501,A1447,BallByBall!$H$2:$H$501,B1447))</f>
        <v>0</v>
      </c>
      <c r="K1447">
        <f>IF(A1447="","",SUMIFS(BallByBall!$U$2:$U$501,BallByBall!$B$2:$B$501,A1447,BallByBall!$P$2:$P$501,B1447))</f>
        <v>0</v>
      </c>
      <c r="L1447">
        <f>IF(A1447="","",SUMIFS(BallByBall!$V$2:$V$501,BallByBall!$B$2:$B$501,A1447,BallByBall!$P$2:$P$501,B1447))</f>
        <v>0</v>
      </c>
      <c r="M1447">
        <f>IF(A1447="","",SUMIFS(BallByBall!$W$2:$W$501,BallByBall!$B$2:$B$501,A1447,BallByBall!$P$2:$P$501,B1447))</f>
        <v>0</v>
      </c>
      <c r="N1447">
        <f>IF(A1447="","",SUMIFS(BallByBall!$X$2:$X$501,BallByBall!$B$2:$B$501,A1447,BallByBall!$P$2:$P$501,B1447))</f>
        <v>0</v>
      </c>
      <c r="O1447">
        <f>IF(A1447="","",SUMIFS(OverSummary!$G$2:$G$101,OverSummary!$A$2:$A$101,A1447,OverSummary!$D$2:$D$101,B1447))</f>
        <v>0</v>
      </c>
      <c r="P1447">
        <f>IF(A1447="","",G1447*Rules!$B$13+H1447*Rules!$B$14+I1447*Rules!$B$15)</f>
        <v>0</v>
      </c>
      <c r="Q1447">
        <f>IF(A1447="","",IF(G1447&gt;=100,Rules!$B$18,IF(G1447&gt;=50,Rules!$B$17,IF(G1447&gt;=30,Rules!$B$16,0)))+IF(AND(F1447=1,D1447&lt;&gt;"BWL",G1447=0),Rules!$B$27,0))</f>
        <v>0</v>
      </c>
      <c r="R1447">
        <f>IF(A1447="","",J1447*Rules!$B$19+O1447*Rules!$B$22)</f>
        <v>0</v>
      </c>
      <c r="S1447">
        <f>IF(A1447="","",IF(J1447&gt;=4,Rules!$B$21,IF(J1447&gt;=3,Rules!$B$20,0)))</f>
        <v>0</v>
      </c>
      <c r="T1447">
        <f>IF(A1447="","",K1447*Rules!$B$23+L1447*Rules!$B$24+M1447*Rules!$B$25+N1447*Rules!$B$26)</f>
        <v>0</v>
      </c>
      <c r="U1447">
        <f t="shared" si="22"/>
        <v>0</v>
      </c>
    </row>
    <row r="1448" spans="1:21" x14ac:dyDescent="0.2">
      <c r="A1448" t="str">
        <f>MatchSquad!A1448</f>
        <v>M029</v>
      </c>
      <c r="B1448" t="str">
        <f>MatchSquad!B1448</f>
        <v>P122</v>
      </c>
      <c r="C1448" t="str">
        <f>MatchSquad!C1448</f>
        <v>Anrich Nortje</v>
      </c>
      <c r="D1448" t="str">
        <f>MatchSquad!D1448</f>
        <v>BWL</v>
      </c>
      <c r="E1448" t="str">
        <f>MatchSquad!E1448</f>
        <v>LSG</v>
      </c>
      <c r="F1448">
        <f>MatchSquad!G1448</f>
        <v>0</v>
      </c>
      <c r="G1448">
        <f>IF(A1448="","",SUMIFS(BallByBall!$I$2:$I$501,BallByBall!$B$2:$B$501,A1448,BallByBall!$F$2:$F$501,B1448))</f>
        <v>0</v>
      </c>
      <c r="H1448">
        <f>IF(A1448="","",COUNTIFS(BallByBall!$B$2:$B$501,A1448,BallByBall!$F$2:$F$501,B1448,BallByBall!$Q$2:$Q$501,1))</f>
        <v>0</v>
      </c>
      <c r="I1448">
        <f>IF(A1448="","",COUNTIFS(BallByBall!$B$2:$B$501,A1448,BallByBall!$F$2:$F$501,B1448,BallByBall!$R$2:$R$501,1))</f>
        <v>0</v>
      </c>
      <c r="J1448">
        <f>IF(A1448="","",SUMIFS(BallByBall!$T$2:$T$501,BallByBall!$B$2:$B$501,A1448,BallByBall!$H$2:$H$501,B1448))</f>
        <v>0</v>
      </c>
      <c r="K1448">
        <f>IF(A1448="","",SUMIFS(BallByBall!$U$2:$U$501,BallByBall!$B$2:$B$501,A1448,BallByBall!$P$2:$P$501,B1448))</f>
        <v>0</v>
      </c>
      <c r="L1448">
        <f>IF(A1448="","",SUMIFS(BallByBall!$V$2:$V$501,BallByBall!$B$2:$B$501,A1448,BallByBall!$P$2:$P$501,B1448))</f>
        <v>0</v>
      </c>
      <c r="M1448">
        <f>IF(A1448="","",SUMIFS(BallByBall!$W$2:$W$501,BallByBall!$B$2:$B$501,A1448,BallByBall!$P$2:$P$501,B1448))</f>
        <v>0</v>
      </c>
      <c r="N1448">
        <f>IF(A1448="","",SUMIFS(BallByBall!$X$2:$X$501,BallByBall!$B$2:$B$501,A1448,BallByBall!$P$2:$P$501,B1448))</f>
        <v>0</v>
      </c>
      <c r="O1448">
        <f>IF(A1448="","",SUMIFS(OverSummary!$G$2:$G$101,OverSummary!$A$2:$A$101,A1448,OverSummary!$D$2:$D$101,B1448))</f>
        <v>0</v>
      </c>
      <c r="P1448">
        <f>IF(A1448="","",G1448*Rules!$B$13+H1448*Rules!$B$14+I1448*Rules!$B$15)</f>
        <v>0</v>
      </c>
      <c r="Q1448">
        <f>IF(A1448="","",IF(G1448&gt;=100,Rules!$B$18,IF(G1448&gt;=50,Rules!$B$17,IF(G1448&gt;=30,Rules!$B$16,0)))+IF(AND(F1448=1,D1448&lt;&gt;"BWL",G1448=0),Rules!$B$27,0))</f>
        <v>0</v>
      </c>
      <c r="R1448">
        <f>IF(A1448="","",J1448*Rules!$B$19+O1448*Rules!$B$22)</f>
        <v>0</v>
      </c>
      <c r="S1448">
        <f>IF(A1448="","",IF(J1448&gt;=4,Rules!$B$21,IF(J1448&gt;=3,Rules!$B$20,0)))</f>
        <v>0</v>
      </c>
      <c r="T1448">
        <f>IF(A1448="","",K1448*Rules!$B$23+L1448*Rules!$B$24+M1448*Rules!$B$25+N1448*Rules!$B$26)</f>
        <v>0</v>
      </c>
      <c r="U1448">
        <f t="shared" si="22"/>
        <v>0</v>
      </c>
    </row>
    <row r="1449" spans="1:21" x14ac:dyDescent="0.2">
      <c r="A1449" t="str">
        <f>MatchSquad!A1449</f>
        <v>M029</v>
      </c>
      <c r="B1449" t="str">
        <f>MatchSquad!B1449</f>
        <v>P123</v>
      </c>
      <c r="C1449" t="str">
        <f>MatchSquad!C1449</f>
        <v>Naman Tiwari</v>
      </c>
      <c r="D1449" t="str">
        <f>MatchSquad!D1449</f>
        <v>BWL</v>
      </c>
      <c r="E1449" t="str">
        <f>MatchSquad!E1449</f>
        <v>LSG</v>
      </c>
      <c r="F1449">
        <f>MatchSquad!G1449</f>
        <v>0</v>
      </c>
      <c r="G1449">
        <f>IF(A1449="","",SUMIFS(BallByBall!$I$2:$I$501,BallByBall!$B$2:$B$501,A1449,BallByBall!$F$2:$F$501,B1449))</f>
        <v>0</v>
      </c>
      <c r="H1449">
        <f>IF(A1449="","",COUNTIFS(BallByBall!$B$2:$B$501,A1449,BallByBall!$F$2:$F$501,B1449,BallByBall!$Q$2:$Q$501,1))</f>
        <v>0</v>
      </c>
      <c r="I1449">
        <f>IF(A1449="","",COUNTIFS(BallByBall!$B$2:$B$501,A1449,BallByBall!$F$2:$F$501,B1449,BallByBall!$R$2:$R$501,1))</f>
        <v>0</v>
      </c>
      <c r="J1449">
        <f>IF(A1449="","",SUMIFS(BallByBall!$T$2:$T$501,BallByBall!$B$2:$B$501,A1449,BallByBall!$H$2:$H$501,B1449))</f>
        <v>0</v>
      </c>
      <c r="K1449">
        <f>IF(A1449="","",SUMIFS(BallByBall!$U$2:$U$501,BallByBall!$B$2:$B$501,A1449,BallByBall!$P$2:$P$501,B1449))</f>
        <v>0</v>
      </c>
      <c r="L1449">
        <f>IF(A1449="","",SUMIFS(BallByBall!$V$2:$V$501,BallByBall!$B$2:$B$501,A1449,BallByBall!$P$2:$P$501,B1449))</f>
        <v>0</v>
      </c>
      <c r="M1449">
        <f>IF(A1449="","",SUMIFS(BallByBall!$W$2:$W$501,BallByBall!$B$2:$B$501,A1449,BallByBall!$P$2:$P$501,B1449))</f>
        <v>0</v>
      </c>
      <c r="N1449">
        <f>IF(A1449="","",SUMIFS(BallByBall!$X$2:$X$501,BallByBall!$B$2:$B$501,A1449,BallByBall!$P$2:$P$501,B1449))</f>
        <v>0</v>
      </c>
      <c r="O1449">
        <f>IF(A1449="","",SUMIFS(OverSummary!$G$2:$G$101,OverSummary!$A$2:$A$101,A1449,OverSummary!$D$2:$D$101,B1449))</f>
        <v>0</v>
      </c>
      <c r="P1449">
        <f>IF(A1449="","",G1449*Rules!$B$13+H1449*Rules!$B$14+I1449*Rules!$B$15)</f>
        <v>0</v>
      </c>
      <c r="Q1449">
        <f>IF(A1449="","",IF(G1449&gt;=100,Rules!$B$18,IF(G1449&gt;=50,Rules!$B$17,IF(G1449&gt;=30,Rules!$B$16,0)))+IF(AND(F1449=1,D1449&lt;&gt;"BWL",G1449=0),Rules!$B$27,0))</f>
        <v>0</v>
      </c>
      <c r="R1449">
        <f>IF(A1449="","",J1449*Rules!$B$19+O1449*Rules!$B$22)</f>
        <v>0</v>
      </c>
      <c r="S1449">
        <f>IF(A1449="","",IF(J1449&gt;=4,Rules!$B$21,IF(J1449&gt;=3,Rules!$B$20,0)))</f>
        <v>0</v>
      </c>
      <c r="T1449">
        <f>IF(A1449="","",K1449*Rules!$B$23+L1449*Rules!$B$24+M1449*Rules!$B$25+N1449*Rules!$B$26)</f>
        <v>0</v>
      </c>
      <c r="U1449">
        <f t="shared" si="22"/>
        <v>0</v>
      </c>
    </row>
    <row r="1450" spans="1:21" x14ac:dyDescent="0.2">
      <c r="A1450" t="str">
        <f>MatchSquad!A1450</f>
        <v>M029</v>
      </c>
      <c r="B1450" t="str">
        <f>MatchSquad!B1450</f>
        <v>P124</v>
      </c>
      <c r="C1450" t="str">
        <f>MatchSquad!C1450</f>
        <v>Mayank Yadav</v>
      </c>
      <c r="D1450" t="str">
        <f>MatchSquad!D1450</f>
        <v>BWL</v>
      </c>
      <c r="E1450" t="str">
        <f>MatchSquad!E1450</f>
        <v>LSG</v>
      </c>
      <c r="F1450">
        <f>MatchSquad!G1450</f>
        <v>0</v>
      </c>
      <c r="G1450">
        <f>IF(A1450="","",SUMIFS(BallByBall!$I$2:$I$501,BallByBall!$B$2:$B$501,A1450,BallByBall!$F$2:$F$501,B1450))</f>
        <v>0</v>
      </c>
      <c r="H1450">
        <f>IF(A1450="","",COUNTIFS(BallByBall!$B$2:$B$501,A1450,BallByBall!$F$2:$F$501,B1450,BallByBall!$Q$2:$Q$501,1))</f>
        <v>0</v>
      </c>
      <c r="I1450">
        <f>IF(A1450="","",COUNTIFS(BallByBall!$B$2:$B$501,A1450,BallByBall!$F$2:$F$501,B1450,BallByBall!$R$2:$R$501,1))</f>
        <v>0</v>
      </c>
      <c r="J1450">
        <f>IF(A1450="","",SUMIFS(BallByBall!$T$2:$T$501,BallByBall!$B$2:$B$501,A1450,BallByBall!$H$2:$H$501,B1450))</f>
        <v>0</v>
      </c>
      <c r="K1450">
        <f>IF(A1450="","",SUMIFS(BallByBall!$U$2:$U$501,BallByBall!$B$2:$B$501,A1450,BallByBall!$P$2:$P$501,B1450))</f>
        <v>0</v>
      </c>
      <c r="L1450">
        <f>IF(A1450="","",SUMIFS(BallByBall!$V$2:$V$501,BallByBall!$B$2:$B$501,A1450,BallByBall!$P$2:$P$501,B1450))</f>
        <v>0</v>
      </c>
      <c r="M1450">
        <f>IF(A1450="","",SUMIFS(BallByBall!$W$2:$W$501,BallByBall!$B$2:$B$501,A1450,BallByBall!$P$2:$P$501,B1450))</f>
        <v>0</v>
      </c>
      <c r="N1450">
        <f>IF(A1450="","",SUMIFS(BallByBall!$X$2:$X$501,BallByBall!$B$2:$B$501,A1450,BallByBall!$P$2:$P$501,B1450))</f>
        <v>0</v>
      </c>
      <c r="O1450">
        <f>IF(A1450="","",SUMIFS(OverSummary!$G$2:$G$101,OverSummary!$A$2:$A$101,A1450,OverSummary!$D$2:$D$101,B1450))</f>
        <v>0</v>
      </c>
      <c r="P1450">
        <f>IF(A1450="","",G1450*Rules!$B$13+H1450*Rules!$B$14+I1450*Rules!$B$15)</f>
        <v>0</v>
      </c>
      <c r="Q1450">
        <f>IF(A1450="","",IF(G1450&gt;=100,Rules!$B$18,IF(G1450&gt;=50,Rules!$B$17,IF(G1450&gt;=30,Rules!$B$16,0)))+IF(AND(F1450=1,D1450&lt;&gt;"BWL",G1450=0),Rules!$B$27,0))</f>
        <v>0</v>
      </c>
      <c r="R1450">
        <f>IF(A1450="","",J1450*Rules!$B$19+O1450*Rules!$B$22)</f>
        <v>0</v>
      </c>
      <c r="S1450">
        <f>IF(A1450="","",IF(J1450&gt;=4,Rules!$B$21,IF(J1450&gt;=3,Rules!$B$20,0)))</f>
        <v>0</v>
      </c>
      <c r="T1450">
        <f>IF(A1450="","",K1450*Rules!$B$23+L1450*Rules!$B$24+M1450*Rules!$B$25+N1450*Rules!$B$26)</f>
        <v>0</v>
      </c>
      <c r="U1450">
        <f t="shared" si="22"/>
        <v>0</v>
      </c>
    </row>
    <row r="1451" spans="1:21" x14ac:dyDescent="0.2">
      <c r="A1451" t="str">
        <f>MatchSquad!A1451</f>
        <v>M029</v>
      </c>
      <c r="B1451" t="str">
        <f>MatchSquad!B1451</f>
        <v>P125</v>
      </c>
      <c r="C1451" t="str">
        <f>MatchSquad!C1451</f>
        <v>Mohsin Khan</v>
      </c>
      <c r="D1451" t="str">
        <f>MatchSquad!D1451</f>
        <v>BWL</v>
      </c>
      <c r="E1451" t="str">
        <f>MatchSquad!E1451</f>
        <v>LSG</v>
      </c>
      <c r="F1451">
        <f>MatchSquad!G1451</f>
        <v>0</v>
      </c>
      <c r="G1451">
        <f>IF(A1451="","",SUMIFS(BallByBall!$I$2:$I$501,BallByBall!$B$2:$B$501,A1451,BallByBall!$F$2:$F$501,B1451))</f>
        <v>0</v>
      </c>
      <c r="H1451">
        <f>IF(A1451="","",COUNTIFS(BallByBall!$B$2:$B$501,A1451,BallByBall!$F$2:$F$501,B1451,BallByBall!$Q$2:$Q$501,1))</f>
        <v>0</v>
      </c>
      <c r="I1451">
        <f>IF(A1451="","",COUNTIFS(BallByBall!$B$2:$B$501,A1451,BallByBall!$F$2:$F$501,B1451,BallByBall!$R$2:$R$501,1))</f>
        <v>0</v>
      </c>
      <c r="J1451">
        <f>IF(A1451="","",SUMIFS(BallByBall!$T$2:$T$501,BallByBall!$B$2:$B$501,A1451,BallByBall!$H$2:$H$501,B1451))</f>
        <v>0</v>
      </c>
      <c r="K1451">
        <f>IF(A1451="","",SUMIFS(BallByBall!$U$2:$U$501,BallByBall!$B$2:$B$501,A1451,BallByBall!$P$2:$P$501,B1451))</f>
        <v>0</v>
      </c>
      <c r="L1451">
        <f>IF(A1451="","",SUMIFS(BallByBall!$V$2:$V$501,BallByBall!$B$2:$B$501,A1451,BallByBall!$P$2:$P$501,B1451))</f>
        <v>0</v>
      </c>
      <c r="M1451">
        <f>IF(A1451="","",SUMIFS(BallByBall!$W$2:$W$501,BallByBall!$B$2:$B$501,A1451,BallByBall!$P$2:$P$501,B1451))</f>
        <v>0</v>
      </c>
      <c r="N1451">
        <f>IF(A1451="","",SUMIFS(BallByBall!$X$2:$X$501,BallByBall!$B$2:$B$501,A1451,BallByBall!$P$2:$P$501,B1451))</f>
        <v>0</v>
      </c>
      <c r="O1451">
        <f>IF(A1451="","",SUMIFS(OverSummary!$G$2:$G$101,OverSummary!$A$2:$A$101,A1451,OverSummary!$D$2:$D$101,B1451))</f>
        <v>0</v>
      </c>
      <c r="P1451">
        <f>IF(A1451="","",G1451*Rules!$B$13+H1451*Rules!$B$14+I1451*Rules!$B$15)</f>
        <v>0</v>
      </c>
      <c r="Q1451">
        <f>IF(A1451="","",IF(G1451&gt;=100,Rules!$B$18,IF(G1451&gt;=50,Rules!$B$17,IF(G1451&gt;=30,Rules!$B$16,0)))+IF(AND(F1451=1,D1451&lt;&gt;"BWL",G1451=0),Rules!$B$27,0))</f>
        <v>0</v>
      </c>
      <c r="R1451">
        <f>IF(A1451="","",J1451*Rules!$B$19+O1451*Rules!$B$22)</f>
        <v>0</v>
      </c>
      <c r="S1451">
        <f>IF(A1451="","",IF(J1451&gt;=4,Rules!$B$21,IF(J1451&gt;=3,Rules!$B$20,0)))</f>
        <v>0</v>
      </c>
      <c r="T1451">
        <f>IF(A1451="","",K1451*Rules!$B$23+L1451*Rules!$B$24+M1451*Rules!$B$25+N1451*Rules!$B$26)</f>
        <v>0</v>
      </c>
      <c r="U1451">
        <f t="shared" si="22"/>
        <v>0</v>
      </c>
    </row>
    <row r="1452" spans="1:21" x14ac:dyDescent="0.2">
      <c r="A1452" t="str">
        <f>MatchSquad!A1452</f>
        <v>M030</v>
      </c>
      <c r="B1452" t="str">
        <f>MatchSquad!B1452</f>
        <v>P051</v>
      </c>
      <c r="C1452" t="str">
        <f>MatchSquad!C1452</f>
        <v>Shubman Gill</v>
      </c>
      <c r="D1452" t="str">
        <f>MatchSquad!D1452</f>
        <v>BAT</v>
      </c>
      <c r="E1452" t="str">
        <f>MatchSquad!E1452</f>
        <v>GT</v>
      </c>
      <c r="F1452">
        <f>MatchSquad!G1452</f>
        <v>0</v>
      </c>
      <c r="G1452">
        <f>IF(A1452="","",SUMIFS(BallByBall!$I$2:$I$501,BallByBall!$B$2:$B$501,A1452,BallByBall!$F$2:$F$501,B1452))</f>
        <v>0</v>
      </c>
      <c r="H1452">
        <f>IF(A1452="","",COUNTIFS(BallByBall!$B$2:$B$501,A1452,BallByBall!$F$2:$F$501,B1452,BallByBall!$Q$2:$Q$501,1))</f>
        <v>0</v>
      </c>
      <c r="I1452">
        <f>IF(A1452="","",COUNTIFS(BallByBall!$B$2:$B$501,A1452,BallByBall!$F$2:$F$501,B1452,BallByBall!$R$2:$R$501,1))</f>
        <v>0</v>
      </c>
      <c r="J1452">
        <f>IF(A1452="","",SUMIFS(BallByBall!$T$2:$T$501,BallByBall!$B$2:$B$501,A1452,BallByBall!$H$2:$H$501,B1452))</f>
        <v>0</v>
      </c>
      <c r="K1452">
        <f>IF(A1452="","",SUMIFS(BallByBall!$U$2:$U$501,BallByBall!$B$2:$B$501,A1452,BallByBall!$P$2:$P$501,B1452))</f>
        <v>0</v>
      </c>
      <c r="L1452">
        <f>IF(A1452="","",SUMIFS(BallByBall!$V$2:$V$501,BallByBall!$B$2:$B$501,A1452,BallByBall!$P$2:$P$501,B1452))</f>
        <v>0</v>
      </c>
      <c r="M1452">
        <f>IF(A1452="","",SUMIFS(BallByBall!$W$2:$W$501,BallByBall!$B$2:$B$501,A1452,BallByBall!$P$2:$P$501,B1452))</f>
        <v>0</v>
      </c>
      <c r="N1452">
        <f>IF(A1452="","",SUMIFS(BallByBall!$X$2:$X$501,BallByBall!$B$2:$B$501,A1452,BallByBall!$P$2:$P$501,B1452))</f>
        <v>0</v>
      </c>
      <c r="O1452">
        <f>IF(A1452="","",SUMIFS(OverSummary!$G$2:$G$101,OverSummary!$A$2:$A$101,A1452,OverSummary!$D$2:$D$101,B1452))</f>
        <v>0</v>
      </c>
      <c r="P1452">
        <f>IF(A1452="","",G1452*Rules!$B$13+H1452*Rules!$B$14+I1452*Rules!$B$15)</f>
        <v>0</v>
      </c>
      <c r="Q1452">
        <f>IF(A1452="","",IF(G1452&gt;=100,Rules!$B$18,IF(G1452&gt;=50,Rules!$B$17,IF(G1452&gt;=30,Rules!$B$16,0)))+IF(AND(F1452=1,D1452&lt;&gt;"BWL",G1452=0),Rules!$B$27,0))</f>
        <v>0</v>
      </c>
      <c r="R1452">
        <f>IF(A1452="","",J1452*Rules!$B$19+O1452*Rules!$B$22)</f>
        <v>0</v>
      </c>
      <c r="S1452">
        <f>IF(A1452="","",IF(J1452&gt;=4,Rules!$B$21,IF(J1452&gt;=3,Rules!$B$20,0)))</f>
        <v>0</v>
      </c>
      <c r="T1452">
        <f>IF(A1452="","",K1452*Rules!$B$23+L1452*Rules!$B$24+M1452*Rules!$B$25+N1452*Rules!$B$26)</f>
        <v>0</v>
      </c>
      <c r="U1452">
        <f t="shared" si="22"/>
        <v>0</v>
      </c>
    </row>
    <row r="1453" spans="1:21" x14ac:dyDescent="0.2">
      <c r="A1453" t="str">
        <f>MatchSquad!A1453</f>
        <v>M030</v>
      </c>
      <c r="B1453" t="str">
        <f>MatchSquad!B1453</f>
        <v>P052</v>
      </c>
      <c r="C1453" t="str">
        <f>MatchSquad!C1453</f>
        <v>Jos Buttler</v>
      </c>
      <c r="D1453" t="str">
        <f>MatchSquad!D1453</f>
        <v>WK</v>
      </c>
      <c r="E1453" t="str">
        <f>MatchSquad!E1453</f>
        <v>GT</v>
      </c>
      <c r="F1453">
        <f>MatchSquad!G1453</f>
        <v>0</v>
      </c>
      <c r="G1453">
        <f>IF(A1453="","",SUMIFS(BallByBall!$I$2:$I$501,BallByBall!$B$2:$B$501,A1453,BallByBall!$F$2:$F$501,B1453))</f>
        <v>0</v>
      </c>
      <c r="H1453">
        <f>IF(A1453="","",COUNTIFS(BallByBall!$B$2:$B$501,A1453,BallByBall!$F$2:$F$501,B1453,BallByBall!$Q$2:$Q$501,1))</f>
        <v>0</v>
      </c>
      <c r="I1453">
        <f>IF(A1453="","",COUNTIFS(BallByBall!$B$2:$B$501,A1453,BallByBall!$F$2:$F$501,B1453,BallByBall!$R$2:$R$501,1))</f>
        <v>0</v>
      </c>
      <c r="J1453">
        <f>IF(A1453="","",SUMIFS(BallByBall!$T$2:$T$501,BallByBall!$B$2:$B$501,A1453,BallByBall!$H$2:$H$501,B1453))</f>
        <v>0</v>
      </c>
      <c r="K1453">
        <f>IF(A1453="","",SUMIFS(BallByBall!$U$2:$U$501,BallByBall!$B$2:$B$501,A1453,BallByBall!$P$2:$P$501,B1453))</f>
        <v>0</v>
      </c>
      <c r="L1453">
        <f>IF(A1453="","",SUMIFS(BallByBall!$V$2:$V$501,BallByBall!$B$2:$B$501,A1453,BallByBall!$P$2:$P$501,B1453))</f>
        <v>0</v>
      </c>
      <c r="M1453">
        <f>IF(A1453="","",SUMIFS(BallByBall!$W$2:$W$501,BallByBall!$B$2:$B$501,A1453,BallByBall!$P$2:$P$501,B1453))</f>
        <v>0</v>
      </c>
      <c r="N1453">
        <f>IF(A1453="","",SUMIFS(BallByBall!$X$2:$X$501,BallByBall!$B$2:$B$501,A1453,BallByBall!$P$2:$P$501,B1453))</f>
        <v>0</v>
      </c>
      <c r="O1453">
        <f>IF(A1453="","",SUMIFS(OverSummary!$G$2:$G$101,OverSummary!$A$2:$A$101,A1453,OverSummary!$D$2:$D$101,B1453))</f>
        <v>0</v>
      </c>
      <c r="P1453">
        <f>IF(A1453="","",G1453*Rules!$B$13+H1453*Rules!$B$14+I1453*Rules!$B$15)</f>
        <v>0</v>
      </c>
      <c r="Q1453">
        <f>IF(A1453="","",IF(G1453&gt;=100,Rules!$B$18,IF(G1453&gt;=50,Rules!$B$17,IF(G1453&gt;=30,Rules!$B$16,0)))+IF(AND(F1453=1,D1453&lt;&gt;"BWL",G1453=0),Rules!$B$27,0))</f>
        <v>0</v>
      </c>
      <c r="R1453">
        <f>IF(A1453="","",J1453*Rules!$B$19+O1453*Rules!$B$22)</f>
        <v>0</v>
      </c>
      <c r="S1453">
        <f>IF(A1453="","",IF(J1453&gt;=4,Rules!$B$21,IF(J1453&gt;=3,Rules!$B$20,0)))</f>
        <v>0</v>
      </c>
      <c r="T1453">
        <f>IF(A1453="","",K1453*Rules!$B$23+L1453*Rules!$B$24+M1453*Rules!$B$25+N1453*Rules!$B$26)</f>
        <v>0</v>
      </c>
      <c r="U1453">
        <f t="shared" si="22"/>
        <v>0</v>
      </c>
    </row>
    <row r="1454" spans="1:21" x14ac:dyDescent="0.2">
      <c r="A1454" t="str">
        <f>MatchSquad!A1454</f>
        <v>M030</v>
      </c>
      <c r="B1454" t="str">
        <f>MatchSquad!B1454</f>
        <v>P053</v>
      </c>
      <c r="C1454" t="str">
        <f>MatchSquad!C1454</f>
        <v>Kumar Kushagra</v>
      </c>
      <c r="D1454" t="str">
        <f>MatchSquad!D1454</f>
        <v>WK</v>
      </c>
      <c r="E1454" t="str">
        <f>MatchSquad!E1454</f>
        <v>GT</v>
      </c>
      <c r="F1454">
        <f>MatchSquad!G1454</f>
        <v>0</v>
      </c>
      <c r="G1454">
        <f>IF(A1454="","",SUMIFS(BallByBall!$I$2:$I$501,BallByBall!$B$2:$B$501,A1454,BallByBall!$F$2:$F$501,B1454))</f>
        <v>0</v>
      </c>
      <c r="H1454">
        <f>IF(A1454="","",COUNTIFS(BallByBall!$B$2:$B$501,A1454,BallByBall!$F$2:$F$501,B1454,BallByBall!$Q$2:$Q$501,1))</f>
        <v>0</v>
      </c>
      <c r="I1454">
        <f>IF(A1454="","",COUNTIFS(BallByBall!$B$2:$B$501,A1454,BallByBall!$F$2:$F$501,B1454,BallByBall!$R$2:$R$501,1))</f>
        <v>0</v>
      </c>
      <c r="J1454">
        <f>IF(A1454="","",SUMIFS(BallByBall!$T$2:$T$501,BallByBall!$B$2:$B$501,A1454,BallByBall!$H$2:$H$501,B1454))</f>
        <v>0</v>
      </c>
      <c r="K1454">
        <f>IF(A1454="","",SUMIFS(BallByBall!$U$2:$U$501,BallByBall!$B$2:$B$501,A1454,BallByBall!$P$2:$P$501,B1454))</f>
        <v>0</v>
      </c>
      <c r="L1454">
        <f>IF(A1454="","",SUMIFS(BallByBall!$V$2:$V$501,BallByBall!$B$2:$B$501,A1454,BallByBall!$P$2:$P$501,B1454))</f>
        <v>0</v>
      </c>
      <c r="M1454">
        <f>IF(A1454="","",SUMIFS(BallByBall!$W$2:$W$501,BallByBall!$B$2:$B$501,A1454,BallByBall!$P$2:$P$501,B1454))</f>
        <v>0</v>
      </c>
      <c r="N1454">
        <f>IF(A1454="","",SUMIFS(BallByBall!$X$2:$X$501,BallByBall!$B$2:$B$501,A1454,BallByBall!$P$2:$P$501,B1454))</f>
        <v>0</v>
      </c>
      <c r="O1454">
        <f>IF(A1454="","",SUMIFS(OverSummary!$G$2:$G$101,OverSummary!$A$2:$A$101,A1454,OverSummary!$D$2:$D$101,B1454))</f>
        <v>0</v>
      </c>
      <c r="P1454">
        <f>IF(A1454="","",G1454*Rules!$B$13+H1454*Rules!$B$14+I1454*Rules!$B$15)</f>
        <v>0</v>
      </c>
      <c r="Q1454">
        <f>IF(A1454="","",IF(G1454&gt;=100,Rules!$B$18,IF(G1454&gt;=50,Rules!$B$17,IF(G1454&gt;=30,Rules!$B$16,0)))+IF(AND(F1454=1,D1454&lt;&gt;"BWL",G1454=0),Rules!$B$27,0))</f>
        <v>0</v>
      </c>
      <c r="R1454">
        <f>IF(A1454="","",J1454*Rules!$B$19+O1454*Rules!$B$22)</f>
        <v>0</v>
      </c>
      <c r="S1454">
        <f>IF(A1454="","",IF(J1454&gt;=4,Rules!$B$21,IF(J1454&gt;=3,Rules!$B$20,0)))</f>
        <v>0</v>
      </c>
      <c r="T1454">
        <f>IF(A1454="","",K1454*Rules!$B$23+L1454*Rules!$B$24+M1454*Rules!$B$25+N1454*Rules!$B$26)</f>
        <v>0</v>
      </c>
      <c r="U1454">
        <f t="shared" si="22"/>
        <v>0</v>
      </c>
    </row>
    <row r="1455" spans="1:21" x14ac:dyDescent="0.2">
      <c r="A1455" t="str">
        <f>MatchSquad!A1455</f>
        <v>M030</v>
      </c>
      <c r="B1455" t="str">
        <f>MatchSquad!B1455</f>
        <v>P054</v>
      </c>
      <c r="C1455" t="str">
        <f>MatchSquad!C1455</f>
        <v>Anuj Rawat</v>
      </c>
      <c r="D1455" t="str">
        <f>MatchSquad!D1455</f>
        <v>WK</v>
      </c>
      <c r="E1455" t="str">
        <f>MatchSquad!E1455</f>
        <v>GT</v>
      </c>
      <c r="F1455">
        <f>MatchSquad!G1455</f>
        <v>0</v>
      </c>
      <c r="G1455">
        <f>IF(A1455="","",SUMIFS(BallByBall!$I$2:$I$501,BallByBall!$B$2:$B$501,A1455,BallByBall!$F$2:$F$501,B1455))</f>
        <v>0</v>
      </c>
      <c r="H1455">
        <f>IF(A1455="","",COUNTIFS(BallByBall!$B$2:$B$501,A1455,BallByBall!$F$2:$F$501,B1455,BallByBall!$Q$2:$Q$501,1))</f>
        <v>0</v>
      </c>
      <c r="I1455">
        <f>IF(A1455="","",COUNTIFS(BallByBall!$B$2:$B$501,A1455,BallByBall!$F$2:$F$501,B1455,BallByBall!$R$2:$R$501,1))</f>
        <v>0</v>
      </c>
      <c r="J1455">
        <f>IF(A1455="","",SUMIFS(BallByBall!$T$2:$T$501,BallByBall!$B$2:$B$501,A1455,BallByBall!$H$2:$H$501,B1455))</f>
        <v>0</v>
      </c>
      <c r="K1455">
        <f>IF(A1455="","",SUMIFS(BallByBall!$U$2:$U$501,BallByBall!$B$2:$B$501,A1455,BallByBall!$P$2:$P$501,B1455))</f>
        <v>0</v>
      </c>
      <c r="L1455">
        <f>IF(A1455="","",SUMIFS(BallByBall!$V$2:$V$501,BallByBall!$B$2:$B$501,A1455,BallByBall!$P$2:$P$501,B1455))</f>
        <v>0</v>
      </c>
      <c r="M1455">
        <f>IF(A1455="","",SUMIFS(BallByBall!$W$2:$W$501,BallByBall!$B$2:$B$501,A1455,BallByBall!$P$2:$P$501,B1455))</f>
        <v>0</v>
      </c>
      <c r="N1455">
        <f>IF(A1455="","",SUMIFS(BallByBall!$X$2:$X$501,BallByBall!$B$2:$B$501,A1455,BallByBall!$P$2:$P$501,B1455))</f>
        <v>0</v>
      </c>
      <c r="O1455">
        <f>IF(A1455="","",SUMIFS(OverSummary!$G$2:$G$101,OverSummary!$A$2:$A$101,A1455,OverSummary!$D$2:$D$101,B1455))</f>
        <v>0</v>
      </c>
      <c r="P1455">
        <f>IF(A1455="","",G1455*Rules!$B$13+H1455*Rules!$B$14+I1455*Rules!$B$15)</f>
        <v>0</v>
      </c>
      <c r="Q1455">
        <f>IF(A1455="","",IF(G1455&gt;=100,Rules!$B$18,IF(G1455&gt;=50,Rules!$B$17,IF(G1455&gt;=30,Rules!$B$16,0)))+IF(AND(F1455=1,D1455&lt;&gt;"BWL",G1455=0),Rules!$B$27,0))</f>
        <v>0</v>
      </c>
      <c r="R1455">
        <f>IF(A1455="","",J1455*Rules!$B$19+O1455*Rules!$B$22)</f>
        <v>0</v>
      </c>
      <c r="S1455">
        <f>IF(A1455="","",IF(J1455&gt;=4,Rules!$B$21,IF(J1455&gt;=3,Rules!$B$20,0)))</f>
        <v>0</v>
      </c>
      <c r="T1455">
        <f>IF(A1455="","",K1455*Rules!$B$23+L1455*Rules!$B$24+M1455*Rules!$B$25+N1455*Rules!$B$26)</f>
        <v>0</v>
      </c>
      <c r="U1455">
        <f t="shared" si="22"/>
        <v>0</v>
      </c>
    </row>
    <row r="1456" spans="1:21" x14ac:dyDescent="0.2">
      <c r="A1456" t="str">
        <f>MatchSquad!A1456</f>
        <v>M030</v>
      </c>
      <c r="B1456" t="str">
        <f>MatchSquad!B1456</f>
        <v>P055</v>
      </c>
      <c r="C1456" t="str">
        <f>MatchSquad!C1456</f>
        <v>Tom Banton</v>
      </c>
      <c r="D1456" t="str">
        <f>MatchSquad!D1456</f>
        <v>WK</v>
      </c>
      <c r="E1456" t="str">
        <f>MatchSquad!E1456</f>
        <v>GT</v>
      </c>
      <c r="F1456">
        <f>MatchSquad!G1456</f>
        <v>0</v>
      </c>
      <c r="G1456">
        <f>IF(A1456="","",SUMIFS(BallByBall!$I$2:$I$501,BallByBall!$B$2:$B$501,A1456,BallByBall!$F$2:$F$501,B1456))</f>
        <v>0</v>
      </c>
      <c r="H1456">
        <f>IF(A1456="","",COUNTIFS(BallByBall!$B$2:$B$501,A1456,BallByBall!$F$2:$F$501,B1456,BallByBall!$Q$2:$Q$501,1))</f>
        <v>0</v>
      </c>
      <c r="I1456">
        <f>IF(A1456="","",COUNTIFS(BallByBall!$B$2:$B$501,A1456,BallByBall!$F$2:$F$501,B1456,BallByBall!$R$2:$R$501,1))</f>
        <v>0</v>
      </c>
      <c r="J1456">
        <f>IF(A1456="","",SUMIFS(BallByBall!$T$2:$T$501,BallByBall!$B$2:$B$501,A1456,BallByBall!$H$2:$H$501,B1456))</f>
        <v>0</v>
      </c>
      <c r="K1456">
        <f>IF(A1456="","",SUMIFS(BallByBall!$U$2:$U$501,BallByBall!$B$2:$B$501,A1456,BallByBall!$P$2:$P$501,B1456))</f>
        <v>0</v>
      </c>
      <c r="L1456">
        <f>IF(A1456="","",SUMIFS(BallByBall!$V$2:$V$501,BallByBall!$B$2:$B$501,A1456,BallByBall!$P$2:$P$501,B1456))</f>
        <v>0</v>
      </c>
      <c r="M1456">
        <f>IF(A1456="","",SUMIFS(BallByBall!$W$2:$W$501,BallByBall!$B$2:$B$501,A1456,BallByBall!$P$2:$P$501,B1456))</f>
        <v>0</v>
      </c>
      <c r="N1456">
        <f>IF(A1456="","",SUMIFS(BallByBall!$X$2:$X$501,BallByBall!$B$2:$B$501,A1456,BallByBall!$P$2:$P$501,B1456))</f>
        <v>0</v>
      </c>
      <c r="O1456">
        <f>IF(A1456="","",SUMIFS(OverSummary!$G$2:$G$101,OverSummary!$A$2:$A$101,A1456,OverSummary!$D$2:$D$101,B1456))</f>
        <v>0</v>
      </c>
      <c r="P1456">
        <f>IF(A1456="","",G1456*Rules!$B$13+H1456*Rules!$B$14+I1456*Rules!$B$15)</f>
        <v>0</v>
      </c>
      <c r="Q1456">
        <f>IF(A1456="","",IF(G1456&gt;=100,Rules!$B$18,IF(G1456&gt;=50,Rules!$B$17,IF(G1456&gt;=30,Rules!$B$16,0)))+IF(AND(F1456=1,D1456&lt;&gt;"BWL",G1456=0),Rules!$B$27,0))</f>
        <v>0</v>
      </c>
      <c r="R1456">
        <f>IF(A1456="","",J1456*Rules!$B$19+O1456*Rules!$B$22)</f>
        <v>0</v>
      </c>
      <c r="S1456">
        <f>IF(A1456="","",IF(J1456&gt;=4,Rules!$B$21,IF(J1456&gt;=3,Rules!$B$20,0)))</f>
        <v>0</v>
      </c>
      <c r="T1456">
        <f>IF(A1456="","",K1456*Rules!$B$23+L1456*Rules!$B$24+M1456*Rules!$B$25+N1456*Rules!$B$26)</f>
        <v>0</v>
      </c>
      <c r="U1456">
        <f t="shared" si="22"/>
        <v>0</v>
      </c>
    </row>
    <row r="1457" spans="1:21" x14ac:dyDescent="0.2">
      <c r="A1457" t="str">
        <f>MatchSquad!A1457</f>
        <v>M030</v>
      </c>
      <c r="B1457" t="str">
        <f>MatchSquad!B1457</f>
        <v>P056</v>
      </c>
      <c r="C1457" t="str">
        <f>MatchSquad!C1457</f>
        <v>Glenn Phillips</v>
      </c>
      <c r="D1457" t="str">
        <f>MatchSquad!D1457</f>
        <v>BAT</v>
      </c>
      <c r="E1457" t="str">
        <f>MatchSquad!E1457</f>
        <v>GT</v>
      </c>
      <c r="F1457">
        <f>MatchSquad!G1457</f>
        <v>0</v>
      </c>
      <c r="G1457">
        <f>IF(A1457="","",SUMIFS(BallByBall!$I$2:$I$501,BallByBall!$B$2:$B$501,A1457,BallByBall!$F$2:$F$501,B1457))</f>
        <v>0</v>
      </c>
      <c r="H1457">
        <f>IF(A1457="","",COUNTIFS(BallByBall!$B$2:$B$501,A1457,BallByBall!$F$2:$F$501,B1457,BallByBall!$Q$2:$Q$501,1))</f>
        <v>0</v>
      </c>
      <c r="I1457">
        <f>IF(A1457="","",COUNTIFS(BallByBall!$B$2:$B$501,A1457,BallByBall!$F$2:$F$501,B1457,BallByBall!$R$2:$R$501,1))</f>
        <v>0</v>
      </c>
      <c r="J1457">
        <f>IF(A1457="","",SUMIFS(BallByBall!$T$2:$T$501,BallByBall!$B$2:$B$501,A1457,BallByBall!$H$2:$H$501,B1457))</f>
        <v>0</v>
      </c>
      <c r="K1457">
        <f>IF(A1457="","",SUMIFS(BallByBall!$U$2:$U$501,BallByBall!$B$2:$B$501,A1457,BallByBall!$P$2:$P$501,B1457))</f>
        <v>0</v>
      </c>
      <c r="L1457">
        <f>IF(A1457="","",SUMIFS(BallByBall!$V$2:$V$501,BallByBall!$B$2:$B$501,A1457,BallByBall!$P$2:$P$501,B1457))</f>
        <v>0</v>
      </c>
      <c r="M1457">
        <f>IF(A1457="","",SUMIFS(BallByBall!$W$2:$W$501,BallByBall!$B$2:$B$501,A1457,BallByBall!$P$2:$P$501,B1457))</f>
        <v>0</v>
      </c>
      <c r="N1457">
        <f>IF(A1457="","",SUMIFS(BallByBall!$X$2:$X$501,BallByBall!$B$2:$B$501,A1457,BallByBall!$P$2:$P$501,B1457))</f>
        <v>0</v>
      </c>
      <c r="O1457">
        <f>IF(A1457="","",SUMIFS(OverSummary!$G$2:$G$101,OverSummary!$A$2:$A$101,A1457,OverSummary!$D$2:$D$101,B1457))</f>
        <v>0</v>
      </c>
      <c r="P1457">
        <f>IF(A1457="","",G1457*Rules!$B$13+H1457*Rules!$B$14+I1457*Rules!$B$15)</f>
        <v>0</v>
      </c>
      <c r="Q1457">
        <f>IF(A1457="","",IF(G1457&gt;=100,Rules!$B$18,IF(G1457&gt;=50,Rules!$B$17,IF(G1457&gt;=30,Rules!$B$16,0)))+IF(AND(F1457=1,D1457&lt;&gt;"BWL",G1457=0),Rules!$B$27,0))</f>
        <v>0</v>
      </c>
      <c r="R1457">
        <f>IF(A1457="","",J1457*Rules!$B$19+O1457*Rules!$B$22)</f>
        <v>0</v>
      </c>
      <c r="S1457">
        <f>IF(A1457="","",IF(J1457&gt;=4,Rules!$B$21,IF(J1457&gt;=3,Rules!$B$20,0)))</f>
        <v>0</v>
      </c>
      <c r="T1457">
        <f>IF(A1457="","",K1457*Rules!$B$23+L1457*Rules!$B$24+M1457*Rules!$B$25+N1457*Rules!$B$26)</f>
        <v>0</v>
      </c>
      <c r="U1457">
        <f t="shared" si="22"/>
        <v>0</v>
      </c>
    </row>
    <row r="1458" spans="1:21" x14ac:dyDescent="0.2">
      <c r="A1458" t="str">
        <f>MatchSquad!A1458</f>
        <v>M030</v>
      </c>
      <c r="B1458" t="str">
        <f>MatchSquad!B1458</f>
        <v>P057</v>
      </c>
      <c r="C1458" t="str">
        <f>MatchSquad!C1458</f>
        <v>Sai Sudharsan</v>
      </c>
      <c r="D1458" t="str">
        <f>MatchSquad!D1458</f>
        <v>BAT</v>
      </c>
      <c r="E1458" t="str">
        <f>MatchSquad!E1458</f>
        <v>GT</v>
      </c>
      <c r="F1458">
        <f>MatchSquad!G1458</f>
        <v>0</v>
      </c>
      <c r="G1458">
        <f>IF(A1458="","",SUMIFS(BallByBall!$I$2:$I$501,BallByBall!$B$2:$B$501,A1458,BallByBall!$F$2:$F$501,B1458))</f>
        <v>0</v>
      </c>
      <c r="H1458">
        <f>IF(A1458="","",COUNTIFS(BallByBall!$B$2:$B$501,A1458,BallByBall!$F$2:$F$501,B1458,BallByBall!$Q$2:$Q$501,1))</f>
        <v>0</v>
      </c>
      <c r="I1458">
        <f>IF(A1458="","",COUNTIFS(BallByBall!$B$2:$B$501,A1458,BallByBall!$F$2:$F$501,B1458,BallByBall!$R$2:$R$501,1))</f>
        <v>0</v>
      </c>
      <c r="J1458">
        <f>IF(A1458="","",SUMIFS(BallByBall!$T$2:$T$501,BallByBall!$B$2:$B$501,A1458,BallByBall!$H$2:$H$501,B1458))</f>
        <v>0</v>
      </c>
      <c r="K1458">
        <f>IF(A1458="","",SUMIFS(BallByBall!$U$2:$U$501,BallByBall!$B$2:$B$501,A1458,BallByBall!$P$2:$P$501,B1458))</f>
        <v>0</v>
      </c>
      <c r="L1458">
        <f>IF(A1458="","",SUMIFS(BallByBall!$V$2:$V$501,BallByBall!$B$2:$B$501,A1458,BallByBall!$P$2:$P$501,B1458))</f>
        <v>0</v>
      </c>
      <c r="M1458">
        <f>IF(A1458="","",SUMIFS(BallByBall!$W$2:$W$501,BallByBall!$B$2:$B$501,A1458,BallByBall!$P$2:$P$501,B1458))</f>
        <v>0</v>
      </c>
      <c r="N1458">
        <f>IF(A1458="","",SUMIFS(BallByBall!$X$2:$X$501,BallByBall!$B$2:$B$501,A1458,BallByBall!$P$2:$P$501,B1458))</f>
        <v>0</v>
      </c>
      <c r="O1458">
        <f>IF(A1458="","",SUMIFS(OverSummary!$G$2:$G$101,OverSummary!$A$2:$A$101,A1458,OverSummary!$D$2:$D$101,B1458))</f>
        <v>0</v>
      </c>
      <c r="P1458">
        <f>IF(A1458="","",G1458*Rules!$B$13+H1458*Rules!$B$14+I1458*Rules!$B$15)</f>
        <v>0</v>
      </c>
      <c r="Q1458">
        <f>IF(A1458="","",IF(G1458&gt;=100,Rules!$B$18,IF(G1458&gt;=50,Rules!$B$17,IF(G1458&gt;=30,Rules!$B$16,0)))+IF(AND(F1458=1,D1458&lt;&gt;"BWL",G1458=0),Rules!$B$27,0))</f>
        <v>0</v>
      </c>
      <c r="R1458">
        <f>IF(A1458="","",J1458*Rules!$B$19+O1458*Rules!$B$22)</f>
        <v>0</v>
      </c>
      <c r="S1458">
        <f>IF(A1458="","",IF(J1458&gt;=4,Rules!$B$21,IF(J1458&gt;=3,Rules!$B$20,0)))</f>
        <v>0</v>
      </c>
      <c r="T1458">
        <f>IF(A1458="","",K1458*Rules!$B$23+L1458*Rules!$B$24+M1458*Rules!$B$25+N1458*Rules!$B$26)</f>
        <v>0</v>
      </c>
      <c r="U1458">
        <f t="shared" si="22"/>
        <v>0</v>
      </c>
    </row>
    <row r="1459" spans="1:21" x14ac:dyDescent="0.2">
      <c r="A1459" t="str">
        <f>MatchSquad!A1459</f>
        <v>M030</v>
      </c>
      <c r="B1459" t="str">
        <f>MatchSquad!B1459</f>
        <v>P058</v>
      </c>
      <c r="C1459" t="str">
        <f>MatchSquad!C1459</f>
        <v>Nishant Sindhu</v>
      </c>
      <c r="D1459" t="str">
        <f>MatchSquad!D1459</f>
        <v>AR</v>
      </c>
      <c r="E1459" t="str">
        <f>MatchSquad!E1459</f>
        <v>GT</v>
      </c>
      <c r="F1459">
        <f>MatchSquad!G1459</f>
        <v>0</v>
      </c>
      <c r="G1459">
        <f>IF(A1459="","",SUMIFS(BallByBall!$I$2:$I$501,BallByBall!$B$2:$B$501,A1459,BallByBall!$F$2:$F$501,B1459))</f>
        <v>0</v>
      </c>
      <c r="H1459">
        <f>IF(A1459="","",COUNTIFS(BallByBall!$B$2:$B$501,A1459,BallByBall!$F$2:$F$501,B1459,BallByBall!$Q$2:$Q$501,1))</f>
        <v>0</v>
      </c>
      <c r="I1459">
        <f>IF(A1459="","",COUNTIFS(BallByBall!$B$2:$B$501,A1459,BallByBall!$F$2:$F$501,B1459,BallByBall!$R$2:$R$501,1))</f>
        <v>0</v>
      </c>
      <c r="J1459">
        <f>IF(A1459="","",SUMIFS(BallByBall!$T$2:$T$501,BallByBall!$B$2:$B$501,A1459,BallByBall!$H$2:$H$501,B1459))</f>
        <v>0</v>
      </c>
      <c r="K1459">
        <f>IF(A1459="","",SUMIFS(BallByBall!$U$2:$U$501,BallByBall!$B$2:$B$501,A1459,BallByBall!$P$2:$P$501,B1459))</f>
        <v>0</v>
      </c>
      <c r="L1459">
        <f>IF(A1459="","",SUMIFS(BallByBall!$V$2:$V$501,BallByBall!$B$2:$B$501,A1459,BallByBall!$P$2:$P$501,B1459))</f>
        <v>0</v>
      </c>
      <c r="M1459">
        <f>IF(A1459="","",SUMIFS(BallByBall!$W$2:$W$501,BallByBall!$B$2:$B$501,A1459,BallByBall!$P$2:$P$501,B1459))</f>
        <v>0</v>
      </c>
      <c r="N1459">
        <f>IF(A1459="","",SUMIFS(BallByBall!$X$2:$X$501,BallByBall!$B$2:$B$501,A1459,BallByBall!$P$2:$P$501,B1459))</f>
        <v>0</v>
      </c>
      <c r="O1459">
        <f>IF(A1459="","",SUMIFS(OverSummary!$G$2:$G$101,OverSummary!$A$2:$A$101,A1459,OverSummary!$D$2:$D$101,B1459))</f>
        <v>0</v>
      </c>
      <c r="P1459">
        <f>IF(A1459="","",G1459*Rules!$B$13+H1459*Rules!$B$14+I1459*Rules!$B$15)</f>
        <v>0</v>
      </c>
      <c r="Q1459">
        <f>IF(A1459="","",IF(G1459&gt;=100,Rules!$B$18,IF(G1459&gt;=50,Rules!$B$17,IF(G1459&gt;=30,Rules!$B$16,0)))+IF(AND(F1459=1,D1459&lt;&gt;"BWL",G1459=0),Rules!$B$27,0))</f>
        <v>0</v>
      </c>
      <c r="R1459">
        <f>IF(A1459="","",J1459*Rules!$B$19+O1459*Rules!$B$22)</f>
        <v>0</v>
      </c>
      <c r="S1459">
        <f>IF(A1459="","",IF(J1459&gt;=4,Rules!$B$21,IF(J1459&gt;=3,Rules!$B$20,0)))</f>
        <v>0</v>
      </c>
      <c r="T1459">
        <f>IF(A1459="","",K1459*Rules!$B$23+L1459*Rules!$B$24+M1459*Rules!$B$25+N1459*Rules!$B$26)</f>
        <v>0</v>
      </c>
      <c r="U1459">
        <f t="shared" si="22"/>
        <v>0</v>
      </c>
    </row>
    <row r="1460" spans="1:21" x14ac:dyDescent="0.2">
      <c r="A1460" t="str">
        <f>MatchSquad!A1460</f>
        <v>M030</v>
      </c>
      <c r="B1460" t="str">
        <f>MatchSquad!B1460</f>
        <v>P059</v>
      </c>
      <c r="C1460" t="str">
        <f>MatchSquad!C1460</f>
        <v>Washington Sundar</v>
      </c>
      <c r="D1460" t="str">
        <f>MatchSquad!D1460</f>
        <v>AR</v>
      </c>
      <c r="E1460" t="str">
        <f>MatchSquad!E1460</f>
        <v>GT</v>
      </c>
      <c r="F1460">
        <f>MatchSquad!G1460</f>
        <v>0</v>
      </c>
      <c r="G1460">
        <f>IF(A1460="","",SUMIFS(BallByBall!$I$2:$I$501,BallByBall!$B$2:$B$501,A1460,BallByBall!$F$2:$F$501,B1460))</f>
        <v>0</v>
      </c>
      <c r="H1460">
        <f>IF(A1460="","",COUNTIFS(BallByBall!$B$2:$B$501,A1460,BallByBall!$F$2:$F$501,B1460,BallByBall!$Q$2:$Q$501,1))</f>
        <v>0</v>
      </c>
      <c r="I1460">
        <f>IF(A1460="","",COUNTIFS(BallByBall!$B$2:$B$501,A1460,BallByBall!$F$2:$F$501,B1460,BallByBall!$R$2:$R$501,1))</f>
        <v>0</v>
      </c>
      <c r="J1460">
        <f>IF(A1460="","",SUMIFS(BallByBall!$T$2:$T$501,BallByBall!$B$2:$B$501,A1460,BallByBall!$H$2:$H$501,B1460))</f>
        <v>0</v>
      </c>
      <c r="K1460">
        <f>IF(A1460="","",SUMIFS(BallByBall!$U$2:$U$501,BallByBall!$B$2:$B$501,A1460,BallByBall!$P$2:$P$501,B1460))</f>
        <v>0</v>
      </c>
      <c r="L1460">
        <f>IF(A1460="","",SUMIFS(BallByBall!$V$2:$V$501,BallByBall!$B$2:$B$501,A1460,BallByBall!$P$2:$P$501,B1460))</f>
        <v>0</v>
      </c>
      <c r="M1460">
        <f>IF(A1460="","",SUMIFS(BallByBall!$W$2:$W$501,BallByBall!$B$2:$B$501,A1460,BallByBall!$P$2:$P$501,B1460))</f>
        <v>0</v>
      </c>
      <c r="N1460">
        <f>IF(A1460="","",SUMIFS(BallByBall!$X$2:$X$501,BallByBall!$B$2:$B$501,A1460,BallByBall!$P$2:$P$501,B1460))</f>
        <v>0</v>
      </c>
      <c r="O1460">
        <f>IF(A1460="","",SUMIFS(OverSummary!$G$2:$G$101,OverSummary!$A$2:$A$101,A1460,OverSummary!$D$2:$D$101,B1460))</f>
        <v>0</v>
      </c>
      <c r="P1460">
        <f>IF(A1460="","",G1460*Rules!$B$13+H1460*Rules!$B$14+I1460*Rules!$B$15)</f>
        <v>0</v>
      </c>
      <c r="Q1460">
        <f>IF(A1460="","",IF(G1460&gt;=100,Rules!$B$18,IF(G1460&gt;=50,Rules!$B$17,IF(G1460&gt;=30,Rules!$B$16,0)))+IF(AND(F1460=1,D1460&lt;&gt;"BWL",G1460=0),Rules!$B$27,0))</f>
        <v>0</v>
      </c>
      <c r="R1460">
        <f>IF(A1460="","",J1460*Rules!$B$19+O1460*Rules!$B$22)</f>
        <v>0</v>
      </c>
      <c r="S1460">
        <f>IF(A1460="","",IF(J1460&gt;=4,Rules!$B$21,IF(J1460&gt;=3,Rules!$B$20,0)))</f>
        <v>0</v>
      </c>
      <c r="T1460">
        <f>IF(A1460="","",K1460*Rules!$B$23+L1460*Rules!$B$24+M1460*Rules!$B$25+N1460*Rules!$B$26)</f>
        <v>0</v>
      </c>
      <c r="U1460">
        <f t="shared" si="22"/>
        <v>0</v>
      </c>
    </row>
    <row r="1461" spans="1:21" x14ac:dyDescent="0.2">
      <c r="A1461" t="str">
        <f>MatchSquad!A1461</f>
        <v>M030</v>
      </c>
      <c r="B1461" t="str">
        <f>MatchSquad!B1461</f>
        <v>P060</v>
      </c>
      <c r="C1461" t="str">
        <f>MatchSquad!C1461</f>
        <v>Mohd. Arshad Khan</v>
      </c>
      <c r="D1461" t="str">
        <f>MatchSquad!D1461</f>
        <v>AR</v>
      </c>
      <c r="E1461" t="str">
        <f>MatchSquad!E1461</f>
        <v>GT</v>
      </c>
      <c r="F1461">
        <f>MatchSquad!G1461</f>
        <v>0</v>
      </c>
      <c r="G1461">
        <f>IF(A1461="","",SUMIFS(BallByBall!$I$2:$I$501,BallByBall!$B$2:$B$501,A1461,BallByBall!$F$2:$F$501,B1461))</f>
        <v>0</v>
      </c>
      <c r="H1461">
        <f>IF(A1461="","",COUNTIFS(BallByBall!$B$2:$B$501,A1461,BallByBall!$F$2:$F$501,B1461,BallByBall!$Q$2:$Q$501,1))</f>
        <v>0</v>
      </c>
      <c r="I1461">
        <f>IF(A1461="","",COUNTIFS(BallByBall!$B$2:$B$501,A1461,BallByBall!$F$2:$F$501,B1461,BallByBall!$R$2:$R$501,1))</f>
        <v>0</v>
      </c>
      <c r="J1461">
        <f>IF(A1461="","",SUMIFS(BallByBall!$T$2:$T$501,BallByBall!$B$2:$B$501,A1461,BallByBall!$H$2:$H$501,B1461))</f>
        <v>0</v>
      </c>
      <c r="K1461">
        <f>IF(A1461="","",SUMIFS(BallByBall!$U$2:$U$501,BallByBall!$B$2:$B$501,A1461,BallByBall!$P$2:$P$501,B1461))</f>
        <v>0</v>
      </c>
      <c r="L1461">
        <f>IF(A1461="","",SUMIFS(BallByBall!$V$2:$V$501,BallByBall!$B$2:$B$501,A1461,BallByBall!$P$2:$P$501,B1461))</f>
        <v>0</v>
      </c>
      <c r="M1461">
        <f>IF(A1461="","",SUMIFS(BallByBall!$W$2:$W$501,BallByBall!$B$2:$B$501,A1461,BallByBall!$P$2:$P$501,B1461))</f>
        <v>0</v>
      </c>
      <c r="N1461">
        <f>IF(A1461="","",SUMIFS(BallByBall!$X$2:$X$501,BallByBall!$B$2:$B$501,A1461,BallByBall!$P$2:$P$501,B1461))</f>
        <v>0</v>
      </c>
      <c r="O1461">
        <f>IF(A1461="","",SUMIFS(OverSummary!$G$2:$G$101,OverSummary!$A$2:$A$101,A1461,OverSummary!$D$2:$D$101,B1461))</f>
        <v>0</v>
      </c>
      <c r="P1461">
        <f>IF(A1461="","",G1461*Rules!$B$13+H1461*Rules!$B$14+I1461*Rules!$B$15)</f>
        <v>0</v>
      </c>
      <c r="Q1461">
        <f>IF(A1461="","",IF(G1461&gt;=100,Rules!$B$18,IF(G1461&gt;=50,Rules!$B$17,IF(G1461&gt;=30,Rules!$B$16,0)))+IF(AND(F1461=1,D1461&lt;&gt;"BWL",G1461=0),Rules!$B$27,0))</f>
        <v>0</v>
      </c>
      <c r="R1461">
        <f>IF(A1461="","",J1461*Rules!$B$19+O1461*Rules!$B$22)</f>
        <v>0</v>
      </c>
      <c r="S1461">
        <f>IF(A1461="","",IF(J1461&gt;=4,Rules!$B$21,IF(J1461&gt;=3,Rules!$B$20,0)))</f>
        <v>0</v>
      </c>
      <c r="T1461">
        <f>IF(A1461="","",K1461*Rules!$B$23+L1461*Rules!$B$24+M1461*Rules!$B$25+N1461*Rules!$B$26)</f>
        <v>0</v>
      </c>
      <c r="U1461">
        <f t="shared" si="22"/>
        <v>0</v>
      </c>
    </row>
    <row r="1462" spans="1:21" x14ac:dyDescent="0.2">
      <c r="A1462" t="str">
        <f>MatchSquad!A1462</f>
        <v>M030</v>
      </c>
      <c r="B1462" t="str">
        <f>MatchSquad!B1462</f>
        <v>P061</v>
      </c>
      <c r="C1462" t="str">
        <f>MatchSquad!C1462</f>
        <v>Sai Kishore</v>
      </c>
      <c r="D1462" t="str">
        <f>MatchSquad!D1462</f>
        <v>AR</v>
      </c>
      <c r="E1462" t="str">
        <f>MatchSquad!E1462</f>
        <v>GT</v>
      </c>
      <c r="F1462">
        <f>MatchSquad!G1462</f>
        <v>0</v>
      </c>
      <c r="G1462">
        <f>IF(A1462="","",SUMIFS(BallByBall!$I$2:$I$501,BallByBall!$B$2:$B$501,A1462,BallByBall!$F$2:$F$501,B1462))</f>
        <v>0</v>
      </c>
      <c r="H1462">
        <f>IF(A1462="","",COUNTIFS(BallByBall!$B$2:$B$501,A1462,BallByBall!$F$2:$F$501,B1462,BallByBall!$Q$2:$Q$501,1))</f>
        <v>0</v>
      </c>
      <c r="I1462">
        <f>IF(A1462="","",COUNTIFS(BallByBall!$B$2:$B$501,A1462,BallByBall!$F$2:$F$501,B1462,BallByBall!$R$2:$R$501,1))</f>
        <v>0</v>
      </c>
      <c r="J1462">
        <f>IF(A1462="","",SUMIFS(BallByBall!$T$2:$T$501,BallByBall!$B$2:$B$501,A1462,BallByBall!$H$2:$H$501,B1462))</f>
        <v>0</v>
      </c>
      <c r="K1462">
        <f>IF(A1462="","",SUMIFS(BallByBall!$U$2:$U$501,BallByBall!$B$2:$B$501,A1462,BallByBall!$P$2:$P$501,B1462))</f>
        <v>0</v>
      </c>
      <c r="L1462">
        <f>IF(A1462="","",SUMIFS(BallByBall!$V$2:$V$501,BallByBall!$B$2:$B$501,A1462,BallByBall!$P$2:$P$501,B1462))</f>
        <v>0</v>
      </c>
      <c r="M1462">
        <f>IF(A1462="","",SUMIFS(BallByBall!$W$2:$W$501,BallByBall!$B$2:$B$501,A1462,BallByBall!$P$2:$P$501,B1462))</f>
        <v>0</v>
      </c>
      <c r="N1462">
        <f>IF(A1462="","",SUMIFS(BallByBall!$X$2:$X$501,BallByBall!$B$2:$B$501,A1462,BallByBall!$P$2:$P$501,B1462))</f>
        <v>0</v>
      </c>
      <c r="O1462">
        <f>IF(A1462="","",SUMIFS(OverSummary!$G$2:$G$101,OverSummary!$A$2:$A$101,A1462,OverSummary!$D$2:$D$101,B1462))</f>
        <v>0</v>
      </c>
      <c r="P1462">
        <f>IF(A1462="","",G1462*Rules!$B$13+H1462*Rules!$B$14+I1462*Rules!$B$15)</f>
        <v>0</v>
      </c>
      <c r="Q1462">
        <f>IF(A1462="","",IF(G1462&gt;=100,Rules!$B$18,IF(G1462&gt;=50,Rules!$B$17,IF(G1462&gt;=30,Rules!$B$16,0)))+IF(AND(F1462=1,D1462&lt;&gt;"BWL",G1462=0),Rules!$B$27,0))</f>
        <v>0</v>
      </c>
      <c r="R1462">
        <f>IF(A1462="","",J1462*Rules!$B$19+O1462*Rules!$B$22)</f>
        <v>0</v>
      </c>
      <c r="S1462">
        <f>IF(A1462="","",IF(J1462&gt;=4,Rules!$B$21,IF(J1462&gt;=3,Rules!$B$20,0)))</f>
        <v>0</v>
      </c>
      <c r="T1462">
        <f>IF(A1462="","",K1462*Rules!$B$23+L1462*Rules!$B$24+M1462*Rules!$B$25+N1462*Rules!$B$26)</f>
        <v>0</v>
      </c>
      <c r="U1462">
        <f t="shared" si="22"/>
        <v>0</v>
      </c>
    </row>
    <row r="1463" spans="1:21" x14ac:dyDescent="0.2">
      <c r="A1463" t="str">
        <f>MatchSquad!A1463</f>
        <v>M030</v>
      </c>
      <c r="B1463" t="str">
        <f>MatchSquad!B1463</f>
        <v>P062</v>
      </c>
      <c r="C1463" t="str">
        <f>MatchSquad!C1463</f>
        <v>Jayant Yadav</v>
      </c>
      <c r="D1463" t="str">
        <f>MatchSquad!D1463</f>
        <v>AR</v>
      </c>
      <c r="E1463" t="str">
        <f>MatchSquad!E1463</f>
        <v>GT</v>
      </c>
      <c r="F1463">
        <f>MatchSquad!G1463</f>
        <v>0</v>
      </c>
      <c r="G1463">
        <f>IF(A1463="","",SUMIFS(BallByBall!$I$2:$I$501,BallByBall!$B$2:$B$501,A1463,BallByBall!$F$2:$F$501,B1463))</f>
        <v>0</v>
      </c>
      <c r="H1463">
        <f>IF(A1463="","",COUNTIFS(BallByBall!$B$2:$B$501,A1463,BallByBall!$F$2:$F$501,B1463,BallByBall!$Q$2:$Q$501,1))</f>
        <v>0</v>
      </c>
      <c r="I1463">
        <f>IF(A1463="","",COUNTIFS(BallByBall!$B$2:$B$501,A1463,BallByBall!$F$2:$F$501,B1463,BallByBall!$R$2:$R$501,1))</f>
        <v>0</v>
      </c>
      <c r="J1463">
        <f>IF(A1463="","",SUMIFS(BallByBall!$T$2:$T$501,BallByBall!$B$2:$B$501,A1463,BallByBall!$H$2:$H$501,B1463))</f>
        <v>0</v>
      </c>
      <c r="K1463">
        <f>IF(A1463="","",SUMIFS(BallByBall!$U$2:$U$501,BallByBall!$B$2:$B$501,A1463,BallByBall!$P$2:$P$501,B1463))</f>
        <v>0</v>
      </c>
      <c r="L1463">
        <f>IF(A1463="","",SUMIFS(BallByBall!$V$2:$V$501,BallByBall!$B$2:$B$501,A1463,BallByBall!$P$2:$P$501,B1463))</f>
        <v>0</v>
      </c>
      <c r="M1463">
        <f>IF(A1463="","",SUMIFS(BallByBall!$W$2:$W$501,BallByBall!$B$2:$B$501,A1463,BallByBall!$P$2:$P$501,B1463))</f>
        <v>0</v>
      </c>
      <c r="N1463">
        <f>IF(A1463="","",SUMIFS(BallByBall!$X$2:$X$501,BallByBall!$B$2:$B$501,A1463,BallByBall!$P$2:$P$501,B1463))</f>
        <v>0</v>
      </c>
      <c r="O1463">
        <f>IF(A1463="","",SUMIFS(OverSummary!$G$2:$G$101,OverSummary!$A$2:$A$101,A1463,OverSummary!$D$2:$D$101,B1463))</f>
        <v>0</v>
      </c>
      <c r="P1463">
        <f>IF(A1463="","",G1463*Rules!$B$13+H1463*Rules!$B$14+I1463*Rules!$B$15)</f>
        <v>0</v>
      </c>
      <c r="Q1463">
        <f>IF(A1463="","",IF(G1463&gt;=100,Rules!$B$18,IF(G1463&gt;=50,Rules!$B$17,IF(G1463&gt;=30,Rules!$B$16,0)))+IF(AND(F1463=1,D1463&lt;&gt;"BWL",G1463=0),Rules!$B$27,0))</f>
        <v>0</v>
      </c>
      <c r="R1463">
        <f>IF(A1463="","",J1463*Rules!$B$19+O1463*Rules!$B$22)</f>
        <v>0</v>
      </c>
      <c r="S1463">
        <f>IF(A1463="","",IF(J1463&gt;=4,Rules!$B$21,IF(J1463&gt;=3,Rules!$B$20,0)))</f>
        <v>0</v>
      </c>
      <c r="T1463">
        <f>IF(A1463="","",K1463*Rules!$B$23+L1463*Rules!$B$24+M1463*Rules!$B$25+N1463*Rules!$B$26)</f>
        <v>0</v>
      </c>
      <c r="U1463">
        <f t="shared" si="22"/>
        <v>0</v>
      </c>
    </row>
    <row r="1464" spans="1:21" x14ac:dyDescent="0.2">
      <c r="A1464" t="str">
        <f>MatchSquad!A1464</f>
        <v>M030</v>
      </c>
      <c r="B1464" t="str">
        <f>MatchSquad!B1464</f>
        <v>P063</v>
      </c>
      <c r="C1464" t="str">
        <f>MatchSquad!C1464</f>
        <v>Jason Holder</v>
      </c>
      <c r="D1464" t="str">
        <f>MatchSquad!D1464</f>
        <v>AR</v>
      </c>
      <c r="E1464" t="str">
        <f>MatchSquad!E1464</f>
        <v>GT</v>
      </c>
      <c r="F1464">
        <f>MatchSquad!G1464</f>
        <v>0</v>
      </c>
      <c r="G1464">
        <f>IF(A1464="","",SUMIFS(BallByBall!$I$2:$I$501,BallByBall!$B$2:$B$501,A1464,BallByBall!$F$2:$F$501,B1464))</f>
        <v>0</v>
      </c>
      <c r="H1464">
        <f>IF(A1464="","",COUNTIFS(BallByBall!$B$2:$B$501,A1464,BallByBall!$F$2:$F$501,B1464,BallByBall!$Q$2:$Q$501,1))</f>
        <v>0</v>
      </c>
      <c r="I1464">
        <f>IF(A1464="","",COUNTIFS(BallByBall!$B$2:$B$501,A1464,BallByBall!$F$2:$F$501,B1464,BallByBall!$R$2:$R$501,1))</f>
        <v>0</v>
      </c>
      <c r="J1464">
        <f>IF(A1464="","",SUMIFS(BallByBall!$T$2:$T$501,BallByBall!$B$2:$B$501,A1464,BallByBall!$H$2:$H$501,B1464))</f>
        <v>0</v>
      </c>
      <c r="K1464">
        <f>IF(A1464="","",SUMIFS(BallByBall!$U$2:$U$501,BallByBall!$B$2:$B$501,A1464,BallByBall!$P$2:$P$501,B1464))</f>
        <v>0</v>
      </c>
      <c r="L1464">
        <f>IF(A1464="","",SUMIFS(BallByBall!$V$2:$V$501,BallByBall!$B$2:$B$501,A1464,BallByBall!$P$2:$P$501,B1464))</f>
        <v>0</v>
      </c>
      <c r="M1464">
        <f>IF(A1464="","",SUMIFS(BallByBall!$W$2:$W$501,BallByBall!$B$2:$B$501,A1464,BallByBall!$P$2:$P$501,B1464))</f>
        <v>0</v>
      </c>
      <c r="N1464">
        <f>IF(A1464="","",SUMIFS(BallByBall!$X$2:$X$501,BallByBall!$B$2:$B$501,A1464,BallByBall!$P$2:$P$501,B1464))</f>
        <v>0</v>
      </c>
      <c r="O1464">
        <f>IF(A1464="","",SUMIFS(OverSummary!$G$2:$G$101,OverSummary!$A$2:$A$101,A1464,OverSummary!$D$2:$D$101,B1464))</f>
        <v>0</v>
      </c>
      <c r="P1464">
        <f>IF(A1464="","",G1464*Rules!$B$13+H1464*Rules!$B$14+I1464*Rules!$B$15)</f>
        <v>0</v>
      </c>
      <c r="Q1464">
        <f>IF(A1464="","",IF(G1464&gt;=100,Rules!$B$18,IF(G1464&gt;=50,Rules!$B$17,IF(G1464&gt;=30,Rules!$B$16,0)))+IF(AND(F1464=1,D1464&lt;&gt;"BWL",G1464=0),Rules!$B$27,0))</f>
        <v>0</v>
      </c>
      <c r="R1464">
        <f>IF(A1464="","",J1464*Rules!$B$19+O1464*Rules!$B$22)</f>
        <v>0</v>
      </c>
      <c r="S1464">
        <f>IF(A1464="","",IF(J1464&gt;=4,Rules!$B$21,IF(J1464&gt;=3,Rules!$B$20,0)))</f>
        <v>0</v>
      </c>
      <c r="T1464">
        <f>IF(A1464="","",K1464*Rules!$B$23+L1464*Rules!$B$24+M1464*Rules!$B$25+N1464*Rules!$B$26)</f>
        <v>0</v>
      </c>
      <c r="U1464">
        <f t="shared" si="22"/>
        <v>0</v>
      </c>
    </row>
    <row r="1465" spans="1:21" x14ac:dyDescent="0.2">
      <c r="A1465" t="str">
        <f>MatchSquad!A1465</f>
        <v>M030</v>
      </c>
      <c r="B1465" t="str">
        <f>MatchSquad!B1465</f>
        <v>P064</v>
      </c>
      <c r="C1465" t="str">
        <f>MatchSquad!C1465</f>
        <v>Rahul Tewatia</v>
      </c>
      <c r="D1465" t="str">
        <f>MatchSquad!D1465</f>
        <v>AR</v>
      </c>
      <c r="E1465" t="str">
        <f>MatchSquad!E1465</f>
        <v>GT</v>
      </c>
      <c r="F1465">
        <f>MatchSquad!G1465</f>
        <v>0</v>
      </c>
      <c r="G1465">
        <f>IF(A1465="","",SUMIFS(BallByBall!$I$2:$I$501,BallByBall!$B$2:$B$501,A1465,BallByBall!$F$2:$F$501,B1465))</f>
        <v>0</v>
      </c>
      <c r="H1465">
        <f>IF(A1465="","",COUNTIFS(BallByBall!$B$2:$B$501,A1465,BallByBall!$F$2:$F$501,B1465,BallByBall!$Q$2:$Q$501,1))</f>
        <v>0</v>
      </c>
      <c r="I1465">
        <f>IF(A1465="","",COUNTIFS(BallByBall!$B$2:$B$501,A1465,BallByBall!$F$2:$F$501,B1465,BallByBall!$R$2:$R$501,1))</f>
        <v>0</v>
      </c>
      <c r="J1465">
        <f>IF(A1465="","",SUMIFS(BallByBall!$T$2:$T$501,BallByBall!$B$2:$B$501,A1465,BallByBall!$H$2:$H$501,B1465))</f>
        <v>0</v>
      </c>
      <c r="K1465">
        <f>IF(A1465="","",SUMIFS(BallByBall!$U$2:$U$501,BallByBall!$B$2:$B$501,A1465,BallByBall!$P$2:$P$501,B1465))</f>
        <v>0</v>
      </c>
      <c r="L1465">
        <f>IF(A1465="","",SUMIFS(BallByBall!$V$2:$V$501,BallByBall!$B$2:$B$501,A1465,BallByBall!$P$2:$P$501,B1465))</f>
        <v>0</v>
      </c>
      <c r="M1465">
        <f>IF(A1465="","",SUMIFS(BallByBall!$W$2:$W$501,BallByBall!$B$2:$B$501,A1465,BallByBall!$P$2:$P$501,B1465))</f>
        <v>0</v>
      </c>
      <c r="N1465">
        <f>IF(A1465="","",SUMIFS(BallByBall!$X$2:$X$501,BallByBall!$B$2:$B$501,A1465,BallByBall!$P$2:$P$501,B1465))</f>
        <v>0</v>
      </c>
      <c r="O1465">
        <f>IF(A1465="","",SUMIFS(OverSummary!$G$2:$G$101,OverSummary!$A$2:$A$101,A1465,OverSummary!$D$2:$D$101,B1465))</f>
        <v>0</v>
      </c>
      <c r="P1465">
        <f>IF(A1465="","",G1465*Rules!$B$13+H1465*Rules!$B$14+I1465*Rules!$B$15)</f>
        <v>0</v>
      </c>
      <c r="Q1465">
        <f>IF(A1465="","",IF(G1465&gt;=100,Rules!$B$18,IF(G1465&gt;=50,Rules!$B$17,IF(G1465&gt;=30,Rules!$B$16,0)))+IF(AND(F1465=1,D1465&lt;&gt;"BWL",G1465=0),Rules!$B$27,0))</f>
        <v>0</v>
      </c>
      <c r="R1465">
        <f>IF(A1465="","",J1465*Rules!$B$19+O1465*Rules!$B$22)</f>
        <v>0</v>
      </c>
      <c r="S1465">
        <f>IF(A1465="","",IF(J1465&gt;=4,Rules!$B$21,IF(J1465&gt;=3,Rules!$B$20,0)))</f>
        <v>0</v>
      </c>
      <c r="T1465">
        <f>IF(A1465="","",K1465*Rules!$B$23+L1465*Rules!$B$24+M1465*Rules!$B$25+N1465*Rules!$B$26)</f>
        <v>0</v>
      </c>
      <c r="U1465">
        <f t="shared" si="22"/>
        <v>0</v>
      </c>
    </row>
    <row r="1466" spans="1:21" x14ac:dyDescent="0.2">
      <c r="A1466" t="str">
        <f>MatchSquad!A1466</f>
        <v>M030</v>
      </c>
      <c r="B1466" t="str">
        <f>MatchSquad!B1466</f>
        <v>P065</v>
      </c>
      <c r="C1466" t="str">
        <f>MatchSquad!C1466</f>
        <v>Shahrukh Khan</v>
      </c>
      <c r="D1466" t="str">
        <f>MatchSquad!D1466</f>
        <v>AR</v>
      </c>
      <c r="E1466" t="str">
        <f>MatchSquad!E1466</f>
        <v>GT</v>
      </c>
      <c r="F1466">
        <f>MatchSquad!G1466</f>
        <v>0</v>
      </c>
      <c r="G1466">
        <f>IF(A1466="","",SUMIFS(BallByBall!$I$2:$I$501,BallByBall!$B$2:$B$501,A1466,BallByBall!$F$2:$F$501,B1466))</f>
        <v>0</v>
      </c>
      <c r="H1466">
        <f>IF(A1466="","",COUNTIFS(BallByBall!$B$2:$B$501,A1466,BallByBall!$F$2:$F$501,B1466,BallByBall!$Q$2:$Q$501,1))</f>
        <v>0</v>
      </c>
      <c r="I1466">
        <f>IF(A1466="","",COUNTIFS(BallByBall!$B$2:$B$501,A1466,BallByBall!$F$2:$F$501,B1466,BallByBall!$R$2:$R$501,1))</f>
        <v>0</v>
      </c>
      <c r="J1466">
        <f>IF(A1466="","",SUMIFS(BallByBall!$T$2:$T$501,BallByBall!$B$2:$B$501,A1466,BallByBall!$H$2:$H$501,B1466))</f>
        <v>0</v>
      </c>
      <c r="K1466">
        <f>IF(A1466="","",SUMIFS(BallByBall!$U$2:$U$501,BallByBall!$B$2:$B$501,A1466,BallByBall!$P$2:$P$501,B1466))</f>
        <v>0</v>
      </c>
      <c r="L1466">
        <f>IF(A1466="","",SUMIFS(BallByBall!$V$2:$V$501,BallByBall!$B$2:$B$501,A1466,BallByBall!$P$2:$P$501,B1466))</f>
        <v>0</v>
      </c>
      <c r="M1466">
        <f>IF(A1466="","",SUMIFS(BallByBall!$W$2:$W$501,BallByBall!$B$2:$B$501,A1466,BallByBall!$P$2:$P$501,B1466))</f>
        <v>0</v>
      </c>
      <c r="N1466">
        <f>IF(A1466="","",SUMIFS(BallByBall!$X$2:$X$501,BallByBall!$B$2:$B$501,A1466,BallByBall!$P$2:$P$501,B1466))</f>
        <v>0</v>
      </c>
      <c r="O1466">
        <f>IF(A1466="","",SUMIFS(OverSummary!$G$2:$G$101,OverSummary!$A$2:$A$101,A1466,OverSummary!$D$2:$D$101,B1466))</f>
        <v>0</v>
      </c>
      <c r="P1466">
        <f>IF(A1466="","",G1466*Rules!$B$13+H1466*Rules!$B$14+I1466*Rules!$B$15)</f>
        <v>0</v>
      </c>
      <c r="Q1466">
        <f>IF(A1466="","",IF(G1466&gt;=100,Rules!$B$18,IF(G1466&gt;=50,Rules!$B$17,IF(G1466&gt;=30,Rules!$B$16,0)))+IF(AND(F1466=1,D1466&lt;&gt;"BWL",G1466=0),Rules!$B$27,0))</f>
        <v>0</v>
      </c>
      <c r="R1466">
        <f>IF(A1466="","",J1466*Rules!$B$19+O1466*Rules!$B$22)</f>
        <v>0</v>
      </c>
      <c r="S1466">
        <f>IF(A1466="","",IF(J1466&gt;=4,Rules!$B$21,IF(J1466&gt;=3,Rules!$B$20,0)))</f>
        <v>0</v>
      </c>
      <c r="T1466">
        <f>IF(A1466="","",K1466*Rules!$B$23+L1466*Rules!$B$24+M1466*Rules!$B$25+N1466*Rules!$B$26)</f>
        <v>0</v>
      </c>
      <c r="U1466">
        <f t="shared" si="22"/>
        <v>0</v>
      </c>
    </row>
    <row r="1467" spans="1:21" x14ac:dyDescent="0.2">
      <c r="A1467" t="str">
        <f>MatchSquad!A1467</f>
        <v>M030</v>
      </c>
      <c r="B1467" t="str">
        <f>MatchSquad!B1467</f>
        <v>P066</v>
      </c>
      <c r="C1467" t="str">
        <f>MatchSquad!C1467</f>
        <v>Kagiso Rabada</v>
      </c>
      <c r="D1467" t="str">
        <f>MatchSquad!D1467</f>
        <v>BWL</v>
      </c>
      <c r="E1467" t="str">
        <f>MatchSquad!E1467</f>
        <v>GT</v>
      </c>
      <c r="F1467">
        <f>MatchSquad!G1467</f>
        <v>0</v>
      </c>
      <c r="G1467">
        <f>IF(A1467="","",SUMIFS(BallByBall!$I$2:$I$501,BallByBall!$B$2:$B$501,A1467,BallByBall!$F$2:$F$501,B1467))</f>
        <v>0</v>
      </c>
      <c r="H1467">
        <f>IF(A1467="","",COUNTIFS(BallByBall!$B$2:$B$501,A1467,BallByBall!$F$2:$F$501,B1467,BallByBall!$Q$2:$Q$501,1))</f>
        <v>0</v>
      </c>
      <c r="I1467">
        <f>IF(A1467="","",COUNTIFS(BallByBall!$B$2:$B$501,A1467,BallByBall!$F$2:$F$501,B1467,BallByBall!$R$2:$R$501,1))</f>
        <v>0</v>
      </c>
      <c r="J1467">
        <f>IF(A1467="","",SUMIFS(BallByBall!$T$2:$T$501,BallByBall!$B$2:$B$501,A1467,BallByBall!$H$2:$H$501,B1467))</f>
        <v>0</v>
      </c>
      <c r="K1467">
        <f>IF(A1467="","",SUMIFS(BallByBall!$U$2:$U$501,BallByBall!$B$2:$B$501,A1467,BallByBall!$P$2:$P$501,B1467))</f>
        <v>0</v>
      </c>
      <c r="L1467">
        <f>IF(A1467="","",SUMIFS(BallByBall!$V$2:$V$501,BallByBall!$B$2:$B$501,A1467,BallByBall!$P$2:$P$501,B1467))</f>
        <v>0</v>
      </c>
      <c r="M1467">
        <f>IF(A1467="","",SUMIFS(BallByBall!$W$2:$W$501,BallByBall!$B$2:$B$501,A1467,BallByBall!$P$2:$P$501,B1467))</f>
        <v>0</v>
      </c>
      <c r="N1467">
        <f>IF(A1467="","",SUMIFS(BallByBall!$X$2:$X$501,BallByBall!$B$2:$B$501,A1467,BallByBall!$P$2:$P$501,B1467))</f>
        <v>0</v>
      </c>
      <c r="O1467">
        <f>IF(A1467="","",SUMIFS(OverSummary!$G$2:$G$101,OverSummary!$A$2:$A$101,A1467,OverSummary!$D$2:$D$101,B1467))</f>
        <v>0</v>
      </c>
      <c r="P1467">
        <f>IF(A1467="","",G1467*Rules!$B$13+H1467*Rules!$B$14+I1467*Rules!$B$15)</f>
        <v>0</v>
      </c>
      <c r="Q1467">
        <f>IF(A1467="","",IF(G1467&gt;=100,Rules!$B$18,IF(G1467&gt;=50,Rules!$B$17,IF(G1467&gt;=30,Rules!$B$16,0)))+IF(AND(F1467=1,D1467&lt;&gt;"BWL",G1467=0),Rules!$B$27,0))</f>
        <v>0</v>
      </c>
      <c r="R1467">
        <f>IF(A1467="","",J1467*Rules!$B$19+O1467*Rules!$B$22)</f>
        <v>0</v>
      </c>
      <c r="S1467">
        <f>IF(A1467="","",IF(J1467&gt;=4,Rules!$B$21,IF(J1467&gt;=3,Rules!$B$20,0)))</f>
        <v>0</v>
      </c>
      <c r="T1467">
        <f>IF(A1467="","",K1467*Rules!$B$23+L1467*Rules!$B$24+M1467*Rules!$B$25+N1467*Rules!$B$26)</f>
        <v>0</v>
      </c>
      <c r="U1467">
        <f t="shared" si="22"/>
        <v>0</v>
      </c>
    </row>
    <row r="1468" spans="1:21" x14ac:dyDescent="0.2">
      <c r="A1468" t="str">
        <f>MatchSquad!A1468</f>
        <v>M030</v>
      </c>
      <c r="B1468" t="str">
        <f>MatchSquad!B1468</f>
        <v>P067</v>
      </c>
      <c r="C1468" t="str">
        <f>MatchSquad!C1468</f>
        <v>Mohammed Siraj</v>
      </c>
      <c r="D1468" t="str">
        <f>MatchSquad!D1468</f>
        <v>BWL</v>
      </c>
      <c r="E1468" t="str">
        <f>MatchSquad!E1468</f>
        <v>GT</v>
      </c>
      <c r="F1468">
        <f>MatchSquad!G1468</f>
        <v>0</v>
      </c>
      <c r="G1468">
        <f>IF(A1468="","",SUMIFS(BallByBall!$I$2:$I$501,BallByBall!$B$2:$B$501,A1468,BallByBall!$F$2:$F$501,B1468))</f>
        <v>0</v>
      </c>
      <c r="H1468">
        <f>IF(A1468="","",COUNTIFS(BallByBall!$B$2:$B$501,A1468,BallByBall!$F$2:$F$501,B1468,BallByBall!$Q$2:$Q$501,1))</f>
        <v>0</v>
      </c>
      <c r="I1468">
        <f>IF(A1468="","",COUNTIFS(BallByBall!$B$2:$B$501,A1468,BallByBall!$F$2:$F$501,B1468,BallByBall!$R$2:$R$501,1))</f>
        <v>0</v>
      </c>
      <c r="J1468">
        <f>IF(A1468="","",SUMIFS(BallByBall!$T$2:$T$501,BallByBall!$B$2:$B$501,A1468,BallByBall!$H$2:$H$501,B1468))</f>
        <v>0</v>
      </c>
      <c r="K1468">
        <f>IF(A1468="","",SUMIFS(BallByBall!$U$2:$U$501,BallByBall!$B$2:$B$501,A1468,BallByBall!$P$2:$P$501,B1468))</f>
        <v>0</v>
      </c>
      <c r="L1468">
        <f>IF(A1468="","",SUMIFS(BallByBall!$V$2:$V$501,BallByBall!$B$2:$B$501,A1468,BallByBall!$P$2:$P$501,B1468))</f>
        <v>0</v>
      </c>
      <c r="M1468">
        <f>IF(A1468="","",SUMIFS(BallByBall!$W$2:$W$501,BallByBall!$B$2:$B$501,A1468,BallByBall!$P$2:$P$501,B1468))</f>
        <v>0</v>
      </c>
      <c r="N1468">
        <f>IF(A1468="","",SUMIFS(BallByBall!$X$2:$X$501,BallByBall!$B$2:$B$501,A1468,BallByBall!$P$2:$P$501,B1468))</f>
        <v>0</v>
      </c>
      <c r="O1468">
        <f>IF(A1468="","",SUMIFS(OverSummary!$G$2:$G$101,OverSummary!$A$2:$A$101,A1468,OverSummary!$D$2:$D$101,B1468))</f>
        <v>0</v>
      </c>
      <c r="P1468">
        <f>IF(A1468="","",G1468*Rules!$B$13+H1468*Rules!$B$14+I1468*Rules!$B$15)</f>
        <v>0</v>
      </c>
      <c r="Q1468">
        <f>IF(A1468="","",IF(G1468&gt;=100,Rules!$B$18,IF(G1468&gt;=50,Rules!$B$17,IF(G1468&gt;=30,Rules!$B$16,0)))+IF(AND(F1468=1,D1468&lt;&gt;"BWL",G1468=0),Rules!$B$27,0))</f>
        <v>0</v>
      </c>
      <c r="R1468">
        <f>IF(A1468="","",J1468*Rules!$B$19+O1468*Rules!$B$22)</f>
        <v>0</v>
      </c>
      <c r="S1468">
        <f>IF(A1468="","",IF(J1468&gt;=4,Rules!$B$21,IF(J1468&gt;=3,Rules!$B$20,0)))</f>
        <v>0</v>
      </c>
      <c r="T1468">
        <f>IF(A1468="","",K1468*Rules!$B$23+L1468*Rules!$B$24+M1468*Rules!$B$25+N1468*Rules!$B$26)</f>
        <v>0</v>
      </c>
      <c r="U1468">
        <f t="shared" si="22"/>
        <v>0</v>
      </c>
    </row>
    <row r="1469" spans="1:21" x14ac:dyDescent="0.2">
      <c r="A1469" t="str">
        <f>MatchSquad!A1469</f>
        <v>M030</v>
      </c>
      <c r="B1469" t="str">
        <f>MatchSquad!B1469</f>
        <v>P068</v>
      </c>
      <c r="C1469" t="str">
        <f>MatchSquad!C1469</f>
        <v>Prasidh Krishna</v>
      </c>
      <c r="D1469" t="str">
        <f>MatchSquad!D1469</f>
        <v>BWL</v>
      </c>
      <c r="E1469" t="str">
        <f>MatchSquad!E1469</f>
        <v>GT</v>
      </c>
      <c r="F1469">
        <f>MatchSquad!G1469</f>
        <v>0</v>
      </c>
      <c r="G1469">
        <f>IF(A1469="","",SUMIFS(BallByBall!$I$2:$I$501,BallByBall!$B$2:$B$501,A1469,BallByBall!$F$2:$F$501,B1469))</f>
        <v>0</v>
      </c>
      <c r="H1469">
        <f>IF(A1469="","",COUNTIFS(BallByBall!$B$2:$B$501,A1469,BallByBall!$F$2:$F$501,B1469,BallByBall!$Q$2:$Q$501,1))</f>
        <v>0</v>
      </c>
      <c r="I1469">
        <f>IF(A1469="","",COUNTIFS(BallByBall!$B$2:$B$501,A1469,BallByBall!$F$2:$F$501,B1469,BallByBall!$R$2:$R$501,1))</f>
        <v>0</v>
      </c>
      <c r="J1469">
        <f>IF(A1469="","",SUMIFS(BallByBall!$T$2:$T$501,BallByBall!$B$2:$B$501,A1469,BallByBall!$H$2:$H$501,B1469))</f>
        <v>0</v>
      </c>
      <c r="K1469">
        <f>IF(A1469="","",SUMIFS(BallByBall!$U$2:$U$501,BallByBall!$B$2:$B$501,A1469,BallByBall!$P$2:$P$501,B1469))</f>
        <v>0</v>
      </c>
      <c r="L1469">
        <f>IF(A1469="","",SUMIFS(BallByBall!$V$2:$V$501,BallByBall!$B$2:$B$501,A1469,BallByBall!$P$2:$P$501,B1469))</f>
        <v>0</v>
      </c>
      <c r="M1469">
        <f>IF(A1469="","",SUMIFS(BallByBall!$W$2:$W$501,BallByBall!$B$2:$B$501,A1469,BallByBall!$P$2:$P$501,B1469))</f>
        <v>0</v>
      </c>
      <c r="N1469">
        <f>IF(A1469="","",SUMIFS(BallByBall!$X$2:$X$501,BallByBall!$B$2:$B$501,A1469,BallByBall!$P$2:$P$501,B1469))</f>
        <v>0</v>
      </c>
      <c r="O1469">
        <f>IF(A1469="","",SUMIFS(OverSummary!$G$2:$G$101,OverSummary!$A$2:$A$101,A1469,OverSummary!$D$2:$D$101,B1469))</f>
        <v>0</v>
      </c>
      <c r="P1469">
        <f>IF(A1469="","",G1469*Rules!$B$13+H1469*Rules!$B$14+I1469*Rules!$B$15)</f>
        <v>0</v>
      </c>
      <c r="Q1469">
        <f>IF(A1469="","",IF(G1469&gt;=100,Rules!$B$18,IF(G1469&gt;=50,Rules!$B$17,IF(G1469&gt;=30,Rules!$B$16,0)))+IF(AND(F1469=1,D1469&lt;&gt;"BWL",G1469=0),Rules!$B$27,0))</f>
        <v>0</v>
      </c>
      <c r="R1469">
        <f>IF(A1469="","",J1469*Rules!$B$19+O1469*Rules!$B$22)</f>
        <v>0</v>
      </c>
      <c r="S1469">
        <f>IF(A1469="","",IF(J1469&gt;=4,Rules!$B$21,IF(J1469&gt;=3,Rules!$B$20,0)))</f>
        <v>0</v>
      </c>
      <c r="T1469">
        <f>IF(A1469="","",K1469*Rules!$B$23+L1469*Rules!$B$24+M1469*Rules!$B$25+N1469*Rules!$B$26)</f>
        <v>0</v>
      </c>
      <c r="U1469">
        <f t="shared" si="22"/>
        <v>0</v>
      </c>
    </row>
    <row r="1470" spans="1:21" x14ac:dyDescent="0.2">
      <c r="A1470" t="str">
        <f>MatchSquad!A1470</f>
        <v>M030</v>
      </c>
      <c r="B1470" t="str">
        <f>MatchSquad!B1470</f>
        <v>P069</v>
      </c>
      <c r="C1470" t="str">
        <f>MatchSquad!C1470</f>
        <v>Manav Suthar</v>
      </c>
      <c r="D1470" t="str">
        <f>MatchSquad!D1470</f>
        <v>BWL</v>
      </c>
      <c r="E1470" t="str">
        <f>MatchSquad!E1470</f>
        <v>GT</v>
      </c>
      <c r="F1470">
        <f>MatchSquad!G1470</f>
        <v>0</v>
      </c>
      <c r="G1470">
        <f>IF(A1470="","",SUMIFS(BallByBall!$I$2:$I$501,BallByBall!$B$2:$B$501,A1470,BallByBall!$F$2:$F$501,B1470))</f>
        <v>0</v>
      </c>
      <c r="H1470">
        <f>IF(A1470="","",COUNTIFS(BallByBall!$B$2:$B$501,A1470,BallByBall!$F$2:$F$501,B1470,BallByBall!$Q$2:$Q$501,1))</f>
        <v>0</v>
      </c>
      <c r="I1470">
        <f>IF(A1470="","",COUNTIFS(BallByBall!$B$2:$B$501,A1470,BallByBall!$F$2:$F$501,B1470,BallByBall!$R$2:$R$501,1))</f>
        <v>0</v>
      </c>
      <c r="J1470">
        <f>IF(A1470="","",SUMIFS(BallByBall!$T$2:$T$501,BallByBall!$B$2:$B$501,A1470,BallByBall!$H$2:$H$501,B1470))</f>
        <v>0</v>
      </c>
      <c r="K1470">
        <f>IF(A1470="","",SUMIFS(BallByBall!$U$2:$U$501,BallByBall!$B$2:$B$501,A1470,BallByBall!$P$2:$P$501,B1470))</f>
        <v>0</v>
      </c>
      <c r="L1470">
        <f>IF(A1470="","",SUMIFS(BallByBall!$V$2:$V$501,BallByBall!$B$2:$B$501,A1470,BallByBall!$P$2:$P$501,B1470))</f>
        <v>0</v>
      </c>
      <c r="M1470">
        <f>IF(A1470="","",SUMIFS(BallByBall!$W$2:$W$501,BallByBall!$B$2:$B$501,A1470,BallByBall!$P$2:$P$501,B1470))</f>
        <v>0</v>
      </c>
      <c r="N1470">
        <f>IF(A1470="","",SUMIFS(BallByBall!$X$2:$X$501,BallByBall!$B$2:$B$501,A1470,BallByBall!$P$2:$P$501,B1470))</f>
        <v>0</v>
      </c>
      <c r="O1470">
        <f>IF(A1470="","",SUMIFS(OverSummary!$G$2:$G$101,OverSummary!$A$2:$A$101,A1470,OverSummary!$D$2:$D$101,B1470))</f>
        <v>0</v>
      </c>
      <c r="P1470">
        <f>IF(A1470="","",G1470*Rules!$B$13+H1470*Rules!$B$14+I1470*Rules!$B$15)</f>
        <v>0</v>
      </c>
      <c r="Q1470">
        <f>IF(A1470="","",IF(G1470&gt;=100,Rules!$B$18,IF(G1470&gt;=50,Rules!$B$17,IF(G1470&gt;=30,Rules!$B$16,0)))+IF(AND(F1470=1,D1470&lt;&gt;"BWL",G1470=0),Rules!$B$27,0))</f>
        <v>0</v>
      </c>
      <c r="R1470">
        <f>IF(A1470="","",J1470*Rules!$B$19+O1470*Rules!$B$22)</f>
        <v>0</v>
      </c>
      <c r="S1470">
        <f>IF(A1470="","",IF(J1470&gt;=4,Rules!$B$21,IF(J1470&gt;=3,Rules!$B$20,0)))</f>
        <v>0</v>
      </c>
      <c r="T1470">
        <f>IF(A1470="","",K1470*Rules!$B$23+L1470*Rules!$B$24+M1470*Rules!$B$25+N1470*Rules!$B$26)</f>
        <v>0</v>
      </c>
      <c r="U1470">
        <f t="shared" si="22"/>
        <v>0</v>
      </c>
    </row>
    <row r="1471" spans="1:21" x14ac:dyDescent="0.2">
      <c r="A1471" t="str">
        <f>MatchSquad!A1471</f>
        <v>M030</v>
      </c>
      <c r="B1471" t="str">
        <f>MatchSquad!B1471</f>
        <v>P070</v>
      </c>
      <c r="C1471" t="str">
        <f>MatchSquad!C1471</f>
        <v>Gurnoor Singh Brar</v>
      </c>
      <c r="D1471" t="str">
        <f>MatchSquad!D1471</f>
        <v>BWL</v>
      </c>
      <c r="E1471" t="str">
        <f>MatchSquad!E1471</f>
        <v>GT</v>
      </c>
      <c r="F1471">
        <f>MatchSquad!G1471</f>
        <v>0</v>
      </c>
      <c r="G1471">
        <f>IF(A1471="","",SUMIFS(BallByBall!$I$2:$I$501,BallByBall!$B$2:$B$501,A1471,BallByBall!$F$2:$F$501,B1471))</f>
        <v>0</v>
      </c>
      <c r="H1471">
        <f>IF(A1471="","",COUNTIFS(BallByBall!$B$2:$B$501,A1471,BallByBall!$F$2:$F$501,B1471,BallByBall!$Q$2:$Q$501,1))</f>
        <v>0</v>
      </c>
      <c r="I1471">
        <f>IF(A1471="","",COUNTIFS(BallByBall!$B$2:$B$501,A1471,BallByBall!$F$2:$F$501,B1471,BallByBall!$R$2:$R$501,1))</f>
        <v>0</v>
      </c>
      <c r="J1471">
        <f>IF(A1471="","",SUMIFS(BallByBall!$T$2:$T$501,BallByBall!$B$2:$B$501,A1471,BallByBall!$H$2:$H$501,B1471))</f>
        <v>0</v>
      </c>
      <c r="K1471">
        <f>IF(A1471="","",SUMIFS(BallByBall!$U$2:$U$501,BallByBall!$B$2:$B$501,A1471,BallByBall!$P$2:$P$501,B1471))</f>
        <v>0</v>
      </c>
      <c r="L1471">
        <f>IF(A1471="","",SUMIFS(BallByBall!$V$2:$V$501,BallByBall!$B$2:$B$501,A1471,BallByBall!$P$2:$P$501,B1471))</f>
        <v>0</v>
      </c>
      <c r="M1471">
        <f>IF(A1471="","",SUMIFS(BallByBall!$W$2:$W$501,BallByBall!$B$2:$B$501,A1471,BallByBall!$P$2:$P$501,B1471))</f>
        <v>0</v>
      </c>
      <c r="N1471">
        <f>IF(A1471="","",SUMIFS(BallByBall!$X$2:$X$501,BallByBall!$B$2:$B$501,A1471,BallByBall!$P$2:$P$501,B1471))</f>
        <v>0</v>
      </c>
      <c r="O1471">
        <f>IF(A1471="","",SUMIFS(OverSummary!$G$2:$G$101,OverSummary!$A$2:$A$101,A1471,OverSummary!$D$2:$D$101,B1471))</f>
        <v>0</v>
      </c>
      <c r="P1471">
        <f>IF(A1471="","",G1471*Rules!$B$13+H1471*Rules!$B$14+I1471*Rules!$B$15)</f>
        <v>0</v>
      </c>
      <c r="Q1471">
        <f>IF(A1471="","",IF(G1471&gt;=100,Rules!$B$18,IF(G1471&gt;=50,Rules!$B$17,IF(G1471&gt;=30,Rules!$B$16,0)))+IF(AND(F1471=1,D1471&lt;&gt;"BWL",G1471=0),Rules!$B$27,0))</f>
        <v>0</v>
      </c>
      <c r="R1471">
        <f>IF(A1471="","",J1471*Rules!$B$19+O1471*Rules!$B$22)</f>
        <v>0</v>
      </c>
      <c r="S1471">
        <f>IF(A1471="","",IF(J1471&gt;=4,Rules!$B$21,IF(J1471&gt;=3,Rules!$B$20,0)))</f>
        <v>0</v>
      </c>
      <c r="T1471">
        <f>IF(A1471="","",K1471*Rules!$B$23+L1471*Rules!$B$24+M1471*Rules!$B$25+N1471*Rules!$B$26)</f>
        <v>0</v>
      </c>
      <c r="U1471">
        <f t="shared" si="22"/>
        <v>0</v>
      </c>
    </row>
    <row r="1472" spans="1:21" x14ac:dyDescent="0.2">
      <c r="A1472" t="str">
        <f>MatchSquad!A1472</f>
        <v>M030</v>
      </c>
      <c r="B1472" t="str">
        <f>MatchSquad!B1472</f>
        <v>P071</v>
      </c>
      <c r="C1472" t="str">
        <f>MatchSquad!C1472</f>
        <v>Ishant Sharma</v>
      </c>
      <c r="D1472" t="str">
        <f>MatchSquad!D1472</f>
        <v>BWL</v>
      </c>
      <c r="E1472" t="str">
        <f>MatchSquad!E1472</f>
        <v>GT</v>
      </c>
      <c r="F1472">
        <f>MatchSquad!G1472</f>
        <v>0</v>
      </c>
      <c r="G1472">
        <f>IF(A1472="","",SUMIFS(BallByBall!$I$2:$I$501,BallByBall!$B$2:$B$501,A1472,BallByBall!$F$2:$F$501,B1472))</f>
        <v>0</v>
      </c>
      <c r="H1472">
        <f>IF(A1472="","",COUNTIFS(BallByBall!$B$2:$B$501,A1472,BallByBall!$F$2:$F$501,B1472,BallByBall!$Q$2:$Q$501,1))</f>
        <v>0</v>
      </c>
      <c r="I1472">
        <f>IF(A1472="","",COUNTIFS(BallByBall!$B$2:$B$501,A1472,BallByBall!$F$2:$F$501,B1472,BallByBall!$R$2:$R$501,1))</f>
        <v>0</v>
      </c>
      <c r="J1472">
        <f>IF(A1472="","",SUMIFS(BallByBall!$T$2:$T$501,BallByBall!$B$2:$B$501,A1472,BallByBall!$H$2:$H$501,B1472))</f>
        <v>0</v>
      </c>
      <c r="K1472">
        <f>IF(A1472="","",SUMIFS(BallByBall!$U$2:$U$501,BallByBall!$B$2:$B$501,A1472,BallByBall!$P$2:$P$501,B1472))</f>
        <v>0</v>
      </c>
      <c r="L1472">
        <f>IF(A1472="","",SUMIFS(BallByBall!$V$2:$V$501,BallByBall!$B$2:$B$501,A1472,BallByBall!$P$2:$P$501,B1472))</f>
        <v>0</v>
      </c>
      <c r="M1472">
        <f>IF(A1472="","",SUMIFS(BallByBall!$W$2:$W$501,BallByBall!$B$2:$B$501,A1472,BallByBall!$P$2:$P$501,B1472))</f>
        <v>0</v>
      </c>
      <c r="N1472">
        <f>IF(A1472="","",SUMIFS(BallByBall!$X$2:$X$501,BallByBall!$B$2:$B$501,A1472,BallByBall!$P$2:$P$501,B1472))</f>
        <v>0</v>
      </c>
      <c r="O1472">
        <f>IF(A1472="","",SUMIFS(OverSummary!$G$2:$G$101,OverSummary!$A$2:$A$101,A1472,OverSummary!$D$2:$D$101,B1472))</f>
        <v>0</v>
      </c>
      <c r="P1472">
        <f>IF(A1472="","",G1472*Rules!$B$13+H1472*Rules!$B$14+I1472*Rules!$B$15)</f>
        <v>0</v>
      </c>
      <c r="Q1472">
        <f>IF(A1472="","",IF(G1472&gt;=100,Rules!$B$18,IF(G1472&gt;=50,Rules!$B$17,IF(G1472&gt;=30,Rules!$B$16,0)))+IF(AND(F1472=1,D1472&lt;&gt;"BWL",G1472=0),Rules!$B$27,0))</f>
        <v>0</v>
      </c>
      <c r="R1472">
        <f>IF(A1472="","",J1472*Rules!$B$19+O1472*Rules!$B$22)</f>
        <v>0</v>
      </c>
      <c r="S1472">
        <f>IF(A1472="","",IF(J1472&gt;=4,Rules!$B$21,IF(J1472&gt;=3,Rules!$B$20,0)))</f>
        <v>0</v>
      </c>
      <c r="T1472">
        <f>IF(A1472="","",K1472*Rules!$B$23+L1472*Rules!$B$24+M1472*Rules!$B$25+N1472*Rules!$B$26)</f>
        <v>0</v>
      </c>
      <c r="U1472">
        <f t="shared" si="22"/>
        <v>0</v>
      </c>
    </row>
    <row r="1473" spans="1:21" x14ac:dyDescent="0.2">
      <c r="A1473" t="str">
        <f>MatchSquad!A1473</f>
        <v>M030</v>
      </c>
      <c r="B1473" t="str">
        <f>MatchSquad!B1473</f>
        <v>P072</v>
      </c>
      <c r="C1473" t="str">
        <f>MatchSquad!C1473</f>
        <v>Ashok Sharma</v>
      </c>
      <c r="D1473" t="str">
        <f>MatchSquad!D1473</f>
        <v>BWL</v>
      </c>
      <c r="E1473" t="str">
        <f>MatchSquad!E1473</f>
        <v>GT</v>
      </c>
      <c r="F1473">
        <f>MatchSquad!G1473</f>
        <v>0</v>
      </c>
      <c r="G1473">
        <f>IF(A1473="","",SUMIFS(BallByBall!$I$2:$I$501,BallByBall!$B$2:$B$501,A1473,BallByBall!$F$2:$F$501,B1473))</f>
        <v>0</v>
      </c>
      <c r="H1473">
        <f>IF(A1473="","",COUNTIFS(BallByBall!$B$2:$B$501,A1473,BallByBall!$F$2:$F$501,B1473,BallByBall!$Q$2:$Q$501,1))</f>
        <v>0</v>
      </c>
      <c r="I1473">
        <f>IF(A1473="","",COUNTIFS(BallByBall!$B$2:$B$501,A1473,BallByBall!$F$2:$F$501,B1473,BallByBall!$R$2:$R$501,1))</f>
        <v>0</v>
      </c>
      <c r="J1473">
        <f>IF(A1473="","",SUMIFS(BallByBall!$T$2:$T$501,BallByBall!$B$2:$B$501,A1473,BallByBall!$H$2:$H$501,B1473))</f>
        <v>0</v>
      </c>
      <c r="K1473">
        <f>IF(A1473="","",SUMIFS(BallByBall!$U$2:$U$501,BallByBall!$B$2:$B$501,A1473,BallByBall!$P$2:$P$501,B1473))</f>
        <v>0</v>
      </c>
      <c r="L1473">
        <f>IF(A1473="","",SUMIFS(BallByBall!$V$2:$V$501,BallByBall!$B$2:$B$501,A1473,BallByBall!$P$2:$P$501,B1473))</f>
        <v>0</v>
      </c>
      <c r="M1473">
        <f>IF(A1473="","",SUMIFS(BallByBall!$W$2:$W$501,BallByBall!$B$2:$B$501,A1473,BallByBall!$P$2:$P$501,B1473))</f>
        <v>0</v>
      </c>
      <c r="N1473">
        <f>IF(A1473="","",SUMIFS(BallByBall!$X$2:$X$501,BallByBall!$B$2:$B$501,A1473,BallByBall!$P$2:$P$501,B1473))</f>
        <v>0</v>
      </c>
      <c r="O1473">
        <f>IF(A1473="","",SUMIFS(OverSummary!$G$2:$G$101,OverSummary!$A$2:$A$101,A1473,OverSummary!$D$2:$D$101,B1473))</f>
        <v>0</v>
      </c>
      <c r="P1473">
        <f>IF(A1473="","",G1473*Rules!$B$13+H1473*Rules!$B$14+I1473*Rules!$B$15)</f>
        <v>0</v>
      </c>
      <c r="Q1473">
        <f>IF(A1473="","",IF(G1473&gt;=100,Rules!$B$18,IF(G1473&gt;=50,Rules!$B$17,IF(G1473&gt;=30,Rules!$B$16,0)))+IF(AND(F1473=1,D1473&lt;&gt;"BWL",G1473=0),Rules!$B$27,0))</f>
        <v>0</v>
      </c>
      <c r="R1473">
        <f>IF(A1473="","",J1473*Rules!$B$19+O1473*Rules!$B$22)</f>
        <v>0</v>
      </c>
      <c r="S1473">
        <f>IF(A1473="","",IF(J1473&gt;=4,Rules!$B$21,IF(J1473&gt;=3,Rules!$B$20,0)))</f>
        <v>0</v>
      </c>
      <c r="T1473">
        <f>IF(A1473="","",K1473*Rules!$B$23+L1473*Rules!$B$24+M1473*Rules!$B$25+N1473*Rules!$B$26)</f>
        <v>0</v>
      </c>
      <c r="U1473">
        <f t="shared" si="22"/>
        <v>0</v>
      </c>
    </row>
    <row r="1474" spans="1:21" x14ac:dyDescent="0.2">
      <c r="A1474" t="str">
        <f>MatchSquad!A1474</f>
        <v>M030</v>
      </c>
      <c r="B1474" t="str">
        <f>MatchSquad!B1474</f>
        <v>P073</v>
      </c>
      <c r="C1474" t="str">
        <f>MatchSquad!C1474</f>
        <v>Luke Wood</v>
      </c>
      <c r="D1474" t="str">
        <f>MatchSquad!D1474</f>
        <v>BWL</v>
      </c>
      <c r="E1474" t="str">
        <f>MatchSquad!E1474</f>
        <v>GT</v>
      </c>
      <c r="F1474">
        <f>MatchSquad!G1474</f>
        <v>0</v>
      </c>
      <c r="G1474">
        <f>IF(A1474="","",SUMIFS(BallByBall!$I$2:$I$501,BallByBall!$B$2:$B$501,A1474,BallByBall!$F$2:$F$501,B1474))</f>
        <v>0</v>
      </c>
      <c r="H1474">
        <f>IF(A1474="","",COUNTIFS(BallByBall!$B$2:$B$501,A1474,BallByBall!$F$2:$F$501,B1474,BallByBall!$Q$2:$Q$501,1))</f>
        <v>0</v>
      </c>
      <c r="I1474">
        <f>IF(A1474="","",COUNTIFS(BallByBall!$B$2:$B$501,A1474,BallByBall!$F$2:$F$501,B1474,BallByBall!$R$2:$R$501,1))</f>
        <v>0</v>
      </c>
      <c r="J1474">
        <f>IF(A1474="","",SUMIFS(BallByBall!$T$2:$T$501,BallByBall!$B$2:$B$501,A1474,BallByBall!$H$2:$H$501,B1474))</f>
        <v>0</v>
      </c>
      <c r="K1474">
        <f>IF(A1474="","",SUMIFS(BallByBall!$U$2:$U$501,BallByBall!$B$2:$B$501,A1474,BallByBall!$P$2:$P$501,B1474))</f>
        <v>0</v>
      </c>
      <c r="L1474">
        <f>IF(A1474="","",SUMIFS(BallByBall!$V$2:$V$501,BallByBall!$B$2:$B$501,A1474,BallByBall!$P$2:$P$501,B1474))</f>
        <v>0</v>
      </c>
      <c r="M1474">
        <f>IF(A1474="","",SUMIFS(BallByBall!$W$2:$W$501,BallByBall!$B$2:$B$501,A1474,BallByBall!$P$2:$P$501,B1474))</f>
        <v>0</v>
      </c>
      <c r="N1474">
        <f>IF(A1474="","",SUMIFS(BallByBall!$X$2:$X$501,BallByBall!$B$2:$B$501,A1474,BallByBall!$P$2:$P$501,B1474))</f>
        <v>0</v>
      </c>
      <c r="O1474">
        <f>IF(A1474="","",SUMIFS(OverSummary!$G$2:$G$101,OverSummary!$A$2:$A$101,A1474,OverSummary!$D$2:$D$101,B1474))</f>
        <v>0</v>
      </c>
      <c r="P1474">
        <f>IF(A1474="","",G1474*Rules!$B$13+H1474*Rules!$B$14+I1474*Rules!$B$15)</f>
        <v>0</v>
      </c>
      <c r="Q1474">
        <f>IF(A1474="","",IF(G1474&gt;=100,Rules!$B$18,IF(G1474&gt;=50,Rules!$B$17,IF(G1474&gt;=30,Rules!$B$16,0)))+IF(AND(F1474=1,D1474&lt;&gt;"BWL",G1474=0),Rules!$B$27,0))</f>
        <v>0</v>
      </c>
      <c r="R1474">
        <f>IF(A1474="","",J1474*Rules!$B$19+O1474*Rules!$B$22)</f>
        <v>0</v>
      </c>
      <c r="S1474">
        <f>IF(A1474="","",IF(J1474&gt;=4,Rules!$B$21,IF(J1474&gt;=3,Rules!$B$20,0)))</f>
        <v>0</v>
      </c>
      <c r="T1474">
        <f>IF(A1474="","",K1474*Rules!$B$23+L1474*Rules!$B$24+M1474*Rules!$B$25+N1474*Rules!$B$26)</f>
        <v>0</v>
      </c>
      <c r="U1474">
        <f t="shared" ref="U1474:U1537" si="23">IF(A1474="","",P1474+Q1474+R1474+S1474+T1474)</f>
        <v>0</v>
      </c>
    </row>
    <row r="1475" spans="1:21" x14ac:dyDescent="0.2">
      <c r="A1475" t="str">
        <f>MatchSquad!A1475</f>
        <v>M030</v>
      </c>
      <c r="B1475" t="str">
        <f>MatchSquad!B1475</f>
        <v>P074</v>
      </c>
      <c r="C1475" t="str">
        <f>MatchSquad!C1475</f>
        <v>Kulwant Khejroliya</v>
      </c>
      <c r="D1475" t="str">
        <f>MatchSquad!D1475</f>
        <v>BWL</v>
      </c>
      <c r="E1475" t="str">
        <f>MatchSquad!E1475</f>
        <v>GT</v>
      </c>
      <c r="F1475">
        <f>MatchSquad!G1475</f>
        <v>0</v>
      </c>
      <c r="G1475">
        <f>IF(A1475="","",SUMIFS(BallByBall!$I$2:$I$501,BallByBall!$B$2:$B$501,A1475,BallByBall!$F$2:$F$501,B1475))</f>
        <v>0</v>
      </c>
      <c r="H1475">
        <f>IF(A1475="","",COUNTIFS(BallByBall!$B$2:$B$501,A1475,BallByBall!$F$2:$F$501,B1475,BallByBall!$Q$2:$Q$501,1))</f>
        <v>0</v>
      </c>
      <c r="I1475">
        <f>IF(A1475="","",COUNTIFS(BallByBall!$B$2:$B$501,A1475,BallByBall!$F$2:$F$501,B1475,BallByBall!$R$2:$R$501,1))</f>
        <v>0</v>
      </c>
      <c r="J1475">
        <f>IF(A1475="","",SUMIFS(BallByBall!$T$2:$T$501,BallByBall!$B$2:$B$501,A1475,BallByBall!$H$2:$H$501,B1475))</f>
        <v>0</v>
      </c>
      <c r="K1475">
        <f>IF(A1475="","",SUMIFS(BallByBall!$U$2:$U$501,BallByBall!$B$2:$B$501,A1475,BallByBall!$P$2:$P$501,B1475))</f>
        <v>0</v>
      </c>
      <c r="L1475">
        <f>IF(A1475="","",SUMIFS(BallByBall!$V$2:$V$501,BallByBall!$B$2:$B$501,A1475,BallByBall!$P$2:$P$501,B1475))</f>
        <v>0</v>
      </c>
      <c r="M1475">
        <f>IF(A1475="","",SUMIFS(BallByBall!$W$2:$W$501,BallByBall!$B$2:$B$501,A1475,BallByBall!$P$2:$P$501,B1475))</f>
        <v>0</v>
      </c>
      <c r="N1475">
        <f>IF(A1475="","",SUMIFS(BallByBall!$X$2:$X$501,BallByBall!$B$2:$B$501,A1475,BallByBall!$P$2:$P$501,B1475))</f>
        <v>0</v>
      </c>
      <c r="O1475">
        <f>IF(A1475="","",SUMIFS(OverSummary!$G$2:$G$101,OverSummary!$A$2:$A$101,A1475,OverSummary!$D$2:$D$101,B1475))</f>
        <v>0</v>
      </c>
      <c r="P1475">
        <f>IF(A1475="","",G1475*Rules!$B$13+H1475*Rules!$B$14+I1475*Rules!$B$15)</f>
        <v>0</v>
      </c>
      <c r="Q1475">
        <f>IF(A1475="","",IF(G1475&gt;=100,Rules!$B$18,IF(G1475&gt;=50,Rules!$B$17,IF(G1475&gt;=30,Rules!$B$16,0)))+IF(AND(F1475=1,D1475&lt;&gt;"BWL",G1475=0),Rules!$B$27,0))</f>
        <v>0</v>
      </c>
      <c r="R1475">
        <f>IF(A1475="","",J1475*Rules!$B$19+O1475*Rules!$B$22)</f>
        <v>0</v>
      </c>
      <c r="S1475">
        <f>IF(A1475="","",IF(J1475&gt;=4,Rules!$B$21,IF(J1475&gt;=3,Rules!$B$20,0)))</f>
        <v>0</v>
      </c>
      <c r="T1475">
        <f>IF(A1475="","",K1475*Rules!$B$23+L1475*Rules!$B$24+M1475*Rules!$B$25+N1475*Rules!$B$26)</f>
        <v>0</v>
      </c>
      <c r="U1475">
        <f t="shared" si="23"/>
        <v>0</v>
      </c>
    </row>
    <row r="1476" spans="1:21" x14ac:dyDescent="0.2">
      <c r="A1476" t="str">
        <f>MatchSquad!A1476</f>
        <v>M030</v>
      </c>
      <c r="B1476" t="str">
        <f>MatchSquad!B1476</f>
        <v>P075</v>
      </c>
      <c r="C1476" t="str">
        <f>MatchSquad!C1476</f>
        <v>Rashid Khan</v>
      </c>
      <c r="D1476" t="str">
        <f>MatchSquad!D1476</f>
        <v>BWL</v>
      </c>
      <c r="E1476" t="str">
        <f>MatchSquad!E1476</f>
        <v>GT</v>
      </c>
      <c r="F1476">
        <f>MatchSquad!G1476</f>
        <v>0</v>
      </c>
      <c r="G1476">
        <f>IF(A1476="","",SUMIFS(BallByBall!$I$2:$I$501,BallByBall!$B$2:$B$501,A1476,BallByBall!$F$2:$F$501,B1476))</f>
        <v>0</v>
      </c>
      <c r="H1476">
        <f>IF(A1476="","",COUNTIFS(BallByBall!$B$2:$B$501,A1476,BallByBall!$F$2:$F$501,B1476,BallByBall!$Q$2:$Q$501,1))</f>
        <v>0</v>
      </c>
      <c r="I1476">
        <f>IF(A1476="","",COUNTIFS(BallByBall!$B$2:$B$501,A1476,BallByBall!$F$2:$F$501,B1476,BallByBall!$R$2:$R$501,1))</f>
        <v>0</v>
      </c>
      <c r="J1476">
        <f>IF(A1476="","",SUMIFS(BallByBall!$T$2:$T$501,BallByBall!$B$2:$B$501,A1476,BallByBall!$H$2:$H$501,B1476))</f>
        <v>0</v>
      </c>
      <c r="K1476">
        <f>IF(A1476="","",SUMIFS(BallByBall!$U$2:$U$501,BallByBall!$B$2:$B$501,A1476,BallByBall!$P$2:$P$501,B1476))</f>
        <v>0</v>
      </c>
      <c r="L1476">
        <f>IF(A1476="","",SUMIFS(BallByBall!$V$2:$V$501,BallByBall!$B$2:$B$501,A1476,BallByBall!$P$2:$P$501,B1476))</f>
        <v>0</v>
      </c>
      <c r="M1476">
        <f>IF(A1476="","",SUMIFS(BallByBall!$W$2:$W$501,BallByBall!$B$2:$B$501,A1476,BallByBall!$P$2:$P$501,B1476))</f>
        <v>0</v>
      </c>
      <c r="N1476">
        <f>IF(A1476="","",SUMIFS(BallByBall!$X$2:$X$501,BallByBall!$B$2:$B$501,A1476,BallByBall!$P$2:$P$501,B1476))</f>
        <v>0</v>
      </c>
      <c r="O1476">
        <f>IF(A1476="","",SUMIFS(OverSummary!$G$2:$G$101,OverSummary!$A$2:$A$101,A1476,OverSummary!$D$2:$D$101,B1476))</f>
        <v>0</v>
      </c>
      <c r="P1476">
        <f>IF(A1476="","",G1476*Rules!$B$13+H1476*Rules!$B$14+I1476*Rules!$B$15)</f>
        <v>0</v>
      </c>
      <c r="Q1476">
        <f>IF(A1476="","",IF(G1476&gt;=100,Rules!$B$18,IF(G1476&gt;=50,Rules!$B$17,IF(G1476&gt;=30,Rules!$B$16,0)))+IF(AND(F1476=1,D1476&lt;&gt;"BWL",G1476=0),Rules!$B$27,0))</f>
        <v>0</v>
      </c>
      <c r="R1476">
        <f>IF(A1476="","",J1476*Rules!$B$19+O1476*Rules!$B$22)</f>
        <v>0</v>
      </c>
      <c r="S1476">
        <f>IF(A1476="","",IF(J1476&gt;=4,Rules!$B$21,IF(J1476&gt;=3,Rules!$B$20,0)))</f>
        <v>0</v>
      </c>
      <c r="T1476">
        <f>IF(A1476="","",K1476*Rules!$B$23+L1476*Rules!$B$24+M1476*Rules!$B$25+N1476*Rules!$B$26)</f>
        <v>0</v>
      </c>
      <c r="U1476">
        <f t="shared" si="23"/>
        <v>0</v>
      </c>
    </row>
    <row r="1477" spans="1:21" x14ac:dyDescent="0.2">
      <c r="A1477" t="str">
        <f>MatchSquad!A1477</f>
        <v>M030</v>
      </c>
      <c r="B1477" t="str">
        <f>MatchSquad!B1477</f>
        <v>P126</v>
      </c>
      <c r="C1477" t="str">
        <f>MatchSquad!C1477</f>
        <v>Rohit Sharma</v>
      </c>
      <c r="D1477" t="str">
        <f>MatchSquad!D1477</f>
        <v>BAT</v>
      </c>
      <c r="E1477" t="str">
        <f>MatchSquad!E1477</f>
        <v>MI</v>
      </c>
      <c r="F1477">
        <f>MatchSquad!G1477</f>
        <v>0</v>
      </c>
      <c r="G1477">
        <f>IF(A1477="","",SUMIFS(BallByBall!$I$2:$I$501,BallByBall!$B$2:$B$501,A1477,BallByBall!$F$2:$F$501,B1477))</f>
        <v>0</v>
      </c>
      <c r="H1477">
        <f>IF(A1477="","",COUNTIFS(BallByBall!$B$2:$B$501,A1477,BallByBall!$F$2:$F$501,B1477,BallByBall!$Q$2:$Q$501,1))</f>
        <v>0</v>
      </c>
      <c r="I1477">
        <f>IF(A1477="","",COUNTIFS(BallByBall!$B$2:$B$501,A1477,BallByBall!$F$2:$F$501,B1477,BallByBall!$R$2:$R$501,1))</f>
        <v>0</v>
      </c>
      <c r="J1477">
        <f>IF(A1477="","",SUMIFS(BallByBall!$T$2:$T$501,BallByBall!$B$2:$B$501,A1477,BallByBall!$H$2:$H$501,B1477))</f>
        <v>0</v>
      </c>
      <c r="K1477">
        <f>IF(A1477="","",SUMIFS(BallByBall!$U$2:$U$501,BallByBall!$B$2:$B$501,A1477,BallByBall!$P$2:$P$501,B1477))</f>
        <v>0</v>
      </c>
      <c r="L1477">
        <f>IF(A1477="","",SUMIFS(BallByBall!$V$2:$V$501,BallByBall!$B$2:$B$501,A1477,BallByBall!$P$2:$P$501,B1477))</f>
        <v>0</v>
      </c>
      <c r="M1477">
        <f>IF(A1477="","",SUMIFS(BallByBall!$W$2:$W$501,BallByBall!$B$2:$B$501,A1477,BallByBall!$P$2:$P$501,B1477))</f>
        <v>0</v>
      </c>
      <c r="N1477">
        <f>IF(A1477="","",SUMIFS(BallByBall!$X$2:$X$501,BallByBall!$B$2:$B$501,A1477,BallByBall!$P$2:$P$501,B1477))</f>
        <v>0</v>
      </c>
      <c r="O1477">
        <f>IF(A1477="","",SUMIFS(OverSummary!$G$2:$G$101,OverSummary!$A$2:$A$101,A1477,OverSummary!$D$2:$D$101,B1477))</f>
        <v>0</v>
      </c>
      <c r="P1477">
        <f>IF(A1477="","",G1477*Rules!$B$13+H1477*Rules!$B$14+I1477*Rules!$B$15)</f>
        <v>0</v>
      </c>
      <c r="Q1477">
        <f>IF(A1477="","",IF(G1477&gt;=100,Rules!$B$18,IF(G1477&gt;=50,Rules!$B$17,IF(G1477&gt;=30,Rules!$B$16,0)))+IF(AND(F1477=1,D1477&lt;&gt;"BWL",G1477=0),Rules!$B$27,0))</f>
        <v>0</v>
      </c>
      <c r="R1477">
        <f>IF(A1477="","",J1477*Rules!$B$19+O1477*Rules!$B$22)</f>
        <v>0</v>
      </c>
      <c r="S1477">
        <f>IF(A1477="","",IF(J1477&gt;=4,Rules!$B$21,IF(J1477&gt;=3,Rules!$B$20,0)))</f>
        <v>0</v>
      </c>
      <c r="T1477">
        <f>IF(A1477="","",K1477*Rules!$B$23+L1477*Rules!$B$24+M1477*Rules!$B$25+N1477*Rules!$B$26)</f>
        <v>0</v>
      </c>
      <c r="U1477">
        <f t="shared" si="23"/>
        <v>0</v>
      </c>
    </row>
    <row r="1478" spans="1:21" x14ac:dyDescent="0.2">
      <c r="A1478" t="str">
        <f>MatchSquad!A1478</f>
        <v>M030</v>
      </c>
      <c r="B1478" t="str">
        <f>MatchSquad!B1478</f>
        <v>P127</v>
      </c>
      <c r="C1478" t="str">
        <f>MatchSquad!C1478</f>
        <v>Surya Kumar Yadav</v>
      </c>
      <c r="D1478" t="str">
        <f>MatchSquad!D1478</f>
        <v>BAT</v>
      </c>
      <c r="E1478" t="str">
        <f>MatchSquad!E1478</f>
        <v>MI</v>
      </c>
      <c r="F1478">
        <f>MatchSquad!G1478</f>
        <v>0</v>
      </c>
      <c r="G1478">
        <f>IF(A1478="","",SUMIFS(BallByBall!$I$2:$I$501,BallByBall!$B$2:$B$501,A1478,BallByBall!$F$2:$F$501,B1478))</f>
        <v>0</v>
      </c>
      <c r="H1478">
        <f>IF(A1478="","",COUNTIFS(BallByBall!$B$2:$B$501,A1478,BallByBall!$F$2:$F$501,B1478,BallByBall!$Q$2:$Q$501,1))</f>
        <v>0</v>
      </c>
      <c r="I1478">
        <f>IF(A1478="","",COUNTIFS(BallByBall!$B$2:$B$501,A1478,BallByBall!$F$2:$F$501,B1478,BallByBall!$R$2:$R$501,1))</f>
        <v>0</v>
      </c>
      <c r="J1478">
        <f>IF(A1478="","",SUMIFS(BallByBall!$T$2:$T$501,BallByBall!$B$2:$B$501,A1478,BallByBall!$H$2:$H$501,B1478))</f>
        <v>0</v>
      </c>
      <c r="K1478">
        <f>IF(A1478="","",SUMIFS(BallByBall!$U$2:$U$501,BallByBall!$B$2:$B$501,A1478,BallByBall!$P$2:$P$501,B1478))</f>
        <v>0</v>
      </c>
      <c r="L1478">
        <f>IF(A1478="","",SUMIFS(BallByBall!$V$2:$V$501,BallByBall!$B$2:$B$501,A1478,BallByBall!$P$2:$P$501,B1478))</f>
        <v>0</v>
      </c>
      <c r="M1478">
        <f>IF(A1478="","",SUMIFS(BallByBall!$W$2:$W$501,BallByBall!$B$2:$B$501,A1478,BallByBall!$P$2:$P$501,B1478))</f>
        <v>0</v>
      </c>
      <c r="N1478">
        <f>IF(A1478="","",SUMIFS(BallByBall!$X$2:$X$501,BallByBall!$B$2:$B$501,A1478,BallByBall!$P$2:$P$501,B1478))</f>
        <v>0</v>
      </c>
      <c r="O1478">
        <f>IF(A1478="","",SUMIFS(OverSummary!$G$2:$G$101,OverSummary!$A$2:$A$101,A1478,OverSummary!$D$2:$D$101,B1478))</f>
        <v>0</v>
      </c>
      <c r="P1478">
        <f>IF(A1478="","",G1478*Rules!$B$13+H1478*Rules!$B$14+I1478*Rules!$B$15)</f>
        <v>0</v>
      </c>
      <c r="Q1478">
        <f>IF(A1478="","",IF(G1478&gt;=100,Rules!$B$18,IF(G1478&gt;=50,Rules!$B$17,IF(G1478&gt;=30,Rules!$B$16,0)))+IF(AND(F1478=1,D1478&lt;&gt;"BWL",G1478=0),Rules!$B$27,0))</f>
        <v>0</v>
      </c>
      <c r="R1478">
        <f>IF(A1478="","",J1478*Rules!$B$19+O1478*Rules!$B$22)</f>
        <v>0</v>
      </c>
      <c r="S1478">
        <f>IF(A1478="","",IF(J1478&gt;=4,Rules!$B$21,IF(J1478&gt;=3,Rules!$B$20,0)))</f>
        <v>0</v>
      </c>
      <c r="T1478">
        <f>IF(A1478="","",K1478*Rules!$B$23+L1478*Rules!$B$24+M1478*Rules!$B$25+N1478*Rules!$B$26)</f>
        <v>0</v>
      </c>
      <c r="U1478">
        <f t="shared" si="23"/>
        <v>0</v>
      </c>
    </row>
    <row r="1479" spans="1:21" x14ac:dyDescent="0.2">
      <c r="A1479" t="str">
        <f>MatchSquad!A1479</f>
        <v>M030</v>
      </c>
      <c r="B1479" t="str">
        <f>MatchSquad!B1479</f>
        <v>P128</v>
      </c>
      <c r="C1479" t="str">
        <f>MatchSquad!C1479</f>
        <v>Robin Minz</v>
      </c>
      <c r="D1479" t="str">
        <f>MatchSquad!D1479</f>
        <v>WK</v>
      </c>
      <c r="E1479" t="str">
        <f>MatchSquad!E1479</f>
        <v>MI</v>
      </c>
      <c r="F1479">
        <f>MatchSquad!G1479</f>
        <v>0</v>
      </c>
      <c r="G1479">
        <f>IF(A1479="","",SUMIFS(BallByBall!$I$2:$I$501,BallByBall!$B$2:$B$501,A1479,BallByBall!$F$2:$F$501,B1479))</f>
        <v>0</v>
      </c>
      <c r="H1479">
        <f>IF(A1479="","",COUNTIFS(BallByBall!$B$2:$B$501,A1479,BallByBall!$F$2:$F$501,B1479,BallByBall!$Q$2:$Q$501,1))</f>
        <v>0</v>
      </c>
      <c r="I1479">
        <f>IF(A1479="","",COUNTIFS(BallByBall!$B$2:$B$501,A1479,BallByBall!$F$2:$F$501,B1479,BallByBall!$R$2:$R$501,1))</f>
        <v>0</v>
      </c>
      <c r="J1479">
        <f>IF(A1479="","",SUMIFS(BallByBall!$T$2:$T$501,BallByBall!$B$2:$B$501,A1479,BallByBall!$H$2:$H$501,B1479))</f>
        <v>0</v>
      </c>
      <c r="K1479">
        <f>IF(A1479="","",SUMIFS(BallByBall!$U$2:$U$501,BallByBall!$B$2:$B$501,A1479,BallByBall!$P$2:$P$501,B1479))</f>
        <v>0</v>
      </c>
      <c r="L1479">
        <f>IF(A1479="","",SUMIFS(BallByBall!$V$2:$V$501,BallByBall!$B$2:$B$501,A1479,BallByBall!$P$2:$P$501,B1479))</f>
        <v>0</v>
      </c>
      <c r="M1479">
        <f>IF(A1479="","",SUMIFS(BallByBall!$W$2:$W$501,BallByBall!$B$2:$B$501,A1479,BallByBall!$P$2:$P$501,B1479))</f>
        <v>0</v>
      </c>
      <c r="N1479">
        <f>IF(A1479="","",SUMIFS(BallByBall!$X$2:$X$501,BallByBall!$B$2:$B$501,A1479,BallByBall!$P$2:$P$501,B1479))</f>
        <v>0</v>
      </c>
      <c r="O1479">
        <f>IF(A1479="","",SUMIFS(OverSummary!$G$2:$G$101,OverSummary!$A$2:$A$101,A1479,OverSummary!$D$2:$D$101,B1479))</f>
        <v>0</v>
      </c>
      <c r="P1479">
        <f>IF(A1479="","",G1479*Rules!$B$13+H1479*Rules!$B$14+I1479*Rules!$B$15)</f>
        <v>0</v>
      </c>
      <c r="Q1479">
        <f>IF(A1479="","",IF(G1479&gt;=100,Rules!$B$18,IF(G1479&gt;=50,Rules!$B$17,IF(G1479&gt;=30,Rules!$B$16,0)))+IF(AND(F1479=1,D1479&lt;&gt;"BWL",G1479=0),Rules!$B$27,0))</f>
        <v>0</v>
      </c>
      <c r="R1479">
        <f>IF(A1479="","",J1479*Rules!$B$19+O1479*Rules!$B$22)</f>
        <v>0</v>
      </c>
      <c r="S1479">
        <f>IF(A1479="","",IF(J1479&gt;=4,Rules!$B$21,IF(J1479&gt;=3,Rules!$B$20,0)))</f>
        <v>0</v>
      </c>
      <c r="T1479">
        <f>IF(A1479="","",K1479*Rules!$B$23+L1479*Rules!$B$24+M1479*Rules!$B$25+N1479*Rules!$B$26)</f>
        <v>0</v>
      </c>
      <c r="U1479">
        <f t="shared" si="23"/>
        <v>0</v>
      </c>
    </row>
    <row r="1480" spans="1:21" x14ac:dyDescent="0.2">
      <c r="A1480" t="str">
        <f>MatchSquad!A1480</f>
        <v>M030</v>
      </c>
      <c r="B1480" t="str">
        <f>MatchSquad!B1480</f>
        <v>P129</v>
      </c>
      <c r="C1480" t="str">
        <f>MatchSquad!C1480</f>
        <v>Sherfane Rutherford</v>
      </c>
      <c r="D1480" t="str">
        <f>MatchSquad!D1480</f>
        <v>BAT</v>
      </c>
      <c r="E1480" t="str">
        <f>MatchSquad!E1480</f>
        <v>MI</v>
      </c>
      <c r="F1480">
        <f>MatchSquad!G1480</f>
        <v>0</v>
      </c>
      <c r="G1480">
        <f>IF(A1480="","",SUMIFS(BallByBall!$I$2:$I$501,BallByBall!$B$2:$B$501,A1480,BallByBall!$F$2:$F$501,B1480))</f>
        <v>0</v>
      </c>
      <c r="H1480">
        <f>IF(A1480="","",COUNTIFS(BallByBall!$B$2:$B$501,A1480,BallByBall!$F$2:$F$501,B1480,BallByBall!$Q$2:$Q$501,1))</f>
        <v>0</v>
      </c>
      <c r="I1480">
        <f>IF(A1480="","",COUNTIFS(BallByBall!$B$2:$B$501,A1480,BallByBall!$F$2:$F$501,B1480,BallByBall!$R$2:$R$501,1))</f>
        <v>0</v>
      </c>
      <c r="J1480">
        <f>IF(A1480="","",SUMIFS(BallByBall!$T$2:$T$501,BallByBall!$B$2:$B$501,A1480,BallByBall!$H$2:$H$501,B1480))</f>
        <v>0</v>
      </c>
      <c r="K1480">
        <f>IF(A1480="","",SUMIFS(BallByBall!$U$2:$U$501,BallByBall!$B$2:$B$501,A1480,BallByBall!$P$2:$P$501,B1480))</f>
        <v>0</v>
      </c>
      <c r="L1480">
        <f>IF(A1480="","",SUMIFS(BallByBall!$V$2:$V$501,BallByBall!$B$2:$B$501,A1480,BallByBall!$P$2:$P$501,B1480))</f>
        <v>0</v>
      </c>
      <c r="M1480">
        <f>IF(A1480="","",SUMIFS(BallByBall!$W$2:$W$501,BallByBall!$B$2:$B$501,A1480,BallByBall!$P$2:$P$501,B1480))</f>
        <v>0</v>
      </c>
      <c r="N1480">
        <f>IF(A1480="","",SUMIFS(BallByBall!$X$2:$X$501,BallByBall!$B$2:$B$501,A1480,BallByBall!$P$2:$P$501,B1480))</f>
        <v>0</v>
      </c>
      <c r="O1480">
        <f>IF(A1480="","",SUMIFS(OverSummary!$G$2:$G$101,OverSummary!$A$2:$A$101,A1480,OverSummary!$D$2:$D$101,B1480))</f>
        <v>0</v>
      </c>
      <c r="P1480">
        <f>IF(A1480="","",G1480*Rules!$B$13+H1480*Rules!$B$14+I1480*Rules!$B$15)</f>
        <v>0</v>
      </c>
      <c r="Q1480">
        <f>IF(A1480="","",IF(G1480&gt;=100,Rules!$B$18,IF(G1480&gt;=50,Rules!$B$17,IF(G1480&gt;=30,Rules!$B$16,0)))+IF(AND(F1480=1,D1480&lt;&gt;"BWL",G1480=0),Rules!$B$27,0))</f>
        <v>0</v>
      </c>
      <c r="R1480">
        <f>IF(A1480="","",J1480*Rules!$B$19+O1480*Rules!$B$22)</f>
        <v>0</v>
      </c>
      <c r="S1480">
        <f>IF(A1480="","",IF(J1480&gt;=4,Rules!$B$21,IF(J1480&gt;=3,Rules!$B$20,0)))</f>
        <v>0</v>
      </c>
      <c r="T1480">
        <f>IF(A1480="","",K1480*Rules!$B$23+L1480*Rules!$B$24+M1480*Rules!$B$25+N1480*Rules!$B$26)</f>
        <v>0</v>
      </c>
      <c r="U1480">
        <f t="shared" si="23"/>
        <v>0</v>
      </c>
    </row>
    <row r="1481" spans="1:21" x14ac:dyDescent="0.2">
      <c r="A1481" t="str">
        <f>MatchSquad!A1481</f>
        <v>M030</v>
      </c>
      <c r="B1481" t="str">
        <f>MatchSquad!B1481</f>
        <v>P130</v>
      </c>
      <c r="C1481" t="str">
        <f>MatchSquad!C1481</f>
        <v>Ryan Rickelton</v>
      </c>
      <c r="D1481" t="str">
        <f>MatchSquad!D1481</f>
        <v>WK</v>
      </c>
      <c r="E1481" t="str">
        <f>MatchSquad!E1481</f>
        <v>MI</v>
      </c>
      <c r="F1481">
        <f>MatchSquad!G1481</f>
        <v>0</v>
      </c>
      <c r="G1481">
        <f>IF(A1481="","",SUMIFS(BallByBall!$I$2:$I$501,BallByBall!$B$2:$B$501,A1481,BallByBall!$F$2:$F$501,B1481))</f>
        <v>0</v>
      </c>
      <c r="H1481">
        <f>IF(A1481="","",COUNTIFS(BallByBall!$B$2:$B$501,A1481,BallByBall!$F$2:$F$501,B1481,BallByBall!$Q$2:$Q$501,1))</f>
        <v>0</v>
      </c>
      <c r="I1481">
        <f>IF(A1481="","",COUNTIFS(BallByBall!$B$2:$B$501,A1481,BallByBall!$F$2:$F$501,B1481,BallByBall!$R$2:$R$501,1))</f>
        <v>0</v>
      </c>
      <c r="J1481">
        <f>IF(A1481="","",SUMIFS(BallByBall!$T$2:$T$501,BallByBall!$B$2:$B$501,A1481,BallByBall!$H$2:$H$501,B1481))</f>
        <v>0</v>
      </c>
      <c r="K1481">
        <f>IF(A1481="","",SUMIFS(BallByBall!$U$2:$U$501,BallByBall!$B$2:$B$501,A1481,BallByBall!$P$2:$P$501,B1481))</f>
        <v>0</v>
      </c>
      <c r="L1481">
        <f>IF(A1481="","",SUMIFS(BallByBall!$V$2:$V$501,BallByBall!$B$2:$B$501,A1481,BallByBall!$P$2:$P$501,B1481))</f>
        <v>0</v>
      </c>
      <c r="M1481">
        <f>IF(A1481="","",SUMIFS(BallByBall!$W$2:$W$501,BallByBall!$B$2:$B$501,A1481,BallByBall!$P$2:$P$501,B1481))</f>
        <v>0</v>
      </c>
      <c r="N1481">
        <f>IF(A1481="","",SUMIFS(BallByBall!$X$2:$X$501,BallByBall!$B$2:$B$501,A1481,BallByBall!$P$2:$P$501,B1481))</f>
        <v>0</v>
      </c>
      <c r="O1481">
        <f>IF(A1481="","",SUMIFS(OverSummary!$G$2:$G$101,OverSummary!$A$2:$A$101,A1481,OverSummary!$D$2:$D$101,B1481))</f>
        <v>0</v>
      </c>
      <c r="P1481">
        <f>IF(A1481="","",G1481*Rules!$B$13+H1481*Rules!$B$14+I1481*Rules!$B$15)</f>
        <v>0</v>
      </c>
      <c r="Q1481">
        <f>IF(A1481="","",IF(G1481&gt;=100,Rules!$B$18,IF(G1481&gt;=50,Rules!$B$17,IF(G1481&gt;=30,Rules!$B$16,0)))+IF(AND(F1481=1,D1481&lt;&gt;"BWL",G1481=0),Rules!$B$27,0))</f>
        <v>0</v>
      </c>
      <c r="R1481">
        <f>IF(A1481="","",J1481*Rules!$B$19+O1481*Rules!$B$22)</f>
        <v>0</v>
      </c>
      <c r="S1481">
        <f>IF(A1481="","",IF(J1481&gt;=4,Rules!$B$21,IF(J1481&gt;=3,Rules!$B$20,0)))</f>
        <v>0</v>
      </c>
      <c r="T1481">
        <f>IF(A1481="","",K1481*Rules!$B$23+L1481*Rules!$B$24+M1481*Rules!$B$25+N1481*Rules!$B$26)</f>
        <v>0</v>
      </c>
      <c r="U1481">
        <f t="shared" si="23"/>
        <v>0</v>
      </c>
    </row>
    <row r="1482" spans="1:21" x14ac:dyDescent="0.2">
      <c r="A1482" t="str">
        <f>MatchSquad!A1482</f>
        <v>M030</v>
      </c>
      <c r="B1482" t="str">
        <f>MatchSquad!B1482</f>
        <v>P131</v>
      </c>
      <c r="C1482" t="str">
        <f>MatchSquad!C1482</f>
        <v>Quinton de Kock</v>
      </c>
      <c r="D1482" t="str">
        <f>MatchSquad!D1482</f>
        <v>WK</v>
      </c>
      <c r="E1482" t="str">
        <f>MatchSquad!E1482</f>
        <v>MI</v>
      </c>
      <c r="F1482">
        <f>MatchSquad!G1482</f>
        <v>0</v>
      </c>
      <c r="G1482">
        <f>IF(A1482="","",SUMIFS(BallByBall!$I$2:$I$501,BallByBall!$B$2:$B$501,A1482,BallByBall!$F$2:$F$501,B1482))</f>
        <v>0</v>
      </c>
      <c r="H1482">
        <f>IF(A1482="","",COUNTIFS(BallByBall!$B$2:$B$501,A1482,BallByBall!$F$2:$F$501,B1482,BallByBall!$Q$2:$Q$501,1))</f>
        <v>0</v>
      </c>
      <c r="I1482">
        <f>IF(A1482="","",COUNTIFS(BallByBall!$B$2:$B$501,A1482,BallByBall!$F$2:$F$501,B1482,BallByBall!$R$2:$R$501,1))</f>
        <v>0</v>
      </c>
      <c r="J1482">
        <f>IF(A1482="","",SUMIFS(BallByBall!$T$2:$T$501,BallByBall!$B$2:$B$501,A1482,BallByBall!$H$2:$H$501,B1482))</f>
        <v>0</v>
      </c>
      <c r="K1482">
        <f>IF(A1482="","",SUMIFS(BallByBall!$U$2:$U$501,BallByBall!$B$2:$B$501,A1482,BallByBall!$P$2:$P$501,B1482))</f>
        <v>0</v>
      </c>
      <c r="L1482">
        <f>IF(A1482="","",SUMIFS(BallByBall!$V$2:$V$501,BallByBall!$B$2:$B$501,A1482,BallByBall!$P$2:$P$501,B1482))</f>
        <v>0</v>
      </c>
      <c r="M1482">
        <f>IF(A1482="","",SUMIFS(BallByBall!$W$2:$W$501,BallByBall!$B$2:$B$501,A1482,BallByBall!$P$2:$P$501,B1482))</f>
        <v>0</v>
      </c>
      <c r="N1482">
        <f>IF(A1482="","",SUMIFS(BallByBall!$X$2:$X$501,BallByBall!$B$2:$B$501,A1482,BallByBall!$P$2:$P$501,B1482))</f>
        <v>0</v>
      </c>
      <c r="O1482">
        <f>IF(A1482="","",SUMIFS(OverSummary!$G$2:$G$101,OverSummary!$A$2:$A$101,A1482,OverSummary!$D$2:$D$101,B1482))</f>
        <v>0</v>
      </c>
      <c r="P1482">
        <f>IF(A1482="","",G1482*Rules!$B$13+H1482*Rules!$B$14+I1482*Rules!$B$15)</f>
        <v>0</v>
      </c>
      <c r="Q1482">
        <f>IF(A1482="","",IF(G1482&gt;=100,Rules!$B$18,IF(G1482&gt;=50,Rules!$B$17,IF(G1482&gt;=30,Rules!$B$16,0)))+IF(AND(F1482=1,D1482&lt;&gt;"BWL",G1482=0),Rules!$B$27,0))</f>
        <v>0</v>
      </c>
      <c r="R1482">
        <f>IF(A1482="","",J1482*Rules!$B$19+O1482*Rules!$B$22)</f>
        <v>0</v>
      </c>
      <c r="S1482">
        <f>IF(A1482="","",IF(J1482&gt;=4,Rules!$B$21,IF(J1482&gt;=3,Rules!$B$20,0)))</f>
        <v>0</v>
      </c>
      <c r="T1482">
        <f>IF(A1482="","",K1482*Rules!$B$23+L1482*Rules!$B$24+M1482*Rules!$B$25+N1482*Rules!$B$26)</f>
        <v>0</v>
      </c>
      <c r="U1482">
        <f t="shared" si="23"/>
        <v>0</v>
      </c>
    </row>
    <row r="1483" spans="1:21" x14ac:dyDescent="0.2">
      <c r="A1483" t="str">
        <f>MatchSquad!A1483</f>
        <v>M030</v>
      </c>
      <c r="B1483" t="str">
        <f>MatchSquad!B1483</f>
        <v>P132</v>
      </c>
      <c r="C1483" t="str">
        <f>MatchSquad!C1483</f>
        <v>Danish Malewar</v>
      </c>
      <c r="D1483" t="str">
        <f>MatchSquad!D1483</f>
        <v>BAT</v>
      </c>
      <c r="E1483" t="str">
        <f>MatchSquad!E1483</f>
        <v>MI</v>
      </c>
      <c r="F1483">
        <f>MatchSquad!G1483</f>
        <v>0</v>
      </c>
      <c r="G1483">
        <f>IF(A1483="","",SUMIFS(BallByBall!$I$2:$I$501,BallByBall!$B$2:$B$501,A1483,BallByBall!$F$2:$F$501,B1483))</f>
        <v>0</v>
      </c>
      <c r="H1483">
        <f>IF(A1483="","",COUNTIFS(BallByBall!$B$2:$B$501,A1483,BallByBall!$F$2:$F$501,B1483,BallByBall!$Q$2:$Q$501,1))</f>
        <v>0</v>
      </c>
      <c r="I1483">
        <f>IF(A1483="","",COUNTIFS(BallByBall!$B$2:$B$501,A1483,BallByBall!$F$2:$F$501,B1483,BallByBall!$R$2:$R$501,1))</f>
        <v>0</v>
      </c>
      <c r="J1483">
        <f>IF(A1483="","",SUMIFS(BallByBall!$T$2:$T$501,BallByBall!$B$2:$B$501,A1483,BallByBall!$H$2:$H$501,B1483))</f>
        <v>0</v>
      </c>
      <c r="K1483">
        <f>IF(A1483="","",SUMIFS(BallByBall!$U$2:$U$501,BallByBall!$B$2:$B$501,A1483,BallByBall!$P$2:$P$501,B1483))</f>
        <v>0</v>
      </c>
      <c r="L1483">
        <f>IF(A1483="","",SUMIFS(BallByBall!$V$2:$V$501,BallByBall!$B$2:$B$501,A1483,BallByBall!$P$2:$P$501,B1483))</f>
        <v>0</v>
      </c>
      <c r="M1483">
        <f>IF(A1483="","",SUMIFS(BallByBall!$W$2:$W$501,BallByBall!$B$2:$B$501,A1483,BallByBall!$P$2:$P$501,B1483))</f>
        <v>0</v>
      </c>
      <c r="N1483">
        <f>IF(A1483="","",SUMIFS(BallByBall!$X$2:$X$501,BallByBall!$B$2:$B$501,A1483,BallByBall!$P$2:$P$501,B1483))</f>
        <v>0</v>
      </c>
      <c r="O1483">
        <f>IF(A1483="","",SUMIFS(OverSummary!$G$2:$G$101,OverSummary!$A$2:$A$101,A1483,OverSummary!$D$2:$D$101,B1483))</f>
        <v>0</v>
      </c>
      <c r="P1483">
        <f>IF(A1483="","",G1483*Rules!$B$13+H1483*Rules!$B$14+I1483*Rules!$B$15)</f>
        <v>0</v>
      </c>
      <c r="Q1483">
        <f>IF(A1483="","",IF(G1483&gt;=100,Rules!$B$18,IF(G1483&gt;=50,Rules!$B$17,IF(G1483&gt;=30,Rules!$B$16,0)))+IF(AND(F1483=1,D1483&lt;&gt;"BWL",G1483=0),Rules!$B$27,0))</f>
        <v>0</v>
      </c>
      <c r="R1483">
        <f>IF(A1483="","",J1483*Rules!$B$19+O1483*Rules!$B$22)</f>
        <v>0</v>
      </c>
      <c r="S1483">
        <f>IF(A1483="","",IF(J1483&gt;=4,Rules!$B$21,IF(J1483&gt;=3,Rules!$B$20,0)))</f>
        <v>0</v>
      </c>
      <c r="T1483">
        <f>IF(A1483="","",K1483*Rules!$B$23+L1483*Rules!$B$24+M1483*Rules!$B$25+N1483*Rules!$B$26)</f>
        <v>0</v>
      </c>
      <c r="U1483">
        <f t="shared" si="23"/>
        <v>0</v>
      </c>
    </row>
    <row r="1484" spans="1:21" x14ac:dyDescent="0.2">
      <c r="A1484" t="str">
        <f>MatchSquad!A1484</f>
        <v>M030</v>
      </c>
      <c r="B1484" t="str">
        <f>MatchSquad!B1484</f>
        <v>P133</v>
      </c>
      <c r="C1484" t="str">
        <f>MatchSquad!C1484</f>
        <v>N. Tilak Varma</v>
      </c>
      <c r="D1484" t="str">
        <f>MatchSquad!D1484</f>
        <v>BAT</v>
      </c>
      <c r="E1484" t="str">
        <f>MatchSquad!E1484</f>
        <v>MI</v>
      </c>
      <c r="F1484">
        <f>MatchSquad!G1484</f>
        <v>0</v>
      </c>
      <c r="G1484">
        <f>IF(A1484="","",SUMIFS(BallByBall!$I$2:$I$501,BallByBall!$B$2:$B$501,A1484,BallByBall!$F$2:$F$501,B1484))</f>
        <v>0</v>
      </c>
      <c r="H1484">
        <f>IF(A1484="","",COUNTIFS(BallByBall!$B$2:$B$501,A1484,BallByBall!$F$2:$F$501,B1484,BallByBall!$Q$2:$Q$501,1))</f>
        <v>0</v>
      </c>
      <c r="I1484">
        <f>IF(A1484="","",COUNTIFS(BallByBall!$B$2:$B$501,A1484,BallByBall!$F$2:$F$501,B1484,BallByBall!$R$2:$R$501,1))</f>
        <v>0</v>
      </c>
      <c r="J1484">
        <f>IF(A1484="","",SUMIFS(BallByBall!$T$2:$T$501,BallByBall!$B$2:$B$501,A1484,BallByBall!$H$2:$H$501,B1484))</f>
        <v>0</v>
      </c>
      <c r="K1484">
        <f>IF(A1484="","",SUMIFS(BallByBall!$U$2:$U$501,BallByBall!$B$2:$B$501,A1484,BallByBall!$P$2:$P$501,B1484))</f>
        <v>0</v>
      </c>
      <c r="L1484">
        <f>IF(A1484="","",SUMIFS(BallByBall!$V$2:$V$501,BallByBall!$B$2:$B$501,A1484,BallByBall!$P$2:$P$501,B1484))</f>
        <v>0</v>
      </c>
      <c r="M1484">
        <f>IF(A1484="","",SUMIFS(BallByBall!$W$2:$W$501,BallByBall!$B$2:$B$501,A1484,BallByBall!$P$2:$P$501,B1484))</f>
        <v>0</v>
      </c>
      <c r="N1484">
        <f>IF(A1484="","",SUMIFS(BallByBall!$X$2:$X$501,BallByBall!$B$2:$B$501,A1484,BallByBall!$P$2:$P$501,B1484))</f>
        <v>0</v>
      </c>
      <c r="O1484">
        <f>IF(A1484="","",SUMIFS(OverSummary!$G$2:$G$101,OverSummary!$A$2:$A$101,A1484,OverSummary!$D$2:$D$101,B1484))</f>
        <v>0</v>
      </c>
      <c r="P1484">
        <f>IF(A1484="","",G1484*Rules!$B$13+H1484*Rules!$B$14+I1484*Rules!$B$15)</f>
        <v>0</v>
      </c>
      <c r="Q1484">
        <f>IF(A1484="","",IF(G1484&gt;=100,Rules!$B$18,IF(G1484&gt;=50,Rules!$B$17,IF(G1484&gt;=30,Rules!$B$16,0)))+IF(AND(F1484=1,D1484&lt;&gt;"BWL",G1484=0),Rules!$B$27,0))</f>
        <v>0</v>
      </c>
      <c r="R1484">
        <f>IF(A1484="","",J1484*Rules!$B$19+O1484*Rules!$B$22)</f>
        <v>0</v>
      </c>
      <c r="S1484">
        <f>IF(A1484="","",IF(J1484&gt;=4,Rules!$B$21,IF(J1484&gt;=3,Rules!$B$20,0)))</f>
        <v>0</v>
      </c>
      <c r="T1484">
        <f>IF(A1484="","",K1484*Rules!$B$23+L1484*Rules!$B$24+M1484*Rules!$B$25+N1484*Rules!$B$26)</f>
        <v>0</v>
      </c>
      <c r="U1484">
        <f t="shared" si="23"/>
        <v>0</v>
      </c>
    </row>
    <row r="1485" spans="1:21" x14ac:dyDescent="0.2">
      <c r="A1485" t="str">
        <f>MatchSquad!A1485</f>
        <v>M030</v>
      </c>
      <c r="B1485" t="str">
        <f>MatchSquad!B1485</f>
        <v>P134</v>
      </c>
      <c r="C1485" t="str">
        <f>MatchSquad!C1485</f>
        <v>Hardik Pandya</v>
      </c>
      <c r="D1485" t="str">
        <f>MatchSquad!D1485</f>
        <v>AR</v>
      </c>
      <c r="E1485" t="str">
        <f>MatchSquad!E1485</f>
        <v>MI</v>
      </c>
      <c r="F1485">
        <f>MatchSquad!G1485</f>
        <v>0</v>
      </c>
      <c r="G1485">
        <f>IF(A1485="","",SUMIFS(BallByBall!$I$2:$I$501,BallByBall!$B$2:$B$501,A1485,BallByBall!$F$2:$F$501,B1485))</f>
        <v>0</v>
      </c>
      <c r="H1485">
        <f>IF(A1485="","",COUNTIFS(BallByBall!$B$2:$B$501,A1485,BallByBall!$F$2:$F$501,B1485,BallByBall!$Q$2:$Q$501,1))</f>
        <v>0</v>
      </c>
      <c r="I1485">
        <f>IF(A1485="","",COUNTIFS(BallByBall!$B$2:$B$501,A1485,BallByBall!$F$2:$F$501,B1485,BallByBall!$R$2:$R$501,1))</f>
        <v>0</v>
      </c>
      <c r="J1485">
        <f>IF(A1485="","",SUMIFS(BallByBall!$T$2:$T$501,BallByBall!$B$2:$B$501,A1485,BallByBall!$H$2:$H$501,B1485))</f>
        <v>0</v>
      </c>
      <c r="K1485">
        <f>IF(A1485="","",SUMIFS(BallByBall!$U$2:$U$501,BallByBall!$B$2:$B$501,A1485,BallByBall!$P$2:$P$501,B1485))</f>
        <v>0</v>
      </c>
      <c r="L1485">
        <f>IF(A1485="","",SUMIFS(BallByBall!$V$2:$V$501,BallByBall!$B$2:$B$501,A1485,BallByBall!$P$2:$P$501,B1485))</f>
        <v>0</v>
      </c>
      <c r="M1485">
        <f>IF(A1485="","",SUMIFS(BallByBall!$W$2:$W$501,BallByBall!$B$2:$B$501,A1485,BallByBall!$P$2:$P$501,B1485))</f>
        <v>0</v>
      </c>
      <c r="N1485">
        <f>IF(A1485="","",SUMIFS(BallByBall!$X$2:$X$501,BallByBall!$B$2:$B$501,A1485,BallByBall!$P$2:$P$501,B1485))</f>
        <v>0</v>
      </c>
      <c r="O1485">
        <f>IF(A1485="","",SUMIFS(OverSummary!$G$2:$G$101,OverSummary!$A$2:$A$101,A1485,OverSummary!$D$2:$D$101,B1485))</f>
        <v>0</v>
      </c>
      <c r="P1485">
        <f>IF(A1485="","",G1485*Rules!$B$13+H1485*Rules!$B$14+I1485*Rules!$B$15)</f>
        <v>0</v>
      </c>
      <c r="Q1485">
        <f>IF(A1485="","",IF(G1485&gt;=100,Rules!$B$18,IF(G1485&gt;=50,Rules!$B$17,IF(G1485&gt;=30,Rules!$B$16,0)))+IF(AND(F1485=1,D1485&lt;&gt;"BWL",G1485=0),Rules!$B$27,0))</f>
        <v>0</v>
      </c>
      <c r="R1485">
        <f>IF(A1485="","",J1485*Rules!$B$19+O1485*Rules!$B$22)</f>
        <v>0</v>
      </c>
      <c r="S1485">
        <f>IF(A1485="","",IF(J1485&gt;=4,Rules!$B$21,IF(J1485&gt;=3,Rules!$B$20,0)))</f>
        <v>0</v>
      </c>
      <c r="T1485">
        <f>IF(A1485="","",K1485*Rules!$B$23+L1485*Rules!$B$24+M1485*Rules!$B$25+N1485*Rules!$B$26)</f>
        <v>0</v>
      </c>
      <c r="U1485">
        <f t="shared" si="23"/>
        <v>0</v>
      </c>
    </row>
    <row r="1486" spans="1:21" x14ac:dyDescent="0.2">
      <c r="A1486" t="str">
        <f>MatchSquad!A1486</f>
        <v>M030</v>
      </c>
      <c r="B1486" t="str">
        <f>MatchSquad!B1486</f>
        <v>P135</v>
      </c>
      <c r="C1486" t="str">
        <f>MatchSquad!C1486</f>
        <v>Naman Dhir</v>
      </c>
      <c r="D1486" t="str">
        <f>MatchSquad!D1486</f>
        <v>AR</v>
      </c>
      <c r="E1486" t="str">
        <f>MatchSquad!E1486</f>
        <v>MI</v>
      </c>
      <c r="F1486">
        <f>MatchSquad!G1486</f>
        <v>0</v>
      </c>
      <c r="G1486">
        <f>IF(A1486="","",SUMIFS(BallByBall!$I$2:$I$501,BallByBall!$B$2:$B$501,A1486,BallByBall!$F$2:$F$501,B1486))</f>
        <v>0</v>
      </c>
      <c r="H1486">
        <f>IF(A1486="","",COUNTIFS(BallByBall!$B$2:$B$501,A1486,BallByBall!$F$2:$F$501,B1486,BallByBall!$Q$2:$Q$501,1))</f>
        <v>0</v>
      </c>
      <c r="I1486">
        <f>IF(A1486="","",COUNTIFS(BallByBall!$B$2:$B$501,A1486,BallByBall!$F$2:$F$501,B1486,BallByBall!$R$2:$R$501,1))</f>
        <v>0</v>
      </c>
      <c r="J1486">
        <f>IF(A1486="","",SUMIFS(BallByBall!$T$2:$T$501,BallByBall!$B$2:$B$501,A1486,BallByBall!$H$2:$H$501,B1486))</f>
        <v>0</v>
      </c>
      <c r="K1486">
        <f>IF(A1486="","",SUMIFS(BallByBall!$U$2:$U$501,BallByBall!$B$2:$B$501,A1486,BallByBall!$P$2:$P$501,B1486))</f>
        <v>0</v>
      </c>
      <c r="L1486">
        <f>IF(A1486="","",SUMIFS(BallByBall!$V$2:$V$501,BallByBall!$B$2:$B$501,A1486,BallByBall!$P$2:$P$501,B1486))</f>
        <v>0</v>
      </c>
      <c r="M1486">
        <f>IF(A1486="","",SUMIFS(BallByBall!$W$2:$W$501,BallByBall!$B$2:$B$501,A1486,BallByBall!$P$2:$P$501,B1486))</f>
        <v>0</v>
      </c>
      <c r="N1486">
        <f>IF(A1486="","",SUMIFS(BallByBall!$X$2:$X$501,BallByBall!$B$2:$B$501,A1486,BallByBall!$P$2:$P$501,B1486))</f>
        <v>0</v>
      </c>
      <c r="O1486">
        <f>IF(A1486="","",SUMIFS(OverSummary!$G$2:$G$101,OverSummary!$A$2:$A$101,A1486,OverSummary!$D$2:$D$101,B1486))</f>
        <v>0</v>
      </c>
      <c r="P1486">
        <f>IF(A1486="","",G1486*Rules!$B$13+H1486*Rules!$B$14+I1486*Rules!$B$15)</f>
        <v>0</v>
      </c>
      <c r="Q1486">
        <f>IF(A1486="","",IF(G1486&gt;=100,Rules!$B$18,IF(G1486&gt;=50,Rules!$B$17,IF(G1486&gt;=30,Rules!$B$16,0)))+IF(AND(F1486=1,D1486&lt;&gt;"BWL",G1486=0),Rules!$B$27,0))</f>
        <v>0</v>
      </c>
      <c r="R1486">
        <f>IF(A1486="","",J1486*Rules!$B$19+O1486*Rules!$B$22)</f>
        <v>0</v>
      </c>
      <c r="S1486">
        <f>IF(A1486="","",IF(J1486&gt;=4,Rules!$B$21,IF(J1486&gt;=3,Rules!$B$20,0)))</f>
        <v>0</v>
      </c>
      <c r="T1486">
        <f>IF(A1486="","",K1486*Rules!$B$23+L1486*Rules!$B$24+M1486*Rules!$B$25+N1486*Rules!$B$26)</f>
        <v>0</v>
      </c>
      <c r="U1486">
        <f t="shared" si="23"/>
        <v>0</v>
      </c>
    </row>
    <row r="1487" spans="1:21" x14ac:dyDescent="0.2">
      <c r="A1487" t="str">
        <f>MatchSquad!A1487</f>
        <v>M030</v>
      </c>
      <c r="B1487" t="str">
        <f>MatchSquad!B1487</f>
        <v>P136</v>
      </c>
      <c r="C1487" t="str">
        <f>MatchSquad!C1487</f>
        <v>Mitchell Santner</v>
      </c>
      <c r="D1487" t="str">
        <f>MatchSquad!D1487</f>
        <v>AR</v>
      </c>
      <c r="E1487" t="str">
        <f>MatchSquad!E1487</f>
        <v>MI</v>
      </c>
      <c r="F1487">
        <f>MatchSquad!G1487</f>
        <v>0</v>
      </c>
      <c r="G1487">
        <f>IF(A1487="","",SUMIFS(BallByBall!$I$2:$I$501,BallByBall!$B$2:$B$501,A1487,BallByBall!$F$2:$F$501,B1487))</f>
        <v>0</v>
      </c>
      <c r="H1487">
        <f>IF(A1487="","",COUNTIFS(BallByBall!$B$2:$B$501,A1487,BallByBall!$F$2:$F$501,B1487,BallByBall!$Q$2:$Q$501,1))</f>
        <v>0</v>
      </c>
      <c r="I1487">
        <f>IF(A1487="","",COUNTIFS(BallByBall!$B$2:$B$501,A1487,BallByBall!$F$2:$F$501,B1487,BallByBall!$R$2:$R$501,1))</f>
        <v>0</v>
      </c>
      <c r="J1487">
        <f>IF(A1487="","",SUMIFS(BallByBall!$T$2:$T$501,BallByBall!$B$2:$B$501,A1487,BallByBall!$H$2:$H$501,B1487))</f>
        <v>0</v>
      </c>
      <c r="K1487">
        <f>IF(A1487="","",SUMIFS(BallByBall!$U$2:$U$501,BallByBall!$B$2:$B$501,A1487,BallByBall!$P$2:$P$501,B1487))</f>
        <v>0</v>
      </c>
      <c r="L1487">
        <f>IF(A1487="","",SUMIFS(BallByBall!$V$2:$V$501,BallByBall!$B$2:$B$501,A1487,BallByBall!$P$2:$P$501,B1487))</f>
        <v>0</v>
      </c>
      <c r="M1487">
        <f>IF(A1487="","",SUMIFS(BallByBall!$W$2:$W$501,BallByBall!$B$2:$B$501,A1487,BallByBall!$P$2:$P$501,B1487))</f>
        <v>0</v>
      </c>
      <c r="N1487">
        <f>IF(A1487="","",SUMIFS(BallByBall!$X$2:$X$501,BallByBall!$B$2:$B$501,A1487,BallByBall!$P$2:$P$501,B1487))</f>
        <v>0</v>
      </c>
      <c r="O1487">
        <f>IF(A1487="","",SUMIFS(OverSummary!$G$2:$G$101,OverSummary!$A$2:$A$101,A1487,OverSummary!$D$2:$D$101,B1487))</f>
        <v>0</v>
      </c>
      <c r="P1487">
        <f>IF(A1487="","",G1487*Rules!$B$13+H1487*Rules!$B$14+I1487*Rules!$B$15)</f>
        <v>0</v>
      </c>
      <c r="Q1487">
        <f>IF(A1487="","",IF(G1487&gt;=100,Rules!$B$18,IF(G1487&gt;=50,Rules!$B$17,IF(G1487&gt;=30,Rules!$B$16,0)))+IF(AND(F1487=1,D1487&lt;&gt;"BWL",G1487=0),Rules!$B$27,0))</f>
        <v>0</v>
      </c>
      <c r="R1487">
        <f>IF(A1487="","",J1487*Rules!$B$19+O1487*Rules!$B$22)</f>
        <v>0</v>
      </c>
      <c r="S1487">
        <f>IF(A1487="","",IF(J1487&gt;=4,Rules!$B$21,IF(J1487&gt;=3,Rules!$B$20,0)))</f>
        <v>0</v>
      </c>
      <c r="T1487">
        <f>IF(A1487="","",K1487*Rules!$B$23+L1487*Rules!$B$24+M1487*Rules!$B$25+N1487*Rules!$B$26)</f>
        <v>0</v>
      </c>
      <c r="U1487">
        <f t="shared" si="23"/>
        <v>0</v>
      </c>
    </row>
    <row r="1488" spans="1:21" x14ac:dyDescent="0.2">
      <c r="A1488" t="str">
        <f>MatchSquad!A1488</f>
        <v>M030</v>
      </c>
      <c r="B1488" t="str">
        <f>MatchSquad!B1488</f>
        <v>P137</v>
      </c>
      <c r="C1488" t="str">
        <f>MatchSquad!C1488</f>
        <v>Raj Angad Bawa</v>
      </c>
      <c r="D1488" t="str">
        <f>MatchSquad!D1488</f>
        <v>AR</v>
      </c>
      <c r="E1488" t="str">
        <f>MatchSquad!E1488</f>
        <v>MI</v>
      </c>
      <c r="F1488">
        <f>MatchSquad!G1488</f>
        <v>0</v>
      </c>
      <c r="G1488">
        <f>IF(A1488="","",SUMIFS(BallByBall!$I$2:$I$501,BallByBall!$B$2:$B$501,A1488,BallByBall!$F$2:$F$501,B1488))</f>
        <v>0</v>
      </c>
      <c r="H1488">
        <f>IF(A1488="","",COUNTIFS(BallByBall!$B$2:$B$501,A1488,BallByBall!$F$2:$F$501,B1488,BallByBall!$Q$2:$Q$501,1))</f>
        <v>0</v>
      </c>
      <c r="I1488">
        <f>IF(A1488="","",COUNTIFS(BallByBall!$B$2:$B$501,A1488,BallByBall!$F$2:$F$501,B1488,BallByBall!$R$2:$R$501,1))</f>
        <v>0</v>
      </c>
      <c r="J1488">
        <f>IF(A1488="","",SUMIFS(BallByBall!$T$2:$T$501,BallByBall!$B$2:$B$501,A1488,BallByBall!$H$2:$H$501,B1488))</f>
        <v>0</v>
      </c>
      <c r="K1488">
        <f>IF(A1488="","",SUMIFS(BallByBall!$U$2:$U$501,BallByBall!$B$2:$B$501,A1488,BallByBall!$P$2:$P$501,B1488))</f>
        <v>0</v>
      </c>
      <c r="L1488">
        <f>IF(A1488="","",SUMIFS(BallByBall!$V$2:$V$501,BallByBall!$B$2:$B$501,A1488,BallByBall!$P$2:$P$501,B1488))</f>
        <v>0</v>
      </c>
      <c r="M1488">
        <f>IF(A1488="","",SUMIFS(BallByBall!$W$2:$W$501,BallByBall!$B$2:$B$501,A1488,BallByBall!$P$2:$P$501,B1488))</f>
        <v>0</v>
      </c>
      <c r="N1488">
        <f>IF(A1488="","",SUMIFS(BallByBall!$X$2:$X$501,BallByBall!$B$2:$B$501,A1488,BallByBall!$P$2:$P$501,B1488))</f>
        <v>0</v>
      </c>
      <c r="O1488">
        <f>IF(A1488="","",SUMIFS(OverSummary!$G$2:$G$101,OverSummary!$A$2:$A$101,A1488,OverSummary!$D$2:$D$101,B1488))</f>
        <v>0</v>
      </c>
      <c r="P1488">
        <f>IF(A1488="","",G1488*Rules!$B$13+H1488*Rules!$B$14+I1488*Rules!$B$15)</f>
        <v>0</v>
      </c>
      <c r="Q1488">
        <f>IF(A1488="","",IF(G1488&gt;=100,Rules!$B$18,IF(G1488&gt;=50,Rules!$B$17,IF(G1488&gt;=30,Rules!$B$16,0)))+IF(AND(F1488=1,D1488&lt;&gt;"BWL",G1488=0),Rules!$B$27,0))</f>
        <v>0</v>
      </c>
      <c r="R1488">
        <f>IF(A1488="","",J1488*Rules!$B$19+O1488*Rules!$B$22)</f>
        <v>0</v>
      </c>
      <c r="S1488">
        <f>IF(A1488="","",IF(J1488&gt;=4,Rules!$B$21,IF(J1488&gt;=3,Rules!$B$20,0)))</f>
        <v>0</v>
      </c>
      <c r="T1488">
        <f>IF(A1488="","",K1488*Rules!$B$23+L1488*Rules!$B$24+M1488*Rules!$B$25+N1488*Rules!$B$26)</f>
        <v>0</v>
      </c>
      <c r="U1488">
        <f t="shared" si="23"/>
        <v>0</v>
      </c>
    </row>
    <row r="1489" spans="1:21" x14ac:dyDescent="0.2">
      <c r="A1489" t="str">
        <f>MatchSquad!A1489</f>
        <v>M030</v>
      </c>
      <c r="B1489" t="str">
        <f>MatchSquad!B1489</f>
        <v>P138</v>
      </c>
      <c r="C1489" t="str">
        <f>MatchSquad!C1489</f>
        <v>Atharva Ankolekar</v>
      </c>
      <c r="D1489" t="str">
        <f>MatchSquad!D1489</f>
        <v>AR</v>
      </c>
      <c r="E1489" t="str">
        <f>MatchSquad!E1489</f>
        <v>MI</v>
      </c>
      <c r="F1489">
        <f>MatchSquad!G1489</f>
        <v>0</v>
      </c>
      <c r="G1489">
        <f>IF(A1489="","",SUMIFS(BallByBall!$I$2:$I$501,BallByBall!$B$2:$B$501,A1489,BallByBall!$F$2:$F$501,B1489))</f>
        <v>0</v>
      </c>
      <c r="H1489">
        <f>IF(A1489="","",COUNTIFS(BallByBall!$B$2:$B$501,A1489,BallByBall!$F$2:$F$501,B1489,BallByBall!$Q$2:$Q$501,1))</f>
        <v>0</v>
      </c>
      <c r="I1489">
        <f>IF(A1489="","",COUNTIFS(BallByBall!$B$2:$B$501,A1489,BallByBall!$F$2:$F$501,B1489,BallByBall!$R$2:$R$501,1))</f>
        <v>0</v>
      </c>
      <c r="J1489">
        <f>IF(A1489="","",SUMIFS(BallByBall!$T$2:$T$501,BallByBall!$B$2:$B$501,A1489,BallByBall!$H$2:$H$501,B1489))</f>
        <v>0</v>
      </c>
      <c r="K1489">
        <f>IF(A1489="","",SUMIFS(BallByBall!$U$2:$U$501,BallByBall!$B$2:$B$501,A1489,BallByBall!$P$2:$P$501,B1489))</f>
        <v>0</v>
      </c>
      <c r="L1489">
        <f>IF(A1489="","",SUMIFS(BallByBall!$V$2:$V$501,BallByBall!$B$2:$B$501,A1489,BallByBall!$P$2:$P$501,B1489))</f>
        <v>0</v>
      </c>
      <c r="M1489">
        <f>IF(A1489="","",SUMIFS(BallByBall!$W$2:$W$501,BallByBall!$B$2:$B$501,A1489,BallByBall!$P$2:$P$501,B1489))</f>
        <v>0</v>
      </c>
      <c r="N1489">
        <f>IF(A1489="","",SUMIFS(BallByBall!$X$2:$X$501,BallByBall!$B$2:$B$501,A1489,BallByBall!$P$2:$P$501,B1489))</f>
        <v>0</v>
      </c>
      <c r="O1489">
        <f>IF(A1489="","",SUMIFS(OverSummary!$G$2:$G$101,OverSummary!$A$2:$A$101,A1489,OverSummary!$D$2:$D$101,B1489))</f>
        <v>0</v>
      </c>
      <c r="P1489">
        <f>IF(A1489="","",G1489*Rules!$B$13+H1489*Rules!$B$14+I1489*Rules!$B$15)</f>
        <v>0</v>
      </c>
      <c r="Q1489">
        <f>IF(A1489="","",IF(G1489&gt;=100,Rules!$B$18,IF(G1489&gt;=50,Rules!$B$17,IF(G1489&gt;=30,Rules!$B$16,0)))+IF(AND(F1489=1,D1489&lt;&gt;"BWL",G1489=0),Rules!$B$27,0))</f>
        <v>0</v>
      </c>
      <c r="R1489">
        <f>IF(A1489="","",J1489*Rules!$B$19+O1489*Rules!$B$22)</f>
        <v>0</v>
      </c>
      <c r="S1489">
        <f>IF(A1489="","",IF(J1489&gt;=4,Rules!$B$21,IF(J1489&gt;=3,Rules!$B$20,0)))</f>
        <v>0</v>
      </c>
      <c r="T1489">
        <f>IF(A1489="","",K1489*Rules!$B$23+L1489*Rules!$B$24+M1489*Rules!$B$25+N1489*Rules!$B$26)</f>
        <v>0</v>
      </c>
      <c r="U1489">
        <f t="shared" si="23"/>
        <v>0</v>
      </c>
    </row>
    <row r="1490" spans="1:21" x14ac:dyDescent="0.2">
      <c r="A1490" t="str">
        <f>MatchSquad!A1490</f>
        <v>M030</v>
      </c>
      <c r="B1490" t="str">
        <f>MatchSquad!B1490</f>
        <v>P139</v>
      </c>
      <c r="C1490" t="str">
        <f>MatchSquad!C1490</f>
        <v>Mayank Rawat</v>
      </c>
      <c r="D1490" t="str">
        <f>MatchSquad!D1490</f>
        <v>AR</v>
      </c>
      <c r="E1490" t="str">
        <f>MatchSquad!E1490</f>
        <v>MI</v>
      </c>
      <c r="F1490">
        <f>MatchSquad!G1490</f>
        <v>0</v>
      </c>
      <c r="G1490">
        <f>IF(A1490="","",SUMIFS(BallByBall!$I$2:$I$501,BallByBall!$B$2:$B$501,A1490,BallByBall!$F$2:$F$501,B1490))</f>
        <v>0</v>
      </c>
      <c r="H1490">
        <f>IF(A1490="","",COUNTIFS(BallByBall!$B$2:$B$501,A1490,BallByBall!$F$2:$F$501,B1490,BallByBall!$Q$2:$Q$501,1))</f>
        <v>0</v>
      </c>
      <c r="I1490">
        <f>IF(A1490="","",COUNTIFS(BallByBall!$B$2:$B$501,A1490,BallByBall!$F$2:$F$501,B1490,BallByBall!$R$2:$R$501,1))</f>
        <v>0</v>
      </c>
      <c r="J1490">
        <f>IF(A1490="","",SUMIFS(BallByBall!$T$2:$T$501,BallByBall!$B$2:$B$501,A1490,BallByBall!$H$2:$H$501,B1490))</f>
        <v>0</v>
      </c>
      <c r="K1490">
        <f>IF(A1490="","",SUMIFS(BallByBall!$U$2:$U$501,BallByBall!$B$2:$B$501,A1490,BallByBall!$P$2:$P$501,B1490))</f>
        <v>0</v>
      </c>
      <c r="L1490">
        <f>IF(A1490="","",SUMIFS(BallByBall!$V$2:$V$501,BallByBall!$B$2:$B$501,A1490,BallByBall!$P$2:$P$501,B1490))</f>
        <v>0</v>
      </c>
      <c r="M1490">
        <f>IF(A1490="","",SUMIFS(BallByBall!$W$2:$W$501,BallByBall!$B$2:$B$501,A1490,BallByBall!$P$2:$P$501,B1490))</f>
        <v>0</v>
      </c>
      <c r="N1490">
        <f>IF(A1490="","",SUMIFS(BallByBall!$X$2:$X$501,BallByBall!$B$2:$B$501,A1490,BallByBall!$P$2:$P$501,B1490))</f>
        <v>0</v>
      </c>
      <c r="O1490">
        <f>IF(A1490="","",SUMIFS(OverSummary!$G$2:$G$101,OverSummary!$A$2:$A$101,A1490,OverSummary!$D$2:$D$101,B1490))</f>
        <v>0</v>
      </c>
      <c r="P1490">
        <f>IF(A1490="","",G1490*Rules!$B$13+H1490*Rules!$B$14+I1490*Rules!$B$15)</f>
        <v>0</v>
      </c>
      <c r="Q1490">
        <f>IF(A1490="","",IF(G1490&gt;=100,Rules!$B$18,IF(G1490&gt;=50,Rules!$B$17,IF(G1490&gt;=30,Rules!$B$16,0)))+IF(AND(F1490=1,D1490&lt;&gt;"BWL",G1490=0),Rules!$B$27,0))</f>
        <v>0</v>
      </c>
      <c r="R1490">
        <f>IF(A1490="","",J1490*Rules!$B$19+O1490*Rules!$B$22)</f>
        <v>0</v>
      </c>
      <c r="S1490">
        <f>IF(A1490="","",IF(J1490&gt;=4,Rules!$B$21,IF(J1490&gt;=3,Rules!$B$20,0)))</f>
        <v>0</v>
      </c>
      <c r="T1490">
        <f>IF(A1490="","",K1490*Rules!$B$23+L1490*Rules!$B$24+M1490*Rules!$B$25+N1490*Rules!$B$26)</f>
        <v>0</v>
      </c>
      <c r="U1490">
        <f t="shared" si="23"/>
        <v>0</v>
      </c>
    </row>
    <row r="1491" spans="1:21" x14ac:dyDescent="0.2">
      <c r="A1491" t="str">
        <f>MatchSquad!A1491</f>
        <v>M030</v>
      </c>
      <c r="B1491" t="str">
        <f>MatchSquad!B1491</f>
        <v>P140</v>
      </c>
      <c r="C1491" t="str">
        <f>MatchSquad!C1491</f>
        <v>Corbin Bosch</v>
      </c>
      <c r="D1491" t="str">
        <f>MatchSquad!D1491</f>
        <v>AR</v>
      </c>
      <c r="E1491" t="str">
        <f>MatchSquad!E1491</f>
        <v>MI</v>
      </c>
      <c r="F1491">
        <f>MatchSquad!G1491</f>
        <v>0</v>
      </c>
      <c r="G1491">
        <f>IF(A1491="","",SUMIFS(BallByBall!$I$2:$I$501,BallByBall!$B$2:$B$501,A1491,BallByBall!$F$2:$F$501,B1491))</f>
        <v>0</v>
      </c>
      <c r="H1491">
        <f>IF(A1491="","",COUNTIFS(BallByBall!$B$2:$B$501,A1491,BallByBall!$F$2:$F$501,B1491,BallByBall!$Q$2:$Q$501,1))</f>
        <v>0</v>
      </c>
      <c r="I1491">
        <f>IF(A1491="","",COUNTIFS(BallByBall!$B$2:$B$501,A1491,BallByBall!$F$2:$F$501,B1491,BallByBall!$R$2:$R$501,1))</f>
        <v>0</v>
      </c>
      <c r="J1491">
        <f>IF(A1491="","",SUMIFS(BallByBall!$T$2:$T$501,BallByBall!$B$2:$B$501,A1491,BallByBall!$H$2:$H$501,B1491))</f>
        <v>0</v>
      </c>
      <c r="K1491">
        <f>IF(A1491="","",SUMIFS(BallByBall!$U$2:$U$501,BallByBall!$B$2:$B$501,A1491,BallByBall!$P$2:$P$501,B1491))</f>
        <v>0</v>
      </c>
      <c r="L1491">
        <f>IF(A1491="","",SUMIFS(BallByBall!$V$2:$V$501,BallByBall!$B$2:$B$501,A1491,BallByBall!$P$2:$P$501,B1491))</f>
        <v>0</v>
      </c>
      <c r="M1491">
        <f>IF(A1491="","",SUMIFS(BallByBall!$W$2:$W$501,BallByBall!$B$2:$B$501,A1491,BallByBall!$P$2:$P$501,B1491))</f>
        <v>0</v>
      </c>
      <c r="N1491">
        <f>IF(A1491="","",SUMIFS(BallByBall!$X$2:$X$501,BallByBall!$B$2:$B$501,A1491,BallByBall!$P$2:$P$501,B1491))</f>
        <v>0</v>
      </c>
      <c r="O1491">
        <f>IF(A1491="","",SUMIFS(OverSummary!$G$2:$G$101,OverSummary!$A$2:$A$101,A1491,OverSummary!$D$2:$D$101,B1491))</f>
        <v>0</v>
      </c>
      <c r="P1491">
        <f>IF(A1491="","",G1491*Rules!$B$13+H1491*Rules!$B$14+I1491*Rules!$B$15)</f>
        <v>0</v>
      </c>
      <c r="Q1491">
        <f>IF(A1491="","",IF(G1491&gt;=100,Rules!$B$18,IF(G1491&gt;=50,Rules!$B$17,IF(G1491&gt;=30,Rules!$B$16,0)))+IF(AND(F1491=1,D1491&lt;&gt;"BWL",G1491=0),Rules!$B$27,0))</f>
        <v>0</v>
      </c>
      <c r="R1491">
        <f>IF(A1491="","",J1491*Rules!$B$19+O1491*Rules!$B$22)</f>
        <v>0</v>
      </c>
      <c r="S1491">
        <f>IF(A1491="","",IF(J1491&gt;=4,Rules!$B$21,IF(J1491&gt;=3,Rules!$B$20,0)))</f>
        <v>0</v>
      </c>
      <c r="T1491">
        <f>IF(A1491="","",K1491*Rules!$B$23+L1491*Rules!$B$24+M1491*Rules!$B$25+N1491*Rules!$B$26)</f>
        <v>0</v>
      </c>
      <c r="U1491">
        <f t="shared" si="23"/>
        <v>0</v>
      </c>
    </row>
    <row r="1492" spans="1:21" x14ac:dyDescent="0.2">
      <c r="A1492" t="str">
        <f>MatchSquad!A1492</f>
        <v>M030</v>
      </c>
      <c r="B1492" t="str">
        <f>MatchSquad!B1492</f>
        <v>P141</v>
      </c>
      <c r="C1492" t="str">
        <f>MatchSquad!C1492</f>
        <v>Will Jacks</v>
      </c>
      <c r="D1492" t="str">
        <f>MatchSquad!D1492</f>
        <v>AR</v>
      </c>
      <c r="E1492" t="str">
        <f>MatchSquad!E1492</f>
        <v>MI</v>
      </c>
      <c r="F1492">
        <f>MatchSquad!G1492</f>
        <v>0</v>
      </c>
      <c r="G1492">
        <f>IF(A1492="","",SUMIFS(BallByBall!$I$2:$I$501,BallByBall!$B$2:$B$501,A1492,BallByBall!$F$2:$F$501,B1492))</f>
        <v>0</v>
      </c>
      <c r="H1492">
        <f>IF(A1492="","",COUNTIFS(BallByBall!$B$2:$B$501,A1492,BallByBall!$F$2:$F$501,B1492,BallByBall!$Q$2:$Q$501,1))</f>
        <v>0</v>
      </c>
      <c r="I1492">
        <f>IF(A1492="","",COUNTIFS(BallByBall!$B$2:$B$501,A1492,BallByBall!$F$2:$F$501,B1492,BallByBall!$R$2:$R$501,1))</f>
        <v>0</v>
      </c>
      <c r="J1492">
        <f>IF(A1492="","",SUMIFS(BallByBall!$T$2:$T$501,BallByBall!$B$2:$B$501,A1492,BallByBall!$H$2:$H$501,B1492))</f>
        <v>0</v>
      </c>
      <c r="K1492">
        <f>IF(A1492="","",SUMIFS(BallByBall!$U$2:$U$501,BallByBall!$B$2:$B$501,A1492,BallByBall!$P$2:$P$501,B1492))</f>
        <v>0</v>
      </c>
      <c r="L1492">
        <f>IF(A1492="","",SUMIFS(BallByBall!$V$2:$V$501,BallByBall!$B$2:$B$501,A1492,BallByBall!$P$2:$P$501,B1492))</f>
        <v>0</v>
      </c>
      <c r="M1492">
        <f>IF(A1492="","",SUMIFS(BallByBall!$W$2:$W$501,BallByBall!$B$2:$B$501,A1492,BallByBall!$P$2:$P$501,B1492))</f>
        <v>0</v>
      </c>
      <c r="N1492">
        <f>IF(A1492="","",SUMIFS(BallByBall!$X$2:$X$501,BallByBall!$B$2:$B$501,A1492,BallByBall!$P$2:$P$501,B1492))</f>
        <v>0</v>
      </c>
      <c r="O1492">
        <f>IF(A1492="","",SUMIFS(OverSummary!$G$2:$G$101,OverSummary!$A$2:$A$101,A1492,OverSummary!$D$2:$D$101,B1492))</f>
        <v>0</v>
      </c>
      <c r="P1492">
        <f>IF(A1492="","",G1492*Rules!$B$13+H1492*Rules!$B$14+I1492*Rules!$B$15)</f>
        <v>0</v>
      </c>
      <c r="Q1492">
        <f>IF(A1492="","",IF(G1492&gt;=100,Rules!$B$18,IF(G1492&gt;=50,Rules!$B$17,IF(G1492&gt;=30,Rules!$B$16,0)))+IF(AND(F1492=1,D1492&lt;&gt;"BWL",G1492=0),Rules!$B$27,0))</f>
        <v>0</v>
      </c>
      <c r="R1492">
        <f>IF(A1492="","",J1492*Rules!$B$19+O1492*Rules!$B$22)</f>
        <v>0</v>
      </c>
      <c r="S1492">
        <f>IF(A1492="","",IF(J1492&gt;=4,Rules!$B$21,IF(J1492&gt;=3,Rules!$B$20,0)))</f>
        <v>0</v>
      </c>
      <c r="T1492">
        <f>IF(A1492="","",K1492*Rules!$B$23+L1492*Rules!$B$24+M1492*Rules!$B$25+N1492*Rules!$B$26)</f>
        <v>0</v>
      </c>
      <c r="U1492">
        <f t="shared" si="23"/>
        <v>0</v>
      </c>
    </row>
    <row r="1493" spans="1:21" x14ac:dyDescent="0.2">
      <c r="A1493" t="str">
        <f>MatchSquad!A1493</f>
        <v>M030</v>
      </c>
      <c r="B1493" t="str">
        <f>MatchSquad!B1493</f>
        <v>P142</v>
      </c>
      <c r="C1493" t="str">
        <f>MatchSquad!C1493</f>
        <v>Shardul Thakur</v>
      </c>
      <c r="D1493" t="str">
        <f>MatchSquad!D1493</f>
        <v>AR</v>
      </c>
      <c r="E1493" t="str">
        <f>MatchSquad!E1493</f>
        <v>MI</v>
      </c>
      <c r="F1493">
        <f>MatchSquad!G1493</f>
        <v>0</v>
      </c>
      <c r="G1493">
        <f>IF(A1493="","",SUMIFS(BallByBall!$I$2:$I$501,BallByBall!$B$2:$B$501,A1493,BallByBall!$F$2:$F$501,B1493))</f>
        <v>0</v>
      </c>
      <c r="H1493">
        <f>IF(A1493="","",COUNTIFS(BallByBall!$B$2:$B$501,A1493,BallByBall!$F$2:$F$501,B1493,BallByBall!$Q$2:$Q$501,1))</f>
        <v>0</v>
      </c>
      <c r="I1493">
        <f>IF(A1493="","",COUNTIFS(BallByBall!$B$2:$B$501,A1493,BallByBall!$F$2:$F$501,B1493,BallByBall!$R$2:$R$501,1))</f>
        <v>0</v>
      </c>
      <c r="J1493">
        <f>IF(A1493="","",SUMIFS(BallByBall!$T$2:$T$501,BallByBall!$B$2:$B$501,A1493,BallByBall!$H$2:$H$501,B1493))</f>
        <v>0</v>
      </c>
      <c r="K1493">
        <f>IF(A1493="","",SUMIFS(BallByBall!$U$2:$U$501,BallByBall!$B$2:$B$501,A1493,BallByBall!$P$2:$P$501,B1493))</f>
        <v>0</v>
      </c>
      <c r="L1493">
        <f>IF(A1493="","",SUMIFS(BallByBall!$V$2:$V$501,BallByBall!$B$2:$B$501,A1493,BallByBall!$P$2:$P$501,B1493))</f>
        <v>0</v>
      </c>
      <c r="M1493">
        <f>IF(A1493="","",SUMIFS(BallByBall!$W$2:$W$501,BallByBall!$B$2:$B$501,A1493,BallByBall!$P$2:$P$501,B1493))</f>
        <v>0</v>
      </c>
      <c r="N1493">
        <f>IF(A1493="","",SUMIFS(BallByBall!$X$2:$X$501,BallByBall!$B$2:$B$501,A1493,BallByBall!$P$2:$P$501,B1493))</f>
        <v>0</v>
      </c>
      <c r="O1493">
        <f>IF(A1493="","",SUMIFS(OverSummary!$G$2:$G$101,OverSummary!$A$2:$A$101,A1493,OverSummary!$D$2:$D$101,B1493))</f>
        <v>0</v>
      </c>
      <c r="P1493">
        <f>IF(A1493="","",G1493*Rules!$B$13+H1493*Rules!$B$14+I1493*Rules!$B$15)</f>
        <v>0</v>
      </c>
      <c r="Q1493">
        <f>IF(A1493="","",IF(G1493&gt;=100,Rules!$B$18,IF(G1493&gt;=50,Rules!$B$17,IF(G1493&gt;=30,Rules!$B$16,0)))+IF(AND(F1493=1,D1493&lt;&gt;"BWL",G1493=0),Rules!$B$27,0))</f>
        <v>0</v>
      </c>
      <c r="R1493">
        <f>IF(A1493="","",J1493*Rules!$B$19+O1493*Rules!$B$22)</f>
        <v>0</v>
      </c>
      <c r="S1493">
        <f>IF(A1493="","",IF(J1493&gt;=4,Rules!$B$21,IF(J1493&gt;=3,Rules!$B$20,0)))</f>
        <v>0</v>
      </c>
      <c r="T1493">
        <f>IF(A1493="","",K1493*Rules!$B$23+L1493*Rules!$B$24+M1493*Rules!$B$25+N1493*Rules!$B$26)</f>
        <v>0</v>
      </c>
      <c r="U1493">
        <f t="shared" si="23"/>
        <v>0</v>
      </c>
    </row>
    <row r="1494" spans="1:21" x14ac:dyDescent="0.2">
      <c r="A1494" t="str">
        <f>MatchSquad!A1494</f>
        <v>M030</v>
      </c>
      <c r="B1494" t="str">
        <f>MatchSquad!B1494</f>
        <v>P143</v>
      </c>
      <c r="C1494" t="str">
        <f>MatchSquad!C1494</f>
        <v>Trent Boult</v>
      </c>
      <c r="D1494" t="str">
        <f>MatchSquad!D1494</f>
        <v>BWL</v>
      </c>
      <c r="E1494" t="str">
        <f>MatchSquad!E1494</f>
        <v>MI</v>
      </c>
      <c r="F1494">
        <f>MatchSquad!G1494</f>
        <v>0</v>
      </c>
      <c r="G1494">
        <f>IF(A1494="","",SUMIFS(BallByBall!$I$2:$I$501,BallByBall!$B$2:$B$501,A1494,BallByBall!$F$2:$F$501,B1494))</f>
        <v>0</v>
      </c>
      <c r="H1494">
        <f>IF(A1494="","",COUNTIFS(BallByBall!$B$2:$B$501,A1494,BallByBall!$F$2:$F$501,B1494,BallByBall!$Q$2:$Q$501,1))</f>
        <v>0</v>
      </c>
      <c r="I1494">
        <f>IF(A1494="","",COUNTIFS(BallByBall!$B$2:$B$501,A1494,BallByBall!$F$2:$F$501,B1494,BallByBall!$R$2:$R$501,1))</f>
        <v>0</v>
      </c>
      <c r="J1494">
        <f>IF(A1494="","",SUMIFS(BallByBall!$T$2:$T$501,BallByBall!$B$2:$B$501,A1494,BallByBall!$H$2:$H$501,B1494))</f>
        <v>0</v>
      </c>
      <c r="K1494">
        <f>IF(A1494="","",SUMIFS(BallByBall!$U$2:$U$501,BallByBall!$B$2:$B$501,A1494,BallByBall!$P$2:$P$501,B1494))</f>
        <v>0</v>
      </c>
      <c r="L1494">
        <f>IF(A1494="","",SUMIFS(BallByBall!$V$2:$V$501,BallByBall!$B$2:$B$501,A1494,BallByBall!$P$2:$P$501,B1494))</f>
        <v>0</v>
      </c>
      <c r="M1494">
        <f>IF(A1494="","",SUMIFS(BallByBall!$W$2:$W$501,BallByBall!$B$2:$B$501,A1494,BallByBall!$P$2:$P$501,B1494))</f>
        <v>0</v>
      </c>
      <c r="N1494">
        <f>IF(A1494="","",SUMIFS(BallByBall!$X$2:$X$501,BallByBall!$B$2:$B$501,A1494,BallByBall!$P$2:$P$501,B1494))</f>
        <v>0</v>
      </c>
      <c r="O1494">
        <f>IF(A1494="","",SUMIFS(OverSummary!$G$2:$G$101,OverSummary!$A$2:$A$101,A1494,OverSummary!$D$2:$D$101,B1494))</f>
        <v>0</v>
      </c>
      <c r="P1494">
        <f>IF(A1494="","",G1494*Rules!$B$13+H1494*Rules!$B$14+I1494*Rules!$B$15)</f>
        <v>0</v>
      </c>
      <c r="Q1494">
        <f>IF(A1494="","",IF(G1494&gt;=100,Rules!$B$18,IF(G1494&gt;=50,Rules!$B$17,IF(G1494&gt;=30,Rules!$B$16,0)))+IF(AND(F1494=1,D1494&lt;&gt;"BWL",G1494=0),Rules!$B$27,0))</f>
        <v>0</v>
      </c>
      <c r="R1494">
        <f>IF(A1494="","",J1494*Rules!$B$19+O1494*Rules!$B$22)</f>
        <v>0</v>
      </c>
      <c r="S1494">
        <f>IF(A1494="","",IF(J1494&gt;=4,Rules!$B$21,IF(J1494&gt;=3,Rules!$B$20,0)))</f>
        <v>0</v>
      </c>
      <c r="T1494">
        <f>IF(A1494="","",K1494*Rules!$B$23+L1494*Rules!$B$24+M1494*Rules!$B$25+N1494*Rules!$B$26)</f>
        <v>0</v>
      </c>
      <c r="U1494">
        <f t="shared" si="23"/>
        <v>0</v>
      </c>
    </row>
    <row r="1495" spans="1:21" x14ac:dyDescent="0.2">
      <c r="A1495" t="str">
        <f>MatchSquad!A1495</f>
        <v>M030</v>
      </c>
      <c r="B1495" t="str">
        <f>MatchSquad!B1495</f>
        <v>P144</v>
      </c>
      <c r="C1495" t="str">
        <f>MatchSquad!C1495</f>
        <v>Mayank Markande</v>
      </c>
      <c r="D1495" t="str">
        <f>MatchSquad!D1495</f>
        <v>BWL</v>
      </c>
      <c r="E1495" t="str">
        <f>MatchSquad!E1495</f>
        <v>MI</v>
      </c>
      <c r="F1495">
        <f>MatchSquad!G1495</f>
        <v>0</v>
      </c>
      <c r="G1495">
        <f>IF(A1495="","",SUMIFS(BallByBall!$I$2:$I$501,BallByBall!$B$2:$B$501,A1495,BallByBall!$F$2:$F$501,B1495))</f>
        <v>0</v>
      </c>
      <c r="H1495">
        <f>IF(A1495="","",COUNTIFS(BallByBall!$B$2:$B$501,A1495,BallByBall!$F$2:$F$501,B1495,BallByBall!$Q$2:$Q$501,1))</f>
        <v>0</v>
      </c>
      <c r="I1495">
        <f>IF(A1495="","",COUNTIFS(BallByBall!$B$2:$B$501,A1495,BallByBall!$F$2:$F$501,B1495,BallByBall!$R$2:$R$501,1))</f>
        <v>0</v>
      </c>
      <c r="J1495">
        <f>IF(A1495="","",SUMIFS(BallByBall!$T$2:$T$501,BallByBall!$B$2:$B$501,A1495,BallByBall!$H$2:$H$501,B1495))</f>
        <v>0</v>
      </c>
      <c r="K1495">
        <f>IF(A1495="","",SUMIFS(BallByBall!$U$2:$U$501,BallByBall!$B$2:$B$501,A1495,BallByBall!$P$2:$P$501,B1495))</f>
        <v>0</v>
      </c>
      <c r="L1495">
        <f>IF(A1495="","",SUMIFS(BallByBall!$V$2:$V$501,BallByBall!$B$2:$B$501,A1495,BallByBall!$P$2:$P$501,B1495))</f>
        <v>0</v>
      </c>
      <c r="M1495">
        <f>IF(A1495="","",SUMIFS(BallByBall!$W$2:$W$501,BallByBall!$B$2:$B$501,A1495,BallByBall!$P$2:$P$501,B1495))</f>
        <v>0</v>
      </c>
      <c r="N1495">
        <f>IF(A1495="","",SUMIFS(BallByBall!$X$2:$X$501,BallByBall!$B$2:$B$501,A1495,BallByBall!$P$2:$P$501,B1495))</f>
        <v>0</v>
      </c>
      <c r="O1495">
        <f>IF(A1495="","",SUMIFS(OverSummary!$G$2:$G$101,OverSummary!$A$2:$A$101,A1495,OverSummary!$D$2:$D$101,B1495))</f>
        <v>0</v>
      </c>
      <c r="P1495">
        <f>IF(A1495="","",G1495*Rules!$B$13+H1495*Rules!$B$14+I1495*Rules!$B$15)</f>
        <v>0</v>
      </c>
      <c r="Q1495">
        <f>IF(A1495="","",IF(G1495&gt;=100,Rules!$B$18,IF(G1495&gt;=50,Rules!$B$17,IF(G1495&gt;=30,Rules!$B$16,0)))+IF(AND(F1495=1,D1495&lt;&gt;"BWL",G1495=0),Rules!$B$27,0))</f>
        <v>0</v>
      </c>
      <c r="R1495">
        <f>IF(A1495="","",J1495*Rules!$B$19+O1495*Rules!$B$22)</f>
        <v>0</v>
      </c>
      <c r="S1495">
        <f>IF(A1495="","",IF(J1495&gt;=4,Rules!$B$21,IF(J1495&gt;=3,Rules!$B$20,0)))</f>
        <v>0</v>
      </c>
      <c r="T1495">
        <f>IF(A1495="","",K1495*Rules!$B$23+L1495*Rules!$B$24+M1495*Rules!$B$25+N1495*Rules!$B$26)</f>
        <v>0</v>
      </c>
      <c r="U1495">
        <f t="shared" si="23"/>
        <v>0</v>
      </c>
    </row>
    <row r="1496" spans="1:21" x14ac:dyDescent="0.2">
      <c r="A1496" t="str">
        <f>MatchSquad!A1496</f>
        <v>M030</v>
      </c>
      <c r="B1496" t="str">
        <f>MatchSquad!B1496</f>
        <v>P145</v>
      </c>
      <c r="C1496" t="str">
        <f>MatchSquad!C1496</f>
        <v>Deepak Chahar</v>
      </c>
      <c r="D1496" t="str">
        <f>MatchSquad!D1496</f>
        <v>BWL</v>
      </c>
      <c r="E1496" t="str">
        <f>MatchSquad!E1496</f>
        <v>MI</v>
      </c>
      <c r="F1496">
        <f>MatchSquad!G1496</f>
        <v>0</v>
      </c>
      <c r="G1496">
        <f>IF(A1496="","",SUMIFS(BallByBall!$I$2:$I$501,BallByBall!$B$2:$B$501,A1496,BallByBall!$F$2:$F$501,B1496))</f>
        <v>0</v>
      </c>
      <c r="H1496">
        <f>IF(A1496="","",COUNTIFS(BallByBall!$B$2:$B$501,A1496,BallByBall!$F$2:$F$501,B1496,BallByBall!$Q$2:$Q$501,1))</f>
        <v>0</v>
      </c>
      <c r="I1496">
        <f>IF(A1496="","",COUNTIFS(BallByBall!$B$2:$B$501,A1496,BallByBall!$F$2:$F$501,B1496,BallByBall!$R$2:$R$501,1))</f>
        <v>0</v>
      </c>
      <c r="J1496">
        <f>IF(A1496="","",SUMIFS(BallByBall!$T$2:$T$501,BallByBall!$B$2:$B$501,A1496,BallByBall!$H$2:$H$501,B1496))</f>
        <v>0</v>
      </c>
      <c r="K1496">
        <f>IF(A1496="","",SUMIFS(BallByBall!$U$2:$U$501,BallByBall!$B$2:$B$501,A1496,BallByBall!$P$2:$P$501,B1496))</f>
        <v>0</v>
      </c>
      <c r="L1496">
        <f>IF(A1496="","",SUMIFS(BallByBall!$V$2:$V$501,BallByBall!$B$2:$B$501,A1496,BallByBall!$P$2:$P$501,B1496))</f>
        <v>0</v>
      </c>
      <c r="M1496">
        <f>IF(A1496="","",SUMIFS(BallByBall!$W$2:$W$501,BallByBall!$B$2:$B$501,A1496,BallByBall!$P$2:$P$501,B1496))</f>
        <v>0</v>
      </c>
      <c r="N1496">
        <f>IF(A1496="","",SUMIFS(BallByBall!$X$2:$X$501,BallByBall!$B$2:$B$501,A1496,BallByBall!$P$2:$P$501,B1496))</f>
        <v>0</v>
      </c>
      <c r="O1496">
        <f>IF(A1496="","",SUMIFS(OverSummary!$G$2:$G$101,OverSummary!$A$2:$A$101,A1496,OverSummary!$D$2:$D$101,B1496))</f>
        <v>0</v>
      </c>
      <c r="P1496">
        <f>IF(A1496="","",G1496*Rules!$B$13+H1496*Rules!$B$14+I1496*Rules!$B$15)</f>
        <v>0</v>
      </c>
      <c r="Q1496">
        <f>IF(A1496="","",IF(G1496&gt;=100,Rules!$B$18,IF(G1496&gt;=50,Rules!$B$17,IF(G1496&gt;=30,Rules!$B$16,0)))+IF(AND(F1496=1,D1496&lt;&gt;"BWL",G1496=0),Rules!$B$27,0))</f>
        <v>0</v>
      </c>
      <c r="R1496">
        <f>IF(A1496="","",J1496*Rules!$B$19+O1496*Rules!$B$22)</f>
        <v>0</v>
      </c>
      <c r="S1496">
        <f>IF(A1496="","",IF(J1496&gt;=4,Rules!$B$21,IF(J1496&gt;=3,Rules!$B$20,0)))</f>
        <v>0</v>
      </c>
      <c r="T1496">
        <f>IF(A1496="","",K1496*Rules!$B$23+L1496*Rules!$B$24+M1496*Rules!$B$25+N1496*Rules!$B$26)</f>
        <v>0</v>
      </c>
      <c r="U1496">
        <f t="shared" si="23"/>
        <v>0</v>
      </c>
    </row>
    <row r="1497" spans="1:21" x14ac:dyDescent="0.2">
      <c r="A1497" t="str">
        <f>MatchSquad!A1497</f>
        <v>M030</v>
      </c>
      <c r="B1497" t="str">
        <f>MatchSquad!B1497</f>
        <v>P146</v>
      </c>
      <c r="C1497" t="str">
        <f>MatchSquad!C1497</f>
        <v>Ashwani Kumar</v>
      </c>
      <c r="D1497" t="str">
        <f>MatchSquad!D1497</f>
        <v>BWL</v>
      </c>
      <c r="E1497" t="str">
        <f>MatchSquad!E1497</f>
        <v>MI</v>
      </c>
      <c r="F1497">
        <f>MatchSquad!G1497</f>
        <v>0</v>
      </c>
      <c r="G1497">
        <f>IF(A1497="","",SUMIFS(BallByBall!$I$2:$I$501,BallByBall!$B$2:$B$501,A1497,BallByBall!$F$2:$F$501,B1497))</f>
        <v>0</v>
      </c>
      <c r="H1497">
        <f>IF(A1497="","",COUNTIFS(BallByBall!$B$2:$B$501,A1497,BallByBall!$F$2:$F$501,B1497,BallByBall!$Q$2:$Q$501,1))</f>
        <v>0</v>
      </c>
      <c r="I1497">
        <f>IF(A1497="","",COUNTIFS(BallByBall!$B$2:$B$501,A1497,BallByBall!$F$2:$F$501,B1497,BallByBall!$R$2:$R$501,1))</f>
        <v>0</v>
      </c>
      <c r="J1497">
        <f>IF(A1497="","",SUMIFS(BallByBall!$T$2:$T$501,BallByBall!$B$2:$B$501,A1497,BallByBall!$H$2:$H$501,B1497))</f>
        <v>0</v>
      </c>
      <c r="K1497">
        <f>IF(A1497="","",SUMIFS(BallByBall!$U$2:$U$501,BallByBall!$B$2:$B$501,A1497,BallByBall!$P$2:$P$501,B1497))</f>
        <v>0</v>
      </c>
      <c r="L1497">
        <f>IF(A1497="","",SUMIFS(BallByBall!$V$2:$V$501,BallByBall!$B$2:$B$501,A1497,BallByBall!$P$2:$P$501,B1497))</f>
        <v>0</v>
      </c>
      <c r="M1497">
        <f>IF(A1497="","",SUMIFS(BallByBall!$W$2:$W$501,BallByBall!$B$2:$B$501,A1497,BallByBall!$P$2:$P$501,B1497))</f>
        <v>0</v>
      </c>
      <c r="N1497">
        <f>IF(A1497="","",SUMIFS(BallByBall!$X$2:$X$501,BallByBall!$B$2:$B$501,A1497,BallByBall!$P$2:$P$501,B1497))</f>
        <v>0</v>
      </c>
      <c r="O1497">
        <f>IF(A1497="","",SUMIFS(OverSummary!$G$2:$G$101,OverSummary!$A$2:$A$101,A1497,OverSummary!$D$2:$D$101,B1497))</f>
        <v>0</v>
      </c>
      <c r="P1497">
        <f>IF(A1497="","",G1497*Rules!$B$13+H1497*Rules!$B$14+I1497*Rules!$B$15)</f>
        <v>0</v>
      </c>
      <c r="Q1497">
        <f>IF(A1497="","",IF(G1497&gt;=100,Rules!$B$18,IF(G1497&gt;=50,Rules!$B$17,IF(G1497&gt;=30,Rules!$B$16,0)))+IF(AND(F1497=1,D1497&lt;&gt;"BWL",G1497=0),Rules!$B$27,0))</f>
        <v>0</v>
      </c>
      <c r="R1497">
        <f>IF(A1497="","",J1497*Rules!$B$19+O1497*Rules!$B$22)</f>
        <v>0</v>
      </c>
      <c r="S1497">
        <f>IF(A1497="","",IF(J1497&gt;=4,Rules!$B$21,IF(J1497&gt;=3,Rules!$B$20,0)))</f>
        <v>0</v>
      </c>
      <c r="T1497">
        <f>IF(A1497="","",K1497*Rules!$B$23+L1497*Rules!$B$24+M1497*Rules!$B$25+N1497*Rules!$B$26)</f>
        <v>0</v>
      </c>
      <c r="U1497">
        <f t="shared" si="23"/>
        <v>0</v>
      </c>
    </row>
    <row r="1498" spans="1:21" x14ac:dyDescent="0.2">
      <c r="A1498" t="str">
        <f>MatchSquad!A1498</f>
        <v>M030</v>
      </c>
      <c r="B1498" t="str">
        <f>MatchSquad!B1498</f>
        <v>P147</v>
      </c>
      <c r="C1498" t="str">
        <f>MatchSquad!C1498</f>
        <v>Raghu Sharma</v>
      </c>
      <c r="D1498" t="str">
        <f>MatchSquad!D1498</f>
        <v>BWL</v>
      </c>
      <c r="E1498" t="str">
        <f>MatchSquad!E1498</f>
        <v>MI</v>
      </c>
      <c r="F1498">
        <f>MatchSquad!G1498</f>
        <v>0</v>
      </c>
      <c r="G1498">
        <f>IF(A1498="","",SUMIFS(BallByBall!$I$2:$I$501,BallByBall!$B$2:$B$501,A1498,BallByBall!$F$2:$F$501,B1498))</f>
        <v>0</v>
      </c>
      <c r="H1498">
        <f>IF(A1498="","",COUNTIFS(BallByBall!$B$2:$B$501,A1498,BallByBall!$F$2:$F$501,B1498,BallByBall!$Q$2:$Q$501,1))</f>
        <v>0</v>
      </c>
      <c r="I1498">
        <f>IF(A1498="","",COUNTIFS(BallByBall!$B$2:$B$501,A1498,BallByBall!$F$2:$F$501,B1498,BallByBall!$R$2:$R$501,1))</f>
        <v>0</v>
      </c>
      <c r="J1498">
        <f>IF(A1498="","",SUMIFS(BallByBall!$T$2:$T$501,BallByBall!$B$2:$B$501,A1498,BallByBall!$H$2:$H$501,B1498))</f>
        <v>0</v>
      </c>
      <c r="K1498">
        <f>IF(A1498="","",SUMIFS(BallByBall!$U$2:$U$501,BallByBall!$B$2:$B$501,A1498,BallByBall!$P$2:$P$501,B1498))</f>
        <v>0</v>
      </c>
      <c r="L1498">
        <f>IF(A1498="","",SUMIFS(BallByBall!$V$2:$V$501,BallByBall!$B$2:$B$501,A1498,BallByBall!$P$2:$P$501,B1498))</f>
        <v>0</v>
      </c>
      <c r="M1498">
        <f>IF(A1498="","",SUMIFS(BallByBall!$W$2:$W$501,BallByBall!$B$2:$B$501,A1498,BallByBall!$P$2:$P$501,B1498))</f>
        <v>0</v>
      </c>
      <c r="N1498">
        <f>IF(A1498="","",SUMIFS(BallByBall!$X$2:$X$501,BallByBall!$B$2:$B$501,A1498,BallByBall!$P$2:$P$501,B1498))</f>
        <v>0</v>
      </c>
      <c r="O1498">
        <f>IF(A1498="","",SUMIFS(OverSummary!$G$2:$G$101,OverSummary!$A$2:$A$101,A1498,OverSummary!$D$2:$D$101,B1498))</f>
        <v>0</v>
      </c>
      <c r="P1498">
        <f>IF(A1498="","",G1498*Rules!$B$13+H1498*Rules!$B$14+I1498*Rules!$B$15)</f>
        <v>0</v>
      </c>
      <c r="Q1498">
        <f>IF(A1498="","",IF(G1498&gt;=100,Rules!$B$18,IF(G1498&gt;=50,Rules!$B$17,IF(G1498&gt;=30,Rules!$B$16,0)))+IF(AND(F1498=1,D1498&lt;&gt;"BWL",G1498=0),Rules!$B$27,0))</f>
        <v>0</v>
      </c>
      <c r="R1498">
        <f>IF(A1498="","",J1498*Rules!$B$19+O1498*Rules!$B$22)</f>
        <v>0</v>
      </c>
      <c r="S1498">
        <f>IF(A1498="","",IF(J1498&gt;=4,Rules!$B$21,IF(J1498&gt;=3,Rules!$B$20,0)))</f>
        <v>0</v>
      </c>
      <c r="T1498">
        <f>IF(A1498="","",K1498*Rules!$B$23+L1498*Rules!$B$24+M1498*Rules!$B$25+N1498*Rules!$B$26)</f>
        <v>0</v>
      </c>
      <c r="U1498">
        <f t="shared" si="23"/>
        <v>0</v>
      </c>
    </row>
    <row r="1499" spans="1:21" x14ac:dyDescent="0.2">
      <c r="A1499" t="str">
        <f>MatchSquad!A1499</f>
        <v>M030</v>
      </c>
      <c r="B1499" t="str">
        <f>MatchSquad!B1499</f>
        <v>P148</v>
      </c>
      <c r="C1499" t="str">
        <f>MatchSquad!C1499</f>
        <v>Mohammad Izhar</v>
      </c>
      <c r="D1499" t="str">
        <f>MatchSquad!D1499</f>
        <v>BWL</v>
      </c>
      <c r="E1499" t="str">
        <f>MatchSquad!E1499</f>
        <v>MI</v>
      </c>
      <c r="F1499">
        <f>MatchSquad!G1499</f>
        <v>0</v>
      </c>
      <c r="G1499">
        <f>IF(A1499="","",SUMIFS(BallByBall!$I$2:$I$501,BallByBall!$B$2:$B$501,A1499,BallByBall!$F$2:$F$501,B1499))</f>
        <v>0</v>
      </c>
      <c r="H1499">
        <f>IF(A1499="","",COUNTIFS(BallByBall!$B$2:$B$501,A1499,BallByBall!$F$2:$F$501,B1499,BallByBall!$Q$2:$Q$501,1))</f>
        <v>0</v>
      </c>
      <c r="I1499">
        <f>IF(A1499="","",COUNTIFS(BallByBall!$B$2:$B$501,A1499,BallByBall!$F$2:$F$501,B1499,BallByBall!$R$2:$R$501,1))</f>
        <v>0</v>
      </c>
      <c r="J1499">
        <f>IF(A1499="","",SUMIFS(BallByBall!$T$2:$T$501,BallByBall!$B$2:$B$501,A1499,BallByBall!$H$2:$H$501,B1499))</f>
        <v>0</v>
      </c>
      <c r="K1499">
        <f>IF(A1499="","",SUMIFS(BallByBall!$U$2:$U$501,BallByBall!$B$2:$B$501,A1499,BallByBall!$P$2:$P$501,B1499))</f>
        <v>0</v>
      </c>
      <c r="L1499">
        <f>IF(A1499="","",SUMIFS(BallByBall!$V$2:$V$501,BallByBall!$B$2:$B$501,A1499,BallByBall!$P$2:$P$501,B1499))</f>
        <v>0</v>
      </c>
      <c r="M1499">
        <f>IF(A1499="","",SUMIFS(BallByBall!$W$2:$W$501,BallByBall!$B$2:$B$501,A1499,BallByBall!$P$2:$P$501,B1499))</f>
        <v>0</v>
      </c>
      <c r="N1499">
        <f>IF(A1499="","",SUMIFS(BallByBall!$X$2:$X$501,BallByBall!$B$2:$B$501,A1499,BallByBall!$P$2:$P$501,B1499))</f>
        <v>0</v>
      </c>
      <c r="O1499">
        <f>IF(A1499="","",SUMIFS(OverSummary!$G$2:$G$101,OverSummary!$A$2:$A$101,A1499,OverSummary!$D$2:$D$101,B1499))</f>
        <v>0</v>
      </c>
      <c r="P1499">
        <f>IF(A1499="","",G1499*Rules!$B$13+H1499*Rules!$B$14+I1499*Rules!$B$15)</f>
        <v>0</v>
      </c>
      <c r="Q1499">
        <f>IF(A1499="","",IF(G1499&gt;=100,Rules!$B$18,IF(G1499&gt;=50,Rules!$B$17,IF(G1499&gt;=30,Rules!$B$16,0)))+IF(AND(F1499=1,D1499&lt;&gt;"BWL",G1499=0),Rules!$B$27,0))</f>
        <v>0</v>
      </c>
      <c r="R1499">
        <f>IF(A1499="","",J1499*Rules!$B$19+O1499*Rules!$B$22)</f>
        <v>0</v>
      </c>
      <c r="S1499">
        <f>IF(A1499="","",IF(J1499&gt;=4,Rules!$B$21,IF(J1499&gt;=3,Rules!$B$20,0)))</f>
        <v>0</v>
      </c>
      <c r="T1499">
        <f>IF(A1499="","",K1499*Rules!$B$23+L1499*Rules!$B$24+M1499*Rules!$B$25+N1499*Rules!$B$26)</f>
        <v>0</v>
      </c>
      <c r="U1499">
        <f t="shared" si="23"/>
        <v>0</v>
      </c>
    </row>
    <row r="1500" spans="1:21" x14ac:dyDescent="0.2">
      <c r="A1500" t="str">
        <f>MatchSquad!A1500</f>
        <v>M030</v>
      </c>
      <c r="B1500" t="str">
        <f>MatchSquad!B1500</f>
        <v>P149</v>
      </c>
      <c r="C1500" t="str">
        <f>MatchSquad!C1500</f>
        <v>Allah Ghazanfar</v>
      </c>
      <c r="D1500" t="str">
        <f>MatchSquad!D1500</f>
        <v>BWL</v>
      </c>
      <c r="E1500" t="str">
        <f>MatchSquad!E1500</f>
        <v>MI</v>
      </c>
      <c r="F1500">
        <f>MatchSquad!G1500</f>
        <v>0</v>
      </c>
      <c r="G1500">
        <f>IF(A1500="","",SUMIFS(BallByBall!$I$2:$I$501,BallByBall!$B$2:$B$501,A1500,BallByBall!$F$2:$F$501,B1500))</f>
        <v>0</v>
      </c>
      <c r="H1500">
        <f>IF(A1500="","",COUNTIFS(BallByBall!$B$2:$B$501,A1500,BallByBall!$F$2:$F$501,B1500,BallByBall!$Q$2:$Q$501,1))</f>
        <v>0</v>
      </c>
      <c r="I1500">
        <f>IF(A1500="","",COUNTIFS(BallByBall!$B$2:$B$501,A1500,BallByBall!$F$2:$F$501,B1500,BallByBall!$R$2:$R$501,1))</f>
        <v>0</v>
      </c>
      <c r="J1500">
        <f>IF(A1500="","",SUMIFS(BallByBall!$T$2:$T$501,BallByBall!$B$2:$B$501,A1500,BallByBall!$H$2:$H$501,B1500))</f>
        <v>0</v>
      </c>
      <c r="K1500">
        <f>IF(A1500="","",SUMIFS(BallByBall!$U$2:$U$501,BallByBall!$B$2:$B$501,A1500,BallByBall!$P$2:$P$501,B1500))</f>
        <v>0</v>
      </c>
      <c r="L1500">
        <f>IF(A1500="","",SUMIFS(BallByBall!$V$2:$V$501,BallByBall!$B$2:$B$501,A1500,BallByBall!$P$2:$P$501,B1500))</f>
        <v>0</v>
      </c>
      <c r="M1500">
        <f>IF(A1500="","",SUMIFS(BallByBall!$W$2:$W$501,BallByBall!$B$2:$B$501,A1500,BallByBall!$P$2:$P$501,B1500))</f>
        <v>0</v>
      </c>
      <c r="N1500">
        <f>IF(A1500="","",SUMIFS(BallByBall!$X$2:$X$501,BallByBall!$B$2:$B$501,A1500,BallByBall!$P$2:$P$501,B1500))</f>
        <v>0</v>
      </c>
      <c r="O1500">
        <f>IF(A1500="","",SUMIFS(OverSummary!$G$2:$G$101,OverSummary!$A$2:$A$101,A1500,OverSummary!$D$2:$D$101,B1500))</f>
        <v>0</v>
      </c>
      <c r="P1500">
        <f>IF(A1500="","",G1500*Rules!$B$13+H1500*Rules!$B$14+I1500*Rules!$B$15)</f>
        <v>0</v>
      </c>
      <c r="Q1500">
        <f>IF(A1500="","",IF(G1500&gt;=100,Rules!$B$18,IF(G1500&gt;=50,Rules!$B$17,IF(G1500&gt;=30,Rules!$B$16,0)))+IF(AND(F1500=1,D1500&lt;&gt;"BWL",G1500=0),Rules!$B$27,0))</f>
        <v>0</v>
      </c>
      <c r="R1500">
        <f>IF(A1500="","",J1500*Rules!$B$19+O1500*Rules!$B$22)</f>
        <v>0</v>
      </c>
      <c r="S1500">
        <f>IF(A1500="","",IF(J1500&gt;=4,Rules!$B$21,IF(J1500&gt;=3,Rules!$B$20,0)))</f>
        <v>0</v>
      </c>
      <c r="T1500">
        <f>IF(A1500="","",K1500*Rules!$B$23+L1500*Rules!$B$24+M1500*Rules!$B$25+N1500*Rules!$B$26)</f>
        <v>0</v>
      </c>
      <c r="U1500">
        <f t="shared" si="23"/>
        <v>0</v>
      </c>
    </row>
    <row r="1501" spans="1:21" x14ac:dyDescent="0.2">
      <c r="A1501" t="str">
        <f>MatchSquad!A1501</f>
        <v>M030</v>
      </c>
      <c r="B1501" t="str">
        <f>MatchSquad!B1501</f>
        <v>P150</v>
      </c>
      <c r="C1501" t="str">
        <f>MatchSquad!C1501</f>
        <v>Jasprit Bumrah</v>
      </c>
      <c r="D1501" t="str">
        <f>MatchSquad!D1501</f>
        <v>BWL</v>
      </c>
      <c r="E1501" t="str">
        <f>MatchSquad!E1501</f>
        <v>MI</v>
      </c>
      <c r="F1501">
        <f>MatchSquad!G1501</f>
        <v>0</v>
      </c>
      <c r="G1501">
        <f>IF(A1501="","",SUMIFS(BallByBall!$I$2:$I$501,BallByBall!$B$2:$B$501,A1501,BallByBall!$F$2:$F$501,B1501))</f>
        <v>0</v>
      </c>
      <c r="H1501">
        <f>IF(A1501="","",COUNTIFS(BallByBall!$B$2:$B$501,A1501,BallByBall!$F$2:$F$501,B1501,BallByBall!$Q$2:$Q$501,1))</f>
        <v>0</v>
      </c>
      <c r="I1501">
        <f>IF(A1501="","",COUNTIFS(BallByBall!$B$2:$B$501,A1501,BallByBall!$F$2:$F$501,B1501,BallByBall!$R$2:$R$501,1))</f>
        <v>0</v>
      </c>
      <c r="J1501">
        <f>IF(A1501="","",SUMIFS(BallByBall!$T$2:$T$501,BallByBall!$B$2:$B$501,A1501,BallByBall!$H$2:$H$501,B1501))</f>
        <v>0</v>
      </c>
      <c r="K1501">
        <f>IF(A1501="","",SUMIFS(BallByBall!$U$2:$U$501,BallByBall!$B$2:$B$501,A1501,BallByBall!$P$2:$P$501,B1501))</f>
        <v>0</v>
      </c>
      <c r="L1501">
        <f>IF(A1501="","",SUMIFS(BallByBall!$V$2:$V$501,BallByBall!$B$2:$B$501,A1501,BallByBall!$P$2:$P$501,B1501))</f>
        <v>0</v>
      </c>
      <c r="M1501">
        <f>IF(A1501="","",SUMIFS(BallByBall!$W$2:$W$501,BallByBall!$B$2:$B$501,A1501,BallByBall!$P$2:$P$501,B1501))</f>
        <v>0</v>
      </c>
      <c r="N1501">
        <f>IF(A1501="","",SUMIFS(BallByBall!$X$2:$X$501,BallByBall!$B$2:$B$501,A1501,BallByBall!$P$2:$P$501,B1501))</f>
        <v>0</v>
      </c>
      <c r="O1501">
        <f>IF(A1501="","",SUMIFS(OverSummary!$G$2:$G$101,OverSummary!$A$2:$A$101,A1501,OverSummary!$D$2:$D$101,B1501))</f>
        <v>0</v>
      </c>
      <c r="P1501">
        <f>IF(A1501="","",G1501*Rules!$B$13+H1501*Rules!$B$14+I1501*Rules!$B$15)</f>
        <v>0</v>
      </c>
      <c r="Q1501">
        <f>IF(A1501="","",IF(G1501&gt;=100,Rules!$B$18,IF(G1501&gt;=50,Rules!$B$17,IF(G1501&gt;=30,Rules!$B$16,0)))+IF(AND(F1501=1,D1501&lt;&gt;"BWL",G1501=0),Rules!$B$27,0))</f>
        <v>0</v>
      </c>
      <c r="R1501">
        <f>IF(A1501="","",J1501*Rules!$B$19+O1501*Rules!$B$22)</f>
        <v>0</v>
      </c>
      <c r="S1501">
        <f>IF(A1501="","",IF(J1501&gt;=4,Rules!$B$21,IF(J1501&gt;=3,Rules!$B$20,0)))</f>
        <v>0</v>
      </c>
      <c r="T1501">
        <f>IF(A1501="","",K1501*Rules!$B$23+L1501*Rules!$B$24+M1501*Rules!$B$25+N1501*Rules!$B$26)</f>
        <v>0</v>
      </c>
      <c r="U1501">
        <f t="shared" si="23"/>
        <v>0</v>
      </c>
    </row>
    <row r="1502" spans="1:21" x14ac:dyDescent="0.2">
      <c r="A1502" t="str">
        <f>MatchSquad!A1502</f>
        <v>M031</v>
      </c>
      <c r="B1502" t="str">
        <f>MatchSquad!B1502</f>
        <v>P226</v>
      </c>
      <c r="C1502" t="str">
        <f>MatchSquad!C1502</f>
        <v>Ishan Kishan</v>
      </c>
      <c r="D1502" t="str">
        <f>MatchSquad!D1502</f>
        <v>WK</v>
      </c>
      <c r="E1502" t="str">
        <f>MatchSquad!E1502</f>
        <v>SRH</v>
      </c>
      <c r="F1502">
        <f>MatchSquad!G1502</f>
        <v>0</v>
      </c>
      <c r="G1502">
        <f>IF(A1502="","",SUMIFS(BallByBall!$I$2:$I$501,BallByBall!$B$2:$B$501,A1502,BallByBall!$F$2:$F$501,B1502))</f>
        <v>0</v>
      </c>
      <c r="H1502">
        <f>IF(A1502="","",COUNTIFS(BallByBall!$B$2:$B$501,A1502,BallByBall!$F$2:$F$501,B1502,BallByBall!$Q$2:$Q$501,1))</f>
        <v>0</v>
      </c>
      <c r="I1502">
        <f>IF(A1502="","",COUNTIFS(BallByBall!$B$2:$B$501,A1502,BallByBall!$F$2:$F$501,B1502,BallByBall!$R$2:$R$501,1))</f>
        <v>0</v>
      </c>
      <c r="J1502">
        <f>IF(A1502="","",SUMIFS(BallByBall!$T$2:$T$501,BallByBall!$B$2:$B$501,A1502,BallByBall!$H$2:$H$501,B1502))</f>
        <v>0</v>
      </c>
      <c r="K1502">
        <f>IF(A1502="","",SUMIFS(BallByBall!$U$2:$U$501,BallByBall!$B$2:$B$501,A1502,BallByBall!$P$2:$P$501,B1502))</f>
        <v>0</v>
      </c>
      <c r="L1502">
        <f>IF(A1502="","",SUMIFS(BallByBall!$V$2:$V$501,BallByBall!$B$2:$B$501,A1502,BallByBall!$P$2:$P$501,B1502))</f>
        <v>0</v>
      </c>
      <c r="M1502">
        <f>IF(A1502="","",SUMIFS(BallByBall!$W$2:$W$501,BallByBall!$B$2:$B$501,A1502,BallByBall!$P$2:$P$501,B1502))</f>
        <v>0</v>
      </c>
      <c r="N1502">
        <f>IF(A1502="","",SUMIFS(BallByBall!$X$2:$X$501,BallByBall!$B$2:$B$501,A1502,BallByBall!$P$2:$P$501,B1502))</f>
        <v>0</v>
      </c>
      <c r="O1502">
        <f>IF(A1502="","",SUMIFS(OverSummary!$G$2:$G$101,OverSummary!$A$2:$A$101,A1502,OverSummary!$D$2:$D$101,B1502))</f>
        <v>0</v>
      </c>
      <c r="P1502">
        <f>IF(A1502="","",G1502*Rules!$B$13+H1502*Rules!$B$14+I1502*Rules!$B$15)</f>
        <v>0</v>
      </c>
      <c r="Q1502">
        <f>IF(A1502="","",IF(G1502&gt;=100,Rules!$B$18,IF(G1502&gt;=50,Rules!$B$17,IF(G1502&gt;=30,Rules!$B$16,0)))+IF(AND(F1502=1,D1502&lt;&gt;"BWL",G1502=0),Rules!$B$27,0))</f>
        <v>0</v>
      </c>
      <c r="R1502">
        <f>IF(A1502="","",J1502*Rules!$B$19+O1502*Rules!$B$22)</f>
        <v>0</v>
      </c>
      <c r="S1502">
        <f>IF(A1502="","",IF(J1502&gt;=4,Rules!$B$21,IF(J1502&gt;=3,Rules!$B$20,0)))</f>
        <v>0</v>
      </c>
      <c r="T1502">
        <f>IF(A1502="","",K1502*Rules!$B$23+L1502*Rules!$B$24+M1502*Rules!$B$25+N1502*Rules!$B$26)</f>
        <v>0</v>
      </c>
      <c r="U1502">
        <f t="shared" si="23"/>
        <v>0</v>
      </c>
    </row>
    <row r="1503" spans="1:21" x14ac:dyDescent="0.2">
      <c r="A1503" t="str">
        <f>MatchSquad!A1503</f>
        <v>M031</v>
      </c>
      <c r="B1503" t="str">
        <f>MatchSquad!B1503</f>
        <v>P227</v>
      </c>
      <c r="C1503" t="str">
        <f>MatchSquad!C1503</f>
        <v>Aniket Verma</v>
      </c>
      <c r="D1503" t="str">
        <f>MatchSquad!D1503</f>
        <v>BAT</v>
      </c>
      <c r="E1503" t="str">
        <f>MatchSquad!E1503</f>
        <v>SRH</v>
      </c>
      <c r="F1503">
        <f>MatchSquad!G1503</f>
        <v>0</v>
      </c>
      <c r="G1503">
        <f>IF(A1503="","",SUMIFS(BallByBall!$I$2:$I$501,BallByBall!$B$2:$B$501,A1503,BallByBall!$F$2:$F$501,B1503))</f>
        <v>0</v>
      </c>
      <c r="H1503">
        <f>IF(A1503="","",COUNTIFS(BallByBall!$B$2:$B$501,A1503,BallByBall!$F$2:$F$501,B1503,BallByBall!$Q$2:$Q$501,1))</f>
        <v>0</v>
      </c>
      <c r="I1503">
        <f>IF(A1503="","",COUNTIFS(BallByBall!$B$2:$B$501,A1503,BallByBall!$F$2:$F$501,B1503,BallByBall!$R$2:$R$501,1))</f>
        <v>0</v>
      </c>
      <c r="J1503">
        <f>IF(A1503="","",SUMIFS(BallByBall!$T$2:$T$501,BallByBall!$B$2:$B$501,A1503,BallByBall!$H$2:$H$501,B1503))</f>
        <v>0</v>
      </c>
      <c r="K1503">
        <f>IF(A1503="","",SUMIFS(BallByBall!$U$2:$U$501,BallByBall!$B$2:$B$501,A1503,BallByBall!$P$2:$P$501,B1503))</f>
        <v>0</v>
      </c>
      <c r="L1503">
        <f>IF(A1503="","",SUMIFS(BallByBall!$V$2:$V$501,BallByBall!$B$2:$B$501,A1503,BallByBall!$P$2:$P$501,B1503))</f>
        <v>0</v>
      </c>
      <c r="M1503">
        <f>IF(A1503="","",SUMIFS(BallByBall!$W$2:$W$501,BallByBall!$B$2:$B$501,A1503,BallByBall!$P$2:$P$501,B1503))</f>
        <v>0</v>
      </c>
      <c r="N1503">
        <f>IF(A1503="","",SUMIFS(BallByBall!$X$2:$X$501,BallByBall!$B$2:$B$501,A1503,BallByBall!$P$2:$P$501,B1503))</f>
        <v>0</v>
      </c>
      <c r="O1503">
        <f>IF(A1503="","",SUMIFS(OverSummary!$G$2:$G$101,OverSummary!$A$2:$A$101,A1503,OverSummary!$D$2:$D$101,B1503))</f>
        <v>0</v>
      </c>
      <c r="P1503">
        <f>IF(A1503="","",G1503*Rules!$B$13+H1503*Rules!$B$14+I1503*Rules!$B$15)</f>
        <v>0</v>
      </c>
      <c r="Q1503">
        <f>IF(A1503="","",IF(G1503&gt;=100,Rules!$B$18,IF(G1503&gt;=50,Rules!$B$17,IF(G1503&gt;=30,Rules!$B$16,0)))+IF(AND(F1503=1,D1503&lt;&gt;"BWL",G1503=0),Rules!$B$27,0))</f>
        <v>0</v>
      </c>
      <c r="R1503">
        <f>IF(A1503="","",J1503*Rules!$B$19+O1503*Rules!$B$22)</f>
        <v>0</v>
      </c>
      <c r="S1503">
        <f>IF(A1503="","",IF(J1503&gt;=4,Rules!$B$21,IF(J1503&gt;=3,Rules!$B$20,0)))</f>
        <v>0</v>
      </c>
      <c r="T1503">
        <f>IF(A1503="","",K1503*Rules!$B$23+L1503*Rules!$B$24+M1503*Rules!$B$25+N1503*Rules!$B$26)</f>
        <v>0</v>
      </c>
      <c r="U1503">
        <f t="shared" si="23"/>
        <v>0</v>
      </c>
    </row>
    <row r="1504" spans="1:21" x14ac:dyDescent="0.2">
      <c r="A1504" t="str">
        <f>MatchSquad!A1504</f>
        <v>M031</v>
      </c>
      <c r="B1504" t="str">
        <f>MatchSquad!B1504</f>
        <v>P228</v>
      </c>
      <c r="C1504" t="str">
        <f>MatchSquad!C1504</f>
        <v>Smaran Ravichandran</v>
      </c>
      <c r="D1504" t="str">
        <f>MatchSquad!D1504</f>
        <v>BAT</v>
      </c>
      <c r="E1504" t="str">
        <f>MatchSquad!E1504</f>
        <v>SRH</v>
      </c>
      <c r="F1504">
        <f>MatchSquad!G1504</f>
        <v>0</v>
      </c>
      <c r="G1504">
        <f>IF(A1504="","",SUMIFS(BallByBall!$I$2:$I$501,BallByBall!$B$2:$B$501,A1504,BallByBall!$F$2:$F$501,B1504))</f>
        <v>0</v>
      </c>
      <c r="H1504">
        <f>IF(A1504="","",COUNTIFS(BallByBall!$B$2:$B$501,A1504,BallByBall!$F$2:$F$501,B1504,BallByBall!$Q$2:$Q$501,1))</f>
        <v>0</v>
      </c>
      <c r="I1504">
        <f>IF(A1504="","",COUNTIFS(BallByBall!$B$2:$B$501,A1504,BallByBall!$F$2:$F$501,B1504,BallByBall!$R$2:$R$501,1))</f>
        <v>0</v>
      </c>
      <c r="J1504">
        <f>IF(A1504="","",SUMIFS(BallByBall!$T$2:$T$501,BallByBall!$B$2:$B$501,A1504,BallByBall!$H$2:$H$501,B1504))</f>
        <v>0</v>
      </c>
      <c r="K1504">
        <f>IF(A1504="","",SUMIFS(BallByBall!$U$2:$U$501,BallByBall!$B$2:$B$501,A1504,BallByBall!$P$2:$P$501,B1504))</f>
        <v>0</v>
      </c>
      <c r="L1504">
        <f>IF(A1504="","",SUMIFS(BallByBall!$V$2:$V$501,BallByBall!$B$2:$B$501,A1504,BallByBall!$P$2:$P$501,B1504))</f>
        <v>0</v>
      </c>
      <c r="M1504">
        <f>IF(A1504="","",SUMIFS(BallByBall!$W$2:$W$501,BallByBall!$B$2:$B$501,A1504,BallByBall!$P$2:$P$501,B1504))</f>
        <v>0</v>
      </c>
      <c r="N1504">
        <f>IF(A1504="","",SUMIFS(BallByBall!$X$2:$X$501,BallByBall!$B$2:$B$501,A1504,BallByBall!$P$2:$P$501,B1504))</f>
        <v>0</v>
      </c>
      <c r="O1504">
        <f>IF(A1504="","",SUMIFS(OverSummary!$G$2:$G$101,OverSummary!$A$2:$A$101,A1504,OverSummary!$D$2:$D$101,B1504))</f>
        <v>0</v>
      </c>
      <c r="P1504">
        <f>IF(A1504="","",G1504*Rules!$B$13+H1504*Rules!$B$14+I1504*Rules!$B$15)</f>
        <v>0</v>
      </c>
      <c r="Q1504">
        <f>IF(A1504="","",IF(G1504&gt;=100,Rules!$B$18,IF(G1504&gt;=50,Rules!$B$17,IF(G1504&gt;=30,Rules!$B$16,0)))+IF(AND(F1504=1,D1504&lt;&gt;"BWL",G1504=0),Rules!$B$27,0))</f>
        <v>0</v>
      </c>
      <c r="R1504">
        <f>IF(A1504="","",J1504*Rules!$B$19+O1504*Rules!$B$22)</f>
        <v>0</v>
      </c>
      <c r="S1504">
        <f>IF(A1504="","",IF(J1504&gt;=4,Rules!$B$21,IF(J1504&gt;=3,Rules!$B$20,0)))</f>
        <v>0</v>
      </c>
      <c r="T1504">
        <f>IF(A1504="","",K1504*Rules!$B$23+L1504*Rules!$B$24+M1504*Rules!$B$25+N1504*Rules!$B$26)</f>
        <v>0</v>
      </c>
      <c r="U1504">
        <f t="shared" si="23"/>
        <v>0</v>
      </c>
    </row>
    <row r="1505" spans="1:21" x14ac:dyDescent="0.2">
      <c r="A1505" t="str">
        <f>MatchSquad!A1505</f>
        <v>M031</v>
      </c>
      <c r="B1505" t="str">
        <f>MatchSquad!B1505</f>
        <v>P229</v>
      </c>
      <c r="C1505" t="str">
        <f>MatchSquad!C1505</f>
        <v>Salil Arora</v>
      </c>
      <c r="D1505" t="str">
        <f>MatchSquad!D1505</f>
        <v>WK</v>
      </c>
      <c r="E1505" t="str">
        <f>MatchSquad!E1505</f>
        <v>SRH</v>
      </c>
      <c r="F1505">
        <f>MatchSquad!G1505</f>
        <v>0</v>
      </c>
      <c r="G1505">
        <f>IF(A1505="","",SUMIFS(BallByBall!$I$2:$I$501,BallByBall!$B$2:$B$501,A1505,BallByBall!$F$2:$F$501,B1505))</f>
        <v>0</v>
      </c>
      <c r="H1505">
        <f>IF(A1505="","",COUNTIFS(BallByBall!$B$2:$B$501,A1505,BallByBall!$F$2:$F$501,B1505,BallByBall!$Q$2:$Q$501,1))</f>
        <v>0</v>
      </c>
      <c r="I1505">
        <f>IF(A1505="","",COUNTIFS(BallByBall!$B$2:$B$501,A1505,BallByBall!$F$2:$F$501,B1505,BallByBall!$R$2:$R$501,1))</f>
        <v>0</v>
      </c>
      <c r="J1505">
        <f>IF(A1505="","",SUMIFS(BallByBall!$T$2:$T$501,BallByBall!$B$2:$B$501,A1505,BallByBall!$H$2:$H$501,B1505))</f>
        <v>0</v>
      </c>
      <c r="K1505">
        <f>IF(A1505="","",SUMIFS(BallByBall!$U$2:$U$501,BallByBall!$B$2:$B$501,A1505,BallByBall!$P$2:$P$501,B1505))</f>
        <v>0</v>
      </c>
      <c r="L1505">
        <f>IF(A1505="","",SUMIFS(BallByBall!$V$2:$V$501,BallByBall!$B$2:$B$501,A1505,BallByBall!$P$2:$P$501,B1505))</f>
        <v>0</v>
      </c>
      <c r="M1505">
        <f>IF(A1505="","",SUMIFS(BallByBall!$W$2:$W$501,BallByBall!$B$2:$B$501,A1505,BallByBall!$P$2:$P$501,B1505))</f>
        <v>0</v>
      </c>
      <c r="N1505">
        <f>IF(A1505="","",SUMIFS(BallByBall!$X$2:$X$501,BallByBall!$B$2:$B$501,A1505,BallByBall!$P$2:$P$501,B1505))</f>
        <v>0</v>
      </c>
      <c r="O1505">
        <f>IF(A1505="","",SUMIFS(OverSummary!$G$2:$G$101,OverSummary!$A$2:$A$101,A1505,OverSummary!$D$2:$D$101,B1505))</f>
        <v>0</v>
      </c>
      <c r="P1505">
        <f>IF(A1505="","",G1505*Rules!$B$13+H1505*Rules!$B$14+I1505*Rules!$B$15)</f>
        <v>0</v>
      </c>
      <c r="Q1505">
        <f>IF(A1505="","",IF(G1505&gt;=100,Rules!$B$18,IF(G1505&gt;=50,Rules!$B$17,IF(G1505&gt;=30,Rules!$B$16,0)))+IF(AND(F1505=1,D1505&lt;&gt;"BWL",G1505=0),Rules!$B$27,0))</f>
        <v>0</v>
      </c>
      <c r="R1505">
        <f>IF(A1505="","",J1505*Rules!$B$19+O1505*Rules!$B$22)</f>
        <v>0</v>
      </c>
      <c r="S1505">
        <f>IF(A1505="","",IF(J1505&gt;=4,Rules!$B$21,IF(J1505&gt;=3,Rules!$B$20,0)))</f>
        <v>0</v>
      </c>
      <c r="T1505">
        <f>IF(A1505="","",K1505*Rules!$B$23+L1505*Rules!$B$24+M1505*Rules!$B$25+N1505*Rules!$B$26)</f>
        <v>0</v>
      </c>
      <c r="U1505">
        <f t="shared" si="23"/>
        <v>0</v>
      </c>
    </row>
    <row r="1506" spans="1:21" x14ac:dyDescent="0.2">
      <c r="A1506" t="str">
        <f>MatchSquad!A1506</f>
        <v>M031</v>
      </c>
      <c r="B1506" t="str">
        <f>MatchSquad!B1506</f>
        <v>P230</v>
      </c>
      <c r="C1506" t="str">
        <f>MatchSquad!C1506</f>
        <v>Heinrich Klaasen</v>
      </c>
      <c r="D1506" t="str">
        <f>MatchSquad!D1506</f>
        <v>WK</v>
      </c>
      <c r="E1506" t="str">
        <f>MatchSquad!E1506</f>
        <v>SRH</v>
      </c>
      <c r="F1506">
        <f>MatchSquad!G1506</f>
        <v>0</v>
      </c>
      <c r="G1506">
        <f>IF(A1506="","",SUMIFS(BallByBall!$I$2:$I$501,BallByBall!$B$2:$B$501,A1506,BallByBall!$F$2:$F$501,B1506))</f>
        <v>0</v>
      </c>
      <c r="H1506">
        <f>IF(A1506="","",COUNTIFS(BallByBall!$B$2:$B$501,A1506,BallByBall!$F$2:$F$501,B1506,BallByBall!$Q$2:$Q$501,1))</f>
        <v>0</v>
      </c>
      <c r="I1506">
        <f>IF(A1506="","",COUNTIFS(BallByBall!$B$2:$B$501,A1506,BallByBall!$F$2:$F$501,B1506,BallByBall!$R$2:$R$501,1))</f>
        <v>0</v>
      </c>
      <c r="J1506">
        <f>IF(A1506="","",SUMIFS(BallByBall!$T$2:$T$501,BallByBall!$B$2:$B$501,A1506,BallByBall!$H$2:$H$501,B1506))</f>
        <v>0</v>
      </c>
      <c r="K1506">
        <f>IF(A1506="","",SUMIFS(BallByBall!$U$2:$U$501,BallByBall!$B$2:$B$501,A1506,BallByBall!$P$2:$P$501,B1506))</f>
        <v>0</v>
      </c>
      <c r="L1506">
        <f>IF(A1506="","",SUMIFS(BallByBall!$V$2:$V$501,BallByBall!$B$2:$B$501,A1506,BallByBall!$P$2:$P$501,B1506))</f>
        <v>0</v>
      </c>
      <c r="M1506">
        <f>IF(A1506="","",SUMIFS(BallByBall!$W$2:$W$501,BallByBall!$B$2:$B$501,A1506,BallByBall!$P$2:$P$501,B1506))</f>
        <v>0</v>
      </c>
      <c r="N1506">
        <f>IF(A1506="","",SUMIFS(BallByBall!$X$2:$X$501,BallByBall!$B$2:$B$501,A1506,BallByBall!$P$2:$P$501,B1506))</f>
        <v>0</v>
      </c>
      <c r="O1506">
        <f>IF(A1506="","",SUMIFS(OverSummary!$G$2:$G$101,OverSummary!$A$2:$A$101,A1506,OverSummary!$D$2:$D$101,B1506))</f>
        <v>0</v>
      </c>
      <c r="P1506">
        <f>IF(A1506="","",G1506*Rules!$B$13+H1506*Rules!$B$14+I1506*Rules!$B$15)</f>
        <v>0</v>
      </c>
      <c r="Q1506">
        <f>IF(A1506="","",IF(G1506&gt;=100,Rules!$B$18,IF(G1506&gt;=50,Rules!$B$17,IF(G1506&gt;=30,Rules!$B$16,0)))+IF(AND(F1506=1,D1506&lt;&gt;"BWL",G1506=0),Rules!$B$27,0))</f>
        <v>0</v>
      </c>
      <c r="R1506">
        <f>IF(A1506="","",J1506*Rules!$B$19+O1506*Rules!$B$22)</f>
        <v>0</v>
      </c>
      <c r="S1506">
        <f>IF(A1506="","",IF(J1506&gt;=4,Rules!$B$21,IF(J1506&gt;=3,Rules!$B$20,0)))</f>
        <v>0</v>
      </c>
      <c r="T1506">
        <f>IF(A1506="","",K1506*Rules!$B$23+L1506*Rules!$B$24+M1506*Rules!$B$25+N1506*Rules!$B$26)</f>
        <v>0</v>
      </c>
      <c r="U1506">
        <f t="shared" si="23"/>
        <v>0</v>
      </c>
    </row>
    <row r="1507" spans="1:21" x14ac:dyDescent="0.2">
      <c r="A1507" t="str">
        <f>MatchSquad!A1507</f>
        <v>M031</v>
      </c>
      <c r="B1507" t="str">
        <f>MatchSquad!B1507</f>
        <v>P231</v>
      </c>
      <c r="C1507" t="str">
        <f>MatchSquad!C1507</f>
        <v>Travis Head</v>
      </c>
      <c r="D1507" t="str">
        <f>MatchSquad!D1507</f>
        <v>BAT</v>
      </c>
      <c r="E1507" t="str">
        <f>MatchSquad!E1507</f>
        <v>SRH</v>
      </c>
      <c r="F1507">
        <f>MatchSquad!G1507</f>
        <v>0</v>
      </c>
      <c r="G1507">
        <f>IF(A1507="","",SUMIFS(BallByBall!$I$2:$I$501,BallByBall!$B$2:$B$501,A1507,BallByBall!$F$2:$F$501,B1507))</f>
        <v>0</v>
      </c>
      <c r="H1507">
        <f>IF(A1507="","",COUNTIFS(BallByBall!$B$2:$B$501,A1507,BallByBall!$F$2:$F$501,B1507,BallByBall!$Q$2:$Q$501,1))</f>
        <v>0</v>
      </c>
      <c r="I1507">
        <f>IF(A1507="","",COUNTIFS(BallByBall!$B$2:$B$501,A1507,BallByBall!$F$2:$F$501,B1507,BallByBall!$R$2:$R$501,1))</f>
        <v>0</v>
      </c>
      <c r="J1507">
        <f>IF(A1507="","",SUMIFS(BallByBall!$T$2:$T$501,BallByBall!$B$2:$B$501,A1507,BallByBall!$H$2:$H$501,B1507))</f>
        <v>0</v>
      </c>
      <c r="K1507">
        <f>IF(A1507="","",SUMIFS(BallByBall!$U$2:$U$501,BallByBall!$B$2:$B$501,A1507,BallByBall!$P$2:$P$501,B1507))</f>
        <v>0</v>
      </c>
      <c r="L1507">
        <f>IF(A1507="","",SUMIFS(BallByBall!$V$2:$V$501,BallByBall!$B$2:$B$501,A1507,BallByBall!$P$2:$P$501,B1507))</f>
        <v>0</v>
      </c>
      <c r="M1507">
        <f>IF(A1507="","",SUMIFS(BallByBall!$W$2:$W$501,BallByBall!$B$2:$B$501,A1507,BallByBall!$P$2:$P$501,B1507))</f>
        <v>0</v>
      </c>
      <c r="N1507">
        <f>IF(A1507="","",SUMIFS(BallByBall!$X$2:$X$501,BallByBall!$B$2:$B$501,A1507,BallByBall!$P$2:$P$501,B1507))</f>
        <v>0</v>
      </c>
      <c r="O1507">
        <f>IF(A1507="","",SUMIFS(OverSummary!$G$2:$G$101,OverSummary!$A$2:$A$101,A1507,OverSummary!$D$2:$D$101,B1507))</f>
        <v>0</v>
      </c>
      <c r="P1507">
        <f>IF(A1507="","",G1507*Rules!$B$13+H1507*Rules!$B$14+I1507*Rules!$B$15)</f>
        <v>0</v>
      </c>
      <c r="Q1507">
        <f>IF(A1507="","",IF(G1507&gt;=100,Rules!$B$18,IF(G1507&gt;=50,Rules!$B$17,IF(G1507&gt;=30,Rules!$B$16,0)))+IF(AND(F1507=1,D1507&lt;&gt;"BWL",G1507=0),Rules!$B$27,0))</f>
        <v>0</v>
      </c>
      <c r="R1507">
        <f>IF(A1507="","",J1507*Rules!$B$19+O1507*Rules!$B$22)</f>
        <v>0</v>
      </c>
      <c r="S1507">
        <f>IF(A1507="","",IF(J1507&gt;=4,Rules!$B$21,IF(J1507&gt;=3,Rules!$B$20,0)))</f>
        <v>0</v>
      </c>
      <c r="T1507">
        <f>IF(A1507="","",K1507*Rules!$B$23+L1507*Rules!$B$24+M1507*Rules!$B$25+N1507*Rules!$B$26)</f>
        <v>0</v>
      </c>
      <c r="U1507">
        <f t="shared" si="23"/>
        <v>0</v>
      </c>
    </row>
    <row r="1508" spans="1:21" x14ac:dyDescent="0.2">
      <c r="A1508" t="str">
        <f>MatchSquad!A1508</f>
        <v>M031</v>
      </c>
      <c r="B1508" t="str">
        <f>MatchSquad!B1508</f>
        <v>P232</v>
      </c>
      <c r="C1508" t="str">
        <f>MatchSquad!C1508</f>
        <v>Harshal Patel</v>
      </c>
      <c r="D1508" t="str">
        <f>MatchSquad!D1508</f>
        <v>AR</v>
      </c>
      <c r="E1508" t="str">
        <f>MatchSquad!E1508</f>
        <v>SRH</v>
      </c>
      <c r="F1508">
        <f>MatchSquad!G1508</f>
        <v>0</v>
      </c>
      <c r="G1508">
        <f>IF(A1508="","",SUMIFS(BallByBall!$I$2:$I$501,BallByBall!$B$2:$B$501,A1508,BallByBall!$F$2:$F$501,B1508))</f>
        <v>0</v>
      </c>
      <c r="H1508">
        <f>IF(A1508="","",COUNTIFS(BallByBall!$B$2:$B$501,A1508,BallByBall!$F$2:$F$501,B1508,BallByBall!$Q$2:$Q$501,1))</f>
        <v>0</v>
      </c>
      <c r="I1508">
        <f>IF(A1508="","",COUNTIFS(BallByBall!$B$2:$B$501,A1508,BallByBall!$F$2:$F$501,B1508,BallByBall!$R$2:$R$501,1))</f>
        <v>0</v>
      </c>
      <c r="J1508">
        <f>IF(A1508="","",SUMIFS(BallByBall!$T$2:$T$501,BallByBall!$B$2:$B$501,A1508,BallByBall!$H$2:$H$501,B1508))</f>
        <v>0</v>
      </c>
      <c r="K1508">
        <f>IF(A1508="","",SUMIFS(BallByBall!$U$2:$U$501,BallByBall!$B$2:$B$501,A1508,BallByBall!$P$2:$P$501,B1508))</f>
        <v>0</v>
      </c>
      <c r="L1508">
        <f>IF(A1508="","",SUMIFS(BallByBall!$V$2:$V$501,BallByBall!$B$2:$B$501,A1508,BallByBall!$P$2:$P$501,B1508))</f>
        <v>0</v>
      </c>
      <c r="M1508">
        <f>IF(A1508="","",SUMIFS(BallByBall!$W$2:$W$501,BallByBall!$B$2:$B$501,A1508,BallByBall!$P$2:$P$501,B1508))</f>
        <v>0</v>
      </c>
      <c r="N1508">
        <f>IF(A1508="","",SUMIFS(BallByBall!$X$2:$X$501,BallByBall!$B$2:$B$501,A1508,BallByBall!$P$2:$P$501,B1508))</f>
        <v>0</v>
      </c>
      <c r="O1508">
        <f>IF(A1508="","",SUMIFS(OverSummary!$G$2:$G$101,OverSummary!$A$2:$A$101,A1508,OverSummary!$D$2:$D$101,B1508))</f>
        <v>0</v>
      </c>
      <c r="P1508">
        <f>IF(A1508="","",G1508*Rules!$B$13+H1508*Rules!$B$14+I1508*Rules!$B$15)</f>
        <v>0</v>
      </c>
      <c r="Q1508">
        <f>IF(A1508="","",IF(G1508&gt;=100,Rules!$B$18,IF(G1508&gt;=50,Rules!$B$17,IF(G1508&gt;=30,Rules!$B$16,0)))+IF(AND(F1508=1,D1508&lt;&gt;"BWL",G1508=0),Rules!$B$27,0))</f>
        <v>0</v>
      </c>
      <c r="R1508">
        <f>IF(A1508="","",J1508*Rules!$B$19+O1508*Rules!$B$22)</f>
        <v>0</v>
      </c>
      <c r="S1508">
        <f>IF(A1508="","",IF(J1508&gt;=4,Rules!$B$21,IF(J1508&gt;=3,Rules!$B$20,0)))</f>
        <v>0</v>
      </c>
      <c r="T1508">
        <f>IF(A1508="","",K1508*Rules!$B$23+L1508*Rules!$B$24+M1508*Rules!$B$25+N1508*Rules!$B$26)</f>
        <v>0</v>
      </c>
      <c r="U1508">
        <f t="shared" si="23"/>
        <v>0</v>
      </c>
    </row>
    <row r="1509" spans="1:21" x14ac:dyDescent="0.2">
      <c r="A1509" t="str">
        <f>MatchSquad!A1509</f>
        <v>M031</v>
      </c>
      <c r="B1509" t="str">
        <f>MatchSquad!B1509</f>
        <v>P233</v>
      </c>
      <c r="C1509" t="str">
        <f>MatchSquad!C1509</f>
        <v>Kamindu Mendis</v>
      </c>
      <c r="D1509" t="str">
        <f>MatchSquad!D1509</f>
        <v>AR</v>
      </c>
      <c r="E1509" t="str">
        <f>MatchSquad!E1509</f>
        <v>SRH</v>
      </c>
      <c r="F1509">
        <f>MatchSquad!G1509</f>
        <v>0</v>
      </c>
      <c r="G1509">
        <f>IF(A1509="","",SUMIFS(BallByBall!$I$2:$I$501,BallByBall!$B$2:$B$501,A1509,BallByBall!$F$2:$F$501,B1509))</f>
        <v>0</v>
      </c>
      <c r="H1509">
        <f>IF(A1509="","",COUNTIFS(BallByBall!$B$2:$B$501,A1509,BallByBall!$F$2:$F$501,B1509,BallByBall!$Q$2:$Q$501,1))</f>
        <v>0</v>
      </c>
      <c r="I1509">
        <f>IF(A1509="","",COUNTIFS(BallByBall!$B$2:$B$501,A1509,BallByBall!$F$2:$F$501,B1509,BallByBall!$R$2:$R$501,1))</f>
        <v>0</v>
      </c>
      <c r="J1509">
        <f>IF(A1509="","",SUMIFS(BallByBall!$T$2:$T$501,BallByBall!$B$2:$B$501,A1509,BallByBall!$H$2:$H$501,B1509))</f>
        <v>0</v>
      </c>
      <c r="K1509">
        <f>IF(A1509="","",SUMIFS(BallByBall!$U$2:$U$501,BallByBall!$B$2:$B$501,A1509,BallByBall!$P$2:$P$501,B1509))</f>
        <v>0</v>
      </c>
      <c r="L1509">
        <f>IF(A1509="","",SUMIFS(BallByBall!$V$2:$V$501,BallByBall!$B$2:$B$501,A1509,BallByBall!$P$2:$P$501,B1509))</f>
        <v>0</v>
      </c>
      <c r="M1509">
        <f>IF(A1509="","",SUMIFS(BallByBall!$W$2:$W$501,BallByBall!$B$2:$B$501,A1509,BallByBall!$P$2:$P$501,B1509))</f>
        <v>0</v>
      </c>
      <c r="N1509">
        <f>IF(A1509="","",SUMIFS(BallByBall!$X$2:$X$501,BallByBall!$B$2:$B$501,A1509,BallByBall!$P$2:$P$501,B1509))</f>
        <v>0</v>
      </c>
      <c r="O1509">
        <f>IF(A1509="","",SUMIFS(OverSummary!$G$2:$G$101,OverSummary!$A$2:$A$101,A1509,OverSummary!$D$2:$D$101,B1509))</f>
        <v>0</v>
      </c>
      <c r="P1509">
        <f>IF(A1509="","",G1509*Rules!$B$13+H1509*Rules!$B$14+I1509*Rules!$B$15)</f>
        <v>0</v>
      </c>
      <c r="Q1509">
        <f>IF(A1509="","",IF(G1509&gt;=100,Rules!$B$18,IF(G1509&gt;=50,Rules!$B$17,IF(G1509&gt;=30,Rules!$B$16,0)))+IF(AND(F1509=1,D1509&lt;&gt;"BWL",G1509=0),Rules!$B$27,0))</f>
        <v>0</v>
      </c>
      <c r="R1509">
        <f>IF(A1509="","",J1509*Rules!$B$19+O1509*Rules!$B$22)</f>
        <v>0</v>
      </c>
      <c r="S1509">
        <f>IF(A1509="","",IF(J1509&gt;=4,Rules!$B$21,IF(J1509&gt;=3,Rules!$B$20,0)))</f>
        <v>0</v>
      </c>
      <c r="T1509">
        <f>IF(A1509="","",K1509*Rules!$B$23+L1509*Rules!$B$24+M1509*Rules!$B$25+N1509*Rules!$B$26)</f>
        <v>0</v>
      </c>
      <c r="U1509">
        <f t="shared" si="23"/>
        <v>0</v>
      </c>
    </row>
    <row r="1510" spans="1:21" x14ac:dyDescent="0.2">
      <c r="A1510" t="str">
        <f>MatchSquad!A1510</f>
        <v>M031</v>
      </c>
      <c r="B1510" t="str">
        <f>MatchSquad!B1510</f>
        <v>P234</v>
      </c>
      <c r="C1510" t="str">
        <f>MatchSquad!C1510</f>
        <v>Harsh Dubey</v>
      </c>
      <c r="D1510" t="str">
        <f>MatchSquad!D1510</f>
        <v>AR</v>
      </c>
      <c r="E1510" t="str">
        <f>MatchSquad!E1510</f>
        <v>SRH</v>
      </c>
      <c r="F1510">
        <f>MatchSquad!G1510</f>
        <v>0</v>
      </c>
      <c r="G1510">
        <f>IF(A1510="","",SUMIFS(BallByBall!$I$2:$I$501,BallByBall!$B$2:$B$501,A1510,BallByBall!$F$2:$F$501,B1510))</f>
        <v>0</v>
      </c>
      <c r="H1510">
        <f>IF(A1510="","",COUNTIFS(BallByBall!$B$2:$B$501,A1510,BallByBall!$F$2:$F$501,B1510,BallByBall!$Q$2:$Q$501,1))</f>
        <v>0</v>
      </c>
      <c r="I1510">
        <f>IF(A1510="","",COUNTIFS(BallByBall!$B$2:$B$501,A1510,BallByBall!$F$2:$F$501,B1510,BallByBall!$R$2:$R$501,1))</f>
        <v>0</v>
      </c>
      <c r="J1510">
        <f>IF(A1510="","",SUMIFS(BallByBall!$T$2:$T$501,BallByBall!$B$2:$B$501,A1510,BallByBall!$H$2:$H$501,B1510))</f>
        <v>0</v>
      </c>
      <c r="K1510">
        <f>IF(A1510="","",SUMIFS(BallByBall!$U$2:$U$501,BallByBall!$B$2:$B$501,A1510,BallByBall!$P$2:$P$501,B1510))</f>
        <v>0</v>
      </c>
      <c r="L1510">
        <f>IF(A1510="","",SUMIFS(BallByBall!$V$2:$V$501,BallByBall!$B$2:$B$501,A1510,BallByBall!$P$2:$P$501,B1510))</f>
        <v>0</v>
      </c>
      <c r="M1510">
        <f>IF(A1510="","",SUMIFS(BallByBall!$W$2:$W$501,BallByBall!$B$2:$B$501,A1510,BallByBall!$P$2:$P$501,B1510))</f>
        <v>0</v>
      </c>
      <c r="N1510">
        <f>IF(A1510="","",SUMIFS(BallByBall!$X$2:$X$501,BallByBall!$B$2:$B$501,A1510,BallByBall!$P$2:$P$501,B1510))</f>
        <v>0</v>
      </c>
      <c r="O1510">
        <f>IF(A1510="","",SUMIFS(OverSummary!$G$2:$G$101,OverSummary!$A$2:$A$101,A1510,OverSummary!$D$2:$D$101,B1510))</f>
        <v>0</v>
      </c>
      <c r="P1510">
        <f>IF(A1510="","",G1510*Rules!$B$13+H1510*Rules!$B$14+I1510*Rules!$B$15)</f>
        <v>0</v>
      </c>
      <c r="Q1510">
        <f>IF(A1510="","",IF(G1510&gt;=100,Rules!$B$18,IF(G1510&gt;=50,Rules!$B$17,IF(G1510&gt;=30,Rules!$B$16,0)))+IF(AND(F1510=1,D1510&lt;&gt;"BWL",G1510=0),Rules!$B$27,0))</f>
        <v>0</v>
      </c>
      <c r="R1510">
        <f>IF(A1510="","",J1510*Rules!$B$19+O1510*Rules!$B$22)</f>
        <v>0</v>
      </c>
      <c r="S1510">
        <f>IF(A1510="","",IF(J1510&gt;=4,Rules!$B$21,IF(J1510&gt;=3,Rules!$B$20,0)))</f>
        <v>0</v>
      </c>
      <c r="T1510">
        <f>IF(A1510="","",K1510*Rules!$B$23+L1510*Rules!$B$24+M1510*Rules!$B$25+N1510*Rules!$B$26)</f>
        <v>0</v>
      </c>
      <c r="U1510">
        <f t="shared" si="23"/>
        <v>0</v>
      </c>
    </row>
    <row r="1511" spans="1:21" x14ac:dyDescent="0.2">
      <c r="A1511" t="str">
        <f>MatchSquad!A1511</f>
        <v>M031</v>
      </c>
      <c r="B1511" t="str">
        <f>MatchSquad!B1511</f>
        <v>P235</v>
      </c>
      <c r="C1511" t="str">
        <f>MatchSquad!C1511</f>
        <v>Brydon Carse</v>
      </c>
      <c r="D1511" t="str">
        <f>MatchSquad!D1511</f>
        <v>AR</v>
      </c>
      <c r="E1511" t="str">
        <f>MatchSquad!E1511</f>
        <v>SRH</v>
      </c>
      <c r="F1511">
        <f>MatchSquad!G1511</f>
        <v>0</v>
      </c>
      <c r="G1511">
        <f>IF(A1511="","",SUMIFS(BallByBall!$I$2:$I$501,BallByBall!$B$2:$B$501,A1511,BallByBall!$F$2:$F$501,B1511))</f>
        <v>0</v>
      </c>
      <c r="H1511">
        <f>IF(A1511="","",COUNTIFS(BallByBall!$B$2:$B$501,A1511,BallByBall!$F$2:$F$501,B1511,BallByBall!$Q$2:$Q$501,1))</f>
        <v>0</v>
      </c>
      <c r="I1511">
        <f>IF(A1511="","",COUNTIFS(BallByBall!$B$2:$B$501,A1511,BallByBall!$F$2:$F$501,B1511,BallByBall!$R$2:$R$501,1))</f>
        <v>0</v>
      </c>
      <c r="J1511">
        <f>IF(A1511="","",SUMIFS(BallByBall!$T$2:$T$501,BallByBall!$B$2:$B$501,A1511,BallByBall!$H$2:$H$501,B1511))</f>
        <v>0</v>
      </c>
      <c r="K1511">
        <f>IF(A1511="","",SUMIFS(BallByBall!$U$2:$U$501,BallByBall!$B$2:$B$501,A1511,BallByBall!$P$2:$P$501,B1511))</f>
        <v>0</v>
      </c>
      <c r="L1511">
        <f>IF(A1511="","",SUMIFS(BallByBall!$V$2:$V$501,BallByBall!$B$2:$B$501,A1511,BallByBall!$P$2:$P$501,B1511))</f>
        <v>0</v>
      </c>
      <c r="M1511">
        <f>IF(A1511="","",SUMIFS(BallByBall!$W$2:$W$501,BallByBall!$B$2:$B$501,A1511,BallByBall!$P$2:$P$501,B1511))</f>
        <v>0</v>
      </c>
      <c r="N1511">
        <f>IF(A1511="","",SUMIFS(BallByBall!$X$2:$X$501,BallByBall!$B$2:$B$501,A1511,BallByBall!$P$2:$P$501,B1511))</f>
        <v>0</v>
      </c>
      <c r="O1511">
        <f>IF(A1511="","",SUMIFS(OverSummary!$G$2:$G$101,OverSummary!$A$2:$A$101,A1511,OverSummary!$D$2:$D$101,B1511))</f>
        <v>0</v>
      </c>
      <c r="P1511">
        <f>IF(A1511="","",G1511*Rules!$B$13+H1511*Rules!$B$14+I1511*Rules!$B$15)</f>
        <v>0</v>
      </c>
      <c r="Q1511">
        <f>IF(A1511="","",IF(G1511&gt;=100,Rules!$B$18,IF(G1511&gt;=50,Rules!$B$17,IF(G1511&gt;=30,Rules!$B$16,0)))+IF(AND(F1511=1,D1511&lt;&gt;"BWL",G1511=0),Rules!$B$27,0))</f>
        <v>0</v>
      </c>
      <c r="R1511">
        <f>IF(A1511="","",J1511*Rules!$B$19+O1511*Rules!$B$22)</f>
        <v>0</v>
      </c>
      <c r="S1511">
        <f>IF(A1511="","",IF(J1511&gt;=4,Rules!$B$21,IF(J1511&gt;=3,Rules!$B$20,0)))</f>
        <v>0</v>
      </c>
      <c r="T1511">
        <f>IF(A1511="","",K1511*Rules!$B$23+L1511*Rules!$B$24+M1511*Rules!$B$25+N1511*Rules!$B$26)</f>
        <v>0</v>
      </c>
      <c r="U1511">
        <f t="shared" si="23"/>
        <v>0</v>
      </c>
    </row>
    <row r="1512" spans="1:21" x14ac:dyDescent="0.2">
      <c r="A1512" t="str">
        <f>MatchSquad!A1512</f>
        <v>M031</v>
      </c>
      <c r="B1512" t="str">
        <f>MatchSquad!B1512</f>
        <v>P236</v>
      </c>
      <c r="C1512" t="str">
        <f>MatchSquad!C1512</f>
        <v>Shivang Kumar</v>
      </c>
      <c r="D1512" t="str">
        <f>MatchSquad!D1512</f>
        <v>AR</v>
      </c>
      <c r="E1512" t="str">
        <f>MatchSquad!E1512</f>
        <v>SRH</v>
      </c>
      <c r="F1512">
        <f>MatchSquad!G1512</f>
        <v>0</v>
      </c>
      <c r="G1512">
        <f>IF(A1512="","",SUMIFS(BallByBall!$I$2:$I$501,BallByBall!$B$2:$B$501,A1512,BallByBall!$F$2:$F$501,B1512))</f>
        <v>0</v>
      </c>
      <c r="H1512">
        <f>IF(A1512="","",COUNTIFS(BallByBall!$B$2:$B$501,A1512,BallByBall!$F$2:$F$501,B1512,BallByBall!$Q$2:$Q$501,1))</f>
        <v>0</v>
      </c>
      <c r="I1512">
        <f>IF(A1512="","",COUNTIFS(BallByBall!$B$2:$B$501,A1512,BallByBall!$F$2:$F$501,B1512,BallByBall!$R$2:$R$501,1))</f>
        <v>0</v>
      </c>
      <c r="J1512">
        <f>IF(A1512="","",SUMIFS(BallByBall!$T$2:$T$501,BallByBall!$B$2:$B$501,A1512,BallByBall!$H$2:$H$501,B1512))</f>
        <v>0</v>
      </c>
      <c r="K1512">
        <f>IF(A1512="","",SUMIFS(BallByBall!$U$2:$U$501,BallByBall!$B$2:$B$501,A1512,BallByBall!$P$2:$P$501,B1512))</f>
        <v>0</v>
      </c>
      <c r="L1512">
        <f>IF(A1512="","",SUMIFS(BallByBall!$V$2:$V$501,BallByBall!$B$2:$B$501,A1512,BallByBall!$P$2:$P$501,B1512))</f>
        <v>0</v>
      </c>
      <c r="M1512">
        <f>IF(A1512="","",SUMIFS(BallByBall!$W$2:$W$501,BallByBall!$B$2:$B$501,A1512,BallByBall!$P$2:$P$501,B1512))</f>
        <v>0</v>
      </c>
      <c r="N1512">
        <f>IF(A1512="","",SUMIFS(BallByBall!$X$2:$X$501,BallByBall!$B$2:$B$501,A1512,BallByBall!$P$2:$P$501,B1512))</f>
        <v>0</v>
      </c>
      <c r="O1512">
        <f>IF(A1512="","",SUMIFS(OverSummary!$G$2:$G$101,OverSummary!$A$2:$A$101,A1512,OverSummary!$D$2:$D$101,B1512))</f>
        <v>0</v>
      </c>
      <c r="P1512">
        <f>IF(A1512="","",G1512*Rules!$B$13+H1512*Rules!$B$14+I1512*Rules!$B$15)</f>
        <v>0</v>
      </c>
      <c r="Q1512">
        <f>IF(A1512="","",IF(G1512&gt;=100,Rules!$B$18,IF(G1512&gt;=50,Rules!$B$17,IF(G1512&gt;=30,Rules!$B$16,0)))+IF(AND(F1512=1,D1512&lt;&gt;"BWL",G1512=0),Rules!$B$27,0))</f>
        <v>0</v>
      </c>
      <c r="R1512">
        <f>IF(A1512="","",J1512*Rules!$B$19+O1512*Rules!$B$22)</f>
        <v>0</v>
      </c>
      <c r="S1512">
        <f>IF(A1512="","",IF(J1512&gt;=4,Rules!$B$21,IF(J1512&gt;=3,Rules!$B$20,0)))</f>
        <v>0</v>
      </c>
      <c r="T1512">
        <f>IF(A1512="","",K1512*Rules!$B$23+L1512*Rules!$B$24+M1512*Rules!$B$25+N1512*Rules!$B$26)</f>
        <v>0</v>
      </c>
      <c r="U1512">
        <f t="shared" si="23"/>
        <v>0</v>
      </c>
    </row>
    <row r="1513" spans="1:21" x14ac:dyDescent="0.2">
      <c r="A1513" t="str">
        <f>MatchSquad!A1513</f>
        <v>M031</v>
      </c>
      <c r="B1513" t="str">
        <f>MatchSquad!B1513</f>
        <v>P237</v>
      </c>
      <c r="C1513" t="str">
        <f>MatchSquad!C1513</f>
        <v>Krains Fuletra</v>
      </c>
      <c r="D1513" t="str">
        <f>MatchSquad!D1513</f>
        <v>AR</v>
      </c>
      <c r="E1513" t="str">
        <f>MatchSquad!E1513</f>
        <v>SRH</v>
      </c>
      <c r="F1513">
        <f>MatchSquad!G1513</f>
        <v>0</v>
      </c>
      <c r="G1513">
        <f>IF(A1513="","",SUMIFS(BallByBall!$I$2:$I$501,BallByBall!$B$2:$B$501,A1513,BallByBall!$F$2:$F$501,B1513))</f>
        <v>0</v>
      </c>
      <c r="H1513">
        <f>IF(A1513="","",COUNTIFS(BallByBall!$B$2:$B$501,A1513,BallByBall!$F$2:$F$501,B1513,BallByBall!$Q$2:$Q$501,1))</f>
        <v>0</v>
      </c>
      <c r="I1513">
        <f>IF(A1513="","",COUNTIFS(BallByBall!$B$2:$B$501,A1513,BallByBall!$F$2:$F$501,B1513,BallByBall!$R$2:$R$501,1))</f>
        <v>0</v>
      </c>
      <c r="J1513">
        <f>IF(A1513="","",SUMIFS(BallByBall!$T$2:$T$501,BallByBall!$B$2:$B$501,A1513,BallByBall!$H$2:$H$501,B1513))</f>
        <v>0</v>
      </c>
      <c r="K1513">
        <f>IF(A1513="","",SUMIFS(BallByBall!$U$2:$U$501,BallByBall!$B$2:$B$501,A1513,BallByBall!$P$2:$P$501,B1513))</f>
        <v>0</v>
      </c>
      <c r="L1513">
        <f>IF(A1513="","",SUMIFS(BallByBall!$V$2:$V$501,BallByBall!$B$2:$B$501,A1513,BallByBall!$P$2:$P$501,B1513))</f>
        <v>0</v>
      </c>
      <c r="M1513">
        <f>IF(A1513="","",SUMIFS(BallByBall!$W$2:$W$501,BallByBall!$B$2:$B$501,A1513,BallByBall!$P$2:$P$501,B1513))</f>
        <v>0</v>
      </c>
      <c r="N1513">
        <f>IF(A1513="","",SUMIFS(BallByBall!$X$2:$X$501,BallByBall!$B$2:$B$501,A1513,BallByBall!$P$2:$P$501,B1513))</f>
        <v>0</v>
      </c>
      <c r="O1513">
        <f>IF(A1513="","",SUMIFS(OverSummary!$G$2:$G$101,OverSummary!$A$2:$A$101,A1513,OverSummary!$D$2:$D$101,B1513))</f>
        <v>0</v>
      </c>
      <c r="P1513">
        <f>IF(A1513="","",G1513*Rules!$B$13+H1513*Rules!$B$14+I1513*Rules!$B$15)</f>
        <v>0</v>
      </c>
      <c r="Q1513">
        <f>IF(A1513="","",IF(G1513&gt;=100,Rules!$B$18,IF(G1513&gt;=50,Rules!$B$17,IF(G1513&gt;=30,Rules!$B$16,0)))+IF(AND(F1513=1,D1513&lt;&gt;"BWL",G1513=0),Rules!$B$27,0))</f>
        <v>0</v>
      </c>
      <c r="R1513">
        <f>IF(A1513="","",J1513*Rules!$B$19+O1513*Rules!$B$22)</f>
        <v>0</v>
      </c>
      <c r="S1513">
        <f>IF(A1513="","",IF(J1513&gt;=4,Rules!$B$21,IF(J1513&gt;=3,Rules!$B$20,0)))</f>
        <v>0</v>
      </c>
      <c r="T1513">
        <f>IF(A1513="","",K1513*Rules!$B$23+L1513*Rules!$B$24+M1513*Rules!$B$25+N1513*Rules!$B$26)</f>
        <v>0</v>
      </c>
      <c r="U1513">
        <f t="shared" si="23"/>
        <v>0</v>
      </c>
    </row>
    <row r="1514" spans="1:21" x14ac:dyDescent="0.2">
      <c r="A1514" t="str">
        <f>MatchSquad!A1514</f>
        <v>M031</v>
      </c>
      <c r="B1514" t="str">
        <f>MatchSquad!B1514</f>
        <v>P238</v>
      </c>
      <c r="C1514" t="str">
        <f>MatchSquad!C1514</f>
        <v>Liam Livingstone</v>
      </c>
      <c r="D1514" t="str">
        <f>MatchSquad!D1514</f>
        <v>AR</v>
      </c>
      <c r="E1514" t="str">
        <f>MatchSquad!E1514</f>
        <v>SRH</v>
      </c>
      <c r="F1514">
        <f>MatchSquad!G1514</f>
        <v>0</v>
      </c>
      <c r="G1514">
        <f>IF(A1514="","",SUMIFS(BallByBall!$I$2:$I$501,BallByBall!$B$2:$B$501,A1514,BallByBall!$F$2:$F$501,B1514))</f>
        <v>0</v>
      </c>
      <c r="H1514">
        <f>IF(A1514="","",COUNTIFS(BallByBall!$B$2:$B$501,A1514,BallByBall!$F$2:$F$501,B1514,BallByBall!$Q$2:$Q$501,1))</f>
        <v>0</v>
      </c>
      <c r="I1514">
        <f>IF(A1514="","",COUNTIFS(BallByBall!$B$2:$B$501,A1514,BallByBall!$F$2:$F$501,B1514,BallByBall!$R$2:$R$501,1))</f>
        <v>0</v>
      </c>
      <c r="J1514">
        <f>IF(A1514="","",SUMIFS(BallByBall!$T$2:$T$501,BallByBall!$B$2:$B$501,A1514,BallByBall!$H$2:$H$501,B1514))</f>
        <v>0</v>
      </c>
      <c r="K1514">
        <f>IF(A1514="","",SUMIFS(BallByBall!$U$2:$U$501,BallByBall!$B$2:$B$501,A1514,BallByBall!$P$2:$P$501,B1514))</f>
        <v>0</v>
      </c>
      <c r="L1514">
        <f>IF(A1514="","",SUMIFS(BallByBall!$V$2:$V$501,BallByBall!$B$2:$B$501,A1514,BallByBall!$P$2:$P$501,B1514))</f>
        <v>0</v>
      </c>
      <c r="M1514">
        <f>IF(A1514="","",SUMIFS(BallByBall!$W$2:$W$501,BallByBall!$B$2:$B$501,A1514,BallByBall!$P$2:$P$501,B1514))</f>
        <v>0</v>
      </c>
      <c r="N1514">
        <f>IF(A1514="","",SUMIFS(BallByBall!$X$2:$X$501,BallByBall!$B$2:$B$501,A1514,BallByBall!$P$2:$P$501,B1514))</f>
        <v>0</v>
      </c>
      <c r="O1514">
        <f>IF(A1514="","",SUMIFS(OverSummary!$G$2:$G$101,OverSummary!$A$2:$A$101,A1514,OverSummary!$D$2:$D$101,B1514))</f>
        <v>0</v>
      </c>
      <c r="P1514">
        <f>IF(A1514="","",G1514*Rules!$B$13+H1514*Rules!$B$14+I1514*Rules!$B$15)</f>
        <v>0</v>
      </c>
      <c r="Q1514">
        <f>IF(A1514="","",IF(G1514&gt;=100,Rules!$B$18,IF(G1514&gt;=50,Rules!$B$17,IF(G1514&gt;=30,Rules!$B$16,0)))+IF(AND(F1514=1,D1514&lt;&gt;"BWL",G1514=0),Rules!$B$27,0))</f>
        <v>0</v>
      </c>
      <c r="R1514">
        <f>IF(A1514="","",J1514*Rules!$B$19+O1514*Rules!$B$22)</f>
        <v>0</v>
      </c>
      <c r="S1514">
        <f>IF(A1514="","",IF(J1514&gt;=4,Rules!$B$21,IF(J1514&gt;=3,Rules!$B$20,0)))</f>
        <v>0</v>
      </c>
      <c r="T1514">
        <f>IF(A1514="","",K1514*Rules!$B$23+L1514*Rules!$B$24+M1514*Rules!$B$25+N1514*Rules!$B$26)</f>
        <v>0</v>
      </c>
      <c r="U1514">
        <f t="shared" si="23"/>
        <v>0</v>
      </c>
    </row>
    <row r="1515" spans="1:21" x14ac:dyDescent="0.2">
      <c r="A1515" t="str">
        <f>MatchSquad!A1515</f>
        <v>M031</v>
      </c>
      <c r="B1515" t="str">
        <f>MatchSquad!B1515</f>
        <v>P239</v>
      </c>
      <c r="C1515" t="str">
        <f>MatchSquad!C1515</f>
        <v>David Payne</v>
      </c>
      <c r="D1515" t="str">
        <f>MatchSquad!D1515</f>
        <v>AR</v>
      </c>
      <c r="E1515" t="str">
        <f>MatchSquad!E1515</f>
        <v>SRH</v>
      </c>
      <c r="F1515">
        <f>MatchSquad!G1515</f>
        <v>0</v>
      </c>
      <c r="G1515">
        <f>IF(A1515="","",SUMIFS(BallByBall!$I$2:$I$501,BallByBall!$B$2:$B$501,A1515,BallByBall!$F$2:$F$501,B1515))</f>
        <v>0</v>
      </c>
      <c r="H1515">
        <f>IF(A1515="","",COUNTIFS(BallByBall!$B$2:$B$501,A1515,BallByBall!$F$2:$F$501,B1515,BallByBall!$Q$2:$Q$501,1))</f>
        <v>0</v>
      </c>
      <c r="I1515">
        <f>IF(A1515="","",COUNTIFS(BallByBall!$B$2:$B$501,A1515,BallByBall!$F$2:$F$501,B1515,BallByBall!$R$2:$R$501,1))</f>
        <v>0</v>
      </c>
      <c r="J1515">
        <f>IF(A1515="","",SUMIFS(BallByBall!$T$2:$T$501,BallByBall!$B$2:$B$501,A1515,BallByBall!$H$2:$H$501,B1515))</f>
        <v>0</v>
      </c>
      <c r="K1515">
        <f>IF(A1515="","",SUMIFS(BallByBall!$U$2:$U$501,BallByBall!$B$2:$B$501,A1515,BallByBall!$P$2:$P$501,B1515))</f>
        <v>0</v>
      </c>
      <c r="L1515">
        <f>IF(A1515="","",SUMIFS(BallByBall!$V$2:$V$501,BallByBall!$B$2:$B$501,A1515,BallByBall!$P$2:$P$501,B1515))</f>
        <v>0</v>
      </c>
      <c r="M1515">
        <f>IF(A1515="","",SUMIFS(BallByBall!$W$2:$W$501,BallByBall!$B$2:$B$501,A1515,BallByBall!$P$2:$P$501,B1515))</f>
        <v>0</v>
      </c>
      <c r="N1515">
        <f>IF(A1515="","",SUMIFS(BallByBall!$X$2:$X$501,BallByBall!$B$2:$B$501,A1515,BallByBall!$P$2:$P$501,B1515))</f>
        <v>0</v>
      </c>
      <c r="O1515">
        <f>IF(A1515="","",SUMIFS(OverSummary!$G$2:$G$101,OverSummary!$A$2:$A$101,A1515,OverSummary!$D$2:$D$101,B1515))</f>
        <v>0</v>
      </c>
      <c r="P1515">
        <f>IF(A1515="","",G1515*Rules!$B$13+H1515*Rules!$B$14+I1515*Rules!$B$15)</f>
        <v>0</v>
      </c>
      <c r="Q1515">
        <f>IF(A1515="","",IF(G1515&gt;=100,Rules!$B$18,IF(G1515&gt;=50,Rules!$B$17,IF(G1515&gt;=30,Rules!$B$16,0)))+IF(AND(F1515=1,D1515&lt;&gt;"BWL",G1515=0),Rules!$B$27,0))</f>
        <v>0</v>
      </c>
      <c r="R1515">
        <f>IF(A1515="","",J1515*Rules!$B$19+O1515*Rules!$B$22)</f>
        <v>0</v>
      </c>
      <c r="S1515">
        <f>IF(A1515="","",IF(J1515&gt;=4,Rules!$B$21,IF(J1515&gt;=3,Rules!$B$20,0)))</f>
        <v>0</v>
      </c>
      <c r="T1515">
        <f>IF(A1515="","",K1515*Rules!$B$23+L1515*Rules!$B$24+M1515*Rules!$B$25+N1515*Rules!$B$26)</f>
        <v>0</v>
      </c>
      <c r="U1515">
        <f t="shared" si="23"/>
        <v>0</v>
      </c>
    </row>
    <row r="1516" spans="1:21" x14ac:dyDescent="0.2">
      <c r="A1516" t="str">
        <f>MatchSquad!A1516</f>
        <v>M031</v>
      </c>
      <c r="B1516" t="str">
        <f>MatchSquad!B1516</f>
        <v>P240</v>
      </c>
      <c r="C1516" t="str">
        <f>MatchSquad!C1516</f>
        <v>Abhishek Sharma</v>
      </c>
      <c r="D1516" t="str">
        <f>MatchSquad!D1516</f>
        <v>AR</v>
      </c>
      <c r="E1516" t="str">
        <f>MatchSquad!E1516</f>
        <v>SRH</v>
      </c>
      <c r="F1516">
        <f>MatchSquad!G1516</f>
        <v>0</v>
      </c>
      <c r="G1516">
        <f>IF(A1516="","",SUMIFS(BallByBall!$I$2:$I$501,BallByBall!$B$2:$B$501,A1516,BallByBall!$F$2:$F$501,B1516))</f>
        <v>0</v>
      </c>
      <c r="H1516">
        <f>IF(A1516="","",COUNTIFS(BallByBall!$B$2:$B$501,A1516,BallByBall!$F$2:$F$501,B1516,BallByBall!$Q$2:$Q$501,1))</f>
        <v>0</v>
      </c>
      <c r="I1516">
        <f>IF(A1516="","",COUNTIFS(BallByBall!$B$2:$B$501,A1516,BallByBall!$F$2:$F$501,B1516,BallByBall!$R$2:$R$501,1))</f>
        <v>0</v>
      </c>
      <c r="J1516">
        <f>IF(A1516="","",SUMIFS(BallByBall!$T$2:$T$501,BallByBall!$B$2:$B$501,A1516,BallByBall!$H$2:$H$501,B1516))</f>
        <v>0</v>
      </c>
      <c r="K1516">
        <f>IF(A1516="","",SUMIFS(BallByBall!$U$2:$U$501,BallByBall!$B$2:$B$501,A1516,BallByBall!$P$2:$P$501,B1516))</f>
        <v>0</v>
      </c>
      <c r="L1516">
        <f>IF(A1516="","",SUMIFS(BallByBall!$V$2:$V$501,BallByBall!$B$2:$B$501,A1516,BallByBall!$P$2:$P$501,B1516))</f>
        <v>0</v>
      </c>
      <c r="M1516">
        <f>IF(A1516="","",SUMIFS(BallByBall!$W$2:$W$501,BallByBall!$B$2:$B$501,A1516,BallByBall!$P$2:$P$501,B1516))</f>
        <v>0</v>
      </c>
      <c r="N1516">
        <f>IF(A1516="","",SUMIFS(BallByBall!$X$2:$X$501,BallByBall!$B$2:$B$501,A1516,BallByBall!$P$2:$P$501,B1516))</f>
        <v>0</v>
      </c>
      <c r="O1516">
        <f>IF(A1516="","",SUMIFS(OverSummary!$G$2:$G$101,OverSummary!$A$2:$A$101,A1516,OverSummary!$D$2:$D$101,B1516))</f>
        <v>0</v>
      </c>
      <c r="P1516">
        <f>IF(A1516="","",G1516*Rules!$B$13+H1516*Rules!$B$14+I1516*Rules!$B$15)</f>
        <v>0</v>
      </c>
      <c r="Q1516">
        <f>IF(A1516="","",IF(G1516&gt;=100,Rules!$B$18,IF(G1516&gt;=50,Rules!$B$17,IF(G1516&gt;=30,Rules!$B$16,0)))+IF(AND(F1516=1,D1516&lt;&gt;"BWL",G1516=0),Rules!$B$27,0))</f>
        <v>0</v>
      </c>
      <c r="R1516">
        <f>IF(A1516="","",J1516*Rules!$B$19+O1516*Rules!$B$22)</f>
        <v>0</v>
      </c>
      <c r="S1516">
        <f>IF(A1516="","",IF(J1516&gt;=4,Rules!$B$21,IF(J1516&gt;=3,Rules!$B$20,0)))</f>
        <v>0</v>
      </c>
      <c r="T1516">
        <f>IF(A1516="","",K1516*Rules!$B$23+L1516*Rules!$B$24+M1516*Rules!$B$25+N1516*Rules!$B$26)</f>
        <v>0</v>
      </c>
      <c r="U1516">
        <f t="shared" si="23"/>
        <v>0</v>
      </c>
    </row>
    <row r="1517" spans="1:21" x14ac:dyDescent="0.2">
      <c r="A1517" t="str">
        <f>MatchSquad!A1517</f>
        <v>M031</v>
      </c>
      <c r="B1517" t="str">
        <f>MatchSquad!B1517</f>
        <v>P241</v>
      </c>
      <c r="C1517" t="str">
        <f>MatchSquad!C1517</f>
        <v>Nitish Kumar Reddy</v>
      </c>
      <c r="D1517" t="str">
        <f>MatchSquad!D1517</f>
        <v>AR</v>
      </c>
      <c r="E1517" t="str">
        <f>MatchSquad!E1517</f>
        <v>SRH</v>
      </c>
      <c r="F1517">
        <f>MatchSquad!G1517</f>
        <v>0</v>
      </c>
      <c r="G1517">
        <f>IF(A1517="","",SUMIFS(BallByBall!$I$2:$I$501,BallByBall!$B$2:$B$501,A1517,BallByBall!$F$2:$F$501,B1517))</f>
        <v>0</v>
      </c>
      <c r="H1517">
        <f>IF(A1517="","",COUNTIFS(BallByBall!$B$2:$B$501,A1517,BallByBall!$F$2:$F$501,B1517,BallByBall!$Q$2:$Q$501,1))</f>
        <v>0</v>
      </c>
      <c r="I1517">
        <f>IF(A1517="","",COUNTIFS(BallByBall!$B$2:$B$501,A1517,BallByBall!$F$2:$F$501,B1517,BallByBall!$R$2:$R$501,1))</f>
        <v>0</v>
      </c>
      <c r="J1517">
        <f>IF(A1517="","",SUMIFS(BallByBall!$T$2:$T$501,BallByBall!$B$2:$B$501,A1517,BallByBall!$H$2:$H$501,B1517))</f>
        <v>0</v>
      </c>
      <c r="K1517">
        <f>IF(A1517="","",SUMIFS(BallByBall!$U$2:$U$501,BallByBall!$B$2:$B$501,A1517,BallByBall!$P$2:$P$501,B1517))</f>
        <v>0</v>
      </c>
      <c r="L1517">
        <f>IF(A1517="","",SUMIFS(BallByBall!$V$2:$V$501,BallByBall!$B$2:$B$501,A1517,BallByBall!$P$2:$P$501,B1517))</f>
        <v>0</v>
      </c>
      <c r="M1517">
        <f>IF(A1517="","",SUMIFS(BallByBall!$W$2:$W$501,BallByBall!$B$2:$B$501,A1517,BallByBall!$P$2:$P$501,B1517))</f>
        <v>0</v>
      </c>
      <c r="N1517">
        <f>IF(A1517="","",SUMIFS(BallByBall!$X$2:$X$501,BallByBall!$B$2:$B$501,A1517,BallByBall!$P$2:$P$501,B1517))</f>
        <v>0</v>
      </c>
      <c r="O1517">
        <f>IF(A1517="","",SUMIFS(OverSummary!$G$2:$G$101,OverSummary!$A$2:$A$101,A1517,OverSummary!$D$2:$D$101,B1517))</f>
        <v>0</v>
      </c>
      <c r="P1517">
        <f>IF(A1517="","",G1517*Rules!$B$13+H1517*Rules!$B$14+I1517*Rules!$B$15)</f>
        <v>0</v>
      </c>
      <c r="Q1517">
        <f>IF(A1517="","",IF(G1517&gt;=100,Rules!$B$18,IF(G1517&gt;=50,Rules!$B$17,IF(G1517&gt;=30,Rules!$B$16,0)))+IF(AND(F1517=1,D1517&lt;&gt;"BWL",G1517=0),Rules!$B$27,0))</f>
        <v>0</v>
      </c>
      <c r="R1517">
        <f>IF(A1517="","",J1517*Rules!$B$19+O1517*Rules!$B$22)</f>
        <v>0</v>
      </c>
      <c r="S1517">
        <f>IF(A1517="","",IF(J1517&gt;=4,Rules!$B$21,IF(J1517&gt;=3,Rules!$B$20,0)))</f>
        <v>0</v>
      </c>
      <c r="T1517">
        <f>IF(A1517="","",K1517*Rules!$B$23+L1517*Rules!$B$24+M1517*Rules!$B$25+N1517*Rules!$B$26)</f>
        <v>0</v>
      </c>
      <c r="U1517">
        <f t="shared" si="23"/>
        <v>0</v>
      </c>
    </row>
    <row r="1518" spans="1:21" x14ac:dyDescent="0.2">
      <c r="A1518" t="str">
        <f>MatchSquad!A1518</f>
        <v>M031</v>
      </c>
      <c r="B1518" t="str">
        <f>MatchSquad!B1518</f>
        <v>P242</v>
      </c>
      <c r="C1518" t="str">
        <f>MatchSquad!C1518</f>
        <v>Pat Cummins</v>
      </c>
      <c r="D1518" t="str">
        <f>MatchSquad!D1518</f>
        <v>BWL</v>
      </c>
      <c r="E1518" t="str">
        <f>MatchSquad!E1518</f>
        <v>SRH</v>
      </c>
      <c r="F1518">
        <f>MatchSquad!G1518</f>
        <v>0</v>
      </c>
      <c r="G1518">
        <f>IF(A1518="","",SUMIFS(BallByBall!$I$2:$I$501,BallByBall!$B$2:$B$501,A1518,BallByBall!$F$2:$F$501,B1518))</f>
        <v>0</v>
      </c>
      <c r="H1518">
        <f>IF(A1518="","",COUNTIFS(BallByBall!$B$2:$B$501,A1518,BallByBall!$F$2:$F$501,B1518,BallByBall!$Q$2:$Q$501,1))</f>
        <v>0</v>
      </c>
      <c r="I1518">
        <f>IF(A1518="","",COUNTIFS(BallByBall!$B$2:$B$501,A1518,BallByBall!$F$2:$F$501,B1518,BallByBall!$R$2:$R$501,1))</f>
        <v>0</v>
      </c>
      <c r="J1518">
        <f>IF(A1518="","",SUMIFS(BallByBall!$T$2:$T$501,BallByBall!$B$2:$B$501,A1518,BallByBall!$H$2:$H$501,B1518))</f>
        <v>0</v>
      </c>
      <c r="K1518">
        <f>IF(A1518="","",SUMIFS(BallByBall!$U$2:$U$501,BallByBall!$B$2:$B$501,A1518,BallByBall!$P$2:$P$501,B1518))</f>
        <v>0</v>
      </c>
      <c r="L1518">
        <f>IF(A1518="","",SUMIFS(BallByBall!$V$2:$V$501,BallByBall!$B$2:$B$501,A1518,BallByBall!$P$2:$P$501,B1518))</f>
        <v>0</v>
      </c>
      <c r="M1518">
        <f>IF(A1518="","",SUMIFS(BallByBall!$W$2:$W$501,BallByBall!$B$2:$B$501,A1518,BallByBall!$P$2:$P$501,B1518))</f>
        <v>0</v>
      </c>
      <c r="N1518">
        <f>IF(A1518="","",SUMIFS(BallByBall!$X$2:$X$501,BallByBall!$B$2:$B$501,A1518,BallByBall!$P$2:$P$501,B1518))</f>
        <v>0</v>
      </c>
      <c r="O1518">
        <f>IF(A1518="","",SUMIFS(OverSummary!$G$2:$G$101,OverSummary!$A$2:$A$101,A1518,OverSummary!$D$2:$D$101,B1518))</f>
        <v>0</v>
      </c>
      <c r="P1518">
        <f>IF(A1518="","",G1518*Rules!$B$13+H1518*Rules!$B$14+I1518*Rules!$B$15)</f>
        <v>0</v>
      </c>
      <c r="Q1518">
        <f>IF(A1518="","",IF(G1518&gt;=100,Rules!$B$18,IF(G1518&gt;=50,Rules!$B$17,IF(G1518&gt;=30,Rules!$B$16,0)))+IF(AND(F1518=1,D1518&lt;&gt;"BWL",G1518=0),Rules!$B$27,0))</f>
        <v>0</v>
      </c>
      <c r="R1518">
        <f>IF(A1518="","",J1518*Rules!$B$19+O1518*Rules!$B$22)</f>
        <v>0</v>
      </c>
      <c r="S1518">
        <f>IF(A1518="","",IF(J1518&gt;=4,Rules!$B$21,IF(J1518&gt;=3,Rules!$B$20,0)))</f>
        <v>0</v>
      </c>
      <c r="T1518">
        <f>IF(A1518="","",K1518*Rules!$B$23+L1518*Rules!$B$24+M1518*Rules!$B$25+N1518*Rules!$B$26)</f>
        <v>0</v>
      </c>
      <c r="U1518">
        <f t="shared" si="23"/>
        <v>0</v>
      </c>
    </row>
    <row r="1519" spans="1:21" x14ac:dyDescent="0.2">
      <c r="A1519" t="str">
        <f>MatchSquad!A1519</f>
        <v>M031</v>
      </c>
      <c r="B1519" t="str">
        <f>MatchSquad!B1519</f>
        <v>P243</v>
      </c>
      <c r="C1519" t="str">
        <f>MatchSquad!C1519</f>
        <v>Zeeshan Ansari</v>
      </c>
      <c r="D1519" t="str">
        <f>MatchSquad!D1519</f>
        <v>BWL</v>
      </c>
      <c r="E1519" t="str">
        <f>MatchSquad!E1519</f>
        <v>SRH</v>
      </c>
      <c r="F1519">
        <f>MatchSquad!G1519</f>
        <v>0</v>
      </c>
      <c r="G1519">
        <f>IF(A1519="","",SUMIFS(BallByBall!$I$2:$I$501,BallByBall!$B$2:$B$501,A1519,BallByBall!$F$2:$F$501,B1519))</f>
        <v>0</v>
      </c>
      <c r="H1519">
        <f>IF(A1519="","",COUNTIFS(BallByBall!$B$2:$B$501,A1519,BallByBall!$F$2:$F$501,B1519,BallByBall!$Q$2:$Q$501,1))</f>
        <v>0</v>
      </c>
      <c r="I1519">
        <f>IF(A1519="","",COUNTIFS(BallByBall!$B$2:$B$501,A1519,BallByBall!$F$2:$F$501,B1519,BallByBall!$R$2:$R$501,1))</f>
        <v>0</v>
      </c>
      <c r="J1519">
        <f>IF(A1519="","",SUMIFS(BallByBall!$T$2:$T$501,BallByBall!$B$2:$B$501,A1519,BallByBall!$H$2:$H$501,B1519))</f>
        <v>0</v>
      </c>
      <c r="K1519">
        <f>IF(A1519="","",SUMIFS(BallByBall!$U$2:$U$501,BallByBall!$B$2:$B$501,A1519,BallByBall!$P$2:$P$501,B1519))</f>
        <v>0</v>
      </c>
      <c r="L1519">
        <f>IF(A1519="","",SUMIFS(BallByBall!$V$2:$V$501,BallByBall!$B$2:$B$501,A1519,BallByBall!$P$2:$P$501,B1519))</f>
        <v>0</v>
      </c>
      <c r="M1519">
        <f>IF(A1519="","",SUMIFS(BallByBall!$W$2:$W$501,BallByBall!$B$2:$B$501,A1519,BallByBall!$P$2:$P$501,B1519))</f>
        <v>0</v>
      </c>
      <c r="N1519">
        <f>IF(A1519="","",SUMIFS(BallByBall!$X$2:$X$501,BallByBall!$B$2:$B$501,A1519,BallByBall!$P$2:$P$501,B1519))</f>
        <v>0</v>
      </c>
      <c r="O1519">
        <f>IF(A1519="","",SUMIFS(OverSummary!$G$2:$G$101,OverSummary!$A$2:$A$101,A1519,OverSummary!$D$2:$D$101,B1519))</f>
        <v>0</v>
      </c>
      <c r="P1519">
        <f>IF(A1519="","",G1519*Rules!$B$13+H1519*Rules!$B$14+I1519*Rules!$B$15)</f>
        <v>0</v>
      </c>
      <c r="Q1519">
        <f>IF(A1519="","",IF(G1519&gt;=100,Rules!$B$18,IF(G1519&gt;=50,Rules!$B$17,IF(G1519&gt;=30,Rules!$B$16,0)))+IF(AND(F1519=1,D1519&lt;&gt;"BWL",G1519=0),Rules!$B$27,0))</f>
        <v>0</v>
      </c>
      <c r="R1519">
        <f>IF(A1519="","",J1519*Rules!$B$19+O1519*Rules!$B$22)</f>
        <v>0</v>
      </c>
      <c r="S1519">
        <f>IF(A1519="","",IF(J1519&gt;=4,Rules!$B$21,IF(J1519&gt;=3,Rules!$B$20,0)))</f>
        <v>0</v>
      </c>
      <c r="T1519">
        <f>IF(A1519="","",K1519*Rules!$B$23+L1519*Rules!$B$24+M1519*Rules!$B$25+N1519*Rules!$B$26)</f>
        <v>0</v>
      </c>
      <c r="U1519">
        <f t="shared" si="23"/>
        <v>0</v>
      </c>
    </row>
    <row r="1520" spans="1:21" x14ac:dyDescent="0.2">
      <c r="A1520" t="str">
        <f>MatchSquad!A1520</f>
        <v>M031</v>
      </c>
      <c r="B1520" t="str">
        <f>MatchSquad!B1520</f>
        <v>P244</v>
      </c>
      <c r="C1520" t="str">
        <f>MatchSquad!C1520</f>
        <v>Jaydev Unadkat</v>
      </c>
      <c r="D1520" t="str">
        <f>MatchSquad!D1520</f>
        <v>BWL</v>
      </c>
      <c r="E1520" t="str">
        <f>MatchSquad!E1520</f>
        <v>SRH</v>
      </c>
      <c r="F1520">
        <f>MatchSquad!G1520</f>
        <v>0</v>
      </c>
      <c r="G1520">
        <f>IF(A1520="","",SUMIFS(BallByBall!$I$2:$I$501,BallByBall!$B$2:$B$501,A1520,BallByBall!$F$2:$F$501,B1520))</f>
        <v>0</v>
      </c>
      <c r="H1520">
        <f>IF(A1520="","",COUNTIFS(BallByBall!$B$2:$B$501,A1520,BallByBall!$F$2:$F$501,B1520,BallByBall!$Q$2:$Q$501,1))</f>
        <v>0</v>
      </c>
      <c r="I1520">
        <f>IF(A1520="","",COUNTIFS(BallByBall!$B$2:$B$501,A1520,BallByBall!$F$2:$F$501,B1520,BallByBall!$R$2:$R$501,1))</f>
        <v>0</v>
      </c>
      <c r="J1520">
        <f>IF(A1520="","",SUMIFS(BallByBall!$T$2:$T$501,BallByBall!$B$2:$B$501,A1520,BallByBall!$H$2:$H$501,B1520))</f>
        <v>0</v>
      </c>
      <c r="K1520">
        <f>IF(A1520="","",SUMIFS(BallByBall!$U$2:$U$501,BallByBall!$B$2:$B$501,A1520,BallByBall!$P$2:$P$501,B1520))</f>
        <v>0</v>
      </c>
      <c r="L1520">
        <f>IF(A1520="","",SUMIFS(BallByBall!$V$2:$V$501,BallByBall!$B$2:$B$501,A1520,BallByBall!$P$2:$P$501,B1520))</f>
        <v>0</v>
      </c>
      <c r="M1520">
        <f>IF(A1520="","",SUMIFS(BallByBall!$W$2:$W$501,BallByBall!$B$2:$B$501,A1520,BallByBall!$P$2:$P$501,B1520))</f>
        <v>0</v>
      </c>
      <c r="N1520">
        <f>IF(A1520="","",SUMIFS(BallByBall!$X$2:$X$501,BallByBall!$B$2:$B$501,A1520,BallByBall!$P$2:$P$501,B1520))</f>
        <v>0</v>
      </c>
      <c r="O1520">
        <f>IF(A1520="","",SUMIFS(OverSummary!$G$2:$G$101,OverSummary!$A$2:$A$101,A1520,OverSummary!$D$2:$D$101,B1520))</f>
        <v>0</v>
      </c>
      <c r="P1520">
        <f>IF(A1520="","",G1520*Rules!$B$13+H1520*Rules!$B$14+I1520*Rules!$B$15)</f>
        <v>0</v>
      </c>
      <c r="Q1520">
        <f>IF(A1520="","",IF(G1520&gt;=100,Rules!$B$18,IF(G1520&gt;=50,Rules!$B$17,IF(G1520&gt;=30,Rules!$B$16,0)))+IF(AND(F1520=1,D1520&lt;&gt;"BWL",G1520=0),Rules!$B$27,0))</f>
        <v>0</v>
      </c>
      <c r="R1520">
        <f>IF(A1520="","",J1520*Rules!$B$19+O1520*Rules!$B$22)</f>
        <v>0</v>
      </c>
      <c r="S1520">
        <f>IF(A1520="","",IF(J1520&gt;=4,Rules!$B$21,IF(J1520&gt;=3,Rules!$B$20,0)))</f>
        <v>0</v>
      </c>
      <c r="T1520">
        <f>IF(A1520="","",K1520*Rules!$B$23+L1520*Rules!$B$24+M1520*Rules!$B$25+N1520*Rules!$B$26)</f>
        <v>0</v>
      </c>
      <c r="U1520">
        <f t="shared" si="23"/>
        <v>0</v>
      </c>
    </row>
    <row r="1521" spans="1:21" x14ac:dyDescent="0.2">
      <c r="A1521" t="str">
        <f>MatchSquad!A1521</f>
        <v>M031</v>
      </c>
      <c r="B1521" t="str">
        <f>MatchSquad!B1521</f>
        <v>P245</v>
      </c>
      <c r="C1521" t="str">
        <f>MatchSquad!C1521</f>
        <v>Eshan Malinga</v>
      </c>
      <c r="D1521" t="str">
        <f>MatchSquad!D1521</f>
        <v>BWL</v>
      </c>
      <c r="E1521" t="str">
        <f>MatchSquad!E1521</f>
        <v>SRH</v>
      </c>
      <c r="F1521">
        <f>MatchSquad!G1521</f>
        <v>0</v>
      </c>
      <c r="G1521">
        <f>IF(A1521="","",SUMIFS(BallByBall!$I$2:$I$501,BallByBall!$B$2:$B$501,A1521,BallByBall!$F$2:$F$501,B1521))</f>
        <v>0</v>
      </c>
      <c r="H1521">
        <f>IF(A1521="","",COUNTIFS(BallByBall!$B$2:$B$501,A1521,BallByBall!$F$2:$F$501,B1521,BallByBall!$Q$2:$Q$501,1))</f>
        <v>0</v>
      </c>
      <c r="I1521">
        <f>IF(A1521="","",COUNTIFS(BallByBall!$B$2:$B$501,A1521,BallByBall!$F$2:$F$501,B1521,BallByBall!$R$2:$R$501,1))</f>
        <v>0</v>
      </c>
      <c r="J1521">
        <f>IF(A1521="","",SUMIFS(BallByBall!$T$2:$T$501,BallByBall!$B$2:$B$501,A1521,BallByBall!$H$2:$H$501,B1521))</f>
        <v>0</v>
      </c>
      <c r="K1521">
        <f>IF(A1521="","",SUMIFS(BallByBall!$U$2:$U$501,BallByBall!$B$2:$B$501,A1521,BallByBall!$P$2:$P$501,B1521))</f>
        <v>0</v>
      </c>
      <c r="L1521">
        <f>IF(A1521="","",SUMIFS(BallByBall!$V$2:$V$501,BallByBall!$B$2:$B$501,A1521,BallByBall!$P$2:$P$501,B1521))</f>
        <v>0</v>
      </c>
      <c r="M1521">
        <f>IF(A1521="","",SUMIFS(BallByBall!$W$2:$W$501,BallByBall!$B$2:$B$501,A1521,BallByBall!$P$2:$P$501,B1521))</f>
        <v>0</v>
      </c>
      <c r="N1521">
        <f>IF(A1521="","",SUMIFS(BallByBall!$X$2:$X$501,BallByBall!$B$2:$B$501,A1521,BallByBall!$P$2:$P$501,B1521))</f>
        <v>0</v>
      </c>
      <c r="O1521">
        <f>IF(A1521="","",SUMIFS(OverSummary!$G$2:$G$101,OverSummary!$A$2:$A$101,A1521,OverSummary!$D$2:$D$101,B1521))</f>
        <v>0</v>
      </c>
      <c r="P1521">
        <f>IF(A1521="","",G1521*Rules!$B$13+H1521*Rules!$B$14+I1521*Rules!$B$15)</f>
        <v>0</v>
      </c>
      <c r="Q1521">
        <f>IF(A1521="","",IF(G1521&gt;=100,Rules!$B$18,IF(G1521&gt;=50,Rules!$B$17,IF(G1521&gt;=30,Rules!$B$16,0)))+IF(AND(F1521=1,D1521&lt;&gt;"BWL",G1521=0),Rules!$B$27,0))</f>
        <v>0</v>
      </c>
      <c r="R1521">
        <f>IF(A1521="","",J1521*Rules!$B$19+O1521*Rules!$B$22)</f>
        <v>0</v>
      </c>
      <c r="S1521">
        <f>IF(A1521="","",IF(J1521&gt;=4,Rules!$B$21,IF(J1521&gt;=3,Rules!$B$20,0)))</f>
        <v>0</v>
      </c>
      <c r="T1521">
        <f>IF(A1521="","",K1521*Rules!$B$23+L1521*Rules!$B$24+M1521*Rules!$B$25+N1521*Rules!$B$26)</f>
        <v>0</v>
      </c>
      <c r="U1521">
        <f t="shared" si="23"/>
        <v>0</v>
      </c>
    </row>
    <row r="1522" spans="1:21" x14ac:dyDescent="0.2">
      <c r="A1522" t="str">
        <f>MatchSquad!A1522</f>
        <v>M031</v>
      </c>
      <c r="B1522" t="str">
        <f>MatchSquad!B1522</f>
        <v>P246</v>
      </c>
      <c r="C1522" t="str">
        <f>MatchSquad!C1522</f>
        <v>Sakib Hussain</v>
      </c>
      <c r="D1522" t="str">
        <f>MatchSquad!D1522</f>
        <v>BWL</v>
      </c>
      <c r="E1522" t="str">
        <f>MatchSquad!E1522</f>
        <v>SRH</v>
      </c>
      <c r="F1522">
        <f>MatchSquad!G1522</f>
        <v>0</v>
      </c>
      <c r="G1522">
        <f>IF(A1522="","",SUMIFS(BallByBall!$I$2:$I$501,BallByBall!$B$2:$B$501,A1522,BallByBall!$F$2:$F$501,B1522))</f>
        <v>0</v>
      </c>
      <c r="H1522">
        <f>IF(A1522="","",COUNTIFS(BallByBall!$B$2:$B$501,A1522,BallByBall!$F$2:$F$501,B1522,BallByBall!$Q$2:$Q$501,1))</f>
        <v>0</v>
      </c>
      <c r="I1522">
        <f>IF(A1522="","",COUNTIFS(BallByBall!$B$2:$B$501,A1522,BallByBall!$F$2:$F$501,B1522,BallByBall!$R$2:$R$501,1))</f>
        <v>0</v>
      </c>
      <c r="J1522">
        <f>IF(A1522="","",SUMIFS(BallByBall!$T$2:$T$501,BallByBall!$B$2:$B$501,A1522,BallByBall!$H$2:$H$501,B1522))</f>
        <v>0</v>
      </c>
      <c r="K1522">
        <f>IF(A1522="","",SUMIFS(BallByBall!$U$2:$U$501,BallByBall!$B$2:$B$501,A1522,BallByBall!$P$2:$P$501,B1522))</f>
        <v>0</v>
      </c>
      <c r="L1522">
        <f>IF(A1522="","",SUMIFS(BallByBall!$V$2:$V$501,BallByBall!$B$2:$B$501,A1522,BallByBall!$P$2:$P$501,B1522))</f>
        <v>0</v>
      </c>
      <c r="M1522">
        <f>IF(A1522="","",SUMIFS(BallByBall!$W$2:$W$501,BallByBall!$B$2:$B$501,A1522,BallByBall!$P$2:$P$501,B1522))</f>
        <v>0</v>
      </c>
      <c r="N1522">
        <f>IF(A1522="","",SUMIFS(BallByBall!$X$2:$X$501,BallByBall!$B$2:$B$501,A1522,BallByBall!$P$2:$P$501,B1522))</f>
        <v>0</v>
      </c>
      <c r="O1522">
        <f>IF(A1522="","",SUMIFS(OverSummary!$G$2:$G$101,OverSummary!$A$2:$A$101,A1522,OverSummary!$D$2:$D$101,B1522))</f>
        <v>0</v>
      </c>
      <c r="P1522">
        <f>IF(A1522="","",G1522*Rules!$B$13+H1522*Rules!$B$14+I1522*Rules!$B$15)</f>
        <v>0</v>
      </c>
      <c r="Q1522">
        <f>IF(A1522="","",IF(G1522&gt;=100,Rules!$B$18,IF(G1522&gt;=50,Rules!$B$17,IF(G1522&gt;=30,Rules!$B$16,0)))+IF(AND(F1522=1,D1522&lt;&gt;"BWL",G1522=0),Rules!$B$27,0))</f>
        <v>0</v>
      </c>
      <c r="R1522">
        <f>IF(A1522="","",J1522*Rules!$B$19+O1522*Rules!$B$22)</f>
        <v>0</v>
      </c>
      <c r="S1522">
        <f>IF(A1522="","",IF(J1522&gt;=4,Rules!$B$21,IF(J1522&gt;=3,Rules!$B$20,0)))</f>
        <v>0</v>
      </c>
      <c r="T1522">
        <f>IF(A1522="","",K1522*Rules!$B$23+L1522*Rules!$B$24+M1522*Rules!$B$25+N1522*Rules!$B$26)</f>
        <v>0</v>
      </c>
      <c r="U1522">
        <f t="shared" si="23"/>
        <v>0</v>
      </c>
    </row>
    <row r="1523" spans="1:21" x14ac:dyDescent="0.2">
      <c r="A1523" t="str">
        <f>MatchSquad!A1523</f>
        <v>M031</v>
      </c>
      <c r="B1523" t="str">
        <f>MatchSquad!B1523</f>
        <v>P247</v>
      </c>
      <c r="C1523" t="str">
        <f>MatchSquad!C1523</f>
        <v>Onkar Tarmale</v>
      </c>
      <c r="D1523" t="str">
        <f>MatchSquad!D1523</f>
        <v>BWL</v>
      </c>
      <c r="E1523" t="str">
        <f>MatchSquad!E1523</f>
        <v>SRH</v>
      </c>
      <c r="F1523">
        <f>MatchSquad!G1523</f>
        <v>0</v>
      </c>
      <c r="G1523">
        <f>IF(A1523="","",SUMIFS(BallByBall!$I$2:$I$501,BallByBall!$B$2:$B$501,A1523,BallByBall!$F$2:$F$501,B1523))</f>
        <v>0</v>
      </c>
      <c r="H1523">
        <f>IF(A1523="","",COUNTIFS(BallByBall!$B$2:$B$501,A1523,BallByBall!$F$2:$F$501,B1523,BallByBall!$Q$2:$Q$501,1))</f>
        <v>0</v>
      </c>
      <c r="I1523">
        <f>IF(A1523="","",COUNTIFS(BallByBall!$B$2:$B$501,A1523,BallByBall!$F$2:$F$501,B1523,BallByBall!$R$2:$R$501,1))</f>
        <v>0</v>
      </c>
      <c r="J1523">
        <f>IF(A1523="","",SUMIFS(BallByBall!$T$2:$T$501,BallByBall!$B$2:$B$501,A1523,BallByBall!$H$2:$H$501,B1523))</f>
        <v>0</v>
      </c>
      <c r="K1523">
        <f>IF(A1523="","",SUMIFS(BallByBall!$U$2:$U$501,BallByBall!$B$2:$B$501,A1523,BallByBall!$P$2:$P$501,B1523))</f>
        <v>0</v>
      </c>
      <c r="L1523">
        <f>IF(A1523="","",SUMIFS(BallByBall!$V$2:$V$501,BallByBall!$B$2:$B$501,A1523,BallByBall!$P$2:$P$501,B1523))</f>
        <v>0</v>
      </c>
      <c r="M1523">
        <f>IF(A1523="","",SUMIFS(BallByBall!$W$2:$W$501,BallByBall!$B$2:$B$501,A1523,BallByBall!$P$2:$P$501,B1523))</f>
        <v>0</v>
      </c>
      <c r="N1523">
        <f>IF(A1523="","",SUMIFS(BallByBall!$X$2:$X$501,BallByBall!$B$2:$B$501,A1523,BallByBall!$P$2:$P$501,B1523))</f>
        <v>0</v>
      </c>
      <c r="O1523">
        <f>IF(A1523="","",SUMIFS(OverSummary!$G$2:$G$101,OverSummary!$A$2:$A$101,A1523,OverSummary!$D$2:$D$101,B1523))</f>
        <v>0</v>
      </c>
      <c r="P1523">
        <f>IF(A1523="","",G1523*Rules!$B$13+H1523*Rules!$B$14+I1523*Rules!$B$15)</f>
        <v>0</v>
      </c>
      <c r="Q1523">
        <f>IF(A1523="","",IF(G1523&gt;=100,Rules!$B$18,IF(G1523&gt;=50,Rules!$B$17,IF(G1523&gt;=30,Rules!$B$16,0)))+IF(AND(F1523=1,D1523&lt;&gt;"BWL",G1523=0),Rules!$B$27,0))</f>
        <v>0</v>
      </c>
      <c r="R1523">
        <f>IF(A1523="","",J1523*Rules!$B$19+O1523*Rules!$B$22)</f>
        <v>0</v>
      </c>
      <c r="S1523">
        <f>IF(A1523="","",IF(J1523&gt;=4,Rules!$B$21,IF(J1523&gt;=3,Rules!$B$20,0)))</f>
        <v>0</v>
      </c>
      <c r="T1523">
        <f>IF(A1523="","",K1523*Rules!$B$23+L1523*Rules!$B$24+M1523*Rules!$B$25+N1523*Rules!$B$26)</f>
        <v>0</v>
      </c>
      <c r="U1523">
        <f t="shared" si="23"/>
        <v>0</v>
      </c>
    </row>
    <row r="1524" spans="1:21" x14ac:dyDescent="0.2">
      <c r="A1524" t="str">
        <f>MatchSquad!A1524</f>
        <v>M031</v>
      </c>
      <c r="B1524" t="str">
        <f>MatchSquad!B1524</f>
        <v>P248</v>
      </c>
      <c r="C1524" t="str">
        <f>MatchSquad!C1524</f>
        <v>Amit Kumar</v>
      </c>
      <c r="D1524" t="str">
        <f>MatchSquad!D1524</f>
        <v>BWL</v>
      </c>
      <c r="E1524" t="str">
        <f>MatchSquad!E1524</f>
        <v>SRH</v>
      </c>
      <c r="F1524">
        <f>MatchSquad!G1524</f>
        <v>0</v>
      </c>
      <c r="G1524">
        <f>IF(A1524="","",SUMIFS(BallByBall!$I$2:$I$501,BallByBall!$B$2:$B$501,A1524,BallByBall!$F$2:$F$501,B1524))</f>
        <v>0</v>
      </c>
      <c r="H1524">
        <f>IF(A1524="","",COUNTIFS(BallByBall!$B$2:$B$501,A1524,BallByBall!$F$2:$F$501,B1524,BallByBall!$Q$2:$Q$501,1))</f>
        <v>0</v>
      </c>
      <c r="I1524">
        <f>IF(A1524="","",COUNTIFS(BallByBall!$B$2:$B$501,A1524,BallByBall!$F$2:$F$501,B1524,BallByBall!$R$2:$R$501,1))</f>
        <v>0</v>
      </c>
      <c r="J1524">
        <f>IF(A1524="","",SUMIFS(BallByBall!$T$2:$T$501,BallByBall!$B$2:$B$501,A1524,BallByBall!$H$2:$H$501,B1524))</f>
        <v>0</v>
      </c>
      <c r="K1524">
        <f>IF(A1524="","",SUMIFS(BallByBall!$U$2:$U$501,BallByBall!$B$2:$B$501,A1524,BallByBall!$P$2:$P$501,B1524))</f>
        <v>0</v>
      </c>
      <c r="L1524">
        <f>IF(A1524="","",SUMIFS(BallByBall!$V$2:$V$501,BallByBall!$B$2:$B$501,A1524,BallByBall!$P$2:$P$501,B1524))</f>
        <v>0</v>
      </c>
      <c r="M1524">
        <f>IF(A1524="","",SUMIFS(BallByBall!$W$2:$W$501,BallByBall!$B$2:$B$501,A1524,BallByBall!$P$2:$P$501,B1524))</f>
        <v>0</v>
      </c>
      <c r="N1524">
        <f>IF(A1524="","",SUMIFS(BallByBall!$X$2:$X$501,BallByBall!$B$2:$B$501,A1524,BallByBall!$P$2:$P$501,B1524))</f>
        <v>0</v>
      </c>
      <c r="O1524">
        <f>IF(A1524="","",SUMIFS(OverSummary!$G$2:$G$101,OverSummary!$A$2:$A$101,A1524,OverSummary!$D$2:$D$101,B1524))</f>
        <v>0</v>
      </c>
      <c r="P1524">
        <f>IF(A1524="","",G1524*Rules!$B$13+H1524*Rules!$B$14+I1524*Rules!$B$15)</f>
        <v>0</v>
      </c>
      <c r="Q1524">
        <f>IF(A1524="","",IF(G1524&gt;=100,Rules!$B$18,IF(G1524&gt;=50,Rules!$B$17,IF(G1524&gt;=30,Rules!$B$16,0)))+IF(AND(F1524=1,D1524&lt;&gt;"BWL",G1524=0),Rules!$B$27,0))</f>
        <v>0</v>
      </c>
      <c r="R1524">
        <f>IF(A1524="","",J1524*Rules!$B$19+O1524*Rules!$B$22)</f>
        <v>0</v>
      </c>
      <c r="S1524">
        <f>IF(A1524="","",IF(J1524&gt;=4,Rules!$B$21,IF(J1524&gt;=3,Rules!$B$20,0)))</f>
        <v>0</v>
      </c>
      <c r="T1524">
        <f>IF(A1524="","",K1524*Rules!$B$23+L1524*Rules!$B$24+M1524*Rules!$B$25+N1524*Rules!$B$26)</f>
        <v>0</v>
      </c>
      <c r="U1524">
        <f t="shared" si="23"/>
        <v>0</v>
      </c>
    </row>
    <row r="1525" spans="1:21" x14ac:dyDescent="0.2">
      <c r="A1525" t="str">
        <f>MatchSquad!A1525</f>
        <v>M031</v>
      </c>
      <c r="B1525" t="str">
        <f>MatchSquad!B1525</f>
        <v>P249</v>
      </c>
      <c r="C1525" t="str">
        <f>MatchSquad!C1525</f>
        <v>Praful Hinge</v>
      </c>
      <c r="D1525" t="str">
        <f>MatchSquad!D1525</f>
        <v>BWL</v>
      </c>
      <c r="E1525" t="str">
        <f>MatchSquad!E1525</f>
        <v>SRH</v>
      </c>
      <c r="F1525">
        <f>MatchSquad!G1525</f>
        <v>0</v>
      </c>
      <c r="G1525">
        <f>IF(A1525="","",SUMIFS(BallByBall!$I$2:$I$501,BallByBall!$B$2:$B$501,A1525,BallByBall!$F$2:$F$501,B1525))</f>
        <v>0</v>
      </c>
      <c r="H1525">
        <f>IF(A1525="","",COUNTIFS(BallByBall!$B$2:$B$501,A1525,BallByBall!$F$2:$F$501,B1525,BallByBall!$Q$2:$Q$501,1))</f>
        <v>0</v>
      </c>
      <c r="I1525">
        <f>IF(A1525="","",COUNTIFS(BallByBall!$B$2:$B$501,A1525,BallByBall!$F$2:$F$501,B1525,BallByBall!$R$2:$R$501,1))</f>
        <v>0</v>
      </c>
      <c r="J1525">
        <f>IF(A1525="","",SUMIFS(BallByBall!$T$2:$T$501,BallByBall!$B$2:$B$501,A1525,BallByBall!$H$2:$H$501,B1525))</f>
        <v>0</v>
      </c>
      <c r="K1525">
        <f>IF(A1525="","",SUMIFS(BallByBall!$U$2:$U$501,BallByBall!$B$2:$B$501,A1525,BallByBall!$P$2:$P$501,B1525))</f>
        <v>0</v>
      </c>
      <c r="L1525">
        <f>IF(A1525="","",SUMIFS(BallByBall!$V$2:$V$501,BallByBall!$B$2:$B$501,A1525,BallByBall!$P$2:$P$501,B1525))</f>
        <v>0</v>
      </c>
      <c r="M1525">
        <f>IF(A1525="","",SUMIFS(BallByBall!$W$2:$W$501,BallByBall!$B$2:$B$501,A1525,BallByBall!$P$2:$P$501,B1525))</f>
        <v>0</v>
      </c>
      <c r="N1525">
        <f>IF(A1525="","",SUMIFS(BallByBall!$X$2:$X$501,BallByBall!$B$2:$B$501,A1525,BallByBall!$P$2:$P$501,B1525))</f>
        <v>0</v>
      </c>
      <c r="O1525">
        <f>IF(A1525="","",SUMIFS(OverSummary!$G$2:$G$101,OverSummary!$A$2:$A$101,A1525,OverSummary!$D$2:$D$101,B1525))</f>
        <v>0</v>
      </c>
      <c r="P1525">
        <f>IF(A1525="","",G1525*Rules!$B$13+H1525*Rules!$B$14+I1525*Rules!$B$15)</f>
        <v>0</v>
      </c>
      <c r="Q1525">
        <f>IF(A1525="","",IF(G1525&gt;=100,Rules!$B$18,IF(G1525&gt;=50,Rules!$B$17,IF(G1525&gt;=30,Rules!$B$16,0)))+IF(AND(F1525=1,D1525&lt;&gt;"BWL",G1525=0),Rules!$B$27,0))</f>
        <v>0</v>
      </c>
      <c r="R1525">
        <f>IF(A1525="","",J1525*Rules!$B$19+O1525*Rules!$B$22)</f>
        <v>0</v>
      </c>
      <c r="S1525">
        <f>IF(A1525="","",IF(J1525&gt;=4,Rules!$B$21,IF(J1525&gt;=3,Rules!$B$20,0)))</f>
        <v>0</v>
      </c>
      <c r="T1525">
        <f>IF(A1525="","",K1525*Rules!$B$23+L1525*Rules!$B$24+M1525*Rules!$B$25+N1525*Rules!$B$26)</f>
        <v>0</v>
      </c>
      <c r="U1525">
        <f t="shared" si="23"/>
        <v>0</v>
      </c>
    </row>
    <row r="1526" spans="1:21" x14ac:dyDescent="0.2">
      <c r="A1526" t="str">
        <f>MatchSquad!A1526</f>
        <v>M031</v>
      </c>
      <c r="B1526" t="str">
        <f>MatchSquad!B1526</f>
        <v>P250</v>
      </c>
      <c r="C1526" t="str">
        <f>MatchSquad!C1526</f>
        <v>Shivam Mavi</v>
      </c>
      <c r="D1526" t="str">
        <f>MatchSquad!D1526</f>
        <v>BWL</v>
      </c>
      <c r="E1526" t="str">
        <f>MatchSquad!E1526</f>
        <v>SRH</v>
      </c>
      <c r="F1526">
        <f>MatchSquad!G1526</f>
        <v>0</v>
      </c>
      <c r="G1526">
        <f>IF(A1526="","",SUMIFS(BallByBall!$I$2:$I$501,BallByBall!$B$2:$B$501,A1526,BallByBall!$F$2:$F$501,B1526))</f>
        <v>0</v>
      </c>
      <c r="H1526">
        <f>IF(A1526="","",COUNTIFS(BallByBall!$B$2:$B$501,A1526,BallByBall!$F$2:$F$501,B1526,BallByBall!$Q$2:$Q$501,1))</f>
        <v>0</v>
      </c>
      <c r="I1526">
        <f>IF(A1526="","",COUNTIFS(BallByBall!$B$2:$B$501,A1526,BallByBall!$F$2:$F$501,B1526,BallByBall!$R$2:$R$501,1))</f>
        <v>0</v>
      </c>
      <c r="J1526">
        <f>IF(A1526="","",SUMIFS(BallByBall!$T$2:$T$501,BallByBall!$B$2:$B$501,A1526,BallByBall!$H$2:$H$501,B1526))</f>
        <v>0</v>
      </c>
      <c r="K1526">
        <f>IF(A1526="","",SUMIFS(BallByBall!$U$2:$U$501,BallByBall!$B$2:$B$501,A1526,BallByBall!$P$2:$P$501,B1526))</f>
        <v>0</v>
      </c>
      <c r="L1526">
        <f>IF(A1526="","",SUMIFS(BallByBall!$V$2:$V$501,BallByBall!$B$2:$B$501,A1526,BallByBall!$P$2:$P$501,B1526))</f>
        <v>0</v>
      </c>
      <c r="M1526">
        <f>IF(A1526="","",SUMIFS(BallByBall!$W$2:$W$501,BallByBall!$B$2:$B$501,A1526,BallByBall!$P$2:$P$501,B1526))</f>
        <v>0</v>
      </c>
      <c r="N1526">
        <f>IF(A1526="","",SUMIFS(BallByBall!$X$2:$X$501,BallByBall!$B$2:$B$501,A1526,BallByBall!$P$2:$P$501,B1526))</f>
        <v>0</v>
      </c>
      <c r="O1526">
        <f>IF(A1526="","",SUMIFS(OverSummary!$G$2:$G$101,OverSummary!$A$2:$A$101,A1526,OverSummary!$D$2:$D$101,B1526))</f>
        <v>0</v>
      </c>
      <c r="P1526">
        <f>IF(A1526="","",G1526*Rules!$B$13+H1526*Rules!$B$14+I1526*Rules!$B$15)</f>
        <v>0</v>
      </c>
      <c r="Q1526">
        <f>IF(A1526="","",IF(G1526&gt;=100,Rules!$B$18,IF(G1526&gt;=50,Rules!$B$17,IF(G1526&gt;=30,Rules!$B$16,0)))+IF(AND(F1526=1,D1526&lt;&gt;"BWL",G1526=0),Rules!$B$27,0))</f>
        <v>0</v>
      </c>
      <c r="R1526">
        <f>IF(A1526="","",J1526*Rules!$B$19+O1526*Rules!$B$22)</f>
        <v>0</v>
      </c>
      <c r="S1526">
        <f>IF(A1526="","",IF(J1526&gt;=4,Rules!$B$21,IF(J1526&gt;=3,Rules!$B$20,0)))</f>
        <v>0</v>
      </c>
      <c r="T1526">
        <f>IF(A1526="","",K1526*Rules!$B$23+L1526*Rules!$B$24+M1526*Rules!$B$25+N1526*Rules!$B$26)</f>
        <v>0</v>
      </c>
      <c r="U1526">
        <f t="shared" si="23"/>
        <v>0</v>
      </c>
    </row>
    <row r="1527" spans="1:21" x14ac:dyDescent="0.2">
      <c r="A1527" t="str">
        <f>MatchSquad!A1527</f>
        <v>M031</v>
      </c>
      <c r="B1527" t="str">
        <f>MatchSquad!B1527</f>
        <v>P026</v>
      </c>
      <c r="C1527" t="str">
        <f>MatchSquad!C1527</f>
        <v>KL Rahul</v>
      </c>
      <c r="D1527" t="str">
        <f>MatchSquad!D1527</f>
        <v>WK</v>
      </c>
      <c r="E1527" t="str">
        <f>MatchSquad!E1527</f>
        <v>DC</v>
      </c>
      <c r="F1527">
        <f>MatchSquad!G1527</f>
        <v>0</v>
      </c>
      <c r="G1527">
        <f>IF(A1527="","",SUMIFS(BallByBall!$I$2:$I$501,BallByBall!$B$2:$B$501,A1527,BallByBall!$F$2:$F$501,B1527))</f>
        <v>0</v>
      </c>
      <c r="H1527">
        <f>IF(A1527="","",COUNTIFS(BallByBall!$B$2:$B$501,A1527,BallByBall!$F$2:$F$501,B1527,BallByBall!$Q$2:$Q$501,1))</f>
        <v>0</v>
      </c>
      <c r="I1527">
        <f>IF(A1527="","",COUNTIFS(BallByBall!$B$2:$B$501,A1527,BallByBall!$F$2:$F$501,B1527,BallByBall!$R$2:$R$501,1))</f>
        <v>0</v>
      </c>
      <c r="J1527">
        <f>IF(A1527="","",SUMIFS(BallByBall!$T$2:$T$501,BallByBall!$B$2:$B$501,A1527,BallByBall!$H$2:$H$501,B1527))</f>
        <v>0</v>
      </c>
      <c r="K1527">
        <f>IF(A1527="","",SUMIFS(BallByBall!$U$2:$U$501,BallByBall!$B$2:$B$501,A1527,BallByBall!$P$2:$P$501,B1527))</f>
        <v>0</v>
      </c>
      <c r="L1527">
        <f>IF(A1527="","",SUMIFS(BallByBall!$V$2:$V$501,BallByBall!$B$2:$B$501,A1527,BallByBall!$P$2:$P$501,B1527))</f>
        <v>0</v>
      </c>
      <c r="M1527">
        <f>IF(A1527="","",SUMIFS(BallByBall!$W$2:$W$501,BallByBall!$B$2:$B$501,A1527,BallByBall!$P$2:$P$501,B1527))</f>
        <v>0</v>
      </c>
      <c r="N1527">
        <f>IF(A1527="","",SUMIFS(BallByBall!$X$2:$X$501,BallByBall!$B$2:$B$501,A1527,BallByBall!$P$2:$P$501,B1527))</f>
        <v>0</v>
      </c>
      <c r="O1527">
        <f>IF(A1527="","",SUMIFS(OverSummary!$G$2:$G$101,OverSummary!$A$2:$A$101,A1527,OverSummary!$D$2:$D$101,B1527))</f>
        <v>0</v>
      </c>
      <c r="P1527">
        <f>IF(A1527="","",G1527*Rules!$B$13+H1527*Rules!$B$14+I1527*Rules!$B$15)</f>
        <v>0</v>
      </c>
      <c r="Q1527">
        <f>IF(A1527="","",IF(G1527&gt;=100,Rules!$B$18,IF(G1527&gt;=50,Rules!$B$17,IF(G1527&gt;=30,Rules!$B$16,0)))+IF(AND(F1527=1,D1527&lt;&gt;"BWL",G1527=0),Rules!$B$27,0))</f>
        <v>0</v>
      </c>
      <c r="R1527">
        <f>IF(A1527="","",J1527*Rules!$B$19+O1527*Rules!$B$22)</f>
        <v>0</v>
      </c>
      <c r="S1527">
        <f>IF(A1527="","",IF(J1527&gt;=4,Rules!$B$21,IF(J1527&gt;=3,Rules!$B$20,0)))</f>
        <v>0</v>
      </c>
      <c r="T1527">
        <f>IF(A1527="","",K1527*Rules!$B$23+L1527*Rules!$B$24+M1527*Rules!$B$25+N1527*Rules!$B$26)</f>
        <v>0</v>
      </c>
      <c r="U1527">
        <f t="shared" si="23"/>
        <v>0</v>
      </c>
    </row>
    <row r="1528" spans="1:21" x14ac:dyDescent="0.2">
      <c r="A1528" t="str">
        <f>MatchSquad!A1528</f>
        <v>M031</v>
      </c>
      <c r="B1528" t="str">
        <f>MatchSquad!B1528</f>
        <v>P027</v>
      </c>
      <c r="C1528" t="str">
        <f>MatchSquad!C1528</f>
        <v>Karun Nair</v>
      </c>
      <c r="D1528" t="str">
        <f>MatchSquad!D1528</f>
        <v>BAT</v>
      </c>
      <c r="E1528" t="str">
        <f>MatchSquad!E1528</f>
        <v>DC</v>
      </c>
      <c r="F1528">
        <f>MatchSquad!G1528</f>
        <v>0</v>
      </c>
      <c r="G1528">
        <f>IF(A1528="","",SUMIFS(BallByBall!$I$2:$I$501,BallByBall!$B$2:$B$501,A1528,BallByBall!$F$2:$F$501,B1528))</f>
        <v>0</v>
      </c>
      <c r="H1528">
        <f>IF(A1528="","",COUNTIFS(BallByBall!$B$2:$B$501,A1528,BallByBall!$F$2:$F$501,B1528,BallByBall!$Q$2:$Q$501,1))</f>
        <v>0</v>
      </c>
      <c r="I1528">
        <f>IF(A1528="","",COUNTIFS(BallByBall!$B$2:$B$501,A1528,BallByBall!$F$2:$F$501,B1528,BallByBall!$R$2:$R$501,1))</f>
        <v>0</v>
      </c>
      <c r="J1528">
        <f>IF(A1528="","",SUMIFS(BallByBall!$T$2:$T$501,BallByBall!$B$2:$B$501,A1528,BallByBall!$H$2:$H$501,B1528))</f>
        <v>0</v>
      </c>
      <c r="K1528">
        <f>IF(A1528="","",SUMIFS(BallByBall!$U$2:$U$501,BallByBall!$B$2:$B$501,A1528,BallByBall!$P$2:$P$501,B1528))</f>
        <v>0</v>
      </c>
      <c r="L1528">
        <f>IF(A1528="","",SUMIFS(BallByBall!$V$2:$V$501,BallByBall!$B$2:$B$501,A1528,BallByBall!$P$2:$P$501,B1528))</f>
        <v>0</v>
      </c>
      <c r="M1528">
        <f>IF(A1528="","",SUMIFS(BallByBall!$W$2:$W$501,BallByBall!$B$2:$B$501,A1528,BallByBall!$P$2:$P$501,B1528))</f>
        <v>0</v>
      </c>
      <c r="N1528">
        <f>IF(A1528="","",SUMIFS(BallByBall!$X$2:$X$501,BallByBall!$B$2:$B$501,A1528,BallByBall!$P$2:$P$501,B1528))</f>
        <v>0</v>
      </c>
      <c r="O1528">
        <f>IF(A1528="","",SUMIFS(OverSummary!$G$2:$G$101,OverSummary!$A$2:$A$101,A1528,OverSummary!$D$2:$D$101,B1528))</f>
        <v>0</v>
      </c>
      <c r="P1528">
        <f>IF(A1528="","",G1528*Rules!$B$13+H1528*Rules!$B$14+I1528*Rules!$B$15)</f>
        <v>0</v>
      </c>
      <c r="Q1528">
        <f>IF(A1528="","",IF(G1528&gt;=100,Rules!$B$18,IF(G1528&gt;=50,Rules!$B$17,IF(G1528&gt;=30,Rules!$B$16,0)))+IF(AND(F1528=1,D1528&lt;&gt;"BWL",G1528=0),Rules!$B$27,0))</f>
        <v>0</v>
      </c>
      <c r="R1528">
        <f>IF(A1528="","",J1528*Rules!$B$19+O1528*Rules!$B$22)</f>
        <v>0</v>
      </c>
      <c r="S1528">
        <f>IF(A1528="","",IF(J1528&gt;=4,Rules!$B$21,IF(J1528&gt;=3,Rules!$B$20,0)))</f>
        <v>0</v>
      </c>
      <c r="T1528">
        <f>IF(A1528="","",K1528*Rules!$B$23+L1528*Rules!$B$24+M1528*Rules!$B$25+N1528*Rules!$B$26)</f>
        <v>0</v>
      </c>
      <c r="U1528">
        <f t="shared" si="23"/>
        <v>0</v>
      </c>
    </row>
    <row r="1529" spans="1:21" x14ac:dyDescent="0.2">
      <c r="A1529" t="str">
        <f>MatchSquad!A1529</f>
        <v>M031</v>
      </c>
      <c r="B1529" t="str">
        <f>MatchSquad!B1529</f>
        <v>P028</v>
      </c>
      <c r="C1529" t="str">
        <f>MatchSquad!C1529</f>
        <v>David Miller</v>
      </c>
      <c r="D1529" t="str">
        <f>MatchSquad!D1529</f>
        <v>BAT</v>
      </c>
      <c r="E1529" t="str">
        <f>MatchSquad!E1529</f>
        <v>DC</v>
      </c>
      <c r="F1529">
        <f>MatchSquad!G1529</f>
        <v>0</v>
      </c>
      <c r="G1529">
        <f>IF(A1529="","",SUMIFS(BallByBall!$I$2:$I$501,BallByBall!$B$2:$B$501,A1529,BallByBall!$F$2:$F$501,B1529))</f>
        <v>0</v>
      </c>
      <c r="H1529">
        <f>IF(A1529="","",COUNTIFS(BallByBall!$B$2:$B$501,A1529,BallByBall!$F$2:$F$501,B1529,BallByBall!$Q$2:$Q$501,1))</f>
        <v>0</v>
      </c>
      <c r="I1529">
        <f>IF(A1529="","",COUNTIFS(BallByBall!$B$2:$B$501,A1529,BallByBall!$F$2:$F$501,B1529,BallByBall!$R$2:$R$501,1))</f>
        <v>0</v>
      </c>
      <c r="J1529">
        <f>IF(A1529="","",SUMIFS(BallByBall!$T$2:$T$501,BallByBall!$B$2:$B$501,A1529,BallByBall!$H$2:$H$501,B1529))</f>
        <v>0</v>
      </c>
      <c r="K1529">
        <f>IF(A1529="","",SUMIFS(BallByBall!$U$2:$U$501,BallByBall!$B$2:$B$501,A1529,BallByBall!$P$2:$P$501,B1529))</f>
        <v>0</v>
      </c>
      <c r="L1529">
        <f>IF(A1529="","",SUMIFS(BallByBall!$V$2:$V$501,BallByBall!$B$2:$B$501,A1529,BallByBall!$P$2:$P$501,B1529))</f>
        <v>0</v>
      </c>
      <c r="M1529">
        <f>IF(A1529="","",SUMIFS(BallByBall!$W$2:$W$501,BallByBall!$B$2:$B$501,A1529,BallByBall!$P$2:$P$501,B1529))</f>
        <v>0</v>
      </c>
      <c r="N1529">
        <f>IF(A1529="","",SUMIFS(BallByBall!$X$2:$X$501,BallByBall!$B$2:$B$501,A1529,BallByBall!$P$2:$P$501,B1529))</f>
        <v>0</v>
      </c>
      <c r="O1529">
        <f>IF(A1529="","",SUMIFS(OverSummary!$G$2:$G$101,OverSummary!$A$2:$A$101,A1529,OverSummary!$D$2:$D$101,B1529))</f>
        <v>0</v>
      </c>
      <c r="P1529">
        <f>IF(A1529="","",G1529*Rules!$B$13+H1529*Rules!$B$14+I1529*Rules!$B$15)</f>
        <v>0</v>
      </c>
      <c r="Q1529">
        <f>IF(A1529="","",IF(G1529&gt;=100,Rules!$B$18,IF(G1529&gt;=50,Rules!$B$17,IF(G1529&gt;=30,Rules!$B$16,0)))+IF(AND(F1529=1,D1529&lt;&gt;"BWL",G1529=0),Rules!$B$27,0))</f>
        <v>0</v>
      </c>
      <c r="R1529">
        <f>IF(A1529="","",J1529*Rules!$B$19+O1529*Rules!$B$22)</f>
        <v>0</v>
      </c>
      <c r="S1529">
        <f>IF(A1529="","",IF(J1529&gt;=4,Rules!$B$21,IF(J1529&gt;=3,Rules!$B$20,0)))</f>
        <v>0</v>
      </c>
      <c r="T1529">
        <f>IF(A1529="","",K1529*Rules!$B$23+L1529*Rules!$B$24+M1529*Rules!$B$25+N1529*Rules!$B$26)</f>
        <v>0</v>
      </c>
      <c r="U1529">
        <f t="shared" si="23"/>
        <v>0</v>
      </c>
    </row>
    <row r="1530" spans="1:21" x14ac:dyDescent="0.2">
      <c r="A1530" t="str">
        <f>MatchSquad!A1530</f>
        <v>M031</v>
      </c>
      <c r="B1530" t="str">
        <f>MatchSquad!B1530</f>
        <v>P029</v>
      </c>
      <c r="C1530" t="str">
        <f>MatchSquad!C1530</f>
        <v>Ben Duckett</v>
      </c>
      <c r="D1530" t="str">
        <f>MatchSquad!D1530</f>
        <v>WK</v>
      </c>
      <c r="E1530" t="str">
        <f>MatchSquad!E1530</f>
        <v>DC</v>
      </c>
      <c r="F1530">
        <f>MatchSquad!G1530</f>
        <v>0</v>
      </c>
      <c r="G1530">
        <f>IF(A1530="","",SUMIFS(BallByBall!$I$2:$I$501,BallByBall!$B$2:$B$501,A1530,BallByBall!$F$2:$F$501,B1530))</f>
        <v>0</v>
      </c>
      <c r="H1530">
        <f>IF(A1530="","",COUNTIFS(BallByBall!$B$2:$B$501,A1530,BallByBall!$F$2:$F$501,B1530,BallByBall!$Q$2:$Q$501,1))</f>
        <v>0</v>
      </c>
      <c r="I1530">
        <f>IF(A1530="","",COUNTIFS(BallByBall!$B$2:$B$501,A1530,BallByBall!$F$2:$F$501,B1530,BallByBall!$R$2:$R$501,1))</f>
        <v>0</v>
      </c>
      <c r="J1530">
        <f>IF(A1530="","",SUMIFS(BallByBall!$T$2:$T$501,BallByBall!$B$2:$B$501,A1530,BallByBall!$H$2:$H$501,B1530))</f>
        <v>0</v>
      </c>
      <c r="K1530">
        <f>IF(A1530="","",SUMIFS(BallByBall!$U$2:$U$501,BallByBall!$B$2:$B$501,A1530,BallByBall!$P$2:$P$501,B1530))</f>
        <v>0</v>
      </c>
      <c r="L1530">
        <f>IF(A1530="","",SUMIFS(BallByBall!$V$2:$V$501,BallByBall!$B$2:$B$501,A1530,BallByBall!$P$2:$P$501,B1530))</f>
        <v>0</v>
      </c>
      <c r="M1530">
        <f>IF(A1530="","",SUMIFS(BallByBall!$W$2:$W$501,BallByBall!$B$2:$B$501,A1530,BallByBall!$P$2:$P$501,B1530))</f>
        <v>0</v>
      </c>
      <c r="N1530">
        <f>IF(A1530="","",SUMIFS(BallByBall!$X$2:$X$501,BallByBall!$B$2:$B$501,A1530,BallByBall!$P$2:$P$501,B1530))</f>
        <v>0</v>
      </c>
      <c r="O1530">
        <f>IF(A1530="","",SUMIFS(OverSummary!$G$2:$G$101,OverSummary!$A$2:$A$101,A1530,OverSummary!$D$2:$D$101,B1530))</f>
        <v>0</v>
      </c>
      <c r="P1530">
        <f>IF(A1530="","",G1530*Rules!$B$13+H1530*Rules!$B$14+I1530*Rules!$B$15)</f>
        <v>0</v>
      </c>
      <c r="Q1530">
        <f>IF(A1530="","",IF(G1530&gt;=100,Rules!$B$18,IF(G1530&gt;=50,Rules!$B$17,IF(G1530&gt;=30,Rules!$B$16,0)))+IF(AND(F1530=1,D1530&lt;&gt;"BWL",G1530=0),Rules!$B$27,0))</f>
        <v>0</v>
      </c>
      <c r="R1530">
        <f>IF(A1530="","",J1530*Rules!$B$19+O1530*Rules!$B$22)</f>
        <v>0</v>
      </c>
      <c r="S1530">
        <f>IF(A1530="","",IF(J1530&gt;=4,Rules!$B$21,IF(J1530&gt;=3,Rules!$B$20,0)))</f>
        <v>0</v>
      </c>
      <c r="T1530">
        <f>IF(A1530="","",K1530*Rules!$B$23+L1530*Rules!$B$24+M1530*Rules!$B$25+N1530*Rules!$B$26)</f>
        <v>0</v>
      </c>
      <c r="U1530">
        <f t="shared" si="23"/>
        <v>0</v>
      </c>
    </row>
    <row r="1531" spans="1:21" x14ac:dyDescent="0.2">
      <c r="A1531" t="str">
        <f>MatchSquad!A1531</f>
        <v>M031</v>
      </c>
      <c r="B1531" t="str">
        <f>MatchSquad!B1531</f>
        <v>P030</v>
      </c>
      <c r="C1531" t="str">
        <f>MatchSquad!C1531</f>
        <v>Pathum Nissanka</v>
      </c>
      <c r="D1531" t="str">
        <f>MatchSquad!D1531</f>
        <v>BAT</v>
      </c>
      <c r="E1531" t="str">
        <f>MatchSquad!E1531</f>
        <v>DC</v>
      </c>
      <c r="F1531">
        <f>MatchSquad!G1531</f>
        <v>0</v>
      </c>
      <c r="G1531">
        <f>IF(A1531="","",SUMIFS(BallByBall!$I$2:$I$501,BallByBall!$B$2:$B$501,A1531,BallByBall!$F$2:$F$501,B1531))</f>
        <v>0</v>
      </c>
      <c r="H1531">
        <f>IF(A1531="","",COUNTIFS(BallByBall!$B$2:$B$501,A1531,BallByBall!$F$2:$F$501,B1531,BallByBall!$Q$2:$Q$501,1))</f>
        <v>0</v>
      </c>
      <c r="I1531">
        <f>IF(A1531="","",COUNTIFS(BallByBall!$B$2:$B$501,A1531,BallByBall!$F$2:$F$501,B1531,BallByBall!$R$2:$R$501,1))</f>
        <v>0</v>
      </c>
      <c r="J1531">
        <f>IF(A1531="","",SUMIFS(BallByBall!$T$2:$T$501,BallByBall!$B$2:$B$501,A1531,BallByBall!$H$2:$H$501,B1531))</f>
        <v>0</v>
      </c>
      <c r="K1531">
        <f>IF(A1531="","",SUMIFS(BallByBall!$U$2:$U$501,BallByBall!$B$2:$B$501,A1531,BallByBall!$P$2:$P$501,B1531))</f>
        <v>0</v>
      </c>
      <c r="L1531">
        <f>IF(A1531="","",SUMIFS(BallByBall!$V$2:$V$501,BallByBall!$B$2:$B$501,A1531,BallByBall!$P$2:$P$501,B1531))</f>
        <v>0</v>
      </c>
      <c r="M1531">
        <f>IF(A1531="","",SUMIFS(BallByBall!$W$2:$W$501,BallByBall!$B$2:$B$501,A1531,BallByBall!$P$2:$P$501,B1531))</f>
        <v>0</v>
      </c>
      <c r="N1531">
        <f>IF(A1531="","",SUMIFS(BallByBall!$X$2:$X$501,BallByBall!$B$2:$B$501,A1531,BallByBall!$P$2:$P$501,B1531))</f>
        <v>0</v>
      </c>
      <c r="O1531">
        <f>IF(A1531="","",SUMIFS(OverSummary!$G$2:$G$101,OverSummary!$A$2:$A$101,A1531,OverSummary!$D$2:$D$101,B1531))</f>
        <v>0</v>
      </c>
      <c r="P1531">
        <f>IF(A1531="","",G1531*Rules!$B$13+H1531*Rules!$B$14+I1531*Rules!$B$15)</f>
        <v>0</v>
      </c>
      <c r="Q1531">
        <f>IF(A1531="","",IF(G1531&gt;=100,Rules!$B$18,IF(G1531&gt;=50,Rules!$B$17,IF(G1531&gt;=30,Rules!$B$16,0)))+IF(AND(F1531=1,D1531&lt;&gt;"BWL",G1531=0),Rules!$B$27,0))</f>
        <v>0</v>
      </c>
      <c r="R1531">
        <f>IF(A1531="","",J1531*Rules!$B$19+O1531*Rules!$B$22)</f>
        <v>0</v>
      </c>
      <c r="S1531">
        <f>IF(A1531="","",IF(J1531&gt;=4,Rules!$B$21,IF(J1531&gt;=3,Rules!$B$20,0)))</f>
        <v>0</v>
      </c>
      <c r="T1531">
        <f>IF(A1531="","",K1531*Rules!$B$23+L1531*Rules!$B$24+M1531*Rules!$B$25+N1531*Rules!$B$26)</f>
        <v>0</v>
      </c>
      <c r="U1531">
        <f t="shared" si="23"/>
        <v>0</v>
      </c>
    </row>
    <row r="1532" spans="1:21" x14ac:dyDescent="0.2">
      <c r="A1532" t="str">
        <f>MatchSquad!A1532</f>
        <v>M031</v>
      </c>
      <c r="B1532" t="str">
        <f>MatchSquad!B1532</f>
        <v>P031</v>
      </c>
      <c r="C1532" t="str">
        <f>MatchSquad!C1532</f>
        <v>Sahil Parakh</v>
      </c>
      <c r="D1532" t="str">
        <f>MatchSquad!D1532</f>
        <v>BAT</v>
      </c>
      <c r="E1532" t="str">
        <f>MatchSquad!E1532</f>
        <v>DC</v>
      </c>
      <c r="F1532">
        <f>MatchSquad!G1532</f>
        <v>0</v>
      </c>
      <c r="G1532">
        <f>IF(A1532="","",SUMIFS(BallByBall!$I$2:$I$501,BallByBall!$B$2:$B$501,A1532,BallByBall!$F$2:$F$501,B1532))</f>
        <v>0</v>
      </c>
      <c r="H1532">
        <f>IF(A1532="","",COUNTIFS(BallByBall!$B$2:$B$501,A1532,BallByBall!$F$2:$F$501,B1532,BallByBall!$Q$2:$Q$501,1))</f>
        <v>0</v>
      </c>
      <c r="I1532">
        <f>IF(A1532="","",COUNTIFS(BallByBall!$B$2:$B$501,A1532,BallByBall!$F$2:$F$501,B1532,BallByBall!$R$2:$R$501,1))</f>
        <v>0</v>
      </c>
      <c r="J1532">
        <f>IF(A1532="","",SUMIFS(BallByBall!$T$2:$T$501,BallByBall!$B$2:$B$501,A1532,BallByBall!$H$2:$H$501,B1532))</f>
        <v>0</v>
      </c>
      <c r="K1532">
        <f>IF(A1532="","",SUMIFS(BallByBall!$U$2:$U$501,BallByBall!$B$2:$B$501,A1532,BallByBall!$P$2:$P$501,B1532))</f>
        <v>0</v>
      </c>
      <c r="L1532">
        <f>IF(A1532="","",SUMIFS(BallByBall!$V$2:$V$501,BallByBall!$B$2:$B$501,A1532,BallByBall!$P$2:$P$501,B1532))</f>
        <v>0</v>
      </c>
      <c r="M1532">
        <f>IF(A1532="","",SUMIFS(BallByBall!$W$2:$W$501,BallByBall!$B$2:$B$501,A1532,BallByBall!$P$2:$P$501,B1532))</f>
        <v>0</v>
      </c>
      <c r="N1532">
        <f>IF(A1532="","",SUMIFS(BallByBall!$X$2:$X$501,BallByBall!$B$2:$B$501,A1532,BallByBall!$P$2:$P$501,B1532))</f>
        <v>0</v>
      </c>
      <c r="O1532">
        <f>IF(A1532="","",SUMIFS(OverSummary!$G$2:$G$101,OverSummary!$A$2:$A$101,A1532,OverSummary!$D$2:$D$101,B1532))</f>
        <v>0</v>
      </c>
      <c r="P1532">
        <f>IF(A1532="","",G1532*Rules!$B$13+H1532*Rules!$B$14+I1532*Rules!$B$15)</f>
        <v>0</v>
      </c>
      <c r="Q1532">
        <f>IF(A1532="","",IF(G1532&gt;=100,Rules!$B$18,IF(G1532&gt;=50,Rules!$B$17,IF(G1532&gt;=30,Rules!$B$16,0)))+IF(AND(F1532=1,D1532&lt;&gt;"BWL",G1532=0),Rules!$B$27,0))</f>
        <v>0</v>
      </c>
      <c r="R1532">
        <f>IF(A1532="","",J1532*Rules!$B$19+O1532*Rules!$B$22)</f>
        <v>0</v>
      </c>
      <c r="S1532">
        <f>IF(A1532="","",IF(J1532&gt;=4,Rules!$B$21,IF(J1532&gt;=3,Rules!$B$20,0)))</f>
        <v>0</v>
      </c>
      <c r="T1532">
        <f>IF(A1532="","",K1532*Rules!$B$23+L1532*Rules!$B$24+M1532*Rules!$B$25+N1532*Rules!$B$26)</f>
        <v>0</v>
      </c>
      <c r="U1532">
        <f t="shared" si="23"/>
        <v>0</v>
      </c>
    </row>
    <row r="1533" spans="1:21" x14ac:dyDescent="0.2">
      <c r="A1533" t="str">
        <f>MatchSquad!A1533</f>
        <v>M031</v>
      </c>
      <c r="B1533" t="str">
        <f>MatchSquad!B1533</f>
        <v>P032</v>
      </c>
      <c r="C1533" t="str">
        <f>MatchSquad!C1533</f>
        <v>Prithvi Shaw</v>
      </c>
      <c r="D1533" t="str">
        <f>MatchSquad!D1533</f>
        <v>BAT</v>
      </c>
      <c r="E1533" t="str">
        <f>MatchSquad!E1533</f>
        <v>DC</v>
      </c>
      <c r="F1533">
        <f>MatchSquad!G1533</f>
        <v>0</v>
      </c>
      <c r="G1533">
        <f>IF(A1533="","",SUMIFS(BallByBall!$I$2:$I$501,BallByBall!$B$2:$B$501,A1533,BallByBall!$F$2:$F$501,B1533))</f>
        <v>0</v>
      </c>
      <c r="H1533">
        <f>IF(A1533="","",COUNTIFS(BallByBall!$B$2:$B$501,A1533,BallByBall!$F$2:$F$501,B1533,BallByBall!$Q$2:$Q$501,1))</f>
        <v>0</v>
      </c>
      <c r="I1533">
        <f>IF(A1533="","",COUNTIFS(BallByBall!$B$2:$B$501,A1533,BallByBall!$F$2:$F$501,B1533,BallByBall!$R$2:$R$501,1))</f>
        <v>0</v>
      </c>
      <c r="J1533">
        <f>IF(A1533="","",SUMIFS(BallByBall!$T$2:$T$501,BallByBall!$B$2:$B$501,A1533,BallByBall!$H$2:$H$501,B1533))</f>
        <v>0</v>
      </c>
      <c r="K1533">
        <f>IF(A1533="","",SUMIFS(BallByBall!$U$2:$U$501,BallByBall!$B$2:$B$501,A1533,BallByBall!$P$2:$P$501,B1533))</f>
        <v>0</v>
      </c>
      <c r="L1533">
        <f>IF(A1533="","",SUMIFS(BallByBall!$V$2:$V$501,BallByBall!$B$2:$B$501,A1533,BallByBall!$P$2:$P$501,B1533))</f>
        <v>0</v>
      </c>
      <c r="M1533">
        <f>IF(A1533="","",SUMIFS(BallByBall!$W$2:$W$501,BallByBall!$B$2:$B$501,A1533,BallByBall!$P$2:$P$501,B1533))</f>
        <v>0</v>
      </c>
      <c r="N1533">
        <f>IF(A1533="","",SUMIFS(BallByBall!$X$2:$X$501,BallByBall!$B$2:$B$501,A1533,BallByBall!$P$2:$P$501,B1533))</f>
        <v>0</v>
      </c>
      <c r="O1533">
        <f>IF(A1533="","",SUMIFS(OverSummary!$G$2:$G$101,OverSummary!$A$2:$A$101,A1533,OverSummary!$D$2:$D$101,B1533))</f>
        <v>0</v>
      </c>
      <c r="P1533">
        <f>IF(A1533="","",G1533*Rules!$B$13+H1533*Rules!$B$14+I1533*Rules!$B$15)</f>
        <v>0</v>
      </c>
      <c r="Q1533">
        <f>IF(A1533="","",IF(G1533&gt;=100,Rules!$B$18,IF(G1533&gt;=50,Rules!$B$17,IF(G1533&gt;=30,Rules!$B$16,0)))+IF(AND(F1533=1,D1533&lt;&gt;"BWL",G1533=0),Rules!$B$27,0))</f>
        <v>0</v>
      </c>
      <c r="R1533">
        <f>IF(A1533="","",J1533*Rules!$B$19+O1533*Rules!$B$22)</f>
        <v>0</v>
      </c>
      <c r="S1533">
        <f>IF(A1533="","",IF(J1533&gt;=4,Rules!$B$21,IF(J1533&gt;=3,Rules!$B$20,0)))</f>
        <v>0</v>
      </c>
      <c r="T1533">
        <f>IF(A1533="","",K1533*Rules!$B$23+L1533*Rules!$B$24+M1533*Rules!$B$25+N1533*Rules!$B$26)</f>
        <v>0</v>
      </c>
      <c r="U1533">
        <f t="shared" si="23"/>
        <v>0</v>
      </c>
    </row>
    <row r="1534" spans="1:21" x14ac:dyDescent="0.2">
      <c r="A1534" t="str">
        <f>MatchSquad!A1534</f>
        <v>M031</v>
      </c>
      <c r="B1534" t="str">
        <f>MatchSquad!B1534</f>
        <v>P033</v>
      </c>
      <c r="C1534" t="str">
        <f>MatchSquad!C1534</f>
        <v>Abishek Porel</v>
      </c>
      <c r="D1534" t="str">
        <f>MatchSquad!D1534</f>
        <v>WK</v>
      </c>
      <c r="E1534" t="str">
        <f>MatchSquad!E1534</f>
        <v>DC</v>
      </c>
      <c r="F1534">
        <f>MatchSquad!G1534</f>
        <v>0</v>
      </c>
      <c r="G1534">
        <f>IF(A1534="","",SUMIFS(BallByBall!$I$2:$I$501,BallByBall!$B$2:$B$501,A1534,BallByBall!$F$2:$F$501,B1534))</f>
        <v>0</v>
      </c>
      <c r="H1534">
        <f>IF(A1534="","",COUNTIFS(BallByBall!$B$2:$B$501,A1534,BallByBall!$F$2:$F$501,B1534,BallByBall!$Q$2:$Q$501,1))</f>
        <v>0</v>
      </c>
      <c r="I1534">
        <f>IF(A1534="","",COUNTIFS(BallByBall!$B$2:$B$501,A1534,BallByBall!$F$2:$F$501,B1534,BallByBall!$R$2:$R$501,1))</f>
        <v>0</v>
      </c>
      <c r="J1534">
        <f>IF(A1534="","",SUMIFS(BallByBall!$T$2:$T$501,BallByBall!$B$2:$B$501,A1534,BallByBall!$H$2:$H$501,B1534))</f>
        <v>0</v>
      </c>
      <c r="K1534">
        <f>IF(A1534="","",SUMIFS(BallByBall!$U$2:$U$501,BallByBall!$B$2:$B$501,A1534,BallByBall!$P$2:$P$501,B1534))</f>
        <v>0</v>
      </c>
      <c r="L1534">
        <f>IF(A1534="","",SUMIFS(BallByBall!$V$2:$V$501,BallByBall!$B$2:$B$501,A1534,BallByBall!$P$2:$P$501,B1534))</f>
        <v>0</v>
      </c>
      <c r="M1534">
        <f>IF(A1534="","",SUMIFS(BallByBall!$W$2:$W$501,BallByBall!$B$2:$B$501,A1534,BallByBall!$P$2:$P$501,B1534))</f>
        <v>0</v>
      </c>
      <c r="N1534">
        <f>IF(A1534="","",SUMIFS(BallByBall!$X$2:$X$501,BallByBall!$B$2:$B$501,A1534,BallByBall!$P$2:$P$501,B1534))</f>
        <v>0</v>
      </c>
      <c r="O1534">
        <f>IF(A1534="","",SUMIFS(OverSummary!$G$2:$G$101,OverSummary!$A$2:$A$101,A1534,OverSummary!$D$2:$D$101,B1534))</f>
        <v>0</v>
      </c>
      <c r="P1534">
        <f>IF(A1534="","",G1534*Rules!$B$13+H1534*Rules!$B$14+I1534*Rules!$B$15)</f>
        <v>0</v>
      </c>
      <c r="Q1534">
        <f>IF(A1534="","",IF(G1534&gt;=100,Rules!$B$18,IF(G1534&gt;=50,Rules!$B$17,IF(G1534&gt;=30,Rules!$B$16,0)))+IF(AND(F1534=1,D1534&lt;&gt;"BWL",G1534=0),Rules!$B$27,0))</f>
        <v>0</v>
      </c>
      <c r="R1534">
        <f>IF(A1534="","",J1534*Rules!$B$19+O1534*Rules!$B$22)</f>
        <v>0</v>
      </c>
      <c r="S1534">
        <f>IF(A1534="","",IF(J1534&gt;=4,Rules!$B$21,IF(J1534&gt;=3,Rules!$B$20,0)))</f>
        <v>0</v>
      </c>
      <c r="T1534">
        <f>IF(A1534="","",K1534*Rules!$B$23+L1534*Rules!$B$24+M1534*Rules!$B$25+N1534*Rules!$B$26)</f>
        <v>0</v>
      </c>
      <c r="U1534">
        <f t="shared" si="23"/>
        <v>0</v>
      </c>
    </row>
    <row r="1535" spans="1:21" x14ac:dyDescent="0.2">
      <c r="A1535" t="str">
        <f>MatchSquad!A1535</f>
        <v>M031</v>
      </c>
      <c r="B1535" t="str">
        <f>MatchSquad!B1535</f>
        <v>P034</v>
      </c>
      <c r="C1535" t="str">
        <f>MatchSquad!C1535</f>
        <v>Tristan Stubbs</v>
      </c>
      <c r="D1535" t="str">
        <f>MatchSquad!D1535</f>
        <v>WK</v>
      </c>
      <c r="E1535" t="str">
        <f>MatchSquad!E1535</f>
        <v>DC</v>
      </c>
      <c r="F1535">
        <f>MatchSquad!G1535</f>
        <v>0</v>
      </c>
      <c r="G1535">
        <f>IF(A1535="","",SUMIFS(BallByBall!$I$2:$I$501,BallByBall!$B$2:$B$501,A1535,BallByBall!$F$2:$F$501,B1535))</f>
        <v>0</v>
      </c>
      <c r="H1535">
        <f>IF(A1535="","",COUNTIFS(BallByBall!$B$2:$B$501,A1535,BallByBall!$F$2:$F$501,B1535,BallByBall!$Q$2:$Q$501,1))</f>
        <v>0</v>
      </c>
      <c r="I1535">
        <f>IF(A1535="","",COUNTIFS(BallByBall!$B$2:$B$501,A1535,BallByBall!$F$2:$F$501,B1535,BallByBall!$R$2:$R$501,1))</f>
        <v>0</v>
      </c>
      <c r="J1535">
        <f>IF(A1535="","",SUMIFS(BallByBall!$T$2:$T$501,BallByBall!$B$2:$B$501,A1535,BallByBall!$H$2:$H$501,B1535))</f>
        <v>0</v>
      </c>
      <c r="K1535">
        <f>IF(A1535="","",SUMIFS(BallByBall!$U$2:$U$501,BallByBall!$B$2:$B$501,A1535,BallByBall!$P$2:$P$501,B1535))</f>
        <v>0</v>
      </c>
      <c r="L1535">
        <f>IF(A1535="","",SUMIFS(BallByBall!$V$2:$V$501,BallByBall!$B$2:$B$501,A1535,BallByBall!$P$2:$P$501,B1535))</f>
        <v>0</v>
      </c>
      <c r="M1535">
        <f>IF(A1535="","",SUMIFS(BallByBall!$W$2:$W$501,BallByBall!$B$2:$B$501,A1535,BallByBall!$P$2:$P$501,B1535))</f>
        <v>0</v>
      </c>
      <c r="N1535">
        <f>IF(A1535="","",SUMIFS(BallByBall!$X$2:$X$501,BallByBall!$B$2:$B$501,A1535,BallByBall!$P$2:$P$501,B1535))</f>
        <v>0</v>
      </c>
      <c r="O1535">
        <f>IF(A1535="","",SUMIFS(OverSummary!$G$2:$G$101,OverSummary!$A$2:$A$101,A1535,OverSummary!$D$2:$D$101,B1535))</f>
        <v>0</v>
      </c>
      <c r="P1535">
        <f>IF(A1535="","",G1535*Rules!$B$13+H1535*Rules!$B$14+I1535*Rules!$B$15)</f>
        <v>0</v>
      </c>
      <c r="Q1535">
        <f>IF(A1535="","",IF(G1535&gt;=100,Rules!$B$18,IF(G1535&gt;=50,Rules!$B$17,IF(G1535&gt;=30,Rules!$B$16,0)))+IF(AND(F1535=1,D1535&lt;&gt;"BWL",G1535=0),Rules!$B$27,0))</f>
        <v>0</v>
      </c>
      <c r="R1535">
        <f>IF(A1535="","",J1535*Rules!$B$19+O1535*Rules!$B$22)</f>
        <v>0</v>
      </c>
      <c r="S1535">
        <f>IF(A1535="","",IF(J1535&gt;=4,Rules!$B$21,IF(J1535&gt;=3,Rules!$B$20,0)))</f>
        <v>0</v>
      </c>
      <c r="T1535">
        <f>IF(A1535="","",K1535*Rules!$B$23+L1535*Rules!$B$24+M1535*Rules!$B$25+N1535*Rules!$B$26)</f>
        <v>0</v>
      </c>
      <c r="U1535">
        <f t="shared" si="23"/>
        <v>0</v>
      </c>
    </row>
    <row r="1536" spans="1:21" x14ac:dyDescent="0.2">
      <c r="A1536" t="str">
        <f>MatchSquad!A1536</f>
        <v>M031</v>
      </c>
      <c r="B1536" t="str">
        <f>MatchSquad!B1536</f>
        <v>P035</v>
      </c>
      <c r="C1536" t="str">
        <f>MatchSquad!C1536</f>
        <v>Axar Patel</v>
      </c>
      <c r="D1536" t="str">
        <f>MatchSquad!D1536</f>
        <v>AR</v>
      </c>
      <c r="E1536" t="str">
        <f>MatchSquad!E1536</f>
        <v>DC</v>
      </c>
      <c r="F1536">
        <f>MatchSquad!G1536</f>
        <v>0</v>
      </c>
      <c r="G1536">
        <f>IF(A1536="","",SUMIFS(BallByBall!$I$2:$I$501,BallByBall!$B$2:$B$501,A1536,BallByBall!$F$2:$F$501,B1536))</f>
        <v>0</v>
      </c>
      <c r="H1536">
        <f>IF(A1536="","",COUNTIFS(BallByBall!$B$2:$B$501,A1536,BallByBall!$F$2:$F$501,B1536,BallByBall!$Q$2:$Q$501,1))</f>
        <v>0</v>
      </c>
      <c r="I1536">
        <f>IF(A1536="","",COUNTIFS(BallByBall!$B$2:$B$501,A1536,BallByBall!$F$2:$F$501,B1536,BallByBall!$R$2:$R$501,1))</f>
        <v>0</v>
      </c>
      <c r="J1536">
        <f>IF(A1536="","",SUMIFS(BallByBall!$T$2:$T$501,BallByBall!$B$2:$B$501,A1536,BallByBall!$H$2:$H$501,B1536))</f>
        <v>0</v>
      </c>
      <c r="K1536">
        <f>IF(A1536="","",SUMIFS(BallByBall!$U$2:$U$501,BallByBall!$B$2:$B$501,A1536,BallByBall!$P$2:$P$501,B1536))</f>
        <v>0</v>
      </c>
      <c r="L1536">
        <f>IF(A1536="","",SUMIFS(BallByBall!$V$2:$V$501,BallByBall!$B$2:$B$501,A1536,BallByBall!$P$2:$P$501,B1536))</f>
        <v>0</v>
      </c>
      <c r="M1536">
        <f>IF(A1536="","",SUMIFS(BallByBall!$W$2:$W$501,BallByBall!$B$2:$B$501,A1536,BallByBall!$P$2:$P$501,B1536))</f>
        <v>0</v>
      </c>
      <c r="N1536">
        <f>IF(A1536="","",SUMIFS(BallByBall!$X$2:$X$501,BallByBall!$B$2:$B$501,A1536,BallByBall!$P$2:$P$501,B1536))</f>
        <v>0</v>
      </c>
      <c r="O1536">
        <f>IF(A1536="","",SUMIFS(OverSummary!$G$2:$G$101,OverSummary!$A$2:$A$101,A1536,OverSummary!$D$2:$D$101,B1536))</f>
        <v>0</v>
      </c>
      <c r="P1536">
        <f>IF(A1536="","",G1536*Rules!$B$13+H1536*Rules!$B$14+I1536*Rules!$B$15)</f>
        <v>0</v>
      </c>
      <c r="Q1536">
        <f>IF(A1536="","",IF(G1536&gt;=100,Rules!$B$18,IF(G1536&gt;=50,Rules!$B$17,IF(G1536&gt;=30,Rules!$B$16,0)))+IF(AND(F1536=1,D1536&lt;&gt;"BWL",G1536=0),Rules!$B$27,0))</f>
        <v>0</v>
      </c>
      <c r="R1536">
        <f>IF(A1536="","",J1536*Rules!$B$19+O1536*Rules!$B$22)</f>
        <v>0</v>
      </c>
      <c r="S1536">
        <f>IF(A1536="","",IF(J1536&gt;=4,Rules!$B$21,IF(J1536&gt;=3,Rules!$B$20,0)))</f>
        <v>0</v>
      </c>
      <c r="T1536">
        <f>IF(A1536="","",K1536*Rules!$B$23+L1536*Rules!$B$24+M1536*Rules!$B$25+N1536*Rules!$B$26)</f>
        <v>0</v>
      </c>
      <c r="U1536">
        <f t="shared" si="23"/>
        <v>0</v>
      </c>
    </row>
    <row r="1537" spans="1:21" x14ac:dyDescent="0.2">
      <c r="A1537" t="str">
        <f>MatchSquad!A1537</f>
        <v>M031</v>
      </c>
      <c r="B1537" t="str">
        <f>MatchSquad!B1537</f>
        <v>P036</v>
      </c>
      <c r="C1537" t="str">
        <f>MatchSquad!C1537</f>
        <v>Sameer Rizvi</v>
      </c>
      <c r="D1537" t="str">
        <f>MatchSquad!D1537</f>
        <v>AR</v>
      </c>
      <c r="E1537" t="str">
        <f>MatchSquad!E1537</f>
        <v>DC</v>
      </c>
      <c r="F1537">
        <f>MatchSquad!G1537</f>
        <v>0</v>
      </c>
      <c r="G1537">
        <f>IF(A1537="","",SUMIFS(BallByBall!$I$2:$I$501,BallByBall!$B$2:$B$501,A1537,BallByBall!$F$2:$F$501,B1537))</f>
        <v>0</v>
      </c>
      <c r="H1537">
        <f>IF(A1537="","",COUNTIFS(BallByBall!$B$2:$B$501,A1537,BallByBall!$F$2:$F$501,B1537,BallByBall!$Q$2:$Q$501,1))</f>
        <v>0</v>
      </c>
      <c r="I1537">
        <f>IF(A1537="","",COUNTIFS(BallByBall!$B$2:$B$501,A1537,BallByBall!$F$2:$F$501,B1537,BallByBall!$R$2:$R$501,1))</f>
        <v>0</v>
      </c>
      <c r="J1537">
        <f>IF(A1537="","",SUMIFS(BallByBall!$T$2:$T$501,BallByBall!$B$2:$B$501,A1537,BallByBall!$H$2:$H$501,B1537))</f>
        <v>0</v>
      </c>
      <c r="K1537">
        <f>IF(A1537="","",SUMIFS(BallByBall!$U$2:$U$501,BallByBall!$B$2:$B$501,A1537,BallByBall!$P$2:$P$501,B1537))</f>
        <v>0</v>
      </c>
      <c r="L1537">
        <f>IF(A1537="","",SUMIFS(BallByBall!$V$2:$V$501,BallByBall!$B$2:$B$501,A1537,BallByBall!$P$2:$P$501,B1537))</f>
        <v>0</v>
      </c>
      <c r="M1537">
        <f>IF(A1537="","",SUMIFS(BallByBall!$W$2:$W$501,BallByBall!$B$2:$B$501,A1537,BallByBall!$P$2:$P$501,B1537))</f>
        <v>0</v>
      </c>
      <c r="N1537">
        <f>IF(A1537="","",SUMIFS(BallByBall!$X$2:$X$501,BallByBall!$B$2:$B$501,A1537,BallByBall!$P$2:$P$501,B1537))</f>
        <v>0</v>
      </c>
      <c r="O1537">
        <f>IF(A1537="","",SUMIFS(OverSummary!$G$2:$G$101,OverSummary!$A$2:$A$101,A1537,OverSummary!$D$2:$D$101,B1537))</f>
        <v>0</v>
      </c>
      <c r="P1537">
        <f>IF(A1537="","",G1537*Rules!$B$13+H1537*Rules!$B$14+I1537*Rules!$B$15)</f>
        <v>0</v>
      </c>
      <c r="Q1537">
        <f>IF(A1537="","",IF(G1537&gt;=100,Rules!$B$18,IF(G1537&gt;=50,Rules!$B$17,IF(G1537&gt;=30,Rules!$B$16,0)))+IF(AND(F1537=1,D1537&lt;&gt;"BWL",G1537=0),Rules!$B$27,0))</f>
        <v>0</v>
      </c>
      <c r="R1537">
        <f>IF(A1537="","",J1537*Rules!$B$19+O1537*Rules!$B$22)</f>
        <v>0</v>
      </c>
      <c r="S1537">
        <f>IF(A1537="","",IF(J1537&gt;=4,Rules!$B$21,IF(J1537&gt;=3,Rules!$B$20,0)))</f>
        <v>0</v>
      </c>
      <c r="T1537">
        <f>IF(A1537="","",K1537*Rules!$B$23+L1537*Rules!$B$24+M1537*Rules!$B$25+N1537*Rules!$B$26)</f>
        <v>0</v>
      </c>
      <c r="U1537">
        <f t="shared" si="23"/>
        <v>0</v>
      </c>
    </row>
    <row r="1538" spans="1:21" x14ac:dyDescent="0.2">
      <c r="A1538" t="str">
        <f>MatchSquad!A1538</f>
        <v>M031</v>
      </c>
      <c r="B1538" t="str">
        <f>MatchSquad!B1538</f>
        <v>P037</v>
      </c>
      <c r="C1538" t="str">
        <f>MatchSquad!C1538</f>
        <v>Ashutosh Sharma</v>
      </c>
      <c r="D1538" t="str">
        <f>MatchSquad!D1538</f>
        <v>AR</v>
      </c>
      <c r="E1538" t="str">
        <f>MatchSquad!E1538</f>
        <v>DC</v>
      </c>
      <c r="F1538">
        <f>MatchSquad!G1538</f>
        <v>0</v>
      </c>
      <c r="G1538">
        <f>IF(A1538="","",SUMIFS(BallByBall!$I$2:$I$501,BallByBall!$B$2:$B$501,A1538,BallByBall!$F$2:$F$501,B1538))</f>
        <v>0</v>
      </c>
      <c r="H1538">
        <f>IF(A1538="","",COUNTIFS(BallByBall!$B$2:$B$501,A1538,BallByBall!$F$2:$F$501,B1538,BallByBall!$Q$2:$Q$501,1))</f>
        <v>0</v>
      </c>
      <c r="I1538">
        <f>IF(A1538="","",COUNTIFS(BallByBall!$B$2:$B$501,A1538,BallByBall!$F$2:$F$501,B1538,BallByBall!$R$2:$R$501,1))</f>
        <v>0</v>
      </c>
      <c r="J1538">
        <f>IF(A1538="","",SUMIFS(BallByBall!$T$2:$T$501,BallByBall!$B$2:$B$501,A1538,BallByBall!$H$2:$H$501,B1538))</f>
        <v>0</v>
      </c>
      <c r="K1538">
        <f>IF(A1538="","",SUMIFS(BallByBall!$U$2:$U$501,BallByBall!$B$2:$B$501,A1538,BallByBall!$P$2:$P$501,B1538))</f>
        <v>0</v>
      </c>
      <c r="L1538">
        <f>IF(A1538="","",SUMIFS(BallByBall!$V$2:$V$501,BallByBall!$B$2:$B$501,A1538,BallByBall!$P$2:$P$501,B1538))</f>
        <v>0</v>
      </c>
      <c r="M1538">
        <f>IF(A1538="","",SUMIFS(BallByBall!$W$2:$W$501,BallByBall!$B$2:$B$501,A1538,BallByBall!$P$2:$P$501,B1538))</f>
        <v>0</v>
      </c>
      <c r="N1538">
        <f>IF(A1538="","",SUMIFS(BallByBall!$X$2:$X$501,BallByBall!$B$2:$B$501,A1538,BallByBall!$P$2:$P$501,B1538))</f>
        <v>0</v>
      </c>
      <c r="O1538">
        <f>IF(A1538="","",SUMIFS(OverSummary!$G$2:$G$101,OverSummary!$A$2:$A$101,A1538,OverSummary!$D$2:$D$101,B1538))</f>
        <v>0</v>
      </c>
      <c r="P1538">
        <f>IF(A1538="","",G1538*Rules!$B$13+H1538*Rules!$B$14+I1538*Rules!$B$15)</f>
        <v>0</v>
      </c>
      <c r="Q1538">
        <f>IF(A1538="","",IF(G1538&gt;=100,Rules!$B$18,IF(G1538&gt;=50,Rules!$B$17,IF(G1538&gt;=30,Rules!$B$16,0)))+IF(AND(F1538=1,D1538&lt;&gt;"BWL",G1538=0),Rules!$B$27,0))</f>
        <v>0</v>
      </c>
      <c r="R1538">
        <f>IF(A1538="","",J1538*Rules!$B$19+O1538*Rules!$B$22)</f>
        <v>0</v>
      </c>
      <c r="S1538">
        <f>IF(A1538="","",IF(J1538&gt;=4,Rules!$B$21,IF(J1538&gt;=3,Rules!$B$20,0)))</f>
        <v>0</v>
      </c>
      <c r="T1538">
        <f>IF(A1538="","",K1538*Rules!$B$23+L1538*Rules!$B$24+M1538*Rules!$B$25+N1538*Rules!$B$26)</f>
        <v>0</v>
      </c>
      <c r="U1538">
        <f t="shared" ref="U1538:U1601" si="24">IF(A1538="","",P1538+Q1538+R1538+S1538+T1538)</f>
        <v>0</v>
      </c>
    </row>
    <row r="1539" spans="1:21" x14ac:dyDescent="0.2">
      <c r="A1539" t="str">
        <f>MatchSquad!A1539</f>
        <v>M031</v>
      </c>
      <c r="B1539" t="str">
        <f>MatchSquad!B1539</f>
        <v>P038</v>
      </c>
      <c r="C1539" t="str">
        <f>MatchSquad!C1539</f>
        <v>Vipraj Nigam</v>
      </c>
      <c r="D1539" t="str">
        <f>MatchSquad!D1539</f>
        <v>AR</v>
      </c>
      <c r="E1539" t="str">
        <f>MatchSquad!E1539</f>
        <v>DC</v>
      </c>
      <c r="F1539">
        <f>MatchSquad!G1539</f>
        <v>0</v>
      </c>
      <c r="G1539">
        <f>IF(A1539="","",SUMIFS(BallByBall!$I$2:$I$501,BallByBall!$B$2:$B$501,A1539,BallByBall!$F$2:$F$501,B1539))</f>
        <v>0</v>
      </c>
      <c r="H1539">
        <f>IF(A1539="","",COUNTIFS(BallByBall!$B$2:$B$501,A1539,BallByBall!$F$2:$F$501,B1539,BallByBall!$Q$2:$Q$501,1))</f>
        <v>0</v>
      </c>
      <c r="I1539">
        <f>IF(A1539="","",COUNTIFS(BallByBall!$B$2:$B$501,A1539,BallByBall!$F$2:$F$501,B1539,BallByBall!$R$2:$R$501,1))</f>
        <v>0</v>
      </c>
      <c r="J1539">
        <f>IF(A1539="","",SUMIFS(BallByBall!$T$2:$T$501,BallByBall!$B$2:$B$501,A1539,BallByBall!$H$2:$H$501,B1539))</f>
        <v>0</v>
      </c>
      <c r="K1539">
        <f>IF(A1539="","",SUMIFS(BallByBall!$U$2:$U$501,BallByBall!$B$2:$B$501,A1539,BallByBall!$P$2:$P$501,B1539))</f>
        <v>0</v>
      </c>
      <c r="L1539">
        <f>IF(A1539="","",SUMIFS(BallByBall!$V$2:$V$501,BallByBall!$B$2:$B$501,A1539,BallByBall!$P$2:$P$501,B1539))</f>
        <v>0</v>
      </c>
      <c r="M1539">
        <f>IF(A1539="","",SUMIFS(BallByBall!$W$2:$W$501,BallByBall!$B$2:$B$501,A1539,BallByBall!$P$2:$P$501,B1539))</f>
        <v>0</v>
      </c>
      <c r="N1539">
        <f>IF(A1539="","",SUMIFS(BallByBall!$X$2:$X$501,BallByBall!$B$2:$B$501,A1539,BallByBall!$P$2:$P$501,B1539))</f>
        <v>0</v>
      </c>
      <c r="O1539">
        <f>IF(A1539="","",SUMIFS(OverSummary!$G$2:$G$101,OverSummary!$A$2:$A$101,A1539,OverSummary!$D$2:$D$101,B1539))</f>
        <v>0</v>
      </c>
      <c r="P1539">
        <f>IF(A1539="","",G1539*Rules!$B$13+H1539*Rules!$B$14+I1539*Rules!$B$15)</f>
        <v>0</v>
      </c>
      <c r="Q1539">
        <f>IF(A1539="","",IF(G1539&gt;=100,Rules!$B$18,IF(G1539&gt;=50,Rules!$B$17,IF(G1539&gt;=30,Rules!$B$16,0)))+IF(AND(F1539=1,D1539&lt;&gt;"BWL",G1539=0),Rules!$B$27,0))</f>
        <v>0</v>
      </c>
      <c r="R1539">
        <f>IF(A1539="","",J1539*Rules!$B$19+O1539*Rules!$B$22)</f>
        <v>0</v>
      </c>
      <c r="S1539">
        <f>IF(A1539="","",IF(J1539&gt;=4,Rules!$B$21,IF(J1539&gt;=3,Rules!$B$20,0)))</f>
        <v>0</v>
      </c>
      <c r="T1539">
        <f>IF(A1539="","",K1539*Rules!$B$23+L1539*Rules!$B$24+M1539*Rules!$B$25+N1539*Rules!$B$26)</f>
        <v>0</v>
      </c>
      <c r="U1539">
        <f t="shared" si="24"/>
        <v>0</v>
      </c>
    </row>
    <row r="1540" spans="1:21" x14ac:dyDescent="0.2">
      <c r="A1540" t="str">
        <f>MatchSquad!A1540</f>
        <v>M031</v>
      </c>
      <c r="B1540" t="str">
        <f>MatchSquad!B1540</f>
        <v>P039</v>
      </c>
      <c r="C1540" t="str">
        <f>MatchSquad!C1540</f>
        <v>Ajay Mandal</v>
      </c>
      <c r="D1540" t="str">
        <f>MatchSquad!D1540</f>
        <v>AR</v>
      </c>
      <c r="E1540" t="str">
        <f>MatchSquad!E1540</f>
        <v>DC</v>
      </c>
      <c r="F1540">
        <f>MatchSquad!G1540</f>
        <v>0</v>
      </c>
      <c r="G1540">
        <f>IF(A1540="","",SUMIFS(BallByBall!$I$2:$I$501,BallByBall!$B$2:$B$501,A1540,BallByBall!$F$2:$F$501,B1540))</f>
        <v>0</v>
      </c>
      <c r="H1540">
        <f>IF(A1540="","",COUNTIFS(BallByBall!$B$2:$B$501,A1540,BallByBall!$F$2:$F$501,B1540,BallByBall!$Q$2:$Q$501,1))</f>
        <v>0</v>
      </c>
      <c r="I1540">
        <f>IF(A1540="","",COUNTIFS(BallByBall!$B$2:$B$501,A1540,BallByBall!$F$2:$F$501,B1540,BallByBall!$R$2:$R$501,1))</f>
        <v>0</v>
      </c>
      <c r="J1540">
        <f>IF(A1540="","",SUMIFS(BallByBall!$T$2:$T$501,BallByBall!$B$2:$B$501,A1540,BallByBall!$H$2:$H$501,B1540))</f>
        <v>0</v>
      </c>
      <c r="K1540">
        <f>IF(A1540="","",SUMIFS(BallByBall!$U$2:$U$501,BallByBall!$B$2:$B$501,A1540,BallByBall!$P$2:$P$501,B1540))</f>
        <v>0</v>
      </c>
      <c r="L1540">
        <f>IF(A1540="","",SUMIFS(BallByBall!$V$2:$V$501,BallByBall!$B$2:$B$501,A1540,BallByBall!$P$2:$P$501,B1540))</f>
        <v>0</v>
      </c>
      <c r="M1540">
        <f>IF(A1540="","",SUMIFS(BallByBall!$W$2:$W$501,BallByBall!$B$2:$B$501,A1540,BallByBall!$P$2:$P$501,B1540))</f>
        <v>0</v>
      </c>
      <c r="N1540">
        <f>IF(A1540="","",SUMIFS(BallByBall!$X$2:$X$501,BallByBall!$B$2:$B$501,A1540,BallByBall!$P$2:$P$501,B1540))</f>
        <v>0</v>
      </c>
      <c r="O1540">
        <f>IF(A1540="","",SUMIFS(OverSummary!$G$2:$G$101,OverSummary!$A$2:$A$101,A1540,OverSummary!$D$2:$D$101,B1540))</f>
        <v>0</v>
      </c>
      <c r="P1540">
        <f>IF(A1540="","",G1540*Rules!$B$13+H1540*Rules!$B$14+I1540*Rules!$B$15)</f>
        <v>0</v>
      </c>
      <c r="Q1540">
        <f>IF(A1540="","",IF(G1540&gt;=100,Rules!$B$18,IF(G1540&gt;=50,Rules!$B$17,IF(G1540&gt;=30,Rules!$B$16,0)))+IF(AND(F1540=1,D1540&lt;&gt;"BWL",G1540=0),Rules!$B$27,0))</f>
        <v>0</v>
      </c>
      <c r="R1540">
        <f>IF(A1540="","",J1540*Rules!$B$19+O1540*Rules!$B$22)</f>
        <v>0</v>
      </c>
      <c r="S1540">
        <f>IF(A1540="","",IF(J1540&gt;=4,Rules!$B$21,IF(J1540&gt;=3,Rules!$B$20,0)))</f>
        <v>0</v>
      </c>
      <c r="T1540">
        <f>IF(A1540="","",K1540*Rules!$B$23+L1540*Rules!$B$24+M1540*Rules!$B$25+N1540*Rules!$B$26)</f>
        <v>0</v>
      </c>
      <c r="U1540">
        <f t="shared" si="24"/>
        <v>0</v>
      </c>
    </row>
    <row r="1541" spans="1:21" x14ac:dyDescent="0.2">
      <c r="A1541" t="str">
        <f>MatchSquad!A1541</f>
        <v>M031</v>
      </c>
      <c r="B1541" t="str">
        <f>MatchSquad!B1541</f>
        <v>P040</v>
      </c>
      <c r="C1541" t="str">
        <f>MatchSquad!C1541</f>
        <v>Tripurana Vijay</v>
      </c>
      <c r="D1541" t="str">
        <f>MatchSquad!D1541</f>
        <v>AR</v>
      </c>
      <c r="E1541" t="str">
        <f>MatchSquad!E1541</f>
        <v>DC</v>
      </c>
      <c r="F1541">
        <f>MatchSquad!G1541</f>
        <v>0</v>
      </c>
      <c r="G1541">
        <f>IF(A1541="","",SUMIFS(BallByBall!$I$2:$I$501,BallByBall!$B$2:$B$501,A1541,BallByBall!$F$2:$F$501,B1541))</f>
        <v>0</v>
      </c>
      <c r="H1541">
        <f>IF(A1541="","",COUNTIFS(BallByBall!$B$2:$B$501,A1541,BallByBall!$F$2:$F$501,B1541,BallByBall!$Q$2:$Q$501,1))</f>
        <v>0</v>
      </c>
      <c r="I1541">
        <f>IF(A1541="","",COUNTIFS(BallByBall!$B$2:$B$501,A1541,BallByBall!$F$2:$F$501,B1541,BallByBall!$R$2:$R$501,1))</f>
        <v>0</v>
      </c>
      <c r="J1541">
        <f>IF(A1541="","",SUMIFS(BallByBall!$T$2:$T$501,BallByBall!$B$2:$B$501,A1541,BallByBall!$H$2:$H$501,B1541))</f>
        <v>0</v>
      </c>
      <c r="K1541">
        <f>IF(A1541="","",SUMIFS(BallByBall!$U$2:$U$501,BallByBall!$B$2:$B$501,A1541,BallByBall!$P$2:$P$501,B1541))</f>
        <v>0</v>
      </c>
      <c r="L1541">
        <f>IF(A1541="","",SUMIFS(BallByBall!$V$2:$V$501,BallByBall!$B$2:$B$501,A1541,BallByBall!$P$2:$P$501,B1541))</f>
        <v>0</v>
      </c>
      <c r="M1541">
        <f>IF(A1541="","",SUMIFS(BallByBall!$W$2:$W$501,BallByBall!$B$2:$B$501,A1541,BallByBall!$P$2:$P$501,B1541))</f>
        <v>0</v>
      </c>
      <c r="N1541">
        <f>IF(A1541="","",SUMIFS(BallByBall!$X$2:$X$501,BallByBall!$B$2:$B$501,A1541,BallByBall!$P$2:$P$501,B1541))</f>
        <v>0</v>
      </c>
      <c r="O1541">
        <f>IF(A1541="","",SUMIFS(OverSummary!$G$2:$G$101,OverSummary!$A$2:$A$101,A1541,OverSummary!$D$2:$D$101,B1541))</f>
        <v>0</v>
      </c>
      <c r="P1541">
        <f>IF(A1541="","",G1541*Rules!$B$13+H1541*Rules!$B$14+I1541*Rules!$B$15)</f>
        <v>0</v>
      </c>
      <c r="Q1541">
        <f>IF(A1541="","",IF(G1541&gt;=100,Rules!$B$18,IF(G1541&gt;=50,Rules!$B$17,IF(G1541&gt;=30,Rules!$B$16,0)))+IF(AND(F1541=1,D1541&lt;&gt;"BWL",G1541=0),Rules!$B$27,0))</f>
        <v>0</v>
      </c>
      <c r="R1541">
        <f>IF(A1541="","",J1541*Rules!$B$19+O1541*Rules!$B$22)</f>
        <v>0</v>
      </c>
      <c r="S1541">
        <f>IF(A1541="","",IF(J1541&gt;=4,Rules!$B$21,IF(J1541&gt;=3,Rules!$B$20,0)))</f>
        <v>0</v>
      </c>
      <c r="T1541">
        <f>IF(A1541="","",K1541*Rules!$B$23+L1541*Rules!$B$24+M1541*Rules!$B$25+N1541*Rules!$B$26)</f>
        <v>0</v>
      </c>
      <c r="U1541">
        <f t="shared" si="24"/>
        <v>0</v>
      </c>
    </row>
    <row r="1542" spans="1:21" x14ac:dyDescent="0.2">
      <c r="A1542" t="str">
        <f>MatchSquad!A1542</f>
        <v>M031</v>
      </c>
      <c r="B1542" t="str">
        <f>MatchSquad!B1542</f>
        <v>P041</v>
      </c>
      <c r="C1542" t="str">
        <f>MatchSquad!C1542</f>
        <v>Madhav Tiwari</v>
      </c>
      <c r="D1542" t="str">
        <f>MatchSquad!D1542</f>
        <v>AR</v>
      </c>
      <c r="E1542" t="str">
        <f>MatchSquad!E1542</f>
        <v>DC</v>
      </c>
      <c r="F1542">
        <f>MatchSquad!G1542</f>
        <v>0</v>
      </c>
      <c r="G1542">
        <f>IF(A1542="","",SUMIFS(BallByBall!$I$2:$I$501,BallByBall!$B$2:$B$501,A1542,BallByBall!$F$2:$F$501,B1542))</f>
        <v>0</v>
      </c>
      <c r="H1542">
        <f>IF(A1542="","",COUNTIFS(BallByBall!$B$2:$B$501,A1542,BallByBall!$F$2:$F$501,B1542,BallByBall!$Q$2:$Q$501,1))</f>
        <v>0</v>
      </c>
      <c r="I1542">
        <f>IF(A1542="","",COUNTIFS(BallByBall!$B$2:$B$501,A1542,BallByBall!$F$2:$F$501,B1542,BallByBall!$R$2:$R$501,1))</f>
        <v>0</v>
      </c>
      <c r="J1542">
        <f>IF(A1542="","",SUMIFS(BallByBall!$T$2:$T$501,BallByBall!$B$2:$B$501,A1542,BallByBall!$H$2:$H$501,B1542))</f>
        <v>0</v>
      </c>
      <c r="K1542">
        <f>IF(A1542="","",SUMIFS(BallByBall!$U$2:$U$501,BallByBall!$B$2:$B$501,A1542,BallByBall!$P$2:$P$501,B1542))</f>
        <v>0</v>
      </c>
      <c r="L1542">
        <f>IF(A1542="","",SUMIFS(BallByBall!$V$2:$V$501,BallByBall!$B$2:$B$501,A1542,BallByBall!$P$2:$P$501,B1542))</f>
        <v>0</v>
      </c>
      <c r="M1542">
        <f>IF(A1542="","",SUMIFS(BallByBall!$W$2:$W$501,BallByBall!$B$2:$B$501,A1542,BallByBall!$P$2:$P$501,B1542))</f>
        <v>0</v>
      </c>
      <c r="N1542">
        <f>IF(A1542="","",SUMIFS(BallByBall!$X$2:$X$501,BallByBall!$B$2:$B$501,A1542,BallByBall!$P$2:$P$501,B1542))</f>
        <v>0</v>
      </c>
      <c r="O1542">
        <f>IF(A1542="","",SUMIFS(OverSummary!$G$2:$G$101,OverSummary!$A$2:$A$101,A1542,OverSummary!$D$2:$D$101,B1542))</f>
        <v>0</v>
      </c>
      <c r="P1542">
        <f>IF(A1542="","",G1542*Rules!$B$13+H1542*Rules!$B$14+I1542*Rules!$B$15)</f>
        <v>0</v>
      </c>
      <c r="Q1542">
        <f>IF(A1542="","",IF(G1542&gt;=100,Rules!$B$18,IF(G1542&gt;=50,Rules!$B$17,IF(G1542&gt;=30,Rules!$B$16,0)))+IF(AND(F1542=1,D1542&lt;&gt;"BWL",G1542=0),Rules!$B$27,0))</f>
        <v>0</v>
      </c>
      <c r="R1542">
        <f>IF(A1542="","",J1542*Rules!$B$19+O1542*Rules!$B$22)</f>
        <v>0</v>
      </c>
      <c r="S1542">
        <f>IF(A1542="","",IF(J1542&gt;=4,Rules!$B$21,IF(J1542&gt;=3,Rules!$B$20,0)))</f>
        <v>0</v>
      </c>
      <c r="T1542">
        <f>IF(A1542="","",K1542*Rules!$B$23+L1542*Rules!$B$24+M1542*Rules!$B$25+N1542*Rules!$B$26)</f>
        <v>0</v>
      </c>
      <c r="U1542">
        <f t="shared" si="24"/>
        <v>0</v>
      </c>
    </row>
    <row r="1543" spans="1:21" x14ac:dyDescent="0.2">
      <c r="A1543" t="str">
        <f>MatchSquad!A1543</f>
        <v>M031</v>
      </c>
      <c r="B1543" t="str">
        <f>MatchSquad!B1543</f>
        <v>P042</v>
      </c>
      <c r="C1543" t="str">
        <f>MatchSquad!C1543</f>
        <v>Nitish Rana</v>
      </c>
      <c r="D1543" t="str">
        <f>MatchSquad!D1543</f>
        <v>AR</v>
      </c>
      <c r="E1543" t="str">
        <f>MatchSquad!E1543</f>
        <v>DC</v>
      </c>
      <c r="F1543">
        <f>MatchSquad!G1543</f>
        <v>0</v>
      </c>
      <c r="G1543">
        <f>IF(A1543="","",SUMIFS(BallByBall!$I$2:$I$501,BallByBall!$B$2:$B$501,A1543,BallByBall!$F$2:$F$501,B1543))</f>
        <v>0</v>
      </c>
      <c r="H1543">
        <f>IF(A1543="","",COUNTIFS(BallByBall!$B$2:$B$501,A1543,BallByBall!$F$2:$F$501,B1543,BallByBall!$Q$2:$Q$501,1))</f>
        <v>0</v>
      </c>
      <c r="I1543">
        <f>IF(A1543="","",COUNTIFS(BallByBall!$B$2:$B$501,A1543,BallByBall!$F$2:$F$501,B1543,BallByBall!$R$2:$R$501,1))</f>
        <v>0</v>
      </c>
      <c r="J1543">
        <f>IF(A1543="","",SUMIFS(BallByBall!$T$2:$T$501,BallByBall!$B$2:$B$501,A1543,BallByBall!$H$2:$H$501,B1543))</f>
        <v>0</v>
      </c>
      <c r="K1543">
        <f>IF(A1543="","",SUMIFS(BallByBall!$U$2:$U$501,BallByBall!$B$2:$B$501,A1543,BallByBall!$P$2:$P$501,B1543))</f>
        <v>0</v>
      </c>
      <c r="L1543">
        <f>IF(A1543="","",SUMIFS(BallByBall!$V$2:$V$501,BallByBall!$B$2:$B$501,A1543,BallByBall!$P$2:$P$501,B1543))</f>
        <v>0</v>
      </c>
      <c r="M1543">
        <f>IF(A1543="","",SUMIFS(BallByBall!$W$2:$W$501,BallByBall!$B$2:$B$501,A1543,BallByBall!$P$2:$P$501,B1543))</f>
        <v>0</v>
      </c>
      <c r="N1543">
        <f>IF(A1543="","",SUMIFS(BallByBall!$X$2:$X$501,BallByBall!$B$2:$B$501,A1543,BallByBall!$P$2:$P$501,B1543))</f>
        <v>0</v>
      </c>
      <c r="O1543">
        <f>IF(A1543="","",SUMIFS(OverSummary!$G$2:$G$101,OverSummary!$A$2:$A$101,A1543,OverSummary!$D$2:$D$101,B1543))</f>
        <v>0</v>
      </c>
      <c r="P1543">
        <f>IF(A1543="","",G1543*Rules!$B$13+H1543*Rules!$B$14+I1543*Rules!$B$15)</f>
        <v>0</v>
      </c>
      <c r="Q1543">
        <f>IF(A1543="","",IF(G1543&gt;=100,Rules!$B$18,IF(G1543&gt;=50,Rules!$B$17,IF(G1543&gt;=30,Rules!$B$16,0)))+IF(AND(F1543=1,D1543&lt;&gt;"BWL",G1543=0),Rules!$B$27,0))</f>
        <v>0</v>
      </c>
      <c r="R1543">
        <f>IF(A1543="","",J1543*Rules!$B$19+O1543*Rules!$B$22)</f>
        <v>0</v>
      </c>
      <c r="S1543">
        <f>IF(A1543="","",IF(J1543&gt;=4,Rules!$B$21,IF(J1543&gt;=3,Rules!$B$20,0)))</f>
        <v>0</v>
      </c>
      <c r="T1543">
        <f>IF(A1543="","",K1543*Rules!$B$23+L1543*Rules!$B$24+M1543*Rules!$B$25+N1543*Rules!$B$26)</f>
        <v>0</v>
      </c>
      <c r="U1543">
        <f t="shared" si="24"/>
        <v>0</v>
      </c>
    </row>
    <row r="1544" spans="1:21" x14ac:dyDescent="0.2">
      <c r="A1544" t="str">
        <f>MatchSquad!A1544</f>
        <v>M031</v>
      </c>
      <c r="B1544" t="str">
        <f>MatchSquad!B1544</f>
        <v>P043</v>
      </c>
      <c r="C1544" t="str">
        <f>MatchSquad!C1544</f>
        <v>Mitchell Starc</v>
      </c>
      <c r="D1544" t="str">
        <f>MatchSquad!D1544</f>
        <v>BWL</v>
      </c>
      <c r="E1544" t="str">
        <f>MatchSquad!E1544</f>
        <v>DC</v>
      </c>
      <c r="F1544">
        <f>MatchSquad!G1544</f>
        <v>0</v>
      </c>
      <c r="G1544">
        <f>IF(A1544="","",SUMIFS(BallByBall!$I$2:$I$501,BallByBall!$B$2:$B$501,A1544,BallByBall!$F$2:$F$501,B1544))</f>
        <v>0</v>
      </c>
      <c r="H1544">
        <f>IF(A1544="","",COUNTIFS(BallByBall!$B$2:$B$501,A1544,BallByBall!$F$2:$F$501,B1544,BallByBall!$Q$2:$Q$501,1))</f>
        <v>0</v>
      </c>
      <c r="I1544">
        <f>IF(A1544="","",COUNTIFS(BallByBall!$B$2:$B$501,A1544,BallByBall!$F$2:$F$501,B1544,BallByBall!$R$2:$R$501,1))</f>
        <v>0</v>
      </c>
      <c r="J1544">
        <f>IF(A1544="","",SUMIFS(BallByBall!$T$2:$T$501,BallByBall!$B$2:$B$501,A1544,BallByBall!$H$2:$H$501,B1544))</f>
        <v>0</v>
      </c>
      <c r="K1544">
        <f>IF(A1544="","",SUMIFS(BallByBall!$U$2:$U$501,BallByBall!$B$2:$B$501,A1544,BallByBall!$P$2:$P$501,B1544))</f>
        <v>0</v>
      </c>
      <c r="L1544">
        <f>IF(A1544="","",SUMIFS(BallByBall!$V$2:$V$501,BallByBall!$B$2:$B$501,A1544,BallByBall!$P$2:$P$501,B1544))</f>
        <v>0</v>
      </c>
      <c r="M1544">
        <f>IF(A1544="","",SUMIFS(BallByBall!$W$2:$W$501,BallByBall!$B$2:$B$501,A1544,BallByBall!$P$2:$P$501,B1544))</f>
        <v>0</v>
      </c>
      <c r="N1544">
        <f>IF(A1544="","",SUMIFS(BallByBall!$X$2:$X$501,BallByBall!$B$2:$B$501,A1544,BallByBall!$P$2:$P$501,B1544))</f>
        <v>0</v>
      </c>
      <c r="O1544">
        <f>IF(A1544="","",SUMIFS(OverSummary!$G$2:$G$101,OverSummary!$A$2:$A$101,A1544,OverSummary!$D$2:$D$101,B1544))</f>
        <v>0</v>
      </c>
      <c r="P1544">
        <f>IF(A1544="","",G1544*Rules!$B$13+H1544*Rules!$B$14+I1544*Rules!$B$15)</f>
        <v>0</v>
      </c>
      <c r="Q1544">
        <f>IF(A1544="","",IF(G1544&gt;=100,Rules!$B$18,IF(G1544&gt;=50,Rules!$B$17,IF(G1544&gt;=30,Rules!$B$16,0)))+IF(AND(F1544=1,D1544&lt;&gt;"BWL",G1544=0),Rules!$B$27,0))</f>
        <v>0</v>
      </c>
      <c r="R1544">
        <f>IF(A1544="","",J1544*Rules!$B$19+O1544*Rules!$B$22)</f>
        <v>0</v>
      </c>
      <c r="S1544">
        <f>IF(A1544="","",IF(J1544&gt;=4,Rules!$B$21,IF(J1544&gt;=3,Rules!$B$20,0)))</f>
        <v>0</v>
      </c>
      <c r="T1544">
        <f>IF(A1544="","",K1544*Rules!$B$23+L1544*Rules!$B$24+M1544*Rules!$B$25+N1544*Rules!$B$26)</f>
        <v>0</v>
      </c>
      <c r="U1544">
        <f t="shared" si="24"/>
        <v>0</v>
      </c>
    </row>
    <row r="1545" spans="1:21" x14ac:dyDescent="0.2">
      <c r="A1545" t="str">
        <f>MatchSquad!A1545</f>
        <v>M031</v>
      </c>
      <c r="B1545" t="str">
        <f>MatchSquad!B1545</f>
        <v>P044</v>
      </c>
      <c r="C1545" t="str">
        <f>MatchSquad!C1545</f>
        <v>T. Natarajan</v>
      </c>
      <c r="D1545" t="str">
        <f>MatchSquad!D1545</f>
        <v>BWL</v>
      </c>
      <c r="E1545" t="str">
        <f>MatchSquad!E1545</f>
        <v>DC</v>
      </c>
      <c r="F1545">
        <f>MatchSquad!G1545</f>
        <v>0</v>
      </c>
      <c r="G1545">
        <f>IF(A1545="","",SUMIFS(BallByBall!$I$2:$I$501,BallByBall!$B$2:$B$501,A1545,BallByBall!$F$2:$F$501,B1545))</f>
        <v>0</v>
      </c>
      <c r="H1545">
        <f>IF(A1545="","",COUNTIFS(BallByBall!$B$2:$B$501,A1545,BallByBall!$F$2:$F$501,B1545,BallByBall!$Q$2:$Q$501,1))</f>
        <v>0</v>
      </c>
      <c r="I1545">
        <f>IF(A1545="","",COUNTIFS(BallByBall!$B$2:$B$501,A1545,BallByBall!$F$2:$F$501,B1545,BallByBall!$R$2:$R$501,1))</f>
        <v>0</v>
      </c>
      <c r="J1545">
        <f>IF(A1545="","",SUMIFS(BallByBall!$T$2:$T$501,BallByBall!$B$2:$B$501,A1545,BallByBall!$H$2:$H$501,B1545))</f>
        <v>0</v>
      </c>
      <c r="K1545">
        <f>IF(A1545="","",SUMIFS(BallByBall!$U$2:$U$501,BallByBall!$B$2:$B$501,A1545,BallByBall!$P$2:$P$501,B1545))</f>
        <v>0</v>
      </c>
      <c r="L1545">
        <f>IF(A1545="","",SUMIFS(BallByBall!$V$2:$V$501,BallByBall!$B$2:$B$501,A1545,BallByBall!$P$2:$P$501,B1545))</f>
        <v>0</v>
      </c>
      <c r="M1545">
        <f>IF(A1545="","",SUMIFS(BallByBall!$W$2:$W$501,BallByBall!$B$2:$B$501,A1545,BallByBall!$P$2:$P$501,B1545))</f>
        <v>0</v>
      </c>
      <c r="N1545">
        <f>IF(A1545="","",SUMIFS(BallByBall!$X$2:$X$501,BallByBall!$B$2:$B$501,A1545,BallByBall!$P$2:$P$501,B1545))</f>
        <v>0</v>
      </c>
      <c r="O1545">
        <f>IF(A1545="","",SUMIFS(OverSummary!$G$2:$G$101,OverSummary!$A$2:$A$101,A1545,OverSummary!$D$2:$D$101,B1545))</f>
        <v>0</v>
      </c>
      <c r="P1545">
        <f>IF(A1545="","",G1545*Rules!$B$13+H1545*Rules!$B$14+I1545*Rules!$B$15)</f>
        <v>0</v>
      </c>
      <c r="Q1545">
        <f>IF(A1545="","",IF(G1545&gt;=100,Rules!$B$18,IF(G1545&gt;=50,Rules!$B$17,IF(G1545&gt;=30,Rules!$B$16,0)))+IF(AND(F1545=1,D1545&lt;&gt;"BWL",G1545=0),Rules!$B$27,0))</f>
        <v>0</v>
      </c>
      <c r="R1545">
        <f>IF(A1545="","",J1545*Rules!$B$19+O1545*Rules!$B$22)</f>
        <v>0</v>
      </c>
      <c r="S1545">
        <f>IF(A1545="","",IF(J1545&gt;=4,Rules!$B$21,IF(J1545&gt;=3,Rules!$B$20,0)))</f>
        <v>0</v>
      </c>
      <c r="T1545">
        <f>IF(A1545="","",K1545*Rules!$B$23+L1545*Rules!$B$24+M1545*Rules!$B$25+N1545*Rules!$B$26)</f>
        <v>0</v>
      </c>
      <c r="U1545">
        <f t="shared" si="24"/>
        <v>0</v>
      </c>
    </row>
    <row r="1546" spans="1:21" x14ac:dyDescent="0.2">
      <c r="A1546" t="str">
        <f>MatchSquad!A1546</f>
        <v>M031</v>
      </c>
      <c r="B1546" t="str">
        <f>MatchSquad!B1546</f>
        <v>P045</v>
      </c>
      <c r="C1546" t="str">
        <f>MatchSquad!C1546</f>
        <v>Mukesh Kumar</v>
      </c>
      <c r="D1546" t="str">
        <f>MatchSquad!D1546</f>
        <v>BWL</v>
      </c>
      <c r="E1546" t="str">
        <f>MatchSquad!E1546</f>
        <v>DC</v>
      </c>
      <c r="F1546">
        <f>MatchSquad!G1546</f>
        <v>0</v>
      </c>
      <c r="G1546">
        <f>IF(A1546="","",SUMIFS(BallByBall!$I$2:$I$501,BallByBall!$B$2:$B$501,A1546,BallByBall!$F$2:$F$501,B1546))</f>
        <v>0</v>
      </c>
      <c r="H1546">
        <f>IF(A1546="","",COUNTIFS(BallByBall!$B$2:$B$501,A1546,BallByBall!$F$2:$F$501,B1546,BallByBall!$Q$2:$Q$501,1))</f>
        <v>0</v>
      </c>
      <c r="I1546">
        <f>IF(A1546="","",COUNTIFS(BallByBall!$B$2:$B$501,A1546,BallByBall!$F$2:$F$501,B1546,BallByBall!$R$2:$R$501,1))</f>
        <v>0</v>
      </c>
      <c r="J1546">
        <f>IF(A1546="","",SUMIFS(BallByBall!$T$2:$T$501,BallByBall!$B$2:$B$501,A1546,BallByBall!$H$2:$H$501,B1546))</f>
        <v>0</v>
      </c>
      <c r="K1546">
        <f>IF(A1546="","",SUMIFS(BallByBall!$U$2:$U$501,BallByBall!$B$2:$B$501,A1546,BallByBall!$P$2:$P$501,B1546))</f>
        <v>0</v>
      </c>
      <c r="L1546">
        <f>IF(A1546="","",SUMIFS(BallByBall!$V$2:$V$501,BallByBall!$B$2:$B$501,A1546,BallByBall!$P$2:$P$501,B1546))</f>
        <v>0</v>
      </c>
      <c r="M1546">
        <f>IF(A1546="","",SUMIFS(BallByBall!$W$2:$W$501,BallByBall!$B$2:$B$501,A1546,BallByBall!$P$2:$P$501,B1546))</f>
        <v>0</v>
      </c>
      <c r="N1546">
        <f>IF(A1546="","",SUMIFS(BallByBall!$X$2:$X$501,BallByBall!$B$2:$B$501,A1546,BallByBall!$P$2:$P$501,B1546))</f>
        <v>0</v>
      </c>
      <c r="O1546">
        <f>IF(A1546="","",SUMIFS(OverSummary!$G$2:$G$101,OverSummary!$A$2:$A$101,A1546,OverSummary!$D$2:$D$101,B1546))</f>
        <v>0</v>
      </c>
      <c r="P1546">
        <f>IF(A1546="","",G1546*Rules!$B$13+H1546*Rules!$B$14+I1546*Rules!$B$15)</f>
        <v>0</v>
      </c>
      <c r="Q1546">
        <f>IF(A1546="","",IF(G1546&gt;=100,Rules!$B$18,IF(G1546&gt;=50,Rules!$B$17,IF(G1546&gt;=30,Rules!$B$16,0)))+IF(AND(F1546=1,D1546&lt;&gt;"BWL",G1546=0),Rules!$B$27,0))</f>
        <v>0</v>
      </c>
      <c r="R1546">
        <f>IF(A1546="","",J1546*Rules!$B$19+O1546*Rules!$B$22)</f>
        <v>0</v>
      </c>
      <c r="S1546">
        <f>IF(A1546="","",IF(J1546&gt;=4,Rules!$B$21,IF(J1546&gt;=3,Rules!$B$20,0)))</f>
        <v>0</v>
      </c>
      <c r="T1546">
        <f>IF(A1546="","",K1546*Rules!$B$23+L1546*Rules!$B$24+M1546*Rules!$B$25+N1546*Rules!$B$26)</f>
        <v>0</v>
      </c>
      <c r="U1546">
        <f t="shared" si="24"/>
        <v>0</v>
      </c>
    </row>
    <row r="1547" spans="1:21" x14ac:dyDescent="0.2">
      <c r="A1547" t="str">
        <f>MatchSquad!A1547</f>
        <v>M031</v>
      </c>
      <c r="B1547" t="str">
        <f>MatchSquad!B1547</f>
        <v>P046</v>
      </c>
      <c r="C1547" t="str">
        <f>MatchSquad!C1547</f>
        <v>Dushmantha Chameera</v>
      </c>
      <c r="D1547" t="str">
        <f>MatchSquad!D1547</f>
        <v>BWL</v>
      </c>
      <c r="E1547" t="str">
        <f>MatchSquad!E1547</f>
        <v>DC</v>
      </c>
      <c r="F1547">
        <f>MatchSquad!G1547</f>
        <v>0</v>
      </c>
      <c r="G1547">
        <f>IF(A1547="","",SUMIFS(BallByBall!$I$2:$I$501,BallByBall!$B$2:$B$501,A1547,BallByBall!$F$2:$F$501,B1547))</f>
        <v>0</v>
      </c>
      <c r="H1547">
        <f>IF(A1547="","",COUNTIFS(BallByBall!$B$2:$B$501,A1547,BallByBall!$F$2:$F$501,B1547,BallByBall!$Q$2:$Q$501,1))</f>
        <v>0</v>
      </c>
      <c r="I1547">
        <f>IF(A1547="","",COUNTIFS(BallByBall!$B$2:$B$501,A1547,BallByBall!$F$2:$F$501,B1547,BallByBall!$R$2:$R$501,1))</f>
        <v>0</v>
      </c>
      <c r="J1547">
        <f>IF(A1547="","",SUMIFS(BallByBall!$T$2:$T$501,BallByBall!$B$2:$B$501,A1547,BallByBall!$H$2:$H$501,B1547))</f>
        <v>0</v>
      </c>
      <c r="K1547">
        <f>IF(A1547="","",SUMIFS(BallByBall!$U$2:$U$501,BallByBall!$B$2:$B$501,A1547,BallByBall!$P$2:$P$501,B1547))</f>
        <v>0</v>
      </c>
      <c r="L1547">
        <f>IF(A1547="","",SUMIFS(BallByBall!$V$2:$V$501,BallByBall!$B$2:$B$501,A1547,BallByBall!$P$2:$P$501,B1547))</f>
        <v>0</v>
      </c>
      <c r="M1547">
        <f>IF(A1547="","",SUMIFS(BallByBall!$W$2:$W$501,BallByBall!$B$2:$B$501,A1547,BallByBall!$P$2:$P$501,B1547))</f>
        <v>0</v>
      </c>
      <c r="N1547">
        <f>IF(A1547="","",SUMIFS(BallByBall!$X$2:$X$501,BallByBall!$B$2:$B$501,A1547,BallByBall!$P$2:$P$501,B1547))</f>
        <v>0</v>
      </c>
      <c r="O1547">
        <f>IF(A1547="","",SUMIFS(OverSummary!$G$2:$G$101,OverSummary!$A$2:$A$101,A1547,OverSummary!$D$2:$D$101,B1547))</f>
        <v>0</v>
      </c>
      <c r="P1547">
        <f>IF(A1547="","",G1547*Rules!$B$13+H1547*Rules!$B$14+I1547*Rules!$B$15)</f>
        <v>0</v>
      </c>
      <c r="Q1547">
        <f>IF(A1547="","",IF(G1547&gt;=100,Rules!$B$18,IF(G1547&gt;=50,Rules!$B$17,IF(G1547&gt;=30,Rules!$B$16,0)))+IF(AND(F1547=1,D1547&lt;&gt;"BWL",G1547=0),Rules!$B$27,0))</f>
        <v>0</v>
      </c>
      <c r="R1547">
        <f>IF(A1547="","",J1547*Rules!$B$19+O1547*Rules!$B$22)</f>
        <v>0</v>
      </c>
      <c r="S1547">
        <f>IF(A1547="","",IF(J1547&gt;=4,Rules!$B$21,IF(J1547&gt;=3,Rules!$B$20,0)))</f>
        <v>0</v>
      </c>
      <c r="T1547">
        <f>IF(A1547="","",K1547*Rules!$B$23+L1547*Rules!$B$24+M1547*Rules!$B$25+N1547*Rules!$B$26)</f>
        <v>0</v>
      </c>
      <c r="U1547">
        <f t="shared" si="24"/>
        <v>0</v>
      </c>
    </row>
    <row r="1548" spans="1:21" x14ac:dyDescent="0.2">
      <c r="A1548" t="str">
        <f>MatchSquad!A1548</f>
        <v>M031</v>
      </c>
      <c r="B1548" t="str">
        <f>MatchSquad!B1548</f>
        <v>P047</v>
      </c>
      <c r="C1548" t="str">
        <f>MatchSquad!C1548</f>
        <v>Auqib Nabi</v>
      </c>
      <c r="D1548" t="str">
        <f>MatchSquad!D1548</f>
        <v>BWL</v>
      </c>
      <c r="E1548" t="str">
        <f>MatchSquad!E1548</f>
        <v>DC</v>
      </c>
      <c r="F1548">
        <f>MatchSquad!G1548</f>
        <v>0</v>
      </c>
      <c r="G1548">
        <f>IF(A1548="","",SUMIFS(BallByBall!$I$2:$I$501,BallByBall!$B$2:$B$501,A1548,BallByBall!$F$2:$F$501,B1548))</f>
        <v>0</v>
      </c>
      <c r="H1548">
        <f>IF(A1548="","",COUNTIFS(BallByBall!$B$2:$B$501,A1548,BallByBall!$F$2:$F$501,B1548,BallByBall!$Q$2:$Q$501,1))</f>
        <v>0</v>
      </c>
      <c r="I1548">
        <f>IF(A1548="","",COUNTIFS(BallByBall!$B$2:$B$501,A1548,BallByBall!$F$2:$F$501,B1548,BallByBall!$R$2:$R$501,1))</f>
        <v>0</v>
      </c>
      <c r="J1548">
        <f>IF(A1548="","",SUMIFS(BallByBall!$T$2:$T$501,BallByBall!$B$2:$B$501,A1548,BallByBall!$H$2:$H$501,B1548))</f>
        <v>0</v>
      </c>
      <c r="K1548">
        <f>IF(A1548="","",SUMIFS(BallByBall!$U$2:$U$501,BallByBall!$B$2:$B$501,A1548,BallByBall!$P$2:$P$501,B1548))</f>
        <v>0</v>
      </c>
      <c r="L1548">
        <f>IF(A1548="","",SUMIFS(BallByBall!$V$2:$V$501,BallByBall!$B$2:$B$501,A1548,BallByBall!$P$2:$P$501,B1548))</f>
        <v>0</v>
      </c>
      <c r="M1548">
        <f>IF(A1548="","",SUMIFS(BallByBall!$W$2:$W$501,BallByBall!$B$2:$B$501,A1548,BallByBall!$P$2:$P$501,B1548))</f>
        <v>0</v>
      </c>
      <c r="N1548">
        <f>IF(A1548="","",SUMIFS(BallByBall!$X$2:$X$501,BallByBall!$B$2:$B$501,A1548,BallByBall!$P$2:$P$501,B1548))</f>
        <v>0</v>
      </c>
      <c r="O1548">
        <f>IF(A1548="","",SUMIFS(OverSummary!$G$2:$G$101,OverSummary!$A$2:$A$101,A1548,OverSummary!$D$2:$D$101,B1548))</f>
        <v>0</v>
      </c>
      <c r="P1548">
        <f>IF(A1548="","",G1548*Rules!$B$13+H1548*Rules!$B$14+I1548*Rules!$B$15)</f>
        <v>0</v>
      </c>
      <c r="Q1548">
        <f>IF(A1548="","",IF(G1548&gt;=100,Rules!$B$18,IF(G1548&gt;=50,Rules!$B$17,IF(G1548&gt;=30,Rules!$B$16,0)))+IF(AND(F1548=1,D1548&lt;&gt;"BWL",G1548=0),Rules!$B$27,0))</f>
        <v>0</v>
      </c>
      <c r="R1548">
        <f>IF(A1548="","",J1548*Rules!$B$19+O1548*Rules!$B$22)</f>
        <v>0</v>
      </c>
      <c r="S1548">
        <f>IF(A1548="","",IF(J1548&gt;=4,Rules!$B$21,IF(J1548&gt;=3,Rules!$B$20,0)))</f>
        <v>0</v>
      </c>
      <c r="T1548">
        <f>IF(A1548="","",K1548*Rules!$B$23+L1548*Rules!$B$24+M1548*Rules!$B$25+N1548*Rules!$B$26)</f>
        <v>0</v>
      </c>
      <c r="U1548">
        <f t="shared" si="24"/>
        <v>0</v>
      </c>
    </row>
    <row r="1549" spans="1:21" x14ac:dyDescent="0.2">
      <c r="A1549" t="str">
        <f>MatchSquad!A1549</f>
        <v>M031</v>
      </c>
      <c r="B1549" t="str">
        <f>MatchSquad!B1549</f>
        <v>P048</v>
      </c>
      <c r="C1549" t="str">
        <f>MatchSquad!C1549</f>
        <v>Lungisani Ngidi</v>
      </c>
      <c r="D1549" t="str">
        <f>MatchSquad!D1549</f>
        <v>BWL</v>
      </c>
      <c r="E1549" t="str">
        <f>MatchSquad!E1549</f>
        <v>DC</v>
      </c>
      <c r="F1549">
        <f>MatchSquad!G1549</f>
        <v>0</v>
      </c>
      <c r="G1549">
        <f>IF(A1549="","",SUMIFS(BallByBall!$I$2:$I$501,BallByBall!$B$2:$B$501,A1549,BallByBall!$F$2:$F$501,B1549))</f>
        <v>0</v>
      </c>
      <c r="H1549">
        <f>IF(A1549="","",COUNTIFS(BallByBall!$B$2:$B$501,A1549,BallByBall!$F$2:$F$501,B1549,BallByBall!$Q$2:$Q$501,1))</f>
        <v>0</v>
      </c>
      <c r="I1549">
        <f>IF(A1549="","",COUNTIFS(BallByBall!$B$2:$B$501,A1549,BallByBall!$F$2:$F$501,B1549,BallByBall!$R$2:$R$501,1))</f>
        <v>0</v>
      </c>
      <c r="J1549">
        <f>IF(A1549="","",SUMIFS(BallByBall!$T$2:$T$501,BallByBall!$B$2:$B$501,A1549,BallByBall!$H$2:$H$501,B1549))</f>
        <v>0</v>
      </c>
      <c r="K1549">
        <f>IF(A1549="","",SUMIFS(BallByBall!$U$2:$U$501,BallByBall!$B$2:$B$501,A1549,BallByBall!$P$2:$P$501,B1549))</f>
        <v>0</v>
      </c>
      <c r="L1549">
        <f>IF(A1549="","",SUMIFS(BallByBall!$V$2:$V$501,BallByBall!$B$2:$B$501,A1549,BallByBall!$P$2:$P$501,B1549))</f>
        <v>0</v>
      </c>
      <c r="M1549">
        <f>IF(A1549="","",SUMIFS(BallByBall!$W$2:$W$501,BallByBall!$B$2:$B$501,A1549,BallByBall!$P$2:$P$501,B1549))</f>
        <v>0</v>
      </c>
      <c r="N1549">
        <f>IF(A1549="","",SUMIFS(BallByBall!$X$2:$X$501,BallByBall!$B$2:$B$501,A1549,BallByBall!$P$2:$P$501,B1549))</f>
        <v>0</v>
      </c>
      <c r="O1549">
        <f>IF(A1549="","",SUMIFS(OverSummary!$G$2:$G$101,OverSummary!$A$2:$A$101,A1549,OverSummary!$D$2:$D$101,B1549))</f>
        <v>0</v>
      </c>
      <c r="P1549">
        <f>IF(A1549="","",G1549*Rules!$B$13+H1549*Rules!$B$14+I1549*Rules!$B$15)</f>
        <v>0</v>
      </c>
      <c r="Q1549">
        <f>IF(A1549="","",IF(G1549&gt;=100,Rules!$B$18,IF(G1549&gt;=50,Rules!$B$17,IF(G1549&gt;=30,Rules!$B$16,0)))+IF(AND(F1549=1,D1549&lt;&gt;"BWL",G1549=0),Rules!$B$27,0))</f>
        <v>0</v>
      </c>
      <c r="R1549">
        <f>IF(A1549="","",J1549*Rules!$B$19+O1549*Rules!$B$22)</f>
        <v>0</v>
      </c>
      <c r="S1549">
        <f>IF(A1549="","",IF(J1549&gt;=4,Rules!$B$21,IF(J1549&gt;=3,Rules!$B$20,0)))</f>
        <v>0</v>
      </c>
      <c r="T1549">
        <f>IF(A1549="","",K1549*Rules!$B$23+L1549*Rules!$B$24+M1549*Rules!$B$25+N1549*Rules!$B$26)</f>
        <v>0</v>
      </c>
      <c r="U1549">
        <f t="shared" si="24"/>
        <v>0</v>
      </c>
    </row>
    <row r="1550" spans="1:21" x14ac:dyDescent="0.2">
      <c r="A1550" t="str">
        <f>MatchSquad!A1550</f>
        <v>M031</v>
      </c>
      <c r="B1550" t="str">
        <f>MatchSquad!B1550</f>
        <v>P049</v>
      </c>
      <c r="C1550" t="str">
        <f>MatchSquad!C1550</f>
        <v>Kyle Jamieson</v>
      </c>
      <c r="D1550" t="str">
        <f>MatchSquad!D1550</f>
        <v>BWL</v>
      </c>
      <c r="E1550" t="str">
        <f>MatchSquad!E1550</f>
        <v>DC</v>
      </c>
      <c r="F1550">
        <f>MatchSquad!G1550</f>
        <v>0</v>
      </c>
      <c r="G1550">
        <f>IF(A1550="","",SUMIFS(BallByBall!$I$2:$I$501,BallByBall!$B$2:$B$501,A1550,BallByBall!$F$2:$F$501,B1550))</f>
        <v>0</v>
      </c>
      <c r="H1550">
        <f>IF(A1550="","",COUNTIFS(BallByBall!$B$2:$B$501,A1550,BallByBall!$F$2:$F$501,B1550,BallByBall!$Q$2:$Q$501,1))</f>
        <v>0</v>
      </c>
      <c r="I1550">
        <f>IF(A1550="","",COUNTIFS(BallByBall!$B$2:$B$501,A1550,BallByBall!$F$2:$F$501,B1550,BallByBall!$R$2:$R$501,1))</f>
        <v>0</v>
      </c>
      <c r="J1550">
        <f>IF(A1550="","",SUMIFS(BallByBall!$T$2:$T$501,BallByBall!$B$2:$B$501,A1550,BallByBall!$H$2:$H$501,B1550))</f>
        <v>0</v>
      </c>
      <c r="K1550">
        <f>IF(A1550="","",SUMIFS(BallByBall!$U$2:$U$501,BallByBall!$B$2:$B$501,A1550,BallByBall!$P$2:$P$501,B1550))</f>
        <v>0</v>
      </c>
      <c r="L1550">
        <f>IF(A1550="","",SUMIFS(BallByBall!$V$2:$V$501,BallByBall!$B$2:$B$501,A1550,BallByBall!$P$2:$P$501,B1550))</f>
        <v>0</v>
      </c>
      <c r="M1550">
        <f>IF(A1550="","",SUMIFS(BallByBall!$W$2:$W$501,BallByBall!$B$2:$B$501,A1550,BallByBall!$P$2:$P$501,B1550))</f>
        <v>0</v>
      </c>
      <c r="N1550">
        <f>IF(A1550="","",SUMIFS(BallByBall!$X$2:$X$501,BallByBall!$B$2:$B$501,A1550,BallByBall!$P$2:$P$501,B1550))</f>
        <v>0</v>
      </c>
      <c r="O1550">
        <f>IF(A1550="","",SUMIFS(OverSummary!$G$2:$G$101,OverSummary!$A$2:$A$101,A1550,OverSummary!$D$2:$D$101,B1550))</f>
        <v>0</v>
      </c>
      <c r="P1550">
        <f>IF(A1550="","",G1550*Rules!$B$13+H1550*Rules!$B$14+I1550*Rules!$B$15)</f>
        <v>0</v>
      </c>
      <c r="Q1550">
        <f>IF(A1550="","",IF(G1550&gt;=100,Rules!$B$18,IF(G1550&gt;=50,Rules!$B$17,IF(G1550&gt;=30,Rules!$B$16,0)))+IF(AND(F1550=1,D1550&lt;&gt;"BWL",G1550=0),Rules!$B$27,0))</f>
        <v>0</v>
      </c>
      <c r="R1550">
        <f>IF(A1550="","",J1550*Rules!$B$19+O1550*Rules!$B$22)</f>
        <v>0</v>
      </c>
      <c r="S1550">
        <f>IF(A1550="","",IF(J1550&gt;=4,Rules!$B$21,IF(J1550&gt;=3,Rules!$B$20,0)))</f>
        <v>0</v>
      </c>
      <c r="T1550">
        <f>IF(A1550="","",K1550*Rules!$B$23+L1550*Rules!$B$24+M1550*Rules!$B$25+N1550*Rules!$B$26)</f>
        <v>0</v>
      </c>
      <c r="U1550">
        <f t="shared" si="24"/>
        <v>0</v>
      </c>
    </row>
    <row r="1551" spans="1:21" x14ac:dyDescent="0.2">
      <c r="A1551" t="str">
        <f>MatchSquad!A1551</f>
        <v>M031</v>
      </c>
      <c r="B1551" t="str">
        <f>MatchSquad!B1551</f>
        <v>P050</v>
      </c>
      <c r="C1551" t="str">
        <f>MatchSquad!C1551</f>
        <v>Kuldeep Yadav</v>
      </c>
      <c r="D1551" t="str">
        <f>MatchSquad!D1551</f>
        <v>BWL</v>
      </c>
      <c r="E1551" t="str">
        <f>MatchSquad!E1551</f>
        <v>DC</v>
      </c>
      <c r="F1551">
        <f>MatchSquad!G1551</f>
        <v>0</v>
      </c>
      <c r="G1551">
        <f>IF(A1551="","",SUMIFS(BallByBall!$I$2:$I$501,BallByBall!$B$2:$B$501,A1551,BallByBall!$F$2:$F$501,B1551))</f>
        <v>0</v>
      </c>
      <c r="H1551">
        <f>IF(A1551="","",COUNTIFS(BallByBall!$B$2:$B$501,A1551,BallByBall!$F$2:$F$501,B1551,BallByBall!$Q$2:$Q$501,1))</f>
        <v>0</v>
      </c>
      <c r="I1551">
        <f>IF(A1551="","",COUNTIFS(BallByBall!$B$2:$B$501,A1551,BallByBall!$F$2:$F$501,B1551,BallByBall!$R$2:$R$501,1))</f>
        <v>0</v>
      </c>
      <c r="J1551">
        <f>IF(A1551="","",SUMIFS(BallByBall!$T$2:$T$501,BallByBall!$B$2:$B$501,A1551,BallByBall!$H$2:$H$501,B1551))</f>
        <v>0</v>
      </c>
      <c r="K1551">
        <f>IF(A1551="","",SUMIFS(BallByBall!$U$2:$U$501,BallByBall!$B$2:$B$501,A1551,BallByBall!$P$2:$P$501,B1551))</f>
        <v>0</v>
      </c>
      <c r="L1551">
        <f>IF(A1551="","",SUMIFS(BallByBall!$V$2:$V$501,BallByBall!$B$2:$B$501,A1551,BallByBall!$P$2:$P$501,B1551))</f>
        <v>0</v>
      </c>
      <c r="M1551">
        <f>IF(A1551="","",SUMIFS(BallByBall!$W$2:$W$501,BallByBall!$B$2:$B$501,A1551,BallByBall!$P$2:$P$501,B1551))</f>
        <v>0</v>
      </c>
      <c r="N1551">
        <f>IF(A1551="","",SUMIFS(BallByBall!$X$2:$X$501,BallByBall!$B$2:$B$501,A1551,BallByBall!$P$2:$P$501,B1551))</f>
        <v>0</v>
      </c>
      <c r="O1551">
        <f>IF(A1551="","",SUMIFS(OverSummary!$G$2:$G$101,OverSummary!$A$2:$A$101,A1551,OverSummary!$D$2:$D$101,B1551))</f>
        <v>0</v>
      </c>
      <c r="P1551">
        <f>IF(A1551="","",G1551*Rules!$B$13+H1551*Rules!$B$14+I1551*Rules!$B$15)</f>
        <v>0</v>
      </c>
      <c r="Q1551">
        <f>IF(A1551="","",IF(G1551&gt;=100,Rules!$B$18,IF(G1551&gt;=50,Rules!$B$17,IF(G1551&gt;=30,Rules!$B$16,0)))+IF(AND(F1551=1,D1551&lt;&gt;"BWL",G1551=0),Rules!$B$27,0))</f>
        <v>0</v>
      </c>
      <c r="R1551">
        <f>IF(A1551="","",J1551*Rules!$B$19+O1551*Rules!$B$22)</f>
        <v>0</v>
      </c>
      <c r="S1551">
        <f>IF(A1551="","",IF(J1551&gt;=4,Rules!$B$21,IF(J1551&gt;=3,Rules!$B$20,0)))</f>
        <v>0</v>
      </c>
      <c r="T1551">
        <f>IF(A1551="","",K1551*Rules!$B$23+L1551*Rules!$B$24+M1551*Rules!$B$25+N1551*Rules!$B$26)</f>
        <v>0</v>
      </c>
      <c r="U1551">
        <f t="shared" si="24"/>
        <v>0</v>
      </c>
    </row>
    <row r="1552" spans="1:21" x14ac:dyDescent="0.2">
      <c r="A1552" t="str">
        <f>MatchSquad!A1552</f>
        <v>M032</v>
      </c>
      <c r="B1552" t="str">
        <f>MatchSquad!B1552</f>
        <v>P101</v>
      </c>
      <c r="C1552" t="str">
        <f>MatchSquad!C1552</f>
        <v>Rishabh Pant</v>
      </c>
      <c r="D1552" t="str">
        <f>MatchSquad!D1552</f>
        <v>WK</v>
      </c>
      <c r="E1552" t="str">
        <f>MatchSquad!E1552</f>
        <v>LSG</v>
      </c>
      <c r="F1552">
        <f>MatchSquad!G1552</f>
        <v>0</v>
      </c>
      <c r="G1552">
        <f>IF(A1552="","",SUMIFS(BallByBall!$I$2:$I$501,BallByBall!$B$2:$B$501,A1552,BallByBall!$F$2:$F$501,B1552))</f>
        <v>0</v>
      </c>
      <c r="H1552">
        <f>IF(A1552="","",COUNTIFS(BallByBall!$B$2:$B$501,A1552,BallByBall!$F$2:$F$501,B1552,BallByBall!$Q$2:$Q$501,1))</f>
        <v>0</v>
      </c>
      <c r="I1552">
        <f>IF(A1552="","",COUNTIFS(BallByBall!$B$2:$B$501,A1552,BallByBall!$F$2:$F$501,B1552,BallByBall!$R$2:$R$501,1))</f>
        <v>0</v>
      </c>
      <c r="J1552">
        <f>IF(A1552="","",SUMIFS(BallByBall!$T$2:$T$501,BallByBall!$B$2:$B$501,A1552,BallByBall!$H$2:$H$501,B1552))</f>
        <v>0</v>
      </c>
      <c r="K1552">
        <f>IF(A1552="","",SUMIFS(BallByBall!$U$2:$U$501,BallByBall!$B$2:$B$501,A1552,BallByBall!$P$2:$P$501,B1552))</f>
        <v>0</v>
      </c>
      <c r="L1552">
        <f>IF(A1552="","",SUMIFS(BallByBall!$V$2:$V$501,BallByBall!$B$2:$B$501,A1552,BallByBall!$P$2:$P$501,B1552))</f>
        <v>0</v>
      </c>
      <c r="M1552">
        <f>IF(A1552="","",SUMIFS(BallByBall!$W$2:$W$501,BallByBall!$B$2:$B$501,A1552,BallByBall!$P$2:$P$501,B1552))</f>
        <v>0</v>
      </c>
      <c r="N1552">
        <f>IF(A1552="","",SUMIFS(BallByBall!$X$2:$X$501,BallByBall!$B$2:$B$501,A1552,BallByBall!$P$2:$P$501,B1552))</f>
        <v>0</v>
      </c>
      <c r="O1552">
        <f>IF(A1552="","",SUMIFS(OverSummary!$G$2:$G$101,OverSummary!$A$2:$A$101,A1552,OverSummary!$D$2:$D$101,B1552))</f>
        <v>0</v>
      </c>
      <c r="P1552">
        <f>IF(A1552="","",G1552*Rules!$B$13+H1552*Rules!$B$14+I1552*Rules!$B$15)</f>
        <v>0</v>
      </c>
      <c r="Q1552">
        <f>IF(A1552="","",IF(G1552&gt;=100,Rules!$B$18,IF(G1552&gt;=50,Rules!$B$17,IF(G1552&gt;=30,Rules!$B$16,0)))+IF(AND(F1552=1,D1552&lt;&gt;"BWL",G1552=0),Rules!$B$27,0))</f>
        <v>0</v>
      </c>
      <c r="R1552">
        <f>IF(A1552="","",J1552*Rules!$B$19+O1552*Rules!$B$22)</f>
        <v>0</v>
      </c>
      <c r="S1552">
        <f>IF(A1552="","",IF(J1552&gt;=4,Rules!$B$21,IF(J1552&gt;=3,Rules!$B$20,0)))</f>
        <v>0</v>
      </c>
      <c r="T1552">
        <f>IF(A1552="","",K1552*Rules!$B$23+L1552*Rules!$B$24+M1552*Rules!$B$25+N1552*Rules!$B$26)</f>
        <v>0</v>
      </c>
      <c r="U1552">
        <f t="shared" si="24"/>
        <v>0</v>
      </c>
    </row>
    <row r="1553" spans="1:21" x14ac:dyDescent="0.2">
      <c r="A1553" t="str">
        <f>MatchSquad!A1553</f>
        <v>M032</v>
      </c>
      <c r="B1553" t="str">
        <f>MatchSquad!B1553</f>
        <v>P102</v>
      </c>
      <c r="C1553" t="str">
        <f>MatchSquad!C1553</f>
        <v>Aiden Markram</v>
      </c>
      <c r="D1553" t="str">
        <f>MatchSquad!D1553</f>
        <v>BAT</v>
      </c>
      <c r="E1553" t="str">
        <f>MatchSquad!E1553</f>
        <v>LSG</v>
      </c>
      <c r="F1553">
        <f>MatchSquad!G1553</f>
        <v>0</v>
      </c>
      <c r="G1553">
        <f>IF(A1553="","",SUMIFS(BallByBall!$I$2:$I$501,BallByBall!$B$2:$B$501,A1553,BallByBall!$F$2:$F$501,B1553))</f>
        <v>0</v>
      </c>
      <c r="H1553">
        <f>IF(A1553="","",COUNTIFS(BallByBall!$B$2:$B$501,A1553,BallByBall!$F$2:$F$501,B1553,BallByBall!$Q$2:$Q$501,1))</f>
        <v>0</v>
      </c>
      <c r="I1553">
        <f>IF(A1553="","",COUNTIFS(BallByBall!$B$2:$B$501,A1553,BallByBall!$F$2:$F$501,B1553,BallByBall!$R$2:$R$501,1))</f>
        <v>0</v>
      </c>
      <c r="J1553">
        <f>IF(A1553="","",SUMIFS(BallByBall!$T$2:$T$501,BallByBall!$B$2:$B$501,A1553,BallByBall!$H$2:$H$501,B1553))</f>
        <v>0</v>
      </c>
      <c r="K1553">
        <f>IF(A1553="","",SUMIFS(BallByBall!$U$2:$U$501,BallByBall!$B$2:$B$501,A1553,BallByBall!$P$2:$P$501,B1553))</f>
        <v>0</v>
      </c>
      <c r="L1553">
        <f>IF(A1553="","",SUMIFS(BallByBall!$V$2:$V$501,BallByBall!$B$2:$B$501,A1553,BallByBall!$P$2:$P$501,B1553))</f>
        <v>0</v>
      </c>
      <c r="M1553">
        <f>IF(A1553="","",SUMIFS(BallByBall!$W$2:$W$501,BallByBall!$B$2:$B$501,A1553,BallByBall!$P$2:$P$501,B1553))</f>
        <v>0</v>
      </c>
      <c r="N1553">
        <f>IF(A1553="","",SUMIFS(BallByBall!$X$2:$X$501,BallByBall!$B$2:$B$501,A1553,BallByBall!$P$2:$P$501,B1553))</f>
        <v>0</v>
      </c>
      <c r="O1553">
        <f>IF(A1553="","",SUMIFS(OverSummary!$G$2:$G$101,OverSummary!$A$2:$A$101,A1553,OverSummary!$D$2:$D$101,B1553))</f>
        <v>0</v>
      </c>
      <c r="P1553">
        <f>IF(A1553="","",G1553*Rules!$B$13+H1553*Rules!$B$14+I1553*Rules!$B$15)</f>
        <v>0</v>
      </c>
      <c r="Q1553">
        <f>IF(A1553="","",IF(G1553&gt;=100,Rules!$B$18,IF(G1553&gt;=50,Rules!$B$17,IF(G1553&gt;=30,Rules!$B$16,0)))+IF(AND(F1553=1,D1553&lt;&gt;"BWL",G1553=0),Rules!$B$27,0))</f>
        <v>0</v>
      </c>
      <c r="R1553">
        <f>IF(A1553="","",J1553*Rules!$B$19+O1553*Rules!$B$22)</f>
        <v>0</v>
      </c>
      <c r="S1553">
        <f>IF(A1553="","",IF(J1553&gt;=4,Rules!$B$21,IF(J1553&gt;=3,Rules!$B$20,0)))</f>
        <v>0</v>
      </c>
      <c r="T1553">
        <f>IF(A1553="","",K1553*Rules!$B$23+L1553*Rules!$B$24+M1553*Rules!$B$25+N1553*Rules!$B$26)</f>
        <v>0</v>
      </c>
      <c r="U1553">
        <f t="shared" si="24"/>
        <v>0</v>
      </c>
    </row>
    <row r="1554" spans="1:21" x14ac:dyDescent="0.2">
      <c r="A1554" t="str">
        <f>MatchSquad!A1554</f>
        <v>M032</v>
      </c>
      <c r="B1554" t="str">
        <f>MatchSquad!B1554</f>
        <v>P103</v>
      </c>
      <c r="C1554" t="str">
        <f>MatchSquad!C1554</f>
        <v>Himmat Singh</v>
      </c>
      <c r="D1554" t="str">
        <f>MatchSquad!D1554</f>
        <v>BAT</v>
      </c>
      <c r="E1554" t="str">
        <f>MatchSquad!E1554</f>
        <v>LSG</v>
      </c>
      <c r="F1554">
        <f>MatchSquad!G1554</f>
        <v>0</v>
      </c>
      <c r="G1554">
        <f>IF(A1554="","",SUMIFS(BallByBall!$I$2:$I$501,BallByBall!$B$2:$B$501,A1554,BallByBall!$F$2:$F$501,B1554))</f>
        <v>0</v>
      </c>
      <c r="H1554">
        <f>IF(A1554="","",COUNTIFS(BallByBall!$B$2:$B$501,A1554,BallByBall!$F$2:$F$501,B1554,BallByBall!$Q$2:$Q$501,1))</f>
        <v>0</v>
      </c>
      <c r="I1554">
        <f>IF(A1554="","",COUNTIFS(BallByBall!$B$2:$B$501,A1554,BallByBall!$F$2:$F$501,B1554,BallByBall!$R$2:$R$501,1))</f>
        <v>0</v>
      </c>
      <c r="J1554">
        <f>IF(A1554="","",SUMIFS(BallByBall!$T$2:$T$501,BallByBall!$B$2:$B$501,A1554,BallByBall!$H$2:$H$501,B1554))</f>
        <v>0</v>
      </c>
      <c r="K1554">
        <f>IF(A1554="","",SUMIFS(BallByBall!$U$2:$U$501,BallByBall!$B$2:$B$501,A1554,BallByBall!$P$2:$P$501,B1554))</f>
        <v>0</v>
      </c>
      <c r="L1554">
        <f>IF(A1554="","",SUMIFS(BallByBall!$V$2:$V$501,BallByBall!$B$2:$B$501,A1554,BallByBall!$P$2:$P$501,B1554))</f>
        <v>0</v>
      </c>
      <c r="M1554">
        <f>IF(A1554="","",SUMIFS(BallByBall!$W$2:$W$501,BallByBall!$B$2:$B$501,A1554,BallByBall!$P$2:$P$501,B1554))</f>
        <v>0</v>
      </c>
      <c r="N1554">
        <f>IF(A1554="","",SUMIFS(BallByBall!$X$2:$X$501,BallByBall!$B$2:$B$501,A1554,BallByBall!$P$2:$P$501,B1554))</f>
        <v>0</v>
      </c>
      <c r="O1554">
        <f>IF(A1554="","",SUMIFS(OverSummary!$G$2:$G$101,OverSummary!$A$2:$A$101,A1554,OverSummary!$D$2:$D$101,B1554))</f>
        <v>0</v>
      </c>
      <c r="P1554">
        <f>IF(A1554="","",G1554*Rules!$B$13+H1554*Rules!$B$14+I1554*Rules!$B$15)</f>
        <v>0</v>
      </c>
      <c r="Q1554">
        <f>IF(A1554="","",IF(G1554&gt;=100,Rules!$B$18,IF(G1554&gt;=50,Rules!$B$17,IF(G1554&gt;=30,Rules!$B$16,0)))+IF(AND(F1554=1,D1554&lt;&gt;"BWL",G1554=0),Rules!$B$27,0))</f>
        <v>0</v>
      </c>
      <c r="R1554">
        <f>IF(A1554="","",J1554*Rules!$B$19+O1554*Rules!$B$22)</f>
        <v>0</v>
      </c>
      <c r="S1554">
        <f>IF(A1554="","",IF(J1554&gt;=4,Rules!$B$21,IF(J1554&gt;=3,Rules!$B$20,0)))</f>
        <v>0</v>
      </c>
      <c r="T1554">
        <f>IF(A1554="","",K1554*Rules!$B$23+L1554*Rules!$B$24+M1554*Rules!$B$25+N1554*Rules!$B$26)</f>
        <v>0</v>
      </c>
      <c r="U1554">
        <f t="shared" si="24"/>
        <v>0</v>
      </c>
    </row>
    <row r="1555" spans="1:21" x14ac:dyDescent="0.2">
      <c r="A1555" t="str">
        <f>MatchSquad!A1555</f>
        <v>M032</v>
      </c>
      <c r="B1555" t="str">
        <f>MatchSquad!B1555</f>
        <v>P104</v>
      </c>
      <c r="C1555" t="str">
        <f>MatchSquad!C1555</f>
        <v>Matthew Breetzke</v>
      </c>
      <c r="D1555" t="str">
        <f>MatchSquad!D1555</f>
        <v>BAT</v>
      </c>
      <c r="E1555" t="str">
        <f>MatchSquad!E1555</f>
        <v>LSG</v>
      </c>
      <c r="F1555">
        <f>MatchSquad!G1555</f>
        <v>0</v>
      </c>
      <c r="G1555">
        <f>IF(A1555="","",SUMIFS(BallByBall!$I$2:$I$501,BallByBall!$B$2:$B$501,A1555,BallByBall!$F$2:$F$501,B1555))</f>
        <v>0</v>
      </c>
      <c r="H1555">
        <f>IF(A1555="","",COUNTIFS(BallByBall!$B$2:$B$501,A1555,BallByBall!$F$2:$F$501,B1555,BallByBall!$Q$2:$Q$501,1))</f>
        <v>0</v>
      </c>
      <c r="I1555">
        <f>IF(A1555="","",COUNTIFS(BallByBall!$B$2:$B$501,A1555,BallByBall!$F$2:$F$501,B1555,BallByBall!$R$2:$R$501,1))</f>
        <v>0</v>
      </c>
      <c r="J1555">
        <f>IF(A1555="","",SUMIFS(BallByBall!$T$2:$T$501,BallByBall!$B$2:$B$501,A1555,BallByBall!$H$2:$H$501,B1555))</f>
        <v>0</v>
      </c>
      <c r="K1555">
        <f>IF(A1555="","",SUMIFS(BallByBall!$U$2:$U$501,BallByBall!$B$2:$B$501,A1555,BallByBall!$P$2:$P$501,B1555))</f>
        <v>0</v>
      </c>
      <c r="L1555">
        <f>IF(A1555="","",SUMIFS(BallByBall!$V$2:$V$501,BallByBall!$B$2:$B$501,A1555,BallByBall!$P$2:$P$501,B1555))</f>
        <v>0</v>
      </c>
      <c r="M1555">
        <f>IF(A1555="","",SUMIFS(BallByBall!$W$2:$W$501,BallByBall!$B$2:$B$501,A1555,BallByBall!$P$2:$P$501,B1555))</f>
        <v>0</v>
      </c>
      <c r="N1555">
        <f>IF(A1555="","",SUMIFS(BallByBall!$X$2:$X$501,BallByBall!$B$2:$B$501,A1555,BallByBall!$P$2:$P$501,B1555))</f>
        <v>0</v>
      </c>
      <c r="O1555">
        <f>IF(A1555="","",SUMIFS(OverSummary!$G$2:$G$101,OverSummary!$A$2:$A$101,A1555,OverSummary!$D$2:$D$101,B1555))</f>
        <v>0</v>
      </c>
      <c r="P1555">
        <f>IF(A1555="","",G1555*Rules!$B$13+H1555*Rules!$B$14+I1555*Rules!$B$15)</f>
        <v>0</v>
      </c>
      <c r="Q1555">
        <f>IF(A1555="","",IF(G1555&gt;=100,Rules!$B$18,IF(G1555&gt;=50,Rules!$B$17,IF(G1555&gt;=30,Rules!$B$16,0)))+IF(AND(F1555=1,D1555&lt;&gt;"BWL",G1555=0),Rules!$B$27,0))</f>
        <v>0</v>
      </c>
      <c r="R1555">
        <f>IF(A1555="","",J1555*Rules!$B$19+O1555*Rules!$B$22)</f>
        <v>0</v>
      </c>
      <c r="S1555">
        <f>IF(A1555="","",IF(J1555&gt;=4,Rules!$B$21,IF(J1555&gt;=3,Rules!$B$20,0)))</f>
        <v>0</v>
      </c>
      <c r="T1555">
        <f>IF(A1555="","",K1555*Rules!$B$23+L1555*Rules!$B$24+M1555*Rules!$B$25+N1555*Rules!$B$26)</f>
        <v>0</v>
      </c>
      <c r="U1555">
        <f t="shared" si="24"/>
        <v>0</v>
      </c>
    </row>
    <row r="1556" spans="1:21" x14ac:dyDescent="0.2">
      <c r="A1556" t="str">
        <f>MatchSquad!A1556</f>
        <v>M032</v>
      </c>
      <c r="B1556" t="str">
        <f>MatchSquad!B1556</f>
        <v>P105</v>
      </c>
      <c r="C1556" t="str">
        <f>MatchSquad!C1556</f>
        <v>Mukul Choudhary</v>
      </c>
      <c r="D1556" t="str">
        <f>MatchSquad!D1556</f>
        <v>WK</v>
      </c>
      <c r="E1556" t="str">
        <f>MatchSquad!E1556</f>
        <v>LSG</v>
      </c>
      <c r="F1556">
        <f>MatchSquad!G1556</f>
        <v>0</v>
      </c>
      <c r="G1556">
        <f>IF(A1556="","",SUMIFS(BallByBall!$I$2:$I$501,BallByBall!$B$2:$B$501,A1556,BallByBall!$F$2:$F$501,B1556))</f>
        <v>0</v>
      </c>
      <c r="H1556">
        <f>IF(A1556="","",COUNTIFS(BallByBall!$B$2:$B$501,A1556,BallByBall!$F$2:$F$501,B1556,BallByBall!$Q$2:$Q$501,1))</f>
        <v>0</v>
      </c>
      <c r="I1556">
        <f>IF(A1556="","",COUNTIFS(BallByBall!$B$2:$B$501,A1556,BallByBall!$F$2:$F$501,B1556,BallByBall!$R$2:$R$501,1))</f>
        <v>0</v>
      </c>
      <c r="J1556">
        <f>IF(A1556="","",SUMIFS(BallByBall!$T$2:$T$501,BallByBall!$B$2:$B$501,A1556,BallByBall!$H$2:$H$501,B1556))</f>
        <v>0</v>
      </c>
      <c r="K1556">
        <f>IF(A1556="","",SUMIFS(BallByBall!$U$2:$U$501,BallByBall!$B$2:$B$501,A1556,BallByBall!$P$2:$P$501,B1556))</f>
        <v>0</v>
      </c>
      <c r="L1556">
        <f>IF(A1556="","",SUMIFS(BallByBall!$V$2:$V$501,BallByBall!$B$2:$B$501,A1556,BallByBall!$P$2:$P$501,B1556))</f>
        <v>0</v>
      </c>
      <c r="M1556">
        <f>IF(A1556="","",SUMIFS(BallByBall!$W$2:$W$501,BallByBall!$B$2:$B$501,A1556,BallByBall!$P$2:$P$501,B1556))</f>
        <v>0</v>
      </c>
      <c r="N1556">
        <f>IF(A1556="","",SUMIFS(BallByBall!$X$2:$X$501,BallByBall!$B$2:$B$501,A1556,BallByBall!$P$2:$P$501,B1556))</f>
        <v>0</v>
      </c>
      <c r="O1556">
        <f>IF(A1556="","",SUMIFS(OverSummary!$G$2:$G$101,OverSummary!$A$2:$A$101,A1556,OverSummary!$D$2:$D$101,B1556))</f>
        <v>0</v>
      </c>
      <c r="P1556">
        <f>IF(A1556="","",G1556*Rules!$B$13+H1556*Rules!$B$14+I1556*Rules!$B$15)</f>
        <v>0</v>
      </c>
      <c r="Q1556">
        <f>IF(A1556="","",IF(G1556&gt;=100,Rules!$B$18,IF(G1556&gt;=50,Rules!$B$17,IF(G1556&gt;=30,Rules!$B$16,0)))+IF(AND(F1556=1,D1556&lt;&gt;"BWL",G1556=0),Rules!$B$27,0))</f>
        <v>0</v>
      </c>
      <c r="R1556">
        <f>IF(A1556="","",J1556*Rules!$B$19+O1556*Rules!$B$22)</f>
        <v>0</v>
      </c>
      <c r="S1556">
        <f>IF(A1556="","",IF(J1556&gt;=4,Rules!$B$21,IF(J1556&gt;=3,Rules!$B$20,0)))</f>
        <v>0</v>
      </c>
      <c r="T1556">
        <f>IF(A1556="","",K1556*Rules!$B$23+L1556*Rules!$B$24+M1556*Rules!$B$25+N1556*Rules!$B$26)</f>
        <v>0</v>
      </c>
      <c r="U1556">
        <f t="shared" si="24"/>
        <v>0</v>
      </c>
    </row>
    <row r="1557" spans="1:21" x14ac:dyDescent="0.2">
      <c r="A1557" t="str">
        <f>MatchSquad!A1557</f>
        <v>M032</v>
      </c>
      <c r="B1557" t="str">
        <f>MatchSquad!B1557</f>
        <v>P106</v>
      </c>
      <c r="C1557" t="str">
        <f>MatchSquad!C1557</f>
        <v>Akshat Raghuwanshi</v>
      </c>
      <c r="D1557" t="str">
        <f>MatchSquad!D1557</f>
        <v>BAT</v>
      </c>
      <c r="E1557" t="str">
        <f>MatchSquad!E1557</f>
        <v>LSG</v>
      </c>
      <c r="F1557">
        <f>MatchSquad!G1557</f>
        <v>0</v>
      </c>
      <c r="G1557">
        <f>IF(A1557="","",SUMIFS(BallByBall!$I$2:$I$501,BallByBall!$B$2:$B$501,A1557,BallByBall!$F$2:$F$501,B1557))</f>
        <v>0</v>
      </c>
      <c r="H1557">
        <f>IF(A1557="","",COUNTIFS(BallByBall!$B$2:$B$501,A1557,BallByBall!$F$2:$F$501,B1557,BallByBall!$Q$2:$Q$501,1))</f>
        <v>0</v>
      </c>
      <c r="I1557">
        <f>IF(A1557="","",COUNTIFS(BallByBall!$B$2:$B$501,A1557,BallByBall!$F$2:$F$501,B1557,BallByBall!$R$2:$R$501,1))</f>
        <v>0</v>
      </c>
      <c r="J1557">
        <f>IF(A1557="","",SUMIFS(BallByBall!$T$2:$T$501,BallByBall!$B$2:$B$501,A1557,BallByBall!$H$2:$H$501,B1557))</f>
        <v>0</v>
      </c>
      <c r="K1557">
        <f>IF(A1557="","",SUMIFS(BallByBall!$U$2:$U$501,BallByBall!$B$2:$B$501,A1557,BallByBall!$P$2:$P$501,B1557))</f>
        <v>0</v>
      </c>
      <c r="L1557">
        <f>IF(A1557="","",SUMIFS(BallByBall!$V$2:$V$501,BallByBall!$B$2:$B$501,A1557,BallByBall!$P$2:$P$501,B1557))</f>
        <v>0</v>
      </c>
      <c r="M1557">
        <f>IF(A1557="","",SUMIFS(BallByBall!$W$2:$W$501,BallByBall!$B$2:$B$501,A1557,BallByBall!$P$2:$P$501,B1557))</f>
        <v>0</v>
      </c>
      <c r="N1557">
        <f>IF(A1557="","",SUMIFS(BallByBall!$X$2:$X$501,BallByBall!$B$2:$B$501,A1557,BallByBall!$P$2:$P$501,B1557))</f>
        <v>0</v>
      </c>
      <c r="O1557">
        <f>IF(A1557="","",SUMIFS(OverSummary!$G$2:$G$101,OverSummary!$A$2:$A$101,A1557,OverSummary!$D$2:$D$101,B1557))</f>
        <v>0</v>
      </c>
      <c r="P1557">
        <f>IF(A1557="","",G1557*Rules!$B$13+H1557*Rules!$B$14+I1557*Rules!$B$15)</f>
        <v>0</v>
      </c>
      <c r="Q1557">
        <f>IF(A1557="","",IF(G1557&gt;=100,Rules!$B$18,IF(G1557&gt;=50,Rules!$B$17,IF(G1557&gt;=30,Rules!$B$16,0)))+IF(AND(F1557=1,D1557&lt;&gt;"BWL",G1557=0),Rules!$B$27,0))</f>
        <v>0</v>
      </c>
      <c r="R1557">
        <f>IF(A1557="","",J1557*Rules!$B$19+O1557*Rules!$B$22)</f>
        <v>0</v>
      </c>
      <c r="S1557">
        <f>IF(A1557="","",IF(J1557&gt;=4,Rules!$B$21,IF(J1557&gt;=3,Rules!$B$20,0)))</f>
        <v>0</v>
      </c>
      <c r="T1557">
        <f>IF(A1557="","",K1557*Rules!$B$23+L1557*Rules!$B$24+M1557*Rules!$B$25+N1557*Rules!$B$26)</f>
        <v>0</v>
      </c>
      <c r="U1557">
        <f t="shared" si="24"/>
        <v>0</v>
      </c>
    </row>
    <row r="1558" spans="1:21" x14ac:dyDescent="0.2">
      <c r="A1558" t="str">
        <f>MatchSquad!A1558</f>
        <v>M032</v>
      </c>
      <c r="B1558" t="str">
        <f>MatchSquad!B1558</f>
        <v>P107</v>
      </c>
      <c r="C1558" t="str">
        <f>MatchSquad!C1558</f>
        <v>Josh Inglis</v>
      </c>
      <c r="D1558" t="str">
        <f>MatchSquad!D1558</f>
        <v>WK</v>
      </c>
      <c r="E1558" t="str">
        <f>MatchSquad!E1558</f>
        <v>LSG</v>
      </c>
      <c r="F1558">
        <f>MatchSquad!G1558</f>
        <v>0</v>
      </c>
      <c r="G1558">
        <f>IF(A1558="","",SUMIFS(BallByBall!$I$2:$I$501,BallByBall!$B$2:$B$501,A1558,BallByBall!$F$2:$F$501,B1558))</f>
        <v>0</v>
      </c>
      <c r="H1558">
        <f>IF(A1558="","",COUNTIFS(BallByBall!$B$2:$B$501,A1558,BallByBall!$F$2:$F$501,B1558,BallByBall!$Q$2:$Q$501,1))</f>
        <v>0</v>
      </c>
      <c r="I1558">
        <f>IF(A1558="","",COUNTIFS(BallByBall!$B$2:$B$501,A1558,BallByBall!$F$2:$F$501,B1558,BallByBall!$R$2:$R$501,1))</f>
        <v>0</v>
      </c>
      <c r="J1558">
        <f>IF(A1558="","",SUMIFS(BallByBall!$T$2:$T$501,BallByBall!$B$2:$B$501,A1558,BallByBall!$H$2:$H$501,B1558))</f>
        <v>0</v>
      </c>
      <c r="K1558">
        <f>IF(A1558="","",SUMIFS(BallByBall!$U$2:$U$501,BallByBall!$B$2:$B$501,A1558,BallByBall!$P$2:$P$501,B1558))</f>
        <v>0</v>
      </c>
      <c r="L1558">
        <f>IF(A1558="","",SUMIFS(BallByBall!$V$2:$V$501,BallByBall!$B$2:$B$501,A1558,BallByBall!$P$2:$P$501,B1558))</f>
        <v>0</v>
      </c>
      <c r="M1558">
        <f>IF(A1558="","",SUMIFS(BallByBall!$W$2:$W$501,BallByBall!$B$2:$B$501,A1558,BallByBall!$P$2:$P$501,B1558))</f>
        <v>0</v>
      </c>
      <c r="N1558">
        <f>IF(A1558="","",SUMIFS(BallByBall!$X$2:$X$501,BallByBall!$B$2:$B$501,A1558,BallByBall!$P$2:$P$501,B1558))</f>
        <v>0</v>
      </c>
      <c r="O1558">
        <f>IF(A1558="","",SUMIFS(OverSummary!$G$2:$G$101,OverSummary!$A$2:$A$101,A1558,OverSummary!$D$2:$D$101,B1558))</f>
        <v>0</v>
      </c>
      <c r="P1558">
        <f>IF(A1558="","",G1558*Rules!$B$13+H1558*Rules!$B$14+I1558*Rules!$B$15)</f>
        <v>0</v>
      </c>
      <c r="Q1558">
        <f>IF(A1558="","",IF(G1558&gt;=100,Rules!$B$18,IF(G1558&gt;=50,Rules!$B$17,IF(G1558&gt;=30,Rules!$B$16,0)))+IF(AND(F1558=1,D1558&lt;&gt;"BWL",G1558=0),Rules!$B$27,0))</f>
        <v>0</v>
      </c>
      <c r="R1558">
        <f>IF(A1558="","",J1558*Rules!$B$19+O1558*Rules!$B$22)</f>
        <v>0</v>
      </c>
      <c r="S1558">
        <f>IF(A1558="","",IF(J1558&gt;=4,Rules!$B$21,IF(J1558&gt;=3,Rules!$B$20,0)))</f>
        <v>0</v>
      </c>
      <c r="T1558">
        <f>IF(A1558="","",K1558*Rules!$B$23+L1558*Rules!$B$24+M1558*Rules!$B$25+N1558*Rules!$B$26)</f>
        <v>0</v>
      </c>
      <c r="U1558">
        <f t="shared" si="24"/>
        <v>0</v>
      </c>
    </row>
    <row r="1559" spans="1:21" x14ac:dyDescent="0.2">
      <c r="A1559" t="str">
        <f>MatchSquad!A1559</f>
        <v>M032</v>
      </c>
      <c r="B1559" t="str">
        <f>MatchSquad!B1559</f>
        <v>P108</v>
      </c>
      <c r="C1559" t="str">
        <f>MatchSquad!C1559</f>
        <v>Nicholas Pooran</v>
      </c>
      <c r="D1559" t="str">
        <f>MatchSquad!D1559</f>
        <v>WK</v>
      </c>
      <c r="E1559" t="str">
        <f>MatchSquad!E1559</f>
        <v>LSG</v>
      </c>
      <c r="F1559">
        <f>MatchSquad!G1559</f>
        <v>0</v>
      </c>
      <c r="G1559">
        <f>IF(A1559="","",SUMIFS(BallByBall!$I$2:$I$501,BallByBall!$B$2:$B$501,A1559,BallByBall!$F$2:$F$501,B1559))</f>
        <v>0</v>
      </c>
      <c r="H1559">
        <f>IF(A1559="","",COUNTIFS(BallByBall!$B$2:$B$501,A1559,BallByBall!$F$2:$F$501,B1559,BallByBall!$Q$2:$Q$501,1))</f>
        <v>0</v>
      </c>
      <c r="I1559">
        <f>IF(A1559="","",COUNTIFS(BallByBall!$B$2:$B$501,A1559,BallByBall!$F$2:$F$501,B1559,BallByBall!$R$2:$R$501,1))</f>
        <v>0</v>
      </c>
      <c r="J1559">
        <f>IF(A1559="","",SUMIFS(BallByBall!$T$2:$T$501,BallByBall!$B$2:$B$501,A1559,BallByBall!$H$2:$H$501,B1559))</f>
        <v>0</v>
      </c>
      <c r="K1559">
        <f>IF(A1559="","",SUMIFS(BallByBall!$U$2:$U$501,BallByBall!$B$2:$B$501,A1559,BallByBall!$P$2:$P$501,B1559))</f>
        <v>0</v>
      </c>
      <c r="L1559">
        <f>IF(A1559="","",SUMIFS(BallByBall!$V$2:$V$501,BallByBall!$B$2:$B$501,A1559,BallByBall!$P$2:$P$501,B1559))</f>
        <v>0</v>
      </c>
      <c r="M1559">
        <f>IF(A1559="","",SUMIFS(BallByBall!$W$2:$W$501,BallByBall!$B$2:$B$501,A1559,BallByBall!$P$2:$P$501,B1559))</f>
        <v>0</v>
      </c>
      <c r="N1559">
        <f>IF(A1559="","",SUMIFS(BallByBall!$X$2:$X$501,BallByBall!$B$2:$B$501,A1559,BallByBall!$P$2:$P$501,B1559))</f>
        <v>0</v>
      </c>
      <c r="O1559">
        <f>IF(A1559="","",SUMIFS(OverSummary!$G$2:$G$101,OverSummary!$A$2:$A$101,A1559,OverSummary!$D$2:$D$101,B1559))</f>
        <v>0</v>
      </c>
      <c r="P1559">
        <f>IF(A1559="","",G1559*Rules!$B$13+H1559*Rules!$B$14+I1559*Rules!$B$15)</f>
        <v>0</v>
      </c>
      <c r="Q1559">
        <f>IF(A1559="","",IF(G1559&gt;=100,Rules!$B$18,IF(G1559&gt;=50,Rules!$B$17,IF(G1559&gt;=30,Rules!$B$16,0)))+IF(AND(F1559=1,D1559&lt;&gt;"BWL",G1559=0),Rules!$B$27,0))</f>
        <v>0</v>
      </c>
      <c r="R1559">
        <f>IF(A1559="","",J1559*Rules!$B$19+O1559*Rules!$B$22)</f>
        <v>0</v>
      </c>
      <c r="S1559">
        <f>IF(A1559="","",IF(J1559&gt;=4,Rules!$B$21,IF(J1559&gt;=3,Rules!$B$20,0)))</f>
        <v>0</v>
      </c>
      <c r="T1559">
        <f>IF(A1559="","",K1559*Rules!$B$23+L1559*Rules!$B$24+M1559*Rules!$B$25+N1559*Rules!$B$26)</f>
        <v>0</v>
      </c>
      <c r="U1559">
        <f t="shared" si="24"/>
        <v>0</v>
      </c>
    </row>
    <row r="1560" spans="1:21" x14ac:dyDescent="0.2">
      <c r="A1560" t="str">
        <f>MatchSquad!A1560</f>
        <v>M032</v>
      </c>
      <c r="B1560" t="str">
        <f>MatchSquad!B1560</f>
        <v>P109</v>
      </c>
      <c r="C1560" t="str">
        <f>MatchSquad!C1560</f>
        <v>Mitchell Marsh</v>
      </c>
      <c r="D1560" t="str">
        <f>MatchSquad!D1560</f>
        <v>AR</v>
      </c>
      <c r="E1560" t="str">
        <f>MatchSquad!E1560</f>
        <v>LSG</v>
      </c>
      <c r="F1560">
        <f>MatchSquad!G1560</f>
        <v>0</v>
      </c>
      <c r="G1560">
        <f>IF(A1560="","",SUMIFS(BallByBall!$I$2:$I$501,BallByBall!$B$2:$B$501,A1560,BallByBall!$F$2:$F$501,B1560))</f>
        <v>0</v>
      </c>
      <c r="H1560">
        <f>IF(A1560="","",COUNTIFS(BallByBall!$B$2:$B$501,A1560,BallByBall!$F$2:$F$501,B1560,BallByBall!$Q$2:$Q$501,1))</f>
        <v>0</v>
      </c>
      <c r="I1560">
        <f>IF(A1560="","",COUNTIFS(BallByBall!$B$2:$B$501,A1560,BallByBall!$F$2:$F$501,B1560,BallByBall!$R$2:$R$501,1))</f>
        <v>0</v>
      </c>
      <c r="J1560">
        <f>IF(A1560="","",SUMIFS(BallByBall!$T$2:$T$501,BallByBall!$B$2:$B$501,A1560,BallByBall!$H$2:$H$501,B1560))</f>
        <v>0</v>
      </c>
      <c r="K1560">
        <f>IF(A1560="","",SUMIFS(BallByBall!$U$2:$U$501,BallByBall!$B$2:$B$501,A1560,BallByBall!$P$2:$P$501,B1560))</f>
        <v>0</v>
      </c>
      <c r="L1560">
        <f>IF(A1560="","",SUMIFS(BallByBall!$V$2:$V$501,BallByBall!$B$2:$B$501,A1560,BallByBall!$P$2:$P$501,B1560))</f>
        <v>0</v>
      </c>
      <c r="M1560">
        <f>IF(A1560="","",SUMIFS(BallByBall!$W$2:$W$501,BallByBall!$B$2:$B$501,A1560,BallByBall!$P$2:$P$501,B1560))</f>
        <v>0</v>
      </c>
      <c r="N1560">
        <f>IF(A1560="","",SUMIFS(BallByBall!$X$2:$X$501,BallByBall!$B$2:$B$501,A1560,BallByBall!$P$2:$P$501,B1560))</f>
        <v>0</v>
      </c>
      <c r="O1560">
        <f>IF(A1560="","",SUMIFS(OverSummary!$G$2:$G$101,OverSummary!$A$2:$A$101,A1560,OverSummary!$D$2:$D$101,B1560))</f>
        <v>0</v>
      </c>
      <c r="P1560">
        <f>IF(A1560="","",G1560*Rules!$B$13+H1560*Rules!$B$14+I1560*Rules!$B$15)</f>
        <v>0</v>
      </c>
      <c r="Q1560">
        <f>IF(A1560="","",IF(G1560&gt;=100,Rules!$B$18,IF(G1560&gt;=50,Rules!$B$17,IF(G1560&gt;=30,Rules!$B$16,0)))+IF(AND(F1560=1,D1560&lt;&gt;"BWL",G1560=0),Rules!$B$27,0))</f>
        <v>0</v>
      </c>
      <c r="R1560">
        <f>IF(A1560="","",J1560*Rules!$B$19+O1560*Rules!$B$22)</f>
        <v>0</v>
      </c>
      <c r="S1560">
        <f>IF(A1560="","",IF(J1560&gt;=4,Rules!$B$21,IF(J1560&gt;=3,Rules!$B$20,0)))</f>
        <v>0</v>
      </c>
      <c r="T1560">
        <f>IF(A1560="","",K1560*Rules!$B$23+L1560*Rules!$B$24+M1560*Rules!$B$25+N1560*Rules!$B$26)</f>
        <v>0</v>
      </c>
      <c r="U1560">
        <f t="shared" si="24"/>
        <v>0</v>
      </c>
    </row>
    <row r="1561" spans="1:21" x14ac:dyDescent="0.2">
      <c r="A1561" t="str">
        <f>MatchSquad!A1561</f>
        <v>M032</v>
      </c>
      <c r="B1561" t="str">
        <f>MatchSquad!B1561</f>
        <v>P110</v>
      </c>
      <c r="C1561" t="str">
        <f>MatchSquad!C1561</f>
        <v>Abdul Samad</v>
      </c>
      <c r="D1561" t="str">
        <f>MatchSquad!D1561</f>
        <v>AR</v>
      </c>
      <c r="E1561" t="str">
        <f>MatchSquad!E1561</f>
        <v>LSG</v>
      </c>
      <c r="F1561">
        <f>MatchSquad!G1561</f>
        <v>0</v>
      </c>
      <c r="G1561">
        <f>IF(A1561="","",SUMIFS(BallByBall!$I$2:$I$501,BallByBall!$B$2:$B$501,A1561,BallByBall!$F$2:$F$501,B1561))</f>
        <v>0</v>
      </c>
      <c r="H1561">
        <f>IF(A1561="","",COUNTIFS(BallByBall!$B$2:$B$501,A1561,BallByBall!$F$2:$F$501,B1561,BallByBall!$Q$2:$Q$501,1))</f>
        <v>0</v>
      </c>
      <c r="I1561">
        <f>IF(A1561="","",COUNTIFS(BallByBall!$B$2:$B$501,A1561,BallByBall!$F$2:$F$501,B1561,BallByBall!$R$2:$R$501,1))</f>
        <v>0</v>
      </c>
      <c r="J1561">
        <f>IF(A1561="","",SUMIFS(BallByBall!$T$2:$T$501,BallByBall!$B$2:$B$501,A1561,BallByBall!$H$2:$H$501,B1561))</f>
        <v>0</v>
      </c>
      <c r="K1561">
        <f>IF(A1561="","",SUMIFS(BallByBall!$U$2:$U$501,BallByBall!$B$2:$B$501,A1561,BallByBall!$P$2:$P$501,B1561))</f>
        <v>0</v>
      </c>
      <c r="L1561">
        <f>IF(A1561="","",SUMIFS(BallByBall!$V$2:$V$501,BallByBall!$B$2:$B$501,A1561,BallByBall!$P$2:$P$501,B1561))</f>
        <v>0</v>
      </c>
      <c r="M1561">
        <f>IF(A1561="","",SUMIFS(BallByBall!$W$2:$W$501,BallByBall!$B$2:$B$501,A1561,BallByBall!$P$2:$P$501,B1561))</f>
        <v>0</v>
      </c>
      <c r="N1561">
        <f>IF(A1561="","",SUMIFS(BallByBall!$X$2:$X$501,BallByBall!$B$2:$B$501,A1561,BallByBall!$P$2:$P$501,B1561))</f>
        <v>0</v>
      </c>
      <c r="O1561">
        <f>IF(A1561="","",SUMIFS(OverSummary!$G$2:$G$101,OverSummary!$A$2:$A$101,A1561,OverSummary!$D$2:$D$101,B1561))</f>
        <v>0</v>
      </c>
      <c r="P1561">
        <f>IF(A1561="","",G1561*Rules!$B$13+H1561*Rules!$B$14+I1561*Rules!$B$15)</f>
        <v>0</v>
      </c>
      <c r="Q1561">
        <f>IF(A1561="","",IF(G1561&gt;=100,Rules!$B$18,IF(G1561&gt;=50,Rules!$B$17,IF(G1561&gt;=30,Rules!$B$16,0)))+IF(AND(F1561=1,D1561&lt;&gt;"BWL",G1561=0),Rules!$B$27,0))</f>
        <v>0</v>
      </c>
      <c r="R1561">
        <f>IF(A1561="","",J1561*Rules!$B$19+O1561*Rules!$B$22)</f>
        <v>0</v>
      </c>
      <c r="S1561">
        <f>IF(A1561="","",IF(J1561&gt;=4,Rules!$B$21,IF(J1561&gt;=3,Rules!$B$20,0)))</f>
        <v>0</v>
      </c>
      <c r="T1561">
        <f>IF(A1561="","",K1561*Rules!$B$23+L1561*Rules!$B$24+M1561*Rules!$B$25+N1561*Rules!$B$26)</f>
        <v>0</v>
      </c>
      <c r="U1561">
        <f t="shared" si="24"/>
        <v>0</v>
      </c>
    </row>
    <row r="1562" spans="1:21" x14ac:dyDescent="0.2">
      <c r="A1562" t="str">
        <f>MatchSquad!A1562</f>
        <v>M032</v>
      </c>
      <c r="B1562" t="str">
        <f>MatchSquad!B1562</f>
        <v>P111</v>
      </c>
      <c r="C1562" t="str">
        <f>MatchSquad!C1562</f>
        <v>Shahbaz Ahamad</v>
      </c>
      <c r="D1562" t="str">
        <f>MatchSquad!D1562</f>
        <v>AR</v>
      </c>
      <c r="E1562" t="str">
        <f>MatchSquad!E1562</f>
        <v>LSG</v>
      </c>
      <c r="F1562">
        <f>MatchSquad!G1562</f>
        <v>0</v>
      </c>
      <c r="G1562">
        <f>IF(A1562="","",SUMIFS(BallByBall!$I$2:$I$501,BallByBall!$B$2:$B$501,A1562,BallByBall!$F$2:$F$501,B1562))</f>
        <v>0</v>
      </c>
      <c r="H1562">
        <f>IF(A1562="","",COUNTIFS(BallByBall!$B$2:$B$501,A1562,BallByBall!$F$2:$F$501,B1562,BallByBall!$Q$2:$Q$501,1))</f>
        <v>0</v>
      </c>
      <c r="I1562">
        <f>IF(A1562="","",COUNTIFS(BallByBall!$B$2:$B$501,A1562,BallByBall!$F$2:$F$501,B1562,BallByBall!$R$2:$R$501,1))</f>
        <v>0</v>
      </c>
      <c r="J1562">
        <f>IF(A1562="","",SUMIFS(BallByBall!$T$2:$T$501,BallByBall!$B$2:$B$501,A1562,BallByBall!$H$2:$H$501,B1562))</f>
        <v>0</v>
      </c>
      <c r="K1562">
        <f>IF(A1562="","",SUMIFS(BallByBall!$U$2:$U$501,BallByBall!$B$2:$B$501,A1562,BallByBall!$P$2:$P$501,B1562))</f>
        <v>0</v>
      </c>
      <c r="L1562">
        <f>IF(A1562="","",SUMIFS(BallByBall!$V$2:$V$501,BallByBall!$B$2:$B$501,A1562,BallByBall!$P$2:$P$501,B1562))</f>
        <v>0</v>
      </c>
      <c r="M1562">
        <f>IF(A1562="","",SUMIFS(BallByBall!$W$2:$W$501,BallByBall!$B$2:$B$501,A1562,BallByBall!$P$2:$P$501,B1562))</f>
        <v>0</v>
      </c>
      <c r="N1562">
        <f>IF(A1562="","",SUMIFS(BallByBall!$X$2:$X$501,BallByBall!$B$2:$B$501,A1562,BallByBall!$P$2:$P$501,B1562))</f>
        <v>0</v>
      </c>
      <c r="O1562">
        <f>IF(A1562="","",SUMIFS(OverSummary!$G$2:$G$101,OverSummary!$A$2:$A$101,A1562,OverSummary!$D$2:$D$101,B1562))</f>
        <v>0</v>
      </c>
      <c r="P1562">
        <f>IF(A1562="","",G1562*Rules!$B$13+H1562*Rules!$B$14+I1562*Rules!$B$15)</f>
        <v>0</v>
      </c>
      <c r="Q1562">
        <f>IF(A1562="","",IF(G1562&gt;=100,Rules!$B$18,IF(G1562&gt;=50,Rules!$B$17,IF(G1562&gt;=30,Rules!$B$16,0)))+IF(AND(F1562=1,D1562&lt;&gt;"BWL",G1562=0),Rules!$B$27,0))</f>
        <v>0</v>
      </c>
      <c r="R1562">
        <f>IF(A1562="","",J1562*Rules!$B$19+O1562*Rules!$B$22)</f>
        <v>0</v>
      </c>
      <c r="S1562">
        <f>IF(A1562="","",IF(J1562&gt;=4,Rules!$B$21,IF(J1562&gt;=3,Rules!$B$20,0)))</f>
        <v>0</v>
      </c>
      <c r="T1562">
        <f>IF(A1562="","",K1562*Rules!$B$23+L1562*Rules!$B$24+M1562*Rules!$B$25+N1562*Rules!$B$26)</f>
        <v>0</v>
      </c>
      <c r="U1562">
        <f t="shared" si="24"/>
        <v>0</v>
      </c>
    </row>
    <row r="1563" spans="1:21" x14ac:dyDescent="0.2">
      <c r="A1563" t="str">
        <f>MatchSquad!A1563</f>
        <v>M032</v>
      </c>
      <c r="B1563" t="str">
        <f>MatchSquad!B1563</f>
        <v>P112</v>
      </c>
      <c r="C1563" t="str">
        <f>MatchSquad!C1563</f>
        <v>Arshin Kulkarni</v>
      </c>
      <c r="D1563" t="str">
        <f>MatchSquad!D1563</f>
        <v>AR</v>
      </c>
      <c r="E1563" t="str">
        <f>MatchSquad!E1563</f>
        <v>LSG</v>
      </c>
      <c r="F1563">
        <f>MatchSquad!G1563</f>
        <v>0</v>
      </c>
      <c r="G1563">
        <f>IF(A1563="","",SUMIFS(BallByBall!$I$2:$I$501,BallByBall!$B$2:$B$501,A1563,BallByBall!$F$2:$F$501,B1563))</f>
        <v>0</v>
      </c>
      <c r="H1563">
        <f>IF(A1563="","",COUNTIFS(BallByBall!$B$2:$B$501,A1563,BallByBall!$F$2:$F$501,B1563,BallByBall!$Q$2:$Q$501,1))</f>
        <v>0</v>
      </c>
      <c r="I1563">
        <f>IF(A1563="","",COUNTIFS(BallByBall!$B$2:$B$501,A1563,BallByBall!$F$2:$F$501,B1563,BallByBall!$R$2:$R$501,1))</f>
        <v>0</v>
      </c>
      <c r="J1563">
        <f>IF(A1563="","",SUMIFS(BallByBall!$T$2:$T$501,BallByBall!$B$2:$B$501,A1563,BallByBall!$H$2:$H$501,B1563))</f>
        <v>0</v>
      </c>
      <c r="K1563">
        <f>IF(A1563="","",SUMIFS(BallByBall!$U$2:$U$501,BallByBall!$B$2:$B$501,A1563,BallByBall!$P$2:$P$501,B1563))</f>
        <v>0</v>
      </c>
      <c r="L1563">
        <f>IF(A1563="","",SUMIFS(BallByBall!$V$2:$V$501,BallByBall!$B$2:$B$501,A1563,BallByBall!$P$2:$P$501,B1563))</f>
        <v>0</v>
      </c>
      <c r="M1563">
        <f>IF(A1563="","",SUMIFS(BallByBall!$W$2:$W$501,BallByBall!$B$2:$B$501,A1563,BallByBall!$P$2:$P$501,B1563))</f>
        <v>0</v>
      </c>
      <c r="N1563">
        <f>IF(A1563="","",SUMIFS(BallByBall!$X$2:$X$501,BallByBall!$B$2:$B$501,A1563,BallByBall!$P$2:$P$501,B1563))</f>
        <v>0</v>
      </c>
      <c r="O1563">
        <f>IF(A1563="","",SUMIFS(OverSummary!$G$2:$G$101,OverSummary!$A$2:$A$101,A1563,OverSummary!$D$2:$D$101,B1563))</f>
        <v>0</v>
      </c>
      <c r="P1563">
        <f>IF(A1563="","",G1563*Rules!$B$13+H1563*Rules!$B$14+I1563*Rules!$B$15)</f>
        <v>0</v>
      </c>
      <c r="Q1563">
        <f>IF(A1563="","",IF(G1563&gt;=100,Rules!$B$18,IF(G1563&gt;=50,Rules!$B$17,IF(G1563&gt;=30,Rules!$B$16,0)))+IF(AND(F1563=1,D1563&lt;&gt;"BWL",G1563=0),Rules!$B$27,0))</f>
        <v>0</v>
      </c>
      <c r="R1563">
        <f>IF(A1563="","",J1563*Rules!$B$19+O1563*Rules!$B$22)</f>
        <v>0</v>
      </c>
      <c r="S1563">
        <f>IF(A1563="","",IF(J1563&gt;=4,Rules!$B$21,IF(J1563&gt;=3,Rules!$B$20,0)))</f>
        <v>0</v>
      </c>
      <c r="T1563">
        <f>IF(A1563="","",K1563*Rules!$B$23+L1563*Rules!$B$24+M1563*Rules!$B$25+N1563*Rules!$B$26)</f>
        <v>0</v>
      </c>
      <c r="U1563">
        <f t="shared" si="24"/>
        <v>0</v>
      </c>
    </row>
    <row r="1564" spans="1:21" x14ac:dyDescent="0.2">
      <c r="A1564" t="str">
        <f>MatchSquad!A1564</f>
        <v>M032</v>
      </c>
      <c r="B1564" t="str">
        <f>MatchSquad!B1564</f>
        <v>P113</v>
      </c>
      <c r="C1564" t="str">
        <f>MatchSquad!C1564</f>
        <v>Wanindu Hasaranga</v>
      </c>
      <c r="D1564" t="str">
        <f>MatchSquad!D1564</f>
        <v>AR</v>
      </c>
      <c r="E1564" t="str">
        <f>MatchSquad!E1564</f>
        <v>LSG</v>
      </c>
      <c r="F1564">
        <f>MatchSquad!G1564</f>
        <v>0</v>
      </c>
      <c r="G1564">
        <f>IF(A1564="","",SUMIFS(BallByBall!$I$2:$I$501,BallByBall!$B$2:$B$501,A1564,BallByBall!$F$2:$F$501,B1564))</f>
        <v>0</v>
      </c>
      <c r="H1564">
        <f>IF(A1564="","",COUNTIFS(BallByBall!$B$2:$B$501,A1564,BallByBall!$F$2:$F$501,B1564,BallByBall!$Q$2:$Q$501,1))</f>
        <v>0</v>
      </c>
      <c r="I1564">
        <f>IF(A1564="","",COUNTIFS(BallByBall!$B$2:$B$501,A1564,BallByBall!$F$2:$F$501,B1564,BallByBall!$R$2:$R$501,1))</f>
        <v>0</v>
      </c>
      <c r="J1564">
        <f>IF(A1564="","",SUMIFS(BallByBall!$T$2:$T$501,BallByBall!$B$2:$B$501,A1564,BallByBall!$H$2:$H$501,B1564))</f>
        <v>0</v>
      </c>
      <c r="K1564">
        <f>IF(A1564="","",SUMIFS(BallByBall!$U$2:$U$501,BallByBall!$B$2:$B$501,A1564,BallByBall!$P$2:$P$501,B1564))</f>
        <v>0</v>
      </c>
      <c r="L1564">
        <f>IF(A1564="","",SUMIFS(BallByBall!$V$2:$V$501,BallByBall!$B$2:$B$501,A1564,BallByBall!$P$2:$P$501,B1564))</f>
        <v>0</v>
      </c>
      <c r="M1564">
        <f>IF(A1564="","",SUMIFS(BallByBall!$W$2:$W$501,BallByBall!$B$2:$B$501,A1564,BallByBall!$P$2:$P$501,B1564))</f>
        <v>0</v>
      </c>
      <c r="N1564">
        <f>IF(A1564="","",SUMIFS(BallByBall!$X$2:$X$501,BallByBall!$B$2:$B$501,A1564,BallByBall!$P$2:$P$501,B1564))</f>
        <v>0</v>
      </c>
      <c r="O1564">
        <f>IF(A1564="","",SUMIFS(OverSummary!$G$2:$G$101,OverSummary!$A$2:$A$101,A1564,OverSummary!$D$2:$D$101,B1564))</f>
        <v>0</v>
      </c>
      <c r="P1564">
        <f>IF(A1564="","",G1564*Rules!$B$13+H1564*Rules!$B$14+I1564*Rules!$B$15)</f>
        <v>0</v>
      </c>
      <c r="Q1564">
        <f>IF(A1564="","",IF(G1564&gt;=100,Rules!$B$18,IF(G1564&gt;=50,Rules!$B$17,IF(G1564&gt;=30,Rules!$B$16,0)))+IF(AND(F1564=1,D1564&lt;&gt;"BWL",G1564=0),Rules!$B$27,0))</f>
        <v>0</v>
      </c>
      <c r="R1564">
        <f>IF(A1564="","",J1564*Rules!$B$19+O1564*Rules!$B$22)</f>
        <v>0</v>
      </c>
      <c r="S1564">
        <f>IF(A1564="","",IF(J1564&gt;=4,Rules!$B$21,IF(J1564&gt;=3,Rules!$B$20,0)))</f>
        <v>0</v>
      </c>
      <c r="T1564">
        <f>IF(A1564="","",K1564*Rules!$B$23+L1564*Rules!$B$24+M1564*Rules!$B$25+N1564*Rules!$B$26)</f>
        <v>0</v>
      </c>
      <c r="U1564">
        <f t="shared" si="24"/>
        <v>0</v>
      </c>
    </row>
    <row r="1565" spans="1:21" x14ac:dyDescent="0.2">
      <c r="A1565" t="str">
        <f>MatchSquad!A1565</f>
        <v>M032</v>
      </c>
      <c r="B1565" t="str">
        <f>MatchSquad!B1565</f>
        <v>P114</v>
      </c>
      <c r="C1565" t="str">
        <f>MatchSquad!C1565</f>
        <v>Ayush Badoni</v>
      </c>
      <c r="D1565" t="str">
        <f>MatchSquad!D1565</f>
        <v>AR</v>
      </c>
      <c r="E1565" t="str">
        <f>MatchSquad!E1565</f>
        <v>LSG</v>
      </c>
      <c r="F1565">
        <f>MatchSquad!G1565</f>
        <v>0</v>
      </c>
      <c r="G1565">
        <f>IF(A1565="","",SUMIFS(BallByBall!$I$2:$I$501,BallByBall!$B$2:$B$501,A1565,BallByBall!$F$2:$F$501,B1565))</f>
        <v>0</v>
      </c>
      <c r="H1565">
        <f>IF(A1565="","",COUNTIFS(BallByBall!$B$2:$B$501,A1565,BallByBall!$F$2:$F$501,B1565,BallByBall!$Q$2:$Q$501,1))</f>
        <v>0</v>
      </c>
      <c r="I1565">
        <f>IF(A1565="","",COUNTIFS(BallByBall!$B$2:$B$501,A1565,BallByBall!$F$2:$F$501,B1565,BallByBall!$R$2:$R$501,1))</f>
        <v>0</v>
      </c>
      <c r="J1565">
        <f>IF(A1565="","",SUMIFS(BallByBall!$T$2:$T$501,BallByBall!$B$2:$B$501,A1565,BallByBall!$H$2:$H$501,B1565))</f>
        <v>0</v>
      </c>
      <c r="K1565">
        <f>IF(A1565="","",SUMIFS(BallByBall!$U$2:$U$501,BallByBall!$B$2:$B$501,A1565,BallByBall!$P$2:$P$501,B1565))</f>
        <v>0</v>
      </c>
      <c r="L1565">
        <f>IF(A1565="","",SUMIFS(BallByBall!$V$2:$V$501,BallByBall!$B$2:$B$501,A1565,BallByBall!$P$2:$P$501,B1565))</f>
        <v>0</v>
      </c>
      <c r="M1565">
        <f>IF(A1565="","",SUMIFS(BallByBall!$W$2:$W$501,BallByBall!$B$2:$B$501,A1565,BallByBall!$P$2:$P$501,B1565))</f>
        <v>0</v>
      </c>
      <c r="N1565">
        <f>IF(A1565="","",SUMIFS(BallByBall!$X$2:$X$501,BallByBall!$B$2:$B$501,A1565,BallByBall!$P$2:$P$501,B1565))</f>
        <v>0</v>
      </c>
      <c r="O1565">
        <f>IF(A1565="","",SUMIFS(OverSummary!$G$2:$G$101,OverSummary!$A$2:$A$101,A1565,OverSummary!$D$2:$D$101,B1565))</f>
        <v>0</v>
      </c>
      <c r="P1565">
        <f>IF(A1565="","",G1565*Rules!$B$13+H1565*Rules!$B$14+I1565*Rules!$B$15)</f>
        <v>0</v>
      </c>
      <c r="Q1565">
        <f>IF(A1565="","",IF(G1565&gt;=100,Rules!$B$18,IF(G1565&gt;=50,Rules!$B$17,IF(G1565&gt;=30,Rules!$B$16,0)))+IF(AND(F1565=1,D1565&lt;&gt;"BWL",G1565=0),Rules!$B$27,0))</f>
        <v>0</v>
      </c>
      <c r="R1565">
        <f>IF(A1565="","",J1565*Rules!$B$19+O1565*Rules!$B$22)</f>
        <v>0</v>
      </c>
      <c r="S1565">
        <f>IF(A1565="","",IF(J1565&gt;=4,Rules!$B$21,IF(J1565&gt;=3,Rules!$B$20,0)))</f>
        <v>0</v>
      </c>
      <c r="T1565">
        <f>IF(A1565="","",K1565*Rules!$B$23+L1565*Rules!$B$24+M1565*Rules!$B$25+N1565*Rules!$B$26)</f>
        <v>0</v>
      </c>
      <c r="U1565">
        <f t="shared" si="24"/>
        <v>0</v>
      </c>
    </row>
    <row r="1566" spans="1:21" x14ac:dyDescent="0.2">
      <c r="A1566" t="str">
        <f>MatchSquad!A1566</f>
        <v>M032</v>
      </c>
      <c r="B1566" t="str">
        <f>MatchSquad!B1566</f>
        <v>P115</v>
      </c>
      <c r="C1566" t="str">
        <f>MatchSquad!C1566</f>
        <v>Mohammad Shami</v>
      </c>
      <c r="D1566" t="str">
        <f>MatchSquad!D1566</f>
        <v>BWL</v>
      </c>
      <c r="E1566" t="str">
        <f>MatchSquad!E1566</f>
        <v>LSG</v>
      </c>
      <c r="F1566">
        <f>MatchSquad!G1566</f>
        <v>0</v>
      </c>
      <c r="G1566">
        <f>IF(A1566="","",SUMIFS(BallByBall!$I$2:$I$501,BallByBall!$B$2:$B$501,A1566,BallByBall!$F$2:$F$501,B1566))</f>
        <v>0</v>
      </c>
      <c r="H1566">
        <f>IF(A1566="","",COUNTIFS(BallByBall!$B$2:$B$501,A1566,BallByBall!$F$2:$F$501,B1566,BallByBall!$Q$2:$Q$501,1))</f>
        <v>0</v>
      </c>
      <c r="I1566">
        <f>IF(A1566="","",COUNTIFS(BallByBall!$B$2:$B$501,A1566,BallByBall!$F$2:$F$501,B1566,BallByBall!$R$2:$R$501,1))</f>
        <v>0</v>
      </c>
      <c r="J1566">
        <f>IF(A1566="","",SUMIFS(BallByBall!$T$2:$T$501,BallByBall!$B$2:$B$501,A1566,BallByBall!$H$2:$H$501,B1566))</f>
        <v>0</v>
      </c>
      <c r="K1566">
        <f>IF(A1566="","",SUMIFS(BallByBall!$U$2:$U$501,BallByBall!$B$2:$B$501,A1566,BallByBall!$P$2:$P$501,B1566))</f>
        <v>0</v>
      </c>
      <c r="L1566">
        <f>IF(A1566="","",SUMIFS(BallByBall!$V$2:$V$501,BallByBall!$B$2:$B$501,A1566,BallByBall!$P$2:$P$501,B1566))</f>
        <v>0</v>
      </c>
      <c r="M1566">
        <f>IF(A1566="","",SUMIFS(BallByBall!$W$2:$W$501,BallByBall!$B$2:$B$501,A1566,BallByBall!$P$2:$P$501,B1566))</f>
        <v>0</v>
      </c>
      <c r="N1566">
        <f>IF(A1566="","",SUMIFS(BallByBall!$X$2:$X$501,BallByBall!$B$2:$B$501,A1566,BallByBall!$P$2:$P$501,B1566))</f>
        <v>0</v>
      </c>
      <c r="O1566">
        <f>IF(A1566="","",SUMIFS(OverSummary!$G$2:$G$101,OverSummary!$A$2:$A$101,A1566,OverSummary!$D$2:$D$101,B1566))</f>
        <v>0</v>
      </c>
      <c r="P1566">
        <f>IF(A1566="","",G1566*Rules!$B$13+H1566*Rules!$B$14+I1566*Rules!$B$15)</f>
        <v>0</v>
      </c>
      <c r="Q1566">
        <f>IF(A1566="","",IF(G1566&gt;=100,Rules!$B$18,IF(G1566&gt;=50,Rules!$B$17,IF(G1566&gt;=30,Rules!$B$16,0)))+IF(AND(F1566=1,D1566&lt;&gt;"BWL",G1566=0),Rules!$B$27,0))</f>
        <v>0</v>
      </c>
      <c r="R1566">
        <f>IF(A1566="","",J1566*Rules!$B$19+O1566*Rules!$B$22)</f>
        <v>0</v>
      </c>
      <c r="S1566">
        <f>IF(A1566="","",IF(J1566&gt;=4,Rules!$B$21,IF(J1566&gt;=3,Rules!$B$20,0)))</f>
        <v>0</v>
      </c>
      <c r="T1566">
        <f>IF(A1566="","",K1566*Rules!$B$23+L1566*Rules!$B$24+M1566*Rules!$B$25+N1566*Rules!$B$26)</f>
        <v>0</v>
      </c>
      <c r="U1566">
        <f t="shared" si="24"/>
        <v>0</v>
      </c>
    </row>
    <row r="1567" spans="1:21" x14ac:dyDescent="0.2">
      <c r="A1567" t="str">
        <f>MatchSquad!A1567</f>
        <v>M032</v>
      </c>
      <c r="B1567" t="str">
        <f>MatchSquad!B1567</f>
        <v>P116</v>
      </c>
      <c r="C1567" t="str">
        <f>MatchSquad!C1567</f>
        <v>Avesh Khan</v>
      </c>
      <c r="D1567" t="str">
        <f>MatchSquad!D1567</f>
        <v>BWL</v>
      </c>
      <c r="E1567" t="str">
        <f>MatchSquad!E1567</f>
        <v>LSG</v>
      </c>
      <c r="F1567">
        <f>MatchSquad!G1567</f>
        <v>0</v>
      </c>
      <c r="G1567">
        <f>IF(A1567="","",SUMIFS(BallByBall!$I$2:$I$501,BallByBall!$B$2:$B$501,A1567,BallByBall!$F$2:$F$501,B1567))</f>
        <v>0</v>
      </c>
      <c r="H1567">
        <f>IF(A1567="","",COUNTIFS(BallByBall!$B$2:$B$501,A1567,BallByBall!$F$2:$F$501,B1567,BallByBall!$Q$2:$Q$501,1))</f>
        <v>0</v>
      </c>
      <c r="I1567">
        <f>IF(A1567="","",COUNTIFS(BallByBall!$B$2:$B$501,A1567,BallByBall!$F$2:$F$501,B1567,BallByBall!$R$2:$R$501,1))</f>
        <v>0</v>
      </c>
      <c r="J1567">
        <f>IF(A1567="","",SUMIFS(BallByBall!$T$2:$T$501,BallByBall!$B$2:$B$501,A1567,BallByBall!$H$2:$H$501,B1567))</f>
        <v>0</v>
      </c>
      <c r="K1567">
        <f>IF(A1567="","",SUMIFS(BallByBall!$U$2:$U$501,BallByBall!$B$2:$B$501,A1567,BallByBall!$P$2:$P$501,B1567))</f>
        <v>0</v>
      </c>
      <c r="L1567">
        <f>IF(A1567="","",SUMIFS(BallByBall!$V$2:$V$501,BallByBall!$B$2:$B$501,A1567,BallByBall!$P$2:$P$501,B1567))</f>
        <v>0</v>
      </c>
      <c r="M1567">
        <f>IF(A1567="","",SUMIFS(BallByBall!$W$2:$W$501,BallByBall!$B$2:$B$501,A1567,BallByBall!$P$2:$P$501,B1567))</f>
        <v>0</v>
      </c>
      <c r="N1567">
        <f>IF(A1567="","",SUMIFS(BallByBall!$X$2:$X$501,BallByBall!$B$2:$B$501,A1567,BallByBall!$P$2:$P$501,B1567))</f>
        <v>0</v>
      </c>
      <c r="O1567">
        <f>IF(A1567="","",SUMIFS(OverSummary!$G$2:$G$101,OverSummary!$A$2:$A$101,A1567,OverSummary!$D$2:$D$101,B1567))</f>
        <v>0</v>
      </c>
      <c r="P1567">
        <f>IF(A1567="","",G1567*Rules!$B$13+H1567*Rules!$B$14+I1567*Rules!$B$15)</f>
        <v>0</v>
      </c>
      <c r="Q1567">
        <f>IF(A1567="","",IF(G1567&gt;=100,Rules!$B$18,IF(G1567&gt;=50,Rules!$B$17,IF(G1567&gt;=30,Rules!$B$16,0)))+IF(AND(F1567=1,D1567&lt;&gt;"BWL",G1567=0),Rules!$B$27,0))</f>
        <v>0</v>
      </c>
      <c r="R1567">
        <f>IF(A1567="","",J1567*Rules!$B$19+O1567*Rules!$B$22)</f>
        <v>0</v>
      </c>
      <c r="S1567">
        <f>IF(A1567="","",IF(J1567&gt;=4,Rules!$B$21,IF(J1567&gt;=3,Rules!$B$20,0)))</f>
        <v>0</v>
      </c>
      <c r="T1567">
        <f>IF(A1567="","",K1567*Rules!$B$23+L1567*Rules!$B$24+M1567*Rules!$B$25+N1567*Rules!$B$26)</f>
        <v>0</v>
      </c>
      <c r="U1567">
        <f t="shared" si="24"/>
        <v>0</v>
      </c>
    </row>
    <row r="1568" spans="1:21" x14ac:dyDescent="0.2">
      <c r="A1568" t="str">
        <f>MatchSquad!A1568</f>
        <v>M032</v>
      </c>
      <c r="B1568" t="str">
        <f>MatchSquad!B1568</f>
        <v>P117</v>
      </c>
      <c r="C1568" t="str">
        <f>MatchSquad!C1568</f>
        <v>M. Siddharth</v>
      </c>
      <c r="D1568" t="str">
        <f>MatchSquad!D1568</f>
        <v>BWL</v>
      </c>
      <c r="E1568" t="str">
        <f>MatchSquad!E1568</f>
        <v>LSG</v>
      </c>
      <c r="F1568">
        <f>MatchSquad!G1568</f>
        <v>0</v>
      </c>
      <c r="G1568">
        <f>IF(A1568="","",SUMIFS(BallByBall!$I$2:$I$501,BallByBall!$B$2:$B$501,A1568,BallByBall!$F$2:$F$501,B1568))</f>
        <v>0</v>
      </c>
      <c r="H1568">
        <f>IF(A1568="","",COUNTIFS(BallByBall!$B$2:$B$501,A1568,BallByBall!$F$2:$F$501,B1568,BallByBall!$Q$2:$Q$501,1))</f>
        <v>0</v>
      </c>
      <c r="I1568">
        <f>IF(A1568="","",COUNTIFS(BallByBall!$B$2:$B$501,A1568,BallByBall!$F$2:$F$501,B1568,BallByBall!$R$2:$R$501,1))</f>
        <v>0</v>
      </c>
      <c r="J1568">
        <f>IF(A1568="","",SUMIFS(BallByBall!$T$2:$T$501,BallByBall!$B$2:$B$501,A1568,BallByBall!$H$2:$H$501,B1568))</f>
        <v>0</v>
      </c>
      <c r="K1568">
        <f>IF(A1568="","",SUMIFS(BallByBall!$U$2:$U$501,BallByBall!$B$2:$B$501,A1568,BallByBall!$P$2:$P$501,B1568))</f>
        <v>0</v>
      </c>
      <c r="L1568">
        <f>IF(A1568="","",SUMIFS(BallByBall!$V$2:$V$501,BallByBall!$B$2:$B$501,A1568,BallByBall!$P$2:$P$501,B1568))</f>
        <v>0</v>
      </c>
      <c r="M1568">
        <f>IF(A1568="","",SUMIFS(BallByBall!$W$2:$W$501,BallByBall!$B$2:$B$501,A1568,BallByBall!$P$2:$P$501,B1568))</f>
        <v>0</v>
      </c>
      <c r="N1568">
        <f>IF(A1568="","",SUMIFS(BallByBall!$X$2:$X$501,BallByBall!$B$2:$B$501,A1568,BallByBall!$P$2:$P$501,B1568))</f>
        <v>0</v>
      </c>
      <c r="O1568">
        <f>IF(A1568="","",SUMIFS(OverSummary!$G$2:$G$101,OverSummary!$A$2:$A$101,A1568,OverSummary!$D$2:$D$101,B1568))</f>
        <v>0</v>
      </c>
      <c r="P1568">
        <f>IF(A1568="","",G1568*Rules!$B$13+H1568*Rules!$B$14+I1568*Rules!$B$15)</f>
        <v>0</v>
      </c>
      <c r="Q1568">
        <f>IF(A1568="","",IF(G1568&gt;=100,Rules!$B$18,IF(G1568&gt;=50,Rules!$B$17,IF(G1568&gt;=30,Rules!$B$16,0)))+IF(AND(F1568=1,D1568&lt;&gt;"BWL",G1568=0),Rules!$B$27,0))</f>
        <v>0</v>
      </c>
      <c r="R1568">
        <f>IF(A1568="","",J1568*Rules!$B$19+O1568*Rules!$B$22)</f>
        <v>0</v>
      </c>
      <c r="S1568">
        <f>IF(A1568="","",IF(J1568&gt;=4,Rules!$B$21,IF(J1568&gt;=3,Rules!$B$20,0)))</f>
        <v>0</v>
      </c>
      <c r="T1568">
        <f>IF(A1568="","",K1568*Rules!$B$23+L1568*Rules!$B$24+M1568*Rules!$B$25+N1568*Rules!$B$26)</f>
        <v>0</v>
      </c>
      <c r="U1568">
        <f t="shared" si="24"/>
        <v>0</v>
      </c>
    </row>
    <row r="1569" spans="1:21" x14ac:dyDescent="0.2">
      <c r="A1569" t="str">
        <f>MatchSquad!A1569</f>
        <v>M032</v>
      </c>
      <c r="B1569" t="str">
        <f>MatchSquad!B1569</f>
        <v>P118</v>
      </c>
      <c r="C1569" t="str">
        <f>MatchSquad!C1569</f>
        <v>Digvesh Singh</v>
      </c>
      <c r="D1569" t="str">
        <f>MatchSquad!D1569</f>
        <v>BWL</v>
      </c>
      <c r="E1569" t="str">
        <f>MatchSquad!E1569</f>
        <v>LSG</v>
      </c>
      <c r="F1569">
        <f>MatchSquad!G1569</f>
        <v>0</v>
      </c>
      <c r="G1569">
        <f>IF(A1569="","",SUMIFS(BallByBall!$I$2:$I$501,BallByBall!$B$2:$B$501,A1569,BallByBall!$F$2:$F$501,B1569))</f>
        <v>0</v>
      </c>
      <c r="H1569">
        <f>IF(A1569="","",COUNTIFS(BallByBall!$B$2:$B$501,A1569,BallByBall!$F$2:$F$501,B1569,BallByBall!$Q$2:$Q$501,1))</f>
        <v>0</v>
      </c>
      <c r="I1569">
        <f>IF(A1569="","",COUNTIFS(BallByBall!$B$2:$B$501,A1569,BallByBall!$F$2:$F$501,B1569,BallByBall!$R$2:$R$501,1))</f>
        <v>0</v>
      </c>
      <c r="J1569">
        <f>IF(A1569="","",SUMIFS(BallByBall!$T$2:$T$501,BallByBall!$B$2:$B$501,A1569,BallByBall!$H$2:$H$501,B1569))</f>
        <v>0</v>
      </c>
      <c r="K1569">
        <f>IF(A1569="","",SUMIFS(BallByBall!$U$2:$U$501,BallByBall!$B$2:$B$501,A1569,BallByBall!$P$2:$P$501,B1569))</f>
        <v>0</v>
      </c>
      <c r="L1569">
        <f>IF(A1569="","",SUMIFS(BallByBall!$V$2:$V$501,BallByBall!$B$2:$B$501,A1569,BallByBall!$P$2:$P$501,B1569))</f>
        <v>0</v>
      </c>
      <c r="M1569">
        <f>IF(A1569="","",SUMIFS(BallByBall!$W$2:$W$501,BallByBall!$B$2:$B$501,A1569,BallByBall!$P$2:$P$501,B1569))</f>
        <v>0</v>
      </c>
      <c r="N1569">
        <f>IF(A1569="","",SUMIFS(BallByBall!$X$2:$X$501,BallByBall!$B$2:$B$501,A1569,BallByBall!$P$2:$P$501,B1569))</f>
        <v>0</v>
      </c>
      <c r="O1569">
        <f>IF(A1569="","",SUMIFS(OverSummary!$G$2:$G$101,OverSummary!$A$2:$A$101,A1569,OverSummary!$D$2:$D$101,B1569))</f>
        <v>0</v>
      </c>
      <c r="P1569">
        <f>IF(A1569="","",G1569*Rules!$B$13+H1569*Rules!$B$14+I1569*Rules!$B$15)</f>
        <v>0</v>
      </c>
      <c r="Q1569">
        <f>IF(A1569="","",IF(G1569&gt;=100,Rules!$B$18,IF(G1569&gt;=50,Rules!$B$17,IF(G1569&gt;=30,Rules!$B$16,0)))+IF(AND(F1569=1,D1569&lt;&gt;"BWL",G1569=0),Rules!$B$27,0))</f>
        <v>0</v>
      </c>
      <c r="R1569">
        <f>IF(A1569="","",J1569*Rules!$B$19+O1569*Rules!$B$22)</f>
        <v>0</v>
      </c>
      <c r="S1569">
        <f>IF(A1569="","",IF(J1569&gt;=4,Rules!$B$21,IF(J1569&gt;=3,Rules!$B$20,0)))</f>
        <v>0</v>
      </c>
      <c r="T1569">
        <f>IF(A1569="","",K1569*Rules!$B$23+L1569*Rules!$B$24+M1569*Rules!$B$25+N1569*Rules!$B$26)</f>
        <v>0</v>
      </c>
      <c r="U1569">
        <f t="shared" si="24"/>
        <v>0</v>
      </c>
    </row>
    <row r="1570" spans="1:21" x14ac:dyDescent="0.2">
      <c r="A1570" t="str">
        <f>MatchSquad!A1570</f>
        <v>M032</v>
      </c>
      <c r="B1570" t="str">
        <f>MatchSquad!B1570</f>
        <v>P119</v>
      </c>
      <c r="C1570" t="str">
        <f>MatchSquad!C1570</f>
        <v>Akash Singh</v>
      </c>
      <c r="D1570" t="str">
        <f>MatchSquad!D1570</f>
        <v>BWL</v>
      </c>
      <c r="E1570" t="str">
        <f>MatchSquad!E1570</f>
        <v>LSG</v>
      </c>
      <c r="F1570">
        <f>MatchSquad!G1570</f>
        <v>0</v>
      </c>
      <c r="G1570">
        <f>IF(A1570="","",SUMIFS(BallByBall!$I$2:$I$501,BallByBall!$B$2:$B$501,A1570,BallByBall!$F$2:$F$501,B1570))</f>
        <v>0</v>
      </c>
      <c r="H1570">
        <f>IF(A1570="","",COUNTIFS(BallByBall!$B$2:$B$501,A1570,BallByBall!$F$2:$F$501,B1570,BallByBall!$Q$2:$Q$501,1))</f>
        <v>0</v>
      </c>
      <c r="I1570">
        <f>IF(A1570="","",COUNTIFS(BallByBall!$B$2:$B$501,A1570,BallByBall!$F$2:$F$501,B1570,BallByBall!$R$2:$R$501,1))</f>
        <v>0</v>
      </c>
      <c r="J1570">
        <f>IF(A1570="","",SUMIFS(BallByBall!$T$2:$T$501,BallByBall!$B$2:$B$501,A1570,BallByBall!$H$2:$H$501,B1570))</f>
        <v>0</v>
      </c>
      <c r="K1570">
        <f>IF(A1570="","",SUMIFS(BallByBall!$U$2:$U$501,BallByBall!$B$2:$B$501,A1570,BallByBall!$P$2:$P$501,B1570))</f>
        <v>0</v>
      </c>
      <c r="L1570">
        <f>IF(A1570="","",SUMIFS(BallByBall!$V$2:$V$501,BallByBall!$B$2:$B$501,A1570,BallByBall!$P$2:$P$501,B1570))</f>
        <v>0</v>
      </c>
      <c r="M1570">
        <f>IF(A1570="","",SUMIFS(BallByBall!$W$2:$W$501,BallByBall!$B$2:$B$501,A1570,BallByBall!$P$2:$P$501,B1570))</f>
        <v>0</v>
      </c>
      <c r="N1570">
        <f>IF(A1570="","",SUMIFS(BallByBall!$X$2:$X$501,BallByBall!$B$2:$B$501,A1570,BallByBall!$P$2:$P$501,B1570))</f>
        <v>0</v>
      </c>
      <c r="O1570">
        <f>IF(A1570="","",SUMIFS(OverSummary!$G$2:$G$101,OverSummary!$A$2:$A$101,A1570,OverSummary!$D$2:$D$101,B1570))</f>
        <v>0</v>
      </c>
      <c r="P1570">
        <f>IF(A1570="","",G1570*Rules!$B$13+H1570*Rules!$B$14+I1570*Rules!$B$15)</f>
        <v>0</v>
      </c>
      <c r="Q1570">
        <f>IF(A1570="","",IF(G1570&gt;=100,Rules!$B$18,IF(G1570&gt;=50,Rules!$B$17,IF(G1570&gt;=30,Rules!$B$16,0)))+IF(AND(F1570=1,D1570&lt;&gt;"BWL",G1570=0),Rules!$B$27,0))</f>
        <v>0</v>
      </c>
      <c r="R1570">
        <f>IF(A1570="","",J1570*Rules!$B$19+O1570*Rules!$B$22)</f>
        <v>0</v>
      </c>
      <c r="S1570">
        <f>IF(A1570="","",IF(J1570&gt;=4,Rules!$B$21,IF(J1570&gt;=3,Rules!$B$20,0)))</f>
        <v>0</v>
      </c>
      <c r="T1570">
        <f>IF(A1570="","",K1570*Rules!$B$23+L1570*Rules!$B$24+M1570*Rules!$B$25+N1570*Rules!$B$26)</f>
        <v>0</v>
      </c>
      <c r="U1570">
        <f t="shared" si="24"/>
        <v>0</v>
      </c>
    </row>
    <row r="1571" spans="1:21" x14ac:dyDescent="0.2">
      <c r="A1571" t="str">
        <f>MatchSquad!A1571</f>
        <v>M032</v>
      </c>
      <c r="B1571" t="str">
        <f>MatchSquad!B1571</f>
        <v>P120</v>
      </c>
      <c r="C1571" t="str">
        <f>MatchSquad!C1571</f>
        <v>Prince Yadav</v>
      </c>
      <c r="D1571" t="str">
        <f>MatchSquad!D1571</f>
        <v>BWL</v>
      </c>
      <c r="E1571" t="str">
        <f>MatchSquad!E1571</f>
        <v>LSG</v>
      </c>
      <c r="F1571">
        <f>MatchSquad!G1571</f>
        <v>0</v>
      </c>
      <c r="G1571">
        <f>IF(A1571="","",SUMIFS(BallByBall!$I$2:$I$501,BallByBall!$B$2:$B$501,A1571,BallByBall!$F$2:$F$501,B1571))</f>
        <v>0</v>
      </c>
      <c r="H1571">
        <f>IF(A1571="","",COUNTIFS(BallByBall!$B$2:$B$501,A1571,BallByBall!$F$2:$F$501,B1571,BallByBall!$Q$2:$Q$501,1))</f>
        <v>0</v>
      </c>
      <c r="I1571">
        <f>IF(A1571="","",COUNTIFS(BallByBall!$B$2:$B$501,A1571,BallByBall!$F$2:$F$501,B1571,BallByBall!$R$2:$R$501,1))</f>
        <v>0</v>
      </c>
      <c r="J1571">
        <f>IF(A1571="","",SUMIFS(BallByBall!$T$2:$T$501,BallByBall!$B$2:$B$501,A1571,BallByBall!$H$2:$H$501,B1571))</f>
        <v>0</v>
      </c>
      <c r="K1571">
        <f>IF(A1571="","",SUMIFS(BallByBall!$U$2:$U$501,BallByBall!$B$2:$B$501,A1571,BallByBall!$P$2:$P$501,B1571))</f>
        <v>0</v>
      </c>
      <c r="L1571">
        <f>IF(A1571="","",SUMIFS(BallByBall!$V$2:$V$501,BallByBall!$B$2:$B$501,A1571,BallByBall!$P$2:$P$501,B1571))</f>
        <v>0</v>
      </c>
      <c r="M1571">
        <f>IF(A1571="","",SUMIFS(BallByBall!$W$2:$W$501,BallByBall!$B$2:$B$501,A1571,BallByBall!$P$2:$P$501,B1571))</f>
        <v>0</v>
      </c>
      <c r="N1571">
        <f>IF(A1571="","",SUMIFS(BallByBall!$X$2:$X$501,BallByBall!$B$2:$B$501,A1571,BallByBall!$P$2:$P$501,B1571))</f>
        <v>0</v>
      </c>
      <c r="O1571">
        <f>IF(A1571="","",SUMIFS(OverSummary!$G$2:$G$101,OverSummary!$A$2:$A$101,A1571,OverSummary!$D$2:$D$101,B1571))</f>
        <v>0</v>
      </c>
      <c r="P1571">
        <f>IF(A1571="","",G1571*Rules!$B$13+H1571*Rules!$B$14+I1571*Rules!$B$15)</f>
        <v>0</v>
      </c>
      <c r="Q1571">
        <f>IF(A1571="","",IF(G1571&gt;=100,Rules!$B$18,IF(G1571&gt;=50,Rules!$B$17,IF(G1571&gt;=30,Rules!$B$16,0)))+IF(AND(F1571=1,D1571&lt;&gt;"BWL",G1571=0),Rules!$B$27,0))</f>
        <v>0</v>
      </c>
      <c r="R1571">
        <f>IF(A1571="","",J1571*Rules!$B$19+O1571*Rules!$B$22)</f>
        <v>0</v>
      </c>
      <c r="S1571">
        <f>IF(A1571="","",IF(J1571&gt;=4,Rules!$B$21,IF(J1571&gt;=3,Rules!$B$20,0)))</f>
        <v>0</v>
      </c>
      <c r="T1571">
        <f>IF(A1571="","",K1571*Rules!$B$23+L1571*Rules!$B$24+M1571*Rules!$B$25+N1571*Rules!$B$26)</f>
        <v>0</v>
      </c>
      <c r="U1571">
        <f t="shared" si="24"/>
        <v>0</v>
      </c>
    </row>
    <row r="1572" spans="1:21" x14ac:dyDescent="0.2">
      <c r="A1572" t="str">
        <f>MatchSquad!A1572</f>
        <v>M032</v>
      </c>
      <c r="B1572" t="str">
        <f>MatchSquad!B1572</f>
        <v>P121</v>
      </c>
      <c r="C1572" t="str">
        <f>MatchSquad!C1572</f>
        <v>Arjun Tendulkar</v>
      </c>
      <c r="D1572" t="str">
        <f>MatchSquad!D1572</f>
        <v>BWL</v>
      </c>
      <c r="E1572" t="str">
        <f>MatchSquad!E1572</f>
        <v>LSG</v>
      </c>
      <c r="F1572">
        <f>MatchSquad!G1572</f>
        <v>0</v>
      </c>
      <c r="G1572">
        <f>IF(A1572="","",SUMIFS(BallByBall!$I$2:$I$501,BallByBall!$B$2:$B$501,A1572,BallByBall!$F$2:$F$501,B1572))</f>
        <v>0</v>
      </c>
      <c r="H1572">
        <f>IF(A1572="","",COUNTIFS(BallByBall!$B$2:$B$501,A1572,BallByBall!$F$2:$F$501,B1572,BallByBall!$Q$2:$Q$501,1))</f>
        <v>0</v>
      </c>
      <c r="I1572">
        <f>IF(A1572="","",COUNTIFS(BallByBall!$B$2:$B$501,A1572,BallByBall!$F$2:$F$501,B1572,BallByBall!$R$2:$R$501,1))</f>
        <v>0</v>
      </c>
      <c r="J1572">
        <f>IF(A1572="","",SUMIFS(BallByBall!$T$2:$T$501,BallByBall!$B$2:$B$501,A1572,BallByBall!$H$2:$H$501,B1572))</f>
        <v>0</v>
      </c>
      <c r="K1572">
        <f>IF(A1572="","",SUMIFS(BallByBall!$U$2:$U$501,BallByBall!$B$2:$B$501,A1572,BallByBall!$P$2:$P$501,B1572))</f>
        <v>0</v>
      </c>
      <c r="L1572">
        <f>IF(A1572="","",SUMIFS(BallByBall!$V$2:$V$501,BallByBall!$B$2:$B$501,A1572,BallByBall!$P$2:$P$501,B1572))</f>
        <v>0</v>
      </c>
      <c r="M1572">
        <f>IF(A1572="","",SUMIFS(BallByBall!$W$2:$W$501,BallByBall!$B$2:$B$501,A1572,BallByBall!$P$2:$P$501,B1572))</f>
        <v>0</v>
      </c>
      <c r="N1572">
        <f>IF(A1572="","",SUMIFS(BallByBall!$X$2:$X$501,BallByBall!$B$2:$B$501,A1572,BallByBall!$P$2:$P$501,B1572))</f>
        <v>0</v>
      </c>
      <c r="O1572">
        <f>IF(A1572="","",SUMIFS(OverSummary!$G$2:$G$101,OverSummary!$A$2:$A$101,A1572,OverSummary!$D$2:$D$101,B1572))</f>
        <v>0</v>
      </c>
      <c r="P1572">
        <f>IF(A1572="","",G1572*Rules!$B$13+H1572*Rules!$B$14+I1572*Rules!$B$15)</f>
        <v>0</v>
      </c>
      <c r="Q1572">
        <f>IF(A1572="","",IF(G1572&gt;=100,Rules!$B$18,IF(G1572&gt;=50,Rules!$B$17,IF(G1572&gt;=30,Rules!$B$16,0)))+IF(AND(F1572=1,D1572&lt;&gt;"BWL",G1572=0),Rules!$B$27,0))</f>
        <v>0</v>
      </c>
      <c r="R1572">
        <f>IF(A1572="","",J1572*Rules!$B$19+O1572*Rules!$B$22)</f>
        <v>0</v>
      </c>
      <c r="S1572">
        <f>IF(A1572="","",IF(J1572&gt;=4,Rules!$B$21,IF(J1572&gt;=3,Rules!$B$20,0)))</f>
        <v>0</v>
      </c>
      <c r="T1572">
        <f>IF(A1572="","",K1572*Rules!$B$23+L1572*Rules!$B$24+M1572*Rules!$B$25+N1572*Rules!$B$26)</f>
        <v>0</v>
      </c>
      <c r="U1572">
        <f t="shared" si="24"/>
        <v>0</v>
      </c>
    </row>
    <row r="1573" spans="1:21" x14ac:dyDescent="0.2">
      <c r="A1573" t="str">
        <f>MatchSquad!A1573</f>
        <v>M032</v>
      </c>
      <c r="B1573" t="str">
        <f>MatchSquad!B1573</f>
        <v>P122</v>
      </c>
      <c r="C1573" t="str">
        <f>MatchSquad!C1573</f>
        <v>Anrich Nortje</v>
      </c>
      <c r="D1573" t="str">
        <f>MatchSquad!D1573</f>
        <v>BWL</v>
      </c>
      <c r="E1573" t="str">
        <f>MatchSquad!E1573</f>
        <v>LSG</v>
      </c>
      <c r="F1573">
        <f>MatchSquad!G1573</f>
        <v>0</v>
      </c>
      <c r="G1573">
        <f>IF(A1573="","",SUMIFS(BallByBall!$I$2:$I$501,BallByBall!$B$2:$B$501,A1573,BallByBall!$F$2:$F$501,B1573))</f>
        <v>0</v>
      </c>
      <c r="H1573">
        <f>IF(A1573="","",COUNTIFS(BallByBall!$B$2:$B$501,A1573,BallByBall!$F$2:$F$501,B1573,BallByBall!$Q$2:$Q$501,1))</f>
        <v>0</v>
      </c>
      <c r="I1573">
        <f>IF(A1573="","",COUNTIFS(BallByBall!$B$2:$B$501,A1573,BallByBall!$F$2:$F$501,B1573,BallByBall!$R$2:$R$501,1))</f>
        <v>0</v>
      </c>
      <c r="J1573">
        <f>IF(A1573="","",SUMIFS(BallByBall!$T$2:$T$501,BallByBall!$B$2:$B$501,A1573,BallByBall!$H$2:$H$501,B1573))</f>
        <v>0</v>
      </c>
      <c r="K1573">
        <f>IF(A1573="","",SUMIFS(BallByBall!$U$2:$U$501,BallByBall!$B$2:$B$501,A1573,BallByBall!$P$2:$P$501,B1573))</f>
        <v>0</v>
      </c>
      <c r="L1573">
        <f>IF(A1573="","",SUMIFS(BallByBall!$V$2:$V$501,BallByBall!$B$2:$B$501,A1573,BallByBall!$P$2:$P$501,B1573))</f>
        <v>0</v>
      </c>
      <c r="M1573">
        <f>IF(A1573="","",SUMIFS(BallByBall!$W$2:$W$501,BallByBall!$B$2:$B$501,A1573,BallByBall!$P$2:$P$501,B1573))</f>
        <v>0</v>
      </c>
      <c r="N1573">
        <f>IF(A1573="","",SUMIFS(BallByBall!$X$2:$X$501,BallByBall!$B$2:$B$501,A1573,BallByBall!$P$2:$P$501,B1573))</f>
        <v>0</v>
      </c>
      <c r="O1573">
        <f>IF(A1573="","",SUMIFS(OverSummary!$G$2:$G$101,OverSummary!$A$2:$A$101,A1573,OverSummary!$D$2:$D$101,B1573))</f>
        <v>0</v>
      </c>
      <c r="P1573">
        <f>IF(A1573="","",G1573*Rules!$B$13+H1573*Rules!$B$14+I1573*Rules!$B$15)</f>
        <v>0</v>
      </c>
      <c r="Q1573">
        <f>IF(A1573="","",IF(G1573&gt;=100,Rules!$B$18,IF(G1573&gt;=50,Rules!$B$17,IF(G1573&gt;=30,Rules!$B$16,0)))+IF(AND(F1573=1,D1573&lt;&gt;"BWL",G1573=0),Rules!$B$27,0))</f>
        <v>0</v>
      </c>
      <c r="R1573">
        <f>IF(A1573="","",J1573*Rules!$B$19+O1573*Rules!$B$22)</f>
        <v>0</v>
      </c>
      <c r="S1573">
        <f>IF(A1573="","",IF(J1573&gt;=4,Rules!$B$21,IF(J1573&gt;=3,Rules!$B$20,0)))</f>
        <v>0</v>
      </c>
      <c r="T1573">
        <f>IF(A1573="","",K1573*Rules!$B$23+L1573*Rules!$B$24+M1573*Rules!$B$25+N1573*Rules!$B$26)</f>
        <v>0</v>
      </c>
      <c r="U1573">
        <f t="shared" si="24"/>
        <v>0</v>
      </c>
    </row>
    <row r="1574" spans="1:21" x14ac:dyDescent="0.2">
      <c r="A1574" t="str">
        <f>MatchSquad!A1574</f>
        <v>M032</v>
      </c>
      <c r="B1574" t="str">
        <f>MatchSquad!B1574</f>
        <v>P123</v>
      </c>
      <c r="C1574" t="str">
        <f>MatchSquad!C1574</f>
        <v>Naman Tiwari</v>
      </c>
      <c r="D1574" t="str">
        <f>MatchSquad!D1574</f>
        <v>BWL</v>
      </c>
      <c r="E1574" t="str">
        <f>MatchSquad!E1574</f>
        <v>LSG</v>
      </c>
      <c r="F1574">
        <f>MatchSquad!G1574</f>
        <v>0</v>
      </c>
      <c r="G1574">
        <f>IF(A1574="","",SUMIFS(BallByBall!$I$2:$I$501,BallByBall!$B$2:$B$501,A1574,BallByBall!$F$2:$F$501,B1574))</f>
        <v>0</v>
      </c>
      <c r="H1574">
        <f>IF(A1574="","",COUNTIFS(BallByBall!$B$2:$B$501,A1574,BallByBall!$F$2:$F$501,B1574,BallByBall!$Q$2:$Q$501,1))</f>
        <v>0</v>
      </c>
      <c r="I1574">
        <f>IF(A1574="","",COUNTIFS(BallByBall!$B$2:$B$501,A1574,BallByBall!$F$2:$F$501,B1574,BallByBall!$R$2:$R$501,1))</f>
        <v>0</v>
      </c>
      <c r="J1574">
        <f>IF(A1574="","",SUMIFS(BallByBall!$T$2:$T$501,BallByBall!$B$2:$B$501,A1574,BallByBall!$H$2:$H$501,B1574))</f>
        <v>0</v>
      </c>
      <c r="K1574">
        <f>IF(A1574="","",SUMIFS(BallByBall!$U$2:$U$501,BallByBall!$B$2:$B$501,A1574,BallByBall!$P$2:$P$501,B1574))</f>
        <v>0</v>
      </c>
      <c r="L1574">
        <f>IF(A1574="","",SUMIFS(BallByBall!$V$2:$V$501,BallByBall!$B$2:$B$501,A1574,BallByBall!$P$2:$P$501,B1574))</f>
        <v>0</v>
      </c>
      <c r="M1574">
        <f>IF(A1574="","",SUMIFS(BallByBall!$W$2:$W$501,BallByBall!$B$2:$B$501,A1574,BallByBall!$P$2:$P$501,B1574))</f>
        <v>0</v>
      </c>
      <c r="N1574">
        <f>IF(A1574="","",SUMIFS(BallByBall!$X$2:$X$501,BallByBall!$B$2:$B$501,A1574,BallByBall!$P$2:$P$501,B1574))</f>
        <v>0</v>
      </c>
      <c r="O1574">
        <f>IF(A1574="","",SUMIFS(OverSummary!$G$2:$G$101,OverSummary!$A$2:$A$101,A1574,OverSummary!$D$2:$D$101,B1574))</f>
        <v>0</v>
      </c>
      <c r="P1574">
        <f>IF(A1574="","",G1574*Rules!$B$13+H1574*Rules!$B$14+I1574*Rules!$B$15)</f>
        <v>0</v>
      </c>
      <c r="Q1574">
        <f>IF(A1574="","",IF(G1574&gt;=100,Rules!$B$18,IF(G1574&gt;=50,Rules!$B$17,IF(G1574&gt;=30,Rules!$B$16,0)))+IF(AND(F1574=1,D1574&lt;&gt;"BWL",G1574=0),Rules!$B$27,0))</f>
        <v>0</v>
      </c>
      <c r="R1574">
        <f>IF(A1574="","",J1574*Rules!$B$19+O1574*Rules!$B$22)</f>
        <v>0</v>
      </c>
      <c r="S1574">
        <f>IF(A1574="","",IF(J1574&gt;=4,Rules!$B$21,IF(J1574&gt;=3,Rules!$B$20,0)))</f>
        <v>0</v>
      </c>
      <c r="T1574">
        <f>IF(A1574="","",K1574*Rules!$B$23+L1574*Rules!$B$24+M1574*Rules!$B$25+N1574*Rules!$B$26)</f>
        <v>0</v>
      </c>
      <c r="U1574">
        <f t="shared" si="24"/>
        <v>0</v>
      </c>
    </row>
    <row r="1575" spans="1:21" x14ac:dyDescent="0.2">
      <c r="A1575" t="str">
        <f>MatchSquad!A1575</f>
        <v>M032</v>
      </c>
      <c r="B1575" t="str">
        <f>MatchSquad!B1575</f>
        <v>P124</v>
      </c>
      <c r="C1575" t="str">
        <f>MatchSquad!C1575</f>
        <v>Mayank Yadav</v>
      </c>
      <c r="D1575" t="str">
        <f>MatchSquad!D1575</f>
        <v>BWL</v>
      </c>
      <c r="E1575" t="str">
        <f>MatchSquad!E1575</f>
        <v>LSG</v>
      </c>
      <c r="F1575">
        <f>MatchSquad!G1575</f>
        <v>0</v>
      </c>
      <c r="G1575">
        <f>IF(A1575="","",SUMIFS(BallByBall!$I$2:$I$501,BallByBall!$B$2:$B$501,A1575,BallByBall!$F$2:$F$501,B1575))</f>
        <v>0</v>
      </c>
      <c r="H1575">
        <f>IF(A1575="","",COUNTIFS(BallByBall!$B$2:$B$501,A1575,BallByBall!$F$2:$F$501,B1575,BallByBall!$Q$2:$Q$501,1))</f>
        <v>0</v>
      </c>
      <c r="I1575">
        <f>IF(A1575="","",COUNTIFS(BallByBall!$B$2:$B$501,A1575,BallByBall!$F$2:$F$501,B1575,BallByBall!$R$2:$R$501,1))</f>
        <v>0</v>
      </c>
      <c r="J1575">
        <f>IF(A1575="","",SUMIFS(BallByBall!$T$2:$T$501,BallByBall!$B$2:$B$501,A1575,BallByBall!$H$2:$H$501,B1575))</f>
        <v>0</v>
      </c>
      <c r="K1575">
        <f>IF(A1575="","",SUMIFS(BallByBall!$U$2:$U$501,BallByBall!$B$2:$B$501,A1575,BallByBall!$P$2:$P$501,B1575))</f>
        <v>0</v>
      </c>
      <c r="L1575">
        <f>IF(A1575="","",SUMIFS(BallByBall!$V$2:$V$501,BallByBall!$B$2:$B$501,A1575,BallByBall!$P$2:$P$501,B1575))</f>
        <v>0</v>
      </c>
      <c r="M1575">
        <f>IF(A1575="","",SUMIFS(BallByBall!$W$2:$W$501,BallByBall!$B$2:$B$501,A1575,BallByBall!$P$2:$P$501,B1575))</f>
        <v>0</v>
      </c>
      <c r="N1575">
        <f>IF(A1575="","",SUMIFS(BallByBall!$X$2:$X$501,BallByBall!$B$2:$B$501,A1575,BallByBall!$P$2:$P$501,B1575))</f>
        <v>0</v>
      </c>
      <c r="O1575">
        <f>IF(A1575="","",SUMIFS(OverSummary!$G$2:$G$101,OverSummary!$A$2:$A$101,A1575,OverSummary!$D$2:$D$101,B1575))</f>
        <v>0</v>
      </c>
      <c r="P1575">
        <f>IF(A1575="","",G1575*Rules!$B$13+H1575*Rules!$B$14+I1575*Rules!$B$15)</f>
        <v>0</v>
      </c>
      <c r="Q1575">
        <f>IF(A1575="","",IF(G1575&gt;=100,Rules!$B$18,IF(G1575&gt;=50,Rules!$B$17,IF(G1575&gt;=30,Rules!$B$16,0)))+IF(AND(F1575=1,D1575&lt;&gt;"BWL",G1575=0),Rules!$B$27,0))</f>
        <v>0</v>
      </c>
      <c r="R1575">
        <f>IF(A1575="","",J1575*Rules!$B$19+O1575*Rules!$B$22)</f>
        <v>0</v>
      </c>
      <c r="S1575">
        <f>IF(A1575="","",IF(J1575&gt;=4,Rules!$B$21,IF(J1575&gt;=3,Rules!$B$20,0)))</f>
        <v>0</v>
      </c>
      <c r="T1575">
        <f>IF(A1575="","",K1575*Rules!$B$23+L1575*Rules!$B$24+M1575*Rules!$B$25+N1575*Rules!$B$26)</f>
        <v>0</v>
      </c>
      <c r="U1575">
        <f t="shared" si="24"/>
        <v>0</v>
      </c>
    </row>
    <row r="1576" spans="1:21" x14ac:dyDescent="0.2">
      <c r="A1576" t="str">
        <f>MatchSquad!A1576</f>
        <v>M032</v>
      </c>
      <c r="B1576" t="str">
        <f>MatchSquad!B1576</f>
        <v>P125</v>
      </c>
      <c r="C1576" t="str">
        <f>MatchSquad!C1576</f>
        <v>Mohsin Khan</v>
      </c>
      <c r="D1576" t="str">
        <f>MatchSquad!D1576</f>
        <v>BWL</v>
      </c>
      <c r="E1576" t="str">
        <f>MatchSquad!E1576</f>
        <v>LSG</v>
      </c>
      <c r="F1576">
        <f>MatchSquad!G1576</f>
        <v>0</v>
      </c>
      <c r="G1576">
        <f>IF(A1576="","",SUMIFS(BallByBall!$I$2:$I$501,BallByBall!$B$2:$B$501,A1576,BallByBall!$F$2:$F$501,B1576))</f>
        <v>0</v>
      </c>
      <c r="H1576">
        <f>IF(A1576="","",COUNTIFS(BallByBall!$B$2:$B$501,A1576,BallByBall!$F$2:$F$501,B1576,BallByBall!$Q$2:$Q$501,1))</f>
        <v>0</v>
      </c>
      <c r="I1576">
        <f>IF(A1576="","",COUNTIFS(BallByBall!$B$2:$B$501,A1576,BallByBall!$F$2:$F$501,B1576,BallByBall!$R$2:$R$501,1))</f>
        <v>0</v>
      </c>
      <c r="J1576">
        <f>IF(A1576="","",SUMIFS(BallByBall!$T$2:$T$501,BallByBall!$B$2:$B$501,A1576,BallByBall!$H$2:$H$501,B1576))</f>
        <v>0</v>
      </c>
      <c r="K1576">
        <f>IF(A1576="","",SUMIFS(BallByBall!$U$2:$U$501,BallByBall!$B$2:$B$501,A1576,BallByBall!$P$2:$P$501,B1576))</f>
        <v>0</v>
      </c>
      <c r="L1576">
        <f>IF(A1576="","",SUMIFS(BallByBall!$V$2:$V$501,BallByBall!$B$2:$B$501,A1576,BallByBall!$P$2:$P$501,B1576))</f>
        <v>0</v>
      </c>
      <c r="M1576">
        <f>IF(A1576="","",SUMIFS(BallByBall!$W$2:$W$501,BallByBall!$B$2:$B$501,A1576,BallByBall!$P$2:$P$501,B1576))</f>
        <v>0</v>
      </c>
      <c r="N1576">
        <f>IF(A1576="","",SUMIFS(BallByBall!$X$2:$X$501,BallByBall!$B$2:$B$501,A1576,BallByBall!$P$2:$P$501,B1576))</f>
        <v>0</v>
      </c>
      <c r="O1576">
        <f>IF(A1576="","",SUMIFS(OverSummary!$G$2:$G$101,OverSummary!$A$2:$A$101,A1576,OverSummary!$D$2:$D$101,B1576))</f>
        <v>0</v>
      </c>
      <c r="P1576">
        <f>IF(A1576="","",G1576*Rules!$B$13+H1576*Rules!$B$14+I1576*Rules!$B$15)</f>
        <v>0</v>
      </c>
      <c r="Q1576">
        <f>IF(A1576="","",IF(G1576&gt;=100,Rules!$B$18,IF(G1576&gt;=50,Rules!$B$17,IF(G1576&gt;=30,Rules!$B$16,0)))+IF(AND(F1576=1,D1576&lt;&gt;"BWL",G1576=0),Rules!$B$27,0))</f>
        <v>0</v>
      </c>
      <c r="R1576">
        <f>IF(A1576="","",J1576*Rules!$B$19+O1576*Rules!$B$22)</f>
        <v>0</v>
      </c>
      <c r="S1576">
        <f>IF(A1576="","",IF(J1576&gt;=4,Rules!$B$21,IF(J1576&gt;=3,Rules!$B$20,0)))</f>
        <v>0</v>
      </c>
      <c r="T1576">
        <f>IF(A1576="","",K1576*Rules!$B$23+L1576*Rules!$B$24+M1576*Rules!$B$25+N1576*Rules!$B$26)</f>
        <v>0</v>
      </c>
      <c r="U1576">
        <f t="shared" si="24"/>
        <v>0</v>
      </c>
    </row>
    <row r="1577" spans="1:21" x14ac:dyDescent="0.2">
      <c r="A1577" t="str">
        <f>MatchSquad!A1577</f>
        <v>M032</v>
      </c>
      <c r="B1577" t="str">
        <f>MatchSquad!B1577</f>
        <v>P176</v>
      </c>
      <c r="C1577" t="str">
        <f>MatchSquad!C1577</f>
        <v>Shubham Dubey</v>
      </c>
      <c r="D1577" t="str">
        <f>MatchSquad!D1577</f>
        <v>BAT</v>
      </c>
      <c r="E1577" t="str">
        <f>MatchSquad!E1577</f>
        <v>RR</v>
      </c>
      <c r="F1577">
        <f>MatchSquad!G1577</f>
        <v>0</v>
      </c>
      <c r="G1577">
        <f>IF(A1577="","",SUMIFS(BallByBall!$I$2:$I$501,BallByBall!$B$2:$B$501,A1577,BallByBall!$F$2:$F$501,B1577))</f>
        <v>0</v>
      </c>
      <c r="H1577">
        <f>IF(A1577="","",COUNTIFS(BallByBall!$B$2:$B$501,A1577,BallByBall!$F$2:$F$501,B1577,BallByBall!$Q$2:$Q$501,1))</f>
        <v>0</v>
      </c>
      <c r="I1577">
        <f>IF(A1577="","",COUNTIFS(BallByBall!$B$2:$B$501,A1577,BallByBall!$F$2:$F$501,B1577,BallByBall!$R$2:$R$501,1))</f>
        <v>0</v>
      </c>
      <c r="J1577">
        <f>IF(A1577="","",SUMIFS(BallByBall!$T$2:$T$501,BallByBall!$B$2:$B$501,A1577,BallByBall!$H$2:$H$501,B1577))</f>
        <v>0</v>
      </c>
      <c r="K1577">
        <f>IF(A1577="","",SUMIFS(BallByBall!$U$2:$U$501,BallByBall!$B$2:$B$501,A1577,BallByBall!$P$2:$P$501,B1577))</f>
        <v>0</v>
      </c>
      <c r="L1577">
        <f>IF(A1577="","",SUMIFS(BallByBall!$V$2:$V$501,BallByBall!$B$2:$B$501,A1577,BallByBall!$P$2:$P$501,B1577))</f>
        <v>0</v>
      </c>
      <c r="M1577">
        <f>IF(A1577="","",SUMIFS(BallByBall!$W$2:$W$501,BallByBall!$B$2:$B$501,A1577,BallByBall!$P$2:$P$501,B1577))</f>
        <v>0</v>
      </c>
      <c r="N1577">
        <f>IF(A1577="","",SUMIFS(BallByBall!$X$2:$X$501,BallByBall!$B$2:$B$501,A1577,BallByBall!$P$2:$P$501,B1577))</f>
        <v>0</v>
      </c>
      <c r="O1577">
        <f>IF(A1577="","",SUMIFS(OverSummary!$G$2:$G$101,OverSummary!$A$2:$A$101,A1577,OverSummary!$D$2:$D$101,B1577))</f>
        <v>0</v>
      </c>
      <c r="P1577">
        <f>IF(A1577="","",G1577*Rules!$B$13+H1577*Rules!$B$14+I1577*Rules!$B$15)</f>
        <v>0</v>
      </c>
      <c r="Q1577">
        <f>IF(A1577="","",IF(G1577&gt;=100,Rules!$B$18,IF(G1577&gt;=50,Rules!$B$17,IF(G1577&gt;=30,Rules!$B$16,0)))+IF(AND(F1577=1,D1577&lt;&gt;"BWL",G1577=0),Rules!$B$27,0))</f>
        <v>0</v>
      </c>
      <c r="R1577">
        <f>IF(A1577="","",J1577*Rules!$B$19+O1577*Rules!$B$22)</f>
        <v>0</v>
      </c>
      <c r="S1577">
        <f>IF(A1577="","",IF(J1577&gt;=4,Rules!$B$21,IF(J1577&gt;=3,Rules!$B$20,0)))</f>
        <v>0</v>
      </c>
      <c r="T1577">
        <f>IF(A1577="","",K1577*Rules!$B$23+L1577*Rules!$B$24+M1577*Rules!$B$25+N1577*Rules!$B$26)</f>
        <v>0</v>
      </c>
      <c r="U1577">
        <f t="shared" si="24"/>
        <v>0</v>
      </c>
    </row>
    <row r="1578" spans="1:21" x14ac:dyDescent="0.2">
      <c r="A1578" t="str">
        <f>MatchSquad!A1578</f>
        <v>M032</v>
      </c>
      <c r="B1578" t="str">
        <f>MatchSquad!B1578</f>
        <v>P177</v>
      </c>
      <c r="C1578" t="str">
        <f>MatchSquad!C1578</f>
        <v>Vaibhav Sooryavanshi</v>
      </c>
      <c r="D1578" t="str">
        <f>MatchSquad!D1578</f>
        <v>BAT</v>
      </c>
      <c r="E1578" t="str">
        <f>MatchSquad!E1578</f>
        <v>RR</v>
      </c>
      <c r="F1578">
        <f>MatchSquad!G1578</f>
        <v>0</v>
      </c>
      <c r="G1578">
        <f>IF(A1578="","",SUMIFS(BallByBall!$I$2:$I$501,BallByBall!$B$2:$B$501,A1578,BallByBall!$F$2:$F$501,B1578))</f>
        <v>0</v>
      </c>
      <c r="H1578">
        <f>IF(A1578="","",COUNTIFS(BallByBall!$B$2:$B$501,A1578,BallByBall!$F$2:$F$501,B1578,BallByBall!$Q$2:$Q$501,1))</f>
        <v>0</v>
      </c>
      <c r="I1578">
        <f>IF(A1578="","",COUNTIFS(BallByBall!$B$2:$B$501,A1578,BallByBall!$F$2:$F$501,B1578,BallByBall!$R$2:$R$501,1))</f>
        <v>0</v>
      </c>
      <c r="J1578">
        <f>IF(A1578="","",SUMIFS(BallByBall!$T$2:$T$501,BallByBall!$B$2:$B$501,A1578,BallByBall!$H$2:$H$501,B1578))</f>
        <v>0</v>
      </c>
      <c r="K1578">
        <f>IF(A1578="","",SUMIFS(BallByBall!$U$2:$U$501,BallByBall!$B$2:$B$501,A1578,BallByBall!$P$2:$P$501,B1578))</f>
        <v>0</v>
      </c>
      <c r="L1578">
        <f>IF(A1578="","",SUMIFS(BallByBall!$V$2:$V$501,BallByBall!$B$2:$B$501,A1578,BallByBall!$P$2:$P$501,B1578))</f>
        <v>0</v>
      </c>
      <c r="M1578">
        <f>IF(A1578="","",SUMIFS(BallByBall!$W$2:$W$501,BallByBall!$B$2:$B$501,A1578,BallByBall!$P$2:$P$501,B1578))</f>
        <v>0</v>
      </c>
      <c r="N1578">
        <f>IF(A1578="","",SUMIFS(BallByBall!$X$2:$X$501,BallByBall!$B$2:$B$501,A1578,BallByBall!$P$2:$P$501,B1578))</f>
        <v>0</v>
      </c>
      <c r="O1578">
        <f>IF(A1578="","",SUMIFS(OverSummary!$G$2:$G$101,OverSummary!$A$2:$A$101,A1578,OverSummary!$D$2:$D$101,B1578))</f>
        <v>0</v>
      </c>
      <c r="P1578">
        <f>IF(A1578="","",G1578*Rules!$B$13+H1578*Rules!$B$14+I1578*Rules!$B$15)</f>
        <v>0</v>
      </c>
      <c r="Q1578">
        <f>IF(A1578="","",IF(G1578&gt;=100,Rules!$B$18,IF(G1578&gt;=50,Rules!$B$17,IF(G1578&gt;=30,Rules!$B$16,0)))+IF(AND(F1578=1,D1578&lt;&gt;"BWL",G1578=0),Rules!$B$27,0))</f>
        <v>0</v>
      </c>
      <c r="R1578">
        <f>IF(A1578="","",J1578*Rules!$B$19+O1578*Rules!$B$22)</f>
        <v>0</v>
      </c>
      <c r="S1578">
        <f>IF(A1578="","",IF(J1578&gt;=4,Rules!$B$21,IF(J1578&gt;=3,Rules!$B$20,0)))</f>
        <v>0</v>
      </c>
      <c r="T1578">
        <f>IF(A1578="","",K1578*Rules!$B$23+L1578*Rules!$B$24+M1578*Rules!$B$25+N1578*Rules!$B$26)</f>
        <v>0</v>
      </c>
      <c r="U1578">
        <f t="shared" si="24"/>
        <v>0</v>
      </c>
    </row>
    <row r="1579" spans="1:21" x14ac:dyDescent="0.2">
      <c r="A1579" t="str">
        <f>MatchSquad!A1579</f>
        <v>M032</v>
      </c>
      <c r="B1579" t="str">
        <f>MatchSquad!B1579</f>
        <v>P178</v>
      </c>
      <c r="C1579" t="str">
        <f>MatchSquad!C1579</f>
        <v>Donovan Ferreira</v>
      </c>
      <c r="D1579" t="str">
        <f>MatchSquad!D1579</f>
        <v>WK</v>
      </c>
      <c r="E1579" t="str">
        <f>MatchSquad!E1579</f>
        <v>RR</v>
      </c>
      <c r="F1579">
        <f>MatchSquad!G1579</f>
        <v>0</v>
      </c>
      <c r="G1579">
        <f>IF(A1579="","",SUMIFS(BallByBall!$I$2:$I$501,BallByBall!$B$2:$B$501,A1579,BallByBall!$F$2:$F$501,B1579))</f>
        <v>0</v>
      </c>
      <c r="H1579">
        <f>IF(A1579="","",COUNTIFS(BallByBall!$B$2:$B$501,A1579,BallByBall!$F$2:$F$501,B1579,BallByBall!$Q$2:$Q$501,1))</f>
        <v>0</v>
      </c>
      <c r="I1579">
        <f>IF(A1579="","",COUNTIFS(BallByBall!$B$2:$B$501,A1579,BallByBall!$F$2:$F$501,B1579,BallByBall!$R$2:$R$501,1))</f>
        <v>0</v>
      </c>
      <c r="J1579">
        <f>IF(A1579="","",SUMIFS(BallByBall!$T$2:$T$501,BallByBall!$B$2:$B$501,A1579,BallByBall!$H$2:$H$501,B1579))</f>
        <v>0</v>
      </c>
      <c r="K1579">
        <f>IF(A1579="","",SUMIFS(BallByBall!$U$2:$U$501,BallByBall!$B$2:$B$501,A1579,BallByBall!$P$2:$P$501,B1579))</f>
        <v>0</v>
      </c>
      <c r="L1579">
        <f>IF(A1579="","",SUMIFS(BallByBall!$V$2:$V$501,BallByBall!$B$2:$B$501,A1579,BallByBall!$P$2:$P$501,B1579))</f>
        <v>0</v>
      </c>
      <c r="M1579">
        <f>IF(A1579="","",SUMIFS(BallByBall!$W$2:$W$501,BallByBall!$B$2:$B$501,A1579,BallByBall!$P$2:$P$501,B1579))</f>
        <v>0</v>
      </c>
      <c r="N1579">
        <f>IF(A1579="","",SUMIFS(BallByBall!$X$2:$X$501,BallByBall!$B$2:$B$501,A1579,BallByBall!$P$2:$P$501,B1579))</f>
        <v>0</v>
      </c>
      <c r="O1579">
        <f>IF(A1579="","",SUMIFS(OverSummary!$G$2:$G$101,OverSummary!$A$2:$A$101,A1579,OverSummary!$D$2:$D$101,B1579))</f>
        <v>0</v>
      </c>
      <c r="P1579">
        <f>IF(A1579="","",G1579*Rules!$B$13+H1579*Rules!$B$14+I1579*Rules!$B$15)</f>
        <v>0</v>
      </c>
      <c r="Q1579">
        <f>IF(A1579="","",IF(G1579&gt;=100,Rules!$B$18,IF(G1579&gt;=50,Rules!$B$17,IF(G1579&gt;=30,Rules!$B$16,0)))+IF(AND(F1579=1,D1579&lt;&gt;"BWL",G1579=0),Rules!$B$27,0))</f>
        <v>0</v>
      </c>
      <c r="R1579">
        <f>IF(A1579="","",J1579*Rules!$B$19+O1579*Rules!$B$22)</f>
        <v>0</v>
      </c>
      <c r="S1579">
        <f>IF(A1579="","",IF(J1579&gt;=4,Rules!$B$21,IF(J1579&gt;=3,Rules!$B$20,0)))</f>
        <v>0</v>
      </c>
      <c r="T1579">
        <f>IF(A1579="","",K1579*Rules!$B$23+L1579*Rules!$B$24+M1579*Rules!$B$25+N1579*Rules!$B$26)</f>
        <v>0</v>
      </c>
      <c r="U1579">
        <f t="shared" si="24"/>
        <v>0</v>
      </c>
    </row>
    <row r="1580" spans="1:21" x14ac:dyDescent="0.2">
      <c r="A1580" t="str">
        <f>MatchSquad!A1580</f>
        <v>M032</v>
      </c>
      <c r="B1580" t="str">
        <f>MatchSquad!B1580</f>
        <v>P179</v>
      </c>
      <c r="C1580" t="str">
        <f>MatchSquad!C1580</f>
        <v>Lhuan-dre Pretorious</v>
      </c>
      <c r="D1580" t="str">
        <f>MatchSquad!D1580</f>
        <v>WK</v>
      </c>
      <c r="E1580" t="str">
        <f>MatchSquad!E1580</f>
        <v>RR</v>
      </c>
      <c r="F1580">
        <f>MatchSquad!G1580</f>
        <v>0</v>
      </c>
      <c r="G1580">
        <f>IF(A1580="","",SUMIFS(BallByBall!$I$2:$I$501,BallByBall!$B$2:$B$501,A1580,BallByBall!$F$2:$F$501,B1580))</f>
        <v>0</v>
      </c>
      <c r="H1580">
        <f>IF(A1580="","",COUNTIFS(BallByBall!$B$2:$B$501,A1580,BallByBall!$F$2:$F$501,B1580,BallByBall!$Q$2:$Q$501,1))</f>
        <v>0</v>
      </c>
      <c r="I1580">
        <f>IF(A1580="","",COUNTIFS(BallByBall!$B$2:$B$501,A1580,BallByBall!$F$2:$F$501,B1580,BallByBall!$R$2:$R$501,1))</f>
        <v>0</v>
      </c>
      <c r="J1580">
        <f>IF(A1580="","",SUMIFS(BallByBall!$T$2:$T$501,BallByBall!$B$2:$B$501,A1580,BallByBall!$H$2:$H$501,B1580))</f>
        <v>0</v>
      </c>
      <c r="K1580">
        <f>IF(A1580="","",SUMIFS(BallByBall!$U$2:$U$501,BallByBall!$B$2:$B$501,A1580,BallByBall!$P$2:$P$501,B1580))</f>
        <v>0</v>
      </c>
      <c r="L1580">
        <f>IF(A1580="","",SUMIFS(BallByBall!$V$2:$V$501,BallByBall!$B$2:$B$501,A1580,BallByBall!$P$2:$P$501,B1580))</f>
        <v>0</v>
      </c>
      <c r="M1580">
        <f>IF(A1580="","",SUMIFS(BallByBall!$W$2:$W$501,BallByBall!$B$2:$B$501,A1580,BallByBall!$P$2:$P$501,B1580))</f>
        <v>0</v>
      </c>
      <c r="N1580">
        <f>IF(A1580="","",SUMIFS(BallByBall!$X$2:$X$501,BallByBall!$B$2:$B$501,A1580,BallByBall!$P$2:$P$501,B1580))</f>
        <v>0</v>
      </c>
      <c r="O1580">
        <f>IF(A1580="","",SUMIFS(OverSummary!$G$2:$G$101,OverSummary!$A$2:$A$101,A1580,OverSummary!$D$2:$D$101,B1580))</f>
        <v>0</v>
      </c>
      <c r="P1580">
        <f>IF(A1580="","",G1580*Rules!$B$13+H1580*Rules!$B$14+I1580*Rules!$B$15)</f>
        <v>0</v>
      </c>
      <c r="Q1580">
        <f>IF(A1580="","",IF(G1580&gt;=100,Rules!$B$18,IF(G1580&gt;=50,Rules!$B$17,IF(G1580&gt;=30,Rules!$B$16,0)))+IF(AND(F1580=1,D1580&lt;&gt;"BWL",G1580=0),Rules!$B$27,0))</f>
        <v>0</v>
      </c>
      <c r="R1580">
        <f>IF(A1580="","",J1580*Rules!$B$19+O1580*Rules!$B$22)</f>
        <v>0</v>
      </c>
      <c r="S1580">
        <f>IF(A1580="","",IF(J1580&gt;=4,Rules!$B$21,IF(J1580&gt;=3,Rules!$B$20,0)))</f>
        <v>0</v>
      </c>
      <c r="T1580">
        <f>IF(A1580="","",K1580*Rules!$B$23+L1580*Rules!$B$24+M1580*Rules!$B$25+N1580*Rules!$B$26)</f>
        <v>0</v>
      </c>
      <c r="U1580">
        <f t="shared" si="24"/>
        <v>0</v>
      </c>
    </row>
    <row r="1581" spans="1:21" x14ac:dyDescent="0.2">
      <c r="A1581" t="str">
        <f>MatchSquad!A1581</f>
        <v>M032</v>
      </c>
      <c r="B1581" t="str">
        <f>MatchSquad!B1581</f>
        <v>P180</v>
      </c>
      <c r="C1581" t="str">
        <f>MatchSquad!C1581</f>
        <v>Ravi Singh</v>
      </c>
      <c r="D1581" t="str">
        <f>MatchSquad!D1581</f>
        <v>WK</v>
      </c>
      <c r="E1581" t="str">
        <f>MatchSquad!E1581</f>
        <v>RR</v>
      </c>
      <c r="F1581">
        <f>MatchSquad!G1581</f>
        <v>0</v>
      </c>
      <c r="G1581">
        <f>IF(A1581="","",SUMIFS(BallByBall!$I$2:$I$501,BallByBall!$B$2:$B$501,A1581,BallByBall!$F$2:$F$501,B1581))</f>
        <v>0</v>
      </c>
      <c r="H1581">
        <f>IF(A1581="","",COUNTIFS(BallByBall!$B$2:$B$501,A1581,BallByBall!$F$2:$F$501,B1581,BallByBall!$Q$2:$Q$501,1))</f>
        <v>0</v>
      </c>
      <c r="I1581">
        <f>IF(A1581="","",COUNTIFS(BallByBall!$B$2:$B$501,A1581,BallByBall!$F$2:$F$501,B1581,BallByBall!$R$2:$R$501,1))</f>
        <v>0</v>
      </c>
      <c r="J1581">
        <f>IF(A1581="","",SUMIFS(BallByBall!$T$2:$T$501,BallByBall!$B$2:$B$501,A1581,BallByBall!$H$2:$H$501,B1581))</f>
        <v>0</v>
      </c>
      <c r="K1581">
        <f>IF(A1581="","",SUMIFS(BallByBall!$U$2:$U$501,BallByBall!$B$2:$B$501,A1581,BallByBall!$P$2:$P$501,B1581))</f>
        <v>0</v>
      </c>
      <c r="L1581">
        <f>IF(A1581="","",SUMIFS(BallByBall!$V$2:$V$501,BallByBall!$B$2:$B$501,A1581,BallByBall!$P$2:$P$501,B1581))</f>
        <v>0</v>
      </c>
      <c r="M1581">
        <f>IF(A1581="","",SUMIFS(BallByBall!$W$2:$W$501,BallByBall!$B$2:$B$501,A1581,BallByBall!$P$2:$P$501,B1581))</f>
        <v>0</v>
      </c>
      <c r="N1581">
        <f>IF(A1581="","",SUMIFS(BallByBall!$X$2:$X$501,BallByBall!$B$2:$B$501,A1581,BallByBall!$P$2:$P$501,B1581))</f>
        <v>0</v>
      </c>
      <c r="O1581">
        <f>IF(A1581="","",SUMIFS(OverSummary!$G$2:$G$101,OverSummary!$A$2:$A$101,A1581,OverSummary!$D$2:$D$101,B1581))</f>
        <v>0</v>
      </c>
      <c r="P1581">
        <f>IF(A1581="","",G1581*Rules!$B$13+H1581*Rules!$B$14+I1581*Rules!$B$15)</f>
        <v>0</v>
      </c>
      <c r="Q1581">
        <f>IF(A1581="","",IF(G1581&gt;=100,Rules!$B$18,IF(G1581&gt;=50,Rules!$B$17,IF(G1581&gt;=30,Rules!$B$16,0)))+IF(AND(F1581=1,D1581&lt;&gt;"BWL",G1581=0),Rules!$B$27,0))</f>
        <v>0</v>
      </c>
      <c r="R1581">
        <f>IF(A1581="","",J1581*Rules!$B$19+O1581*Rules!$B$22)</f>
        <v>0</v>
      </c>
      <c r="S1581">
        <f>IF(A1581="","",IF(J1581&gt;=4,Rules!$B$21,IF(J1581&gt;=3,Rules!$B$20,0)))</f>
        <v>0</v>
      </c>
      <c r="T1581">
        <f>IF(A1581="","",K1581*Rules!$B$23+L1581*Rules!$B$24+M1581*Rules!$B$25+N1581*Rules!$B$26)</f>
        <v>0</v>
      </c>
      <c r="U1581">
        <f t="shared" si="24"/>
        <v>0</v>
      </c>
    </row>
    <row r="1582" spans="1:21" x14ac:dyDescent="0.2">
      <c r="A1582" t="str">
        <f>MatchSquad!A1582</f>
        <v>M032</v>
      </c>
      <c r="B1582" t="str">
        <f>MatchSquad!B1582</f>
        <v>P181</v>
      </c>
      <c r="C1582" t="str">
        <f>MatchSquad!C1582</f>
        <v>Aman Rao Perala</v>
      </c>
      <c r="D1582" t="str">
        <f>MatchSquad!D1582</f>
        <v>BAT</v>
      </c>
      <c r="E1582" t="str">
        <f>MatchSquad!E1582</f>
        <v>RR</v>
      </c>
      <c r="F1582">
        <f>MatchSquad!G1582</f>
        <v>0</v>
      </c>
      <c r="G1582">
        <f>IF(A1582="","",SUMIFS(BallByBall!$I$2:$I$501,BallByBall!$B$2:$B$501,A1582,BallByBall!$F$2:$F$501,B1582))</f>
        <v>0</v>
      </c>
      <c r="H1582">
        <f>IF(A1582="","",COUNTIFS(BallByBall!$B$2:$B$501,A1582,BallByBall!$F$2:$F$501,B1582,BallByBall!$Q$2:$Q$501,1))</f>
        <v>0</v>
      </c>
      <c r="I1582">
        <f>IF(A1582="","",COUNTIFS(BallByBall!$B$2:$B$501,A1582,BallByBall!$F$2:$F$501,B1582,BallByBall!$R$2:$R$501,1))</f>
        <v>0</v>
      </c>
      <c r="J1582">
        <f>IF(A1582="","",SUMIFS(BallByBall!$T$2:$T$501,BallByBall!$B$2:$B$501,A1582,BallByBall!$H$2:$H$501,B1582))</f>
        <v>0</v>
      </c>
      <c r="K1582">
        <f>IF(A1582="","",SUMIFS(BallByBall!$U$2:$U$501,BallByBall!$B$2:$B$501,A1582,BallByBall!$P$2:$P$501,B1582))</f>
        <v>0</v>
      </c>
      <c r="L1582">
        <f>IF(A1582="","",SUMIFS(BallByBall!$V$2:$V$501,BallByBall!$B$2:$B$501,A1582,BallByBall!$P$2:$P$501,B1582))</f>
        <v>0</v>
      </c>
      <c r="M1582">
        <f>IF(A1582="","",SUMIFS(BallByBall!$W$2:$W$501,BallByBall!$B$2:$B$501,A1582,BallByBall!$P$2:$P$501,B1582))</f>
        <v>0</v>
      </c>
      <c r="N1582">
        <f>IF(A1582="","",SUMIFS(BallByBall!$X$2:$X$501,BallByBall!$B$2:$B$501,A1582,BallByBall!$P$2:$P$501,B1582))</f>
        <v>0</v>
      </c>
      <c r="O1582">
        <f>IF(A1582="","",SUMIFS(OverSummary!$G$2:$G$101,OverSummary!$A$2:$A$101,A1582,OverSummary!$D$2:$D$101,B1582))</f>
        <v>0</v>
      </c>
      <c r="P1582">
        <f>IF(A1582="","",G1582*Rules!$B$13+H1582*Rules!$B$14+I1582*Rules!$B$15)</f>
        <v>0</v>
      </c>
      <c r="Q1582">
        <f>IF(A1582="","",IF(G1582&gt;=100,Rules!$B$18,IF(G1582&gt;=50,Rules!$B$17,IF(G1582&gt;=30,Rules!$B$16,0)))+IF(AND(F1582=1,D1582&lt;&gt;"BWL",G1582=0),Rules!$B$27,0))</f>
        <v>0</v>
      </c>
      <c r="R1582">
        <f>IF(A1582="","",J1582*Rules!$B$19+O1582*Rules!$B$22)</f>
        <v>0</v>
      </c>
      <c r="S1582">
        <f>IF(A1582="","",IF(J1582&gt;=4,Rules!$B$21,IF(J1582&gt;=3,Rules!$B$20,0)))</f>
        <v>0</v>
      </c>
      <c r="T1582">
        <f>IF(A1582="","",K1582*Rules!$B$23+L1582*Rules!$B$24+M1582*Rules!$B$25+N1582*Rules!$B$26)</f>
        <v>0</v>
      </c>
      <c r="U1582">
        <f t="shared" si="24"/>
        <v>0</v>
      </c>
    </row>
    <row r="1583" spans="1:21" x14ac:dyDescent="0.2">
      <c r="A1583" t="str">
        <f>MatchSquad!A1583</f>
        <v>M032</v>
      </c>
      <c r="B1583" t="str">
        <f>MatchSquad!B1583</f>
        <v>P182</v>
      </c>
      <c r="C1583" t="str">
        <f>MatchSquad!C1583</f>
        <v>Shimron Hetmyer</v>
      </c>
      <c r="D1583" t="str">
        <f>MatchSquad!D1583</f>
        <v>BAT</v>
      </c>
      <c r="E1583" t="str">
        <f>MatchSquad!E1583</f>
        <v>RR</v>
      </c>
      <c r="F1583">
        <f>MatchSquad!G1583</f>
        <v>0</v>
      </c>
      <c r="G1583">
        <f>IF(A1583="","",SUMIFS(BallByBall!$I$2:$I$501,BallByBall!$B$2:$B$501,A1583,BallByBall!$F$2:$F$501,B1583))</f>
        <v>0</v>
      </c>
      <c r="H1583">
        <f>IF(A1583="","",COUNTIFS(BallByBall!$B$2:$B$501,A1583,BallByBall!$F$2:$F$501,B1583,BallByBall!$Q$2:$Q$501,1))</f>
        <v>0</v>
      </c>
      <c r="I1583">
        <f>IF(A1583="","",COUNTIFS(BallByBall!$B$2:$B$501,A1583,BallByBall!$F$2:$F$501,B1583,BallByBall!$R$2:$R$501,1))</f>
        <v>0</v>
      </c>
      <c r="J1583">
        <f>IF(A1583="","",SUMIFS(BallByBall!$T$2:$T$501,BallByBall!$B$2:$B$501,A1583,BallByBall!$H$2:$H$501,B1583))</f>
        <v>0</v>
      </c>
      <c r="K1583">
        <f>IF(A1583="","",SUMIFS(BallByBall!$U$2:$U$501,BallByBall!$B$2:$B$501,A1583,BallByBall!$P$2:$P$501,B1583))</f>
        <v>0</v>
      </c>
      <c r="L1583">
        <f>IF(A1583="","",SUMIFS(BallByBall!$V$2:$V$501,BallByBall!$B$2:$B$501,A1583,BallByBall!$P$2:$P$501,B1583))</f>
        <v>0</v>
      </c>
      <c r="M1583">
        <f>IF(A1583="","",SUMIFS(BallByBall!$W$2:$W$501,BallByBall!$B$2:$B$501,A1583,BallByBall!$P$2:$P$501,B1583))</f>
        <v>0</v>
      </c>
      <c r="N1583">
        <f>IF(A1583="","",SUMIFS(BallByBall!$X$2:$X$501,BallByBall!$B$2:$B$501,A1583,BallByBall!$P$2:$P$501,B1583))</f>
        <v>0</v>
      </c>
      <c r="O1583">
        <f>IF(A1583="","",SUMIFS(OverSummary!$G$2:$G$101,OverSummary!$A$2:$A$101,A1583,OverSummary!$D$2:$D$101,B1583))</f>
        <v>0</v>
      </c>
      <c r="P1583">
        <f>IF(A1583="","",G1583*Rules!$B$13+H1583*Rules!$B$14+I1583*Rules!$B$15)</f>
        <v>0</v>
      </c>
      <c r="Q1583">
        <f>IF(A1583="","",IF(G1583&gt;=100,Rules!$B$18,IF(G1583&gt;=50,Rules!$B$17,IF(G1583&gt;=30,Rules!$B$16,0)))+IF(AND(F1583=1,D1583&lt;&gt;"BWL",G1583=0),Rules!$B$27,0))</f>
        <v>0</v>
      </c>
      <c r="R1583">
        <f>IF(A1583="","",J1583*Rules!$B$19+O1583*Rules!$B$22)</f>
        <v>0</v>
      </c>
      <c r="S1583">
        <f>IF(A1583="","",IF(J1583&gt;=4,Rules!$B$21,IF(J1583&gt;=3,Rules!$B$20,0)))</f>
        <v>0</v>
      </c>
      <c r="T1583">
        <f>IF(A1583="","",K1583*Rules!$B$23+L1583*Rules!$B$24+M1583*Rules!$B$25+N1583*Rules!$B$26)</f>
        <v>0</v>
      </c>
      <c r="U1583">
        <f t="shared" si="24"/>
        <v>0</v>
      </c>
    </row>
    <row r="1584" spans="1:21" x14ac:dyDescent="0.2">
      <c r="A1584" t="str">
        <f>MatchSquad!A1584</f>
        <v>M032</v>
      </c>
      <c r="B1584" t="str">
        <f>MatchSquad!B1584</f>
        <v>P183</v>
      </c>
      <c r="C1584" t="str">
        <f>MatchSquad!C1584</f>
        <v>Yashasvi Jaiswal</v>
      </c>
      <c r="D1584" t="str">
        <f>MatchSquad!D1584</f>
        <v>BAT</v>
      </c>
      <c r="E1584" t="str">
        <f>MatchSquad!E1584</f>
        <v>RR</v>
      </c>
      <c r="F1584">
        <f>MatchSquad!G1584</f>
        <v>0</v>
      </c>
      <c r="G1584">
        <f>IF(A1584="","",SUMIFS(BallByBall!$I$2:$I$501,BallByBall!$B$2:$B$501,A1584,BallByBall!$F$2:$F$501,B1584))</f>
        <v>0</v>
      </c>
      <c r="H1584">
        <f>IF(A1584="","",COUNTIFS(BallByBall!$B$2:$B$501,A1584,BallByBall!$F$2:$F$501,B1584,BallByBall!$Q$2:$Q$501,1))</f>
        <v>0</v>
      </c>
      <c r="I1584">
        <f>IF(A1584="","",COUNTIFS(BallByBall!$B$2:$B$501,A1584,BallByBall!$F$2:$F$501,B1584,BallByBall!$R$2:$R$501,1))</f>
        <v>0</v>
      </c>
      <c r="J1584">
        <f>IF(A1584="","",SUMIFS(BallByBall!$T$2:$T$501,BallByBall!$B$2:$B$501,A1584,BallByBall!$H$2:$H$501,B1584))</f>
        <v>0</v>
      </c>
      <c r="K1584">
        <f>IF(A1584="","",SUMIFS(BallByBall!$U$2:$U$501,BallByBall!$B$2:$B$501,A1584,BallByBall!$P$2:$P$501,B1584))</f>
        <v>0</v>
      </c>
      <c r="L1584">
        <f>IF(A1584="","",SUMIFS(BallByBall!$V$2:$V$501,BallByBall!$B$2:$B$501,A1584,BallByBall!$P$2:$P$501,B1584))</f>
        <v>0</v>
      </c>
      <c r="M1584">
        <f>IF(A1584="","",SUMIFS(BallByBall!$W$2:$W$501,BallByBall!$B$2:$B$501,A1584,BallByBall!$P$2:$P$501,B1584))</f>
        <v>0</v>
      </c>
      <c r="N1584">
        <f>IF(A1584="","",SUMIFS(BallByBall!$X$2:$X$501,BallByBall!$B$2:$B$501,A1584,BallByBall!$P$2:$P$501,B1584))</f>
        <v>0</v>
      </c>
      <c r="O1584">
        <f>IF(A1584="","",SUMIFS(OverSummary!$G$2:$G$101,OverSummary!$A$2:$A$101,A1584,OverSummary!$D$2:$D$101,B1584))</f>
        <v>0</v>
      </c>
      <c r="P1584">
        <f>IF(A1584="","",G1584*Rules!$B$13+H1584*Rules!$B$14+I1584*Rules!$B$15)</f>
        <v>0</v>
      </c>
      <c r="Q1584">
        <f>IF(A1584="","",IF(G1584&gt;=100,Rules!$B$18,IF(G1584&gt;=50,Rules!$B$17,IF(G1584&gt;=30,Rules!$B$16,0)))+IF(AND(F1584=1,D1584&lt;&gt;"BWL",G1584=0),Rules!$B$27,0))</f>
        <v>0</v>
      </c>
      <c r="R1584">
        <f>IF(A1584="","",J1584*Rules!$B$19+O1584*Rules!$B$22)</f>
        <v>0</v>
      </c>
      <c r="S1584">
        <f>IF(A1584="","",IF(J1584&gt;=4,Rules!$B$21,IF(J1584&gt;=3,Rules!$B$20,0)))</f>
        <v>0</v>
      </c>
      <c r="T1584">
        <f>IF(A1584="","",K1584*Rules!$B$23+L1584*Rules!$B$24+M1584*Rules!$B$25+N1584*Rules!$B$26)</f>
        <v>0</v>
      </c>
      <c r="U1584">
        <f t="shared" si="24"/>
        <v>0</v>
      </c>
    </row>
    <row r="1585" spans="1:21" x14ac:dyDescent="0.2">
      <c r="A1585" t="str">
        <f>MatchSquad!A1585</f>
        <v>M032</v>
      </c>
      <c r="B1585" t="str">
        <f>MatchSquad!B1585</f>
        <v>P184</v>
      </c>
      <c r="C1585" t="str">
        <f>MatchSquad!C1585</f>
        <v>Dhruv Jurel</v>
      </c>
      <c r="D1585" t="str">
        <f>MatchSquad!D1585</f>
        <v>WK</v>
      </c>
      <c r="E1585" t="str">
        <f>MatchSquad!E1585</f>
        <v>RR</v>
      </c>
      <c r="F1585">
        <f>MatchSquad!G1585</f>
        <v>0</v>
      </c>
      <c r="G1585">
        <f>IF(A1585="","",SUMIFS(BallByBall!$I$2:$I$501,BallByBall!$B$2:$B$501,A1585,BallByBall!$F$2:$F$501,B1585))</f>
        <v>0</v>
      </c>
      <c r="H1585">
        <f>IF(A1585="","",COUNTIFS(BallByBall!$B$2:$B$501,A1585,BallByBall!$F$2:$F$501,B1585,BallByBall!$Q$2:$Q$501,1))</f>
        <v>0</v>
      </c>
      <c r="I1585">
        <f>IF(A1585="","",COUNTIFS(BallByBall!$B$2:$B$501,A1585,BallByBall!$F$2:$F$501,B1585,BallByBall!$R$2:$R$501,1))</f>
        <v>0</v>
      </c>
      <c r="J1585">
        <f>IF(A1585="","",SUMIFS(BallByBall!$T$2:$T$501,BallByBall!$B$2:$B$501,A1585,BallByBall!$H$2:$H$501,B1585))</f>
        <v>0</v>
      </c>
      <c r="K1585">
        <f>IF(A1585="","",SUMIFS(BallByBall!$U$2:$U$501,BallByBall!$B$2:$B$501,A1585,BallByBall!$P$2:$P$501,B1585))</f>
        <v>0</v>
      </c>
      <c r="L1585">
        <f>IF(A1585="","",SUMIFS(BallByBall!$V$2:$V$501,BallByBall!$B$2:$B$501,A1585,BallByBall!$P$2:$P$501,B1585))</f>
        <v>0</v>
      </c>
      <c r="M1585">
        <f>IF(A1585="","",SUMIFS(BallByBall!$W$2:$W$501,BallByBall!$B$2:$B$501,A1585,BallByBall!$P$2:$P$501,B1585))</f>
        <v>0</v>
      </c>
      <c r="N1585">
        <f>IF(A1585="","",SUMIFS(BallByBall!$X$2:$X$501,BallByBall!$B$2:$B$501,A1585,BallByBall!$P$2:$P$501,B1585))</f>
        <v>0</v>
      </c>
      <c r="O1585">
        <f>IF(A1585="","",SUMIFS(OverSummary!$G$2:$G$101,OverSummary!$A$2:$A$101,A1585,OverSummary!$D$2:$D$101,B1585))</f>
        <v>0</v>
      </c>
      <c r="P1585">
        <f>IF(A1585="","",G1585*Rules!$B$13+H1585*Rules!$B$14+I1585*Rules!$B$15)</f>
        <v>0</v>
      </c>
      <c r="Q1585">
        <f>IF(A1585="","",IF(G1585&gt;=100,Rules!$B$18,IF(G1585&gt;=50,Rules!$B$17,IF(G1585&gt;=30,Rules!$B$16,0)))+IF(AND(F1585=1,D1585&lt;&gt;"BWL",G1585=0),Rules!$B$27,0))</f>
        <v>0</v>
      </c>
      <c r="R1585">
        <f>IF(A1585="","",J1585*Rules!$B$19+O1585*Rules!$B$22)</f>
        <v>0</v>
      </c>
      <c r="S1585">
        <f>IF(A1585="","",IF(J1585&gt;=4,Rules!$B$21,IF(J1585&gt;=3,Rules!$B$20,0)))</f>
        <v>0</v>
      </c>
      <c r="T1585">
        <f>IF(A1585="","",K1585*Rules!$B$23+L1585*Rules!$B$24+M1585*Rules!$B$25+N1585*Rules!$B$26)</f>
        <v>0</v>
      </c>
      <c r="U1585">
        <f t="shared" si="24"/>
        <v>0</v>
      </c>
    </row>
    <row r="1586" spans="1:21" x14ac:dyDescent="0.2">
      <c r="A1586" t="str">
        <f>MatchSquad!A1586</f>
        <v>M032</v>
      </c>
      <c r="B1586" t="str">
        <f>MatchSquad!B1586</f>
        <v>P185</v>
      </c>
      <c r="C1586" t="str">
        <f>MatchSquad!C1586</f>
        <v>Riyan Parag</v>
      </c>
      <c r="D1586" t="str">
        <f>MatchSquad!D1586</f>
        <v>AR</v>
      </c>
      <c r="E1586" t="str">
        <f>MatchSquad!E1586</f>
        <v>RR</v>
      </c>
      <c r="F1586">
        <f>MatchSquad!G1586</f>
        <v>0</v>
      </c>
      <c r="G1586">
        <f>IF(A1586="","",SUMIFS(BallByBall!$I$2:$I$501,BallByBall!$B$2:$B$501,A1586,BallByBall!$F$2:$F$501,B1586))</f>
        <v>0</v>
      </c>
      <c r="H1586">
        <f>IF(A1586="","",COUNTIFS(BallByBall!$B$2:$B$501,A1586,BallByBall!$F$2:$F$501,B1586,BallByBall!$Q$2:$Q$501,1))</f>
        <v>0</v>
      </c>
      <c r="I1586">
        <f>IF(A1586="","",COUNTIFS(BallByBall!$B$2:$B$501,A1586,BallByBall!$F$2:$F$501,B1586,BallByBall!$R$2:$R$501,1))</f>
        <v>0</v>
      </c>
      <c r="J1586">
        <f>IF(A1586="","",SUMIFS(BallByBall!$T$2:$T$501,BallByBall!$B$2:$B$501,A1586,BallByBall!$H$2:$H$501,B1586))</f>
        <v>0</v>
      </c>
      <c r="K1586">
        <f>IF(A1586="","",SUMIFS(BallByBall!$U$2:$U$501,BallByBall!$B$2:$B$501,A1586,BallByBall!$P$2:$P$501,B1586))</f>
        <v>0</v>
      </c>
      <c r="L1586">
        <f>IF(A1586="","",SUMIFS(BallByBall!$V$2:$V$501,BallByBall!$B$2:$B$501,A1586,BallByBall!$P$2:$P$501,B1586))</f>
        <v>0</v>
      </c>
      <c r="M1586">
        <f>IF(A1586="","",SUMIFS(BallByBall!$W$2:$W$501,BallByBall!$B$2:$B$501,A1586,BallByBall!$P$2:$P$501,B1586))</f>
        <v>0</v>
      </c>
      <c r="N1586">
        <f>IF(A1586="","",SUMIFS(BallByBall!$X$2:$X$501,BallByBall!$B$2:$B$501,A1586,BallByBall!$P$2:$P$501,B1586))</f>
        <v>0</v>
      </c>
      <c r="O1586">
        <f>IF(A1586="","",SUMIFS(OverSummary!$G$2:$G$101,OverSummary!$A$2:$A$101,A1586,OverSummary!$D$2:$D$101,B1586))</f>
        <v>0</v>
      </c>
      <c r="P1586">
        <f>IF(A1586="","",G1586*Rules!$B$13+H1586*Rules!$B$14+I1586*Rules!$B$15)</f>
        <v>0</v>
      </c>
      <c r="Q1586">
        <f>IF(A1586="","",IF(G1586&gt;=100,Rules!$B$18,IF(G1586&gt;=50,Rules!$B$17,IF(G1586&gt;=30,Rules!$B$16,0)))+IF(AND(F1586=1,D1586&lt;&gt;"BWL",G1586=0),Rules!$B$27,0))</f>
        <v>0</v>
      </c>
      <c r="R1586">
        <f>IF(A1586="","",J1586*Rules!$B$19+O1586*Rules!$B$22)</f>
        <v>0</v>
      </c>
      <c r="S1586">
        <f>IF(A1586="","",IF(J1586&gt;=4,Rules!$B$21,IF(J1586&gt;=3,Rules!$B$20,0)))</f>
        <v>0</v>
      </c>
      <c r="T1586">
        <f>IF(A1586="","",K1586*Rules!$B$23+L1586*Rules!$B$24+M1586*Rules!$B$25+N1586*Rules!$B$26)</f>
        <v>0</v>
      </c>
      <c r="U1586">
        <f t="shared" si="24"/>
        <v>0</v>
      </c>
    </row>
    <row r="1587" spans="1:21" x14ac:dyDescent="0.2">
      <c r="A1587" t="str">
        <f>MatchSquad!A1587</f>
        <v>M032</v>
      </c>
      <c r="B1587" t="str">
        <f>MatchSquad!B1587</f>
        <v>P186</v>
      </c>
      <c r="C1587" t="str">
        <f>MatchSquad!C1587</f>
        <v>Yudhvir Singh Charak</v>
      </c>
      <c r="D1587" t="str">
        <f>MatchSquad!D1587</f>
        <v>AR</v>
      </c>
      <c r="E1587" t="str">
        <f>MatchSquad!E1587</f>
        <v>RR</v>
      </c>
      <c r="F1587">
        <f>MatchSquad!G1587</f>
        <v>0</v>
      </c>
      <c r="G1587">
        <f>IF(A1587="","",SUMIFS(BallByBall!$I$2:$I$501,BallByBall!$B$2:$B$501,A1587,BallByBall!$F$2:$F$501,B1587))</f>
        <v>0</v>
      </c>
      <c r="H1587">
        <f>IF(A1587="","",COUNTIFS(BallByBall!$B$2:$B$501,A1587,BallByBall!$F$2:$F$501,B1587,BallByBall!$Q$2:$Q$501,1))</f>
        <v>0</v>
      </c>
      <c r="I1587">
        <f>IF(A1587="","",COUNTIFS(BallByBall!$B$2:$B$501,A1587,BallByBall!$F$2:$F$501,B1587,BallByBall!$R$2:$R$501,1))</f>
        <v>0</v>
      </c>
      <c r="J1587">
        <f>IF(A1587="","",SUMIFS(BallByBall!$T$2:$T$501,BallByBall!$B$2:$B$501,A1587,BallByBall!$H$2:$H$501,B1587))</f>
        <v>0</v>
      </c>
      <c r="K1587">
        <f>IF(A1587="","",SUMIFS(BallByBall!$U$2:$U$501,BallByBall!$B$2:$B$501,A1587,BallByBall!$P$2:$P$501,B1587))</f>
        <v>0</v>
      </c>
      <c r="L1587">
        <f>IF(A1587="","",SUMIFS(BallByBall!$V$2:$V$501,BallByBall!$B$2:$B$501,A1587,BallByBall!$P$2:$P$501,B1587))</f>
        <v>0</v>
      </c>
      <c r="M1587">
        <f>IF(A1587="","",SUMIFS(BallByBall!$W$2:$W$501,BallByBall!$B$2:$B$501,A1587,BallByBall!$P$2:$P$501,B1587))</f>
        <v>0</v>
      </c>
      <c r="N1587">
        <f>IF(A1587="","",SUMIFS(BallByBall!$X$2:$X$501,BallByBall!$B$2:$B$501,A1587,BallByBall!$P$2:$P$501,B1587))</f>
        <v>0</v>
      </c>
      <c r="O1587">
        <f>IF(A1587="","",SUMIFS(OverSummary!$G$2:$G$101,OverSummary!$A$2:$A$101,A1587,OverSummary!$D$2:$D$101,B1587))</f>
        <v>0</v>
      </c>
      <c r="P1587">
        <f>IF(A1587="","",G1587*Rules!$B$13+H1587*Rules!$B$14+I1587*Rules!$B$15)</f>
        <v>0</v>
      </c>
      <c r="Q1587">
        <f>IF(A1587="","",IF(G1587&gt;=100,Rules!$B$18,IF(G1587&gt;=50,Rules!$B$17,IF(G1587&gt;=30,Rules!$B$16,0)))+IF(AND(F1587=1,D1587&lt;&gt;"BWL",G1587=0),Rules!$B$27,0))</f>
        <v>0</v>
      </c>
      <c r="R1587">
        <f>IF(A1587="","",J1587*Rules!$B$19+O1587*Rules!$B$22)</f>
        <v>0</v>
      </c>
      <c r="S1587">
        <f>IF(A1587="","",IF(J1587&gt;=4,Rules!$B$21,IF(J1587&gt;=3,Rules!$B$20,0)))</f>
        <v>0</v>
      </c>
      <c r="T1587">
        <f>IF(A1587="","",K1587*Rules!$B$23+L1587*Rules!$B$24+M1587*Rules!$B$25+N1587*Rules!$B$26)</f>
        <v>0</v>
      </c>
      <c r="U1587">
        <f t="shared" si="24"/>
        <v>0</v>
      </c>
    </row>
    <row r="1588" spans="1:21" x14ac:dyDescent="0.2">
      <c r="A1588" t="str">
        <f>MatchSquad!A1588</f>
        <v>M032</v>
      </c>
      <c r="B1588" t="str">
        <f>MatchSquad!B1588</f>
        <v>P187</v>
      </c>
      <c r="C1588" t="str">
        <f>MatchSquad!C1588</f>
        <v>Ravindra Jadeja</v>
      </c>
      <c r="D1588" t="str">
        <f>MatchSquad!D1588</f>
        <v>AR</v>
      </c>
      <c r="E1588" t="str">
        <f>MatchSquad!E1588</f>
        <v>RR</v>
      </c>
      <c r="F1588">
        <f>MatchSquad!G1588</f>
        <v>0</v>
      </c>
      <c r="G1588">
        <f>IF(A1588="","",SUMIFS(BallByBall!$I$2:$I$501,BallByBall!$B$2:$B$501,A1588,BallByBall!$F$2:$F$501,B1588))</f>
        <v>0</v>
      </c>
      <c r="H1588">
        <f>IF(A1588="","",COUNTIFS(BallByBall!$B$2:$B$501,A1588,BallByBall!$F$2:$F$501,B1588,BallByBall!$Q$2:$Q$501,1))</f>
        <v>0</v>
      </c>
      <c r="I1588">
        <f>IF(A1588="","",COUNTIFS(BallByBall!$B$2:$B$501,A1588,BallByBall!$F$2:$F$501,B1588,BallByBall!$R$2:$R$501,1))</f>
        <v>0</v>
      </c>
      <c r="J1588">
        <f>IF(A1588="","",SUMIFS(BallByBall!$T$2:$T$501,BallByBall!$B$2:$B$501,A1588,BallByBall!$H$2:$H$501,B1588))</f>
        <v>0</v>
      </c>
      <c r="K1588">
        <f>IF(A1588="","",SUMIFS(BallByBall!$U$2:$U$501,BallByBall!$B$2:$B$501,A1588,BallByBall!$P$2:$P$501,B1588))</f>
        <v>0</v>
      </c>
      <c r="L1588">
        <f>IF(A1588="","",SUMIFS(BallByBall!$V$2:$V$501,BallByBall!$B$2:$B$501,A1588,BallByBall!$P$2:$P$501,B1588))</f>
        <v>0</v>
      </c>
      <c r="M1588">
        <f>IF(A1588="","",SUMIFS(BallByBall!$W$2:$W$501,BallByBall!$B$2:$B$501,A1588,BallByBall!$P$2:$P$501,B1588))</f>
        <v>0</v>
      </c>
      <c r="N1588">
        <f>IF(A1588="","",SUMIFS(BallByBall!$X$2:$X$501,BallByBall!$B$2:$B$501,A1588,BallByBall!$P$2:$P$501,B1588))</f>
        <v>0</v>
      </c>
      <c r="O1588">
        <f>IF(A1588="","",SUMIFS(OverSummary!$G$2:$G$101,OverSummary!$A$2:$A$101,A1588,OverSummary!$D$2:$D$101,B1588))</f>
        <v>0</v>
      </c>
      <c r="P1588">
        <f>IF(A1588="","",G1588*Rules!$B$13+H1588*Rules!$B$14+I1588*Rules!$B$15)</f>
        <v>0</v>
      </c>
      <c r="Q1588">
        <f>IF(A1588="","",IF(G1588&gt;=100,Rules!$B$18,IF(G1588&gt;=50,Rules!$B$17,IF(G1588&gt;=30,Rules!$B$16,0)))+IF(AND(F1588=1,D1588&lt;&gt;"BWL",G1588=0),Rules!$B$27,0))</f>
        <v>0</v>
      </c>
      <c r="R1588">
        <f>IF(A1588="","",J1588*Rules!$B$19+O1588*Rules!$B$22)</f>
        <v>0</v>
      </c>
      <c r="S1588">
        <f>IF(A1588="","",IF(J1588&gt;=4,Rules!$B$21,IF(J1588&gt;=3,Rules!$B$20,0)))</f>
        <v>0</v>
      </c>
      <c r="T1588">
        <f>IF(A1588="","",K1588*Rules!$B$23+L1588*Rules!$B$24+M1588*Rules!$B$25+N1588*Rules!$B$26)</f>
        <v>0</v>
      </c>
      <c r="U1588">
        <f t="shared" si="24"/>
        <v>0</v>
      </c>
    </row>
    <row r="1589" spans="1:21" x14ac:dyDescent="0.2">
      <c r="A1589" t="str">
        <f>MatchSquad!A1589</f>
        <v>M032</v>
      </c>
      <c r="B1589" t="str">
        <f>MatchSquad!B1589</f>
        <v>P188</v>
      </c>
      <c r="C1589" t="str">
        <f>MatchSquad!C1589</f>
        <v>Dasun Shanaka</v>
      </c>
      <c r="D1589" t="str">
        <f>MatchSquad!D1589</f>
        <v>AR</v>
      </c>
      <c r="E1589" t="str">
        <f>MatchSquad!E1589</f>
        <v>RR</v>
      </c>
      <c r="F1589">
        <f>MatchSquad!G1589</f>
        <v>0</v>
      </c>
      <c r="G1589">
        <f>IF(A1589="","",SUMIFS(BallByBall!$I$2:$I$501,BallByBall!$B$2:$B$501,A1589,BallByBall!$F$2:$F$501,B1589))</f>
        <v>0</v>
      </c>
      <c r="H1589">
        <f>IF(A1589="","",COUNTIFS(BallByBall!$B$2:$B$501,A1589,BallByBall!$F$2:$F$501,B1589,BallByBall!$Q$2:$Q$501,1))</f>
        <v>0</v>
      </c>
      <c r="I1589">
        <f>IF(A1589="","",COUNTIFS(BallByBall!$B$2:$B$501,A1589,BallByBall!$F$2:$F$501,B1589,BallByBall!$R$2:$R$501,1))</f>
        <v>0</v>
      </c>
      <c r="J1589">
        <f>IF(A1589="","",SUMIFS(BallByBall!$T$2:$T$501,BallByBall!$B$2:$B$501,A1589,BallByBall!$H$2:$H$501,B1589))</f>
        <v>0</v>
      </c>
      <c r="K1589">
        <f>IF(A1589="","",SUMIFS(BallByBall!$U$2:$U$501,BallByBall!$B$2:$B$501,A1589,BallByBall!$P$2:$P$501,B1589))</f>
        <v>0</v>
      </c>
      <c r="L1589">
        <f>IF(A1589="","",SUMIFS(BallByBall!$V$2:$V$501,BallByBall!$B$2:$B$501,A1589,BallByBall!$P$2:$P$501,B1589))</f>
        <v>0</v>
      </c>
      <c r="M1589">
        <f>IF(A1589="","",SUMIFS(BallByBall!$W$2:$W$501,BallByBall!$B$2:$B$501,A1589,BallByBall!$P$2:$P$501,B1589))</f>
        <v>0</v>
      </c>
      <c r="N1589">
        <f>IF(A1589="","",SUMIFS(BallByBall!$X$2:$X$501,BallByBall!$B$2:$B$501,A1589,BallByBall!$P$2:$P$501,B1589))</f>
        <v>0</v>
      </c>
      <c r="O1589">
        <f>IF(A1589="","",SUMIFS(OverSummary!$G$2:$G$101,OverSummary!$A$2:$A$101,A1589,OverSummary!$D$2:$D$101,B1589))</f>
        <v>0</v>
      </c>
      <c r="P1589">
        <f>IF(A1589="","",G1589*Rules!$B$13+H1589*Rules!$B$14+I1589*Rules!$B$15)</f>
        <v>0</v>
      </c>
      <c r="Q1589">
        <f>IF(A1589="","",IF(G1589&gt;=100,Rules!$B$18,IF(G1589&gt;=50,Rules!$B$17,IF(G1589&gt;=30,Rules!$B$16,0)))+IF(AND(F1589=1,D1589&lt;&gt;"BWL",G1589=0),Rules!$B$27,0))</f>
        <v>0</v>
      </c>
      <c r="R1589">
        <f>IF(A1589="","",J1589*Rules!$B$19+O1589*Rules!$B$22)</f>
        <v>0</v>
      </c>
      <c r="S1589">
        <f>IF(A1589="","",IF(J1589&gt;=4,Rules!$B$21,IF(J1589&gt;=3,Rules!$B$20,0)))</f>
        <v>0</v>
      </c>
      <c r="T1589">
        <f>IF(A1589="","",K1589*Rules!$B$23+L1589*Rules!$B$24+M1589*Rules!$B$25+N1589*Rules!$B$26)</f>
        <v>0</v>
      </c>
      <c r="U1589">
        <f t="shared" si="24"/>
        <v>0</v>
      </c>
    </row>
    <row r="1590" spans="1:21" x14ac:dyDescent="0.2">
      <c r="A1590" t="str">
        <f>MatchSquad!A1590</f>
        <v>M032</v>
      </c>
      <c r="B1590" t="str">
        <f>MatchSquad!B1590</f>
        <v>P189</v>
      </c>
      <c r="C1590" t="str">
        <f>MatchSquad!C1590</f>
        <v>Jofra Archer</v>
      </c>
      <c r="D1590" t="str">
        <f>MatchSquad!D1590</f>
        <v>BWL</v>
      </c>
      <c r="E1590" t="str">
        <f>MatchSquad!E1590</f>
        <v>RR</v>
      </c>
      <c r="F1590">
        <f>MatchSquad!G1590</f>
        <v>0</v>
      </c>
      <c r="G1590">
        <f>IF(A1590="","",SUMIFS(BallByBall!$I$2:$I$501,BallByBall!$B$2:$B$501,A1590,BallByBall!$F$2:$F$501,B1590))</f>
        <v>0</v>
      </c>
      <c r="H1590">
        <f>IF(A1590="","",COUNTIFS(BallByBall!$B$2:$B$501,A1590,BallByBall!$F$2:$F$501,B1590,BallByBall!$Q$2:$Q$501,1))</f>
        <v>0</v>
      </c>
      <c r="I1590">
        <f>IF(A1590="","",COUNTIFS(BallByBall!$B$2:$B$501,A1590,BallByBall!$F$2:$F$501,B1590,BallByBall!$R$2:$R$501,1))</f>
        <v>0</v>
      </c>
      <c r="J1590">
        <f>IF(A1590="","",SUMIFS(BallByBall!$T$2:$T$501,BallByBall!$B$2:$B$501,A1590,BallByBall!$H$2:$H$501,B1590))</f>
        <v>0</v>
      </c>
      <c r="K1590">
        <f>IF(A1590="","",SUMIFS(BallByBall!$U$2:$U$501,BallByBall!$B$2:$B$501,A1590,BallByBall!$P$2:$P$501,B1590))</f>
        <v>0</v>
      </c>
      <c r="L1590">
        <f>IF(A1590="","",SUMIFS(BallByBall!$V$2:$V$501,BallByBall!$B$2:$B$501,A1590,BallByBall!$P$2:$P$501,B1590))</f>
        <v>0</v>
      </c>
      <c r="M1590">
        <f>IF(A1590="","",SUMIFS(BallByBall!$W$2:$W$501,BallByBall!$B$2:$B$501,A1590,BallByBall!$P$2:$P$501,B1590))</f>
        <v>0</v>
      </c>
      <c r="N1590">
        <f>IF(A1590="","",SUMIFS(BallByBall!$X$2:$X$501,BallByBall!$B$2:$B$501,A1590,BallByBall!$P$2:$P$501,B1590))</f>
        <v>0</v>
      </c>
      <c r="O1590">
        <f>IF(A1590="","",SUMIFS(OverSummary!$G$2:$G$101,OverSummary!$A$2:$A$101,A1590,OverSummary!$D$2:$D$101,B1590))</f>
        <v>0</v>
      </c>
      <c r="P1590">
        <f>IF(A1590="","",G1590*Rules!$B$13+H1590*Rules!$B$14+I1590*Rules!$B$15)</f>
        <v>0</v>
      </c>
      <c r="Q1590">
        <f>IF(A1590="","",IF(G1590&gt;=100,Rules!$B$18,IF(G1590&gt;=50,Rules!$B$17,IF(G1590&gt;=30,Rules!$B$16,0)))+IF(AND(F1590=1,D1590&lt;&gt;"BWL",G1590=0),Rules!$B$27,0))</f>
        <v>0</v>
      </c>
      <c r="R1590">
        <f>IF(A1590="","",J1590*Rules!$B$19+O1590*Rules!$B$22)</f>
        <v>0</v>
      </c>
      <c r="S1590">
        <f>IF(A1590="","",IF(J1590&gt;=4,Rules!$B$21,IF(J1590&gt;=3,Rules!$B$20,0)))</f>
        <v>0</v>
      </c>
      <c r="T1590">
        <f>IF(A1590="","",K1590*Rules!$B$23+L1590*Rules!$B$24+M1590*Rules!$B$25+N1590*Rules!$B$26)</f>
        <v>0</v>
      </c>
      <c r="U1590">
        <f t="shared" si="24"/>
        <v>0</v>
      </c>
    </row>
    <row r="1591" spans="1:21" x14ac:dyDescent="0.2">
      <c r="A1591" t="str">
        <f>MatchSquad!A1591</f>
        <v>M032</v>
      </c>
      <c r="B1591" t="str">
        <f>MatchSquad!B1591</f>
        <v>P190</v>
      </c>
      <c r="C1591" t="str">
        <f>MatchSquad!C1591</f>
        <v>Tushar Deshpande</v>
      </c>
      <c r="D1591" t="str">
        <f>MatchSquad!D1591</f>
        <v>BWL</v>
      </c>
      <c r="E1591" t="str">
        <f>MatchSquad!E1591</f>
        <v>RR</v>
      </c>
      <c r="F1591">
        <f>MatchSquad!G1591</f>
        <v>0</v>
      </c>
      <c r="G1591">
        <f>IF(A1591="","",SUMIFS(BallByBall!$I$2:$I$501,BallByBall!$B$2:$B$501,A1591,BallByBall!$F$2:$F$501,B1591))</f>
        <v>0</v>
      </c>
      <c r="H1591">
        <f>IF(A1591="","",COUNTIFS(BallByBall!$B$2:$B$501,A1591,BallByBall!$F$2:$F$501,B1591,BallByBall!$Q$2:$Q$501,1))</f>
        <v>0</v>
      </c>
      <c r="I1591">
        <f>IF(A1591="","",COUNTIFS(BallByBall!$B$2:$B$501,A1591,BallByBall!$F$2:$F$501,B1591,BallByBall!$R$2:$R$501,1))</f>
        <v>0</v>
      </c>
      <c r="J1591">
        <f>IF(A1591="","",SUMIFS(BallByBall!$T$2:$T$501,BallByBall!$B$2:$B$501,A1591,BallByBall!$H$2:$H$501,B1591))</f>
        <v>0</v>
      </c>
      <c r="K1591">
        <f>IF(A1591="","",SUMIFS(BallByBall!$U$2:$U$501,BallByBall!$B$2:$B$501,A1591,BallByBall!$P$2:$P$501,B1591))</f>
        <v>0</v>
      </c>
      <c r="L1591">
        <f>IF(A1591="","",SUMIFS(BallByBall!$V$2:$V$501,BallByBall!$B$2:$B$501,A1591,BallByBall!$P$2:$P$501,B1591))</f>
        <v>0</v>
      </c>
      <c r="M1591">
        <f>IF(A1591="","",SUMIFS(BallByBall!$W$2:$W$501,BallByBall!$B$2:$B$501,A1591,BallByBall!$P$2:$P$501,B1591))</f>
        <v>0</v>
      </c>
      <c r="N1591">
        <f>IF(A1591="","",SUMIFS(BallByBall!$X$2:$X$501,BallByBall!$B$2:$B$501,A1591,BallByBall!$P$2:$P$501,B1591))</f>
        <v>0</v>
      </c>
      <c r="O1591">
        <f>IF(A1591="","",SUMIFS(OverSummary!$G$2:$G$101,OverSummary!$A$2:$A$101,A1591,OverSummary!$D$2:$D$101,B1591))</f>
        <v>0</v>
      </c>
      <c r="P1591">
        <f>IF(A1591="","",G1591*Rules!$B$13+H1591*Rules!$B$14+I1591*Rules!$B$15)</f>
        <v>0</v>
      </c>
      <c r="Q1591">
        <f>IF(A1591="","",IF(G1591&gt;=100,Rules!$B$18,IF(G1591&gt;=50,Rules!$B$17,IF(G1591&gt;=30,Rules!$B$16,0)))+IF(AND(F1591=1,D1591&lt;&gt;"BWL",G1591=0),Rules!$B$27,0))</f>
        <v>0</v>
      </c>
      <c r="R1591">
        <f>IF(A1591="","",J1591*Rules!$B$19+O1591*Rules!$B$22)</f>
        <v>0</v>
      </c>
      <c r="S1591">
        <f>IF(A1591="","",IF(J1591&gt;=4,Rules!$B$21,IF(J1591&gt;=3,Rules!$B$20,0)))</f>
        <v>0</v>
      </c>
      <c r="T1591">
        <f>IF(A1591="","",K1591*Rules!$B$23+L1591*Rules!$B$24+M1591*Rules!$B$25+N1591*Rules!$B$26)</f>
        <v>0</v>
      </c>
      <c r="U1591">
        <f t="shared" si="24"/>
        <v>0</v>
      </c>
    </row>
    <row r="1592" spans="1:21" x14ac:dyDescent="0.2">
      <c r="A1592" t="str">
        <f>MatchSquad!A1592</f>
        <v>M032</v>
      </c>
      <c r="B1592" t="str">
        <f>MatchSquad!B1592</f>
        <v>P191</v>
      </c>
      <c r="C1592" t="str">
        <f>MatchSquad!C1592</f>
        <v>Kwena Maphaka</v>
      </c>
      <c r="D1592" t="str">
        <f>MatchSquad!D1592</f>
        <v>BWL</v>
      </c>
      <c r="E1592" t="str">
        <f>MatchSquad!E1592</f>
        <v>RR</v>
      </c>
      <c r="F1592">
        <f>MatchSquad!G1592</f>
        <v>0</v>
      </c>
      <c r="G1592">
        <f>IF(A1592="","",SUMIFS(BallByBall!$I$2:$I$501,BallByBall!$B$2:$B$501,A1592,BallByBall!$F$2:$F$501,B1592))</f>
        <v>0</v>
      </c>
      <c r="H1592">
        <f>IF(A1592="","",COUNTIFS(BallByBall!$B$2:$B$501,A1592,BallByBall!$F$2:$F$501,B1592,BallByBall!$Q$2:$Q$501,1))</f>
        <v>0</v>
      </c>
      <c r="I1592">
        <f>IF(A1592="","",COUNTIFS(BallByBall!$B$2:$B$501,A1592,BallByBall!$F$2:$F$501,B1592,BallByBall!$R$2:$R$501,1))</f>
        <v>0</v>
      </c>
      <c r="J1592">
        <f>IF(A1592="","",SUMIFS(BallByBall!$T$2:$T$501,BallByBall!$B$2:$B$501,A1592,BallByBall!$H$2:$H$501,B1592))</f>
        <v>0</v>
      </c>
      <c r="K1592">
        <f>IF(A1592="","",SUMIFS(BallByBall!$U$2:$U$501,BallByBall!$B$2:$B$501,A1592,BallByBall!$P$2:$P$501,B1592))</f>
        <v>0</v>
      </c>
      <c r="L1592">
        <f>IF(A1592="","",SUMIFS(BallByBall!$V$2:$V$501,BallByBall!$B$2:$B$501,A1592,BallByBall!$P$2:$P$501,B1592))</f>
        <v>0</v>
      </c>
      <c r="M1592">
        <f>IF(A1592="","",SUMIFS(BallByBall!$W$2:$W$501,BallByBall!$B$2:$B$501,A1592,BallByBall!$P$2:$P$501,B1592))</f>
        <v>0</v>
      </c>
      <c r="N1592">
        <f>IF(A1592="","",SUMIFS(BallByBall!$X$2:$X$501,BallByBall!$B$2:$B$501,A1592,BallByBall!$P$2:$P$501,B1592))</f>
        <v>0</v>
      </c>
      <c r="O1592">
        <f>IF(A1592="","",SUMIFS(OverSummary!$G$2:$G$101,OverSummary!$A$2:$A$101,A1592,OverSummary!$D$2:$D$101,B1592))</f>
        <v>0</v>
      </c>
      <c r="P1592">
        <f>IF(A1592="","",G1592*Rules!$B$13+H1592*Rules!$B$14+I1592*Rules!$B$15)</f>
        <v>0</v>
      </c>
      <c r="Q1592">
        <f>IF(A1592="","",IF(G1592&gt;=100,Rules!$B$18,IF(G1592&gt;=50,Rules!$B$17,IF(G1592&gt;=30,Rules!$B$16,0)))+IF(AND(F1592=1,D1592&lt;&gt;"BWL",G1592=0),Rules!$B$27,0))</f>
        <v>0</v>
      </c>
      <c r="R1592">
        <f>IF(A1592="","",J1592*Rules!$B$19+O1592*Rules!$B$22)</f>
        <v>0</v>
      </c>
      <c r="S1592">
        <f>IF(A1592="","",IF(J1592&gt;=4,Rules!$B$21,IF(J1592&gt;=3,Rules!$B$20,0)))</f>
        <v>0</v>
      </c>
      <c r="T1592">
        <f>IF(A1592="","",K1592*Rules!$B$23+L1592*Rules!$B$24+M1592*Rules!$B$25+N1592*Rules!$B$26)</f>
        <v>0</v>
      </c>
      <c r="U1592">
        <f t="shared" si="24"/>
        <v>0</v>
      </c>
    </row>
    <row r="1593" spans="1:21" x14ac:dyDescent="0.2">
      <c r="A1593" t="str">
        <f>MatchSquad!A1593</f>
        <v>M032</v>
      </c>
      <c r="B1593" t="str">
        <f>MatchSquad!B1593</f>
        <v>P192</v>
      </c>
      <c r="C1593" t="str">
        <f>MatchSquad!C1593</f>
        <v>Ravi Bishnoi</v>
      </c>
      <c r="D1593" t="str">
        <f>MatchSquad!D1593</f>
        <v>BWL</v>
      </c>
      <c r="E1593" t="str">
        <f>MatchSquad!E1593</f>
        <v>RR</v>
      </c>
      <c r="F1593">
        <f>MatchSquad!G1593</f>
        <v>0</v>
      </c>
      <c r="G1593">
        <f>IF(A1593="","",SUMIFS(BallByBall!$I$2:$I$501,BallByBall!$B$2:$B$501,A1593,BallByBall!$F$2:$F$501,B1593))</f>
        <v>0</v>
      </c>
      <c r="H1593">
        <f>IF(A1593="","",COUNTIFS(BallByBall!$B$2:$B$501,A1593,BallByBall!$F$2:$F$501,B1593,BallByBall!$Q$2:$Q$501,1))</f>
        <v>0</v>
      </c>
      <c r="I1593">
        <f>IF(A1593="","",COUNTIFS(BallByBall!$B$2:$B$501,A1593,BallByBall!$F$2:$F$501,B1593,BallByBall!$R$2:$R$501,1))</f>
        <v>0</v>
      </c>
      <c r="J1593">
        <f>IF(A1593="","",SUMIFS(BallByBall!$T$2:$T$501,BallByBall!$B$2:$B$501,A1593,BallByBall!$H$2:$H$501,B1593))</f>
        <v>0</v>
      </c>
      <c r="K1593">
        <f>IF(A1593="","",SUMIFS(BallByBall!$U$2:$U$501,BallByBall!$B$2:$B$501,A1593,BallByBall!$P$2:$P$501,B1593))</f>
        <v>0</v>
      </c>
      <c r="L1593">
        <f>IF(A1593="","",SUMIFS(BallByBall!$V$2:$V$501,BallByBall!$B$2:$B$501,A1593,BallByBall!$P$2:$P$501,B1593))</f>
        <v>0</v>
      </c>
      <c r="M1593">
        <f>IF(A1593="","",SUMIFS(BallByBall!$W$2:$W$501,BallByBall!$B$2:$B$501,A1593,BallByBall!$P$2:$P$501,B1593))</f>
        <v>0</v>
      </c>
      <c r="N1593">
        <f>IF(A1593="","",SUMIFS(BallByBall!$X$2:$X$501,BallByBall!$B$2:$B$501,A1593,BallByBall!$P$2:$P$501,B1593))</f>
        <v>0</v>
      </c>
      <c r="O1593">
        <f>IF(A1593="","",SUMIFS(OverSummary!$G$2:$G$101,OverSummary!$A$2:$A$101,A1593,OverSummary!$D$2:$D$101,B1593))</f>
        <v>0</v>
      </c>
      <c r="P1593">
        <f>IF(A1593="","",G1593*Rules!$B$13+H1593*Rules!$B$14+I1593*Rules!$B$15)</f>
        <v>0</v>
      </c>
      <c r="Q1593">
        <f>IF(A1593="","",IF(G1593&gt;=100,Rules!$B$18,IF(G1593&gt;=50,Rules!$B$17,IF(G1593&gt;=30,Rules!$B$16,0)))+IF(AND(F1593=1,D1593&lt;&gt;"BWL",G1593=0),Rules!$B$27,0))</f>
        <v>0</v>
      </c>
      <c r="R1593">
        <f>IF(A1593="","",J1593*Rules!$B$19+O1593*Rules!$B$22)</f>
        <v>0</v>
      </c>
      <c r="S1593">
        <f>IF(A1593="","",IF(J1593&gt;=4,Rules!$B$21,IF(J1593&gt;=3,Rules!$B$20,0)))</f>
        <v>0</v>
      </c>
      <c r="T1593">
        <f>IF(A1593="","",K1593*Rules!$B$23+L1593*Rules!$B$24+M1593*Rules!$B$25+N1593*Rules!$B$26)</f>
        <v>0</v>
      </c>
      <c r="U1593">
        <f t="shared" si="24"/>
        <v>0</v>
      </c>
    </row>
    <row r="1594" spans="1:21" x14ac:dyDescent="0.2">
      <c r="A1594" t="str">
        <f>MatchSquad!A1594</f>
        <v>M032</v>
      </c>
      <c r="B1594" t="str">
        <f>MatchSquad!B1594</f>
        <v>P193</v>
      </c>
      <c r="C1594" t="str">
        <f>MatchSquad!C1594</f>
        <v>Sushant Mishra</v>
      </c>
      <c r="D1594" t="str">
        <f>MatchSquad!D1594</f>
        <v>BWL</v>
      </c>
      <c r="E1594" t="str">
        <f>MatchSquad!E1594</f>
        <v>RR</v>
      </c>
      <c r="F1594">
        <f>MatchSquad!G1594</f>
        <v>0</v>
      </c>
      <c r="G1594">
        <f>IF(A1594="","",SUMIFS(BallByBall!$I$2:$I$501,BallByBall!$B$2:$B$501,A1594,BallByBall!$F$2:$F$501,B1594))</f>
        <v>0</v>
      </c>
      <c r="H1594">
        <f>IF(A1594="","",COUNTIFS(BallByBall!$B$2:$B$501,A1594,BallByBall!$F$2:$F$501,B1594,BallByBall!$Q$2:$Q$501,1))</f>
        <v>0</v>
      </c>
      <c r="I1594">
        <f>IF(A1594="","",COUNTIFS(BallByBall!$B$2:$B$501,A1594,BallByBall!$F$2:$F$501,B1594,BallByBall!$R$2:$R$501,1))</f>
        <v>0</v>
      </c>
      <c r="J1594">
        <f>IF(A1594="","",SUMIFS(BallByBall!$T$2:$T$501,BallByBall!$B$2:$B$501,A1594,BallByBall!$H$2:$H$501,B1594))</f>
        <v>0</v>
      </c>
      <c r="K1594">
        <f>IF(A1594="","",SUMIFS(BallByBall!$U$2:$U$501,BallByBall!$B$2:$B$501,A1594,BallByBall!$P$2:$P$501,B1594))</f>
        <v>0</v>
      </c>
      <c r="L1594">
        <f>IF(A1594="","",SUMIFS(BallByBall!$V$2:$V$501,BallByBall!$B$2:$B$501,A1594,BallByBall!$P$2:$P$501,B1594))</f>
        <v>0</v>
      </c>
      <c r="M1594">
        <f>IF(A1594="","",SUMIFS(BallByBall!$W$2:$W$501,BallByBall!$B$2:$B$501,A1594,BallByBall!$P$2:$P$501,B1594))</f>
        <v>0</v>
      </c>
      <c r="N1594">
        <f>IF(A1594="","",SUMIFS(BallByBall!$X$2:$X$501,BallByBall!$B$2:$B$501,A1594,BallByBall!$P$2:$P$501,B1594))</f>
        <v>0</v>
      </c>
      <c r="O1594">
        <f>IF(A1594="","",SUMIFS(OverSummary!$G$2:$G$101,OverSummary!$A$2:$A$101,A1594,OverSummary!$D$2:$D$101,B1594))</f>
        <v>0</v>
      </c>
      <c r="P1594">
        <f>IF(A1594="","",G1594*Rules!$B$13+H1594*Rules!$B$14+I1594*Rules!$B$15)</f>
        <v>0</v>
      </c>
      <c r="Q1594">
        <f>IF(A1594="","",IF(G1594&gt;=100,Rules!$B$18,IF(G1594&gt;=50,Rules!$B$17,IF(G1594&gt;=30,Rules!$B$16,0)))+IF(AND(F1594=1,D1594&lt;&gt;"BWL",G1594=0),Rules!$B$27,0))</f>
        <v>0</v>
      </c>
      <c r="R1594">
        <f>IF(A1594="","",J1594*Rules!$B$19+O1594*Rules!$B$22)</f>
        <v>0</v>
      </c>
      <c r="S1594">
        <f>IF(A1594="","",IF(J1594&gt;=4,Rules!$B$21,IF(J1594&gt;=3,Rules!$B$20,0)))</f>
        <v>0</v>
      </c>
      <c r="T1594">
        <f>IF(A1594="","",K1594*Rules!$B$23+L1594*Rules!$B$24+M1594*Rules!$B$25+N1594*Rules!$B$26)</f>
        <v>0</v>
      </c>
      <c r="U1594">
        <f t="shared" si="24"/>
        <v>0</v>
      </c>
    </row>
    <row r="1595" spans="1:21" x14ac:dyDescent="0.2">
      <c r="A1595" t="str">
        <f>MatchSquad!A1595</f>
        <v>M032</v>
      </c>
      <c r="B1595" t="str">
        <f>MatchSquad!B1595</f>
        <v>P194</v>
      </c>
      <c r="C1595" t="str">
        <f>MatchSquad!C1595</f>
        <v>Yash Raj Punja</v>
      </c>
      <c r="D1595" t="str">
        <f>MatchSquad!D1595</f>
        <v>BWL</v>
      </c>
      <c r="E1595" t="str">
        <f>MatchSquad!E1595</f>
        <v>RR</v>
      </c>
      <c r="F1595">
        <f>MatchSquad!G1595</f>
        <v>0</v>
      </c>
      <c r="G1595">
        <f>IF(A1595="","",SUMIFS(BallByBall!$I$2:$I$501,BallByBall!$B$2:$B$501,A1595,BallByBall!$F$2:$F$501,B1595))</f>
        <v>0</v>
      </c>
      <c r="H1595">
        <f>IF(A1595="","",COUNTIFS(BallByBall!$B$2:$B$501,A1595,BallByBall!$F$2:$F$501,B1595,BallByBall!$Q$2:$Q$501,1))</f>
        <v>0</v>
      </c>
      <c r="I1595">
        <f>IF(A1595="","",COUNTIFS(BallByBall!$B$2:$B$501,A1595,BallByBall!$F$2:$F$501,B1595,BallByBall!$R$2:$R$501,1))</f>
        <v>0</v>
      </c>
      <c r="J1595">
        <f>IF(A1595="","",SUMIFS(BallByBall!$T$2:$T$501,BallByBall!$B$2:$B$501,A1595,BallByBall!$H$2:$H$501,B1595))</f>
        <v>0</v>
      </c>
      <c r="K1595">
        <f>IF(A1595="","",SUMIFS(BallByBall!$U$2:$U$501,BallByBall!$B$2:$B$501,A1595,BallByBall!$P$2:$P$501,B1595))</f>
        <v>0</v>
      </c>
      <c r="L1595">
        <f>IF(A1595="","",SUMIFS(BallByBall!$V$2:$V$501,BallByBall!$B$2:$B$501,A1595,BallByBall!$P$2:$P$501,B1595))</f>
        <v>0</v>
      </c>
      <c r="M1595">
        <f>IF(A1595="","",SUMIFS(BallByBall!$W$2:$W$501,BallByBall!$B$2:$B$501,A1595,BallByBall!$P$2:$P$501,B1595))</f>
        <v>0</v>
      </c>
      <c r="N1595">
        <f>IF(A1595="","",SUMIFS(BallByBall!$X$2:$X$501,BallByBall!$B$2:$B$501,A1595,BallByBall!$P$2:$P$501,B1595))</f>
        <v>0</v>
      </c>
      <c r="O1595">
        <f>IF(A1595="","",SUMIFS(OverSummary!$G$2:$G$101,OverSummary!$A$2:$A$101,A1595,OverSummary!$D$2:$D$101,B1595))</f>
        <v>0</v>
      </c>
      <c r="P1595">
        <f>IF(A1595="","",G1595*Rules!$B$13+H1595*Rules!$B$14+I1595*Rules!$B$15)</f>
        <v>0</v>
      </c>
      <c r="Q1595">
        <f>IF(A1595="","",IF(G1595&gt;=100,Rules!$B$18,IF(G1595&gt;=50,Rules!$B$17,IF(G1595&gt;=30,Rules!$B$16,0)))+IF(AND(F1595=1,D1595&lt;&gt;"BWL",G1595=0),Rules!$B$27,0))</f>
        <v>0</v>
      </c>
      <c r="R1595">
        <f>IF(A1595="","",J1595*Rules!$B$19+O1595*Rules!$B$22)</f>
        <v>0</v>
      </c>
      <c r="S1595">
        <f>IF(A1595="","",IF(J1595&gt;=4,Rules!$B$21,IF(J1595&gt;=3,Rules!$B$20,0)))</f>
        <v>0</v>
      </c>
      <c r="T1595">
        <f>IF(A1595="","",K1595*Rules!$B$23+L1595*Rules!$B$24+M1595*Rules!$B$25+N1595*Rules!$B$26)</f>
        <v>0</v>
      </c>
      <c r="U1595">
        <f t="shared" si="24"/>
        <v>0</v>
      </c>
    </row>
    <row r="1596" spans="1:21" x14ac:dyDescent="0.2">
      <c r="A1596" t="str">
        <f>MatchSquad!A1596</f>
        <v>M032</v>
      </c>
      <c r="B1596" t="str">
        <f>MatchSquad!B1596</f>
        <v>P195</v>
      </c>
      <c r="C1596" t="str">
        <f>MatchSquad!C1596</f>
        <v>Vignesh Puthur</v>
      </c>
      <c r="D1596" t="str">
        <f>MatchSquad!D1596</f>
        <v>BWL</v>
      </c>
      <c r="E1596" t="str">
        <f>MatchSquad!E1596</f>
        <v>RR</v>
      </c>
      <c r="F1596">
        <f>MatchSquad!G1596</f>
        <v>0</v>
      </c>
      <c r="G1596">
        <f>IF(A1596="","",SUMIFS(BallByBall!$I$2:$I$501,BallByBall!$B$2:$B$501,A1596,BallByBall!$F$2:$F$501,B1596))</f>
        <v>0</v>
      </c>
      <c r="H1596">
        <f>IF(A1596="","",COUNTIFS(BallByBall!$B$2:$B$501,A1596,BallByBall!$F$2:$F$501,B1596,BallByBall!$Q$2:$Q$501,1))</f>
        <v>0</v>
      </c>
      <c r="I1596">
        <f>IF(A1596="","",COUNTIFS(BallByBall!$B$2:$B$501,A1596,BallByBall!$F$2:$F$501,B1596,BallByBall!$R$2:$R$501,1))</f>
        <v>0</v>
      </c>
      <c r="J1596">
        <f>IF(A1596="","",SUMIFS(BallByBall!$T$2:$T$501,BallByBall!$B$2:$B$501,A1596,BallByBall!$H$2:$H$501,B1596))</f>
        <v>0</v>
      </c>
      <c r="K1596">
        <f>IF(A1596="","",SUMIFS(BallByBall!$U$2:$U$501,BallByBall!$B$2:$B$501,A1596,BallByBall!$P$2:$P$501,B1596))</f>
        <v>0</v>
      </c>
      <c r="L1596">
        <f>IF(A1596="","",SUMIFS(BallByBall!$V$2:$V$501,BallByBall!$B$2:$B$501,A1596,BallByBall!$P$2:$P$501,B1596))</f>
        <v>0</v>
      </c>
      <c r="M1596">
        <f>IF(A1596="","",SUMIFS(BallByBall!$W$2:$W$501,BallByBall!$B$2:$B$501,A1596,BallByBall!$P$2:$P$501,B1596))</f>
        <v>0</v>
      </c>
      <c r="N1596">
        <f>IF(A1596="","",SUMIFS(BallByBall!$X$2:$X$501,BallByBall!$B$2:$B$501,A1596,BallByBall!$P$2:$P$501,B1596))</f>
        <v>0</v>
      </c>
      <c r="O1596">
        <f>IF(A1596="","",SUMIFS(OverSummary!$G$2:$G$101,OverSummary!$A$2:$A$101,A1596,OverSummary!$D$2:$D$101,B1596))</f>
        <v>0</v>
      </c>
      <c r="P1596">
        <f>IF(A1596="","",G1596*Rules!$B$13+H1596*Rules!$B$14+I1596*Rules!$B$15)</f>
        <v>0</v>
      </c>
      <c r="Q1596">
        <f>IF(A1596="","",IF(G1596&gt;=100,Rules!$B$18,IF(G1596&gt;=50,Rules!$B$17,IF(G1596&gt;=30,Rules!$B$16,0)))+IF(AND(F1596=1,D1596&lt;&gt;"BWL",G1596=0),Rules!$B$27,0))</f>
        <v>0</v>
      </c>
      <c r="R1596">
        <f>IF(A1596="","",J1596*Rules!$B$19+O1596*Rules!$B$22)</f>
        <v>0</v>
      </c>
      <c r="S1596">
        <f>IF(A1596="","",IF(J1596&gt;=4,Rules!$B$21,IF(J1596&gt;=3,Rules!$B$20,0)))</f>
        <v>0</v>
      </c>
      <c r="T1596">
        <f>IF(A1596="","",K1596*Rules!$B$23+L1596*Rules!$B$24+M1596*Rules!$B$25+N1596*Rules!$B$26)</f>
        <v>0</v>
      </c>
      <c r="U1596">
        <f t="shared" si="24"/>
        <v>0</v>
      </c>
    </row>
    <row r="1597" spans="1:21" x14ac:dyDescent="0.2">
      <c r="A1597" t="str">
        <f>MatchSquad!A1597</f>
        <v>M032</v>
      </c>
      <c r="B1597" t="str">
        <f>MatchSquad!B1597</f>
        <v>P196</v>
      </c>
      <c r="C1597" t="str">
        <f>MatchSquad!C1597</f>
        <v>Brijesh Sharma</v>
      </c>
      <c r="D1597" t="str">
        <f>MatchSquad!D1597</f>
        <v>BWL</v>
      </c>
      <c r="E1597" t="str">
        <f>MatchSquad!E1597</f>
        <v>RR</v>
      </c>
      <c r="F1597">
        <f>MatchSquad!G1597</f>
        <v>0</v>
      </c>
      <c r="G1597">
        <f>IF(A1597="","",SUMIFS(BallByBall!$I$2:$I$501,BallByBall!$B$2:$B$501,A1597,BallByBall!$F$2:$F$501,B1597))</f>
        <v>0</v>
      </c>
      <c r="H1597">
        <f>IF(A1597="","",COUNTIFS(BallByBall!$B$2:$B$501,A1597,BallByBall!$F$2:$F$501,B1597,BallByBall!$Q$2:$Q$501,1))</f>
        <v>0</v>
      </c>
      <c r="I1597">
        <f>IF(A1597="","",COUNTIFS(BallByBall!$B$2:$B$501,A1597,BallByBall!$F$2:$F$501,B1597,BallByBall!$R$2:$R$501,1))</f>
        <v>0</v>
      </c>
      <c r="J1597">
        <f>IF(A1597="","",SUMIFS(BallByBall!$T$2:$T$501,BallByBall!$B$2:$B$501,A1597,BallByBall!$H$2:$H$501,B1597))</f>
        <v>0</v>
      </c>
      <c r="K1597">
        <f>IF(A1597="","",SUMIFS(BallByBall!$U$2:$U$501,BallByBall!$B$2:$B$501,A1597,BallByBall!$P$2:$P$501,B1597))</f>
        <v>0</v>
      </c>
      <c r="L1597">
        <f>IF(A1597="","",SUMIFS(BallByBall!$V$2:$V$501,BallByBall!$B$2:$B$501,A1597,BallByBall!$P$2:$P$501,B1597))</f>
        <v>0</v>
      </c>
      <c r="M1597">
        <f>IF(A1597="","",SUMIFS(BallByBall!$W$2:$W$501,BallByBall!$B$2:$B$501,A1597,BallByBall!$P$2:$P$501,B1597))</f>
        <v>0</v>
      </c>
      <c r="N1597">
        <f>IF(A1597="","",SUMIFS(BallByBall!$X$2:$X$501,BallByBall!$B$2:$B$501,A1597,BallByBall!$P$2:$P$501,B1597))</f>
        <v>0</v>
      </c>
      <c r="O1597">
        <f>IF(A1597="","",SUMIFS(OverSummary!$G$2:$G$101,OverSummary!$A$2:$A$101,A1597,OverSummary!$D$2:$D$101,B1597))</f>
        <v>0</v>
      </c>
      <c r="P1597">
        <f>IF(A1597="","",G1597*Rules!$B$13+H1597*Rules!$B$14+I1597*Rules!$B$15)</f>
        <v>0</v>
      </c>
      <c r="Q1597">
        <f>IF(A1597="","",IF(G1597&gt;=100,Rules!$B$18,IF(G1597&gt;=50,Rules!$B$17,IF(G1597&gt;=30,Rules!$B$16,0)))+IF(AND(F1597=1,D1597&lt;&gt;"BWL",G1597=0),Rules!$B$27,0))</f>
        <v>0</v>
      </c>
      <c r="R1597">
        <f>IF(A1597="","",J1597*Rules!$B$19+O1597*Rules!$B$22)</f>
        <v>0</v>
      </c>
      <c r="S1597">
        <f>IF(A1597="","",IF(J1597&gt;=4,Rules!$B$21,IF(J1597&gt;=3,Rules!$B$20,0)))</f>
        <v>0</v>
      </c>
      <c r="T1597">
        <f>IF(A1597="","",K1597*Rules!$B$23+L1597*Rules!$B$24+M1597*Rules!$B$25+N1597*Rules!$B$26)</f>
        <v>0</v>
      </c>
      <c r="U1597">
        <f t="shared" si="24"/>
        <v>0</v>
      </c>
    </row>
    <row r="1598" spans="1:21" x14ac:dyDescent="0.2">
      <c r="A1598" t="str">
        <f>MatchSquad!A1598</f>
        <v>M032</v>
      </c>
      <c r="B1598" t="str">
        <f>MatchSquad!B1598</f>
        <v>P197</v>
      </c>
      <c r="C1598" t="str">
        <f>MatchSquad!C1598</f>
        <v>Adam Milne</v>
      </c>
      <c r="D1598" t="str">
        <f>MatchSquad!D1598</f>
        <v>BWL</v>
      </c>
      <c r="E1598" t="str">
        <f>MatchSquad!E1598</f>
        <v>RR</v>
      </c>
      <c r="F1598">
        <f>MatchSquad!G1598</f>
        <v>0</v>
      </c>
      <c r="G1598">
        <f>IF(A1598="","",SUMIFS(BallByBall!$I$2:$I$501,BallByBall!$B$2:$B$501,A1598,BallByBall!$F$2:$F$501,B1598))</f>
        <v>0</v>
      </c>
      <c r="H1598">
        <f>IF(A1598="","",COUNTIFS(BallByBall!$B$2:$B$501,A1598,BallByBall!$F$2:$F$501,B1598,BallByBall!$Q$2:$Q$501,1))</f>
        <v>0</v>
      </c>
      <c r="I1598">
        <f>IF(A1598="","",COUNTIFS(BallByBall!$B$2:$B$501,A1598,BallByBall!$F$2:$F$501,B1598,BallByBall!$R$2:$R$501,1))</f>
        <v>0</v>
      </c>
      <c r="J1598">
        <f>IF(A1598="","",SUMIFS(BallByBall!$T$2:$T$501,BallByBall!$B$2:$B$501,A1598,BallByBall!$H$2:$H$501,B1598))</f>
        <v>0</v>
      </c>
      <c r="K1598">
        <f>IF(A1598="","",SUMIFS(BallByBall!$U$2:$U$501,BallByBall!$B$2:$B$501,A1598,BallByBall!$P$2:$P$501,B1598))</f>
        <v>0</v>
      </c>
      <c r="L1598">
        <f>IF(A1598="","",SUMIFS(BallByBall!$V$2:$V$501,BallByBall!$B$2:$B$501,A1598,BallByBall!$P$2:$P$501,B1598))</f>
        <v>0</v>
      </c>
      <c r="M1598">
        <f>IF(A1598="","",SUMIFS(BallByBall!$W$2:$W$501,BallByBall!$B$2:$B$501,A1598,BallByBall!$P$2:$P$501,B1598))</f>
        <v>0</v>
      </c>
      <c r="N1598">
        <f>IF(A1598="","",SUMIFS(BallByBall!$X$2:$X$501,BallByBall!$B$2:$B$501,A1598,BallByBall!$P$2:$P$501,B1598))</f>
        <v>0</v>
      </c>
      <c r="O1598">
        <f>IF(A1598="","",SUMIFS(OverSummary!$G$2:$G$101,OverSummary!$A$2:$A$101,A1598,OverSummary!$D$2:$D$101,B1598))</f>
        <v>0</v>
      </c>
      <c r="P1598">
        <f>IF(A1598="","",G1598*Rules!$B$13+H1598*Rules!$B$14+I1598*Rules!$B$15)</f>
        <v>0</v>
      </c>
      <c r="Q1598">
        <f>IF(A1598="","",IF(G1598&gt;=100,Rules!$B$18,IF(G1598&gt;=50,Rules!$B$17,IF(G1598&gt;=30,Rules!$B$16,0)))+IF(AND(F1598=1,D1598&lt;&gt;"BWL",G1598=0),Rules!$B$27,0))</f>
        <v>0</v>
      </c>
      <c r="R1598">
        <f>IF(A1598="","",J1598*Rules!$B$19+O1598*Rules!$B$22)</f>
        <v>0</v>
      </c>
      <c r="S1598">
        <f>IF(A1598="","",IF(J1598&gt;=4,Rules!$B$21,IF(J1598&gt;=3,Rules!$B$20,0)))</f>
        <v>0</v>
      </c>
      <c r="T1598">
        <f>IF(A1598="","",K1598*Rules!$B$23+L1598*Rules!$B$24+M1598*Rules!$B$25+N1598*Rules!$B$26)</f>
        <v>0</v>
      </c>
      <c r="U1598">
        <f t="shared" si="24"/>
        <v>0</v>
      </c>
    </row>
    <row r="1599" spans="1:21" x14ac:dyDescent="0.2">
      <c r="A1599" t="str">
        <f>MatchSquad!A1599</f>
        <v>M032</v>
      </c>
      <c r="B1599" t="str">
        <f>MatchSquad!B1599</f>
        <v>P198</v>
      </c>
      <c r="C1599" t="str">
        <f>MatchSquad!C1599</f>
        <v>Kuldeep Sen</v>
      </c>
      <c r="D1599" t="str">
        <f>MatchSquad!D1599</f>
        <v>BWL</v>
      </c>
      <c r="E1599" t="str">
        <f>MatchSquad!E1599</f>
        <v>RR</v>
      </c>
      <c r="F1599">
        <f>MatchSquad!G1599</f>
        <v>0</v>
      </c>
      <c r="G1599">
        <f>IF(A1599="","",SUMIFS(BallByBall!$I$2:$I$501,BallByBall!$B$2:$B$501,A1599,BallByBall!$F$2:$F$501,B1599))</f>
        <v>0</v>
      </c>
      <c r="H1599">
        <f>IF(A1599="","",COUNTIFS(BallByBall!$B$2:$B$501,A1599,BallByBall!$F$2:$F$501,B1599,BallByBall!$Q$2:$Q$501,1))</f>
        <v>0</v>
      </c>
      <c r="I1599">
        <f>IF(A1599="","",COUNTIFS(BallByBall!$B$2:$B$501,A1599,BallByBall!$F$2:$F$501,B1599,BallByBall!$R$2:$R$501,1))</f>
        <v>0</v>
      </c>
      <c r="J1599">
        <f>IF(A1599="","",SUMIFS(BallByBall!$T$2:$T$501,BallByBall!$B$2:$B$501,A1599,BallByBall!$H$2:$H$501,B1599))</f>
        <v>0</v>
      </c>
      <c r="K1599">
        <f>IF(A1599="","",SUMIFS(BallByBall!$U$2:$U$501,BallByBall!$B$2:$B$501,A1599,BallByBall!$P$2:$P$501,B1599))</f>
        <v>0</v>
      </c>
      <c r="L1599">
        <f>IF(A1599="","",SUMIFS(BallByBall!$V$2:$V$501,BallByBall!$B$2:$B$501,A1599,BallByBall!$P$2:$P$501,B1599))</f>
        <v>0</v>
      </c>
      <c r="M1599">
        <f>IF(A1599="","",SUMIFS(BallByBall!$W$2:$W$501,BallByBall!$B$2:$B$501,A1599,BallByBall!$P$2:$P$501,B1599))</f>
        <v>0</v>
      </c>
      <c r="N1599">
        <f>IF(A1599="","",SUMIFS(BallByBall!$X$2:$X$501,BallByBall!$B$2:$B$501,A1599,BallByBall!$P$2:$P$501,B1599))</f>
        <v>0</v>
      </c>
      <c r="O1599">
        <f>IF(A1599="","",SUMIFS(OverSummary!$G$2:$G$101,OverSummary!$A$2:$A$101,A1599,OverSummary!$D$2:$D$101,B1599))</f>
        <v>0</v>
      </c>
      <c r="P1599">
        <f>IF(A1599="","",G1599*Rules!$B$13+H1599*Rules!$B$14+I1599*Rules!$B$15)</f>
        <v>0</v>
      </c>
      <c r="Q1599">
        <f>IF(A1599="","",IF(G1599&gt;=100,Rules!$B$18,IF(G1599&gt;=50,Rules!$B$17,IF(G1599&gt;=30,Rules!$B$16,0)))+IF(AND(F1599=1,D1599&lt;&gt;"BWL",G1599=0),Rules!$B$27,0))</f>
        <v>0</v>
      </c>
      <c r="R1599">
        <f>IF(A1599="","",J1599*Rules!$B$19+O1599*Rules!$B$22)</f>
        <v>0</v>
      </c>
      <c r="S1599">
        <f>IF(A1599="","",IF(J1599&gt;=4,Rules!$B$21,IF(J1599&gt;=3,Rules!$B$20,0)))</f>
        <v>0</v>
      </c>
      <c r="T1599">
        <f>IF(A1599="","",K1599*Rules!$B$23+L1599*Rules!$B$24+M1599*Rules!$B$25+N1599*Rules!$B$26)</f>
        <v>0</v>
      </c>
      <c r="U1599">
        <f t="shared" si="24"/>
        <v>0</v>
      </c>
    </row>
    <row r="1600" spans="1:21" x14ac:dyDescent="0.2">
      <c r="A1600" t="str">
        <f>MatchSquad!A1600</f>
        <v>M032</v>
      </c>
      <c r="B1600" t="str">
        <f>MatchSquad!B1600</f>
        <v>P199</v>
      </c>
      <c r="C1600" t="str">
        <f>MatchSquad!C1600</f>
        <v>Sandeep Sharma</v>
      </c>
      <c r="D1600" t="str">
        <f>MatchSquad!D1600</f>
        <v>BWL</v>
      </c>
      <c r="E1600" t="str">
        <f>MatchSquad!E1600</f>
        <v>RR</v>
      </c>
      <c r="F1600">
        <f>MatchSquad!G1600</f>
        <v>0</v>
      </c>
      <c r="G1600">
        <f>IF(A1600="","",SUMIFS(BallByBall!$I$2:$I$501,BallByBall!$B$2:$B$501,A1600,BallByBall!$F$2:$F$501,B1600))</f>
        <v>0</v>
      </c>
      <c r="H1600">
        <f>IF(A1600="","",COUNTIFS(BallByBall!$B$2:$B$501,A1600,BallByBall!$F$2:$F$501,B1600,BallByBall!$Q$2:$Q$501,1))</f>
        <v>0</v>
      </c>
      <c r="I1600">
        <f>IF(A1600="","",COUNTIFS(BallByBall!$B$2:$B$501,A1600,BallByBall!$F$2:$F$501,B1600,BallByBall!$R$2:$R$501,1))</f>
        <v>0</v>
      </c>
      <c r="J1600">
        <f>IF(A1600="","",SUMIFS(BallByBall!$T$2:$T$501,BallByBall!$B$2:$B$501,A1600,BallByBall!$H$2:$H$501,B1600))</f>
        <v>0</v>
      </c>
      <c r="K1600">
        <f>IF(A1600="","",SUMIFS(BallByBall!$U$2:$U$501,BallByBall!$B$2:$B$501,A1600,BallByBall!$P$2:$P$501,B1600))</f>
        <v>0</v>
      </c>
      <c r="L1600">
        <f>IF(A1600="","",SUMIFS(BallByBall!$V$2:$V$501,BallByBall!$B$2:$B$501,A1600,BallByBall!$P$2:$P$501,B1600))</f>
        <v>0</v>
      </c>
      <c r="M1600">
        <f>IF(A1600="","",SUMIFS(BallByBall!$W$2:$W$501,BallByBall!$B$2:$B$501,A1600,BallByBall!$P$2:$P$501,B1600))</f>
        <v>0</v>
      </c>
      <c r="N1600">
        <f>IF(A1600="","",SUMIFS(BallByBall!$X$2:$X$501,BallByBall!$B$2:$B$501,A1600,BallByBall!$P$2:$P$501,B1600))</f>
        <v>0</v>
      </c>
      <c r="O1600">
        <f>IF(A1600="","",SUMIFS(OverSummary!$G$2:$G$101,OverSummary!$A$2:$A$101,A1600,OverSummary!$D$2:$D$101,B1600))</f>
        <v>0</v>
      </c>
      <c r="P1600">
        <f>IF(A1600="","",G1600*Rules!$B$13+H1600*Rules!$B$14+I1600*Rules!$B$15)</f>
        <v>0</v>
      </c>
      <c r="Q1600">
        <f>IF(A1600="","",IF(G1600&gt;=100,Rules!$B$18,IF(G1600&gt;=50,Rules!$B$17,IF(G1600&gt;=30,Rules!$B$16,0)))+IF(AND(F1600=1,D1600&lt;&gt;"BWL",G1600=0),Rules!$B$27,0))</f>
        <v>0</v>
      </c>
      <c r="R1600">
        <f>IF(A1600="","",J1600*Rules!$B$19+O1600*Rules!$B$22)</f>
        <v>0</v>
      </c>
      <c r="S1600">
        <f>IF(A1600="","",IF(J1600&gt;=4,Rules!$B$21,IF(J1600&gt;=3,Rules!$B$20,0)))</f>
        <v>0</v>
      </c>
      <c r="T1600">
        <f>IF(A1600="","",K1600*Rules!$B$23+L1600*Rules!$B$24+M1600*Rules!$B$25+N1600*Rules!$B$26)</f>
        <v>0</v>
      </c>
      <c r="U1600">
        <f t="shared" si="24"/>
        <v>0</v>
      </c>
    </row>
    <row r="1601" spans="1:21" x14ac:dyDescent="0.2">
      <c r="A1601" t="str">
        <f>MatchSquad!A1601</f>
        <v>M032</v>
      </c>
      <c r="B1601" t="str">
        <f>MatchSquad!B1601</f>
        <v>P200</v>
      </c>
      <c r="C1601" t="str">
        <f>MatchSquad!C1601</f>
        <v>Nandre Burger</v>
      </c>
      <c r="D1601" t="str">
        <f>MatchSquad!D1601</f>
        <v>BWL</v>
      </c>
      <c r="E1601" t="str">
        <f>MatchSquad!E1601</f>
        <v>RR</v>
      </c>
      <c r="F1601">
        <f>MatchSquad!G1601</f>
        <v>0</v>
      </c>
      <c r="G1601">
        <f>IF(A1601="","",SUMIFS(BallByBall!$I$2:$I$501,BallByBall!$B$2:$B$501,A1601,BallByBall!$F$2:$F$501,B1601))</f>
        <v>0</v>
      </c>
      <c r="H1601">
        <f>IF(A1601="","",COUNTIFS(BallByBall!$B$2:$B$501,A1601,BallByBall!$F$2:$F$501,B1601,BallByBall!$Q$2:$Q$501,1))</f>
        <v>0</v>
      </c>
      <c r="I1601">
        <f>IF(A1601="","",COUNTIFS(BallByBall!$B$2:$B$501,A1601,BallByBall!$F$2:$F$501,B1601,BallByBall!$R$2:$R$501,1))</f>
        <v>0</v>
      </c>
      <c r="J1601">
        <f>IF(A1601="","",SUMIFS(BallByBall!$T$2:$T$501,BallByBall!$B$2:$B$501,A1601,BallByBall!$H$2:$H$501,B1601))</f>
        <v>0</v>
      </c>
      <c r="K1601">
        <f>IF(A1601="","",SUMIFS(BallByBall!$U$2:$U$501,BallByBall!$B$2:$B$501,A1601,BallByBall!$P$2:$P$501,B1601))</f>
        <v>0</v>
      </c>
      <c r="L1601">
        <f>IF(A1601="","",SUMIFS(BallByBall!$V$2:$V$501,BallByBall!$B$2:$B$501,A1601,BallByBall!$P$2:$P$501,B1601))</f>
        <v>0</v>
      </c>
      <c r="M1601">
        <f>IF(A1601="","",SUMIFS(BallByBall!$W$2:$W$501,BallByBall!$B$2:$B$501,A1601,BallByBall!$P$2:$P$501,B1601))</f>
        <v>0</v>
      </c>
      <c r="N1601">
        <f>IF(A1601="","",SUMIFS(BallByBall!$X$2:$X$501,BallByBall!$B$2:$B$501,A1601,BallByBall!$P$2:$P$501,B1601))</f>
        <v>0</v>
      </c>
      <c r="O1601">
        <f>IF(A1601="","",SUMIFS(OverSummary!$G$2:$G$101,OverSummary!$A$2:$A$101,A1601,OverSummary!$D$2:$D$101,B1601))</f>
        <v>0</v>
      </c>
      <c r="P1601">
        <f>IF(A1601="","",G1601*Rules!$B$13+H1601*Rules!$B$14+I1601*Rules!$B$15)</f>
        <v>0</v>
      </c>
      <c r="Q1601">
        <f>IF(A1601="","",IF(G1601&gt;=100,Rules!$B$18,IF(G1601&gt;=50,Rules!$B$17,IF(G1601&gt;=30,Rules!$B$16,0)))+IF(AND(F1601=1,D1601&lt;&gt;"BWL",G1601=0),Rules!$B$27,0))</f>
        <v>0</v>
      </c>
      <c r="R1601">
        <f>IF(A1601="","",J1601*Rules!$B$19+O1601*Rules!$B$22)</f>
        <v>0</v>
      </c>
      <c r="S1601">
        <f>IF(A1601="","",IF(J1601&gt;=4,Rules!$B$21,IF(J1601&gt;=3,Rules!$B$20,0)))</f>
        <v>0</v>
      </c>
      <c r="T1601">
        <f>IF(A1601="","",K1601*Rules!$B$23+L1601*Rules!$B$24+M1601*Rules!$B$25+N1601*Rules!$B$26)</f>
        <v>0</v>
      </c>
      <c r="U1601">
        <f t="shared" si="24"/>
        <v>0</v>
      </c>
    </row>
    <row r="1602" spans="1:21" x14ac:dyDescent="0.2">
      <c r="A1602" t="str">
        <f>MatchSquad!A1602</f>
        <v>M033</v>
      </c>
      <c r="B1602" t="str">
        <f>MatchSquad!B1602</f>
        <v>P126</v>
      </c>
      <c r="C1602" t="str">
        <f>MatchSquad!C1602</f>
        <v>Rohit Sharma</v>
      </c>
      <c r="D1602" t="str">
        <f>MatchSquad!D1602</f>
        <v>BAT</v>
      </c>
      <c r="E1602" t="str">
        <f>MatchSquad!E1602</f>
        <v>MI</v>
      </c>
      <c r="F1602">
        <f>MatchSquad!G1602</f>
        <v>0</v>
      </c>
      <c r="G1602">
        <f>IF(A1602="","",SUMIFS(BallByBall!$I$2:$I$501,BallByBall!$B$2:$B$501,A1602,BallByBall!$F$2:$F$501,B1602))</f>
        <v>0</v>
      </c>
      <c r="H1602">
        <f>IF(A1602="","",COUNTIFS(BallByBall!$B$2:$B$501,A1602,BallByBall!$F$2:$F$501,B1602,BallByBall!$Q$2:$Q$501,1))</f>
        <v>0</v>
      </c>
      <c r="I1602">
        <f>IF(A1602="","",COUNTIFS(BallByBall!$B$2:$B$501,A1602,BallByBall!$F$2:$F$501,B1602,BallByBall!$R$2:$R$501,1))</f>
        <v>0</v>
      </c>
      <c r="J1602">
        <f>IF(A1602="","",SUMIFS(BallByBall!$T$2:$T$501,BallByBall!$B$2:$B$501,A1602,BallByBall!$H$2:$H$501,B1602))</f>
        <v>0</v>
      </c>
      <c r="K1602">
        <f>IF(A1602="","",SUMIFS(BallByBall!$U$2:$U$501,BallByBall!$B$2:$B$501,A1602,BallByBall!$P$2:$P$501,B1602))</f>
        <v>0</v>
      </c>
      <c r="L1602">
        <f>IF(A1602="","",SUMIFS(BallByBall!$V$2:$V$501,BallByBall!$B$2:$B$501,A1602,BallByBall!$P$2:$P$501,B1602))</f>
        <v>0</v>
      </c>
      <c r="M1602">
        <f>IF(A1602="","",SUMIFS(BallByBall!$W$2:$W$501,BallByBall!$B$2:$B$501,A1602,BallByBall!$P$2:$P$501,B1602))</f>
        <v>0</v>
      </c>
      <c r="N1602">
        <f>IF(A1602="","",SUMIFS(BallByBall!$X$2:$X$501,BallByBall!$B$2:$B$501,A1602,BallByBall!$P$2:$P$501,B1602))</f>
        <v>0</v>
      </c>
      <c r="O1602">
        <f>IF(A1602="","",SUMIFS(OverSummary!$G$2:$G$101,OverSummary!$A$2:$A$101,A1602,OverSummary!$D$2:$D$101,B1602))</f>
        <v>0</v>
      </c>
      <c r="P1602">
        <f>IF(A1602="","",G1602*Rules!$B$13+H1602*Rules!$B$14+I1602*Rules!$B$15)</f>
        <v>0</v>
      </c>
      <c r="Q1602">
        <f>IF(A1602="","",IF(G1602&gt;=100,Rules!$B$18,IF(G1602&gt;=50,Rules!$B$17,IF(G1602&gt;=30,Rules!$B$16,0)))+IF(AND(F1602=1,D1602&lt;&gt;"BWL",G1602=0),Rules!$B$27,0))</f>
        <v>0</v>
      </c>
      <c r="R1602">
        <f>IF(A1602="","",J1602*Rules!$B$19+O1602*Rules!$B$22)</f>
        <v>0</v>
      </c>
      <c r="S1602">
        <f>IF(A1602="","",IF(J1602&gt;=4,Rules!$B$21,IF(J1602&gt;=3,Rules!$B$20,0)))</f>
        <v>0</v>
      </c>
      <c r="T1602">
        <f>IF(A1602="","",K1602*Rules!$B$23+L1602*Rules!$B$24+M1602*Rules!$B$25+N1602*Rules!$B$26)</f>
        <v>0</v>
      </c>
      <c r="U1602">
        <f t="shared" ref="U1602:U1665" si="25">IF(A1602="","",P1602+Q1602+R1602+S1602+T1602)</f>
        <v>0</v>
      </c>
    </row>
    <row r="1603" spans="1:21" x14ac:dyDescent="0.2">
      <c r="A1603" t="str">
        <f>MatchSquad!A1603</f>
        <v>M033</v>
      </c>
      <c r="B1603" t="str">
        <f>MatchSquad!B1603</f>
        <v>P127</v>
      </c>
      <c r="C1603" t="str">
        <f>MatchSquad!C1603</f>
        <v>Surya Kumar Yadav</v>
      </c>
      <c r="D1603" t="str">
        <f>MatchSquad!D1603</f>
        <v>BAT</v>
      </c>
      <c r="E1603" t="str">
        <f>MatchSquad!E1603</f>
        <v>MI</v>
      </c>
      <c r="F1603">
        <f>MatchSquad!G1603</f>
        <v>0</v>
      </c>
      <c r="G1603">
        <f>IF(A1603="","",SUMIFS(BallByBall!$I$2:$I$501,BallByBall!$B$2:$B$501,A1603,BallByBall!$F$2:$F$501,B1603))</f>
        <v>0</v>
      </c>
      <c r="H1603">
        <f>IF(A1603="","",COUNTIFS(BallByBall!$B$2:$B$501,A1603,BallByBall!$F$2:$F$501,B1603,BallByBall!$Q$2:$Q$501,1))</f>
        <v>0</v>
      </c>
      <c r="I1603">
        <f>IF(A1603="","",COUNTIFS(BallByBall!$B$2:$B$501,A1603,BallByBall!$F$2:$F$501,B1603,BallByBall!$R$2:$R$501,1))</f>
        <v>0</v>
      </c>
      <c r="J1603">
        <f>IF(A1603="","",SUMIFS(BallByBall!$T$2:$T$501,BallByBall!$B$2:$B$501,A1603,BallByBall!$H$2:$H$501,B1603))</f>
        <v>0</v>
      </c>
      <c r="K1603">
        <f>IF(A1603="","",SUMIFS(BallByBall!$U$2:$U$501,BallByBall!$B$2:$B$501,A1603,BallByBall!$P$2:$P$501,B1603))</f>
        <v>0</v>
      </c>
      <c r="L1603">
        <f>IF(A1603="","",SUMIFS(BallByBall!$V$2:$V$501,BallByBall!$B$2:$B$501,A1603,BallByBall!$P$2:$P$501,B1603))</f>
        <v>0</v>
      </c>
      <c r="M1603">
        <f>IF(A1603="","",SUMIFS(BallByBall!$W$2:$W$501,BallByBall!$B$2:$B$501,A1603,BallByBall!$P$2:$P$501,B1603))</f>
        <v>0</v>
      </c>
      <c r="N1603">
        <f>IF(A1603="","",SUMIFS(BallByBall!$X$2:$X$501,BallByBall!$B$2:$B$501,A1603,BallByBall!$P$2:$P$501,B1603))</f>
        <v>0</v>
      </c>
      <c r="O1603">
        <f>IF(A1603="","",SUMIFS(OverSummary!$G$2:$G$101,OverSummary!$A$2:$A$101,A1603,OverSummary!$D$2:$D$101,B1603))</f>
        <v>0</v>
      </c>
      <c r="P1603">
        <f>IF(A1603="","",G1603*Rules!$B$13+H1603*Rules!$B$14+I1603*Rules!$B$15)</f>
        <v>0</v>
      </c>
      <c r="Q1603">
        <f>IF(A1603="","",IF(G1603&gt;=100,Rules!$B$18,IF(G1603&gt;=50,Rules!$B$17,IF(G1603&gt;=30,Rules!$B$16,0)))+IF(AND(F1603=1,D1603&lt;&gt;"BWL",G1603=0),Rules!$B$27,0))</f>
        <v>0</v>
      </c>
      <c r="R1603">
        <f>IF(A1603="","",J1603*Rules!$B$19+O1603*Rules!$B$22)</f>
        <v>0</v>
      </c>
      <c r="S1603">
        <f>IF(A1603="","",IF(J1603&gt;=4,Rules!$B$21,IF(J1603&gt;=3,Rules!$B$20,0)))</f>
        <v>0</v>
      </c>
      <c r="T1603">
        <f>IF(A1603="","",K1603*Rules!$B$23+L1603*Rules!$B$24+M1603*Rules!$B$25+N1603*Rules!$B$26)</f>
        <v>0</v>
      </c>
      <c r="U1603">
        <f t="shared" si="25"/>
        <v>0</v>
      </c>
    </row>
    <row r="1604" spans="1:21" x14ac:dyDescent="0.2">
      <c r="A1604" t="str">
        <f>MatchSquad!A1604</f>
        <v>M033</v>
      </c>
      <c r="B1604" t="str">
        <f>MatchSquad!B1604</f>
        <v>P128</v>
      </c>
      <c r="C1604" t="str">
        <f>MatchSquad!C1604</f>
        <v>Robin Minz</v>
      </c>
      <c r="D1604" t="str">
        <f>MatchSquad!D1604</f>
        <v>WK</v>
      </c>
      <c r="E1604" t="str">
        <f>MatchSquad!E1604</f>
        <v>MI</v>
      </c>
      <c r="F1604">
        <f>MatchSquad!G1604</f>
        <v>0</v>
      </c>
      <c r="G1604">
        <f>IF(A1604="","",SUMIFS(BallByBall!$I$2:$I$501,BallByBall!$B$2:$B$501,A1604,BallByBall!$F$2:$F$501,B1604))</f>
        <v>0</v>
      </c>
      <c r="H1604">
        <f>IF(A1604="","",COUNTIFS(BallByBall!$B$2:$B$501,A1604,BallByBall!$F$2:$F$501,B1604,BallByBall!$Q$2:$Q$501,1))</f>
        <v>0</v>
      </c>
      <c r="I1604">
        <f>IF(A1604="","",COUNTIFS(BallByBall!$B$2:$B$501,A1604,BallByBall!$F$2:$F$501,B1604,BallByBall!$R$2:$R$501,1))</f>
        <v>0</v>
      </c>
      <c r="J1604">
        <f>IF(A1604="","",SUMIFS(BallByBall!$T$2:$T$501,BallByBall!$B$2:$B$501,A1604,BallByBall!$H$2:$H$501,B1604))</f>
        <v>0</v>
      </c>
      <c r="K1604">
        <f>IF(A1604="","",SUMIFS(BallByBall!$U$2:$U$501,BallByBall!$B$2:$B$501,A1604,BallByBall!$P$2:$P$501,B1604))</f>
        <v>0</v>
      </c>
      <c r="L1604">
        <f>IF(A1604="","",SUMIFS(BallByBall!$V$2:$V$501,BallByBall!$B$2:$B$501,A1604,BallByBall!$P$2:$P$501,B1604))</f>
        <v>0</v>
      </c>
      <c r="M1604">
        <f>IF(A1604="","",SUMIFS(BallByBall!$W$2:$W$501,BallByBall!$B$2:$B$501,A1604,BallByBall!$P$2:$P$501,B1604))</f>
        <v>0</v>
      </c>
      <c r="N1604">
        <f>IF(A1604="","",SUMIFS(BallByBall!$X$2:$X$501,BallByBall!$B$2:$B$501,A1604,BallByBall!$P$2:$P$501,B1604))</f>
        <v>0</v>
      </c>
      <c r="O1604">
        <f>IF(A1604="","",SUMIFS(OverSummary!$G$2:$G$101,OverSummary!$A$2:$A$101,A1604,OverSummary!$D$2:$D$101,B1604))</f>
        <v>0</v>
      </c>
      <c r="P1604">
        <f>IF(A1604="","",G1604*Rules!$B$13+H1604*Rules!$B$14+I1604*Rules!$B$15)</f>
        <v>0</v>
      </c>
      <c r="Q1604">
        <f>IF(A1604="","",IF(G1604&gt;=100,Rules!$B$18,IF(G1604&gt;=50,Rules!$B$17,IF(G1604&gt;=30,Rules!$B$16,0)))+IF(AND(F1604=1,D1604&lt;&gt;"BWL",G1604=0),Rules!$B$27,0))</f>
        <v>0</v>
      </c>
      <c r="R1604">
        <f>IF(A1604="","",J1604*Rules!$B$19+O1604*Rules!$B$22)</f>
        <v>0</v>
      </c>
      <c r="S1604">
        <f>IF(A1604="","",IF(J1604&gt;=4,Rules!$B$21,IF(J1604&gt;=3,Rules!$B$20,0)))</f>
        <v>0</v>
      </c>
      <c r="T1604">
        <f>IF(A1604="","",K1604*Rules!$B$23+L1604*Rules!$B$24+M1604*Rules!$B$25+N1604*Rules!$B$26)</f>
        <v>0</v>
      </c>
      <c r="U1604">
        <f t="shared" si="25"/>
        <v>0</v>
      </c>
    </row>
    <row r="1605" spans="1:21" x14ac:dyDescent="0.2">
      <c r="A1605" t="str">
        <f>MatchSquad!A1605</f>
        <v>M033</v>
      </c>
      <c r="B1605" t="str">
        <f>MatchSquad!B1605</f>
        <v>P129</v>
      </c>
      <c r="C1605" t="str">
        <f>MatchSquad!C1605</f>
        <v>Sherfane Rutherford</v>
      </c>
      <c r="D1605" t="str">
        <f>MatchSquad!D1605</f>
        <v>BAT</v>
      </c>
      <c r="E1605" t="str">
        <f>MatchSquad!E1605</f>
        <v>MI</v>
      </c>
      <c r="F1605">
        <f>MatchSquad!G1605</f>
        <v>0</v>
      </c>
      <c r="G1605">
        <f>IF(A1605="","",SUMIFS(BallByBall!$I$2:$I$501,BallByBall!$B$2:$B$501,A1605,BallByBall!$F$2:$F$501,B1605))</f>
        <v>0</v>
      </c>
      <c r="H1605">
        <f>IF(A1605="","",COUNTIFS(BallByBall!$B$2:$B$501,A1605,BallByBall!$F$2:$F$501,B1605,BallByBall!$Q$2:$Q$501,1))</f>
        <v>0</v>
      </c>
      <c r="I1605">
        <f>IF(A1605="","",COUNTIFS(BallByBall!$B$2:$B$501,A1605,BallByBall!$F$2:$F$501,B1605,BallByBall!$R$2:$R$501,1))</f>
        <v>0</v>
      </c>
      <c r="J1605">
        <f>IF(A1605="","",SUMIFS(BallByBall!$T$2:$T$501,BallByBall!$B$2:$B$501,A1605,BallByBall!$H$2:$H$501,B1605))</f>
        <v>0</v>
      </c>
      <c r="K1605">
        <f>IF(A1605="","",SUMIFS(BallByBall!$U$2:$U$501,BallByBall!$B$2:$B$501,A1605,BallByBall!$P$2:$P$501,B1605))</f>
        <v>0</v>
      </c>
      <c r="L1605">
        <f>IF(A1605="","",SUMIFS(BallByBall!$V$2:$V$501,BallByBall!$B$2:$B$501,A1605,BallByBall!$P$2:$P$501,B1605))</f>
        <v>0</v>
      </c>
      <c r="M1605">
        <f>IF(A1605="","",SUMIFS(BallByBall!$W$2:$W$501,BallByBall!$B$2:$B$501,A1605,BallByBall!$P$2:$P$501,B1605))</f>
        <v>0</v>
      </c>
      <c r="N1605">
        <f>IF(A1605="","",SUMIFS(BallByBall!$X$2:$X$501,BallByBall!$B$2:$B$501,A1605,BallByBall!$P$2:$P$501,B1605))</f>
        <v>0</v>
      </c>
      <c r="O1605">
        <f>IF(A1605="","",SUMIFS(OverSummary!$G$2:$G$101,OverSummary!$A$2:$A$101,A1605,OverSummary!$D$2:$D$101,B1605))</f>
        <v>0</v>
      </c>
      <c r="P1605">
        <f>IF(A1605="","",G1605*Rules!$B$13+H1605*Rules!$B$14+I1605*Rules!$B$15)</f>
        <v>0</v>
      </c>
      <c r="Q1605">
        <f>IF(A1605="","",IF(G1605&gt;=100,Rules!$B$18,IF(G1605&gt;=50,Rules!$B$17,IF(G1605&gt;=30,Rules!$B$16,0)))+IF(AND(F1605=1,D1605&lt;&gt;"BWL",G1605=0),Rules!$B$27,0))</f>
        <v>0</v>
      </c>
      <c r="R1605">
        <f>IF(A1605="","",J1605*Rules!$B$19+O1605*Rules!$B$22)</f>
        <v>0</v>
      </c>
      <c r="S1605">
        <f>IF(A1605="","",IF(J1605&gt;=4,Rules!$B$21,IF(J1605&gt;=3,Rules!$B$20,0)))</f>
        <v>0</v>
      </c>
      <c r="T1605">
        <f>IF(A1605="","",K1605*Rules!$B$23+L1605*Rules!$B$24+M1605*Rules!$B$25+N1605*Rules!$B$26)</f>
        <v>0</v>
      </c>
      <c r="U1605">
        <f t="shared" si="25"/>
        <v>0</v>
      </c>
    </row>
    <row r="1606" spans="1:21" x14ac:dyDescent="0.2">
      <c r="A1606" t="str">
        <f>MatchSquad!A1606</f>
        <v>M033</v>
      </c>
      <c r="B1606" t="str">
        <f>MatchSquad!B1606</f>
        <v>P130</v>
      </c>
      <c r="C1606" t="str">
        <f>MatchSquad!C1606</f>
        <v>Ryan Rickelton</v>
      </c>
      <c r="D1606" t="str">
        <f>MatchSquad!D1606</f>
        <v>WK</v>
      </c>
      <c r="E1606" t="str">
        <f>MatchSquad!E1606</f>
        <v>MI</v>
      </c>
      <c r="F1606">
        <f>MatchSquad!G1606</f>
        <v>0</v>
      </c>
      <c r="G1606">
        <f>IF(A1606="","",SUMIFS(BallByBall!$I$2:$I$501,BallByBall!$B$2:$B$501,A1606,BallByBall!$F$2:$F$501,B1606))</f>
        <v>0</v>
      </c>
      <c r="H1606">
        <f>IF(A1606="","",COUNTIFS(BallByBall!$B$2:$B$501,A1606,BallByBall!$F$2:$F$501,B1606,BallByBall!$Q$2:$Q$501,1))</f>
        <v>0</v>
      </c>
      <c r="I1606">
        <f>IF(A1606="","",COUNTIFS(BallByBall!$B$2:$B$501,A1606,BallByBall!$F$2:$F$501,B1606,BallByBall!$R$2:$R$501,1))</f>
        <v>0</v>
      </c>
      <c r="J1606">
        <f>IF(A1606="","",SUMIFS(BallByBall!$T$2:$T$501,BallByBall!$B$2:$B$501,A1606,BallByBall!$H$2:$H$501,B1606))</f>
        <v>0</v>
      </c>
      <c r="K1606">
        <f>IF(A1606="","",SUMIFS(BallByBall!$U$2:$U$501,BallByBall!$B$2:$B$501,A1606,BallByBall!$P$2:$P$501,B1606))</f>
        <v>0</v>
      </c>
      <c r="L1606">
        <f>IF(A1606="","",SUMIFS(BallByBall!$V$2:$V$501,BallByBall!$B$2:$B$501,A1606,BallByBall!$P$2:$P$501,B1606))</f>
        <v>0</v>
      </c>
      <c r="M1606">
        <f>IF(A1606="","",SUMIFS(BallByBall!$W$2:$W$501,BallByBall!$B$2:$B$501,A1606,BallByBall!$P$2:$P$501,B1606))</f>
        <v>0</v>
      </c>
      <c r="N1606">
        <f>IF(A1606="","",SUMIFS(BallByBall!$X$2:$X$501,BallByBall!$B$2:$B$501,A1606,BallByBall!$P$2:$P$501,B1606))</f>
        <v>0</v>
      </c>
      <c r="O1606">
        <f>IF(A1606="","",SUMIFS(OverSummary!$G$2:$G$101,OverSummary!$A$2:$A$101,A1606,OverSummary!$D$2:$D$101,B1606))</f>
        <v>0</v>
      </c>
      <c r="P1606">
        <f>IF(A1606="","",G1606*Rules!$B$13+H1606*Rules!$B$14+I1606*Rules!$B$15)</f>
        <v>0</v>
      </c>
      <c r="Q1606">
        <f>IF(A1606="","",IF(G1606&gt;=100,Rules!$B$18,IF(G1606&gt;=50,Rules!$B$17,IF(G1606&gt;=30,Rules!$B$16,0)))+IF(AND(F1606=1,D1606&lt;&gt;"BWL",G1606=0),Rules!$B$27,0))</f>
        <v>0</v>
      </c>
      <c r="R1606">
        <f>IF(A1606="","",J1606*Rules!$B$19+O1606*Rules!$B$22)</f>
        <v>0</v>
      </c>
      <c r="S1606">
        <f>IF(A1606="","",IF(J1606&gt;=4,Rules!$B$21,IF(J1606&gt;=3,Rules!$B$20,0)))</f>
        <v>0</v>
      </c>
      <c r="T1606">
        <f>IF(A1606="","",K1606*Rules!$B$23+L1606*Rules!$B$24+M1606*Rules!$B$25+N1606*Rules!$B$26)</f>
        <v>0</v>
      </c>
      <c r="U1606">
        <f t="shared" si="25"/>
        <v>0</v>
      </c>
    </row>
    <row r="1607" spans="1:21" x14ac:dyDescent="0.2">
      <c r="A1607" t="str">
        <f>MatchSquad!A1607</f>
        <v>M033</v>
      </c>
      <c r="B1607" t="str">
        <f>MatchSquad!B1607</f>
        <v>P131</v>
      </c>
      <c r="C1607" t="str">
        <f>MatchSquad!C1607</f>
        <v>Quinton de Kock</v>
      </c>
      <c r="D1607" t="str">
        <f>MatchSquad!D1607</f>
        <v>WK</v>
      </c>
      <c r="E1607" t="str">
        <f>MatchSquad!E1607</f>
        <v>MI</v>
      </c>
      <c r="F1607">
        <f>MatchSquad!G1607</f>
        <v>0</v>
      </c>
      <c r="G1607">
        <f>IF(A1607="","",SUMIFS(BallByBall!$I$2:$I$501,BallByBall!$B$2:$B$501,A1607,BallByBall!$F$2:$F$501,B1607))</f>
        <v>0</v>
      </c>
      <c r="H1607">
        <f>IF(A1607="","",COUNTIFS(BallByBall!$B$2:$B$501,A1607,BallByBall!$F$2:$F$501,B1607,BallByBall!$Q$2:$Q$501,1))</f>
        <v>0</v>
      </c>
      <c r="I1607">
        <f>IF(A1607="","",COUNTIFS(BallByBall!$B$2:$B$501,A1607,BallByBall!$F$2:$F$501,B1607,BallByBall!$R$2:$R$501,1))</f>
        <v>0</v>
      </c>
      <c r="J1607">
        <f>IF(A1607="","",SUMIFS(BallByBall!$T$2:$T$501,BallByBall!$B$2:$B$501,A1607,BallByBall!$H$2:$H$501,B1607))</f>
        <v>0</v>
      </c>
      <c r="K1607">
        <f>IF(A1607="","",SUMIFS(BallByBall!$U$2:$U$501,BallByBall!$B$2:$B$501,A1607,BallByBall!$P$2:$P$501,B1607))</f>
        <v>0</v>
      </c>
      <c r="L1607">
        <f>IF(A1607="","",SUMIFS(BallByBall!$V$2:$V$501,BallByBall!$B$2:$B$501,A1607,BallByBall!$P$2:$P$501,B1607))</f>
        <v>0</v>
      </c>
      <c r="M1607">
        <f>IF(A1607="","",SUMIFS(BallByBall!$W$2:$W$501,BallByBall!$B$2:$B$501,A1607,BallByBall!$P$2:$P$501,B1607))</f>
        <v>0</v>
      </c>
      <c r="N1607">
        <f>IF(A1607="","",SUMIFS(BallByBall!$X$2:$X$501,BallByBall!$B$2:$B$501,A1607,BallByBall!$P$2:$P$501,B1607))</f>
        <v>0</v>
      </c>
      <c r="O1607">
        <f>IF(A1607="","",SUMIFS(OverSummary!$G$2:$G$101,OverSummary!$A$2:$A$101,A1607,OverSummary!$D$2:$D$101,B1607))</f>
        <v>0</v>
      </c>
      <c r="P1607">
        <f>IF(A1607="","",G1607*Rules!$B$13+H1607*Rules!$B$14+I1607*Rules!$B$15)</f>
        <v>0</v>
      </c>
      <c r="Q1607">
        <f>IF(A1607="","",IF(G1607&gt;=100,Rules!$B$18,IF(G1607&gt;=50,Rules!$B$17,IF(G1607&gt;=30,Rules!$B$16,0)))+IF(AND(F1607=1,D1607&lt;&gt;"BWL",G1607=0),Rules!$B$27,0))</f>
        <v>0</v>
      </c>
      <c r="R1607">
        <f>IF(A1607="","",J1607*Rules!$B$19+O1607*Rules!$B$22)</f>
        <v>0</v>
      </c>
      <c r="S1607">
        <f>IF(A1607="","",IF(J1607&gt;=4,Rules!$B$21,IF(J1607&gt;=3,Rules!$B$20,0)))</f>
        <v>0</v>
      </c>
      <c r="T1607">
        <f>IF(A1607="","",K1607*Rules!$B$23+L1607*Rules!$B$24+M1607*Rules!$B$25+N1607*Rules!$B$26)</f>
        <v>0</v>
      </c>
      <c r="U1607">
        <f t="shared" si="25"/>
        <v>0</v>
      </c>
    </row>
    <row r="1608" spans="1:21" x14ac:dyDescent="0.2">
      <c r="A1608" t="str">
        <f>MatchSquad!A1608</f>
        <v>M033</v>
      </c>
      <c r="B1608" t="str">
        <f>MatchSquad!B1608</f>
        <v>P132</v>
      </c>
      <c r="C1608" t="str">
        <f>MatchSquad!C1608</f>
        <v>Danish Malewar</v>
      </c>
      <c r="D1608" t="str">
        <f>MatchSquad!D1608</f>
        <v>BAT</v>
      </c>
      <c r="E1608" t="str">
        <f>MatchSquad!E1608</f>
        <v>MI</v>
      </c>
      <c r="F1608">
        <f>MatchSquad!G1608</f>
        <v>0</v>
      </c>
      <c r="G1608">
        <f>IF(A1608="","",SUMIFS(BallByBall!$I$2:$I$501,BallByBall!$B$2:$B$501,A1608,BallByBall!$F$2:$F$501,B1608))</f>
        <v>0</v>
      </c>
      <c r="H1608">
        <f>IF(A1608="","",COUNTIFS(BallByBall!$B$2:$B$501,A1608,BallByBall!$F$2:$F$501,B1608,BallByBall!$Q$2:$Q$501,1))</f>
        <v>0</v>
      </c>
      <c r="I1608">
        <f>IF(A1608="","",COUNTIFS(BallByBall!$B$2:$B$501,A1608,BallByBall!$F$2:$F$501,B1608,BallByBall!$R$2:$R$501,1))</f>
        <v>0</v>
      </c>
      <c r="J1608">
        <f>IF(A1608="","",SUMIFS(BallByBall!$T$2:$T$501,BallByBall!$B$2:$B$501,A1608,BallByBall!$H$2:$H$501,B1608))</f>
        <v>0</v>
      </c>
      <c r="K1608">
        <f>IF(A1608="","",SUMIFS(BallByBall!$U$2:$U$501,BallByBall!$B$2:$B$501,A1608,BallByBall!$P$2:$P$501,B1608))</f>
        <v>0</v>
      </c>
      <c r="L1608">
        <f>IF(A1608="","",SUMIFS(BallByBall!$V$2:$V$501,BallByBall!$B$2:$B$501,A1608,BallByBall!$P$2:$P$501,B1608))</f>
        <v>0</v>
      </c>
      <c r="M1608">
        <f>IF(A1608="","",SUMIFS(BallByBall!$W$2:$W$501,BallByBall!$B$2:$B$501,A1608,BallByBall!$P$2:$P$501,B1608))</f>
        <v>0</v>
      </c>
      <c r="N1608">
        <f>IF(A1608="","",SUMIFS(BallByBall!$X$2:$X$501,BallByBall!$B$2:$B$501,A1608,BallByBall!$P$2:$P$501,B1608))</f>
        <v>0</v>
      </c>
      <c r="O1608">
        <f>IF(A1608="","",SUMIFS(OverSummary!$G$2:$G$101,OverSummary!$A$2:$A$101,A1608,OverSummary!$D$2:$D$101,B1608))</f>
        <v>0</v>
      </c>
      <c r="P1608">
        <f>IF(A1608="","",G1608*Rules!$B$13+H1608*Rules!$B$14+I1608*Rules!$B$15)</f>
        <v>0</v>
      </c>
      <c r="Q1608">
        <f>IF(A1608="","",IF(G1608&gt;=100,Rules!$B$18,IF(G1608&gt;=50,Rules!$B$17,IF(G1608&gt;=30,Rules!$B$16,0)))+IF(AND(F1608=1,D1608&lt;&gt;"BWL",G1608=0),Rules!$B$27,0))</f>
        <v>0</v>
      </c>
      <c r="R1608">
        <f>IF(A1608="","",J1608*Rules!$B$19+O1608*Rules!$B$22)</f>
        <v>0</v>
      </c>
      <c r="S1608">
        <f>IF(A1608="","",IF(J1608&gt;=4,Rules!$B$21,IF(J1608&gt;=3,Rules!$B$20,0)))</f>
        <v>0</v>
      </c>
      <c r="T1608">
        <f>IF(A1608="","",K1608*Rules!$B$23+L1608*Rules!$B$24+M1608*Rules!$B$25+N1608*Rules!$B$26)</f>
        <v>0</v>
      </c>
      <c r="U1608">
        <f t="shared" si="25"/>
        <v>0</v>
      </c>
    </row>
    <row r="1609" spans="1:21" x14ac:dyDescent="0.2">
      <c r="A1609" t="str">
        <f>MatchSquad!A1609</f>
        <v>M033</v>
      </c>
      <c r="B1609" t="str">
        <f>MatchSquad!B1609</f>
        <v>P133</v>
      </c>
      <c r="C1609" t="str">
        <f>MatchSquad!C1609</f>
        <v>N. Tilak Varma</v>
      </c>
      <c r="D1609" t="str">
        <f>MatchSquad!D1609</f>
        <v>BAT</v>
      </c>
      <c r="E1609" t="str">
        <f>MatchSquad!E1609</f>
        <v>MI</v>
      </c>
      <c r="F1609">
        <f>MatchSquad!G1609</f>
        <v>0</v>
      </c>
      <c r="G1609">
        <f>IF(A1609="","",SUMIFS(BallByBall!$I$2:$I$501,BallByBall!$B$2:$B$501,A1609,BallByBall!$F$2:$F$501,B1609))</f>
        <v>0</v>
      </c>
      <c r="H1609">
        <f>IF(A1609="","",COUNTIFS(BallByBall!$B$2:$B$501,A1609,BallByBall!$F$2:$F$501,B1609,BallByBall!$Q$2:$Q$501,1))</f>
        <v>0</v>
      </c>
      <c r="I1609">
        <f>IF(A1609="","",COUNTIFS(BallByBall!$B$2:$B$501,A1609,BallByBall!$F$2:$F$501,B1609,BallByBall!$R$2:$R$501,1))</f>
        <v>0</v>
      </c>
      <c r="J1609">
        <f>IF(A1609="","",SUMIFS(BallByBall!$T$2:$T$501,BallByBall!$B$2:$B$501,A1609,BallByBall!$H$2:$H$501,B1609))</f>
        <v>0</v>
      </c>
      <c r="K1609">
        <f>IF(A1609="","",SUMIFS(BallByBall!$U$2:$U$501,BallByBall!$B$2:$B$501,A1609,BallByBall!$P$2:$P$501,B1609))</f>
        <v>0</v>
      </c>
      <c r="L1609">
        <f>IF(A1609="","",SUMIFS(BallByBall!$V$2:$V$501,BallByBall!$B$2:$B$501,A1609,BallByBall!$P$2:$P$501,B1609))</f>
        <v>0</v>
      </c>
      <c r="M1609">
        <f>IF(A1609="","",SUMIFS(BallByBall!$W$2:$W$501,BallByBall!$B$2:$B$501,A1609,BallByBall!$P$2:$P$501,B1609))</f>
        <v>0</v>
      </c>
      <c r="N1609">
        <f>IF(A1609="","",SUMIFS(BallByBall!$X$2:$X$501,BallByBall!$B$2:$B$501,A1609,BallByBall!$P$2:$P$501,B1609))</f>
        <v>0</v>
      </c>
      <c r="O1609">
        <f>IF(A1609="","",SUMIFS(OverSummary!$G$2:$G$101,OverSummary!$A$2:$A$101,A1609,OverSummary!$D$2:$D$101,B1609))</f>
        <v>0</v>
      </c>
      <c r="P1609">
        <f>IF(A1609="","",G1609*Rules!$B$13+H1609*Rules!$B$14+I1609*Rules!$B$15)</f>
        <v>0</v>
      </c>
      <c r="Q1609">
        <f>IF(A1609="","",IF(G1609&gt;=100,Rules!$B$18,IF(G1609&gt;=50,Rules!$B$17,IF(G1609&gt;=30,Rules!$B$16,0)))+IF(AND(F1609=1,D1609&lt;&gt;"BWL",G1609=0),Rules!$B$27,0))</f>
        <v>0</v>
      </c>
      <c r="R1609">
        <f>IF(A1609="","",J1609*Rules!$B$19+O1609*Rules!$B$22)</f>
        <v>0</v>
      </c>
      <c r="S1609">
        <f>IF(A1609="","",IF(J1609&gt;=4,Rules!$B$21,IF(J1609&gt;=3,Rules!$B$20,0)))</f>
        <v>0</v>
      </c>
      <c r="T1609">
        <f>IF(A1609="","",K1609*Rules!$B$23+L1609*Rules!$B$24+M1609*Rules!$B$25+N1609*Rules!$B$26)</f>
        <v>0</v>
      </c>
      <c r="U1609">
        <f t="shared" si="25"/>
        <v>0</v>
      </c>
    </row>
    <row r="1610" spans="1:21" x14ac:dyDescent="0.2">
      <c r="A1610" t="str">
        <f>MatchSquad!A1610</f>
        <v>M033</v>
      </c>
      <c r="B1610" t="str">
        <f>MatchSquad!B1610</f>
        <v>P134</v>
      </c>
      <c r="C1610" t="str">
        <f>MatchSquad!C1610</f>
        <v>Hardik Pandya</v>
      </c>
      <c r="D1610" t="str">
        <f>MatchSquad!D1610</f>
        <v>AR</v>
      </c>
      <c r="E1610" t="str">
        <f>MatchSquad!E1610</f>
        <v>MI</v>
      </c>
      <c r="F1610">
        <f>MatchSquad!G1610</f>
        <v>0</v>
      </c>
      <c r="G1610">
        <f>IF(A1610="","",SUMIFS(BallByBall!$I$2:$I$501,BallByBall!$B$2:$B$501,A1610,BallByBall!$F$2:$F$501,B1610))</f>
        <v>0</v>
      </c>
      <c r="H1610">
        <f>IF(A1610="","",COUNTIFS(BallByBall!$B$2:$B$501,A1610,BallByBall!$F$2:$F$501,B1610,BallByBall!$Q$2:$Q$501,1))</f>
        <v>0</v>
      </c>
      <c r="I1610">
        <f>IF(A1610="","",COUNTIFS(BallByBall!$B$2:$B$501,A1610,BallByBall!$F$2:$F$501,B1610,BallByBall!$R$2:$R$501,1))</f>
        <v>0</v>
      </c>
      <c r="J1610">
        <f>IF(A1610="","",SUMIFS(BallByBall!$T$2:$T$501,BallByBall!$B$2:$B$501,A1610,BallByBall!$H$2:$H$501,B1610))</f>
        <v>0</v>
      </c>
      <c r="K1610">
        <f>IF(A1610="","",SUMIFS(BallByBall!$U$2:$U$501,BallByBall!$B$2:$B$501,A1610,BallByBall!$P$2:$P$501,B1610))</f>
        <v>0</v>
      </c>
      <c r="L1610">
        <f>IF(A1610="","",SUMIFS(BallByBall!$V$2:$V$501,BallByBall!$B$2:$B$501,A1610,BallByBall!$P$2:$P$501,B1610))</f>
        <v>0</v>
      </c>
      <c r="M1610">
        <f>IF(A1610="","",SUMIFS(BallByBall!$W$2:$W$501,BallByBall!$B$2:$B$501,A1610,BallByBall!$P$2:$P$501,B1610))</f>
        <v>0</v>
      </c>
      <c r="N1610">
        <f>IF(A1610="","",SUMIFS(BallByBall!$X$2:$X$501,BallByBall!$B$2:$B$501,A1610,BallByBall!$P$2:$P$501,B1610))</f>
        <v>0</v>
      </c>
      <c r="O1610">
        <f>IF(A1610="","",SUMIFS(OverSummary!$G$2:$G$101,OverSummary!$A$2:$A$101,A1610,OverSummary!$D$2:$D$101,B1610))</f>
        <v>0</v>
      </c>
      <c r="P1610">
        <f>IF(A1610="","",G1610*Rules!$B$13+H1610*Rules!$B$14+I1610*Rules!$B$15)</f>
        <v>0</v>
      </c>
      <c r="Q1610">
        <f>IF(A1610="","",IF(G1610&gt;=100,Rules!$B$18,IF(G1610&gt;=50,Rules!$B$17,IF(G1610&gt;=30,Rules!$B$16,0)))+IF(AND(F1610=1,D1610&lt;&gt;"BWL",G1610=0),Rules!$B$27,0))</f>
        <v>0</v>
      </c>
      <c r="R1610">
        <f>IF(A1610="","",J1610*Rules!$B$19+O1610*Rules!$B$22)</f>
        <v>0</v>
      </c>
      <c r="S1610">
        <f>IF(A1610="","",IF(J1610&gt;=4,Rules!$B$21,IF(J1610&gt;=3,Rules!$B$20,0)))</f>
        <v>0</v>
      </c>
      <c r="T1610">
        <f>IF(A1610="","",K1610*Rules!$B$23+L1610*Rules!$B$24+M1610*Rules!$B$25+N1610*Rules!$B$26)</f>
        <v>0</v>
      </c>
      <c r="U1610">
        <f t="shared" si="25"/>
        <v>0</v>
      </c>
    </row>
    <row r="1611" spans="1:21" x14ac:dyDescent="0.2">
      <c r="A1611" t="str">
        <f>MatchSquad!A1611</f>
        <v>M033</v>
      </c>
      <c r="B1611" t="str">
        <f>MatchSquad!B1611</f>
        <v>P135</v>
      </c>
      <c r="C1611" t="str">
        <f>MatchSquad!C1611</f>
        <v>Naman Dhir</v>
      </c>
      <c r="D1611" t="str">
        <f>MatchSquad!D1611</f>
        <v>AR</v>
      </c>
      <c r="E1611" t="str">
        <f>MatchSquad!E1611</f>
        <v>MI</v>
      </c>
      <c r="F1611">
        <f>MatchSquad!G1611</f>
        <v>0</v>
      </c>
      <c r="G1611">
        <f>IF(A1611="","",SUMIFS(BallByBall!$I$2:$I$501,BallByBall!$B$2:$B$501,A1611,BallByBall!$F$2:$F$501,B1611))</f>
        <v>0</v>
      </c>
      <c r="H1611">
        <f>IF(A1611="","",COUNTIFS(BallByBall!$B$2:$B$501,A1611,BallByBall!$F$2:$F$501,B1611,BallByBall!$Q$2:$Q$501,1))</f>
        <v>0</v>
      </c>
      <c r="I1611">
        <f>IF(A1611="","",COUNTIFS(BallByBall!$B$2:$B$501,A1611,BallByBall!$F$2:$F$501,B1611,BallByBall!$R$2:$R$501,1))</f>
        <v>0</v>
      </c>
      <c r="J1611">
        <f>IF(A1611="","",SUMIFS(BallByBall!$T$2:$T$501,BallByBall!$B$2:$B$501,A1611,BallByBall!$H$2:$H$501,B1611))</f>
        <v>0</v>
      </c>
      <c r="K1611">
        <f>IF(A1611="","",SUMIFS(BallByBall!$U$2:$U$501,BallByBall!$B$2:$B$501,A1611,BallByBall!$P$2:$P$501,B1611))</f>
        <v>0</v>
      </c>
      <c r="L1611">
        <f>IF(A1611="","",SUMIFS(BallByBall!$V$2:$V$501,BallByBall!$B$2:$B$501,A1611,BallByBall!$P$2:$P$501,B1611))</f>
        <v>0</v>
      </c>
      <c r="M1611">
        <f>IF(A1611="","",SUMIFS(BallByBall!$W$2:$W$501,BallByBall!$B$2:$B$501,A1611,BallByBall!$P$2:$P$501,B1611))</f>
        <v>0</v>
      </c>
      <c r="N1611">
        <f>IF(A1611="","",SUMIFS(BallByBall!$X$2:$X$501,BallByBall!$B$2:$B$501,A1611,BallByBall!$P$2:$P$501,B1611))</f>
        <v>0</v>
      </c>
      <c r="O1611">
        <f>IF(A1611="","",SUMIFS(OverSummary!$G$2:$G$101,OverSummary!$A$2:$A$101,A1611,OverSummary!$D$2:$D$101,B1611))</f>
        <v>0</v>
      </c>
      <c r="P1611">
        <f>IF(A1611="","",G1611*Rules!$B$13+H1611*Rules!$B$14+I1611*Rules!$B$15)</f>
        <v>0</v>
      </c>
      <c r="Q1611">
        <f>IF(A1611="","",IF(G1611&gt;=100,Rules!$B$18,IF(G1611&gt;=50,Rules!$B$17,IF(G1611&gt;=30,Rules!$B$16,0)))+IF(AND(F1611=1,D1611&lt;&gt;"BWL",G1611=0),Rules!$B$27,0))</f>
        <v>0</v>
      </c>
      <c r="R1611">
        <f>IF(A1611="","",J1611*Rules!$B$19+O1611*Rules!$B$22)</f>
        <v>0</v>
      </c>
      <c r="S1611">
        <f>IF(A1611="","",IF(J1611&gt;=4,Rules!$B$21,IF(J1611&gt;=3,Rules!$B$20,0)))</f>
        <v>0</v>
      </c>
      <c r="T1611">
        <f>IF(A1611="","",K1611*Rules!$B$23+L1611*Rules!$B$24+M1611*Rules!$B$25+N1611*Rules!$B$26)</f>
        <v>0</v>
      </c>
      <c r="U1611">
        <f t="shared" si="25"/>
        <v>0</v>
      </c>
    </row>
    <row r="1612" spans="1:21" x14ac:dyDescent="0.2">
      <c r="A1612" t="str">
        <f>MatchSquad!A1612</f>
        <v>M033</v>
      </c>
      <c r="B1612" t="str">
        <f>MatchSquad!B1612</f>
        <v>P136</v>
      </c>
      <c r="C1612" t="str">
        <f>MatchSquad!C1612</f>
        <v>Mitchell Santner</v>
      </c>
      <c r="D1612" t="str">
        <f>MatchSquad!D1612</f>
        <v>AR</v>
      </c>
      <c r="E1612" t="str">
        <f>MatchSquad!E1612</f>
        <v>MI</v>
      </c>
      <c r="F1612">
        <f>MatchSquad!G1612</f>
        <v>0</v>
      </c>
      <c r="G1612">
        <f>IF(A1612="","",SUMIFS(BallByBall!$I$2:$I$501,BallByBall!$B$2:$B$501,A1612,BallByBall!$F$2:$F$501,B1612))</f>
        <v>0</v>
      </c>
      <c r="H1612">
        <f>IF(A1612="","",COUNTIFS(BallByBall!$B$2:$B$501,A1612,BallByBall!$F$2:$F$501,B1612,BallByBall!$Q$2:$Q$501,1))</f>
        <v>0</v>
      </c>
      <c r="I1612">
        <f>IF(A1612="","",COUNTIFS(BallByBall!$B$2:$B$501,A1612,BallByBall!$F$2:$F$501,B1612,BallByBall!$R$2:$R$501,1))</f>
        <v>0</v>
      </c>
      <c r="J1612">
        <f>IF(A1612="","",SUMIFS(BallByBall!$T$2:$T$501,BallByBall!$B$2:$B$501,A1612,BallByBall!$H$2:$H$501,B1612))</f>
        <v>0</v>
      </c>
      <c r="K1612">
        <f>IF(A1612="","",SUMIFS(BallByBall!$U$2:$U$501,BallByBall!$B$2:$B$501,A1612,BallByBall!$P$2:$P$501,B1612))</f>
        <v>0</v>
      </c>
      <c r="L1612">
        <f>IF(A1612="","",SUMIFS(BallByBall!$V$2:$V$501,BallByBall!$B$2:$B$501,A1612,BallByBall!$P$2:$P$501,B1612))</f>
        <v>0</v>
      </c>
      <c r="M1612">
        <f>IF(A1612="","",SUMIFS(BallByBall!$W$2:$W$501,BallByBall!$B$2:$B$501,A1612,BallByBall!$P$2:$P$501,B1612))</f>
        <v>0</v>
      </c>
      <c r="N1612">
        <f>IF(A1612="","",SUMIFS(BallByBall!$X$2:$X$501,BallByBall!$B$2:$B$501,A1612,BallByBall!$P$2:$P$501,B1612))</f>
        <v>0</v>
      </c>
      <c r="O1612">
        <f>IF(A1612="","",SUMIFS(OverSummary!$G$2:$G$101,OverSummary!$A$2:$A$101,A1612,OverSummary!$D$2:$D$101,B1612))</f>
        <v>0</v>
      </c>
      <c r="P1612">
        <f>IF(A1612="","",G1612*Rules!$B$13+H1612*Rules!$B$14+I1612*Rules!$B$15)</f>
        <v>0</v>
      </c>
      <c r="Q1612">
        <f>IF(A1612="","",IF(G1612&gt;=100,Rules!$B$18,IF(G1612&gt;=50,Rules!$B$17,IF(G1612&gt;=30,Rules!$B$16,0)))+IF(AND(F1612=1,D1612&lt;&gt;"BWL",G1612=0),Rules!$B$27,0))</f>
        <v>0</v>
      </c>
      <c r="R1612">
        <f>IF(A1612="","",J1612*Rules!$B$19+O1612*Rules!$B$22)</f>
        <v>0</v>
      </c>
      <c r="S1612">
        <f>IF(A1612="","",IF(J1612&gt;=4,Rules!$B$21,IF(J1612&gt;=3,Rules!$B$20,0)))</f>
        <v>0</v>
      </c>
      <c r="T1612">
        <f>IF(A1612="","",K1612*Rules!$B$23+L1612*Rules!$B$24+M1612*Rules!$B$25+N1612*Rules!$B$26)</f>
        <v>0</v>
      </c>
      <c r="U1612">
        <f t="shared" si="25"/>
        <v>0</v>
      </c>
    </row>
    <row r="1613" spans="1:21" x14ac:dyDescent="0.2">
      <c r="A1613" t="str">
        <f>MatchSquad!A1613</f>
        <v>M033</v>
      </c>
      <c r="B1613" t="str">
        <f>MatchSquad!B1613</f>
        <v>P137</v>
      </c>
      <c r="C1613" t="str">
        <f>MatchSquad!C1613</f>
        <v>Raj Angad Bawa</v>
      </c>
      <c r="D1613" t="str">
        <f>MatchSquad!D1613</f>
        <v>AR</v>
      </c>
      <c r="E1613" t="str">
        <f>MatchSquad!E1613</f>
        <v>MI</v>
      </c>
      <c r="F1613">
        <f>MatchSquad!G1613</f>
        <v>0</v>
      </c>
      <c r="G1613">
        <f>IF(A1613="","",SUMIFS(BallByBall!$I$2:$I$501,BallByBall!$B$2:$B$501,A1613,BallByBall!$F$2:$F$501,B1613))</f>
        <v>0</v>
      </c>
      <c r="H1613">
        <f>IF(A1613="","",COUNTIFS(BallByBall!$B$2:$B$501,A1613,BallByBall!$F$2:$F$501,B1613,BallByBall!$Q$2:$Q$501,1))</f>
        <v>0</v>
      </c>
      <c r="I1613">
        <f>IF(A1613="","",COUNTIFS(BallByBall!$B$2:$B$501,A1613,BallByBall!$F$2:$F$501,B1613,BallByBall!$R$2:$R$501,1))</f>
        <v>0</v>
      </c>
      <c r="J1613">
        <f>IF(A1613="","",SUMIFS(BallByBall!$T$2:$T$501,BallByBall!$B$2:$B$501,A1613,BallByBall!$H$2:$H$501,B1613))</f>
        <v>0</v>
      </c>
      <c r="K1613">
        <f>IF(A1613="","",SUMIFS(BallByBall!$U$2:$U$501,BallByBall!$B$2:$B$501,A1613,BallByBall!$P$2:$P$501,B1613))</f>
        <v>0</v>
      </c>
      <c r="L1613">
        <f>IF(A1613="","",SUMIFS(BallByBall!$V$2:$V$501,BallByBall!$B$2:$B$501,A1613,BallByBall!$P$2:$P$501,B1613))</f>
        <v>0</v>
      </c>
      <c r="M1613">
        <f>IF(A1613="","",SUMIFS(BallByBall!$W$2:$W$501,BallByBall!$B$2:$B$501,A1613,BallByBall!$P$2:$P$501,B1613))</f>
        <v>0</v>
      </c>
      <c r="N1613">
        <f>IF(A1613="","",SUMIFS(BallByBall!$X$2:$X$501,BallByBall!$B$2:$B$501,A1613,BallByBall!$P$2:$P$501,B1613))</f>
        <v>0</v>
      </c>
      <c r="O1613">
        <f>IF(A1613="","",SUMIFS(OverSummary!$G$2:$G$101,OverSummary!$A$2:$A$101,A1613,OverSummary!$D$2:$D$101,B1613))</f>
        <v>0</v>
      </c>
      <c r="P1613">
        <f>IF(A1613="","",G1613*Rules!$B$13+H1613*Rules!$B$14+I1613*Rules!$B$15)</f>
        <v>0</v>
      </c>
      <c r="Q1613">
        <f>IF(A1613="","",IF(G1613&gt;=100,Rules!$B$18,IF(G1613&gt;=50,Rules!$B$17,IF(G1613&gt;=30,Rules!$B$16,0)))+IF(AND(F1613=1,D1613&lt;&gt;"BWL",G1613=0),Rules!$B$27,0))</f>
        <v>0</v>
      </c>
      <c r="R1613">
        <f>IF(A1613="","",J1613*Rules!$B$19+O1613*Rules!$B$22)</f>
        <v>0</v>
      </c>
      <c r="S1613">
        <f>IF(A1613="","",IF(J1613&gt;=4,Rules!$B$21,IF(J1613&gt;=3,Rules!$B$20,0)))</f>
        <v>0</v>
      </c>
      <c r="T1613">
        <f>IF(A1613="","",K1613*Rules!$B$23+L1613*Rules!$B$24+M1613*Rules!$B$25+N1613*Rules!$B$26)</f>
        <v>0</v>
      </c>
      <c r="U1613">
        <f t="shared" si="25"/>
        <v>0</v>
      </c>
    </row>
    <row r="1614" spans="1:21" x14ac:dyDescent="0.2">
      <c r="A1614" t="str">
        <f>MatchSquad!A1614</f>
        <v>M033</v>
      </c>
      <c r="B1614" t="str">
        <f>MatchSquad!B1614</f>
        <v>P138</v>
      </c>
      <c r="C1614" t="str">
        <f>MatchSquad!C1614</f>
        <v>Atharva Ankolekar</v>
      </c>
      <c r="D1614" t="str">
        <f>MatchSquad!D1614</f>
        <v>AR</v>
      </c>
      <c r="E1614" t="str">
        <f>MatchSquad!E1614</f>
        <v>MI</v>
      </c>
      <c r="F1614">
        <f>MatchSquad!G1614</f>
        <v>0</v>
      </c>
      <c r="G1614">
        <f>IF(A1614="","",SUMIFS(BallByBall!$I$2:$I$501,BallByBall!$B$2:$B$501,A1614,BallByBall!$F$2:$F$501,B1614))</f>
        <v>0</v>
      </c>
      <c r="H1614">
        <f>IF(A1614="","",COUNTIFS(BallByBall!$B$2:$B$501,A1614,BallByBall!$F$2:$F$501,B1614,BallByBall!$Q$2:$Q$501,1))</f>
        <v>0</v>
      </c>
      <c r="I1614">
        <f>IF(A1614="","",COUNTIFS(BallByBall!$B$2:$B$501,A1614,BallByBall!$F$2:$F$501,B1614,BallByBall!$R$2:$R$501,1))</f>
        <v>0</v>
      </c>
      <c r="J1614">
        <f>IF(A1614="","",SUMIFS(BallByBall!$T$2:$T$501,BallByBall!$B$2:$B$501,A1614,BallByBall!$H$2:$H$501,B1614))</f>
        <v>0</v>
      </c>
      <c r="K1614">
        <f>IF(A1614="","",SUMIFS(BallByBall!$U$2:$U$501,BallByBall!$B$2:$B$501,A1614,BallByBall!$P$2:$P$501,B1614))</f>
        <v>0</v>
      </c>
      <c r="L1614">
        <f>IF(A1614="","",SUMIFS(BallByBall!$V$2:$V$501,BallByBall!$B$2:$B$501,A1614,BallByBall!$P$2:$P$501,B1614))</f>
        <v>0</v>
      </c>
      <c r="M1614">
        <f>IF(A1614="","",SUMIFS(BallByBall!$W$2:$W$501,BallByBall!$B$2:$B$501,A1614,BallByBall!$P$2:$P$501,B1614))</f>
        <v>0</v>
      </c>
      <c r="N1614">
        <f>IF(A1614="","",SUMIFS(BallByBall!$X$2:$X$501,BallByBall!$B$2:$B$501,A1614,BallByBall!$P$2:$P$501,B1614))</f>
        <v>0</v>
      </c>
      <c r="O1614">
        <f>IF(A1614="","",SUMIFS(OverSummary!$G$2:$G$101,OverSummary!$A$2:$A$101,A1614,OverSummary!$D$2:$D$101,B1614))</f>
        <v>0</v>
      </c>
      <c r="P1614">
        <f>IF(A1614="","",G1614*Rules!$B$13+H1614*Rules!$B$14+I1614*Rules!$B$15)</f>
        <v>0</v>
      </c>
      <c r="Q1614">
        <f>IF(A1614="","",IF(G1614&gt;=100,Rules!$B$18,IF(G1614&gt;=50,Rules!$B$17,IF(G1614&gt;=30,Rules!$B$16,0)))+IF(AND(F1614=1,D1614&lt;&gt;"BWL",G1614=0),Rules!$B$27,0))</f>
        <v>0</v>
      </c>
      <c r="R1614">
        <f>IF(A1614="","",J1614*Rules!$B$19+O1614*Rules!$B$22)</f>
        <v>0</v>
      </c>
      <c r="S1614">
        <f>IF(A1614="","",IF(J1614&gt;=4,Rules!$B$21,IF(J1614&gt;=3,Rules!$B$20,0)))</f>
        <v>0</v>
      </c>
      <c r="T1614">
        <f>IF(A1614="","",K1614*Rules!$B$23+L1614*Rules!$B$24+M1614*Rules!$B$25+N1614*Rules!$B$26)</f>
        <v>0</v>
      </c>
      <c r="U1614">
        <f t="shared" si="25"/>
        <v>0</v>
      </c>
    </row>
    <row r="1615" spans="1:21" x14ac:dyDescent="0.2">
      <c r="A1615" t="str">
        <f>MatchSquad!A1615</f>
        <v>M033</v>
      </c>
      <c r="B1615" t="str">
        <f>MatchSquad!B1615</f>
        <v>P139</v>
      </c>
      <c r="C1615" t="str">
        <f>MatchSquad!C1615</f>
        <v>Mayank Rawat</v>
      </c>
      <c r="D1615" t="str">
        <f>MatchSquad!D1615</f>
        <v>AR</v>
      </c>
      <c r="E1615" t="str">
        <f>MatchSquad!E1615</f>
        <v>MI</v>
      </c>
      <c r="F1615">
        <f>MatchSquad!G1615</f>
        <v>0</v>
      </c>
      <c r="G1615">
        <f>IF(A1615="","",SUMIFS(BallByBall!$I$2:$I$501,BallByBall!$B$2:$B$501,A1615,BallByBall!$F$2:$F$501,B1615))</f>
        <v>0</v>
      </c>
      <c r="H1615">
        <f>IF(A1615="","",COUNTIFS(BallByBall!$B$2:$B$501,A1615,BallByBall!$F$2:$F$501,B1615,BallByBall!$Q$2:$Q$501,1))</f>
        <v>0</v>
      </c>
      <c r="I1615">
        <f>IF(A1615="","",COUNTIFS(BallByBall!$B$2:$B$501,A1615,BallByBall!$F$2:$F$501,B1615,BallByBall!$R$2:$R$501,1))</f>
        <v>0</v>
      </c>
      <c r="J1615">
        <f>IF(A1615="","",SUMIFS(BallByBall!$T$2:$T$501,BallByBall!$B$2:$B$501,A1615,BallByBall!$H$2:$H$501,B1615))</f>
        <v>0</v>
      </c>
      <c r="K1615">
        <f>IF(A1615="","",SUMIFS(BallByBall!$U$2:$U$501,BallByBall!$B$2:$B$501,A1615,BallByBall!$P$2:$P$501,B1615))</f>
        <v>0</v>
      </c>
      <c r="L1615">
        <f>IF(A1615="","",SUMIFS(BallByBall!$V$2:$V$501,BallByBall!$B$2:$B$501,A1615,BallByBall!$P$2:$P$501,B1615))</f>
        <v>0</v>
      </c>
      <c r="M1615">
        <f>IF(A1615="","",SUMIFS(BallByBall!$W$2:$W$501,BallByBall!$B$2:$B$501,A1615,BallByBall!$P$2:$P$501,B1615))</f>
        <v>0</v>
      </c>
      <c r="N1615">
        <f>IF(A1615="","",SUMIFS(BallByBall!$X$2:$X$501,BallByBall!$B$2:$B$501,A1615,BallByBall!$P$2:$P$501,B1615))</f>
        <v>0</v>
      </c>
      <c r="O1615">
        <f>IF(A1615="","",SUMIFS(OverSummary!$G$2:$G$101,OverSummary!$A$2:$A$101,A1615,OverSummary!$D$2:$D$101,B1615))</f>
        <v>0</v>
      </c>
      <c r="P1615">
        <f>IF(A1615="","",G1615*Rules!$B$13+H1615*Rules!$B$14+I1615*Rules!$B$15)</f>
        <v>0</v>
      </c>
      <c r="Q1615">
        <f>IF(A1615="","",IF(G1615&gt;=100,Rules!$B$18,IF(G1615&gt;=50,Rules!$B$17,IF(G1615&gt;=30,Rules!$B$16,0)))+IF(AND(F1615=1,D1615&lt;&gt;"BWL",G1615=0),Rules!$B$27,0))</f>
        <v>0</v>
      </c>
      <c r="R1615">
        <f>IF(A1615="","",J1615*Rules!$B$19+O1615*Rules!$B$22)</f>
        <v>0</v>
      </c>
      <c r="S1615">
        <f>IF(A1615="","",IF(J1615&gt;=4,Rules!$B$21,IF(J1615&gt;=3,Rules!$B$20,0)))</f>
        <v>0</v>
      </c>
      <c r="T1615">
        <f>IF(A1615="","",K1615*Rules!$B$23+L1615*Rules!$B$24+M1615*Rules!$B$25+N1615*Rules!$B$26)</f>
        <v>0</v>
      </c>
      <c r="U1615">
        <f t="shared" si="25"/>
        <v>0</v>
      </c>
    </row>
    <row r="1616" spans="1:21" x14ac:dyDescent="0.2">
      <c r="A1616" t="str">
        <f>MatchSquad!A1616</f>
        <v>M033</v>
      </c>
      <c r="B1616" t="str">
        <f>MatchSquad!B1616</f>
        <v>P140</v>
      </c>
      <c r="C1616" t="str">
        <f>MatchSquad!C1616</f>
        <v>Corbin Bosch</v>
      </c>
      <c r="D1616" t="str">
        <f>MatchSquad!D1616</f>
        <v>AR</v>
      </c>
      <c r="E1616" t="str">
        <f>MatchSquad!E1616</f>
        <v>MI</v>
      </c>
      <c r="F1616">
        <f>MatchSquad!G1616</f>
        <v>0</v>
      </c>
      <c r="G1616">
        <f>IF(A1616="","",SUMIFS(BallByBall!$I$2:$I$501,BallByBall!$B$2:$B$501,A1616,BallByBall!$F$2:$F$501,B1616))</f>
        <v>0</v>
      </c>
      <c r="H1616">
        <f>IF(A1616="","",COUNTIFS(BallByBall!$B$2:$B$501,A1616,BallByBall!$F$2:$F$501,B1616,BallByBall!$Q$2:$Q$501,1))</f>
        <v>0</v>
      </c>
      <c r="I1616">
        <f>IF(A1616="","",COUNTIFS(BallByBall!$B$2:$B$501,A1616,BallByBall!$F$2:$F$501,B1616,BallByBall!$R$2:$R$501,1))</f>
        <v>0</v>
      </c>
      <c r="J1616">
        <f>IF(A1616="","",SUMIFS(BallByBall!$T$2:$T$501,BallByBall!$B$2:$B$501,A1616,BallByBall!$H$2:$H$501,B1616))</f>
        <v>0</v>
      </c>
      <c r="K1616">
        <f>IF(A1616="","",SUMIFS(BallByBall!$U$2:$U$501,BallByBall!$B$2:$B$501,A1616,BallByBall!$P$2:$P$501,B1616))</f>
        <v>0</v>
      </c>
      <c r="L1616">
        <f>IF(A1616="","",SUMIFS(BallByBall!$V$2:$V$501,BallByBall!$B$2:$B$501,A1616,BallByBall!$P$2:$P$501,B1616))</f>
        <v>0</v>
      </c>
      <c r="M1616">
        <f>IF(A1616="","",SUMIFS(BallByBall!$W$2:$W$501,BallByBall!$B$2:$B$501,A1616,BallByBall!$P$2:$P$501,B1616))</f>
        <v>0</v>
      </c>
      <c r="N1616">
        <f>IF(A1616="","",SUMIFS(BallByBall!$X$2:$X$501,BallByBall!$B$2:$B$501,A1616,BallByBall!$P$2:$P$501,B1616))</f>
        <v>0</v>
      </c>
      <c r="O1616">
        <f>IF(A1616="","",SUMIFS(OverSummary!$G$2:$G$101,OverSummary!$A$2:$A$101,A1616,OverSummary!$D$2:$D$101,B1616))</f>
        <v>0</v>
      </c>
      <c r="P1616">
        <f>IF(A1616="","",G1616*Rules!$B$13+H1616*Rules!$B$14+I1616*Rules!$B$15)</f>
        <v>0</v>
      </c>
      <c r="Q1616">
        <f>IF(A1616="","",IF(G1616&gt;=100,Rules!$B$18,IF(G1616&gt;=50,Rules!$B$17,IF(G1616&gt;=30,Rules!$B$16,0)))+IF(AND(F1616=1,D1616&lt;&gt;"BWL",G1616=0),Rules!$B$27,0))</f>
        <v>0</v>
      </c>
      <c r="R1616">
        <f>IF(A1616="","",J1616*Rules!$B$19+O1616*Rules!$B$22)</f>
        <v>0</v>
      </c>
      <c r="S1616">
        <f>IF(A1616="","",IF(J1616&gt;=4,Rules!$B$21,IF(J1616&gt;=3,Rules!$B$20,0)))</f>
        <v>0</v>
      </c>
      <c r="T1616">
        <f>IF(A1616="","",K1616*Rules!$B$23+L1616*Rules!$B$24+M1616*Rules!$B$25+N1616*Rules!$B$26)</f>
        <v>0</v>
      </c>
      <c r="U1616">
        <f t="shared" si="25"/>
        <v>0</v>
      </c>
    </row>
    <row r="1617" spans="1:21" x14ac:dyDescent="0.2">
      <c r="A1617" t="str">
        <f>MatchSquad!A1617</f>
        <v>M033</v>
      </c>
      <c r="B1617" t="str">
        <f>MatchSquad!B1617</f>
        <v>P141</v>
      </c>
      <c r="C1617" t="str">
        <f>MatchSquad!C1617</f>
        <v>Will Jacks</v>
      </c>
      <c r="D1617" t="str">
        <f>MatchSquad!D1617</f>
        <v>AR</v>
      </c>
      <c r="E1617" t="str">
        <f>MatchSquad!E1617</f>
        <v>MI</v>
      </c>
      <c r="F1617">
        <f>MatchSquad!G1617</f>
        <v>0</v>
      </c>
      <c r="G1617">
        <f>IF(A1617="","",SUMIFS(BallByBall!$I$2:$I$501,BallByBall!$B$2:$B$501,A1617,BallByBall!$F$2:$F$501,B1617))</f>
        <v>0</v>
      </c>
      <c r="H1617">
        <f>IF(A1617="","",COUNTIFS(BallByBall!$B$2:$B$501,A1617,BallByBall!$F$2:$F$501,B1617,BallByBall!$Q$2:$Q$501,1))</f>
        <v>0</v>
      </c>
      <c r="I1617">
        <f>IF(A1617="","",COUNTIFS(BallByBall!$B$2:$B$501,A1617,BallByBall!$F$2:$F$501,B1617,BallByBall!$R$2:$R$501,1))</f>
        <v>0</v>
      </c>
      <c r="J1617">
        <f>IF(A1617="","",SUMIFS(BallByBall!$T$2:$T$501,BallByBall!$B$2:$B$501,A1617,BallByBall!$H$2:$H$501,B1617))</f>
        <v>0</v>
      </c>
      <c r="K1617">
        <f>IF(A1617="","",SUMIFS(BallByBall!$U$2:$U$501,BallByBall!$B$2:$B$501,A1617,BallByBall!$P$2:$P$501,B1617))</f>
        <v>0</v>
      </c>
      <c r="L1617">
        <f>IF(A1617="","",SUMIFS(BallByBall!$V$2:$V$501,BallByBall!$B$2:$B$501,A1617,BallByBall!$P$2:$P$501,B1617))</f>
        <v>0</v>
      </c>
      <c r="M1617">
        <f>IF(A1617="","",SUMIFS(BallByBall!$W$2:$W$501,BallByBall!$B$2:$B$501,A1617,BallByBall!$P$2:$P$501,B1617))</f>
        <v>0</v>
      </c>
      <c r="N1617">
        <f>IF(A1617="","",SUMIFS(BallByBall!$X$2:$X$501,BallByBall!$B$2:$B$501,A1617,BallByBall!$P$2:$P$501,B1617))</f>
        <v>0</v>
      </c>
      <c r="O1617">
        <f>IF(A1617="","",SUMIFS(OverSummary!$G$2:$G$101,OverSummary!$A$2:$A$101,A1617,OverSummary!$D$2:$D$101,B1617))</f>
        <v>0</v>
      </c>
      <c r="P1617">
        <f>IF(A1617="","",G1617*Rules!$B$13+H1617*Rules!$B$14+I1617*Rules!$B$15)</f>
        <v>0</v>
      </c>
      <c r="Q1617">
        <f>IF(A1617="","",IF(G1617&gt;=100,Rules!$B$18,IF(G1617&gt;=50,Rules!$B$17,IF(G1617&gt;=30,Rules!$B$16,0)))+IF(AND(F1617=1,D1617&lt;&gt;"BWL",G1617=0),Rules!$B$27,0))</f>
        <v>0</v>
      </c>
      <c r="R1617">
        <f>IF(A1617="","",J1617*Rules!$B$19+O1617*Rules!$B$22)</f>
        <v>0</v>
      </c>
      <c r="S1617">
        <f>IF(A1617="","",IF(J1617&gt;=4,Rules!$B$21,IF(J1617&gt;=3,Rules!$B$20,0)))</f>
        <v>0</v>
      </c>
      <c r="T1617">
        <f>IF(A1617="","",K1617*Rules!$B$23+L1617*Rules!$B$24+M1617*Rules!$B$25+N1617*Rules!$B$26)</f>
        <v>0</v>
      </c>
      <c r="U1617">
        <f t="shared" si="25"/>
        <v>0</v>
      </c>
    </row>
    <row r="1618" spans="1:21" x14ac:dyDescent="0.2">
      <c r="A1618" t="str">
        <f>MatchSquad!A1618</f>
        <v>M033</v>
      </c>
      <c r="B1618" t="str">
        <f>MatchSquad!B1618</f>
        <v>P142</v>
      </c>
      <c r="C1618" t="str">
        <f>MatchSquad!C1618</f>
        <v>Shardul Thakur</v>
      </c>
      <c r="D1618" t="str">
        <f>MatchSquad!D1618</f>
        <v>AR</v>
      </c>
      <c r="E1618" t="str">
        <f>MatchSquad!E1618</f>
        <v>MI</v>
      </c>
      <c r="F1618">
        <f>MatchSquad!G1618</f>
        <v>0</v>
      </c>
      <c r="G1618">
        <f>IF(A1618="","",SUMIFS(BallByBall!$I$2:$I$501,BallByBall!$B$2:$B$501,A1618,BallByBall!$F$2:$F$501,B1618))</f>
        <v>0</v>
      </c>
      <c r="H1618">
        <f>IF(A1618="","",COUNTIFS(BallByBall!$B$2:$B$501,A1618,BallByBall!$F$2:$F$501,B1618,BallByBall!$Q$2:$Q$501,1))</f>
        <v>0</v>
      </c>
      <c r="I1618">
        <f>IF(A1618="","",COUNTIFS(BallByBall!$B$2:$B$501,A1618,BallByBall!$F$2:$F$501,B1618,BallByBall!$R$2:$R$501,1))</f>
        <v>0</v>
      </c>
      <c r="J1618">
        <f>IF(A1618="","",SUMIFS(BallByBall!$T$2:$T$501,BallByBall!$B$2:$B$501,A1618,BallByBall!$H$2:$H$501,B1618))</f>
        <v>0</v>
      </c>
      <c r="K1618">
        <f>IF(A1618="","",SUMIFS(BallByBall!$U$2:$U$501,BallByBall!$B$2:$B$501,A1618,BallByBall!$P$2:$P$501,B1618))</f>
        <v>0</v>
      </c>
      <c r="L1618">
        <f>IF(A1618="","",SUMIFS(BallByBall!$V$2:$V$501,BallByBall!$B$2:$B$501,A1618,BallByBall!$P$2:$P$501,B1618))</f>
        <v>0</v>
      </c>
      <c r="M1618">
        <f>IF(A1618="","",SUMIFS(BallByBall!$W$2:$W$501,BallByBall!$B$2:$B$501,A1618,BallByBall!$P$2:$P$501,B1618))</f>
        <v>0</v>
      </c>
      <c r="N1618">
        <f>IF(A1618="","",SUMIFS(BallByBall!$X$2:$X$501,BallByBall!$B$2:$B$501,A1618,BallByBall!$P$2:$P$501,B1618))</f>
        <v>0</v>
      </c>
      <c r="O1618">
        <f>IF(A1618="","",SUMIFS(OverSummary!$G$2:$G$101,OverSummary!$A$2:$A$101,A1618,OverSummary!$D$2:$D$101,B1618))</f>
        <v>0</v>
      </c>
      <c r="P1618">
        <f>IF(A1618="","",G1618*Rules!$B$13+H1618*Rules!$B$14+I1618*Rules!$B$15)</f>
        <v>0</v>
      </c>
      <c r="Q1618">
        <f>IF(A1618="","",IF(G1618&gt;=100,Rules!$B$18,IF(G1618&gt;=50,Rules!$B$17,IF(G1618&gt;=30,Rules!$B$16,0)))+IF(AND(F1618=1,D1618&lt;&gt;"BWL",G1618=0),Rules!$B$27,0))</f>
        <v>0</v>
      </c>
      <c r="R1618">
        <f>IF(A1618="","",J1618*Rules!$B$19+O1618*Rules!$B$22)</f>
        <v>0</v>
      </c>
      <c r="S1618">
        <f>IF(A1618="","",IF(J1618&gt;=4,Rules!$B$21,IF(J1618&gt;=3,Rules!$B$20,0)))</f>
        <v>0</v>
      </c>
      <c r="T1618">
        <f>IF(A1618="","",K1618*Rules!$B$23+L1618*Rules!$B$24+M1618*Rules!$B$25+N1618*Rules!$B$26)</f>
        <v>0</v>
      </c>
      <c r="U1618">
        <f t="shared" si="25"/>
        <v>0</v>
      </c>
    </row>
    <row r="1619" spans="1:21" x14ac:dyDescent="0.2">
      <c r="A1619" t="str">
        <f>MatchSquad!A1619</f>
        <v>M033</v>
      </c>
      <c r="B1619" t="str">
        <f>MatchSquad!B1619</f>
        <v>P143</v>
      </c>
      <c r="C1619" t="str">
        <f>MatchSquad!C1619</f>
        <v>Trent Boult</v>
      </c>
      <c r="D1619" t="str">
        <f>MatchSquad!D1619</f>
        <v>BWL</v>
      </c>
      <c r="E1619" t="str">
        <f>MatchSquad!E1619</f>
        <v>MI</v>
      </c>
      <c r="F1619">
        <f>MatchSquad!G1619</f>
        <v>0</v>
      </c>
      <c r="G1619">
        <f>IF(A1619="","",SUMIFS(BallByBall!$I$2:$I$501,BallByBall!$B$2:$B$501,A1619,BallByBall!$F$2:$F$501,B1619))</f>
        <v>0</v>
      </c>
      <c r="H1619">
        <f>IF(A1619="","",COUNTIFS(BallByBall!$B$2:$B$501,A1619,BallByBall!$F$2:$F$501,B1619,BallByBall!$Q$2:$Q$501,1))</f>
        <v>0</v>
      </c>
      <c r="I1619">
        <f>IF(A1619="","",COUNTIFS(BallByBall!$B$2:$B$501,A1619,BallByBall!$F$2:$F$501,B1619,BallByBall!$R$2:$R$501,1))</f>
        <v>0</v>
      </c>
      <c r="J1619">
        <f>IF(A1619="","",SUMIFS(BallByBall!$T$2:$T$501,BallByBall!$B$2:$B$501,A1619,BallByBall!$H$2:$H$501,B1619))</f>
        <v>0</v>
      </c>
      <c r="K1619">
        <f>IF(A1619="","",SUMIFS(BallByBall!$U$2:$U$501,BallByBall!$B$2:$B$501,A1619,BallByBall!$P$2:$P$501,B1619))</f>
        <v>0</v>
      </c>
      <c r="L1619">
        <f>IF(A1619="","",SUMIFS(BallByBall!$V$2:$V$501,BallByBall!$B$2:$B$501,A1619,BallByBall!$P$2:$P$501,B1619))</f>
        <v>0</v>
      </c>
      <c r="M1619">
        <f>IF(A1619="","",SUMIFS(BallByBall!$W$2:$W$501,BallByBall!$B$2:$B$501,A1619,BallByBall!$P$2:$P$501,B1619))</f>
        <v>0</v>
      </c>
      <c r="N1619">
        <f>IF(A1619="","",SUMIFS(BallByBall!$X$2:$X$501,BallByBall!$B$2:$B$501,A1619,BallByBall!$P$2:$P$501,B1619))</f>
        <v>0</v>
      </c>
      <c r="O1619">
        <f>IF(A1619="","",SUMIFS(OverSummary!$G$2:$G$101,OverSummary!$A$2:$A$101,A1619,OverSummary!$D$2:$D$101,B1619))</f>
        <v>0</v>
      </c>
      <c r="P1619">
        <f>IF(A1619="","",G1619*Rules!$B$13+H1619*Rules!$B$14+I1619*Rules!$B$15)</f>
        <v>0</v>
      </c>
      <c r="Q1619">
        <f>IF(A1619="","",IF(G1619&gt;=100,Rules!$B$18,IF(G1619&gt;=50,Rules!$B$17,IF(G1619&gt;=30,Rules!$B$16,0)))+IF(AND(F1619=1,D1619&lt;&gt;"BWL",G1619=0),Rules!$B$27,0))</f>
        <v>0</v>
      </c>
      <c r="R1619">
        <f>IF(A1619="","",J1619*Rules!$B$19+O1619*Rules!$B$22)</f>
        <v>0</v>
      </c>
      <c r="S1619">
        <f>IF(A1619="","",IF(J1619&gt;=4,Rules!$B$21,IF(J1619&gt;=3,Rules!$B$20,0)))</f>
        <v>0</v>
      </c>
      <c r="T1619">
        <f>IF(A1619="","",K1619*Rules!$B$23+L1619*Rules!$B$24+M1619*Rules!$B$25+N1619*Rules!$B$26)</f>
        <v>0</v>
      </c>
      <c r="U1619">
        <f t="shared" si="25"/>
        <v>0</v>
      </c>
    </row>
    <row r="1620" spans="1:21" x14ac:dyDescent="0.2">
      <c r="A1620" t="str">
        <f>MatchSquad!A1620</f>
        <v>M033</v>
      </c>
      <c r="B1620" t="str">
        <f>MatchSquad!B1620</f>
        <v>P144</v>
      </c>
      <c r="C1620" t="str">
        <f>MatchSquad!C1620</f>
        <v>Mayank Markande</v>
      </c>
      <c r="D1620" t="str">
        <f>MatchSquad!D1620</f>
        <v>BWL</v>
      </c>
      <c r="E1620" t="str">
        <f>MatchSquad!E1620</f>
        <v>MI</v>
      </c>
      <c r="F1620">
        <f>MatchSquad!G1620</f>
        <v>0</v>
      </c>
      <c r="G1620">
        <f>IF(A1620="","",SUMIFS(BallByBall!$I$2:$I$501,BallByBall!$B$2:$B$501,A1620,BallByBall!$F$2:$F$501,B1620))</f>
        <v>0</v>
      </c>
      <c r="H1620">
        <f>IF(A1620="","",COUNTIFS(BallByBall!$B$2:$B$501,A1620,BallByBall!$F$2:$F$501,B1620,BallByBall!$Q$2:$Q$501,1))</f>
        <v>0</v>
      </c>
      <c r="I1620">
        <f>IF(A1620="","",COUNTIFS(BallByBall!$B$2:$B$501,A1620,BallByBall!$F$2:$F$501,B1620,BallByBall!$R$2:$R$501,1))</f>
        <v>0</v>
      </c>
      <c r="J1620">
        <f>IF(A1620="","",SUMIFS(BallByBall!$T$2:$T$501,BallByBall!$B$2:$B$501,A1620,BallByBall!$H$2:$H$501,B1620))</f>
        <v>0</v>
      </c>
      <c r="K1620">
        <f>IF(A1620="","",SUMIFS(BallByBall!$U$2:$U$501,BallByBall!$B$2:$B$501,A1620,BallByBall!$P$2:$P$501,B1620))</f>
        <v>0</v>
      </c>
      <c r="L1620">
        <f>IF(A1620="","",SUMIFS(BallByBall!$V$2:$V$501,BallByBall!$B$2:$B$501,A1620,BallByBall!$P$2:$P$501,B1620))</f>
        <v>0</v>
      </c>
      <c r="M1620">
        <f>IF(A1620="","",SUMIFS(BallByBall!$W$2:$W$501,BallByBall!$B$2:$B$501,A1620,BallByBall!$P$2:$P$501,B1620))</f>
        <v>0</v>
      </c>
      <c r="N1620">
        <f>IF(A1620="","",SUMIFS(BallByBall!$X$2:$X$501,BallByBall!$B$2:$B$501,A1620,BallByBall!$P$2:$P$501,B1620))</f>
        <v>0</v>
      </c>
      <c r="O1620">
        <f>IF(A1620="","",SUMIFS(OverSummary!$G$2:$G$101,OverSummary!$A$2:$A$101,A1620,OverSummary!$D$2:$D$101,B1620))</f>
        <v>0</v>
      </c>
      <c r="P1620">
        <f>IF(A1620="","",G1620*Rules!$B$13+H1620*Rules!$B$14+I1620*Rules!$B$15)</f>
        <v>0</v>
      </c>
      <c r="Q1620">
        <f>IF(A1620="","",IF(G1620&gt;=100,Rules!$B$18,IF(G1620&gt;=50,Rules!$B$17,IF(G1620&gt;=30,Rules!$B$16,0)))+IF(AND(F1620=1,D1620&lt;&gt;"BWL",G1620=0),Rules!$B$27,0))</f>
        <v>0</v>
      </c>
      <c r="R1620">
        <f>IF(A1620="","",J1620*Rules!$B$19+O1620*Rules!$B$22)</f>
        <v>0</v>
      </c>
      <c r="S1620">
        <f>IF(A1620="","",IF(J1620&gt;=4,Rules!$B$21,IF(J1620&gt;=3,Rules!$B$20,0)))</f>
        <v>0</v>
      </c>
      <c r="T1620">
        <f>IF(A1620="","",K1620*Rules!$B$23+L1620*Rules!$B$24+M1620*Rules!$B$25+N1620*Rules!$B$26)</f>
        <v>0</v>
      </c>
      <c r="U1620">
        <f t="shared" si="25"/>
        <v>0</v>
      </c>
    </row>
    <row r="1621" spans="1:21" x14ac:dyDescent="0.2">
      <c r="A1621" t="str">
        <f>MatchSquad!A1621</f>
        <v>M033</v>
      </c>
      <c r="B1621" t="str">
        <f>MatchSquad!B1621</f>
        <v>P145</v>
      </c>
      <c r="C1621" t="str">
        <f>MatchSquad!C1621</f>
        <v>Deepak Chahar</v>
      </c>
      <c r="D1621" t="str">
        <f>MatchSquad!D1621</f>
        <v>BWL</v>
      </c>
      <c r="E1621" t="str">
        <f>MatchSquad!E1621</f>
        <v>MI</v>
      </c>
      <c r="F1621">
        <f>MatchSquad!G1621</f>
        <v>0</v>
      </c>
      <c r="G1621">
        <f>IF(A1621="","",SUMIFS(BallByBall!$I$2:$I$501,BallByBall!$B$2:$B$501,A1621,BallByBall!$F$2:$F$501,B1621))</f>
        <v>0</v>
      </c>
      <c r="H1621">
        <f>IF(A1621="","",COUNTIFS(BallByBall!$B$2:$B$501,A1621,BallByBall!$F$2:$F$501,B1621,BallByBall!$Q$2:$Q$501,1))</f>
        <v>0</v>
      </c>
      <c r="I1621">
        <f>IF(A1621="","",COUNTIFS(BallByBall!$B$2:$B$501,A1621,BallByBall!$F$2:$F$501,B1621,BallByBall!$R$2:$R$501,1))</f>
        <v>0</v>
      </c>
      <c r="J1621">
        <f>IF(A1621="","",SUMIFS(BallByBall!$T$2:$T$501,BallByBall!$B$2:$B$501,A1621,BallByBall!$H$2:$H$501,B1621))</f>
        <v>0</v>
      </c>
      <c r="K1621">
        <f>IF(A1621="","",SUMIFS(BallByBall!$U$2:$U$501,BallByBall!$B$2:$B$501,A1621,BallByBall!$P$2:$P$501,B1621))</f>
        <v>0</v>
      </c>
      <c r="L1621">
        <f>IF(A1621="","",SUMIFS(BallByBall!$V$2:$V$501,BallByBall!$B$2:$B$501,A1621,BallByBall!$P$2:$P$501,B1621))</f>
        <v>0</v>
      </c>
      <c r="M1621">
        <f>IF(A1621="","",SUMIFS(BallByBall!$W$2:$W$501,BallByBall!$B$2:$B$501,A1621,BallByBall!$P$2:$P$501,B1621))</f>
        <v>0</v>
      </c>
      <c r="N1621">
        <f>IF(A1621="","",SUMIFS(BallByBall!$X$2:$X$501,BallByBall!$B$2:$B$501,A1621,BallByBall!$P$2:$P$501,B1621))</f>
        <v>0</v>
      </c>
      <c r="O1621">
        <f>IF(A1621="","",SUMIFS(OverSummary!$G$2:$G$101,OverSummary!$A$2:$A$101,A1621,OverSummary!$D$2:$D$101,B1621))</f>
        <v>0</v>
      </c>
      <c r="P1621">
        <f>IF(A1621="","",G1621*Rules!$B$13+H1621*Rules!$B$14+I1621*Rules!$B$15)</f>
        <v>0</v>
      </c>
      <c r="Q1621">
        <f>IF(A1621="","",IF(G1621&gt;=100,Rules!$B$18,IF(G1621&gt;=50,Rules!$B$17,IF(G1621&gt;=30,Rules!$B$16,0)))+IF(AND(F1621=1,D1621&lt;&gt;"BWL",G1621=0),Rules!$B$27,0))</f>
        <v>0</v>
      </c>
      <c r="R1621">
        <f>IF(A1621="","",J1621*Rules!$B$19+O1621*Rules!$B$22)</f>
        <v>0</v>
      </c>
      <c r="S1621">
        <f>IF(A1621="","",IF(J1621&gt;=4,Rules!$B$21,IF(J1621&gt;=3,Rules!$B$20,0)))</f>
        <v>0</v>
      </c>
      <c r="T1621">
        <f>IF(A1621="","",K1621*Rules!$B$23+L1621*Rules!$B$24+M1621*Rules!$B$25+N1621*Rules!$B$26)</f>
        <v>0</v>
      </c>
      <c r="U1621">
        <f t="shared" si="25"/>
        <v>0</v>
      </c>
    </row>
    <row r="1622" spans="1:21" x14ac:dyDescent="0.2">
      <c r="A1622" t="str">
        <f>MatchSquad!A1622</f>
        <v>M033</v>
      </c>
      <c r="B1622" t="str">
        <f>MatchSquad!B1622</f>
        <v>P146</v>
      </c>
      <c r="C1622" t="str">
        <f>MatchSquad!C1622</f>
        <v>Ashwani Kumar</v>
      </c>
      <c r="D1622" t="str">
        <f>MatchSquad!D1622</f>
        <v>BWL</v>
      </c>
      <c r="E1622" t="str">
        <f>MatchSquad!E1622</f>
        <v>MI</v>
      </c>
      <c r="F1622">
        <f>MatchSquad!G1622</f>
        <v>0</v>
      </c>
      <c r="G1622">
        <f>IF(A1622="","",SUMIFS(BallByBall!$I$2:$I$501,BallByBall!$B$2:$B$501,A1622,BallByBall!$F$2:$F$501,B1622))</f>
        <v>0</v>
      </c>
      <c r="H1622">
        <f>IF(A1622="","",COUNTIFS(BallByBall!$B$2:$B$501,A1622,BallByBall!$F$2:$F$501,B1622,BallByBall!$Q$2:$Q$501,1))</f>
        <v>0</v>
      </c>
      <c r="I1622">
        <f>IF(A1622="","",COUNTIFS(BallByBall!$B$2:$B$501,A1622,BallByBall!$F$2:$F$501,B1622,BallByBall!$R$2:$R$501,1))</f>
        <v>0</v>
      </c>
      <c r="J1622">
        <f>IF(A1622="","",SUMIFS(BallByBall!$T$2:$T$501,BallByBall!$B$2:$B$501,A1622,BallByBall!$H$2:$H$501,B1622))</f>
        <v>0</v>
      </c>
      <c r="K1622">
        <f>IF(A1622="","",SUMIFS(BallByBall!$U$2:$U$501,BallByBall!$B$2:$B$501,A1622,BallByBall!$P$2:$P$501,B1622))</f>
        <v>0</v>
      </c>
      <c r="L1622">
        <f>IF(A1622="","",SUMIFS(BallByBall!$V$2:$V$501,BallByBall!$B$2:$B$501,A1622,BallByBall!$P$2:$P$501,B1622))</f>
        <v>0</v>
      </c>
      <c r="M1622">
        <f>IF(A1622="","",SUMIFS(BallByBall!$W$2:$W$501,BallByBall!$B$2:$B$501,A1622,BallByBall!$P$2:$P$501,B1622))</f>
        <v>0</v>
      </c>
      <c r="N1622">
        <f>IF(A1622="","",SUMIFS(BallByBall!$X$2:$X$501,BallByBall!$B$2:$B$501,A1622,BallByBall!$P$2:$P$501,B1622))</f>
        <v>0</v>
      </c>
      <c r="O1622">
        <f>IF(A1622="","",SUMIFS(OverSummary!$G$2:$G$101,OverSummary!$A$2:$A$101,A1622,OverSummary!$D$2:$D$101,B1622))</f>
        <v>0</v>
      </c>
      <c r="P1622">
        <f>IF(A1622="","",G1622*Rules!$B$13+H1622*Rules!$B$14+I1622*Rules!$B$15)</f>
        <v>0</v>
      </c>
      <c r="Q1622">
        <f>IF(A1622="","",IF(G1622&gt;=100,Rules!$B$18,IF(G1622&gt;=50,Rules!$B$17,IF(G1622&gt;=30,Rules!$B$16,0)))+IF(AND(F1622=1,D1622&lt;&gt;"BWL",G1622=0),Rules!$B$27,0))</f>
        <v>0</v>
      </c>
      <c r="R1622">
        <f>IF(A1622="","",J1622*Rules!$B$19+O1622*Rules!$B$22)</f>
        <v>0</v>
      </c>
      <c r="S1622">
        <f>IF(A1622="","",IF(J1622&gt;=4,Rules!$B$21,IF(J1622&gt;=3,Rules!$B$20,0)))</f>
        <v>0</v>
      </c>
      <c r="T1622">
        <f>IF(A1622="","",K1622*Rules!$B$23+L1622*Rules!$B$24+M1622*Rules!$B$25+N1622*Rules!$B$26)</f>
        <v>0</v>
      </c>
      <c r="U1622">
        <f t="shared" si="25"/>
        <v>0</v>
      </c>
    </row>
    <row r="1623" spans="1:21" x14ac:dyDescent="0.2">
      <c r="A1623" t="str">
        <f>MatchSquad!A1623</f>
        <v>M033</v>
      </c>
      <c r="B1623" t="str">
        <f>MatchSquad!B1623</f>
        <v>P147</v>
      </c>
      <c r="C1623" t="str">
        <f>MatchSquad!C1623</f>
        <v>Raghu Sharma</v>
      </c>
      <c r="D1623" t="str">
        <f>MatchSquad!D1623</f>
        <v>BWL</v>
      </c>
      <c r="E1623" t="str">
        <f>MatchSquad!E1623</f>
        <v>MI</v>
      </c>
      <c r="F1623">
        <f>MatchSquad!G1623</f>
        <v>0</v>
      </c>
      <c r="G1623">
        <f>IF(A1623="","",SUMIFS(BallByBall!$I$2:$I$501,BallByBall!$B$2:$B$501,A1623,BallByBall!$F$2:$F$501,B1623))</f>
        <v>0</v>
      </c>
      <c r="H1623">
        <f>IF(A1623="","",COUNTIFS(BallByBall!$B$2:$B$501,A1623,BallByBall!$F$2:$F$501,B1623,BallByBall!$Q$2:$Q$501,1))</f>
        <v>0</v>
      </c>
      <c r="I1623">
        <f>IF(A1623="","",COUNTIFS(BallByBall!$B$2:$B$501,A1623,BallByBall!$F$2:$F$501,B1623,BallByBall!$R$2:$R$501,1))</f>
        <v>0</v>
      </c>
      <c r="J1623">
        <f>IF(A1623="","",SUMIFS(BallByBall!$T$2:$T$501,BallByBall!$B$2:$B$501,A1623,BallByBall!$H$2:$H$501,B1623))</f>
        <v>0</v>
      </c>
      <c r="K1623">
        <f>IF(A1623="","",SUMIFS(BallByBall!$U$2:$U$501,BallByBall!$B$2:$B$501,A1623,BallByBall!$P$2:$P$501,B1623))</f>
        <v>0</v>
      </c>
      <c r="L1623">
        <f>IF(A1623="","",SUMIFS(BallByBall!$V$2:$V$501,BallByBall!$B$2:$B$501,A1623,BallByBall!$P$2:$P$501,B1623))</f>
        <v>0</v>
      </c>
      <c r="M1623">
        <f>IF(A1623="","",SUMIFS(BallByBall!$W$2:$W$501,BallByBall!$B$2:$B$501,A1623,BallByBall!$P$2:$P$501,B1623))</f>
        <v>0</v>
      </c>
      <c r="N1623">
        <f>IF(A1623="","",SUMIFS(BallByBall!$X$2:$X$501,BallByBall!$B$2:$B$501,A1623,BallByBall!$P$2:$P$501,B1623))</f>
        <v>0</v>
      </c>
      <c r="O1623">
        <f>IF(A1623="","",SUMIFS(OverSummary!$G$2:$G$101,OverSummary!$A$2:$A$101,A1623,OverSummary!$D$2:$D$101,B1623))</f>
        <v>0</v>
      </c>
      <c r="P1623">
        <f>IF(A1623="","",G1623*Rules!$B$13+H1623*Rules!$B$14+I1623*Rules!$B$15)</f>
        <v>0</v>
      </c>
      <c r="Q1623">
        <f>IF(A1623="","",IF(G1623&gt;=100,Rules!$B$18,IF(G1623&gt;=50,Rules!$B$17,IF(G1623&gt;=30,Rules!$B$16,0)))+IF(AND(F1623=1,D1623&lt;&gt;"BWL",G1623=0),Rules!$B$27,0))</f>
        <v>0</v>
      </c>
      <c r="R1623">
        <f>IF(A1623="","",J1623*Rules!$B$19+O1623*Rules!$B$22)</f>
        <v>0</v>
      </c>
      <c r="S1623">
        <f>IF(A1623="","",IF(J1623&gt;=4,Rules!$B$21,IF(J1623&gt;=3,Rules!$B$20,0)))</f>
        <v>0</v>
      </c>
      <c r="T1623">
        <f>IF(A1623="","",K1623*Rules!$B$23+L1623*Rules!$B$24+M1623*Rules!$B$25+N1623*Rules!$B$26)</f>
        <v>0</v>
      </c>
      <c r="U1623">
        <f t="shared" si="25"/>
        <v>0</v>
      </c>
    </row>
    <row r="1624" spans="1:21" x14ac:dyDescent="0.2">
      <c r="A1624" t="str">
        <f>MatchSquad!A1624</f>
        <v>M033</v>
      </c>
      <c r="B1624" t="str">
        <f>MatchSquad!B1624</f>
        <v>P148</v>
      </c>
      <c r="C1624" t="str">
        <f>MatchSquad!C1624</f>
        <v>Mohammad Izhar</v>
      </c>
      <c r="D1624" t="str">
        <f>MatchSquad!D1624</f>
        <v>BWL</v>
      </c>
      <c r="E1624" t="str">
        <f>MatchSquad!E1624</f>
        <v>MI</v>
      </c>
      <c r="F1624">
        <f>MatchSquad!G1624</f>
        <v>0</v>
      </c>
      <c r="G1624">
        <f>IF(A1624="","",SUMIFS(BallByBall!$I$2:$I$501,BallByBall!$B$2:$B$501,A1624,BallByBall!$F$2:$F$501,B1624))</f>
        <v>0</v>
      </c>
      <c r="H1624">
        <f>IF(A1624="","",COUNTIFS(BallByBall!$B$2:$B$501,A1624,BallByBall!$F$2:$F$501,B1624,BallByBall!$Q$2:$Q$501,1))</f>
        <v>0</v>
      </c>
      <c r="I1624">
        <f>IF(A1624="","",COUNTIFS(BallByBall!$B$2:$B$501,A1624,BallByBall!$F$2:$F$501,B1624,BallByBall!$R$2:$R$501,1))</f>
        <v>0</v>
      </c>
      <c r="J1624">
        <f>IF(A1624="","",SUMIFS(BallByBall!$T$2:$T$501,BallByBall!$B$2:$B$501,A1624,BallByBall!$H$2:$H$501,B1624))</f>
        <v>0</v>
      </c>
      <c r="K1624">
        <f>IF(A1624="","",SUMIFS(BallByBall!$U$2:$U$501,BallByBall!$B$2:$B$501,A1624,BallByBall!$P$2:$P$501,B1624))</f>
        <v>0</v>
      </c>
      <c r="L1624">
        <f>IF(A1624="","",SUMIFS(BallByBall!$V$2:$V$501,BallByBall!$B$2:$B$501,A1624,BallByBall!$P$2:$P$501,B1624))</f>
        <v>0</v>
      </c>
      <c r="M1624">
        <f>IF(A1624="","",SUMIFS(BallByBall!$W$2:$W$501,BallByBall!$B$2:$B$501,A1624,BallByBall!$P$2:$P$501,B1624))</f>
        <v>0</v>
      </c>
      <c r="N1624">
        <f>IF(A1624="","",SUMIFS(BallByBall!$X$2:$X$501,BallByBall!$B$2:$B$501,A1624,BallByBall!$P$2:$P$501,B1624))</f>
        <v>0</v>
      </c>
      <c r="O1624">
        <f>IF(A1624="","",SUMIFS(OverSummary!$G$2:$G$101,OverSummary!$A$2:$A$101,A1624,OverSummary!$D$2:$D$101,B1624))</f>
        <v>0</v>
      </c>
      <c r="P1624">
        <f>IF(A1624="","",G1624*Rules!$B$13+H1624*Rules!$B$14+I1624*Rules!$B$15)</f>
        <v>0</v>
      </c>
      <c r="Q1624">
        <f>IF(A1624="","",IF(G1624&gt;=100,Rules!$B$18,IF(G1624&gt;=50,Rules!$B$17,IF(G1624&gt;=30,Rules!$B$16,0)))+IF(AND(F1624=1,D1624&lt;&gt;"BWL",G1624=0),Rules!$B$27,0))</f>
        <v>0</v>
      </c>
      <c r="R1624">
        <f>IF(A1624="","",J1624*Rules!$B$19+O1624*Rules!$B$22)</f>
        <v>0</v>
      </c>
      <c r="S1624">
        <f>IF(A1624="","",IF(J1624&gt;=4,Rules!$B$21,IF(J1624&gt;=3,Rules!$B$20,0)))</f>
        <v>0</v>
      </c>
      <c r="T1624">
        <f>IF(A1624="","",K1624*Rules!$B$23+L1624*Rules!$B$24+M1624*Rules!$B$25+N1624*Rules!$B$26)</f>
        <v>0</v>
      </c>
      <c r="U1624">
        <f t="shared" si="25"/>
        <v>0</v>
      </c>
    </row>
    <row r="1625" spans="1:21" x14ac:dyDescent="0.2">
      <c r="A1625" t="str">
        <f>MatchSquad!A1625</f>
        <v>M033</v>
      </c>
      <c r="B1625" t="str">
        <f>MatchSquad!B1625</f>
        <v>P149</v>
      </c>
      <c r="C1625" t="str">
        <f>MatchSquad!C1625</f>
        <v>Allah Ghazanfar</v>
      </c>
      <c r="D1625" t="str">
        <f>MatchSquad!D1625</f>
        <v>BWL</v>
      </c>
      <c r="E1625" t="str">
        <f>MatchSquad!E1625</f>
        <v>MI</v>
      </c>
      <c r="F1625">
        <f>MatchSquad!G1625</f>
        <v>0</v>
      </c>
      <c r="G1625">
        <f>IF(A1625="","",SUMIFS(BallByBall!$I$2:$I$501,BallByBall!$B$2:$B$501,A1625,BallByBall!$F$2:$F$501,B1625))</f>
        <v>0</v>
      </c>
      <c r="H1625">
        <f>IF(A1625="","",COUNTIFS(BallByBall!$B$2:$B$501,A1625,BallByBall!$F$2:$F$501,B1625,BallByBall!$Q$2:$Q$501,1))</f>
        <v>0</v>
      </c>
      <c r="I1625">
        <f>IF(A1625="","",COUNTIFS(BallByBall!$B$2:$B$501,A1625,BallByBall!$F$2:$F$501,B1625,BallByBall!$R$2:$R$501,1))</f>
        <v>0</v>
      </c>
      <c r="J1625">
        <f>IF(A1625="","",SUMIFS(BallByBall!$T$2:$T$501,BallByBall!$B$2:$B$501,A1625,BallByBall!$H$2:$H$501,B1625))</f>
        <v>0</v>
      </c>
      <c r="K1625">
        <f>IF(A1625="","",SUMIFS(BallByBall!$U$2:$U$501,BallByBall!$B$2:$B$501,A1625,BallByBall!$P$2:$P$501,B1625))</f>
        <v>0</v>
      </c>
      <c r="L1625">
        <f>IF(A1625="","",SUMIFS(BallByBall!$V$2:$V$501,BallByBall!$B$2:$B$501,A1625,BallByBall!$P$2:$P$501,B1625))</f>
        <v>0</v>
      </c>
      <c r="M1625">
        <f>IF(A1625="","",SUMIFS(BallByBall!$W$2:$W$501,BallByBall!$B$2:$B$501,A1625,BallByBall!$P$2:$P$501,B1625))</f>
        <v>0</v>
      </c>
      <c r="N1625">
        <f>IF(A1625="","",SUMIFS(BallByBall!$X$2:$X$501,BallByBall!$B$2:$B$501,A1625,BallByBall!$P$2:$P$501,B1625))</f>
        <v>0</v>
      </c>
      <c r="O1625">
        <f>IF(A1625="","",SUMIFS(OverSummary!$G$2:$G$101,OverSummary!$A$2:$A$101,A1625,OverSummary!$D$2:$D$101,B1625))</f>
        <v>0</v>
      </c>
      <c r="P1625">
        <f>IF(A1625="","",G1625*Rules!$B$13+H1625*Rules!$B$14+I1625*Rules!$B$15)</f>
        <v>0</v>
      </c>
      <c r="Q1625">
        <f>IF(A1625="","",IF(G1625&gt;=100,Rules!$B$18,IF(G1625&gt;=50,Rules!$B$17,IF(G1625&gt;=30,Rules!$B$16,0)))+IF(AND(F1625=1,D1625&lt;&gt;"BWL",G1625=0),Rules!$B$27,0))</f>
        <v>0</v>
      </c>
      <c r="R1625">
        <f>IF(A1625="","",J1625*Rules!$B$19+O1625*Rules!$B$22)</f>
        <v>0</v>
      </c>
      <c r="S1625">
        <f>IF(A1625="","",IF(J1625&gt;=4,Rules!$B$21,IF(J1625&gt;=3,Rules!$B$20,0)))</f>
        <v>0</v>
      </c>
      <c r="T1625">
        <f>IF(A1625="","",K1625*Rules!$B$23+L1625*Rules!$B$24+M1625*Rules!$B$25+N1625*Rules!$B$26)</f>
        <v>0</v>
      </c>
      <c r="U1625">
        <f t="shared" si="25"/>
        <v>0</v>
      </c>
    </row>
    <row r="1626" spans="1:21" x14ac:dyDescent="0.2">
      <c r="A1626" t="str">
        <f>MatchSquad!A1626</f>
        <v>M033</v>
      </c>
      <c r="B1626" t="str">
        <f>MatchSquad!B1626</f>
        <v>P150</v>
      </c>
      <c r="C1626" t="str">
        <f>MatchSquad!C1626</f>
        <v>Jasprit Bumrah</v>
      </c>
      <c r="D1626" t="str">
        <f>MatchSquad!D1626</f>
        <v>BWL</v>
      </c>
      <c r="E1626" t="str">
        <f>MatchSquad!E1626</f>
        <v>MI</v>
      </c>
      <c r="F1626">
        <f>MatchSquad!G1626</f>
        <v>0</v>
      </c>
      <c r="G1626">
        <f>IF(A1626="","",SUMIFS(BallByBall!$I$2:$I$501,BallByBall!$B$2:$B$501,A1626,BallByBall!$F$2:$F$501,B1626))</f>
        <v>0</v>
      </c>
      <c r="H1626">
        <f>IF(A1626="","",COUNTIFS(BallByBall!$B$2:$B$501,A1626,BallByBall!$F$2:$F$501,B1626,BallByBall!$Q$2:$Q$501,1))</f>
        <v>0</v>
      </c>
      <c r="I1626">
        <f>IF(A1626="","",COUNTIFS(BallByBall!$B$2:$B$501,A1626,BallByBall!$F$2:$F$501,B1626,BallByBall!$R$2:$R$501,1))</f>
        <v>0</v>
      </c>
      <c r="J1626">
        <f>IF(A1626="","",SUMIFS(BallByBall!$T$2:$T$501,BallByBall!$B$2:$B$501,A1626,BallByBall!$H$2:$H$501,B1626))</f>
        <v>0</v>
      </c>
      <c r="K1626">
        <f>IF(A1626="","",SUMIFS(BallByBall!$U$2:$U$501,BallByBall!$B$2:$B$501,A1626,BallByBall!$P$2:$P$501,B1626))</f>
        <v>0</v>
      </c>
      <c r="L1626">
        <f>IF(A1626="","",SUMIFS(BallByBall!$V$2:$V$501,BallByBall!$B$2:$B$501,A1626,BallByBall!$P$2:$P$501,B1626))</f>
        <v>0</v>
      </c>
      <c r="M1626">
        <f>IF(A1626="","",SUMIFS(BallByBall!$W$2:$W$501,BallByBall!$B$2:$B$501,A1626,BallByBall!$P$2:$P$501,B1626))</f>
        <v>0</v>
      </c>
      <c r="N1626">
        <f>IF(A1626="","",SUMIFS(BallByBall!$X$2:$X$501,BallByBall!$B$2:$B$501,A1626,BallByBall!$P$2:$P$501,B1626))</f>
        <v>0</v>
      </c>
      <c r="O1626">
        <f>IF(A1626="","",SUMIFS(OverSummary!$G$2:$G$101,OverSummary!$A$2:$A$101,A1626,OverSummary!$D$2:$D$101,B1626))</f>
        <v>0</v>
      </c>
      <c r="P1626">
        <f>IF(A1626="","",G1626*Rules!$B$13+H1626*Rules!$B$14+I1626*Rules!$B$15)</f>
        <v>0</v>
      </c>
      <c r="Q1626">
        <f>IF(A1626="","",IF(G1626&gt;=100,Rules!$B$18,IF(G1626&gt;=50,Rules!$B$17,IF(G1626&gt;=30,Rules!$B$16,0)))+IF(AND(F1626=1,D1626&lt;&gt;"BWL",G1626=0),Rules!$B$27,0))</f>
        <v>0</v>
      </c>
      <c r="R1626">
        <f>IF(A1626="","",J1626*Rules!$B$19+O1626*Rules!$B$22)</f>
        <v>0</v>
      </c>
      <c r="S1626">
        <f>IF(A1626="","",IF(J1626&gt;=4,Rules!$B$21,IF(J1626&gt;=3,Rules!$B$20,0)))</f>
        <v>0</v>
      </c>
      <c r="T1626">
        <f>IF(A1626="","",K1626*Rules!$B$23+L1626*Rules!$B$24+M1626*Rules!$B$25+N1626*Rules!$B$26)</f>
        <v>0</v>
      </c>
      <c r="U1626">
        <f t="shared" si="25"/>
        <v>0</v>
      </c>
    </row>
    <row r="1627" spans="1:21" x14ac:dyDescent="0.2">
      <c r="A1627" t="str">
        <f>MatchSquad!A1627</f>
        <v>M033</v>
      </c>
      <c r="B1627" t="str">
        <f>MatchSquad!B1627</f>
        <v>P001</v>
      </c>
      <c r="C1627" t="str">
        <f>MatchSquad!C1627</f>
        <v>Ruturaj Gaikwad</v>
      </c>
      <c r="D1627" t="str">
        <f>MatchSquad!D1627</f>
        <v>BAT</v>
      </c>
      <c r="E1627" t="str">
        <f>MatchSquad!E1627</f>
        <v>CSK</v>
      </c>
      <c r="F1627">
        <f>MatchSquad!G1627</f>
        <v>0</v>
      </c>
      <c r="G1627">
        <f>IF(A1627="","",SUMIFS(BallByBall!$I$2:$I$501,BallByBall!$B$2:$B$501,A1627,BallByBall!$F$2:$F$501,B1627))</f>
        <v>0</v>
      </c>
      <c r="H1627">
        <f>IF(A1627="","",COUNTIFS(BallByBall!$B$2:$B$501,A1627,BallByBall!$F$2:$F$501,B1627,BallByBall!$Q$2:$Q$501,1))</f>
        <v>0</v>
      </c>
      <c r="I1627">
        <f>IF(A1627="","",COUNTIFS(BallByBall!$B$2:$B$501,A1627,BallByBall!$F$2:$F$501,B1627,BallByBall!$R$2:$R$501,1))</f>
        <v>0</v>
      </c>
      <c r="J1627">
        <f>IF(A1627="","",SUMIFS(BallByBall!$T$2:$T$501,BallByBall!$B$2:$B$501,A1627,BallByBall!$H$2:$H$501,B1627))</f>
        <v>0</v>
      </c>
      <c r="K1627">
        <f>IF(A1627="","",SUMIFS(BallByBall!$U$2:$U$501,BallByBall!$B$2:$B$501,A1627,BallByBall!$P$2:$P$501,B1627))</f>
        <v>0</v>
      </c>
      <c r="L1627">
        <f>IF(A1627="","",SUMIFS(BallByBall!$V$2:$V$501,BallByBall!$B$2:$B$501,A1627,BallByBall!$P$2:$P$501,B1627))</f>
        <v>0</v>
      </c>
      <c r="M1627">
        <f>IF(A1627="","",SUMIFS(BallByBall!$W$2:$W$501,BallByBall!$B$2:$B$501,A1627,BallByBall!$P$2:$P$501,B1627))</f>
        <v>0</v>
      </c>
      <c r="N1627">
        <f>IF(A1627="","",SUMIFS(BallByBall!$X$2:$X$501,BallByBall!$B$2:$B$501,A1627,BallByBall!$P$2:$P$501,B1627))</f>
        <v>0</v>
      </c>
      <c r="O1627">
        <f>IF(A1627="","",SUMIFS(OverSummary!$G$2:$G$101,OverSummary!$A$2:$A$101,A1627,OverSummary!$D$2:$D$101,B1627))</f>
        <v>0</v>
      </c>
      <c r="P1627">
        <f>IF(A1627="","",G1627*Rules!$B$13+H1627*Rules!$B$14+I1627*Rules!$B$15)</f>
        <v>0</v>
      </c>
      <c r="Q1627">
        <f>IF(A1627="","",IF(G1627&gt;=100,Rules!$B$18,IF(G1627&gt;=50,Rules!$B$17,IF(G1627&gt;=30,Rules!$B$16,0)))+IF(AND(F1627=1,D1627&lt;&gt;"BWL",G1627=0),Rules!$B$27,0))</f>
        <v>0</v>
      </c>
      <c r="R1627">
        <f>IF(A1627="","",J1627*Rules!$B$19+O1627*Rules!$B$22)</f>
        <v>0</v>
      </c>
      <c r="S1627">
        <f>IF(A1627="","",IF(J1627&gt;=4,Rules!$B$21,IF(J1627&gt;=3,Rules!$B$20,0)))</f>
        <v>0</v>
      </c>
      <c r="T1627">
        <f>IF(A1627="","",K1627*Rules!$B$23+L1627*Rules!$B$24+M1627*Rules!$B$25+N1627*Rules!$B$26)</f>
        <v>0</v>
      </c>
      <c r="U1627">
        <f t="shared" si="25"/>
        <v>0</v>
      </c>
    </row>
    <row r="1628" spans="1:21" x14ac:dyDescent="0.2">
      <c r="A1628" t="str">
        <f>MatchSquad!A1628</f>
        <v>M033</v>
      </c>
      <c r="B1628" t="str">
        <f>MatchSquad!B1628</f>
        <v>P002</v>
      </c>
      <c r="C1628" t="str">
        <f>MatchSquad!C1628</f>
        <v>MS Dhoni</v>
      </c>
      <c r="D1628" t="str">
        <f>MatchSquad!D1628</f>
        <v>WK</v>
      </c>
      <c r="E1628" t="str">
        <f>MatchSquad!E1628</f>
        <v>CSK</v>
      </c>
      <c r="F1628">
        <f>MatchSquad!G1628</f>
        <v>0</v>
      </c>
      <c r="G1628">
        <f>IF(A1628="","",SUMIFS(BallByBall!$I$2:$I$501,BallByBall!$B$2:$B$501,A1628,BallByBall!$F$2:$F$501,B1628))</f>
        <v>0</v>
      </c>
      <c r="H1628">
        <f>IF(A1628="","",COUNTIFS(BallByBall!$B$2:$B$501,A1628,BallByBall!$F$2:$F$501,B1628,BallByBall!$Q$2:$Q$501,1))</f>
        <v>0</v>
      </c>
      <c r="I1628">
        <f>IF(A1628="","",COUNTIFS(BallByBall!$B$2:$B$501,A1628,BallByBall!$F$2:$F$501,B1628,BallByBall!$R$2:$R$501,1))</f>
        <v>0</v>
      </c>
      <c r="J1628">
        <f>IF(A1628="","",SUMIFS(BallByBall!$T$2:$T$501,BallByBall!$B$2:$B$501,A1628,BallByBall!$H$2:$H$501,B1628))</f>
        <v>0</v>
      </c>
      <c r="K1628">
        <f>IF(A1628="","",SUMIFS(BallByBall!$U$2:$U$501,BallByBall!$B$2:$B$501,A1628,BallByBall!$P$2:$P$501,B1628))</f>
        <v>0</v>
      </c>
      <c r="L1628">
        <f>IF(A1628="","",SUMIFS(BallByBall!$V$2:$V$501,BallByBall!$B$2:$B$501,A1628,BallByBall!$P$2:$P$501,B1628))</f>
        <v>0</v>
      </c>
      <c r="M1628">
        <f>IF(A1628="","",SUMIFS(BallByBall!$W$2:$W$501,BallByBall!$B$2:$B$501,A1628,BallByBall!$P$2:$P$501,B1628))</f>
        <v>0</v>
      </c>
      <c r="N1628">
        <f>IF(A1628="","",SUMIFS(BallByBall!$X$2:$X$501,BallByBall!$B$2:$B$501,A1628,BallByBall!$P$2:$P$501,B1628))</f>
        <v>0</v>
      </c>
      <c r="O1628">
        <f>IF(A1628="","",SUMIFS(OverSummary!$G$2:$G$101,OverSummary!$A$2:$A$101,A1628,OverSummary!$D$2:$D$101,B1628))</f>
        <v>0</v>
      </c>
      <c r="P1628">
        <f>IF(A1628="","",G1628*Rules!$B$13+H1628*Rules!$B$14+I1628*Rules!$B$15)</f>
        <v>0</v>
      </c>
      <c r="Q1628">
        <f>IF(A1628="","",IF(G1628&gt;=100,Rules!$B$18,IF(G1628&gt;=50,Rules!$B$17,IF(G1628&gt;=30,Rules!$B$16,0)))+IF(AND(F1628=1,D1628&lt;&gt;"BWL",G1628=0),Rules!$B$27,0))</f>
        <v>0</v>
      </c>
      <c r="R1628">
        <f>IF(A1628="","",J1628*Rules!$B$19+O1628*Rules!$B$22)</f>
        <v>0</v>
      </c>
      <c r="S1628">
        <f>IF(A1628="","",IF(J1628&gt;=4,Rules!$B$21,IF(J1628&gt;=3,Rules!$B$20,0)))</f>
        <v>0</v>
      </c>
      <c r="T1628">
        <f>IF(A1628="","",K1628*Rules!$B$23+L1628*Rules!$B$24+M1628*Rules!$B$25+N1628*Rules!$B$26)</f>
        <v>0</v>
      </c>
      <c r="U1628">
        <f t="shared" si="25"/>
        <v>0</v>
      </c>
    </row>
    <row r="1629" spans="1:21" x14ac:dyDescent="0.2">
      <c r="A1629" t="str">
        <f>MatchSquad!A1629</f>
        <v>M033</v>
      </c>
      <c r="B1629" t="str">
        <f>MatchSquad!B1629</f>
        <v>P003</v>
      </c>
      <c r="C1629" t="str">
        <f>MatchSquad!C1629</f>
        <v>Sanju Samson</v>
      </c>
      <c r="D1629" t="str">
        <f>MatchSquad!D1629</f>
        <v>WK</v>
      </c>
      <c r="E1629" t="str">
        <f>MatchSquad!E1629</f>
        <v>CSK</v>
      </c>
      <c r="F1629">
        <f>MatchSquad!G1629</f>
        <v>0</v>
      </c>
      <c r="G1629">
        <f>IF(A1629="","",SUMIFS(BallByBall!$I$2:$I$501,BallByBall!$B$2:$B$501,A1629,BallByBall!$F$2:$F$501,B1629))</f>
        <v>0</v>
      </c>
      <c r="H1629">
        <f>IF(A1629="","",COUNTIFS(BallByBall!$B$2:$B$501,A1629,BallByBall!$F$2:$F$501,B1629,BallByBall!$Q$2:$Q$501,1))</f>
        <v>0</v>
      </c>
      <c r="I1629">
        <f>IF(A1629="","",COUNTIFS(BallByBall!$B$2:$B$501,A1629,BallByBall!$F$2:$F$501,B1629,BallByBall!$R$2:$R$501,1))</f>
        <v>0</v>
      </c>
      <c r="J1629">
        <f>IF(A1629="","",SUMIFS(BallByBall!$T$2:$T$501,BallByBall!$B$2:$B$501,A1629,BallByBall!$H$2:$H$501,B1629))</f>
        <v>0</v>
      </c>
      <c r="K1629">
        <f>IF(A1629="","",SUMIFS(BallByBall!$U$2:$U$501,BallByBall!$B$2:$B$501,A1629,BallByBall!$P$2:$P$501,B1629))</f>
        <v>0</v>
      </c>
      <c r="L1629">
        <f>IF(A1629="","",SUMIFS(BallByBall!$V$2:$V$501,BallByBall!$B$2:$B$501,A1629,BallByBall!$P$2:$P$501,B1629))</f>
        <v>0</v>
      </c>
      <c r="M1629">
        <f>IF(A1629="","",SUMIFS(BallByBall!$W$2:$W$501,BallByBall!$B$2:$B$501,A1629,BallByBall!$P$2:$P$501,B1629))</f>
        <v>0</v>
      </c>
      <c r="N1629">
        <f>IF(A1629="","",SUMIFS(BallByBall!$X$2:$X$501,BallByBall!$B$2:$B$501,A1629,BallByBall!$P$2:$P$501,B1629))</f>
        <v>0</v>
      </c>
      <c r="O1629">
        <f>IF(A1629="","",SUMIFS(OverSummary!$G$2:$G$101,OverSummary!$A$2:$A$101,A1629,OverSummary!$D$2:$D$101,B1629))</f>
        <v>0</v>
      </c>
      <c r="P1629">
        <f>IF(A1629="","",G1629*Rules!$B$13+H1629*Rules!$B$14+I1629*Rules!$B$15)</f>
        <v>0</v>
      </c>
      <c r="Q1629">
        <f>IF(A1629="","",IF(G1629&gt;=100,Rules!$B$18,IF(G1629&gt;=50,Rules!$B$17,IF(G1629&gt;=30,Rules!$B$16,0)))+IF(AND(F1629=1,D1629&lt;&gt;"BWL",G1629=0),Rules!$B$27,0))</f>
        <v>0</v>
      </c>
      <c r="R1629">
        <f>IF(A1629="","",J1629*Rules!$B$19+O1629*Rules!$B$22)</f>
        <v>0</v>
      </c>
      <c r="S1629">
        <f>IF(A1629="","",IF(J1629&gt;=4,Rules!$B$21,IF(J1629&gt;=3,Rules!$B$20,0)))</f>
        <v>0</v>
      </c>
      <c r="T1629">
        <f>IF(A1629="","",K1629*Rules!$B$23+L1629*Rules!$B$24+M1629*Rules!$B$25+N1629*Rules!$B$26)</f>
        <v>0</v>
      </c>
      <c r="U1629">
        <f t="shared" si="25"/>
        <v>0</v>
      </c>
    </row>
    <row r="1630" spans="1:21" x14ac:dyDescent="0.2">
      <c r="A1630" t="str">
        <f>MatchSquad!A1630</f>
        <v>M033</v>
      </c>
      <c r="B1630" t="str">
        <f>MatchSquad!B1630</f>
        <v>P004</v>
      </c>
      <c r="C1630" t="str">
        <f>MatchSquad!C1630</f>
        <v>Dewald Brevis</v>
      </c>
      <c r="D1630" t="str">
        <f>MatchSquad!D1630</f>
        <v>BAT</v>
      </c>
      <c r="E1630" t="str">
        <f>MatchSquad!E1630</f>
        <v>CSK</v>
      </c>
      <c r="F1630">
        <f>MatchSquad!G1630</f>
        <v>0</v>
      </c>
      <c r="G1630">
        <f>IF(A1630="","",SUMIFS(BallByBall!$I$2:$I$501,BallByBall!$B$2:$B$501,A1630,BallByBall!$F$2:$F$501,B1630))</f>
        <v>0</v>
      </c>
      <c r="H1630">
        <f>IF(A1630="","",COUNTIFS(BallByBall!$B$2:$B$501,A1630,BallByBall!$F$2:$F$501,B1630,BallByBall!$Q$2:$Q$501,1))</f>
        <v>0</v>
      </c>
      <c r="I1630">
        <f>IF(A1630="","",COUNTIFS(BallByBall!$B$2:$B$501,A1630,BallByBall!$F$2:$F$501,B1630,BallByBall!$R$2:$R$501,1))</f>
        <v>0</v>
      </c>
      <c r="J1630">
        <f>IF(A1630="","",SUMIFS(BallByBall!$T$2:$T$501,BallByBall!$B$2:$B$501,A1630,BallByBall!$H$2:$H$501,B1630))</f>
        <v>0</v>
      </c>
      <c r="K1630">
        <f>IF(A1630="","",SUMIFS(BallByBall!$U$2:$U$501,BallByBall!$B$2:$B$501,A1630,BallByBall!$P$2:$P$501,B1630))</f>
        <v>0</v>
      </c>
      <c r="L1630">
        <f>IF(A1630="","",SUMIFS(BallByBall!$V$2:$V$501,BallByBall!$B$2:$B$501,A1630,BallByBall!$P$2:$P$501,B1630))</f>
        <v>0</v>
      </c>
      <c r="M1630">
        <f>IF(A1630="","",SUMIFS(BallByBall!$W$2:$W$501,BallByBall!$B$2:$B$501,A1630,BallByBall!$P$2:$P$501,B1630))</f>
        <v>0</v>
      </c>
      <c r="N1630">
        <f>IF(A1630="","",SUMIFS(BallByBall!$X$2:$X$501,BallByBall!$B$2:$B$501,A1630,BallByBall!$P$2:$P$501,B1630))</f>
        <v>0</v>
      </c>
      <c r="O1630">
        <f>IF(A1630="","",SUMIFS(OverSummary!$G$2:$G$101,OverSummary!$A$2:$A$101,A1630,OverSummary!$D$2:$D$101,B1630))</f>
        <v>0</v>
      </c>
      <c r="P1630">
        <f>IF(A1630="","",G1630*Rules!$B$13+H1630*Rules!$B$14+I1630*Rules!$B$15)</f>
        <v>0</v>
      </c>
      <c r="Q1630">
        <f>IF(A1630="","",IF(G1630&gt;=100,Rules!$B$18,IF(G1630&gt;=50,Rules!$B$17,IF(G1630&gt;=30,Rules!$B$16,0)))+IF(AND(F1630=1,D1630&lt;&gt;"BWL",G1630=0),Rules!$B$27,0))</f>
        <v>0</v>
      </c>
      <c r="R1630">
        <f>IF(A1630="","",J1630*Rules!$B$19+O1630*Rules!$B$22)</f>
        <v>0</v>
      </c>
      <c r="S1630">
        <f>IF(A1630="","",IF(J1630&gt;=4,Rules!$B$21,IF(J1630&gt;=3,Rules!$B$20,0)))</f>
        <v>0</v>
      </c>
      <c r="T1630">
        <f>IF(A1630="","",K1630*Rules!$B$23+L1630*Rules!$B$24+M1630*Rules!$B$25+N1630*Rules!$B$26)</f>
        <v>0</v>
      </c>
      <c r="U1630">
        <f t="shared" si="25"/>
        <v>0</v>
      </c>
    </row>
    <row r="1631" spans="1:21" x14ac:dyDescent="0.2">
      <c r="A1631" t="str">
        <f>MatchSquad!A1631</f>
        <v>M033</v>
      </c>
      <c r="B1631" t="str">
        <f>MatchSquad!B1631</f>
        <v>P005</v>
      </c>
      <c r="C1631" t="str">
        <f>MatchSquad!C1631</f>
        <v>Ayush Mhatre</v>
      </c>
      <c r="D1631" t="str">
        <f>MatchSquad!D1631</f>
        <v>BAT</v>
      </c>
      <c r="E1631" t="str">
        <f>MatchSquad!E1631</f>
        <v>CSK</v>
      </c>
      <c r="F1631">
        <f>MatchSquad!G1631</f>
        <v>0</v>
      </c>
      <c r="G1631">
        <f>IF(A1631="","",SUMIFS(BallByBall!$I$2:$I$501,BallByBall!$B$2:$B$501,A1631,BallByBall!$F$2:$F$501,B1631))</f>
        <v>0</v>
      </c>
      <c r="H1631">
        <f>IF(A1631="","",COUNTIFS(BallByBall!$B$2:$B$501,A1631,BallByBall!$F$2:$F$501,B1631,BallByBall!$Q$2:$Q$501,1))</f>
        <v>0</v>
      </c>
      <c r="I1631">
        <f>IF(A1631="","",COUNTIFS(BallByBall!$B$2:$B$501,A1631,BallByBall!$F$2:$F$501,B1631,BallByBall!$R$2:$R$501,1))</f>
        <v>0</v>
      </c>
      <c r="J1631">
        <f>IF(A1631="","",SUMIFS(BallByBall!$T$2:$T$501,BallByBall!$B$2:$B$501,A1631,BallByBall!$H$2:$H$501,B1631))</f>
        <v>0</v>
      </c>
      <c r="K1631">
        <f>IF(A1631="","",SUMIFS(BallByBall!$U$2:$U$501,BallByBall!$B$2:$B$501,A1631,BallByBall!$P$2:$P$501,B1631))</f>
        <v>0</v>
      </c>
      <c r="L1631">
        <f>IF(A1631="","",SUMIFS(BallByBall!$V$2:$V$501,BallByBall!$B$2:$B$501,A1631,BallByBall!$P$2:$P$501,B1631))</f>
        <v>0</v>
      </c>
      <c r="M1631">
        <f>IF(A1631="","",SUMIFS(BallByBall!$W$2:$W$501,BallByBall!$B$2:$B$501,A1631,BallByBall!$P$2:$P$501,B1631))</f>
        <v>0</v>
      </c>
      <c r="N1631">
        <f>IF(A1631="","",SUMIFS(BallByBall!$X$2:$X$501,BallByBall!$B$2:$B$501,A1631,BallByBall!$P$2:$P$501,B1631))</f>
        <v>0</v>
      </c>
      <c r="O1631">
        <f>IF(A1631="","",SUMIFS(OverSummary!$G$2:$G$101,OverSummary!$A$2:$A$101,A1631,OverSummary!$D$2:$D$101,B1631))</f>
        <v>0</v>
      </c>
      <c r="P1631">
        <f>IF(A1631="","",G1631*Rules!$B$13+H1631*Rules!$B$14+I1631*Rules!$B$15)</f>
        <v>0</v>
      </c>
      <c r="Q1631">
        <f>IF(A1631="","",IF(G1631&gt;=100,Rules!$B$18,IF(G1631&gt;=50,Rules!$B$17,IF(G1631&gt;=30,Rules!$B$16,0)))+IF(AND(F1631=1,D1631&lt;&gt;"BWL",G1631=0),Rules!$B$27,0))</f>
        <v>0</v>
      </c>
      <c r="R1631">
        <f>IF(A1631="","",J1631*Rules!$B$19+O1631*Rules!$B$22)</f>
        <v>0</v>
      </c>
      <c r="S1631">
        <f>IF(A1631="","",IF(J1631&gt;=4,Rules!$B$21,IF(J1631&gt;=3,Rules!$B$20,0)))</f>
        <v>0</v>
      </c>
      <c r="T1631">
        <f>IF(A1631="","",K1631*Rules!$B$23+L1631*Rules!$B$24+M1631*Rules!$B$25+N1631*Rules!$B$26)</f>
        <v>0</v>
      </c>
      <c r="U1631">
        <f t="shared" si="25"/>
        <v>0</v>
      </c>
    </row>
    <row r="1632" spans="1:21" x14ac:dyDescent="0.2">
      <c r="A1632" t="str">
        <f>MatchSquad!A1632</f>
        <v>M033</v>
      </c>
      <c r="B1632" t="str">
        <f>MatchSquad!B1632</f>
        <v>P006</v>
      </c>
      <c r="C1632" t="str">
        <f>MatchSquad!C1632</f>
        <v>Kartik Sharma</v>
      </c>
      <c r="D1632" t="str">
        <f>MatchSquad!D1632</f>
        <v>WK</v>
      </c>
      <c r="E1632" t="str">
        <f>MatchSquad!E1632</f>
        <v>CSK</v>
      </c>
      <c r="F1632">
        <f>MatchSquad!G1632</f>
        <v>0</v>
      </c>
      <c r="G1632">
        <f>IF(A1632="","",SUMIFS(BallByBall!$I$2:$I$501,BallByBall!$B$2:$B$501,A1632,BallByBall!$F$2:$F$501,B1632))</f>
        <v>0</v>
      </c>
      <c r="H1632">
        <f>IF(A1632="","",COUNTIFS(BallByBall!$B$2:$B$501,A1632,BallByBall!$F$2:$F$501,B1632,BallByBall!$Q$2:$Q$501,1))</f>
        <v>0</v>
      </c>
      <c r="I1632">
        <f>IF(A1632="","",COUNTIFS(BallByBall!$B$2:$B$501,A1632,BallByBall!$F$2:$F$501,B1632,BallByBall!$R$2:$R$501,1))</f>
        <v>0</v>
      </c>
      <c r="J1632">
        <f>IF(A1632="","",SUMIFS(BallByBall!$T$2:$T$501,BallByBall!$B$2:$B$501,A1632,BallByBall!$H$2:$H$501,B1632))</f>
        <v>0</v>
      </c>
      <c r="K1632">
        <f>IF(A1632="","",SUMIFS(BallByBall!$U$2:$U$501,BallByBall!$B$2:$B$501,A1632,BallByBall!$P$2:$P$501,B1632))</f>
        <v>0</v>
      </c>
      <c r="L1632">
        <f>IF(A1632="","",SUMIFS(BallByBall!$V$2:$V$501,BallByBall!$B$2:$B$501,A1632,BallByBall!$P$2:$P$501,B1632))</f>
        <v>0</v>
      </c>
      <c r="M1632">
        <f>IF(A1632="","",SUMIFS(BallByBall!$W$2:$W$501,BallByBall!$B$2:$B$501,A1632,BallByBall!$P$2:$P$501,B1632))</f>
        <v>0</v>
      </c>
      <c r="N1632">
        <f>IF(A1632="","",SUMIFS(BallByBall!$X$2:$X$501,BallByBall!$B$2:$B$501,A1632,BallByBall!$P$2:$P$501,B1632))</f>
        <v>0</v>
      </c>
      <c r="O1632">
        <f>IF(A1632="","",SUMIFS(OverSummary!$G$2:$G$101,OverSummary!$A$2:$A$101,A1632,OverSummary!$D$2:$D$101,B1632))</f>
        <v>0</v>
      </c>
      <c r="P1632">
        <f>IF(A1632="","",G1632*Rules!$B$13+H1632*Rules!$B$14+I1632*Rules!$B$15)</f>
        <v>0</v>
      </c>
      <c r="Q1632">
        <f>IF(A1632="","",IF(G1632&gt;=100,Rules!$B$18,IF(G1632&gt;=50,Rules!$B$17,IF(G1632&gt;=30,Rules!$B$16,0)))+IF(AND(F1632=1,D1632&lt;&gt;"BWL",G1632=0),Rules!$B$27,0))</f>
        <v>0</v>
      </c>
      <c r="R1632">
        <f>IF(A1632="","",J1632*Rules!$B$19+O1632*Rules!$B$22)</f>
        <v>0</v>
      </c>
      <c r="S1632">
        <f>IF(A1632="","",IF(J1632&gt;=4,Rules!$B$21,IF(J1632&gt;=3,Rules!$B$20,0)))</f>
        <v>0</v>
      </c>
      <c r="T1632">
        <f>IF(A1632="","",K1632*Rules!$B$23+L1632*Rules!$B$24+M1632*Rules!$B$25+N1632*Rules!$B$26)</f>
        <v>0</v>
      </c>
      <c r="U1632">
        <f t="shared" si="25"/>
        <v>0</v>
      </c>
    </row>
    <row r="1633" spans="1:21" x14ac:dyDescent="0.2">
      <c r="A1633" t="str">
        <f>MatchSquad!A1633</f>
        <v>M033</v>
      </c>
      <c r="B1633" t="str">
        <f>MatchSquad!B1633</f>
        <v>P007</v>
      </c>
      <c r="C1633" t="str">
        <f>MatchSquad!C1633</f>
        <v>Sarfaraz Khan</v>
      </c>
      <c r="D1633" t="str">
        <f>MatchSquad!D1633</f>
        <v>BAT</v>
      </c>
      <c r="E1633" t="str">
        <f>MatchSquad!E1633</f>
        <v>CSK</v>
      </c>
      <c r="F1633">
        <f>MatchSquad!G1633</f>
        <v>0</v>
      </c>
      <c r="G1633">
        <f>IF(A1633="","",SUMIFS(BallByBall!$I$2:$I$501,BallByBall!$B$2:$B$501,A1633,BallByBall!$F$2:$F$501,B1633))</f>
        <v>0</v>
      </c>
      <c r="H1633">
        <f>IF(A1633="","",COUNTIFS(BallByBall!$B$2:$B$501,A1633,BallByBall!$F$2:$F$501,B1633,BallByBall!$Q$2:$Q$501,1))</f>
        <v>0</v>
      </c>
      <c r="I1633">
        <f>IF(A1633="","",COUNTIFS(BallByBall!$B$2:$B$501,A1633,BallByBall!$F$2:$F$501,B1633,BallByBall!$R$2:$R$501,1))</f>
        <v>0</v>
      </c>
      <c r="J1633">
        <f>IF(A1633="","",SUMIFS(BallByBall!$T$2:$T$501,BallByBall!$B$2:$B$501,A1633,BallByBall!$H$2:$H$501,B1633))</f>
        <v>0</v>
      </c>
      <c r="K1633">
        <f>IF(A1633="","",SUMIFS(BallByBall!$U$2:$U$501,BallByBall!$B$2:$B$501,A1633,BallByBall!$P$2:$P$501,B1633))</f>
        <v>0</v>
      </c>
      <c r="L1633">
        <f>IF(A1633="","",SUMIFS(BallByBall!$V$2:$V$501,BallByBall!$B$2:$B$501,A1633,BallByBall!$P$2:$P$501,B1633))</f>
        <v>0</v>
      </c>
      <c r="M1633">
        <f>IF(A1633="","",SUMIFS(BallByBall!$W$2:$W$501,BallByBall!$B$2:$B$501,A1633,BallByBall!$P$2:$P$501,B1633))</f>
        <v>0</v>
      </c>
      <c r="N1633">
        <f>IF(A1633="","",SUMIFS(BallByBall!$X$2:$X$501,BallByBall!$B$2:$B$501,A1633,BallByBall!$P$2:$P$501,B1633))</f>
        <v>0</v>
      </c>
      <c r="O1633">
        <f>IF(A1633="","",SUMIFS(OverSummary!$G$2:$G$101,OverSummary!$A$2:$A$101,A1633,OverSummary!$D$2:$D$101,B1633))</f>
        <v>0</v>
      </c>
      <c r="P1633">
        <f>IF(A1633="","",G1633*Rules!$B$13+H1633*Rules!$B$14+I1633*Rules!$B$15)</f>
        <v>0</v>
      </c>
      <c r="Q1633">
        <f>IF(A1633="","",IF(G1633&gt;=100,Rules!$B$18,IF(G1633&gt;=50,Rules!$B$17,IF(G1633&gt;=30,Rules!$B$16,0)))+IF(AND(F1633=1,D1633&lt;&gt;"BWL",G1633=0),Rules!$B$27,0))</f>
        <v>0</v>
      </c>
      <c r="R1633">
        <f>IF(A1633="","",J1633*Rules!$B$19+O1633*Rules!$B$22)</f>
        <v>0</v>
      </c>
      <c r="S1633">
        <f>IF(A1633="","",IF(J1633&gt;=4,Rules!$B$21,IF(J1633&gt;=3,Rules!$B$20,0)))</f>
        <v>0</v>
      </c>
      <c r="T1633">
        <f>IF(A1633="","",K1633*Rules!$B$23+L1633*Rules!$B$24+M1633*Rules!$B$25+N1633*Rules!$B$26)</f>
        <v>0</v>
      </c>
      <c r="U1633">
        <f t="shared" si="25"/>
        <v>0</v>
      </c>
    </row>
    <row r="1634" spans="1:21" x14ac:dyDescent="0.2">
      <c r="A1634" t="str">
        <f>MatchSquad!A1634</f>
        <v>M033</v>
      </c>
      <c r="B1634" t="str">
        <f>MatchSquad!B1634</f>
        <v>P008</v>
      </c>
      <c r="C1634" t="str">
        <f>MatchSquad!C1634</f>
        <v>Urvil Patel</v>
      </c>
      <c r="D1634" t="str">
        <f>MatchSquad!D1634</f>
        <v>WK</v>
      </c>
      <c r="E1634" t="str">
        <f>MatchSquad!E1634</f>
        <v>CSK</v>
      </c>
      <c r="F1634">
        <f>MatchSquad!G1634</f>
        <v>0</v>
      </c>
      <c r="G1634">
        <f>IF(A1634="","",SUMIFS(BallByBall!$I$2:$I$501,BallByBall!$B$2:$B$501,A1634,BallByBall!$F$2:$F$501,B1634))</f>
        <v>0</v>
      </c>
      <c r="H1634">
        <f>IF(A1634="","",COUNTIFS(BallByBall!$B$2:$B$501,A1634,BallByBall!$F$2:$F$501,B1634,BallByBall!$Q$2:$Q$501,1))</f>
        <v>0</v>
      </c>
      <c r="I1634">
        <f>IF(A1634="","",COUNTIFS(BallByBall!$B$2:$B$501,A1634,BallByBall!$F$2:$F$501,B1634,BallByBall!$R$2:$R$501,1))</f>
        <v>0</v>
      </c>
      <c r="J1634">
        <f>IF(A1634="","",SUMIFS(BallByBall!$T$2:$T$501,BallByBall!$B$2:$B$501,A1634,BallByBall!$H$2:$H$501,B1634))</f>
        <v>0</v>
      </c>
      <c r="K1634">
        <f>IF(A1634="","",SUMIFS(BallByBall!$U$2:$U$501,BallByBall!$B$2:$B$501,A1634,BallByBall!$P$2:$P$501,B1634))</f>
        <v>0</v>
      </c>
      <c r="L1634">
        <f>IF(A1634="","",SUMIFS(BallByBall!$V$2:$V$501,BallByBall!$B$2:$B$501,A1634,BallByBall!$P$2:$P$501,B1634))</f>
        <v>0</v>
      </c>
      <c r="M1634">
        <f>IF(A1634="","",SUMIFS(BallByBall!$W$2:$W$501,BallByBall!$B$2:$B$501,A1634,BallByBall!$P$2:$P$501,B1634))</f>
        <v>0</v>
      </c>
      <c r="N1634">
        <f>IF(A1634="","",SUMIFS(BallByBall!$X$2:$X$501,BallByBall!$B$2:$B$501,A1634,BallByBall!$P$2:$P$501,B1634))</f>
        <v>0</v>
      </c>
      <c r="O1634">
        <f>IF(A1634="","",SUMIFS(OverSummary!$G$2:$G$101,OverSummary!$A$2:$A$101,A1634,OverSummary!$D$2:$D$101,B1634))</f>
        <v>0</v>
      </c>
      <c r="P1634">
        <f>IF(A1634="","",G1634*Rules!$B$13+H1634*Rules!$B$14+I1634*Rules!$B$15)</f>
        <v>0</v>
      </c>
      <c r="Q1634">
        <f>IF(A1634="","",IF(G1634&gt;=100,Rules!$B$18,IF(G1634&gt;=50,Rules!$B$17,IF(G1634&gt;=30,Rules!$B$16,0)))+IF(AND(F1634=1,D1634&lt;&gt;"BWL",G1634=0),Rules!$B$27,0))</f>
        <v>0</v>
      </c>
      <c r="R1634">
        <f>IF(A1634="","",J1634*Rules!$B$19+O1634*Rules!$B$22)</f>
        <v>0</v>
      </c>
      <c r="S1634">
        <f>IF(A1634="","",IF(J1634&gt;=4,Rules!$B$21,IF(J1634&gt;=3,Rules!$B$20,0)))</f>
        <v>0</v>
      </c>
      <c r="T1634">
        <f>IF(A1634="","",K1634*Rules!$B$23+L1634*Rules!$B$24+M1634*Rules!$B$25+N1634*Rules!$B$26)</f>
        <v>0</v>
      </c>
      <c r="U1634">
        <f t="shared" si="25"/>
        <v>0</v>
      </c>
    </row>
    <row r="1635" spans="1:21" x14ac:dyDescent="0.2">
      <c r="A1635" t="str">
        <f>MatchSquad!A1635</f>
        <v>M033</v>
      </c>
      <c r="B1635" t="str">
        <f>MatchSquad!B1635</f>
        <v>P009</v>
      </c>
      <c r="C1635" t="str">
        <f>MatchSquad!C1635</f>
        <v>Jamie Overton</v>
      </c>
      <c r="D1635" t="str">
        <f>MatchSquad!D1635</f>
        <v>AR</v>
      </c>
      <c r="E1635" t="str">
        <f>MatchSquad!E1635</f>
        <v>CSK</v>
      </c>
      <c r="F1635">
        <f>MatchSquad!G1635</f>
        <v>0</v>
      </c>
      <c r="G1635">
        <f>IF(A1635="","",SUMIFS(BallByBall!$I$2:$I$501,BallByBall!$B$2:$B$501,A1635,BallByBall!$F$2:$F$501,B1635))</f>
        <v>0</v>
      </c>
      <c r="H1635">
        <f>IF(A1635="","",COUNTIFS(BallByBall!$B$2:$B$501,A1635,BallByBall!$F$2:$F$501,B1635,BallByBall!$Q$2:$Q$501,1))</f>
        <v>0</v>
      </c>
      <c r="I1635">
        <f>IF(A1635="","",COUNTIFS(BallByBall!$B$2:$B$501,A1635,BallByBall!$F$2:$F$501,B1635,BallByBall!$R$2:$R$501,1))</f>
        <v>0</v>
      </c>
      <c r="J1635">
        <f>IF(A1635="","",SUMIFS(BallByBall!$T$2:$T$501,BallByBall!$B$2:$B$501,A1635,BallByBall!$H$2:$H$501,B1635))</f>
        <v>0</v>
      </c>
      <c r="K1635">
        <f>IF(A1635="","",SUMIFS(BallByBall!$U$2:$U$501,BallByBall!$B$2:$B$501,A1635,BallByBall!$P$2:$P$501,B1635))</f>
        <v>0</v>
      </c>
      <c r="L1635">
        <f>IF(A1635="","",SUMIFS(BallByBall!$V$2:$V$501,BallByBall!$B$2:$B$501,A1635,BallByBall!$P$2:$P$501,B1635))</f>
        <v>0</v>
      </c>
      <c r="M1635">
        <f>IF(A1635="","",SUMIFS(BallByBall!$W$2:$W$501,BallByBall!$B$2:$B$501,A1635,BallByBall!$P$2:$P$501,B1635))</f>
        <v>0</v>
      </c>
      <c r="N1635">
        <f>IF(A1635="","",SUMIFS(BallByBall!$X$2:$X$501,BallByBall!$B$2:$B$501,A1635,BallByBall!$P$2:$P$501,B1635))</f>
        <v>0</v>
      </c>
      <c r="O1635">
        <f>IF(A1635="","",SUMIFS(OverSummary!$G$2:$G$101,OverSummary!$A$2:$A$101,A1635,OverSummary!$D$2:$D$101,B1635))</f>
        <v>0</v>
      </c>
      <c r="P1635">
        <f>IF(A1635="","",G1635*Rules!$B$13+H1635*Rules!$B$14+I1635*Rules!$B$15)</f>
        <v>0</v>
      </c>
      <c r="Q1635">
        <f>IF(A1635="","",IF(G1635&gt;=100,Rules!$B$18,IF(G1635&gt;=50,Rules!$B$17,IF(G1635&gt;=30,Rules!$B$16,0)))+IF(AND(F1635=1,D1635&lt;&gt;"BWL",G1635=0),Rules!$B$27,0))</f>
        <v>0</v>
      </c>
      <c r="R1635">
        <f>IF(A1635="","",J1635*Rules!$B$19+O1635*Rules!$B$22)</f>
        <v>0</v>
      </c>
      <c r="S1635">
        <f>IF(A1635="","",IF(J1635&gt;=4,Rules!$B$21,IF(J1635&gt;=3,Rules!$B$20,0)))</f>
        <v>0</v>
      </c>
      <c r="T1635">
        <f>IF(A1635="","",K1635*Rules!$B$23+L1635*Rules!$B$24+M1635*Rules!$B$25+N1635*Rules!$B$26)</f>
        <v>0</v>
      </c>
      <c r="U1635">
        <f t="shared" si="25"/>
        <v>0</v>
      </c>
    </row>
    <row r="1636" spans="1:21" x14ac:dyDescent="0.2">
      <c r="A1636" t="str">
        <f>MatchSquad!A1636</f>
        <v>M033</v>
      </c>
      <c r="B1636" t="str">
        <f>MatchSquad!B1636</f>
        <v>P010</v>
      </c>
      <c r="C1636" t="str">
        <f>MatchSquad!C1636</f>
        <v>Ramakrishna Ghosh</v>
      </c>
      <c r="D1636" t="str">
        <f>MatchSquad!D1636</f>
        <v>AR</v>
      </c>
      <c r="E1636" t="str">
        <f>MatchSquad!E1636</f>
        <v>CSK</v>
      </c>
      <c r="F1636">
        <f>MatchSquad!G1636</f>
        <v>0</v>
      </c>
      <c r="G1636">
        <f>IF(A1636="","",SUMIFS(BallByBall!$I$2:$I$501,BallByBall!$B$2:$B$501,A1636,BallByBall!$F$2:$F$501,B1636))</f>
        <v>0</v>
      </c>
      <c r="H1636">
        <f>IF(A1636="","",COUNTIFS(BallByBall!$B$2:$B$501,A1636,BallByBall!$F$2:$F$501,B1636,BallByBall!$Q$2:$Q$501,1))</f>
        <v>0</v>
      </c>
      <c r="I1636">
        <f>IF(A1636="","",COUNTIFS(BallByBall!$B$2:$B$501,A1636,BallByBall!$F$2:$F$501,B1636,BallByBall!$R$2:$R$501,1))</f>
        <v>0</v>
      </c>
      <c r="J1636">
        <f>IF(A1636="","",SUMIFS(BallByBall!$T$2:$T$501,BallByBall!$B$2:$B$501,A1636,BallByBall!$H$2:$H$501,B1636))</f>
        <v>0</v>
      </c>
      <c r="K1636">
        <f>IF(A1636="","",SUMIFS(BallByBall!$U$2:$U$501,BallByBall!$B$2:$B$501,A1636,BallByBall!$P$2:$P$501,B1636))</f>
        <v>0</v>
      </c>
      <c r="L1636">
        <f>IF(A1636="","",SUMIFS(BallByBall!$V$2:$V$501,BallByBall!$B$2:$B$501,A1636,BallByBall!$P$2:$P$501,B1636))</f>
        <v>0</v>
      </c>
      <c r="M1636">
        <f>IF(A1636="","",SUMIFS(BallByBall!$W$2:$W$501,BallByBall!$B$2:$B$501,A1636,BallByBall!$P$2:$P$501,B1636))</f>
        <v>0</v>
      </c>
      <c r="N1636">
        <f>IF(A1636="","",SUMIFS(BallByBall!$X$2:$X$501,BallByBall!$B$2:$B$501,A1636,BallByBall!$P$2:$P$501,B1636))</f>
        <v>0</v>
      </c>
      <c r="O1636">
        <f>IF(A1636="","",SUMIFS(OverSummary!$G$2:$G$101,OverSummary!$A$2:$A$101,A1636,OverSummary!$D$2:$D$101,B1636))</f>
        <v>0</v>
      </c>
      <c r="P1636">
        <f>IF(A1636="","",G1636*Rules!$B$13+H1636*Rules!$B$14+I1636*Rules!$B$15)</f>
        <v>0</v>
      </c>
      <c r="Q1636">
        <f>IF(A1636="","",IF(G1636&gt;=100,Rules!$B$18,IF(G1636&gt;=50,Rules!$B$17,IF(G1636&gt;=30,Rules!$B$16,0)))+IF(AND(F1636=1,D1636&lt;&gt;"BWL",G1636=0),Rules!$B$27,0))</f>
        <v>0</v>
      </c>
      <c r="R1636">
        <f>IF(A1636="","",J1636*Rules!$B$19+O1636*Rules!$B$22)</f>
        <v>0</v>
      </c>
      <c r="S1636">
        <f>IF(A1636="","",IF(J1636&gt;=4,Rules!$B$21,IF(J1636&gt;=3,Rules!$B$20,0)))</f>
        <v>0</v>
      </c>
      <c r="T1636">
        <f>IF(A1636="","",K1636*Rules!$B$23+L1636*Rules!$B$24+M1636*Rules!$B$25+N1636*Rules!$B$26)</f>
        <v>0</v>
      </c>
      <c r="U1636">
        <f t="shared" si="25"/>
        <v>0</v>
      </c>
    </row>
    <row r="1637" spans="1:21" x14ac:dyDescent="0.2">
      <c r="A1637" t="str">
        <f>MatchSquad!A1637</f>
        <v>M033</v>
      </c>
      <c r="B1637" t="str">
        <f>MatchSquad!B1637</f>
        <v>P011</v>
      </c>
      <c r="C1637" t="str">
        <f>MatchSquad!C1637</f>
        <v>Prashant Veer</v>
      </c>
      <c r="D1637" t="str">
        <f>MatchSquad!D1637</f>
        <v>AR</v>
      </c>
      <c r="E1637" t="str">
        <f>MatchSquad!E1637</f>
        <v>CSK</v>
      </c>
      <c r="F1637">
        <f>MatchSquad!G1637</f>
        <v>0</v>
      </c>
      <c r="G1637">
        <f>IF(A1637="","",SUMIFS(BallByBall!$I$2:$I$501,BallByBall!$B$2:$B$501,A1637,BallByBall!$F$2:$F$501,B1637))</f>
        <v>0</v>
      </c>
      <c r="H1637">
        <f>IF(A1637="","",COUNTIFS(BallByBall!$B$2:$B$501,A1637,BallByBall!$F$2:$F$501,B1637,BallByBall!$Q$2:$Q$501,1))</f>
        <v>0</v>
      </c>
      <c r="I1637">
        <f>IF(A1637="","",COUNTIFS(BallByBall!$B$2:$B$501,A1637,BallByBall!$F$2:$F$501,B1637,BallByBall!$R$2:$R$501,1))</f>
        <v>0</v>
      </c>
      <c r="J1637">
        <f>IF(A1637="","",SUMIFS(BallByBall!$T$2:$T$501,BallByBall!$B$2:$B$501,A1637,BallByBall!$H$2:$H$501,B1637))</f>
        <v>0</v>
      </c>
      <c r="K1637">
        <f>IF(A1637="","",SUMIFS(BallByBall!$U$2:$U$501,BallByBall!$B$2:$B$501,A1637,BallByBall!$P$2:$P$501,B1637))</f>
        <v>0</v>
      </c>
      <c r="L1637">
        <f>IF(A1637="","",SUMIFS(BallByBall!$V$2:$V$501,BallByBall!$B$2:$B$501,A1637,BallByBall!$P$2:$P$501,B1637))</f>
        <v>0</v>
      </c>
      <c r="M1637">
        <f>IF(A1637="","",SUMIFS(BallByBall!$W$2:$W$501,BallByBall!$B$2:$B$501,A1637,BallByBall!$P$2:$P$501,B1637))</f>
        <v>0</v>
      </c>
      <c r="N1637">
        <f>IF(A1637="","",SUMIFS(BallByBall!$X$2:$X$501,BallByBall!$B$2:$B$501,A1637,BallByBall!$P$2:$P$501,B1637))</f>
        <v>0</v>
      </c>
      <c r="O1637">
        <f>IF(A1637="","",SUMIFS(OverSummary!$G$2:$G$101,OverSummary!$A$2:$A$101,A1637,OverSummary!$D$2:$D$101,B1637))</f>
        <v>0</v>
      </c>
      <c r="P1637">
        <f>IF(A1637="","",G1637*Rules!$B$13+H1637*Rules!$B$14+I1637*Rules!$B$15)</f>
        <v>0</v>
      </c>
      <c r="Q1637">
        <f>IF(A1637="","",IF(G1637&gt;=100,Rules!$B$18,IF(G1637&gt;=50,Rules!$B$17,IF(G1637&gt;=30,Rules!$B$16,0)))+IF(AND(F1637=1,D1637&lt;&gt;"BWL",G1637=0),Rules!$B$27,0))</f>
        <v>0</v>
      </c>
      <c r="R1637">
        <f>IF(A1637="","",J1637*Rules!$B$19+O1637*Rules!$B$22)</f>
        <v>0</v>
      </c>
      <c r="S1637">
        <f>IF(A1637="","",IF(J1637&gt;=4,Rules!$B$21,IF(J1637&gt;=3,Rules!$B$20,0)))</f>
        <v>0</v>
      </c>
      <c r="T1637">
        <f>IF(A1637="","",K1637*Rules!$B$23+L1637*Rules!$B$24+M1637*Rules!$B$25+N1637*Rules!$B$26)</f>
        <v>0</v>
      </c>
      <c r="U1637">
        <f t="shared" si="25"/>
        <v>0</v>
      </c>
    </row>
    <row r="1638" spans="1:21" x14ac:dyDescent="0.2">
      <c r="A1638" t="str">
        <f>MatchSquad!A1638</f>
        <v>M033</v>
      </c>
      <c r="B1638" t="str">
        <f>MatchSquad!B1638</f>
        <v>P012</v>
      </c>
      <c r="C1638" t="str">
        <f>MatchSquad!C1638</f>
        <v>Matthew William Short</v>
      </c>
      <c r="D1638" t="str">
        <f>MatchSquad!D1638</f>
        <v>AR</v>
      </c>
      <c r="E1638" t="str">
        <f>MatchSquad!E1638</f>
        <v>CSK</v>
      </c>
      <c r="F1638">
        <f>MatchSquad!G1638</f>
        <v>0</v>
      </c>
      <c r="G1638">
        <f>IF(A1638="","",SUMIFS(BallByBall!$I$2:$I$501,BallByBall!$B$2:$B$501,A1638,BallByBall!$F$2:$F$501,B1638))</f>
        <v>0</v>
      </c>
      <c r="H1638">
        <f>IF(A1638="","",COUNTIFS(BallByBall!$B$2:$B$501,A1638,BallByBall!$F$2:$F$501,B1638,BallByBall!$Q$2:$Q$501,1))</f>
        <v>0</v>
      </c>
      <c r="I1638">
        <f>IF(A1638="","",COUNTIFS(BallByBall!$B$2:$B$501,A1638,BallByBall!$F$2:$F$501,B1638,BallByBall!$R$2:$R$501,1))</f>
        <v>0</v>
      </c>
      <c r="J1638">
        <f>IF(A1638="","",SUMIFS(BallByBall!$T$2:$T$501,BallByBall!$B$2:$B$501,A1638,BallByBall!$H$2:$H$501,B1638))</f>
        <v>0</v>
      </c>
      <c r="K1638">
        <f>IF(A1638="","",SUMIFS(BallByBall!$U$2:$U$501,BallByBall!$B$2:$B$501,A1638,BallByBall!$P$2:$P$501,B1638))</f>
        <v>0</v>
      </c>
      <c r="L1638">
        <f>IF(A1638="","",SUMIFS(BallByBall!$V$2:$V$501,BallByBall!$B$2:$B$501,A1638,BallByBall!$P$2:$P$501,B1638))</f>
        <v>0</v>
      </c>
      <c r="M1638">
        <f>IF(A1638="","",SUMIFS(BallByBall!$W$2:$W$501,BallByBall!$B$2:$B$501,A1638,BallByBall!$P$2:$P$501,B1638))</f>
        <v>0</v>
      </c>
      <c r="N1638">
        <f>IF(A1638="","",SUMIFS(BallByBall!$X$2:$X$501,BallByBall!$B$2:$B$501,A1638,BallByBall!$P$2:$P$501,B1638))</f>
        <v>0</v>
      </c>
      <c r="O1638">
        <f>IF(A1638="","",SUMIFS(OverSummary!$G$2:$G$101,OverSummary!$A$2:$A$101,A1638,OverSummary!$D$2:$D$101,B1638))</f>
        <v>0</v>
      </c>
      <c r="P1638">
        <f>IF(A1638="","",G1638*Rules!$B$13+H1638*Rules!$B$14+I1638*Rules!$B$15)</f>
        <v>0</v>
      </c>
      <c r="Q1638">
        <f>IF(A1638="","",IF(G1638&gt;=100,Rules!$B$18,IF(G1638&gt;=50,Rules!$B$17,IF(G1638&gt;=30,Rules!$B$16,0)))+IF(AND(F1638=1,D1638&lt;&gt;"BWL",G1638=0),Rules!$B$27,0))</f>
        <v>0</v>
      </c>
      <c r="R1638">
        <f>IF(A1638="","",J1638*Rules!$B$19+O1638*Rules!$B$22)</f>
        <v>0</v>
      </c>
      <c r="S1638">
        <f>IF(A1638="","",IF(J1638&gt;=4,Rules!$B$21,IF(J1638&gt;=3,Rules!$B$20,0)))</f>
        <v>0</v>
      </c>
      <c r="T1638">
        <f>IF(A1638="","",K1638*Rules!$B$23+L1638*Rules!$B$24+M1638*Rules!$B$25+N1638*Rules!$B$26)</f>
        <v>0</v>
      </c>
      <c r="U1638">
        <f t="shared" si="25"/>
        <v>0</v>
      </c>
    </row>
    <row r="1639" spans="1:21" x14ac:dyDescent="0.2">
      <c r="A1639" t="str">
        <f>MatchSquad!A1639</f>
        <v>M033</v>
      </c>
      <c r="B1639" t="str">
        <f>MatchSquad!B1639</f>
        <v>P013</v>
      </c>
      <c r="C1639" t="str">
        <f>MatchSquad!C1639</f>
        <v>Aman Khan</v>
      </c>
      <c r="D1639" t="str">
        <f>MatchSquad!D1639</f>
        <v>AR</v>
      </c>
      <c r="E1639" t="str">
        <f>MatchSquad!E1639</f>
        <v>CSK</v>
      </c>
      <c r="F1639">
        <f>MatchSquad!G1639</f>
        <v>0</v>
      </c>
      <c r="G1639">
        <f>IF(A1639="","",SUMIFS(BallByBall!$I$2:$I$501,BallByBall!$B$2:$B$501,A1639,BallByBall!$F$2:$F$501,B1639))</f>
        <v>0</v>
      </c>
      <c r="H1639">
        <f>IF(A1639="","",COUNTIFS(BallByBall!$B$2:$B$501,A1639,BallByBall!$F$2:$F$501,B1639,BallByBall!$Q$2:$Q$501,1))</f>
        <v>0</v>
      </c>
      <c r="I1639">
        <f>IF(A1639="","",COUNTIFS(BallByBall!$B$2:$B$501,A1639,BallByBall!$F$2:$F$501,B1639,BallByBall!$R$2:$R$501,1))</f>
        <v>0</v>
      </c>
      <c r="J1639">
        <f>IF(A1639="","",SUMIFS(BallByBall!$T$2:$T$501,BallByBall!$B$2:$B$501,A1639,BallByBall!$H$2:$H$501,B1639))</f>
        <v>0</v>
      </c>
      <c r="K1639">
        <f>IF(A1639="","",SUMIFS(BallByBall!$U$2:$U$501,BallByBall!$B$2:$B$501,A1639,BallByBall!$P$2:$P$501,B1639))</f>
        <v>0</v>
      </c>
      <c r="L1639">
        <f>IF(A1639="","",SUMIFS(BallByBall!$V$2:$V$501,BallByBall!$B$2:$B$501,A1639,BallByBall!$P$2:$P$501,B1639))</f>
        <v>0</v>
      </c>
      <c r="M1639">
        <f>IF(A1639="","",SUMIFS(BallByBall!$W$2:$W$501,BallByBall!$B$2:$B$501,A1639,BallByBall!$P$2:$P$501,B1639))</f>
        <v>0</v>
      </c>
      <c r="N1639">
        <f>IF(A1639="","",SUMIFS(BallByBall!$X$2:$X$501,BallByBall!$B$2:$B$501,A1639,BallByBall!$P$2:$P$501,B1639))</f>
        <v>0</v>
      </c>
      <c r="O1639">
        <f>IF(A1639="","",SUMIFS(OverSummary!$G$2:$G$101,OverSummary!$A$2:$A$101,A1639,OverSummary!$D$2:$D$101,B1639))</f>
        <v>0</v>
      </c>
      <c r="P1639">
        <f>IF(A1639="","",G1639*Rules!$B$13+H1639*Rules!$B$14+I1639*Rules!$B$15)</f>
        <v>0</v>
      </c>
      <c r="Q1639">
        <f>IF(A1639="","",IF(G1639&gt;=100,Rules!$B$18,IF(G1639&gt;=50,Rules!$B$17,IF(G1639&gt;=30,Rules!$B$16,0)))+IF(AND(F1639=1,D1639&lt;&gt;"BWL",G1639=0),Rules!$B$27,0))</f>
        <v>0</v>
      </c>
      <c r="R1639">
        <f>IF(A1639="","",J1639*Rules!$B$19+O1639*Rules!$B$22)</f>
        <v>0</v>
      </c>
      <c r="S1639">
        <f>IF(A1639="","",IF(J1639&gt;=4,Rules!$B$21,IF(J1639&gt;=3,Rules!$B$20,0)))</f>
        <v>0</v>
      </c>
      <c r="T1639">
        <f>IF(A1639="","",K1639*Rules!$B$23+L1639*Rules!$B$24+M1639*Rules!$B$25+N1639*Rules!$B$26)</f>
        <v>0</v>
      </c>
      <c r="U1639">
        <f t="shared" si="25"/>
        <v>0</v>
      </c>
    </row>
    <row r="1640" spans="1:21" x14ac:dyDescent="0.2">
      <c r="A1640" t="str">
        <f>MatchSquad!A1640</f>
        <v>M033</v>
      </c>
      <c r="B1640" t="str">
        <f>MatchSquad!B1640</f>
        <v>P014</v>
      </c>
      <c r="C1640" t="str">
        <f>MatchSquad!C1640</f>
        <v>Zak Foulkes</v>
      </c>
      <c r="D1640" t="str">
        <f>MatchSquad!D1640</f>
        <v>AR</v>
      </c>
      <c r="E1640" t="str">
        <f>MatchSquad!E1640</f>
        <v>CSK</v>
      </c>
      <c r="F1640">
        <f>MatchSquad!G1640</f>
        <v>0</v>
      </c>
      <c r="G1640">
        <f>IF(A1640="","",SUMIFS(BallByBall!$I$2:$I$501,BallByBall!$B$2:$B$501,A1640,BallByBall!$F$2:$F$501,B1640))</f>
        <v>0</v>
      </c>
      <c r="H1640">
        <f>IF(A1640="","",COUNTIFS(BallByBall!$B$2:$B$501,A1640,BallByBall!$F$2:$F$501,B1640,BallByBall!$Q$2:$Q$501,1))</f>
        <v>0</v>
      </c>
      <c r="I1640">
        <f>IF(A1640="","",COUNTIFS(BallByBall!$B$2:$B$501,A1640,BallByBall!$F$2:$F$501,B1640,BallByBall!$R$2:$R$501,1))</f>
        <v>0</v>
      </c>
      <c r="J1640">
        <f>IF(A1640="","",SUMIFS(BallByBall!$T$2:$T$501,BallByBall!$B$2:$B$501,A1640,BallByBall!$H$2:$H$501,B1640))</f>
        <v>0</v>
      </c>
      <c r="K1640">
        <f>IF(A1640="","",SUMIFS(BallByBall!$U$2:$U$501,BallByBall!$B$2:$B$501,A1640,BallByBall!$P$2:$P$501,B1640))</f>
        <v>0</v>
      </c>
      <c r="L1640">
        <f>IF(A1640="","",SUMIFS(BallByBall!$V$2:$V$501,BallByBall!$B$2:$B$501,A1640,BallByBall!$P$2:$P$501,B1640))</f>
        <v>0</v>
      </c>
      <c r="M1640">
        <f>IF(A1640="","",SUMIFS(BallByBall!$W$2:$W$501,BallByBall!$B$2:$B$501,A1640,BallByBall!$P$2:$P$501,B1640))</f>
        <v>0</v>
      </c>
      <c r="N1640">
        <f>IF(A1640="","",SUMIFS(BallByBall!$X$2:$X$501,BallByBall!$B$2:$B$501,A1640,BallByBall!$P$2:$P$501,B1640))</f>
        <v>0</v>
      </c>
      <c r="O1640">
        <f>IF(A1640="","",SUMIFS(OverSummary!$G$2:$G$101,OverSummary!$A$2:$A$101,A1640,OverSummary!$D$2:$D$101,B1640))</f>
        <v>0</v>
      </c>
      <c r="P1640">
        <f>IF(A1640="","",G1640*Rules!$B$13+H1640*Rules!$B$14+I1640*Rules!$B$15)</f>
        <v>0</v>
      </c>
      <c r="Q1640">
        <f>IF(A1640="","",IF(G1640&gt;=100,Rules!$B$18,IF(G1640&gt;=50,Rules!$B$17,IF(G1640&gt;=30,Rules!$B$16,0)))+IF(AND(F1640=1,D1640&lt;&gt;"BWL",G1640=0),Rules!$B$27,0))</f>
        <v>0</v>
      </c>
      <c r="R1640">
        <f>IF(A1640="","",J1640*Rules!$B$19+O1640*Rules!$B$22)</f>
        <v>0</v>
      </c>
      <c r="S1640">
        <f>IF(A1640="","",IF(J1640&gt;=4,Rules!$B$21,IF(J1640&gt;=3,Rules!$B$20,0)))</f>
        <v>0</v>
      </c>
      <c r="T1640">
        <f>IF(A1640="","",K1640*Rules!$B$23+L1640*Rules!$B$24+M1640*Rules!$B$25+N1640*Rules!$B$26)</f>
        <v>0</v>
      </c>
      <c r="U1640">
        <f t="shared" si="25"/>
        <v>0</v>
      </c>
    </row>
    <row r="1641" spans="1:21" x14ac:dyDescent="0.2">
      <c r="A1641" t="str">
        <f>MatchSquad!A1641</f>
        <v>M033</v>
      </c>
      <c r="B1641" t="str">
        <f>MatchSquad!B1641</f>
        <v>P015</v>
      </c>
      <c r="C1641" t="str">
        <f>MatchSquad!C1641</f>
        <v>Shivam Dube</v>
      </c>
      <c r="D1641" t="str">
        <f>MatchSquad!D1641</f>
        <v>AR</v>
      </c>
      <c r="E1641" t="str">
        <f>MatchSquad!E1641</f>
        <v>CSK</v>
      </c>
      <c r="F1641">
        <f>MatchSquad!G1641</f>
        <v>0</v>
      </c>
      <c r="G1641">
        <f>IF(A1641="","",SUMIFS(BallByBall!$I$2:$I$501,BallByBall!$B$2:$B$501,A1641,BallByBall!$F$2:$F$501,B1641))</f>
        <v>0</v>
      </c>
      <c r="H1641">
        <f>IF(A1641="","",COUNTIFS(BallByBall!$B$2:$B$501,A1641,BallByBall!$F$2:$F$501,B1641,BallByBall!$Q$2:$Q$501,1))</f>
        <v>0</v>
      </c>
      <c r="I1641">
        <f>IF(A1641="","",COUNTIFS(BallByBall!$B$2:$B$501,A1641,BallByBall!$F$2:$F$501,B1641,BallByBall!$R$2:$R$501,1))</f>
        <v>0</v>
      </c>
      <c r="J1641">
        <f>IF(A1641="","",SUMIFS(BallByBall!$T$2:$T$501,BallByBall!$B$2:$B$501,A1641,BallByBall!$H$2:$H$501,B1641))</f>
        <v>0</v>
      </c>
      <c r="K1641">
        <f>IF(A1641="","",SUMIFS(BallByBall!$U$2:$U$501,BallByBall!$B$2:$B$501,A1641,BallByBall!$P$2:$P$501,B1641))</f>
        <v>0</v>
      </c>
      <c r="L1641">
        <f>IF(A1641="","",SUMIFS(BallByBall!$V$2:$V$501,BallByBall!$B$2:$B$501,A1641,BallByBall!$P$2:$P$501,B1641))</f>
        <v>0</v>
      </c>
      <c r="M1641">
        <f>IF(A1641="","",SUMIFS(BallByBall!$W$2:$W$501,BallByBall!$B$2:$B$501,A1641,BallByBall!$P$2:$P$501,B1641))</f>
        <v>0</v>
      </c>
      <c r="N1641">
        <f>IF(A1641="","",SUMIFS(BallByBall!$X$2:$X$501,BallByBall!$B$2:$B$501,A1641,BallByBall!$P$2:$P$501,B1641))</f>
        <v>0</v>
      </c>
      <c r="O1641">
        <f>IF(A1641="","",SUMIFS(OverSummary!$G$2:$G$101,OverSummary!$A$2:$A$101,A1641,OverSummary!$D$2:$D$101,B1641))</f>
        <v>0</v>
      </c>
      <c r="P1641">
        <f>IF(A1641="","",G1641*Rules!$B$13+H1641*Rules!$B$14+I1641*Rules!$B$15)</f>
        <v>0</v>
      </c>
      <c r="Q1641">
        <f>IF(A1641="","",IF(G1641&gt;=100,Rules!$B$18,IF(G1641&gt;=50,Rules!$B$17,IF(G1641&gt;=30,Rules!$B$16,0)))+IF(AND(F1641=1,D1641&lt;&gt;"BWL",G1641=0),Rules!$B$27,0))</f>
        <v>0</v>
      </c>
      <c r="R1641">
        <f>IF(A1641="","",J1641*Rules!$B$19+O1641*Rules!$B$22)</f>
        <v>0</v>
      </c>
      <c r="S1641">
        <f>IF(A1641="","",IF(J1641&gt;=4,Rules!$B$21,IF(J1641&gt;=3,Rules!$B$20,0)))</f>
        <v>0</v>
      </c>
      <c r="T1641">
        <f>IF(A1641="","",K1641*Rules!$B$23+L1641*Rules!$B$24+M1641*Rules!$B$25+N1641*Rules!$B$26)</f>
        <v>0</v>
      </c>
      <c r="U1641">
        <f t="shared" si="25"/>
        <v>0</v>
      </c>
    </row>
    <row r="1642" spans="1:21" x14ac:dyDescent="0.2">
      <c r="A1642" t="str">
        <f>MatchSquad!A1642</f>
        <v>M033</v>
      </c>
      <c r="B1642" t="str">
        <f>MatchSquad!B1642</f>
        <v>P016</v>
      </c>
      <c r="C1642" t="str">
        <f>MatchSquad!C1642</f>
        <v>Khaleel Ahmed</v>
      </c>
      <c r="D1642" t="str">
        <f>MatchSquad!D1642</f>
        <v>BWL</v>
      </c>
      <c r="E1642" t="str">
        <f>MatchSquad!E1642</f>
        <v>CSK</v>
      </c>
      <c r="F1642">
        <f>MatchSquad!G1642</f>
        <v>0</v>
      </c>
      <c r="G1642">
        <f>IF(A1642="","",SUMIFS(BallByBall!$I$2:$I$501,BallByBall!$B$2:$B$501,A1642,BallByBall!$F$2:$F$501,B1642))</f>
        <v>0</v>
      </c>
      <c r="H1642">
        <f>IF(A1642="","",COUNTIFS(BallByBall!$B$2:$B$501,A1642,BallByBall!$F$2:$F$501,B1642,BallByBall!$Q$2:$Q$501,1))</f>
        <v>0</v>
      </c>
      <c r="I1642">
        <f>IF(A1642="","",COUNTIFS(BallByBall!$B$2:$B$501,A1642,BallByBall!$F$2:$F$501,B1642,BallByBall!$R$2:$R$501,1))</f>
        <v>0</v>
      </c>
      <c r="J1642">
        <f>IF(A1642="","",SUMIFS(BallByBall!$T$2:$T$501,BallByBall!$B$2:$B$501,A1642,BallByBall!$H$2:$H$501,B1642))</f>
        <v>0</v>
      </c>
      <c r="K1642">
        <f>IF(A1642="","",SUMIFS(BallByBall!$U$2:$U$501,BallByBall!$B$2:$B$501,A1642,BallByBall!$P$2:$P$501,B1642))</f>
        <v>0</v>
      </c>
      <c r="L1642">
        <f>IF(A1642="","",SUMIFS(BallByBall!$V$2:$V$501,BallByBall!$B$2:$B$501,A1642,BallByBall!$P$2:$P$501,B1642))</f>
        <v>0</v>
      </c>
      <c r="M1642">
        <f>IF(A1642="","",SUMIFS(BallByBall!$W$2:$W$501,BallByBall!$B$2:$B$501,A1642,BallByBall!$P$2:$P$501,B1642))</f>
        <v>0</v>
      </c>
      <c r="N1642">
        <f>IF(A1642="","",SUMIFS(BallByBall!$X$2:$X$501,BallByBall!$B$2:$B$501,A1642,BallByBall!$P$2:$P$501,B1642))</f>
        <v>0</v>
      </c>
      <c r="O1642">
        <f>IF(A1642="","",SUMIFS(OverSummary!$G$2:$G$101,OverSummary!$A$2:$A$101,A1642,OverSummary!$D$2:$D$101,B1642))</f>
        <v>0</v>
      </c>
      <c r="P1642">
        <f>IF(A1642="","",G1642*Rules!$B$13+H1642*Rules!$B$14+I1642*Rules!$B$15)</f>
        <v>0</v>
      </c>
      <c r="Q1642">
        <f>IF(A1642="","",IF(G1642&gt;=100,Rules!$B$18,IF(G1642&gt;=50,Rules!$B$17,IF(G1642&gt;=30,Rules!$B$16,0)))+IF(AND(F1642=1,D1642&lt;&gt;"BWL",G1642=0),Rules!$B$27,0))</f>
        <v>0</v>
      </c>
      <c r="R1642">
        <f>IF(A1642="","",J1642*Rules!$B$19+O1642*Rules!$B$22)</f>
        <v>0</v>
      </c>
      <c r="S1642">
        <f>IF(A1642="","",IF(J1642&gt;=4,Rules!$B$21,IF(J1642&gt;=3,Rules!$B$20,0)))</f>
        <v>0</v>
      </c>
      <c r="T1642">
        <f>IF(A1642="","",K1642*Rules!$B$23+L1642*Rules!$B$24+M1642*Rules!$B$25+N1642*Rules!$B$26)</f>
        <v>0</v>
      </c>
      <c r="U1642">
        <f t="shared" si="25"/>
        <v>0</v>
      </c>
    </row>
    <row r="1643" spans="1:21" x14ac:dyDescent="0.2">
      <c r="A1643" t="str">
        <f>MatchSquad!A1643</f>
        <v>M033</v>
      </c>
      <c r="B1643" t="str">
        <f>MatchSquad!B1643</f>
        <v>P017</v>
      </c>
      <c r="C1643" t="str">
        <f>MatchSquad!C1643</f>
        <v>Noor Ahmad</v>
      </c>
      <c r="D1643" t="str">
        <f>MatchSquad!D1643</f>
        <v>BWL</v>
      </c>
      <c r="E1643" t="str">
        <f>MatchSquad!E1643</f>
        <v>CSK</v>
      </c>
      <c r="F1643">
        <f>MatchSquad!G1643</f>
        <v>0</v>
      </c>
      <c r="G1643">
        <f>IF(A1643="","",SUMIFS(BallByBall!$I$2:$I$501,BallByBall!$B$2:$B$501,A1643,BallByBall!$F$2:$F$501,B1643))</f>
        <v>0</v>
      </c>
      <c r="H1643">
        <f>IF(A1643="","",COUNTIFS(BallByBall!$B$2:$B$501,A1643,BallByBall!$F$2:$F$501,B1643,BallByBall!$Q$2:$Q$501,1))</f>
        <v>0</v>
      </c>
      <c r="I1643">
        <f>IF(A1643="","",COUNTIFS(BallByBall!$B$2:$B$501,A1643,BallByBall!$F$2:$F$501,B1643,BallByBall!$R$2:$R$501,1))</f>
        <v>0</v>
      </c>
      <c r="J1643">
        <f>IF(A1643="","",SUMIFS(BallByBall!$T$2:$T$501,BallByBall!$B$2:$B$501,A1643,BallByBall!$H$2:$H$501,B1643))</f>
        <v>0</v>
      </c>
      <c r="K1643">
        <f>IF(A1643="","",SUMIFS(BallByBall!$U$2:$U$501,BallByBall!$B$2:$B$501,A1643,BallByBall!$P$2:$P$501,B1643))</f>
        <v>0</v>
      </c>
      <c r="L1643">
        <f>IF(A1643="","",SUMIFS(BallByBall!$V$2:$V$501,BallByBall!$B$2:$B$501,A1643,BallByBall!$P$2:$P$501,B1643))</f>
        <v>0</v>
      </c>
      <c r="M1643">
        <f>IF(A1643="","",SUMIFS(BallByBall!$W$2:$W$501,BallByBall!$B$2:$B$501,A1643,BallByBall!$P$2:$P$501,B1643))</f>
        <v>0</v>
      </c>
      <c r="N1643">
        <f>IF(A1643="","",SUMIFS(BallByBall!$X$2:$X$501,BallByBall!$B$2:$B$501,A1643,BallByBall!$P$2:$P$501,B1643))</f>
        <v>0</v>
      </c>
      <c r="O1643">
        <f>IF(A1643="","",SUMIFS(OverSummary!$G$2:$G$101,OverSummary!$A$2:$A$101,A1643,OverSummary!$D$2:$D$101,B1643))</f>
        <v>0</v>
      </c>
      <c r="P1643">
        <f>IF(A1643="","",G1643*Rules!$B$13+H1643*Rules!$B$14+I1643*Rules!$B$15)</f>
        <v>0</v>
      </c>
      <c r="Q1643">
        <f>IF(A1643="","",IF(G1643&gt;=100,Rules!$B$18,IF(G1643&gt;=50,Rules!$B$17,IF(G1643&gt;=30,Rules!$B$16,0)))+IF(AND(F1643=1,D1643&lt;&gt;"BWL",G1643=0),Rules!$B$27,0))</f>
        <v>0</v>
      </c>
      <c r="R1643">
        <f>IF(A1643="","",J1643*Rules!$B$19+O1643*Rules!$B$22)</f>
        <v>0</v>
      </c>
      <c r="S1643">
        <f>IF(A1643="","",IF(J1643&gt;=4,Rules!$B$21,IF(J1643&gt;=3,Rules!$B$20,0)))</f>
        <v>0</v>
      </c>
      <c r="T1643">
        <f>IF(A1643="","",K1643*Rules!$B$23+L1643*Rules!$B$24+M1643*Rules!$B$25+N1643*Rules!$B$26)</f>
        <v>0</v>
      </c>
      <c r="U1643">
        <f t="shared" si="25"/>
        <v>0</v>
      </c>
    </row>
    <row r="1644" spans="1:21" x14ac:dyDescent="0.2">
      <c r="A1644" t="str">
        <f>MatchSquad!A1644</f>
        <v>M033</v>
      </c>
      <c r="B1644" t="str">
        <f>MatchSquad!B1644</f>
        <v>P018</v>
      </c>
      <c r="C1644" t="str">
        <f>MatchSquad!C1644</f>
        <v>Anshul Kamboj</v>
      </c>
      <c r="D1644" t="str">
        <f>MatchSquad!D1644</f>
        <v>BWL</v>
      </c>
      <c r="E1644" t="str">
        <f>MatchSquad!E1644</f>
        <v>CSK</v>
      </c>
      <c r="F1644">
        <f>MatchSquad!G1644</f>
        <v>0</v>
      </c>
      <c r="G1644">
        <f>IF(A1644="","",SUMIFS(BallByBall!$I$2:$I$501,BallByBall!$B$2:$B$501,A1644,BallByBall!$F$2:$F$501,B1644))</f>
        <v>0</v>
      </c>
      <c r="H1644">
        <f>IF(A1644="","",COUNTIFS(BallByBall!$B$2:$B$501,A1644,BallByBall!$F$2:$F$501,B1644,BallByBall!$Q$2:$Q$501,1))</f>
        <v>0</v>
      </c>
      <c r="I1644">
        <f>IF(A1644="","",COUNTIFS(BallByBall!$B$2:$B$501,A1644,BallByBall!$F$2:$F$501,B1644,BallByBall!$R$2:$R$501,1))</f>
        <v>0</v>
      </c>
      <c r="J1644">
        <f>IF(A1644="","",SUMIFS(BallByBall!$T$2:$T$501,BallByBall!$B$2:$B$501,A1644,BallByBall!$H$2:$H$501,B1644))</f>
        <v>0</v>
      </c>
      <c r="K1644">
        <f>IF(A1644="","",SUMIFS(BallByBall!$U$2:$U$501,BallByBall!$B$2:$B$501,A1644,BallByBall!$P$2:$P$501,B1644))</f>
        <v>0</v>
      </c>
      <c r="L1644">
        <f>IF(A1644="","",SUMIFS(BallByBall!$V$2:$V$501,BallByBall!$B$2:$B$501,A1644,BallByBall!$P$2:$P$501,B1644))</f>
        <v>0</v>
      </c>
      <c r="M1644">
        <f>IF(A1644="","",SUMIFS(BallByBall!$W$2:$W$501,BallByBall!$B$2:$B$501,A1644,BallByBall!$P$2:$P$501,B1644))</f>
        <v>0</v>
      </c>
      <c r="N1644">
        <f>IF(A1644="","",SUMIFS(BallByBall!$X$2:$X$501,BallByBall!$B$2:$B$501,A1644,BallByBall!$P$2:$P$501,B1644))</f>
        <v>0</v>
      </c>
      <c r="O1644">
        <f>IF(A1644="","",SUMIFS(OverSummary!$G$2:$G$101,OverSummary!$A$2:$A$101,A1644,OverSummary!$D$2:$D$101,B1644))</f>
        <v>0</v>
      </c>
      <c r="P1644">
        <f>IF(A1644="","",G1644*Rules!$B$13+H1644*Rules!$B$14+I1644*Rules!$B$15)</f>
        <v>0</v>
      </c>
      <c r="Q1644">
        <f>IF(A1644="","",IF(G1644&gt;=100,Rules!$B$18,IF(G1644&gt;=50,Rules!$B$17,IF(G1644&gt;=30,Rules!$B$16,0)))+IF(AND(F1644=1,D1644&lt;&gt;"BWL",G1644=0),Rules!$B$27,0))</f>
        <v>0</v>
      </c>
      <c r="R1644">
        <f>IF(A1644="","",J1644*Rules!$B$19+O1644*Rules!$B$22)</f>
        <v>0</v>
      </c>
      <c r="S1644">
        <f>IF(A1644="","",IF(J1644&gt;=4,Rules!$B$21,IF(J1644&gt;=3,Rules!$B$20,0)))</f>
        <v>0</v>
      </c>
      <c r="T1644">
        <f>IF(A1644="","",K1644*Rules!$B$23+L1644*Rules!$B$24+M1644*Rules!$B$25+N1644*Rules!$B$26)</f>
        <v>0</v>
      </c>
      <c r="U1644">
        <f t="shared" si="25"/>
        <v>0</v>
      </c>
    </row>
    <row r="1645" spans="1:21" x14ac:dyDescent="0.2">
      <c r="A1645" t="str">
        <f>MatchSquad!A1645</f>
        <v>M033</v>
      </c>
      <c r="B1645" t="str">
        <f>MatchSquad!B1645</f>
        <v>P019</v>
      </c>
      <c r="C1645" t="str">
        <f>MatchSquad!C1645</f>
        <v>Mukesh Choudhary</v>
      </c>
      <c r="D1645" t="str">
        <f>MatchSquad!D1645</f>
        <v>BWL</v>
      </c>
      <c r="E1645" t="str">
        <f>MatchSquad!E1645</f>
        <v>CSK</v>
      </c>
      <c r="F1645">
        <f>MatchSquad!G1645</f>
        <v>0</v>
      </c>
      <c r="G1645">
        <f>IF(A1645="","",SUMIFS(BallByBall!$I$2:$I$501,BallByBall!$B$2:$B$501,A1645,BallByBall!$F$2:$F$501,B1645))</f>
        <v>0</v>
      </c>
      <c r="H1645">
        <f>IF(A1645="","",COUNTIFS(BallByBall!$B$2:$B$501,A1645,BallByBall!$F$2:$F$501,B1645,BallByBall!$Q$2:$Q$501,1))</f>
        <v>0</v>
      </c>
      <c r="I1645">
        <f>IF(A1645="","",COUNTIFS(BallByBall!$B$2:$B$501,A1645,BallByBall!$F$2:$F$501,B1645,BallByBall!$R$2:$R$501,1))</f>
        <v>0</v>
      </c>
      <c r="J1645">
        <f>IF(A1645="","",SUMIFS(BallByBall!$T$2:$T$501,BallByBall!$B$2:$B$501,A1645,BallByBall!$H$2:$H$501,B1645))</f>
        <v>0</v>
      </c>
      <c r="K1645">
        <f>IF(A1645="","",SUMIFS(BallByBall!$U$2:$U$501,BallByBall!$B$2:$B$501,A1645,BallByBall!$P$2:$P$501,B1645))</f>
        <v>0</v>
      </c>
      <c r="L1645">
        <f>IF(A1645="","",SUMIFS(BallByBall!$V$2:$V$501,BallByBall!$B$2:$B$501,A1645,BallByBall!$P$2:$P$501,B1645))</f>
        <v>0</v>
      </c>
      <c r="M1645">
        <f>IF(A1645="","",SUMIFS(BallByBall!$W$2:$W$501,BallByBall!$B$2:$B$501,A1645,BallByBall!$P$2:$P$501,B1645))</f>
        <v>0</v>
      </c>
      <c r="N1645">
        <f>IF(A1645="","",SUMIFS(BallByBall!$X$2:$X$501,BallByBall!$B$2:$B$501,A1645,BallByBall!$P$2:$P$501,B1645))</f>
        <v>0</v>
      </c>
      <c r="O1645">
        <f>IF(A1645="","",SUMIFS(OverSummary!$G$2:$G$101,OverSummary!$A$2:$A$101,A1645,OverSummary!$D$2:$D$101,B1645))</f>
        <v>0</v>
      </c>
      <c r="P1645">
        <f>IF(A1645="","",G1645*Rules!$B$13+H1645*Rules!$B$14+I1645*Rules!$B$15)</f>
        <v>0</v>
      </c>
      <c r="Q1645">
        <f>IF(A1645="","",IF(G1645&gt;=100,Rules!$B$18,IF(G1645&gt;=50,Rules!$B$17,IF(G1645&gt;=30,Rules!$B$16,0)))+IF(AND(F1645=1,D1645&lt;&gt;"BWL",G1645=0),Rules!$B$27,0))</f>
        <v>0</v>
      </c>
      <c r="R1645">
        <f>IF(A1645="","",J1645*Rules!$B$19+O1645*Rules!$B$22)</f>
        <v>0</v>
      </c>
      <c r="S1645">
        <f>IF(A1645="","",IF(J1645&gt;=4,Rules!$B$21,IF(J1645&gt;=3,Rules!$B$20,0)))</f>
        <v>0</v>
      </c>
      <c r="T1645">
        <f>IF(A1645="","",K1645*Rules!$B$23+L1645*Rules!$B$24+M1645*Rules!$B$25+N1645*Rules!$B$26)</f>
        <v>0</v>
      </c>
      <c r="U1645">
        <f t="shared" si="25"/>
        <v>0</v>
      </c>
    </row>
    <row r="1646" spans="1:21" x14ac:dyDescent="0.2">
      <c r="A1646" t="str">
        <f>MatchSquad!A1646</f>
        <v>M033</v>
      </c>
      <c r="B1646" t="str">
        <f>MatchSquad!B1646</f>
        <v>P020</v>
      </c>
      <c r="C1646" t="str">
        <f>MatchSquad!C1646</f>
        <v>Shreyas Gopal</v>
      </c>
      <c r="D1646" t="str">
        <f>MatchSquad!D1646</f>
        <v>BWL</v>
      </c>
      <c r="E1646" t="str">
        <f>MatchSquad!E1646</f>
        <v>CSK</v>
      </c>
      <c r="F1646">
        <f>MatchSquad!G1646</f>
        <v>0</v>
      </c>
      <c r="G1646">
        <f>IF(A1646="","",SUMIFS(BallByBall!$I$2:$I$501,BallByBall!$B$2:$B$501,A1646,BallByBall!$F$2:$F$501,B1646))</f>
        <v>0</v>
      </c>
      <c r="H1646">
        <f>IF(A1646="","",COUNTIFS(BallByBall!$B$2:$B$501,A1646,BallByBall!$F$2:$F$501,B1646,BallByBall!$Q$2:$Q$501,1))</f>
        <v>0</v>
      </c>
      <c r="I1646">
        <f>IF(A1646="","",COUNTIFS(BallByBall!$B$2:$B$501,A1646,BallByBall!$F$2:$F$501,B1646,BallByBall!$R$2:$R$501,1))</f>
        <v>0</v>
      </c>
      <c r="J1646">
        <f>IF(A1646="","",SUMIFS(BallByBall!$T$2:$T$501,BallByBall!$B$2:$B$501,A1646,BallByBall!$H$2:$H$501,B1646))</f>
        <v>0</v>
      </c>
      <c r="K1646">
        <f>IF(A1646="","",SUMIFS(BallByBall!$U$2:$U$501,BallByBall!$B$2:$B$501,A1646,BallByBall!$P$2:$P$501,B1646))</f>
        <v>0</v>
      </c>
      <c r="L1646">
        <f>IF(A1646="","",SUMIFS(BallByBall!$V$2:$V$501,BallByBall!$B$2:$B$501,A1646,BallByBall!$P$2:$P$501,B1646))</f>
        <v>0</v>
      </c>
      <c r="M1646">
        <f>IF(A1646="","",SUMIFS(BallByBall!$W$2:$W$501,BallByBall!$B$2:$B$501,A1646,BallByBall!$P$2:$P$501,B1646))</f>
        <v>0</v>
      </c>
      <c r="N1646">
        <f>IF(A1646="","",SUMIFS(BallByBall!$X$2:$X$501,BallByBall!$B$2:$B$501,A1646,BallByBall!$P$2:$P$501,B1646))</f>
        <v>0</v>
      </c>
      <c r="O1646">
        <f>IF(A1646="","",SUMIFS(OverSummary!$G$2:$G$101,OverSummary!$A$2:$A$101,A1646,OverSummary!$D$2:$D$101,B1646))</f>
        <v>0</v>
      </c>
      <c r="P1646">
        <f>IF(A1646="","",G1646*Rules!$B$13+H1646*Rules!$B$14+I1646*Rules!$B$15)</f>
        <v>0</v>
      </c>
      <c r="Q1646">
        <f>IF(A1646="","",IF(G1646&gt;=100,Rules!$B$18,IF(G1646&gt;=50,Rules!$B$17,IF(G1646&gt;=30,Rules!$B$16,0)))+IF(AND(F1646=1,D1646&lt;&gt;"BWL",G1646=0),Rules!$B$27,0))</f>
        <v>0</v>
      </c>
      <c r="R1646">
        <f>IF(A1646="","",J1646*Rules!$B$19+O1646*Rules!$B$22)</f>
        <v>0</v>
      </c>
      <c r="S1646">
        <f>IF(A1646="","",IF(J1646&gt;=4,Rules!$B$21,IF(J1646&gt;=3,Rules!$B$20,0)))</f>
        <v>0</v>
      </c>
      <c r="T1646">
        <f>IF(A1646="","",K1646*Rules!$B$23+L1646*Rules!$B$24+M1646*Rules!$B$25+N1646*Rules!$B$26)</f>
        <v>0</v>
      </c>
      <c r="U1646">
        <f t="shared" si="25"/>
        <v>0</v>
      </c>
    </row>
    <row r="1647" spans="1:21" x14ac:dyDescent="0.2">
      <c r="A1647" t="str">
        <f>MatchSquad!A1647</f>
        <v>M033</v>
      </c>
      <c r="B1647" t="str">
        <f>MatchSquad!B1647</f>
        <v>P021</v>
      </c>
      <c r="C1647" t="str">
        <f>MatchSquad!C1647</f>
        <v>Gurjapneet Singh</v>
      </c>
      <c r="D1647" t="str">
        <f>MatchSquad!D1647</f>
        <v>BWL</v>
      </c>
      <c r="E1647" t="str">
        <f>MatchSquad!E1647</f>
        <v>CSK</v>
      </c>
      <c r="F1647">
        <f>MatchSquad!G1647</f>
        <v>0</v>
      </c>
      <c r="G1647">
        <f>IF(A1647="","",SUMIFS(BallByBall!$I$2:$I$501,BallByBall!$B$2:$B$501,A1647,BallByBall!$F$2:$F$501,B1647))</f>
        <v>0</v>
      </c>
      <c r="H1647">
        <f>IF(A1647="","",COUNTIFS(BallByBall!$B$2:$B$501,A1647,BallByBall!$F$2:$F$501,B1647,BallByBall!$Q$2:$Q$501,1))</f>
        <v>0</v>
      </c>
      <c r="I1647">
        <f>IF(A1647="","",COUNTIFS(BallByBall!$B$2:$B$501,A1647,BallByBall!$F$2:$F$501,B1647,BallByBall!$R$2:$R$501,1))</f>
        <v>0</v>
      </c>
      <c r="J1647">
        <f>IF(A1647="","",SUMIFS(BallByBall!$T$2:$T$501,BallByBall!$B$2:$B$501,A1647,BallByBall!$H$2:$H$501,B1647))</f>
        <v>0</v>
      </c>
      <c r="K1647">
        <f>IF(A1647="","",SUMIFS(BallByBall!$U$2:$U$501,BallByBall!$B$2:$B$501,A1647,BallByBall!$P$2:$P$501,B1647))</f>
        <v>0</v>
      </c>
      <c r="L1647">
        <f>IF(A1647="","",SUMIFS(BallByBall!$V$2:$V$501,BallByBall!$B$2:$B$501,A1647,BallByBall!$P$2:$P$501,B1647))</f>
        <v>0</v>
      </c>
      <c r="M1647">
        <f>IF(A1647="","",SUMIFS(BallByBall!$W$2:$W$501,BallByBall!$B$2:$B$501,A1647,BallByBall!$P$2:$P$501,B1647))</f>
        <v>0</v>
      </c>
      <c r="N1647">
        <f>IF(A1647="","",SUMIFS(BallByBall!$X$2:$X$501,BallByBall!$B$2:$B$501,A1647,BallByBall!$P$2:$P$501,B1647))</f>
        <v>0</v>
      </c>
      <c r="O1647">
        <f>IF(A1647="","",SUMIFS(OverSummary!$G$2:$G$101,OverSummary!$A$2:$A$101,A1647,OverSummary!$D$2:$D$101,B1647))</f>
        <v>0</v>
      </c>
      <c r="P1647">
        <f>IF(A1647="","",G1647*Rules!$B$13+H1647*Rules!$B$14+I1647*Rules!$B$15)</f>
        <v>0</v>
      </c>
      <c r="Q1647">
        <f>IF(A1647="","",IF(G1647&gt;=100,Rules!$B$18,IF(G1647&gt;=50,Rules!$B$17,IF(G1647&gt;=30,Rules!$B$16,0)))+IF(AND(F1647=1,D1647&lt;&gt;"BWL",G1647=0),Rules!$B$27,0))</f>
        <v>0</v>
      </c>
      <c r="R1647">
        <f>IF(A1647="","",J1647*Rules!$B$19+O1647*Rules!$B$22)</f>
        <v>0</v>
      </c>
      <c r="S1647">
        <f>IF(A1647="","",IF(J1647&gt;=4,Rules!$B$21,IF(J1647&gt;=3,Rules!$B$20,0)))</f>
        <v>0</v>
      </c>
      <c r="T1647">
        <f>IF(A1647="","",K1647*Rules!$B$23+L1647*Rules!$B$24+M1647*Rules!$B$25+N1647*Rules!$B$26)</f>
        <v>0</v>
      </c>
      <c r="U1647">
        <f t="shared" si="25"/>
        <v>0</v>
      </c>
    </row>
    <row r="1648" spans="1:21" x14ac:dyDescent="0.2">
      <c r="A1648" t="str">
        <f>MatchSquad!A1648</f>
        <v>M033</v>
      </c>
      <c r="B1648" t="str">
        <f>MatchSquad!B1648</f>
        <v>P022</v>
      </c>
      <c r="C1648" t="str">
        <f>MatchSquad!C1648</f>
        <v>Akeal Hosein</v>
      </c>
      <c r="D1648" t="str">
        <f>MatchSquad!D1648</f>
        <v>BWL</v>
      </c>
      <c r="E1648" t="str">
        <f>MatchSquad!E1648</f>
        <v>CSK</v>
      </c>
      <c r="F1648">
        <f>MatchSquad!G1648</f>
        <v>0</v>
      </c>
      <c r="G1648">
        <f>IF(A1648="","",SUMIFS(BallByBall!$I$2:$I$501,BallByBall!$B$2:$B$501,A1648,BallByBall!$F$2:$F$501,B1648))</f>
        <v>0</v>
      </c>
      <c r="H1648">
        <f>IF(A1648="","",COUNTIFS(BallByBall!$B$2:$B$501,A1648,BallByBall!$F$2:$F$501,B1648,BallByBall!$Q$2:$Q$501,1))</f>
        <v>0</v>
      </c>
      <c r="I1648">
        <f>IF(A1648="","",COUNTIFS(BallByBall!$B$2:$B$501,A1648,BallByBall!$F$2:$F$501,B1648,BallByBall!$R$2:$R$501,1))</f>
        <v>0</v>
      </c>
      <c r="J1648">
        <f>IF(A1648="","",SUMIFS(BallByBall!$T$2:$T$501,BallByBall!$B$2:$B$501,A1648,BallByBall!$H$2:$H$501,B1648))</f>
        <v>0</v>
      </c>
      <c r="K1648">
        <f>IF(A1648="","",SUMIFS(BallByBall!$U$2:$U$501,BallByBall!$B$2:$B$501,A1648,BallByBall!$P$2:$P$501,B1648))</f>
        <v>0</v>
      </c>
      <c r="L1648">
        <f>IF(A1648="","",SUMIFS(BallByBall!$V$2:$V$501,BallByBall!$B$2:$B$501,A1648,BallByBall!$P$2:$P$501,B1648))</f>
        <v>0</v>
      </c>
      <c r="M1648">
        <f>IF(A1648="","",SUMIFS(BallByBall!$W$2:$W$501,BallByBall!$B$2:$B$501,A1648,BallByBall!$P$2:$P$501,B1648))</f>
        <v>0</v>
      </c>
      <c r="N1648">
        <f>IF(A1648="","",SUMIFS(BallByBall!$X$2:$X$501,BallByBall!$B$2:$B$501,A1648,BallByBall!$P$2:$P$501,B1648))</f>
        <v>0</v>
      </c>
      <c r="O1648">
        <f>IF(A1648="","",SUMIFS(OverSummary!$G$2:$G$101,OverSummary!$A$2:$A$101,A1648,OverSummary!$D$2:$D$101,B1648))</f>
        <v>0</v>
      </c>
      <c r="P1648">
        <f>IF(A1648="","",G1648*Rules!$B$13+H1648*Rules!$B$14+I1648*Rules!$B$15)</f>
        <v>0</v>
      </c>
      <c r="Q1648">
        <f>IF(A1648="","",IF(G1648&gt;=100,Rules!$B$18,IF(G1648&gt;=50,Rules!$B$17,IF(G1648&gt;=30,Rules!$B$16,0)))+IF(AND(F1648=1,D1648&lt;&gt;"BWL",G1648=0),Rules!$B$27,0))</f>
        <v>0</v>
      </c>
      <c r="R1648">
        <f>IF(A1648="","",J1648*Rules!$B$19+O1648*Rules!$B$22)</f>
        <v>0</v>
      </c>
      <c r="S1648">
        <f>IF(A1648="","",IF(J1648&gt;=4,Rules!$B$21,IF(J1648&gt;=3,Rules!$B$20,0)))</f>
        <v>0</v>
      </c>
      <c r="T1648">
        <f>IF(A1648="","",K1648*Rules!$B$23+L1648*Rules!$B$24+M1648*Rules!$B$25+N1648*Rules!$B$26)</f>
        <v>0</v>
      </c>
      <c r="U1648">
        <f t="shared" si="25"/>
        <v>0</v>
      </c>
    </row>
    <row r="1649" spans="1:21" x14ac:dyDescent="0.2">
      <c r="A1649" t="str">
        <f>MatchSquad!A1649</f>
        <v>M033</v>
      </c>
      <c r="B1649" t="str">
        <f>MatchSquad!B1649</f>
        <v>P023</v>
      </c>
      <c r="C1649" t="str">
        <f>MatchSquad!C1649</f>
        <v>Matt Henry</v>
      </c>
      <c r="D1649" t="str">
        <f>MatchSquad!D1649</f>
        <v>BWL</v>
      </c>
      <c r="E1649" t="str">
        <f>MatchSquad!E1649</f>
        <v>CSK</v>
      </c>
      <c r="F1649">
        <f>MatchSquad!G1649</f>
        <v>0</v>
      </c>
      <c r="G1649">
        <f>IF(A1649="","",SUMIFS(BallByBall!$I$2:$I$501,BallByBall!$B$2:$B$501,A1649,BallByBall!$F$2:$F$501,B1649))</f>
        <v>0</v>
      </c>
      <c r="H1649">
        <f>IF(A1649="","",COUNTIFS(BallByBall!$B$2:$B$501,A1649,BallByBall!$F$2:$F$501,B1649,BallByBall!$Q$2:$Q$501,1))</f>
        <v>0</v>
      </c>
      <c r="I1649">
        <f>IF(A1649="","",COUNTIFS(BallByBall!$B$2:$B$501,A1649,BallByBall!$F$2:$F$501,B1649,BallByBall!$R$2:$R$501,1))</f>
        <v>0</v>
      </c>
      <c r="J1649">
        <f>IF(A1649="","",SUMIFS(BallByBall!$T$2:$T$501,BallByBall!$B$2:$B$501,A1649,BallByBall!$H$2:$H$501,B1649))</f>
        <v>0</v>
      </c>
      <c r="K1649">
        <f>IF(A1649="","",SUMIFS(BallByBall!$U$2:$U$501,BallByBall!$B$2:$B$501,A1649,BallByBall!$P$2:$P$501,B1649))</f>
        <v>0</v>
      </c>
      <c r="L1649">
        <f>IF(A1649="","",SUMIFS(BallByBall!$V$2:$V$501,BallByBall!$B$2:$B$501,A1649,BallByBall!$P$2:$P$501,B1649))</f>
        <v>0</v>
      </c>
      <c r="M1649">
        <f>IF(A1649="","",SUMIFS(BallByBall!$W$2:$W$501,BallByBall!$B$2:$B$501,A1649,BallByBall!$P$2:$P$501,B1649))</f>
        <v>0</v>
      </c>
      <c r="N1649">
        <f>IF(A1649="","",SUMIFS(BallByBall!$X$2:$X$501,BallByBall!$B$2:$B$501,A1649,BallByBall!$P$2:$P$501,B1649))</f>
        <v>0</v>
      </c>
      <c r="O1649">
        <f>IF(A1649="","",SUMIFS(OverSummary!$G$2:$G$101,OverSummary!$A$2:$A$101,A1649,OverSummary!$D$2:$D$101,B1649))</f>
        <v>0</v>
      </c>
      <c r="P1649">
        <f>IF(A1649="","",G1649*Rules!$B$13+H1649*Rules!$B$14+I1649*Rules!$B$15)</f>
        <v>0</v>
      </c>
      <c r="Q1649">
        <f>IF(A1649="","",IF(G1649&gt;=100,Rules!$B$18,IF(G1649&gt;=50,Rules!$B$17,IF(G1649&gt;=30,Rules!$B$16,0)))+IF(AND(F1649=1,D1649&lt;&gt;"BWL",G1649=0),Rules!$B$27,0))</f>
        <v>0</v>
      </c>
      <c r="R1649">
        <f>IF(A1649="","",J1649*Rules!$B$19+O1649*Rules!$B$22)</f>
        <v>0</v>
      </c>
      <c r="S1649">
        <f>IF(A1649="","",IF(J1649&gt;=4,Rules!$B$21,IF(J1649&gt;=3,Rules!$B$20,0)))</f>
        <v>0</v>
      </c>
      <c r="T1649">
        <f>IF(A1649="","",K1649*Rules!$B$23+L1649*Rules!$B$24+M1649*Rules!$B$25+N1649*Rules!$B$26)</f>
        <v>0</v>
      </c>
      <c r="U1649">
        <f t="shared" si="25"/>
        <v>0</v>
      </c>
    </row>
    <row r="1650" spans="1:21" x14ac:dyDescent="0.2">
      <c r="A1650" t="str">
        <f>MatchSquad!A1650</f>
        <v>M033</v>
      </c>
      <c r="B1650" t="str">
        <f>MatchSquad!B1650</f>
        <v>P024</v>
      </c>
      <c r="C1650" t="str">
        <f>MatchSquad!C1650</f>
        <v>Rahul Chahar</v>
      </c>
      <c r="D1650" t="str">
        <f>MatchSquad!D1650</f>
        <v>BWL</v>
      </c>
      <c r="E1650" t="str">
        <f>MatchSquad!E1650</f>
        <v>CSK</v>
      </c>
      <c r="F1650">
        <f>MatchSquad!G1650</f>
        <v>0</v>
      </c>
      <c r="G1650">
        <f>IF(A1650="","",SUMIFS(BallByBall!$I$2:$I$501,BallByBall!$B$2:$B$501,A1650,BallByBall!$F$2:$F$501,B1650))</f>
        <v>0</v>
      </c>
      <c r="H1650">
        <f>IF(A1650="","",COUNTIFS(BallByBall!$B$2:$B$501,A1650,BallByBall!$F$2:$F$501,B1650,BallByBall!$Q$2:$Q$501,1))</f>
        <v>0</v>
      </c>
      <c r="I1650">
        <f>IF(A1650="","",COUNTIFS(BallByBall!$B$2:$B$501,A1650,BallByBall!$F$2:$F$501,B1650,BallByBall!$R$2:$R$501,1))</f>
        <v>0</v>
      </c>
      <c r="J1650">
        <f>IF(A1650="","",SUMIFS(BallByBall!$T$2:$T$501,BallByBall!$B$2:$B$501,A1650,BallByBall!$H$2:$H$501,B1650))</f>
        <v>0</v>
      </c>
      <c r="K1650">
        <f>IF(A1650="","",SUMIFS(BallByBall!$U$2:$U$501,BallByBall!$B$2:$B$501,A1650,BallByBall!$P$2:$P$501,B1650))</f>
        <v>0</v>
      </c>
      <c r="L1650">
        <f>IF(A1650="","",SUMIFS(BallByBall!$V$2:$V$501,BallByBall!$B$2:$B$501,A1650,BallByBall!$P$2:$P$501,B1650))</f>
        <v>0</v>
      </c>
      <c r="M1650">
        <f>IF(A1650="","",SUMIFS(BallByBall!$W$2:$W$501,BallByBall!$B$2:$B$501,A1650,BallByBall!$P$2:$P$501,B1650))</f>
        <v>0</v>
      </c>
      <c r="N1650">
        <f>IF(A1650="","",SUMIFS(BallByBall!$X$2:$X$501,BallByBall!$B$2:$B$501,A1650,BallByBall!$P$2:$P$501,B1650))</f>
        <v>0</v>
      </c>
      <c r="O1650">
        <f>IF(A1650="","",SUMIFS(OverSummary!$G$2:$G$101,OverSummary!$A$2:$A$101,A1650,OverSummary!$D$2:$D$101,B1650))</f>
        <v>0</v>
      </c>
      <c r="P1650">
        <f>IF(A1650="","",G1650*Rules!$B$13+H1650*Rules!$B$14+I1650*Rules!$B$15)</f>
        <v>0</v>
      </c>
      <c r="Q1650">
        <f>IF(A1650="","",IF(G1650&gt;=100,Rules!$B$18,IF(G1650&gt;=50,Rules!$B$17,IF(G1650&gt;=30,Rules!$B$16,0)))+IF(AND(F1650=1,D1650&lt;&gt;"BWL",G1650=0),Rules!$B$27,0))</f>
        <v>0</v>
      </c>
      <c r="R1650">
        <f>IF(A1650="","",J1650*Rules!$B$19+O1650*Rules!$B$22)</f>
        <v>0</v>
      </c>
      <c r="S1650">
        <f>IF(A1650="","",IF(J1650&gt;=4,Rules!$B$21,IF(J1650&gt;=3,Rules!$B$20,0)))</f>
        <v>0</v>
      </c>
      <c r="T1650">
        <f>IF(A1650="","",K1650*Rules!$B$23+L1650*Rules!$B$24+M1650*Rules!$B$25+N1650*Rules!$B$26)</f>
        <v>0</v>
      </c>
      <c r="U1650">
        <f t="shared" si="25"/>
        <v>0</v>
      </c>
    </row>
    <row r="1651" spans="1:21" x14ac:dyDescent="0.2">
      <c r="A1651" t="str">
        <f>MatchSquad!A1651</f>
        <v>M033</v>
      </c>
      <c r="B1651" t="str">
        <f>MatchSquad!B1651</f>
        <v>P025</v>
      </c>
      <c r="C1651" t="str">
        <f>MatchSquad!C1651</f>
        <v>Spencer Johnson</v>
      </c>
      <c r="D1651" t="str">
        <f>MatchSquad!D1651</f>
        <v>BWL</v>
      </c>
      <c r="E1651" t="str">
        <f>MatchSquad!E1651</f>
        <v>CSK</v>
      </c>
      <c r="F1651">
        <f>MatchSquad!G1651</f>
        <v>0</v>
      </c>
      <c r="G1651">
        <f>IF(A1651="","",SUMIFS(BallByBall!$I$2:$I$501,BallByBall!$B$2:$B$501,A1651,BallByBall!$F$2:$F$501,B1651))</f>
        <v>0</v>
      </c>
      <c r="H1651">
        <f>IF(A1651="","",COUNTIFS(BallByBall!$B$2:$B$501,A1651,BallByBall!$F$2:$F$501,B1651,BallByBall!$Q$2:$Q$501,1))</f>
        <v>0</v>
      </c>
      <c r="I1651">
        <f>IF(A1651="","",COUNTIFS(BallByBall!$B$2:$B$501,A1651,BallByBall!$F$2:$F$501,B1651,BallByBall!$R$2:$R$501,1))</f>
        <v>0</v>
      </c>
      <c r="J1651">
        <f>IF(A1651="","",SUMIFS(BallByBall!$T$2:$T$501,BallByBall!$B$2:$B$501,A1651,BallByBall!$H$2:$H$501,B1651))</f>
        <v>0</v>
      </c>
      <c r="K1651">
        <f>IF(A1651="","",SUMIFS(BallByBall!$U$2:$U$501,BallByBall!$B$2:$B$501,A1651,BallByBall!$P$2:$P$501,B1651))</f>
        <v>0</v>
      </c>
      <c r="L1651">
        <f>IF(A1651="","",SUMIFS(BallByBall!$V$2:$V$501,BallByBall!$B$2:$B$501,A1651,BallByBall!$P$2:$P$501,B1651))</f>
        <v>0</v>
      </c>
      <c r="M1651">
        <f>IF(A1651="","",SUMIFS(BallByBall!$W$2:$W$501,BallByBall!$B$2:$B$501,A1651,BallByBall!$P$2:$P$501,B1651))</f>
        <v>0</v>
      </c>
      <c r="N1651">
        <f>IF(A1651="","",SUMIFS(BallByBall!$X$2:$X$501,BallByBall!$B$2:$B$501,A1651,BallByBall!$P$2:$P$501,B1651))</f>
        <v>0</v>
      </c>
      <c r="O1651">
        <f>IF(A1651="","",SUMIFS(OverSummary!$G$2:$G$101,OverSummary!$A$2:$A$101,A1651,OverSummary!$D$2:$D$101,B1651))</f>
        <v>0</v>
      </c>
      <c r="P1651">
        <f>IF(A1651="","",G1651*Rules!$B$13+H1651*Rules!$B$14+I1651*Rules!$B$15)</f>
        <v>0</v>
      </c>
      <c r="Q1651">
        <f>IF(A1651="","",IF(G1651&gt;=100,Rules!$B$18,IF(G1651&gt;=50,Rules!$B$17,IF(G1651&gt;=30,Rules!$B$16,0)))+IF(AND(F1651=1,D1651&lt;&gt;"BWL",G1651=0),Rules!$B$27,0))</f>
        <v>0</v>
      </c>
      <c r="R1651">
        <f>IF(A1651="","",J1651*Rules!$B$19+O1651*Rules!$B$22)</f>
        <v>0</v>
      </c>
      <c r="S1651">
        <f>IF(A1651="","",IF(J1651&gt;=4,Rules!$B$21,IF(J1651&gt;=3,Rules!$B$20,0)))</f>
        <v>0</v>
      </c>
      <c r="T1651">
        <f>IF(A1651="","",K1651*Rules!$B$23+L1651*Rules!$B$24+M1651*Rules!$B$25+N1651*Rules!$B$26)</f>
        <v>0</v>
      </c>
      <c r="U1651">
        <f t="shared" si="25"/>
        <v>0</v>
      </c>
    </row>
    <row r="1652" spans="1:21" x14ac:dyDescent="0.2">
      <c r="A1652" t="str">
        <f>MatchSquad!A1652</f>
        <v>M034</v>
      </c>
      <c r="B1652" t="str">
        <f>MatchSquad!B1652</f>
        <v>P201</v>
      </c>
      <c r="C1652" t="str">
        <f>MatchSquad!C1652</f>
        <v>Rajat Patidar</v>
      </c>
      <c r="D1652" t="str">
        <f>MatchSquad!D1652</f>
        <v>BAT</v>
      </c>
      <c r="E1652" t="str">
        <f>MatchSquad!E1652</f>
        <v>RCB</v>
      </c>
      <c r="F1652">
        <f>MatchSquad!G1652</f>
        <v>0</v>
      </c>
      <c r="G1652">
        <f>IF(A1652="","",SUMIFS(BallByBall!$I$2:$I$501,BallByBall!$B$2:$B$501,A1652,BallByBall!$F$2:$F$501,B1652))</f>
        <v>0</v>
      </c>
      <c r="H1652">
        <f>IF(A1652="","",COUNTIFS(BallByBall!$B$2:$B$501,A1652,BallByBall!$F$2:$F$501,B1652,BallByBall!$Q$2:$Q$501,1))</f>
        <v>0</v>
      </c>
      <c r="I1652">
        <f>IF(A1652="","",COUNTIFS(BallByBall!$B$2:$B$501,A1652,BallByBall!$F$2:$F$501,B1652,BallByBall!$R$2:$R$501,1))</f>
        <v>0</v>
      </c>
      <c r="J1652">
        <f>IF(A1652="","",SUMIFS(BallByBall!$T$2:$T$501,BallByBall!$B$2:$B$501,A1652,BallByBall!$H$2:$H$501,B1652))</f>
        <v>0</v>
      </c>
      <c r="K1652">
        <f>IF(A1652="","",SUMIFS(BallByBall!$U$2:$U$501,BallByBall!$B$2:$B$501,A1652,BallByBall!$P$2:$P$501,B1652))</f>
        <v>0</v>
      </c>
      <c r="L1652">
        <f>IF(A1652="","",SUMIFS(BallByBall!$V$2:$V$501,BallByBall!$B$2:$B$501,A1652,BallByBall!$P$2:$P$501,B1652))</f>
        <v>0</v>
      </c>
      <c r="M1652">
        <f>IF(A1652="","",SUMIFS(BallByBall!$W$2:$W$501,BallByBall!$B$2:$B$501,A1652,BallByBall!$P$2:$P$501,B1652))</f>
        <v>0</v>
      </c>
      <c r="N1652">
        <f>IF(A1652="","",SUMIFS(BallByBall!$X$2:$X$501,BallByBall!$B$2:$B$501,A1652,BallByBall!$P$2:$P$501,B1652))</f>
        <v>0</v>
      </c>
      <c r="O1652">
        <f>IF(A1652="","",SUMIFS(OverSummary!$G$2:$G$101,OverSummary!$A$2:$A$101,A1652,OverSummary!$D$2:$D$101,B1652))</f>
        <v>0</v>
      </c>
      <c r="P1652">
        <f>IF(A1652="","",G1652*Rules!$B$13+H1652*Rules!$B$14+I1652*Rules!$B$15)</f>
        <v>0</v>
      </c>
      <c r="Q1652">
        <f>IF(A1652="","",IF(G1652&gt;=100,Rules!$B$18,IF(G1652&gt;=50,Rules!$B$17,IF(G1652&gt;=30,Rules!$B$16,0)))+IF(AND(F1652=1,D1652&lt;&gt;"BWL",G1652=0),Rules!$B$27,0))</f>
        <v>0</v>
      </c>
      <c r="R1652">
        <f>IF(A1652="","",J1652*Rules!$B$19+O1652*Rules!$B$22)</f>
        <v>0</v>
      </c>
      <c r="S1652">
        <f>IF(A1652="","",IF(J1652&gt;=4,Rules!$B$21,IF(J1652&gt;=3,Rules!$B$20,0)))</f>
        <v>0</v>
      </c>
      <c r="T1652">
        <f>IF(A1652="","",K1652*Rules!$B$23+L1652*Rules!$B$24+M1652*Rules!$B$25+N1652*Rules!$B$26)</f>
        <v>0</v>
      </c>
      <c r="U1652">
        <f t="shared" si="25"/>
        <v>0</v>
      </c>
    </row>
    <row r="1653" spans="1:21" x14ac:dyDescent="0.2">
      <c r="A1653" t="str">
        <f>MatchSquad!A1653</f>
        <v>M034</v>
      </c>
      <c r="B1653" t="str">
        <f>MatchSquad!B1653</f>
        <v>P202</v>
      </c>
      <c r="C1653" t="str">
        <f>MatchSquad!C1653</f>
        <v>Devdutt Padikkal</v>
      </c>
      <c r="D1653" t="str">
        <f>MatchSquad!D1653</f>
        <v>BAT</v>
      </c>
      <c r="E1653" t="str">
        <f>MatchSquad!E1653</f>
        <v>RCB</v>
      </c>
      <c r="F1653">
        <f>MatchSquad!G1653</f>
        <v>0</v>
      </c>
      <c r="G1653">
        <f>IF(A1653="","",SUMIFS(BallByBall!$I$2:$I$501,BallByBall!$B$2:$B$501,A1653,BallByBall!$F$2:$F$501,B1653))</f>
        <v>0</v>
      </c>
      <c r="H1653">
        <f>IF(A1653="","",COUNTIFS(BallByBall!$B$2:$B$501,A1653,BallByBall!$F$2:$F$501,B1653,BallByBall!$Q$2:$Q$501,1))</f>
        <v>0</v>
      </c>
      <c r="I1653">
        <f>IF(A1653="","",COUNTIFS(BallByBall!$B$2:$B$501,A1653,BallByBall!$F$2:$F$501,B1653,BallByBall!$R$2:$R$501,1))</f>
        <v>0</v>
      </c>
      <c r="J1653">
        <f>IF(A1653="","",SUMIFS(BallByBall!$T$2:$T$501,BallByBall!$B$2:$B$501,A1653,BallByBall!$H$2:$H$501,B1653))</f>
        <v>0</v>
      </c>
      <c r="K1653">
        <f>IF(A1653="","",SUMIFS(BallByBall!$U$2:$U$501,BallByBall!$B$2:$B$501,A1653,BallByBall!$P$2:$P$501,B1653))</f>
        <v>0</v>
      </c>
      <c r="L1653">
        <f>IF(A1653="","",SUMIFS(BallByBall!$V$2:$V$501,BallByBall!$B$2:$B$501,A1653,BallByBall!$P$2:$P$501,B1653))</f>
        <v>0</v>
      </c>
      <c r="M1653">
        <f>IF(A1653="","",SUMIFS(BallByBall!$W$2:$W$501,BallByBall!$B$2:$B$501,A1653,BallByBall!$P$2:$P$501,B1653))</f>
        <v>0</v>
      </c>
      <c r="N1653">
        <f>IF(A1653="","",SUMIFS(BallByBall!$X$2:$X$501,BallByBall!$B$2:$B$501,A1653,BallByBall!$P$2:$P$501,B1653))</f>
        <v>0</v>
      </c>
      <c r="O1653">
        <f>IF(A1653="","",SUMIFS(OverSummary!$G$2:$G$101,OverSummary!$A$2:$A$101,A1653,OverSummary!$D$2:$D$101,B1653))</f>
        <v>0</v>
      </c>
      <c r="P1653">
        <f>IF(A1653="","",G1653*Rules!$B$13+H1653*Rules!$B$14+I1653*Rules!$B$15)</f>
        <v>0</v>
      </c>
      <c r="Q1653">
        <f>IF(A1653="","",IF(G1653&gt;=100,Rules!$B$18,IF(G1653&gt;=50,Rules!$B$17,IF(G1653&gt;=30,Rules!$B$16,0)))+IF(AND(F1653=1,D1653&lt;&gt;"BWL",G1653=0),Rules!$B$27,0))</f>
        <v>0</v>
      </c>
      <c r="R1653">
        <f>IF(A1653="","",J1653*Rules!$B$19+O1653*Rules!$B$22)</f>
        <v>0</v>
      </c>
      <c r="S1653">
        <f>IF(A1653="","",IF(J1653&gt;=4,Rules!$B$21,IF(J1653&gt;=3,Rules!$B$20,0)))</f>
        <v>0</v>
      </c>
      <c r="T1653">
        <f>IF(A1653="","",K1653*Rules!$B$23+L1653*Rules!$B$24+M1653*Rules!$B$25+N1653*Rules!$B$26)</f>
        <v>0</v>
      </c>
      <c r="U1653">
        <f t="shared" si="25"/>
        <v>0</v>
      </c>
    </row>
    <row r="1654" spans="1:21" x14ac:dyDescent="0.2">
      <c r="A1654" t="str">
        <f>MatchSquad!A1654</f>
        <v>M034</v>
      </c>
      <c r="B1654" t="str">
        <f>MatchSquad!B1654</f>
        <v>P203</v>
      </c>
      <c r="C1654" t="str">
        <f>MatchSquad!C1654</f>
        <v>Virat Kohli</v>
      </c>
      <c r="D1654" t="str">
        <f>MatchSquad!D1654</f>
        <v>BAT</v>
      </c>
      <c r="E1654" t="str">
        <f>MatchSquad!E1654</f>
        <v>RCB</v>
      </c>
      <c r="F1654">
        <f>MatchSquad!G1654</f>
        <v>0</v>
      </c>
      <c r="G1654">
        <f>IF(A1654="","",SUMIFS(BallByBall!$I$2:$I$501,BallByBall!$B$2:$B$501,A1654,BallByBall!$F$2:$F$501,B1654))</f>
        <v>0</v>
      </c>
      <c r="H1654">
        <f>IF(A1654="","",COUNTIFS(BallByBall!$B$2:$B$501,A1654,BallByBall!$F$2:$F$501,B1654,BallByBall!$Q$2:$Q$501,1))</f>
        <v>0</v>
      </c>
      <c r="I1654">
        <f>IF(A1654="","",COUNTIFS(BallByBall!$B$2:$B$501,A1654,BallByBall!$F$2:$F$501,B1654,BallByBall!$R$2:$R$501,1))</f>
        <v>0</v>
      </c>
      <c r="J1654">
        <f>IF(A1654="","",SUMIFS(BallByBall!$T$2:$T$501,BallByBall!$B$2:$B$501,A1654,BallByBall!$H$2:$H$501,B1654))</f>
        <v>0</v>
      </c>
      <c r="K1654">
        <f>IF(A1654="","",SUMIFS(BallByBall!$U$2:$U$501,BallByBall!$B$2:$B$501,A1654,BallByBall!$P$2:$P$501,B1654))</f>
        <v>0</v>
      </c>
      <c r="L1654">
        <f>IF(A1654="","",SUMIFS(BallByBall!$V$2:$V$501,BallByBall!$B$2:$B$501,A1654,BallByBall!$P$2:$P$501,B1654))</f>
        <v>0</v>
      </c>
      <c r="M1654">
        <f>IF(A1654="","",SUMIFS(BallByBall!$W$2:$W$501,BallByBall!$B$2:$B$501,A1654,BallByBall!$P$2:$P$501,B1654))</f>
        <v>0</v>
      </c>
      <c r="N1654">
        <f>IF(A1654="","",SUMIFS(BallByBall!$X$2:$X$501,BallByBall!$B$2:$B$501,A1654,BallByBall!$P$2:$P$501,B1654))</f>
        <v>0</v>
      </c>
      <c r="O1654">
        <f>IF(A1654="","",SUMIFS(OverSummary!$G$2:$G$101,OverSummary!$A$2:$A$101,A1654,OverSummary!$D$2:$D$101,B1654))</f>
        <v>0</v>
      </c>
      <c r="P1654">
        <f>IF(A1654="","",G1654*Rules!$B$13+H1654*Rules!$B$14+I1654*Rules!$B$15)</f>
        <v>0</v>
      </c>
      <c r="Q1654">
        <f>IF(A1654="","",IF(G1654&gt;=100,Rules!$B$18,IF(G1654&gt;=50,Rules!$B$17,IF(G1654&gt;=30,Rules!$B$16,0)))+IF(AND(F1654=1,D1654&lt;&gt;"BWL",G1654=0),Rules!$B$27,0))</f>
        <v>0</v>
      </c>
      <c r="R1654">
        <f>IF(A1654="","",J1654*Rules!$B$19+O1654*Rules!$B$22)</f>
        <v>0</v>
      </c>
      <c r="S1654">
        <f>IF(A1654="","",IF(J1654&gt;=4,Rules!$B$21,IF(J1654&gt;=3,Rules!$B$20,0)))</f>
        <v>0</v>
      </c>
      <c r="T1654">
        <f>IF(A1654="","",K1654*Rules!$B$23+L1654*Rules!$B$24+M1654*Rules!$B$25+N1654*Rules!$B$26)</f>
        <v>0</v>
      </c>
      <c r="U1654">
        <f t="shared" si="25"/>
        <v>0</v>
      </c>
    </row>
    <row r="1655" spans="1:21" x14ac:dyDescent="0.2">
      <c r="A1655" t="str">
        <f>MatchSquad!A1655</f>
        <v>M034</v>
      </c>
      <c r="B1655" t="str">
        <f>MatchSquad!B1655</f>
        <v>P204</v>
      </c>
      <c r="C1655" t="str">
        <f>MatchSquad!C1655</f>
        <v>Phil Salt</v>
      </c>
      <c r="D1655" t="str">
        <f>MatchSquad!D1655</f>
        <v>WK</v>
      </c>
      <c r="E1655" t="str">
        <f>MatchSquad!E1655</f>
        <v>RCB</v>
      </c>
      <c r="F1655">
        <f>MatchSquad!G1655</f>
        <v>0</v>
      </c>
      <c r="G1655">
        <f>IF(A1655="","",SUMIFS(BallByBall!$I$2:$I$501,BallByBall!$B$2:$B$501,A1655,BallByBall!$F$2:$F$501,B1655))</f>
        <v>0</v>
      </c>
      <c r="H1655">
        <f>IF(A1655="","",COUNTIFS(BallByBall!$B$2:$B$501,A1655,BallByBall!$F$2:$F$501,B1655,BallByBall!$Q$2:$Q$501,1))</f>
        <v>0</v>
      </c>
      <c r="I1655">
        <f>IF(A1655="","",COUNTIFS(BallByBall!$B$2:$B$501,A1655,BallByBall!$F$2:$F$501,B1655,BallByBall!$R$2:$R$501,1))</f>
        <v>0</v>
      </c>
      <c r="J1655">
        <f>IF(A1655="","",SUMIFS(BallByBall!$T$2:$T$501,BallByBall!$B$2:$B$501,A1655,BallByBall!$H$2:$H$501,B1655))</f>
        <v>0</v>
      </c>
      <c r="K1655">
        <f>IF(A1655="","",SUMIFS(BallByBall!$U$2:$U$501,BallByBall!$B$2:$B$501,A1655,BallByBall!$P$2:$P$501,B1655))</f>
        <v>0</v>
      </c>
      <c r="L1655">
        <f>IF(A1655="","",SUMIFS(BallByBall!$V$2:$V$501,BallByBall!$B$2:$B$501,A1655,BallByBall!$P$2:$P$501,B1655))</f>
        <v>0</v>
      </c>
      <c r="M1655">
        <f>IF(A1655="","",SUMIFS(BallByBall!$W$2:$W$501,BallByBall!$B$2:$B$501,A1655,BallByBall!$P$2:$P$501,B1655))</f>
        <v>0</v>
      </c>
      <c r="N1655">
        <f>IF(A1655="","",SUMIFS(BallByBall!$X$2:$X$501,BallByBall!$B$2:$B$501,A1655,BallByBall!$P$2:$P$501,B1655))</f>
        <v>0</v>
      </c>
      <c r="O1655">
        <f>IF(A1655="","",SUMIFS(OverSummary!$G$2:$G$101,OverSummary!$A$2:$A$101,A1655,OverSummary!$D$2:$D$101,B1655))</f>
        <v>0</v>
      </c>
      <c r="P1655">
        <f>IF(A1655="","",G1655*Rules!$B$13+H1655*Rules!$B$14+I1655*Rules!$B$15)</f>
        <v>0</v>
      </c>
      <c r="Q1655">
        <f>IF(A1655="","",IF(G1655&gt;=100,Rules!$B$18,IF(G1655&gt;=50,Rules!$B$17,IF(G1655&gt;=30,Rules!$B$16,0)))+IF(AND(F1655=1,D1655&lt;&gt;"BWL",G1655=0),Rules!$B$27,0))</f>
        <v>0</v>
      </c>
      <c r="R1655">
        <f>IF(A1655="","",J1655*Rules!$B$19+O1655*Rules!$B$22)</f>
        <v>0</v>
      </c>
      <c r="S1655">
        <f>IF(A1655="","",IF(J1655&gt;=4,Rules!$B$21,IF(J1655&gt;=3,Rules!$B$20,0)))</f>
        <v>0</v>
      </c>
      <c r="T1655">
        <f>IF(A1655="","",K1655*Rules!$B$23+L1655*Rules!$B$24+M1655*Rules!$B$25+N1655*Rules!$B$26)</f>
        <v>0</v>
      </c>
      <c r="U1655">
        <f t="shared" si="25"/>
        <v>0</v>
      </c>
    </row>
    <row r="1656" spans="1:21" x14ac:dyDescent="0.2">
      <c r="A1656" t="str">
        <f>MatchSquad!A1656</f>
        <v>M034</v>
      </c>
      <c r="B1656" t="str">
        <f>MatchSquad!B1656</f>
        <v>P205</v>
      </c>
      <c r="C1656" t="str">
        <f>MatchSquad!C1656</f>
        <v>Jitesh Sharma</v>
      </c>
      <c r="D1656" t="str">
        <f>MatchSquad!D1656</f>
        <v>WK</v>
      </c>
      <c r="E1656" t="str">
        <f>MatchSquad!E1656</f>
        <v>RCB</v>
      </c>
      <c r="F1656">
        <f>MatchSquad!G1656</f>
        <v>0</v>
      </c>
      <c r="G1656">
        <f>IF(A1656="","",SUMIFS(BallByBall!$I$2:$I$501,BallByBall!$B$2:$B$501,A1656,BallByBall!$F$2:$F$501,B1656))</f>
        <v>0</v>
      </c>
      <c r="H1656">
        <f>IF(A1656="","",COUNTIFS(BallByBall!$B$2:$B$501,A1656,BallByBall!$F$2:$F$501,B1656,BallByBall!$Q$2:$Q$501,1))</f>
        <v>0</v>
      </c>
      <c r="I1656">
        <f>IF(A1656="","",COUNTIFS(BallByBall!$B$2:$B$501,A1656,BallByBall!$F$2:$F$501,B1656,BallByBall!$R$2:$R$501,1))</f>
        <v>0</v>
      </c>
      <c r="J1656">
        <f>IF(A1656="","",SUMIFS(BallByBall!$T$2:$T$501,BallByBall!$B$2:$B$501,A1656,BallByBall!$H$2:$H$501,B1656))</f>
        <v>0</v>
      </c>
      <c r="K1656">
        <f>IF(A1656="","",SUMIFS(BallByBall!$U$2:$U$501,BallByBall!$B$2:$B$501,A1656,BallByBall!$P$2:$P$501,B1656))</f>
        <v>0</v>
      </c>
      <c r="L1656">
        <f>IF(A1656="","",SUMIFS(BallByBall!$V$2:$V$501,BallByBall!$B$2:$B$501,A1656,BallByBall!$P$2:$P$501,B1656))</f>
        <v>0</v>
      </c>
      <c r="M1656">
        <f>IF(A1656="","",SUMIFS(BallByBall!$W$2:$W$501,BallByBall!$B$2:$B$501,A1656,BallByBall!$P$2:$P$501,B1656))</f>
        <v>0</v>
      </c>
      <c r="N1656">
        <f>IF(A1656="","",SUMIFS(BallByBall!$X$2:$X$501,BallByBall!$B$2:$B$501,A1656,BallByBall!$P$2:$P$501,B1656))</f>
        <v>0</v>
      </c>
      <c r="O1656">
        <f>IF(A1656="","",SUMIFS(OverSummary!$G$2:$G$101,OverSummary!$A$2:$A$101,A1656,OverSummary!$D$2:$D$101,B1656))</f>
        <v>0</v>
      </c>
      <c r="P1656">
        <f>IF(A1656="","",G1656*Rules!$B$13+H1656*Rules!$B$14+I1656*Rules!$B$15)</f>
        <v>0</v>
      </c>
      <c r="Q1656">
        <f>IF(A1656="","",IF(G1656&gt;=100,Rules!$B$18,IF(G1656&gt;=50,Rules!$B$17,IF(G1656&gt;=30,Rules!$B$16,0)))+IF(AND(F1656=1,D1656&lt;&gt;"BWL",G1656=0),Rules!$B$27,0))</f>
        <v>0</v>
      </c>
      <c r="R1656">
        <f>IF(A1656="","",J1656*Rules!$B$19+O1656*Rules!$B$22)</f>
        <v>0</v>
      </c>
      <c r="S1656">
        <f>IF(A1656="","",IF(J1656&gt;=4,Rules!$B$21,IF(J1656&gt;=3,Rules!$B$20,0)))</f>
        <v>0</v>
      </c>
      <c r="T1656">
        <f>IF(A1656="","",K1656*Rules!$B$23+L1656*Rules!$B$24+M1656*Rules!$B$25+N1656*Rules!$B$26)</f>
        <v>0</v>
      </c>
      <c r="U1656">
        <f t="shared" si="25"/>
        <v>0</v>
      </c>
    </row>
    <row r="1657" spans="1:21" x14ac:dyDescent="0.2">
      <c r="A1657" t="str">
        <f>MatchSquad!A1657</f>
        <v>M034</v>
      </c>
      <c r="B1657" t="str">
        <f>MatchSquad!B1657</f>
        <v>P206</v>
      </c>
      <c r="C1657" t="str">
        <f>MatchSquad!C1657</f>
        <v>Jordan Cox</v>
      </c>
      <c r="D1657" t="str">
        <f>MatchSquad!D1657</f>
        <v>WK</v>
      </c>
      <c r="E1657" t="str">
        <f>MatchSquad!E1657</f>
        <v>RCB</v>
      </c>
      <c r="F1657">
        <f>MatchSquad!G1657</f>
        <v>0</v>
      </c>
      <c r="G1657">
        <f>IF(A1657="","",SUMIFS(BallByBall!$I$2:$I$501,BallByBall!$B$2:$B$501,A1657,BallByBall!$F$2:$F$501,B1657))</f>
        <v>0</v>
      </c>
      <c r="H1657">
        <f>IF(A1657="","",COUNTIFS(BallByBall!$B$2:$B$501,A1657,BallByBall!$F$2:$F$501,B1657,BallByBall!$Q$2:$Q$501,1))</f>
        <v>0</v>
      </c>
      <c r="I1657">
        <f>IF(A1657="","",COUNTIFS(BallByBall!$B$2:$B$501,A1657,BallByBall!$F$2:$F$501,B1657,BallByBall!$R$2:$R$501,1))</f>
        <v>0</v>
      </c>
      <c r="J1657">
        <f>IF(A1657="","",SUMIFS(BallByBall!$T$2:$T$501,BallByBall!$B$2:$B$501,A1657,BallByBall!$H$2:$H$501,B1657))</f>
        <v>0</v>
      </c>
      <c r="K1657">
        <f>IF(A1657="","",SUMIFS(BallByBall!$U$2:$U$501,BallByBall!$B$2:$B$501,A1657,BallByBall!$P$2:$P$501,B1657))</f>
        <v>0</v>
      </c>
      <c r="L1657">
        <f>IF(A1657="","",SUMIFS(BallByBall!$V$2:$V$501,BallByBall!$B$2:$B$501,A1657,BallByBall!$P$2:$P$501,B1657))</f>
        <v>0</v>
      </c>
      <c r="M1657">
        <f>IF(A1657="","",SUMIFS(BallByBall!$W$2:$W$501,BallByBall!$B$2:$B$501,A1657,BallByBall!$P$2:$P$501,B1657))</f>
        <v>0</v>
      </c>
      <c r="N1657">
        <f>IF(A1657="","",SUMIFS(BallByBall!$X$2:$X$501,BallByBall!$B$2:$B$501,A1657,BallByBall!$P$2:$P$501,B1657))</f>
        <v>0</v>
      </c>
      <c r="O1657">
        <f>IF(A1657="","",SUMIFS(OverSummary!$G$2:$G$101,OverSummary!$A$2:$A$101,A1657,OverSummary!$D$2:$D$101,B1657))</f>
        <v>0</v>
      </c>
      <c r="P1657">
        <f>IF(A1657="","",G1657*Rules!$B$13+H1657*Rules!$B$14+I1657*Rules!$B$15)</f>
        <v>0</v>
      </c>
      <c r="Q1657">
        <f>IF(A1657="","",IF(G1657&gt;=100,Rules!$B$18,IF(G1657&gt;=50,Rules!$B$17,IF(G1657&gt;=30,Rules!$B$16,0)))+IF(AND(F1657=1,D1657&lt;&gt;"BWL",G1657=0),Rules!$B$27,0))</f>
        <v>0</v>
      </c>
      <c r="R1657">
        <f>IF(A1657="","",J1657*Rules!$B$19+O1657*Rules!$B$22)</f>
        <v>0</v>
      </c>
      <c r="S1657">
        <f>IF(A1657="","",IF(J1657&gt;=4,Rules!$B$21,IF(J1657&gt;=3,Rules!$B$20,0)))</f>
        <v>0</v>
      </c>
      <c r="T1657">
        <f>IF(A1657="","",K1657*Rules!$B$23+L1657*Rules!$B$24+M1657*Rules!$B$25+N1657*Rules!$B$26)</f>
        <v>0</v>
      </c>
      <c r="U1657">
        <f t="shared" si="25"/>
        <v>0</v>
      </c>
    </row>
    <row r="1658" spans="1:21" x14ac:dyDescent="0.2">
      <c r="A1658" t="str">
        <f>MatchSquad!A1658</f>
        <v>M034</v>
      </c>
      <c r="B1658" t="str">
        <f>MatchSquad!B1658</f>
        <v>P207</v>
      </c>
      <c r="C1658" t="str">
        <f>MatchSquad!C1658</f>
        <v>Krunal Pandya</v>
      </c>
      <c r="D1658" t="str">
        <f>MatchSquad!D1658</f>
        <v>AR</v>
      </c>
      <c r="E1658" t="str">
        <f>MatchSquad!E1658</f>
        <v>RCB</v>
      </c>
      <c r="F1658">
        <f>MatchSquad!G1658</f>
        <v>0</v>
      </c>
      <c r="G1658">
        <f>IF(A1658="","",SUMIFS(BallByBall!$I$2:$I$501,BallByBall!$B$2:$B$501,A1658,BallByBall!$F$2:$F$501,B1658))</f>
        <v>0</v>
      </c>
      <c r="H1658">
        <f>IF(A1658="","",COUNTIFS(BallByBall!$B$2:$B$501,A1658,BallByBall!$F$2:$F$501,B1658,BallByBall!$Q$2:$Q$501,1))</f>
        <v>0</v>
      </c>
      <c r="I1658">
        <f>IF(A1658="","",COUNTIFS(BallByBall!$B$2:$B$501,A1658,BallByBall!$F$2:$F$501,B1658,BallByBall!$R$2:$R$501,1))</f>
        <v>0</v>
      </c>
      <c r="J1658">
        <f>IF(A1658="","",SUMIFS(BallByBall!$T$2:$T$501,BallByBall!$B$2:$B$501,A1658,BallByBall!$H$2:$H$501,B1658))</f>
        <v>0</v>
      </c>
      <c r="K1658">
        <f>IF(A1658="","",SUMIFS(BallByBall!$U$2:$U$501,BallByBall!$B$2:$B$501,A1658,BallByBall!$P$2:$P$501,B1658))</f>
        <v>0</v>
      </c>
      <c r="L1658">
        <f>IF(A1658="","",SUMIFS(BallByBall!$V$2:$V$501,BallByBall!$B$2:$B$501,A1658,BallByBall!$P$2:$P$501,B1658))</f>
        <v>0</v>
      </c>
      <c r="M1658">
        <f>IF(A1658="","",SUMIFS(BallByBall!$W$2:$W$501,BallByBall!$B$2:$B$501,A1658,BallByBall!$P$2:$P$501,B1658))</f>
        <v>0</v>
      </c>
      <c r="N1658">
        <f>IF(A1658="","",SUMIFS(BallByBall!$X$2:$X$501,BallByBall!$B$2:$B$501,A1658,BallByBall!$P$2:$P$501,B1658))</f>
        <v>0</v>
      </c>
      <c r="O1658">
        <f>IF(A1658="","",SUMIFS(OverSummary!$G$2:$G$101,OverSummary!$A$2:$A$101,A1658,OverSummary!$D$2:$D$101,B1658))</f>
        <v>0</v>
      </c>
      <c r="P1658">
        <f>IF(A1658="","",G1658*Rules!$B$13+H1658*Rules!$B$14+I1658*Rules!$B$15)</f>
        <v>0</v>
      </c>
      <c r="Q1658">
        <f>IF(A1658="","",IF(G1658&gt;=100,Rules!$B$18,IF(G1658&gt;=50,Rules!$B$17,IF(G1658&gt;=30,Rules!$B$16,0)))+IF(AND(F1658=1,D1658&lt;&gt;"BWL",G1658=0),Rules!$B$27,0))</f>
        <v>0</v>
      </c>
      <c r="R1658">
        <f>IF(A1658="","",J1658*Rules!$B$19+O1658*Rules!$B$22)</f>
        <v>0</v>
      </c>
      <c r="S1658">
        <f>IF(A1658="","",IF(J1658&gt;=4,Rules!$B$21,IF(J1658&gt;=3,Rules!$B$20,0)))</f>
        <v>0</v>
      </c>
      <c r="T1658">
        <f>IF(A1658="","",K1658*Rules!$B$23+L1658*Rules!$B$24+M1658*Rules!$B$25+N1658*Rules!$B$26)</f>
        <v>0</v>
      </c>
      <c r="U1658">
        <f t="shared" si="25"/>
        <v>0</v>
      </c>
    </row>
    <row r="1659" spans="1:21" x14ac:dyDescent="0.2">
      <c r="A1659" t="str">
        <f>MatchSquad!A1659</f>
        <v>M034</v>
      </c>
      <c r="B1659" t="str">
        <f>MatchSquad!B1659</f>
        <v>P208</v>
      </c>
      <c r="C1659" t="str">
        <f>MatchSquad!C1659</f>
        <v>Swapnil Singh</v>
      </c>
      <c r="D1659" t="str">
        <f>MatchSquad!D1659</f>
        <v>AR</v>
      </c>
      <c r="E1659" t="str">
        <f>MatchSquad!E1659</f>
        <v>RCB</v>
      </c>
      <c r="F1659">
        <f>MatchSquad!G1659</f>
        <v>0</v>
      </c>
      <c r="G1659">
        <f>IF(A1659="","",SUMIFS(BallByBall!$I$2:$I$501,BallByBall!$B$2:$B$501,A1659,BallByBall!$F$2:$F$501,B1659))</f>
        <v>0</v>
      </c>
      <c r="H1659">
        <f>IF(A1659="","",COUNTIFS(BallByBall!$B$2:$B$501,A1659,BallByBall!$F$2:$F$501,B1659,BallByBall!$Q$2:$Q$501,1))</f>
        <v>0</v>
      </c>
      <c r="I1659">
        <f>IF(A1659="","",COUNTIFS(BallByBall!$B$2:$B$501,A1659,BallByBall!$F$2:$F$501,B1659,BallByBall!$R$2:$R$501,1))</f>
        <v>0</v>
      </c>
      <c r="J1659">
        <f>IF(A1659="","",SUMIFS(BallByBall!$T$2:$T$501,BallByBall!$B$2:$B$501,A1659,BallByBall!$H$2:$H$501,B1659))</f>
        <v>0</v>
      </c>
      <c r="K1659">
        <f>IF(A1659="","",SUMIFS(BallByBall!$U$2:$U$501,BallByBall!$B$2:$B$501,A1659,BallByBall!$P$2:$P$501,B1659))</f>
        <v>0</v>
      </c>
      <c r="L1659">
        <f>IF(A1659="","",SUMIFS(BallByBall!$V$2:$V$501,BallByBall!$B$2:$B$501,A1659,BallByBall!$P$2:$P$501,B1659))</f>
        <v>0</v>
      </c>
      <c r="M1659">
        <f>IF(A1659="","",SUMIFS(BallByBall!$W$2:$W$501,BallByBall!$B$2:$B$501,A1659,BallByBall!$P$2:$P$501,B1659))</f>
        <v>0</v>
      </c>
      <c r="N1659">
        <f>IF(A1659="","",SUMIFS(BallByBall!$X$2:$X$501,BallByBall!$B$2:$B$501,A1659,BallByBall!$P$2:$P$501,B1659))</f>
        <v>0</v>
      </c>
      <c r="O1659">
        <f>IF(A1659="","",SUMIFS(OverSummary!$G$2:$G$101,OverSummary!$A$2:$A$101,A1659,OverSummary!$D$2:$D$101,B1659))</f>
        <v>0</v>
      </c>
      <c r="P1659">
        <f>IF(A1659="","",G1659*Rules!$B$13+H1659*Rules!$B$14+I1659*Rules!$B$15)</f>
        <v>0</v>
      </c>
      <c r="Q1659">
        <f>IF(A1659="","",IF(G1659&gt;=100,Rules!$B$18,IF(G1659&gt;=50,Rules!$B$17,IF(G1659&gt;=30,Rules!$B$16,0)))+IF(AND(F1659=1,D1659&lt;&gt;"BWL",G1659=0),Rules!$B$27,0))</f>
        <v>0</v>
      </c>
      <c r="R1659">
        <f>IF(A1659="","",J1659*Rules!$B$19+O1659*Rules!$B$22)</f>
        <v>0</v>
      </c>
      <c r="S1659">
        <f>IF(A1659="","",IF(J1659&gt;=4,Rules!$B$21,IF(J1659&gt;=3,Rules!$B$20,0)))</f>
        <v>0</v>
      </c>
      <c r="T1659">
        <f>IF(A1659="","",K1659*Rules!$B$23+L1659*Rules!$B$24+M1659*Rules!$B$25+N1659*Rules!$B$26)</f>
        <v>0</v>
      </c>
      <c r="U1659">
        <f t="shared" si="25"/>
        <v>0</v>
      </c>
    </row>
    <row r="1660" spans="1:21" x14ac:dyDescent="0.2">
      <c r="A1660" t="str">
        <f>MatchSquad!A1660</f>
        <v>M034</v>
      </c>
      <c r="B1660" t="str">
        <f>MatchSquad!B1660</f>
        <v>P209</v>
      </c>
      <c r="C1660" t="str">
        <f>MatchSquad!C1660</f>
        <v>Tim David</v>
      </c>
      <c r="D1660" t="str">
        <f>MatchSquad!D1660</f>
        <v>AR</v>
      </c>
      <c r="E1660" t="str">
        <f>MatchSquad!E1660</f>
        <v>RCB</v>
      </c>
      <c r="F1660">
        <f>MatchSquad!G1660</f>
        <v>0</v>
      </c>
      <c r="G1660">
        <f>IF(A1660="","",SUMIFS(BallByBall!$I$2:$I$501,BallByBall!$B$2:$B$501,A1660,BallByBall!$F$2:$F$501,B1660))</f>
        <v>0</v>
      </c>
      <c r="H1660">
        <f>IF(A1660="","",COUNTIFS(BallByBall!$B$2:$B$501,A1660,BallByBall!$F$2:$F$501,B1660,BallByBall!$Q$2:$Q$501,1))</f>
        <v>0</v>
      </c>
      <c r="I1660">
        <f>IF(A1660="","",COUNTIFS(BallByBall!$B$2:$B$501,A1660,BallByBall!$F$2:$F$501,B1660,BallByBall!$R$2:$R$501,1))</f>
        <v>0</v>
      </c>
      <c r="J1660">
        <f>IF(A1660="","",SUMIFS(BallByBall!$T$2:$T$501,BallByBall!$B$2:$B$501,A1660,BallByBall!$H$2:$H$501,B1660))</f>
        <v>0</v>
      </c>
      <c r="K1660">
        <f>IF(A1660="","",SUMIFS(BallByBall!$U$2:$U$501,BallByBall!$B$2:$B$501,A1660,BallByBall!$P$2:$P$501,B1660))</f>
        <v>0</v>
      </c>
      <c r="L1660">
        <f>IF(A1660="","",SUMIFS(BallByBall!$V$2:$V$501,BallByBall!$B$2:$B$501,A1660,BallByBall!$P$2:$P$501,B1660))</f>
        <v>0</v>
      </c>
      <c r="M1660">
        <f>IF(A1660="","",SUMIFS(BallByBall!$W$2:$W$501,BallByBall!$B$2:$B$501,A1660,BallByBall!$P$2:$P$501,B1660))</f>
        <v>0</v>
      </c>
      <c r="N1660">
        <f>IF(A1660="","",SUMIFS(BallByBall!$X$2:$X$501,BallByBall!$B$2:$B$501,A1660,BallByBall!$P$2:$P$501,B1660))</f>
        <v>0</v>
      </c>
      <c r="O1660">
        <f>IF(A1660="","",SUMIFS(OverSummary!$G$2:$G$101,OverSummary!$A$2:$A$101,A1660,OverSummary!$D$2:$D$101,B1660))</f>
        <v>0</v>
      </c>
      <c r="P1660">
        <f>IF(A1660="","",G1660*Rules!$B$13+H1660*Rules!$B$14+I1660*Rules!$B$15)</f>
        <v>0</v>
      </c>
      <c r="Q1660">
        <f>IF(A1660="","",IF(G1660&gt;=100,Rules!$B$18,IF(G1660&gt;=50,Rules!$B$17,IF(G1660&gt;=30,Rules!$B$16,0)))+IF(AND(F1660=1,D1660&lt;&gt;"BWL",G1660=0),Rules!$B$27,0))</f>
        <v>0</v>
      </c>
      <c r="R1660">
        <f>IF(A1660="","",J1660*Rules!$B$19+O1660*Rules!$B$22)</f>
        <v>0</v>
      </c>
      <c r="S1660">
        <f>IF(A1660="","",IF(J1660&gt;=4,Rules!$B$21,IF(J1660&gt;=3,Rules!$B$20,0)))</f>
        <v>0</v>
      </c>
      <c r="T1660">
        <f>IF(A1660="","",K1660*Rules!$B$23+L1660*Rules!$B$24+M1660*Rules!$B$25+N1660*Rules!$B$26)</f>
        <v>0</v>
      </c>
      <c r="U1660">
        <f t="shared" si="25"/>
        <v>0</v>
      </c>
    </row>
    <row r="1661" spans="1:21" x14ac:dyDescent="0.2">
      <c r="A1661" t="str">
        <f>MatchSquad!A1661</f>
        <v>M034</v>
      </c>
      <c r="B1661" t="str">
        <f>MatchSquad!B1661</f>
        <v>P210</v>
      </c>
      <c r="C1661" t="str">
        <f>MatchSquad!C1661</f>
        <v>Romario Shepherd</v>
      </c>
      <c r="D1661" t="str">
        <f>MatchSquad!D1661</f>
        <v>AR</v>
      </c>
      <c r="E1661" t="str">
        <f>MatchSquad!E1661</f>
        <v>RCB</v>
      </c>
      <c r="F1661">
        <f>MatchSquad!G1661</f>
        <v>0</v>
      </c>
      <c r="G1661">
        <f>IF(A1661="","",SUMIFS(BallByBall!$I$2:$I$501,BallByBall!$B$2:$B$501,A1661,BallByBall!$F$2:$F$501,B1661))</f>
        <v>0</v>
      </c>
      <c r="H1661">
        <f>IF(A1661="","",COUNTIFS(BallByBall!$B$2:$B$501,A1661,BallByBall!$F$2:$F$501,B1661,BallByBall!$Q$2:$Q$501,1))</f>
        <v>0</v>
      </c>
      <c r="I1661">
        <f>IF(A1661="","",COUNTIFS(BallByBall!$B$2:$B$501,A1661,BallByBall!$F$2:$F$501,B1661,BallByBall!$R$2:$R$501,1))</f>
        <v>0</v>
      </c>
      <c r="J1661">
        <f>IF(A1661="","",SUMIFS(BallByBall!$T$2:$T$501,BallByBall!$B$2:$B$501,A1661,BallByBall!$H$2:$H$501,B1661))</f>
        <v>0</v>
      </c>
      <c r="K1661">
        <f>IF(A1661="","",SUMIFS(BallByBall!$U$2:$U$501,BallByBall!$B$2:$B$501,A1661,BallByBall!$P$2:$P$501,B1661))</f>
        <v>0</v>
      </c>
      <c r="L1661">
        <f>IF(A1661="","",SUMIFS(BallByBall!$V$2:$V$501,BallByBall!$B$2:$B$501,A1661,BallByBall!$P$2:$P$501,B1661))</f>
        <v>0</v>
      </c>
      <c r="M1661">
        <f>IF(A1661="","",SUMIFS(BallByBall!$W$2:$W$501,BallByBall!$B$2:$B$501,A1661,BallByBall!$P$2:$P$501,B1661))</f>
        <v>0</v>
      </c>
      <c r="N1661">
        <f>IF(A1661="","",SUMIFS(BallByBall!$X$2:$X$501,BallByBall!$B$2:$B$501,A1661,BallByBall!$P$2:$P$501,B1661))</f>
        <v>0</v>
      </c>
      <c r="O1661">
        <f>IF(A1661="","",SUMIFS(OverSummary!$G$2:$G$101,OverSummary!$A$2:$A$101,A1661,OverSummary!$D$2:$D$101,B1661))</f>
        <v>0</v>
      </c>
      <c r="P1661">
        <f>IF(A1661="","",G1661*Rules!$B$13+H1661*Rules!$B$14+I1661*Rules!$B$15)</f>
        <v>0</v>
      </c>
      <c r="Q1661">
        <f>IF(A1661="","",IF(G1661&gt;=100,Rules!$B$18,IF(G1661&gt;=50,Rules!$B$17,IF(G1661&gt;=30,Rules!$B$16,0)))+IF(AND(F1661=1,D1661&lt;&gt;"BWL",G1661=0),Rules!$B$27,0))</f>
        <v>0</v>
      </c>
      <c r="R1661">
        <f>IF(A1661="","",J1661*Rules!$B$19+O1661*Rules!$B$22)</f>
        <v>0</v>
      </c>
      <c r="S1661">
        <f>IF(A1661="","",IF(J1661&gt;=4,Rules!$B$21,IF(J1661&gt;=3,Rules!$B$20,0)))</f>
        <v>0</v>
      </c>
      <c r="T1661">
        <f>IF(A1661="","",K1661*Rules!$B$23+L1661*Rules!$B$24+M1661*Rules!$B$25+N1661*Rules!$B$26)</f>
        <v>0</v>
      </c>
      <c r="U1661">
        <f t="shared" si="25"/>
        <v>0</v>
      </c>
    </row>
    <row r="1662" spans="1:21" x14ac:dyDescent="0.2">
      <c r="A1662" t="str">
        <f>MatchSquad!A1662</f>
        <v>M034</v>
      </c>
      <c r="B1662" t="str">
        <f>MatchSquad!B1662</f>
        <v>P211</v>
      </c>
      <c r="C1662" t="str">
        <f>MatchSquad!C1662</f>
        <v>Jacob Bethell</v>
      </c>
      <c r="D1662" t="str">
        <f>MatchSquad!D1662</f>
        <v>AR</v>
      </c>
      <c r="E1662" t="str">
        <f>MatchSquad!E1662</f>
        <v>RCB</v>
      </c>
      <c r="F1662">
        <f>MatchSquad!G1662</f>
        <v>0</v>
      </c>
      <c r="G1662">
        <f>IF(A1662="","",SUMIFS(BallByBall!$I$2:$I$501,BallByBall!$B$2:$B$501,A1662,BallByBall!$F$2:$F$501,B1662))</f>
        <v>0</v>
      </c>
      <c r="H1662">
        <f>IF(A1662="","",COUNTIFS(BallByBall!$B$2:$B$501,A1662,BallByBall!$F$2:$F$501,B1662,BallByBall!$Q$2:$Q$501,1))</f>
        <v>0</v>
      </c>
      <c r="I1662">
        <f>IF(A1662="","",COUNTIFS(BallByBall!$B$2:$B$501,A1662,BallByBall!$F$2:$F$501,B1662,BallByBall!$R$2:$R$501,1))</f>
        <v>0</v>
      </c>
      <c r="J1662">
        <f>IF(A1662="","",SUMIFS(BallByBall!$T$2:$T$501,BallByBall!$B$2:$B$501,A1662,BallByBall!$H$2:$H$501,B1662))</f>
        <v>0</v>
      </c>
      <c r="K1662">
        <f>IF(A1662="","",SUMIFS(BallByBall!$U$2:$U$501,BallByBall!$B$2:$B$501,A1662,BallByBall!$P$2:$P$501,B1662))</f>
        <v>0</v>
      </c>
      <c r="L1662">
        <f>IF(A1662="","",SUMIFS(BallByBall!$V$2:$V$501,BallByBall!$B$2:$B$501,A1662,BallByBall!$P$2:$P$501,B1662))</f>
        <v>0</v>
      </c>
      <c r="M1662">
        <f>IF(A1662="","",SUMIFS(BallByBall!$W$2:$W$501,BallByBall!$B$2:$B$501,A1662,BallByBall!$P$2:$P$501,B1662))</f>
        <v>0</v>
      </c>
      <c r="N1662">
        <f>IF(A1662="","",SUMIFS(BallByBall!$X$2:$X$501,BallByBall!$B$2:$B$501,A1662,BallByBall!$P$2:$P$501,B1662))</f>
        <v>0</v>
      </c>
      <c r="O1662">
        <f>IF(A1662="","",SUMIFS(OverSummary!$G$2:$G$101,OverSummary!$A$2:$A$101,A1662,OverSummary!$D$2:$D$101,B1662))</f>
        <v>0</v>
      </c>
      <c r="P1662">
        <f>IF(A1662="","",G1662*Rules!$B$13+H1662*Rules!$B$14+I1662*Rules!$B$15)</f>
        <v>0</v>
      </c>
      <c r="Q1662">
        <f>IF(A1662="","",IF(G1662&gt;=100,Rules!$B$18,IF(G1662&gt;=50,Rules!$B$17,IF(G1662&gt;=30,Rules!$B$16,0)))+IF(AND(F1662=1,D1662&lt;&gt;"BWL",G1662=0),Rules!$B$27,0))</f>
        <v>0</v>
      </c>
      <c r="R1662">
        <f>IF(A1662="","",J1662*Rules!$B$19+O1662*Rules!$B$22)</f>
        <v>0</v>
      </c>
      <c r="S1662">
        <f>IF(A1662="","",IF(J1662&gt;=4,Rules!$B$21,IF(J1662&gt;=3,Rules!$B$20,0)))</f>
        <v>0</v>
      </c>
      <c r="T1662">
        <f>IF(A1662="","",K1662*Rules!$B$23+L1662*Rules!$B$24+M1662*Rules!$B$25+N1662*Rules!$B$26)</f>
        <v>0</v>
      </c>
      <c r="U1662">
        <f t="shared" si="25"/>
        <v>0</v>
      </c>
    </row>
    <row r="1663" spans="1:21" x14ac:dyDescent="0.2">
      <c r="A1663" t="str">
        <f>MatchSquad!A1663</f>
        <v>M034</v>
      </c>
      <c r="B1663" t="str">
        <f>MatchSquad!B1663</f>
        <v>P212</v>
      </c>
      <c r="C1663" t="str">
        <f>MatchSquad!C1663</f>
        <v>Venkatesh Iyer</v>
      </c>
      <c r="D1663" t="str">
        <f>MatchSquad!D1663</f>
        <v>AR</v>
      </c>
      <c r="E1663" t="str">
        <f>MatchSquad!E1663</f>
        <v>RCB</v>
      </c>
      <c r="F1663">
        <f>MatchSquad!G1663</f>
        <v>0</v>
      </c>
      <c r="G1663">
        <f>IF(A1663="","",SUMIFS(BallByBall!$I$2:$I$501,BallByBall!$B$2:$B$501,A1663,BallByBall!$F$2:$F$501,B1663))</f>
        <v>0</v>
      </c>
      <c r="H1663">
        <f>IF(A1663="","",COUNTIFS(BallByBall!$B$2:$B$501,A1663,BallByBall!$F$2:$F$501,B1663,BallByBall!$Q$2:$Q$501,1))</f>
        <v>0</v>
      </c>
      <c r="I1663">
        <f>IF(A1663="","",COUNTIFS(BallByBall!$B$2:$B$501,A1663,BallByBall!$F$2:$F$501,B1663,BallByBall!$R$2:$R$501,1))</f>
        <v>0</v>
      </c>
      <c r="J1663">
        <f>IF(A1663="","",SUMIFS(BallByBall!$T$2:$T$501,BallByBall!$B$2:$B$501,A1663,BallByBall!$H$2:$H$501,B1663))</f>
        <v>0</v>
      </c>
      <c r="K1663">
        <f>IF(A1663="","",SUMIFS(BallByBall!$U$2:$U$501,BallByBall!$B$2:$B$501,A1663,BallByBall!$P$2:$P$501,B1663))</f>
        <v>0</v>
      </c>
      <c r="L1663">
        <f>IF(A1663="","",SUMIFS(BallByBall!$V$2:$V$501,BallByBall!$B$2:$B$501,A1663,BallByBall!$P$2:$P$501,B1663))</f>
        <v>0</v>
      </c>
      <c r="M1663">
        <f>IF(A1663="","",SUMIFS(BallByBall!$W$2:$W$501,BallByBall!$B$2:$B$501,A1663,BallByBall!$P$2:$P$501,B1663))</f>
        <v>0</v>
      </c>
      <c r="N1663">
        <f>IF(A1663="","",SUMIFS(BallByBall!$X$2:$X$501,BallByBall!$B$2:$B$501,A1663,BallByBall!$P$2:$P$501,B1663))</f>
        <v>0</v>
      </c>
      <c r="O1663">
        <f>IF(A1663="","",SUMIFS(OverSummary!$G$2:$G$101,OverSummary!$A$2:$A$101,A1663,OverSummary!$D$2:$D$101,B1663))</f>
        <v>0</v>
      </c>
      <c r="P1663">
        <f>IF(A1663="","",G1663*Rules!$B$13+H1663*Rules!$B$14+I1663*Rules!$B$15)</f>
        <v>0</v>
      </c>
      <c r="Q1663">
        <f>IF(A1663="","",IF(G1663&gt;=100,Rules!$B$18,IF(G1663&gt;=50,Rules!$B$17,IF(G1663&gt;=30,Rules!$B$16,0)))+IF(AND(F1663=1,D1663&lt;&gt;"BWL",G1663=0),Rules!$B$27,0))</f>
        <v>0</v>
      </c>
      <c r="R1663">
        <f>IF(A1663="","",J1663*Rules!$B$19+O1663*Rules!$B$22)</f>
        <v>0</v>
      </c>
      <c r="S1663">
        <f>IF(A1663="","",IF(J1663&gt;=4,Rules!$B$21,IF(J1663&gt;=3,Rules!$B$20,0)))</f>
        <v>0</v>
      </c>
      <c r="T1663">
        <f>IF(A1663="","",K1663*Rules!$B$23+L1663*Rules!$B$24+M1663*Rules!$B$25+N1663*Rules!$B$26)</f>
        <v>0</v>
      </c>
      <c r="U1663">
        <f t="shared" si="25"/>
        <v>0</v>
      </c>
    </row>
    <row r="1664" spans="1:21" x14ac:dyDescent="0.2">
      <c r="A1664" t="str">
        <f>MatchSquad!A1664</f>
        <v>M034</v>
      </c>
      <c r="B1664" t="str">
        <f>MatchSquad!B1664</f>
        <v>P213</v>
      </c>
      <c r="C1664" t="str">
        <f>MatchSquad!C1664</f>
        <v>Satvik Deswal</v>
      </c>
      <c r="D1664" t="str">
        <f>MatchSquad!D1664</f>
        <v>AR</v>
      </c>
      <c r="E1664" t="str">
        <f>MatchSquad!E1664</f>
        <v>RCB</v>
      </c>
      <c r="F1664">
        <f>MatchSquad!G1664</f>
        <v>0</v>
      </c>
      <c r="G1664">
        <f>IF(A1664="","",SUMIFS(BallByBall!$I$2:$I$501,BallByBall!$B$2:$B$501,A1664,BallByBall!$F$2:$F$501,B1664))</f>
        <v>0</v>
      </c>
      <c r="H1664">
        <f>IF(A1664="","",COUNTIFS(BallByBall!$B$2:$B$501,A1664,BallByBall!$F$2:$F$501,B1664,BallByBall!$Q$2:$Q$501,1))</f>
        <v>0</v>
      </c>
      <c r="I1664">
        <f>IF(A1664="","",COUNTIFS(BallByBall!$B$2:$B$501,A1664,BallByBall!$F$2:$F$501,B1664,BallByBall!$R$2:$R$501,1))</f>
        <v>0</v>
      </c>
      <c r="J1664">
        <f>IF(A1664="","",SUMIFS(BallByBall!$T$2:$T$501,BallByBall!$B$2:$B$501,A1664,BallByBall!$H$2:$H$501,B1664))</f>
        <v>0</v>
      </c>
      <c r="K1664">
        <f>IF(A1664="","",SUMIFS(BallByBall!$U$2:$U$501,BallByBall!$B$2:$B$501,A1664,BallByBall!$P$2:$P$501,B1664))</f>
        <v>0</v>
      </c>
      <c r="L1664">
        <f>IF(A1664="","",SUMIFS(BallByBall!$V$2:$V$501,BallByBall!$B$2:$B$501,A1664,BallByBall!$P$2:$P$501,B1664))</f>
        <v>0</v>
      </c>
      <c r="M1664">
        <f>IF(A1664="","",SUMIFS(BallByBall!$W$2:$W$501,BallByBall!$B$2:$B$501,A1664,BallByBall!$P$2:$P$501,B1664))</f>
        <v>0</v>
      </c>
      <c r="N1664">
        <f>IF(A1664="","",SUMIFS(BallByBall!$X$2:$X$501,BallByBall!$B$2:$B$501,A1664,BallByBall!$P$2:$P$501,B1664))</f>
        <v>0</v>
      </c>
      <c r="O1664">
        <f>IF(A1664="","",SUMIFS(OverSummary!$G$2:$G$101,OverSummary!$A$2:$A$101,A1664,OverSummary!$D$2:$D$101,B1664))</f>
        <v>0</v>
      </c>
      <c r="P1664">
        <f>IF(A1664="","",G1664*Rules!$B$13+H1664*Rules!$B$14+I1664*Rules!$B$15)</f>
        <v>0</v>
      </c>
      <c r="Q1664">
        <f>IF(A1664="","",IF(G1664&gt;=100,Rules!$B$18,IF(G1664&gt;=50,Rules!$B$17,IF(G1664&gt;=30,Rules!$B$16,0)))+IF(AND(F1664=1,D1664&lt;&gt;"BWL",G1664=0),Rules!$B$27,0))</f>
        <v>0</v>
      </c>
      <c r="R1664">
        <f>IF(A1664="","",J1664*Rules!$B$19+O1664*Rules!$B$22)</f>
        <v>0</v>
      </c>
      <c r="S1664">
        <f>IF(A1664="","",IF(J1664&gt;=4,Rules!$B$21,IF(J1664&gt;=3,Rules!$B$20,0)))</f>
        <v>0</v>
      </c>
      <c r="T1664">
        <f>IF(A1664="","",K1664*Rules!$B$23+L1664*Rules!$B$24+M1664*Rules!$B$25+N1664*Rules!$B$26)</f>
        <v>0</v>
      </c>
      <c r="U1664">
        <f t="shared" si="25"/>
        <v>0</v>
      </c>
    </row>
    <row r="1665" spans="1:21" x14ac:dyDescent="0.2">
      <c r="A1665" t="str">
        <f>MatchSquad!A1665</f>
        <v>M034</v>
      </c>
      <c r="B1665" t="str">
        <f>MatchSquad!B1665</f>
        <v>P214</v>
      </c>
      <c r="C1665" t="str">
        <f>MatchSquad!C1665</f>
        <v>Mangesh Yadav</v>
      </c>
      <c r="D1665" t="str">
        <f>MatchSquad!D1665</f>
        <v>AR</v>
      </c>
      <c r="E1665" t="str">
        <f>MatchSquad!E1665</f>
        <v>RCB</v>
      </c>
      <c r="F1665">
        <f>MatchSquad!G1665</f>
        <v>0</v>
      </c>
      <c r="G1665">
        <f>IF(A1665="","",SUMIFS(BallByBall!$I$2:$I$501,BallByBall!$B$2:$B$501,A1665,BallByBall!$F$2:$F$501,B1665))</f>
        <v>0</v>
      </c>
      <c r="H1665">
        <f>IF(A1665="","",COUNTIFS(BallByBall!$B$2:$B$501,A1665,BallByBall!$F$2:$F$501,B1665,BallByBall!$Q$2:$Q$501,1))</f>
        <v>0</v>
      </c>
      <c r="I1665">
        <f>IF(A1665="","",COUNTIFS(BallByBall!$B$2:$B$501,A1665,BallByBall!$F$2:$F$501,B1665,BallByBall!$R$2:$R$501,1))</f>
        <v>0</v>
      </c>
      <c r="J1665">
        <f>IF(A1665="","",SUMIFS(BallByBall!$T$2:$T$501,BallByBall!$B$2:$B$501,A1665,BallByBall!$H$2:$H$501,B1665))</f>
        <v>0</v>
      </c>
      <c r="K1665">
        <f>IF(A1665="","",SUMIFS(BallByBall!$U$2:$U$501,BallByBall!$B$2:$B$501,A1665,BallByBall!$P$2:$P$501,B1665))</f>
        <v>0</v>
      </c>
      <c r="L1665">
        <f>IF(A1665="","",SUMIFS(BallByBall!$V$2:$V$501,BallByBall!$B$2:$B$501,A1665,BallByBall!$P$2:$P$501,B1665))</f>
        <v>0</v>
      </c>
      <c r="M1665">
        <f>IF(A1665="","",SUMIFS(BallByBall!$W$2:$W$501,BallByBall!$B$2:$B$501,A1665,BallByBall!$P$2:$P$501,B1665))</f>
        <v>0</v>
      </c>
      <c r="N1665">
        <f>IF(A1665="","",SUMIFS(BallByBall!$X$2:$X$501,BallByBall!$B$2:$B$501,A1665,BallByBall!$P$2:$P$501,B1665))</f>
        <v>0</v>
      </c>
      <c r="O1665">
        <f>IF(A1665="","",SUMIFS(OverSummary!$G$2:$G$101,OverSummary!$A$2:$A$101,A1665,OverSummary!$D$2:$D$101,B1665))</f>
        <v>0</v>
      </c>
      <c r="P1665">
        <f>IF(A1665="","",G1665*Rules!$B$13+H1665*Rules!$B$14+I1665*Rules!$B$15)</f>
        <v>0</v>
      </c>
      <c r="Q1665">
        <f>IF(A1665="","",IF(G1665&gt;=100,Rules!$B$18,IF(G1665&gt;=50,Rules!$B$17,IF(G1665&gt;=30,Rules!$B$16,0)))+IF(AND(F1665=1,D1665&lt;&gt;"BWL",G1665=0),Rules!$B$27,0))</f>
        <v>0</v>
      </c>
      <c r="R1665">
        <f>IF(A1665="","",J1665*Rules!$B$19+O1665*Rules!$B$22)</f>
        <v>0</v>
      </c>
      <c r="S1665">
        <f>IF(A1665="","",IF(J1665&gt;=4,Rules!$B$21,IF(J1665&gt;=3,Rules!$B$20,0)))</f>
        <v>0</v>
      </c>
      <c r="T1665">
        <f>IF(A1665="","",K1665*Rules!$B$23+L1665*Rules!$B$24+M1665*Rules!$B$25+N1665*Rules!$B$26)</f>
        <v>0</v>
      </c>
      <c r="U1665">
        <f t="shared" si="25"/>
        <v>0</v>
      </c>
    </row>
    <row r="1666" spans="1:21" x14ac:dyDescent="0.2">
      <c r="A1666" t="str">
        <f>MatchSquad!A1666</f>
        <v>M034</v>
      </c>
      <c r="B1666" t="str">
        <f>MatchSquad!B1666</f>
        <v>P215</v>
      </c>
      <c r="C1666" t="str">
        <f>MatchSquad!C1666</f>
        <v>Vicky Ostwal</v>
      </c>
      <c r="D1666" t="str">
        <f>MatchSquad!D1666</f>
        <v>AR</v>
      </c>
      <c r="E1666" t="str">
        <f>MatchSquad!E1666</f>
        <v>RCB</v>
      </c>
      <c r="F1666">
        <f>MatchSquad!G1666</f>
        <v>0</v>
      </c>
      <c r="G1666">
        <f>IF(A1666="","",SUMIFS(BallByBall!$I$2:$I$501,BallByBall!$B$2:$B$501,A1666,BallByBall!$F$2:$F$501,B1666))</f>
        <v>0</v>
      </c>
      <c r="H1666">
        <f>IF(A1666="","",COUNTIFS(BallByBall!$B$2:$B$501,A1666,BallByBall!$F$2:$F$501,B1666,BallByBall!$Q$2:$Q$501,1))</f>
        <v>0</v>
      </c>
      <c r="I1666">
        <f>IF(A1666="","",COUNTIFS(BallByBall!$B$2:$B$501,A1666,BallByBall!$F$2:$F$501,B1666,BallByBall!$R$2:$R$501,1))</f>
        <v>0</v>
      </c>
      <c r="J1666">
        <f>IF(A1666="","",SUMIFS(BallByBall!$T$2:$T$501,BallByBall!$B$2:$B$501,A1666,BallByBall!$H$2:$H$501,B1666))</f>
        <v>0</v>
      </c>
      <c r="K1666">
        <f>IF(A1666="","",SUMIFS(BallByBall!$U$2:$U$501,BallByBall!$B$2:$B$501,A1666,BallByBall!$P$2:$P$501,B1666))</f>
        <v>0</v>
      </c>
      <c r="L1666">
        <f>IF(A1666="","",SUMIFS(BallByBall!$V$2:$V$501,BallByBall!$B$2:$B$501,A1666,BallByBall!$P$2:$P$501,B1666))</f>
        <v>0</v>
      </c>
      <c r="M1666">
        <f>IF(A1666="","",SUMIFS(BallByBall!$W$2:$W$501,BallByBall!$B$2:$B$501,A1666,BallByBall!$P$2:$P$501,B1666))</f>
        <v>0</v>
      </c>
      <c r="N1666">
        <f>IF(A1666="","",SUMIFS(BallByBall!$X$2:$X$501,BallByBall!$B$2:$B$501,A1666,BallByBall!$P$2:$P$501,B1666))</f>
        <v>0</v>
      </c>
      <c r="O1666">
        <f>IF(A1666="","",SUMIFS(OverSummary!$G$2:$G$101,OverSummary!$A$2:$A$101,A1666,OverSummary!$D$2:$D$101,B1666))</f>
        <v>0</v>
      </c>
      <c r="P1666">
        <f>IF(A1666="","",G1666*Rules!$B$13+H1666*Rules!$B$14+I1666*Rules!$B$15)</f>
        <v>0</v>
      </c>
      <c r="Q1666">
        <f>IF(A1666="","",IF(G1666&gt;=100,Rules!$B$18,IF(G1666&gt;=50,Rules!$B$17,IF(G1666&gt;=30,Rules!$B$16,0)))+IF(AND(F1666=1,D1666&lt;&gt;"BWL",G1666=0),Rules!$B$27,0))</f>
        <v>0</v>
      </c>
      <c r="R1666">
        <f>IF(A1666="","",J1666*Rules!$B$19+O1666*Rules!$B$22)</f>
        <v>0</v>
      </c>
      <c r="S1666">
        <f>IF(A1666="","",IF(J1666&gt;=4,Rules!$B$21,IF(J1666&gt;=3,Rules!$B$20,0)))</f>
        <v>0</v>
      </c>
      <c r="T1666">
        <f>IF(A1666="","",K1666*Rules!$B$23+L1666*Rules!$B$24+M1666*Rules!$B$25+N1666*Rules!$B$26)</f>
        <v>0</v>
      </c>
      <c r="U1666">
        <f t="shared" ref="U1666:U1729" si="26">IF(A1666="","",P1666+Q1666+R1666+S1666+T1666)</f>
        <v>0</v>
      </c>
    </row>
    <row r="1667" spans="1:21" x14ac:dyDescent="0.2">
      <c r="A1667" t="str">
        <f>MatchSquad!A1667</f>
        <v>M034</v>
      </c>
      <c r="B1667" t="str">
        <f>MatchSquad!B1667</f>
        <v>P216</v>
      </c>
      <c r="C1667" t="str">
        <f>MatchSquad!C1667</f>
        <v>Vihaan Malhotra</v>
      </c>
      <c r="D1667" t="str">
        <f>MatchSquad!D1667</f>
        <v>AR</v>
      </c>
      <c r="E1667" t="str">
        <f>MatchSquad!E1667</f>
        <v>RCB</v>
      </c>
      <c r="F1667">
        <f>MatchSquad!G1667</f>
        <v>0</v>
      </c>
      <c r="G1667">
        <f>IF(A1667="","",SUMIFS(BallByBall!$I$2:$I$501,BallByBall!$B$2:$B$501,A1667,BallByBall!$F$2:$F$501,B1667))</f>
        <v>0</v>
      </c>
      <c r="H1667">
        <f>IF(A1667="","",COUNTIFS(BallByBall!$B$2:$B$501,A1667,BallByBall!$F$2:$F$501,B1667,BallByBall!$Q$2:$Q$501,1))</f>
        <v>0</v>
      </c>
      <c r="I1667">
        <f>IF(A1667="","",COUNTIFS(BallByBall!$B$2:$B$501,A1667,BallByBall!$F$2:$F$501,B1667,BallByBall!$R$2:$R$501,1))</f>
        <v>0</v>
      </c>
      <c r="J1667">
        <f>IF(A1667="","",SUMIFS(BallByBall!$T$2:$T$501,BallByBall!$B$2:$B$501,A1667,BallByBall!$H$2:$H$501,B1667))</f>
        <v>0</v>
      </c>
      <c r="K1667">
        <f>IF(A1667="","",SUMIFS(BallByBall!$U$2:$U$501,BallByBall!$B$2:$B$501,A1667,BallByBall!$P$2:$P$501,B1667))</f>
        <v>0</v>
      </c>
      <c r="L1667">
        <f>IF(A1667="","",SUMIFS(BallByBall!$V$2:$V$501,BallByBall!$B$2:$B$501,A1667,BallByBall!$P$2:$P$501,B1667))</f>
        <v>0</v>
      </c>
      <c r="M1667">
        <f>IF(A1667="","",SUMIFS(BallByBall!$W$2:$W$501,BallByBall!$B$2:$B$501,A1667,BallByBall!$P$2:$P$501,B1667))</f>
        <v>0</v>
      </c>
      <c r="N1667">
        <f>IF(A1667="","",SUMIFS(BallByBall!$X$2:$X$501,BallByBall!$B$2:$B$501,A1667,BallByBall!$P$2:$P$501,B1667))</f>
        <v>0</v>
      </c>
      <c r="O1667">
        <f>IF(A1667="","",SUMIFS(OverSummary!$G$2:$G$101,OverSummary!$A$2:$A$101,A1667,OverSummary!$D$2:$D$101,B1667))</f>
        <v>0</v>
      </c>
      <c r="P1667">
        <f>IF(A1667="","",G1667*Rules!$B$13+H1667*Rules!$B$14+I1667*Rules!$B$15)</f>
        <v>0</v>
      </c>
      <c r="Q1667">
        <f>IF(A1667="","",IF(G1667&gt;=100,Rules!$B$18,IF(G1667&gt;=50,Rules!$B$17,IF(G1667&gt;=30,Rules!$B$16,0)))+IF(AND(F1667=1,D1667&lt;&gt;"BWL",G1667=0),Rules!$B$27,0))</f>
        <v>0</v>
      </c>
      <c r="R1667">
        <f>IF(A1667="","",J1667*Rules!$B$19+O1667*Rules!$B$22)</f>
        <v>0</v>
      </c>
      <c r="S1667">
        <f>IF(A1667="","",IF(J1667&gt;=4,Rules!$B$21,IF(J1667&gt;=3,Rules!$B$20,0)))</f>
        <v>0</v>
      </c>
      <c r="T1667">
        <f>IF(A1667="","",K1667*Rules!$B$23+L1667*Rules!$B$24+M1667*Rules!$B$25+N1667*Rules!$B$26)</f>
        <v>0</v>
      </c>
      <c r="U1667">
        <f t="shared" si="26"/>
        <v>0</v>
      </c>
    </row>
    <row r="1668" spans="1:21" x14ac:dyDescent="0.2">
      <c r="A1668" t="str">
        <f>MatchSquad!A1668</f>
        <v>M034</v>
      </c>
      <c r="B1668" t="str">
        <f>MatchSquad!B1668</f>
        <v>P217</v>
      </c>
      <c r="C1668" t="str">
        <f>MatchSquad!C1668</f>
        <v>Kanishk Chouhan</v>
      </c>
      <c r="D1668" t="str">
        <f>MatchSquad!D1668</f>
        <v>AR</v>
      </c>
      <c r="E1668" t="str">
        <f>MatchSquad!E1668</f>
        <v>RCB</v>
      </c>
      <c r="F1668">
        <f>MatchSquad!G1668</f>
        <v>0</v>
      </c>
      <c r="G1668">
        <f>IF(A1668="","",SUMIFS(BallByBall!$I$2:$I$501,BallByBall!$B$2:$B$501,A1668,BallByBall!$F$2:$F$501,B1668))</f>
        <v>0</v>
      </c>
      <c r="H1668">
        <f>IF(A1668="","",COUNTIFS(BallByBall!$B$2:$B$501,A1668,BallByBall!$F$2:$F$501,B1668,BallByBall!$Q$2:$Q$501,1))</f>
        <v>0</v>
      </c>
      <c r="I1668">
        <f>IF(A1668="","",COUNTIFS(BallByBall!$B$2:$B$501,A1668,BallByBall!$F$2:$F$501,B1668,BallByBall!$R$2:$R$501,1))</f>
        <v>0</v>
      </c>
      <c r="J1668">
        <f>IF(A1668="","",SUMIFS(BallByBall!$T$2:$T$501,BallByBall!$B$2:$B$501,A1668,BallByBall!$H$2:$H$501,B1668))</f>
        <v>0</v>
      </c>
      <c r="K1668">
        <f>IF(A1668="","",SUMIFS(BallByBall!$U$2:$U$501,BallByBall!$B$2:$B$501,A1668,BallByBall!$P$2:$P$501,B1668))</f>
        <v>0</v>
      </c>
      <c r="L1668">
        <f>IF(A1668="","",SUMIFS(BallByBall!$V$2:$V$501,BallByBall!$B$2:$B$501,A1668,BallByBall!$P$2:$P$501,B1668))</f>
        <v>0</v>
      </c>
      <c r="M1668">
        <f>IF(A1668="","",SUMIFS(BallByBall!$W$2:$W$501,BallByBall!$B$2:$B$501,A1668,BallByBall!$P$2:$P$501,B1668))</f>
        <v>0</v>
      </c>
      <c r="N1668">
        <f>IF(A1668="","",SUMIFS(BallByBall!$X$2:$X$501,BallByBall!$B$2:$B$501,A1668,BallByBall!$P$2:$P$501,B1668))</f>
        <v>0</v>
      </c>
      <c r="O1668">
        <f>IF(A1668="","",SUMIFS(OverSummary!$G$2:$G$101,OverSummary!$A$2:$A$101,A1668,OverSummary!$D$2:$D$101,B1668))</f>
        <v>0</v>
      </c>
      <c r="P1668">
        <f>IF(A1668="","",G1668*Rules!$B$13+H1668*Rules!$B$14+I1668*Rules!$B$15)</f>
        <v>0</v>
      </c>
      <c r="Q1668">
        <f>IF(A1668="","",IF(G1668&gt;=100,Rules!$B$18,IF(G1668&gt;=50,Rules!$B$17,IF(G1668&gt;=30,Rules!$B$16,0)))+IF(AND(F1668=1,D1668&lt;&gt;"BWL",G1668=0),Rules!$B$27,0))</f>
        <v>0</v>
      </c>
      <c r="R1668">
        <f>IF(A1668="","",J1668*Rules!$B$19+O1668*Rules!$B$22)</f>
        <v>0</v>
      </c>
      <c r="S1668">
        <f>IF(A1668="","",IF(J1668&gt;=4,Rules!$B$21,IF(J1668&gt;=3,Rules!$B$20,0)))</f>
        <v>0</v>
      </c>
      <c r="T1668">
        <f>IF(A1668="","",K1668*Rules!$B$23+L1668*Rules!$B$24+M1668*Rules!$B$25+N1668*Rules!$B$26)</f>
        <v>0</v>
      </c>
      <c r="U1668">
        <f t="shared" si="26"/>
        <v>0</v>
      </c>
    </row>
    <row r="1669" spans="1:21" x14ac:dyDescent="0.2">
      <c r="A1669" t="str">
        <f>MatchSquad!A1669</f>
        <v>M034</v>
      </c>
      <c r="B1669" t="str">
        <f>MatchSquad!B1669</f>
        <v>P218</v>
      </c>
      <c r="C1669" t="str">
        <f>MatchSquad!C1669</f>
        <v>Josh Hazlewood</v>
      </c>
      <c r="D1669" t="str">
        <f>MatchSquad!D1669</f>
        <v>BWL</v>
      </c>
      <c r="E1669" t="str">
        <f>MatchSquad!E1669</f>
        <v>RCB</v>
      </c>
      <c r="F1669">
        <f>MatchSquad!G1669</f>
        <v>0</v>
      </c>
      <c r="G1669">
        <f>IF(A1669="","",SUMIFS(BallByBall!$I$2:$I$501,BallByBall!$B$2:$B$501,A1669,BallByBall!$F$2:$F$501,B1669))</f>
        <v>0</v>
      </c>
      <c r="H1669">
        <f>IF(A1669="","",COUNTIFS(BallByBall!$B$2:$B$501,A1669,BallByBall!$F$2:$F$501,B1669,BallByBall!$Q$2:$Q$501,1))</f>
        <v>0</v>
      </c>
      <c r="I1669">
        <f>IF(A1669="","",COUNTIFS(BallByBall!$B$2:$B$501,A1669,BallByBall!$F$2:$F$501,B1669,BallByBall!$R$2:$R$501,1))</f>
        <v>0</v>
      </c>
      <c r="J1669">
        <f>IF(A1669="","",SUMIFS(BallByBall!$T$2:$T$501,BallByBall!$B$2:$B$501,A1669,BallByBall!$H$2:$H$501,B1669))</f>
        <v>0</v>
      </c>
      <c r="K1669">
        <f>IF(A1669="","",SUMIFS(BallByBall!$U$2:$U$501,BallByBall!$B$2:$B$501,A1669,BallByBall!$P$2:$P$501,B1669))</f>
        <v>0</v>
      </c>
      <c r="L1669">
        <f>IF(A1669="","",SUMIFS(BallByBall!$V$2:$V$501,BallByBall!$B$2:$B$501,A1669,BallByBall!$P$2:$P$501,B1669))</f>
        <v>0</v>
      </c>
      <c r="M1669">
        <f>IF(A1669="","",SUMIFS(BallByBall!$W$2:$W$501,BallByBall!$B$2:$B$501,A1669,BallByBall!$P$2:$P$501,B1669))</f>
        <v>0</v>
      </c>
      <c r="N1669">
        <f>IF(A1669="","",SUMIFS(BallByBall!$X$2:$X$501,BallByBall!$B$2:$B$501,A1669,BallByBall!$P$2:$P$501,B1669))</f>
        <v>0</v>
      </c>
      <c r="O1669">
        <f>IF(A1669="","",SUMIFS(OverSummary!$G$2:$G$101,OverSummary!$A$2:$A$101,A1669,OverSummary!$D$2:$D$101,B1669))</f>
        <v>0</v>
      </c>
      <c r="P1669">
        <f>IF(A1669="","",G1669*Rules!$B$13+H1669*Rules!$B$14+I1669*Rules!$B$15)</f>
        <v>0</v>
      </c>
      <c r="Q1669">
        <f>IF(A1669="","",IF(G1669&gt;=100,Rules!$B$18,IF(G1669&gt;=50,Rules!$B$17,IF(G1669&gt;=30,Rules!$B$16,0)))+IF(AND(F1669=1,D1669&lt;&gt;"BWL",G1669=0),Rules!$B$27,0))</f>
        <v>0</v>
      </c>
      <c r="R1669">
        <f>IF(A1669="","",J1669*Rules!$B$19+O1669*Rules!$B$22)</f>
        <v>0</v>
      </c>
      <c r="S1669">
        <f>IF(A1669="","",IF(J1669&gt;=4,Rules!$B$21,IF(J1669&gt;=3,Rules!$B$20,0)))</f>
        <v>0</v>
      </c>
      <c r="T1669">
        <f>IF(A1669="","",K1669*Rules!$B$23+L1669*Rules!$B$24+M1669*Rules!$B$25+N1669*Rules!$B$26)</f>
        <v>0</v>
      </c>
      <c r="U1669">
        <f t="shared" si="26"/>
        <v>0</v>
      </c>
    </row>
    <row r="1670" spans="1:21" x14ac:dyDescent="0.2">
      <c r="A1670" t="str">
        <f>MatchSquad!A1670</f>
        <v>M034</v>
      </c>
      <c r="B1670" t="str">
        <f>MatchSquad!B1670</f>
        <v>P219</v>
      </c>
      <c r="C1670" t="str">
        <f>MatchSquad!C1670</f>
        <v>Rasikh Dar</v>
      </c>
      <c r="D1670" t="str">
        <f>MatchSquad!D1670</f>
        <v>BWL</v>
      </c>
      <c r="E1670" t="str">
        <f>MatchSquad!E1670</f>
        <v>RCB</v>
      </c>
      <c r="F1670">
        <f>MatchSquad!G1670</f>
        <v>0</v>
      </c>
      <c r="G1670">
        <f>IF(A1670="","",SUMIFS(BallByBall!$I$2:$I$501,BallByBall!$B$2:$B$501,A1670,BallByBall!$F$2:$F$501,B1670))</f>
        <v>0</v>
      </c>
      <c r="H1670">
        <f>IF(A1670="","",COUNTIFS(BallByBall!$B$2:$B$501,A1670,BallByBall!$F$2:$F$501,B1670,BallByBall!$Q$2:$Q$501,1))</f>
        <v>0</v>
      </c>
      <c r="I1670">
        <f>IF(A1670="","",COUNTIFS(BallByBall!$B$2:$B$501,A1670,BallByBall!$F$2:$F$501,B1670,BallByBall!$R$2:$R$501,1))</f>
        <v>0</v>
      </c>
      <c r="J1670">
        <f>IF(A1670="","",SUMIFS(BallByBall!$T$2:$T$501,BallByBall!$B$2:$B$501,A1670,BallByBall!$H$2:$H$501,B1670))</f>
        <v>0</v>
      </c>
      <c r="K1670">
        <f>IF(A1670="","",SUMIFS(BallByBall!$U$2:$U$501,BallByBall!$B$2:$B$501,A1670,BallByBall!$P$2:$P$501,B1670))</f>
        <v>0</v>
      </c>
      <c r="L1670">
        <f>IF(A1670="","",SUMIFS(BallByBall!$V$2:$V$501,BallByBall!$B$2:$B$501,A1670,BallByBall!$P$2:$P$501,B1670))</f>
        <v>0</v>
      </c>
      <c r="M1670">
        <f>IF(A1670="","",SUMIFS(BallByBall!$W$2:$W$501,BallByBall!$B$2:$B$501,A1670,BallByBall!$P$2:$P$501,B1670))</f>
        <v>0</v>
      </c>
      <c r="N1670">
        <f>IF(A1670="","",SUMIFS(BallByBall!$X$2:$X$501,BallByBall!$B$2:$B$501,A1670,BallByBall!$P$2:$P$501,B1670))</f>
        <v>0</v>
      </c>
      <c r="O1670">
        <f>IF(A1670="","",SUMIFS(OverSummary!$G$2:$G$101,OverSummary!$A$2:$A$101,A1670,OverSummary!$D$2:$D$101,B1670))</f>
        <v>0</v>
      </c>
      <c r="P1670">
        <f>IF(A1670="","",G1670*Rules!$B$13+H1670*Rules!$B$14+I1670*Rules!$B$15)</f>
        <v>0</v>
      </c>
      <c r="Q1670">
        <f>IF(A1670="","",IF(G1670&gt;=100,Rules!$B$18,IF(G1670&gt;=50,Rules!$B$17,IF(G1670&gt;=30,Rules!$B$16,0)))+IF(AND(F1670=1,D1670&lt;&gt;"BWL",G1670=0),Rules!$B$27,0))</f>
        <v>0</v>
      </c>
      <c r="R1670">
        <f>IF(A1670="","",J1670*Rules!$B$19+O1670*Rules!$B$22)</f>
        <v>0</v>
      </c>
      <c r="S1670">
        <f>IF(A1670="","",IF(J1670&gt;=4,Rules!$B$21,IF(J1670&gt;=3,Rules!$B$20,0)))</f>
        <v>0</v>
      </c>
      <c r="T1670">
        <f>IF(A1670="","",K1670*Rules!$B$23+L1670*Rules!$B$24+M1670*Rules!$B$25+N1670*Rules!$B$26)</f>
        <v>0</v>
      </c>
      <c r="U1670">
        <f t="shared" si="26"/>
        <v>0</v>
      </c>
    </row>
    <row r="1671" spans="1:21" x14ac:dyDescent="0.2">
      <c r="A1671" t="str">
        <f>MatchSquad!A1671</f>
        <v>M034</v>
      </c>
      <c r="B1671" t="str">
        <f>MatchSquad!B1671</f>
        <v>P220</v>
      </c>
      <c r="C1671" t="str">
        <f>MatchSquad!C1671</f>
        <v>Suyash Sharma</v>
      </c>
      <c r="D1671" t="str">
        <f>MatchSquad!D1671</f>
        <v>BWL</v>
      </c>
      <c r="E1671" t="str">
        <f>MatchSquad!E1671</f>
        <v>RCB</v>
      </c>
      <c r="F1671">
        <f>MatchSquad!G1671</f>
        <v>0</v>
      </c>
      <c r="G1671">
        <f>IF(A1671="","",SUMIFS(BallByBall!$I$2:$I$501,BallByBall!$B$2:$B$501,A1671,BallByBall!$F$2:$F$501,B1671))</f>
        <v>0</v>
      </c>
      <c r="H1671">
        <f>IF(A1671="","",COUNTIFS(BallByBall!$B$2:$B$501,A1671,BallByBall!$F$2:$F$501,B1671,BallByBall!$Q$2:$Q$501,1))</f>
        <v>0</v>
      </c>
      <c r="I1671">
        <f>IF(A1671="","",COUNTIFS(BallByBall!$B$2:$B$501,A1671,BallByBall!$F$2:$F$501,B1671,BallByBall!$R$2:$R$501,1))</f>
        <v>0</v>
      </c>
      <c r="J1671">
        <f>IF(A1671="","",SUMIFS(BallByBall!$T$2:$T$501,BallByBall!$B$2:$B$501,A1671,BallByBall!$H$2:$H$501,B1671))</f>
        <v>0</v>
      </c>
      <c r="K1671">
        <f>IF(A1671="","",SUMIFS(BallByBall!$U$2:$U$501,BallByBall!$B$2:$B$501,A1671,BallByBall!$P$2:$P$501,B1671))</f>
        <v>0</v>
      </c>
      <c r="L1671">
        <f>IF(A1671="","",SUMIFS(BallByBall!$V$2:$V$501,BallByBall!$B$2:$B$501,A1671,BallByBall!$P$2:$P$501,B1671))</f>
        <v>0</v>
      </c>
      <c r="M1671">
        <f>IF(A1671="","",SUMIFS(BallByBall!$W$2:$W$501,BallByBall!$B$2:$B$501,A1671,BallByBall!$P$2:$P$501,B1671))</f>
        <v>0</v>
      </c>
      <c r="N1671">
        <f>IF(A1671="","",SUMIFS(BallByBall!$X$2:$X$501,BallByBall!$B$2:$B$501,A1671,BallByBall!$P$2:$P$501,B1671))</f>
        <v>0</v>
      </c>
      <c r="O1671">
        <f>IF(A1671="","",SUMIFS(OverSummary!$G$2:$G$101,OverSummary!$A$2:$A$101,A1671,OverSummary!$D$2:$D$101,B1671))</f>
        <v>0</v>
      </c>
      <c r="P1671">
        <f>IF(A1671="","",G1671*Rules!$B$13+H1671*Rules!$B$14+I1671*Rules!$B$15)</f>
        <v>0</v>
      </c>
      <c r="Q1671">
        <f>IF(A1671="","",IF(G1671&gt;=100,Rules!$B$18,IF(G1671&gt;=50,Rules!$B$17,IF(G1671&gt;=30,Rules!$B$16,0)))+IF(AND(F1671=1,D1671&lt;&gt;"BWL",G1671=0),Rules!$B$27,0))</f>
        <v>0</v>
      </c>
      <c r="R1671">
        <f>IF(A1671="","",J1671*Rules!$B$19+O1671*Rules!$B$22)</f>
        <v>0</v>
      </c>
      <c r="S1671">
        <f>IF(A1671="","",IF(J1671&gt;=4,Rules!$B$21,IF(J1671&gt;=3,Rules!$B$20,0)))</f>
        <v>0</v>
      </c>
      <c r="T1671">
        <f>IF(A1671="","",K1671*Rules!$B$23+L1671*Rules!$B$24+M1671*Rules!$B$25+N1671*Rules!$B$26)</f>
        <v>0</v>
      </c>
      <c r="U1671">
        <f t="shared" si="26"/>
        <v>0</v>
      </c>
    </row>
    <row r="1672" spans="1:21" x14ac:dyDescent="0.2">
      <c r="A1672" t="str">
        <f>MatchSquad!A1672</f>
        <v>M034</v>
      </c>
      <c r="B1672" t="str">
        <f>MatchSquad!B1672</f>
        <v>P221</v>
      </c>
      <c r="C1672" t="str">
        <f>MatchSquad!C1672</f>
        <v>Bhuvneshwar Kumar</v>
      </c>
      <c r="D1672" t="str">
        <f>MatchSquad!D1672</f>
        <v>BWL</v>
      </c>
      <c r="E1672" t="str">
        <f>MatchSquad!E1672</f>
        <v>RCB</v>
      </c>
      <c r="F1672">
        <f>MatchSquad!G1672</f>
        <v>0</v>
      </c>
      <c r="G1672">
        <f>IF(A1672="","",SUMIFS(BallByBall!$I$2:$I$501,BallByBall!$B$2:$B$501,A1672,BallByBall!$F$2:$F$501,B1672))</f>
        <v>0</v>
      </c>
      <c r="H1672">
        <f>IF(A1672="","",COUNTIFS(BallByBall!$B$2:$B$501,A1672,BallByBall!$F$2:$F$501,B1672,BallByBall!$Q$2:$Q$501,1))</f>
        <v>0</v>
      </c>
      <c r="I1672">
        <f>IF(A1672="","",COUNTIFS(BallByBall!$B$2:$B$501,A1672,BallByBall!$F$2:$F$501,B1672,BallByBall!$R$2:$R$501,1))</f>
        <v>0</v>
      </c>
      <c r="J1672">
        <f>IF(A1672="","",SUMIFS(BallByBall!$T$2:$T$501,BallByBall!$B$2:$B$501,A1672,BallByBall!$H$2:$H$501,B1672))</f>
        <v>0</v>
      </c>
      <c r="K1672">
        <f>IF(A1672="","",SUMIFS(BallByBall!$U$2:$U$501,BallByBall!$B$2:$B$501,A1672,BallByBall!$P$2:$P$501,B1672))</f>
        <v>0</v>
      </c>
      <c r="L1672">
        <f>IF(A1672="","",SUMIFS(BallByBall!$V$2:$V$501,BallByBall!$B$2:$B$501,A1672,BallByBall!$P$2:$P$501,B1672))</f>
        <v>0</v>
      </c>
      <c r="M1672">
        <f>IF(A1672="","",SUMIFS(BallByBall!$W$2:$W$501,BallByBall!$B$2:$B$501,A1672,BallByBall!$P$2:$P$501,B1672))</f>
        <v>0</v>
      </c>
      <c r="N1672">
        <f>IF(A1672="","",SUMIFS(BallByBall!$X$2:$X$501,BallByBall!$B$2:$B$501,A1672,BallByBall!$P$2:$P$501,B1672))</f>
        <v>0</v>
      </c>
      <c r="O1672">
        <f>IF(A1672="","",SUMIFS(OverSummary!$G$2:$G$101,OverSummary!$A$2:$A$101,A1672,OverSummary!$D$2:$D$101,B1672))</f>
        <v>0</v>
      </c>
      <c r="P1672">
        <f>IF(A1672="","",G1672*Rules!$B$13+H1672*Rules!$B$14+I1672*Rules!$B$15)</f>
        <v>0</v>
      </c>
      <c r="Q1672">
        <f>IF(A1672="","",IF(G1672&gt;=100,Rules!$B$18,IF(G1672&gt;=50,Rules!$B$17,IF(G1672&gt;=30,Rules!$B$16,0)))+IF(AND(F1672=1,D1672&lt;&gt;"BWL",G1672=0),Rules!$B$27,0))</f>
        <v>0</v>
      </c>
      <c r="R1672">
        <f>IF(A1672="","",J1672*Rules!$B$19+O1672*Rules!$B$22)</f>
        <v>0</v>
      </c>
      <c r="S1672">
        <f>IF(A1672="","",IF(J1672&gt;=4,Rules!$B$21,IF(J1672&gt;=3,Rules!$B$20,0)))</f>
        <v>0</v>
      </c>
      <c r="T1672">
        <f>IF(A1672="","",K1672*Rules!$B$23+L1672*Rules!$B$24+M1672*Rules!$B$25+N1672*Rules!$B$26)</f>
        <v>0</v>
      </c>
      <c r="U1672">
        <f t="shared" si="26"/>
        <v>0</v>
      </c>
    </row>
    <row r="1673" spans="1:21" x14ac:dyDescent="0.2">
      <c r="A1673" t="str">
        <f>MatchSquad!A1673</f>
        <v>M034</v>
      </c>
      <c r="B1673" t="str">
        <f>MatchSquad!B1673</f>
        <v>P222</v>
      </c>
      <c r="C1673" t="str">
        <f>MatchSquad!C1673</f>
        <v>Nuwan Thushara</v>
      </c>
      <c r="D1673" t="str">
        <f>MatchSquad!D1673</f>
        <v>BWL</v>
      </c>
      <c r="E1673" t="str">
        <f>MatchSquad!E1673</f>
        <v>RCB</v>
      </c>
      <c r="F1673">
        <f>MatchSquad!G1673</f>
        <v>0</v>
      </c>
      <c r="G1673">
        <f>IF(A1673="","",SUMIFS(BallByBall!$I$2:$I$501,BallByBall!$B$2:$B$501,A1673,BallByBall!$F$2:$F$501,B1673))</f>
        <v>0</v>
      </c>
      <c r="H1673">
        <f>IF(A1673="","",COUNTIFS(BallByBall!$B$2:$B$501,A1673,BallByBall!$F$2:$F$501,B1673,BallByBall!$Q$2:$Q$501,1))</f>
        <v>0</v>
      </c>
      <c r="I1673">
        <f>IF(A1673="","",COUNTIFS(BallByBall!$B$2:$B$501,A1673,BallByBall!$F$2:$F$501,B1673,BallByBall!$R$2:$R$501,1))</f>
        <v>0</v>
      </c>
      <c r="J1673">
        <f>IF(A1673="","",SUMIFS(BallByBall!$T$2:$T$501,BallByBall!$B$2:$B$501,A1673,BallByBall!$H$2:$H$501,B1673))</f>
        <v>0</v>
      </c>
      <c r="K1673">
        <f>IF(A1673="","",SUMIFS(BallByBall!$U$2:$U$501,BallByBall!$B$2:$B$501,A1673,BallByBall!$P$2:$P$501,B1673))</f>
        <v>0</v>
      </c>
      <c r="L1673">
        <f>IF(A1673="","",SUMIFS(BallByBall!$V$2:$V$501,BallByBall!$B$2:$B$501,A1673,BallByBall!$P$2:$P$501,B1673))</f>
        <v>0</v>
      </c>
      <c r="M1673">
        <f>IF(A1673="","",SUMIFS(BallByBall!$W$2:$W$501,BallByBall!$B$2:$B$501,A1673,BallByBall!$P$2:$P$501,B1673))</f>
        <v>0</v>
      </c>
      <c r="N1673">
        <f>IF(A1673="","",SUMIFS(BallByBall!$X$2:$X$501,BallByBall!$B$2:$B$501,A1673,BallByBall!$P$2:$P$501,B1673))</f>
        <v>0</v>
      </c>
      <c r="O1673">
        <f>IF(A1673="","",SUMIFS(OverSummary!$G$2:$G$101,OverSummary!$A$2:$A$101,A1673,OverSummary!$D$2:$D$101,B1673))</f>
        <v>0</v>
      </c>
      <c r="P1673">
        <f>IF(A1673="","",G1673*Rules!$B$13+H1673*Rules!$B$14+I1673*Rules!$B$15)</f>
        <v>0</v>
      </c>
      <c r="Q1673">
        <f>IF(A1673="","",IF(G1673&gt;=100,Rules!$B$18,IF(G1673&gt;=50,Rules!$B$17,IF(G1673&gt;=30,Rules!$B$16,0)))+IF(AND(F1673=1,D1673&lt;&gt;"BWL",G1673=0),Rules!$B$27,0))</f>
        <v>0</v>
      </c>
      <c r="R1673">
        <f>IF(A1673="","",J1673*Rules!$B$19+O1673*Rules!$B$22)</f>
        <v>0</v>
      </c>
      <c r="S1673">
        <f>IF(A1673="","",IF(J1673&gt;=4,Rules!$B$21,IF(J1673&gt;=3,Rules!$B$20,0)))</f>
        <v>0</v>
      </c>
      <c r="T1673">
        <f>IF(A1673="","",K1673*Rules!$B$23+L1673*Rules!$B$24+M1673*Rules!$B$25+N1673*Rules!$B$26)</f>
        <v>0</v>
      </c>
      <c r="U1673">
        <f t="shared" si="26"/>
        <v>0</v>
      </c>
    </row>
    <row r="1674" spans="1:21" x14ac:dyDescent="0.2">
      <c r="A1674" t="str">
        <f>MatchSquad!A1674</f>
        <v>M034</v>
      </c>
      <c r="B1674" t="str">
        <f>MatchSquad!B1674</f>
        <v>P223</v>
      </c>
      <c r="C1674" t="str">
        <f>MatchSquad!C1674</f>
        <v>Abhinandan Singh</v>
      </c>
      <c r="D1674" t="str">
        <f>MatchSquad!D1674</f>
        <v>BWL</v>
      </c>
      <c r="E1674" t="str">
        <f>MatchSquad!E1674</f>
        <v>RCB</v>
      </c>
      <c r="F1674">
        <f>MatchSquad!G1674</f>
        <v>0</v>
      </c>
      <c r="G1674">
        <f>IF(A1674="","",SUMIFS(BallByBall!$I$2:$I$501,BallByBall!$B$2:$B$501,A1674,BallByBall!$F$2:$F$501,B1674))</f>
        <v>0</v>
      </c>
      <c r="H1674">
        <f>IF(A1674="","",COUNTIFS(BallByBall!$B$2:$B$501,A1674,BallByBall!$F$2:$F$501,B1674,BallByBall!$Q$2:$Q$501,1))</f>
        <v>0</v>
      </c>
      <c r="I1674">
        <f>IF(A1674="","",COUNTIFS(BallByBall!$B$2:$B$501,A1674,BallByBall!$F$2:$F$501,B1674,BallByBall!$R$2:$R$501,1))</f>
        <v>0</v>
      </c>
      <c r="J1674">
        <f>IF(A1674="","",SUMIFS(BallByBall!$T$2:$T$501,BallByBall!$B$2:$B$501,A1674,BallByBall!$H$2:$H$501,B1674))</f>
        <v>0</v>
      </c>
      <c r="K1674">
        <f>IF(A1674="","",SUMIFS(BallByBall!$U$2:$U$501,BallByBall!$B$2:$B$501,A1674,BallByBall!$P$2:$P$501,B1674))</f>
        <v>0</v>
      </c>
      <c r="L1674">
        <f>IF(A1674="","",SUMIFS(BallByBall!$V$2:$V$501,BallByBall!$B$2:$B$501,A1674,BallByBall!$P$2:$P$501,B1674))</f>
        <v>0</v>
      </c>
      <c r="M1674">
        <f>IF(A1674="","",SUMIFS(BallByBall!$W$2:$W$501,BallByBall!$B$2:$B$501,A1674,BallByBall!$P$2:$P$501,B1674))</f>
        <v>0</v>
      </c>
      <c r="N1674">
        <f>IF(A1674="","",SUMIFS(BallByBall!$X$2:$X$501,BallByBall!$B$2:$B$501,A1674,BallByBall!$P$2:$P$501,B1674))</f>
        <v>0</v>
      </c>
      <c r="O1674">
        <f>IF(A1674="","",SUMIFS(OverSummary!$G$2:$G$101,OverSummary!$A$2:$A$101,A1674,OverSummary!$D$2:$D$101,B1674))</f>
        <v>0</v>
      </c>
      <c r="P1674">
        <f>IF(A1674="","",G1674*Rules!$B$13+H1674*Rules!$B$14+I1674*Rules!$B$15)</f>
        <v>0</v>
      </c>
      <c r="Q1674">
        <f>IF(A1674="","",IF(G1674&gt;=100,Rules!$B$18,IF(G1674&gt;=50,Rules!$B$17,IF(G1674&gt;=30,Rules!$B$16,0)))+IF(AND(F1674=1,D1674&lt;&gt;"BWL",G1674=0),Rules!$B$27,0))</f>
        <v>0</v>
      </c>
      <c r="R1674">
        <f>IF(A1674="","",J1674*Rules!$B$19+O1674*Rules!$B$22)</f>
        <v>0</v>
      </c>
      <c r="S1674">
        <f>IF(A1674="","",IF(J1674&gt;=4,Rules!$B$21,IF(J1674&gt;=3,Rules!$B$20,0)))</f>
        <v>0</v>
      </c>
      <c r="T1674">
        <f>IF(A1674="","",K1674*Rules!$B$23+L1674*Rules!$B$24+M1674*Rules!$B$25+N1674*Rules!$B$26)</f>
        <v>0</v>
      </c>
      <c r="U1674">
        <f t="shared" si="26"/>
        <v>0</v>
      </c>
    </row>
    <row r="1675" spans="1:21" x14ac:dyDescent="0.2">
      <c r="A1675" t="str">
        <f>MatchSquad!A1675</f>
        <v>M034</v>
      </c>
      <c r="B1675" t="str">
        <f>MatchSquad!B1675</f>
        <v>P224</v>
      </c>
      <c r="C1675" t="str">
        <f>MatchSquad!C1675</f>
        <v>Jacob Duffy</v>
      </c>
      <c r="D1675" t="str">
        <f>MatchSquad!D1675</f>
        <v>BWL</v>
      </c>
      <c r="E1675" t="str">
        <f>MatchSquad!E1675</f>
        <v>RCB</v>
      </c>
      <c r="F1675">
        <f>MatchSquad!G1675</f>
        <v>0</v>
      </c>
      <c r="G1675">
        <f>IF(A1675="","",SUMIFS(BallByBall!$I$2:$I$501,BallByBall!$B$2:$B$501,A1675,BallByBall!$F$2:$F$501,B1675))</f>
        <v>0</v>
      </c>
      <c r="H1675">
        <f>IF(A1675="","",COUNTIFS(BallByBall!$B$2:$B$501,A1675,BallByBall!$F$2:$F$501,B1675,BallByBall!$Q$2:$Q$501,1))</f>
        <v>0</v>
      </c>
      <c r="I1675">
        <f>IF(A1675="","",COUNTIFS(BallByBall!$B$2:$B$501,A1675,BallByBall!$F$2:$F$501,B1675,BallByBall!$R$2:$R$501,1))</f>
        <v>0</v>
      </c>
      <c r="J1675">
        <f>IF(A1675="","",SUMIFS(BallByBall!$T$2:$T$501,BallByBall!$B$2:$B$501,A1675,BallByBall!$H$2:$H$501,B1675))</f>
        <v>0</v>
      </c>
      <c r="K1675">
        <f>IF(A1675="","",SUMIFS(BallByBall!$U$2:$U$501,BallByBall!$B$2:$B$501,A1675,BallByBall!$P$2:$P$501,B1675))</f>
        <v>0</v>
      </c>
      <c r="L1675">
        <f>IF(A1675="","",SUMIFS(BallByBall!$V$2:$V$501,BallByBall!$B$2:$B$501,A1675,BallByBall!$P$2:$P$501,B1675))</f>
        <v>0</v>
      </c>
      <c r="M1675">
        <f>IF(A1675="","",SUMIFS(BallByBall!$W$2:$W$501,BallByBall!$B$2:$B$501,A1675,BallByBall!$P$2:$P$501,B1675))</f>
        <v>0</v>
      </c>
      <c r="N1675">
        <f>IF(A1675="","",SUMIFS(BallByBall!$X$2:$X$501,BallByBall!$B$2:$B$501,A1675,BallByBall!$P$2:$P$501,B1675))</f>
        <v>0</v>
      </c>
      <c r="O1675">
        <f>IF(A1675="","",SUMIFS(OverSummary!$G$2:$G$101,OverSummary!$A$2:$A$101,A1675,OverSummary!$D$2:$D$101,B1675))</f>
        <v>0</v>
      </c>
      <c r="P1675">
        <f>IF(A1675="","",G1675*Rules!$B$13+H1675*Rules!$B$14+I1675*Rules!$B$15)</f>
        <v>0</v>
      </c>
      <c r="Q1675">
        <f>IF(A1675="","",IF(G1675&gt;=100,Rules!$B$18,IF(G1675&gt;=50,Rules!$B$17,IF(G1675&gt;=30,Rules!$B$16,0)))+IF(AND(F1675=1,D1675&lt;&gt;"BWL",G1675=0),Rules!$B$27,0))</f>
        <v>0</v>
      </c>
      <c r="R1675">
        <f>IF(A1675="","",J1675*Rules!$B$19+O1675*Rules!$B$22)</f>
        <v>0</v>
      </c>
      <c r="S1675">
        <f>IF(A1675="","",IF(J1675&gt;=4,Rules!$B$21,IF(J1675&gt;=3,Rules!$B$20,0)))</f>
        <v>0</v>
      </c>
      <c r="T1675">
        <f>IF(A1675="","",K1675*Rules!$B$23+L1675*Rules!$B$24+M1675*Rules!$B$25+N1675*Rules!$B$26)</f>
        <v>0</v>
      </c>
      <c r="U1675">
        <f t="shared" si="26"/>
        <v>0</v>
      </c>
    </row>
    <row r="1676" spans="1:21" x14ac:dyDescent="0.2">
      <c r="A1676" t="str">
        <f>MatchSquad!A1676</f>
        <v>M034</v>
      </c>
      <c r="B1676" t="str">
        <f>MatchSquad!B1676</f>
        <v>P225</v>
      </c>
      <c r="C1676" t="str">
        <f>MatchSquad!C1676</f>
        <v>Yash Dayal</v>
      </c>
      <c r="D1676" t="str">
        <f>MatchSquad!D1676</f>
        <v>BWL</v>
      </c>
      <c r="E1676" t="str">
        <f>MatchSquad!E1676</f>
        <v>RCB</v>
      </c>
      <c r="F1676">
        <f>MatchSquad!G1676</f>
        <v>0</v>
      </c>
      <c r="G1676">
        <f>IF(A1676="","",SUMIFS(BallByBall!$I$2:$I$501,BallByBall!$B$2:$B$501,A1676,BallByBall!$F$2:$F$501,B1676))</f>
        <v>0</v>
      </c>
      <c r="H1676">
        <f>IF(A1676="","",COUNTIFS(BallByBall!$B$2:$B$501,A1676,BallByBall!$F$2:$F$501,B1676,BallByBall!$Q$2:$Q$501,1))</f>
        <v>0</v>
      </c>
      <c r="I1676">
        <f>IF(A1676="","",COUNTIFS(BallByBall!$B$2:$B$501,A1676,BallByBall!$F$2:$F$501,B1676,BallByBall!$R$2:$R$501,1))</f>
        <v>0</v>
      </c>
      <c r="J1676">
        <f>IF(A1676="","",SUMIFS(BallByBall!$T$2:$T$501,BallByBall!$B$2:$B$501,A1676,BallByBall!$H$2:$H$501,B1676))</f>
        <v>0</v>
      </c>
      <c r="K1676">
        <f>IF(A1676="","",SUMIFS(BallByBall!$U$2:$U$501,BallByBall!$B$2:$B$501,A1676,BallByBall!$P$2:$P$501,B1676))</f>
        <v>0</v>
      </c>
      <c r="L1676">
        <f>IF(A1676="","",SUMIFS(BallByBall!$V$2:$V$501,BallByBall!$B$2:$B$501,A1676,BallByBall!$P$2:$P$501,B1676))</f>
        <v>0</v>
      </c>
      <c r="M1676">
        <f>IF(A1676="","",SUMIFS(BallByBall!$W$2:$W$501,BallByBall!$B$2:$B$501,A1676,BallByBall!$P$2:$P$501,B1676))</f>
        <v>0</v>
      </c>
      <c r="N1676">
        <f>IF(A1676="","",SUMIFS(BallByBall!$X$2:$X$501,BallByBall!$B$2:$B$501,A1676,BallByBall!$P$2:$P$501,B1676))</f>
        <v>0</v>
      </c>
      <c r="O1676">
        <f>IF(A1676="","",SUMIFS(OverSummary!$G$2:$G$101,OverSummary!$A$2:$A$101,A1676,OverSummary!$D$2:$D$101,B1676))</f>
        <v>0</v>
      </c>
      <c r="P1676">
        <f>IF(A1676="","",G1676*Rules!$B$13+H1676*Rules!$B$14+I1676*Rules!$B$15)</f>
        <v>0</v>
      </c>
      <c r="Q1676">
        <f>IF(A1676="","",IF(G1676&gt;=100,Rules!$B$18,IF(G1676&gt;=50,Rules!$B$17,IF(G1676&gt;=30,Rules!$B$16,0)))+IF(AND(F1676=1,D1676&lt;&gt;"BWL",G1676=0),Rules!$B$27,0))</f>
        <v>0</v>
      </c>
      <c r="R1676">
        <f>IF(A1676="","",J1676*Rules!$B$19+O1676*Rules!$B$22)</f>
        <v>0</v>
      </c>
      <c r="S1676">
        <f>IF(A1676="","",IF(J1676&gt;=4,Rules!$B$21,IF(J1676&gt;=3,Rules!$B$20,0)))</f>
        <v>0</v>
      </c>
      <c r="T1676">
        <f>IF(A1676="","",K1676*Rules!$B$23+L1676*Rules!$B$24+M1676*Rules!$B$25+N1676*Rules!$B$26)</f>
        <v>0</v>
      </c>
      <c r="U1676">
        <f t="shared" si="26"/>
        <v>0</v>
      </c>
    </row>
    <row r="1677" spans="1:21" x14ac:dyDescent="0.2">
      <c r="A1677" t="str">
        <f>MatchSquad!A1677</f>
        <v>M034</v>
      </c>
      <c r="B1677" t="str">
        <f>MatchSquad!B1677</f>
        <v>P051</v>
      </c>
      <c r="C1677" t="str">
        <f>MatchSquad!C1677</f>
        <v>Shubman Gill</v>
      </c>
      <c r="D1677" t="str">
        <f>MatchSquad!D1677</f>
        <v>BAT</v>
      </c>
      <c r="E1677" t="str">
        <f>MatchSquad!E1677</f>
        <v>GT</v>
      </c>
      <c r="F1677">
        <f>MatchSquad!G1677</f>
        <v>0</v>
      </c>
      <c r="G1677">
        <f>IF(A1677="","",SUMIFS(BallByBall!$I$2:$I$501,BallByBall!$B$2:$B$501,A1677,BallByBall!$F$2:$F$501,B1677))</f>
        <v>0</v>
      </c>
      <c r="H1677">
        <f>IF(A1677="","",COUNTIFS(BallByBall!$B$2:$B$501,A1677,BallByBall!$F$2:$F$501,B1677,BallByBall!$Q$2:$Q$501,1))</f>
        <v>0</v>
      </c>
      <c r="I1677">
        <f>IF(A1677="","",COUNTIFS(BallByBall!$B$2:$B$501,A1677,BallByBall!$F$2:$F$501,B1677,BallByBall!$R$2:$R$501,1))</f>
        <v>0</v>
      </c>
      <c r="J1677">
        <f>IF(A1677="","",SUMIFS(BallByBall!$T$2:$T$501,BallByBall!$B$2:$B$501,A1677,BallByBall!$H$2:$H$501,B1677))</f>
        <v>0</v>
      </c>
      <c r="K1677">
        <f>IF(A1677="","",SUMIFS(BallByBall!$U$2:$U$501,BallByBall!$B$2:$B$501,A1677,BallByBall!$P$2:$P$501,B1677))</f>
        <v>0</v>
      </c>
      <c r="L1677">
        <f>IF(A1677="","",SUMIFS(BallByBall!$V$2:$V$501,BallByBall!$B$2:$B$501,A1677,BallByBall!$P$2:$P$501,B1677))</f>
        <v>0</v>
      </c>
      <c r="M1677">
        <f>IF(A1677="","",SUMIFS(BallByBall!$W$2:$W$501,BallByBall!$B$2:$B$501,A1677,BallByBall!$P$2:$P$501,B1677))</f>
        <v>0</v>
      </c>
      <c r="N1677">
        <f>IF(A1677="","",SUMIFS(BallByBall!$X$2:$X$501,BallByBall!$B$2:$B$501,A1677,BallByBall!$P$2:$P$501,B1677))</f>
        <v>0</v>
      </c>
      <c r="O1677">
        <f>IF(A1677="","",SUMIFS(OverSummary!$G$2:$G$101,OverSummary!$A$2:$A$101,A1677,OverSummary!$D$2:$D$101,B1677))</f>
        <v>0</v>
      </c>
      <c r="P1677">
        <f>IF(A1677="","",G1677*Rules!$B$13+H1677*Rules!$B$14+I1677*Rules!$B$15)</f>
        <v>0</v>
      </c>
      <c r="Q1677">
        <f>IF(A1677="","",IF(G1677&gt;=100,Rules!$B$18,IF(G1677&gt;=50,Rules!$B$17,IF(G1677&gt;=30,Rules!$B$16,0)))+IF(AND(F1677=1,D1677&lt;&gt;"BWL",G1677=0),Rules!$B$27,0))</f>
        <v>0</v>
      </c>
      <c r="R1677">
        <f>IF(A1677="","",J1677*Rules!$B$19+O1677*Rules!$B$22)</f>
        <v>0</v>
      </c>
      <c r="S1677">
        <f>IF(A1677="","",IF(J1677&gt;=4,Rules!$B$21,IF(J1677&gt;=3,Rules!$B$20,0)))</f>
        <v>0</v>
      </c>
      <c r="T1677">
        <f>IF(A1677="","",K1677*Rules!$B$23+L1677*Rules!$B$24+M1677*Rules!$B$25+N1677*Rules!$B$26)</f>
        <v>0</v>
      </c>
      <c r="U1677">
        <f t="shared" si="26"/>
        <v>0</v>
      </c>
    </row>
    <row r="1678" spans="1:21" x14ac:dyDescent="0.2">
      <c r="A1678" t="str">
        <f>MatchSquad!A1678</f>
        <v>M034</v>
      </c>
      <c r="B1678" t="str">
        <f>MatchSquad!B1678</f>
        <v>P052</v>
      </c>
      <c r="C1678" t="str">
        <f>MatchSquad!C1678</f>
        <v>Jos Buttler</v>
      </c>
      <c r="D1678" t="str">
        <f>MatchSquad!D1678</f>
        <v>WK</v>
      </c>
      <c r="E1678" t="str">
        <f>MatchSquad!E1678</f>
        <v>GT</v>
      </c>
      <c r="F1678">
        <f>MatchSquad!G1678</f>
        <v>0</v>
      </c>
      <c r="G1678">
        <f>IF(A1678="","",SUMIFS(BallByBall!$I$2:$I$501,BallByBall!$B$2:$B$501,A1678,BallByBall!$F$2:$F$501,B1678))</f>
        <v>0</v>
      </c>
      <c r="H1678">
        <f>IF(A1678="","",COUNTIFS(BallByBall!$B$2:$B$501,A1678,BallByBall!$F$2:$F$501,B1678,BallByBall!$Q$2:$Q$501,1))</f>
        <v>0</v>
      </c>
      <c r="I1678">
        <f>IF(A1678="","",COUNTIFS(BallByBall!$B$2:$B$501,A1678,BallByBall!$F$2:$F$501,B1678,BallByBall!$R$2:$R$501,1))</f>
        <v>0</v>
      </c>
      <c r="J1678">
        <f>IF(A1678="","",SUMIFS(BallByBall!$T$2:$T$501,BallByBall!$B$2:$B$501,A1678,BallByBall!$H$2:$H$501,B1678))</f>
        <v>0</v>
      </c>
      <c r="K1678">
        <f>IF(A1678="","",SUMIFS(BallByBall!$U$2:$U$501,BallByBall!$B$2:$B$501,A1678,BallByBall!$P$2:$P$501,B1678))</f>
        <v>0</v>
      </c>
      <c r="L1678">
        <f>IF(A1678="","",SUMIFS(BallByBall!$V$2:$V$501,BallByBall!$B$2:$B$501,A1678,BallByBall!$P$2:$P$501,B1678))</f>
        <v>0</v>
      </c>
      <c r="M1678">
        <f>IF(A1678="","",SUMIFS(BallByBall!$W$2:$W$501,BallByBall!$B$2:$B$501,A1678,BallByBall!$P$2:$P$501,B1678))</f>
        <v>0</v>
      </c>
      <c r="N1678">
        <f>IF(A1678="","",SUMIFS(BallByBall!$X$2:$X$501,BallByBall!$B$2:$B$501,A1678,BallByBall!$P$2:$P$501,B1678))</f>
        <v>0</v>
      </c>
      <c r="O1678">
        <f>IF(A1678="","",SUMIFS(OverSummary!$G$2:$G$101,OverSummary!$A$2:$A$101,A1678,OverSummary!$D$2:$D$101,B1678))</f>
        <v>0</v>
      </c>
      <c r="P1678">
        <f>IF(A1678="","",G1678*Rules!$B$13+H1678*Rules!$B$14+I1678*Rules!$B$15)</f>
        <v>0</v>
      </c>
      <c r="Q1678">
        <f>IF(A1678="","",IF(G1678&gt;=100,Rules!$B$18,IF(G1678&gt;=50,Rules!$B$17,IF(G1678&gt;=30,Rules!$B$16,0)))+IF(AND(F1678=1,D1678&lt;&gt;"BWL",G1678=0),Rules!$B$27,0))</f>
        <v>0</v>
      </c>
      <c r="R1678">
        <f>IF(A1678="","",J1678*Rules!$B$19+O1678*Rules!$B$22)</f>
        <v>0</v>
      </c>
      <c r="S1678">
        <f>IF(A1678="","",IF(J1678&gt;=4,Rules!$B$21,IF(J1678&gt;=3,Rules!$B$20,0)))</f>
        <v>0</v>
      </c>
      <c r="T1678">
        <f>IF(A1678="","",K1678*Rules!$B$23+L1678*Rules!$B$24+M1678*Rules!$B$25+N1678*Rules!$B$26)</f>
        <v>0</v>
      </c>
      <c r="U1678">
        <f t="shared" si="26"/>
        <v>0</v>
      </c>
    </row>
    <row r="1679" spans="1:21" x14ac:dyDescent="0.2">
      <c r="A1679" t="str">
        <f>MatchSquad!A1679</f>
        <v>M034</v>
      </c>
      <c r="B1679" t="str">
        <f>MatchSquad!B1679</f>
        <v>P053</v>
      </c>
      <c r="C1679" t="str">
        <f>MatchSquad!C1679</f>
        <v>Kumar Kushagra</v>
      </c>
      <c r="D1679" t="str">
        <f>MatchSquad!D1679</f>
        <v>WK</v>
      </c>
      <c r="E1679" t="str">
        <f>MatchSquad!E1679</f>
        <v>GT</v>
      </c>
      <c r="F1679">
        <f>MatchSquad!G1679</f>
        <v>0</v>
      </c>
      <c r="G1679">
        <f>IF(A1679="","",SUMIFS(BallByBall!$I$2:$I$501,BallByBall!$B$2:$B$501,A1679,BallByBall!$F$2:$F$501,B1679))</f>
        <v>0</v>
      </c>
      <c r="H1679">
        <f>IF(A1679="","",COUNTIFS(BallByBall!$B$2:$B$501,A1679,BallByBall!$F$2:$F$501,B1679,BallByBall!$Q$2:$Q$501,1))</f>
        <v>0</v>
      </c>
      <c r="I1679">
        <f>IF(A1679="","",COUNTIFS(BallByBall!$B$2:$B$501,A1679,BallByBall!$F$2:$F$501,B1679,BallByBall!$R$2:$R$501,1))</f>
        <v>0</v>
      </c>
      <c r="J1679">
        <f>IF(A1679="","",SUMIFS(BallByBall!$T$2:$T$501,BallByBall!$B$2:$B$501,A1679,BallByBall!$H$2:$H$501,B1679))</f>
        <v>0</v>
      </c>
      <c r="K1679">
        <f>IF(A1679="","",SUMIFS(BallByBall!$U$2:$U$501,BallByBall!$B$2:$B$501,A1679,BallByBall!$P$2:$P$501,B1679))</f>
        <v>0</v>
      </c>
      <c r="L1679">
        <f>IF(A1679="","",SUMIFS(BallByBall!$V$2:$V$501,BallByBall!$B$2:$B$501,A1679,BallByBall!$P$2:$P$501,B1679))</f>
        <v>0</v>
      </c>
      <c r="M1679">
        <f>IF(A1679="","",SUMIFS(BallByBall!$W$2:$W$501,BallByBall!$B$2:$B$501,A1679,BallByBall!$P$2:$P$501,B1679))</f>
        <v>0</v>
      </c>
      <c r="N1679">
        <f>IF(A1679="","",SUMIFS(BallByBall!$X$2:$X$501,BallByBall!$B$2:$B$501,A1679,BallByBall!$P$2:$P$501,B1679))</f>
        <v>0</v>
      </c>
      <c r="O1679">
        <f>IF(A1679="","",SUMIFS(OverSummary!$G$2:$G$101,OverSummary!$A$2:$A$101,A1679,OverSummary!$D$2:$D$101,B1679))</f>
        <v>0</v>
      </c>
      <c r="P1679">
        <f>IF(A1679="","",G1679*Rules!$B$13+H1679*Rules!$B$14+I1679*Rules!$B$15)</f>
        <v>0</v>
      </c>
      <c r="Q1679">
        <f>IF(A1679="","",IF(G1679&gt;=100,Rules!$B$18,IF(G1679&gt;=50,Rules!$B$17,IF(G1679&gt;=30,Rules!$B$16,0)))+IF(AND(F1679=1,D1679&lt;&gt;"BWL",G1679=0),Rules!$B$27,0))</f>
        <v>0</v>
      </c>
      <c r="R1679">
        <f>IF(A1679="","",J1679*Rules!$B$19+O1679*Rules!$B$22)</f>
        <v>0</v>
      </c>
      <c r="S1679">
        <f>IF(A1679="","",IF(J1679&gt;=4,Rules!$B$21,IF(J1679&gt;=3,Rules!$B$20,0)))</f>
        <v>0</v>
      </c>
      <c r="T1679">
        <f>IF(A1679="","",K1679*Rules!$B$23+L1679*Rules!$B$24+M1679*Rules!$B$25+N1679*Rules!$B$26)</f>
        <v>0</v>
      </c>
      <c r="U1679">
        <f t="shared" si="26"/>
        <v>0</v>
      </c>
    </row>
    <row r="1680" spans="1:21" x14ac:dyDescent="0.2">
      <c r="A1680" t="str">
        <f>MatchSquad!A1680</f>
        <v>M034</v>
      </c>
      <c r="B1680" t="str">
        <f>MatchSquad!B1680</f>
        <v>P054</v>
      </c>
      <c r="C1680" t="str">
        <f>MatchSquad!C1680</f>
        <v>Anuj Rawat</v>
      </c>
      <c r="D1680" t="str">
        <f>MatchSquad!D1680</f>
        <v>WK</v>
      </c>
      <c r="E1680" t="str">
        <f>MatchSquad!E1680</f>
        <v>GT</v>
      </c>
      <c r="F1680">
        <f>MatchSquad!G1680</f>
        <v>0</v>
      </c>
      <c r="G1680">
        <f>IF(A1680="","",SUMIFS(BallByBall!$I$2:$I$501,BallByBall!$B$2:$B$501,A1680,BallByBall!$F$2:$F$501,B1680))</f>
        <v>0</v>
      </c>
      <c r="H1680">
        <f>IF(A1680="","",COUNTIFS(BallByBall!$B$2:$B$501,A1680,BallByBall!$F$2:$F$501,B1680,BallByBall!$Q$2:$Q$501,1))</f>
        <v>0</v>
      </c>
      <c r="I1680">
        <f>IF(A1680="","",COUNTIFS(BallByBall!$B$2:$B$501,A1680,BallByBall!$F$2:$F$501,B1680,BallByBall!$R$2:$R$501,1))</f>
        <v>0</v>
      </c>
      <c r="J1680">
        <f>IF(A1680="","",SUMIFS(BallByBall!$T$2:$T$501,BallByBall!$B$2:$B$501,A1680,BallByBall!$H$2:$H$501,B1680))</f>
        <v>0</v>
      </c>
      <c r="K1680">
        <f>IF(A1680="","",SUMIFS(BallByBall!$U$2:$U$501,BallByBall!$B$2:$B$501,A1680,BallByBall!$P$2:$P$501,B1680))</f>
        <v>0</v>
      </c>
      <c r="L1680">
        <f>IF(A1680="","",SUMIFS(BallByBall!$V$2:$V$501,BallByBall!$B$2:$B$501,A1680,BallByBall!$P$2:$P$501,B1680))</f>
        <v>0</v>
      </c>
      <c r="M1680">
        <f>IF(A1680="","",SUMIFS(BallByBall!$W$2:$W$501,BallByBall!$B$2:$B$501,A1680,BallByBall!$P$2:$P$501,B1680))</f>
        <v>0</v>
      </c>
      <c r="N1680">
        <f>IF(A1680="","",SUMIFS(BallByBall!$X$2:$X$501,BallByBall!$B$2:$B$501,A1680,BallByBall!$P$2:$P$501,B1680))</f>
        <v>0</v>
      </c>
      <c r="O1680">
        <f>IF(A1680="","",SUMIFS(OverSummary!$G$2:$G$101,OverSummary!$A$2:$A$101,A1680,OverSummary!$D$2:$D$101,B1680))</f>
        <v>0</v>
      </c>
      <c r="P1680">
        <f>IF(A1680="","",G1680*Rules!$B$13+H1680*Rules!$B$14+I1680*Rules!$B$15)</f>
        <v>0</v>
      </c>
      <c r="Q1680">
        <f>IF(A1680="","",IF(G1680&gt;=100,Rules!$B$18,IF(G1680&gt;=50,Rules!$B$17,IF(G1680&gt;=30,Rules!$B$16,0)))+IF(AND(F1680=1,D1680&lt;&gt;"BWL",G1680=0),Rules!$B$27,0))</f>
        <v>0</v>
      </c>
      <c r="R1680">
        <f>IF(A1680="","",J1680*Rules!$B$19+O1680*Rules!$B$22)</f>
        <v>0</v>
      </c>
      <c r="S1680">
        <f>IF(A1680="","",IF(J1680&gt;=4,Rules!$B$21,IF(J1680&gt;=3,Rules!$B$20,0)))</f>
        <v>0</v>
      </c>
      <c r="T1680">
        <f>IF(A1680="","",K1680*Rules!$B$23+L1680*Rules!$B$24+M1680*Rules!$B$25+N1680*Rules!$B$26)</f>
        <v>0</v>
      </c>
      <c r="U1680">
        <f t="shared" si="26"/>
        <v>0</v>
      </c>
    </row>
    <row r="1681" spans="1:21" x14ac:dyDescent="0.2">
      <c r="A1681" t="str">
        <f>MatchSquad!A1681</f>
        <v>M034</v>
      </c>
      <c r="B1681" t="str">
        <f>MatchSquad!B1681</f>
        <v>P055</v>
      </c>
      <c r="C1681" t="str">
        <f>MatchSquad!C1681</f>
        <v>Tom Banton</v>
      </c>
      <c r="D1681" t="str">
        <f>MatchSquad!D1681</f>
        <v>WK</v>
      </c>
      <c r="E1681" t="str">
        <f>MatchSquad!E1681</f>
        <v>GT</v>
      </c>
      <c r="F1681">
        <f>MatchSquad!G1681</f>
        <v>0</v>
      </c>
      <c r="G1681">
        <f>IF(A1681="","",SUMIFS(BallByBall!$I$2:$I$501,BallByBall!$B$2:$B$501,A1681,BallByBall!$F$2:$F$501,B1681))</f>
        <v>0</v>
      </c>
      <c r="H1681">
        <f>IF(A1681="","",COUNTIFS(BallByBall!$B$2:$B$501,A1681,BallByBall!$F$2:$F$501,B1681,BallByBall!$Q$2:$Q$501,1))</f>
        <v>0</v>
      </c>
      <c r="I1681">
        <f>IF(A1681="","",COUNTIFS(BallByBall!$B$2:$B$501,A1681,BallByBall!$F$2:$F$501,B1681,BallByBall!$R$2:$R$501,1))</f>
        <v>0</v>
      </c>
      <c r="J1681">
        <f>IF(A1681="","",SUMIFS(BallByBall!$T$2:$T$501,BallByBall!$B$2:$B$501,A1681,BallByBall!$H$2:$H$501,B1681))</f>
        <v>0</v>
      </c>
      <c r="K1681">
        <f>IF(A1681="","",SUMIFS(BallByBall!$U$2:$U$501,BallByBall!$B$2:$B$501,A1681,BallByBall!$P$2:$P$501,B1681))</f>
        <v>0</v>
      </c>
      <c r="L1681">
        <f>IF(A1681="","",SUMIFS(BallByBall!$V$2:$V$501,BallByBall!$B$2:$B$501,A1681,BallByBall!$P$2:$P$501,B1681))</f>
        <v>0</v>
      </c>
      <c r="M1681">
        <f>IF(A1681="","",SUMIFS(BallByBall!$W$2:$W$501,BallByBall!$B$2:$B$501,A1681,BallByBall!$P$2:$P$501,B1681))</f>
        <v>0</v>
      </c>
      <c r="N1681">
        <f>IF(A1681="","",SUMIFS(BallByBall!$X$2:$X$501,BallByBall!$B$2:$B$501,A1681,BallByBall!$P$2:$P$501,B1681))</f>
        <v>0</v>
      </c>
      <c r="O1681">
        <f>IF(A1681="","",SUMIFS(OverSummary!$G$2:$G$101,OverSummary!$A$2:$A$101,A1681,OverSummary!$D$2:$D$101,B1681))</f>
        <v>0</v>
      </c>
      <c r="P1681">
        <f>IF(A1681="","",G1681*Rules!$B$13+H1681*Rules!$B$14+I1681*Rules!$B$15)</f>
        <v>0</v>
      </c>
      <c r="Q1681">
        <f>IF(A1681="","",IF(G1681&gt;=100,Rules!$B$18,IF(G1681&gt;=50,Rules!$B$17,IF(G1681&gt;=30,Rules!$B$16,0)))+IF(AND(F1681=1,D1681&lt;&gt;"BWL",G1681=0),Rules!$B$27,0))</f>
        <v>0</v>
      </c>
      <c r="R1681">
        <f>IF(A1681="","",J1681*Rules!$B$19+O1681*Rules!$B$22)</f>
        <v>0</v>
      </c>
      <c r="S1681">
        <f>IF(A1681="","",IF(J1681&gt;=4,Rules!$B$21,IF(J1681&gt;=3,Rules!$B$20,0)))</f>
        <v>0</v>
      </c>
      <c r="T1681">
        <f>IF(A1681="","",K1681*Rules!$B$23+L1681*Rules!$B$24+M1681*Rules!$B$25+N1681*Rules!$B$26)</f>
        <v>0</v>
      </c>
      <c r="U1681">
        <f t="shared" si="26"/>
        <v>0</v>
      </c>
    </row>
    <row r="1682" spans="1:21" x14ac:dyDescent="0.2">
      <c r="A1682" t="str">
        <f>MatchSquad!A1682</f>
        <v>M034</v>
      </c>
      <c r="B1682" t="str">
        <f>MatchSquad!B1682</f>
        <v>P056</v>
      </c>
      <c r="C1682" t="str">
        <f>MatchSquad!C1682</f>
        <v>Glenn Phillips</v>
      </c>
      <c r="D1682" t="str">
        <f>MatchSquad!D1682</f>
        <v>BAT</v>
      </c>
      <c r="E1682" t="str">
        <f>MatchSquad!E1682</f>
        <v>GT</v>
      </c>
      <c r="F1682">
        <f>MatchSquad!G1682</f>
        <v>0</v>
      </c>
      <c r="G1682">
        <f>IF(A1682="","",SUMIFS(BallByBall!$I$2:$I$501,BallByBall!$B$2:$B$501,A1682,BallByBall!$F$2:$F$501,B1682))</f>
        <v>0</v>
      </c>
      <c r="H1682">
        <f>IF(A1682="","",COUNTIFS(BallByBall!$B$2:$B$501,A1682,BallByBall!$F$2:$F$501,B1682,BallByBall!$Q$2:$Q$501,1))</f>
        <v>0</v>
      </c>
      <c r="I1682">
        <f>IF(A1682="","",COUNTIFS(BallByBall!$B$2:$B$501,A1682,BallByBall!$F$2:$F$501,B1682,BallByBall!$R$2:$R$501,1))</f>
        <v>0</v>
      </c>
      <c r="J1682">
        <f>IF(A1682="","",SUMIFS(BallByBall!$T$2:$T$501,BallByBall!$B$2:$B$501,A1682,BallByBall!$H$2:$H$501,B1682))</f>
        <v>0</v>
      </c>
      <c r="K1682">
        <f>IF(A1682="","",SUMIFS(BallByBall!$U$2:$U$501,BallByBall!$B$2:$B$501,A1682,BallByBall!$P$2:$P$501,B1682))</f>
        <v>0</v>
      </c>
      <c r="L1682">
        <f>IF(A1682="","",SUMIFS(BallByBall!$V$2:$V$501,BallByBall!$B$2:$B$501,A1682,BallByBall!$P$2:$P$501,B1682))</f>
        <v>0</v>
      </c>
      <c r="M1682">
        <f>IF(A1682="","",SUMIFS(BallByBall!$W$2:$W$501,BallByBall!$B$2:$B$501,A1682,BallByBall!$P$2:$P$501,B1682))</f>
        <v>0</v>
      </c>
      <c r="N1682">
        <f>IF(A1682="","",SUMIFS(BallByBall!$X$2:$X$501,BallByBall!$B$2:$B$501,A1682,BallByBall!$P$2:$P$501,B1682))</f>
        <v>0</v>
      </c>
      <c r="O1682">
        <f>IF(A1682="","",SUMIFS(OverSummary!$G$2:$G$101,OverSummary!$A$2:$A$101,A1682,OverSummary!$D$2:$D$101,B1682))</f>
        <v>0</v>
      </c>
      <c r="P1682">
        <f>IF(A1682="","",G1682*Rules!$B$13+H1682*Rules!$B$14+I1682*Rules!$B$15)</f>
        <v>0</v>
      </c>
      <c r="Q1682">
        <f>IF(A1682="","",IF(G1682&gt;=100,Rules!$B$18,IF(G1682&gt;=50,Rules!$B$17,IF(G1682&gt;=30,Rules!$B$16,0)))+IF(AND(F1682=1,D1682&lt;&gt;"BWL",G1682=0),Rules!$B$27,0))</f>
        <v>0</v>
      </c>
      <c r="R1682">
        <f>IF(A1682="","",J1682*Rules!$B$19+O1682*Rules!$B$22)</f>
        <v>0</v>
      </c>
      <c r="S1682">
        <f>IF(A1682="","",IF(J1682&gt;=4,Rules!$B$21,IF(J1682&gt;=3,Rules!$B$20,0)))</f>
        <v>0</v>
      </c>
      <c r="T1682">
        <f>IF(A1682="","",K1682*Rules!$B$23+L1682*Rules!$B$24+M1682*Rules!$B$25+N1682*Rules!$B$26)</f>
        <v>0</v>
      </c>
      <c r="U1682">
        <f t="shared" si="26"/>
        <v>0</v>
      </c>
    </row>
    <row r="1683" spans="1:21" x14ac:dyDescent="0.2">
      <c r="A1683" t="str">
        <f>MatchSquad!A1683</f>
        <v>M034</v>
      </c>
      <c r="B1683" t="str">
        <f>MatchSquad!B1683</f>
        <v>P057</v>
      </c>
      <c r="C1683" t="str">
        <f>MatchSquad!C1683</f>
        <v>Sai Sudharsan</v>
      </c>
      <c r="D1683" t="str">
        <f>MatchSquad!D1683</f>
        <v>BAT</v>
      </c>
      <c r="E1683" t="str">
        <f>MatchSquad!E1683</f>
        <v>GT</v>
      </c>
      <c r="F1683">
        <f>MatchSquad!G1683</f>
        <v>0</v>
      </c>
      <c r="G1683">
        <f>IF(A1683="","",SUMIFS(BallByBall!$I$2:$I$501,BallByBall!$B$2:$B$501,A1683,BallByBall!$F$2:$F$501,B1683))</f>
        <v>0</v>
      </c>
      <c r="H1683">
        <f>IF(A1683="","",COUNTIFS(BallByBall!$B$2:$B$501,A1683,BallByBall!$F$2:$F$501,B1683,BallByBall!$Q$2:$Q$501,1))</f>
        <v>0</v>
      </c>
      <c r="I1683">
        <f>IF(A1683="","",COUNTIFS(BallByBall!$B$2:$B$501,A1683,BallByBall!$F$2:$F$501,B1683,BallByBall!$R$2:$R$501,1))</f>
        <v>0</v>
      </c>
      <c r="J1683">
        <f>IF(A1683="","",SUMIFS(BallByBall!$T$2:$T$501,BallByBall!$B$2:$B$501,A1683,BallByBall!$H$2:$H$501,B1683))</f>
        <v>0</v>
      </c>
      <c r="K1683">
        <f>IF(A1683="","",SUMIFS(BallByBall!$U$2:$U$501,BallByBall!$B$2:$B$501,A1683,BallByBall!$P$2:$P$501,B1683))</f>
        <v>0</v>
      </c>
      <c r="L1683">
        <f>IF(A1683="","",SUMIFS(BallByBall!$V$2:$V$501,BallByBall!$B$2:$B$501,A1683,BallByBall!$P$2:$P$501,B1683))</f>
        <v>0</v>
      </c>
      <c r="M1683">
        <f>IF(A1683="","",SUMIFS(BallByBall!$W$2:$W$501,BallByBall!$B$2:$B$501,A1683,BallByBall!$P$2:$P$501,B1683))</f>
        <v>0</v>
      </c>
      <c r="N1683">
        <f>IF(A1683="","",SUMIFS(BallByBall!$X$2:$X$501,BallByBall!$B$2:$B$501,A1683,BallByBall!$P$2:$P$501,B1683))</f>
        <v>0</v>
      </c>
      <c r="O1683">
        <f>IF(A1683="","",SUMIFS(OverSummary!$G$2:$G$101,OverSummary!$A$2:$A$101,A1683,OverSummary!$D$2:$D$101,B1683))</f>
        <v>0</v>
      </c>
      <c r="P1683">
        <f>IF(A1683="","",G1683*Rules!$B$13+H1683*Rules!$B$14+I1683*Rules!$B$15)</f>
        <v>0</v>
      </c>
      <c r="Q1683">
        <f>IF(A1683="","",IF(G1683&gt;=100,Rules!$B$18,IF(G1683&gt;=50,Rules!$B$17,IF(G1683&gt;=30,Rules!$B$16,0)))+IF(AND(F1683=1,D1683&lt;&gt;"BWL",G1683=0),Rules!$B$27,0))</f>
        <v>0</v>
      </c>
      <c r="R1683">
        <f>IF(A1683="","",J1683*Rules!$B$19+O1683*Rules!$B$22)</f>
        <v>0</v>
      </c>
      <c r="S1683">
        <f>IF(A1683="","",IF(J1683&gt;=4,Rules!$B$21,IF(J1683&gt;=3,Rules!$B$20,0)))</f>
        <v>0</v>
      </c>
      <c r="T1683">
        <f>IF(A1683="","",K1683*Rules!$B$23+L1683*Rules!$B$24+M1683*Rules!$B$25+N1683*Rules!$B$26)</f>
        <v>0</v>
      </c>
      <c r="U1683">
        <f t="shared" si="26"/>
        <v>0</v>
      </c>
    </row>
    <row r="1684" spans="1:21" x14ac:dyDescent="0.2">
      <c r="A1684" t="str">
        <f>MatchSquad!A1684</f>
        <v>M034</v>
      </c>
      <c r="B1684" t="str">
        <f>MatchSquad!B1684</f>
        <v>P058</v>
      </c>
      <c r="C1684" t="str">
        <f>MatchSquad!C1684</f>
        <v>Nishant Sindhu</v>
      </c>
      <c r="D1684" t="str">
        <f>MatchSquad!D1684</f>
        <v>AR</v>
      </c>
      <c r="E1684" t="str">
        <f>MatchSquad!E1684</f>
        <v>GT</v>
      </c>
      <c r="F1684">
        <f>MatchSquad!G1684</f>
        <v>0</v>
      </c>
      <c r="G1684">
        <f>IF(A1684="","",SUMIFS(BallByBall!$I$2:$I$501,BallByBall!$B$2:$B$501,A1684,BallByBall!$F$2:$F$501,B1684))</f>
        <v>0</v>
      </c>
      <c r="H1684">
        <f>IF(A1684="","",COUNTIFS(BallByBall!$B$2:$B$501,A1684,BallByBall!$F$2:$F$501,B1684,BallByBall!$Q$2:$Q$501,1))</f>
        <v>0</v>
      </c>
      <c r="I1684">
        <f>IF(A1684="","",COUNTIFS(BallByBall!$B$2:$B$501,A1684,BallByBall!$F$2:$F$501,B1684,BallByBall!$R$2:$R$501,1))</f>
        <v>0</v>
      </c>
      <c r="J1684">
        <f>IF(A1684="","",SUMIFS(BallByBall!$T$2:$T$501,BallByBall!$B$2:$B$501,A1684,BallByBall!$H$2:$H$501,B1684))</f>
        <v>0</v>
      </c>
      <c r="K1684">
        <f>IF(A1684="","",SUMIFS(BallByBall!$U$2:$U$501,BallByBall!$B$2:$B$501,A1684,BallByBall!$P$2:$P$501,B1684))</f>
        <v>0</v>
      </c>
      <c r="L1684">
        <f>IF(A1684="","",SUMIFS(BallByBall!$V$2:$V$501,BallByBall!$B$2:$B$501,A1684,BallByBall!$P$2:$P$501,B1684))</f>
        <v>0</v>
      </c>
      <c r="M1684">
        <f>IF(A1684="","",SUMIFS(BallByBall!$W$2:$W$501,BallByBall!$B$2:$B$501,A1684,BallByBall!$P$2:$P$501,B1684))</f>
        <v>0</v>
      </c>
      <c r="N1684">
        <f>IF(A1684="","",SUMIFS(BallByBall!$X$2:$X$501,BallByBall!$B$2:$B$501,A1684,BallByBall!$P$2:$P$501,B1684))</f>
        <v>0</v>
      </c>
      <c r="O1684">
        <f>IF(A1684="","",SUMIFS(OverSummary!$G$2:$G$101,OverSummary!$A$2:$A$101,A1684,OverSummary!$D$2:$D$101,B1684))</f>
        <v>0</v>
      </c>
      <c r="P1684">
        <f>IF(A1684="","",G1684*Rules!$B$13+H1684*Rules!$B$14+I1684*Rules!$B$15)</f>
        <v>0</v>
      </c>
      <c r="Q1684">
        <f>IF(A1684="","",IF(G1684&gt;=100,Rules!$B$18,IF(G1684&gt;=50,Rules!$B$17,IF(G1684&gt;=30,Rules!$B$16,0)))+IF(AND(F1684=1,D1684&lt;&gt;"BWL",G1684=0),Rules!$B$27,0))</f>
        <v>0</v>
      </c>
      <c r="R1684">
        <f>IF(A1684="","",J1684*Rules!$B$19+O1684*Rules!$B$22)</f>
        <v>0</v>
      </c>
      <c r="S1684">
        <f>IF(A1684="","",IF(J1684&gt;=4,Rules!$B$21,IF(J1684&gt;=3,Rules!$B$20,0)))</f>
        <v>0</v>
      </c>
      <c r="T1684">
        <f>IF(A1684="","",K1684*Rules!$B$23+L1684*Rules!$B$24+M1684*Rules!$B$25+N1684*Rules!$B$26)</f>
        <v>0</v>
      </c>
      <c r="U1684">
        <f t="shared" si="26"/>
        <v>0</v>
      </c>
    </row>
    <row r="1685" spans="1:21" x14ac:dyDescent="0.2">
      <c r="A1685" t="str">
        <f>MatchSquad!A1685</f>
        <v>M034</v>
      </c>
      <c r="B1685" t="str">
        <f>MatchSquad!B1685</f>
        <v>P059</v>
      </c>
      <c r="C1685" t="str">
        <f>MatchSquad!C1685</f>
        <v>Washington Sundar</v>
      </c>
      <c r="D1685" t="str">
        <f>MatchSquad!D1685</f>
        <v>AR</v>
      </c>
      <c r="E1685" t="str">
        <f>MatchSquad!E1685</f>
        <v>GT</v>
      </c>
      <c r="F1685">
        <f>MatchSquad!G1685</f>
        <v>0</v>
      </c>
      <c r="G1685">
        <f>IF(A1685="","",SUMIFS(BallByBall!$I$2:$I$501,BallByBall!$B$2:$B$501,A1685,BallByBall!$F$2:$F$501,B1685))</f>
        <v>0</v>
      </c>
      <c r="H1685">
        <f>IF(A1685="","",COUNTIFS(BallByBall!$B$2:$B$501,A1685,BallByBall!$F$2:$F$501,B1685,BallByBall!$Q$2:$Q$501,1))</f>
        <v>0</v>
      </c>
      <c r="I1685">
        <f>IF(A1685="","",COUNTIFS(BallByBall!$B$2:$B$501,A1685,BallByBall!$F$2:$F$501,B1685,BallByBall!$R$2:$R$501,1))</f>
        <v>0</v>
      </c>
      <c r="J1685">
        <f>IF(A1685="","",SUMIFS(BallByBall!$T$2:$T$501,BallByBall!$B$2:$B$501,A1685,BallByBall!$H$2:$H$501,B1685))</f>
        <v>0</v>
      </c>
      <c r="K1685">
        <f>IF(A1685="","",SUMIFS(BallByBall!$U$2:$U$501,BallByBall!$B$2:$B$501,A1685,BallByBall!$P$2:$P$501,B1685))</f>
        <v>0</v>
      </c>
      <c r="L1685">
        <f>IF(A1685="","",SUMIFS(BallByBall!$V$2:$V$501,BallByBall!$B$2:$B$501,A1685,BallByBall!$P$2:$P$501,B1685))</f>
        <v>0</v>
      </c>
      <c r="M1685">
        <f>IF(A1685="","",SUMIFS(BallByBall!$W$2:$W$501,BallByBall!$B$2:$B$501,A1685,BallByBall!$P$2:$P$501,B1685))</f>
        <v>0</v>
      </c>
      <c r="N1685">
        <f>IF(A1685="","",SUMIFS(BallByBall!$X$2:$X$501,BallByBall!$B$2:$B$501,A1685,BallByBall!$P$2:$P$501,B1685))</f>
        <v>0</v>
      </c>
      <c r="O1685">
        <f>IF(A1685="","",SUMIFS(OverSummary!$G$2:$G$101,OverSummary!$A$2:$A$101,A1685,OverSummary!$D$2:$D$101,B1685))</f>
        <v>0</v>
      </c>
      <c r="P1685">
        <f>IF(A1685="","",G1685*Rules!$B$13+H1685*Rules!$B$14+I1685*Rules!$B$15)</f>
        <v>0</v>
      </c>
      <c r="Q1685">
        <f>IF(A1685="","",IF(G1685&gt;=100,Rules!$B$18,IF(G1685&gt;=50,Rules!$B$17,IF(G1685&gt;=30,Rules!$B$16,0)))+IF(AND(F1685=1,D1685&lt;&gt;"BWL",G1685=0),Rules!$B$27,0))</f>
        <v>0</v>
      </c>
      <c r="R1685">
        <f>IF(A1685="","",J1685*Rules!$B$19+O1685*Rules!$B$22)</f>
        <v>0</v>
      </c>
      <c r="S1685">
        <f>IF(A1685="","",IF(J1685&gt;=4,Rules!$B$21,IF(J1685&gt;=3,Rules!$B$20,0)))</f>
        <v>0</v>
      </c>
      <c r="T1685">
        <f>IF(A1685="","",K1685*Rules!$B$23+L1685*Rules!$B$24+M1685*Rules!$B$25+N1685*Rules!$B$26)</f>
        <v>0</v>
      </c>
      <c r="U1685">
        <f t="shared" si="26"/>
        <v>0</v>
      </c>
    </row>
    <row r="1686" spans="1:21" x14ac:dyDescent="0.2">
      <c r="A1686" t="str">
        <f>MatchSquad!A1686</f>
        <v>M034</v>
      </c>
      <c r="B1686" t="str">
        <f>MatchSquad!B1686</f>
        <v>P060</v>
      </c>
      <c r="C1686" t="str">
        <f>MatchSquad!C1686</f>
        <v>Mohd. Arshad Khan</v>
      </c>
      <c r="D1686" t="str">
        <f>MatchSquad!D1686</f>
        <v>AR</v>
      </c>
      <c r="E1686" t="str">
        <f>MatchSquad!E1686</f>
        <v>GT</v>
      </c>
      <c r="F1686">
        <f>MatchSquad!G1686</f>
        <v>0</v>
      </c>
      <c r="G1686">
        <f>IF(A1686="","",SUMIFS(BallByBall!$I$2:$I$501,BallByBall!$B$2:$B$501,A1686,BallByBall!$F$2:$F$501,B1686))</f>
        <v>0</v>
      </c>
      <c r="H1686">
        <f>IF(A1686="","",COUNTIFS(BallByBall!$B$2:$B$501,A1686,BallByBall!$F$2:$F$501,B1686,BallByBall!$Q$2:$Q$501,1))</f>
        <v>0</v>
      </c>
      <c r="I1686">
        <f>IF(A1686="","",COUNTIFS(BallByBall!$B$2:$B$501,A1686,BallByBall!$F$2:$F$501,B1686,BallByBall!$R$2:$R$501,1))</f>
        <v>0</v>
      </c>
      <c r="J1686">
        <f>IF(A1686="","",SUMIFS(BallByBall!$T$2:$T$501,BallByBall!$B$2:$B$501,A1686,BallByBall!$H$2:$H$501,B1686))</f>
        <v>0</v>
      </c>
      <c r="K1686">
        <f>IF(A1686="","",SUMIFS(BallByBall!$U$2:$U$501,BallByBall!$B$2:$B$501,A1686,BallByBall!$P$2:$P$501,B1686))</f>
        <v>0</v>
      </c>
      <c r="L1686">
        <f>IF(A1686="","",SUMIFS(BallByBall!$V$2:$V$501,BallByBall!$B$2:$B$501,A1686,BallByBall!$P$2:$P$501,B1686))</f>
        <v>0</v>
      </c>
      <c r="M1686">
        <f>IF(A1686="","",SUMIFS(BallByBall!$W$2:$W$501,BallByBall!$B$2:$B$501,A1686,BallByBall!$P$2:$P$501,B1686))</f>
        <v>0</v>
      </c>
      <c r="N1686">
        <f>IF(A1686="","",SUMIFS(BallByBall!$X$2:$X$501,BallByBall!$B$2:$B$501,A1686,BallByBall!$P$2:$P$501,B1686))</f>
        <v>0</v>
      </c>
      <c r="O1686">
        <f>IF(A1686="","",SUMIFS(OverSummary!$G$2:$G$101,OverSummary!$A$2:$A$101,A1686,OverSummary!$D$2:$D$101,B1686))</f>
        <v>0</v>
      </c>
      <c r="P1686">
        <f>IF(A1686="","",G1686*Rules!$B$13+H1686*Rules!$B$14+I1686*Rules!$B$15)</f>
        <v>0</v>
      </c>
      <c r="Q1686">
        <f>IF(A1686="","",IF(G1686&gt;=100,Rules!$B$18,IF(G1686&gt;=50,Rules!$B$17,IF(G1686&gt;=30,Rules!$B$16,0)))+IF(AND(F1686=1,D1686&lt;&gt;"BWL",G1686=0),Rules!$B$27,0))</f>
        <v>0</v>
      </c>
      <c r="R1686">
        <f>IF(A1686="","",J1686*Rules!$B$19+O1686*Rules!$B$22)</f>
        <v>0</v>
      </c>
      <c r="S1686">
        <f>IF(A1686="","",IF(J1686&gt;=4,Rules!$B$21,IF(J1686&gt;=3,Rules!$B$20,0)))</f>
        <v>0</v>
      </c>
      <c r="T1686">
        <f>IF(A1686="","",K1686*Rules!$B$23+L1686*Rules!$B$24+M1686*Rules!$B$25+N1686*Rules!$B$26)</f>
        <v>0</v>
      </c>
      <c r="U1686">
        <f t="shared" si="26"/>
        <v>0</v>
      </c>
    </row>
    <row r="1687" spans="1:21" x14ac:dyDescent="0.2">
      <c r="A1687" t="str">
        <f>MatchSquad!A1687</f>
        <v>M034</v>
      </c>
      <c r="B1687" t="str">
        <f>MatchSquad!B1687</f>
        <v>P061</v>
      </c>
      <c r="C1687" t="str">
        <f>MatchSquad!C1687</f>
        <v>Sai Kishore</v>
      </c>
      <c r="D1687" t="str">
        <f>MatchSquad!D1687</f>
        <v>AR</v>
      </c>
      <c r="E1687" t="str">
        <f>MatchSquad!E1687</f>
        <v>GT</v>
      </c>
      <c r="F1687">
        <f>MatchSquad!G1687</f>
        <v>0</v>
      </c>
      <c r="G1687">
        <f>IF(A1687="","",SUMIFS(BallByBall!$I$2:$I$501,BallByBall!$B$2:$B$501,A1687,BallByBall!$F$2:$F$501,B1687))</f>
        <v>0</v>
      </c>
      <c r="H1687">
        <f>IF(A1687="","",COUNTIFS(BallByBall!$B$2:$B$501,A1687,BallByBall!$F$2:$F$501,B1687,BallByBall!$Q$2:$Q$501,1))</f>
        <v>0</v>
      </c>
      <c r="I1687">
        <f>IF(A1687="","",COUNTIFS(BallByBall!$B$2:$B$501,A1687,BallByBall!$F$2:$F$501,B1687,BallByBall!$R$2:$R$501,1))</f>
        <v>0</v>
      </c>
      <c r="J1687">
        <f>IF(A1687="","",SUMIFS(BallByBall!$T$2:$T$501,BallByBall!$B$2:$B$501,A1687,BallByBall!$H$2:$H$501,B1687))</f>
        <v>0</v>
      </c>
      <c r="K1687">
        <f>IF(A1687="","",SUMIFS(BallByBall!$U$2:$U$501,BallByBall!$B$2:$B$501,A1687,BallByBall!$P$2:$P$501,B1687))</f>
        <v>0</v>
      </c>
      <c r="L1687">
        <f>IF(A1687="","",SUMIFS(BallByBall!$V$2:$V$501,BallByBall!$B$2:$B$501,A1687,BallByBall!$P$2:$P$501,B1687))</f>
        <v>0</v>
      </c>
      <c r="M1687">
        <f>IF(A1687="","",SUMIFS(BallByBall!$W$2:$W$501,BallByBall!$B$2:$B$501,A1687,BallByBall!$P$2:$P$501,B1687))</f>
        <v>0</v>
      </c>
      <c r="N1687">
        <f>IF(A1687="","",SUMIFS(BallByBall!$X$2:$X$501,BallByBall!$B$2:$B$501,A1687,BallByBall!$P$2:$P$501,B1687))</f>
        <v>0</v>
      </c>
      <c r="O1687">
        <f>IF(A1687="","",SUMIFS(OverSummary!$G$2:$G$101,OverSummary!$A$2:$A$101,A1687,OverSummary!$D$2:$D$101,B1687))</f>
        <v>0</v>
      </c>
      <c r="P1687">
        <f>IF(A1687="","",G1687*Rules!$B$13+H1687*Rules!$B$14+I1687*Rules!$B$15)</f>
        <v>0</v>
      </c>
      <c r="Q1687">
        <f>IF(A1687="","",IF(G1687&gt;=100,Rules!$B$18,IF(G1687&gt;=50,Rules!$B$17,IF(G1687&gt;=30,Rules!$B$16,0)))+IF(AND(F1687=1,D1687&lt;&gt;"BWL",G1687=0),Rules!$B$27,0))</f>
        <v>0</v>
      </c>
      <c r="R1687">
        <f>IF(A1687="","",J1687*Rules!$B$19+O1687*Rules!$B$22)</f>
        <v>0</v>
      </c>
      <c r="S1687">
        <f>IF(A1687="","",IF(J1687&gt;=4,Rules!$B$21,IF(J1687&gt;=3,Rules!$B$20,0)))</f>
        <v>0</v>
      </c>
      <c r="T1687">
        <f>IF(A1687="","",K1687*Rules!$B$23+L1687*Rules!$B$24+M1687*Rules!$B$25+N1687*Rules!$B$26)</f>
        <v>0</v>
      </c>
      <c r="U1687">
        <f t="shared" si="26"/>
        <v>0</v>
      </c>
    </row>
    <row r="1688" spans="1:21" x14ac:dyDescent="0.2">
      <c r="A1688" t="str">
        <f>MatchSquad!A1688</f>
        <v>M034</v>
      </c>
      <c r="B1688" t="str">
        <f>MatchSquad!B1688</f>
        <v>P062</v>
      </c>
      <c r="C1688" t="str">
        <f>MatchSquad!C1688</f>
        <v>Jayant Yadav</v>
      </c>
      <c r="D1688" t="str">
        <f>MatchSquad!D1688</f>
        <v>AR</v>
      </c>
      <c r="E1688" t="str">
        <f>MatchSquad!E1688</f>
        <v>GT</v>
      </c>
      <c r="F1688">
        <f>MatchSquad!G1688</f>
        <v>0</v>
      </c>
      <c r="G1688">
        <f>IF(A1688="","",SUMIFS(BallByBall!$I$2:$I$501,BallByBall!$B$2:$B$501,A1688,BallByBall!$F$2:$F$501,B1688))</f>
        <v>0</v>
      </c>
      <c r="H1688">
        <f>IF(A1688="","",COUNTIFS(BallByBall!$B$2:$B$501,A1688,BallByBall!$F$2:$F$501,B1688,BallByBall!$Q$2:$Q$501,1))</f>
        <v>0</v>
      </c>
      <c r="I1688">
        <f>IF(A1688="","",COUNTIFS(BallByBall!$B$2:$B$501,A1688,BallByBall!$F$2:$F$501,B1688,BallByBall!$R$2:$R$501,1))</f>
        <v>0</v>
      </c>
      <c r="J1688">
        <f>IF(A1688="","",SUMIFS(BallByBall!$T$2:$T$501,BallByBall!$B$2:$B$501,A1688,BallByBall!$H$2:$H$501,B1688))</f>
        <v>0</v>
      </c>
      <c r="K1688">
        <f>IF(A1688="","",SUMIFS(BallByBall!$U$2:$U$501,BallByBall!$B$2:$B$501,A1688,BallByBall!$P$2:$P$501,B1688))</f>
        <v>0</v>
      </c>
      <c r="L1688">
        <f>IF(A1688="","",SUMIFS(BallByBall!$V$2:$V$501,BallByBall!$B$2:$B$501,A1688,BallByBall!$P$2:$P$501,B1688))</f>
        <v>0</v>
      </c>
      <c r="M1688">
        <f>IF(A1688="","",SUMIFS(BallByBall!$W$2:$W$501,BallByBall!$B$2:$B$501,A1688,BallByBall!$P$2:$P$501,B1688))</f>
        <v>0</v>
      </c>
      <c r="N1688">
        <f>IF(A1688="","",SUMIFS(BallByBall!$X$2:$X$501,BallByBall!$B$2:$B$501,A1688,BallByBall!$P$2:$P$501,B1688))</f>
        <v>0</v>
      </c>
      <c r="O1688">
        <f>IF(A1688="","",SUMIFS(OverSummary!$G$2:$G$101,OverSummary!$A$2:$A$101,A1688,OverSummary!$D$2:$D$101,B1688))</f>
        <v>0</v>
      </c>
      <c r="P1688">
        <f>IF(A1688="","",G1688*Rules!$B$13+H1688*Rules!$B$14+I1688*Rules!$B$15)</f>
        <v>0</v>
      </c>
      <c r="Q1688">
        <f>IF(A1688="","",IF(G1688&gt;=100,Rules!$B$18,IF(G1688&gt;=50,Rules!$B$17,IF(G1688&gt;=30,Rules!$B$16,0)))+IF(AND(F1688=1,D1688&lt;&gt;"BWL",G1688=0),Rules!$B$27,0))</f>
        <v>0</v>
      </c>
      <c r="R1688">
        <f>IF(A1688="","",J1688*Rules!$B$19+O1688*Rules!$B$22)</f>
        <v>0</v>
      </c>
      <c r="S1688">
        <f>IF(A1688="","",IF(J1688&gt;=4,Rules!$B$21,IF(J1688&gt;=3,Rules!$B$20,0)))</f>
        <v>0</v>
      </c>
      <c r="T1688">
        <f>IF(A1688="","",K1688*Rules!$B$23+L1688*Rules!$B$24+M1688*Rules!$B$25+N1688*Rules!$B$26)</f>
        <v>0</v>
      </c>
      <c r="U1688">
        <f t="shared" si="26"/>
        <v>0</v>
      </c>
    </row>
    <row r="1689" spans="1:21" x14ac:dyDescent="0.2">
      <c r="A1689" t="str">
        <f>MatchSquad!A1689</f>
        <v>M034</v>
      </c>
      <c r="B1689" t="str">
        <f>MatchSquad!B1689</f>
        <v>P063</v>
      </c>
      <c r="C1689" t="str">
        <f>MatchSquad!C1689</f>
        <v>Jason Holder</v>
      </c>
      <c r="D1689" t="str">
        <f>MatchSquad!D1689</f>
        <v>AR</v>
      </c>
      <c r="E1689" t="str">
        <f>MatchSquad!E1689</f>
        <v>GT</v>
      </c>
      <c r="F1689">
        <f>MatchSquad!G1689</f>
        <v>0</v>
      </c>
      <c r="G1689">
        <f>IF(A1689="","",SUMIFS(BallByBall!$I$2:$I$501,BallByBall!$B$2:$B$501,A1689,BallByBall!$F$2:$F$501,B1689))</f>
        <v>0</v>
      </c>
      <c r="H1689">
        <f>IF(A1689="","",COUNTIFS(BallByBall!$B$2:$B$501,A1689,BallByBall!$F$2:$F$501,B1689,BallByBall!$Q$2:$Q$501,1))</f>
        <v>0</v>
      </c>
      <c r="I1689">
        <f>IF(A1689="","",COUNTIFS(BallByBall!$B$2:$B$501,A1689,BallByBall!$F$2:$F$501,B1689,BallByBall!$R$2:$R$501,1))</f>
        <v>0</v>
      </c>
      <c r="J1689">
        <f>IF(A1689="","",SUMIFS(BallByBall!$T$2:$T$501,BallByBall!$B$2:$B$501,A1689,BallByBall!$H$2:$H$501,B1689))</f>
        <v>0</v>
      </c>
      <c r="K1689">
        <f>IF(A1689="","",SUMIFS(BallByBall!$U$2:$U$501,BallByBall!$B$2:$B$501,A1689,BallByBall!$P$2:$P$501,B1689))</f>
        <v>0</v>
      </c>
      <c r="L1689">
        <f>IF(A1689="","",SUMIFS(BallByBall!$V$2:$V$501,BallByBall!$B$2:$B$501,A1689,BallByBall!$P$2:$P$501,B1689))</f>
        <v>0</v>
      </c>
      <c r="M1689">
        <f>IF(A1689="","",SUMIFS(BallByBall!$W$2:$W$501,BallByBall!$B$2:$B$501,A1689,BallByBall!$P$2:$P$501,B1689))</f>
        <v>0</v>
      </c>
      <c r="N1689">
        <f>IF(A1689="","",SUMIFS(BallByBall!$X$2:$X$501,BallByBall!$B$2:$B$501,A1689,BallByBall!$P$2:$P$501,B1689))</f>
        <v>0</v>
      </c>
      <c r="O1689">
        <f>IF(A1689="","",SUMIFS(OverSummary!$G$2:$G$101,OverSummary!$A$2:$A$101,A1689,OverSummary!$D$2:$D$101,B1689))</f>
        <v>0</v>
      </c>
      <c r="P1689">
        <f>IF(A1689="","",G1689*Rules!$B$13+H1689*Rules!$B$14+I1689*Rules!$B$15)</f>
        <v>0</v>
      </c>
      <c r="Q1689">
        <f>IF(A1689="","",IF(G1689&gt;=100,Rules!$B$18,IF(G1689&gt;=50,Rules!$B$17,IF(G1689&gt;=30,Rules!$B$16,0)))+IF(AND(F1689=1,D1689&lt;&gt;"BWL",G1689=0),Rules!$B$27,0))</f>
        <v>0</v>
      </c>
      <c r="R1689">
        <f>IF(A1689="","",J1689*Rules!$B$19+O1689*Rules!$B$22)</f>
        <v>0</v>
      </c>
      <c r="S1689">
        <f>IF(A1689="","",IF(J1689&gt;=4,Rules!$B$21,IF(J1689&gt;=3,Rules!$B$20,0)))</f>
        <v>0</v>
      </c>
      <c r="T1689">
        <f>IF(A1689="","",K1689*Rules!$B$23+L1689*Rules!$B$24+M1689*Rules!$B$25+N1689*Rules!$B$26)</f>
        <v>0</v>
      </c>
      <c r="U1689">
        <f t="shared" si="26"/>
        <v>0</v>
      </c>
    </row>
    <row r="1690" spans="1:21" x14ac:dyDescent="0.2">
      <c r="A1690" t="str">
        <f>MatchSquad!A1690</f>
        <v>M034</v>
      </c>
      <c r="B1690" t="str">
        <f>MatchSquad!B1690</f>
        <v>P064</v>
      </c>
      <c r="C1690" t="str">
        <f>MatchSquad!C1690</f>
        <v>Rahul Tewatia</v>
      </c>
      <c r="D1690" t="str">
        <f>MatchSquad!D1690</f>
        <v>AR</v>
      </c>
      <c r="E1690" t="str">
        <f>MatchSquad!E1690</f>
        <v>GT</v>
      </c>
      <c r="F1690">
        <f>MatchSquad!G1690</f>
        <v>0</v>
      </c>
      <c r="G1690">
        <f>IF(A1690="","",SUMIFS(BallByBall!$I$2:$I$501,BallByBall!$B$2:$B$501,A1690,BallByBall!$F$2:$F$501,B1690))</f>
        <v>0</v>
      </c>
      <c r="H1690">
        <f>IF(A1690="","",COUNTIFS(BallByBall!$B$2:$B$501,A1690,BallByBall!$F$2:$F$501,B1690,BallByBall!$Q$2:$Q$501,1))</f>
        <v>0</v>
      </c>
      <c r="I1690">
        <f>IF(A1690="","",COUNTIFS(BallByBall!$B$2:$B$501,A1690,BallByBall!$F$2:$F$501,B1690,BallByBall!$R$2:$R$501,1))</f>
        <v>0</v>
      </c>
      <c r="J1690">
        <f>IF(A1690="","",SUMIFS(BallByBall!$T$2:$T$501,BallByBall!$B$2:$B$501,A1690,BallByBall!$H$2:$H$501,B1690))</f>
        <v>0</v>
      </c>
      <c r="K1690">
        <f>IF(A1690="","",SUMIFS(BallByBall!$U$2:$U$501,BallByBall!$B$2:$B$501,A1690,BallByBall!$P$2:$P$501,B1690))</f>
        <v>0</v>
      </c>
      <c r="L1690">
        <f>IF(A1690="","",SUMIFS(BallByBall!$V$2:$V$501,BallByBall!$B$2:$B$501,A1690,BallByBall!$P$2:$P$501,B1690))</f>
        <v>0</v>
      </c>
      <c r="M1690">
        <f>IF(A1690="","",SUMIFS(BallByBall!$W$2:$W$501,BallByBall!$B$2:$B$501,A1690,BallByBall!$P$2:$P$501,B1690))</f>
        <v>0</v>
      </c>
      <c r="N1690">
        <f>IF(A1690="","",SUMIFS(BallByBall!$X$2:$X$501,BallByBall!$B$2:$B$501,A1690,BallByBall!$P$2:$P$501,B1690))</f>
        <v>0</v>
      </c>
      <c r="O1690">
        <f>IF(A1690="","",SUMIFS(OverSummary!$G$2:$G$101,OverSummary!$A$2:$A$101,A1690,OverSummary!$D$2:$D$101,B1690))</f>
        <v>0</v>
      </c>
      <c r="P1690">
        <f>IF(A1690="","",G1690*Rules!$B$13+H1690*Rules!$B$14+I1690*Rules!$B$15)</f>
        <v>0</v>
      </c>
      <c r="Q1690">
        <f>IF(A1690="","",IF(G1690&gt;=100,Rules!$B$18,IF(G1690&gt;=50,Rules!$B$17,IF(G1690&gt;=30,Rules!$B$16,0)))+IF(AND(F1690=1,D1690&lt;&gt;"BWL",G1690=0),Rules!$B$27,0))</f>
        <v>0</v>
      </c>
      <c r="R1690">
        <f>IF(A1690="","",J1690*Rules!$B$19+O1690*Rules!$B$22)</f>
        <v>0</v>
      </c>
      <c r="S1690">
        <f>IF(A1690="","",IF(J1690&gt;=4,Rules!$B$21,IF(J1690&gt;=3,Rules!$B$20,0)))</f>
        <v>0</v>
      </c>
      <c r="T1690">
        <f>IF(A1690="","",K1690*Rules!$B$23+L1690*Rules!$B$24+M1690*Rules!$B$25+N1690*Rules!$B$26)</f>
        <v>0</v>
      </c>
      <c r="U1690">
        <f t="shared" si="26"/>
        <v>0</v>
      </c>
    </row>
    <row r="1691" spans="1:21" x14ac:dyDescent="0.2">
      <c r="A1691" t="str">
        <f>MatchSquad!A1691</f>
        <v>M034</v>
      </c>
      <c r="B1691" t="str">
        <f>MatchSquad!B1691</f>
        <v>P065</v>
      </c>
      <c r="C1691" t="str">
        <f>MatchSquad!C1691</f>
        <v>Shahrukh Khan</v>
      </c>
      <c r="D1691" t="str">
        <f>MatchSquad!D1691</f>
        <v>AR</v>
      </c>
      <c r="E1691" t="str">
        <f>MatchSquad!E1691</f>
        <v>GT</v>
      </c>
      <c r="F1691">
        <f>MatchSquad!G1691</f>
        <v>0</v>
      </c>
      <c r="G1691">
        <f>IF(A1691="","",SUMIFS(BallByBall!$I$2:$I$501,BallByBall!$B$2:$B$501,A1691,BallByBall!$F$2:$F$501,B1691))</f>
        <v>0</v>
      </c>
      <c r="H1691">
        <f>IF(A1691="","",COUNTIFS(BallByBall!$B$2:$B$501,A1691,BallByBall!$F$2:$F$501,B1691,BallByBall!$Q$2:$Q$501,1))</f>
        <v>0</v>
      </c>
      <c r="I1691">
        <f>IF(A1691="","",COUNTIFS(BallByBall!$B$2:$B$501,A1691,BallByBall!$F$2:$F$501,B1691,BallByBall!$R$2:$R$501,1))</f>
        <v>0</v>
      </c>
      <c r="J1691">
        <f>IF(A1691="","",SUMIFS(BallByBall!$T$2:$T$501,BallByBall!$B$2:$B$501,A1691,BallByBall!$H$2:$H$501,B1691))</f>
        <v>0</v>
      </c>
      <c r="K1691">
        <f>IF(A1691="","",SUMIFS(BallByBall!$U$2:$U$501,BallByBall!$B$2:$B$501,A1691,BallByBall!$P$2:$P$501,B1691))</f>
        <v>0</v>
      </c>
      <c r="L1691">
        <f>IF(A1691="","",SUMIFS(BallByBall!$V$2:$V$501,BallByBall!$B$2:$B$501,A1691,BallByBall!$P$2:$P$501,B1691))</f>
        <v>0</v>
      </c>
      <c r="M1691">
        <f>IF(A1691="","",SUMIFS(BallByBall!$W$2:$W$501,BallByBall!$B$2:$B$501,A1691,BallByBall!$P$2:$P$501,B1691))</f>
        <v>0</v>
      </c>
      <c r="N1691">
        <f>IF(A1691="","",SUMIFS(BallByBall!$X$2:$X$501,BallByBall!$B$2:$B$501,A1691,BallByBall!$P$2:$P$501,B1691))</f>
        <v>0</v>
      </c>
      <c r="O1691">
        <f>IF(A1691="","",SUMIFS(OverSummary!$G$2:$G$101,OverSummary!$A$2:$A$101,A1691,OverSummary!$D$2:$D$101,B1691))</f>
        <v>0</v>
      </c>
      <c r="P1691">
        <f>IF(A1691="","",G1691*Rules!$B$13+H1691*Rules!$B$14+I1691*Rules!$B$15)</f>
        <v>0</v>
      </c>
      <c r="Q1691">
        <f>IF(A1691="","",IF(G1691&gt;=100,Rules!$B$18,IF(G1691&gt;=50,Rules!$B$17,IF(G1691&gt;=30,Rules!$B$16,0)))+IF(AND(F1691=1,D1691&lt;&gt;"BWL",G1691=0),Rules!$B$27,0))</f>
        <v>0</v>
      </c>
      <c r="R1691">
        <f>IF(A1691="","",J1691*Rules!$B$19+O1691*Rules!$B$22)</f>
        <v>0</v>
      </c>
      <c r="S1691">
        <f>IF(A1691="","",IF(J1691&gt;=4,Rules!$B$21,IF(J1691&gt;=3,Rules!$B$20,0)))</f>
        <v>0</v>
      </c>
      <c r="T1691">
        <f>IF(A1691="","",K1691*Rules!$B$23+L1691*Rules!$B$24+M1691*Rules!$B$25+N1691*Rules!$B$26)</f>
        <v>0</v>
      </c>
      <c r="U1691">
        <f t="shared" si="26"/>
        <v>0</v>
      </c>
    </row>
    <row r="1692" spans="1:21" x14ac:dyDescent="0.2">
      <c r="A1692" t="str">
        <f>MatchSquad!A1692</f>
        <v>M034</v>
      </c>
      <c r="B1692" t="str">
        <f>MatchSquad!B1692</f>
        <v>P066</v>
      </c>
      <c r="C1692" t="str">
        <f>MatchSquad!C1692</f>
        <v>Kagiso Rabada</v>
      </c>
      <c r="D1692" t="str">
        <f>MatchSquad!D1692</f>
        <v>BWL</v>
      </c>
      <c r="E1692" t="str">
        <f>MatchSquad!E1692</f>
        <v>GT</v>
      </c>
      <c r="F1692">
        <f>MatchSquad!G1692</f>
        <v>0</v>
      </c>
      <c r="G1692">
        <f>IF(A1692="","",SUMIFS(BallByBall!$I$2:$I$501,BallByBall!$B$2:$B$501,A1692,BallByBall!$F$2:$F$501,B1692))</f>
        <v>0</v>
      </c>
      <c r="H1692">
        <f>IF(A1692="","",COUNTIFS(BallByBall!$B$2:$B$501,A1692,BallByBall!$F$2:$F$501,B1692,BallByBall!$Q$2:$Q$501,1))</f>
        <v>0</v>
      </c>
      <c r="I1692">
        <f>IF(A1692="","",COUNTIFS(BallByBall!$B$2:$B$501,A1692,BallByBall!$F$2:$F$501,B1692,BallByBall!$R$2:$R$501,1))</f>
        <v>0</v>
      </c>
      <c r="J1692">
        <f>IF(A1692="","",SUMIFS(BallByBall!$T$2:$T$501,BallByBall!$B$2:$B$501,A1692,BallByBall!$H$2:$H$501,B1692))</f>
        <v>0</v>
      </c>
      <c r="K1692">
        <f>IF(A1692="","",SUMIFS(BallByBall!$U$2:$U$501,BallByBall!$B$2:$B$501,A1692,BallByBall!$P$2:$P$501,B1692))</f>
        <v>0</v>
      </c>
      <c r="L1692">
        <f>IF(A1692="","",SUMIFS(BallByBall!$V$2:$V$501,BallByBall!$B$2:$B$501,A1692,BallByBall!$P$2:$P$501,B1692))</f>
        <v>0</v>
      </c>
      <c r="M1692">
        <f>IF(A1692="","",SUMIFS(BallByBall!$W$2:$W$501,BallByBall!$B$2:$B$501,A1692,BallByBall!$P$2:$P$501,B1692))</f>
        <v>0</v>
      </c>
      <c r="N1692">
        <f>IF(A1692="","",SUMIFS(BallByBall!$X$2:$X$501,BallByBall!$B$2:$B$501,A1692,BallByBall!$P$2:$P$501,B1692))</f>
        <v>0</v>
      </c>
      <c r="O1692">
        <f>IF(A1692="","",SUMIFS(OverSummary!$G$2:$G$101,OverSummary!$A$2:$A$101,A1692,OverSummary!$D$2:$D$101,B1692))</f>
        <v>0</v>
      </c>
      <c r="P1692">
        <f>IF(A1692="","",G1692*Rules!$B$13+H1692*Rules!$B$14+I1692*Rules!$B$15)</f>
        <v>0</v>
      </c>
      <c r="Q1692">
        <f>IF(A1692="","",IF(G1692&gt;=100,Rules!$B$18,IF(G1692&gt;=50,Rules!$B$17,IF(G1692&gt;=30,Rules!$B$16,0)))+IF(AND(F1692=1,D1692&lt;&gt;"BWL",G1692=0),Rules!$B$27,0))</f>
        <v>0</v>
      </c>
      <c r="R1692">
        <f>IF(A1692="","",J1692*Rules!$B$19+O1692*Rules!$B$22)</f>
        <v>0</v>
      </c>
      <c r="S1692">
        <f>IF(A1692="","",IF(J1692&gt;=4,Rules!$B$21,IF(J1692&gt;=3,Rules!$B$20,0)))</f>
        <v>0</v>
      </c>
      <c r="T1692">
        <f>IF(A1692="","",K1692*Rules!$B$23+L1692*Rules!$B$24+M1692*Rules!$B$25+N1692*Rules!$B$26)</f>
        <v>0</v>
      </c>
      <c r="U1692">
        <f t="shared" si="26"/>
        <v>0</v>
      </c>
    </row>
    <row r="1693" spans="1:21" x14ac:dyDescent="0.2">
      <c r="A1693" t="str">
        <f>MatchSquad!A1693</f>
        <v>M034</v>
      </c>
      <c r="B1693" t="str">
        <f>MatchSquad!B1693</f>
        <v>P067</v>
      </c>
      <c r="C1693" t="str">
        <f>MatchSquad!C1693</f>
        <v>Mohammed Siraj</v>
      </c>
      <c r="D1693" t="str">
        <f>MatchSquad!D1693</f>
        <v>BWL</v>
      </c>
      <c r="E1693" t="str">
        <f>MatchSquad!E1693</f>
        <v>GT</v>
      </c>
      <c r="F1693">
        <f>MatchSquad!G1693</f>
        <v>0</v>
      </c>
      <c r="G1693">
        <f>IF(A1693="","",SUMIFS(BallByBall!$I$2:$I$501,BallByBall!$B$2:$B$501,A1693,BallByBall!$F$2:$F$501,B1693))</f>
        <v>0</v>
      </c>
      <c r="H1693">
        <f>IF(A1693="","",COUNTIFS(BallByBall!$B$2:$B$501,A1693,BallByBall!$F$2:$F$501,B1693,BallByBall!$Q$2:$Q$501,1))</f>
        <v>0</v>
      </c>
      <c r="I1693">
        <f>IF(A1693="","",COUNTIFS(BallByBall!$B$2:$B$501,A1693,BallByBall!$F$2:$F$501,B1693,BallByBall!$R$2:$R$501,1))</f>
        <v>0</v>
      </c>
      <c r="J1693">
        <f>IF(A1693="","",SUMIFS(BallByBall!$T$2:$T$501,BallByBall!$B$2:$B$501,A1693,BallByBall!$H$2:$H$501,B1693))</f>
        <v>0</v>
      </c>
      <c r="K1693">
        <f>IF(A1693="","",SUMIFS(BallByBall!$U$2:$U$501,BallByBall!$B$2:$B$501,A1693,BallByBall!$P$2:$P$501,B1693))</f>
        <v>0</v>
      </c>
      <c r="L1693">
        <f>IF(A1693="","",SUMIFS(BallByBall!$V$2:$V$501,BallByBall!$B$2:$B$501,A1693,BallByBall!$P$2:$P$501,B1693))</f>
        <v>0</v>
      </c>
      <c r="M1693">
        <f>IF(A1693="","",SUMIFS(BallByBall!$W$2:$W$501,BallByBall!$B$2:$B$501,A1693,BallByBall!$P$2:$P$501,B1693))</f>
        <v>0</v>
      </c>
      <c r="N1693">
        <f>IF(A1693="","",SUMIFS(BallByBall!$X$2:$X$501,BallByBall!$B$2:$B$501,A1693,BallByBall!$P$2:$P$501,B1693))</f>
        <v>0</v>
      </c>
      <c r="O1693">
        <f>IF(A1693="","",SUMIFS(OverSummary!$G$2:$G$101,OverSummary!$A$2:$A$101,A1693,OverSummary!$D$2:$D$101,B1693))</f>
        <v>0</v>
      </c>
      <c r="P1693">
        <f>IF(A1693="","",G1693*Rules!$B$13+H1693*Rules!$B$14+I1693*Rules!$B$15)</f>
        <v>0</v>
      </c>
      <c r="Q1693">
        <f>IF(A1693="","",IF(G1693&gt;=100,Rules!$B$18,IF(G1693&gt;=50,Rules!$B$17,IF(G1693&gt;=30,Rules!$B$16,0)))+IF(AND(F1693=1,D1693&lt;&gt;"BWL",G1693=0),Rules!$B$27,0))</f>
        <v>0</v>
      </c>
      <c r="R1693">
        <f>IF(A1693="","",J1693*Rules!$B$19+O1693*Rules!$B$22)</f>
        <v>0</v>
      </c>
      <c r="S1693">
        <f>IF(A1693="","",IF(J1693&gt;=4,Rules!$B$21,IF(J1693&gt;=3,Rules!$B$20,0)))</f>
        <v>0</v>
      </c>
      <c r="T1693">
        <f>IF(A1693="","",K1693*Rules!$B$23+L1693*Rules!$B$24+M1693*Rules!$B$25+N1693*Rules!$B$26)</f>
        <v>0</v>
      </c>
      <c r="U1693">
        <f t="shared" si="26"/>
        <v>0</v>
      </c>
    </row>
    <row r="1694" spans="1:21" x14ac:dyDescent="0.2">
      <c r="A1694" t="str">
        <f>MatchSquad!A1694</f>
        <v>M034</v>
      </c>
      <c r="B1694" t="str">
        <f>MatchSquad!B1694</f>
        <v>P068</v>
      </c>
      <c r="C1694" t="str">
        <f>MatchSquad!C1694</f>
        <v>Prasidh Krishna</v>
      </c>
      <c r="D1694" t="str">
        <f>MatchSquad!D1694</f>
        <v>BWL</v>
      </c>
      <c r="E1694" t="str">
        <f>MatchSquad!E1694</f>
        <v>GT</v>
      </c>
      <c r="F1694">
        <f>MatchSquad!G1694</f>
        <v>0</v>
      </c>
      <c r="G1694">
        <f>IF(A1694="","",SUMIFS(BallByBall!$I$2:$I$501,BallByBall!$B$2:$B$501,A1694,BallByBall!$F$2:$F$501,B1694))</f>
        <v>0</v>
      </c>
      <c r="H1694">
        <f>IF(A1694="","",COUNTIFS(BallByBall!$B$2:$B$501,A1694,BallByBall!$F$2:$F$501,B1694,BallByBall!$Q$2:$Q$501,1))</f>
        <v>0</v>
      </c>
      <c r="I1694">
        <f>IF(A1694="","",COUNTIFS(BallByBall!$B$2:$B$501,A1694,BallByBall!$F$2:$F$501,B1694,BallByBall!$R$2:$R$501,1))</f>
        <v>0</v>
      </c>
      <c r="J1694">
        <f>IF(A1694="","",SUMIFS(BallByBall!$T$2:$T$501,BallByBall!$B$2:$B$501,A1694,BallByBall!$H$2:$H$501,B1694))</f>
        <v>0</v>
      </c>
      <c r="K1694">
        <f>IF(A1694="","",SUMIFS(BallByBall!$U$2:$U$501,BallByBall!$B$2:$B$501,A1694,BallByBall!$P$2:$P$501,B1694))</f>
        <v>0</v>
      </c>
      <c r="L1694">
        <f>IF(A1694="","",SUMIFS(BallByBall!$V$2:$V$501,BallByBall!$B$2:$B$501,A1694,BallByBall!$P$2:$P$501,B1694))</f>
        <v>0</v>
      </c>
      <c r="M1694">
        <f>IF(A1694="","",SUMIFS(BallByBall!$W$2:$W$501,BallByBall!$B$2:$B$501,A1694,BallByBall!$P$2:$P$501,B1694))</f>
        <v>0</v>
      </c>
      <c r="N1694">
        <f>IF(A1694="","",SUMIFS(BallByBall!$X$2:$X$501,BallByBall!$B$2:$B$501,A1694,BallByBall!$P$2:$P$501,B1694))</f>
        <v>0</v>
      </c>
      <c r="O1694">
        <f>IF(A1694="","",SUMIFS(OverSummary!$G$2:$G$101,OverSummary!$A$2:$A$101,A1694,OverSummary!$D$2:$D$101,B1694))</f>
        <v>0</v>
      </c>
      <c r="P1694">
        <f>IF(A1694="","",G1694*Rules!$B$13+H1694*Rules!$B$14+I1694*Rules!$B$15)</f>
        <v>0</v>
      </c>
      <c r="Q1694">
        <f>IF(A1694="","",IF(G1694&gt;=100,Rules!$B$18,IF(G1694&gt;=50,Rules!$B$17,IF(G1694&gt;=30,Rules!$B$16,0)))+IF(AND(F1694=1,D1694&lt;&gt;"BWL",G1694=0),Rules!$B$27,0))</f>
        <v>0</v>
      </c>
      <c r="R1694">
        <f>IF(A1694="","",J1694*Rules!$B$19+O1694*Rules!$B$22)</f>
        <v>0</v>
      </c>
      <c r="S1694">
        <f>IF(A1694="","",IF(J1694&gt;=4,Rules!$B$21,IF(J1694&gt;=3,Rules!$B$20,0)))</f>
        <v>0</v>
      </c>
      <c r="T1694">
        <f>IF(A1694="","",K1694*Rules!$B$23+L1694*Rules!$B$24+M1694*Rules!$B$25+N1694*Rules!$B$26)</f>
        <v>0</v>
      </c>
      <c r="U1694">
        <f t="shared" si="26"/>
        <v>0</v>
      </c>
    </row>
    <row r="1695" spans="1:21" x14ac:dyDescent="0.2">
      <c r="A1695" t="str">
        <f>MatchSquad!A1695</f>
        <v>M034</v>
      </c>
      <c r="B1695" t="str">
        <f>MatchSquad!B1695</f>
        <v>P069</v>
      </c>
      <c r="C1695" t="str">
        <f>MatchSquad!C1695</f>
        <v>Manav Suthar</v>
      </c>
      <c r="D1695" t="str">
        <f>MatchSquad!D1695</f>
        <v>BWL</v>
      </c>
      <c r="E1695" t="str">
        <f>MatchSquad!E1695</f>
        <v>GT</v>
      </c>
      <c r="F1695">
        <f>MatchSquad!G1695</f>
        <v>0</v>
      </c>
      <c r="G1695">
        <f>IF(A1695="","",SUMIFS(BallByBall!$I$2:$I$501,BallByBall!$B$2:$B$501,A1695,BallByBall!$F$2:$F$501,B1695))</f>
        <v>0</v>
      </c>
      <c r="H1695">
        <f>IF(A1695="","",COUNTIFS(BallByBall!$B$2:$B$501,A1695,BallByBall!$F$2:$F$501,B1695,BallByBall!$Q$2:$Q$501,1))</f>
        <v>0</v>
      </c>
      <c r="I1695">
        <f>IF(A1695="","",COUNTIFS(BallByBall!$B$2:$B$501,A1695,BallByBall!$F$2:$F$501,B1695,BallByBall!$R$2:$R$501,1))</f>
        <v>0</v>
      </c>
      <c r="J1695">
        <f>IF(A1695="","",SUMIFS(BallByBall!$T$2:$T$501,BallByBall!$B$2:$B$501,A1695,BallByBall!$H$2:$H$501,B1695))</f>
        <v>0</v>
      </c>
      <c r="K1695">
        <f>IF(A1695="","",SUMIFS(BallByBall!$U$2:$U$501,BallByBall!$B$2:$B$501,A1695,BallByBall!$P$2:$P$501,B1695))</f>
        <v>0</v>
      </c>
      <c r="L1695">
        <f>IF(A1695="","",SUMIFS(BallByBall!$V$2:$V$501,BallByBall!$B$2:$B$501,A1695,BallByBall!$P$2:$P$501,B1695))</f>
        <v>0</v>
      </c>
      <c r="M1695">
        <f>IF(A1695="","",SUMIFS(BallByBall!$W$2:$W$501,BallByBall!$B$2:$B$501,A1695,BallByBall!$P$2:$P$501,B1695))</f>
        <v>0</v>
      </c>
      <c r="N1695">
        <f>IF(A1695="","",SUMIFS(BallByBall!$X$2:$X$501,BallByBall!$B$2:$B$501,A1695,BallByBall!$P$2:$P$501,B1695))</f>
        <v>0</v>
      </c>
      <c r="O1695">
        <f>IF(A1695="","",SUMIFS(OverSummary!$G$2:$G$101,OverSummary!$A$2:$A$101,A1695,OverSummary!$D$2:$D$101,B1695))</f>
        <v>0</v>
      </c>
      <c r="P1695">
        <f>IF(A1695="","",G1695*Rules!$B$13+H1695*Rules!$B$14+I1695*Rules!$B$15)</f>
        <v>0</v>
      </c>
      <c r="Q1695">
        <f>IF(A1695="","",IF(G1695&gt;=100,Rules!$B$18,IF(G1695&gt;=50,Rules!$B$17,IF(G1695&gt;=30,Rules!$B$16,0)))+IF(AND(F1695=1,D1695&lt;&gt;"BWL",G1695=0),Rules!$B$27,0))</f>
        <v>0</v>
      </c>
      <c r="R1695">
        <f>IF(A1695="","",J1695*Rules!$B$19+O1695*Rules!$B$22)</f>
        <v>0</v>
      </c>
      <c r="S1695">
        <f>IF(A1695="","",IF(J1695&gt;=4,Rules!$B$21,IF(J1695&gt;=3,Rules!$B$20,0)))</f>
        <v>0</v>
      </c>
      <c r="T1695">
        <f>IF(A1695="","",K1695*Rules!$B$23+L1695*Rules!$B$24+M1695*Rules!$B$25+N1695*Rules!$B$26)</f>
        <v>0</v>
      </c>
      <c r="U1695">
        <f t="shared" si="26"/>
        <v>0</v>
      </c>
    </row>
    <row r="1696" spans="1:21" x14ac:dyDescent="0.2">
      <c r="A1696" t="str">
        <f>MatchSquad!A1696</f>
        <v>M034</v>
      </c>
      <c r="B1696" t="str">
        <f>MatchSquad!B1696</f>
        <v>P070</v>
      </c>
      <c r="C1696" t="str">
        <f>MatchSquad!C1696</f>
        <v>Gurnoor Singh Brar</v>
      </c>
      <c r="D1696" t="str">
        <f>MatchSquad!D1696</f>
        <v>BWL</v>
      </c>
      <c r="E1696" t="str">
        <f>MatchSquad!E1696</f>
        <v>GT</v>
      </c>
      <c r="F1696">
        <f>MatchSquad!G1696</f>
        <v>0</v>
      </c>
      <c r="G1696">
        <f>IF(A1696="","",SUMIFS(BallByBall!$I$2:$I$501,BallByBall!$B$2:$B$501,A1696,BallByBall!$F$2:$F$501,B1696))</f>
        <v>0</v>
      </c>
      <c r="H1696">
        <f>IF(A1696="","",COUNTIFS(BallByBall!$B$2:$B$501,A1696,BallByBall!$F$2:$F$501,B1696,BallByBall!$Q$2:$Q$501,1))</f>
        <v>0</v>
      </c>
      <c r="I1696">
        <f>IF(A1696="","",COUNTIFS(BallByBall!$B$2:$B$501,A1696,BallByBall!$F$2:$F$501,B1696,BallByBall!$R$2:$R$501,1))</f>
        <v>0</v>
      </c>
      <c r="J1696">
        <f>IF(A1696="","",SUMIFS(BallByBall!$T$2:$T$501,BallByBall!$B$2:$B$501,A1696,BallByBall!$H$2:$H$501,B1696))</f>
        <v>0</v>
      </c>
      <c r="K1696">
        <f>IF(A1696="","",SUMIFS(BallByBall!$U$2:$U$501,BallByBall!$B$2:$B$501,A1696,BallByBall!$P$2:$P$501,B1696))</f>
        <v>0</v>
      </c>
      <c r="L1696">
        <f>IF(A1696="","",SUMIFS(BallByBall!$V$2:$V$501,BallByBall!$B$2:$B$501,A1696,BallByBall!$P$2:$P$501,B1696))</f>
        <v>0</v>
      </c>
      <c r="M1696">
        <f>IF(A1696="","",SUMIFS(BallByBall!$W$2:$W$501,BallByBall!$B$2:$B$501,A1696,BallByBall!$P$2:$P$501,B1696))</f>
        <v>0</v>
      </c>
      <c r="N1696">
        <f>IF(A1696="","",SUMIFS(BallByBall!$X$2:$X$501,BallByBall!$B$2:$B$501,A1696,BallByBall!$P$2:$P$501,B1696))</f>
        <v>0</v>
      </c>
      <c r="O1696">
        <f>IF(A1696="","",SUMIFS(OverSummary!$G$2:$G$101,OverSummary!$A$2:$A$101,A1696,OverSummary!$D$2:$D$101,B1696))</f>
        <v>0</v>
      </c>
      <c r="P1696">
        <f>IF(A1696="","",G1696*Rules!$B$13+H1696*Rules!$B$14+I1696*Rules!$B$15)</f>
        <v>0</v>
      </c>
      <c r="Q1696">
        <f>IF(A1696="","",IF(G1696&gt;=100,Rules!$B$18,IF(G1696&gt;=50,Rules!$B$17,IF(G1696&gt;=30,Rules!$B$16,0)))+IF(AND(F1696=1,D1696&lt;&gt;"BWL",G1696=0),Rules!$B$27,0))</f>
        <v>0</v>
      </c>
      <c r="R1696">
        <f>IF(A1696="","",J1696*Rules!$B$19+O1696*Rules!$B$22)</f>
        <v>0</v>
      </c>
      <c r="S1696">
        <f>IF(A1696="","",IF(J1696&gt;=4,Rules!$B$21,IF(J1696&gt;=3,Rules!$B$20,0)))</f>
        <v>0</v>
      </c>
      <c r="T1696">
        <f>IF(A1696="","",K1696*Rules!$B$23+L1696*Rules!$B$24+M1696*Rules!$B$25+N1696*Rules!$B$26)</f>
        <v>0</v>
      </c>
      <c r="U1696">
        <f t="shared" si="26"/>
        <v>0</v>
      </c>
    </row>
    <row r="1697" spans="1:21" x14ac:dyDescent="0.2">
      <c r="A1697" t="str">
        <f>MatchSquad!A1697</f>
        <v>M034</v>
      </c>
      <c r="B1697" t="str">
        <f>MatchSquad!B1697</f>
        <v>P071</v>
      </c>
      <c r="C1697" t="str">
        <f>MatchSquad!C1697</f>
        <v>Ishant Sharma</v>
      </c>
      <c r="D1697" t="str">
        <f>MatchSquad!D1697</f>
        <v>BWL</v>
      </c>
      <c r="E1697" t="str">
        <f>MatchSquad!E1697</f>
        <v>GT</v>
      </c>
      <c r="F1697">
        <f>MatchSquad!G1697</f>
        <v>0</v>
      </c>
      <c r="G1697">
        <f>IF(A1697="","",SUMIFS(BallByBall!$I$2:$I$501,BallByBall!$B$2:$B$501,A1697,BallByBall!$F$2:$F$501,B1697))</f>
        <v>0</v>
      </c>
      <c r="H1697">
        <f>IF(A1697="","",COUNTIFS(BallByBall!$B$2:$B$501,A1697,BallByBall!$F$2:$F$501,B1697,BallByBall!$Q$2:$Q$501,1))</f>
        <v>0</v>
      </c>
      <c r="I1697">
        <f>IF(A1697="","",COUNTIFS(BallByBall!$B$2:$B$501,A1697,BallByBall!$F$2:$F$501,B1697,BallByBall!$R$2:$R$501,1))</f>
        <v>0</v>
      </c>
      <c r="J1697">
        <f>IF(A1697="","",SUMIFS(BallByBall!$T$2:$T$501,BallByBall!$B$2:$B$501,A1697,BallByBall!$H$2:$H$501,B1697))</f>
        <v>0</v>
      </c>
      <c r="K1697">
        <f>IF(A1697="","",SUMIFS(BallByBall!$U$2:$U$501,BallByBall!$B$2:$B$501,A1697,BallByBall!$P$2:$P$501,B1697))</f>
        <v>0</v>
      </c>
      <c r="L1697">
        <f>IF(A1697="","",SUMIFS(BallByBall!$V$2:$V$501,BallByBall!$B$2:$B$501,A1697,BallByBall!$P$2:$P$501,B1697))</f>
        <v>0</v>
      </c>
      <c r="M1697">
        <f>IF(A1697="","",SUMIFS(BallByBall!$W$2:$W$501,BallByBall!$B$2:$B$501,A1697,BallByBall!$P$2:$P$501,B1697))</f>
        <v>0</v>
      </c>
      <c r="N1697">
        <f>IF(A1697="","",SUMIFS(BallByBall!$X$2:$X$501,BallByBall!$B$2:$B$501,A1697,BallByBall!$P$2:$P$501,B1697))</f>
        <v>0</v>
      </c>
      <c r="O1697">
        <f>IF(A1697="","",SUMIFS(OverSummary!$G$2:$G$101,OverSummary!$A$2:$A$101,A1697,OverSummary!$D$2:$D$101,B1697))</f>
        <v>0</v>
      </c>
      <c r="P1697">
        <f>IF(A1697="","",G1697*Rules!$B$13+H1697*Rules!$B$14+I1697*Rules!$B$15)</f>
        <v>0</v>
      </c>
      <c r="Q1697">
        <f>IF(A1697="","",IF(G1697&gt;=100,Rules!$B$18,IF(G1697&gt;=50,Rules!$B$17,IF(G1697&gt;=30,Rules!$B$16,0)))+IF(AND(F1697=1,D1697&lt;&gt;"BWL",G1697=0),Rules!$B$27,0))</f>
        <v>0</v>
      </c>
      <c r="R1697">
        <f>IF(A1697="","",J1697*Rules!$B$19+O1697*Rules!$B$22)</f>
        <v>0</v>
      </c>
      <c r="S1697">
        <f>IF(A1697="","",IF(J1697&gt;=4,Rules!$B$21,IF(J1697&gt;=3,Rules!$B$20,0)))</f>
        <v>0</v>
      </c>
      <c r="T1697">
        <f>IF(A1697="","",K1697*Rules!$B$23+L1697*Rules!$B$24+M1697*Rules!$B$25+N1697*Rules!$B$26)</f>
        <v>0</v>
      </c>
      <c r="U1697">
        <f t="shared" si="26"/>
        <v>0</v>
      </c>
    </row>
    <row r="1698" spans="1:21" x14ac:dyDescent="0.2">
      <c r="A1698" t="str">
        <f>MatchSquad!A1698</f>
        <v>M034</v>
      </c>
      <c r="B1698" t="str">
        <f>MatchSquad!B1698</f>
        <v>P072</v>
      </c>
      <c r="C1698" t="str">
        <f>MatchSquad!C1698</f>
        <v>Ashok Sharma</v>
      </c>
      <c r="D1698" t="str">
        <f>MatchSquad!D1698</f>
        <v>BWL</v>
      </c>
      <c r="E1698" t="str">
        <f>MatchSquad!E1698</f>
        <v>GT</v>
      </c>
      <c r="F1698">
        <f>MatchSquad!G1698</f>
        <v>0</v>
      </c>
      <c r="G1698">
        <f>IF(A1698="","",SUMIFS(BallByBall!$I$2:$I$501,BallByBall!$B$2:$B$501,A1698,BallByBall!$F$2:$F$501,B1698))</f>
        <v>0</v>
      </c>
      <c r="H1698">
        <f>IF(A1698="","",COUNTIFS(BallByBall!$B$2:$B$501,A1698,BallByBall!$F$2:$F$501,B1698,BallByBall!$Q$2:$Q$501,1))</f>
        <v>0</v>
      </c>
      <c r="I1698">
        <f>IF(A1698="","",COUNTIFS(BallByBall!$B$2:$B$501,A1698,BallByBall!$F$2:$F$501,B1698,BallByBall!$R$2:$R$501,1))</f>
        <v>0</v>
      </c>
      <c r="J1698">
        <f>IF(A1698="","",SUMIFS(BallByBall!$T$2:$T$501,BallByBall!$B$2:$B$501,A1698,BallByBall!$H$2:$H$501,B1698))</f>
        <v>0</v>
      </c>
      <c r="K1698">
        <f>IF(A1698="","",SUMIFS(BallByBall!$U$2:$U$501,BallByBall!$B$2:$B$501,A1698,BallByBall!$P$2:$P$501,B1698))</f>
        <v>0</v>
      </c>
      <c r="L1698">
        <f>IF(A1698="","",SUMIFS(BallByBall!$V$2:$V$501,BallByBall!$B$2:$B$501,A1698,BallByBall!$P$2:$P$501,B1698))</f>
        <v>0</v>
      </c>
      <c r="M1698">
        <f>IF(A1698="","",SUMIFS(BallByBall!$W$2:$W$501,BallByBall!$B$2:$B$501,A1698,BallByBall!$P$2:$P$501,B1698))</f>
        <v>0</v>
      </c>
      <c r="N1698">
        <f>IF(A1698="","",SUMIFS(BallByBall!$X$2:$X$501,BallByBall!$B$2:$B$501,A1698,BallByBall!$P$2:$P$501,B1698))</f>
        <v>0</v>
      </c>
      <c r="O1698">
        <f>IF(A1698="","",SUMIFS(OverSummary!$G$2:$G$101,OverSummary!$A$2:$A$101,A1698,OverSummary!$D$2:$D$101,B1698))</f>
        <v>0</v>
      </c>
      <c r="P1698">
        <f>IF(A1698="","",G1698*Rules!$B$13+H1698*Rules!$B$14+I1698*Rules!$B$15)</f>
        <v>0</v>
      </c>
      <c r="Q1698">
        <f>IF(A1698="","",IF(G1698&gt;=100,Rules!$B$18,IF(G1698&gt;=50,Rules!$B$17,IF(G1698&gt;=30,Rules!$B$16,0)))+IF(AND(F1698=1,D1698&lt;&gt;"BWL",G1698=0),Rules!$B$27,0))</f>
        <v>0</v>
      </c>
      <c r="R1698">
        <f>IF(A1698="","",J1698*Rules!$B$19+O1698*Rules!$B$22)</f>
        <v>0</v>
      </c>
      <c r="S1698">
        <f>IF(A1698="","",IF(J1698&gt;=4,Rules!$B$21,IF(J1698&gt;=3,Rules!$B$20,0)))</f>
        <v>0</v>
      </c>
      <c r="T1698">
        <f>IF(A1698="","",K1698*Rules!$B$23+L1698*Rules!$B$24+M1698*Rules!$B$25+N1698*Rules!$B$26)</f>
        <v>0</v>
      </c>
      <c r="U1698">
        <f t="shared" si="26"/>
        <v>0</v>
      </c>
    </row>
    <row r="1699" spans="1:21" x14ac:dyDescent="0.2">
      <c r="A1699" t="str">
        <f>MatchSquad!A1699</f>
        <v>M034</v>
      </c>
      <c r="B1699" t="str">
        <f>MatchSquad!B1699</f>
        <v>P073</v>
      </c>
      <c r="C1699" t="str">
        <f>MatchSquad!C1699</f>
        <v>Luke Wood</v>
      </c>
      <c r="D1699" t="str">
        <f>MatchSquad!D1699</f>
        <v>BWL</v>
      </c>
      <c r="E1699" t="str">
        <f>MatchSquad!E1699</f>
        <v>GT</v>
      </c>
      <c r="F1699">
        <f>MatchSquad!G1699</f>
        <v>0</v>
      </c>
      <c r="G1699">
        <f>IF(A1699="","",SUMIFS(BallByBall!$I$2:$I$501,BallByBall!$B$2:$B$501,A1699,BallByBall!$F$2:$F$501,B1699))</f>
        <v>0</v>
      </c>
      <c r="H1699">
        <f>IF(A1699="","",COUNTIFS(BallByBall!$B$2:$B$501,A1699,BallByBall!$F$2:$F$501,B1699,BallByBall!$Q$2:$Q$501,1))</f>
        <v>0</v>
      </c>
      <c r="I1699">
        <f>IF(A1699="","",COUNTIFS(BallByBall!$B$2:$B$501,A1699,BallByBall!$F$2:$F$501,B1699,BallByBall!$R$2:$R$501,1))</f>
        <v>0</v>
      </c>
      <c r="J1699">
        <f>IF(A1699="","",SUMIFS(BallByBall!$T$2:$T$501,BallByBall!$B$2:$B$501,A1699,BallByBall!$H$2:$H$501,B1699))</f>
        <v>0</v>
      </c>
      <c r="K1699">
        <f>IF(A1699="","",SUMIFS(BallByBall!$U$2:$U$501,BallByBall!$B$2:$B$501,A1699,BallByBall!$P$2:$P$501,B1699))</f>
        <v>0</v>
      </c>
      <c r="L1699">
        <f>IF(A1699="","",SUMIFS(BallByBall!$V$2:$V$501,BallByBall!$B$2:$B$501,A1699,BallByBall!$P$2:$P$501,B1699))</f>
        <v>0</v>
      </c>
      <c r="M1699">
        <f>IF(A1699="","",SUMIFS(BallByBall!$W$2:$W$501,BallByBall!$B$2:$B$501,A1699,BallByBall!$P$2:$P$501,B1699))</f>
        <v>0</v>
      </c>
      <c r="N1699">
        <f>IF(A1699="","",SUMIFS(BallByBall!$X$2:$X$501,BallByBall!$B$2:$B$501,A1699,BallByBall!$P$2:$P$501,B1699))</f>
        <v>0</v>
      </c>
      <c r="O1699">
        <f>IF(A1699="","",SUMIFS(OverSummary!$G$2:$G$101,OverSummary!$A$2:$A$101,A1699,OverSummary!$D$2:$D$101,B1699))</f>
        <v>0</v>
      </c>
      <c r="P1699">
        <f>IF(A1699="","",G1699*Rules!$B$13+H1699*Rules!$B$14+I1699*Rules!$B$15)</f>
        <v>0</v>
      </c>
      <c r="Q1699">
        <f>IF(A1699="","",IF(G1699&gt;=100,Rules!$B$18,IF(G1699&gt;=50,Rules!$B$17,IF(G1699&gt;=30,Rules!$B$16,0)))+IF(AND(F1699=1,D1699&lt;&gt;"BWL",G1699=0),Rules!$B$27,0))</f>
        <v>0</v>
      </c>
      <c r="R1699">
        <f>IF(A1699="","",J1699*Rules!$B$19+O1699*Rules!$B$22)</f>
        <v>0</v>
      </c>
      <c r="S1699">
        <f>IF(A1699="","",IF(J1699&gt;=4,Rules!$B$21,IF(J1699&gt;=3,Rules!$B$20,0)))</f>
        <v>0</v>
      </c>
      <c r="T1699">
        <f>IF(A1699="","",K1699*Rules!$B$23+L1699*Rules!$B$24+M1699*Rules!$B$25+N1699*Rules!$B$26)</f>
        <v>0</v>
      </c>
      <c r="U1699">
        <f t="shared" si="26"/>
        <v>0</v>
      </c>
    </row>
    <row r="1700" spans="1:21" x14ac:dyDescent="0.2">
      <c r="A1700" t="str">
        <f>MatchSquad!A1700</f>
        <v>M034</v>
      </c>
      <c r="B1700" t="str">
        <f>MatchSquad!B1700</f>
        <v>P074</v>
      </c>
      <c r="C1700" t="str">
        <f>MatchSquad!C1700</f>
        <v>Kulwant Khejroliya</v>
      </c>
      <c r="D1700" t="str">
        <f>MatchSquad!D1700</f>
        <v>BWL</v>
      </c>
      <c r="E1700" t="str">
        <f>MatchSquad!E1700</f>
        <v>GT</v>
      </c>
      <c r="F1700">
        <f>MatchSquad!G1700</f>
        <v>0</v>
      </c>
      <c r="G1700">
        <f>IF(A1700="","",SUMIFS(BallByBall!$I$2:$I$501,BallByBall!$B$2:$B$501,A1700,BallByBall!$F$2:$F$501,B1700))</f>
        <v>0</v>
      </c>
      <c r="H1700">
        <f>IF(A1700="","",COUNTIFS(BallByBall!$B$2:$B$501,A1700,BallByBall!$F$2:$F$501,B1700,BallByBall!$Q$2:$Q$501,1))</f>
        <v>0</v>
      </c>
      <c r="I1700">
        <f>IF(A1700="","",COUNTIFS(BallByBall!$B$2:$B$501,A1700,BallByBall!$F$2:$F$501,B1700,BallByBall!$R$2:$R$501,1))</f>
        <v>0</v>
      </c>
      <c r="J1700">
        <f>IF(A1700="","",SUMIFS(BallByBall!$T$2:$T$501,BallByBall!$B$2:$B$501,A1700,BallByBall!$H$2:$H$501,B1700))</f>
        <v>0</v>
      </c>
      <c r="K1700">
        <f>IF(A1700="","",SUMIFS(BallByBall!$U$2:$U$501,BallByBall!$B$2:$B$501,A1700,BallByBall!$P$2:$P$501,B1700))</f>
        <v>0</v>
      </c>
      <c r="L1700">
        <f>IF(A1700="","",SUMIFS(BallByBall!$V$2:$V$501,BallByBall!$B$2:$B$501,A1700,BallByBall!$P$2:$P$501,B1700))</f>
        <v>0</v>
      </c>
      <c r="M1700">
        <f>IF(A1700="","",SUMIFS(BallByBall!$W$2:$W$501,BallByBall!$B$2:$B$501,A1700,BallByBall!$P$2:$P$501,B1700))</f>
        <v>0</v>
      </c>
      <c r="N1700">
        <f>IF(A1700="","",SUMIFS(BallByBall!$X$2:$X$501,BallByBall!$B$2:$B$501,A1700,BallByBall!$P$2:$P$501,B1700))</f>
        <v>0</v>
      </c>
      <c r="O1700">
        <f>IF(A1700="","",SUMIFS(OverSummary!$G$2:$G$101,OverSummary!$A$2:$A$101,A1700,OverSummary!$D$2:$D$101,B1700))</f>
        <v>0</v>
      </c>
      <c r="P1700">
        <f>IF(A1700="","",G1700*Rules!$B$13+H1700*Rules!$B$14+I1700*Rules!$B$15)</f>
        <v>0</v>
      </c>
      <c r="Q1700">
        <f>IF(A1700="","",IF(G1700&gt;=100,Rules!$B$18,IF(G1700&gt;=50,Rules!$B$17,IF(G1700&gt;=30,Rules!$B$16,0)))+IF(AND(F1700=1,D1700&lt;&gt;"BWL",G1700=0),Rules!$B$27,0))</f>
        <v>0</v>
      </c>
      <c r="R1700">
        <f>IF(A1700="","",J1700*Rules!$B$19+O1700*Rules!$B$22)</f>
        <v>0</v>
      </c>
      <c r="S1700">
        <f>IF(A1700="","",IF(J1700&gt;=4,Rules!$B$21,IF(J1700&gt;=3,Rules!$B$20,0)))</f>
        <v>0</v>
      </c>
      <c r="T1700">
        <f>IF(A1700="","",K1700*Rules!$B$23+L1700*Rules!$B$24+M1700*Rules!$B$25+N1700*Rules!$B$26)</f>
        <v>0</v>
      </c>
      <c r="U1700">
        <f t="shared" si="26"/>
        <v>0</v>
      </c>
    </row>
    <row r="1701" spans="1:21" x14ac:dyDescent="0.2">
      <c r="A1701" t="str">
        <f>MatchSquad!A1701</f>
        <v>M034</v>
      </c>
      <c r="B1701" t="str">
        <f>MatchSquad!B1701</f>
        <v>P075</v>
      </c>
      <c r="C1701" t="str">
        <f>MatchSquad!C1701</f>
        <v>Rashid Khan</v>
      </c>
      <c r="D1701" t="str">
        <f>MatchSquad!D1701</f>
        <v>BWL</v>
      </c>
      <c r="E1701" t="str">
        <f>MatchSquad!E1701</f>
        <v>GT</v>
      </c>
      <c r="F1701">
        <f>MatchSquad!G1701</f>
        <v>0</v>
      </c>
      <c r="G1701">
        <f>IF(A1701="","",SUMIFS(BallByBall!$I$2:$I$501,BallByBall!$B$2:$B$501,A1701,BallByBall!$F$2:$F$501,B1701))</f>
        <v>0</v>
      </c>
      <c r="H1701">
        <f>IF(A1701="","",COUNTIFS(BallByBall!$B$2:$B$501,A1701,BallByBall!$F$2:$F$501,B1701,BallByBall!$Q$2:$Q$501,1))</f>
        <v>0</v>
      </c>
      <c r="I1701">
        <f>IF(A1701="","",COUNTIFS(BallByBall!$B$2:$B$501,A1701,BallByBall!$F$2:$F$501,B1701,BallByBall!$R$2:$R$501,1))</f>
        <v>0</v>
      </c>
      <c r="J1701">
        <f>IF(A1701="","",SUMIFS(BallByBall!$T$2:$T$501,BallByBall!$B$2:$B$501,A1701,BallByBall!$H$2:$H$501,B1701))</f>
        <v>0</v>
      </c>
      <c r="K1701">
        <f>IF(A1701="","",SUMIFS(BallByBall!$U$2:$U$501,BallByBall!$B$2:$B$501,A1701,BallByBall!$P$2:$P$501,B1701))</f>
        <v>0</v>
      </c>
      <c r="L1701">
        <f>IF(A1701="","",SUMIFS(BallByBall!$V$2:$V$501,BallByBall!$B$2:$B$501,A1701,BallByBall!$P$2:$P$501,B1701))</f>
        <v>0</v>
      </c>
      <c r="M1701">
        <f>IF(A1701="","",SUMIFS(BallByBall!$W$2:$W$501,BallByBall!$B$2:$B$501,A1701,BallByBall!$P$2:$P$501,B1701))</f>
        <v>0</v>
      </c>
      <c r="N1701">
        <f>IF(A1701="","",SUMIFS(BallByBall!$X$2:$X$501,BallByBall!$B$2:$B$501,A1701,BallByBall!$P$2:$P$501,B1701))</f>
        <v>0</v>
      </c>
      <c r="O1701">
        <f>IF(A1701="","",SUMIFS(OverSummary!$G$2:$G$101,OverSummary!$A$2:$A$101,A1701,OverSummary!$D$2:$D$101,B1701))</f>
        <v>0</v>
      </c>
      <c r="P1701">
        <f>IF(A1701="","",G1701*Rules!$B$13+H1701*Rules!$B$14+I1701*Rules!$B$15)</f>
        <v>0</v>
      </c>
      <c r="Q1701">
        <f>IF(A1701="","",IF(G1701&gt;=100,Rules!$B$18,IF(G1701&gt;=50,Rules!$B$17,IF(G1701&gt;=30,Rules!$B$16,0)))+IF(AND(F1701=1,D1701&lt;&gt;"BWL",G1701=0),Rules!$B$27,0))</f>
        <v>0</v>
      </c>
      <c r="R1701">
        <f>IF(A1701="","",J1701*Rules!$B$19+O1701*Rules!$B$22)</f>
        <v>0</v>
      </c>
      <c r="S1701">
        <f>IF(A1701="","",IF(J1701&gt;=4,Rules!$B$21,IF(J1701&gt;=3,Rules!$B$20,0)))</f>
        <v>0</v>
      </c>
      <c r="T1701">
        <f>IF(A1701="","",K1701*Rules!$B$23+L1701*Rules!$B$24+M1701*Rules!$B$25+N1701*Rules!$B$26)</f>
        <v>0</v>
      </c>
      <c r="U1701">
        <f t="shared" si="26"/>
        <v>0</v>
      </c>
    </row>
    <row r="1702" spans="1:21" x14ac:dyDescent="0.2">
      <c r="A1702" t="str">
        <f>MatchSquad!A1702</f>
        <v>M035</v>
      </c>
      <c r="B1702" t="str">
        <f>MatchSquad!B1702</f>
        <v>P026</v>
      </c>
      <c r="C1702" t="str">
        <f>MatchSquad!C1702</f>
        <v>KL Rahul</v>
      </c>
      <c r="D1702" t="str">
        <f>MatchSquad!D1702</f>
        <v>WK</v>
      </c>
      <c r="E1702" t="str">
        <f>MatchSquad!E1702</f>
        <v>DC</v>
      </c>
      <c r="F1702">
        <f>MatchSquad!G1702</f>
        <v>0</v>
      </c>
      <c r="G1702">
        <f>IF(A1702="","",SUMIFS(BallByBall!$I$2:$I$501,BallByBall!$B$2:$B$501,A1702,BallByBall!$F$2:$F$501,B1702))</f>
        <v>0</v>
      </c>
      <c r="H1702">
        <f>IF(A1702="","",COUNTIFS(BallByBall!$B$2:$B$501,A1702,BallByBall!$F$2:$F$501,B1702,BallByBall!$Q$2:$Q$501,1))</f>
        <v>0</v>
      </c>
      <c r="I1702">
        <f>IF(A1702="","",COUNTIFS(BallByBall!$B$2:$B$501,A1702,BallByBall!$F$2:$F$501,B1702,BallByBall!$R$2:$R$501,1))</f>
        <v>0</v>
      </c>
      <c r="J1702">
        <f>IF(A1702="","",SUMIFS(BallByBall!$T$2:$T$501,BallByBall!$B$2:$B$501,A1702,BallByBall!$H$2:$H$501,B1702))</f>
        <v>0</v>
      </c>
      <c r="K1702">
        <f>IF(A1702="","",SUMIFS(BallByBall!$U$2:$U$501,BallByBall!$B$2:$B$501,A1702,BallByBall!$P$2:$P$501,B1702))</f>
        <v>0</v>
      </c>
      <c r="L1702">
        <f>IF(A1702="","",SUMIFS(BallByBall!$V$2:$V$501,BallByBall!$B$2:$B$501,A1702,BallByBall!$P$2:$P$501,B1702))</f>
        <v>0</v>
      </c>
      <c r="M1702">
        <f>IF(A1702="","",SUMIFS(BallByBall!$W$2:$W$501,BallByBall!$B$2:$B$501,A1702,BallByBall!$P$2:$P$501,B1702))</f>
        <v>0</v>
      </c>
      <c r="N1702">
        <f>IF(A1702="","",SUMIFS(BallByBall!$X$2:$X$501,BallByBall!$B$2:$B$501,A1702,BallByBall!$P$2:$P$501,B1702))</f>
        <v>0</v>
      </c>
      <c r="O1702">
        <f>IF(A1702="","",SUMIFS(OverSummary!$G$2:$G$101,OverSummary!$A$2:$A$101,A1702,OverSummary!$D$2:$D$101,B1702))</f>
        <v>0</v>
      </c>
      <c r="P1702">
        <f>IF(A1702="","",G1702*Rules!$B$13+H1702*Rules!$B$14+I1702*Rules!$B$15)</f>
        <v>0</v>
      </c>
      <c r="Q1702">
        <f>IF(A1702="","",IF(G1702&gt;=100,Rules!$B$18,IF(G1702&gt;=50,Rules!$B$17,IF(G1702&gt;=30,Rules!$B$16,0)))+IF(AND(F1702=1,D1702&lt;&gt;"BWL",G1702=0),Rules!$B$27,0))</f>
        <v>0</v>
      </c>
      <c r="R1702">
        <f>IF(A1702="","",J1702*Rules!$B$19+O1702*Rules!$B$22)</f>
        <v>0</v>
      </c>
      <c r="S1702">
        <f>IF(A1702="","",IF(J1702&gt;=4,Rules!$B$21,IF(J1702&gt;=3,Rules!$B$20,0)))</f>
        <v>0</v>
      </c>
      <c r="T1702">
        <f>IF(A1702="","",K1702*Rules!$B$23+L1702*Rules!$B$24+M1702*Rules!$B$25+N1702*Rules!$B$26)</f>
        <v>0</v>
      </c>
      <c r="U1702">
        <f t="shared" si="26"/>
        <v>0</v>
      </c>
    </row>
    <row r="1703" spans="1:21" x14ac:dyDescent="0.2">
      <c r="A1703" t="str">
        <f>MatchSquad!A1703</f>
        <v>M035</v>
      </c>
      <c r="B1703" t="str">
        <f>MatchSquad!B1703</f>
        <v>P027</v>
      </c>
      <c r="C1703" t="str">
        <f>MatchSquad!C1703</f>
        <v>Karun Nair</v>
      </c>
      <c r="D1703" t="str">
        <f>MatchSquad!D1703</f>
        <v>BAT</v>
      </c>
      <c r="E1703" t="str">
        <f>MatchSquad!E1703</f>
        <v>DC</v>
      </c>
      <c r="F1703">
        <f>MatchSquad!G1703</f>
        <v>0</v>
      </c>
      <c r="G1703">
        <f>IF(A1703="","",SUMIFS(BallByBall!$I$2:$I$501,BallByBall!$B$2:$B$501,A1703,BallByBall!$F$2:$F$501,B1703))</f>
        <v>0</v>
      </c>
      <c r="H1703">
        <f>IF(A1703="","",COUNTIFS(BallByBall!$B$2:$B$501,A1703,BallByBall!$F$2:$F$501,B1703,BallByBall!$Q$2:$Q$501,1))</f>
        <v>0</v>
      </c>
      <c r="I1703">
        <f>IF(A1703="","",COUNTIFS(BallByBall!$B$2:$B$501,A1703,BallByBall!$F$2:$F$501,B1703,BallByBall!$R$2:$R$501,1))</f>
        <v>0</v>
      </c>
      <c r="J1703">
        <f>IF(A1703="","",SUMIFS(BallByBall!$T$2:$T$501,BallByBall!$B$2:$B$501,A1703,BallByBall!$H$2:$H$501,B1703))</f>
        <v>0</v>
      </c>
      <c r="K1703">
        <f>IF(A1703="","",SUMIFS(BallByBall!$U$2:$U$501,BallByBall!$B$2:$B$501,A1703,BallByBall!$P$2:$P$501,B1703))</f>
        <v>0</v>
      </c>
      <c r="L1703">
        <f>IF(A1703="","",SUMIFS(BallByBall!$V$2:$V$501,BallByBall!$B$2:$B$501,A1703,BallByBall!$P$2:$P$501,B1703))</f>
        <v>0</v>
      </c>
      <c r="M1703">
        <f>IF(A1703="","",SUMIFS(BallByBall!$W$2:$W$501,BallByBall!$B$2:$B$501,A1703,BallByBall!$P$2:$P$501,B1703))</f>
        <v>0</v>
      </c>
      <c r="N1703">
        <f>IF(A1703="","",SUMIFS(BallByBall!$X$2:$X$501,BallByBall!$B$2:$B$501,A1703,BallByBall!$P$2:$P$501,B1703))</f>
        <v>0</v>
      </c>
      <c r="O1703">
        <f>IF(A1703="","",SUMIFS(OverSummary!$G$2:$G$101,OverSummary!$A$2:$A$101,A1703,OverSummary!$D$2:$D$101,B1703))</f>
        <v>0</v>
      </c>
      <c r="P1703">
        <f>IF(A1703="","",G1703*Rules!$B$13+H1703*Rules!$B$14+I1703*Rules!$B$15)</f>
        <v>0</v>
      </c>
      <c r="Q1703">
        <f>IF(A1703="","",IF(G1703&gt;=100,Rules!$B$18,IF(G1703&gt;=50,Rules!$B$17,IF(G1703&gt;=30,Rules!$B$16,0)))+IF(AND(F1703=1,D1703&lt;&gt;"BWL",G1703=0),Rules!$B$27,0))</f>
        <v>0</v>
      </c>
      <c r="R1703">
        <f>IF(A1703="","",J1703*Rules!$B$19+O1703*Rules!$B$22)</f>
        <v>0</v>
      </c>
      <c r="S1703">
        <f>IF(A1703="","",IF(J1703&gt;=4,Rules!$B$21,IF(J1703&gt;=3,Rules!$B$20,0)))</f>
        <v>0</v>
      </c>
      <c r="T1703">
        <f>IF(A1703="","",K1703*Rules!$B$23+L1703*Rules!$B$24+M1703*Rules!$B$25+N1703*Rules!$B$26)</f>
        <v>0</v>
      </c>
      <c r="U1703">
        <f t="shared" si="26"/>
        <v>0</v>
      </c>
    </row>
    <row r="1704" spans="1:21" x14ac:dyDescent="0.2">
      <c r="A1704" t="str">
        <f>MatchSquad!A1704</f>
        <v>M035</v>
      </c>
      <c r="B1704" t="str">
        <f>MatchSquad!B1704</f>
        <v>P028</v>
      </c>
      <c r="C1704" t="str">
        <f>MatchSquad!C1704</f>
        <v>David Miller</v>
      </c>
      <c r="D1704" t="str">
        <f>MatchSquad!D1704</f>
        <v>BAT</v>
      </c>
      <c r="E1704" t="str">
        <f>MatchSquad!E1704</f>
        <v>DC</v>
      </c>
      <c r="F1704">
        <f>MatchSquad!G1704</f>
        <v>0</v>
      </c>
      <c r="G1704">
        <f>IF(A1704="","",SUMIFS(BallByBall!$I$2:$I$501,BallByBall!$B$2:$B$501,A1704,BallByBall!$F$2:$F$501,B1704))</f>
        <v>0</v>
      </c>
      <c r="H1704">
        <f>IF(A1704="","",COUNTIFS(BallByBall!$B$2:$B$501,A1704,BallByBall!$F$2:$F$501,B1704,BallByBall!$Q$2:$Q$501,1))</f>
        <v>0</v>
      </c>
      <c r="I1704">
        <f>IF(A1704="","",COUNTIFS(BallByBall!$B$2:$B$501,A1704,BallByBall!$F$2:$F$501,B1704,BallByBall!$R$2:$R$501,1))</f>
        <v>0</v>
      </c>
      <c r="J1704">
        <f>IF(A1704="","",SUMIFS(BallByBall!$T$2:$T$501,BallByBall!$B$2:$B$501,A1704,BallByBall!$H$2:$H$501,B1704))</f>
        <v>0</v>
      </c>
      <c r="K1704">
        <f>IF(A1704="","",SUMIFS(BallByBall!$U$2:$U$501,BallByBall!$B$2:$B$501,A1704,BallByBall!$P$2:$P$501,B1704))</f>
        <v>0</v>
      </c>
      <c r="L1704">
        <f>IF(A1704="","",SUMIFS(BallByBall!$V$2:$V$501,BallByBall!$B$2:$B$501,A1704,BallByBall!$P$2:$P$501,B1704))</f>
        <v>0</v>
      </c>
      <c r="M1704">
        <f>IF(A1704="","",SUMIFS(BallByBall!$W$2:$W$501,BallByBall!$B$2:$B$501,A1704,BallByBall!$P$2:$P$501,B1704))</f>
        <v>0</v>
      </c>
      <c r="N1704">
        <f>IF(A1704="","",SUMIFS(BallByBall!$X$2:$X$501,BallByBall!$B$2:$B$501,A1704,BallByBall!$P$2:$P$501,B1704))</f>
        <v>0</v>
      </c>
      <c r="O1704">
        <f>IF(A1704="","",SUMIFS(OverSummary!$G$2:$G$101,OverSummary!$A$2:$A$101,A1704,OverSummary!$D$2:$D$101,B1704))</f>
        <v>0</v>
      </c>
      <c r="P1704">
        <f>IF(A1704="","",G1704*Rules!$B$13+H1704*Rules!$B$14+I1704*Rules!$B$15)</f>
        <v>0</v>
      </c>
      <c r="Q1704">
        <f>IF(A1704="","",IF(G1704&gt;=100,Rules!$B$18,IF(G1704&gt;=50,Rules!$B$17,IF(G1704&gt;=30,Rules!$B$16,0)))+IF(AND(F1704=1,D1704&lt;&gt;"BWL",G1704=0),Rules!$B$27,0))</f>
        <v>0</v>
      </c>
      <c r="R1704">
        <f>IF(A1704="","",J1704*Rules!$B$19+O1704*Rules!$B$22)</f>
        <v>0</v>
      </c>
      <c r="S1704">
        <f>IF(A1704="","",IF(J1704&gt;=4,Rules!$B$21,IF(J1704&gt;=3,Rules!$B$20,0)))</f>
        <v>0</v>
      </c>
      <c r="T1704">
        <f>IF(A1704="","",K1704*Rules!$B$23+L1704*Rules!$B$24+M1704*Rules!$B$25+N1704*Rules!$B$26)</f>
        <v>0</v>
      </c>
      <c r="U1704">
        <f t="shared" si="26"/>
        <v>0</v>
      </c>
    </row>
    <row r="1705" spans="1:21" x14ac:dyDescent="0.2">
      <c r="A1705" t="str">
        <f>MatchSquad!A1705</f>
        <v>M035</v>
      </c>
      <c r="B1705" t="str">
        <f>MatchSquad!B1705</f>
        <v>P029</v>
      </c>
      <c r="C1705" t="str">
        <f>MatchSquad!C1705</f>
        <v>Ben Duckett</v>
      </c>
      <c r="D1705" t="str">
        <f>MatchSquad!D1705</f>
        <v>WK</v>
      </c>
      <c r="E1705" t="str">
        <f>MatchSquad!E1705</f>
        <v>DC</v>
      </c>
      <c r="F1705">
        <f>MatchSquad!G1705</f>
        <v>0</v>
      </c>
      <c r="G1705">
        <f>IF(A1705="","",SUMIFS(BallByBall!$I$2:$I$501,BallByBall!$B$2:$B$501,A1705,BallByBall!$F$2:$F$501,B1705))</f>
        <v>0</v>
      </c>
      <c r="H1705">
        <f>IF(A1705="","",COUNTIFS(BallByBall!$B$2:$B$501,A1705,BallByBall!$F$2:$F$501,B1705,BallByBall!$Q$2:$Q$501,1))</f>
        <v>0</v>
      </c>
      <c r="I1705">
        <f>IF(A1705="","",COUNTIFS(BallByBall!$B$2:$B$501,A1705,BallByBall!$F$2:$F$501,B1705,BallByBall!$R$2:$R$501,1))</f>
        <v>0</v>
      </c>
      <c r="J1705">
        <f>IF(A1705="","",SUMIFS(BallByBall!$T$2:$T$501,BallByBall!$B$2:$B$501,A1705,BallByBall!$H$2:$H$501,B1705))</f>
        <v>0</v>
      </c>
      <c r="K1705">
        <f>IF(A1705="","",SUMIFS(BallByBall!$U$2:$U$501,BallByBall!$B$2:$B$501,A1705,BallByBall!$P$2:$P$501,B1705))</f>
        <v>0</v>
      </c>
      <c r="L1705">
        <f>IF(A1705="","",SUMIFS(BallByBall!$V$2:$V$501,BallByBall!$B$2:$B$501,A1705,BallByBall!$P$2:$P$501,B1705))</f>
        <v>0</v>
      </c>
      <c r="M1705">
        <f>IF(A1705="","",SUMIFS(BallByBall!$W$2:$W$501,BallByBall!$B$2:$B$501,A1705,BallByBall!$P$2:$P$501,B1705))</f>
        <v>0</v>
      </c>
      <c r="N1705">
        <f>IF(A1705="","",SUMIFS(BallByBall!$X$2:$X$501,BallByBall!$B$2:$B$501,A1705,BallByBall!$P$2:$P$501,B1705))</f>
        <v>0</v>
      </c>
      <c r="O1705">
        <f>IF(A1705="","",SUMIFS(OverSummary!$G$2:$G$101,OverSummary!$A$2:$A$101,A1705,OverSummary!$D$2:$D$101,B1705))</f>
        <v>0</v>
      </c>
      <c r="P1705">
        <f>IF(A1705="","",G1705*Rules!$B$13+H1705*Rules!$B$14+I1705*Rules!$B$15)</f>
        <v>0</v>
      </c>
      <c r="Q1705">
        <f>IF(A1705="","",IF(G1705&gt;=100,Rules!$B$18,IF(G1705&gt;=50,Rules!$B$17,IF(G1705&gt;=30,Rules!$B$16,0)))+IF(AND(F1705=1,D1705&lt;&gt;"BWL",G1705=0),Rules!$B$27,0))</f>
        <v>0</v>
      </c>
      <c r="R1705">
        <f>IF(A1705="","",J1705*Rules!$B$19+O1705*Rules!$B$22)</f>
        <v>0</v>
      </c>
      <c r="S1705">
        <f>IF(A1705="","",IF(J1705&gt;=4,Rules!$B$21,IF(J1705&gt;=3,Rules!$B$20,0)))</f>
        <v>0</v>
      </c>
      <c r="T1705">
        <f>IF(A1705="","",K1705*Rules!$B$23+L1705*Rules!$B$24+M1705*Rules!$B$25+N1705*Rules!$B$26)</f>
        <v>0</v>
      </c>
      <c r="U1705">
        <f t="shared" si="26"/>
        <v>0</v>
      </c>
    </row>
    <row r="1706" spans="1:21" x14ac:dyDescent="0.2">
      <c r="A1706" t="str">
        <f>MatchSquad!A1706</f>
        <v>M035</v>
      </c>
      <c r="B1706" t="str">
        <f>MatchSquad!B1706</f>
        <v>P030</v>
      </c>
      <c r="C1706" t="str">
        <f>MatchSquad!C1706</f>
        <v>Pathum Nissanka</v>
      </c>
      <c r="D1706" t="str">
        <f>MatchSquad!D1706</f>
        <v>BAT</v>
      </c>
      <c r="E1706" t="str">
        <f>MatchSquad!E1706</f>
        <v>DC</v>
      </c>
      <c r="F1706">
        <f>MatchSquad!G1706</f>
        <v>0</v>
      </c>
      <c r="G1706">
        <f>IF(A1706="","",SUMIFS(BallByBall!$I$2:$I$501,BallByBall!$B$2:$B$501,A1706,BallByBall!$F$2:$F$501,B1706))</f>
        <v>0</v>
      </c>
      <c r="H1706">
        <f>IF(A1706="","",COUNTIFS(BallByBall!$B$2:$B$501,A1706,BallByBall!$F$2:$F$501,B1706,BallByBall!$Q$2:$Q$501,1))</f>
        <v>0</v>
      </c>
      <c r="I1706">
        <f>IF(A1706="","",COUNTIFS(BallByBall!$B$2:$B$501,A1706,BallByBall!$F$2:$F$501,B1706,BallByBall!$R$2:$R$501,1))</f>
        <v>0</v>
      </c>
      <c r="J1706">
        <f>IF(A1706="","",SUMIFS(BallByBall!$T$2:$T$501,BallByBall!$B$2:$B$501,A1706,BallByBall!$H$2:$H$501,B1706))</f>
        <v>0</v>
      </c>
      <c r="K1706">
        <f>IF(A1706="","",SUMIFS(BallByBall!$U$2:$U$501,BallByBall!$B$2:$B$501,A1706,BallByBall!$P$2:$P$501,B1706))</f>
        <v>0</v>
      </c>
      <c r="L1706">
        <f>IF(A1706="","",SUMIFS(BallByBall!$V$2:$V$501,BallByBall!$B$2:$B$501,A1706,BallByBall!$P$2:$P$501,B1706))</f>
        <v>0</v>
      </c>
      <c r="M1706">
        <f>IF(A1706="","",SUMIFS(BallByBall!$W$2:$W$501,BallByBall!$B$2:$B$501,A1706,BallByBall!$P$2:$P$501,B1706))</f>
        <v>0</v>
      </c>
      <c r="N1706">
        <f>IF(A1706="","",SUMIFS(BallByBall!$X$2:$X$501,BallByBall!$B$2:$B$501,A1706,BallByBall!$P$2:$P$501,B1706))</f>
        <v>0</v>
      </c>
      <c r="O1706">
        <f>IF(A1706="","",SUMIFS(OverSummary!$G$2:$G$101,OverSummary!$A$2:$A$101,A1706,OverSummary!$D$2:$D$101,B1706))</f>
        <v>0</v>
      </c>
      <c r="P1706">
        <f>IF(A1706="","",G1706*Rules!$B$13+H1706*Rules!$B$14+I1706*Rules!$B$15)</f>
        <v>0</v>
      </c>
      <c r="Q1706">
        <f>IF(A1706="","",IF(G1706&gt;=100,Rules!$B$18,IF(G1706&gt;=50,Rules!$B$17,IF(G1706&gt;=30,Rules!$B$16,0)))+IF(AND(F1706=1,D1706&lt;&gt;"BWL",G1706=0),Rules!$B$27,0))</f>
        <v>0</v>
      </c>
      <c r="R1706">
        <f>IF(A1706="","",J1706*Rules!$B$19+O1706*Rules!$B$22)</f>
        <v>0</v>
      </c>
      <c r="S1706">
        <f>IF(A1706="","",IF(J1706&gt;=4,Rules!$B$21,IF(J1706&gt;=3,Rules!$B$20,0)))</f>
        <v>0</v>
      </c>
      <c r="T1706">
        <f>IF(A1706="","",K1706*Rules!$B$23+L1706*Rules!$B$24+M1706*Rules!$B$25+N1706*Rules!$B$26)</f>
        <v>0</v>
      </c>
      <c r="U1706">
        <f t="shared" si="26"/>
        <v>0</v>
      </c>
    </row>
    <row r="1707" spans="1:21" x14ac:dyDescent="0.2">
      <c r="A1707" t="str">
        <f>MatchSquad!A1707</f>
        <v>M035</v>
      </c>
      <c r="B1707" t="str">
        <f>MatchSquad!B1707</f>
        <v>P031</v>
      </c>
      <c r="C1707" t="str">
        <f>MatchSquad!C1707</f>
        <v>Sahil Parakh</v>
      </c>
      <c r="D1707" t="str">
        <f>MatchSquad!D1707</f>
        <v>BAT</v>
      </c>
      <c r="E1707" t="str">
        <f>MatchSquad!E1707</f>
        <v>DC</v>
      </c>
      <c r="F1707">
        <f>MatchSquad!G1707</f>
        <v>0</v>
      </c>
      <c r="G1707">
        <f>IF(A1707="","",SUMIFS(BallByBall!$I$2:$I$501,BallByBall!$B$2:$B$501,A1707,BallByBall!$F$2:$F$501,B1707))</f>
        <v>0</v>
      </c>
      <c r="H1707">
        <f>IF(A1707="","",COUNTIFS(BallByBall!$B$2:$B$501,A1707,BallByBall!$F$2:$F$501,B1707,BallByBall!$Q$2:$Q$501,1))</f>
        <v>0</v>
      </c>
      <c r="I1707">
        <f>IF(A1707="","",COUNTIFS(BallByBall!$B$2:$B$501,A1707,BallByBall!$F$2:$F$501,B1707,BallByBall!$R$2:$R$501,1))</f>
        <v>0</v>
      </c>
      <c r="J1707">
        <f>IF(A1707="","",SUMIFS(BallByBall!$T$2:$T$501,BallByBall!$B$2:$B$501,A1707,BallByBall!$H$2:$H$501,B1707))</f>
        <v>0</v>
      </c>
      <c r="K1707">
        <f>IF(A1707="","",SUMIFS(BallByBall!$U$2:$U$501,BallByBall!$B$2:$B$501,A1707,BallByBall!$P$2:$P$501,B1707))</f>
        <v>0</v>
      </c>
      <c r="L1707">
        <f>IF(A1707="","",SUMIFS(BallByBall!$V$2:$V$501,BallByBall!$B$2:$B$501,A1707,BallByBall!$P$2:$P$501,B1707))</f>
        <v>0</v>
      </c>
      <c r="M1707">
        <f>IF(A1707="","",SUMIFS(BallByBall!$W$2:$W$501,BallByBall!$B$2:$B$501,A1707,BallByBall!$P$2:$P$501,B1707))</f>
        <v>0</v>
      </c>
      <c r="N1707">
        <f>IF(A1707="","",SUMIFS(BallByBall!$X$2:$X$501,BallByBall!$B$2:$B$501,A1707,BallByBall!$P$2:$P$501,B1707))</f>
        <v>0</v>
      </c>
      <c r="O1707">
        <f>IF(A1707="","",SUMIFS(OverSummary!$G$2:$G$101,OverSummary!$A$2:$A$101,A1707,OverSummary!$D$2:$D$101,B1707))</f>
        <v>0</v>
      </c>
      <c r="P1707">
        <f>IF(A1707="","",G1707*Rules!$B$13+H1707*Rules!$B$14+I1707*Rules!$B$15)</f>
        <v>0</v>
      </c>
      <c r="Q1707">
        <f>IF(A1707="","",IF(G1707&gt;=100,Rules!$B$18,IF(G1707&gt;=50,Rules!$B$17,IF(G1707&gt;=30,Rules!$B$16,0)))+IF(AND(F1707=1,D1707&lt;&gt;"BWL",G1707=0),Rules!$B$27,0))</f>
        <v>0</v>
      </c>
      <c r="R1707">
        <f>IF(A1707="","",J1707*Rules!$B$19+O1707*Rules!$B$22)</f>
        <v>0</v>
      </c>
      <c r="S1707">
        <f>IF(A1707="","",IF(J1707&gt;=4,Rules!$B$21,IF(J1707&gt;=3,Rules!$B$20,0)))</f>
        <v>0</v>
      </c>
      <c r="T1707">
        <f>IF(A1707="","",K1707*Rules!$B$23+L1707*Rules!$B$24+M1707*Rules!$B$25+N1707*Rules!$B$26)</f>
        <v>0</v>
      </c>
      <c r="U1707">
        <f t="shared" si="26"/>
        <v>0</v>
      </c>
    </row>
    <row r="1708" spans="1:21" x14ac:dyDescent="0.2">
      <c r="A1708" t="str">
        <f>MatchSquad!A1708</f>
        <v>M035</v>
      </c>
      <c r="B1708" t="str">
        <f>MatchSquad!B1708</f>
        <v>P032</v>
      </c>
      <c r="C1708" t="str">
        <f>MatchSquad!C1708</f>
        <v>Prithvi Shaw</v>
      </c>
      <c r="D1708" t="str">
        <f>MatchSquad!D1708</f>
        <v>BAT</v>
      </c>
      <c r="E1708" t="str">
        <f>MatchSquad!E1708</f>
        <v>DC</v>
      </c>
      <c r="F1708">
        <f>MatchSquad!G1708</f>
        <v>0</v>
      </c>
      <c r="G1708">
        <f>IF(A1708="","",SUMIFS(BallByBall!$I$2:$I$501,BallByBall!$B$2:$B$501,A1708,BallByBall!$F$2:$F$501,B1708))</f>
        <v>0</v>
      </c>
      <c r="H1708">
        <f>IF(A1708="","",COUNTIFS(BallByBall!$B$2:$B$501,A1708,BallByBall!$F$2:$F$501,B1708,BallByBall!$Q$2:$Q$501,1))</f>
        <v>0</v>
      </c>
      <c r="I1708">
        <f>IF(A1708="","",COUNTIFS(BallByBall!$B$2:$B$501,A1708,BallByBall!$F$2:$F$501,B1708,BallByBall!$R$2:$R$501,1))</f>
        <v>0</v>
      </c>
      <c r="J1708">
        <f>IF(A1708="","",SUMIFS(BallByBall!$T$2:$T$501,BallByBall!$B$2:$B$501,A1708,BallByBall!$H$2:$H$501,B1708))</f>
        <v>0</v>
      </c>
      <c r="K1708">
        <f>IF(A1708="","",SUMIFS(BallByBall!$U$2:$U$501,BallByBall!$B$2:$B$501,A1708,BallByBall!$P$2:$P$501,B1708))</f>
        <v>0</v>
      </c>
      <c r="L1708">
        <f>IF(A1708="","",SUMIFS(BallByBall!$V$2:$V$501,BallByBall!$B$2:$B$501,A1708,BallByBall!$P$2:$P$501,B1708))</f>
        <v>0</v>
      </c>
      <c r="M1708">
        <f>IF(A1708="","",SUMIFS(BallByBall!$W$2:$W$501,BallByBall!$B$2:$B$501,A1708,BallByBall!$P$2:$P$501,B1708))</f>
        <v>0</v>
      </c>
      <c r="N1708">
        <f>IF(A1708="","",SUMIFS(BallByBall!$X$2:$X$501,BallByBall!$B$2:$B$501,A1708,BallByBall!$P$2:$P$501,B1708))</f>
        <v>0</v>
      </c>
      <c r="O1708">
        <f>IF(A1708="","",SUMIFS(OverSummary!$G$2:$G$101,OverSummary!$A$2:$A$101,A1708,OverSummary!$D$2:$D$101,B1708))</f>
        <v>0</v>
      </c>
      <c r="P1708">
        <f>IF(A1708="","",G1708*Rules!$B$13+H1708*Rules!$B$14+I1708*Rules!$B$15)</f>
        <v>0</v>
      </c>
      <c r="Q1708">
        <f>IF(A1708="","",IF(G1708&gt;=100,Rules!$B$18,IF(G1708&gt;=50,Rules!$B$17,IF(G1708&gt;=30,Rules!$B$16,0)))+IF(AND(F1708=1,D1708&lt;&gt;"BWL",G1708=0),Rules!$B$27,0))</f>
        <v>0</v>
      </c>
      <c r="R1708">
        <f>IF(A1708="","",J1708*Rules!$B$19+O1708*Rules!$B$22)</f>
        <v>0</v>
      </c>
      <c r="S1708">
        <f>IF(A1708="","",IF(J1708&gt;=4,Rules!$B$21,IF(J1708&gt;=3,Rules!$B$20,0)))</f>
        <v>0</v>
      </c>
      <c r="T1708">
        <f>IF(A1708="","",K1708*Rules!$B$23+L1708*Rules!$B$24+M1708*Rules!$B$25+N1708*Rules!$B$26)</f>
        <v>0</v>
      </c>
      <c r="U1708">
        <f t="shared" si="26"/>
        <v>0</v>
      </c>
    </row>
    <row r="1709" spans="1:21" x14ac:dyDescent="0.2">
      <c r="A1709" t="str">
        <f>MatchSquad!A1709</f>
        <v>M035</v>
      </c>
      <c r="B1709" t="str">
        <f>MatchSquad!B1709</f>
        <v>P033</v>
      </c>
      <c r="C1709" t="str">
        <f>MatchSquad!C1709</f>
        <v>Abishek Porel</v>
      </c>
      <c r="D1709" t="str">
        <f>MatchSquad!D1709</f>
        <v>WK</v>
      </c>
      <c r="E1709" t="str">
        <f>MatchSquad!E1709</f>
        <v>DC</v>
      </c>
      <c r="F1709">
        <f>MatchSquad!G1709</f>
        <v>0</v>
      </c>
      <c r="G1709">
        <f>IF(A1709="","",SUMIFS(BallByBall!$I$2:$I$501,BallByBall!$B$2:$B$501,A1709,BallByBall!$F$2:$F$501,B1709))</f>
        <v>0</v>
      </c>
      <c r="H1709">
        <f>IF(A1709="","",COUNTIFS(BallByBall!$B$2:$B$501,A1709,BallByBall!$F$2:$F$501,B1709,BallByBall!$Q$2:$Q$501,1))</f>
        <v>0</v>
      </c>
      <c r="I1709">
        <f>IF(A1709="","",COUNTIFS(BallByBall!$B$2:$B$501,A1709,BallByBall!$F$2:$F$501,B1709,BallByBall!$R$2:$R$501,1))</f>
        <v>0</v>
      </c>
      <c r="J1709">
        <f>IF(A1709="","",SUMIFS(BallByBall!$T$2:$T$501,BallByBall!$B$2:$B$501,A1709,BallByBall!$H$2:$H$501,B1709))</f>
        <v>0</v>
      </c>
      <c r="K1709">
        <f>IF(A1709="","",SUMIFS(BallByBall!$U$2:$U$501,BallByBall!$B$2:$B$501,A1709,BallByBall!$P$2:$P$501,B1709))</f>
        <v>0</v>
      </c>
      <c r="L1709">
        <f>IF(A1709="","",SUMIFS(BallByBall!$V$2:$V$501,BallByBall!$B$2:$B$501,A1709,BallByBall!$P$2:$P$501,B1709))</f>
        <v>0</v>
      </c>
      <c r="M1709">
        <f>IF(A1709="","",SUMIFS(BallByBall!$W$2:$W$501,BallByBall!$B$2:$B$501,A1709,BallByBall!$P$2:$P$501,B1709))</f>
        <v>0</v>
      </c>
      <c r="N1709">
        <f>IF(A1709="","",SUMIFS(BallByBall!$X$2:$X$501,BallByBall!$B$2:$B$501,A1709,BallByBall!$P$2:$P$501,B1709))</f>
        <v>0</v>
      </c>
      <c r="O1709">
        <f>IF(A1709="","",SUMIFS(OverSummary!$G$2:$G$101,OverSummary!$A$2:$A$101,A1709,OverSummary!$D$2:$D$101,B1709))</f>
        <v>0</v>
      </c>
      <c r="P1709">
        <f>IF(A1709="","",G1709*Rules!$B$13+H1709*Rules!$B$14+I1709*Rules!$B$15)</f>
        <v>0</v>
      </c>
      <c r="Q1709">
        <f>IF(A1709="","",IF(G1709&gt;=100,Rules!$B$18,IF(G1709&gt;=50,Rules!$B$17,IF(G1709&gt;=30,Rules!$B$16,0)))+IF(AND(F1709=1,D1709&lt;&gt;"BWL",G1709=0),Rules!$B$27,0))</f>
        <v>0</v>
      </c>
      <c r="R1709">
        <f>IF(A1709="","",J1709*Rules!$B$19+O1709*Rules!$B$22)</f>
        <v>0</v>
      </c>
      <c r="S1709">
        <f>IF(A1709="","",IF(J1709&gt;=4,Rules!$B$21,IF(J1709&gt;=3,Rules!$B$20,0)))</f>
        <v>0</v>
      </c>
      <c r="T1709">
        <f>IF(A1709="","",K1709*Rules!$B$23+L1709*Rules!$B$24+M1709*Rules!$B$25+N1709*Rules!$B$26)</f>
        <v>0</v>
      </c>
      <c r="U1709">
        <f t="shared" si="26"/>
        <v>0</v>
      </c>
    </row>
    <row r="1710" spans="1:21" x14ac:dyDescent="0.2">
      <c r="A1710" t="str">
        <f>MatchSquad!A1710</f>
        <v>M035</v>
      </c>
      <c r="B1710" t="str">
        <f>MatchSquad!B1710</f>
        <v>P034</v>
      </c>
      <c r="C1710" t="str">
        <f>MatchSquad!C1710</f>
        <v>Tristan Stubbs</v>
      </c>
      <c r="D1710" t="str">
        <f>MatchSquad!D1710</f>
        <v>WK</v>
      </c>
      <c r="E1710" t="str">
        <f>MatchSquad!E1710</f>
        <v>DC</v>
      </c>
      <c r="F1710">
        <f>MatchSquad!G1710</f>
        <v>0</v>
      </c>
      <c r="G1710">
        <f>IF(A1710="","",SUMIFS(BallByBall!$I$2:$I$501,BallByBall!$B$2:$B$501,A1710,BallByBall!$F$2:$F$501,B1710))</f>
        <v>0</v>
      </c>
      <c r="H1710">
        <f>IF(A1710="","",COUNTIFS(BallByBall!$B$2:$B$501,A1710,BallByBall!$F$2:$F$501,B1710,BallByBall!$Q$2:$Q$501,1))</f>
        <v>0</v>
      </c>
      <c r="I1710">
        <f>IF(A1710="","",COUNTIFS(BallByBall!$B$2:$B$501,A1710,BallByBall!$F$2:$F$501,B1710,BallByBall!$R$2:$R$501,1))</f>
        <v>0</v>
      </c>
      <c r="J1710">
        <f>IF(A1710="","",SUMIFS(BallByBall!$T$2:$T$501,BallByBall!$B$2:$B$501,A1710,BallByBall!$H$2:$H$501,B1710))</f>
        <v>0</v>
      </c>
      <c r="K1710">
        <f>IF(A1710="","",SUMIFS(BallByBall!$U$2:$U$501,BallByBall!$B$2:$B$501,A1710,BallByBall!$P$2:$P$501,B1710))</f>
        <v>0</v>
      </c>
      <c r="L1710">
        <f>IF(A1710="","",SUMIFS(BallByBall!$V$2:$V$501,BallByBall!$B$2:$B$501,A1710,BallByBall!$P$2:$P$501,B1710))</f>
        <v>0</v>
      </c>
      <c r="M1710">
        <f>IF(A1710="","",SUMIFS(BallByBall!$W$2:$W$501,BallByBall!$B$2:$B$501,A1710,BallByBall!$P$2:$P$501,B1710))</f>
        <v>0</v>
      </c>
      <c r="N1710">
        <f>IF(A1710="","",SUMIFS(BallByBall!$X$2:$X$501,BallByBall!$B$2:$B$501,A1710,BallByBall!$P$2:$P$501,B1710))</f>
        <v>0</v>
      </c>
      <c r="O1710">
        <f>IF(A1710="","",SUMIFS(OverSummary!$G$2:$G$101,OverSummary!$A$2:$A$101,A1710,OverSummary!$D$2:$D$101,B1710))</f>
        <v>0</v>
      </c>
      <c r="P1710">
        <f>IF(A1710="","",G1710*Rules!$B$13+H1710*Rules!$B$14+I1710*Rules!$B$15)</f>
        <v>0</v>
      </c>
      <c r="Q1710">
        <f>IF(A1710="","",IF(G1710&gt;=100,Rules!$B$18,IF(G1710&gt;=50,Rules!$B$17,IF(G1710&gt;=30,Rules!$B$16,0)))+IF(AND(F1710=1,D1710&lt;&gt;"BWL",G1710=0),Rules!$B$27,0))</f>
        <v>0</v>
      </c>
      <c r="R1710">
        <f>IF(A1710="","",J1710*Rules!$B$19+O1710*Rules!$B$22)</f>
        <v>0</v>
      </c>
      <c r="S1710">
        <f>IF(A1710="","",IF(J1710&gt;=4,Rules!$B$21,IF(J1710&gt;=3,Rules!$B$20,0)))</f>
        <v>0</v>
      </c>
      <c r="T1710">
        <f>IF(A1710="","",K1710*Rules!$B$23+L1710*Rules!$B$24+M1710*Rules!$B$25+N1710*Rules!$B$26)</f>
        <v>0</v>
      </c>
      <c r="U1710">
        <f t="shared" si="26"/>
        <v>0</v>
      </c>
    </row>
    <row r="1711" spans="1:21" x14ac:dyDescent="0.2">
      <c r="A1711" t="str">
        <f>MatchSquad!A1711</f>
        <v>M035</v>
      </c>
      <c r="B1711" t="str">
        <f>MatchSquad!B1711</f>
        <v>P035</v>
      </c>
      <c r="C1711" t="str">
        <f>MatchSquad!C1711</f>
        <v>Axar Patel</v>
      </c>
      <c r="D1711" t="str">
        <f>MatchSquad!D1711</f>
        <v>AR</v>
      </c>
      <c r="E1711" t="str">
        <f>MatchSquad!E1711</f>
        <v>DC</v>
      </c>
      <c r="F1711">
        <f>MatchSquad!G1711</f>
        <v>0</v>
      </c>
      <c r="G1711">
        <f>IF(A1711="","",SUMIFS(BallByBall!$I$2:$I$501,BallByBall!$B$2:$B$501,A1711,BallByBall!$F$2:$F$501,B1711))</f>
        <v>0</v>
      </c>
      <c r="H1711">
        <f>IF(A1711="","",COUNTIFS(BallByBall!$B$2:$B$501,A1711,BallByBall!$F$2:$F$501,B1711,BallByBall!$Q$2:$Q$501,1))</f>
        <v>0</v>
      </c>
      <c r="I1711">
        <f>IF(A1711="","",COUNTIFS(BallByBall!$B$2:$B$501,A1711,BallByBall!$F$2:$F$501,B1711,BallByBall!$R$2:$R$501,1))</f>
        <v>0</v>
      </c>
      <c r="J1711">
        <f>IF(A1711="","",SUMIFS(BallByBall!$T$2:$T$501,BallByBall!$B$2:$B$501,A1711,BallByBall!$H$2:$H$501,B1711))</f>
        <v>0</v>
      </c>
      <c r="K1711">
        <f>IF(A1711="","",SUMIFS(BallByBall!$U$2:$U$501,BallByBall!$B$2:$B$501,A1711,BallByBall!$P$2:$P$501,B1711))</f>
        <v>0</v>
      </c>
      <c r="L1711">
        <f>IF(A1711="","",SUMIFS(BallByBall!$V$2:$V$501,BallByBall!$B$2:$B$501,A1711,BallByBall!$P$2:$P$501,B1711))</f>
        <v>0</v>
      </c>
      <c r="M1711">
        <f>IF(A1711="","",SUMIFS(BallByBall!$W$2:$W$501,BallByBall!$B$2:$B$501,A1711,BallByBall!$P$2:$P$501,B1711))</f>
        <v>0</v>
      </c>
      <c r="N1711">
        <f>IF(A1711="","",SUMIFS(BallByBall!$X$2:$X$501,BallByBall!$B$2:$B$501,A1711,BallByBall!$P$2:$P$501,B1711))</f>
        <v>0</v>
      </c>
      <c r="O1711">
        <f>IF(A1711="","",SUMIFS(OverSummary!$G$2:$G$101,OverSummary!$A$2:$A$101,A1711,OverSummary!$D$2:$D$101,B1711))</f>
        <v>0</v>
      </c>
      <c r="P1711">
        <f>IF(A1711="","",G1711*Rules!$B$13+H1711*Rules!$B$14+I1711*Rules!$B$15)</f>
        <v>0</v>
      </c>
      <c r="Q1711">
        <f>IF(A1711="","",IF(G1711&gt;=100,Rules!$B$18,IF(G1711&gt;=50,Rules!$B$17,IF(G1711&gt;=30,Rules!$B$16,0)))+IF(AND(F1711=1,D1711&lt;&gt;"BWL",G1711=0),Rules!$B$27,0))</f>
        <v>0</v>
      </c>
      <c r="R1711">
        <f>IF(A1711="","",J1711*Rules!$B$19+O1711*Rules!$B$22)</f>
        <v>0</v>
      </c>
      <c r="S1711">
        <f>IF(A1711="","",IF(J1711&gt;=4,Rules!$B$21,IF(J1711&gt;=3,Rules!$B$20,0)))</f>
        <v>0</v>
      </c>
      <c r="T1711">
        <f>IF(A1711="","",K1711*Rules!$B$23+L1711*Rules!$B$24+M1711*Rules!$B$25+N1711*Rules!$B$26)</f>
        <v>0</v>
      </c>
      <c r="U1711">
        <f t="shared" si="26"/>
        <v>0</v>
      </c>
    </row>
    <row r="1712" spans="1:21" x14ac:dyDescent="0.2">
      <c r="A1712" t="str">
        <f>MatchSquad!A1712</f>
        <v>M035</v>
      </c>
      <c r="B1712" t="str">
        <f>MatchSquad!B1712</f>
        <v>P036</v>
      </c>
      <c r="C1712" t="str">
        <f>MatchSquad!C1712</f>
        <v>Sameer Rizvi</v>
      </c>
      <c r="D1712" t="str">
        <f>MatchSquad!D1712</f>
        <v>AR</v>
      </c>
      <c r="E1712" t="str">
        <f>MatchSquad!E1712</f>
        <v>DC</v>
      </c>
      <c r="F1712">
        <f>MatchSquad!G1712</f>
        <v>0</v>
      </c>
      <c r="G1712">
        <f>IF(A1712="","",SUMIFS(BallByBall!$I$2:$I$501,BallByBall!$B$2:$B$501,A1712,BallByBall!$F$2:$F$501,B1712))</f>
        <v>0</v>
      </c>
      <c r="H1712">
        <f>IF(A1712="","",COUNTIFS(BallByBall!$B$2:$B$501,A1712,BallByBall!$F$2:$F$501,B1712,BallByBall!$Q$2:$Q$501,1))</f>
        <v>0</v>
      </c>
      <c r="I1712">
        <f>IF(A1712="","",COUNTIFS(BallByBall!$B$2:$B$501,A1712,BallByBall!$F$2:$F$501,B1712,BallByBall!$R$2:$R$501,1))</f>
        <v>0</v>
      </c>
      <c r="J1712">
        <f>IF(A1712="","",SUMIFS(BallByBall!$T$2:$T$501,BallByBall!$B$2:$B$501,A1712,BallByBall!$H$2:$H$501,B1712))</f>
        <v>0</v>
      </c>
      <c r="K1712">
        <f>IF(A1712="","",SUMIFS(BallByBall!$U$2:$U$501,BallByBall!$B$2:$B$501,A1712,BallByBall!$P$2:$P$501,B1712))</f>
        <v>0</v>
      </c>
      <c r="L1712">
        <f>IF(A1712="","",SUMIFS(BallByBall!$V$2:$V$501,BallByBall!$B$2:$B$501,A1712,BallByBall!$P$2:$P$501,B1712))</f>
        <v>0</v>
      </c>
      <c r="M1712">
        <f>IF(A1712="","",SUMIFS(BallByBall!$W$2:$W$501,BallByBall!$B$2:$B$501,A1712,BallByBall!$P$2:$P$501,B1712))</f>
        <v>0</v>
      </c>
      <c r="N1712">
        <f>IF(A1712="","",SUMIFS(BallByBall!$X$2:$X$501,BallByBall!$B$2:$B$501,A1712,BallByBall!$P$2:$P$501,B1712))</f>
        <v>0</v>
      </c>
      <c r="O1712">
        <f>IF(A1712="","",SUMIFS(OverSummary!$G$2:$G$101,OverSummary!$A$2:$A$101,A1712,OverSummary!$D$2:$D$101,B1712))</f>
        <v>0</v>
      </c>
      <c r="P1712">
        <f>IF(A1712="","",G1712*Rules!$B$13+H1712*Rules!$B$14+I1712*Rules!$B$15)</f>
        <v>0</v>
      </c>
      <c r="Q1712">
        <f>IF(A1712="","",IF(G1712&gt;=100,Rules!$B$18,IF(G1712&gt;=50,Rules!$B$17,IF(G1712&gt;=30,Rules!$B$16,0)))+IF(AND(F1712=1,D1712&lt;&gt;"BWL",G1712=0),Rules!$B$27,0))</f>
        <v>0</v>
      </c>
      <c r="R1712">
        <f>IF(A1712="","",J1712*Rules!$B$19+O1712*Rules!$B$22)</f>
        <v>0</v>
      </c>
      <c r="S1712">
        <f>IF(A1712="","",IF(J1712&gt;=4,Rules!$B$21,IF(J1712&gt;=3,Rules!$B$20,0)))</f>
        <v>0</v>
      </c>
      <c r="T1712">
        <f>IF(A1712="","",K1712*Rules!$B$23+L1712*Rules!$B$24+M1712*Rules!$B$25+N1712*Rules!$B$26)</f>
        <v>0</v>
      </c>
      <c r="U1712">
        <f t="shared" si="26"/>
        <v>0</v>
      </c>
    </row>
    <row r="1713" spans="1:21" x14ac:dyDescent="0.2">
      <c r="A1713" t="str">
        <f>MatchSquad!A1713</f>
        <v>M035</v>
      </c>
      <c r="B1713" t="str">
        <f>MatchSquad!B1713</f>
        <v>P037</v>
      </c>
      <c r="C1713" t="str">
        <f>MatchSquad!C1713</f>
        <v>Ashutosh Sharma</v>
      </c>
      <c r="D1713" t="str">
        <f>MatchSquad!D1713</f>
        <v>AR</v>
      </c>
      <c r="E1713" t="str">
        <f>MatchSquad!E1713</f>
        <v>DC</v>
      </c>
      <c r="F1713">
        <f>MatchSquad!G1713</f>
        <v>0</v>
      </c>
      <c r="G1713">
        <f>IF(A1713="","",SUMIFS(BallByBall!$I$2:$I$501,BallByBall!$B$2:$B$501,A1713,BallByBall!$F$2:$F$501,B1713))</f>
        <v>0</v>
      </c>
      <c r="H1713">
        <f>IF(A1713="","",COUNTIFS(BallByBall!$B$2:$B$501,A1713,BallByBall!$F$2:$F$501,B1713,BallByBall!$Q$2:$Q$501,1))</f>
        <v>0</v>
      </c>
      <c r="I1713">
        <f>IF(A1713="","",COUNTIFS(BallByBall!$B$2:$B$501,A1713,BallByBall!$F$2:$F$501,B1713,BallByBall!$R$2:$R$501,1))</f>
        <v>0</v>
      </c>
      <c r="J1713">
        <f>IF(A1713="","",SUMIFS(BallByBall!$T$2:$T$501,BallByBall!$B$2:$B$501,A1713,BallByBall!$H$2:$H$501,B1713))</f>
        <v>0</v>
      </c>
      <c r="K1713">
        <f>IF(A1713="","",SUMIFS(BallByBall!$U$2:$U$501,BallByBall!$B$2:$B$501,A1713,BallByBall!$P$2:$P$501,B1713))</f>
        <v>0</v>
      </c>
      <c r="L1713">
        <f>IF(A1713="","",SUMIFS(BallByBall!$V$2:$V$501,BallByBall!$B$2:$B$501,A1713,BallByBall!$P$2:$P$501,B1713))</f>
        <v>0</v>
      </c>
      <c r="M1713">
        <f>IF(A1713="","",SUMIFS(BallByBall!$W$2:$W$501,BallByBall!$B$2:$B$501,A1713,BallByBall!$P$2:$P$501,B1713))</f>
        <v>0</v>
      </c>
      <c r="N1713">
        <f>IF(A1713="","",SUMIFS(BallByBall!$X$2:$X$501,BallByBall!$B$2:$B$501,A1713,BallByBall!$P$2:$P$501,B1713))</f>
        <v>0</v>
      </c>
      <c r="O1713">
        <f>IF(A1713="","",SUMIFS(OverSummary!$G$2:$G$101,OverSummary!$A$2:$A$101,A1713,OverSummary!$D$2:$D$101,B1713))</f>
        <v>0</v>
      </c>
      <c r="P1713">
        <f>IF(A1713="","",G1713*Rules!$B$13+H1713*Rules!$B$14+I1713*Rules!$B$15)</f>
        <v>0</v>
      </c>
      <c r="Q1713">
        <f>IF(A1713="","",IF(G1713&gt;=100,Rules!$B$18,IF(G1713&gt;=50,Rules!$B$17,IF(G1713&gt;=30,Rules!$B$16,0)))+IF(AND(F1713=1,D1713&lt;&gt;"BWL",G1713=0),Rules!$B$27,0))</f>
        <v>0</v>
      </c>
      <c r="R1713">
        <f>IF(A1713="","",J1713*Rules!$B$19+O1713*Rules!$B$22)</f>
        <v>0</v>
      </c>
      <c r="S1713">
        <f>IF(A1713="","",IF(J1713&gt;=4,Rules!$B$21,IF(J1713&gt;=3,Rules!$B$20,0)))</f>
        <v>0</v>
      </c>
      <c r="T1713">
        <f>IF(A1713="","",K1713*Rules!$B$23+L1713*Rules!$B$24+M1713*Rules!$B$25+N1713*Rules!$B$26)</f>
        <v>0</v>
      </c>
      <c r="U1713">
        <f t="shared" si="26"/>
        <v>0</v>
      </c>
    </row>
    <row r="1714" spans="1:21" x14ac:dyDescent="0.2">
      <c r="A1714" t="str">
        <f>MatchSquad!A1714</f>
        <v>M035</v>
      </c>
      <c r="B1714" t="str">
        <f>MatchSquad!B1714</f>
        <v>P038</v>
      </c>
      <c r="C1714" t="str">
        <f>MatchSquad!C1714</f>
        <v>Vipraj Nigam</v>
      </c>
      <c r="D1714" t="str">
        <f>MatchSquad!D1714</f>
        <v>AR</v>
      </c>
      <c r="E1714" t="str">
        <f>MatchSquad!E1714</f>
        <v>DC</v>
      </c>
      <c r="F1714">
        <f>MatchSquad!G1714</f>
        <v>0</v>
      </c>
      <c r="G1714">
        <f>IF(A1714="","",SUMIFS(BallByBall!$I$2:$I$501,BallByBall!$B$2:$B$501,A1714,BallByBall!$F$2:$F$501,B1714))</f>
        <v>0</v>
      </c>
      <c r="H1714">
        <f>IF(A1714="","",COUNTIFS(BallByBall!$B$2:$B$501,A1714,BallByBall!$F$2:$F$501,B1714,BallByBall!$Q$2:$Q$501,1))</f>
        <v>0</v>
      </c>
      <c r="I1714">
        <f>IF(A1714="","",COUNTIFS(BallByBall!$B$2:$B$501,A1714,BallByBall!$F$2:$F$501,B1714,BallByBall!$R$2:$R$501,1))</f>
        <v>0</v>
      </c>
      <c r="J1714">
        <f>IF(A1714="","",SUMIFS(BallByBall!$T$2:$T$501,BallByBall!$B$2:$B$501,A1714,BallByBall!$H$2:$H$501,B1714))</f>
        <v>0</v>
      </c>
      <c r="K1714">
        <f>IF(A1714="","",SUMIFS(BallByBall!$U$2:$U$501,BallByBall!$B$2:$B$501,A1714,BallByBall!$P$2:$P$501,B1714))</f>
        <v>0</v>
      </c>
      <c r="L1714">
        <f>IF(A1714="","",SUMIFS(BallByBall!$V$2:$V$501,BallByBall!$B$2:$B$501,A1714,BallByBall!$P$2:$P$501,B1714))</f>
        <v>0</v>
      </c>
      <c r="M1714">
        <f>IF(A1714="","",SUMIFS(BallByBall!$W$2:$W$501,BallByBall!$B$2:$B$501,A1714,BallByBall!$P$2:$P$501,B1714))</f>
        <v>0</v>
      </c>
      <c r="N1714">
        <f>IF(A1714="","",SUMIFS(BallByBall!$X$2:$X$501,BallByBall!$B$2:$B$501,A1714,BallByBall!$P$2:$P$501,B1714))</f>
        <v>0</v>
      </c>
      <c r="O1714">
        <f>IF(A1714="","",SUMIFS(OverSummary!$G$2:$G$101,OverSummary!$A$2:$A$101,A1714,OverSummary!$D$2:$D$101,B1714))</f>
        <v>0</v>
      </c>
      <c r="P1714">
        <f>IF(A1714="","",G1714*Rules!$B$13+H1714*Rules!$B$14+I1714*Rules!$B$15)</f>
        <v>0</v>
      </c>
      <c r="Q1714">
        <f>IF(A1714="","",IF(G1714&gt;=100,Rules!$B$18,IF(G1714&gt;=50,Rules!$B$17,IF(G1714&gt;=30,Rules!$B$16,0)))+IF(AND(F1714=1,D1714&lt;&gt;"BWL",G1714=0),Rules!$B$27,0))</f>
        <v>0</v>
      </c>
      <c r="R1714">
        <f>IF(A1714="","",J1714*Rules!$B$19+O1714*Rules!$B$22)</f>
        <v>0</v>
      </c>
      <c r="S1714">
        <f>IF(A1714="","",IF(J1714&gt;=4,Rules!$B$21,IF(J1714&gt;=3,Rules!$B$20,0)))</f>
        <v>0</v>
      </c>
      <c r="T1714">
        <f>IF(A1714="","",K1714*Rules!$B$23+L1714*Rules!$B$24+M1714*Rules!$B$25+N1714*Rules!$B$26)</f>
        <v>0</v>
      </c>
      <c r="U1714">
        <f t="shared" si="26"/>
        <v>0</v>
      </c>
    </row>
    <row r="1715" spans="1:21" x14ac:dyDescent="0.2">
      <c r="A1715" t="str">
        <f>MatchSquad!A1715</f>
        <v>M035</v>
      </c>
      <c r="B1715" t="str">
        <f>MatchSquad!B1715</f>
        <v>P039</v>
      </c>
      <c r="C1715" t="str">
        <f>MatchSquad!C1715</f>
        <v>Ajay Mandal</v>
      </c>
      <c r="D1715" t="str">
        <f>MatchSquad!D1715</f>
        <v>AR</v>
      </c>
      <c r="E1715" t="str">
        <f>MatchSquad!E1715</f>
        <v>DC</v>
      </c>
      <c r="F1715">
        <f>MatchSquad!G1715</f>
        <v>0</v>
      </c>
      <c r="G1715">
        <f>IF(A1715="","",SUMIFS(BallByBall!$I$2:$I$501,BallByBall!$B$2:$B$501,A1715,BallByBall!$F$2:$F$501,B1715))</f>
        <v>0</v>
      </c>
      <c r="H1715">
        <f>IF(A1715="","",COUNTIFS(BallByBall!$B$2:$B$501,A1715,BallByBall!$F$2:$F$501,B1715,BallByBall!$Q$2:$Q$501,1))</f>
        <v>0</v>
      </c>
      <c r="I1715">
        <f>IF(A1715="","",COUNTIFS(BallByBall!$B$2:$B$501,A1715,BallByBall!$F$2:$F$501,B1715,BallByBall!$R$2:$R$501,1))</f>
        <v>0</v>
      </c>
      <c r="J1715">
        <f>IF(A1715="","",SUMIFS(BallByBall!$T$2:$T$501,BallByBall!$B$2:$B$501,A1715,BallByBall!$H$2:$H$501,B1715))</f>
        <v>0</v>
      </c>
      <c r="K1715">
        <f>IF(A1715="","",SUMIFS(BallByBall!$U$2:$U$501,BallByBall!$B$2:$B$501,A1715,BallByBall!$P$2:$P$501,B1715))</f>
        <v>0</v>
      </c>
      <c r="L1715">
        <f>IF(A1715="","",SUMIFS(BallByBall!$V$2:$V$501,BallByBall!$B$2:$B$501,A1715,BallByBall!$P$2:$P$501,B1715))</f>
        <v>0</v>
      </c>
      <c r="M1715">
        <f>IF(A1715="","",SUMIFS(BallByBall!$W$2:$W$501,BallByBall!$B$2:$B$501,A1715,BallByBall!$P$2:$P$501,B1715))</f>
        <v>0</v>
      </c>
      <c r="N1715">
        <f>IF(A1715="","",SUMIFS(BallByBall!$X$2:$X$501,BallByBall!$B$2:$B$501,A1715,BallByBall!$P$2:$P$501,B1715))</f>
        <v>0</v>
      </c>
      <c r="O1715">
        <f>IF(A1715="","",SUMIFS(OverSummary!$G$2:$G$101,OverSummary!$A$2:$A$101,A1715,OverSummary!$D$2:$D$101,B1715))</f>
        <v>0</v>
      </c>
      <c r="P1715">
        <f>IF(A1715="","",G1715*Rules!$B$13+H1715*Rules!$B$14+I1715*Rules!$B$15)</f>
        <v>0</v>
      </c>
      <c r="Q1715">
        <f>IF(A1715="","",IF(G1715&gt;=100,Rules!$B$18,IF(G1715&gt;=50,Rules!$B$17,IF(G1715&gt;=30,Rules!$B$16,0)))+IF(AND(F1715=1,D1715&lt;&gt;"BWL",G1715=0),Rules!$B$27,0))</f>
        <v>0</v>
      </c>
      <c r="R1715">
        <f>IF(A1715="","",J1715*Rules!$B$19+O1715*Rules!$B$22)</f>
        <v>0</v>
      </c>
      <c r="S1715">
        <f>IF(A1715="","",IF(J1715&gt;=4,Rules!$B$21,IF(J1715&gt;=3,Rules!$B$20,0)))</f>
        <v>0</v>
      </c>
      <c r="T1715">
        <f>IF(A1715="","",K1715*Rules!$B$23+L1715*Rules!$B$24+M1715*Rules!$B$25+N1715*Rules!$B$26)</f>
        <v>0</v>
      </c>
      <c r="U1715">
        <f t="shared" si="26"/>
        <v>0</v>
      </c>
    </row>
    <row r="1716" spans="1:21" x14ac:dyDescent="0.2">
      <c r="A1716" t="str">
        <f>MatchSquad!A1716</f>
        <v>M035</v>
      </c>
      <c r="B1716" t="str">
        <f>MatchSquad!B1716</f>
        <v>P040</v>
      </c>
      <c r="C1716" t="str">
        <f>MatchSquad!C1716</f>
        <v>Tripurana Vijay</v>
      </c>
      <c r="D1716" t="str">
        <f>MatchSquad!D1716</f>
        <v>AR</v>
      </c>
      <c r="E1716" t="str">
        <f>MatchSquad!E1716</f>
        <v>DC</v>
      </c>
      <c r="F1716">
        <f>MatchSquad!G1716</f>
        <v>0</v>
      </c>
      <c r="G1716">
        <f>IF(A1716="","",SUMIFS(BallByBall!$I$2:$I$501,BallByBall!$B$2:$B$501,A1716,BallByBall!$F$2:$F$501,B1716))</f>
        <v>0</v>
      </c>
      <c r="H1716">
        <f>IF(A1716="","",COUNTIFS(BallByBall!$B$2:$B$501,A1716,BallByBall!$F$2:$F$501,B1716,BallByBall!$Q$2:$Q$501,1))</f>
        <v>0</v>
      </c>
      <c r="I1716">
        <f>IF(A1716="","",COUNTIFS(BallByBall!$B$2:$B$501,A1716,BallByBall!$F$2:$F$501,B1716,BallByBall!$R$2:$R$501,1))</f>
        <v>0</v>
      </c>
      <c r="J1716">
        <f>IF(A1716="","",SUMIFS(BallByBall!$T$2:$T$501,BallByBall!$B$2:$B$501,A1716,BallByBall!$H$2:$H$501,B1716))</f>
        <v>0</v>
      </c>
      <c r="K1716">
        <f>IF(A1716="","",SUMIFS(BallByBall!$U$2:$U$501,BallByBall!$B$2:$B$501,A1716,BallByBall!$P$2:$P$501,B1716))</f>
        <v>0</v>
      </c>
      <c r="L1716">
        <f>IF(A1716="","",SUMIFS(BallByBall!$V$2:$V$501,BallByBall!$B$2:$B$501,A1716,BallByBall!$P$2:$P$501,B1716))</f>
        <v>0</v>
      </c>
      <c r="M1716">
        <f>IF(A1716="","",SUMIFS(BallByBall!$W$2:$W$501,BallByBall!$B$2:$B$501,A1716,BallByBall!$P$2:$P$501,B1716))</f>
        <v>0</v>
      </c>
      <c r="N1716">
        <f>IF(A1716="","",SUMIFS(BallByBall!$X$2:$X$501,BallByBall!$B$2:$B$501,A1716,BallByBall!$P$2:$P$501,B1716))</f>
        <v>0</v>
      </c>
      <c r="O1716">
        <f>IF(A1716="","",SUMIFS(OverSummary!$G$2:$G$101,OverSummary!$A$2:$A$101,A1716,OverSummary!$D$2:$D$101,B1716))</f>
        <v>0</v>
      </c>
      <c r="P1716">
        <f>IF(A1716="","",G1716*Rules!$B$13+H1716*Rules!$B$14+I1716*Rules!$B$15)</f>
        <v>0</v>
      </c>
      <c r="Q1716">
        <f>IF(A1716="","",IF(G1716&gt;=100,Rules!$B$18,IF(G1716&gt;=50,Rules!$B$17,IF(G1716&gt;=30,Rules!$B$16,0)))+IF(AND(F1716=1,D1716&lt;&gt;"BWL",G1716=0),Rules!$B$27,0))</f>
        <v>0</v>
      </c>
      <c r="R1716">
        <f>IF(A1716="","",J1716*Rules!$B$19+O1716*Rules!$B$22)</f>
        <v>0</v>
      </c>
      <c r="S1716">
        <f>IF(A1716="","",IF(J1716&gt;=4,Rules!$B$21,IF(J1716&gt;=3,Rules!$B$20,0)))</f>
        <v>0</v>
      </c>
      <c r="T1716">
        <f>IF(A1716="","",K1716*Rules!$B$23+L1716*Rules!$B$24+M1716*Rules!$B$25+N1716*Rules!$B$26)</f>
        <v>0</v>
      </c>
      <c r="U1716">
        <f t="shared" si="26"/>
        <v>0</v>
      </c>
    </row>
    <row r="1717" spans="1:21" x14ac:dyDescent="0.2">
      <c r="A1717" t="str">
        <f>MatchSquad!A1717</f>
        <v>M035</v>
      </c>
      <c r="B1717" t="str">
        <f>MatchSquad!B1717</f>
        <v>P041</v>
      </c>
      <c r="C1717" t="str">
        <f>MatchSquad!C1717</f>
        <v>Madhav Tiwari</v>
      </c>
      <c r="D1717" t="str">
        <f>MatchSquad!D1717</f>
        <v>AR</v>
      </c>
      <c r="E1717" t="str">
        <f>MatchSquad!E1717</f>
        <v>DC</v>
      </c>
      <c r="F1717">
        <f>MatchSquad!G1717</f>
        <v>0</v>
      </c>
      <c r="G1717">
        <f>IF(A1717="","",SUMIFS(BallByBall!$I$2:$I$501,BallByBall!$B$2:$B$501,A1717,BallByBall!$F$2:$F$501,B1717))</f>
        <v>0</v>
      </c>
      <c r="H1717">
        <f>IF(A1717="","",COUNTIFS(BallByBall!$B$2:$B$501,A1717,BallByBall!$F$2:$F$501,B1717,BallByBall!$Q$2:$Q$501,1))</f>
        <v>0</v>
      </c>
      <c r="I1717">
        <f>IF(A1717="","",COUNTIFS(BallByBall!$B$2:$B$501,A1717,BallByBall!$F$2:$F$501,B1717,BallByBall!$R$2:$R$501,1))</f>
        <v>0</v>
      </c>
      <c r="J1717">
        <f>IF(A1717="","",SUMIFS(BallByBall!$T$2:$T$501,BallByBall!$B$2:$B$501,A1717,BallByBall!$H$2:$H$501,B1717))</f>
        <v>0</v>
      </c>
      <c r="K1717">
        <f>IF(A1717="","",SUMIFS(BallByBall!$U$2:$U$501,BallByBall!$B$2:$B$501,A1717,BallByBall!$P$2:$P$501,B1717))</f>
        <v>0</v>
      </c>
      <c r="L1717">
        <f>IF(A1717="","",SUMIFS(BallByBall!$V$2:$V$501,BallByBall!$B$2:$B$501,A1717,BallByBall!$P$2:$P$501,B1717))</f>
        <v>0</v>
      </c>
      <c r="M1717">
        <f>IF(A1717="","",SUMIFS(BallByBall!$W$2:$W$501,BallByBall!$B$2:$B$501,A1717,BallByBall!$P$2:$P$501,B1717))</f>
        <v>0</v>
      </c>
      <c r="N1717">
        <f>IF(A1717="","",SUMIFS(BallByBall!$X$2:$X$501,BallByBall!$B$2:$B$501,A1717,BallByBall!$P$2:$P$501,B1717))</f>
        <v>0</v>
      </c>
      <c r="O1717">
        <f>IF(A1717="","",SUMIFS(OverSummary!$G$2:$G$101,OverSummary!$A$2:$A$101,A1717,OverSummary!$D$2:$D$101,B1717))</f>
        <v>0</v>
      </c>
      <c r="P1717">
        <f>IF(A1717="","",G1717*Rules!$B$13+H1717*Rules!$B$14+I1717*Rules!$B$15)</f>
        <v>0</v>
      </c>
      <c r="Q1717">
        <f>IF(A1717="","",IF(G1717&gt;=100,Rules!$B$18,IF(G1717&gt;=50,Rules!$B$17,IF(G1717&gt;=30,Rules!$B$16,0)))+IF(AND(F1717=1,D1717&lt;&gt;"BWL",G1717=0),Rules!$B$27,0))</f>
        <v>0</v>
      </c>
      <c r="R1717">
        <f>IF(A1717="","",J1717*Rules!$B$19+O1717*Rules!$B$22)</f>
        <v>0</v>
      </c>
      <c r="S1717">
        <f>IF(A1717="","",IF(J1717&gt;=4,Rules!$B$21,IF(J1717&gt;=3,Rules!$B$20,0)))</f>
        <v>0</v>
      </c>
      <c r="T1717">
        <f>IF(A1717="","",K1717*Rules!$B$23+L1717*Rules!$B$24+M1717*Rules!$B$25+N1717*Rules!$B$26)</f>
        <v>0</v>
      </c>
      <c r="U1717">
        <f t="shared" si="26"/>
        <v>0</v>
      </c>
    </row>
    <row r="1718" spans="1:21" x14ac:dyDescent="0.2">
      <c r="A1718" t="str">
        <f>MatchSquad!A1718</f>
        <v>M035</v>
      </c>
      <c r="B1718" t="str">
        <f>MatchSquad!B1718</f>
        <v>P042</v>
      </c>
      <c r="C1718" t="str">
        <f>MatchSquad!C1718</f>
        <v>Nitish Rana</v>
      </c>
      <c r="D1718" t="str">
        <f>MatchSquad!D1718</f>
        <v>AR</v>
      </c>
      <c r="E1718" t="str">
        <f>MatchSquad!E1718</f>
        <v>DC</v>
      </c>
      <c r="F1718">
        <f>MatchSquad!G1718</f>
        <v>0</v>
      </c>
      <c r="G1718">
        <f>IF(A1718="","",SUMIFS(BallByBall!$I$2:$I$501,BallByBall!$B$2:$B$501,A1718,BallByBall!$F$2:$F$501,B1718))</f>
        <v>0</v>
      </c>
      <c r="H1718">
        <f>IF(A1718="","",COUNTIFS(BallByBall!$B$2:$B$501,A1718,BallByBall!$F$2:$F$501,B1718,BallByBall!$Q$2:$Q$501,1))</f>
        <v>0</v>
      </c>
      <c r="I1718">
        <f>IF(A1718="","",COUNTIFS(BallByBall!$B$2:$B$501,A1718,BallByBall!$F$2:$F$501,B1718,BallByBall!$R$2:$R$501,1))</f>
        <v>0</v>
      </c>
      <c r="J1718">
        <f>IF(A1718="","",SUMIFS(BallByBall!$T$2:$T$501,BallByBall!$B$2:$B$501,A1718,BallByBall!$H$2:$H$501,B1718))</f>
        <v>0</v>
      </c>
      <c r="K1718">
        <f>IF(A1718="","",SUMIFS(BallByBall!$U$2:$U$501,BallByBall!$B$2:$B$501,A1718,BallByBall!$P$2:$P$501,B1718))</f>
        <v>0</v>
      </c>
      <c r="L1718">
        <f>IF(A1718="","",SUMIFS(BallByBall!$V$2:$V$501,BallByBall!$B$2:$B$501,A1718,BallByBall!$P$2:$P$501,B1718))</f>
        <v>0</v>
      </c>
      <c r="M1718">
        <f>IF(A1718="","",SUMIFS(BallByBall!$W$2:$W$501,BallByBall!$B$2:$B$501,A1718,BallByBall!$P$2:$P$501,B1718))</f>
        <v>0</v>
      </c>
      <c r="N1718">
        <f>IF(A1718="","",SUMIFS(BallByBall!$X$2:$X$501,BallByBall!$B$2:$B$501,A1718,BallByBall!$P$2:$P$501,B1718))</f>
        <v>0</v>
      </c>
      <c r="O1718">
        <f>IF(A1718="","",SUMIFS(OverSummary!$G$2:$G$101,OverSummary!$A$2:$A$101,A1718,OverSummary!$D$2:$D$101,B1718))</f>
        <v>0</v>
      </c>
      <c r="P1718">
        <f>IF(A1718="","",G1718*Rules!$B$13+H1718*Rules!$B$14+I1718*Rules!$B$15)</f>
        <v>0</v>
      </c>
      <c r="Q1718">
        <f>IF(A1718="","",IF(G1718&gt;=100,Rules!$B$18,IF(G1718&gt;=50,Rules!$B$17,IF(G1718&gt;=30,Rules!$B$16,0)))+IF(AND(F1718=1,D1718&lt;&gt;"BWL",G1718=0),Rules!$B$27,0))</f>
        <v>0</v>
      </c>
      <c r="R1718">
        <f>IF(A1718="","",J1718*Rules!$B$19+O1718*Rules!$B$22)</f>
        <v>0</v>
      </c>
      <c r="S1718">
        <f>IF(A1718="","",IF(J1718&gt;=4,Rules!$B$21,IF(J1718&gt;=3,Rules!$B$20,0)))</f>
        <v>0</v>
      </c>
      <c r="T1718">
        <f>IF(A1718="","",K1718*Rules!$B$23+L1718*Rules!$B$24+M1718*Rules!$B$25+N1718*Rules!$B$26)</f>
        <v>0</v>
      </c>
      <c r="U1718">
        <f t="shared" si="26"/>
        <v>0</v>
      </c>
    </row>
    <row r="1719" spans="1:21" x14ac:dyDescent="0.2">
      <c r="A1719" t="str">
        <f>MatchSquad!A1719</f>
        <v>M035</v>
      </c>
      <c r="B1719" t="str">
        <f>MatchSquad!B1719</f>
        <v>P043</v>
      </c>
      <c r="C1719" t="str">
        <f>MatchSquad!C1719</f>
        <v>Mitchell Starc</v>
      </c>
      <c r="D1719" t="str">
        <f>MatchSquad!D1719</f>
        <v>BWL</v>
      </c>
      <c r="E1719" t="str">
        <f>MatchSquad!E1719</f>
        <v>DC</v>
      </c>
      <c r="F1719">
        <f>MatchSquad!G1719</f>
        <v>0</v>
      </c>
      <c r="G1719">
        <f>IF(A1719="","",SUMIFS(BallByBall!$I$2:$I$501,BallByBall!$B$2:$B$501,A1719,BallByBall!$F$2:$F$501,B1719))</f>
        <v>0</v>
      </c>
      <c r="H1719">
        <f>IF(A1719="","",COUNTIFS(BallByBall!$B$2:$B$501,A1719,BallByBall!$F$2:$F$501,B1719,BallByBall!$Q$2:$Q$501,1))</f>
        <v>0</v>
      </c>
      <c r="I1719">
        <f>IF(A1719="","",COUNTIFS(BallByBall!$B$2:$B$501,A1719,BallByBall!$F$2:$F$501,B1719,BallByBall!$R$2:$R$501,1))</f>
        <v>0</v>
      </c>
      <c r="J1719">
        <f>IF(A1719="","",SUMIFS(BallByBall!$T$2:$T$501,BallByBall!$B$2:$B$501,A1719,BallByBall!$H$2:$H$501,B1719))</f>
        <v>0</v>
      </c>
      <c r="K1719">
        <f>IF(A1719="","",SUMIFS(BallByBall!$U$2:$U$501,BallByBall!$B$2:$B$501,A1719,BallByBall!$P$2:$P$501,B1719))</f>
        <v>0</v>
      </c>
      <c r="L1719">
        <f>IF(A1719="","",SUMIFS(BallByBall!$V$2:$V$501,BallByBall!$B$2:$B$501,A1719,BallByBall!$P$2:$P$501,B1719))</f>
        <v>0</v>
      </c>
      <c r="M1719">
        <f>IF(A1719="","",SUMIFS(BallByBall!$W$2:$W$501,BallByBall!$B$2:$B$501,A1719,BallByBall!$P$2:$P$501,B1719))</f>
        <v>0</v>
      </c>
      <c r="N1719">
        <f>IF(A1719="","",SUMIFS(BallByBall!$X$2:$X$501,BallByBall!$B$2:$B$501,A1719,BallByBall!$P$2:$P$501,B1719))</f>
        <v>0</v>
      </c>
      <c r="O1719">
        <f>IF(A1719="","",SUMIFS(OverSummary!$G$2:$G$101,OverSummary!$A$2:$A$101,A1719,OverSummary!$D$2:$D$101,B1719))</f>
        <v>0</v>
      </c>
      <c r="P1719">
        <f>IF(A1719="","",G1719*Rules!$B$13+H1719*Rules!$B$14+I1719*Rules!$B$15)</f>
        <v>0</v>
      </c>
      <c r="Q1719">
        <f>IF(A1719="","",IF(G1719&gt;=100,Rules!$B$18,IF(G1719&gt;=50,Rules!$B$17,IF(G1719&gt;=30,Rules!$B$16,0)))+IF(AND(F1719=1,D1719&lt;&gt;"BWL",G1719=0),Rules!$B$27,0))</f>
        <v>0</v>
      </c>
      <c r="R1719">
        <f>IF(A1719="","",J1719*Rules!$B$19+O1719*Rules!$B$22)</f>
        <v>0</v>
      </c>
      <c r="S1719">
        <f>IF(A1719="","",IF(J1719&gt;=4,Rules!$B$21,IF(J1719&gt;=3,Rules!$B$20,0)))</f>
        <v>0</v>
      </c>
      <c r="T1719">
        <f>IF(A1719="","",K1719*Rules!$B$23+L1719*Rules!$B$24+M1719*Rules!$B$25+N1719*Rules!$B$26)</f>
        <v>0</v>
      </c>
      <c r="U1719">
        <f t="shared" si="26"/>
        <v>0</v>
      </c>
    </row>
    <row r="1720" spans="1:21" x14ac:dyDescent="0.2">
      <c r="A1720" t="str">
        <f>MatchSquad!A1720</f>
        <v>M035</v>
      </c>
      <c r="B1720" t="str">
        <f>MatchSquad!B1720</f>
        <v>P044</v>
      </c>
      <c r="C1720" t="str">
        <f>MatchSquad!C1720</f>
        <v>T. Natarajan</v>
      </c>
      <c r="D1720" t="str">
        <f>MatchSquad!D1720</f>
        <v>BWL</v>
      </c>
      <c r="E1720" t="str">
        <f>MatchSquad!E1720</f>
        <v>DC</v>
      </c>
      <c r="F1720">
        <f>MatchSquad!G1720</f>
        <v>0</v>
      </c>
      <c r="G1720">
        <f>IF(A1720="","",SUMIFS(BallByBall!$I$2:$I$501,BallByBall!$B$2:$B$501,A1720,BallByBall!$F$2:$F$501,B1720))</f>
        <v>0</v>
      </c>
      <c r="H1720">
        <f>IF(A1720="","",COUNTIFS(BallByBall!$B$2:$B$501,A1720,BallByBall!$F$2:$F$501,B1720,BallByBall!$Q$2:$Q$501,1))</f>
        <v>0</v>
      </c>
      <c r="I1720">
        <f>IF(A1720="","",COUNTIFS(BallByBall!$B$2:$B$501,A1720,BallByBall!$F$2:$F$501,B1720,BallByBall!$R$2:$R$501,1))</f>
        <v>0</v>
      </c>
      <c r="J1720">
        <f>IF(A1720="","",SUMIFS(BallByBall!$T$2:$T$501,BallByBall!$B$2:$B$501,A1720,BallByBall!$H$2:$H$501,B1720))</f>
        <v>0</v>
      </c>
      <c r="K1720">
        <f>IF(A1720="","",SUMIFS(BallByBall!$U$2:$U$501,BallByBall!$B$2:$B$501,A1720,BallByBall!$P$2:$P$501,B1720))</f>
        <v>0</v>
      </c>
      <c r="L1720">
        <f>IF(A1720="","",SUMIFS(BallByBall!$V$2:$V$501,BallByBall!$B$2:$B$501,A1720,BallByBall!$P$2:$P$501,B1720))</f>
        <v>0</v>
      </c>
      <c r="M1720">
        <f>IF(A1720="","",SUMIFS(BallByBall!$W$2:$W$501,BallByBall!$B$2:$B$501,A1720,BallByBall!$P$2:$P$501,B1720))</f>
        <v>0</v>
      </c>
      <c r="N1720">
        <f>IF(A1720="","",SUMIFS(BallByBall!$X$2:$X$501,BallByBall!$B$2:$B$501,A1720,BallByBall!$P$2:$P$501,B1720))</f>
        <v>0</v>
      </c>
      <c r="O1720">
        <f>IF(A1720="","",SUMIFS(OverSummary!$G$2:$G$101,OverSummary!$A$2:$A$101,A1720,OverSummary!$D$2:$D$101,B1720))</f>
        <v>0</v>
      </c>
      <c r="P1720">
        <f>IF(A1720="","",G1720*Rules!$B$13+H1720*Rules!$B$14+I1720*Rules!$B$15)</f>
        <v>0</v>
      </c>
      <c r="Q1720">
        <f>IF(A1720="","",IF(G1720&gt;=100,Rules!$B$18,IF(G1720&gt;=50,Rules!$B$17,IF(G1720&gt;=30,Rules!$B$16,0)))+IF(AND(F1720=1,D1720&lt;&gt;"BWL",G1720=0),Rules!$B$27,0))</f>
        <v>0</v>
      </c>
      <c r="R1720">
        <f>IF(A1720="","",J1720*Rules!$B$19+O1720*Rules!$B$22)</f>
        <v>0</v>
      </c>
      <c r="S1720">
        <f>IF(A1720="","",IF(J1720&gt;=4,Rules!$B$21,IF(J1720&gt;=3,Rules!$B$20,0)))</f>
        <v>0</v>
      </c>
      <c r="T1720">
        <f>IF(A1720="","",K1720*Rules!$B$23+L1720*Rules!$B$24+M1720*Rules!$B$25+N1720*Rules!$B$26)</f>
        <v>0</v>
      </c>
      <c r="U1720">
        <f t="shared" si="26"/>
        <v>0</v>
      </c>
    </row>
    <row r="1721" spans="1:21" x14ac:dyDescent="0.2">
      <c r="A1721" t="str">
        <f>MatchSquad!A1721</f>
        <v>M035</v>
      </c>
      <c r="B1721" t="str">
        <f>MatchSquad!B1721</f>
        <v>P045</v>
      </c>
      <c r="C1721" t="str">
        <f>MatchSquad!C1721</f>
        <v>Mukesh Kumar</v>
      </c>
      <c r="D1721" t="str">
        <f>MatchSquad!D1721</f>
        <v>BWL</v>
      </c>
      <c r="E1721" t="str">
        <f>MatchSquad!E1721</f>
        <v>DC</v>
      </c>
      <c r="F1721">
        <f>MatchSquad!G1721</f>
        <v>0</v>
      </c>
      <c r="G1721">
        <f>IF(A1721="","",SUMIFS(BallByBall!$I$2:$I$501,BallByBall!$B$2:$B$501,A1721,BallByBall!$F$2:$F$501,B1721))</f>
        <v>0</v>
      </c>
      <c r="H1721">
        <f>IF(A1721="","",COUNTIFS(BallByBall!$B$2:$B$501,A1721,BallByBall!$F$2:$F$501,B1721,BallByBall!$Q$2:$Q$501,1))</f>
        <v>0</v>
      </c>
      <c r="I1721">
        <f>IF(A1721="","",COUNTIFS(BallByBall!$B$2:$B$501,A1721,BallByBall!$F$2:$F$501,B1721,BallByBall!$R$2:$R$501,1))</f>
        <v>0</v>
      </c>
      <c r="J1721">
        <f>IF(A1721="","",SUMIFS(BallByBall!$T$2:$T$501,BallByBall!$B$2:$B$501,A1721,BallByBall!$H$2:$H$501,B1721))</f>
        <v>0</v>
      </c>
      <c r="K1721">
        <f>IF(A1721="","",SUMIFS(BallByBall!$U$2:$U$501,BallByBall!$B$2:$B$501,A1721,BallByBall!$P$2:$P$501,B1721))</f>
        <v>0</v>
      </c>
      <c r="L1721">
        <f>IF(A1721="","",SUMIFS(BallByBall!$V$2:$V$501,BallByBall!$B$2:$B$501,A1721,BallByBall!$P$2:$P$501,B1721))</f>
        <v>0</v>
      </c>
      <c r="M1721">
        <f>IF(A1721="","",SUMIFS(BallByBall!$W$2:$W$501,BallByBall!$B$2:$B$501,A1721,BallByBall!$P$2:$P$501,B1721))</f>
        <v>0</v>
      </c>
      <c r="N1721">
        <f>IF(A1721="","",SUMIFS(BallByBall!$X$2:$X$501,BallByBall!$B$2:$B$501,A1721,BallByBall!$P$2:$P$501,B1721))</f>
        <v>0</v>
      </c>
      <c r="O1721">
        <f>IF(A1721="","",SUMIFS(OverSummary!$G$2:$G$101,OverSummary!$A$2:$A$101,A1721,OverSummary!$D$2:$D$101,B1721))</f>
        <v>0</v>
      </c>
      <c r="P1721">
        <f>IF(A1721="","",G1721*Rules!$B$13+H1721*Rules!$B$14+I1721*Rules!$B$15)</f>
        <v>0</v>
      </c>
      <c r="Q1721">
        <f>IF(A1721="","",IF(G1721&gt;=100,Rules!$B$18,IF(G1721&gt;=50,Rules!$B$17,IF(G1721&gt;=30,Rules!$B$16,0)))+IF(AND(F1721=1,D1721&lt;&gt;"BWL",G1721=0),Rules!$B$27,0))</f>
        <v>0</v>
      </c>
      <c r="R1721">
        <f>IF(A1721="","",J1721*Rules!$B$19+O1721*Rules!$B$22)</f>
        <v>0</v>
      </c>
      <c r="S1721">
        <f>IF(A1721="","",IF(J1721&gt;=4,Rules!$B$21,IF(J1721&gt;=3,Rules!$B$20,0)))</f>
        <v>0</v>
      </c>
      <c r="T1721">
        <f>IF(A1721="","",K1721*Rules!$B$23+L1721*Rules!$B$24+M1721*Rules!$B$25+N1721*Rules!$B$26)</f>
        <v>0</v>
      </c>
      <c r="U1721">
        <f t="shared" si="26"/>
        <v>0</v>
      </c>
    </row>
    <row r="1722" spans="1:21" x14ac:dyDescent="0.2">
      <c r="A1722" t="str">
        <f>MatchSquad!A1722</f>
        <v>M035</v>
      </c>
      <c r="B1722" t="str">
        <f>MatchSquad!B1722</f>
        <v>P046</v>
      </c>
      <c r="C1722" t="str">
        <f>MatchSquad!C1722</f>
        <v>Dushmantha Chameera</v>
      </c>
      <c r="D1722" t="str">
        <f>MatchSquad!D1722</f>
        <v>BWL</v>
      </c>
      <c r="E1722" t="str">
        <f>MatchSquad!E1722</f>
        <v>DC</v>
      </c>
      <c r="F1722">
        <f>MatchSquad!G1722</f>
        <v>0</v>
      </c>
      <c r="G1722">
        <f>IF(A1722="","",SUMIFS(BallByBall!$I$2:$I$501,BallByBall!$B$2:$B$501,A1722,BallByBall!$F$2:$F$501,B1722))</f>
        <v>0</v>
      </c>
      <c r="H1722">
        <f>IF(A1722="","",COUNTIFS(BallByBall!$B$2:$B$501,A1722,BallByBall!$F$2:$F$501,B1722,BallByBall!$Q$2:$Q$501,1))</f>
        <v>0</v>
      </c>
      <c r="I1722">
        <f>IF(A1722="","",COUNTIFS(BallByBall!$B$2:$B$501,A1722,BallByBall!$F$2:$F$501,B1722,BallByBall!$R$2:$R$501,1))</f>
        <v>0</v>
      </c>
      <c r="J1722">
        <f>IF(A1722="","",SUMIFS(BallByBall!$T$2:$T$501,BallByBall!$B$2:$B$501,A1722,BallByBall!$H$2:$H$501,B1722))</f>
        <v>0</v>
      </c>
      <c r="K1722">
        <f>IF(A1722="","",SUMIFS(BallByBall!$U$2:$U$501,BallByBall!$B$2:$B$501,A1722,BallByBall!$P$2:$P$501,B1722))</f>
        <v>0</v>
      </c>
      <c r="L1722">
        <f>IF(A1722="","",SUMIFS(BallByBall!$V$2:$V$501,BallByBall!$B$2:$B$501,A1722,BallByBall!$P$2:$P$501,B1722))</f>
        <v>0</v>
      </c>
      <c r="M1722">
        <f>IF(A1722="","",SUMIFS(BallByBall!$W$2:$W$501,BallByBall!$B$2:$B$501,A1722,BallByBall!$P$2:$P$501,B1722))</f>
        <v>0</v>
      </c>
      <c r="N1722">
        <f>IF(A1722="","",SUMIFS(BallByBall!$X$2:$X$501,BallByBall!$B$2:$B$501,A1722,BallByBall!$P$2:$P$501,B1722))</f>
        <v>0</v>
      </c>
      <c r="O1722">
        <f>IF(A1722="","",SUMIFS(OverSummary!$G$2:$G$101,OverSummary!$A$2:$A$101,A1722,OverSummary!$D$2:$D$101,B1722))</f>
        <v>0</v>
      </c>
      <c r="P1722">
        <f>IF(A1722="","",G1722*Rules!$B$13+H1722*Rules!$B$14+I1722*Rules!$B$15)</f>
        <v>0</v>
      </c>
      <c r="Q1722">
        <f>IF(A1722="","",IF(G1722&gt;=100,Rules!$B$18,IF(G1722&gt;=50,Rules!$B$17,IF(G1722&gt;=30,Rules!$B$16,0)))+IF(AND(F1722=1,D1722&lt;&gt;"BWL",G1722=0),Rules!$B$27,0))</f>
        <v>0</v>
      </c>
      <c r="R1722">
        <f>IF(A1722="","",J1722*Rules!$B$19+O1722*Rules!$B$22)</f>
        <v>0</v>
      </c>
      <c r="S1722">
        <f>IF(A1722="","",IF(J1722&gt;=4,Rules!$B$21,IF(J1722&gt;=3,Rules!$B$20,0)))</f>
        <v>0</v>
      </c>
      <c r="T1722">
        <f>IF(A1722="","",K1722*Rules!$B$23+L1722*Rules!$B$24+M1722*Rules!$B$25+N1722*Rules!$B$26)</f>
        <v>0</v>
      </c>
      <c r="U1722">
        <f t="shared" si="26"/>
        <v>0</v>
      </c>
    </row>
    <row r="1723" spans="1:21" x14ac:dyDescent="0.2">
      <c r="A1723" t="str">
        <f>MatchSquad!A1723</f>
        <v>M035</v>
      </c>
      <c r="B1723" t="str">
        <f>MatchSquad!B1723</f>
        <v>P047</v>
      </c>
      <c r="C1723" t="str">
        <f>MatchSquad!C1723</f>
        <v>Auqib Nabi</v>
      </c>
      <c r="D1723" t="str">
        <f>MatchSquad!D1723</f>
        <v>BWL</v>
      </c>
      <c r="E1723" t="str">
        <f>MatchSquad!E1723</f>
        <v>DC</v>
      </c>
      <c r="F1723">
        <f>MatchSquad!G1723</f>
        <v>0</v>
      </c>
      <c r="G1723">
        <f>IF(A1723="","",SUMIFS(BallByBall!$I$2:$I$501,BallByBall!$B$2:$B$501,A1723,BallByBall!$F$2:$F$501,B1723))</f>
        <v>0</v>
      </c>
      <c r="H1723">
        <f>IF(A1723="","",COUNTIFS(BallByBall!$B$2:$B$501,A1723,BallByBall!$F$2:$F$501,B1723,BallByBall!$Q$2:$Q$501,1))</f>
        <v>0</v>
      </c>
      <c r="I1723">
        <f>IF(A1723="","",COUNTIFS(BallByBall!$B$2:$B$501,A1723,BallByBall!$F$2:$F$501,B1723,BallByBall!$R$2:$R$501,1))</f>
        <v>0</v>
      </c>
      <c r="J1723">
        <f>IF(A1723="","",SUMIFS(BallByBall!$T$2:$T$501,BallByBall!$B$2:$B$501,A1723,BallByBall!$H$2:$H$501,B1723))</f>
        <v>0</v>
      </c>
      <c r="K1723">
        <f>IF(A1723="","",SUMIFS(BallByBall!$U$2:$U$501,BallByBall!$B$2:$B$501,A1723,BallByBall!$P$2:$P$501,B1723))</f>
        <v>0</v>
      </c>
      <c r="L1723">
        <f>IF(A1723="","",SUMIFS(BallByBall!$V$2:$V$501,BallByBall!$B$2:$B$501,A1723,BallByBall!$P$2:$P$501,B1723))</f>
        <v>0</v>
      </c>
      <c r="M1723">
        <f>IF(A1723="","",SUMIFS(BallByBall!$W$2:$W$501,BallByBall!$B$2:$B$501,A1723,BallByBall!$P$2:$P$501,B1723))</f>
        <v>0</v>
      </c>
      <c r="N1723">
        <f>IF(A1723="","",SUMIFS(BallByBall!$X$2:$X$501,BallByBall!$B$2:$B$501,A1723,BallByBall!$P$2:$P$501,B1723))</f>
        <v>0</v>
      </c>
      <c r="O1723">
        <f>IF(A1723="","",SUMIFS(OverSummary!$G$2:$G$101,OverSummary!$A$2:$A$101,A1723,OverSummary!$D$2:$D$101,B1723))</f>
        <v>0</v>
      </c>
      <c r="P1723">
        <f>IF(A1723="","",G1723*Rules!$B$13+H1723*Rules!$B$14+I1723*Rules!$B$15)</f>
        <v>0</v>
      </c>
      <c r="Q1723">
        <f>IF(A1723="","",IF(G1723&gt;=100,Rules!$B$18,IF(G1723&gt;=50,Rules!$B$17,IF(G1723&gt;=30,Rules!$B$16,0)))+IF(AND(F1723=1,D1723&lt;&gt;"BWL",G1723=0),Rules!$B$27,0))</f>
        <v>0</v>
      </c>
      <c r="R1723">
        <f>IF(A1723="","",J1723*Rules!$B$19+O1723*Rules!$B$22)</f>
        <v>0</v>
      </c>
      <c r="S1723">
        <f>IF(A1723="","",IF(J1723&gt;=4,Rules!$B$21,IF(J1723&gt;=3,Rules!$B$20,0)))</f>
        <v>0</v>
      </c>
      <c r="T1723">
        <f>IF(A1723="","",K1723*Rules!$B$23+L1723*Rules!$B$24+M1723*Rules!$B$25+N1723*Rules!$B$26)</f>
        <v>0</v>
      </c>
      <c r="U1723">
        <f t="shared" si="26"/>
        <v>0</v>
      </c>
    </row>
    <row r="1724" spans="1:21" x14ac:dyDescent="0.2">
      <c r="A1724" t="str">
        <f>MatchSquad!A1724</f>
        <v>M035</v>
      </c>
      <c r="B1724" t="str">
        <f>MatchSquad!B1724</f>
        <v>P048</v>
      </c>
      <c r="C1724" t="str">
        <f>MatchSquad!C1724</f>
        <v>Lungisani Ngidi</v>
      </c>
      <c r="D1724" t="str">
        <f>MatchSquad!D1724</f>
        <v>BWL</v>
      </c>
      <c r="E1724" t="str">
        <f>MatchSquad!E1724</f>
        <v>DC</v>
      </c>
      <c r="F1724">
        <f>MatchSquad!G1724</f>
        <v>0</v>
      </c>
      <c r="G1724">
        <f>IF(A1724="","",SUMIFS(BallByBall!$I$2:$I$501,BallByBall!$B$2:$B$501,A1724,BallByBall!$F$2:$F$501,B1724))</f>
        <v>0</v>
      </c>
      <c r="H1724">
        <f>IF(A1724="","",COUNTIFS(BallByBall!$B$2:$B$501,A1724,BallByBall!$F$2:$F$501,B1724,BallByBall!$Q$2:$Q$501,1))</f>
        <v>0</v>
      </c>
      <c r="I1724">
        <f>IF(A1724="","",COUNTIFS(BallByBall!$B$2:$B$501,A1724,BallByBall!$F$2:$F$501,B1724,BallByBall!$R$2:$R$501,1))</f>
        <v>0</v>
      </c>
      <c r="J1724">
        <f>IF(A1724="","",SUMIFS(BallByBall!$T$2:$T$501,BallByBall!$B$2:$B$501,A1724,BallByBall!$H$2:$H$501,B1724))</f>
        <v>0</v>
      </c>
      <c r="K1724">
        <f>IF(A1724="","",SUMIFS(BallByBall!$U$2:$U$501,BallByBall!$B$2:$B$501,A1724,BallByBall!$P$2:$P$501,B1724))</f>
        <v>0</v>
      </c>
      <c r="L1724">
        <f>IF(A1724="","",SUMIFS(BallByBall!$V$2:$V$501,BallByBall!$B$2:$B$501,A1724,BallByBall!$P$2:$P$501,B1724))</f>
        <v>0</v>
      </c>
      <c r="M1724">
        <f>IF(A1724="","",SUMIFS(BallByBall!$W$2:$W$501,BallByBall!$B$2:$B$501,A1724,BallByBall!$P$2:$P$501,B1724))</f>
        <v>0</v>
      </c>
      <c r="N1724">
        <f>IF(A1724="","",SUMIFS(BallByBall!$X$2:$X$501,BallByBall!$B$2:$B$501,A1724,BallByBall!$P$2:$P$501,B1724))</f>
        <v>0</v>
      </c>
      <c r="O1724">
        <f>IF(A1724="","",SUMIFS(OverSummary!$G$2:$G$101,OverSummary!$A$2:$A$101,A1724,OverSummary!$D$2:$D$101,B1724))</f>
        <v>0</v>
      </c>
      <c r="P1724">
        <f>IF(A1724="","",G1724*Rules!$B$13+H1724*Rules!$B$14+I1724*Rules!$B$15)</f>
        <v>0</v>
      </c>
      <c r="Q1724">
        <f>IF(A1724="","",IF(G1724&gt;=100,Rules!$B$18,IF(G1724&gt;=50,Rules!$B$17,IF(G1724&gt;=30,Rules!$B$16,0)))+IF(AND(F1724=1,D1724&lt;&gt;"BWL",G1724=0),Rules!$B$27,0))</f>
        <v>0</v>
      </c>
      <c r="R1724">
        <f>IF(A1724="","",J1724*Rules!$B$19+O1724*Rules!$B$22)</f>
        <v>0</v>
      </c>
      <c r="S1724">
        <f>IF(A1724="","",IF(J1724&gt;=4,Rules!$B$21,IF(J1724&gt;=3,Rules!$B$20,0)))</f>
        <v>0</v>
      </c>
      <c r="T1724">
        <f>IF(A1724="","",K1724*Rules!$B$23+L1724*Rules!$B$24+M1724*Rules!$B$25+N1724*Rules!$B$26)</f>
        <v>0</v>
      </c>
      <c r="U1724">
        <f t="shared" si="26"/>
        <v>0</v>
      </c>
    </row>
    <row r="1725" spans="1:21" x14ac:dyDescent="0.2">
      <c r="A1725" t="str">
        <f>MatchSquad!A1725</f>
        <v>M035</v>
      </c>
      <c r="B1725" t="str">
        <f>MatchSquad!B1725</f>
        <v>P049</v>
      </c>
      <c r="C1725" t="str">
        <f>MatchSquad!C1725</f>
        <v>Kyle Jamieson</v>
      </c>
      <c r="D1725" t="str">
        <f>MatchSquad!D1725</f>
        <v>BWL</v>
      </c>
      <c r="E1725" t="str">
        <f>MatchSquad!E1725</f>
        <v>DC</v>
      </c>
      <c r="F1725">
        <f>MatchSquad!G1725</f>
        <v>0</v>
      </c>
      <c r="G1725">
        <f>IF(A1725="","",SUMIFS(BallByBall!$I$2:$I$501,BallByBall!$B$2:$B$501,A1725,BallByBall!$F$2:$F$501,B1725))</f>
        <v>0</v>
      </c>
      <c r="H1725">
        <f>IF(A1725="","",COUNTIFS(BallByBall!$B$2:$B$501,A1725,BallByBall!$F$2:$F$501,B1725,BallByBall!$Q$2:$Q$501,1))</f>
        <v>0</v>
      </c>
      <c r="I1725">
        <f>IF(A1725="","",COUNTIFS(BallByBall!$B$2:$B$501,A1725,BallByBall!$F$2:$F$501,B1725,BallByBall!$R$2:$R$501,1))</f>
        <v>0</v>
      </c>
      <c r="J1725">
        <f>IF(A1725="","",SUMIFS(BallByBall!$T$2:$T$501,BallByBall!$B$2:$B$501,A1725,BallByBall!$H$2:$H$501,B1725))</f>
        <v>0</v>
      </c>
      <c r="K1725">
        <f>IF(A1725="","",SUMIFS(BallByBall!$U$2:$U$501,BallByBall!$B$2:$B$501,A1725,BallByBall!$P$2:$P$501,B1725))</f>
        <v>0</v>
      </c>
      <c r="L1725">
        <f>IF(A1725="","",SUMIFS(BallByBall!$V$2:$V$501,BallByBall!$B$2:$B$501,A1725,BallByBall!$P$2:$P$501,B1725))</f>
        <v>0</v>
      </c>
      <c r="M1725">
        <f>IF(A1725="","",SUMIFS(BallByBall!$W$2:$W$501,BallByBall!$B$2:$B$501,A1725,BallByBall!$P$2:$P$501,B1725))</f>
        <v>0</v>
      </c>
      <c r="N1725">
        <f>IF(A1725="","",SUMIFS(BallByBall!$X$2:$X$501,BallByBall!$B$2:$B$501,A1725,BallByBall!$P$2:$P$501,B1725))</f>
        <v>0</v>
      </c>
      <c r="O1725">
        <f>IF(A1725="","",SUMIFS(OverSummary!$G$2:$G$101,OverSummary!$A$2:$A$101,A1725,OverSummary!$D$2:$D$101,B1725))</f>
        <v>0</v>
      </c>
      <c r="P1725">
        <f>IF(A1725="","",G1725*Rules!$B$13+H1725*Rules!$B$14+I1725*Rules!$B$15)</f>
        <v>0</v>
      </c>
      <c r="Q1725">
        <f>IF(A1725="","",IF(G1725&gt;=100,Rules!$B$18,IF(G1725&gt;=50,Rules!$B$17,IF(G1725&gt;=30,Rules!$B$16,0)))+IF(AND(F1725=1,D1725&lt;&gt;"BWL",G1725=0),Rules!$B$27,0))</f>
        <v>0</v>
      </c>
      <c r="R1725">
        <f>IF(A1725="","",J1725*Rules!$B$19+O1725*Rules!$B$22)</f>
        <v>0</v>
      </c>
      <c r="S1725">
        <f>IF(A1725="","",IF(J1725&gt;=4,Rules!$B$21,IF(J1725&gt;=3,Rules!$B$20,0)))</f>
        <v>0</v>
      </c>
      <c r="T1725">
        <f>IF(A1725="","",K1725*Rules!$B$23+L1725*Rules!$B$24+M1725*Rules!$B$25+N1725*Rules!$B$26)</f>
        <v>0</v>
      </c>
      <c r="U1725">
        <f t="shared" si="26"/>
        <v>0</v>
      </c>
    </row>
    <row r="1726" spans="1:21" x14ac:dyDescent="0.2">
      <c r="A1726" t="str">
        <f>MatchSquad!A1726</f>
        <v>M035</v>
      </c>
      <c r="B1726" t="str">
        <f>MatchSquad!B1726</f>
        <v>P050</v>
      </c>
      <c r="C1726" t="str">
        <f>MatchSquad!C1726</f>
        <v>Kuldeep Yadav</v>
      </c>
      <c r="D1726" t="str">
        <f>MatchSquad!D1726</f>
        <v>BWL</v>
      </c>
      <c r="E1726" t="str">
        <f>MatchSquad!E1726</f>
        <v>DC</v>
      </c>
      <c r="F1726">
        <f>MatchSquad!G1726</f>
        <v>0</v>
      </c>
      <c r="G1726">
        <f>IF(A1726="","",SUMIFS(BallByBall!$I$2:$I$501,BallByBall!$B$2:$B$501,A1726,BallByBall!$F$2:$F$501,B1726))</f>
        <v>0</v>
      </c>
      <c r="H1726">
        <f>IF(A1726="","",COUNTIFS(BallByBall!$B$2:$B$501,A1726,BallByBall!$F$2:$F$501,B1726,BallByBall!$Q$2:$Q$501,1))</f>
        <v>0</v>
      </c>
      <c r="I1726">
        <f>IF(A1726="","",COUNTIFS(BallByBall!$B$2:$B$501,A1726,BallByBall!$F$2:$F$501,B1726,BallByBall!$R$2:$R$501,1))</f>
        <v>0</v>
      </c>
      <c r="J1726">
        <f>IF(A1726="","",SUMIFS(BallByBall!$T$2:$T$501,BallByBall!$B$2:$B$501,A1726,BallByBall!$H$2:$H$501,B1726))</f>
        <v>0</v>
      </c>
      <c r="K1726">
        <f>IF(A1726="","",SUMIFS(BallByBall!$U$2:$U$501,BallByBall!$B$2:$B$501,A1726,BallByBall!$P$2:$P$501,B1726))</f>
        <v>0</v>
      </c>
      <c r="L1726">
        <f>IF(A1726="","",SUMIFS(BallByBall!$V$2:$V$501,BallByBall!$B$2:$B$501,A1726,BallByBall!$P$2:$P$501,B1726))</f>
        <v>0</v>
      </c>
      <c r="M1726">
        <f>IF(A1726="","",SUMIFS(BallByBall!$W$2:$W$501,BallByBall!$B$2:$B$501,A1726,BallByBall!$P$2:$P$501,B1726))</f>
        <v>0</v>
      </c>
      <c r="N1726">
        <f>IF(A1726="","",SUMIFS(BallByBall!$X$2:$X$501,BallByBall!$B$2:$B$501,A1726,BallByBall!$P$2:$P$501,B1726))</f>
        <v>0</v>
      </c>
      <c r="O1726">
        <f>IF(A1726="","",SUMIFS(OverSummary!$G$2:$G$101,OverSummary!$A$2:$A$101,A1726,OverSummary!$D$2:$D$101,B1726))</f>
        <v>0</v>
      </c>
      <c r="P1726">
        <f>IF(A1726="","",G1726*Rules!$B$13+H1726*Rules!$B$14+I1726*Rules!$B$15)</f>
        <v>0</v>
      </c>
      <c r="Q1726">
        <f>IF(A1726="","",IF(G1726&gt;=100,Rules!$B$18,IF(G1726&gt;=50,Rules!$B$17,IF(G1726&gt;=30,Rules!$B$16,0)))+IF(AND(F1726=1,D1726&lt;&gt;"BWL",G1726=0),Rules!$B$27,0))</f>
        <v>0</v>
      </c>
      <c r="R1726">
        <f>IF(A1726="","",J1726*Rules!$B$19+O1726*Rules!$B$22)</f>
        <v>0</v>
      </c>
      <c r="S1726">
        <f>IF(A1726="","",IF(J1726&gt;=4,Rules!$B$21,IF(J1726&gt;=3,Rules!$B$20,0)))</f>
        <v>0</v>
      </c>
      <c r="T1726">
        <f>IF(A1726="","",K1726*Rules!$B$23+L1726*Rules!$B$24+M1726*Rules!$B$25+N1726*Rules!$B$26)</f>
        <v>0</v>
      </c>
      <c r="U1726">
        <f t="shared" si="26"/>
        <v>0</v>
      </c>
    </row>
    <row r="1727" spans="1:21" x14ac:dyDescent="0.2">
      <c r="A1727" t="str">
        <f>MatchSquad!A1727</f>
        <v>M035</v>
      </c>
      <c r="B1727" t="str">
        <f>MatchSquad!B1727</f>
        <v>P151</v>
      </c>
      <c r="C1727" t="str">
        <f>MatchSquad!C1727</f>
        <v>Shreyas Iyer</v>
      </c>
      <c r="D1727" t="str">
        <f>MatchSquad!D1727</f>
        <v>BAT</v>
      </c>
      <c r="E1727" t="str">
        <f>MatchSquad!E1727</f>
        <v>PBKS</v>
      </c>
      <c r="F1727">
        <f>MatchSquad!G1727</f>
        <v>0</v>
      </c>
      <c r="G1727">
        <f>IF(A1727="","",SUMIFS(BallByBall!$I$2:$I$501,BallByBall!$B$2:$B$501,A1727,BallByBall!$F$2:$F$501,B1727))</f>
        <v>0</v>
      </c>
      <c r="H1727">
        <f>IF(A1727="","",COUNTIFS(BallByBall!$B$2:$B$501,A1727,BallByBall!$F$2:$F$501,B1727,BallByBall!$Q$2:$Q$501,1))</f>
        <v>0</v>
      </c>
      <c r="I1727">
        <f>IF(A1727="","",COUNTIFS(BallByBall!$B$2:$B$501,A1727,BallByBall!$F$2:$F$501,B1727,BallByBall!$R$2:$R$501,1))</f>
        <v>0</v>
      </c>
      <c r="J1727">
        <f>IF(A1727="","",SUMIFS(BallByBall!$T$2:$T$501,BallByBall!$B$2:$B$501,A1727,BallByBall!$H$2:$H$501,B1727))</f>
        <v>0</v>
      </c>
      <c r="K1727">
        <f>IF(A1727="","",SUMIFS(BallByBall!$U$2:$U$501,BallByBall!$B$2:$B$501,A1727,BallByBall!$P$2:$P$501,B1727))</f>
        <v>0</v>
      </c>
      <c r="L1727">
        <f>IF(A1727="","",SUMIFS(BallByBall!$V$2:$V$501,BallByBall!$B$2:$B$501,A1727,BallByBall!$P$2:$P$501,B1727))</f>
        <v>0</v>
      </c>
      <c r="M1727">
        <f>IF(A1727="","",SUMIFS(BallByBall!$W$2:$W$501,BallByBall!$B$2:$B$501,A1727,BallByBall!$P$2:$P$501,B1727))</f>
        <v>0</v>
      </c>
      <c r="N1727">
        <f>IF(A1727="","",SUMIFS(BallByBall!$X$2:$X$501,BallByBall!$B$2:$B$501,A1727,BallByBall!$P$2:$P$501,B1727))</f>
        <v>0</v>
      </c>
      <c r="O1727">
        <f>IF(A1727="","",SUMIFS(OverSummary!$G$2:$G$101,OverSummary!$A$2:$A$101,A1727,OverSummary!$D$2:$D$101,B1727))</f>
        <v>0</v>
      </c>
      <c r="P1727">
        <f>IF(A1727="","",G1727*Rules!$B$13+H1727*Rules!$B$14+I1727*Rules!$B$15)</f>
        <v>0</v>
      </c>
      <c r="Q1727">
        <f>IF(A1727="","",IF(G1727&gt;=100,Rules!$B$18,IF(G1727&gt;=50,Rules!$B$17,IF(G1727&gt;=30,Rules!$B$16,0)))+IF(AND(F1727=1,D1727&lt;&gt;"BWL",G1727=0),Rules!$B$27,0))</f>
        <v>0</v>
      </c>
      <c r="R1727">
        <f>IF(A1727="","",J1727*Rules!$B$19+O1727*Rules!$B$22)</f>
        <v>0</v>
      </c>
      <c r="S1727">
        <f>IF(A1727="","",IF(J1727&gt;=4,Rules!$B$21,IF(J1727&gt;=3,Rules!$B$20,0)))</f>
        <v>0</v>
      </c>
      <c r="T1727">
        <f>IF(A1727="","",K1727*Rules!$B$23+L1727*Rules!$B$24+M1727*Rules!$B$25+N1727*Rules!$B$26)</f>
        <v>0</v>
      </c>
      <c r="U1727">
        <f t="shared" si="26"/>
        <v>0</v>
      </c>
    </row>
    <row r="1728" spans="1:21" x14ac:dyDescent="0.2">
      <c r="A1728" t="str">
        <f>MatchSquad!A1728</f>
        <v>M035</v>
      </c>
      <c r="B1728" t="str">
        <f>MatchSquad!B1728</f>
        <v>P152</v>
      </c>
      <c r="C1728" t="str">
        <f>MatchSquad!C1728</f>
        <v>Nehal Wadhera</v>
      </c>
      <c r="D1728" t="str">
        <f>MatchSquad!D1728</f>
        <v>BAT</v>
      </c>
      <c r="E1728" t="str">
        <f>MatchSquad!E1728</f>
        <v>PBKS</v>
      </c>
      <c r="F1728">
        <f>MatchSquad!G1728</f>
        <v>0</v>
      </c>
      <c r="G1728">
        <f>IF(A1728="","",SUMIFS(BallByBall!$I$2:$I$501,BallByBall!$B$2:$B$501,A1728,BallByBall!$F$2:$F$501,B1728))</f>
        <v>0</v>
      </c>
      <c r="H1728">
        <f>IF(A1728="","",COUNTIFS(BallByBall!$B$2:$B$501,A1728,BallByBall!$F$2:$F$501,B1728,BallByBall!$Q$2:$Q$501,1))</f>
        <v>0</v>
      </c>
      <c r="I1728">
        <f>IF(A1728="","",COUNTIFS(BallByBall!$B$2:$B$501,A1728,BallByBall!$F$2:$F$501,B1728,BallByBall!$R$2:$R$501,1))</f>
        <v>0</v>
      </c>
      <c r="J1728">
        <f>IF(A1728="","",SUMIFS(BallByBall!$T$2:$T$501,BallByBall!$B$2:$B$501,A1728,BallByBall!$H$2:$H$501,B1728))</f>
        <v>0</v>
      </c>
      <c r="K1728">
        <f>IF(A1728="","",SUMIFS(BallByBall!$U$2:$U$501,BallByBall!$B$2:$B$501,A1728,BallByBall!$P$2:$P$501,B1728))</f>
        <v>0</v>
      </c>
      <c r="L1728">
        <f>IF(A1728="","",SUMIFS(BallByBall!$V$2:$V$501,BallByBall!$B$2:$B$501,A1728,BallByBall!$P$2:$P$501,B1728))</f>
        <v>0</v>
      </c>
      <c r="M1728">
        <f>IF(A1728="","",SUMIFS(BallByBall!$W$2:$W$501,BallByBall!$B$2:$B$501,A1728,BallByBall!$P$2:$P$501,B1728))</f>
        <v>0</v>
      </c>
      <c r="N1728">
        <f>IF(A1728="","",SUMIFS(BallByBall!$X$2:$X$501,BallByBall!$B$2:$B$501,A1728,BallByBall!$P$2:$P$501,B1728))</f>
        <v>0</v>
      </c>
      <c r="O1728">
        <f>IF(A1728="","",SUMIFS(OverSummary!$G$2:$G$101,OverSummary!$A$2:$A$101,A1728,OverSummary!$D$2:$D$101,B1728))</f>
        <v>0</v>
      </c>
      <c r="P1728">
        <f>IF(A1728="","",G1728*Rules!$B$13+H1728*Rules!$B$14+I1728*Rules!$B$15)</f>
        <v>0</v>
      </c>
      <c r="Q1728">
        <f>IF(A1728="","",IF(G1728&gt;=100,Rules!$B$18,IF(G1728&gt;=50,Rules!$B$17,IF(G1728&gt;=30,Rules!$B$16,0)))+IF(AND(F1728=1,D1728&lt;&gt;"BWL",G1728=0),Rules!$B$27,0))</f>
        <v>0</v>
      </c>
      <c r="R1728">
        <f>IF(A1728="","",J1728*Rules!$B$19+O1728*Rules!$B$22)</f>
        <v>0</v>
      </c>
      <c r="S1728">
        <f>IF(A1728="","",IF(J1728&gt;=4,Rules!$B$21,IF(J1728&gt;=3,Rules!$B$20,0)))</f>
        <v>0</v>
      </c>
      <c r="T1728">
        <f>IF(A1728="","",K1728*Rules!$B$23+L1728*Rules!$B$24+M1728*Rules!$B$25+N1728*Rules!$B$26)</f>
        <v>0</v>
      </c>
      <c r="U1728">
        <f t="shared" si="26"/>
        <v>0</v>
      </c>
    </row>
    <row r="1729" spans="1:21" x14ac:dyDescent="0.2">
      <c r="A1729" t="str">
        <f>MatchSquad!A1729</f>
        <v>M035</v>
      </c>
      <c r="B1729" t="str">
        <f>MatchSquad!B1729</f>
        <v>P153</v>
      </c>
      <c r="C1729" t="str">
        <f>MatchSquad!C1729</f>
        <v>Vishnu Vinod</v>
      </c>
      <c r="D1729" t="str">
        <f>MatchSquad!D1729</f>
        <v>WK</v>
      </c>
      <c r="E1729" t="str">
        <f>MatchSquad!E1729</f>
        <v>PBKS</v>
      </c>
      <c r="F1729">
        <f>MatchSquad!G1729</f>
        <v>0</v>
      </c>
      <c r="G1729">
        <f>IF(A1729="","",SUMIFS(BallByBall!$I$2:$I$501,BallByBall!$B$2:$B$501,A1729,BallByBall!$F$2:$F$501,B1729))</f>
        <v>0</v>
      </c>
      <c r="H1729">
        <f>IF(A1729="","",COUNTIFS(BallByBall!$B$2:$B$501,A1729,BallByBall!$F$2:$F$501,B1729,BallByBall!$Q$2:$Q$501,1))</f>
        <v>0</v>
      </c>
      <c r="I1729">
        <f>IF(A1729="","",COUNTIFS(BallByBall!$B$2:$B$501,A1729,BallByBall!$F$2:$F$501,B1729,BallByBall!$R$2:$R$501,1))</f>
        <v>0</v>
      </c>
      <c r="J1729">
        <f>IF(A1729="","",SUMIFS(BallByBall!$T$2:$T$501,BallByBall!$B$2:$B$501,A1729,BallByBall!$H$2:$H$501,B1729))</f>
        <v>0</v>
      </c>
      <c r="K1729">
        <f>IF(A1729="","",SUMIFS(BallByBall!$U$2:$U$501,BallByBall!$B$2:$B$501,A1729,BallByBall!$P$2:$P$501,B1729))</f>
        <v>0</v>
      </c>
      <c r="L1729">
        <f>IF(A1729="","",SUMIFS(BallByBall!$V$2:$V$501,BallByBall!$B$2:$B$501,A1729,BallByBall!$P$2:$P$501,B1729))</f>
        <v>0</v>
      </c>
      <c r="M1729">
        <f>IF(A1729="","",SUMIFS(BallByBall!$W$2:$W$501,BallByBall!$B$2:$B$501,A1729,BallByBall!$P$2:$P$501,B1729))</f>
        <v>0</v>
      </c>
      <c r="N1729">
        <f>IF(A1729="","",SUMIFS(BallByBall!$X$2:$X$501,BallByBall!$B$2:$B$501,A1729,BallByBall!$P$2:$P$501,B1729))</f>
        <v>0</v>
      </c>
      <c r="O1729">
        <f>IF(A1729="","",SUMIFS(OverSummary!$G$2:$G$101,OverSummary!$A$2:$A$101,A1729,OverSummary!$D$2:$D$101,B1729))</f>
        <v>0</v>
      </c>
      <c r="P1729">
        <f>IF(A1729="","",G1729*Rules!$B$13+H1729*Rules!$B$14+I1729*Rules!$B$15)</f>
        <v>0</v>
      </c>
      <c r="Q1729">
        <f>IF(A1729="","",IF(G1729&gt;=100,Rules!$B$18,IF(G1729&gt;=50,Rules!$B$17,IF(G1729&gt;=30,Rules!$B$16,0)))+IF(AND(F1729=1,D1729&lt;&gt;"BWL",G1729=0),Rules!$B$27,0))</f>
        <v>0</v>
      </c>
      <c r="R1729">
        <f>IF(A1729="","",J1729*Rules!$B$19+O1729*Rules!$B$22)</f>
        <v>0</v>
      </c>
      <c r="S1729">
        <f>IF(A1729="","",IF(J1729&gt;=4,Rules!$B$21,IF(J1729&gt;=3,Rules!$B$20,0)))</f>
        <v>0</v>
      </c>
      <c r="T1729">
        <f>IF(A1729="","",K1729*Rules!$B$23+L1729*Rules!$B$24+M1729*Rules!$B$25+N1729*Rules!$B$26)</f>
        <v>0</v>
      </c>
      <c r="U1729">
        <f t="shared" si="26"/>
        <v>0</v>
      </c>
    </row>
    <row r="1730" spans="1:21" x14ac:dyDescent="0.2">
      <c r="A1730" t="str">
        <f>MatchSquad!A1730</f>
        <v>M035</v>
      </c>
      <c r="B1730" t="str">
        <f>MatchSquad!B1730</f>
        <v>P154</v>
      </c>
      <c r="C1730" t="str">
        <f>MatchSquad!C1730</f>
        <v>Harnoor Pannu</v>
      </c>
      <c r="D1730" t="str">
        <f>MatchSquad!D1730</f>
        <v>BAT</v>
      </c>
      <c r="E1730" t="str">
        <f>MatchSquad!E1730</f>
        <v>PBKS</v>
      </c>
      <c r="F1730">
        <f>MatchSquad!G1730</f>
        <v>0</v>
      </c>
      <c r="G1730">
        <f>IF(A1730="","",SUMIFS(BallByBall!$I$2:$I$501,BallByBall!$B$2:$B$501,A1730,BallByBall!$F$2:$F$501,B1730))</f>
        <v>0</v>
      </c>
      <c r="H1730">
        <f>IF(A1730="","",COUNTIFS(BallByBall!$B$2:$B$501,A1730,BallByBall!$F$2:$F$501,B1730,BallByBall!$Q$2:$Q$501,1))</f>
        <v>0</v>
      </c>
      <c r="I1730">
        <f>IF(A1730="","",COUNTIFS(BallByBall!$B$2:$B$501,A1730,BallByBall!$F$2:$F$501,B1730,BallByBall!$R$2:$R$501,1))</f>
        <v>0</v>
      </c>
      <c r="J1730">
        <f>IF(A1730="","",SUMIFS(BallByBall!$T$2:$T$501,BallByBall!$B$2:$B$501,A1730,BallByBall!$H$2:$H$501,B1730))</f>
        <v>0</v>
      </c>
      <c r="K1730">
        <f>IF(A1730="","",SUMIFS(BallByBall!$U$2:$U$501,BallByBall!$B$2:$B$501,A1730,BallByBall!$P$2:$P$501,B1730))</f>
        <v>0</v>
      </c>
      <c r="L1730">
        <f>IF(A1730="","",SUMIFS(BallByBall!$V$2:$V$501,BallByBall!$B$2:$B$501,A1730,BallByBall!$P$2:$P$501,B1730))</f>
        <v>0</v>
      </c>
      <c r="M1730">
        <f>IF(A1730="","",SUMIFS(BallByBall!$W$2:$W$501,BallByBall!$B$2:$B$501,A1730,BallByBall!$P$2:$P$501,B1730))</f>
        <v>0</v>
      </c>
      <c r="N1730">
        <f>IF(A1730="","",SUMIFS(BallByBall!$X$2:$X$501,BallByBall!$B$2:$B$501,A1730,BallByBall!$P$2:$P$501,B1730))</f>
        <v>0</v>
      </c>
      <c r="O1730">
        <f>IF(A1730="","",SUMIFS(OverSummary!$G$2:$G$101,OverSummary!$A$2:$A$101,A1730,OverSummary!$D$2:$D$101,B1730))</f>
        <v>0</v>
      </c>
      <c r="P1730">
        <f>IF(A1730="","",G1730*Rules!$B$13+H1730*Rules!$B$14+I1730*Rules!$B$15)</f>
        <v>0</v>
      </c>
      <c r="Q1730">
        <f>IF(A1730="","",IF(G1730&gt;=100,Rules!$B$18,IF(G1730&gt;=50,Rules!$B$17,IF(G1730&gt;=30,Rules!$B$16,0)))+IF(AND(F1730=1,D1730&lt;&gt;"BWL",G1730=0),Rules!$B$27,0))</f>
        <v>0</v>
      </c>
      <c r="R1730">
        <f>IF(A1730="","",J1730*Rules!$B$19+O1730*Rules!$B$22)</f>
        <v>0</v>
      </c>
      <c r="S1730">
        <f>IF(A1730="","",IF(J1730&gt;=4,Rules!$B$21,IF(J1730&gt;=3,Rules!$B$20,0)))</f>
        <v>0</v>
      </c>
      <c r="T1730">
        <f>IF(A1730="","",K1730*Rules!$B$23+L1730*Rules!$B$24+M1730*Rules!$B$25+N1730*Rules!$B$26)</f>
        <v>0</v>
      </c>
      <c r="U1730">
        <f t="shared" ref="U1730:U1793" si="27">IF(A1730="","",P1730+Q1730+R1730+S1730+T1730)</f>
        <v>0</v>
      </c>
    </row>
    <row r="1731" spans="1:21" x14ac:dyDescent="0.2">
      <c r="A1731" t="str">
        <f>MatchSquad!A1731</f>
        <v>M035</v>
      </c>
      <c r="B1731" t="str">
        <f>MatchSquad!B1731</f>
        <v>P155</v>
      </c>
      <c r="C1731" t="str">
        <f>MatchSquad!C1731</f>
        <v>Pyla Avinash</v>
      </c>
      <c r="D1731" t="str">
        <f>MatchSquad!D1731</f>
        <v>BAT</v>
      </c>
      <c r="E1731" t="str">
        <f>MatchSquad!E1731</f>
        <v>PBKS</v>
      </c>
      <c r="F1731">
        <f>MatchSquad!G1731</f>
        <v>0</v>
      </c>
      <c r="G1731">
        <f>IF(A1731="","",SUMIFS(BallByBall!$I$2:$I$501,BallByBall!$B$2:$B$501,A1731,BallByBall!$F$2:$F$501,B1731))</f>
        <v>0</v>
      </c>
      <c r="H1731">
        <f>IF(A1731="","",COUNTIFS(BallByBall!$B$2:$B$501,A1731,BallByBall!$F$2:$F$501,B1731,BallByBall!$Q$2:$Q$501,1))</f>
        <v>0</v>
      </c>
      <c r="I1731">
        <f>IF(A1731="","",COUNTIFS(BallByBall!$B$2:$B$501,A1731,BallByBall!$F$2:$F$501,B1731,BallByBall!$R$2:$R$501,1))</f>
        <v>0</v>
      </c>
      <c r="J1731">
        <f>IF(A1731="","",SUMIFS(BallByBall!$T$2:$T$501,BallByBall!$B$2:$B$501,A1731,BallByBall!$H$2:$H$501,B1731))</f>
        <v>0</v>
      </c>
      <c r="K1731">
        <f>IF(A1731="","",SUMIFS(BallByBall!$U$2:$U$501,BallByBall!$B$2:$B$501,A1731,BallByBall!$P$2:$P$501,B1731))</f>
        <v>0</v>
      </c>
      <c r="L1731">
        <f>IF(A1731="","",SUMIFS(BallByBall!$V$2:$V$501,BallByBall!$B$2:$B$501,A1731,BallByBall!$P$2:$P$501,B1731))</f>
        <v>0</v>
      </c>
      <c r="M1731">
        <f>IF(A1731="","",SUMIFS(BallByBall!$W$2:$W$501,BallByBall!$B$2:$B$501,A1731,BallByBall!$P$2:$P$501,B1731))</f>
        <v>0</v>
      </c>
      <c r="N1731">
        <f>IF(A1731="","",SUMIFS(BallByBall!$X$2:$X$501,BallByBall!$B$2:$B$501,A1731,BallByBall!$P$2:$P$501,B1731))</f>
        <v>0</v>
      </c>
      <c r="O1731">
        <f>IF(A1731="","",SUMIFS(OverSummary!$G$2:$G$101,OverSummary!$A$2:$A$101,A1731,OverSummary!$D$2:$D$101,B1731))</f>
        <v>0</v>
      </c>
      <c r="P1731">
        <f>IF(A1731="","",G1731*Rules!$B$13+H1731*Rules!$B$14+I1731*Rules!$B$15)</f>
        <v>0</v>
      </c>
      <c r="Q1731">
        <f>IF(A1731="","",IF(G1731&gt;=100,Rules!$B$18,IF(G1731&gt;=50,Rules!$B$17,IF(G1731&gt;=30,Rules!$B$16,0)))+IF(AND(F1731=1,D1731&lt;&gt;"BWL",G1731=0),Rules!$B$27,0))</f>
        <v>0</v>
      </c>
      <c r="R1731">
        <f>IF(A1731="","",J1731*Rules!$B$19+O1731*Rules!$B$22)</f>
        <v>0</v>
      </c>
      <c r="S1731">
        <f>IF(A1731="","",IF(J1731&gt;=4,Rules!$B$21,IF(J1731&gt;=3,Rules!$B$20,0)))</f>
        <v>0</v>
      </c>
      <c r="T1731">
        <f>IF(A1731="","",K1731*Rules!$B$23+L1731*Rules!$B$24+M1731*Rules!$B$25+N1731*Rules!$B$26)</f>
        <v>0</v>
      </c>
      <c r="U1731">
        <f t="shared" si="27"/>
        <v>0</v>
      </c>
    </row>
    <row r="1732" spans="1:21" x14ac:dyDescent="0.2">
      <c r="A1732" t="str">
        <f>MatchSquad!A1732</f>
        <v>M035</v>
      </c>
      <c r="B1732" t="str">
        <f>MatchSquad!B1732</f>
        <v>P156</v>
      </c>
      <c r="C1732" t="str">
        <f>MatchSquad!C1732</f>
        <v>Prabhsimran Singh</v>
      </c>
      <c r="D1732" t="str">
        <f>MatchSquad!D1732</f>
        <v>WK</v>
      </c>
      <c r="E1732" t="str">
        <f>MatchSquad!E1732</f>
        <v>PBKS</v>
      </c>
      <c r="F1732">
        <f>MatchSquad!G1732</f>
        <v>0</v>
      </c>
      <c r="G1732">
        <f>IF(A1732="","",SUMIFS(BallByBall!$I$2:$I$501,BallByBall!$B$2:$B$501,A1732,BallByBall!$F$2:$F$501,B1732))</f>
        <v>0</v>
      </c>
      <c r="H1732">
        <f>IF(A1732="","",COUNTIFS(BallByBall!$B$2:$B$501,A1732,BallByBall!$F$2:$F$501,B1732,BallByBall!$Q$2:$Q$501,1))</f>
        <v>0</v>
      </c>
      <c r="I1732">
        <f>IF(A1732="","",COUNTIFS(BallByBall!$B$2:$B$501,A1732,BallByBall!$F$2:$F$501,B1732,BallByBall!$R$2:$R$501,1))</f>
        <v>0</v>
      </c>
      <c r="J1732">
        <f>IF(A1732="","",SUMIFS(BallByBall!$T$2:$T$501,BallByBall!$B$2:$B$501,A1732,BallByBall!$H$2:$H$501,B1732))</f>
        <v>0</v>
      </c>
      <c r="K1732">
        <f>IF(A1732="","",SUMIFS(BallByBall!$U$2:$U$501,BallByBall!$B$2:$B$501,A1732,BallByBall!$P$2:$P$501,B1732))</f>
        <v>0</v>
      </c>
      <c r="L1732">
        <f>IF(A1732="","",SUMIFS(BallByBall!$V$2:$V$501,BallByBall!$B$2:$B$501,A1732,BallByBall!$P$2:$P$501,B1732))</f>
        <v>0</v>
      </c>
      <c r="M1732">
        <f>IF(A1732="","",SUMIFS(BallByBall!$W$2:$W$501,BallByBall!$B$2:$B$501,A1732,BallByBall!$P$2:$P$501,B1732))</f>
        <v>0</v>
      </c>
      <c r="N1732">
        <f>IF(A1732="","",SUMIFS(BallByBall!$X$2:$X$501,BallByBall!$B$2:$B$501,A1732,BallByBall!$P$2:$P$501,B1732))</f>
        <v>0</v>
      </c>
      <c r="O1732">
        <f>IF(A1732="","",SUMIFS(OverSummary!$G$2:$G$101,OverSummary!$A$2:$A$101,A1732,OverSummary!$D$2:$D$101,B1732))</f>
        <v>0</v>
      </c>
      <c r="P1732">
        <f>IF(A1732="","",G1732*Rules!$B$13+H1732*Rules!$B$14+I1732*Rules!$B$15)</f>
        <v>0</v>
      </c>
      <c r="Q1732">
        <f>IF(A1732="","",IF(G1732&gt;=100,Rules!$B$18,IF(G1732&gt;=50,Rules!$B$17,IF(G1732&gt;=30,Rules!$B$16,0)))+IF(AND(F1732=1,D1732&lt;&gt;"BWL",G1732=0),Rules!$B$27,0))</f>
        <v>0</v>
      </c>
      <c r="R1732">
        <f>IF(A1732="","",J1732*Rules!$B$19+O1732*Rules!$B$22)</f>
        <v>0</v>
      </c>
      <c r="S1732">
        <f>IF(A1732="","",IF(J1732&gt;=4,Rules!$B$21,IF(J1732&gt;=3,Rules!$B$20,0)))</f>
        <v>0</v>
      </c>
      <c r="T1732">
        <f>IF(A1732="","",K1732*Rules!$B$23+L1732*Rules!$B$24+M1732*Rules!$B$25+N1732*Rules!$B$26)</f>
        <v>0</v>
      </c>
      <c r="U1732">
        <f t="shared" si="27"/>
        <v>0</v>
      </c>
    </row>
    <row r="1733" spans="1:21" x14ac:dyDescent="0.2">
      <c r="A1733" t="str">
        <f>MatchSquad!A1733</f>
        <v>M035</v>
      </c>
      <c r="B1733" t="str">
        <f>MatchSquad!B1733</f>
        <v>P157</v>
      </c>
      <c r="C1733" t="str">
        <f>MatchSquad!C1733</f>
        <v>Shashank Singh</v>
      </c>
      <c r="D1733" t="str">
        <f>MatchSquad!D1733</f>
        <v>BAT</v>
      </c>
      <c r="E1733" t="str">
        <f>MatchSquad!E1733</f>
        <v>PBKS</v>
      </c>
      <c r="F1733">
        <f>MatchSquad!G1733</f>
        <v>0</v>
      </c>
      <c r="G1733">
        <f>IF(A1733="","",SUMIFS(BallByBall!$I$2:$I$501,BallByBall!$B$2:$B$501,A1733,BallByBall!$F$2:$F$501,B1733))</f>
        <v>0</v>
      </c>
      <c r="H1733">
        <f>IF(A1733="","",COUNTIFS(BallByBall!$B$2:$B$501,A1733,BallByBall!$F$2:$F$501,B1733,BallByBall!$Q$2:$Q$501,1))</f>
        <v>0</v>
      </c>
      <c r="I1733">
        <f>IF(A1733="","",COUNTIFS(BallByBall!$B$2:$B$501,A1733,BallByBall!$F$2:$F$501,B1733,BallByBall!$R$2:$R$501,1))</f>
        <v>0</v>
      </c>
      <c r="J1733">
        <f>IF(A1733="","",SUMIFS(BallByBall!$T$2:$T$501,BallByBall!$B$2:$B$501,A1733,BallByBall!$H$2:$H$501,B1733))</f>
        <v>0</v>
      </c>
      <c r="K1733">
        <f>IF(A1733="","",SUMIFS(BallByBall!$U$2:$U$501,BallByBall!$B$2:$B$501,A1733,BallByBall!$P$2:$P$501,B1733))</f>
        <v>0</v>
      </c>
      <c r="L1733">
        <f>IF(A1733="","",SUMIFS(BallByBall!$V$2:$V$501,BallByBall!$B$2:$B$501,A1733,BallByBall!$P$2:$P$501,B1733))</f>
        <v>0</v>
      </c>
      <c r="M1733">
        <f>IF(A1733="","",SUMIFS(BallByBall!$W$2:$W$501,BallByBall!$B$2:$B$501,A1733,BallByBall!$P$2:$P$501,B1733))</f>
        <v>0</v>
      </c>
      <c r="N1733">
        <f>IF(A1733="","",SUMIFS(BallByBall!$X$2:$X$501,BallByBall!$B$2:$B$501,A1733,BallByBall!$P$2:$P$501,B1733))</f>
        <v>0</v>
      </c>
      <c r="O1733">
        <f>IF(A1733="","",SUMIFS(OverSummary!$G$2:$G$101,OverSummary!$A$2:$A$101,A1733,OverSummary!$D$2:$D$101,B1733))</f>
        <v>0</v>
      </c>
      <c r="P1733">
        <f>IF(A1733="","",G1733*Rules!$B$13+H1733*Rules!$B$14+I1733*Rules!$B$15)</f>
        <v>0</v>
      </c>
      <c r="Q1733">
        <f>IF(A1733="","",IF(G1733&gt;=100,Rules!$B$18,IF(G1733&gt;=50,Rules!$B$17,IF(G1733&gt;=30,Rules!$B$16,0)))+IF(AND(F1733=1,D1733&lt;&gt;"BWL",G1733=0),Rules!$B$27,0))</f>
        <v>0</v>
      </c>
      <c r="R1733">
        <f>IF(A1733="","",J1733*Rules!$B$19+O1733*Rules!$B$22)</f>
        <v>0</v>
      </c>
      <c r="S1733">
        <f>IF(A1733="","",IF(J1733&gt;=4,Rules!$B$21,IF(J1733&gt;=3,Rules!$B$20,0)))</f>
        <v>0</v>
      </c>
      <c r="T1733">
        <f>IF(A1733="","",K1733*Rules!$B$23+L1733*Rules!$B$24+M1733*Rules!$B$25+N1733*Rules!$B$26)</f>
        <v>0</v>
      </c>
      <c r="U1733">
        <f t="shared" si="27"/>
        <v>0</v>
      </c>
    </row>
    <row r="1734" spans="1:21" x14ac:dyDescent="0.2">
      <c r="A1734" t="str">
        <f>MatchSquad!A1734</f>
        <v>M035</v>
      </c>
      <c r="B1734" t="str">
        <f>MatchSquad!B1734</f>
        <v>P158</v>
      </c>
      <c r="C1734" t="str">
        <f>MatchSquad!C1734</f>
        <v>Marcus Stoinis</v>
      </c>
      <c r="D1734" t="str">
        <f>MatchSquad!D1734</f>
        <v>AR</v>
      </c>
      <c r="E1734" t="str">
        <f>MatchSquad!E1734</f>
        <v>PBKS</v>
      </c>
      <c r="F1734">
        <f>MatchSquad!G1734</f>
        <v>0</v>
      </c>
      <c r="G1734">
        <f>IF(A1734="","",SUMIFS(BallByBall!$I$2:$I$501,BallByBall!$B$2:$B$501,A1734,BallByBall!$F$2:$F$501,B1734))</f>
        <v>0</v>
      </c>
      <c r="H1734">
        <f>IF(A1734="","",COUNTIFS(BallByBall!$B$2:$B$501,A1734,BallByBall!$F$2:$F$501,B1734,BallByBall!$Q$2:$Q$501,1))</f>
        <v>0</v>
      </c>
      <c r="I1734">
        <f>IF(A1734="","",COUNTIFS(BallByBall!$B$2:$B$501,A1734,BallByBall!$F$2:$F$501,B1734,BallByBall!$R$2:$R$501,1))</f>
        <v>0</v>
      </c>
      <c r="J1734">
        <f>IF(A1734="","",SUMIFS(BallByBall!$T$2:$T$501,BallByBall!$B$2:$B$501,A1734,BallByBall!$H$2:$H$501,B1734))</f>
        <v>0</v>
      </c>
      <c r="K1734">
        <f>IF(A1734="","",SUMIFS(BallByBall!$U$2:$U$501,BallByBall!$B$2:$B$501,A1734,BallByBall!$P$2:$P$501,B1734))</f>
        <v>0</v>
      </c>
      <c r="L1734">
        <f>IF(A1734="","",SUMIFS(BallByBall!$V$2:$V$501,BallByBall!$B$2:$B$501,A1734,BallByBall!$P$2:$P$501,B1734))</f>
        <v>0</v>
      </c>
      <c r="M1734">
        <f>IF(A1734="","",SUMIFS(BallByBall!$W$2:$W$501,BallByBall!$B$2:$B$501,A1734,BallByBall!$P$2:$P$501,B1734))</f>
        <v>0</v>
      </c>
      <c r="N1734">
        <f>IF(A1734="","",SUMIFS(BallByBall!$X$2:$X$501,BallByBall!$B$2:$B$501,A1734,BallByBall!$P$2:$P$501,B1734))</f>
        <v>0</v>
      </c>
      <c r="O1734">
        <f>IF(A1734="","",SUMIFS(OverSummary!$G$2:$G$101,OverSummary!$A$2:$A$101,A1734,OverSummary!$D$2:$D$101,B1734))</f>
        <v>0</v>
      </c>
      <c r="P1734">
        <f>IF(A1734="","",G1734*Rules!$B$13+H1734*Rules!$B$14+I1734*Rules!$B$15)</f>
        <v>0</v>
      </c>
      <c r="Q1734">
        <f>IF(A1734="","",IF(G1734&gt;=100,Rules!$B$18,IF(G1734&gt;=50,Rules!$B$17,IF(G1734&gt;=30,Rules!$B$16,0)))+IF(AND(F1734=1,D1734&lt;&gt;"BWL",G1734=0),Rules!$B$27,0))</f>
        <v>0</v>
      </c>
      <c r="R1734">
        <f>IF(A1734="","",J1734*Rules!$B$19+O1734*Rules!$B$22)</f>
        <v>0</v>
      </c>
      <c r="S1734">
        <f>IF(A1734="","",IF(J1734&gt;=4,Rules!$B$21,IF(J1734&gt;=3,Rules!$B$20,0)))</f>
        <v>0</v>
      </c>
      <c r="T1734">
        <f>IF(A1734="","",K1734*Rules!$B$23+L1734*Rules!$B$24+M1734*Rules!$B$25+N1734*Rules!$B$26)</f>
        <v>0</v>
      </c>
      <c r="U1734">
        <f t="shared" si="27"/>
        <v>0</v>
      </c>
    </row>
    <row r="1735" spans="1:21" x14ac:dyDescent="0.2">
      <c r="A1735" t="str">
        <f>MatchSquad!A1735</f>
        <v>M035</v>
      </c>
      <c r="B1735" t="str">
        <f>MatchSquad!B1735</f>
        <v>P159</v>
      </c>
      <c r="C1735" t="str">
        <f>MatchSquad!C1735</f>
        <v>Harpreet Brar</v>
      </c>
      <c r="D1735" t="str">
        <f>MatchSquad!D1735</f>
        <v>AR</v>
      </c>
      <c r="E1735" t="str">
        <f>MatchSquad!E1735</f>
        <v>PBKS</v>
      </c>
      <c r="F1735">
        <f>MatchSquad!G1735</f>
        <v>0</v>
      </c>
      <c r="G1735">
        <f>IF(A1735="","",SUMIFS(BallByBall!$I$2:$I$501,BallByBall!$B$2:$B$501,A1735,BallByBall!$F$2:$F$501,B1735))</f>
        <v>0</v>
      </c>
      <c r="H1735">
        <f>IF(A1735="","",COUNTIFS(BallByBall!$B$2:$B$501,A1735,BallByBall!$F$2:$F$501,B1735,BallByBall!$Q$2:$Q$501,1))</f>
        <v>0</v>
      </c>
      <c r="I1735">
        <f>IF(A1735="","",COUNTIFS(BallByBall!$B$2:$B$501,A1735,BallByBall!$F$2:$F$501,B1735,BallByBall!$R$2:$R$501,1))</f>
        <v>0</v>
      </c>
      <c r="J1735">
        <f>IF(A1735="","",SUMIFS(BallByBall!$T$2:$T$501,BallByBall!$B$2:$B$501,A1735,BallByBall!$H$2:$H$501,B1735))</f>
        <v>0</v>
      </c>
      <c r="K1735">
        <f>IF(A1735="","",SUMIFS(BallByBall!$U$2:$U$501,BallByBall!$B$2:$B$501,A1735,BallByBall!$P$2:$P$501,B1735))</f>
        <v>0</v>
      </c>
      <c r="L1735">
        <f>IF(A1735="","",SUMIFS(BallByBall!$V$2:$V$501,BallByBall!$B$2:$B$501,A1735,BallByBall!$P$2:$P$501,B1735))</f>
        <v>0</v>
      </c>
      <c r="M1735">
        <f>IF(A1735="","",SUMIFS(BallByBall!$W$2:$W$501,BallByBall!$B$2:$B$501,A1735,BallByBall!$P$2:$P$501,B1735))</f>
        <v>0</v>
      </c>
      <c r="N1735">
        <f>IF(A1735="","",SUMIFS(BallByBall!$X$2:$X$501,BallByBall!$B$2:$B$501,A1735,BallByBall!$P$2:$P$501,B1735))</f>
        <v>0</v>
      </c>
      <c r="O1735">
        <f>IF(A1735="","",SUMIFS(OverSummary!$G$2:$G$101,OverSummary!$A$2:$A$101,A1735,OverSummary!$D$2:$D$101,B1735))</f>
        <v>0</v>
      </c>
      <c r="P1735">
        <f>IF(A1735="","",G1735*Rules!$B$13+H1735*Rules!$B$14+I1735*Rules!$B$15)</f>
        <v>0</v>
      </c>
      <c r="Q1735">
        <f>IF(A1735="","",IF(G1735&gt;=100,Rules!$B$18,IF(G1735&gt;=50,Rules!$B$17,IF(G1735&gt;=30,Rules!$B$16,0)))+IF(AND(F1735=1,D1735&lt;&gt;"BWL",G1735=0),Rules!$B$27,0))</f>
        <v>0</v>
      </c>
      <c r="R1735">
        <f>IF(A1735="","",J1735*Rules!$B$19+O1735*Rules!$B$22)</f>
        <v>0</v>
      </c>
      <c r="S1735">
        <f>IF(A1735="","",IF(J1735&gt;=4,Rules!$B$21,IF(J1735&gt;=3,Rules!$B$20,0)))</f>
        <v>0</v>
      </c>
      <c r="T1735">
        <f>IF(A1735="","",K1735*Rules!$B$23+L1735*Rules!$B$24+M1735*Rules!$B$25+N1735*Rules!$B$26)</f>
        <v>0</v>
      </c>
      <c r="U1735">
        <f t="shared" si="27"/>
        <v>0</v>
      </c>
    </row>
    <row r="1736" spans="1:21" x14ac:dyDescent="0.2">
      <c r="A1736" t="str">
        <f>MatchSquad!A1736</f>
        <v>M035</v>
      </c>
      <c r="B1736" t="str">
        <f>MatchSquad!B1736</f>
        <v>P160</v>
      </c>
      <c r="C1736" t="str">
        <f>MatchSquad!C1736</f>
        <v>Marco Jansen</v>
      </c>
      <c r="D1736" t="str">
        <f>MatchSquad!D1736</f>
        <v>AR</v>
      </c>
      <c r="E1736" t="str">
        <f>MatchSquad!E1736</f>
        <v>PBKS</v>
      </c>
      <c r="F1736">
        <f>MatchSquad!G1736</f>
        <v>0</v>
      </c>
      <c r="G1736">
        <f>IF(A1736="","",SUMIFS(BallByBall!$I$2:$I$501,BallByBall!$B$2:$B$501,A1736,BallByBall!$F$2:$F$501,B1736))</f>
        <v>0</v>
      </c>
      <c r="H1736">
        <f>IF(A1736="","",COUNTIFS(BallByBall!$B$2:$B$501,A1736,BallByBall!$F$2:$F$501,B1736,BallByBall!$Q$2:$Q$501,1))</f>
        <v>0</v>
      </c>
      <c r="I1736">
        <f>IF(A1736="","",COUNTIFS(BallByBall!$B$2:$B$501,A1736,BallByBall!$F$2:$F$501,B1736,BallByBall!$R$2:$R$501,1))</f>
        <v>0</v>
      </c>
      <c r="J1736">
        <f>IF(A1736="","",SUMIFS(BallByBall!$T$2:$T$501,BallByBall!$B$2:$B$501,A1736,BallByBall!$H$2:$H$501,B1736))</f>
        <v>0</v>
      </c>
      <c r="K1736">
        <f>IF(A1736="","",SUMIFS(BallByBall!$U$2:$U$501,BallByBall!$B$2:$B$501,A1736,BallByBall!$P$2:$P$501,B1736))</f>
        <v>0</v>
      </c>
      <c r="L1736">
        <f>IF(A1736="","",SUMIFS(BallByBall!$V$2:$V$501,BallByBall!$B$2:$B$501,A1736,BallByBall!$P$2:$P$501,B1736))</f>
        <v>0</v>
      </c>
      <c r="M1736">
        <f>IF(A1736="","",SUMIFS(BallByBall!$W$2:$W$501,BallByBall!$B$2:$B$501,A1736,BallByBall!$P$2:$P$501,B1736))</f>
        <v>0</v>
      </c>
      <c r="N1736">
        <f>IF(A1736="","",SUMIFS(BallByBall!$X$2:$X$501,BallByBall!$B$2:$B$501,A1736,BallByBall!$P$2:$P$501,B1736))</f>
        <v>0</v>
      </c>
      <c r="O1736">
        <f>IF(A1736="","",SUMIFS(OverSummary!$G$2:$G$101,OverSummary!$A$2:$A$101,A1736,OverSummary!$D$2:$D$101,B1736))</f>
        <v>0</v>
      </c>
      <c r="P1736">
        <f>IF(A1736="","",G1736*Rules!$B$13+H1736*Rules!$B$14+I1736*Rules!$B$15)</f>
        <v>0</v>
      </c>
      <c r="Q1736">
        <f>IF(A1736="","",IF(G1736&gt;=100,Rules!$B$18,IF(G1736&gt;=50,Rules!$B$17,IF(G1736&gt;=30,Rules!$B$16,0)))+IF(AND(F1736=1,D1736&lt;&gt;"BWL",G1736=0),Rules!$B$27,0))</f>
        <v>0</v>
      </c>
      <c r="R1736">
        <f>IF(A1736="","",J1736*Rules!$B$19+O1736*Rules!$B$22)</f>
        <v>0</v>
      </c>
      <c r="S1736">
        <f>IF(A1736="","",IF(J1736&gt;=4,Rules!$B$21,IF(J1736&gt;=3,Rules!$B$20,0)))</f>
        <v>0</v>
      </c>
      <c r="T1736">
        <f>IF(A1736="","",K1736*Rules!$B$23+L1736*Rules!$B$24+M1736*Rules!$B$25+N1736*Rules!$B$26)</f>
        <v>0</v>
      </c>
      <c r="U1736">
        <f t="shared" si="27"/>
        <v>0</v>
      </c>
    </row>
    <row r="1737" spans="1:21" x14ac:dyDescent="0.2">
      <c r="A1737" t="str">
        <f>MatchSquad!A1737</f>
        <v>M035</v>
      </c>
      <c r="B1737" t="str">
        <f>MatchSquad!B1737</f>
        <v>P161</v>
      </c>
      <c r="C1737" t="str">
        <f>MatchSquad!C1737</f>
        <v>Azmatullah Omarzai</v>
      </c>
      <c r="D1737" t="str">
        <f>MatchSquad!D1737</f>
        <v>AR</v>
      </c>
      <c r="E1737" t="str">
        <f>MatchSquad!E1737</f>
        <v>PBKS</v>
      </c>
      <c r="F1737">
        <f>MatchSquad!G1737</f>
        <v>0</v>
      </c>
      <c r="G1737">
        <f>IF(A1737="","",SUMIFS(BallByBall!$I$2:$I$501,BallByBall!$B$2:$B$501,A1737,BallByBall!$F$2:$F$501,B1737))</f>
        <v>0</v>
      </c>
      <c r="H1737">
        <f>IF(A1737="","",COUNTIFS(BallByBall!$B$2:$B$501,A1737,BallByBall!$F$2:$F$501,B1737,BallByBall!$Q$2:$Q$501,1))</f>
        <v>0</v>
      </c>
      <c r="I1737">
        <f>IF(A1737="","",COUNTIFS(BallByBall!$B$2:$B$501,A1737,BallByBall!$F$2:$F$501,B1737,BallByBall!$R$2:$R$501,1))</f>
        <v>0</v>
      </c>
      <c r="J1737">
        <f>IF(A1737="","",SUMIFS(BallByBall!$T$2:$T$501,BallByBall!$B$2:$B$501,A1737,BallByBall!$H$2:$H$501,B1737))</f>
        <v>0</v>
      </c>
      <c r="K1737">
        <f>IF(A1737="","",SUMIFS(BallByBall!$U$2:$U$501,BallByBall!$B$2:$B$501,A1737,BallByBall!$P$2:$P$501,B1737))</f>
        <v>0</v>
      </c>
      <c r="L1737">
        <f>IF(A1737="","",SUMIFS(BallByBall!$V$2:$V$501,BallByBall!$B$2:$B$501,A1737,BallByBall!$P$2:$P$501,B1737))</f>
        <v>0</v>
      </c>
      <c r="M1737">
        <f>IF(A1737="","",SUMIFS(BallByBall!$W$2:$W$501,BallByBall!$B$2:$B$501,A1737,BallByBall!$P$2:$P$501,B1737))</f>
        <v>0</v>
      </c>
      <c r="N1737">
        <f>IF(A1737="","",SUMIFS(BallByBall!$X$2:$X$501,BallByBall!$B$2:$B$501,A1737,BallByBall!$P$2:$P$501,B1737))</f>
        <v>0</v>
      </c>
      <c r="O1737">
        <f>IF(A1737="","",SUMIFS(OverSummary!$G$2:$G$101,OverSummary!$A$2:$A$101,A1737,OverSummary!$D$2:$D$101,B1737))</f>
        <v>0</v>
      </c>
      <c r="P1737">
        <f>IF(A1737="","",G1737*Rules!$B$13+H1737*Rules!$B$14+I1737*Rules!$B$15)</f>
        <v>0</v>
      </c>
      <c r="Q1737">
        <f>IF(A1737="","",IF(G1737&gt;=100,Rules!$B$18,IF(G1737&gt;=50,Rules!$B$17,IF(G1737&gt;=30,Rules!$B$16,0)))+IF(AND(F1737=1,D1737&lt;&gt;"BWL",G1737=0),Rules!$B$27,0))</f>
        <v>0</v>
      </c>
      <c r="R1737">
        <f>IF(A1737="","",J1737*Rules!$B$19+O1737*Rules!$B$22)</f>
        <v>0</v>
      </c>
      <c r="S1737">
        <f>IF(A1737="","",IF(J1737&gt;=4,Rules!$B$21,IF(J1737&gt;=3,Rules!$B$20,0)))</f>
        <v>0</v>
      </c>
      <c r="T1737">
        <f>IF(A1737="","",K1737*Rules!$B$23+L1737*Rules!$B$24+M1737*Rules!$B$25+N1737*Rules!$B$26)</f>
        <v>0</v>
      </c>
      <c r="U1737">
        <f t="shared" si="27"/>
        <v>0</v>
      </c>
    </row>
    <row r="1738" spans="1:21" x14ac:dyDescent="0.2">
      <c r="A1738" t="str">
        <f>MatchSquad!A1738</f>
        <v>M035</v>
      </c>
      <c r="B1738" t="str">
        <f>MatchSquad!B1738</f>
        <v>P162</v>
      </c>
      <c r="C1738" t="str">
        <f>MatchSquad!C1738</f>
        <v>Priyansh Arya</v>
      </c>
      <c r="D1738" t="str">
        <f>MatchSquad!D1738</f>
        <v>AR</v>
      </c>
      <c r="E1738" t="str">
        <f>MatchSquad!E1738</f>
        <v>PBKS</v>
      </c>
      <c r="F1738">
        <f>MatchSquad!G1738</f>
        <v>0</v>
      </c>
      <c r="G1738">
        <f>IF(A1738="","",SUMIFS(BallByBall!$I$2:$I$501,BallByBall!$B$2:$B$501,A1738,BallByBall!$F$2:$F$501,B1738))</f>
        <v>0</v>
      </c>
      <c r="H1738">
        <f>IF(A1738="","",COUNTIFS(BallByBall!$B$2:$B$501,A1738,BallByBall!$F$2:$F$501,B1738,BallByBall!$Q$2:$Q$501,1))</f>
        <v>0</v>
      </c>
      <c r="I1738">
        <f>IF(A1738="","",COUNTIFS(BallByBall!$B$2:$B$501,A1738,BallByBall!$F$2:$F$501,B1738,BallByBall!$R$2:$R$501,1))</f>
        <v>0</v>
      </c>
      <c r="J1738">
        <f>IF(A1738="","",SUMIFS(BallByBall!$T$2:$T$501,BallByBall!$B$2:$B$501,A1738,BallByBall!$H$2:$H$501,B1738))</f>
        <v>0</v>
      </c>
      <c r="K1738">
        <f>IF(A1738="","",SUMIFS(BallByBall!$U$2:$U$501,BallByBall!$B$2:$B$501,A1738,BallByBall!$P$2:$P$501,B1738))</f>
        <v>0</v>
      </c>
      <c r="L1738">
        <f>IF(A1738="","",SUMIFS(BallByBall!$V$2:$V$501,BallByBall!$B$2:$B$501,A1738,BallByBall!$P$2:$P$501,B1738))</f>
        <v>0</v>
      </c>
      <c r="M1738">
        <f>IF(A1738="","",SUMIFS(BallByBall!$W$2:$W$501,BallByBall!$B$2:$B$501,A1738,BallByBall!$P$2:$P$501,B1738))</f>
        <v>0</v>
      </c>
      <c r="N1738">
        <f>IF(A1738="","",SUMIFS(BallByBall!$X$2:$X$501,BallByBall!$B$2:$B$501,A1738,BallByBall!$P$2:$P$501,B1738))</f>
        <v>0</v>
      </c>
      <c r="O1738">
        <f>IF(A1738="","",SUMIFS(OverSummary!$G$2:$G$101,OverSummary!$A$2:$A$101,A1738,OverSummary!$D$2:$D$101,B1738))</f>
        <v>0</v>
      </c>
      <c r="P1738">
        <f>IF(A1738="","",G1738*Rules!$B$13+H1738*Rules!$B$14+I1738*Rules!$B$15)</f>
        <v>0</v>
      </c>
      <c r="Q1738">
        <f>IF(A1738="","",IF(G1738&gt;=100,Rules!$B$18,IF(G1738&gt;=50,Rules!$B$17,IF(G1738&gt;=30,Rules!$B$16,0)))+IF(AND(F1738=1,D1738&lt;&gt;"BWL",G1738=0),Rules!$B$27,0))</f>
        <v>0</v>
      </c>
      <c r="R1738">
        <f>IF(A1738="","",J1738*Rules!$B$19+O1738*Rules!$B$22)</f>
        <v>0</v>
      </c>
      <c r="S1738">
        <f>IF(A1738="","",IF(J1738&gt;=4,Rules!$B$21,IF(J1738&gt;=3,Rules!$B$20,0)))</f>
        <v>0</v>
      </c>
      <c r="T1738">
        <f>IF(A1738="","",K1738*Rules!$B$23+L1738*Rules!$B$24+M1738*Rules!$B$25+N1738*Rules!$B$26)</f>
        <v>0</v>
      </c>
      <c r="U1738">
        <f t="shared" si="27"/>
        <v>0</v>
      </c>
    </row>
    <row r="1739" spans="1:21" x14ac:dyDescent="0.2">
      <c r="A1739" t="str">
        <f>MatchSquad!A1739</f>
        <v>M035</v>
      </c>
      <c r="B1739" t="str">
        <f>MatchSquad!B1739</f>
        <v>P163</v>
      </c>
      <c r="C1739" t="str">
        <f>MatchSquad!C1739</f>
        <v>Musheer Khan</v>
      </c>
      <c r="D1739" t="str">
        <f>MatchSquad!D1739</f>
        <v>AR</v>
      </c>
      <c r="E1739" t="str">
        <f>MatchSquad!E1739</f>
        <v>PBKS</v>
      </c>
      <c r="F1739">
        <f>MatchSquad!G1739</f>
        <v>0</v>
      </c>
      <c r="G1739">
        <f>IF(A1739="","",SUMIFS(BallByBall!$I$2:$I$501,BallByBall!$B$2:$B$501,A1739,BallByBall!$F$2:$F$501,B1739))</f>
        <v>0</v>
      </c>
      <c r="H1739">
        <f>IF(A1739="","",COUNTIFS(BallByBall!$B$2:$B$501,A1739,BallByBall!$F$2:$F$501,B1739,BallByBall!$Q$2:$Q$501,1))</f>
        <v>0</v>
      </c>
      <c r="I1739">
        <f>IF(A1739="","",COUNTIFS(BallByBall!$B$2:$B$501,A1739,BallByBall!$F$2:$F$501,B1739,BallByBall!$R$2:$R$501,1))</f>
        <v>0</v>
      </c>
      <c r="J1739">
        <f>IF(A1739="","",SUMIFS(BallByBall!$T$2:$T$501,BallByBall!$B$2:$B$501,A1739,BallByBall!$H$2:$H$501,B1739))</f>
        <v>0</v>
      </c>
      <c r="K1739">
        <f>IF(A1739="","",SUMIFS(BallByBall!$U$2:$U$501,BallByBall!$B$2:$B$501,A1739,BallByBall!$P$2:$P$501,B1739))</f>
        <v>0</v>
      </c>
      <c r="L1739">
        <f>IF(A1739="","",SUMIFS(BallByBall!$V$2:$V$501,BallByBall!$B$2:$B$501,A1739,BallByBall!$P$2:$P$501,B1739))</f>
        <v>0</v>
      </c>
      <c r="M1739">
        <f>IF(A1739="","",SUMIFS(BallByBall!$W$2:$W$501,BallByBall!$B$2:$B$501,A1739,BallByBall!$P$2:$P$501,B1739))</f>
        <v>0</v>
      </c>
      <c r="N1739">
        <f>IF(A1739="","",SUMIFS(BallByBall!$X$2:$X$501,BallByBall!$B$2:$B$501,A1739,BallByBall!$P$2:$P$501,B1739))</f>
        <v>0</v>
      </c>
      <c r="O1739">
        <f>IF(A1739="","",SUMIFS(OverSummary!$G$2:$G$101,OverSummary!$A$2:$A$101,A1739,OverSummary!$D$2:$D$101,B1739))</f>
        <v>0</v>
      </c>
      <c r="P1739">
        <f>IF(A1739="","",G1739*Rules!$B$13+H1739*Rules!$B$14+I1739*Rules!$B$15)</f>
        <v>0</v>
      </c>
      <c r="Q1739">
        <f>IF(A1739="","",IF(G1739&gt;=100,Rules!$B$18,IF(G1739&gt;=50,Rules!$B$17,IF(G1739&gt;=30,Rules!$B$16,0)))+IF(AND(F1739=1,D1739&lt;&gt;"BWL",G1739=0),Rules!$B$27,0))</f>
        <v>0</v>
      </c>
      <c r="R1739">
        <f>IF(A1739="","",J1739*Rules!$B$19+O1739*Rules!$B$22)</f>
        <v>0</v>
      </c>
      <c r="S1739">
        <f>IF(A1739="","",IF(J1739&gt;=4,Rules!$B$21,IF(J1739&gt;=3,Rules!$B$20,0)))</f>
        <v>0</v>
      </c>
      <c r="T1739">
        <f>IF(A1739="","",K1739*Rules!$B$23+L1739*Rules!$B$24+M1739*Rules!$B$25+N1739*Rules!$B$26)</f>
        <v>0</v>
      </c>
      <c r="U1739">
        <f t="shared" si="27"/>
        <v>0</v>
      </c>
    </row>
    <row r="1740" spans="1:21" x14ac:dyDescent="0.2">
      <c r="A1740" t="str">
        <f>MatchSquad!A1740</f>
        <v>M035</v>
      </c>
      <c r="B1740" t="str">
        <f>MatchSquad!B1740</f>
        <v>P164</v>
      </c>
      <c r="C1740" t="str">
        <f>MatchSquad!C1740</f>
        <v>Suryansh Shedge</v>
      </c>
      <c r="D1740" t="str">
        <f>MatchSquad!D1740</f>
        <v>AR</v>
      </c>
      <c r="E1740" t="str">
        <f>MatchSquad!E1740</f>
        <v>PBKS</v>
      </c>
      <c r="F1740">
        <f>MatchSquad!G1740</f>
        <v>0</v>
      </c>
      <c r="G1740">
        <f>IF(A1740="","",SUMIFS(BallByBall!$I$2:$I$501,BallByBall!$B$2:$B$501,A1740,BallByBall!$F$2:$F$501,B1740))</f>
        <v>0</v>
      </c>
      <c r="H1740">
        <f>IF(A1740="","",COUNTIFS(BallByBall!$B$2:$B$501,A1740,BallByBall!$F$2:$F$501,B1740,BallByBall!$Q$2:$Q$501,1))</f>
        <v>0</v>
      </c>
      <c r="I1740">
        <f>IF(A1740="","",COUNTIFS(BallByBall!$B$2:$B$501,A1740,BallByBall!$F$2:$F$501,B1740,BallByBall!$R$2:$R$501,1))</f>
        <v>0</v>
      </c>
      <c r="J1740">
        <f>IF(A1740="","",SUMIFS(BallByBall!$T$2:$T$501,BallByBall!$B$2:$B$501,A1740,BallByBall!$H$2:$H$501,B1740))</f>
        <v>0</v>
      </c>
      <c r="K1740">
        <f>IF(A1740="","",SUMIFS(BallByBall!$U$2:$U$501,BallByBall!$B$2:$B$501,A1740,BallByBall!$P$2:$P$501,B1740))</f>
        <v>0</v>
      </c>
      <c r="L1740">
        <f>IF(A1740="","",SUMIFS(BallByBall!$V$2:$V$501,BallByBall!$B$2:$B$501,A1740,BallByBall!$P$2:$P$501,B1740))</f>
        <v>0</v>
      </c>
      <c r="M1740">
        <f>IF(A1740="","",SUMIFS(BallByBall!$W$2:$W$501,BallByBall!$B$2:$B$501,A1740,BallByBall!$P$2:$P$501,B1740))</f>
        <v>0</v>
      </c>
      <c r="N1740">
        <f>IF(A1740="","",SUMIFS(BallByBall!$X$2:$X$501,BallByBall!$B$2:$B$501,A1740,BallByBall!$P$2:$P$501,B1740))</f>
        <v>0</v>
      </c>
      <c r="O1740">
        <f>IF(A1740="","",SUMIFS(OverSummary!$G$2:$G$101,OverSummary!$A$2:$A$101,A1740,OverSummary!$D$2:$D$101,B1740))</f>
        <v>0</v>
      </c>
      <c r="P1740">
        <f>IF(A1740="","",G1740*Rules!$B$13+H1740*Rules!$B$14+I1740*Rules!$B$15)</f>
        <v>0</v>
      </c>
      <c r="Q1740">
        <f>IF(A1740="","",IF(G1740&gt;=100,Rules!$B$18,IF(G1740&gt;=50,Rules!$B$17,IF(G1740&gt;=30,Rules!$B$16,0)))+IF(AND(F1740=1,D1740&lt;&gt;"BWL",G1740=0),Rules!$B$27,0))</f>
        <v>0</v>
      </c>
      <c r="R1740">
        <f>IF(A1740="","",J1740*Rules!$B$19+O1740*Rules!$B$22)</f>
        <v>0</v>
      </c>
      <c r="S1740">
        <f>IF(A1740="","",IF(J1740&gt;=4,Rules!$B$21,IF(J1740&gt;=3,Rules!$B$20,0)))</f>
        <v>0</v>
      </c>
      <c r="T1740">
        <f>IF(A1740="","",K1740*Rules!$B$23+L1740*Rules!$B$24+M1740*Rules!$B$25+N1740*Rules!$B$26)</f>
        <v>0</v>
      </c>
      <c r="U1740">
        <f t="shared" si="27"/>
        <v>0</v>
      </c>
    </row>
    <row r="1741" spans="1:21" x14ac:dyDescent="0.2">
      <c r="A1741" t="str">
        <f>MatchSquad!A1741</f>
        <v>M035</v>
      </c>
      <c r="B1741" t="str">
        <f>MatchSquad!B1741</f>
        <v>P165</v>
      </c>
      <c r="C1741" t="str">
        <f>MatchSquad!C1741</f>
        <v>Mitch Owen</v>
      </c>
      <c r="D1741" t="str">
        <f>MatchSquad!D1741</f>
        <v>AR</v>
      </c>
      <c r="E1741" t="str">
        <f>MatchSquad!E1741</f>
        <v>PBKS</v>
      </c>
      <c r="F1741">
        <f>MatchSquad!G1741</f>
        <v>0</v>
      </c>
      <c r="G1741">
        <f>IF(A1741="","",SUMIFS(BallByBall!$I$2:$I$501,BallByBall!$B$2:$B$501,A1741,BallByBall!$F$2:$F$501,B1741))</f>
        <v>0</v>
      </c>
      <c r="H1741">
        <f>IF(A1741="","",COUNTIFS(BallByBall!$B$2:$B$501,A1741,BallByBall!$F$2:$F$501,B1741,BallByBall!$Q$2:$Q$501,1))</f>
        <v>0</v>
      </c>
      <c r="I1741">
        <f>IF(A1741="","",COUNTIFS(BallByBall!$B$2:$B$501,A1741,BallByBall!$F$2:$F$501,B1741,BallByBall!$R$2:$R$501,1))</f>
        <v>0</v>
      </c>
      <c r="J1741">
        <f>IF(A1741="","",SUMIFS(BallByBall!$T$2:$T$501,BallByBall!$B$2:$B$501,A1741,BallByBall!$H$2:$H$501,B1741))</f>
        <v>0</v>
      </c>
      <c r="K1741">
        <f>IF(A1741="","",SUMIFS(BallByBall!$U$2:$U$501,BallByBall!$B$2:$B$501,A1741,BallByBall!$P$2:$P$501,B1741))</f>
        <v>0</v>
      </c>
      <c r="L1741">
        <f>IF(A1741="","",SUMIFS(BallByBall!$V$2:$V$501,BallByBall!$B$2:$B$501,A1741,BallByBall!$P$2:$P$501,B1741))</f>
        <v>0</v>
      </c>
      <c r="M1741">
        <f>IF(A1741="","",SUMIFS(BallByBall!$W$2:$W$501,BallByBall!$B$2:$B$501,A1741,BallByBall!$P$2:$P$501,B1741))</f>
        <v>0</v>
      </c>
      <c r="N1741">
        <f>IF(A1741="","",SUMIFS(BallByBall!$X$2:$X$501,BallByBall!$B$2:$B$501,A1741,BallByBall!$P$2:$P$501,B1741))</f>
        <v>0</v>
      </c>
      <c r="O1741">
        <f>IF(A1741="","",SUMIFS(OverSummary!$G$2:$G$101,OverSummary!$A$2:$A$101,A1741,OverSummary!$D$2:$D$101,B1741))</f>
        <v>0</v>
      </c>
      <c r="P1741">
        <f>IF(A1741="","",G1741*Rules!$B$13+H1741*Rules!$B$14+I1741*Rules!$B$15)</f>
        <v>0</v>
      </c>
      <c r="Q1741">
        <f>IF(A1741="","",IF(G1741&gt;=100,Rules!$B$18,IF(G1741&gt;=50,Rules!$B$17,IF(G1741&gt;=30,Rules!$B$16,0)))+IF(AND(F1741=1,D1741&lt;&gt;"BWL",G1741=0),Rules!$B$27,0))</f>
        <v>0</v>
      </c>
      <c r="R1741">
        <f>IF(A1741="","",J1741*Rules!$B$19+O1741*Rules!$B$22)</f>
        <v>0</v>
      </c>
      <c r="S1741">
        <f>IF(A1741="","",IF(J1741&gt;=4,Rules!$B$21,IF(J1741&gt;=3,Rules!$B$20,0)))</f>
        <v>0</v>
      </c>
      <c r="T1741">
        <f>IF(A1741="","",K1741*Rules!$B$23+L1741*Rules!$B$24+M1741*Rules!$B$25+N1741*Rules!$B$26)</f>
        <v>0</v>
      </c>
      <c r="U1741">
        <f t="shared" si="27"/>
        <v>0</v>
      </c>
    </row>
    <row r="1742" spans="1:21" x14ac:dyDescent="0.2">
      <c r="A1742" t="str">
        <f>MatchSquad!A1742</f>
        <v>M035</v>
      </c>
      <c r="B1742" t="str">
        <f>MatchSquad!B1742</f>
        <v>P166</v>
      </c>
      <c r="C1742" t="str">
        <f>MatchSquad!C1742</f>
        <v>Cooper Connolly</v>
      </c>
      <c r="D1742" t="str">
        <f>MatchSquad!D1742</f>
        <v>AR</v>
      </c>
      <c r="E1742" t="str">
        <f>MatchSquad!E1742</f>
        <v>PBKS</v>
      </c>
      <c r="F1742">
        <f>MatchSquad!G1742</f>
        <v>0</v>
      </c>
      <c r="G1742">
        <f>IF(A1742="","",SUMIFS(BallByBall!$I$2:$I$501,BallByBall!$B$2:$B$501,A1742,BallByBall!$F$2:$F$501,B1742))</f>
        <v>0</v>
      </c>
      <c r="H1742">
        <f>IF(A1742="","",COUNTIFS(BallByBall!$B$2:$B$501,A1742,BallByBall!$F$2:$F$501,B1742,BallByBall!$Q$2:$Q$501,1))</f>
        <v>0</v>
      </c>
      <c r="I1742">
        <f>IF(A1742="","",COUNTIFS(BallByBall!$B$2:$B$501,A1742,BallByBall!$F$2:$F$501,B1742,BallByBall!$R$2:$R$501,1))</f>
        <v>0</v>
      </c>
      <c r="J1742">
        <f>IF(A1742="","",SUMIFS(BallByBall!$T$2:$T$501,BallByBall!$B$2:$B$501,A1742,BallByBall!$H$2:$H$501,B1742))</f>
        <v>0</v>
      </c>
      <c r="K1742">
        <f>IF(A1742="","",SUMIFS(BallByBall!$U$2:$U$501,BallByBall!$B$2:$B$501,A1742,BallByBall!$P$2:$P$501,B1742))</f>
        <v>0</v>
      </c>
      <c r="L1742">
        <f>IF(A1742="","",SUMIFS(BallByBall!$V$2:$V$501,BallByBall!$B$2:$B$501,A1742,BallByBall!$P$2:$P$501,B1742))</f>
        <v>0</v>
      </c>
      <c r="M1742">
        <f>IF(A1742="","",SUMIFS(BallByBall!$W$2:$W$501,BallByBall!$B$2:$B$501,A1742,BallByBall!$P$2:$P$501,B1742))</f>
        <v>0</v>
      </c>
      <c r="N1742">
        <f>IF(A1742="","",SUMIFS(BallByBall!$X$2:$X$501,BallByBall!$B$2:$B$501,A1742,BallByBall!$P$2:$P$501,B1742))</f>
        <v>0</v>
      </c>
      <c r="O1742">
        <f>IF(A1742="","",SUMIFS(OverSummary!$G$2:$G$101,OverSummary!$A$2:$A$101,A1742,OverSummary!$D$2:$D$101,B1742))</f>
        <v>0</v>
      </c>
      <c r="P1742">
        <f>IF(A1742="","",G1742*Rules!$B$13+H1742*Rules!$B$14+I1742*Rules!$B$15)</f>
        <v>0</v>
      </c>
      <c r="Q1742">
        <f>IF(A1742="","",IF(G1742&gt;=100,Rules!$B$18,IF(G1742&gt;=50,Rules!$B$17,IF(G1742&gt;=30,Rules!$B$16,0)))+IF(AND(F1742=1,D1742&lt;&gt;"BWL",G1742=0),Rules!$B$27,0))</f>
        <v>0</v>
      </c>
      <c r="R1742">
        <f>IF(A1742="","",J1742*Rules!$B$19+O1742*Rules!$B$22)</f>
        <v>0</v>
      </c>
      <c r="S1742">
        <f>IF(A1742="","",IF(J1742&gt;=4,Rules!$B$21,IF(J1742&gt;=3,Rules!$B$20,0)))</f>
        <v>0</v>
      </c>
      <c r="T1742">
        <f>IF(A1742="","",K1742*Rules!$B$23+L1742*Rules!$B$24+M1742*Rules!$B$25+N1742*Rules!$B$26)</f>
        <v>0</v>
      </c>
      <c r="U1742">
        <f t="shared" si="27"/>
        <v>0</v>
      </c>
    </row>
    <row r="1743" spans="1:21" x14ac:dyDescent="0.2">
      <c r="A1743" t="str">
        <f>MatchSquad!A1743</f>
        <v>M035</v>
      </c>
      <c r="B1743" t="str">
        <f>MatchSquad!B1743</f>
        <v>P167</v>
      </c>
      <c r="C1743" t="str">
        <f>MatchSquad!C1743</f>
        <v>Ben Dwarshuis</v>
      </c>
      <c r="D1743" t="str">
        <f>MatchSquad!D1743</f>
        <v>AR</v>
      </c>
      <c r="E1743" t="str">
        <f>MatchSquad!E1743</f>
        <v>PBKS</v>
      </c>
      <c r="F1743">
        <f>MatchSquad!G1743</f>
        <v>0</v>
      </c>
      <c r="G1743">
        <f>IF(A1743="","",SUMIFS(BallByBall!$I$2:$I$501,BallByBall!$B$2:$B$501,A1743,BallByBall!$F$2:$F$501,B1743))</f>
        <v>0</v>
      </c>
      <c r="H1743">
        <f>IF(A1743="","",COUNTIFS(BallByBall!$B$2:$B$501,A1743,BallByBall!$F$2:$F$501,B1743,BallByBall!$Q$2:$Q$501,1))</f>
        <v>0</v>
      </c>
      <c r="I1743">
        <f>IF(A1743="","",COUNTIFS(BallByBall!$B$2:$B$501,A1743,BallByBall!$F$2:$F$501,B1743,BallByBall!$R$2:$R$501,1))</f>
        <v>0</v>
      </c>
      <c r="J1743">
        <f>IF(A1743="","",SUMIFS(BallByBall!$T$2:$T$501,BallByBall!$B$2:$B$501,A1743,BallByBall!$H$2:$H$501,B1743))</f>
        <v>0</v>
      </c>
      <c r="K1743">
        <f>IF(A1743="","",SUMIFS(BallByBall!$U$2:$U$501,BallByBall!$B$2:$B$501,A1743,BallByBall!$P$2:$P$501,B1743))</f>
        <v>0</v>
      </c>
      <c r="L1743">
        <f>IF(A1743="","",SUMIFS(BallByBall!$V$2:$V$501,BallByBall!$B$2:$B$501,A1743,BallByBall!$P$2:$P$501,B1743))</f>
        <v>0</v>
      </c>
      <c r="M1743">
        <f>IF(A1743="","",SUMIFS(BallByBall!$W$2:$W$501,BallByBall!$B$2:$B$501,A1743,BallByBall!$P$2:$P$501,B1743))</f>
        <v>0</v>
      </c>
      <c r="N1743">
        <f>IF(A1743="","",SUMIFS(BallByBall!$X$2:$X$501,BallByBall!$B$2:$B$501,A1743,BallByBall!$P$2:$P$501,B1743))</f>
        <v>0</v>
      </c>
      <c r="O1743">
        <f>IF(A1743="","",SUMIFS(OverSummary!$G$2:$G$101,OverSummary!$A$2:$A$101,A1743,OverSummary!$D$2:$D$101,B1743))</f>
        <v>0</v>
      </c>
      <c r="P1743">
        <f>IF(A1743="","",G1743*Rules!$B$13+H1743*Rules!$B$14+I1743*Rules!$B$15)</f>
        <v>0</v>
      </c>
      <c r="Q1743">
        <f>IF(A1743="","",IF(G1743&gt;=100,Rules!$B$18,IF(G1743&gt;=50,Rules!$B$17,IF(G1743&gt;=30,Rules!$B$16,0)))+IF(AND(F1743=1,D1743&lt;&gt;"BWL",G1743=0),Rules!$B$27,0))</f>
        <v>0</v>
      </c>
      <c r="R1743">
        <f>IF(A1743="","",J1743*Rules!$B$19+O1743*Rules!$B$22)</f>
        <v>0</v>
      </c>
      <c r="S1743">
        <f>IF(A1743="","",IF(J1743&gt;=4,Rules!$B$21,IF(J1743&gt;=3,Rules!$B$20,0)))</f>
        <v>0</v>
      </c>
      <c r="T1743">
        <f>IF(A1743="","",K1743*Rules!$B$23+L1743*Rules!$B$24+M1743*Rules!$B$25+N1743*Rules!$B$26)</f>
        <v>0</v>
      </c>
      <c r="U1743">
        <f t="shared" si="27"/>
        <v>0</v>
      </c>
    </row>
    <row r="1744" spans="1:21" x14ac:dyDescent="0.2">
      <c r="A1744" t="str">
        <f>MatchSquad!A1744</f>
        <v>M035</v>
      </c>
      <c r="B1744" t="str">
        <f>MatchSquad!B1744</f>
        <v>P168</v>
      </c>
      <c r="C1744" t="str">
        <f>MatchSquad!C1744</f>
        <v>Arshdeep Singh</v>
      </c>
      <c r="D1744" t="str">
        <f>MatchSquad!D1744</f>
        <v>BWL</v>
      </c>
      <c r="E1744" t="str">
        <f>MatchSquad!E1744</f>
        <v>PBKS</v>
      </c>
      <c r="F1744">
        <f>MatchSquad!G1744</f>
        <v>0</v>
      </c>
      <c r="G1744">
        <f>IF(A1744="","",SUMIFS(BallByBall!$I$2:$I$501,BallByBall!$B$2:$B$501,A1744,BallByBall!$F$2:$F$501,B1744))</f>
        <v>0</v>
      </c>
      <c r="H1744">
        <f>IF(A1744="","",COUNTIFS(BallByBall!$B$2:$B$501,A1744,BallByBall!$F$2:$F$501,B1744,BallByBall!$Q$2:$Q$501,1))</f>
        <v>0</v>
      </c>
      <c r="I1744">
        <f>IF(A1744="","",COUNTIFS(BallByBall!$B$2:$B$501,A1744,BallByBall!$F$2:$F$501,B1744,BallByBall!$R$2:$R$501,1))</f>
        <v>0</v>
      </c>
      <c r="J1744">
        <f>IF(A1744="","",SUMIFS(BallByBall!$T$2:$T$501,BallByBall!$B$2:$B$501,A1744,BallByBall!$H$2:$H$501,B1744))</f>
        <v>0</v>
      </c>
      <c r="K1744">
        <f>IF(A1744="","",SUMIFS(BallByBall!$U$2:$U$501,BallByBall!$B$2:$B$501,A1744,BallByBall!$P$2:$P$501,B1744))</f>
        <v>0</v>
      </c>
      <c r="L1744">
        <f>IF(A1744="","",SUMIFS(BallByBall!$V$2:$V$501,BallByBall!$B$2:$B$501,A1744,BallByBall!$P$2:$P$501,B1744))</f>
        <v>0</v>
      </c>
      <c r="M1744">
        <f>IF(A1744="","",SUMIFS(BallByBall!$W$2:$W$501,BallByBall!$B$2:$B$501,A1744,BallByBall!$P$2:$P$501,B1744))</f>
        <v>0</v>
      </c>
      <c r="N1744">
        <f>IF(A1744="","",SUMIFS(BallByBall!$X$2:$X$501,BallByBall!$B$2:$B$501,A1744,BallByBall!$P$2:$P$501,B1744))</f>
        <v>0</v>
      </c>
      <c r="O1744">
        <f>IF(A1744="","",SUMIFS(OverSummary!$G$2:$G$101,OverSummary!$A$2:$A$101,A1744,OverSummary!$D$2:$D$101,B1744))</f>
        <v>0</v>
      </c>
      <c r="P1744">
        <f>IF(A1744="","",G1744*Rules!$B$13+H1744*Rules!$B$14+I1744*Rules!$B$15)</f>
        <v>0</v>
      </c>
      <c r="Q1744">
        <f>IF(A1744="","",IF(G1744&gt;=100,Rules!$B$18,IF(G1744&gt;=50,Rules!$B$17,IF(G1744&gt;=30,Rules!$B$16,0)))+IF(AND(F1744=1,D1744&lt;&gt;"BWL",G1744=0),Rules!$B$27,0))</f>
        <v>0</v>
      </c>
      <c r="R1744">
        <f>IF(A1744="","",J1744*Rules!$B$19+O1744*Rules!$B$22)</f>
        <v>0</v>
      </c>
      <c r="S1744">
        <f>IF(A1744="","",IF(J1744&gt;=4,Rules!$B$21,IF(J1744&gt;=3,Rules!$B$20,0)))</f>
        <v>0</v>
      </c>
      <c r="T1744">
        <f>IF(A1744="","",K1744*Rules!$B$23+L1744*Rules!$B$24+M1744*Rules!$B$25+N1744*Rules!$B$26)</f>
        <v>0</v>
      </c>
      <c r="U1744">
        <f t="shared" si="27"/>
        <v>0</v>
      </c>
    </row>
    <row r="1745" spans="1:21" x14ac:dyDescent="0.2">
      <c r="A1745" t="str">
        <f>MatchSquad!A1745</f>
        <v>M035</v>
      </c>
      <c r="B1745" t="str">
        <f>MatchSquad!B1745</f>
        <v>P169</v>
      </c>
      <c r="C1745" t="str">
        <f>MatchSquad!C1745</f>
        <v>Yuzvendra Chahal</v>
      </c>
      <c r="D1745" t="str">
        <f>MatchSquad!D1745</f>
        <v>BWL</v>
      </c>
      <c r="E1745" t="str">
        <f>MatchSquad!E1745</f>
        <v>PBKS</v>
      </c>
      <c r="F1745">
        <f>MatchSquad!G1745</f>
        <v>0</v>
      </c>
      <c r="G1745">
        <f>IF(A1745="","",SUMIFS(BallByBall!$I$2:$I$501,BallByBall!$B$2:$B$501,A1745,BallByBall!$F$2:$F$501,B1745))</f>
        <v>0</v>
      </c>
      <c r="H1745">
        <f>IF(A1745="","",COUNTIFS(BallByBall!$B$2:$B$501,A1745,BallByBall!$F$2:$F$501,B1745,BallByBall!$Q$2:$Q$501,1))</f>
        <v>0</v>
      </c>
      <c r="I1745">
        <f>IF(A1745="","",COUNTIFS(BallByBall!$B$2:$B$501,A1745,BallByBall!$F$2:$F$501,B1745,BallByBall!$R$2:$R$501,1))</f>
        <v>0</v>
      </c>
      <c r="J1745">
        <f>IF(A1745="","",SUMIFS(BallByBall!$T$2:$T$501,BallByBall!$B$2:$B$501,A1745,BallByBall!$H$2:$H$501,B1745))</f>
        <v>0</v>
      </c>
      <c r="K1745">
        <f>IF(A1745="","",SUMIFS(BallByBall!$U$2:$U$501,BallByBall!$B$2:$B$501,A1745,BallByBall!$P$2:$P$501,B1745))</f>
        <v>0</v>
      </c>
      <c r="L1745">
        <f>IF(A1745="","",SUMIFS(BallByBall!$V$2:$V$501,BallByBall!$B$2:$B$501,A1745,BallByBall!$P$2:$P$501,B1745))</f>
        <v>0</v>
      </c>
      <c r="M1745">
        <f>IF(A1745="","",SUMIFS(BallByBall!$W$2:$W$501,BallByBall!$B$2:$B$501,A1745,BallByBall!$P$2:$P$501,B1745))</f>
        <v>0</v>
      </c>
      <c r="N1745">
        <f>IF(A1745="","",SUMIFS(BallByBall!$X$2:$X$501,BallByBall!$B$2:$B$501,A1745,BallByBall!$P$2:$P$501,B1745))</f>
        <v>0</v>
      </c>
      <c r="O1745">
        <f>IF(A1745="","",SUMIFS(OverSummary!$G$2:$G$101,OverSummary!$A$2:$A$101,A1745,OverSummary!$D$2:$D$101,B1745))</f>
        <v>0</v>
      </c>
      <c r="P1745">
        <f>IF(A1745="","",G1745*Rules!$B$13+H1745*Rules!$B$14+I1745*Rules!$B$15)</f>
        <v>0</v>
      </c>
      <c r="Q1745">
        <f>IF(A1745="","",IF(G1745&gt;=100,Rules!$B$18,IF(G1745&gt;=50,Rules!$B$17,IF(G1745&gt;=30,Rules!$B$16,0)))+IF(AND(F1745=1,D1745&lt;&gt;"BWL",G1745=0),Rules!$B$27,0))</f>
        <v>0</v>
      </c>
      <c r="R1745">
        <f>IF(A1745="","",J1745*Rules!$B$19+O1745*Rules!$B$22)</f>
        <v>0</v>
      </c>
      <c r="S1745">
        <f>IF(A1745="","",IF(J1745&gt;=4,Rules!$B$21,IF(J1745&gt;=3,Rules!$B$20,0)))</f>
        <v>0</v>
      </c>
      <c r="T1745">
        <f>IF(A1745="","",K1745*Rules!$B$23+L1745*Rules!$B$24+M1745*Rules!$B$25+N1745*Rules!$B$26)</f>
        <v>0</v>
      </c>
      <c r="U1745">
        <f t="shared" si="27"/>
        <v>0</v>
      </c>
    </row>
    <row r="1746" spans="1:21" x14ac:dyDescent="0.2">
      <c r="A1746" t="str">
        <f>MatchSquad!A1746</f>
        <v>M035</v>
      </c>
      <c r="B1746" t="str">
        <f>MatchSquad!B1746</f>
        <v>P170</v>
      </c>
      <c r="C1746" t="str">
        <f>MatchSquad!C1746</f>
        <v>Vyshak Vijaykumar</v>
      </c>
      <c r="D1746" t="str">
        <f>MatchSquad!D1746</f>
        <v>BWL</v>
      </c>
      <c r="E1746" t="str">
        <f>MatchSquad!E1746</f>
        <v>PBKS</v>
      </c>
      <c r="F1746">
        <f>MatchSquad!G1746</f>
        <v>0</v>
      </c>
      <c r="G1746">
        <f>IF(A1746="","",SUMIFS(BallByBall!$I$2:$I$501,BallByBall!$B$2:$B$501,A1746,BallByBall!$F$2:$F$501,B1746))</f>
        <v>0</v>
      </c>
      <c r="H1746">
        <f>IF(A1746="","",COUNTIFS(BallByBall!$B$2:$B$501,A1746,BallByBall!$F$2:$F$501,B1746,BallByBall!$Q$2:$Q$501,1))</f>
        <v>0</v>
      </c>
      <c r="I1746">
        <f>IF(A1746="","",COUNTIFS(BallByBall!$B$2:$B$501,A1746,BallByBall!$F$2:$F$501,B1746,BallByBall!$R$2:$R$501,1))</f>
        <v>0</v>
      </c>
      <c r="J1746">
        <f>IF(A1746="","",SUMIFS(BallByBall!$T$2:$T$501,BallByBall!$B$2:$B$501,A1746,BallByBall!$H$2:$H$501,B1746))</f>
        <v>0</v>
      </c>
      <c r="K1746">
        <f>IF(A1746="","",SUMIFS(BallByBall!$U$2:$U$501,BallByBall!$B$2:$B$501,A1746,BallByBall!$P$2:$P$501,B1746))</f>
        <v>0</v>
      </c>
      <c r="L1746">
        <f>IF(A1746="","",SUMIFS(BallByBall!$V$2:$V$501,BallByBall!$B$2:$B$501,A1746,BallByBall!$P$2:$P$501,B1746))</f>
        <v>0</v>
      </c>
      <c r="M1746">
        <f>IF(A1746="","",SUMIFS(BallByBall!$W$2:$W$501,BallByBall!$B$2:$B$501,A1746,BallByBall!$P$2:$P$501,B1746))</f>
        <v>0</v>
      </c>
      <c r="N1746">
        <f>IF(A1746="","",SUMIFS(BallByBall!$X$2:$X$501,BallByBall!$B$2:$B$501,A1746,BallByBall!$P$2:$P$501,B1746))</f>
        <v>0</v>
      </c>
      <c r="O1746">
        <f>IF(A1746="","",SUMIFS(OverSummary!$G$2:$G$101,OverSummary!$A$2:$A$101,A1746,OverSummary!$D$2:$D$101,B1746))</f>
        <v>0</v>
      </c>
      <c r="P1746">
        <f>IF(A1746="","",G1746*Rules!$B$13+H1746*Rules!$B$14+I1746*Rules!$B$15)</f>
        <v>0</v>
      </c>
      <c r="Q1746">
        <f>IF(A1746="","",IF(G1746&gt;=100,Rules!$B$18,IF(G1746&gt;=50,Rules!$B$17,IF(G1746&gt;=30,Rules!$B$16,0)))+IF(AND(F1746=1,D1746&lt;&gt;"BWL",G1746=0),Rules!$B$27,0))</f>
        <v>0</v>
      </c>
      <c r="R1746">
        <f>IF(A1746="","",J1746*Rules!$B$19+O1746*Rules!$B$22)</f>
        <v>0</v>
      </c>
      <c r="S1746">
        <f>IF(A1746="","",IF(J1746&gt;=4,Rules!$B$21,IF(J1746&gt;=3,Rules!$B$20,0)))</f>
        <v>0</v>
      </c>
      <c r="T1746">
        <f>IF(A1746="","",K1746*Rules!$B$23+L1746*Rules!$B$24+M1746*Rules!$B$25+N1746*Rules!$B$26)</f>
        <v>0</v>
      </c>
      <c r="U1746">
        <f t="shared" si="27"/>
        <v>0</v>
      </c>
    </row>
    <row r="1747" spans="1:21" x14ac:dyDescent="0.2">
      <c r="A1747" t="str">
        <f>MatchSquad!A1747</f>
        <v>M035</v>
      </c>
      <c r="B1747" t="str">
        <f>MatchSquad!B1747</f>
        <v>P171</v>
      </c>
      <c r="C1747" t="str">
        <f>MatchSquad!C1747</f>
        <v>Yash Thakur</v>
      </c>
      <c r="D1747" t="str">
        <f>MatchSquad!D1747</f>
        <v>BWL</v>
      </c>
      <c r="E1747" t="str">
        <f>MatchSquad!E1747</f>
        <v>PBKS</v>
      </c>
      <c r="F1747">
        <f>MatchSquad!G1747</f>
        <v>0</v>
      </c>
      <c r="G1747">
        <f>IF(A1747="","",SUMIFS(BallByBall!$I$2:$I$501,BallByBall!$B$2:$B$501,A1747,BallByBall!$F$2:$F$501,B1747))</f>
        <v>0</v>
      </c>
      <c r="H1747">
        <f>IF(A1747="","",COUNTIFS(BallByBall!$B$2:$B$501,A1747,BallByBall!$F$2:$F$501,B1747,BallByBall!$Q$2:$Q$501,1))</f>
        <v>0</v>
      </c>
      <c r="I1747">
        <f>IF(A1747="","",COUNTIFS(BallByBall!$B$2:$B$501,A1747,BallByBall!$F$2:$F$501,B1747,BallByBall!$R$2:$R$501,1))</f>
        <v>0</v>
      </c>
      <c r="J1747">
        <f>IF(A1747="","",SUMIFS(BallByBall!$T$2:$T$501,BallByBall!$B$2:$B$501,A1747,BallByBall!$H$2:$H$501,B1747))</f>
        <v>0</v>
      </c>
      <c r="K1747">
        <f>IF(A1747="","",SUMIFS(BallByBall!$U$2:$U$501,BallByBall!$B$2:$B$501,A1747,BallByBall!$P$2:$P$501,B1747))</f>
        <v>0</v>
      </c>
      <c r="L1747">
        <f>IF(A1747="","",SUMIFS(BallByBall!$V$2:$V$501,BallByBall!$B$2:$B$501,A1747,BallByBall!$P$2:$P$501,B1747))</f>
        <v>0</v>
      </c>
      <c r="M1747">
        <f>IF(A1747="","",SUMIFS(BallByBall!$W$2:$W$501,BallByBall!$B$2:$B$501,A1747,BallByBall!$P$2:$P$501,B1747))</f>
        <v>0</v>
      </c>
      <c r="N1747">
        <f>IF(A1747="","",SUMIFS(BallByBall!$X$2:$X$501,BallByBall!$B$2:$B$501,A1747,BallByBall!$P$2:$P$501,B1747))</f>
        <v>0</v>
      </c>
      <c r="O1747">
        <f>IF(A1747="","",SUMIFS(OverSummary!$G$2:$G$101,OverSummary!$A$2:$A$101,A1747,OverSummary!$D$2:$D$101,B1747))</f>
        <v>0</v>
      </c>
      <c r="P1747">
        <f>IF(A1747="","",G1747*Rules!$B$13+H1747*Rules!$B$14+I1747*Rules!$B$15)</f>
        <v>0</v>
      </c>
      <c r="Q1747">
        <f>IF(A1747="","",IF(G1747&gt;=100,Rules!$B$18,IF(G1747&gt;=50,Rules!$B$17,IF(G1747&gt;=30,Rules!$B$16,0)))+IF(AND(F1747=1,D1747&lt;&gt;"BWL",G1747=0),Rules!$B$27,0))</f>
        <v>0</v>
      </c>
      <c r="R1747">
        <f>IF(A1747="","",J1747*Rules!$B$19+O1747*Rules!$B$22)</f>
        <v>0</v>
      </c>
      <c r="S1747">
        <f>IF(A1747="","",IF(J1747&gt;=4,Rules!$B$21,IF(J1747&gt;=3,Rules!$B$20,0)))</f>
        <v>0</v>
      </c>
      <c r="T1747">
        <f>IF(A1747="","",K1747*Rules!$B$23+L1747*Rules!$B$24+M1747*Rules!$B$25+N1747*Rules!$B$26)</f>
        <v>0</v>
      </c>
      <c r="U1747">
        <f t="shared" si="27"/>
        <v>0</v>
      </c>
    </row>
    <row r="1748" spans="1:21" x14ac:dyDescent="0.2">
      <c r="A1748" t="str">
        <f>MatchSquad!A1748</f>
        <v>M035</v>
      </c>
      <c r="B1748" t="str">
        <f>MatchSquad!B1748</f>
        <v>P172</v>
      </c>
      <c r="C1748" t="str">
        <f>MatchSquad!C1748</f>
        <v>Xavier Bartlett</v>
      </c>
      <c r="D1748" t="str">
        <f>MatchSquad!D1748</f>
        <v>BWL</v>
      </c>
      <c r="E1748" t="str">
        <f>MatchSquad!E1748</f>
        <v>PBKS</v>
      </c>
      <c r="F1748">
        <f>MatchSquad!G1748</f>
        <v>0</v>
      </c>
      <c r="G1748">
        <f>IF(A1748="","",SUMIFS(BallByBall!$I$2:$I$501,BallByBall!$B$2:$B$501,A1748,BallByBall!$F$2:$F$501,B1748))</f>
        <v>0</v>
      </c>
      <c r="H1748">
        <f>IF(A1748="","",COUNTIFS(BallByBall!$B$2:$B$501,A1748,BallByBall!$F$2:$F$501,B1748,BallByBall!$Q$2:$Q$501,1))</f>
        <v>0</v>
      </c>
      <c r="I1748">
        <f>IF(A1748="","",COUNTIFS(BallByBall!$B$2:$B$501,A1748,BallByBall!$F$2:$F$501,B1748,BallByBall!$R$2:$R$501,1))</f>
        <v>0</v>
      </c>
      <c r="J1748">
        <f>IF(A1748="","",SUMIFS(BallByBall!$T$2:$T$501,BallByBall!$B$2:$B$501,A1748,BallByBall!$H$2:$H$501,B1748))</f>
        <v>0</v>
      </c>
      <c r="K1748">
        <f>IF(A1748="","",SUMIFS(BallByBall!$U$2:$U$501,BallByBall!$B$2:$B$501,A1748,BallByBall!$P$2:$P$501,B1748))</f>
        <v>0</v>
      </c>
      <c r="L1748">
        <f>IF(A1748="","",SUMIFS(BallByBall!$V$2:$V$501,BallByBall!$B$2:$B$501,A1748,BallByBall!$P$2:$P$501,B1748))</f>
        <v>0</v>
      </c>
      <c r="M1748">
        <f>IF(A1748="","",SUMIFS(BallByBall!$W$2:$W$501,BallByBall!$B$2:$B$501,A1748,BallByBall!$P$2:$P$501,B1748))</f>
        <v>0</v>
      </c>
      <c r="N1748">
        <f>IF(A1748="","",SUMIFS(BallByBall!$X$2:$X$501,BallByBall!$B$2:$B$501,A1748,BallByBall!$P$2:$P$501,B1748))</f>
        <v>0</v>
      </c>
      <c r="O1748">
        <f>IF(A1748="","",SUMIFS(OverSummary!$G$2:$G$101,OverSummary!$A$2:$A$101,A1748,OverSummary!$D$2:$D$101,B1748))</f>
        <v>0</v>
      </c>
      <c r="P1748">
        <f>IF(A1748="","",G1748*Rules!$B$13+H1748*Rules!$B$14+I1748*Rules!$B$15)</f>
        <v>0</v>
      </c>
      <c r="Q1748">
        <f>IF(A1748="","",IF(G1748&gt;=100,Rules!$B$18,IF(G1748&gt;=50,Rules!$B$17,IF(G1748&gt;=30,Rules!$B$16,0)))+IF(AND(F1748=1,D1748&lt;&gt;"BWL",G1748=0),Rules!$B$27,0))</f>
        <v>0</v>
      </c>
      <c r="R1748">
        <f>IF(A1748="","",J1748*Rules!$B$19+O1748*Rules!$B$22)</f>
        <v>0</v>
      </c>
      <c r="S1748">
        <f>IF(A1748="","",IF(J1748&gt;=4,Rules!$B$21,IF(J1748&gt;=3,Rules!$B$20,0)))</f>
        <v>0</v>
      </c>
      <c r="T1748">
        <f>IF(A1748="","",K1748*Rules!$B$23+L1748*Rules!$B$24+M1748*Rules!$B$25+N1748*Rules!$B$26)</f>
        <v>0</v>
      </c>
      <c r="U1748">
        <f t="shared" si="27"/>
        <v>0</v>
      </c>
    </row>
    <row r="1749" spans="1:21" x14ac:dyDescent="0.2">
      <c r="A1749" t="str">
        <f>MatchSquad!A1749</f>
        <v>M035</v>
      </c>
      <c r="B1749" t="str">
        <f>MatchSquad!B1749</f>
        <v>P173</v>
      </c>
      <c r="C1749" t="str">
        <f>MatchSquad!C1749</f>
        <v>Pravin Dubey</v>
      </c>
      <c r="D1749" t="str">
        <f>MatchSquad!D1749</f>
        <v>BWL</v>
      </c>
      <c r="E1749" t="str">
        <f>MatchSquad!E1749</f>
        <v>PBKS</v>
      </c>
      <c r="F1749">
        <f>MatchSquad!G1749</f>
        <v>0</v>
      </c>
      <c r="G1749">
        <f>IF(A1749="","",SUMIFS(BallByBall!$I$2:$I$501,BallByBall!$B$2:$B$501,A1749,BallByBall!$F$2:$F$501,B1749))</f>
        <v>0</v>
      </c>
      <c r="H1749">
        <f>IF(A1749="","",COUNTIFS(BallByBall!$B$2:$B$501,A1749,BallByBall!$F$2:$F$501,B1749,BallByBall!$Q$2:$Q$501,1))</f>
        <v>0</v>
      </c>
      <c r="I1749">
        <f>IF(A1749="","",COUNTIFS(BallByBall!$B$2:$B$501,A1749,BallByBall!$F$2:$F$501,B1749,BallByBall!$R$2:$R$501,1))</f>
        <v>0</v>
      </c>
      <c r="J1749">
        <f>IF(A1749="","",SUMIFS(BallByBall!$T$2:$T$501,BallByBall!$B$2:$B$501,A1749,BallByBall!$H$2:$H$501,B1749))</f>
        <v>0</v>
      </c>
      <c r="K1749">
        <f>IF(A1749="","",SUMIFS(BallByBall!$U$2:$U$501,BallByBall!$B$2:$B$501,A1749,BallByBall!$P$2:$P$501,B1749))</f>
        <v>0</v>
      </c>
      <c r="L1749">
        <f>IF(A1749="","",SUMIFS(BallByBall!$V$2:$V$501,BallByBall!$B$2:$B$501,A1749,BallByBall!$P$2:$P$501,B1749))</f>
        <v>0</v>
      </c>
      <c r="M1749">
        <f>IF(A1749="","",SUMIFS(BallByBall!$W$2:$W$501,BallByBall!$B$2:$B$501,A1749,BallByBall!$P$2:$P$501,B1749))</f>
        <v>0</v>
      </c>
      <c r="N1749">
        <f>IF(A1749="","",SUMIFS(BallByBall!$X$2:$X$501,BallByBall!$B$2:$B$501,A1749,BallByBall!$P$2:$P$501,B1749))</f>
        <v>0</v>
      </c>
      <c r="O1749">
        <f>IF(A1749="","",SUMIFS(OverSummary!$G$2:$G$101,OverSummary!$A$2:$A$101,A1749,OverSummary!$D$2:$D$101,B1749))</f>
        <v>0</v>
      </c>
      <c r="P1749">
        <f>IF(A1749="","",G1749*Rules!$B$13+H1749*Rules!$B$14+I1749*Rules!$B$15)</f>
        <v>0</v>
      </c>
      <c r="Q1749">
        <f>IF(A1749="","",IF(G1749&gt;=100,Rules!$B$18,IF(G1749&gt;=50,Rules!$B$17,IF(G1749&gt;=30,Rules!$B$16,0)))+IF(AND(F1749=1,D1749&lt;&gt;"BWL",G1749=0),Rules!$B$27,0))</f>
        <v>0</v>
      </c>
      <c r="R1749">
        <f>IF(A1749="","",J1749*Rules!$B$19+O1749*Rules!$B$22)</f>
        <v>0</v>
      </c>
      <c r="S1749">
        <f>IF(A1749="","",IF(J1749&gt;=4,Rules!$B$21,IF(J1749&gt;=3,Rules!$B$20,0)))</f>
        <v>0</v>
      </c>
      <c r="T1749">
        <f>IF(A1749="","",K1749*Rules!$B$23+L1749*Rules!$B$24+M1749*Rules!$B$25+N1749*Rules!$B$26)</f>
        <v>0</v>
      </c>
      <c r="U1749">
        <f t="shared" si="27"/>
        <v>0</v>
      </c>
    </row>
    <row r="1750" spans="1:21" x14ac:dyDescent="0.2">
      <c r="A1750" t="str">
        <f>MatchSquad!A1750</f>
        <v>M035</v>
      </c>
      <c r="B1750" t="str">
        <f>MatchSquad!B1750</f>
        <v>P174</v>
      </c>
      <c r="C1750" t="str">
        <f>MatchSquad!C1750</f>
        <v>Vishal Nishad</v>
      </c>
      <c r="D1750" t="str">
        <f>MatchSquad!D1750</f>
        <v>BWL</v>
      </c>
      <c r="E1750" t="str">
        <f>MatchSquad!E1750</f>
        <v>PBKS</v>
      </c>
      <c r="F1750">
        <f>MatchSquad!G1750</f>
        <v>0</v>
      </c>
      <c r="G1750">
        <f>IF(A1750="","",SUMIFS(BallByBall!$I$2:$I$501,BallByBall!$B$2:$B$501,A1750,BallByBall!$F$2:$F$501,B1750))</f>
        <v>0</v>
      </c>
      <c r="H1750">
        <f>IF(A1750="","",COUNTIFS(BallByBall!$B$2:$B$501,A1750,BallByBall!$F$2:$F$501,B1750,BallByBall!$Q$2:$Q$501,1))</f>
        <v>0</v>
      </c>
      <c r="I1750">
        <f>IF(A1750="","",COUNTIFS(BallByBall!$B$2:$B$501,A1750,BallByBall!$F$2:$F$501,B1750,BallByBall!$R$2:$R$501,1))</f>
        <v>0</v>
      </c>
      <c r="J1750">
        <f>IF(A1750="","",SUMIFS(BallByBall!$T$2:$T$501,BallByBall!$B$2:$B$501,A1750,BallByBall!$H$2:$H$501,B1750))</f>
        <v>0</v>
      </c>
      <c r="K1750">
        <f>IF(A1750="","",SUMIFS(BallByBall!$U$2:$U$501,BallByBall!$B$2:$B$501,A1750,BallByBall!$P$2:$P$501,B1750))</f>
        <v>0</v>
      </c>
      <c r="L1750">
        <f>IF(A1750="","",SUMIFS(BallByBall!$V$2:$V$501,BallByBall!$B$2:$B$501,A1750,BallByBall!$P$2:$P$501,B1750))</f>
        <v>0</v>
      </c>
      <c r="M1750">
        <f>IF(A1750="","",SUMIFS(BallByBall!$W$2:$W$501,BallByBall!$B$2:$B$501,A1750,BallByBall!$P$2:$P$501,B1750))</f>
        <v>0</v>
      </c>
      <c r="N1750">
        <f>IF(A1750="","",SUMIFS(BallByBall!$X$2:$X$501,BallByBall!$B$2:$B$501,A1750,BallByBall!$P$2:$P$501,B1750))</f>
        <v>0</v>
      </c>
      <c r="O1750">
        <f>IF(A1750="","",SUMIFS(OverSummary!$G$2:$G$101,OverSummary!$A$2:$A$101,A1750,OverSummary!$D$2:$D$101,B1750))</f>
        <v>0</v>
      </c>
      <c r="P1750">
        <f>IF(A1750="","",G1750*Rules!$B$13+H1750*Rules!$B$14+I1750*Rules!$B$15)</f>
        <v>0</v>
      </c>
      <c r="Q1750">
        <f>IF(A1750="","",IF(G1750&gt;=100,Rules!$B$18,IF(G1750&gt;=50,Rules!$B$17,IF(G1750&gt;=30,Rules!$B$16,0)))+IF(AND(F1750=1,D1750&lt;&gt;"BWL",G1750=0),Rules!$B$27,0))</f>
        <v>0</v>
      </c>
      <c r="R1750">
        <f>IF(A1750="","",J1750*Rules!$B$19+O1750*Rules!$B$22)</f>
        <v>0</v>
      </c>
      <c r="S1750">
        <f>IF(A1750="","",IF(J1750&gt;=4,Rules!$B$21,IF(J1750&gt;=3,Rules!$B$20,0)))</f>
        <v>0</v>
      </c>
      <c r="T1750">
        <f>IF(A1750="","",K1750*Rules!$B$23+L1750*Rules!$B$24+M1750*Rules!$B$25+N1750*Rules!$B$26)</f>
        <v>0</v>
      </c>
      <c r="U1750">
        <f t="shared" si="27"/>
        <v>0</v>
      </c>
    </row>
    <row r="1751" spans="1:21" x14ac:dyDescent="0.2">
      <c r="A1751" t="str">
        <f>MatchSquad!A1751</f>
        <v>M035</v>
      </c>
      <c r="B1751" t="str">
        <f>MatchSquad!B1751</f>
        <v>P175</v>
      </c>
      <c r="C1751" t="str">
        <f>MatchSquad!C1751</f>
        <v>Lockie Ferguson</v>
      </c>
      <c r="D1751" t="str">
        <f>MatchSquad!D1751</f>
        <v>BWL</v>
      </c>
      <c r="E1751" t="str">
        <f>MatchSquad!E1751</f>
        <v>PBKS</v>
      </c>
      <c r="F1751">
        <f>MatchSquad!G1751</f>
        <v>0</v>
      </c>
      <c r="G1751">
        <f>IF(A1751="","",SUMIFS(BallByBall!$I$2:$I$501,BallByBall!$B$2:$B$501,A1751,BallByBall!$F$2:$F$501,B1751))</f>
        <v>0</v>
      </c>
      <c r="H1751">
        <f>IF(A1751="","",COUNTIFS(BallByBall!$B$2:$B$501,A1751,BallByBall!$F$2:$F$501,B1751,BallByBall!$Q$2:$Q$501,1))</f>
        <v>0</v>
      </c>
      <c r="I1751">
        <f>IF(A1751="","",COUNTIFS(BallByBall!$B$2:$B$501,A1751,BallByBall!$F$2:$F$501,B1751,BallByBall!$R$2:$R$501,1))</f>
        <v>0</v>
      </c>
      <c r="J1751">
        <f>IF(A1751="","",SUMIFS(BallByBall!$T$2:$T$501,BallByBall!$B$2:$B$501,A1751,BallByBall!$H$2:$H$501,B1751))</f>
        <v>0</v>
      </c>
      <c r="K1751">
        <f>IF(A1751="","",SUMIFS(BallByBall!$U$2:$U$501,BallByBall!$B$2:$B$501,A1751,BallByBall!$P$2:$P$501,B1751))</f>
        <v>0</v>
      </c>
      <c r="L1751">
        <f>IF(A1751="","",SUMIFS(BallByBall!$V$2:$V$501,BallByBall!$B$2:$B$501,A1751,BallByBall!$P$2:$P$501,B1751))</f>
        <v>0</v>
      </c>
      <c r="M1751">
        <f>IF(A1751="","",SUMIFS(BallByBall!$W$2:$W$501,BallByBall!$B$2:$B$501,A1751,BallByBall!$P$2:$P$501,B1751))</f>
        <v>0</v>
      </c>
      <c r="N1751">
        <f>IF(A1751="","",SUMIFS(BallByBall!$X$2:$X$501,BallByBall!$B$2:$B$501,A1751,BallByBall!$P$2:$P$501,B1751))</f>
        <v>0</v>
      </c>
      <c r="O1751">
        <f>IF(A1751="","",SUMIFS(OverSummary!$G$2:$G$101,OverSummary!$A$2:$A$101,A1751,OverSummary!$D$2:$D$101,B1751))</f>
        <v>0</v>
      </c>
      <c r="P1751">
        <f>IF(A1751="","",G1751*Rules!$B$13+H1751*Rules!$B$14+I1751*Rules!$B$15)</f>
        <v>0</v>
      </c>
      <c r="Q1751">
        <f>IF(A1751="","",IF(G1751&gt;=100,Rules!$B$18,IF(G1751&gt;=50,Rules!$B$17,IF(G1751&gt;=30,Rules!$B$16,0)))+IF(AND(F1751=1,D1751&lt;&gt;"BWL",G1751=0),Rules!$B$27,0))</f>
        <v>0</v>
      </c>
      <c r="R1751">
        <f>IF(A1751="","",J1751*Rules!$B$19+O1751*Rules!$B$22)</f>
        <v>0</v>
      </c>
      <c r="S1751">
        <f>IF(A1751="","",IF(J1751&gt;=4,Rules!$B$21,IF(J1751&gt;=3,Rules!$B$20,0)))</f>
        <v>0</v>
      </c>
      <c r="T1751">
        <f>IF(A1751="","",K1751*Rules!$B$23+L1751*Rules!$B$24+M1751*Rules!$B$25+N1751*Rules!$B$26)</f>
        <v>0</v>
      </c>
      <c r="U1751">
        <f t="shared" si="27"/>
        <v>0</v>
      </c>
    </row>
    <row r="1752" spans="1:21" x14ac:dyDescent="0.2">
      <c r="A1752" t="str">
        <f>MatchSquad!A1752</f>
        <v>M036</v>
      </c>
      <c r="B1752" t="str">
        <f>MatchSquad!B1752</f>
        <v>P176</v>
      </c>
      <c r="C1752" t="str">
        <f>MatchSquad!C1752</f>
        <v>Shubham Dubey</v>
      </c>
      <c r="D1752" t="str">
        <f>MatchSquad!D1752</f>
        <v>BAT</v>
      </c>
      <c r="E1752" t="str">
        <f>MatchSquad!E1752</f>
        <v>RR</v>
      </c>
      <c r="F1752">
        <f>MatchSquad!G1752</f>
        <v>0</v>
      </c>
      <c r="G1752">
        <f>IF(A1752="","",SUMIFS(BallByBall!$I$2:$I$501,BallByBall!$B$2:$B$501,A1752,BallByBall!$F$2:$F$501,B1752))</f>
        <v>0</v>
      </c>
      <c r="H1752">
        <f>IF(A1752="","",COUNTIFS(BallByBall!$B$2:$B$501,A1752,BallByBall!$F$2:$F$501,B1752,BallByBall!$Q$2:$Q$501,1))</f>
        <v>0</v>
      </c>
      <c r="I1752">
        <f>IF(A1752="","",COUNTIFS(BallByBall!$B$2:$B$501,A1752,BallByBall!$F$2:$F$501,B1752,BallByBall!$R$2:$R$501,1))</f>
        <v>0</v>
      </c>
      <c r="J1752">
        <f>IF(A1752="","",SUMIFS(BallByBall!$T$2:$T$501,BallByBall!$B$2:$B$501,A1752,BallByBall!$H$2:$H$501,B1752))</f>
        <v>0</v>
      </c>
      <c r="K1752">
        <f>IF(A1752="","",SUMIFS(BallByBall!$U$2:$U$501,BallByBall!$B$2:$B$501,A1752,BallByBall!$P$2:$P$501,B1752))</f>
        <v>0</v>
      </c>
      <c r="L1752">
        <f>IF(A1752="","",SUMIFS(BallByBall!$V$2:$V$501,BallByBall!$B$2:$B$501,A1752,BallByBall!$P$2:$P$501,B1752))</f>
        <v>0</v>
      </c>
      <c r="M1752">
        <f>IF(A1752="","",SUMIFS(BallByBall!$W$2:$W$501,BallByBall!$B$2:$B$501,A1752,BallByBall!$P$2:$P$501,B1752))</f>
        <v>0</v>
      </c>
      <c r="N1752">
        <f>IF(A1752="","",SUMIFS(BallByBall!$X$2:$X$501,BallByBall!$B$2:$B$501,A1752,BallByBall!$P$2:$P$501,B1752))</f>
        <v>0</v>
      </c>
      <c r="O1752">
        <f>IF(A1752="","",SUMIFS(OverSummary!$G$2:$G$101,OverSummary!$A$2:$A$101,A1752,OverSummary!$D$2:$D$101,B1752))</f>
        <v>0</v>
      </c>
      <c r="P1752">
        <f>IF(A1752="","",G1752*Rules!$B$13+H1752*Rules!$B$14+I1752*Rules!$B$15)</f>
        <v>0</v>
      </c>
      <c r="Q1752">
        <f>IF(A1752="","",IF(G1752&gt;=100,Rules!$B$18,IF(G1752&gt;=50,Rules!$B$17,IF(G1752&gt;=30,Rules!$B$16,0)))+IF(AND(F1752=1,D1752&lt;&gt;"BWL",G1752=0),Rules!$B$27,0))</f>
        <v>0</v>
      </c>
      <c r="R1752">
        <f>IF(A1752="","",J1752*Rules!$B$19+O1752*Rules!$B$22)</f>
        <v>0</v>
      </c>
      <c r="S1752">
        <f>IF(A1752="","",IF(J1752&gt;=4,Rules!$B$21,IF(J1752&gt;=3,Rules!$B$20,0)))</f>
        <v>0</v>
      </c>
      <c r="T1752">
        <f>IF(A1752="","",K1752*Rules!$B$23+L1752*Rules!$B$24+M1752*Rules!$B$25+N1752*Rules!$B$26)</f>
        <v>0</v>
      </c>
      <c r="U1752">
        <f t="shared" si="27"/>
        <v>0</v>
      </c>
    </row>
    <row r="1753" spans="1:21" x14ac:dyDescent="0.2">
      <c r="A1753" t="str">
        <f>MatchSquad!A1753</f>
        <v>M036</v>
      </c>
      <c r="B1753" t="str">
        <f>MatchSquad!B1753</f>
        <v>P177</v>
      </c>
      <c r="C1753" t="str">
        <f>MatchSquad!C1753</f>
        <v>Vaibhav Sooryavanshi</v>
      </c>
      <c r="D1753" t="str">
        <f>MatchSquad!D1753</f>
        <v>BAT</v>
      </c>
      <c r="E1753" t="str">
        <f>MatchSquad!E1753</f>
        <v>RR</v>
      </c>
      <c r="F1753">
        <f>MatchSquad!G1753</f>
        <v>0</v>
      </c>
      <c r="G1753">
        <f>IF(A1753="","",SUMIFS(BallByBall!$I$2:$I$501,BallByBall!$B$2:$B$501,A1753,BallByBall!$F$2:$F$501,B1753))</f>
        <v>0</v>
      </c>
      <c r="H1753">
        <f>IF(A1753="","",COUNTIFS(BallByBall!$B$2:$B$501,A1753,BallByBall!$F$2:$F$501,B1753,BallByBall!$Q$2:$Q$501,1))</f>
        <v>0</v>
      </c>
      <c r="I1753">
        <f>IF(A1753="","",COUNTIFS(BallByBall!$B$2:$B$501,A1753,BallByBall!$F$2:$F$501,B1753,BallByBall!$R$2:$R$501,1))</f>
        <v>0</v>
      </c>
      <c r="J1753">
        <f>IF(A1753="","",SUMIFS(BallByBall!$T$2:$T$501,BallByBall!$B$2:$B$501,A1753,BallByBall!$H$2:$H$501,B1753))</f>
        <v>0</v>
      </c>
      <c r="K1753">
        <f>IF(A1753="","",SUMIFS(BallByBall!$U$2:$U$501,BallByBall!$B$2:$B$501,A1753,BallByBall!$P$2:$P$501,B1753))</f>
        <v>0</v>
      </c>
      <c r="L1753">
        <f>IF(A1753="","",SUMIFS(BallByBall!$V$2:$V$501,BallByBall!$B$2:$B$501,A1753,BallByBall!$P$2:$P$501,B1753))</f>
        <v>0</v>
      </c>
      <c r="M1753">
        <f>IF(A1753="","",SUMIFS(BallByBall!$W$2:$W$501,BallByBall!$B$2:$B$501,A1753,BallByBall!$P$2:$P$501,B1753))</f>
        <v>0</v>
      </c>
      <c r="N1753">
        <f>IF(A1753="","",SUMIFS(BallByBall!$X$2:$X$501,BallByBall!$B$2:$B$501,A1753,BallByBall!$P$2:$P$501,B1753))</f>
        <v>0</v>
      </c>
      <c r="O1753">
        <f>IF(A1753="","",SUMIFS(OverSummary!$G$2:$G$101,OverSummary!$A$2:$A$101,A1753,OverSummary!$D$2:$D$101,B1753))</f>
        <v>0</v>
      </c>
      <c r="P1753">
        <f>IF(A1753="","",G1753*Rules!$B$13+H1753*Rules!$B$14+I1753*Rules!$B$15)</f>
        <v>0</v>
      </c>
      <c r="Q1753">
        <f>IF(A1753="","",IF(G1753&gt;=100,Rules!$B$18,IF(G1753&gt;=50,Rules!$B$17,IF(G1753&gt;=30,Rules!$B$16,0)))+IF(AND(F1753=1,D1753&lt;&gt;"BWL",G1753=0),Rules!$B$27,0))</f>
        <v>0</v>
      </c>
      <c r="R1753">
        <f>IF(A1753="","",J1753*Rules!$B$19+O1753*Rules!$B$22)</f>
        <v>0</v>
      </c>
      <c r="S1753">
        <f>IF(A1753="","",IF(J1753&gt;=4,Rules!$B$21,IF(J1753&gt;=3,Rules!$B$20,0)))</f>
        <v>0</v>
      </c>
      <c r="T1753">
        <f>IF(A1753="","",K1753*Rules!$B$23+L1753*Rules!$B$24+M1753*Rules!$B$25+N1753*Rules!$B$26)</f>
        <v>0</v>
      </c>
      <c r="U1753">
        <f t="shared" si="27"/>
        <v>0</v>
      </c>
    </row>
    <row r="1754" spans="1:21" x14ac:dyDescent="0.2">
      <c r="A1754" t="str">
        <f>MatchSquad!A1754</f>
        <v>M036</v>
      </c>
      <c r="B1754" t="str">
        <f>MatchSquad!B1754</f>
        <v>P178</v>
      </c>
      <c r="C1754" t="str">
        <f>MatchSquad!C1754</f>
        <v>Donovan Ferreira</v>
      </c>
      <c r="D1754" t="str">
        <f>MatchSquad!D1754</f>
        <v>WK</v>
      </c>
      <c r="E1754" t="str">
        <f>MatchSquad!E1754</f>
        <v>RR</v>
      </c>
      <c r="F1754">
        <f>MatchSquad!G1754</f>
        <v>0</v>
      </c>
      <c r="G1754">
        <f>IF(A1754="","",SUMIFS(BallByBall!$I$2:$I$501,BallByBall!$B$2:$B$501,A1754,BallByBall!$F$2:$F$501,B1754))</f>
        <v>0</v>
      </c>
      <c r="H1754">
        <f>IF(A1754="","",COUNTIFS(BallByBall!$B$2:$B$501,A1754,BallByBall!$F$2:$F$501,B1754,BallByBall!$Q$2:$Q$501,1))</f>
        <v>0</v>
      </c>
      <c r="I1754">
        <f>IF(A1754="","",COUNTIFS(BallByBall!$B$2:$B$501,A1754,BallByBall!$F$2:$F$501,B1754,BallByBall!$R$2:$R$501,1))</f>
        <v>0</v>
      </c>
      <c r="J1754">
        <f>IF(A1754="","",SUMIFS(BallByBall!$T$2:$T$501,BallByBall!$B$2:$B$501,A1754,BallByBall!$H$2:$H$501,B1754))</f>
        <v>0</v>
      </c>
      <c r="K1754">
        <f>IF(A1754="","",SUMIFS(BallByBall!$U$2:$U$501,BallByBall!$B$2:$B$501,A1754,BallByBall!$P$2:$P$501,B1754))</f>
        <v>0</v>
      </c>
      <c r="L1754">
        <f>IF(A1754="","",SUMIFS(BallByBall!$V$2:$V$501,BallByBall!$B$2:$B$501,A1754,BallByBall!$P$2:$P$501,B1754))</f>
        <v>0</v>
      </c>
      <c r="M1754">
        <f>IF(A1754="","",SUMIFS(BallByBall!$W$2:$W$501,BallByBall!$B$2:$B$501,A1754,BallByBall!$P$2:$P$501,B1754))</f>
        <v>0</v>
      </c>
      <c r="N1754">
        <f>IF(A1754="","",SUMIFS(BallByBall!$X$2:$X$501,BallByBall!$B$2:$B$501,A1754,BallByBall!$P$2:$P$501,B1754))</f>
        <v>0</v>
      </c>
      <c r="O1754">
        <f>IF(A1754="","",SUMIFS(OverSummary!$G$2:$G$101,OverSummary!$A$2:$A$101,A1754,OverSummary!$D$2:$D$101,B1754))</f>
        <v>0</v>
      </c>
      <c r="P1754">
        <f>IF(A1754="","",G1754*Rules!$B$13+H1754*Rules!$B$14+I1754*Rules!$B$15)</f>
        <v>0</v>
      </c>
      <c r="Q1754">
        <f>IF(A1754="","",IF(G1754&gt;=100,Rules!$B$18,IF(G1754&gt;=50,Rules!$B$17,IF(G1754&gt;=30,Rules!$B$16,0)))+IF(AND(F1754=1,D1754&lt;&gt;"BWL",G1754=0),Rules!$B$27,0))</f>
        <v>0</v>
      </c>
      <c r="R1754">
        <f>IF(A1754="","",J1754*Rules!$B$19+O1754*Rules!$B$22)</f>
        <v>0</v>
      </c>
      <c r="S1754">
        <f>IF(A1754="","",IF(J1754&gt;=4,Rules!$B$21,IF(J1754&gt;=3,Rules!$B$20,0)))</f>
        <v>0</v>
      </c>
      <c r="T1754">
        <f>IF(A1754="","",K1754*Rules!$B$23+L1754*Rules!$B$24+M1754*Rules!$B$25+N1754*Rules!$B$26)</f>
        <v>0</v>
      </c>
      <c r="U1754">
        <f t="shared" si="27"/>
        <v>0</v>
      </c>
    </row>
    <row r="1755" spans="1:21" x14ac:dyDescent="0.2">
      <c r="A1755" t="str">
        <f>MatchSquad!A1755</f>
        <v>M036</v>
      </c>
      <c r="B1755" t="str">
        <f>MatchSquad!B1755</f>
        <v>P179</v>
      </c>
      <c r="C1755" t="str">
        <f>MatchSquad!C1755</f>
        <v>Lhuan-dre Pretorious</v>
      </c>
      <c r="D1755" t="str">
        <f>MatchSquad!D1755</f>
        <v>WK</v>
      </c>
      <c r="E1755" t="str">
        <f>MatchSquad!E1755</f>
        <v>RR</v>
      </c>
      <c r="F1755">
        <f>MatchSquad!G1755</f>
        <v>0</v>
      </c>
      <c r="G1755">
        <f>IF(A1755="","",SUMIFS(BallByBall!$I$2:$I$501,BallByBall!$B$2:$B$501,A1755,BallByBall!$F$2:$F$501,B1755))</f>
        <v>0</v>
      </c>
      <c r="H1755">
        <f>IF(A1755="","",COUNTIFS(BallByBall!$B$2:$B$501,A1755,BallByBall!$F$2:$F$501,B1755,BallByBall!$Q$2:$Q$501,1))</f>
        <v>0</v>
      </c>
      <c r="I1755">
        <f>IF(A1755="","",COUNTIFS(BallByBall!$B$2:$B$501,A1755,BallByBall!$F$2:$F$501,B1755,BallByBall!$R$2:$R$501,1))</f>
        <v>0</v>
      </c>
      <c r="J1755">
        <f>IF(A1755="","",SUMIFS(BallByBall!$T$2:$T$501,BallByBall!$B$2:$B$501,A1755,BallByBall!$H$2:$H$501,B1755))</f>
        <v>0</v>
      </c>
      <c r="K1755">
        <f>IF(A1755="","",SUMIFS(BallByBall!$U$2:$U$501,BallByBall!$B$2:$B$501,A1755,BallByBall!$P$2:$P$501,B1755))</f>
        <v>0</v>
      </c>
      <c r="L1755">
        <f>IF(A1755="","",SUMIFS(BallByBall!$V$2:$V$501,BallByBall!$B$2:$B$501,A1755,BallByBall!$P$2:$P$501,B1755))</f>
        <v>0</v>
      </c>
      <c r="M1755">
        <f>IF(A1755="","",SUMIFS(BallByBall!$W$2:$W$501,BallByBall!$B$2:$B$501,A1755,BallByBall!$P$2:$P$501,B1755))</f>
        <v>0</v>
      </c>
      <c r="N1755">
        <f>IF(A1755="","",SUMIFS(BallByBall!$X$2:$X$501,BallByBall!$B$2:$B$501,A1755,BallByBall!$P$2:$P$501,B1755))</f>
        <v>0</v>
      </c>
      <c r="O1755">
        <f>IF(A1755="","",SUMIFS(OverSummary!$G$2:$G$101,OverSummary!$A$2:$A$101,A1755,OverSummary!$D$2:$D$101,B1755))</f>
        <v>0</v>
      </c>
      <c r="P1755">
        <f>IF(A1755="","",G1755*Rules!$B$13+H1755*Rules!$B$14+I1755*Rules!$B$15)</f>
        <v>0</v>
      </c>
      <c r="Q1755">
        <f>IF(A1755="","",IF(G1755&gt;=100,Rules!$B$18,IF(G1755&gt;=50,Rules!$B$17,IF(G1755&gt;=30,Rules!$B$16,0)))+IF(AND(F1755=1,D1755&lt;&gt;"BWL",G1755=0),Rules!$B$27,0))</f>
        <v>0</v>
      </c>
      <c r="R1755">
        <f>IF(A1755="","",J1755*Rules!$B$19+O1755*Rules!$B$22)</f>
        <v>0</v>
      </c>
      <c r="S1755">
        <f>IF(A1755="","",IF(J1755&gt;=4,Rules!$B$21,IF(J1755&gt;=3,Rules!$B$20,0)))</f>
        <v>0</v>
      </c>
      <c r="T1755">
        <f>IF(A1755="","",K1755*Rules!$B$23+L1755*Rules!$B$24+M1755*Rules!$B$25+N1755*Rules!$B$26)</f>
        <v>0</v>
      </c>
      <c r="U1755">
        <f t="shared" si="27"/>
        <v>0</v>
      </c>
    </row>
    <row r="1756" spans="1:21" x14ac:dyDescent="0.2">
      <c r="A1756" t="str">
        <f>MatchSquad!A1756</f>
        <v>M036</v>
      </c>
      <c r="B1756" t="str">
        <f>MatchSquad!B1756</f>
        <v>P180</v>
      </c>
      <c r="C1756" t="str">
        <f>MatchSquad!C1756</f>
        <v>Ravi Singh</v>
      </c>
      <c r="D1756" t="str">
        <f>MatchSquad!D1756</f>
        <v>WK</v>
      </c>
      <c r="E1756" t="str">
        <f>MatchSquad!E1756</f>
        <v>RR</v>
      </c>
      <c r="F1756">
        <f>MatchSquad!G1756</f>
        <v>0</v>
      </c>
      <c r="G1756">
        <f>IF(A1756="","",SUMIFS(BallByBall!$I$2:$I$501,BallByBall!$B$2:$B$501,A1756,BallByBall!$F$2:$F$501,B1756))</f>
        <v>0</v>
      </c>
      <c r="H1756">
        <f>IF(A1756="","",COUNTIFS(BallByBall!$B$2:$B$501,A1756,BallByBall!$F$2:$F$501,B1756,BallByBall!$Q$2:$Q$501,1))</f>
        <v>0</v>
      </c>
      <c r="I1756">
        <f>IF(A1756="","",COUNTIFS(BallByBall!$B$2:$B$501,A1756,BallByBall!$F$2:$F$501,B1756,BallByBall!$R$2:$R$501,1))</f>
        <v>0</v>
      </c>
      <c r="J1756">
        <f>IF(A1756="","",SUMIFS(BallByBall!$T$2:$T$501,BallByBall!$B$2:$B$501,A1756,BallByBall!$H$2:$H$501,B1756))</f>
        <v>0</v>
      </c>
      <c r="K1756">
        <f>IF(A1756="","",SUMIFS(BallByBall!$U$2:$U$501,BallByBall!$B$2:$B$501,A1756,BallByBall!$P$2:$P$501,B1756))</f>
        <v>0</v>
      </c>
      <c r="L1756">
        <f>IF(A1756="","",SUMIFS(BallByBall!$V$2:$V$501,BallByBall!$B$2:$B$501,A1756,BallByBall!$P$2:$P$501,B1756))</f>
        <v>0</v>
      </c>
      <c r="M1756">
        <f>IF(A1756="","",SUMIFS(BallByBall!$W$2:$W$501,BallByBall!$B$2:$B$501,A1756,BallByBall!$P$2:$P$501,B1756))</f>
        <v>0</v>
      </c>
      <c r="N1756">
        <f>IF(A1756="","",SUMIFS(BallByBall!$X$2:$X$501,BallByBall!$B$2:$B$501,A1756,BallByBall!$P$2:$P$501,B1756))</f>
        <v>0</v>
      </c>
      <c r="O1756">
        <f>IF(A1756="","",SUMIFS(OverSummary!$G$2:$G$101,OverSummary!$A$2:$A$101,A1756,OverSummary!$D$2:$D$101,B1756))</f>
        <v>0</v>
      </c>
      <c r="P1756">
        <f>IF(A1756="","",G1756*Rules!$B$13+H1756*Rules!$B$14+I1756*Rules!$B$15)</f>
        <v>0</v>
      </c>
      <c r="Q1756">
        <f>IF(A1756="","",IF(G1756&gt;=100,Rules!$B$18,IF(G1756&gt;=50,Rules!$B$17,IF(G1756&gt;=30,Rules!$B$16,0)))+IF(AND(F1756=1,D1756&lt;&gt;"BWL",G1756=0),Rules!$B$27,0))</f>
        <v>0</v>
      </c>
      <c r="R1756">
        <f>IF(A1756="","",J1756*Rules!$B$19+O1756*Rules!$B$22)</f>
        <v>0</v>
      </c>
      <c r="S1756">
        <f>IF(A1756="","",IF(J1756&gt;=4,Rules!$B$21,IF(J1756&gt;=3,Rules!$B$20,0)))</f>
        <v>0</v>
      </c>
      <c r="T1756">
        <f>IF(A1756="","",K1756*Rules!$B$23+L1756*Rules!$B$24+M1756*Rules!$B$25+N1756*Rules!$B$26)</f>
        <v>0</v>
      </c>
      <c r="U1756">
        <f t="shared" si="27"/>
        <v>0</v>
      </c>
    </row>
    <row r="1757" spans="1:21" x14ac:dyDescent="0.2">
      <c r="A1757" t="str">
        <f>MatchSquad!A1757</f>
        <v>M036</v>
      </c>
      <c r="B1757" t="str">
        <f>MatchSquad!B1757</f>
        <v>P181</v>
      </c>
      <c r="C1757" t="str">
        <f>MatchSquad!C1757</f>
        <v>Aman Rao Perala</v>
      </c>
      <c r="D1757" t="str">
        <f>MatchSquad!D1757</f>
        <v>BAT</v>
      </c>
      <c r="E1757" t="str">
        <f>MatchSquad!E1757</f>
        <v>RR</v>
      </c>
      <c r="F1757">
        <f>MatchSquad!G1757</f>
        <v>0</v>
      </c>
      <c r="G1757">
        <f>IF(A1757="","",SUMIFS(BallByBall!$I$2:$I$501,BallByBall!$B$2:$B$501,A1757,BallByBall!$F$2:$F$501,B1757))</f>
        <v>0</v>
      </c>
      <c r="H1757">
        <f>IF(A1757="","",COUNTIFS(BallByBall!$B$2:$B$501,A1757,BallByBall!$F$2:$F$501,B1757,BallByBall!$Q$2:$Q$501,1))</f>
        <v>0</v>
      </c>
      <c r="I1757">
        <f>IF(A1757="","",COUNTIFS(BallByBall!$B$2:$B$501,A1757,BallByBall!$F$2:$F$501,B1757,BallByBall!$R$2:$R$501,1))</f>
        <v>0</v>
      </c>
      <c r="J1757">
        <f>IF(A1757="","",SUMIFS(BallByBall!$T$2:$T$501,BallByBall!$B$2:$B$501,A1757,BallByBall!$H$2:$H$501,B1757))</f>
        <v>0</v>
      </c>
      <c r="K1757">
        <f>IF(A1757="","",SUMIFS(BallByBall!$U$2:$U$501,BallByBall!$B$2:$B$501,A1757,BallByBall!$P$2:$P$501,B1757))</f>
        <v>0</v>
      </c>
      <c r="L1757">
        <f>IF(A1757="","",SUMIFS(BallByBall!$V$2:$V$501,BallByBall!$B$2:$B$501,A1757,BallByBall!$P$2:$P$501,B1757))</f>
        <v>0</v>
      </c>
      <c r="M1757">
        <f>IF(A1757="","",SUMIFS(BallByBall!$W$2:$W$501,BallByBall!$B$2:$B$501,A1757,BallByBall!$P$2:$P$501,B1757))</f>
        <v>0</v>
      </c>
      <c r="N1757">
        <f>IF(A1757="","",SUMIFS(BallByBall!$X$2:$X$501,BallByBall!$B$2:$B$501,A1757,BallByBall!$P$2:$P$501,B1757))</f>
        <v>0</v>
      </c>
      <c r="O1757">
        <f>IF(A1757="","",SUMIFS(OverSummary!$G$2:$G$101,OverSummary!$A$2:$A$101,A1757,OverSummary!$D$2:$D$101,B1757))</f>
        <v>0</v>
      </c>
      <c r="P1757">
        <f>IF(A1757="","",G1757*Rules!$B$13+H1757*Rules!$B$14+I1757*Rules!$B$15)</f>
        <v>0</v>
      </c>
      <c r="Q1757">
        <f>IF(A1757="","",IF(G1757&gt;=100,Rules!$B$18,IF(G1757&gt;=50,Rules!$B$17,IF(G1757&gt;=30,Rules!$B$16,0)))+IF(AND(F1757=1,D1757&lt;&gt;"BWL",G1757=0),Rules!$B$27,0))</f>
        <v>0</v>
      </c>
      <c r="R1757">
        <f>IF(A1757="","",J1757*Rules!$B$19+O1757*Rules!$B$22)</f>
        <v>0</v>
      </c>
      <c r="S1757">
        <f>IF(A1757="","",IF(J1757&gt;=4,Rules!$B$21,IF(J1757&gt;=3,Rules!$B$20,0)))</f>
        <v>0</v>
      </c>
      <c r="T1757">
        <f>IF(A1757="","",K1757*Rules!$B$23+L1757*Rules!$B$24+M1757*Rules!$B$25+N1757*Rules!$B$26)</f>
        <v>0</v>
      </c>
      <c r="U1757">
        <f t="shared" si="27"/>
        <v>0</v>
      </c>
    </row>
    <row r="1758" spans="1:21" x14ac:dyDescent="0.2">
      <c r="A1758" t="str">
        <f>MatchSquad!A1758</f>
        <v>M036</v>
      </c>
      <c r="B1758" t="str">
        <f>MatchSquad!B1758</f>
        <v>P182</v>
      </c>
      <c r="C1758" t="str">
        <f>MatchSquad!C1758</f>
        <v>Shimron Hetmyer</v>
      </c>
      <c r="D1758" t="str">
        <f>MatchSquad!D1758</f>
        <v>BAT</v>
      </c>
      <c r="E1758" t="str">
        <f>MatchSquad!E1758</f>
        <v>RR</v>
      </c>
      <c r="F1758">
        <f>MatchSquad!G1758</f>
        <v>0</v>
      </c>
      <c r="G1758">
        <f>IF(A1758="","",SUMIFS(BallByBall!$I$2:$I$501,BallByBall!$B$2:$B$501,A1758,BallByBall!$F$2:$F$501,B1758))</f>
        <v>0</v>
      </c>
      <c r="H1758">
        <f>IF(A1758="","",COUNTIFS(BallByBall!$B$2:$B$501,A1758,BallByBall!$F$2:$F$501,B1758,BallByBall!$Q$2:$Q$501,1))</f>
        <v>0</v>
      </c>
      <c r="I1758">
        <f>IF(A1758="","",COUNTIFS(BallByBall!$B$2:$B$501,A1758,BallByBall!$F$2:$F$501,B1758,BallByBall!$R$2:$R$501,1))</f>
        <v>0</v>
      </c>
      <c r="J1758">
        <f>IF(A1758="","",SUMIFS(BallByBall!$T$2:$T$501,BallByBall!$B$2:$B$501,A1758,BallByBall!$H$2:$H$501,B1758))</f>
        <v>0</v>
      </c>
      <c r="K1758">
        <f>IF(A1758="","",SUMIFS(BallByBall!$U$2:$U$501,BallByBall!$B$2:$B$501,A1758,BallByBall!$P$2:$P$501,B1758))</f>
        <v>0</v>
      </c>
      <c r="L1758">
        <f>IF(A1758="","",SUMIFS(BallByBall!$V$2:$V$501,BallByBall!$B$2:$B$501,A1758,BallByBall!$P$2:$P$501,B1758))</f>
        <v>0</v>
      </c>
      <c r="M1758">
        <f>IF(A1758="","",SUMIFS(BallByBall!$W$2:$W$501,BallByBall!$B$2:$B$501,A1758,BallByBall!$P$2:$P$501,B1758))</f>
        <v>0</v>
      </c>
      <c r="N1758">
        <f>IF(A1758="","",SUMIFS(BallByBall!$X$2:$X$501,BallByBall!$B$2:$B$501,A1758,BallByBall!$P$2:$P$501,B1758))</f>
        <v>0</v>
      </c>
      <c r="O1758">
        <f>IF(A1758="","",SUMIFS(OverSummary!$G$2:$G$101,OverSummary!$A$2:$A$101,A1758,OverSummary!$D$2:$D$101,B1758))</f>
        <v>0</v>
      </c>
      <c r="P1758">
        <f>IF(A1758="","",G1758*Rules!$B$13+H1758*Rules!$B$14+I1758*Rules!$B$15)</f>
        <v>0</v>
      </c>
      <c r="Q1758">
        <f>IF(A1758="","",IF(G1758&gt;=100,Rules!$B$18,IF(G1758&gt;=50,Rules!$B$17,IF(G1758&gt;=30,Rules!$B$16,0)))+IF(AND(F1758=1,D1758&lt;&gt;"BWL",G1758=0),Rules!$B$27,0))</f>
        <v>0</v>
      </c>
      <c r="R1758">
        <f>IF(A1758="","",J1758*Rules!$B$19+O1758*Rules!$B$22)</f>
        <v>0</v>
      </c>
      <c r="S1758">
        <f>IF(A1758="","",IF(J1758&gt;=4,Rules!$B$21,IF(J1758&gt;=3,Rules!$B$20,0)))</f>
        <v>0</v>
      </c>
      <c r="T1758">
        <f>IF(A1758="","",K1758*Rules!$B$23+L1758*Rules!$B$24+M1758*Rules!$B$25+N1758*Rules!$B$26)</f>
        <v>0</v>
      </c>
      <c r="U1758">
        <f t="shared" si="27"/>
        <v>0</v>
      </c>
    </row>
    <row r="1759" spans="1:21" x14ac:dyDescent="0.2">
      <c r="A1759" t="str">
        <f>MatchSquad!A1759</f>
        <v>M036</v>
      </c>
      <c r="B1759" t="str">
        <f>MatchSquad!B1759</f>
        <v>P183</v>
      </c>
      <c r="C1759" t="str">
        <f>MatchSquad!C1759</f>
        <v>Yashasvi Jaiswal</v>
      </c>
      <c r="D1759" t="str">
        <f>MatchSquad!D1759</f>
        <v>BAT</v>
      </c>
      <c r="E1759" t="str">
        <f>MatchSquad!E1759</f>
        <v>RR</v>
      </c>
      <c r="F1759">
        <f>MatchSquad!G1759</f>
        <v>0</v>
      </c>
      <c r="G1759">
        <f>IF(A1759="","",SUMIFS(BallByBall!$I$2:$I$501,BallByBall!$B$2:$B$501,A1759,BallByBall!$F$2:$F$501,B1759))</f>
        <v>0</v>
      </c>
      <c r="H1759">
        <f>IF(A1759="","",COUNTIFS(BallByBall!$B$2:$B$501,A1759,BallByBall!$F$2:$F$501,B1759,BallByBall!$Q$2:$Q$501,1))</f>
        <v>0</v>
      </c>
      <c r="I1759">
        <f>IF(A1759="","",COUNTIFS(BallByBall!$B$2:$B$501,A1759,BallByBall!$F$2:$F$501,B1759,BallByBall!$R$2:$R$501,1))</f>
        <v>0</v>
      </c>
      <c r="J1759">
        <f>IF(A1759="","",SUMIFS(BallByBall!$T$2:$T$501,BallByBall!$B$2:$B$501,A1759,BallByBall!$H$2:$H$501,B1759))</f>
        <v>0</v>
      </c>
      <c r="K1759">
        <f>IF(A1759="","",SUMIFS(BallByBall!$U$2:$U$501,BallByBall!$B$2:$B$501,A1759,BallByBall!$P$2:$P$501,B1759))</f>
        <v>0</v>
      </c>
      <c r="L1759">
        <f>IF(A1759="","",SUMIFS(BallByBall!$V$2:$V$501,BallByBall!$B$2:$B$501,A1759,BallByBall!$P$2:$P$501,B1759))</f>
        <v>0</v>
      </c>
      <c r="M1759">
        <f>IF(A1759="","",SUMIFS(BallByBall!$W$2:$W$501,BallByBall!$B$2:$B$501,A1759,BallByBall!$P$2:$P$501,B1759))</f>
        <v>0</v>
      </c>
      <c r="N1759">
        <f>IF(A1759="","",SUMIFS(BallByBall!$X$2:$X$501,BallByBall!$B$2:$B$501,A1759,BallByBall!$P$2:$P$501,B1759))</f>
        <v>0</v>
      </c>
      <c r="O1759">
        <f>IF(A1759="","",SUMIFS(OverSummary!$G$2:$G$101,OverSummary!$A$2:$A$101,A1759,OverSummary!$D$2:$D$101,B1759))</f>
        <v>0</v>
      </c>
      <c r="P1759">
        <f>IF(A1759="","",G1759*Rules!$B$13+H1759*Rules!$B$14+I1759*Rules!$B$15)</f>
        <v>0</v>
      </c>
      <c r="Q1759">
        <f>IF(A1759="","",IF(G1759&gt;=100,Rules!$B$18,IF(G1759&gt;=50,Rules!$B$17,IF(G1759&gt;=30,Rules!$B$16,0)))+IF(AND(F1759=1,D1759&lt;&gt;"BWL",G1759=0),Rules!$B$27,0))</f>
        <v>0</v>
      </c>
      <c r="R1759">
        <f>IF(A1759="","",J1759*Rules!$B$19+O1759*Rules!$B$22)</f>
        <v>0</v>
      </c>
      <c r="S1759">
        <f>IF(A1759="","",IF(J1759&gt;=4,Rules!$B$21,IF(J1759&gt;=3,Rules!$B$20,0)))</f>
        <v>0</v>
      </c>
      <c r="T1759">
        <f>IF(A1759="","",K1759*Rules!$B$23+L1759*Rules!$B$24+M1759*Rules!$B$25+N1759*Rules!$B$26)</f>
        <v>0</v>
      </c>
      <c r="U1759">
        <f t="shared" si="27"/>
        <v>0</v>
      </c>
    </row>
    <row r="1760" spans="1:21" x14ac:dyDescent="0.2">
      <c r="A1760" t="str">
        <f>MatchSquad!A1760</f>
        <v>M036</v>
      </c>
      <c r="B1760" t="str">
        <f>MatchSquad!B1760</f>
        <v>P184</v>
      </c>
      <c r="C1760" t="str">
        <f>MatchSquad!C1760</f>
        <v>Dhruv Jurel</v>
      </c>
      <c r="D1760" t="str">
        <f>MatchSquad!D1760</f>
        <v>WK</v>
      </c>
      <c r="E1760" t="str">
        <f>MatchSquad!E1760</f>
        <v>RR</v>
      </c>
      <c r="F1760">
        <f>MatchSquad!G1760</f>
        <v>0</v>
      </c>
      <c r="G1760">
        <f>IF(A1760="","",SUMIFS(BallByBall!$I$2:$I$501,BallByBall!$B$2:$B$501,A1760,BallByBall!$F$2:$F$501,B1760))</f>
        <v>0</v>
      </c>
      <c r="H1760">
        <f>IF(A1760="","",COUNTIFS(BallByBall!$B$2:$B$501,A1760,BallByBall!$F$2:$F$501,B1760,BallByBall!$Q$2:$Q$501,1))</f>
        <v>0</v>
      </c>
      <c r="I1760">
        <f>IF(A1760="","",COUNTIFS(BallByBall!$B$2:$B$501,A1760,BallByBall!$F$2:$F$501,B1760,BallByBall!$R$2:$R$501,1))</f>
        <v>0</v>
      </c>
      <c r="J1760">
        <f>IF(A1760="","",SUMIFS(BallByBall!$T$2:$T$501,BallByBall!$B$2:$B$501,A1760,BallByBall!$H$2:$H$501,B1760))</f>
        <v>0</v>
      </c>
      <c r="K1760">
        <f>IF(A1760="","",SUMIFS(BallByBall!$U$2:$U$501,BallByBall!$B$2:$B$501,A1760,BallByBall!$P$2:$P$501,B1760))</f>
        <v>0</v>
      </c>
      <c r="L1760">
        <f>IF(A1760="","",SUMIFS(BallByBall!$V$2:$V$501,BallByBall!$B$2:$B$501,A1760,BallByBall!$P$2:$P$501,B1760))</f>
        <v>0</v>
      </c>
      <c r="M1760">
        <f>IF(A1760="","",SUMIFS(BallByBall!$W$2:$W$501,BallByBall!$B$2:$B$501,A1760,BallByBall!$P$2:$P$501,B1760))</f>
        <v>0</v>
      </c>
      <c r="N1760">
        <f>IF(A1760="","",SUMIFS(BallByBall!$X$2:$X$501,BallByBall!$B$2:$B$501,A1760,BallByBall!$P$2:$P$501,B1760))</f>
        <v>0</v>
      </c>
      <c r="O1760">
        <f>IF(A1760="","",SUMIFS(OverSummary!$G$2:$G$101,OverSummary!$A$2:$A$101,A1760,OverSummary!$D$2:$D$101,B1760))</f>
        <v>0</v>
      </c>
      <c r="P1760">
        <f>IF(A1760="","",G1760*Rules!$B$13+H1760*Rules!$B$14+I1760*Rules!$B$15)</f>
        <v>0</v>
      </c>
      <c r="Q1760">
        <f>IF(A1760="","",IF(G1760&gt;=100,Rules!$B$18,IF(G1760&gt;=50,Rules!$B$17,IF(G1760&gt;=30,Rules!$B$16,0)))+IF(AND(F1760=1,D1760&lt;&gt;"BWL",G1760=0),Rules!$B$27,0))</f>
        <v>0</v>
      </c>
      <c r="R1760">
        <f>IF(A1760="","",J1760*Rules!$B$19+O1760*Rules!$B$22)</f>
        <v>0</v>
      </c>
      <c r="S1760">
        <f>IF(A1760="","",IF(J1760&gt;=4,Rules!$B$21,IF(J1760&gt;=3,Rules!$B$20,0)))</f>
        <v>0</v>
      </c>
      <c r="T1760">
        <f>IF(A1760="","",K1760*Rules!$B$23+L1760*Rules!$B$24+M1760*Rules!$B$25+N1760*Rules!$B$26)</f>
        <v>0</v>
      </c>
      <c r="U1760">
        <f t="shared" si="27"/>
        <v>0</v>
      </c>
    </row>
    <row r="1761" spans="1:21" x14ac:dyDescent="0.2">
      <c r="A1761" t="str">
        <f>MatchSquad!A1761</f>
        <v>M036</v>
      </c>
      <c r="B1761" t="str">
        <f>MatchSquad!B1761</f>
        <v>P185</v>
      </c>
      <c r="C1761" t="str">
        <f>MatchSquad!C1761</f>
        <v>Riyan Parag</v>
      </c>
      <c r="D1761" t="str">
        <f>MatchSquad!D1761</f>
        <v>AR</v>
      </c>
      <c r="E1761" t="str">
        <f>MatchSquad!E1761</f>
        <v>RR</v>
      </c>
      <c r="F1761">
        <f>MatchSquad!G1761</f>
        <v>0</v>
      </c>
      <c r="G1761">
        <f>IF(A1761="","",SUMIFS(BallByBall!$I$2:$I$501,BallByBall!$B$2:$B$501,A1761,BallByBall!$F$2:$F$501,B1761))</f>
        <v>0</v>
      </c>
      <c r="H1761">
        <f>IF(A1761="","",COUNTIFS(BallByBall!$B$2:$B$501,A1761,BallByBall!$F$2:$F$501,B1761,BallByBall!$Q$2:$Q$501,1))</f>
        <v>0</v>
      </c>
      <c r="I1761">
        <f>IF(A1761="","",COUNTIFS(BallByBall!$B$2:$B$501,A1761,BallByBall!$F$2:$F$501,B1761,BallByBall!$R$2:$R$501,1))</f>
        <v>0</v>
      </c>
      <c r="J1761">
        <f>IF(A1761="","",SUMIFS(BallByBall!$T$2:$T$501,BallByBall!$B$2:$B$501,A1761,BallByBall!$H$2:$H$501,B1761))</f>
        <v>0</v>
      </c>
      <c r="K1761">
        <f>IF(A1761="","",SUMIFS(BallByBall!$U$2:$U$501,BallByBall!$B$2:$B$501,A1761,BallByBall!$P$2:$P$501,B1761))</f>
        <v>0</v>
      </c>
      <c r="L1761">
        <f>IF(A1761="","",SUMIFS(BallByBall!$V$2:$V$501,BallByBall!$B$2:$B$501,A1761,BallByBall!$P$2:$P$501,B1761))</f>
        <v>0</v>
      </c>
      <c r="M1761">
        <f>IF(A1761="","",SUMIFS(BallByBall!$W$2:$W$501,BallByBall!$B$2:$B$501,A1761,BallByBall!$P$2:$P$501,B1761))</f>
        <v>0</v>
      </c>
      <c r="N1761">
        <f>IF(A1761="","",SUMIFS(BallByBall!$X$2:$X$501,BallByBall!$B$2:$B$501,A1761,BallByBall!$P$2:$P$501,B1761))</f>
        <v>0</v>
      </c>
      <c r="O1761">
        <f>IF(A1761="","",SUMIFS(OverSummary!$G$2:$G$101,OverSummary!$A$2:$A$101,A1761,OverSummary!$D$2:$D$101,B1761))</f>
        <v>0</v>
      </c>
      <c r="P1761">
        <f>IF(A1761="","",G1761*Rules!$B$13+H1761*Rules!$B$14+I1761*Rules!$B$15)</f>
        <v>0</v>
      </c>
      <c r="Q1761">
        <f>IF(A1761="","",IF(G1761&gt;=100,Rules!$B$18,IF(G1761&gt;=50,Rules!$B$17,IF(G1761&gt;=30,Rules!$B$16,0)))+IF(AND(F1761=1,D1761&lt;&gt;"BWL",G1761=0),Rules!$B$27,0))</f>
        <v>0</v>
      </c>
      <c r="R1761">
        <f>IF(A1761="","",J1761*Rules!$B$19+O1761*Rules!$B$22)</f>
        <v>0</v>
      </c>
      <c r="S1761">
        <f>IF(A1761="","",IF(J1761&gt;=4,Rules!$B$21,IF(J1761&gt;=3,Rules!$B$20,0)))</f>
        <v>0</v>
      </c>
      <c r="T1761">
        <f>IF(A1761="","",K1761*Rules!$B$23+L1761*Rules!$B$24+M1761*Rules!$B$25+N1761*Rules!$B$26)</f>
        <v>0</v>
      </c>
      <c r="U1761">
        <f t="shared" si="27"/>
        <v>0</v>
      </c>
    </row>
    <row r="1762" spans="1:21" x14ac:dyDescent="0.2">
      <c r="A1762" t="str">
        <f>MatchSquad!A1762</f>
        <v>M036</v>
      </c>
      <c r="B1762" t="str">
        <f>MatchSquad!B1762</f>
        <v>P186</v>
      </c>
      <c r="C1762" t="str">
        <f>MatchSquad!C1762</f>
        <v>Yudhvir Singh Charak</v>
      </c>
      <c r="D1762" t="str">
        <f>MatchSquad!D1762</f>
        <v>AR</v>
      </c>
      <c r="E1762" t="str">
        <f>MatchSquad!E1762</f>
        <v>RR</v>
      </c>
      <c r="F1762">
        <f>MatchSquad!G1762</f>
        <v>0</v>
      </c>
      <c r="G1762">
        <f>IF(A1762="","",SUMIFS(BallByBall!$I$2:$I$501,BallByBall!$B$2:$B$501,A1762,BallByBall!$F$2:$F$501,B1762))</f>
        <v>0</v>
      </c>
      <c r="H1762">
        <f>IF(A1762="","",COUNTIFS(BallByBall!$B$2:$B$501,A1762,BallByBall!$F$2:$F$501,B1762,BallByBall!$Q$2:$Q$501,1))</f>
        <v>0</v>
      </c>
      <c r="I1762">
        <f>IF(A1762="","",COUNTIFS(BallByBall!$B$2:$B$501,A1762,BallByBall!$F$2:$F$501,B1762,BallByBall!$R$2:$R$501,1))</f>
        <v>0</v>
      </c>
      <c r="J1762">
        <f>IF(A1762="","",SUMIFS(BallByBall!$T$2:$T$501,BallByBall!$B$2:$B$501,A1762,BallByBall!$H$2:$H$501,B1762))</f>
        <v>0</v>
      </c>
      <c r="K1762">
        <f>IF(A1762="","",SUMIFS(BallByBall!$U$2:$U$501,BallByBall!$B$2:$B$501,A1762,BallByBall!$P$2:$P$501,B1762))</f>
        <v>0</v>
      </c>
      <c r="L1762">
        <f>IF(A1762="","",SUMIFS(BallByBall!$V$2:$V$501,BallByBall!$B$2:$B$501,A1762,BallByBall!$P$2:$P$501,B1762))</f>
        <v>0</v>
      </c>
      <c r="M1762">
        <f>IF(A1762="","",SUMIFS(BallByBall!$W$2:$W$501,BallByBall!$B$2:$B$501,A1762,BallByBall!$P$2:$P$501,B1762))</f>
        <v>0</v>
      </c>
      <c r="N1762">
        <f>IF(A1762="","",SUMIFS(BallByBall!$X$2:$X$501,BallByBall!$B$2:$B$501,A1762,BallByBall!$P$2:$P$501,B1762))</f>
        <v>0</v>
      </c>
      <c r="O1762">
        <f>IF(A1762="","",SUMIFS(OverSummary!$G$2:$G$101,OverSummary!$A$2:$A$101,A1762,OverSummary!$D$2:$D$101,B1762))</f>
        <v>0</v>
      </c>
      <c r="P1762">
        <f>IF(A1762="","",G1762*Rules!$B$13+H1762*Rules!$B$14+I1762*Rules!$B$15)</f>
        <v>0</v>
      </c>
      <c r="Q1762">
        <f>IF(A1762="","",IF(G1762&gt;=100,Rules!$B$18,IF(G1762&gt;=50,Rules!$B$17,IF(G1762&gt;=30,Rules!$B$16,0)))+IF(AND(F1762=1,D1762&lt;&gt;"BWL",G1762=0),Rules!$B$27,0))</f>
        <v>0</v>
      </c>
      <c r="R1762">
        <f>IF(A1762="","",J1762*Rules!$B$19+O1762*Rules!$B$22)</f>
        <v>0</v>
      </c>
      <c r="S1762">
        <f>IF(A1762="","",IF(J1762&gt;=4,Rules!$B$21,IF(J1762&gt;=3,Rules!$B$20,0)))</f>
        <v>0</v>
      </c>
      <c r="T1762">
        <f>IF(A1762="","",K1762*Rules!$B$23+L1762*Rules!$B$24+M1762*Rules!$B$25+N1762*Rules!$B$26)</f>
        <v>0</v>
      </c>
      <c r="U1762">
        <f t="shared" si="27"/>
        <v>0</v>
      </c>
    </row>
    <row r="1763" spans="1:21" x14ac:dyDescent="0.2">
      <c r="A1763" t="str">
        <f>MatchSquad!A1763</f>
        <v>M036</v>
      </c>
      <c r="B1763" t="str">
        <f>MatchSquad!B1763</f>
        <v>P187</v>
      </c>
      <c r="C1763" t="str">
        <f>MatchSquad!C1763</f>
        <v>Ravindra Jadeja</v>
      </c>
      <c r="D1763" t="str">
        <f>MatchSquad!D1763</f>
        <v>AR</v>
      </c>
      <c r="E1763" t="str">
        <f>MatchSquad!E1763</f>
        <v>RR</v>
      </c>
      <c r="F1763">
        <f>MatchSquad!G1763</f>
        <v>0</v>
      </c>
      <c r="G1763">
        <f>IF(A1763="","",SUMIFS(BallByBall!$I$2:$I$501,BallByBall!$B$2:$B$501,A1763,BallByBall!$F$2:$F$501,B1763))</f>
        <v>0</v>
      </c>
      <c r="H1763">
        <f>IF(A1763="","",COUNTIFS(BallByBall!$B$2:$B$501,A1763,BallByBall!$F$2:$F$501,B1763,BallByBall!$Q$2:$Q$501,1))</f>
        <v>0</v>
      </c>
      <c r="I1763">
        <f>IF(A1763="","",COUNTIFS(BallByBall!$B$2:$B$501,A1763,BallByBall!$F$2:$F$501,B1763,BallByBall!$R$2:$R$501,1))</f>
        <v>0</v>
      </c>
      <c r="J1763">
        <f>IF(A1763="","",SUMIFS(BallByBall!$T$2:$T$501,BallByBall!$B$2:$B$501,A1763,BallByBall!$H$2:$H$501,B1763))</f>
        <v>0</v>
      </c>
      <c r="K1763">
        <f>IF(A1763="","",SUMIFS(BallByBall!$U$2:$U$501,BallByBall!$B$2:$B$501,A1763,BallByBall!$P$2:$P$501,B1763))</f>
        <v>0</v>
      </c>
      <c r="L1763">
        <f>IF(A1763="","",SUMIFS(BallByBall!$V$2:$V$501,BallByBall!$B$2:$B$501,A1763,BallByBall!$P$2:$P$501,B1763))</f>
        <v>0</v>
      </c>
      <c r="M1763">
        <f>IF(A1763="","",SUMIFS(BallByBall!$W$2:$W$501,BallByBall!$B$2:$B$501,A1763,BallByBall!$P$2:$P$501,B1763))</f>
        <v>0</v>
      </c>
      <c r="N1763">
        <f>IF(A1763="","",SUMIFS(BallByBall!$X$2:$X$501,BallByBall!$B$2:$B$501,A1763,BallByBall!$P$2:$P$501,B1763))</f>
        <v>0</v>
      </c>
      <c r="O1763">
        <f>IF(A1763="","",SUMIFS(OverSummary!$G$2:$G$101,OverSummary!$A$2:$A$101,A1763,OverSummary!$D$2:$D$101,B1763))</f>
        <v>0</v>
      </c>
      <c r="P1763">
        <f>IF(A1763="","",G1763*Rules!$B$13+H1763*Rules!$B$14+I1763*Rules!$B$15)</f>
        <v>0</v>
      </c>
      <c r="Q1763">
        <f>IF(A1763="","",IF(G1763&gt;=100,Rules!$B$18,IF(G1763&gt;=50,Rules!$B$17,IF(G1763&gt;=30,Rules!$B$16,0)))+IF(AND(F1763=1,D1763&lt;&gt;"BWL",G1763=0),Rules!$B$27,0))</f>
        <v>0</v>
      </c>
      <c r="R1763">
        <f>IF(A1763="","",J1763*Rules!$B$19+O1763*Rules!$B$22)</f>
        <v>0</v>
      </c>
      <c r="S1763">
        <f>IF(A1763="","",IF(J1763&gt;=4,Rules!$B$21,IF(J1763&gt;=3,Rules!$B$20,0)))</f>
        <v>0</v>
      </c>
      <c r="T1763">
        <f>IF(A1763="","",K1763*Rules!$B$23+L1763*Rules!$B$24+M1763*Rules!$B$25+N1763*Rules!$B$26)</f>
        <v>0</v>
      </c>
      <c r="U1763">
        <f t="shared" si="27"/>
        <v>0</v>
      </c>
    </row>
    <row r="1764" spans="1:21" x14ac:dyDescent="0.2">
      <c r="A1764" t="str">
        <f>MatchSquad!A1764</f>
        <v>M036</v>
      </c>
      <c r="B1764" t="str">
        <f>MatchSquad!B1764</f>
        <v>P188</v>
      </c>
      <c r="C1764" t="str">
        <f>MatchSquad!C1764</f>
        <v>Dasun Shanaka</v>
      </c>
      <c r="D1764" t="str">
        <f>MatchSquad!D1764</f>
        <v>AR</v>
      </c>
      <c r="E1764" t="str">
        <f>MatchSquad!E1764</f>
        <v>RR</v>
      </c>
      <c r="F1764">
        <f>MatchSquad!G1764</f>
        <v>0</v>
      </c>
      <c r="G1764">
        <f>IF(A1764="","",SUMIFS(BallByBall!$I$2:$I$501,BallByBall!$B$2:$B$501,A1764,BallByBall!$F$2:$F$501,B1764))</f>
        <v>0</v>
      </c>
      <c r="H1764">
        <f>IF(A1764="","",COUNTIFS(BallByBall!$B$2:$B$501,A1764,BallByBall!$F$2:$F$501,B1764,BallByBall!$Q$2:$Q$501,1))</f>
        <v>0</v>
      </c>
      <c r="I1764">
        <f>IF(A1764="","",COUNTIFS(BallByBall!$B$2:$B$501,A1764,BallByBall!$F$2:$F$501,B1764,BallByBall!$R$2:$R$501,1))</f>
        <v>0</v>
      </c>
      <c r="J1764">
        <f>IF(A1764="","",SUMIFS(BallByBall!$T$2:$T$501,BallByBall!$B$2:$B$501,A1764,BallByBall!$H$2:$H$501,B1764))</f>
        <v>0</v>
      </c>
      <c r="K1764">
        <f>IF(A1764="","",SUMIFS(BallByBall!$U$2:$U$501,BallByBall!$B$2:$B$501,A1764,BallByBall!$P$2:$P$501,B1764))</f>
        <v>0</v>
      </c>
      <c r="L1764">
        <f>IF(A1764="","",SUMIFS(BallByBall!$V$2:$V$501,BallByBall!$B$2:$B$501,A1764,BallByBall!$P$2:$P$501,B1764))</f>
        <v>0</v>
      </c>
      <c r="M1764">
        <f>IF(A1764="","",SUMIFS(BallByBall!$W$2:$W$501,BallByBall!$B$2:$B$501,A1764,BallByBall!$P$2:$P$501,B1764))</f>
        <v>0</v>
      </c>
      <c r="N1764">
        <f>IF(A1764="","",SUMIFS(BallByBall!$X$2:$X$501,BallByBall!$B$2:$B$501,A1764,BallByBall!$P$2:$P$501,B1764))</f>
        <v>0</v>
      </c>
      <c r="O1764">
        <f>IF(A1764="","",SUMIFS(OverSummary!$G$2:$G$101,OverSummary!$A$2:$A$101,A1764,OverSummary!$D$2:$D$101,B1764))</f>
        <v>0</v>
      </c>
      <c r="P1764">
        <f>IF(A1764="","",G1764*Rules!$B$13+H1764*Rules!$B$14+I1764*Rules!$B$15)</f>
        <v>0</v>
      </c>
      <c r="Q1764">
        <f>IF(A1764="","",IF(G1764&gt;=100,Rules!$B$18,IF(G1764&gt;=50,Rules!$B$17,IF(G1764&gt;=30,Rules!$B$16,0)))+IF(AND(F1764=1,D1764&lt;&gt;"BWL",G1764=0),Rules!$B$27,0))</f>
        <v>0</v>
      </c>
      <c r="R1764">
        <f>IF(A1764="","",J1764*Rules!$B$19+O1764*Rules!$B$22)</f>
        <v>0</v>
      </c>
      <c r="S1764">
        <f>IF(A1764="","",IF(J1764&gt;=4,Rules!$B$21,IF(J1764&gt;=3,Rules!$B$20,0)))</f>
        <v>0</v>
      </c>
      <c r="T1764">
        <f>IF(A1764="","",K1764*Rules!$B$23+L1764*Rules!$B$24+M1764*Rules!$B$25+N1764*Rules!$B$26)</f>
        <v>0</v>
      </c>
      <c r="U1764">
        <f t="shared" si="27"/>
        <v>0</v>
      </c>
    </row>
    <row r="1765" spans="1:21" x14ac:dyDescent="0.2">
      <c r="A1765" t="str">
        <f>MatchSquad!A1765</f>
        <v>M036</v>
      </c>
      <c r="B1765" t="str">
        <f>MatchSquad!B1765</f>
        <v>P189</v>
      </c>
      <c r="C1765" t="str">
        <f>MatchSquad!C1765</f>
        <v>Jofra Archer</v>
      </c>
      <c r="D1765" t="str">
        <f>MatchSquad!D1765</f>
        <v>BWL</v>
      </c>
      <c r="E1765" t="str">
        <f>MatchSquad!E1765</f>
        <v>RR</v>
      </c>
      <c r="F1765">
        <f>MatchSquad!G1765</f>
        <v>0</v>
      </c>
      <c r="G1765">
        <f>IF(A1765="","",SUMIFS(BallByBall!$I$2:$I$501,BallByBall!$B$2:$B$501,A1765,BallByBall!$F$2:$F$501,B1765))</f>
        <v>0</v>
      </c>
      <c r="H1765">
        <f>IF(A1765="","",COUNTIFS(BallByBall!$B$2:$B$501,A1765,BallByBall!$F$2:$F$501,B1765,BallByBall!$Q$2:$Q$501,1))</f>
        <v>0</v>
      </c>
      <c r="I1765">
        <f>IF(A1765="","",COUNTIFS(BallByBall!$B$2:$B$501,A1765,BallByBall!$F$2:$F$501,B1765,BallByBall!$R$2:$R$501,1))</f>
        <v>0</v>
      </c>
      <c r="J1765">
        <f>IF(A1765="","",SUMIFS(BallByBall!$T$2:$T$501,BallByBall!$B$2:$B$501,A1765,BallByBall!$H$2:$H$501,B1765))</f>
        <v>0</v>
      </c>
      <c r="K1765">
        <f>IF(A1765="","",SUMIFS(BallByBall!$U$2:$U$501,BallByBall!$B$2:$B$501,A1765,BallByBall!$P$2:$P$501,B1765))</f>
        <v>0</v>
      </c>
      <c r="L1765">
        <f>IF(A1765="","",SUMIFS(BallByBall!$V$2:$V$501,BallByBall!$B$2:$B$501,A1765,BallByBall!$P$2:$P$501,B1765))</f>
        <v>0</v>
      </c>
      <c r="M1765">
        <f>IF(A1765="","",SUMIFS(BallByBall!$W$2:$W$501,BallByBall!$B$2:$B$501,A1765,BallByBall!$P$2:$P$501,B1765))</f>
        <v>0</v>
      </c>
      <c r="N1765">
        <f>IF(A1765="","",SUMIFS(BallByBall!$X$2:$X$501,BallByBall!$B$2:$B$501,A1765,BallByBall!$P$2:$P$501,B1765))</f>
        <v>0</v>
      </c>
      <c r="O1765">
        <f>IF(A1765="","",SUMIFS(OverSummary!$G$2:$G$101,OverSummary!$A$2:$A$101,A1765,OverSummary!$D$2:$D$101,B1765))</f>
        <v>0</v>
      </c>
      <c r="P1765">
        <f>IF(A1765="","",G1765*Rules!$B$13+H1765*Rules!$B$14+I1765*Rules!$B$15)</f>
        <v>0</v>
      </c>
      <c r="Q1765">
        <f>IF(A1765="","",IF(G1765&gt;=100,Rules!$B$18,IF(G1765&gt;=50,Rules!$B$17,IF(G1765&gt;=30,Rules!$B$16,0)))+IF(AND(F1765=1,D1765&lt;&gt;"BWL",G1765=0),Rules!$B$27,0))</f>
        <v>0</v>
      </c>
      <c r="R1765">
        <f>IF(A1765="","",J1765*Rules!$B$19+O1765*Rules!$B$22)</f>
        <v>0</v>
      </c>
      <c r="S1765">
        <f>IF(A1765="","",IF(J1765&gt;=4,Rules!$B$21,IF(J1765&gt;=3,Rules!$B$20,0)))</f>
        <v>0</v>
      </c>
      <c r="T1765">
        <f>IF(A1765="","",K1765*Rules!$B$23+L1765*Rules!$B$24+M1765*Rules!$B$25+N1765*Rules!$B$26)</f>
        <v>0</v>
      </c>
      <c r="U1765">
        <f t="shared" si="27"/>
        <v>0</v>
      </c>
    </row>
    <row r="1766" spans="1:21" x14ac:dyDescent="0.2">
      <c r="A1766" t="str">
        <f>MatchSquad!A1766</f>
        <v>M036</v>
      </c>
      <c r="B1766" t="str">
        <f>MatchSquad!B1766</f>
        <v>P190</v>
      </c>
      <c r="C1766" t="str">
        <f>MatchSquad!C1766</f>
        <v>Tushar Deshpande</v>
      </c>
      <c r="D1766" t="str">
        <f>MatchSquad!D1766</f>
        <v>BWL</v>
      </c>
      <c r="E1766" t="str">
        <f>MatchSquad!E1766</f>
        <v>RR</v>
      </c>
      <c r="F1766">
        <f>MatchSquad!G1766</f>
        <v>0</v>
      </c>
      <c r="G1766">
        <f>IF(A1766="","",SUMIFS(BallByBall!$I$2:$I$501,BallByBall!$B$2:$B$501,A1766,BallByBall!$F$2:$F$501,B1766))</f>
        <v>0</v>
      </c>
      <c r="H1766">
        <f>IF(A1766="","",COUNTIFS(BallByBall!$B$2:$B$501,A1766,BallByBall!$F$2:$F$501,B1766,BallByBall!$Q$2:$Q$501,1))</f>
        <v>0</v>
      </c>
      <c r="I1766">
        <f>IF(A1766="","",COUNTIFS(BallByBall!$B$2:$B$501,A1766,BallByBall!$F$2:$F$501,B1766,BallByBall!$R$2:$R$501,1))</f>
        <v>0</v>
      </c>
      <c r="J1766">
        <f>IF(A1766="","",SUMIFS(BallByBall!$T$2:$T$501,BallByBall!$B$2:$B$501,A1766,BallByBall!$H$2:$H$501,B1766))</f>
        <v>0</v>
      </c>
      <c r="K1766">
        <f>IF(A1766="","",SUMIFS(BallByBall!$U$2:$U$501,BallByBall!$B$2:$B$501,A1766,BallByBall!$P$2:$P$501,B1766))</f>
        <v>0</v>
      </c>
      <c r="L1766">
        <f>IF(A1766="","",SUMIFS(BallByBall!$V$2:$V$501,BallByBall!$B$2:$B$501,A1766,BallByBall!$P$2:$P$501,B1766))</f>
        <v>0</v>
      </c>
      <c r="M1766">
        <f>IF(A1766="","",SUMIFS(BallByBall!$W$2:$W$501,BallByBall!$B$2:$B$501,A1766,BallByBall!$P$2:$P$501,B1766))</f>
        <v>0</v>
      </c>
      <c r="N1766">
        <f>IF(A1766="","",SUMIFS(BallByBall!$X$2:$X$501,BallByBall!$B$2:$B$501,A1766,BallByBall!$P$2:$P$501,B1766))</f>
        <v>0</v>
      </c>
      <c r="O1766">
        <f>IF(A1766="","",SUMIFS(OverSummary!$G$2:$G$101,OverSummary!$A$2:$A$101,A1766,OverSummary!$D$2:$D$101,B1766))</f>
        <v>0</v>
      </c>
      <c r="P1766">
        <f>IF(A1766="","",G1766*Rules!$B$13+H1766*Rules!$B$14+I1766*Rules!$B$15)</f>
        <v>0</v>
      </c>
      <c r="Q1766">
        <f>IF(A1766="","",IF(G1766&gt;=100,Rules!$B$18,IF(G1766&gt;=50,Rules!$B$17,IF(G1766&gt;=30,Rules!$B$16,0)))+IF(AND(F1766=1,D1766&lt;&gt;"BWL",G1766=0),Rules!$B$27,0))</f>
        <v>0</v>
      </c>
      <c r="R1766">
        <f>IF(A1766="","",J1766*Rules!$B$19+O1766*Rules!$B$22)</f>
        <v>0</v>
      </c>
      <c r="S1766">
        <f>IF(A1766="","",IF(J1766&gt;=4,Rules!$B$21,IF(J1766&gt;=3,Rules!$B$20,0)))</f>
        <v>0</v>
      </c>
      <c r="T1766">
        <f>IF(A1766="","",K1766*Rules!$B$23+L1766*Rules!$B$24+M1766*Rules!$B$25+N1766*Rules!$B$26)</f>
        <v>0</v>
      </c>
      <c r="U1766">
        <f t="shared" si="27"/>
        <v>0</v>
      </c>
    </row>
    <row r="1767" spans="1:21" x14ac:dyDescent="0.2">
      <c r="A1767" t="str">
        <f>MatchSquad!A1767</f>
        <v>M036</v>
      </c>
      <c r="B1767" t="str">
        <f>MatchSquad!B1767</f>
        <v>P191</v>
      </c>
      <c r="C1767" t="str">
        <f>MatchSquad!C1767</f>
        <v>Kwena Maphaka</v>
      </c>
      <c r="D1767" t="str">
        <f>MatchSquad!D1767</f>
        <v>BWL</v>
      </c>
      <c r="E1767" t="str">
        <f>MatchSquad!E1767</f>
        <v>RR</v>
      </c>
      <c r="F1767">
        <f>MatchSquad!G1767</f>
        <v>0</v>
      </c>
      <c r="G1767">
        <f>IF(A1767="","",SUMIFS(BallByBall!$I$2:$I$501,BallByBall!$B$2:$B$501,A1767,BallByBall!$F$2:$F$501,B1767))</f>
        <v>0</v>
      </c>
      <c r="H1767">
        <f>IF(A1767="","",COUNTIFS(BallByBall!$B$2:$B$501,A1767,BallByBall!$F$2:$F$501,B1767,BallByBall!$Q$2:$Q$501,1))</f>
        <v>0</v>
      </c>
      <c r="I1767">
        <f>IF(A1767="","",COUNTIFS(BallByBall!$B$2:$B$501,A1767,BallByBall!$F$2:$F$501,B1767,BallByBall!$R$2:$R$501,1))</f>
        <v>0</v>
      </c>
      <c r="J1767">
        <f>IF(A1767="","",SUMIFS(BallByBall!$T$2:$T$501,BallByBall!$B$2:$B$501,A1767,BallByBall!$H$2:$H$501,B1767))</f>
        <v>0</v>
      </c>
      <c r="K1767">
        <f>IF(A1767="","",SUMIFS(BallByBall!$U$2:$U$501,BallByBall!$B$2:$B$501,A1767,BallByBall!$P$2:$P$501,B1767))</f>
        <v>0</v>
      </c>
      <c r="L1767">
        <f>IF(A1767="","",SUMIFS(BallByBall!$V$2:$V$501,BallByBall!$B$2:$B$501,A1767,BallByBall!$P$2:$P$501,B1767))</f>
        <v>0</v>
      </c>
      <c r="M1767">
        <f>IF(A1767="","",SUMIFS(BallByBall!$W$2:$W$501,BallByBall!$B$2:$B$501,A1767,BallByBall!$P$2:$P$501,B1767))</f>
        <v>0</v>
      </c>
      <c r="N1767">
        <f>IF(A1767="","",SUMIFS(BallByBall!$X$2:$X$501,BallByBall!$B$2:$B$501,A1767,BallByBall!$P$2:$P$501,B1767))</f>
        <v>0</v>
      </c>
      <c r="O1767">
        <f>IF(A1767="","",SUMIFS(OverSummary!$G$2:$G$101,OverSummary!$A$2:$A$101,A1767,OverSummary!$D$2:$D$101,B1767))</f>
        <v>0</v>
      </c>
      <c r="P1767">
        <f>IF(A1767="","",G1767*Rules!$B$13+H1767*Rules!$B$14+I1767*Rules!$B$15)</f>
        <v>0</v>
      </c>
      <c r="Q1767">
        <f>IF(A1767="","",IF(G1767&gt;=100,Rules!$B$18,IF(G1767&gt;=50,Rules!$B$17,IF(G1767&gt;=30,Rules!$B$16,0)))+IF(AND(F1767=1,D1767&lt;&gt;"BWL",G1767=0),Rules!$B$27,0))</f>
        <v>0</v>
      </c>
      <c r="R1767">
        <f>IF(A1767="","",J1767*Rules!$B$19+O1767*Rules!$B$22)</f>
        <v>0</v>
      </c>
      <c r="S1767">
        <f>IF(A1767="","",IF(J1767&gt;=4,Rules!$B$21,IF(J1767&gt;=3,Rules!$B$20,0)))</f>
        <v>0</v>
      </c>
      <c r="T1767">
        <f>IF(A1767="","",K1767*Rules!$B$23+L1767*Rules!$B$24+M1767*Rules!$B$25+N1767*Rules!$B$26)</f>
        <v>0</v>
      </c>
      <c r="U1767">
        <f t="shared" si="27"/>
        <v>0</v>
      </c>
    </row>
    <row r="1768" spans="1:21" x14ac:dyDescent="0.2">
      <c r="A1768" t="str">
        <f>MatchSquad!A1768</f>
        <v>M036</v>
      </c>
      <c r="B1768" t="str">
        <f>MatchSquad!B1768</f>
        <v>P192</v>
      </c>
      <c r="C1768" t="str">
        <f>MatchSquad!C1768</f>
        <v>Ravi Bishnoi</v>
      </c>
      <c r="D1768" t="str">
        <f>MatchSquad!D1768</f>
        <v>BWL</v>
      </c>
      <c r="E1768" t="str">
        <f>MatchSquad!E1768</f>
        <v>RR</v>
      </c>
      <c r="F1768">
        <f>MatchSquad!G1768</f>
        <v>0</v>
      </c>
      <c r="G1768">
        <f>IF(A1768="","",SUMIFS(BallByBall!$I$2:$I$501,BallByBall!$B$2:$B$501,A1768,BallByBall!$F$2:$F$501,B1768))</f>
        <v>0</v>
      </c>
      <c r="H1768">
        <f>IF(A1768="","",COUNTIFS(BallByBall!$B$2:$B$501,A1768,BallByBall!$F$2:$F$501,B1768,BallByBall!$Q$2:$Q$501,1))</f>
        <v>0</v>
      </c>
      <c r="I1768">
        <f>IF(A1768="","",COUNTIFS(BallByBall!$B$2:$B$501,A1768,BallByBall!$F$2:$F$501,B1768,BallByBall!$R$2:$R$501,1))</f>
        <v>0</v>
      </c>
      <c r="J1768">
        <f>IF(A1768="","",SUMIFS(BallByBall!$T$2:$T$501,BallByBall!$B$2:$B$501,A1768,BallByBall!$H$2:$H$501,B1768))</f>
        <v>0</v>
      </c>
      <c r="K1768">
        <f>IF(A1768="","",SUMIFS(BallByBall!$U$2:$U$501,BallByBall!$B$2:$B$501,A1768,BallByBall!$P$2:$P$501,B1768))</f>
        <v>0</v>
      </c>
      <c r="L1768">
        <f>IF(A1768="","",SUMIFS(BallByBall!$V$2:$V$501,BallByBall!$B$2:$B$501,A1768,BallByBall!$P$2:$P$501,B1768))</f>
        <v>0</v>
      </c>
      <c r="M1768">
        <f>IF(A1768="","",SUMIFS(BallByBall!$W$2:$W$501,BallByBall!$B$2:$B$501,A1768,BallByBall!$P$2:$P$501,B1768))</f>
        <v>0</v>
      </c>
      <c r="N1768">
        <f>IF(A1768="","",SUMIFS(BallByBall!$X$2:$X$501,BallByBall!$B$2:$B$501,A1768,BallByBall!$P$2:$P$501,B1768))</f>
        <v>0</v>
      </c>
      <c r="O1768">
        <f>IF(A1768="","",SUMIFS(OverSummary!$G$2:$G$101,OverSummary!$A$2:$A$101,A1768,OverSummary!$D$2:$D$101,B1768))</f>
        <v>0</v>
      </c>
      <c r="P1768">
        <f>IF(A1768="","",G1768*Rules!$B$13+H1768*Rules!$B$14+I1768*Rules!$B$15)</f>
        <v>0</v>
      </c>
      <c r="Q1768">
        <f>IF(A1768="","",IF(G1768&gt;=100,Rules!$B$18,IF(G1768&gt;=50,Rules!$B$17,IF(G1768&gt;=30,Rules!$B$16,0)))+IF(AND(F1768=1,D1768&lt;&gt;"BWL",G1768=0),Rules!$B$27,0))</f>
        <v>0</v>
      </c>
      <c r="R1768">
        <f>IF(A1768="","",J1768*Rules!$B$19+O1768*Rules!$B$22)</f>
        <v>0</v>
      </c>
      <c r="S1768">
        <f>IF(A1768="","",IF(J1768&gt;=4,Rules!$B$21,IF(J1768&gt;=3,Rules!$B$20,0)))</f>
        <v>0</v>
      </c>
      <c r="T1768">
        <f>IF(A1768="","",K1768*Rules!$B$23+L1768*Rules!$B$24+M1768*Rules!$B$25+N1768*Rules!$B$26)</f>
        <v>0</v>
      </c>
      <c r="U1768">
        <f t="shared" si="27"/>
        <v>0</v>
      </c>
    </row>
    <row r="1769" spans="1:21" x14ac:dyDescent="0.2">
      <c r="A1769" t="str">
        <f>MatchSquad!A1769</f>
        <v>M036</v>
      </c>
      <c r="B1769" t="str">
        <f>MatchSquad!B1769</f>
        <v>P193</v>
      </c>
      <c r="C1769" t="str">
        <f>MatchSquad!C1769</f>
        <v>Sushant Mishra</v>
      </c>
      <c r="D1769" t="str">
        <f>MatchSquad!D1769</f>
        <v>BWL</v>
      </c>
      <c r="E1769" t="str">
        <f>MatchSquad!E1769</f>
        <v>RR</v>
      </c>
      <c r="F1769">
        <f>MatchSquad!G1769</f>
        <v>0</v>
      </c>
      <c r="G1769">
        <f>IF(A1769="","",SUMIFS(BallByBall!$I$2:$I$501,BallByBall!$B$2:$B$501,A1769,BallByBall!$F$2:$F$501,B1769))</f>
        <v>0</v>
      </c>
      <c r="H1769">
        <f>IF(A1769="","",COUNTIFS(BallByBall!$B$2:$B$501,A1769,BallByBall!$F$2:$F$501,B1769,BallByBall!$Q$2:$Q$501,1))</f>
        <v>0</v>
      </c>
      <c r="I1769">
        <f>IF(A1769="","",COUNTIFS(BallByBall!$B$2:$B$501,A1769,BallByBall!$F$2:$F$501,B1769,BallByBall!$R$2:$R$501,1))</f>
        <v>0</v>
      </c>
      <c r="J1769">
        <f>IF(A1769="","",SUMIFS(BallByBall!$T$2:$T$501,BallByBall!$B$2:$B$501,A1769,BallByBall!$H$2:$H$501,B1769))</f>
        <v>0</v>
      </c>
      <c r="K1769">
        <f>IF(A1769="","",SUMIFS(BallByBall!$U$2:$U$501,BallByBall!$B$2:$B$501,A1769,BallByBall!$P$2:$P$501,B1769))</f>
        <v>0</v>
      </c>
      <c r="L1769">
        <f>IF(A1769="","",SUMIFS(BallByBall!$V$2:$V$501,BallByBall!$B$2:$B$501,A1769,BallByBall!$P$2:$P$501,B1769))</f>
        <v>0</v>
      </c>
      <c r="M1769">
        <f>IF(A1769="","",SUMIFS(BallByBall!$W$2:$W$501,BallByBall!$B$2:$B$501,A1769,BallByBall!$P$2:$P$501,B1769))</f>
        <v>0</v>
      </c>
      <c r="N1769">
        <f>IF(A1769="","",SUMIFS(BallByBall!$X$2:$X$501,BallByBall!$B$2:$B$501,A1769,BallByBall!$P$2:$P$501,B1769))</f>
        <v>0</v>
      </c>
      <c r="O1769">
        <f>IF(A1769="","",SUMIFS(OverSummary!$G$2:$G$101,OverSummary!$A$2:$A$101,A1769,OverSummary!$D$2:$D$101,B1769))</f>
        <v>0</v>
      </c>
      <c r="P1769">
        <f>IF(A1769="","",G1769*Rules!$B$13+H1769*Rules!$B$14+I1769*Rules!$B$15)</f>
        <v>0</v>
      </c>
      <c r="Q1769">
        <f>IF(A1769="","",IF(G1769&gt;=100,Rules!$B$18,IF(G1769&gt;=50,Rules!$B$17,IF(G1769&gt;=30,Rules!$B$16,0)))+IF(AND(F1769=1,D1769&lt;&gt;"BWL",G1769=0),Rules!$B$27,0))</f>
        <v>0</v>
      </c>
      <c r="R1769">
        <f>IF(A1769="","",J1769*Rules!$B$19+O1769*Rules!$B$22)</f>
        <v>0</v>
      </c>
      <c r="S1769">
        <f>IF(A1769="","",IF(J1769&gt;=4,Rules!$B$21,IF(J1769&gt;=3,Rules!$B$20,0)))</f>
        <v>0</v>
      </c>
      <c r="T1769">
        <f>IF(A1769="","",K1769*Rules!$B$23+L1769*Rules!$B$24+M1769*Rules!$B$25+N1769*Rules!$B$26)</f>
        <v>0</v>
      </c>
      <c r="U1769">
        <f t="shared" si="27"/>
        <v>0</v>
      </c>
    </row>
    <row r="1770" spans="1:21" x14ac:dyDescent="0.2">
      <c r="A1770" t="str">
        <f>MatchSquad!A1770</f>
        <v>M036</v>
      </c>
      <c r="B1770" t="str">
        <f>MatchSquad!B1770</f>
        <v>P194</v>
      </c>
      <c r="C1770" t="str">
        <f>MatchSquad!C1770</f>
        <v>Yash Raj Punja</v>
      </c>
      <c r="D1770" t="str">
        <f>MatchSquad!D1770</f>
        <v>BWL</v>
      </c>
      <c r="E1770" t="str">
        <f>MatchSquad!E1770</f>
        <v>RR</v>
      </c>
      <c r="F1770">
        <f>MatchSquad!G1770</f>
        <v>0</v>
      </c>
      <c r="G1770">
        <f>IF(A1770="","",SUMIFS(BallByBall!$I$2:$I$501,BallByBall!$B$2:$B$501,A1770,BallByBall!$F$2:$F$501,B1770))</f>
        <v>0</v>
      </c>
      <c r="H1770">
        <f>IF(A1770="","",COUNTIFS(BallByBall!$B$2:$B$501,A1770,BallByBall!$F$2:$F$501,B1770,BallByBall!$Q$2:$Q$501,1))</f>
        <v>0</v>
      </c>
      <c r="I1770">
        <f>IF(A1770="","",COUNTIFS(BallByBall!$B$2:$B$501,A1770,BallByBall!$F$2:$F$501,B1770,BallByBall!$R$2:$R$501,1))</f>
        <v>0</v>
      </c>
      <c r="J1770">
        <f>IF(A1770="","",SUMIFS(BallByBall!$T$2:$T$501,BallByBall!$B$2:$B$501,A1770,BallByBall!$H$2:$H$501,B1770))</f>
        <v>0</v>
      </c>
      <c r="K1770">
        <f>IF(A1770="","",SUMIFS(BallByBall!$U$2:$U$501,BallByBall!$B$2:$B$501,A1770,BallByBall!$P$2:$P$501,B1770))</f>
        <v>0</v>
      </c>
      <c r="L1770">
        <f>IF(A1770="","",SUMIFS(BallByBall!$V$2:$V$501,BallByBall!$B$2:$B$501,A1770,BallByBall!$P$2:$P$501,B1770))</f>
        <v>0</v>
      </c>
      <c r="M1770">
        <f>IF(A1770="","",SUMIFS(BallByBall!$W$2:$W$501,BallByBall!$B$2:$B$501,A1770,BallByBall!$P$2:$P$501,B1770))</f>
        <v>0</v>
      </c>
      <c r="N1770">
        <f>IF(A1770="","",SUMIFS(BallByBall!$X$2:$X$501,BallByBall!$B$2:$B$501,A1770,BallByBall!$P$2:$P$501,B1770))</f>
        <v>0</v>
      </c>
      <c r="O1770">
        <f>IF(A1770="","",SUMIFS(OverSummary!$G$2:$G$101,OverSummary!$A$2:$A$101,A1770,OverSummary!$D$2:$D$101,B1770))</f>
        <v>0</v>
      </c>
      <c r="P1770">
        <f>IF(A1770="","",G1770*Rules!$B$13+H1770*Rules!$B$14+I1770*Rules!$B$15)</f>
        <v>0</v>
      </c>
      <c r="Q1770">
        <f>IF(A1770="","",IF(G1770&gt;=100,Rules!$B$18,IF(G1770&gt;=50,Rules!$B$17,IF(G1770&gt;=30,Rules!$B$16,0)))+IF(AND(F1770=1,D1770&lt;&gt;"BWL",G1770=0),Rules!$B$27,0))</f>
        <v>0</v>
      </c>
      <c r="R1770">
        <f>IF(A1770="","",J1770*Rules!$B$19+O1770*Rules!$B$22)</f>
        <v>0</v>
      </c>
      <c r="S1770">
        <f>IF(A1770="","",IF(J1770&gt;=4,Rules!$B$21,IF(J1770&gt;=3,Rules!$B$20,0)))</f>
        <v>0</v>
      </c>
      <c r="T1770">
        <f>IF(A1770="","",K1770*Rules!$B$23+L1770*Rules!$B$24+M1770*Rules!$B$25+N1770*Rules!$B$26)</f>
        <v>0</v>
      </c>
      <c r="U1770">
        <f t="shared" si="27"/>
        <v>0</v>
      </c>
    </row>
    <row r="1771" spans="1:21" x14ac:dyDescent="0.2">
      <c r="A1771" t="str">
        <f>MatchSquad!A1771</f>
        <v>M036</v>
      </c>
      <c r="B1771" t="str">
        <f>MatchSquad!B1771</f>
        <v>P195</v>
      </c>
      <c r="C1771" t="str">
        <f>MatchSquad!C1771</f>
        <v>Vignesh Puthur</v>
      </c>
      <c r="D1771" t="str">
        <f>MatchSquad!D1771</f>
        <v>BWL</v>
      </c>
      <c r="E1771" t="str">
        <f>MatchSquad!E1771</f>
        <v>RR</v>
      </c>
      <c r="F1771">
        <f>MatchSquad!G1771</f>
        <v>0</v>
      </c>
      <c r="G1771">
        <f>IF(A1771="","",SUMIFS(BallByBall!$I$2:$I$501,BallByBall!$B$2:$B$501,A1771,BallByBall!$F$2:$F$501,B1771))</f>
        <v>0</v>
      </c>
      <c r="H1771">
        <f>IF(A1771="","",COUNTIFS(BallByBall!$B$2:$B$501,A1771,BallByBall!$F$2:$F$501,B1771,BallByBall!$Q$2:$Q$501,1))</f>
        <v>0</v>
      </c>
      <c r="I1771">
        <f>IF(A1771="","",COUNTIFS(BallByBall!$B$2:$B$501,A1771,BallByBall!$F$2:$F$501,B1771,BallByBall!$R$2:$R$501,1))</f>
        <v>0</v>
      </c>
      <c r="J1771">
        <f>IF(A1771="","",SUMIFS(BallByBall!$T$2:$T$501,BallByBall!$B$2:$B$501,A1771,BallByBall!$H$2:$H$501,B1771))</f>
        <v>0</v>
      </c>
      <c r="K1771">
        <f>IF(A1771="","",SUMIFS(BallByBall!$U$2:$U$501,BallByBall!$B$2:$B$501,A1771,BallByBall!$P$2:$P$501,B1771))</f>
        <v>0</v>
      </c>
      <c r="L1771">
        <f>IF(A1771="","",SUMIFS(BallByBall!$V$2:$V$501,BallByBall!$B$2:$B$501,A1771,BallByBall!$P$2:$P$501,B1771))</f>
        <v>0</v>
      </c>
      <c r="M1771">
        <f>IF(A1771="","",SUMIFS(BallByBall!$W$2:$W$501,BallByBall!$B$2:$B$501,A1771,BallByBall!$P$2:$P$501,B1771))</f>
        <v>0</v>
      </c>
      <c r="N1771">
        <f>IF(A1771="","",SUMIFS(BallByBall!$X$2:$X$501,BallByBall!$B$2:$B$501,A1771,BallByBall!$P$2:$P$501,B1771))</f>
        <v>0</v>
      </c>
      <c r="O1771">
        <f>IF(A1771="","",SUMIFS(OverSummary!$G$2:$G$101,OverSummary!$A$2:$A$101,A1771,OverSummary!$D$2:$D$101,B1771))</f>
        <v>0</v>
      </c>
      <c r="P1771">
        <f>IF(A1771="","",G1771*Rules!$B$13+H1771*Rules!$B$14+I1771*Rules!$B$15)</f>
        <v>0</v>
      </c>
      <c r="Q1771">
        <f>IF(A1771="","",IF(G1771&gt;=100,Rules!$B$18,IF(G1771&gt;=50,Rules!$B$17,IF(G1771&gt;=30,Rules!$B$16,0)))+IF(AND(F1771=1,D1771&lt;&gt;"BWL",G1771=0),Rules!$B$27,0))</f>
        <v>0</v>
      </c>
      <c r="R1771">
        <f>IF(A1771="","",J1771*Rules!$B$19+O1771*Rules!$B$22)</f>
        <v>0</v>
      </c>
      <c r="S1771">
        <f>IF(A1771="","",IF(J1771&gt;=4,Rules!$B$21,IF(J1771&gt;=3,Rules!$B$20,0)))</f>
        <v>0</v>
      </c>
      <c r="T1771">
        <f>IF(A1771="","",K1771*Rules!$B$23+L1771*Rules!$B$24+M1771*Rules!$B$25+N1771*Rules!$B$26)</f>
        <v>0</v>
      </c>
      <c r="U1771">
        <f t="shared" si="27"/>
        <v>0</v>
      </c>
    </row>
    <row r="1772" spans="1:21" x14ac:dyDescent="0.2">
      <c r="A1772" t="str">
        <f>MatchSquad!A1772</f>
        <v>M036</v>
      </c>
      <c r="B1772" t="str">
        <f>MatchSquad!B1772</f>
        <v>P196</v>
      </c>
      <c r="C1772" t="str">
        <f>MatchSquad!C1772</f>
        <v>Brijesh Sharma</v>
      </c>
      <c r="D1772" t="str">
        <f>MatchSquad!D1772</f>
        <v>BWL</v>
      </c>
      <c r="E1772" t="str">
        <f>MatchSquad!E1772</f>
        <v>RR</v>
      </c>
      <c r="F1772">
        <f>MatchSquad!G1772</f>
        <v>0</v>
      </c>
      <c r="G1772">
        <f>IF(A1772="","",SUMIFS(BallByBall!$I$2:$I$501,BallByBall!$B$2:$B$501,A1772,BallByBall!$F$2:$F$501,B1772))</f>
        <v>0</v>
      </c>
      <c r="H1772">
        <f>IF(A1772="","",COUNTIFS(BallByBall!$B$2:$B$501,A1772,BallByBall!$F$2:$F$501,B1772,BallByBall!$Q$2:$Q$501,1))</f>
        <v>0</v>
      </c>
      <c r="I1772">
        <f>IF(A1772="","",COUNTIFS(BallByBall!$B$2:$B$501,A1772,BallByBall!$F$2:$F$501,B1772,BallByBall!$R$2:$R$501,1))</f>
        <v>0</v>
      </c>
      <c r="J1772">
        <f>IF(A1772="","",SUMIFS(BallByBall!$T$2:$T$501,BallByBall!$B$2:$B$501,A1772,BallByBall!$H$2:$H$501,B1772))</f>
        <v>0</v>
      </c>
      <c r="K1772">
        <f>IF(A1772="","",SUMIFS(BallByBall!$U$2:$U$501,BallByBall!$B$2:$B$501,A1772,BallByBall!$P$2:$P$501,B1772))</f>
        <v>0</v>
      </c>
      <c r="L1772">
        <f>IF(A1772="","",SUMIFS(BallByBall!$V$2:$V$501,BallByBall!$B$2:$B$501,A1772,BallByBall!$P$2:$P$501,B1772))</f>
        <v>0</v>
      </c>
      <c r="M1772">
        <f>IF(A1772="","",SUMIFS(BallByBall!$W$2:$W$501,BallByBall!$B$2:$B$501,A1772,BallByBall!$P$2:$P$501,B1772))</f>
        <v>0</v>
      </c>
      <c r="N1772">
        <f>IF(A1772="","",SUMIFS(BallByBall!$X$2:$X$501,BallByBall!$B$2:$B$501,A1772,BallByBall!$P$2:$P$501,B1772))</f>
        <v>0</v>
      </c>
      <c r="O1772">
        <f>IF(A1772="","",SUMIFS(OverSummary!$G$2:$G$101,OverSummary!$A$2:$A$101,A1772,OverSummary!$D$2:$D$101,B1772))</f>
        <v>0</v>
      </c>
      <c r="P1772">
        <f>IF(A1772="","",G1772*Rules!$B$13+H1772*Rules!$B$14+I1772*Rules!$B$15)</f>
        <v>0</v>
      </c>
      <c r="Q1772">
        <f>IF(A1772="","",IF(G1772&gt;=100,Rules!$B$18,IF(G1772&gt;=50,Rules!$B$17,IF(G1772&gt;=30,Rules!$B$16,0)))+IF(AND(F1772=1,D1772&lt;&gt;"BWL",G1772=0),Rules!$B$27,0))</f>
        <v>0</v>
      </c>
      <c r="R1772">
        <f>IF(A1772="","",J1772*Rules!$B$19+O1772*Rules!$B$22)</f>
        <v>0</v>
      </c>
      <c r="S1772">
        <f>IF(A1772="","",IF(J1772&gt;=4,Rules!$B$21,IF(J1772&gt;=3,Rules!$B$20,0)))</f>
        <v>0</v>
      </c>
      <c r="T1772">
        <f>IF(A1772="","",K1772*Rules!$B$23+L1772*Rules!$B$24+M1772*Rules!$B$25+N1772*Rules!$B$26)</f>
        <v>0</v>
      </c>
      <c r="U1772">
        <f t="shared" si="27"/>
        <v>0</v>
      </c>
    </row>
    <row r="1773" spans="1:21" x14ac:dyDescent="0.2">
      <c r="A1773" t="str">
        <f>MatchSquad!A1773</f>
        <v>M036</v>
      </c>
      <c r="B1773" t="str">
        <f>MatchSquad!B1773</f>
        <v>P197</v>
      </c>
      <c r="C1773" t="str">
        <f>MatchSquad!C1773</f>
        <v>Adam Milne</v>
      </c>
      <c r="D1773" t="str">
        <f>MatchSquad!D1773</f>
        <v>BWL</v>
      </c>
      <c r="E1773" t="str">
        <f>MatchSquad!E1773</f>
        <v>RR</v>
      </c>
      <c r="F1773">
        <f>MatchSquad!G1773</f>
        <v>0</v>
      </c>
      <c r="G1773">
        <f>IF(A1773="","",SUMIFS(BallByBall!$I$2:$I$501,BallByBall!$B$2:$B$501,A1773,BallByBall!$F$2:$F$501,B1773))</f>
        <v>0</v>
      </c>
      <c r="H1773">
        <f>IF(A1773="","",COUNTIFS(BallByBall!$B$2:$B$501,A1773,BallByBall!$F$2:$F$501,B1773,BallByBall!$Q$2:$Q$501,1))</f>
        <v>0</v>
      </c>
      <c r="I1773">
        <f>IF(A1773="","",COUNTIFS(BallByBall!$B$2:$B$501,A1773,BallByBall!$F$2:$F$501,B1773,BallByBall!$R$2:$R$501,1))</f>
        <v>0</v>
      </c>
      <c r="J1773">
        <f>IF(A1773="","",SUMIFS(BallByBall!$T$2:$T$501,BallByBall!$B$2:$B$501,A1773,BallByBall!$H$2:$H$501,B1773))</f>
        <v>0</v>
      </c>
      <c r="K1773">
        <f>IF(A1773="","",SUMIFS(BallByBall!$U$2:$U$501,BallByBall!$B$2:$B$501,A1773,BallByBall!$P$2:$P$501,B1773))</f>
        <v>0</v>
      </c>
      <c r="L1773">
        <f>IF(A1773="","",SUMIFS(BallByBall!$V$2:$V$501,BallByBall!$B$2:$B$501,A1773,BallByBall!$P$2:$P$501,B1773))</f>
        <v>0</v>
      </c>
      <c r="M1773">
        <f>IF(A1773="","",SUMIFS(BallByBall!$W$2:$W$501,BallByBall!$B$2:$B$501,A1773,BallByBall!$P$2:$P$501,B1773))</f>
        <v>0</v>
      </c>
      <c r="N1773">
        <f>IF(A1773="","",SUMIFS(BallByBall!$X$2:$X$501,BallByBall!$B$2:$B$501,A1773,BallByBall!$P$2:$P$501,B1773))</f>
        <v>0</v>
      </c>
      <c r="O1773">
        <f>IF(A1773="","",SUMIFS(OverSummary!$G$2:$G$101,OverSummary!$A$2:$A$101,A1773,OverSummary!$D$2:$D$101,B1773))</f>
        <v>0</v>
      </c>
      <c r="P1773">
        <f>IF(A1773="","",G1773*Rules!$B$13+H1773*Rules!$B$14+I1773*Rules!$B$15)</f>
        <v>0</v>
      </c>
      <c r="Q1773">
        <f>IF(A1773="","",IF(G1773&gt;=100,Rules!$B$18,IF(G1773&gt;=50,Rules!$B$17,IF(G1773&gt;=30,Rules!$B$16,0)))+IF(AND(F1773=1,D1773&lt;&gt;"BWL",G1773=0),Rules!$B$27,0))</f>
        <v>0</v>
      </c>
      <c r="R1773">
        <f>IF(A1773="","",J1773*Rules!$B$19+O1773*Rules!$B$22)</f>
        <v>0</v>
      </c>
      <c r="S1773">
        <f>IF(A1773="","",IF(J1773&gt;=4,Rules!$B$21,IF(J1773&gt;=3,Rules!$B$20,0)))</f>
        <v>0</v>
      </c>
      <c r="T1773">
        <f>IF(A1773="","",K1773*Rules!$B$23+L1773*Rules!$B$24+M1773*Rules!$B$25+N1773*Rules!$B$26)</f>
        <v>0</v>
      </c>
      <c r="U1773">
        <f t="shared" si="27"/>
        <v>0</v>
      </c>
    </row>
    <row r="1774" spans="1:21" x14ac:dyDescent="0.2">
      <c r="A1774" t="str">
        <f>MatchSquad!A1774</f>
        <v>M036</v>
      </c>
      <c r="B1774" t="str">
        <f>MatchSquad!B1774</f>
        <v>P198</v>
      </c>
      <c r="C1774" t="str">
        <f>MatchSquad!C1774</f>
        <v>Kuldeep Sen</v>
      </c>
      <c r="D1774" t="str">
        <f>MatchSquad!D1774</f>
        <v>BWL</v>
      </c>
      <c r="E1774" t="str">
        <f>MatchSquad!E1774</f>
        <v>RR</v>
      </c>
      <c r="F1774">
        <f>MatchSquad!G1774</f>
        <v>0</v>
      </c>
      <c r="G1774">
        <f>IF(A1774="","",SUMIFS(BallByBall!$I$2:$I$501,BallByBall!$B$2:$B$501,A1774,BallByBall!$F$2:$F$501,B1774))</f>
        <v>0</v>
      </c>
      <c r="H1774">
        <f>IF(A1774="","",COUNTIFS(BallByBall!$B$2:$B$501,A1774,BallByBall!$F$2:$F$501,B1774,BallByBall!$Q$2:$Q$501,1))</f>
        <v>0</v>
      </c>
      <c r="I1774">
        <f>IF(A1774="","",COUNTIFS(BallByBall!$B$2:$B$501,A1774,BallByBall!$F$2:$F$501,B1774,BallByBall!$R$2:$R$501,1))</f>
        <v>0</v>
      </c>
      <c r="J1774">
        <f>IF(A1774="","",SUMIFS(BallByBall!$T$2:$T$501,BallByBall!$B$2:$B$501,A1774,BallByBall!$H$2:$H$501,B1774))</f>
        <v>0</v>
      </c>
      <c r="K1774">
        <f>IF(A1774="","",SUMIFS(BallByBall!$U$2:$U$501,BallByBall!$B$2:$B$501,A1774,BallByBall!$P$2:$P$501,B1774))</f>
        <v>0</v>
      </c>
      <c r="L1774">
        <f>IF(A1774="","",SUMIFS(BallByBall!$V$2:$V$501,BallByBall!$B$2:$B$501,A1774,BallByBall!$P$2:$P$501,B1774))</f>
        <v>0</v>
      </c>
      <c r="M1774">
        <f>IF(A1774="","",SUMIFS(BallByBall!$W$2:$W$501,BallByBall!$B$2:$B$501,A1774,BallByBall!$P$2:$P$501,B1774))</f>
        <v>0</v>
      </c>
      <c r="N1774">
        <f>IF(A1774="","",SUMIFS(BallByBall!$X$2:$X$501,BallByBall!$B$2:$B$501,A1774,BallByBall!$P$2:$P$501,B1774))</f>
        <v>0</v>
      </c>
      <c r="O1774">
        <f>IF(A1774="","",SUMIFS(OverSummary!$G$2:$G$101,OverSummary!$A$2:$A$101,A1774,OverSummary!$D$2:$D$101,B1774))</f>
        <v>0</v>
      </c>
      <c r="P1774">
        <f>IF(A1774="","",G1774*Rules!$B$13+H1774*Rules!$B$14+I1774*Rules!$B$15)</f>
        <v>0</v>
      </c>
      <c r="Q1774">
        <f>IF(A1774="","",IF(G1774&gt;=100,Rules!$B$18,IF(G1774&gt;=50,Rules!$B$17,IF(G1774&gt;=30,Rules!$B$16,0)))+IF(AND(F1774=1,D1774&lt;&gt;"BWL",G1774=0),Rules!$B$27,0))</f>
        <v>0</v>
      </c>
      <c r="R1774">
        <f>IF(A1774="","",J1774*Rules!$B$19+O1774*Rules!$B$22)</f>
        <v>0</v>
      </c>
      <c r="S1774">
        <f>IF(A1774="","",IF(J1774&gt;=4,Rules!$B$21,IF(J1774&gt;=3,Rules!$B$20,0)))</f>
        <v>0</v>
      </c>
      <c r="T1774">
        <f>IF(A1774="","",K1774*Rules!$B$23+L1774*Rules!$B$24+M1774*Rules!$B$25+N1774*Rules!$B$26)</f>
        <v>0</v>
      </c>
      <c r="U1774">
        <f t="shared" si="27"/>
        <v>0</v>
      </c>
    </row>
    <row r="1775" spans="1:21" x14ac:dyDescent="0.2">
      <c r="A1775" t="str">
        <f>MatchSquad!A1775</f>
        <v>M036</v>
      </c>
      <c r="B1775" t="str">
        <f>MatchSquad!B1775</f>
        <v>P199</v>
      </c>
      <c r="C1775" t="str">
        <f>MatchSquad!C1775</f>
        <v>Sandeep Sharma</v>
      </c>
      <c r="D1775" t="str">
        <f>MatchSquad!D1775</f>
        <v>BWL</v>
      </c>
      <c r="E1775" t="str">
        <f>MatchSquad!E1775</f>
        <v>RR</v>
      </c>
      <c r="F1775">
        <f>MatchSquad!G1775</f>
        <v>0</v>
      </c>
      <c r="G1775">
        <f>IF(A1775="","",SUMIFS(BallByBall!$I$2:$I$501,BallByBall!$B$2:$B$501,A1775,BallByBall!$F$2:$F$501,B1775))</f>
        <v>0</v>
      </c>
      <c r="H1775">
        <f>IF(A1775="","",COUNTIFS(BallByBall!$B$2:$B$501,A1775,BallByBall!$F$2:$F$501,B1775,BallByBall!$Q$2:$Q$501,1))</f>
        <v>0</v>
      </c>
      <c r="I1775">
        <f>IF(A1775="","",COUNTIFS(BallByBall!$B$2:$B$501,A1775,BallByBall!$F$2:$F$501,B1775,BallByBall!$R$2:$R$501,1))</f>
        <v>0</v>
      </c>
      <c r="J1775">
        <f>IF(A1775="","",SUMIFS(BallByBall!$T$2:$T$501,BallByBall!$B$2:$B$501,A1775,BallByBall!$H$2:$H$501,B1775))</f>
        <v>0</v>
      </c>
      <c r="K1775">
        <f>IF(A1775="","",SUMIFS(BallByBall!$U$2:$U$501,BallByBall!$B$2:$B$501,A1775,BallByBall!$P$2:$P$501,B1775))</f>
        <v>0</v>
      </c>
      <c r="L1775">
        <f>IF(A1775="","",SUMIFS(BallByBall!$V$2:$V$501,BallByBall!$B$2:$B$501,A1775,BallByBall!$P$2:$P$501,B1775))</f>
        <v>0</v>
      </c>
      <c r="M1775">
        <f>IF(A1775="","",SUMIFS(BallByBall!$W$2:$W$501,BallByBall!$B$2:$B$501,A1775,BallByBall!$P$2:$P$501,B1775))</f>
        <v>0</v>
      </c>
      <c r="N1775">
        <f>IF(A1775="","",SUMIFS(BallByBall!$X$2:$X$501,BallByBall!$B$2:$B$501,A1775,BallByBall!$P$2:$P$501,B1775))</f>
        <v>0</v>
      </c>
      <c r="O1775">
        <f>IF(A1775="","",SUMIFS(OverSummary!$G$2:$G$101,OverSummary!$A$2:$A$101,A1775,OverSummary!$D$2:$D$101,B1775))</f>
        <v>0</v>
      </c>
      <c r="P1775">
        <f>IF(A1775="","",G1775*Rules!$B$13+H1775*Rules!$B$14+I1775*Rules!$B$15)</f>
        <v>0</v>
      </c>
      <c r="Q1775">
        <f>IF(A1775="","",IF(G1775&gt;=100,Rules!$B$18,IF(G1775&gt;=50,Rules!$B$17,IF(G1775&gt;=30,Rules!$B$16,0)))+IF(AND(F1775=1,D1775&lt;&gt;"BWL",G1775=0),Rules!$B$27,0))</f>
        <v>0</v>
      </c>
      <c r="R1775">
        <f>IF(A1775="","",J1775*Rules!$B$19+O1775*Rules!$B$22)</f>
        <v>0</v>
      </c>
      <c r="S1775">
        <f>IF(A1775="","",IF(J1775&gt;=4,Rules!$B$21,IF(J1775&gt;=3,Rules!$B$20,0)))</f>
        <v>0</v>
      </c>
      <c r="T1775">
        <f>IF(A1775="","",K1775*Rules!$B$23+L1775*Rules!$B$24+M1775*Rules!$B$25+N1775*Rules!$B$26)</f>
        <v>0</v>
      </c>
      <c r="U1775">
        <f t="shared" si="27"/>
        <v>0</v>
      </c>
    </row>
    <row r="1776" spans="1:21" x14ac:dyDescent="0.2">
      <c r="A1776" t="str">
        <f>MatchSquad!A1776</f>
        <v>M036</v>
      </c>
      <c r="B1776" t="str">
        <f>MatchSquad!B1776</f>
        <v>P200</v>
      </c>
      <c r="C1776" t="str">
        <f>MatchSquad!C1776</f>
        <v>Nandre Burger</v>
      </c>
      <c r="D1776" t="str">
        <f>MatchSquad!D1776</f>
        <v>BWL</v>
      </c>
      <c r="E1776" t="str">
        <f>MatchSquad!E1776</f>
        <v>RR</v>
      </c>
      <c r="F1776">
        <f>MatchSquad!G1776</f>
        <v>0</v>
      </c>
      <c r="G1776">
        <f>IF(A1776="","",SUMIFS(BallByBall!$I$2:$I$501,BallByBall!$B$2:$B$501,A1776,BallByBall!$F$2:$F$501,B1776))</f>
        <v>0</v>
      </c>
      <c r="H1776">
        <f>IF(A1776="","",COUNTIFS(BallByBall!$B$2:$B$501,A1776,BallByBall!$F$2:$F$501,B1776,BallByBall!$Q$2:$Q$501,1))</f>
        <v>0</v>
      </c>
      <c r="I1776">
        <f>IF(A1776="","",COUNTIFS(BallByBall!$B$2:$B$501,A1776,BallByBall!$F$2:$F$501,B1776,BallByBall!$R$2:$R$501,1))</f>
        <v>0</v>
      </c>
      <c r="J1776">
        <f>IF(A1776="","",SUMIFS(BallByBall!$T$2:$T$501,BallByBall!$B$2:$B$501,A1776,BallByBall!$H$2:$H$501,B1776))</f>
        <v>0</v>
      </c>
      <c r="K1776">
        <f>IF(A1776="","",SUMIFS(BallByBall!$U$2:$U$501,BallByBall!$B$2:$B$501,A1776,BallByBall!$P$2:$P$501,B1776))</f>
        <v>0</v>
      </c>
      <c r="L1776">
        <f>IF(A1776="","",SUMIFS(BallByBall!$V$2:$V$501,BallByBall!$B$2:$B$501,A1776,BallByBall!$P$2:$P$501,B1776))</f>
        <v>0</v>
      </c>
      <c r="M1776">
        <f>IF(A1776="","",SUMIFS(BallByBall!$W$2:$W$501,BallByBall!$B$2:$B$501,A1776,BallByBall!$P$2:$P$501,B1776))</f>
        <v>0</v>
      </c>
      <c r="N1776">
        <f>IF(A1776="","",SUMIFS(BallByBall!$X$2:$X$501,BallByBall!$B$2:$B$501,A1776,BallByBall!$P$2:$P$501,B1776))</f>
        <v>0</v>
      </c>
      <c r="O1776">
        <f>IF(A1776="","",SUMIFS(OverSummary!$G$2:$G$101,OverSummary!$A$2:$A$101,A1776,OverSummary!$D$2:$D$101,B1776))</f>
        <v>0</v>
      </c>
      <c r="P1776">
        <f>IF(A1776="","",G1776*Rules!$B$13+H1776*Rules!$B$14+I1776*Rules!$B$15)</f>
        <v>0</v>
      </c>
      <c r="Q1776">
        <f>IF(A1776="","",IF(G1776&gt;=100,Rules!$B$18,IF(G1776&gt;=50,Rules!$B$17,IF(G1776&gt;=30,Rules!$B$16,0)))+IF(AND(F1776=1,D1776&lt;&gt;"BWL",G1776=0),Rules!$B$27,0))</f>
        <v>0</v>
      </c>
      <c r="R1776">
        <f>IF(A1776="","",J1776*Rules!$B$19+O1776*Rules!$B$22)</f>
        <v>0</v>
      </c>
      <c r="S1776">
        <f>IF(A1776="","",IF(J1776&gt;=4,Rules!$B$21,IF(J1776&gt;=3,Rules!$B$20,0)))</f>
        <v>0</v>
      </c>
      <c r="T1776">
        <f>IF(A1776="","",K1776*Rules!$B$23+L1776*Rules!$B$24+M1776*Rules!$B$25+N1776*Rules!$B$26)</f>
        <v>0</v>
      </c>
      <c r="U1776">
        <f t="shared" si="27"/>
        <v>0</v>
      </c>
    </row>
    <row r="1777" spans="1:21" x14ac:dyDescent="0.2">
      <c r="A1777" t="str">
        <f>MatchSquad!A1777</f>
        <v>M036</v>
      </c>
      <c r="B1777" t="str">
        <f>MatchSquad!B1777</f>
        <v>P226</v>
      </c>
      <c r="C1777" t="str">
        <f>MatchSquad!C1777</f>
        <v>Ishan Kishan</v>
      </c>
      <c r="D1777" t="str">
        <f>MatchSquad!D1777</f>
        <v>WK</v>
      </c>
      <c r="E1777" t="str">
        <f>MatchSquad!E1777</f>
        <v>SRH</v>
      </c>
      <c r="F1777">
        <f>MatchSquad!G1777</f>
        <v>0</v>
      </c>
      <c r="G1777">
        <f>IF(A1777="","",SUMIFS(BallByBall!$I$2:$I$501,BallByBall!$B$2:$B$501,A1777,BallByBall!$F$2:$F$501,B1777))</f>
        <v>0</v>
      </c>
      <c r="H1777">
        <f>IF(A1777="","",COUNTIFS(BallByBall!$B$2:$B$501,A1777,BallByBall!$F$2:$F$501,B1777,BallByBall!$Q$2:$Q$501,1))</f>
        <v>0</v>
      </c>
      <c r="I1777">
        <f>IF(A1777="","",COUNTIFS(BallByBall!$B$2:$B$501,A1777,BallByBall!$F$2:$F$501,B1777,BallByBall!$R$2:$R$501,1))</f>
        <v>0</v>
      </c>
      <c r="J1777">
        <f>IF(A1777="","",SUMIFS(BallByBall!$T$2:$T$501,BallByBall!$B$2:$B$501,A1777,BallByBall!$H$2:$H$501,B1777))</f>
        <v>0</v>
      </c>
      <c r="K1777">
        <f>IF(A1777="","",SUMIFS(BallByBall!$U$2:$U$501,BallByBall!$B$2:$B$501,A1777,BallByBall!$P$2:$P$501,B1777))</f>
        <v>0</v>
      </c>
      <c r="L1777">
        <f>IF(A1777="","",SUMIFS(BallByBall!$V$2:$V$501,BallByBall!$B$2:$B$501,A1777,BallByBall!$P$2:$P$501,B1777))</f>
        <v>0</v>
      </c>
      <c r="M1777">
        <f>IF(A1777="","",SUMIFS(BallByBall!$W$2:$W$501,BallByBall!$B$2:$B$501,A1777,BallByBall!$P$2:$P$501,B1777))</f>
        <v>0</v>
      </c>
      <c r="N1777">
        <f>IF(A1777="","",SUMIFS(BallByBall!$X$2:$X$501,BallByBall!$B$2:$B$501,A1777,BallByBall!$P$2:$P$501,B1777))</f>
        <v>0</v>
      </c>
      <c r="O1777">
        <f>IF(A1777="","",SUMIFS(OverSummary!$G$2:$G$101,OverSummary!$A$2:$A$101,A1777,OverSummary!$D$2:$D$101,B1777))</f>
        <v>0</v>
      </c>
      <c r="P1777">
        <f>IF(A1777="","",G1777*Rules!$B$13+H1777*Rules!$B$14+I1777*Rules!$B$15)</f>
        <v>0</v>
      </c>
      <c r="Q1777">
        <f>IF(A1777="","",IF(G1777&gt;=100,Rules!$B$18,IF(G1777&gt;=50,Rules!$B$17,IF(G1777&gt;=30,Rules!$B$16,0)))+IF(AND(F1777=1,D1777&lt;&gt;"BWL",G1777=0),Rules!$B$27,0))</f>
        <v>0</v>
      </c>
      <c r="R1777">
        <f>IF(A1777="","",J1777*Rules!$B$19+O1777*Rules!$B$22)</f>
        <v>0</v>
      </c>
      <c r="S1777">
        <f>IF(A1777="","",IF(J1777&gt;=4,Rules!$B$21,IF(J1777&gt;=3,Rules!$B$20,0)))</f>
        <v>0</v>
      </c>
      <c r="T1777">
        <f>IF(A1777="","",K1777*Rules!$B$23+L1777*Rules!$B$24+M1777*Rules!$B$25+N1777*Rules!$B$26)</f>
        <v>0</v>
      </c>
      <c r="U1777">
        <f t="shared" si="27"/>
        <v>0</v>
      </c>
    </row>
    <row r="1778" spans="1:21" x14ac:dyDescent="0.2">
      <c r="A1778" t="str">
        <f>MatchSquad!A1778</f>
        <v>M036</v>
      </c>
      <c r="B1778" t="str">
        <f>MatchSquad!B1778</f>
        <v>P227</v>
      </c>
      <c r="C1778" t="str">
        <f>MatchSquad!C1778</f>
        <v>Aniket Verma</v>
      </c>
      <c r="D1778" t="str">
        <f>MatchSquad!D1778</f>
        <v>BAT</v>
      </c>
      <c r="E1778" t="str">
        <f>MatchSquad!E1778</f>
        <v>SRH</v>
      </c>
      <c r="F1778">
        <f>MatchSquad!G1778</f>
        <v>0</v>
      </c>
      <c r="G1778">
        <f>IF(A1778="","",SUMIFS(BallByBall!$I$2:$I$501,BallByBall!$B$2:$B$501,A1778,BallByBall!$F$2:$F$501,B1778))</f>
        <v>0</v>
      </c>
      <c r="H1778">
        <f>IF(A1778="","",COUNTIFS(BallByBall!$B$2:$B$501,A1778,BallByBall!$F$2:$F$501,B1778,BallByBall!$Q$2:$Q$501,1))</f>
        <v>0</v>
      </c>
      <c r="I1778">
        <f>IF(A1778="","",COUNTIFS(BallByBall!$B$2:$B$501,A1778,BallByBall!$F$2:$F$501,B1778,BallByBall!$R$2:$R$501,1))</f>
        <v>0</v>
      </c>
      <c r="J1778">
        <f>IF(A1778="","",SUMIFS(BallByBall!$T$2:$T$501,BallByBall!$B$2:$B$501,A1778,BallByBall!$H$2:$H$501,B1778))</f>
        <v>0</v>
      </c>
      <c r="K1778">
        <f>IF(A1778="","",SUMIFS(BallByBall!$U$2:$U$501,BallByBall!$B$2:$B$501,A1778,BallByBall!$P$2:$P$501,B1778))</f>
        <v>0</v>
      </c>
      <c r="L1778">
        <f>IF(A1778="","",SUMIFS(BallByBall!$V$2:$V$501,BallByBall!$B$2:$B$501,A1778,BallByBall!$P$2:$P$501,B1778))</f>
        <v>0</v>
      </c>
      <c r="M1778">
        <f>IF(A1778="","",SUMIFS(BallByBall!$W$2:$W$501,BallByBall!$B$2:$B$501,A1778,BallByBall!$P$2:$P$501,B1778))</f>
        <v>0</v>
      </c>
      <c r="N1778">
        <f>IF(A1778="","",SUMIFS(BallByBall!$X$2:$X$501,BallByBall!$B$2:$B$501,A1778,BallByBall!$P$2:$P$501,B1778))</f>
        <v>0</v>
      </c>
      <c r="O1778">
        <f>IF(A1778="","",SUMIFS(OverSummary!$G$2:$G$101,OverSummary!$A$2:$A$101,A1778,OverSummary!$D$2:$D$101,B1778))</f>
        <v>0</v>
      </c>
      <c r="P1778">
        <f>IF(A1778="","",G1778*Rules!$B$13+H1778*Rules!$B$14+I1778*Rules!$B$15)</f>
        <v>0</v>
      </c>
      <c r="Q1778">
        <f>IF(A1778="","",IF(G1778&gt;=100,Rules!$B$18,IF(G1778&gt;=50,Rules!$B$17,IF(G1778&gt;=30,Rules!$B$16,0)))+IF(AND(F1778=1,D1778&lt;&gt;"BWL",G1778=0),Rules!$B$27,0))</f>
        <v>0</v>
      </c>
      <c r="R1778">
        <f>IF(A1778="","",J1778*Rules!$B$19+O1778*Rules!$B$22)</f>
        <v>0</v>
      </c>
      <c r="S1778">
        <f>IF(A1778="","",IF(J1778&gt;=4,Rules!$B$21,IF(J1778&gt;=3,Rules!$B$20,0)))</f>
        <v>0</v>
      </c>
      <c r="T1778">
        <f>IF(A1778="","",K1778*Rules!$B$23+L1778*Rules!$B$24+M1778*Rules!$B$25+N1778*Rules!$B$26)</f>
        <v>0</v>
      </c>
      <c r="U1778">
        <f t="shared" si="27"/>
        <v>0</v>
      </c>
    </row>
    <row r="1779" spans="1:21" x14ac:dyDescent="0.2">
      <c r="A1779" t="str">
        <f>MatchSquad!A1779</f>
        <v>M036</v>
      </c>
      <c r="B1779" t="str">
        <f>MatchSquad!B1779</f>
        <v>P228</v>
      </c>
      <c r="C1779" t="str">
        <f>MatchSquad!C1779</f>
        <v>Smaran Ravichandran</v>
      </c>
      <c r="D1779" t="str">
        <f>MatchSquad!D1779</f>
        <v>BAT</v>
      </c>
      <c r="E1779" t="str">
        <f>MatchSquad!E1779</f>
        <v>SRH</v>
      </c>
      <c r="F1779">
        <f>MatchSquad!G1779</f>
        <v>0</v>
      </c>
      <c r="G1779">
        <f>IF(A1779="","",SUMIFS(BallByBall!$I$2:$I$501,BallByBall!$B$2:$B$501,A1779,BallByBall!$F$2:$F$501,B1779))</f>
        <v>0</v>
      </c>
      <c r="H1779">
        <f>IF(A1779="","",COUNTIFS(BallByBall!$B$2:$B$501,A1779,BallByBall!$F$2:$F$501,B1779,BallByBall!$Q$2:$Q$501,1))</f>
        <v>0</v>
      </c>
      <c r="I1779">
        <f>IF(A1779="","",COUNTIFS(BallByBall!$B$2:$B$501,A1779,BallByBall!$F$2:$F$501,B1779,BallByBall!$R$2:$R$501,1))</f>
        <v>0</v>
      </c>
      <c r="J1779">
        <f>IF(A1779="","",SUMIFS(BallByBall!$T$2:$T$501,BallByBall!$B$2:$B$501,A1779,BallByBall!$H$2:$H$501,B1779))</f>
        <v>0</v>
      </c>
      <c r="K1779">
        <f>IF(A1779="","",SUMIFS(BallByBall!$U$2:$U$501,BallByBall!$B$2:$B$501,A1779,BallByBall!$P$2:$P$501,B1779))</f>
        <v>0</v>
      </c>
      <c r="L1779">
        <f>IF(A1779="","",SUMIFS(BallByBall!$V$2:$V$501,BallByBall!$B$2:$B$501,A1779,BallByBall!$P$2:$P$501,B1779))</f>
        <v>0</v>
      </c>
      <c r="M1779">
        <f>IF(A1779="","",SUMIFS(BallByBall!$W$2:$W$501,BallByBall!$B$2:$B$501,A1779,BallByBall!$P$2:$P$501,B1779))</f>
        <v>0</v>
      </c>
      <c r="N1779">
        <f>IF(A1779="","",SUMIFS(BallByBall!$X$2:$X$501,BallByBall!$B$2:$B$501,A1779,BallByBall!$P$2:$P$501,B1779))</f>
        <v>0</v>
      </c>
      <c r="O1779">
        <f>IF(A1779="","",SUMIFS(OverSummary!$G$2:$G$101,OverSummary!$A$2:$A$101,A1779,OverSummary!$D$2:$D$101,B1779))</f>
        <v>0</v>
      </c>
      <c r="P1779">
        <f>IF(A1779="","",G1779*Rules!$B$13+H1779*Rules!$B$14+I1779*Rules!$B$15)</f>
        <v>0</v>
      </c>
      <c r="Q1779">
        <f>IF(A1779="","",IF(G1779&gt;=100,Rules!$B$18,IF(G1779&gt;=50,Rules!$B$17,IF(G1779&gt;=30,Rules!$B$16,0)))+IF(AND(F1779=1,D1779&lt;&gt;"BWL",G1779=0),Rules!$B$27,0))</f>
        <v>0</v>
      </c>
      <c r="R1779">
        <f>IF(A1779="","",J1779*Rules!$B$19+O1779*Rules!$B$22)</f>
        <v>0</v>
      </c>
      <c r="S1779">
        <f>IF(A1779="","",IF(J1779&gt;=4,Rules!$B$21,IF(J1779&gt;=3,Rules!$B$20,0)))</f>
        <v>0</v>
      </c>
      <c r="T1779">
        <f>IF(A1779="","",K1779*Rules!$B$23+L1779*Rules!$B$24+M1779*Rules!$B$25+N1779*Rules!$B$26)</f>
        <v>0</v>
      </c>
      <c r="U1779">
        <f t="shared" si="27"/>
        <v>0</v>
      </c>
    </row>
    <row r="1780" spans="1:21" x14ac:dyDescent="0.2">
      <c r="A1780" t="str">
        <f>MatchSquad!A1780</f>
        <v>M036</v>
      </c>
      <c r="B1780" t="str">
        <f>MatchSquad!B1780</f>
        <v>P229</v>
      </c>
      <c r="C1780" t="str">
        <f>MatchSquad!C1780</f>
        <v>Salil Arora</v>
      </c>
      <c r="D1780" t="str">
        <f>MatchSquad!D1780</f>
        <v>WK</v>
      </c>
      <c r="E1780" t="str">
        <f>MatchSquad!E1780</f>
        <v>SRH</v>
      </c>
      <c r="F1780">
        <f>MatchSquad!G1780</f>
        <v>0</v>
      </c>
      <c r="G1780">
        <f>IF(A1780="","",SUMIFS(BallByBall!$I$2:$I$501,BallByBall!$B$2:$B$501,A1780,BallByBall!$F$2:$F$501,B1780))</f>
        <v>0</v>
      </c>
      <c r="H1780">
        <f>IF(A1780="","",COUNTIFS(BallByBall!$B$2:$B$501,A1780,BallByBall!$F$2:$F$501,B1780,BallByBall!$Q$2:$Q$501,1))</f>
        <v>0</v>
      </c>
      <c r="I1780">
        <f>IF(A1780="","",COUNTIFS(BallByBall!$B$2:$B$501,A1780,BallByBall!$F$2:$F$501,B1780,BallByBall!$R$2:$R$501,1))</f>
        <v>0</v>
      </c>
      <c r="J1780">
        <f>IF(A1780="","",SUMIFS(BallByBall!$T$2:$T$501,BallByBall!$B$2:$B$501,A1780,BallByBall!$H$2:$H$501,B1780))</f>
        <v>0</v>
      </c>
      <c r="K1780">
        <f>IF(A1780="","",SUMIFS(BallByBall!$U$2:$U$501,BallByBall!$B$2:$B$501,A1780,BallByBall!$P$2:$P$501,B1780))</f>
        <v>0</v>
      </c>
      <c r="L1780">
        <f>IF(A1780="","",SUMIFS(BallByBall!$V$2:$V$501,BallByBall!$B$2:$B$501,A1780,BallByBall!$P$2:$P$501,B1780))</f>
        <v>0</v>
      </c>
      <c r="M1780">
        <f>IF(A1780="","",SUMIFS(BallByBall!$W$2:$W$501,BallByBall!$B$2:$B$501,A1780,BallByBall!$P$2:$P$501,B1780))</f>
        <v>0</v>
      </c>
      <c r="N1780">
        <f>IF(A1780="","",SUMIFS(BallByBall!$X$2:$X$501,BallByBall!$B$2:$B$501,A1780,BallByBall!$P$2:$P$501,B1780))</f>
        <v>0</v>
      </c>
      <c r="O1780">
        <f>IF(A1780="","",SUMIFS(OverSummary!$G$2:$G$101,OverSummary!$A$2:$A$101,A1780,OverSummary!$D$2:$D$101,B1780))</f>
        <v>0</v>
      </c>
      <c r="P1780">
        <f>IF(A1780="","",G1780*Rules!$B$13+H1780*Rules!$B$14+I1780*Rules!$B$15)</f>
        <v>0</v>
      </c>
      <c r="Q1780">
        <f>IF(A1780="","",IF(G1780&gt;=100,Rules!$B$18,IF(G1780&gt;=50,Rules!$B$17,IF(G1780&gt;=30,Rules!$B$16,0)))+IF(AND(F1780=1,D1780&lt;&gt;"BWL",G1780=0),Rules!$B$27,0))</f>
        <v>0</v>
      </c>
      <c r="R1780">
        <f>IF(A1780="","",J1780*Rules!$B$19+O1780*Rules!$B$22)</f>
        <v>0</v>
      </c>
      <c r="S1780">
        <f>IF(A1780="","",IF(J1780&gt;=4,Rules!$B$21,IF(J1780&gt;=3,Rules!$B$20,0)))</f>
        <v>0</v>
      </c>
      <c r="T1780">
        <f>IF(A1780="","",K1780*Rules!$B$23+L1780*Rules!$B$24+M1780*Rules!$B$25+N1780*Rules!$B$26)</f>
        <v>0</v>
      </c>
      <c r="U1780">
        <f t="shared" si="27"/>
        <v>0</v>
      </c>
    </row>
    <row r="1781" spans="1:21" x14ac:dyDescent="0.2">
      <c r="A1781" t="str">
        <f>MatchSquad!A1781</f>
        <v>M036</v>
      </c>
      <c r="B1781" t="str">
        <f>MatchSquad!B1781</f>
        <v>P230</v>
      </c>
      <c r="C1781" t="str">
        <f>MatchSquad!C1781</f>
        <v>Heinrich Klaasen</v>
      </c>
      <c r="D1781" t="str">
        <f>MatchSquad!D1781</f>
        <v>WK</v>
      </c>
      <c r="E1781" t="str">
        <f>MatchSquad!E1781</f>
        <v>SRH</v>
      </c>
      <c r="F1781">
        <f>MatchSquad!G1781</f>
        <v>0</v>
      </c>
      <c r="G1781">
        <f>IF(A1781="","",SUMIFS(BallByBall!$I$2:$I$501,BallByBall!$B$2:$B$501,A1781,BallByBall!$F$2:$F$501,B1781))</f>
        <v>0</v>
      </c>
      <c r="H1781">
        <f>IF(A1781="","",COUNTIFS(BallByBall!$B$2:$B$501,A1781,BallByBall!$F$2:$F$501,B1781,BallByBall!$Q$2:$Q$501,1))</f>
        <v>0</v>
      </c>
      <c r="I1781">
        <f>IF(A1781="","",COUNTIFS(BallByBall!$B$2:$B$501,A1781,BallByBall!$F$2:$F$501,B1781,BallByBall!$R$2:$R$501,1))</f>
        <v>0</v>
      </c>
      <c r="J1781">
        <f>IF(A1781="","",SUMIFS(BallByBall!$T$2:$T$501,BallByBall!$B$2:$B$501,A1781,BallByBall!$H$2:$H$501,B1781))</f>
        <v>0</v>
      </c>
      <c r="K1781">
        <f>IF(A1781="","",SUMIFS(BallByBall!$U$2:$U$501,BallByBall!$B$2:$B$501,A1781,BallByBall!$P$2:$P$501,B1781))</f>
        <v>0</v>
      </c>
      <c r="L1781">
        <f>IF(A1781="","",SUMIFS(BallByBall!$V$2:$V$501,BallByBall!$B$2:$B$501,A1781,BallByBall!$P$2:$P$501,B1781))</f>
        <v>0</v>
      </c>
      <c r="M1781">
        <f>IF(A1781="","",SUMIFS(BallByBall!$W$2:$W$501,BallByBall!$B$2:$B$501,A1781,BallByBall!$P$2:$P$501,B1781))</f>
        <v>0</v>
      </c>
      <c r="N1781">
        <f>IF(A1781="","",SUMIFS(BallByBall!$X$2:$X$501,BallByBall!$B$2:$B$501,A1781,BallByBall!$P$2:$P$501,B1781))</f>
        <v>0</v>
      </c>
      <c r="O1781">
        <f>IF(A1781="","",SUMIFS(OverSummary!$G$2:$G$101,OverSummary!$A$2:$A$101,A1781,OverSummary!$D$2:$D$101,B1781))</f>
        <v>0</v>
      </c>
      <c r="P1781">
        <f>IF(A1781="","",G1781*Rules!$B$13+H1781*Rules!$B$14+I1781*Rules!$B$15)</f>
        <v>0</v>
      </c>
      <c r="Q1781">
        <f>IF(A1781="","",IF(G1781&gt;=100,Rules!$B$18,IF(G1781&gt;=50,Rules!$B$17,IF(G1781&gt;=30,Rules!$B$16,0)))+IF(AND(F1781=1,D1781&lt;&gt;"BWL",G1781=0),Rules!$B$27,0))</f>
        <v>0</v>
      </c>
      <c r="R1781">
        <f>IF(A1781="","",J1781*Rules!$B$19+O1781*Rules!$B$22)</f>
        <v>0</v>
      </c>
      <c r="S1781">
        <f>IF(A1781="","",IF(J1781&gt;=4,Rules!$B$21,IF(J1781&gt;=3,Rules!$B$20,0)))</f>
        <v>0</v>
      </c>
      <c r="T1781">
        <f>IF(A1781="","",K1781*Rules!$B$23+L1781*Rules!$B$24+M1781*Rules!$B$25+N1781*Rules!$B$26)</f>
        <v>0</v>
      </c>
      <c r="U1781">
        <f t="shared" si="27"/>
        <v>0</v>
      </c>
    </row>
    <row r="1782" spans="1:21" x14ac:dyDescent="0.2">
      <c r="A1782" t="str">
        <f>MatchSquad!A1782</f>
        <v>M036</v>
      </c>
      <c r="B1782" t="str">
        <f>MatchSquad!B1782</f>
        <v>P231</v>
      </c>
      <c r="C1782" t="str">
        <f>MatchSquad!C1782</f>
        <v>Travis Head</v>
      </c>
      <c r="D1782" t="str">
        <f>MatchSquad!D1782</f>
        <v>BAT</v>
      </c>
      <c r="E1782" t="str">
        <f>MatchSquad!E1782</f>
        <v>SRH</v>
      </c>
      <c r="F1782">
        <f>MatchSquad!G1782</f>
        <v>0</v>
      </c>
      <c r="G1782">
        <f>IF(A1782="","",SUMIFS(BallByBall!$I$2:$I$501,BallByBall!$B$2:$B$501,A1782,BallByBall!$F$2:$F$501,B1782))</f>
        <v>0</v>
      </c>
      <c r="H1782">
        <f>IF(A1782="","",COUNTIFS(BallByBall!$B$2:$B$501,A1782,BallByBall!$F$2:$F$501,B1782,BallByBall!$Q$2:$Q$501,1))</f>
        <v>0</v>
      </c>
      <c r="I1782">
        <f>IF(A1782="","",COUNTIFS(BallByBall!$B$2:$B$501,A1782,BallByBall!$F$2:$F$501,B1782,BallByBall!$R$2:$R$501,1))</f>
        <v>0</v>
      </c>
      <c r="J1782">
        <f>IF(A1782="","",SUMIFS(BallByBall!$T$2:$T$501,BallByBall!$B$2:$B$501,A1782,BallByBall!$H$2:$H$501,B1782))</f>
        <v>0</v>
      </c>
      <c r="K1782">
        <f>IF(A1782="","",SUMIFS(BallByBall!$U$2:$U$501,BallByBall!$B$2:$B$501,A1782,BallByBall!$P$2:$P$501,B1782))</f>
        <v>0</v>
      </c>
      <c r="L1782">
        <f>IF(A1782="","",SUMIFS(BallByBall!$V$2:$V$501,BallByBall!$B$2:$B$501,A1782,BallByBall!$P$2:$P$501,B1782))</f>
        <v>0</v>
      </c>
      <c r="M1782">
        <f>IF(A1782="","",SUMIFS(BallByBall!$W$2:$W$501,BallByBall!$B$2:$B$501,A1782,BallByBall!$P$2:$P$501,B1782))</f>
        <v>0</v>
      </c>
      <c r="N1782">
        <f>IF(A1782="","",SUMIFS(BallByBall!$X$2:$X$501,BallByBall!$B$2:$B$501,A1782,BallByBall!$P$2:$P$501,B1782))</f>
        <v>0</v>
      </c>
      <c r="O1782">
        <f>IF(A1782="","",SUMIFS(OverSummary!$G$2:$G$101,OverSummary!$A$2:$A$101,A1782,OverSummary!$D$2:$D$101,B1782))</f>
        <v>0</v>
      </c>
      <c r="P1782">
        <f>IF(A1782="","",G1782*Rules!$B$13+H1782*Rules!$B$14+I1782*Rules!$B$15)</f>
        <v>0</v>
      </c>
      <c r="Q1782">
        <f>IF(A1782="","",IF(G1782&gt;=100,Rules!$B$18,IF(G1782&gt;=50,Rules!$B$17,IF(G1782&gt;=30,Rules!$B$16,0)))+IF(AND(F1782=1,D1782&lt;&gt;"BWL",G1782=0),Rules!$B$27,0))</f>
        <v>0</v>
      </c>
      <c r="R1782">
        <f>IF(A1782="","",J1782*Rules!$B$19+O1782*Rules!$B$22)</f>
        <v>0</v>
      </c>
      <c r="S1782">
        <f>IF(A1782="","",IF(J1782&gt;=4,Rules!$B$21,IF(J1782&gt;=3,Rules!$B$20,0)))</f>
        <v>0</v>
      </c>
      <c r="T1782">
        <f>IF(A1782="","",K1782*Rules!$B$23+L1782*Rules!$B$24+M1782*Rules!$B$25+N1782*Rules!$B$26)</f>
        <v>0</v>
      </c>
      <c r="U1782">
        <f t="shared" si="27"/>
        <v>0</v>
      </c>
    </row>
    <row r="1783" spans="1:21" x14ac:dyDescent="0.2">
      <c r="A1783" t="str">
        <f>MatchSquad!A1783</f>
        <v>M036</v>
      </c>
      <c r="B1783" t="str">
        <f>MatchSquad!B1783</f>
        <v>P232</v>
      </c>
      <c r="C1783" t="str">
        <f>MatchSquad!C1783</f>
        <v>Harshal Patel</v>
      </c>
      <c r="D1783" t="str">
        <f>MatchSquad!D1783</f>
        <v>AR</v>
      </c>
      <c r="E1783" t="str">
        <f>MatchSquad!E1783</f>
        <v>SRH</v>
      </c>
      <c r="F1783">
        <f>MatchSquad!G1783</f>
        <v>0</v>
      </c>
      <c r="G1783">
        <f>IF(A1783="","",SUMIFS(BallByBall!$I$2:$I$501,BallByBall!$B$2:$B$501,A1783,BallByBall!$F$2:$F$501,B1783))</f>
        <v>0</v>
      </c>
      <c r="H1783">
        <f>IF(A1783="","",COUNTIFS(BallByBall!$B$2:$B$501,A1783,BallByBall!$F$2:$F$501,B1783,BallByBall!$Q$2:$Q$501,1))</f>
        <v>0</v>
      </c>
      <c r="I1783">
        <f>IF(A1783="","",COUNTIFS(BallByBall!$B$2:$B$501,A1783,BallByBall!$F$2:$F$501,B1783,BallByBall!$R$2:$R$501,1))</f>
        <v>0</v>
      </c>
      <c r="J1783">
        <f>IF(A1783="","",SUMIFS(BallByBall!$T$2:$T$501,BallByBall!$B$2:$B$501,A1783,BallByBall!$H$2:$H$501,B1783))</f>
        <v>0</v>
      </c>
      <c r="K1783">
        <f>IF(A1783="","",SUMIFS(BallByBall!$U$2:$U$501,BallByBall!$B$2:$B$501,A1783,BallByBall!$P$2:$P$501,B1783))</f>
        <v>0</v>
      </c>
      <c r="L1783">
        <f>IF(A1783="","",SUMIFS(BallByBall!$V$2:$V$501,BallByBall!$B$2:$B$501,A1783,BallByBall!$P$2:$P$501,B1783))</f>
        <v>0</v>
      </c>
      <c r="M1783">
        <f>IF(A1783="","",SUMIFS(BallByBall!$W$2:$W$501,BallByBall!$B$2:$B$501,A1783,BallByBall!$P$2:$P$501,B1783))</f>
        <v>0</v>
      </c>
      <c r="N1783">
        <f>IF(A1783="","",SUMIFS(BallByBall!$X$2:$X$501,BallByBall!$B$2:$B$501,A1783,BallByBall!$P$2:$P$501,B1783))</f>
        <v>0</v>
      </c>
      <c r="O1783">
        <f>IF(A1783="","",SUMIFS(OverSummary!$G$2:$G$101,OverSummary!$A$2:$A$101,A1783,OverSummary!$D$2:$D$101,B1783))</f>
        <v>0</v>
      </c>
      <c r="P1783">
        <f>IF(A1783="","",G1783*Rules!$B$13+H1783*Rules!$B$14+I1783*Rules!$B$15)</f>
        <v>0</v>
      </c>
      <c r="Q1783">
        <f>IF(A1783="","",IF(G1783&gt;=100,Rules!$B$18,IF(G1783&gt;=50,Rules!$B$17,IF(G1783&gt;=30,Rules!$B$16,0)))+IF(AND(F1783=1,D1783&lt;&gt;"BWL",G1783=0),Rules!$B$27,0))</f>
        <v>0</v>
      </c>
      <c r="R1783">
        <f>IF(A1783="","",J1783*Rules!$B$19+O1783*Rules!$B$22)</f>
        <v>0</v>
      </c>
      <c r="S1783">
        <f>IF(A1783="","",IF(J1783&gt;=4,Rules!$B$21,IF(J1783&gt;=3,Rules!$B$20,0)))</f>
        <v>0</v>
      </c>
      <c r="T1783">
        <f>IF(A1783="","",K1783*Rules!$B$23+L1783*Rules!$B$24+M1783*Rules!$B$25+N1783*Rules!$B$26)</f>
        <v>0</v>
      </c>
      <c r="U1783">
        <f t="shared" si="27"/>
        <v>0</v>
      </c>
    </row>
    <row r="1784" spans="1:21" x14ac:dyDescent="0.2">
      <c r="A1784" t="str">
        <f>MatchSquad!A1784</f>
        <v>M036</v>
      </c>
      <c r="B1784" t="str">
        <f>MatchSquad!B1784</f>
        <v>P233</v>
      </c>
      <c r="C1784" t="str">
        <f>MatchSquad!C1784</f>
        <v>Kamindu Mendis</v>
      </c>
      <c r="D1784" t="str">
        <f>MatchSquad!D1784</f>
        <v>AR</v>
      </c>
      <c r="E1784" t="str">
        <f>MatchSquad!E1784</f>
        <v>SRH</v>
      </c>
      <c r="F1784">
        <f>MatchSquad!G1784</f>
        <v>0</v>
      </c>
      <c r="G1784">
        <f>IF(A1784="","",SUMIFS(BallByBall!$I$2:$I$501,BallByBall!$B$2:$B$501,A1784,BallByBall!$F$2:$F$501,B1784))</f>
        <v>0</v>
      </c>
      <c r="H1784">
        <f>IF(A1784="","",COUNTIFS(BallByBall!$B$2:$B$501,A1784,BallByBall!$F$2:$F$501,B1784,BallByBall!$Q$2:$Q$501,1))</f>
        <v>0</v>
      </c>
      <c r="I1784">
        <f>IF(A1784="","",COUNTIFS(BallByBall!$B$2:$B$501,A1784,BallByBall!$F$2:$F$501,B1784,BallByBall!$R$2:$R$501,1))</f>
        <v>0</v>
      </c>
      <c r="J1784">
        <f>IF(A1784="","",SUMIFS(BallByBall!$T$2:$T$501,BallByBall!$B$2:$B$501,A1784,BallByBall!$H$2:$H$501,B1784))</f>
        <v>0</v>
      </c>
      <c r="K1784">
        <f>IF(A1784="","",SUMIFS(BallByBall!$U$2:$U$501,BallByBall!$B$2:$B$501,A1784,BallByBall!$P$2:$P$501,B1784))</f>
        <v>0</v>
      </c>
      <c r="L1784">
        <f>IF(A1784="","",SUMIFS(BallByBall!$V$2:$V$501,BallByBall!$B$2:$B$501,A1784,BallByBall!$P$2:$P$501,B1784))</f>
        <v>0</v>
      </c>
      <c r="M1784">
        <f>IF(A1784="","",SUMIFS(BallByBall!$W$2:$W$501,BallByBall!$B$2:$B$501,A1784,BallByBall!$P$2:$P$501,B1784))</f>
        <v>0</v>
      </c>
      <c r="N1784">
        <f>IF(A1784="","",SUMIFS(BallByBall!$X$2:$X$501,BallByBall!$B$2:$B$501,A1784,BallByBall!$P$2:$P$501,B1784))</f>
        <v>0</v>
      </c>
      <c r="O1784">
        <f>IF(A1784="","",SUMIFS(OverSummary!$G$2:$G$101,OverSummary!$A$2:$A$101,A1784,OverSummary!$D$2:$D$101,B1784))</f>
        <v>0</v>
      </c>
      <c r="P1784">
        <f>IF(A1784="","",G1784*Rules!$B$13+H1784*Rules!$B$14+I1784*Rules!$B$15)</f>
        <v>0</v>
      </c>
      <c r="Q1784">
        <f>IF(A1784="","",IF(G1784&gt;=100,Rules!$B$18,IF(G1784&gt;=50,Rules!$B$17,IF(G1784&gt;=30,Rules!$B$16,0)))+IF(AND(F1784=1,D1784&lt;&gt;"BWL",G1784=0),Rules!$B$27,0))</f>
        <v>0</v>
      </c>
      <c r="R1784">
        <f>IF(A1784="","",J1784*Rules!$B$19+O1784*Rules!$B$22)</f>
        <v>0</v>
      </c>
      <c r="S1784">
        <f>IF(A1784="","",IF(J1784&gt;=4,Rules!$B$21,IF(J1784&gt;=3,Rules!$B$20,0)))</f>
        <v>0</v>
      </c>
      <c r="T1784">
        <f>IF(A1784="","",K1784*Rules!$B$23+L1784*Rules!$B$24+M1784*Rules!$B$25+N1784*Rules!$B$26)</f>
        <v>0</v>
      </c>
      <c r="U1784">
        <f t="shared" si="27"/>
        <v>0</v>
      </c>
    </row>
    <row r="1785" spans="1:21" x14ac:dyDescent="0.2">
      <c r="A1785" t="str">
        <f>MatchSquad!A1785</f>
        <v>M036</v>
      </c>
      <c r="B1785" t="str">
        <f>MatchSquad!B1785</f>
        <v>P234</v>
      </c>
      <c r="C1785" t="str">
        <f>MatchSquad!C1785</f>
        <v>Harsh Dubey</v>
      </c>
      <c r="D1785" t="str">
        <f>MatchSquad!D1785</f>
        <v>AR</v>
      </c>
      <c r="E1785" t="str">
        <f>MatchSquad!E1785</f>
        <v>SRH</v>
      </c>
      <c r="F1785">
        <f>MatchSquad!G1785</f>
        <v>0</v>
      </c>
      <c r="G1785">
        <f>IF(A1785="","",SUMIFS(BallByBall!$I$2:$I$501,BallByBall!$B$2:$B$501,A1785,BallByBall!$F$2:$F$501,B1785))</f>
        <v>0</v>
      </c>
      <c r="H1785">
        <f>IF(A1785="","",COUNTIFS(BallByBall!$B$2:$B$501,A1785,BallByBall!$F$2:$F$501,B1785,BallByBall!$Q$2:$Q$501,1))</f>
        <v>0</v>
      </c>
      <c r="I1785">
        <f>IF(A1785="","",COUNTIFS(BallByBall!$B$2:$B$501,A1785,BallByBall!$F$2:$F$501,B1785,BallByBall!$R$2:$R$501,1))</f>
        <v>0</v>
      </c>
      <c r="J1785">
        <f>IF(A1785="","",SUMIFS(BallByBall!$T$2:$T$501,BallByBall!$B$2:$B$501,A1785,BallByBall!$H$2:$H$501,B1785))</f>
        <v>0</v>
      </c>
      <c r="K1785">
        <f>IF(A1785="","",SUMIFS(BallByBall!$U$2:$U$501,BallByBall!$B$2:$B$501,A1785,BallByBall!$P$2:$P$501,B1785))</f>
        <v>0</v>
      </c>
      <c r="L1785">
        <f>IF(A1785="","",SUMIFS(BallByBall!$V$2:$V$501,BallByBall!$B$2:$B$501,A1785,BallByBall!$P$2:$P$501,B1785))</f>
        <v>0</v>
      </c>
      <c r="M1785">
        <f>IF(A1785="","",SUMIFS(BallByBall!$W$2:$W$501,BallByBall!$B$2:$B$501,A1785,BallByBall!$P$2:$P$501,B1785))</f>
        <v>0</v>
      </c>
      <c r="N1785">
        <f>IF(A1785="","",SUMIFS(BallByBall!$X$2:$X$501,BallByBall!$B$2:$B$501,A1785,BallByBall!$P$2:$P$501,B1785))</f>
        <v>0</v>
      </c>
      <c r="O1785">
        <f>IF(A1785="","",SUMIFS(OverSummary!$G$2:$G$101,OverSummary!$A$2:$A$101,A1785,OverSummary!$D$2:$D$101,B1785))</f>
        <v>0</v>
      </c>
      <c r="P1785">
        <f>IF(A1785="","",G1785*Rules!$B$13+H1785*Rules!$B$14+I1785*Rules!$B$15)</f>
        <v>0</v>
      </c>
      <c r="Q1785">
        <f>IF(A1785="","",IF(G1785&gt;=100,Rules!$B$18,IF(G1785&gt;=50,Rules!$B$17,IF(G1785&gt;=30,Rules!$B$16,0)))+IF(AND(F1785=1,D1785&lt;&gt;"BWL",G1785=0),Rules!$B$27,0))</f>
        <v>0</v>
      </c>
      <c r="R1785">
        <f>IF(A1785="","",J1785*Rules!$B$19+O1785*Rules!$B$22)</f>
        <v>0</v>
      </c>
      <c r="S1785">
        <f>IF(A1785="","",IF(J1785&gt;=4,Rules!$B$21,IF(J1785&gt;=3,Rules!$B$20,0)))</f>
        <v>0</v>
      </c>
      <c r="T1785">
        <f>IF(A1785="","",K1785*Rules!$B$23+L1785*Rules!$B$24+M1785*Rules!$B$25+N1785*Rules!$B$26)</f>
        <v>0</v>
      </c>
      <c r="U1785">
        <f t="shared" si="27"/>
        <v>0</v>
      </c>
    </row>
    <row r="1786" spans="1:21" x14ac:dyDescent="0.2">
      <c r="A1786" t="str">
        <f>MatchSquad!A1786</f>
        <v>M036</v>
      </c>
      <c r="B1786" t="str">
        <f>MatchSquad!B1786</f>
        <v>P235</v>
      </c>
      <c r="C1786" t="str">
        <f>MatchSquad!C1786</f>
        <v>Brydon Carse</v>
      </c>
      <c r="D1786" t="str">
        <f>MatchSquad!D1786</f>
        <v>AR</v>
      </c>
      <c r="E1786" t="str">
        <f>MatchSquad!E1786</f>
        <v>SRH</v>
      </c>
      <c r="F1786">
        <f>MatchSquad!G1786</f>
        <v>0</v>
      </c>
      <c r="G1786">
        <f>IF(A1786="","",SUMIFS(BallByBall!$I$2:$I$501,BallByBall!$B$2:$B$501,A1786,BallByBall!$F$2:$F$501,B1786))</f>
        <v>0</v>
      </c>
      <c r="H1786">
        <f>IF(A1786="","",COUNTIFS(BallByBall!$B$2:$B$501,A1786,BallByBall!$F$2:$F$501,B1786,BallByBall!$Q$2:$Q$501,1))</f>
        <v>0</v>
      </c>
      <c r="I1786">
        <f>IF(A1786="","",COUNTIFS(BallByBall!$B$2:$B$501,A1786,BallByBall!$F$2:$F$501,B1786,BallByBall!$R$2:$R$501,1))</f>
        <v>0</v>
      </c>
      <c r="J1786">
        <f>IF(A1786="","",SUMIFS(BallByBall!$T$2:$T$501,BallByBall!$B$2:$B$501,A1786,BallByBall!$H$2:$H$501,B1786))</f>
        <v>0</v>
      </c>
      <c r="K1786">
        <f>IF(A1786="","",SUMIFS(BallByBall!$U$2:$U$501,BallByBall!$B$2:$B$501,A1786,BallByBall!$P$2:$P$501,B1786))</f>
        <v>0</v>
      </c>
      <c r="L1786">
        <f>IF(A1786="","",SUMIFS(BallByBall!$V$2:$V$501,BallByBall!$B$2:$B$501,A1786,BallByBall!$P$2:$P$501,B1786))</f>
        <v>0</v>
      </c>
      <c r="M1786">
        <f>IF(A1786="","",SUMIFS(BallByBall!$W$2:$W$501,BallByBall!$B$2:$B$501,A1786,BallByBall!$P$2:$P$501,B1786))</f>
        <v>0</v>
      </c>
      <c r="N1786">
        <f>IF(A1786="","",SUMIFS(BallByBall!$X$2:$X$501,BallByBall!$B$2:$B$501,A1786,BallByBall!$P$2:$P$501,B1786))</f>
        <v>0</v>
      </c>
      <c r="O1786">
        <f>IF(A1786="","",SUMIFS(OverSummary!$G$2:$G$101,OverSummary!$A$2:$A$101,A1786,OverSummary!$D$2:$D$101,B1786))</f>
        <v>0</v>
      </c>
      <c r="P1786">
        <f>IF(A1786="","",G1786*Rules!$B$13+H1786*Rules!$B$14+I1786*Rules!$B$15)</f>
        <v>0</v>
      </c>
      <c r="Q1786">
        <f>IF(A1786="","",IF(G1786&gt;=100,Rules!$B$18,IF(G1786&gt;=50,Rules!$B$17,IF(G1786&gt;=30,Rules!$B$16,0)))+IF(AND(F1786=1,D1786&lt;&gt;"BWL",G1786=0),Rules!$B$27,0))</f>
        <v>0</v>
      </c>
      <c r="R1786">
        <f>IF(A1786="","",J1786*Rules!$B$19+O1786*Rules!$B$22)</f>
        <v>0</v>
      </c>
      <c r="S1786">
        <f>IF(A1786="","",IF(J1786&gt;=4,Rules!$B$21,IF(J1786&gt;=3,Rules!$B$20,0)))</f>
        <v>0</v>
      </c>
      <c r="T1786">
        <f>IF(A1786="","",K1786*Rules!$B$23+L1786*Rules!$B$24+M1786*Rules!$B$25+N1786*Rules!$B$26)</f>
        <v>0</v>
      </c>
      <c r="U1786">
        <f t="shared" si="27"/>
        <v>0</v>
      </c>
    </row>
    <row r="1787" spans="1:21" x14ac:dyDescent="0.2">
      <c r="A1787" t="str">
        <f>MatchSquad!A1787</f>
        <v>M036</v>
      </c>
      <c r="B1787" t="str">
        <f>MatchSquad!B1787</f>
        <v>P236</v>
      </c>
      <c r="C1787" t="str">
        <f>MatchSquad!C1787</f>
        <v>Shivang Kumar</v>
      </c>
      <c r="D1787" t="str">
        <f>MatchSquad!D1787</f>
        <v>AR</v>
      </c>
      <c r="E1787" t="str">
        <f>MatchSquad!E1787</f>
        <v>SRH</v>
      </c>
      <c r="F1787">
        <f>MatchSquad!G1787</f>
        <v>0</v>
      </c>
      <c r="G1787">
        <f>IF(A1787="","",SUMIFS(BallByBall!$I$2:$I$501,BallByBall!$B$2:$B$501,A1787,BallByBall!$F$2:$F$501,B1787))</f>
        <v>0</v>
      </c>
      <c r="H1787">
        <f>IF(A1787="","",COUNTIFS(BallByBall!$B$2:$B$501,A1787,BallByBall!$F$2:$F$501,B1787,BallByBall!$Q$2:$Q$501,1))</f>
        <v>0</v>
      </c>
      <c r="I1787">
        <f>IF(A1787="","",COUNTIFS(BallByBall!$B$2:$B$501,A1787,BallByBall!$F$2:$F$501,B1787,BallByBall!$R$2:$R$501,1))</f>
        <v>0</v>
      </c>
      <c r="J1787">
        <f>IF(A1787="","",SUMIFS(BallByBall!$T$2:$T$501,BallByBall!$B$2:$B$501,A1787,BallByBall!$H$2:$H$501,B1787))</f>
        <v>0</v>
      </c>
      <c r="K1787">
        <f>IF(A1787="","",SUMIFS(BallByBall!$U$2:$U$501,BallByBall!$B$2:$B$501,A1787,BallByBall!$P$2:$P$501,B1787))</f>
        <v>0</v>
      </c>
      <c r="L1787">
        <f>IF(A1787="","",SUMIFS(BallByBall!$V$2:$V$501,BallByBall!$B$2:$B$501,A1787,BallByBall!$P$2:$P$501,B1787))</f>
        <v>0</v>
      </c>
      <c r="M1787">
        <f>IF(A1787="","",SUMIFS(BallByBall!$W$2:$W$501,BallByBall!$B$2:$B$501,A1787,BallByBall!$P$2:$P$501,B1787))</f>
        <v>0</v>
      </c>
      <c r="N1787">
        <f>IF(A1787="","",SUMIFS(BallByBall!$X$2:$X$501,BallByBall!$B$2:$B$501,A1787,BallByBall!$P$2:$P$501,B1787))</f>
        <v>0</v>
      </c>
      <c r="O1787">
        <f>IF(A1787="","",SUMIFS(OverSummary!$G$2:$G$101,OverSummary!$A$2:$A$101,A1787,OverSummary!$D$2:$D$101,B1787))</f>
        <v>0</v>
      </c>
      <c r="P1787">
        <f>IF(A1787="","",G1787*Rules!$B$13+H1787*Rules!$B$14+I1787*Rules!$B$15)</f>
        <v>0</v>
      </c>
      <c r="Q1787">
        <f>IF(A1787="","",IF(G1787&gt;=100,Rules!$B$18,IF(G1787&gt;=50,Rules!$B$17,IF(G1787&gt;=30,Rules!$B$16,0)))+IF(AND(F1787=1,D1787&lt;&gt;"BWL",G1787=0),Rules!$B$27,0))</f>
        <v>0</v>
      </c>
      <c r="R1787">
        <f>IF(A1787="","",J1787*Rules!$B$19+O1787*Rules!$B$22)</f>
        <v>0</v>
      </c>
      <c r="S1787">
        <f>IF(A1787="","",IF(J1787&gt;=4,Rules!$B$21,IF(J1787&gt;=3,Rules!$B$20,0)))</f>
        <v>0</v>
      </c>
      <c r="T1787">
        <f>IF(A1787="","",K1787*Rules!$B$23+L1787*Rules!$B$24+M1787*Rules!$B$25+N1787*Rules!$B$26)</f>
        <v>0</v>
      </c>
      <c r="U1787">
        <f t="shared" si="27"/>
        <v>0</v>
      </c>
    </row>
    <row r="1788" spans="1:21" x14ac:dyDescent="0.2">
      <c r="A1788" t="str">
        <f>MatchSquad!A1788</f>
        <v>M036</v>
      </c>
      <c r="B1788" t="str">
        <f>MatchSquad!B1788</f>
        <v>P237</v>
      </c>
      <c r="C1788" t="str">
        <f>MatchSquad!C1788</f>
        <v>Krains Fuletra</v>
      </c>
      <c r="D1788" t="str">
        <f>MatchSquad!D1788</f>
        <v>AR</v>
      </c>
      <c r="E1788" t="str">
        <f>MatchSquad!E1788</f>
        <v>SRH</v>
      </c>
      <c r="F1788">
        <f>MatchSquad!G1788</f>
        <v>0</v>
      </c>
      <c r="G1788">
        <f>IF(A1788="","",SUMIFS(BallByBall!$I$2:$I$501,BallByBall!$B$2:$B$501,A1788,BallByBall!$F$2:$F$501,B1788))</f>
        <v>0</v>
      </c>
      <c r="H1788">
        <f>IF(A1788="","",COUNTIFS(BallByBall!$B$2:$B$501,A1788,BallByBall!$F$2:$F$501,B1788,BallByBall!$Q$2:$Q$501,1))</f>
        <v>0</v>
      </c>
      <c r="I1788">
        <f>IF(A1788="","",COUNTIFS(BallByBall!$B$2:$B$501,A1788,BallByBall!$F$2:$F$501,B1788,BallByBall!$R$2:$R$501,1))</f>
        <v>0</v>
      </c>
      <c r="J1788">
        <f>IF(A1788="","",SUMIFS(BallByBall!$T$2:$T$501,BallByBall!$B$2:$B$501,A1788,BallByBall!$H$2:$H$501,B1788))</f>
        <v>0</v>
      </c>
      <c r="K1788">
        <f>IF(A1788="","",SUMIFS(BallByBall!$U$2:$U$501,BallByBall!$B$2:$B$501,A1788,BallByBall!$P$2:$P$501,B1788))</f>
        <v>0</v>
      </c>
      <c r="L1788">
        <f>IF(A1788="","",SUMIFS(BallByBall!$V$2:$V$501,BallByBall!$B$2:$B$501,A1788,BallByBall!$P$2:$P$501,B1788))</f>
        <v>0</v>
      </c>
      <c r="M1788">
        <f>IF(A1788="","",SUMIFS(BallByBall!$W$2:$W$501,BallByBall!$B$2:$B$501,A1788,BallByBall!$P$2:$P$501,B1788))</f>
        <v>0</v>
      </c>
      <c r="N1788">
        <f>IF(A1788="","",SUMIFS(BallByBall!$X$2:$X$501,BallByBall!$B$2:$B$501,A1788,BallByBall!$P$2:$P$501,B1788))</f>
        <v>0</v>
      </c>
      <c r="O1788">
        <f>IF(A1788="","",SUMIFS(OverSummary!$G$2:$G$101,OverSummary!$A$2:$A$101,A1788,OverSummary!$D$2:$D$101,B1788))</f>
        <v>0</v>
      </c>
      <c r="P1788">
        <f>IF(A1788="","",G1788*Rules!$B$13+H1788*Rules!$B$14+I1788*Rules!$B$15)</f>
        <v>0</v>
      </c>
      <c r="Q1788">
        <f>IF(A1788="","",IF(G1788&gt;=100,Rules!$B$18,IF(G1788&gt;=50,Rules!$B$17,IF(G1788&gt;=30,Rules!$B$16,0)))+IF(AND(F1788=1,D1788&lt;&gt;"BWL",G1788=0),Rules!$B$27,0))</f>
        <v>0</v>
      </c>
      <c r="R1788">
        <f>IF(A1788="","",J1788*Rules!$B$19+O1788*Rules!$B$22)</f>
        <v>0</v>
      </c>
      <c r="S1788">
        <f>IF(A1788="","",IF(J1788&gt;=4,Rules!$B$21,IF(J1788&gt;=3,Rules!$B$20,0)))</f>
        <v>0</v>
      </c>
      <c r="T1788">
        <f>IF(A1788="","",K1788*Rules!$B$23+L1788*Rules!$B$24+M1788*Rules!$B$25+N1788*Rules!$B$26)</f>
        <v>0</v>
      </c>
      <c r="U1788">
        <f t="shared" si="27"/>
        <v>0</v>
      </c>
    </row>
    <row r="1789" spans="1:21" x14ac:dyDescent="0.2">
      <c r="A1789" t="str">
        <f>MatchSquad!A1789</f>
        <v>M036</v>
      </c>
      <c r="B1789" t="str">
        <f>MatchSquad!B1789</f>
        <v>P238</v>
      </c>
      <c r="C1789" t="str">
        <f>MatchSquad!C1789</f>
        <v>Liam Livingstone</v>
      </c>
      <c r="D1789" t="str">
        <f>MatchSquad!D1789</f>
        <v>AR</v>
      </c>
      <c r="E1789" t="str">
        <f>MatchSquad!E1789</f>
        <v>SRH</v>
      </c>
      <c r="F1789">
        <f>MatchSquad!G1789</f>
        <v>0</v>
      </c>
      <c r="G1789">
        <f>IF(A1789="","",SUMIFS(BallByBall!$I$2:$I$501,BallByBall!$B$2:$B$501,A1789,BallByBall!$F$2:$F$501,B1789))</f>
        <v>0</v>
      </c>
      <c r="H1789">
        <f>IF(A1789="","",COUNTIFS(BallByBall!$B$2:$B$501,A1789,BallByBall!$F$2:$F$501,B1789,BallByBall!$Q$2:$Q$501,1))</f>
        <v>0</v>
      </c>
      <c r="I1789">
        <f>IF(A1789="","",COUNTIFS(BallByBall!$B$2:$B$501,A1789,BallByBall!$F$2:$F$501,B1789,BallByBall!$R$2:$R$501,1))</f>
        <v>0</v>
      </c>
      <c r="J1789">
        <f>IF(A1789="","",SUMIFS(BallByBall!$T$2:$T$501,BallByBall!$B$2:$B$501,A1789,BallByBall!$H$2:$H$501,B1789))</f>
        <v>0</v>
      </c>
      <c r="K1789">
        <f>IF(A1789="","",SUMIFS(BallByBall!$U$2:$U$501,BallByBall!$B$2:$B$501,A1789,BallByBall!$P$2:$P$501,B1789))</f>
        <v>0</v>
      </c>
      <c r="L1789">
        <f>IF(A1789="","",SUMIFS(BallByBall!$V$2:$V$501,BallByBall!$B$2:$B$501,A1789,BallByBall!$P$2:$P$501,B1789))</f>
        <v>0</v>
      </c>
      <c r="M1789">
        <f>IF(A1789="","",SUMIFS(BallByBall!$W$2:$W$501,BallByBall!$B$2:$B$501,A1789,BallByBall!$P$2:$P$501,B1789))</f>
        <v>0</v>
      </c>
      <c r="N1789">
        <f>IF(A1789="","",SUMIFS(BallByBall!$X$2:$X$501,BallByBall!$B$2:$B$501,A1789,BallByBall!$P$2:$P$501,B1789))</f>
        <v>0</v>
      </c>
      <c r="O1789">
        <f>IF(A1789="","",SUMIFS(OverSummary!$G$2:$G$101,OverSummary!$A$2:$A$101,A1789,OverSummary!$D$2:$D$101,B1789))</f>
        <v>0</v>
      </c>
      <c r="P1789">
        <f>IF(A1789="","",G1789*Rules!$B$13+H1789*Rules!$B$14+I1789*Rules!$B$15)</f>
        <v>0</v>
      </c>
      <c r="Q1789">
        <f>IF(A1789="","",IF(G1789&gt;=100,Rules!$B$18,IF(G1789&gt;=50,Rules!$B$17,IF(G1789&gt;=30,Rules!$B$16,0)))+IF(AND(F1789=1,D1789&lt;&gt;"BWL",G1789=0),Rules!$B$27,0))</f>
        <v>0</v>
      </c>
      <c r="R1789">
        <f>IF(A1789="","",J1789*Rules!$B$19+O1789*Rules!$B$22)</f>
        <v>0</v>
      </c>
      <c r="S1789">
        <f>IF(A1789="","",IF(J1789&gt;=4,Rules!$B$21,IF(J1789&gt;=3,Rules!$B$20,0)))</f>
        <v>0</v>
      </c>
      <c r="T1789">
        <f>IF(A1789="","",K1789*Rules!$B$23+L1789*Rules!$B$24+M1789*Rules!$B$25+N1789*Rules!$B$26)</f>
        <v>0</v>
      </c>
      <c r="U1789">
        <f t="shared" si="27"/>
        <v>0</v>
      </c>
    </row>
    <row r="1790" spans="1:21" x14ac:dyDescent="0.2">
      <c r="A1790" t="str">
        <f>MatchSquad!A1790</f>
        <v>M036</v>
      </c>
      <c r="B1790" t="str">
        <f>MatchSquad!B1790</f>
        <v>P239</v>
      </c>
      <c r="C1790" t="str">
        <f>MatchSquad!C1790</f>
        <v>David Payne</v>
      </c>
      <c r="D1790" t="str">
        <f>MatchSquad!D1790</f>
        <v>AR</v>
      </c>
      <c r="E1790" t="str">
        <f>MatchSquad!E1790</f>
        <v>SRH</v>
      </c>
      <c r="F1790">
        <f>MatchSquad!G1790</f>
        <v>0</v>
      </c>
      <c r="G1790">
        <f>IF(A1790="","",SUMIFS(BallByBall!$I$2:$I$501,BallByBall!$B$2:$B$501,A1790,BallByBall!$F$2:$F$501,B1790))</f>
        <v>0</v>
      </c>
      <c r="H1790">
        <f>IF(A1790="","",COUNTIFS(BallByBall!$B$2:$B$501,A1790,BallByBall!$F$2:$F$501,B1790,BallByBall!$Q$2:$Q$501,1))</f>
        <v>0</v>
      </c>
      <c r="I1790">
        <f>IF(A1790="","",COUNTIFS(BallByBall!$B$2:$B$501,A1790,BallByBall!$F$2:$F$501,B1790,BallByBall!$R$2:$R$501,1))</f>
        <v>0</v>
      </c>
      <c r="J1790">
        <f>IF(A1790="","",SUMIFS(BallByBall!$T$2:$T$501,BallByBall!$B$2:$B$501,A1790,BallByBall!$H$2:$H$501,B1790))</f>
        <v>0</v>
      </c>
      <c r="K1790">
        <f>IF(A1790="","",SUMIFS(BallByBall!$U$2:$U$501,BallByBall!$B$2:$B$501,A1790,BallByBall!$P$2:$P$501,B1790))</f>
        <v>0</v>
      </c>
      <c r="L1790">
        <f>IF(A1790="","",SUMIFS(BallByBall!$V$2:$V$501,BallByBall!$B$2:$B$501,A1790,BallByBall!$P$2:$P$501,B1790))</f>
        <v>0</v>
      </c>
      <c r="M1790">
        <f>IF(A1790="","",SUMIFS(BallByBall!$W$2:$W$501,BallByBall!$B$2:$B$501,A1790,BallByBall!$P$2:$P$501,B1790))</f>
        <v>0</v>
      </c>
      <c r="N1790">
        <f>IF(A1790="","",SUMIFS(BallByBall!$X$2:$X$501,BallByBall!$B$2:$B$501,A1790,BallByBall!$P$2:$P$501,B1790))</f>
        <v>0</v>
      </c>
      <c r="O1790">
        <f>IF(A1790="","",SUMIFS(OverSummary!$G$2:$G$101,OverSummary!$A$2:$A$101,A1790,OverSummary!$D$2:$D$101,B1790))</f>
        <v>0</v>
      </c>
      <c r="P1790">
        <f>IF(A1790="","",G1790*Rules!$B$13+H1790*Rules!$B$14+I1790*Rules!$B$15)</f>
        <v>0</v>
      </c>
      <c r="Q1790">
        <f>IF(A1790="","",IF(G1790&gt;=100,Rules!$B$18,IF(G1790&gt;=50,Rules!$B$17,IF(G1790&gt;=30,Rules!$B$16,0)))+IF(AND(F1790=1,D1790&lt;&gt;"BWL",G1790=0),Rules!$B$27,0))</f>
        <v>0</v>
      </c>
      <c r="R1790">
        <f>IF(A1790="","",J1790*Rules!$B$19+O1790*Rules!$B$22)</f>
        <v>0</v>
      </c>
      <c r="S1790">
        <f>IF(A1790="","",IF(J1790&gt;=4,Rules!$B$21,IF(J1790&gt;=3,Rules!$B$20,0)))</f>
        <v>0</v>
      </c>
      <c r="T1790">
        <f>IF(A1790="","",K1790*Rules!$B$23+L1790*Rules!$B$24+M1790*Rules!$B$25+N1790*Rules!$B$26)</f>
        <v>0</v>
      </c>
      <c r="U1790">
        <f t="shared" si="27"/>
        <v>0</v>
      </c>
    </row>
    <row r="1791" spans="1:21" x14ac:dyDescent="0.2">
      <c r="A1791" t="str">
        <f>MatchSquad!A1791</f>
        <v>M036</v>
      </c>
      <c r="B1791" t="str">
        <f>MatchSquad!B1791</f>
        <v>P240</v>
      </c>
      <c r="C1791" t="str">
        <f>MatchSquad!C1791</f>
        <v>Abhishek Sharma</v>
      </c>
      <c r="D1791" t="str">
        <f>MatchSquad!D1791</f>
        <v>AR</v>
      </c>
      <c r="E1791" t="str">
        <f>MatchSquad!E1791</f>
        <v>SRH</v>
      </c>
      <c r="F1791">
        <f>MatchSquad!G1791</f>
        <v>0</v>
      </c>
      <c r="G1791">
        <f>IF(A1791="","",SUMIFS(BallByBall!$I$2:$I$501,BallByBall!$B$2:$B$501,A1791,BallByBall!$F$2:$F$501,B1791))</f>
        <v>0</v>
      </c>
      <c r="H1791">
        <f>IF(A1791="","",COUNTIFS(BallByBall!$B$2:$B$501,A1791,BallByBall!$F$2:$F$501,B1791,BallByBall!$Q$2:$Q$501,1))</f>
        <v>0</v>
      </c>
      <c r="I1791">
        <f>IF(A1791="","",COUNTIFS(BallByBall!$B$2:$B$501,A1791,BallByBall!$F$2:$F$501,B1791,BallByBall!$R$2:$R$501,1))</f>
        <v>0</v>
      </c>
      <c r="J1791">
        <f>IF(A1791="","",SUMIFS(BallByBall!$T$2:$T$501,BallByBall!$B$2:$B$501,A1791,BallByBall!$H$2:$H$501,B1791))</f>
        <v>0</v>
      </c>
      <c r="K1791">
        <f>IF(A1791="","",SUMIFS(BallByBall!$U$2:$U$501,BallByBall!$B$2:$B$501,A1791,BallByBall!$P$2:$P$501,B1791))</f>
        <v>0</v>
      </c>
      <c r="L1791">
        <f>IF(A1791="","",SUMIFS(BallByBall!$V$2:$V$501,BallByBall!$B$2:$B$501,A1791,BallByBall!$P$2:$P$501,B1791))</f>
        <v>0</v>
      </c>
      <c r="M1791">
        <f>IF(A1791="","",SUMIFS(BallByBall!$W$2:$W$501,BallByBall!$B$2:$B$501,A1791,BallByBall!$P$2:$P$501,B1791))</f>
        <v>0</v>
      </c>
      <c r="N1791">
        <f>IF(A1791="","",SUMIFS(BallByBall!$X$2:$X$501,BallByBall!$B$2:$B$501,A1791,BallByBall!$P$2:$P$501,B1791))</f>
        <v>0</v>
      </c>
      <c r="O1791">
        <f>IF(A1791="","",SUMIFS(OverSummary!$G$2:$G$101,OverSummary!$A$2:$A$101,A1791,OverSummary!$D$2:$D$101,B1791))</f>
        <v>0</v>
      </c>
      <c r="P1791">
        <f>IF(A1791="","",G1791*Rules!$B$13+H1791*Rules!$B$14+I1791*Rules!$B$15)</f>
        <v>0</v>
      </c>
      <c r="Q1791">
        <f>IF(A1791="","",IF(G1791&gt;=100,Rules!$B$18,IF(G1791&gt;=50,Rules!$B$17,IF(G1791&gt;=30,Rules!$B$16,0)))+IF(AND(F1791=1,D1791&lt;&gt;"BWL",G1791=0),Rules!$B$27,0))</f>
        <v>0</v>
      </c>
      <c r="R1791">
        <f>IF(A1791="","",J1791*Rules!$B$19+O1791*Rules!$B$22)</f>
        <v>0</v>
      </c>
      <c r="S1791">
        <f>IF(A1791="","",IF(J1791&gt;=4,Rules!$B$21,IF(J1791&gt;=3,Rules!$B$20,0)))</f>
        <v>0</v>
      </c>
      <c r="T1791">
        <f>IF(A1791="","",K1791*Rules!$B$23+L1791*Rules!$B$24+M1791*Rules!$B$25+N1791*Rules!$B$26)</f>
        <v>0</v>
      </c>
      <c r="U1791">
        <f t="shared" si="27"/>
        <v>0</v>
      </c>
    </row>
    <row r="1792" spans="1:21" x14ac:dyDescent="0.2">
      <c r="A1792" t="str">
        <f>MatchSquad!A1792</f>
        <v>M036</v>
      </c>
      <c r="B1792" t="str">
        <f>MatchSquad!B1792</f>
        <v>P241</v>
      </c>
      <c r="C1792" t="str">
        <f>MatchSquad!C1792</f>
        <v>Nitish Kumar Reddy</v>
      </c>
      <c r="D1792" t="str">
        <f>MatchSquad!D1792</f>
        <v>AR</v>
      </c>
      <c r="E1792" t="str">
        <f>MatchSquad!E1792</f>
        <v>SRH</v>
      </c>
      <c r="F1792">
        <f>MatchSquad!G1792</f>
        <v>0</v>
      </c>
      <c r="G1792">
        <f>IF(A1792="","",SUMIFS(BallByBall!$I$2:$I$501,BallByBall!$B$2:$B$501,A1792,BallByBall!$F$2:$F$501,B1792))</f>
        <v>0</v>
      </c>
      <c r="H1792">
        <f>IF(A1792="","",COUNTIFS(BallByBall!$B$2:$B$501,A1792,BallByBall!$F$2:$F$501,B1792,BallByBall!$Q$2:$Q$501,1))</f>
        <v>0</v>
      </c>
      <c r="I1792">
        <f>IF(A1792="","",COUNTIFS(BallByBall!$B$2:$B$501,A1792,BallByBall!$F$2:$F$501,B1792,BallByBall!$R$2:$R$501,1))</f>
        <v>0</v>
      </c>
      <c r="J1792">
        <f>IF(A1792="","",SUMIFS(BallByBall!$T$2:$T$501,BallByBall!$B$2:$B$501,A1792,BallByBall!$H$2:$H$501,B1792))</f>
        <v>0</v>
      </c>
      <c r="K1792">
        <f>IF(A1792="","",SUMIFS(BallByBall!$U$2:$U$501,BallByBall!$B$2:$B$501,A1792,BallByBall!$P$2:$P$501,B1792))</f>
        <v>0</v>
      </c>
      <c r="L1792">
        <f>IF(A1792="","",SUMIFS(BallByBall!$V$2:$V$501,BallByBall!$B$2:$B$501,A1792,BallByBall!$P$2:$P$501,B1792))</f>
        <v>0</v>
      </c>
      <c r="M1792">
        <f>IF(A1792="","",SUMIFS(BallByBall!$W$2:$W$501,BallByBall!$B$2:$B$501,A1792,BallByBall!$P$2:$P$501,B1792))</f>
        <v>0</v>
      </c>
      <c r="N1792">
        <f>IF(A1792="","",SUMIFS(BallByBall!$X$2:$X$501,BallByBall!$B$2:$B$501,A1792,BallByBall!$P$2:$P$501,B1792))</f>
        <v>0</v>
      </c>
      <c r="O1792">
        <f>IF(A1792="","",SUMIFS(OverSummary!$G$2:$G$101,OverSummary!$A$2:$A$101,A1792,OverSummary!$D$2:$D$101,B1792))</f>
        <v>0</v>
      </c>
      <c r="P1792">
        <f>IF(A1792="","",G1792*Rules!$B$13+H1792*Rules!$B$14+I1792*Rules!$B$15)</f>
        <v>0</v>
      </c>
      <c r="Q1792">
        <f>IF(A1792="","",IF(G1792&gt;=100,Rules!$B$18,IF(G1792&gt;=50,Rules!$B$17,IF(G1792&gt;=30,Rules!$B$16,0)))+IF(AND(F1792=1,D1792&lt;&gt;"BWL",G1792=0),Rules!$B$27,0))</f>
        <v>0</v>
      </c>
      <c r="R1792">
        <f>IF(A1792="","",J1792*Rules!$B$19+O1792*Rules!$B$22)</f>
        <v>0</v>
      </c>
      <c r="S1792">
        <f>IF(A1792="","",IF(J1792&gt;=4,Rules!$B$21,IF(J1792&gt;=3,Rules!$B$20,0)))</f>
        <v>0</v>
      </c>
      <c r="T1792">
        <f>IF(A1792="","",K1792*Rules!$B$23+L1792*Rules!$B$24+M1792*Rules!$B$25+N1792*Rules!$B$26)</f>
        <v>0</v>
      </c>
      <c r="U1792">
        <f t="shared" si="27"/>
        <v>0</v>
      </c>
    </row>
    <row r="1793" spans="1:21" x14ac:dyDescent="0.2">
      <c r="A1793" t="str">
        <f>MatchSquad!A1793</f>
        <v>M036</v>
      </c>
      <c r="B1793" t="str">
        <f>MatchSquad!B1793</f>
        <v>P242</v>
      </c>
      <c r="C1793" t="str">
        <f>MatchSquad!C1793</f>
        <v>Pat Cummins</v>
      </c>
      <c r="D1793" t="str">
        <f>MatchSquad!D1793</f>
        <v>BWL</v>
      </c>
      <c r="E1793" t="str">
        <f>MatchSquad!E1793</f>
        <v>SRH</v>
      </c>
      <c r="F1793">
        <f>MatchSquad!G1793</f>
        <v>0</v>
      </c>
      <c r="G1793">
        <f>IF(A1793="","",SUMIFS(BallByBall!$I$2:$I$501,BallByBall!$B$2:$B$501,A1793,BallByBall!$F$2:$F$501,B1793))</f>
        <v>0</v>
      </c>
      <c r="H1793">
        <f>IF(A1793="","",COUNTIFS(BallByBall!$B$2:$B$501,A1793,BallByBall!$F$2:$F$501,B1793,BallByBall!$Q$2:$Q$501,1))</f>
        <v>0</v>
      </c>
      <c r="I1793">
        <f>IF(A1793="","",COUNTIFS(BallByBall!$B$2:$B$501,A1793,BallByBall!$F$2:$F$501,B1793,BallByBall!$R$2:$R$501,1))</f>
        <v>0</v>
      </c>
      <c r="J1793">
        <f>IF(A1793="","",SUMIFS(BallByBall!$T$2:$T$501,BallByBall!$B$2:$B$501,A1793,BallByBall!$H$2:$H$501,B1793))</f>
        <v>0</v>
      </c>
      <c r="K1793">
        <f>IF(A1793="","",SUMIFS(BallByBall!$U$2:$U$501,BallByBall!$B$2:$B$501,A1793,BallByBall!$P$2:$P$501,B1793))</f>
        <v>0</v>
      </c>
      <c r="L1793">
        <f>IF(A1793="","",SUMIFS(BallByBall!$V$2:$V$501,BallByBall!$B$2:$B$501,A1793,BallByBall!$P$2:$P$501,B1793))</f>
        <v>0</v>
      </c>
      <c r="M1793">
        <f>IF(A1793="","",SUMIFS(BallByBall!$W$2:$W$501,BallByBall!$B$2:$B$501,A1793,BallByBall!$P$2:$P$501,B1793))</f>
        <v>0</v>
      </c>
      <c r="N1793">
        <f>IF(A1793="","",SUMIFS(BallByBall!$X$2:$X$501,BallByBall!$B$2:$B$501,A1793,BallByBall!$P$2:$P$501,B1793))</f>
        <v>0</v>
      </c>
      <c r="O1793">
        <f>IF(A1793="","",SUMIFS(OverSummary!$G$2:$G$101,OverSummary!$A$2:$A$101,A1793,OverSummary!$D$2:$D$101,B1793))</f>
        <v>0</v>
      </c>
      <c r="P1793">
        <f>IF(A1793="","",G1793*Rules!$B$13+H1793*Rules!$B$14+I1793*Rules!$B$15)</f>
        <v>0</v>
      </c>
      <c r="Q1793">
        <f>IF(A1793="","",IF(G1793&gt;=100,Rules!$B$18,IF(G1793&gt;=50,Rules!$B$17,IF(G1793&gt;=30,Rules!$B$16,0)))+IF(AND(F1793=1,D1793&lt;&gt;"BWL",G1793=0),Rules!$B$27,0))</f>
        <v>0</v>
      </c>
      <c r="R1793">
        <f>IF(A1793="","",J1793*Rules!$B$19+O1793*Rules!$B$22)</f>
        <v>0</v>
      </c>
      <c r="S1793">
        <f>IF(A1793="","",IF(J1793&gt;=4,Rules!$B$21,IF(J1793&gt;=3,Rules!$B$20,0)))</f>
        <v>0</v>
      </c>
      <c r="T1793">
        <f>IF(A1793="","",K1793*Rules!$B$23+L1793*Rules!$B$24+M1793*Rules!$B$25+N1793*Rules!$B$26)</f>
        <v>0</v>
      </c>
      <c r="U1793">
        <f t="shared" si="27"/>
        <v>0</v>
      </c>
    </row>
    <row r="1794" spans="1:21" x14ac:dyDescent="0.2">
      <c r="A1794" t="str">
        <f>MatchSquad!A1794</f>
        <v>M036</v>
      </c>
      <c r="B1794" t="str">
        <f>MatchSquad!B1794</f>
        <v>P243</v>
      </c>
      <c r="C1794" t="str">
        <f>MatchSquad!C1794</f>
        <v>Zeeshan Ansari</v>
      </c>
      <c r="D1794" t="str">
        <f>MatchSquad!D1794</f>
        <v>BWL</v>
      </c>
      <c r="E1794" t="str">
        <f>MatchSquad!E1794</f>
        <v>SRH</v>
      </c>
      <c r="F1794">
        <f>MatchSquad!G1794</f>
        <v>0</v>
      </c>
      <c r="G1794">
        <f>IF(A1794="","",SUMIFS(BallByBall!$I$2:$I$501,BallByBall!$B$2:$B$501,A1794,BallByBall!$F$2:$F$501,B1794))</f>
        <v>0</v>
      </c>
      <c r="H1794">
        <f>IF(A1794="","",COUNTIFS(BallByBall!$B$2:$B$501,A1794,BallByBall!$F$2:$F$501,B1794,BallByBall!$Q$2:$Q$501,1))</f>
        <v>0</v>
      </c>
      <c r="I1794">
        <f>IF(A1794="","",COUNTIFS(BallByBall!$B$2:$B$501,A1794,BallByBall!$F$2:$F$501,B1794,BallByBall!$R$2:$R$501,1))</f>
        <v>0</v>
      </c>
      <c r="J1794">
        <f>IF(A1794="","",SUMIFS(BallByBall!$T$2:$T$501,BallByBall!$B$2:$B$501,A1794,BallByBall!$H$2:$H$501,B1794))</f>
        <v>0</v>
      </c>
      <c r="K1794">
        <f>IF(A1794="","",SUMIFS(BallByBall!$U$2:$U$501,BallByBall!$B$2:$B$501,A1794,BallByBall!$P$2:$P$501,B1794))</f>
        <v>0</v>
      </c>
      <c r="L1794">
        <f>IF(A1794="","",SUMIFS(BallByBall!$V$2:$V$501,BallByBall!$B$2:$B$501,A1794,BallByBall!$P$2:$P$501,B1794))</f>
        <v>0</v>
      </c>
      <c r="M1794">
        <f>IF(A1794="","",SUMIFS(BallByBall!$W$2:$W$501,BallByBall!$B$2:$B$501,A1794,BallByBall!$P$2:$P$501,B1794))</f>
        <v>0</v>
      </c>
      <c r="N1794">
        <f>IF(A1794="","",SUMIFS(BallByBall!$X$2:$X$501,BallByBall!$B$2:$B$501,A1794,BallByBall!$P$2:$P$501,B1794))</f>
        <v>0</v>
      </c>
      <c r="O1794">
        <f>IF(A1794="","",SUMIFS(OverSummary!$G$2:$G$101,OverSummary!$A$2:$A$101,A1794,OverSummary!$D$2:$D$101,B1794))</f>
        <v>0</v>
      </c>
      <c r="P1794">
        <f>IF(A1794="","",G1794*Rules!$B$13+H1794*Rules!$B$14+I1794*Rules!$B$15)</f>
        <v>0</v>
      </c>
      <c r="Q1794">
        <f>IF(A1794="","",IF(G1794&gt;=100,Rules!$B$18,IF(G1794&gt;=50,Rules!$B$17,IF(G1794&gt;=30,Rules!$B$16,0)))+IF(AND(F1794=1,D1794&lt;&gt;"BWL",G1794=0),Rules!$B$27,0))</f>
        <v>0</v>
      </c>
      <c r="R1794">
        <f>IF(A1794="","",J1794*Rules!$B$19+O1794*Rules!$B$22)</f>
        <v>0</v>
      </c>
      <c r="S1794">
        <f>IF(A1794="","",IF(J1794&gt;=4,Rules!$B$21,IF(J1794&gt;=3,Rules!$B$20,0)))</f>
        <v>0</v>
      </c>
      <c r="T1794">
        <f>IF(A1794="","",K1794*Rules!$B$23+L1794*Rules!$B$24+M1794*Rules!$B$25+N1794*Rules!$B$26)</f>
        <v>0</v>
      </c>
      <c r="U1794">
        <f t="shared" ref="U1794:U1857" si="28">IF(A1794="","",P1794+Q1794+R1794+S1794+T1794)</f>
        <v>0</v>
      </c>
    </row>
    <row r="1795" spans="1:21" x14ac:dyDescent="0.2">
      <c r="A1795" t="str">
        <f>MatchSquad!A1795</f>
        <v>M036</v>
      </c>
      <c r="B1795" t="str">
        <f>MatchSquad!B1795</f>
        <v>P244</v>
      </c>
      <c r="C1795" t="str">
        <f>MatchSquad!C1795</f>
        <v>Jaydev Unadkat</v>
      </c>
      <c r="D1795" t="str">
        <f>MatchSquad!D1795</f>
        <v>BWL</v>
      </c>
      <c r="E1795" t="str">
        <f>MatchSquad!E1795</f>
        <v>SRH</v>
      </c>
      <c r="F1795">
        <f>MatchSquad!G1795</f>
        <v>0</v>
      </c>
      <c r="G1795">
        <f>IF(A1795="","",SUMIFS(BallByBall!$I$2:$I$501,BallByBall!$B$2:$B$501,A1795,BallByBall!$F$2:$F$501,B1795))</f>
        <v>0</v>
      </c>
      <c r="H1795">
        <f>IF(A1795="","",COUNTIFS(BallByBall!$B$2:$B$501,A1795,BallByBall!$F$2:$F$501,B1795,BallByBall!$Q$2:$Q$501,1))</f>
        <v>0</v>
      </c>
      <c r="I1795">
        <f>IF(A1795="","",COUNTIFS(BallByBall!$B$2:$B$501,A1795,BallByBall!$F$2:$F$501,B1795,BallByBall!$R$2:$R$501,1))</f>
        <v>0</v>
      </c>
      <c r="J1795">
        <f>IF(A1795="","",SUMIFS(BallByBall!$T$2:$T$501,BallByBall!$B$2:$B$501,A1795,BallByBall!$H$2:$H$501,B1795))</f>
        <v>0</v>
      </c>
      <c r="K1795">
        <f>IF(A1795="","",SUMIFS(BallByBall!$U$2:$U$501,BallByBall!$B$2:$B$501,A1795,BallByBall!$P$2:$P$501,B1795))</f>
        <v>0</v>
      </c>
      <c r="L1795">
        <f>IF(A1795="","",SUMIFS(BallByBall!$V$2:$V$501,BallByBall!$B$2:$B$501,A1795,BallByBall!$P$2:$P$501,B1795))</f>
        <v>0</v>
      </c>
      <c r="M1795">
        <f>IF(A1795="","",SUMIFS(BallByBall!$W$2:$W$501,BallByBall!$B$2:$B$501,A1795,BallByBall!$P$2:$P$501,B1795))</f>
        <v>0</v>
      </c>
      <c r="N1795">
        <f>IF(A1795="","",SUMIFS(BallByBall!$X$2:$X$501,BallByBall!$B$2:$B$501,A1795,BallByBall!$P$2:$P$501,B1795))</f>
        <v>0</v>
      </c>
      <c r="O1795">
        <f>IF(A1795="","",SUMIFS(OverSummary!$G$2:$G$101,OverSummary!$A$2:$A$101,A1795,OverSummary!$D$2:$D$101,B1795))</f>
        <v>0</v>
      </c>
      <c r="P1795">
        <f>IF(A1795="","",G1795*Rules!$B$13+H1795*Rules!$B$14+I1795*Rules!$B$15)</f>
        <v>0</v>
      </c>
      <c r="Q1795">
        <f>IF(A1795="","",IF(G1795&gt;=100,Rules!$B$18,IF(G1795&gt;=50,Rules!$B$17,IF(G1795&gt;=30,Rules!$B$16,0)))+IF(AND(F1795=1,D1795&lt;&gt;"BWL",G1795=0),Rules!$B$27,0))</f>
        <v>0</v>
      </c>
      <c r="R1795">
        <f>IF(A1795="","",J1795*Rules!$B$19+O1795*Rules!$B$22)</f>
        <v>0</v>
      </c>
      <c r="S1795">
        <f>IF(A1795="","",IF(J1795&gt;=4,Rules!$B$21,IF(J1795&gt;=3,Rules!$B$20,0)))</f>
        <v>0</v>
      </c>
      <c r="T1795">
        <f>IF(A1795="","",K1795*Rules!$B$23+L1795*Rules!$B$24+M1795*Rules!$B$25+N1795*Rules!$B$26)</f>
        <v>0</v>
      </c>
      <c r="U1795">
        <f t="shared" si="28"/>
        <v>0</v>
      </c>
    </row>
    <row r="1796" spans="1:21" x14ac:dyDescent="0.2">
      <c r="A1796" t="str">
        <f>MatchSquad!A1796</f>
        <v>M036</v>
      </c>
      <c r="B1796" t="str">
        <f>MatchSquad!B1796</f>
        <v>P245</v>
      </c>
      <c r="C1796" t="str">
        <f>MatchSquad!C1796</f>
        <v>Eshan Malinga</v>
      </c>
      <c r="D1796" t="str">
        <f>MatchSquad!D1796</f>
        <v>BWL</v>
      </c>
      <c r="E1796" t="str">
        <f>MatchSquad!E1796</f>
        <v>SRH</v>
      </c>
      <c r="F1796">
        <f>MatchSquad!G1796</f>
        <v>0</v>
      </c>
      <c r="G1796">
        <f>IF(A1796="","",SUMIFS(BallByBall!$I$2:$I$501,BallByBall!$B$2:$B$501,A1796,BallByBall!$F$2:$F$501,B1796))</f>
        <v>0</v>
      </c>
      <c r="H1796">
        <f>IF(A1796="","",COUNTIFS(BallByBall!$B$2:$B$501,A1796,BallByBall!$F$2:$F$501,B1796,BallByBall!$Q$2:$Q$501,1))</f>
        <v>0</v>
      </c>
      <c r="I1796">
        <f>IF(A1796="","",COUNTIFS(BallByBall!$B$2:$B$501,A1796,BallByBall!$F$2:$F$501,B1796,BallByBall!$R$2:$R$501,1))</f>
        <v>0</v>
      </c>
      <c r="J1796">
        <f>IF(A1796="","",SUMIFS(BallByBall!$T$2:$T$501,BallByBall!$B$2:$B$501,A1796,BallByBall!$H$2:$H$501,B1796))</f>
        <v>0</v>
      </c>
      <c r="K1796">
        <f>IF(A1796="","",SUMIFS(BallByBall!$U$2:$U$501,BallByBall!$B$2:$B$501,A1796,BallByBall!$P$2:$P$501,B1796))</f>
        <v>0</v>
      </c>
      <c r="L1796">
        <f>IF(A1796="","",SUMIFS(BallByBall!$V$2:$V$501,BallByBall!$B$2:$B$501,A1796,BallByBall!$P$2:$P$501,B1796))</f>
        <v>0</v>
      </c>
      <c r="M1796">
        <f>IF(A1796="","",SUMIFS(BallByBall!$W$2:$W$501,BallByBall!$B$2:$B$501,A1796,BallByBall!$P$2:$P$501,B1796))</f>
        <v>0</v>
      </c>
      <c r="N1796">
        <f>IF(A1796="","",SUMIFS(BallByBall!$X$2:$X$501,BallByBall!$B$2:$B$501,A1796,BallByBall!$P$2:$P$501,B1796))</f>
        <v>0</v>
      </c>
      <c r="O1796">
        <f>IF(A1796="","",SUMIFS(OverSummary!$G$2:$G$101,OverSummary!$A$2:$A$101,A1796,OverSummary!$D$2:$D$101,B1796))</f>
        <v>0</v>
      </c>
      <c r="P1796">
        <f>IF(A1796="","",G1796*Rules!$B$13+H1796*Rules!$B$14+I1796*Rules!$B$15)</f>
        <v>0</v>
      </c>
      <c r="Q1796">
        <f>IF(A1796="","",IF(G1796&gt;=100,Rules!$B$18,IF(G1796&gt;=50,Rules!$B$17,IF(G1796&gt;=30,Rules!$B$16,0)))+IF(AND(F1796=1,D1796&lt;&gt;"BWL",G1796=0),Rules!$B$27,0))</f>
        <v>0</v>
      </c>
      <c r="R1796">
        <f>IF(A1796="","",J1796*Rules!$B$19+O1796*Rules!$B$22)</f>
        <v>0</v>
      </c>
      <c r="S1796">
        <f>IF(A1796="","",IF(J1796&gt;=4,Rules!$B$21,IF(J1796&gt;=3,Rules!$B$20,0)))</f>
        <v>0</v>
      </c>
      <c r="T1796">
        <f>IF(A1796="","",K1796*Rules!$B$23+L1796*Rules!$B$24+M1796*Rules!$B$25+N1796*Rules!$B$26)</f>
        <v>0</v>
      </c>
      <c r="U1796">
        <f t="shared" si="28"/>
        <v>0</v>
      </c>
    </row>
    <row r="1797" spans="1:21" x14ac:dyDescent="0.2">
      <c r="A1797" t="str">
        <f>MatchSquad!A1797</f>
        <v>M036</v>
      </c>
      <c r="B1797" t="str">
        <f>MatchSquad!B1797</f>
        <v>P246</v>
      </c>
      <c r="C1797" t="str">
        <f>MatchSquad!C1797</f>
        <v>Sakib Hussain</v>
      </c>
      <c r="D1797" t="str">
        <f>MatchSquad!D1797</f>
        <v>BWL</v>
      </c>
      <c r="E1797" t="str">
        <f>MatchSquad!E1797</f>
        <v>SRH</v>
      </c>
      <c r="F1797">
        <f>MatchSquad!G1797</f>
        <v>0</v>
      </c>
      <c r="G1797">
        <f>IF(A1797="","",SUMIFS(BallByBall!$I$2:$I$501,BallByBall!$B$2:$B$501,A1797,BallByBall!$F$2:$F$501,B1797))</f>
        <v>0</v>
      </c>
      <c r="H1797">
        <f>IF(A1797="","",COUNTIFS(BallByBall!$B$2:$B$501,A1797,BallByBall!$F$2:$F$501,B1797,BallByBall!$Q$2:$Q$501,1))</f>
        <v>0</v>
      </c>
      <c r="I1797">
        <f>IF(A1797="","",COUNTIFS(BallByBall!$B$2:$B$501,A1797,BallByBall!$F$2:$F$501,B1797,BallByBall!$R$2:$R$501,1))</f>
        <v>0</v>
      </c>
      <c r="J1797">
        <f>IF(A1797="","",SUMIFS(BallByBall!$T$2:$T$501,BallByBall!$B$2:$B$501,A1797,BallByBall!$H$2:$H$501,B1797))</f>
        <v>0</v>
      </c>
      <c r="K1797">
        <f>IF(A1797="","",SUMIFS(BallByBall!$U$2:$U$501,BallByBall!$B$2:$B$501,A1797,BallByBall!$P$2:$P$501,B1797))</f>
        <v>0</v>
      </c>
      <c r="L1797">
        <f>IF(A1797="","",SUMIFS(BallByBall!$V$2:$V$501,BallByBall!$B$2:$B$501,A1797,BallByBall!$P$2:$P$501,B1797))</f>
        <v>0</v>
      </c>
      <c r="M1797">
        <f>IF(A1797="","",SUMIFS(BallByBall!$W$2:$W$501,BallByBall!$B$2:$B$501,A1797,BallByBall!$P$2:$P$501,B1797))</f>
        <v>0</v>
      </c>
      <c r="N1797">
        <f>IF(A1797="","",SUMIFS(BallByBall!$X$2:$X$501,BallByBall!$B$2:$B$501,A1797,BallByBall!$P$2:$P$501,B1797))</f>
        <v>0</v>
      </c>
      <c r="O1797">
        <f>IF(A1797="","",SUMIFS(OverSummary!$G$2:$G$101,OverSummary!$A$2:$A$101,A1797,OverSummary!$D$2:$D$101,B1797))</f>
        <v>0</v>
      </c>
      <c r="P1797">
        <f>IF(A1797="","",G1797*Rules!$B$13+H1797*Rules!$B$14+I1797*Rules!$B$15)</f>
        <v>0</v>
      </c>
      <c r="Q1797">
        <f>IF(A1797="","",IF(G1797&gt;=100,Rules!$B$18,IF(G1797&gt;=50,Rules!$B$17,IF(G1797&gt;=30,Rules!$B$16,0)))+IF(AND(F1797=1,D1797&lt;&gt;"BWL",G1797=0),Rules!$B$27,0))</f>
        <v>0</v>
      </c>
      <c r="R1797">
        <f>IF(A1797="","",J1797*Rules!$B$19+O1797*Rules!$B$22)</f>
        <v>0</v>
      </c>
      <c r="S1797">
        <f>IF(A1797="","",IF(J1797&gt;=4,Rules!$B$21,IF(J1797&gt;=3,Rules!$B$20,0)))</f>
        <v>0</v>
      </c>
      <c r="T1797">
        <f>IF(A1797="","",K1797*Rules!$B$23+L1797*Rules!$B$24+M1797*Rules!$B$25+N1797*Rules!$B$26)</f>
        <v>0</v>
      </c>
      <c r="U1797">
        <f t="shared" si="28"/>
        <v>0</v>
      </c>
    </row>
    <row r="1798" spans="1:21" x14ac:dyDescent="0.2">
      <c r="A1798" t="str">
        <f>MatchSquad!A1798</f>
        <v>M036</v>
      </c>
      <c r="B1798" t="str">
        <f>MatchSquad!B1798</f>
        <v>P247</v>
      </c>
      <c r="C1798" t="str">
        <f>MatchSquad!C1798</f>
        <v>Onkar Tarmale</v>
      </c>
      <c r="D1798" t="str">
        <f>MatchSquad!D1798</f>
        <v>BWL</v>
      </c>
      <c r="E1798" t="str">
        <f>MatchSquad!E1798</f>
        <v>SRH</v>
      </c>
      <c r="F1798">
        <f>MatchSquad!G1798</f>
        <v>0</v>
      </c>
      <c r="G1798">
        <f>IF(A1798="","",SUMIFS(BallByBall!$I$2:$I$501,BallByBall!$B$2:$B$501,A1798,BallByBall!$F$2:$F$501,B1798))</f>
        <v>0</v>
      </c>
      <c r="H1798">
        <f>IF(A1798="","",COUNTIFS(BallByBall!$B$2:$B$501,A1798,BallByBall!$F$2:$F$501,B1798,BallByBall!$Q$2:$Q$501,1))</f>
        <v>0</v>
      </c>
      <c r="I1798">
        <f>IF(A1798="","",COUNTIFS(BallByBall!$B$2:$B$501,A1798,BallByBall!$F$2:$F$501,B1798,BallByBall!$R$2:$R$501,1))</f>
        <v>0</v>
      </c>
      <c r="J1798">
        <f>IF(A1798="","",SUMIFS(BallByBall!$T$2:$T$501,BallByBall!$B$2:$B$501,A1798,BallByBall!$H$2:$H$501,B1798))</f>
        <v>0</v>
      </c>
      <c r="K1798">
        <f>IF(A1798="","",SUMIFS(BallByBall!$U$2:$U$501,BallByBall!$B$2:$B$501,A1798,BallByBall!$P$2:$P$501,B1798))</f>
        <v>0</v>
      </c>
      <c r="L1798">
        <f>IF(A1798="","",SUMIFS(BallByBall!$V$2:$V$501,BallByBall!$B$2:$B$501,A1798,BallByBall!$P$2:$P$501,B1798))</f>
        <v>0</v>
      </c>
      <c r="M1798">
        <f>IF(A1798="","",SUMIFS(BallByBall!$W$2:$W$501,BallByBall!$B$2:$B$501,A1798,BallByBall!$P$2:$P$501,B1798))</f>
        <v>0</v>
      </c>
      <c r="N1798">
        <f>IF(A1798="","",SUMIFS(BallByBall!$X$2:$X$501,BallByBall!$B$2:$B$501,A1798,BallByBall!$P$2:$P$501,B1798))</f>
        <v>0</v>
      </c>
      <c r="O1798">
        <f>IF(A1798="","",SUMIFS(OverSummary!$G$2:$G$101,OverSummary!$A$2:$A$101,A1798,OverSummary!$D$2:$D$101,B1798))</f>
        <v>0</v>
      </c>
      <c r="P1798">
        <f>IF(A1798="","",G1798*Rules!$B$13+H1798*Rules!$B$14+I1798*Rules!$B$15)</f>
        <v>0</v>
      </c>
      <c r="Q1798">
        <f>IF(A1798="","",IF(G1798&gt;=100,Rules!$B$18,IF(G1798&gt;=50,Rules!$B$17,IF(G1798&gt;=30,Rules!$B$16,0)))+IF(AND(F1798=1,D1798&lt;&gt;"BWL",G1798=0),Rules!$B$27,0))</f>
        <v>0</v>
      </c>
      <c r="R1798">
        <f>IF(A1798="","",J1798*Rules!$B$19+O1798*Rules!$B$22)</f>
        <v>0</v>
      </c>
      <c r="S1798">
        <f>IF(A1798="","",IF(J1798&gt;=4,Rules!$B$21,IF(J1798&gt;=3,Rules!$B$20,0)))</f>
        <v>0</v>
      </c>
      <c r="T1798">
        <f>IF(A1798="","",K1798*Rules!$B$23+L1798*Rules!$B$24+M1798*Rules!$B$25+N1798*Rules!$B$26)</f>
        <v>0</v>
      </c>
      <c r="U1798">
        <f t="shared" si="28"/>
        <v>0</v>
      </c>
    </row>
    <row r="1799" spans="1:21" x14ac:dyDescent="0.2">
      <c r="A1799" t="str">
        <f>MatchSquad!A1799</f>
        <v>M036</v>
      </c>
      <c r="B1799" t="str">
        <f>MatchSquad!B1799</f>
        <v>P248</v>
      </c>
      <c r="C1799" t="str">
        <f>MatchSquad!C1799</f>
        <v>Amit Kumar</v>
      </c>
      <c r="D1799" t="str">
        <f>MatchSquad!D1799</f>
        <v>BWL</v>
      </c>
      <c r="E1799" t="str">
        <f>MatchSquad!E1799</f>
        <v>SRH</v>
      </c>
      <c r="F1799">
        <f>MatchSquad!G1799</f>
        <v>0</v>
      </c>
      <c r="G1799">
        <f>IF(A1799="","",SUMIFS(BallByBall!$I$2:$I$501,BallByBall!$B$2:$B$501,A1799,BallByBall!$F$2:$F$501,B1799))</f>
        <v>0</v>
      </c>
      <c r="H1799">
        <f>IF(A1799="","",COUNTIFS(BallByBall!$B$2:$B$501,A1799,BallByBall!$F$2:$F$501,B1799,BallByBall!$Q$2:$Q$501,1))</f>
        <v>0</v>
      </c>
      <c r="I1799">
        <f>IF(A1799="","",COUNTIFS(BallByBall!$B$2:$B$501,A1799,BallByBall!$F$2:$F$501,B1799,BallByBall!$R$2:$R$501,1))</f>
        <v>0</v>
      </c>
      <c r="J1799">
        <f>IF(A1799="","",SUMIFS(BallByBall!$T$2:$T$501,BallByBall!$B$2:$B$501,A1799,BallByBall!$H$2:$H$501,B1799))</f>
        <v>0</v>
      </c>
      <c r="K1799">
        <f>IF(A1799="","",SUMIFS(BallByBall!$U$2:$U$501,BallByBall!$B$2:$B$501,A1799,BallByBall!$P$2:$P$501,B1799))</f>
        <v>0</v>
      </c>
      <c r="L1799">
        <f>IF(A1799="","",SUMIFS(BallByBall!$V$2:$V$501,BallByBall!$B$2:$B$501,A1799,BallByBall!$P$2:$P$501,B1799))</f>
        <v>0</v>
      </c>
      <c r="M1799">
        <f>IF(A1799="","",SUMIFS(BallByBall!$W$2:$W$501,BallByBall!$B$2:$B$501,A1799,BallByBall!$P$2:$P$501,B1799))</f>
        <v>0</v>
      </c>
      <c r="N1799">
        <f>IF(A1799="","",SUMIFS(BallByBall!$X$2:$X$501,BallByBall!$B$2:$B$501,A1799,BallByBall!$P$2:$P$501,B1799))</f>
        <v>0</v>
      </c>
      <c r="O1799">
        <f>IF(A1799="","",SUMIFS(OverSummary!$G$2:$G$101,OverSummary!$A$2:$A$101,A1799,OverSummary!$D$2:$D$101,B1799))</f>
        <v>0</v>
      </c>
      <c r="P1799">
        <f>IF(A1799="","",G1799*Rules!$B$13+H1799*Rules!$B$14+I1799*Rules!$B$15)</f>
        <v>0</v>
      </c>
      <c r="Q1799">
        <f>IF(A1799="","",IF(G1799&gt;=100,Rules!$B$18,IF(G1799&gt;=50,Rules!$B$17,IF(G1799&gt;=30,Rules!$B$16,0)))+IF(AND(F1799=1,D1799&lt;&gt;"BWL",G1799=0),Rules!$B$27,0))</f>
        <v>0</v>
      </c>
      <c r="R1799">
        <f>IF(A1799="","",J1799*Rules!$B$19+O1799*Rules!$B$22)</f>
        <v>0</v>
      </c>
      <c r="S1799">
        <f>IF(A1799="","",IF(J1799&gt;=4,Rules!$B$21,IF(J1799&gt;=3,Rules!$B$20,0)))</f>
        <v>0</v>
      </c>
      <c r="T1799">
        <f>IF(A1799="","",K1799*Rules!$B$23+L1799*Rules!$B$24+M1799*Rules!$B$25+N1799*Rules!$B$26)</f>
        <v>0</v>
      </c>
      <c r="U1799">
        <f t="shared" si="28"/>
        <v>0</v>
      </c>
    </row>
    <row r="1800" spans="1:21" x14ac:dyDescent="0.2">
      <c r="A1800" t="str">
        <f>MatchSquad!A1800</f>
        <v>M036</v>
      </c>
      <c r="B1800" t="str">
        <f>MatchSquad!B1800</f>
        <v>P249</v>
      </c>
      <c r="C1800" t="str">
        <f>MatchSquad!C1800</f>
        <v>Praful Hinge</v>
      </c>
      <c r="D1800" t="str">
        <f>MatchSquad!D1800</f>
        <v>BWL</v>
      </c>
      <c r="E1800" t="str">
        <f>MatchSquad!E1800</f>
        <v>SRH</v>
      </c>
      <c r="F1800">
        <f>MatchSquad!G1800</f>
        <v>0</v>
      </c>
      <c r="G1800">
        <f>IF(A1800="","",SUMIFS(BallByBall!$I$2:$I$501,BallByBall!$B$2:$B$501,A1800,BallByBall!$F$2:$F$501,B1800))</f>
        <v>0</v>
      </c>
      <c r="H1800">
        <f>IF(A1800="","",COUNTIFS(BallByBall!$B$2:$B$501,A1800,BallByBall!$F$2:$F$501,B1800,BallByBall!$Q$2:$Q$501,1))</f>
        <v>0</v>
      </c>
      <c r="I1800">
        <f>IF(A1800="","",COUNTIFS(BallByBall!$B$2:$B$501,A1800,BallByBall!$F$2:$F$501,B1800,BallByBall!$R$2:$R$501,1))</f>
        <v>0</v>
      </c>
      <c r="J1800">
        <f>IF(A1800="","",SUMIFS(BallByBall!$T$2:$T$501,BallByBall!$B$2:$B$501,A1800,BallByBall!$H$2:$H$501,B1800))</f>
        <v>0</v>
      </c>
      <c r="K1800">
        <f>IF(A1800="","",SUMIFS(BallByBall!$U$2:$U$501,BallByBall!$B$2:$B$501,A1800,BallByBall!$P$2:$P$501,B1800))</f>
        <v>0</v>
      </c>
      <c r="L1800">
        <f>IF(A1800="","",SUMIFS(BallByBall!$V$2:$V$501,BallByBall!$B$2:$B$501,A1800,BallByBall!$P$2:$P$501,B1800))</f>
        <v>0</v>
      </c>
      <c r="M1800">
        <f>IF(A1800="","",SUMIFS(BallByBall!$W$2:$W$501,BallByBall!$B$2:$B$501,A1800,BallByBall!$P$2:$P$501,B1800))</f>
        <v>0</v>
      </c>
      <c r="N1800">
        <f>IF(A1800="","",SUMIFS(BallByBall!$X$2:$X$501,BallByBall!$B$2:$B$501,A1800,BallByBall!$P$2:$P$501,B1800))</f>
        <v>0</v>
      </c>
      <c r="O1800">
        <f>IF(A1800="","",SUMIFS(OverSummary!$G$2:$G$101,OverSummary!$A$2:$A$101,A1800,OverSummary!$D$2:$D$101,B1800))</f>
        <v>0</v>
      </c>
      <c r="P1800">
        <f>IF(A1800="","",G1800*Rules!$B$13+H1800*Rules!$B$14+I1800*Rules!$B$15)</f>
        <v>0</v>
      </c>
      <c r="Q1800">
        <f>IF(A1800="","",IF(G1800&gt;=100,Rules!$B$18,IF(G1800&gt;=50,Rules!$B$17,IF(G1800&gt;=30,Rules!$B$16,0)))+IF(AND(F1800=1,D1800&lt;&gt;"BWL",G1800=0),Rules!$B$27,0))</f>
        <v>0</v>
      </c>
      <c r="R1800">
        <f>IF(A1800="","",J1800*Rules!$B$19+O1800*Rules!$B$22)</f>
        <v>0</v>
      </c>
      <c r="S1800">
        <f>IF(A1800="","",IF(J1800&gt;=4,Rules!$B$21,IF(J1800&gt;=3,Rules!$B$20,0)))</f>
        <v>0</v>
      </c>
      <c r="T1800">
        <f>IF(A1800="","",K1800*Rules!$B$23+L1800*Rules!$B$24+M1800*Rules!$B$25+N1800*Rules!$B$26)</f>
        <v>0</v>
      </c>
      <c r="U1800">
        <f t="shared" si="28"/>
        <v>0</v>
      </c>
    </row>
    <row r="1801" spans="1:21" x14ac:dyDescent="0.2">
      <c r="A1801" t="str">
        <f>MatchSquad!A1801</f>
        <v>M036</v>
      </c>
      <c r="B1801" t="str">
        <f>MatchSquad!B1801</f>
        <v>P250</v>
      </c>
      <c r="C1801" t="str">
        <f>MatchSquad!C1801</f>
        <v>Shivam Mavi</v>
      </c>
      <c r="D1801" t="str">
        <f>MatchSquad!D1801</f>
        <v>BWL</v>
      </c>
      <c r="E1801" t="str">
        <f>MatchSquad!E1801</f>
        <v>SRH</v>
      </c>
      <c r="F1801">
        <f>MatchSquad!G1801</f>
        <v>0</v>
      </c>
      <c r="G1801">
        <f>IF(A1801="","",SUMIFS(BallByBall!$I$2:$I$501,BallByBall!$B$2:$B$501,A1801,BallByBall!$F$2:$F$501,B1801))</f>
        <v>0</v>
      </c>
      <c r="H1801">
        <f>IF(A1801="","",COUNTIFS(BallByBall!$B$2:$B$501,A1801,BallByBall!$F$2:$F$501,B1801,BallByBall!$Q$2:$Q$501,1))</f>
        <v>0</v>
      </c>
      <c r="I1801">
        <f>IF(A1801="","",COUNTIFS(BallByBall!$B$2:$B$501,A1801,BallByBall!$F$2:$F$501,B1801,BallByBall!$R$2:$R$501,1))</f>
        <v>0</v>
      </c>
      <c r="J1801">
        <f>IF(A1801="","",SUMIFS(BallByBall!$T$2:$T$501,BallByBall!$B$2:$B$501,A1801,BallByBall!$H$2:$H$501,B1801))</f>
        <v>0</v>
      </c>
      <c r="K1801">
        <f>IF(A1801="","",SUMIFS(BallByBall!$U$2:$U$501,BallByBall!$B$2:$B$501,A1801,BallByBall!$P$2:$P$501,B1801))</f>
        <v>0</v>
      </c>
      <c r="L1801">
        <f>IF(A1801="","",SUMIFS(BallByBall!$V$2:$V$501,BallByBall!$B$2:$B$501,A1801,BallByBall!$P$2:$P$501,B1801))</f>
        <v>0</v>
      </c>
      <c r="M1801">
        <f>IF(A1801="","",SUMIFS(BallByBall!$W$2:$W$501,BallByBall!$B$2:$B$501,A1801,BallByBall!$P$2:$P$501,B1801))</f>
        <v>0</v>
      </c>
      <c r="N1801">
        <f>IF(A1801="","",SUMIFS(BallByBall!$X$2:$X$501,BallByBall!$B$2:$B$501,A1801,BallByBall!$P$2:$P$501,B1801))</f>
        <v>0</v>
      </c>
      <c r="O1801">
        <f>IF(A1801="","",SUMIFS(OverSummary!$G$2:$G$101,OverSummary!$A$2:$A$101,A1801,OverSummary!$D$2:$D$101,B1801))</f>
        <v>0</v>
      </c>
      <c r="P1801">
        <f>IF(A1801="","",G1801*Rules!$B$13+H1801*Rules!$B$14+I1801*Rules!$B$15)</f>
        <v>0</v>
      </c>
      <c r="Q1801">
        <f>IF(A1801="","",IF(G1801&gt;=100,Rules!$B$18,IF(G1801&gt;=50,Rules!$B$17,IF(G1801&gt;=30,Rules!$B$16,0)))+IF(AND(F1801=1,D1801&lt;&gt;"BWL",G1801=0),Rules!$B$27,0))</f>
        <v>0</v>
      </c>
      <c r="R1801">
        <f>IF(A1801="","",J1801*Rules!$B$19+O1801*Rules!$B$22)</f>
        <v>0</v>
      </c>
      <c r="S1801">
        <f>IF(A1801="","",IF(J1801&gt;=4,Rules!$B$21,IF(J1801&gt;=3,Rules!$B$20,0)))</f>
        <v>0</v>
      </c>
      <c r="T1801">
        <f>IF(A1801="","",K1801*Rules!$B$23+L1801*Rules!$B$24+M1801*Rules!$B$25+N1801*Rules!$B$26)</f>
        <v>0</v>
      </c>
      <c r="U1801">
        <f t="shared" si="28"/>
        <v>0</v>
      </c>
    </row>
    <row r="1802" spans="1:21" x14ac:dyDescent="0.2">
      <c r="A1802" t="str">
        <f>MatchSquad!A1802</f>
        <v>M037</v>
      </c>
      <c r="B1802" t="str">
        <f>MatchSquad!B1802</f>
        <v>P051</v>
      </c>
      <c r="C1802" t="str">
        <f>MatchSquad!C1802</f>
        <v>Shubman Gill</v>
      </c>
      <c r="D1802" t="str">
        <f>MatchSquad!D1802</f>
        <v>BAT</v>
      </c>
      <c r="E1802" t="str">
        <f>MatchSquad!E1802</f>
        <v>GT</v>
      </c>
      <c r="F1802">
        <f>MatchSquad!G1802</f>
        <v>0</v>
      </c>
      <c r="G1802">
        <f>IF(A1802="","",SUMIFS(BallByBall!$I$2:$I$501,BallByBall!$B$2:$B$501,A1802,BallByBall!$F$2:$F$501,B1802))</f>
        <v>0</v>
      </c>
      <c r="H1802">
        <f>IF(A1802="","",COUNTIFS(BallByBall!$B$2:$B$501,A1802,BallByBall!$F$2:$F$501,B1802,BallByBall!$Q$2:$Q$501,1))</f>
        <v>0</v>
      </c>
      <c r="I1802">
        <f>IF(A1802="","",COUNTIFS(BallByBall!$B$2:$B$501,A1802,BallByBall!$F$2:$F$501,B1802,BallByBall!$R$2:$R$501,1))</f>
        <v>0</v>
      </c>
      <c r="J1802">
        <f>IF(A1802="","",SUMIFS(BallByBall!$T$2:$T$501,BallByBall!$B$2:$B$501,A1802,BallByBall!$H$2:$H$501,B1802))</f>
        <v>0</v>
      </c>
      <c r="K1802">
        <f>IF(A1802="","",SUMIFS(BallByBall!$U$2:$U$501,BallByBall!$B$2:$B$501,A1802,BallByBall!$P$2:$P$501,B1802))</f>
        <v>0</v>
      </c>
      <c r="L1802">
        <f>IF(A1802="","",SUMIFS(BallByBall!$V$2:$V$501,BallByBall!$B$2:$B$501,A1802,BallByBall!$P$2:$P$501,B1802))</f>
        <v>0</v>
      </c>
      <c r="M1802">
        <f>IF(A1802="","",SUMIFS(BallByBall!$W$2:$W$501,BallByBall!$B$2:$B$501,A1802,BallByBall!$P$2:$P$501,B1802))</f>
        <v>0</v>
      </c>
      <c r="N1802">
        <f>IF(A1802="","",SUMIFS(BallByBall!$X$2:$X$501,BallByBall!$B$2:$B$501,A1802,BallByBall!$P$2:$P$501,B1802))</f>
        <v>0</v>
      </c>
      <c r="O1802">
        <f>IF(A1802="","",SUMIFS(OverSummary!$G$2:$G$101,OverSummary!$A$2:$A$101,A1802,OverSummary!$D$2:$D$101,B1802))</f>
        <v>0</v>
      </c>
      <c r="P1802">
        <f>IF(A1802="","",G1802*Rules!$B$13+H1802*Rules!$B$14+I1802*Rules!$B$15)</f>
        <v>0</v>
      </c>
      <c r="Q1802">
        <f>IF(A1802="","",IF(G1802&gt;=100,Rules!$B$18,IF(G1802&gt;=50,Rules!$B$17,IF(G1802&gt;=30,Rules!$B$16,0)))+IF(AND(F1802=1,D1802&lt;&gt;"BWL",G1802=0),Rules!$B$27,0))</f>
        <v>0</v>
      </c>
      <c r="R1802">
        <f>IF(A1802="","",J1802*Rules!$B$19+O1802*Rules!$B$22)</f>
        <v>0</v>
      </c>
      <c r="S1802">
        <f>IF(A1802="","",IF(J1802&gt;=4,Rules!$B$21,IF(J1802&gt;=3,Rules!$B$20,0)))</f>
        <v>0</v>
      </c>
      <c r="T1802">
        <f>IF(A1802="","",K1802*Rules!$B$23+L1802*Rules!$B$24+M1802*Rules!$B$25+N1802*Rules!$B$26)</f>
        <v>0</v>
      </c>
      <c r="U1802">
        <f t="shared" si="28"/>
        <v>0</v>
      </c>
    </row>
    <row r="1803" spans="1:21" x14ac:dyDescent="0.2">
      <c r="A1803" t="str">
        <f>MatchSquad!A1803</f>
        <v>M037</v>
      </c>
      <c r="B1803" t="str">
        <f>MatchSquad!B1803</f>
        <v>P052</v>
      </c>
      <c r="C1803" t="str">
        <f>MatchSquad!C1803</f>
        <v>Jos Buttler</v>
      </c>
      <c r="D1803" t="str">
        <f>MatchSquad!D1803</f>
        <v>WK</v>
      </c>
      <c r="E1803" t="str">
        <f>MatchSquad!E1803</f>
        <v>GT</v>
      </c>
      <c r="F1803">
        <f>MatchSquad!G1803</f>
        <v>0</v>
      </c>
      <c r="G1803">
        <f>IF(A1803="","",SUMIFS(BallByBall!$I$2:$I$501,BallByBall!$B$2:$B$501,A1803,BallByBall!$F$2:$F$501,B1803))</f>
        <v>0</v>
      </c>
      <c r="H1803">
        <f>IF(A1803="","",COUNTIFS(BallByBall!$B$2:$B$501,A1803,BallByBall!$F$2:$F$501,B1803,BallByBall!$Q$2:$Q$501,1))</f>
        <v>0</v>
      </c>
      <c r="I1803">
        <f>IF(A1803="","",COUNTIFS(BallByBall!$B$2:$B$501,A1803,BallByBall!$F$2:$F$501,B1803,BallByBall!$R$2:$R$501,1))</f>
        <v>0</v>
      </c>
      <c r="J1803">
        <f>IF(A1803="","",SUMIFS(BallByBall!$T$2:$T$501,BallByBall!$B$2:$B$501,A1803,BallByBall!$H$2:$H$501,B1803))</f>
        <v>0</v>
      </c>
      <c r="K1803">
        <f>IF(A1803="","",SUMIFS(BallByBall!$U$2:$U$501,BallByBall!$B$2:$B$501,A1803,BallByBall!$P$2:$P$501,B1803))</f>
        <v>0</v>
      </c>
      <c r="L1803">
        <f>IF(A1803="","",SUMIFS(BallByBall!$V$2:$V$501,BallByBall!$B$2:$B$501,A1803,BallByBall!$P$2:$P$501,B1803))</f>
        <v>0</v>
      </c>
      <c r="M1803">
        <f>IF(A1803="","",SUMIFS(BallByBall!$W$2:$W$501,BallByBall!$B$2:$B$501,A1803,BallByBall!$P$2:$P$501,B1803))</f>
        <v>0</v>
      </c>
      <c r="N1803">
        <f>IF(A1803="","",SUMIFS(BallByBall!$X$2:$X$501,BallByBall!$B$2:$B$501,A1803,BallByBall!$P$2:$P$501,B1803))</f>
        <v>0</v>
      </c>
      <c r="O1803">
        <f>IF(A1803="","",SUMIFS(OverSummary!$G$2:$G$101,OverSummary!$A$2:$A$101,A1803,OverSummary!$D$2:$D$101,B1803))</f>
        <v>0</v>
      </c>
      <c r="P1803">
        <f>IF(A1803="","",G1803*Rules!$B$13+H1803*Rules!$B$14+I1803*Rules!$B$15)</f>
        <v>0</v>
      </c>
      <c r="Q1803">
        <f>IF(A1803="","",IF(G1803&gt;=100,Rules!$B$18,IF(G1803&gt;=50,Rules!$B$17,IF(G1803&gt;=30,Rules!$B$16,0)))+IF(AND(F1803=1,D1803&lt;&gt;"BWL",G1803=0),Rules!$B$27,0))</f>
        <v>0</v>
      </c>
      <c r="R1803">
        <f>IF(A1803="","",J1803*Rules!$B$19+O1803*Rules!$B$22)</f>
        <v>0</v>
      </c>
      <c r="S1803">
        <f>IF(A1803="","",IF(J1803&gt;=4,Rules!$B$21,IF(J1803&gt;=3,Rules!$B$20,0)))</f>
        <v>0</v>
      </c>
      <c r="T1803">
        <f>IF(A1803="","",K1803*Rules!$B$23+L1803*Rules!$B$24+M1803*Rules!$B$25+N1803*Rules!$B$26)</f>
        <v>0</v>
      </c>
      <c r="U1803">
        <f t="shared" si="28"/>
        <v>0</v>
      </c>
    </row>
    <row r="1804" spans="1:21" x14ac:dyDescent="0.2">
      <c r="A1804" t="str">
        <f>MatchSquad!A1804</f>
        <v>M037</v>
      </c>
      <c r="B1804" t="str">
        <f>MatchSquad!B1804</f>
        <v>P053</v>
      </c>
      <c r="C1804" t="str">
        <f>MatchSquad!C1804</f>
        <v>Kumar Kushagra</v>
      </c>
      <c r="D1804" t="str">
        <f>MatchSquad!D1804</f>
        <v>WK</v>
      </c>
      <c r="E1804" t="str">
        <f>MatchSquad!E1804</f>
        <v>GT</v>
      </c>
      <c r="F1804">
        <f>MatchSquad!G1804</f>
        <v>0</v>
      </c>
      <c r="G1804">
        <f>IF(A1804="","",SUMIFS(BallByBall!$I$2:$I$501,BallByBall!$B$2:$B$501,A1804,BallByBall!$F$2:$F$501,B1804))</f>
        <v>0</v>
      </c>
      <c r="H1804">
        <f>IF(A1804="","",COUNTIFS(BallByBall!$B$2:$B$501,A1804,BallByBall!$F$2:$F$501,B1804,BallByBall!$Q$2:$Q$501,1))</f>
        <v>0</v>
      </c>
      <c r="I1804">
        <f>IF(A1804="","",COUNTIFS(BallByBall!$B$2:$B$501,A1804,BallByBall!$F$2:$F$501,B1804,BallByBall!$R$2:$R$501,1))</f>
        <v>0</v>
      </c>
      <c r="J1804">
        <f>IF(A1804="","",SUMIFS(BallByBall!$T$2:$T$501,BallByBall!$B$2:$B$501,A1804,BallByBall!$H$2:$H$501,B1804))</f>
        <v>0</v>
      </c>
      <c r="K1804">
        <f>IF(A1804="","",SUMIFS(BallByBall!$U$2:$U$501,BallByBall!$B$2:$B$501,A1804,BallByBall!$P$2:$P$501,B1804))</f>
        <v>0</v>
      </c>
      <c r="L1804">
        <f>IF(A1804="","",SUMIFS(BallByBall!$V$2:$V$501,BallByBall!$B$2:$B$501,A1804,BallByBall!$P$2:$P$501,B1804))</f>
        <v>0</v>
      </c>
      <c r="M1804">
        <f>IF(A1804="","",SUMIFS(BallByBall!$W$2:$W$501,BallByBall!$B$2:$B$501,A1804,BallByBall!$P$2:$P$501,B1804))</f>
        <v>0</v>
      </c>
      <c r="N1804">
        <f>IF(A1804="","",SUMIFS(BallByBall!$X$2:$X$501,BallByBall!$B$2:$B$501,A1804,BallByBall!$P$2:$P$501,B1804))</f>
        <v>0</v>
      </c>
      <c r="O1804">
        <f>IF(A1804="","",SUMIFS(OverSummary!$G$2:$G$101,OverSummary!$A$2:$A$101,A1804,OverSummary!$D$2:$D$101,B1804))</f>
        <v>0</v>
      </c>
      <c r="P1804">
        <f>IF(A1804="","",G1804*Rules!$B$13+H1804*Rules!$B$14+I1804*Rules!$B$15)</f>
        <v>0</v>
      </c>
      <c r="Q1804">
        <f>IF(A1804="","",IF(G1804&gt;=100,Rules!$B$18,IF(G1804&gt;=50,Rules!$B$17,IF(G1804&gt;=30,Rules!$B$16,0)))+IF(AND(F1804=1,D1804&lt;&gt;"BWL",G1804=0),Rules!$B$27,0))</f>
        <v>0</v>
      </c>
      <c r="R1804">
        <f>IF(A1804="","",J1804*Rules!$B$19+O1804*Rules!$B$22)</f>
        <v>0</v>
      </c>
      <c r="S1804">
        <f>IF(A1804="","",IF(J1804&gt;=4,Rules!$B$21,IF(J1804&gt;=3,Rules!$B$20,0)))</f>
        <v>0</v>
      </c>
      <c r="T1804">
        <f>IF(A1804="","",K1804*Rules!$B$23+L1804*Rules!$B$24+M1804*Rules!$B$25+N1804*Rules!$B$26)</f>
        <v>0</v>
      </c>
      <c r="U1804">
        <f t="shared" si="28"/>
        <v>0</v>
      </c>
    </row>
    <row r="1805" spans="1:21" x14ac:dyDescent="0.2">
      <c r="A1805" t="str">
        <f>MatchSquad!A1805</f>
        <v>M037</v>
      </c>
      <c r="B1805" t="str">
        <f>MatchSquad!B1805</f>
        <v>P054</v>
      </c>
      <c r="C1805" t="str">
        <f>MatchSquad!C1805</f>
        <v>Anuj Rawat</v>
      </c>
      <c r="D1805" t="str">
        <f>MatchSquad!D1805</f>
        <v>WK</v>
      </c>
      <c r="E1805" t="str">
        <f>MatchSquad!E1805</f>
        <v>GT</v>
      </c>
      <c r="F1805">
        <f>MatchSquad!G1805</f>
        <v>0</v>
      </c>
      <c r="G1805">
        <f>IF(A1805="","",SUMIFS(BallByBall!$I$2:$I$501,BallByBall!$B$2:$B$501,A1805,BallByBall!$F$2:$F$501,B1805))</f>
        <v>0</v>
      </c>
      <c r="H1805">
        <f>IF(A1805="","",COUNTIFS(BallByBall!$B$2:$B$501,A1805,BallByBall!$F$2:$F$501,B1805,BallByBall!$Q$2:$Q$501,1))</f>
        <v>0</v>
      </c>
      <c r="I1805">
        <f>IF(A1805="","",COUNTIFS(BallByBall!$B$2:$B$501,A1805,BallByBall!$F$2:$F$501,B1805,BallByBall!$R$2:$R$501,1))</f>
        <v>0</v>
      </c>
      <c r="J1805">
        <f>IF(A1805="","",SUMIFS(BallByBall!$T$2:$T$501,BallByBall!$B$2:$B$501,A1805,BallByBall!$H$2:$H$501,B1805))</f>
        <v>0</v>
      </c>
      <c r="K1805">
        <f>IF(A1805="","",SUMIFS(BallByBall!$U$2:$U$501,BallByBall!$B$2:$B$501,A1805,BallByBall!$P$2:$P$501,B1805))</f>
        <v>0</v>
      </c>
      <c r="L1805">
        <f>IF(A1805="","",SUMIFS(BallByBall!$V$2:$V$501,BallByBall!$B$2:$B$501,A1805,BallByBall!$P$2:$P$501,B1805))</f>
        <v>0</v>
      </c>
      <c r="M1805">
        <f>IF(A1805="","",SUMIFS(BallByBall!$W$2:$W$501,BallByBall!$B$2:$B$501,A1805,BallByBall!$P$2:$P$501,B1805))</f>
        <v>0</v>
      </c>
      <c r="N1805">
        <f>IF(A1805="","",SUMIFS(BallByBall!$X$2:$X$501,BallByBall!$B$2:$B$501,A1805,BallByBall!$P$2:$P$501,B1805))</f>
        <v>0</v>
      </c>
      <c r="O1805">
        <f>IF(A1805="","",SUMIFS(OverSummary!$G$2:$G$101,OverSummary!$A$2:$A$101,A1805,OverSummary!$D$2:$D$101,B1805))</f>
        <v>0</v>
      </c>
      <c r="P1805">
        <f>IF(A1805="","",G1805*Rules!$B$13+H1805*Rules!$B$14+I1805*Rules!$B$15)</f>
        <v>0</v>
      </c>
      <c r="Q1805">
        <f>IF(A1805="","",IF(G1805&gt;=100,Rules!$B$18,IF(G1805&gt;=50,Rules!$B$17,IF(G1805&gt;=30,Rules!$B$16,0)))+IF(AND(F1805=1,D1805&lt;&gt;"BWL",G1805=0),Rules!$B$27,0))</f>
        <v>0</v>
      </c>
      <c r="R1805">
        <f>IF(A1805="","",J1805*Rules!$B$19+O1805*Rules!$B$22)</f>
        <v>0</v>
      </c>
      <c r="S1805">
        <f>IF(A1805="","",IF(J1805&gt;=4,Rules!$B$21,IF(J1805&gt;=3,Rules!$B$20,0)))</f>
        <v>0</v>
      </c>
      <c r="T1805">
        <f>IF(A1805="","",K1805*Rules!$B$23+L1805*Rules!$B$24+M1805*Rules!$B$25+N1805*Rules!$B$26)</f>
        <v>0</v>
      </c>
      <c r="U1805">
        <f t="shared" si="28"/>
        <v>0</v>
      </c>
    </row>
    <row r="1806" spans="1:21" x14ac:dyDescent="0.2">
      <c r="A1806" t="str">
        <f>MatchSquad!A1806</f>
        <v>M037</v>
      </c>
      <c r="B1806" t="str">
        <f>MatchSquad!B1806</f>
        <v>P055</v>
      </c>
      <c r="C1806" t="str">
        <f>MatchSquad!C1806</f>
        <v>Tom Banton</v>
      </c>
      <c r="D1806" t="str">
        <f>MatchSquad!D1806</f>
        <v>WK</v>
      </c>
      <c r="E1806" t="str">
        <f>MatchSquad!E1806</f>
        <v>GT</v>
      </c>
      <c r="F1806">
        <f>MatchSquad!G1806</f>
        <v>0</v>
      </c>
      <c r="G1806">
        <f>IF(A1806="","",SUMIFS(BallByBall!$I$2:$I$501,BallByBall!$B$2:$B$501,A1806,BallByBall!$F$2:$F$501,B1806))</f>
        <v>0</v>
      </c>
      <c r="H1806">
        <f>IF(A1806="","",COUNTIFS(BallByBall!$B$2:$B$501,A1806,BallByBall!$F$2:$F$501,B1806,BallByBall!$Q$2:$Q$501,1))</f>
        <v>0</v>
      </c>
      <c r="I1806">
        <f>IF(A1806="","",COUNTIFS(BallByBall!$B$2:$B$501,A1806,BallByBall!$F$2:$F$501,B1806,BallByBall!$R$2:$R$501,1))</f>
        <v>0</v>
      </c>
      <c r="J1806">
        <f>IF(A1806="","",SUMIFS(BallByBall!$T$2:$T$501,BallByBall!$B$2:$B$501,A1806,BallByBall!$H$2:$H$501,B1806))</f>
        <v>0</v>
      </c>
      <c r="K1806">
        <f>IF(A1806="","",SUMIFS(BallByBall!$U$2:$U$501,BallByBall!$B$2:$B$501,A1806,BallByBall!$P$2:$P$501,B1806))</f>
        <v>0</v>
      </c>
      <c r="L1806">
        <f>IF(A1806="","",SUMIFS(BallByBall!$V$2:$V$501,BallByBall!$B$2:$B$501,A1806,BallByBall!$P$2:$P$501,B1806))</f>
        <v>0</v>
      </c>
      <c r="M1806">
        <f>IF(A1806="","",SUMIFS(BallByBall!$W$2:$W$501,BallByBall!$B$2:$B$501,A1806,BallByBall!$P$2:$P$501,B1806))</f>
        <v>0</v>
      </c>
      <c r="N1806">
        <f>IF(A1806="","",SUMIFS(BallByBall!$X$2:$X$501,BallByBall!$B$2:$B$501,A1806,BallByBall!$P$2:$P$501,B1806))</f>
        <v>0</v>
      </c>
      <c r="O1806">
        <f>IF(A1806="","",SUMIFS(OverSummary!$G$2:$G$101,OverSummary!$A$2:$A$101,A1806,OverSummary!$D$2:$D$101,B1806))</f>
        <v>0</v>
      </c>
      <c r="P1806">
        <f>IF(A1806="","",G1806*Rules!$B$13+H1806*Rules!$B$14+I1806*Rules!$B$15)</f>
        <v>0</v>
      </c>
      <c r="Q1806">
        <f>IF(A1806="","",IF(G1806&gt;=100,Rules!$B$18,IF(G1806&gt;=50,Rules!$B$17,IF(G1806&gt;=30,Rules!$B$16,0)))+IF(AND(F1806=1,D1806&lt;&gt;"BWL",G1806=0),Rules!$B$27,0))</f>
        <v>0</v>
      </c>
      <c r="R1806">
        <f>IF(A1806="","",J1806*Rules!$B$19+O1806*Rules!$B$22)</f>
        <v>0</v>
      </c>
      <c r="S1806">
        <f>IF(A1806="","",IF(J1806&gt;=4,Rules!$B$21,IF(J1806&gt;=3,Rules!$B$20,0)))</f>
        <v>0</v>
      </c>
      <c r="T1806">
        <f>IF(A1806="","",K1806*Rules!$B$23+L1806*Rules!$B$24+M1806*Rules!$B$25+N1806*Rules!$B$26)</f>
        <v>0</v>
      </c>
      <c r="U1806">
        <f t="shared" si="28"/>
        <v>0</v>
      </c>
    </row>
    <row r="1807" spans="1:21" x14ac:dyDescent="0.2">
      <c r="A1807" t="str">
        <f>MatchSquad!A1807</f>
        <v>M037</v>
      </c>
      <c r="B1807" t="str">
        <f>MatchSquad!B1807</f>
        <v>P056</v>
      </c>
      <c r="C1807" t="str">
        <f>MatchSquad!C1807</f>
        <v>Glenn Phillips</v>
      </c>
      <c r="D1807" t="str">
        <f>MatchSquad!D1807</f>
        <v>BAT</v>
      </c>
      <c r="E1807" t="str">
        <f>MatchSquad!E1807</f>
        <v>GT</v>
      </c>
      <c r="F1807">
        <f>MatchSquad!G1807</f>
        <v>0</v>
      </c>
      <c r="G1807">
        <f>IF(A1807="","",SUMIFS(BallByBall!$I$2:$I$501,BallByBall!$B$2:$B$501,A1807,BallByBall!$F$2:$F$501,B1807))</f>
        <v>0</v>
      </c>
      <c r="H1807">
        <f>IF(A1807="","",COUNTIFS(BallByBall!$B$2:$B$501,A1807,BallByBall!$F$2:$F$501,B1807,BallByBall!$Q$2:$Q$501,1))</f>
        <v>0</v>
      </c>
      <c r="I1807">
        <f>IF(A1807="","",COUNTIFS(BallByBall!$B$2:$B$501,A1807,BallByBall!$F$2:$F$501,B1807,BallByBall!$R$2:$R$501,1))</f>
        <v>0</v>
      </c>
      <c r="J1807">
        <f>IF(A1807="","",SUMIFS(BallByBall!$T$2:$T$501,BallByBall!$B$2:$B$501,A1807,BallByBall!$H$2:$H$501,B1807))</f>
        <v>0</v>
      </c>
      <c r="K1807">
        <f>IF(A1807="","",SUMIFS(BallByBall!$U$2:$U$501,BallByBall!$B$2:$B$501,A1807,BallByBall!$P$2:$P$501,B1807))</f>
        <v>0</v>
      </c>
      <c r="L1807">
        <f>IF(A1807="","",SUMIFS(BallByBall!$V$2:$V$501,BallByBall!$B$2:$B$501,A1807,BallByBall!$P$2:$P$501,B1807))</f>
        <v>0</v>
      </c>
      <c r="M1807">
        <f>IF(A1807="","",SUMIFS(BallByBall!$W$2:$W$501,BallByBall!$B$2:$B$501,A1807,BallByBall!$P$2:$P$501,B1807))</f>
        <v>0</v>
      </c>
      <c r="N1807">
        <f>IF(A1807="","",SUMIFS(BallByBall!$X$2:$X$501,BallByBall!$B$2:$B$501,A1807,BallByBall!$P$2:$P$501,B1807))</f>
        <v>0</v>
      </c>
      <c r="O1807">
        <f>IF(A1807="","",SUMIFS(OverSummary!$G$2:$G$101,OverSummary!$A$2:$A$101,A1807,OverSummary!$D$2:$D$101,B1807))</f>
        <v>0</v>
      </c>
      <c r="P1807">
        <f>IF(A1807="","",G1807*Rules!$B$13+H1807*Rules!$B$14+I1807*Rules!$B$15)</f>
        <v>0</v>
      </c>
      <c r="Q1807">
        <f>IF(A1807="","",IF(G1807&gt;=100,Rules!$B$18,IF(G1807&gt;=50,Rules!$B$17,IF(G1807&gt;=30,Rules!$B$16,0)))+IF(AND(F1807=1,D1807&lt;&gt;"BWL",G1807=0),Rules!$B$27,0))</f>
        <v>0</v>
      </c>
      <c r="R1807">
        <f>IF(A1807="","",J1807*Rules!$B$19+O1807*Rules!$B$22)</f>
        <v>0</v>
      </c>
      <c r="S1807">
        <f>IF(A1807="","",IF(J1807&gt;=4,Rules!$B$21,IF(J1807&gt;=3,Rules!$B$20,0)))</f>
        <v>0</v>
      </c>
      <c r="T1807">
        <f>IF(A1807="","",K1807*Rules!$B$23+L1807*Rules!$B$24+M1807*Rules!$B$25+N1807*Rules!$B$26)</f>
        <v>0</v>
      </c>
      <c r="U1807">
        <f t="shared" si="28"/>
        <v>0</v>
      </c>
    </row>
    <row r="1808" spans="1:21" x14ac:dyDescent="0.2">
      <c r="A1808" t="str">
        <f>MatchSquad!A1808</f>
        <v>M037</v>
      </c>
      <c r="B1808" t="str">
        <f>MatchSquad!B1808</f>
        <v>P057</v>
      </c>
      <c r="C1808" t="str">
        <f>MatchSquad!C1808</f>
        <v>Sai Sudharsan</v>
      </c>
      <c r="D1808" t="str">
        <f>MatchSquad!D1808</f>
        <v>BAT</v>
      </c>
      <c r="E1808" t="str">
        <f>MatchSquad!E1808</f>
        <v>GT</v>
      </c>
      <c r="F1808">
        <f>MatchSquad!G1808</f>
        <v>0</v>
      </c>
      <c r="G1808">
        <f>IF(A1808="","",SUMIFS(BallByBall!$I$2:$I$501,BallByBall!$B$2:$B$501,A1808,BallByBall!$F$2:$F$501,B1808))</f>
        <v>0</v>
      </c>
      <c r="H1808">
        <f>IF(A1808="","",COUNTIFS(BallByBall!$B$2:$B$501,A1808,BallByBall!$F$2:$F$501,B1808,BallByBall!$Q$2:$Q$501,1))</f>
        <v>0</v>
      </c>
      <c r="I1808">
        <f>IF(A1808="","",COUNTIFS(BallByBall!$B$2:$B$501,A1808,BallByBall!$F$2:$F$501,B1808,BallByBall!$R$2:$R$501,1))</f>
        <v>0</v>
      </c>
      <c r="J1808">
        <f>IF(A1808="","",SUMIFS(BallByBall!$T$2:$T$501,BallByBall!$B$2:$B$501,A1808,BallByBall!$H$2:$H$501,B1808))</f>
        <v>0</v>
      </c>
      <c r="K1808">
        <f>IF(A1808="","",SUMIFS(BallByBall!$U$2:$U$501,BallByBall!$B$2:$B$501,A1808,BallByBall!$P$2:$P$501,B1808))</f>
        <v>0</v>
      </c>
      <c r="L1808">
        <f>IF(A1808="","",SUMIFS(BallByBall!$V$2:$V$501,BallByBall!$B$2:$B$501,A1808,BallByBall!$P$2:$P$501,B1808))</f>
        <v>0</v>
      </c>
      <c r="M1808">
        <f>IF(A1808="","",SUMIFS(BallByBall!$W$2:$W$501,BallByBall!$B$2:$B$501,A1808,BallByBall!$P$2:$P$501,B1808))</f>
        <v>0</v>
      </c>
      <c r="N1808">
        <f>IF(A1808="","",SUMIFS(BallByBall!$X$2:$X$501,BallByBall!$B$2:$B$501,A1808,BallByBall!$P$2:$P$501,B1808))</f>
        <v>0</v>
      </c>
      <c r="O1808">
        <f>IF(A1808="","",SUMIFS(OverSummary!$G$2:$G$101,OverSummary!$A$2:$A$101,A1808,OverSummary!$D$2:$D$101,B1808))</f>
        <v>0</v>
      </c>
      <c r="P1808">
        <f>IF(A1808="","",G1808*Rules!$B$13+H1808*Rules!$B$14+I1808*Rules!$B$15)</f>
        <v>0</v>
      </c>
      <c r="Q1808">
        <f>IF(A1808="","",IF(G1808&gt;=100,Rules!$B$18,IF(G1808&gt;=50,Rules!$B$17,IF(G1808&gt;=30,Rules!$B$16,0)))+IF(AND(F1808=1,D1808&lt;&gt;"BWL",G1808=0),Rules!$B$27,0))</f>
        <v>0</v>
      </c>
      <c r="R1808">
        <f>IF(A1808="","",J1808*Rules!$B$19+O1808*Rules!$B$22)</f>
        <v>0</v>
      </c>
      <c r="S1808">
        <f>IF(A1808="","",IF(J1808&gt;=4,Rules!$B$21,IF(J1808&gt;=3,Rules!$B$20,0)))</f>
        <v>0</v>
      </c>
      <c r="T1808">
        <f>IF(A1808="","",K1808*Rules!$B$23+L1808*Rules!$B$24+M1808*Rules!$B$25+N1808*Rules!$B$26)</f>
        <v>0</v>
      </c>
      <c r="U1808">
        <f t="shared" si="28"/>
        <v>0</v>
      </c>
    </row>
    <row r="1809" spans="1:21" x14ac:dyDescent="0.2">
      <c r="A1809" t="str">
        <f>MatchSquad!A1809</f>
        <v>M037</v>
      </c>
      <c r="B1809" t="str">
        <f>MatchSquad!B1809</f>
        <v>P058</v>
      </c>
      <c r="C1809" t="str">
        <f>MatchSquad!C1809</f>
        <v>Nishant Sindhu</v>
      </c>
      <c r="D1809" t="str">
        <f>MatchSquad!D1809</f>
        <v>AR</v>
      </c>
      <c r="E1809" t="str">
        <f>MatchSquad!E1809</f>
        <v>GT</v>
      </c>
      <c r="F1809">
        <f>MatchSquad!G1809</f>
        <v>0</v>
      </c>
      <c r="G1809">
        <f>IF(A1809="","",SUMIFS(BallByBall!$I$2:$I$501,BallByBall!$B$2:$B$501,A1809,BallByBall!$F$2:$F$501,B1809))</f>
        <v>0</v>
      </c>
      <c r="H1809">
        <f>IF(A1809="","",COUNTIFS(BallByBall!$B$2:$B$501,A1809,BallByBall!$F$2:$F$501,B1809,BallByBall!$Q$2:$Q$501,1))</f>
        <v>0</v>
      </c>
      <c r="I1809">
        <f>IF(A1809="","",COUNTIFS(BallByBall!$B$2:$B$501,A1809,BallByBall!$F$2:$F$501,B1809,BallByBall!$R$2:$R$501,1))</f>
        <v>0</v>
      </c>
      <c r="J1809">
        <f>IF(A1809="","",SUMIFS(BallByBall!$T$2:$T$501,BallByBall!$B$2:$B$501,A1809,BallByBall!$H$2:$H$501,B1809))</f>
        <v>0</v>
      </c>
      <c r="K1809">
        <f>IF(A1809="","",SUMIFS(BallByBall!$U$2:$U$501,BallByBall!$B$2:$B$501,A1809,BallByBall!$P$2:$P$501,B1809))</f>
        <v>0</v>
      </c>
      <c r="L1809">
        <f>IF(A1809="","",SUMIFS(BallByBall!$V$2:$V$501,BallByBall!$B$2:$B$501,A1809,BallByBall!$P$2:$P$501,B1809))</f>
        <v>0</v>
      </c>
      <c r="M1809">
        <f>IF(A1809="","",SUMIFS(BallByBall!$W$2:$W$501,BallByBall!$B$2:$B$501,A1809,BallByBall!$P$2:$P$501,B1809))</f>
        <v>0</v>
      </c>
      <c r="N1809">
        <f>IF(A1809="","",SUMIFS(BallByBall!$X$2:$X$501,BallByBall!$B$2:$B$501,A1809,BallByBall!$P$2:$P$501,B1809))</f>
        <v>0</v>
      </c>
      <c r="O1809">
        <f>IF(A1809="","",SUMIFS(OverSummary!$G$2:$G$101,OverSummary!$A$2:$A$101,A1809,OverSummary!$D$2:$D$101,B1809))</f>
        <v>0</v>
      </c>
      <c r="P1809">
        <f>IF(A1809="","",G1809*Rules!$B$13+H1809*Rules!$B$14+I1809*Rules!$B$15)</f>
        <v>0</v>
      </c>
      <c r="Q1809">
        <f>IF(A1809="","",IF(G1809&gt;=100,Rules!$B$18,IF(G1809&gt;=50,Rules!$B$17,IF(G1809&gt;=30,Rules!$B$16,0)))+IF(AND(F1809=1,D1809&lt;&gt;"BWL",G1809=0),Rules!$B$27,0))</f>
        <v>0</v>
      </c>
      <c r="R1809">
        <f>IF(A1809="","",J1809*Rules!$B$19+O1809*Rules!$B$22)</f>
        <v>0</v>
      </c>
      <c r="S1809">
        <f>IF(A1809="","",IF(J1809&gt;=4,Rules!$B$21,IF(J1809&gt;=3,Rules!$B$20,0)))</f>
        <v>0</v>
      </c>
      <c r="T1809">
        <f>IF(A1809="","",K1809*Rules!$B$23+L1809*Rules!$B$24+M1809*Rules!$B$25+N1809*Rules!$B$26)</f>
        <v>0</v>
      </c>
      <c r="U1809">
        <f t="shared" si="28"/>
        <v>0</v>
      </c>
    </row>
    <row r="1810" spans="1:21" x14ac:dyDescent="0.2">
      <c r="A1810" t="str">
        <f>MatchSquad!A1810</f>
        <v>M037</v>
      </c>
      <c r="B1810" t="str">
        <f>MatchSquad!B1810</f>
        <v>P059</v>
      </c>
      <c r="C1810" t="str">
        <f>MatchSquad!C1810</f>
        <v>Washington Sundar</v>
      </c>
      <c r="D1810" t="str">
        <f>MatchSquad!D1810</f>
        <v>AR</v>
      </c>
      <c r="E1810" t="str">
        <f>MatchSquad!E1810</f>
        <v>GT</v>
      </c>
      <c r="F1810">
        <f>MatchSquad!G1810</f>
        <v>0</v>
      </c>
      <c r="G1810">
        <f>IF(A1810="","",SUMIFS(BallByBall!$I$2:$I$501,BallByBall!$B$2:$B$501,A1810,BallByBall!$F$2:$F$501,B1810))</f>
        <v>0</v>
      </c>
      <c r="H1810">
        <f>IF(A1810="","",COUNTIFS(BallByBall!$B$2:$B$501,A1810,BallByBall!$F$2:$F$501,B1810,BallByBall!$Q$2:$Q$501,1))</f>
        <v>0</v>
      </c>
      <c r="I1810">
        <f>IF(A1810="","",COUNTIFS(BallByBall!$B$2:$B$501,A1810,BallByBall!$F$2:$F$501,B1810,BallByBall!$R$2:$R$501,1))</f>
        <v>0</v>
      </c>
      <c r="J1810">
        <f>IF(A1810="","",SUMIFS(BallByBall!$T$2:$T$501,BallByBall!$B$2:$B$501,A1810,BallByBall!$H$2:$H$501,B1810))</f>
        <v>0</v>
      </c>
      <c r="K1810">
        <f>IF(A1810="","",SUMIFS(BallByBall!$U$2:$U$501,BallByBall!$B$2:$B$501,A1810,BallByBall!$P$2:$P$501,B1810))</f>
        <v>0</v>
      </c>
      <c r="L1810">
        <f>IF(A1810="","",SUMIFS(BallByBall!$V$2:$V$501,BallByBall!$B$2:$B$501,A1810,BallByBall!$P$2:$P$501,B1810))</f>
        <v>0</v>
      </c>
      <c r="M1810">
        <f>IF(A1810="","",SUMIFS(BallByBall!$W$2:$W$501,BallByBall!$B$2:$B$501,A1810,BallByBall!$P$2:$P$501,B1810))</f>
        <v>0</v>
      </c>
      <c r="N1810">
        <f>IF(A1810="","",SUMIFS(BallByBall!$X$2:$X$501,BallByBall!$B$2:$B$501,A1810,BallByBall!$P$2:$P$501,B1810))</f>
        <v>0</v>
      </c>
      <c r="O1810">
        <f>IF(A1810="","",SUMIFS(OverSummary!$G$2:$G$101,OverSummary!$A$2:$A$101,A1810,OverSummary!$D$2:$D$101,B1810))</f>
        <v>0</v>
      </c>
      <c r="P1810">
        <f>IF(A1810="","",G1810*Rules!$B$13+H1810*Rules!$B$14+I1810*Rules!$B$15)</f>
        <v>0</v>
      </c>
      <c r="Q1810">
        <f>IF(A1810="","",IF(G1810&gt;=100,Rules!$B$18,IF(G1810&gt;=50,Rules!$B$17,IF(G1810&gt;=30,Rules!$B$16,0)))+IF(AND(F1810=1,D1810&lt;&gt;"BWL",G1810=0),Rules!$B$27,0))</f>
        <v>0</v>
      </c>
      <c r="R1810">
        <f>IF(A1810="","",J1810*Rules!$B$19+O1810*Rules!$B$22)</f>
        <v>0</v>
      </c>
      <c r="S1810">
        <f>IF(A1810="","",IF(J1810&gt;=4,Rules!$B$21,IF(J1810&gt;=3,Rules!$B$20,0)))</f>
        <v>0</v>
      </c>
      <c r="T1810">
        <f>IF(A1810="","",K1810*Rules!$B$23+L1810*Rules!$B$24+M1810*Rules!$B$25+N1810*Rules!$B$26)</f>
        <v>0</v>
      </c>
      <c r="U1810">
        <f t="shared" si="28"/>
        <v>0</v>
      </c>
    </row>
    <row r="1811" spans="1:21" x14ac:dyDescent="0.2">
      <c r="A1811" t="str">
        <f>MatchSquad!A1811</f>
        <v>M037</v>
      </c>
      <c r="B1811" t="str">
        <f>MatchSquad!B1811</f>
        <v>P060</v>
      </c>
      <c r="C1811" t="str">
        <f>MatchSquad!C1811</f>
        <v>Mohd. Arshad Khan</v>
      </c>
      <c r="D1811" t="str">
        <f>MatchSquad!D1811</f>
        <v>AR</v>
      </c>
      <c r="E1811" t="str">
        <f>MatchSquad!E1811</f>
        <v>GT</v>
      </c>
      <c r="F1811">
        <f>MatchSquad!G1811</f>
        <v>0</v>
      </c>
      <c r="G1811">
        <f>IF(A1811="","",SUMIFS(BallByBall!$I$2:$I$501,BallByBall!$B$2:$B$501,A1811,BallByBall!$F$2:$F$501,B1811))</f>
        <v>0</v>
      </c>
      <c r="H1811">
        <f>IF(A1811="","",COUNTIFS(BallByBall!$B$2:$B$501,A1811,BallByBall!$F$2:$F$501,B1811,BallByBall!$Q$2:$Q$501,1))</f>
        <v>0</v>
      </c>
      <c r="I1811">
        <f>IF(A1811="","",COUNTIFS(BallByBall!$B$2:$B$501,A1811,BallByBall!$F$2:$F$501,B1811,BallByBall!$R$2:$R$501,1))</f>
        <v>0</v>
      </c>
      <c r="J1811">
        <f>IF(A1811="","",SUMIFS(BallByBall!$T$2:$T$501,BallByBall!$B$2:$B$501,A1811,BallByBall!$H$2:$H$501,B1811))</f>
        <v>0</v>
      </c>
      <c r="K1811">
        <f>IF(A1811="","",SUMIFS(BallByBall!$U$2:$U$501,BallByBall!$B$2:$B$501,A1811,BallByBall!$P$2:$P$501,B1811))</f>
        <v>0</v>
      </c>
      <c r="L1811">
        <f>IF(A1811="","",SUMIFS(BallByBall!$V$2:$V$501,BallByBall!$B$2:$B$501,A1811,BallByBall!$P$2:$P$501,B1811))</f>
        <v>0</v>
      </c>
      <c r="M1811">
        <f>IF(A1811="","",SUMIFS(BallByBall!$W$2:$W$501,BallByBall!$B$2:$B$501,A1811,BallByBall!$P$2:$P$501,B1811))</f>
        <v>0</v>
      </c>
      <c r="N1811">
        <f>IF(A1811="","",SUMIFS(BallByBall!$X$2:$X$501,BallByBall!$B$2:$B$501,A1811,BallByBall!$P$2:$P$501,B1811))</f>
        <v>0</v>
      </c>
      <c r="O1811">
        <f>IF(A1811="","",SUMIFS(OverSummary!$G$2:$G$101,OverSummary!$A$2:$A$101,A1811,OverSummary!$D$2:$D$101,B1811))</f>
        <v>0</v>
      </c>
      <c r="P1811">
        <f>IF(A1811="","",G1811*Rules!$B$13+H1811*Rules!$B$14+I1811*Rules!$B$15)</f>
        <v>0</v>
      </c>
      <c r="Q1811">
        <f>IF(A1811="","",IF(G1811&gt;=100,Rules!$B$18,IF(G1811&gt;=50,Rules!$B$17,IF(G1811&gt;=30,Rules!$B$16,0)))+IF(AND(F1811=1,D1811&lt;&gt;"BWL",G1811=0),Rules!$B$27,0))</f>
        <v>0</v>
      </c>
      <c r="R1811">
        <f>IF(A1811="","",J1811*Rules!$B$19+O1811*Rules!$B$22)</f>
        <v>0</v>
      </c>
      <c r="S1811">
        <f>IF(A1811="","",IF(J1811&gt;=4,Rules!$B$21,IF(J1811&gt;=3,Rules!$B$20,0)))</f>
        <v>0</v>
      </c>
      <c r="T1811">
        <f>IF(A1811="","",K1811*Rules!$B$23+L1811*Rules!$B$24+M1811*Rules!$B$25+N1811*Rules!$B$26)</f>
        <v>0</v>
      </c>
      <c r="U1811">
        <f t="shared" si="28"/>
        <v>0</v>
      </c>
    </row>
    <row r="1812" spans="1:21" x14ac:dyDescent="0.2">
      <c r="A1812" t="str">
        <f>MatchSquad!A1812</f>
        <v>M037</v>
      </c>
      <c r="B1812" t="str">
        <f>MatchSquad!B1812</f>
        <v>P061</v>
      </c>
      <c r="C1812" t="str">
        <f>MatchSquad!C1812</f>
        <v>Sai Kishore</v>
      </c>
      <c r="D1812" t="str">
        <f>MatchSquad!D1812</f>
        <v>AR</v>
      </c>
      <c r="E1812" t="str">
        <f>MatchSquad!E1812</f>
        <v>GT</v>
      </c>
      <c r="F1812">
        <f>MatchSquad!G1812</f>
        <v>0</v>
      </c>
      <c r="G1812">
        <f>IF(A1812="","",SUMIFS(BallByBall!$I$2:$I$501,BallByBall!$B$2:$B$501,A1812,BallByBall!$F$2:$F$501,B1812))</f>
        <v>0</v>
      </c>
      <c r="H1812">
        <f>IF(A1812="","",COUNTIFS(BallByBall!$B$2:$B$501,A1812,BallByBall!$F$2:$F$501,B1812,BallByBall!$Q$2:$Q$501,1))</f>
        <v>0</v>
      </c>
      <c r="I1812">
        <f>IF(A1812="","",COUNTIFS(BallByBall!$B$2:$B$501,A1812,BallByBall!$F$2:$F$501,B1812,BallByBall!$R$2:$R$501,1))</f>
        <v>0</v>
      </c>
      <c r="J1812">
        <f>IF(A1812="","",SUMIFS(BallByBall!$T$2:$T$501,BallByBall!$B$2:$B$501,A1812,BallByBall!$H$2:$H$501,B1812))</f>
        <v>0</v>
      </c>
      <c r="K1812">
        <f>IF(A1812="","",SUMIFS(BallByBall!$U$2:$U$501,BallByBall!$B$2:$B$501,A1812,BallByBall!$P$2:$P$501,B1812))</f>
        <v>0</v>
      </c>
      <c r="L1812">
        <f>IF(A1812="","",SUMIFS(BallByBall!$V$2:$V$501,BallByBall!$B$2:$B$501,A1812,BallByBall!$P$2:$P$501,B1812))</f>
        <v>0</v>
      </c>
      <c r="M1812">
        <f>IF(A1812="","",SUMIFS(BallByBall!$W$2:$W$501,BallByBall!$B$2:$B$501,A1812,BallByBall!$P$2:$P$501,B1812))</f>
        <v>0</v>
      </c>
      <c r="N1812">
        <f>IF(A1812="","",SUMIFS(BallByBall!$X$2:$X$501,BallByBall!$B$2:$B$501,A1812,BallByBall!$P$2:$P$501,B1812))</f>
        <v>0</v>
      </c>
      <c r="O1812">
        <f>IF(A1812="","",SUMIFS(OverSummary!$G$2:$G$101,OverSummary!$A$2:$A$101,A1812,OverSummary!$D$2:$D$101,B1812))</f>
        <v>0</v>
      </c>
      <c r="P1812">
        <f>IF(A1812="","",G1812*Rules!$B$13+H1812*Rules!$B$14+I1812*Rules!$B$15)</f>
        <v>0</v>
      </c>
      <c r="Q1812">
        <f>IF(A1812="","",IF(G1812&gt;=100,Rules!$B$18,IF(G1812&gt;=50,Rules!$B$17,IF(G1812&gt;=30,Rules!$B$16,0)))+IF(AND(F1812=1,D1812&lt;&gt;"BWL",G1812=0),Rules!$B$27,0))</f>
        <v>0</v>
      </c>
      <c r="R1812">
        <f>IF(A1812="","",J1812*Rules!$B$19+O1812*Rules!$B$22)</f>
        <v>0</v>
      </c>
      <c r="S1812">
        <f>IF(A1812="","",IF(J1812&gt;=4,Rules!$B$21,IF(J1812&gt;=3,Rules!$B$20,0)))</f>
        <v>0</v>
      </c>
      <c r="T1812">
        <f>IF(A1812="","",K1812*Rules!$B$23+L1812*Rules!$B$24+M1812*Rules!$B$25+N1812*Rules!$B$26)</f>
        <v>0</v>
      </c>
      <c r="U1812">
        <f t="shared" si="28"/>
        <v>0</v>
      </c>
    </row>
    <row r="1813" spans="1:21" x14ac:dyDescent="0.2">
      <c r="A1813" t="str">
        <f>MatchSquad!A1813</f>
        <v>M037</v>
      </c>
      <c r="B1813" t="str">
        <f>MatchSquad!B1813</f>
        <v>P062</v>
      </c>
      <c r="C1813" t="str">
        <f>MatchSquad!C1813</f>
        <v>Jayant Yadav</v>
      </c>
      <c r="D1813" t="str">
        <f>MatchSquad!D1813</f>
        <v>AR</v>
      </c>
      <c r="E1813" t="str">
        <f>MatchSquad!E1813</f>
        <v>GT</v>
      </c>
      <c r="F1813">
        <f>MatchSquad!G1813</f>
        <v>0</v>
      </c>
      <c r="G1813">
        <f>IF(A1813="","",SUMIFS(BallByBall!$I$2:$I$501,BallByBall!$B$2:$B$501,A1813,BallByBall!$F$2:$F$501,B1813))</f>
        <v>0</v>
      </c>
      <c r="H1813">
        <f>IF(A1813="","",COUNTIFS(BallByBall!$B$2:$B$501,A1813,BallByBall!$F$2:$F$501,B1813,BallByBall!$Q$2:$Q$501,1))</f>
        <v>0</v>
      </c>
      <c r="I1813">
        <f>IF(A1813="","",COUNTIFS(BallByBall!$B$2:$B$501,A1813,BallByBall!$F$2:$F$501,B1813,BallByBall!$R$2:$R$501,1))</f>
        <v>0</v>
      </c>
      <c r="J1813">
        <f>IF(A1813="","",SUMIFS(BallByBall!$T$2:$T$501,BallByBall!$B$2:$B$501,A1813,BallByBall!$H$2:$H$501,B1813))</f>
        <v>0</v>
      </c>
      <c r="K1813">
        <f>IF(A1813="","",SUMIFS(BallByBall!$U$2:$U$501,BallByBall!$B$2:$B$501,A1813,BallByBall!$P$2:$P$501,B1813))</f>
        <v>0</v>
      </c>
      <c r="L1813">
        <f>IF(A1813="","",SUMIFS(BallByBall!$V$2:$V$501,BallByBall!$B$2:$B$501,A1813,BallByBall!$P$2:$P$501,B1813))</f>
        <v>0</v>
      </c>
      <c r="M1813">
        <f>IF(A1813="","",SUMIFS(BallByBall!$W$2:$W$501,BallByBall!$B$2:$B$501,A1813,BallByBall!$P$2:$P$501,B1813))</f>
        <v>0</v>
      </c>
      <c r="N1813">
        <f>IF(A1813="","",SUMIFS(BallByBall!$X$2:$X$501,BallByBall!$B$2:$B$501,A1813,BallByBall!$P$2:$P$501,B1813))</f>
        <v>0</v>
      </c>
      <c r="O1813">
        <f>IF(A1813="","",SUMIFS(OverSummary!$G$2:$G$101,OverSummary!$A$2:$A$101,A1813,OverSummary!$D$2:$D$101,B1813))</f>
        <v>0</v>
      </c>
      <c r="P1813">
        <f>IF(A1813="","",G1813*Rules!$B$13+H1813*Rules!$B$14+I1813*Rules!$B$15)</f>
        <v>0</v>
      </c>
      <c r="Q1813">
        <f>IF(A1813="","",IF(G1813&gt;=100,Rules!$B$18,IF(G1813&gt;=50,Rules!$B$17,IF(G1813&gt;=30,Rules!$B$16,0)))+IF(AND(F1813=1,D1813&lt;&gt;"BWL",G1813=0),Rules!$B$27,0))</f>
        <v>0</v>
      </c>
      <c r="R1813">
        <f>IF(A1813="","",J1813*Rules!$B$19+O1813*Rules!$B$22)</f>
        <v>0</v>
      </c>
      <c r="S1813">
        <f>IF(A1813="","",IF(J1813&gt;=4,Rules!$B$21,IF(J1813&gt;=3,Rules!$B$20,0)))</f>
        <v>0</v>
      </c>
      <c r="T1813">
        <f>IF(A1813="","",K1813*Rules!$B$23+L1813*Rules!$B$24+M1813*Rules!$B$25+N1813*Rules!$B$26)</f>
        <v>0</v>
      </c>
      <c r="U1813">
        <f t="shared" si="28"/>
        <v>0</v>
      </c>
    </row>
    <row r="1814" spans="1:21" x14ac:dyDescent="0.2">
      <c r="A1814" t="str">
        <f>MatchSquad!A1814</f>
        <v>M037</v>
      </c>
      <c r="B1814" t="str">
        <f>MatchSquad!B1814</f>
        <v>P063</v>
      </c>
      <c r="C1814" t="str">
        <f>MatchSquad!C1814</f>
        <v>Jason Holder</v>
      </c>
      <c r="D1814" t="str">
        <f>MatchSquad!D1814</f>
        <v>AR</v>
      </c>
      <c r="E1814" t="str">
        <f>MatchSquad!E1814</f>
        <v>GT</v>
      </c>
      <c r="F1814">
        <f>MatchSquad!G1814</f>
        <v>0</v>
      </c>
      <c r="G1814">
        <f>IF(A1814="","",SUMIFS(BallByBall!$I$2:$I$501,BallByBall!$B$2:$B$501,A1814,BallByBall!$F$2:$F$501,B1814))</f>
        <v>0</v>
      </c>
      <c r="H1814">
        <f>IF(A1814="","",COUNTIFS(BallByBall!$B$2:$B$501,A1814,BallByBall!$F$2:$F$501,B1814,BallByBall!$Q$2:$Q$501,1))</f>
        <v>0</v>
      </c>
      <c r="I1814">
        <f>IF(A1814="","",COUNTIFS(BallByBall!$B$2:$B$501,A1814,BallByBall!$F$2:$F$501,B1814,BallByBall!$R$2:$R$501,1))</f>
        <v>0</v>
      </c>
      <c r="J1814">
        <f>IF(A1814="","",SUMIFS(BallByBall!$T$2:$T$501,BallByBall!$B$2:$B$501,A1814,BallByBall!$H$2:$H$501,B1814))</f>
        <v>0</v>
      </c>
      <c r="K1814">
        <f>IF(A1814="","",SUMIFS(BallByBall!$U$2:$U$501,BallByBall!$B$2:$B$501,A1814,BallByBall!$P$2:$P$501,B1814))</f>
        <v>0</v>
      </c>
      <c r="L1814">
        <f>IF(A1814="","",SUMIFS(BallByBall!$V$2:$V$501,BallByBall!$B$2:$B$501,A1814,BallByBall!$P$2:$P$501,B1814))</f>
        <v>0</v>
      </c>
      <c r="M1814">
        <f>IF(A1814="","",SUMIFS(BallByBall!$W$2:$W$501,BallByBall!$B$2:$B$501,A1814,BallByBall!$P$2:$P$501,B1814))</f>
        <v>0</v>
      </c>
      <c r="N1814">
        <f>IF(A1814="","",SUMIFS(BallByBall!$X$2:$X$501,BallByBall!$B$2:$B$501,A1814,BallByBall!$P$2:$P$501,B1814))</f>
        <v>0</v>
      </c>
      <c r="O1814">
        <f>IF(A1814="","",SUMIFS(OverSummary!$G$2:$G$101,OverSummary!$A$2:$A$101,A1814,OverSummary!$D$2:$D$101,B1814))</f>
        <v>0</v>
      </c>
      <c r="P1814">
        <f>IF(A1814="","",G1814*Rules!$B$13+H1814*Rules!$B$14+I1814*Rules!$B$15)</f>
        <v>0</v>
      </c>
      <c r="Q1814">
        <f>IF(A1814="","",IF(G1814&gt;=100,Rules!$B$18,IF(G1814&gt;=50,Rules!$B$17,IF(G1814&gt;=30,Rules!$B$16,0)))+IF(AND(F1814=1,D1814&lt;&gt;"BWL",G1814=0),Rules!$B$27,0))</f>
        <v>0</v>
      </c>
      <c r="R1814">
        <f>IF(A1814="","",J1814*Rules!$B$19+O1814*Rules!$B$22)</f>
        <v>0</v>
      </c>
      <c r="S1814">
        <f>IF(A1814="","",IF(J1814&gt;=4,Rules!$B$21,IF(J1814&gt;=3,Rules!$B$20,0)))</f>
        <v>0</v>
      </c>
      <c r="T1814">
        <f>IF(A1814="","",K1814*Rules!$B$23+L1814*Rules!$B$24+M1814*Rules!$B$25+N1814*Rules!$B$26)</f>
        <v>0</v>
      </c>
      <c r="U1814">
        <f t="shared" si="28"/>
        <v>0</v>
      </c>
    </row>
    <row r="1815" spans="1:21" x14ac:dyDescent="0.2">
      <c r="A1815" t="str">
        <f>MatchSquad!A1815</f>
        <v>M037</v>
      </c>
      <c r="B1815" t="str">
        <f>MatchSquad!B1815</f>
        <v>P064</v>
      </c>
      <c r="C1815" t="str">
        <f>MatchSquad!C1815</f>
        <v>Rahul Tewatia</v>
      </c>
      <c r="D1815" t="str">
        <f>MatchSquad!D1815</f>
        <v>AR</v>
      </c>
      <c r="E1815" t="str">
        <f>MatchSquad!E1815</f>
        <v>GT</v>
      </c>
      <c r="F1815">
        <f>MatchSquad!G1815</f>
        <v>0</v>
      </c>
      <c r="G1815">
        <f>IF(A1815="","",SUMIFS(BallByBall!$I$2:$I$501,BallByBall!$B$2:$B$501,A1815,BallByBall!$F$2:$F$501,B1815))</f>
        <v>0</v>
      </c>
      <c r="H1815">
        <f>IF(A1815="","",COUNTIFS(BallByBall!$B$2:$B$501,A1815,BallByBall!$F$2:$F$501,B1815,BallByBall!$Q$2:$Q$501,1))</f>
        <v>0</v>
      </c>
      <c r="I1815">
        <f>IF(A1815="","",COUNTIFS(BallByBall!$B$2:$B$501,A1815,BallByBall!$F$2:$F$501,B1815,BallByBall!$R$2:$R$501,1))</f>
        <v>0</v>
      </c>
      <c r="J1815">
        <f>IF(A1815="","",SUMIFS(BallByBall!$T$2:$T$501,BallByBall!$B$2:$B$501,A1815,BallByBall!$H$2:$H$501,B1815))</f>
        <v>0</v>
      </c>
      <c r="K1815">
        <f>IF(A1815="","",SUMIFS(BallByBall!$U$2:$U$501,BallByBall!$B$2:$B$501,A1815,BallByBall!$P$2:$P$501,B1815))</f>
        <v>0</v>
      </c>
      <c r="L1815">
        <f>IF(A1815="","",SUMIFS(BallByBall!$V$2:$V$501,BallByBall!$B$2:$B$501,A1815,BallByBall!$P$2:$P$501,B1815))</f>
        <v>0</v>
      </c>
      <c r="M1815">
        <f>IF(A1815="","",SUMIFS(BallByBall!$W$2:$W$501,BallByBall!$B$2:$B$501,A1815,BallByBall!$P$2:$P$501,B1815))</f>
        <v>0</v>
      </c>
      <c r="N1815">
        <f>IF(A1815="","",SUMIFS(BallByBall!$X$2:$X$501,BallByBall!$B$2:$B$501,A1815,BallByBall!$P$2:$P$501,B1815))</f>
        <v>0</v>
      </c>
      <c r="O1815">
        <f>IF(A1815="","",SUMIFS(OverSummary!$G$2:$G$101,OverSummary!$A$2:$A$101,A1815,OverSummary!$D$2:$D$101,B1815))</f>
        <v>0</v>
      </c>
      <c r="P1815">
        <f>IF(A1815="","",G1815*Rules!$B$13+H1815*Rules!$B$14+I1815*Rules!$B$15)</f>
        <v>0</v>
      </c>
      <c r="Q1815">
        <f>IF(A1815="","",IF(G1815&gt;=100,Rules!$B$18,IF(G1815&gt;=50,Rules!$B$17,IF(G1815&gt;=30,Rules!$B$16,0)))+IF(AND(F1815=1,D1815&lt;&gt;"BWL",G1815=0),Rules!$B$27,0))</f>
        <v>0</v>
      </c>
      <c r="R1815">
        <f>IF(A1815="","",J1815*Rules!$B$19+O1815*Rules!$B$22)</f>
        <v>0</v>
      </c>
      <c r="S1815">
        <f>IF(A1815="","",IF(J1815&gt;=4,Rules!$B$21,IF(J1815&gt;=3,Rules!$B$20,0)))</f>
        <v>0</v>
      </c>
      <c r="T1815">
        <f>IF(A1815="","",K1815*Rules!$B$23+L1815*Rules!$B$24+M1815*Rules!$B$25+N1815*Rules!$B$26)</f>
        <v>0</v>
      </c>
      <c r="U1815">
        <f t="shared" si="28"/>
        <v>0</v>
      </c>
    </row>
    <row r="1816" spans="1:21" x14ac:dyDescent="0.2">
      <c r="A1816" t="str">
        <f>MatchSquad!A1816</f>
        <v>M037</v>
      </c>
      <c r="B1816" t="str">
        <f>MatchSquad!B1816</f>
        <v>P065</v>
      </c>
      <c r="C1816" t="str">
        <f>MatchSquad!C1816</f>
        <v>Shahrukh Khan</v>
      </c>
      <c r="D1816" t="str">
        <f>MatchSquad!D1816</f>
        <v>AR</v>
      </c>
      <c r="E1816" t="str">
        <f>MatchSquad!E1816</f>
        <v>GT</v>
      </c>
      <c r="F1816">
        <f>MatchSquad!G1816</f>
        <v>0</v>
      </c>
      <c r="G1816">
        <f>IF(A1816="","",SUMIFS(BallByBall!$I$2:$I$501,BallByBall!$B$2:$B$501,A1816,BallByBall!$F$2:$F$501,B1816))</f>
        <v>0</v>
      </c>
      <c r="H1816">
        <f>IF(A1816="","",COUNTIFS(BallByBall!$B$2:$B$501,A1816,BallByBall!$F$2:$F$501,B1816,BallByBall!$Q$2:$Q$501,1))</f>
        <v>0</v>
      </c>
      <c r="I1816">
        <f>IF(A1816="","",COUNTIFS(BallByBall!$B$2:$B$501,A1816,BallByBall!$F$2:$F$501,B1816,BallByBall!$R$2:$R$501,1))</f>
        <v>0</v>
      </c>
      <c r="J1816">
        <f>IF(A1816="","",SUMIFS(BallByBall!$T$2:$T$501,BallByBall!$B$2:$B$501,A1816,BallByBall!$H$2:$H$501,B1816))</f>
        <v>0</v>
      </c>
      <c r="K1816">
        <f>IF(A1816="","",SUMIFS(BallByBall!$U$2:$U$501,BallByBall!$B$2:$B$501,A1816,BallByBall!$P$2:$P$501,B1816))</f>
        <v>0</v>
      </c>
      <c r="L1816">
        <f>IF(A1816="","",SUMIFS(BallByBall!$V$2:$V$501,BallByBall!$B$2:$B$501,A1816,BallByBall!$P$2:$P$501,B1816))</f>
        <v>0</v>
      </c>
      <c r="M1816">
        <f>IF(A1816="","",SUMIFS(BallByBall!$W$2:$W$501,BallByBall!$B$2:$B$501,A1816,BallByBall!$P$2:$P$501,B1816))</f>
        <v>0</v>
      </c>
      <c r="N1816">
        <f>IF(A1816="","",SUMIFS(BallByBall!$X$2:$X$501,BallByBall!$B$2:$B$501,A1816,BallByBall!$P$2:$P$501,B1816))</f>
        <v>0</v>
      </c>
      <c r="O1816">
        <f>IF(A1816="","",SUMIFS(OverSummary!$G$2:$G$101,OverSummary!$A$2:$A$101,A1816,OverSummary!$D$2:$D$101,B1816))</f>
        <v>0</v>
      </c>
      <c r="P1816">
        <f>IF(A1816="","",G1816*Rules!$B$13+H1816*Rules!$B$14+I1816*Rules!$B$15)</f>
        <v>0</v>
      </c>
      <c r="Q1816">
        <f>IF(A1816="","",IF(G1816&gt;=100,Rules!$B$18,IF(G1816&gt;=50,Rules!$B$17,IF(G1816&gt;=30,Rules!$B$16,0)))+IF(AND(F1816=1,D1816&lt;&gt;"BWL",G1816=0),Rules!$B$27,0))</f>
        <v>0</v>
      </c>
      <c r="R1816">
        <f>IF(A1816="","",J1816*Rules!$B$19+O1816*Rules!$B$22)</f>
        <v>0</v>
      </c>
      <c r="S1816">
        <f>IF(A1816="","",IF(J1816&gt;=4,Rules!$B$21,IF(J1816&gt;=3,Rules!$B$20,0)))</f>
        <v>0</v>
      </c>
      <c r="T1816">
        <f>IF(A1816="","",K1816*Rules!$B$23+L1816*Rules!$B$24+M1816*Rules!$B$25+N1816*Rules!$B$26)</f>
        <v>0</v>
      </c>
      <c r="U1816">
        <f t="shared" si="28"/>
        <v>0</v>
      </c>
    </row>
    <row r="1817" spans="1:21" x14ac:dyDescent="0.2">
      <c r="A1817" t="str">
        <f>MatchSquad!A1817</f>
        <v>M037</v>
      </c>
      <c r="B1817" t="str">
        <f>MatchSquad!B1817</f>
        <v>P066</v>
      </c>
      <c r="C1817" t="str">
        <f>MatchSquad!C1817</f>
        <v>Kagiso Rabada</v>
      </c>
      <c r="D1817" t="str">
        <f>MatchSquad!D1817</f>
        <v>BWL</v>
      </c>
      <c r="E1817" t="str">
        <f>MatchSquad!E1817</f>
        <v>GT</v>
      </c>
      <c r="F1817">
        <f>MatchSquad!G1817</f>
        <v>0</v>
      </c>
      <c r="G1817">
        <f>IF(A1817="","",SUMIFS(BallByBall!$I$2:$I$501,BallByBall!$B$2:$B$501,A1817,BallByBall!$F$2:$F$501,B1817))</f>
        <v>0</v>
      </c>
      <c r="H1817">
        <f>IF(A1817="","",COUNTIFS(BallByBall!$B$2:$B$501,A1817,BallByBall!$F$2:$F$501,B1817,BallByBall!$Q$2:$Q$501,1))</f>
        <v>0</v>
      </c>
      <c r="I1817">
        <f>IF(A1817="","",COUNTIFS(BallByBall!$B$2:$B$501,A1817,BallByBall!$F$2:$F$501,B1817,BallByBall!$R$2:$R$501,1))</f>
        <v>0</v>
      </c>
      <c r="J1817">
        <f>IF(A1817="","",SUMIFS(BallByBall!$T$2:$T$501,BallByBall!$B$2:$B$501,A1817,BallByBall!$H$2:$H$501,B1817))</f>
        <v>0</v>
      </c>
      <c r="K1817">
        <f>IF(A1817="","",SUMIFS(BallByBall!$U$2:$U$501,BallByBall!$B$2:$B$501,A1817,BallByBall!$P$2:$P$501,B1817))</f>
        <v>0</v>
      </c>
      <c r="L1817">
        <f>IF(A1817="","",SUMIFS(BallByBall!$V$2:$V$501,BallByBall!$B$2:$B$501,A1817,BallByBall!$P$2:$P$501,B1817))</f>
        <v>0</v>
      </c>
      <c r="M1817">
        <f>IF(A1817="","",SUMIFS(BallByBall!$W$2:$W$501,BallByBall!$B$2:$B$501,A1817,BallByBall!$P$2:$P$501,B1817))</f>
        <v>0</v>
      </c>
      <c r="N1817">
        <f>IF(A1817="","",SUMIFS(BallByBall!$X$2:$X$501,BallByBall!$B$2:$B$501,A1817,BallByBall!$P$2:$P$501,B1817))</f>
        <v>0</v>
      </c>
      <c r="O1817">
        <f>IF(A1817="","",SUMIFS(OverSummary!$G$2:$G$101,OverSummary!$A$2:$A$101,A1817,OverSummary!$D$2:$D$101,B1817))</f>
        <v>0</v>
      </c>
      <c r="P1817">
        <f>IF(A1817="","",G1817*Rules!$B$13+H1817*Rules!$B$14+I1817*Rules!$B$15)</f>
        <v>0</v>
      </c>
      <c r="Q1817">
        <f>IF(A1817="","",IF(G1817&gt;=100,Rules!$B$18,IF(G1817&gt;=50,Rules!$B$17,IF(G1817&gt;=30,Rules!$B$16,0)))+IF(AND(F1817=1,D1817&lt;&gt;"BWL",G1817=0),Rules!$B$27,0))</f>
        <v>0</v>
      </c>
      <c r="R1817">
        <f>IF(A1817="","",J1817*Rules!$B$19+O1817*Rules!$B$22)</f>
        <v>0</v>
      </c>
      <c r="S1817">
        <f>IF(A1817="","",IF(J1817&gt;=4,Rules!$B$21,IF(J1817&gt;=3,Rules!$B$20,0)))</f>
        <v>0</v>
      </c>
      <c r="T1817">
        <f>IF(A1817="","",K1817*Rules!$B$23+L1817*Rules!$B$24+M1817*Rules!$B$25+N1817*Rules!$B$26)</f>
        <v>0</v>
      </c>
      <c r="U1817">
        <f t="shared" si="28"/>
        <v>0</v>
      </c>
    </row>
    <row r="1818" spans="1:21" x14ac:dyDescent="0.2">
      <c r="A1818" t="str">
        <f>MatchSquad!A1818</f>
        <v>M037</v>
      </c>
      <c r="B1818" t="str">
        <f>MatchSquad!B1818</f>
        <v>P067</v>
      </c>
      <c r="C1818" t="str">
        <f>MatchSquad!C1818</f>
        <v>Mohammed Siraj</v>
      </c>
      <c r="D1818" t="str">
        <f>MatchSquad!D1818</f>
        <v>BWL</v>
      </c>
      <c r="E1818" t="str">
        <f>MatchSquad!E1818</f>
        <v>GT</v>
      </c>
      <c r="F1818">
        <f>MatchSquad!G1818</f>
        <v>0</v>
      </c>
      <c r="G1818">
        <f>IF(A1818="","",SUMIFS(BallByBall!$I$2:$I$501,BallByBall!$B$2:$B$501,A1818,BallByBall!$F$2:$F$501,B1818))</f>
        <v>0</v>
      </c>
      <c r="H1818">
        <f>IF(A1818="","",COUNTIFS(BallByBall!$B$2:$B$501,A1818,BallByBall!$F$2:$F$501,B1818,BallByBall!$Q$2:$Q$501,1))</f>
        <v>0</v>
      </c>
      <c r="I1818">
        <f>IF(A1818="","",COUNTIFS(BallByBall!$B$2:$B$501,A1818,BallByBall!$F$2:$F$501,B1818,BallByBall!$R$2:$R$501,1))</f>
        <v>0</v>
      </c>
      <c r="J1818">
        <f>IF(A1818="","",SUMIFS(BallByBall!$T$2:$T$501,BallByBall!$B$2:$B$501,A1818,BallByBall!$H$2:$H$501,B1818))</f>
        <v>0</v>
      </c>
      <c r="K1818">
        <f>IF(A1818="","",SUMIFS(BallByBall!$U$2:$U$501,BallByBall!$B$2:$B$501,A1818,BallByBall!$P$2:$P$501,B1818))</f>
        <v>0</v>
      </c>
      <c r="L1818">
        <f>IF(A1818="","",SUMIFS(BallByBall!$V$2:$V$501,BallByBall!$B$2:$B$501,A1818,BallByBall!$P$2:$P$501,B1818))</f>
        <v>0</v>
      </c>
      <c r="M1818">
        <f>IF(A1818="","",SUMIFS(BallByBall!$W$2:$W$501,BallByBall!$B$2:$B$501,A1818,BallByBall!$P$2:$P$501,B1818))</f>
        <v>0</v>
      </c>
      <c r="N1818">
        <f>IF(A1818="","",SUMIFS(BallByBall!$X$2:$X$501,BallByBall!$B$2:$B$501,A1818,BallByBall!$P$2:$P$501,B1818))</f>
        <v>0</v>
      </c>
      <c r="O1818">
        <f>IF(A1818="","",SUMIFS(OverSummary!$G$2:$G$101,OverSummary!$A$2:$A$101,A1818,OverSummary!$D$2:$D$101,B1818))</f>
        <v>0</v>
      </c>
      <c r="P1818">
        <f>IF(A1818="","",G1818*Rules!$B$13+H1818*Rules!$B$14+I1818*Rules!$B$15)</f>
        <v>0</v>
      </c>
      <c r="Q1818">
        <f>IF(A1818="","",IF(G1818&gt;=100,Rules!$B$18,IF(G1818&gt;=50,Rules!$B$17,IF(G1818&gt;=30,Rules!$B$16,0)))+IF(AND(F1818=1,D1818&lt;&gt;"BWL",G1818=0),Rules!$B$27,0))</f>
        <v>0</v>
      </c>
      <c r="R1818">
        <f>IF(A1818="","",J1818*Rules!$B$19+O1818*Rules!$B$22)</f>
        <v>0</v>
      </c>
      <c r="S1818">
        <f>IF(A1818="","",IF(J1818&gt;=4,Rules!$B$21,IF(J1818&gt;=3,Rules!$B$20,0)))</f>
        <v>0</v>
      </c>
      <c r="T1818">
        <f>IF(A1818="","",K1818*Rules!$B$23+L1818*Rules!$B$24+M1818*Rules!$B$25+N1818*Rules!$B$26)</f>
        <v>0</v>
      </c>
      <c r="U1818">
        <f t="shared" si="28"/>
        <v>0</v>
      </c>
    </row>
    <row r="1819" spans="1:21" x14ac:dyDescent="0.2">
      <c r="A1819" t="str">
        <f>MatchSquad!A1819</f>
        <v>M037</v>
      </c>
      <c r="B1819" t="str">
        <f>MatchSquad!B1819</f>
        <v>P068</v>
      </c>
      <c r="C1819" t="str">
        <f>MatchSquad!C1819</f>
        <v>Prasidh Krishna</v>
      </c>
      <c r="D1819" t="str">
        <f>MatchSquad!D1819</f>
        <v>BWL</v>
      </c>
      <c r="E1819" t="str">
        <f>MatchSquad!E1819</f>
        <v>GT</v>
      </c>
      <c r="F1819">
        <f>MatchSquad!G1819</f>
        <v>0</v>
      </c>
      <c r="G1819">
        <f>IF(A1819="","",SUMIFS(BallByBall!$I$2:$I$501,BallByBall!$B$2:$B$501,A1819,BallByBall!$F$2:$F$501,B1819))</f>
        <v>0</v>
      </c>
      <c r="H1819">
        <f>IF(A1819="","",COUNTIFS(BallByBall!$B$2:$B$501,A1819,BallByBall!$F$2:$F$501,B1819,BallByBall!$Q$2:$Q$501,1))</f>
        <v>0</v>
      </c>
      <c r="I1819">
        <f>IF(A1819="","",COUNTIFS(BallByBall!$B$2:$B$501,A1819,BallByBall!$F$2:$F$501,B1819,BallByBall!$R$2:$R$501,1))</f>
        <v>0</v>
      </c>
      <c r="J1819">
        <f>IF(A1819="","",SUMIFS(BallByBall!$T$2:$T$501,BallByBall!$B$2:$B$501,A1819,BallByBall!$H$2:$H$501,B1819))</f>
        <v>0</v>
      </c>
      <c r="K1819">
        <f>IF(A1819="","",SUMIFS(BallByBall!$U$2:$U$501,BallByBall!$B$2:$B$501,A1819,BallByBall!$P$2:$P$501,B1819))</f>
        <v>0</v>
      </c>
      <c r="L1819">
        <f>IF(A1819="","",SUMIFS(BallByBall!$V$2:$V$501,BallByBall!$B$2:$B$501,A1819,BallByBall!$P$2:$P$501,B1819))</f>
        <v>0</v>
      </c>
      <c r="M1819">
        <f>IF(A1819="","",SUMIFS(BallByBall!$W$2:$W$501,BallByBall!$B$2:$B$501,A1819,BallByBall!$P$2:$P$501,B1819))</f>
        <v>0</v>
      </c>
      <c r="N1819">
        <f>IF(A1819="","",SUMIFS(BallByBall!$X$2:$X$501,BallByBall!$B$2:$B$501,A1819,BallByBall!$P$2:$P$501,B1819))</f>
        <v>0</v>
      </c>
      <c r="O1819">
        <f>IF(A1819="","",SUMIFS(OverSummary!$G$2:$G$101,OverSummary!$A$2:$A$101,A1819,OverSummary!$D$2:$D$101,B1819))</f>
        <v>0</v>
      </c>
      <c r="P1819">
        <f>IF(A1819="","",G1819*Rules!$B$13+H1819*Rules!$B$14+I1819*Rules!$B$15)</f>
        <v>0</v>
      </c>
      <c r="Q1819">
        <f>IF(A1819="","",IF(G1819&gt;=100,Rules!$B$18,IF(G1819&gt;=50,Rules!$B$17,IF(G1819&gt;=30,Rules!$B$16,0)))+IF(AND(F1819=1,D1819&lt;&gt;"BWL",G1819=0),Rules!$B$27,0))</f>
        <v>0</v>
      </c>
      <c r="R1819">
        <f>IF(A1819="","",J1819*Rules!$B$19+O1819*Rules!$B$22)</f>
        <v>0</v>
      </c>
      <c r="S1819">
        <f>IF(A1819="","",IF(J1819&gt;=4,Rules!$B$21,IF(J1819&gt;=3,Rules!$B$20,0)))</f>
        <v>0</v>
      </c>
      <c r="T1819">
        <f>IF(A1819="","",K1819*Rules!$B$23+L1819*Rules!$B$24+M1819*Rules!$B$25+N1819*Rules!$B$26)</f>
        <v>0</v>
      </c>
      <c r="U1819">
        <f t="shared" si="28"/>
        <v>0</v>
      </c>
    </row>
    <row r="1820" spans="1:21" x14ac:dyDescent="0.2">
      <c r="A1820" t="str">
        <f>MatchSquad!A1820</f>
        <v>M037</v>
      </c>
      <c r="B1820" t="str">
        <f>MatchSquad!B1820</f>
        <v>P069</v>
      </c>
      <c r="C1820" t="str">
        <f>MatchSquad!C1820</f>
        <v>Manav Suthar</v>
      </c>
      <c r="D1820" t="str">
        <f>MatchSquad!D1820</f>
        <v>BWL</v>
      </c>
      <c r="E1820" t="str">
        <f>MatchSquad!E1820</f>
        <v>GT</v>
      </c>
      <c r="F1820">
        <f>MatchSquad!G1820</f>
        <v>0</v>
      </c>
      <c r="G1820">
        <f>IF(A1820="","",SUMIFS(BallByBall!$I$2:$I$501,BallByBall!$B$2:$B$501,A1820,BallByBall!$F$2:$F$501,B1820))</f>
        <v>0</v>
      </c>
      <c r="H1820">
        <f>IF(A1820="","",COUNTIFS(BallByBall!$B$2:$B$501,A1820,BallByBall!$F$2:$F$501,B1820,BallByBall!$Q$2:$Q$501,1))</f>
        <v>0</v>
      </c>
      <c r="I1820">
        <f>IF(A1820="","",COUNTIFS(BallByBall!$B$2:$B$501,A1820,BallByBall!$F$2:$F$501,B1820,BallByBall!$R$2:$R$501,1))</f>
        <v>0</v>
      </c>
      <c r="J1820">
        <f>IF(A1820="","",SUMIFS(BallByBall!$T$2:$T$501,BallByBall!$B$2:$B$501,A1820,BallByBall!$H$2:$H$501,B1820))</f>
        <v>0</v>
      </c>
      <c r="K1820">
        <f>IF(A1820="","",SUMIFS(BallByBall!$U$2:$U$501,BallByBall!$B$2:$B$501,A1820,BallByBall!$P$2:$P$501,B1820))</f>
        <v>0</v>
      </c>
      <c r="L1820">
        <f>IF(A1820="","",SUMIFS(BallByBall!$V$2:$V$501,BallByBall!$B$2:$B$501,A1820,BallByBall!$P$2:$P$501,B1820))</f>
        <v>0</v>
      </c>
      <c r="M1820">
        <f>IF(A1820="","",SUMIFS(BallByBall!$W$2:$W$501,BallByBall!$B$2:$B$501,A1820,BallByBall!$P$2:$P$501,B1820))</f>
        <v>0</v>
      </c>
      <c r="N1820">
        <f>IF(A1820="","",SUMIFS(BallByBall!$X$2:$X$501,BallByBall!$B$2:$B$501,A1820,BallByBall!$P$2:$P$501,B1820))</f>
        <v>0</v>
      </c>
      <c r="O1820">
        <f>IF(A1820="","",SUMIFS(OverSummary!$G$2:$G$101,OverSummary!$A$2:$A$101,A1820,OverSummary!$D$2:$D$101,B1820))</f>
        <v>0</v>
      </c>
      <c r="P1820">
        <f>IF(A1820="","",G1820*Rules!$B$13+H1820*Rules!$B$14+I1820*Rules!$B$15)</f>
        <v>0</v>
      </c>
      <c r="Q1820">
        <f>IF(A1820="","",IF(G1820&gt;=100,Rules!$B$18,IF(G1820&gt;=50,Rules!$B$17,IF(G1820&gt;=30,Rules!$B$16,0)))+IF(AND(F1820=1,D1820&lt;&gt;"BWL",G1820=0),Rules!$B$27,0))</f>
        <v>0</v>
      </c>
      <c r="R1820">
        <f>IF(A1820="","",J1820*Rules!$B$19+O1820*Rules!$B$22)</f>
        <v>0</v>
      </c>
      <c r="S1820">
        <f>IF(A1820="","",IF(J1820&gt;=4,Rules!$B$21,IF(J1820&gt;=3,Rules!$B$20,0)))</f>
        <v>0</v>
      </c>
      <c r="T1820">
        <f>IF(A1820="","",K1820*Rules!$B$23+L1820*Rules!$B$24+M1820*Rules!$B$25+N1820*Rules!$B$26)</f>
        <v>0</v>
      </c>
      <c r="U1820">
        <f t="shared" si="28"/>
        <v>0</v>
      </c>
    </row>
    <row r="1821" spans="1:21" x14ac:dyDescent="0.2">
      <c r="A1821" t="str">
        <f>MatchSquad!A1821</f>
        <v>M037</v>
      </c>
      <c r="B1821" t="str">
        <f>MatchSquad!B1821</f>
        <v>P070</v>
      </c>
      <c r="C1821" t="str">
        <f>MatchSquad!C1821</f>
        <v>Gurnoor Singh Brar</v>
      </c>
      <c r="D1821" t="str">
        <f>MatchSquad!D1821</f>
        <v>BWL</v>
      </c>
      <c r="E1821" t="str">
        <f>MatchSquad!E1821</f>
        <v>GT</v>
      </c>
      <c r="F1821">
        <f>MatchSquad!G1821</f>
        <v>0</v>
      </c>
      <c r="G1821">
        <f>IF(A1821="","",SUMIFS(BallByBall!$I$2:$I$501,BallByBall!$B$2:$B$501,A1821,BallByBall!$F$2:$F$501,B1821))</f>
        <v>0</v>
      </c>
      <c r="H1821">
        <f>IF(A1821="","",COUNTIFS(BallByBall!$B$2:$B$501,A1821,BallByBall!$F$2:$F$501,B1821,BallByBall!$Q$2:$Q$501,1))</f>
        <v>0</v>
      </c>
      <c r="I1821">
        <f>IF(A1821="","",COUNTIFS(BallByBall!$B$2:$B$501,A1821,BallByBall!$F$2:$F$501,B1821,BallByBall!$R$2:$R$501,1))</f>
        <v>0</v>
      </c>
      <c r="J1821">
        <f>IF(A1821="","",SUMIFS(BallByBall!$T$2:$T$501,BallByBall!$B$2:$B$501,A1821,BallByBall!$H$2:$H$501,B1821))</f>
        <v>0</v>
      </c>
      <c r="K1821">
        <f>IF(A1821="","",SUMIFS(BallByBall!$U$2:$U$501,BallByBall!$B$2:$B$501,A1821,BallByBall!$P$2:$P$501,B1821))</f>
        <v>0</v>
      </c>
      <c r="L1821">
        <f>IF(A1821="","",SUMIFS(BallByBall!$V$2:$V$501,BallByBall!$B$2:$B$501,A1821,BallByBall!$P$2:$P$501,B1821))</f>
        <v>0</v>
      </c>
      <c r="M1821">
        <f>IF(A1821="","",SUMIFS(BallByBall!$W$2:$W$501,BallByBall!$B$2:$B$501,A1821,BallByBall!$P$2:$P$501,B1821))</f>
        <v>0</v>
      </c>
      <c r="N1821">
        <f>IF(A1821="","",SUMIFS(BallByBall!$X$2:$X$501,BallByBall!$B$2:$B$501,A1821,BallByBall!$P$2:$P$501,B1821))</f>
        <v>0</v>
      </c>
      <c r="O1821">
        <f>IF(A1821="","",SUMIFS(OverSummary!$G$2:$G$101,OverSummary!$A$2:$A$101,A1821,OverSummary!$D$2:$D$101,B1821))</f>
        <v>0</v>
      </c>
      <c r="P1821">
        <f>IF(A1821="","",G1821*Rules!$B$13+H1821*Rules!$B$14+I1821*Rules!$B$15)</f>
        <v>0</v>
      </c>
      <c r="Q1821">
        <f>IF(A1821="","",IF(G1821&gt;=100,Rules!$B$18,IF(G1821&gt;=50,Rules!$B$17,IF(G1821&gt;=30,Rules!$B$16,0)))+IF(AND(F1821=1,D1821&lt;&gt;"BWL",G1821=0),Rules!$B$27,0))</f>
        <v>0</v>
      </c>
      <c r="R1821">
        <f>IF(A1821="","",J1821*Rules!$B$19+O1821*Rules!$B$22)</f>
        <v>0</v>
      </c>
      <c r="S1821">
        <f>IF(A1821="","",IF(J1821&gt;=4,Rules!$B$21,IF(J1821&gt;=3,Rules!$B$20,0)))</f>
        <v>0</v>
      </c>
      <c r="T1821">
        <f>IF(A1821="","",K1821*Rules!$B$23+L1821*Rules!$B$24+M1821*Rules!$B$25+N1821*Rules!$B$26)</f>
        <v>0</v>
      </c>
      <c r="U1821">
        <f t="shared" si="28"/>
        <v>0</v>
      </c>
    </row>
    <row r="1822" spans="1:21" x14ac:dyDescent="0.2">
      <c r="A1822" t="str">
        <f>MatchSquad!A1822</f>
        <v>M037</v>
      </c>
      <c r="B1822" t="str">
        <f>MatchSquad!B1822</f>
        <v>P071</v>
      </c>
      <c r="C1822" t="str">
        <f>MatchSquad!C1822</f>
        <v>Ishant Sharma</v>
      </c>
      <c r="D1822" t="str">
        <f>MatchSquad!D1822</f>
        <v>BWL</v>
      </c>
      <c r="E1822" t="str">
        <f>MatchSquad!E1822</f>
        <v>GT</v>
      </c>
      <c r="F1822">
        <f>MatchSquad!G1822</f>
        <v>0</v>
      </c>
      <c r="G1822">
        <f>IF(A1822="","",SUMIFS(BallByBall!$I$2:$I$501,BallByBall!$B$2:$B$501,A1822,BallByBall!$F$2:$F$501,B1822))</f>
        <v>0</v>
      </c>
      <c r="H1822">
        <f>IF(A1822="","",COUNTIFS(BallByBall!$B$2:$B$501,A1822,BallByBall!$F$2:$F$501,B1822,BallByBall!$Q$2:$Q$501,1))</f>
        <v>0</v>
      </c>
      <c r="I1822">
        <f>IF(A1822="","",COUNTIFS(BallByBall!$B$2:$B$501,A1822,BallByBall!$F$2:$F$501,B1822,BallByBall!$R$2:$R$501,1))</f>
        <v>0</v>
      </c>
      <c r="J1822">
        <f>IF(A1822="","",SUMIFS(BallByBall!$T$2:$T$501,BallByBall!$B$2:$B$501,A1822,BallByBall!$H$2:$H$501,B1822))</f>
        <v>0</v>
      </c>
      <c r="K1822">
        <f>IF(A1822="","",SUMIFS(BallByBall!$U$2:$U$501,BallByBall!$B$2:$B$501,A1822,BallByBall!$P$2:$P$501,B1822))</f>
        <v>0</v>
      </c>
      <c r="L1822">
        <f>IF(A1822="","",SUMIFS(BallByBall!$V$2:$V$501,BallByBall!$B$2:$B$501,A1822,BallByBall!$P$2:$P$501,B1822))</f>
        <v>0</v>
      </c>
      <c r="M1822">
        <f>IF(A1822="","",SUMIFS(BallByBall!$W$2:$W$501,BallByBall!$B$2:$B$501,A1822,BallByBall!$P$2:$P$501,B1822))</f>
        <v>0</v>
      </c>
      <c r="N1822">
        <f>IF(A1822="","",SUMIFS(BallByBall!$X$2:$X$501,BallByBall!$B$2:$B$501,A1822,BallByBall!$P$2:$P$501,B1822))</f>
        <v>0</v>
      </c>
      <c r="O1822">
        <f>IF(A1822="","",SUMIFS(OverSummary!$G$2:$G$101,OverSummary!$A$2:$A$101,A1822,OverSummary!$D$2:$D$101,B1822))</f>
        <v>0</v>
      </c>
      <c r="P1822">
        <f>IF(A1822="","",G1822*Rules!$B$13+H1822*Rules!$B$14+I1822*Rules!$B$15)</f>
        <v>0</v>
      </c>
      <c r="Q1822">
        <f>IF(A1822="","",IF(G1822&gt;=100,Rules!$B$18,IF(G1822&gt;=50,Rules!$B$17,IF(G1822&gt;=30,Rules!$B$16,0)))+IF(AND(F1822=1,D1822&lt;&gt;"BWL",G1822=0),Rules!$B$27,0))</f>
        <v>0</v>
      </c>
      <c r="R1822">
        <f>IF(A1822="","",J1822*Rules!$B$19+O1822*Rules!$B$22)</f>
        <v>0</v>
      </c>
      <c r="S1822">
        <f>IF(A1822="","",IF(J1822&gt;=4,Rules!$B$21,IF(J1822&gt;=3,Rules!$B$20,0)))</f>
        <v>0</v>
      </c>
      <c r="T1822">
        <f>IF(A1822="","",K1822*Rules!$B$23+L1822*Rules!$B$24+M1822*Rules!$B$25+N1822*Rules!$B$26)</f>
        <v>0</v>
      </c>
      <c r="U1822">
        <f t="shared" si="28"/>
        <v>0</v>
      </c>
    </row>
    <row r="1823" spans="1:21" x14ac:dyDescent="0.2">
      <c r="A1823" t="str">
        <f>MatchSquad!A1823</f>
        <v>M037</v>
      </c>
      <c r="B1823" t="str">
        <f>MatchSquad!B1823</f>
        <v>P072</v>
      </c>
      <c r="C1823" t="str">
        <f>MatchSquad!C1823</f>
        <v>Ashok Sharma</v>
      </c>
      <c r="D1823" t="str">
        <f>MatchSquad!D1823</f>
        <v>BWL</v>
      </c>
      <c r="E1823" t="str">
        <f>MatchSquad!E1823</f>
        <v>GT</v>
      </c>
      <c r="F1823">
        <f>MatchSquad!G1823</f>
        <v>0</v>
      </c>
      <c r="G1823">
        <f>IF(A1823="","",SUMIFS(BallByBall!$I$2:$I$501,BallByBall!$B$2:$B$501,A1823,BallByBall!$F$2:$F$501,B1823))</f>
        <v>0</v>
      </c>
      <c r="H1823">
        <f>IF(A1823="","",COUNTIFS(BallByBall!$B$2:$B$501,A1823,BallByBall!$F$2:$F$501,B1823,BallByBall!$Q$2:$Q$501,1))</f>
        <v>0</v>
      </c>
      <c r="I1823">
        <f>IF(A1823="","",COUNTIFS(BallByBall!$B$2:$B$501,A1823,BallByBall!$F$2:$F$501,B1823,BallByBall!$R$2:$R$501,1))</f>
        <v>0</v>
      </c>
      <c r="J1823">
        <f>IF(A1823="","",SUMIFS(BallByBall!$T$2:$T$501,BallByBall!$B$2:$B$501,A1823,BallByBall!$H$2:$H$501,B1823))</f>
        <v>0</v>
      </c>
      <c r="K1823">
        <f>IF(A1823="","",SUMIFS(BallByBall!$U$2:$U$501,BallByBall!$B$2:$B$501,A1823,BallByBall!$P$2:$P$501,B1823))</f>
        <v>0</v>
      </c>
      <c r="L1823">
        <f>IF(A1823="","",SUMIFS(BallByBall!$V$2:$V$501,BallByBall!$B$2:$B$501,A1823,BallByBall!$P$2:$P$501,B1823))</f>
        <v>0</v>
      </c>
      <c r="M1823">
        <f>IF(A1823="","",SUMIFS(BallByBall!$W$2:$W$501,BallByBall!$B$2:$B$501,A1823,BallByBall!$P$2:$P$501,B1823))</f>
        <v>0</v>
      </c>
      <c r="N1823">
        <f>IF(A1823="","",SUMIFS(BallByBall!$X$2:$X$501,BallByBall!$B$2:$B$501,A1823,BallByBall!$P$2:$P$501,B1823))</f>
        <v>0</v>
      </c>
      <c r="O1823">
        <f>IF(A1823="","",SUMIFS(OverSummary!$G$2:$G$101,OverSummary!$A$2:$A$101,A1823,OverSummary!$D$2:$D$101,B1823))</f>
        <v>0</v>
      </c>
      <c r="P1823">
        <f>IF(A1823="","",G1823*Rules!$B$13+H1823*Rules!$B$14+I1823*Rules!$B$15)</f>
        <v>0</v>
      </c>
      <c r="Q1823">
        <f>IF(A1823="","",IF(G1823&gt;=100,Rules!$B$18,IF(G1823&gt;=50,Rules!$B$17,IF(G1823&gt;=30,Rules!$B$16,0)))+IF(AND(F1823=1,D1823&lt;&gt;"BWL",G1823=0),Rules!$B$27,0))</f>
        <v>0</v>
      </c>
      <c r="R1823">
        <f>IF(A1823="","",J1823*Rules!$B$19+O1823*Rules!$B$22)</f>
        <v>0</v>
      </c>
      <c r="S1823">
        <f>IF(A1823="","",IF(J1823&gt;=4,Rules!$B$21,IF(J1823&gt;=3,Rules!$B$20,0)))</f>
        <v>0</v>
      </c>
      <c r="T1823">
        <f>IF(A1823="","",K1823*Rules!$B$23+L1823*Rules!$B$24+M1823*Rules!$B$25+N1823*Rules!$B$26)</f>
        <v>0</v>
      </c>
      <c r="U1823">
        <f t="shared" si="28"/>
        <v>0</v>
      </c>
    </row>
    <row r="1824" spans="1:21" x14ac:dyDescent="0.2">
      <c r="A1824" t="str">
        <f>MatchSquad!A1824</f>
        <v>M037</v>
      </c>
      <c r="B1824" t="str">
        <f>MatchSquad!B1824</f>
        <v>P073</v>
      </c>
      <c r="C1824" t="str">
        <f>MatchSquad!C1824</f>
        <v>Luke Wood</v>
      </c>
      <c r="D1824" t="str">
        <f>MatchSquad!D1824</f>
        <v>BWL</v>
      </c>
      <c r="E1824" t="str">
        <f>MatchSquad!E1824</f>
        <v>GT</v>
      </c>
      <c r="F1824">
        <f>MatchSquad!G1824</f>
        <v>0</v>
      </c>
      <c r="G1824">
        <f>IF(A1824="","",SUMIFS(BallByBall!$I$2:$I$501,BallByBall!$B$2:$B$501,A1824,BallByBall!$F$2:$F$501,B1824))</f>
        <v>0</v>
      </c>
      <c r="H1824">
        <f>IF(A1824="","",COUNTIFS(BallByBall!$B$2:$B$501,A1824,BallByBall!$F$2:$F$501,B1824,BallByBall!$Q$2:$Q$501,1))</f>
        <v>0</v>
      </c>
      <c r="I1824">
        <f>IF(A1824="","",COUNTIFS(BallByBall!$B$2:$B$501,A1824,BallByBall!$F$2:$F$501,B1824,BallByBall!$R$2:$R$501,1))</f>
        <v>0</v>
      </c>
      <c r="J1824">
        <f>IF(A1824="","",SUMIFS(BallByBall!$T$2:$T$501,BallByBall!$B$2:$B$501,A1824,BallByBall!$H$2:$H$501,B1824))</f>
        <v>0</v>
      </c>
      <c r="K1824">
        <f>IF(A1824="","",SUMIFS(BallByBall!$U$2:$U$501,BallByBall!$B$2:$B$501,A1824,BallByBall!$P$2:$P$501,B1824))</f>
        <v>0</v>
      </c>
      <c r="L1824">
        <f>IF(A1824="","",SUMIFS(BallByBall!$V$2:$V$501,BallByBall!$B$2:$B$501,A1824,BallByBall!$P$2:$P$501,B1824))</f>
        <v>0</v>
      </c>
      <c r="M1824">
        <f>IF(A1824="","",SUMIFS(BallByBall!$W$2:$W$501,BallByBall!$B$2:$B$501,A1824,BallByBall!$P$2:$P$501,B1824))</f>
        <v>0</v>
      </c>
      <c r="N1824">
        <f>IF(A1824="","",SUMIFS(BallByBall!$X$2:$X$501,BallByBall!$B$2:$B$501,A1824,BallByBall!$P$2:$P$501,B1824))</f>
        <v>0</v>
      </c>
      <c r="O1824">
        <f>IF(A1824="","",SUMIFS(OverSummary!$G$2:$G$101,OverSummary!$A$2:$A$101,A1824,OverSummary!$D$2:$D$101,B1824))</f>
        <v>0</v>
      </c>
      <c r="P1824">
        <f>IF(A1824="","",G1824*Rules!$B$13+H1824*Rules!$B$14+I1824*Rules!$B$15)</f>
        <v>0</v>
      </c>
      <c r="Q1824">
        <f>IF(A1824="","",IF(G1824&gt;=100,Rules!$B$18,IF(G1824&gt;=50,Rules!$B$17,IF(G1824&gt;=30,Rules!$B$16,0)))+IF(AND(F1824=1,D1824&lt;&gt;"BWL",G1824=0),Rules!$B$27,0))</f>
        <v>0</v>
      </c>
      <c r="R1824">
        <f>IF(A1824="","",J1824*Rules!$B$19+O1824*Rules!$B$22)</f>
        <v>0</v>
      </c>
      <c r="S1824">
        <f>IF(A1824="","",IF(J1824&gt;=4,Rules!$B$21,IF(J1824&gt;=3,Rules!$B$20,0)))</f>
        <v>0</v>
      </c>
      <c r="T1824">
        <f>IF(A1824="","",K1824*Rules!$B$23+L1824*Rules!$B$24+M1824*Rules!$B$25+N1824*Rules!$B$26)</f>
        <v>0</v>
      </c>
      <c r="U1824">
        <f t="shared" si="28"/>
        <v>0</v>
      </c>
    </row>
    <row r="1825" spans="1:21" x14ac:dyDescent="0.2">
      <c r="A1825" t="str">
        <f>MatchSquad!A1825</f>
        <v>M037</v>
      </c>
      <c r="B1825" t="str">
        <f>MatchSquad!B1825</f>
        <v>P074</v>
      </c>
      <c r="C1825" t="str">
        <f>MatchSquad!C1825</f>
        <v>Kulwant Khejroliya</v>
      </c>
      <c r="D1825" t="str">
        <f>MatchSquad!D1825</f>
        <v>BWL</v>
      </c>
      <c r="E1825" t="str">
        <f>MatchSquad!E1825</f>
        <v>GT</v>
      </c>
      <c r="F1825">
        <f>MatchSquad!G1825</f>
        <v>0</v>
      </c>
      <c r="G1825">
        <f>IF(A1825="","",SUMIFS(BallByBall!$I$2:$I$501,BallByBall!$B$2:$B$501,A1825,BallByBall!$F$2:$F$501,B1825))</f>
        <v>0</v>
      </c>
      <c r="H1825">
        <f>IF(A1825="","",COUNTIFS(BallByBall!$B$2:$B$501,A1825,BallByBall!$F$2:$F$501,B1825,BallByBall!$Q$2:$Q$501,1))</f>
        <v>0</v>
      </c>
      <c r="I1825">
        <f>IF(A1825="","",COUNTIFS(BallByBall!$B$2:$B$501,A1825,BallByBall!$F$2:$F$501,B1825,BallByBall!$R$2:$R$501,1))</f>
        <v>0</v>
      </c>
      <c r="J1825">
        <f>IF(A1825="","",SUMIFS(BallByBall!$T$2:$T$501,BallByBall!$B$2:$B$501,A1825,BallByBall!$H$2:$H$501,B1825))</f>
        <v>0</v>
      </c>
      <c r="K1825">
        <f>IF(A1825="","",SUMIFS(BallByBall!$U$2:$U$501,BallByBall!$B$2:$B$501,A1825,BallByBall!$P$2:$P$501,B1825))</f>
        <v>0</v>
      </c>
      <c r="L1825">
        <f>IF(A1825="","",SUMIFS(BallByBall!$V$2:$V$501,BallByBall!$B$2:$B$501,A1825,BallByBall!$P$2:$P$501,B1825))</f>
        <v>0</v>
      </c>
      <c r="M1825">
        <f>IF(A1825="","",SUMIFS(BallByBall!$W$2:$W$501,BallByBall!$B$2:$B$501,A1825,BallByBall!$P$2:$P$501,B1825))</f>
        <v>0</v>
      </c>
      <c r="N1825">
        <f>IF(A1825="","",SUMIFS(BallByBall!$X$2:$X$501,BallByBall!$B$2:$B$501,A1825,BallByBall!$P$2:$P$501,B1825))</f>
        <v>0</v>
      </c>
      <c r="O1825">
        <f>IF(A1825="","",SUMIFS(OverSummary!$G$2:$G$101,OverSummary!$A$2:$A$101,A1825,OverSummary!$D$2:$D$101,B1825))</f>
        <v>0</v>
      </c>
      <c r="P1825">
        <f>IF(A1825="","",G1825*Rules!$B$13+H1825*Rules!$B$14+I1825*Rules!$B$15)</f>
        <v>0</v>
      </c>
      <c r="Q1825">
        <f>IF(A1825="","",IF(G1825&gt;=100,Rules!$B$18,IF(G1825&gt;=50,Rules!$B$17,IF(G1825&gt;=30,Rules!$B$16,0)))+IF(AND(F1825=1,D1825&lt;&gt;"BWL",G1825=0),Rules!$B$27,0))</f>
        <v>0</v>
      </c>
      <c r="R1825">
        <f>IF(A1825="","",J1825*Rules!$B$19+O1825*Rules!$B$22)</f>
        <v>0</v>
      </c>
      <c r="S1825">
        <f>IF(A1825="","",IF(J1825&gt;=4,Rules!$B$21,IF(J1825&gt;=3,Rules!$B$20,0)))</f>
        <v>0</v>
      </c>
      <c r="T1825">
        <f>IF(A1825="","",K1825*Rules!$B$23+L1825*Rules!$B$24+M1825*Rules!$B$25+N1825*Rules!$B$26)</f>
        <v>0</v>
      </c>
      <c r="U1825">
        <f t="shared" si="28"/>
        <v>0</v>
      </c>
    </row>
    <row r="1826" spans="1:21" x14ac:dyDescent="0.2">
      <c r="A1826" t="str">
        <f>MatchSquad!A1826</f>
        <v>M037</v>
      </c>
      <c r="B1826" t="str">
        <f>MatchSquad!B1826</f>
        <v>P075</v>
      </c>
      <c r="C1826" t="str">
        <f>MatchSquad!C1826</f>
        <v>Rashid Khan</v>
      </c>
      <c r="D1826" t="str">
        <f>MatchSquad!D1826</f>
        <v>BWL</v>
      </c>
      <c r="E1826" t="str">
        <f>MatchSquad!E1826</f>
        <v>GT</v>
      </c>
      <c r="F1826">
        <f>MatchSquad!G1826</f>
        <v>0</v>
      </c>
      <c r="G1826">
        <f>IF(A1826="","",SUMIFS(BallByBall!$I$2:$I$501,BallByBall!$B$2:$B$501,A1826,BallByBall!$F$2:$F$501,B1826))</f>
        <v>0</v>
      </c>
      <c r="H1826">
        <f>IF(A1826="","",COUNTIFS(BallByBall!$B$2:$B$501,A1826,BallByBall!$F$2:$F$501,B1826,BallByBall!$Q$2:$Q$501,1))</f>
        <v>0</v>
      </c>
      <c r="I1826">
        <f>IF(A1826="","",COUNTIFS(BallByBall!$B$2:$B$501,A1826,BallByBall!$F$2:$F$501,B1826,BallByBall!$R$2:$R$501,1))</f>
        <v>0</v>
      </c>
      <c r="J1826">
        <f>IF(A1826="","",SUMIFS(BallByBall!$T$2:$T$501,BallByBall!$B$2:$B$501,A1826,BallByBall!$H$2:$H$501,B1826))</f>
        <v>0</v>
      </c>
      <c r="K1826">
        <f>IF(A1826="","",SUMIFS(BallByBall!$U$2:$U$501,BallByBall!$B$2:$B$501,A1826,BallByBall!$P$2:$P$501,B1826))</f>
        <v>0</v>
      </c>
      <c r="L1826">
        <f>IF(A1826="","",SUMIFS(BallByBall!$V$2:$V$501,BallByBall!$B$2:$B$501,A1826,BallByBall!$P$2:$P$501,B1826))</f>
        <v>0</v>
      </c>
      <c r="M1826">
        <f>IF(A1826="","",SUMIFS(BallByBall!$W$2:$W$501,BallByBall!$B$2:$B$501,A1826,BallByBall!$P$2:$P$501,B1826))</f>
        <v>0</v>
      </c>
      <c r="N1826">
        <f>IF(A1826="","",SUMIFS(BallByBall!$X$2:$X$501,BallByBall!$B$2:$B$501,A1826,BallByBall!$P$2:$P$501,B1826))</f>
        <v>0</v>
      </c>
      <c r="O1826">
        <f>IF(A1826="","",SUMIFS(OverSummary!$G$2:$G$101,OverSummary!$A$2:$A$101,A1826,OverSummary!$D$2:$D$101,B1826))</f>
        <v>0</v>
      </c>
      <c r="P1826">
        <f>IF(A1826="","",G1826*Rules!$B$13+H1826*Rules!$B$14+I1826*Rules!$B$15)</f>
        <v>0</v>
      </c>
      <c r="Q1826">
        <f>IF(A1826="","",IF(G1826&gt;=100,Rules!$B$18,IF(G1826&gt;=50,Rules!$B$17,IF(G1826&gt;=30,Rules!$B$16,0)))+IF(AND(F1826=1,D1826&lt;&gt;"BWL",G1826=0),Rules!$B$27,0))</f>
        <v>0</v>
      </c>
      <c r="R1826">
        <f>IF(A1826="","",J1826*Rules!$B$19+O1826*Rules!$B$22)</f>
        <v>0</v>
      </c>
      <c r="S1826">
        <f>IF(A1826="","",IF(J1826&gt;=4,Rules!$B$21,IF(J1826&gt;=3,Rules!$B$20,0)))</f>
        <v>0</v>
      </c>
      <c r="T1826">
        <f>IF(A1826="","",K1826*Rules!$B$23+L1826*Rules!$B$24+M1826*Rules!$B$25+N1826*Rules!$B$26)</f>
        <v>0</v>
      </c>
      <c r="U1826">
        <f t="shared" si="28"/>
        <v>0</v>
      </c>
    </row>
    <row r="1827" spans="1:21" x14ac:dyDescent="0.2">
      <c r="A1827" t="str">
        <f>MatchSquad!A1827</f>
        <v>M037</v>
      </c>
      <c r="B1827" t="str">
        <f>MatchSquad!B1827</f>
        <v>P001</v>
      </c>
      <c r="C1827" t="str">
        <f>MatchSquad!C1827</f>
        <v>Ruturaj Gaikwad</v>
      </c>
      <c r="D1827" t="str">
        <f>MatchSquad!D1827</f>
        <v>BAT</v>
      </c>
      <c r="E1827" t="str">
        <f>MatchSquad!E1827</f>
        <v>CSK</v>
      </c>
      <c r="F1827">
        <f>MatchSquad!G1827</f>
        <v>0</v>
      </c>
      <c r="G1827">
        <f>IF(A1827="","",SUMIFS(BallByBall!$I$2:$I$501,BallByBall!$B$2:$B$501,A1827,BallByBall!$F$2:$F$501,B1827))</f>
        <v>0</v>
      </c>
      <c r="H1827">
        <f>IF(A1827="","",COUNTIFS(BallByBall!$B$2:$B$501,A1827,BallByBall!$F$2:$F$501,B1827,BallByBall!$Q$2:$Q$501,1))</f>
        <v>0</v>
      </c>
      <c r="I1827">
        <f>IF(A1827="","",COUNTIFS(BallByBall!$B$2:$B$501,A1827,BallByBall!$F$2:$F$501,B1827,BallByBall!$R$2:$R$501,1))</f>
        <v>0</v>
      </c>
      <c r="J1827">
        <f>IF(A1827="","",SUMIFS(BallByBall!$T$2:$T$501,BallByBall!$B$2:$B$501,A1827,BallByBall!$H$2:$H$501,B1827))</f>
        <v>0</v>
      </c>
      <c r="K1827">
        <f>IF(A1827="","",SUMIFS(BallByBall!$U$2:$U$501,BallByBall!$B$2:$B$501,A1827,BallByBall!$P$2:$P$501,B1827))</f>
        <v>0</v>
      </c>
      <c r="L1827">
        <f>IF(A1827="","",SUMIFS(BallByBall!$V$2:$V$501,BallByBall!$B$2:$B$501,A1827,BallByBall!$P$2:$P$501,B1827))</f>
        <v>0</v>
      </c>
      <c r="M1827">
        <f>IF(A1827="","",SUMIFS(BallByBall!$W$2:$W$501,BallByBall!$B$2:$B$501,A1827,BallByBall!$P$2:$P$501,B1827))</f>
        <v>0</v>
      </c>
      <c r="N1827">
        <f>IF(A1827="","",SUMIFS(BallByBall!$X$2:$X$501,BallByBall!$B$2:$B$501,A1827,BallByBall!$P$2:$P$501,B1827))</f>
        <v>0</v>
      </c>
      <c r="O1827">
        <f>IF(A1827="","",SUMIFS(OverSummary!$G$2:$G$101,OverSummary!$A$2:$A$101,A1827,OverSummary!$D$2:$D$101,B1827))</f>
        <v>0</v>
      </c>
      <c r="P1827">
        <f>IF(A1827="","",G1827*Rules!$B$13+H1827*Rules!$B$14+I1827*Rules!$B$15)</f>
        <v>0</v>
      </c>
      <c r="Q1827">
        <f>IF(A1827="","",IF(G1827&gt;=100,Rules!$B$18,IF(G1827&gt;=50,Rules!$B$17,IF(G1827&gt;=30,Rules!$B$16,0)))+IF(AND(F1827=1,D1827&lt;&gt;"BWL",G1827=0),Rules!$B$27,0))</f>
        <v>0</v>
      </c>
      <c r="R1827">
        <f>IF(A1827="","",J1827*Rules!$B$19+O1827*Rules!$B$22)</f>
        <v>0</v>
      </c>
      <c r="S1827">
        <f>IF(A1827="","",IF(J1827&gt;=4,Rules!$B$21,IF(J1827&gt;=3,Rules!$B$20,0)))</f>
        <v>0</v>
      </c>
      <c r="T1827">
        <f>IF(A1827="","",K1827*Rules!$B$23+L1827*Rules!$B$24+M1827*Rules!$B$25+N1827*Rules!$B$26)</f>
        <v>0</v>
      </c>
      <c r="U1827">
        <f t="shared" si="28"/>
        <v>0</v>
      </c>
    </row>
    <row r="1828" spans="1:21" x14ac:dyDescent="0.2">
      <c r="A1828" t="str">
        <f>MatchSquad!A1828</f>
        <v>M037</v>
      </c>
      <c r="B1828" t="str">
        <f>MatchSquad!B1828</f>
        <v>P002</v>
      </c>
      <c r="C1828" t="str">
        <f>MatchSquad!C1828</f>
        <v>MS Dhoni</v>
      </c>
      <c r="D1828" t="str">
        <f>MatchSquad!D1828</f>
        <v>WK</v>
      </c>
      <c r="E1828" t="str">
        <f>MatchSquad!E1828</f>
        <v>CSK</v>
      </c>
      <c r="F1828">
        <f>MatchSquad!G1828</f>
        <v>0</v>
      </c>
      <c r="G1828">
        <f>IF(A1828="","",SUMIFS(BallByBall!$I$2:$I$501,BallByBall!$B$2:$B$501,A1828,BallByBall!$F$2:$F$501,B1828))</f>
        <v>0</v>
      </c>
      <c r="H1828">
        <f>IF(A1828="","",COUNTIFS(BallByBall!$B$2:$B$501,A1828,BallByBall!$F$2:$F$501,B1828,BallByBall!$Q$2:$Q$501,1))</f>
        <v>0</v>
      </c>
      <c r="I1828">
        <f>IF(A1828="","",COUNTIFS(BallByBall!$B$2:$B$501,A1828,BallByBall!$F$2:$F$501,B1828,BallByBall!$R$2:$R$501,1))</f>
        <v>0</v>
      </c>
      <c r="J1828">
        <f>IF(A1828="","",SUMIFS(BallByBall!$T$2:$T$501,BallByBall!$B$2:$B$501,A1828,BallByBall!$H$2:$H$501,B1828))</f>
        <v>0</v>
      </c>
      <c r="K1828">
        <f>IF(A1828="","",SUMIFS(BallByBall!$U$2:$U$501,BallByBall!$B$2:$B$501,A1828,BallByBall!$P$2:$P$501,B1828))</f>
        <v>0</v>
      </c>
      <c r="L1828">
        <f>IF(A1828="","",SUMIFS(BallByBall!$V$2:$V$501,BallByBall!$B$2:$B$501,A1828,BallByBall!$P$2:$P$501,B1828))</f>
        <v>0</v>
      </c>
      <c r="M1828">
        <f>IF(A1828="","",SUMIFS(BallByBall!$W$2:$W$501,BallByBall!$B$2:$B$501,A1828,BallByBall!$P$2:$P$501,B1828))</f>
        <v>0</v>
      </c>
      <c r="N1828">
        <f>IF(A1828="","",SUMIFS(BallByBall!$X$2:$X$501,BallByBall!$B$2:$B$501,A1828,BallByBall!$P$2:$P$501,B1828))</f>
        <v>0</v>
      </c>
      <c r="O1828">
        <f>IF(A1828="","",SUMIFS(OverSummary!$G$2:$G$101,OverSummary!$A$2:$A$101,A1828,OverSummary!$D$2:$D$101,B1828))</f>
        <v>0</v>
      </c>
      <c r="P1828">
        <f>IF(A1828="","",G1828*Rules!$B$13+H1828*Rules!$B$14+I1828*Rules!$B$15)</f>
        <v>0</v>
      </c>
      <c r="Q1828">
        <f>IF(A1828="","",IF(G1828&gt;=100,Rules!$B$18,IF(G1828&gt;=50,Rules!$B$17,IF(G1828&gt;=30,Rules!$B$16,0)))+IF(AND(F1828=1,D1828&lt;&gt;"BWL",G1828=0),Rules!$B$27,0))</f>
        <v>0</v>
      </c>
      <c r="R1828">
        <f>IF(A1828="","",J1828*Rules!$B$19+O1828*Rules!$B$22)</f>
        <v>0</v>
      </c>
      <c r="S1828">
        <f>IF(A1828="","",IF(J1828&gt;=4,Rules!$B$21,IF(J1828&gt;=3,Rules!$B$20,0)))</f>
        <v>0</v>
      </c>
      <c r="T1828">
        <f>IF(A1828="","",K1828*Rules!$B$23+L1828*Rules!$B$24+M1828*Rules!$B$25+N1828*Rules!$B$26)</f>
        <v>0</v>
      </c>
      <c r="U1828">
        <f t="shared" si="28"/>
        <v>0</v>
      </c>
    </row>
    <row r="1829" spans="1:21" x14ac:dyDescent="0.2">
      <c r="A1829" t="str">
        <f>MatchSquad!A1829</f>
        <v>M037</v>
      </c>
      <c r="B1829" t="str">
        <f>MatchSquad!B1829</f>
        <v>P003</v>
      </c>
      <c r="C1829" t="str">
        <f>MatchSquad!C1829</f>
        <v>Sanju Samson</v>
      </c>
      <c r="D1829" t="str">
        <f>MatchSquad!D1829</f>
        <v>WK</v>
      </c>
      <c r="E1829" t="str">
        <f>MatchSquad!E1829</f>
        <v>CSK</v>
      </c>
      <c r="F1829">
        <f>MatchSquad!G1829</f>
        <v>0</v>
      </c>
      <c r="G1829">
        <f>IF(A1829="","",SUMIFS(BallByBall!$I$2:$I$501,BallByBall!$B$2:$B$501,A1829,BallByBall!$F$2:$F$501,B1829))</f>
        <v>0</v>
      </c>
      <c r="H1829">
        <f>IF(A1829="","",COUNTIFS(BallByBall!$B$2:$B$501,A1829,BallByBall!$F$2:$F$501,B1829,BallByBall!$Q$2:$Q$501,1))</f>
        <v>0</v>
      </c>
      <c r="I1829">
        <f>IF(A1829="","",COUNTIFS(BallByBall!$B$2:$B$501,A1829,BallByBall!$F$2:$F$501,B1829,BallByBall!$R$2:$R$501,1))</f>
        <v>0</v>
      </c>
      <c r="J1829">
        <f>IF(A1829="","",SUMIFS(BallByBall!$T$2:$T$501,BallByBall!$B$2:$B$501,A1829,BallByBall!$H$2:$H$501,B1829))</f>
        <v>0</v>
      </c>
      <c r="K1829">
        <f>IF(A1829="","",SUMIFS(BallByBall!$U$2:$U$501,BallByBall!$B$2:$B$501,A1829,BallByBall!$P$2:$P$501,B1829))</f>
        <v>0</v>
      </c>
      <c r="L1829">
        <f>IF(A1829="","",SUMIFS(BallByBall!$V$2:$V$501,BallByBall!$B$2:$B$501,A1829,BallByBall!$P$2:$P$501,B1829))</f>
        <v>0</v>
      </c>
      <c r="M1829">
        <f>IF(A1829="","",SUMIFS(BallByBall!$W$2:$W$501,BallByBall!$B$2:$B$501,A1829,BallByBall!$P$2:$P$501,B1829))</f>
        <v>0</v>
      </c>
      <c r="N1829">
        <f>IF(A1829="","",SUMIFS(BallByBall!$X$2:$X$501,BallByBall!$B$2:$B$501,A1829,BallByBall!$P$2:$P$501,B1829))</f>
        <v>0</v>
      </c>
      <c r="O1829">
        <f>IF(A1829="","",SUMIFS(OverSummary!$G$2:$G$101,OverSummary!$A$2:$A$101,A1829,OverSummary!$D$2:$D$101,B1829))</f>
        <v>0</v>
      </c>
      <c r="P1829">
        <f>IF(A1829="","",G1829*Rules!$B$13+H1829*Rules!$B$14+I1829*Rules!$B$15)</f>
        <v>0</v>
      </c>
      <c r="Q1829">
        <f>IF(A1829="","",IF(G1829&gt;=100,Rules!$B$18,IF(G1829&gt;=50,Rules!$B$17,IF(G1829&gt;=30,Rules!$B$16,0)))+IF(AND(F1829=1,D1829&lt;&gt;"BWL",G1829=0),Rules!$B$27,0))</f>
        <v>0</v>
      </c>
      <c r="R1829">
        <f>IF(A1829="","",J1829*Rules!$B$19+O1829*Rules!$B$22)</f>
        <v>0</v>
      </c>
      <c r="S1829">
        <f>IF(A1829="","",IF(J1829&gt;=4,Rules!$B$21,IF(J1829&gt;=3,Rules!$B$20,0)))</f>
        <v>0</v>
      </c>
      <c r="T1829">
        <f>IF(A1829="","",K1829*Rules!$B$23+L1829*Rules!$B$24+M1829*Rules!$B$25+N1829*Rules!$B$26)</f>
        <v>0</v>
      </c>
      <c r="U1829">
        <f t="shared" si="28"/>
        <v>0</v>
      </c>
    </row>
    <row r="1830" spans="1:21" x14ac:dyDescent="0.2">
      <c r="A1830" t="str">
        <f>MatchSquad!A1830</f>
        <v>M037</v>
      </c>
      <c r="B1830" t="str">
        <f>MatchSquad!B1830</f>
        <v>P004</v>
      </c>
      <c r="C1830" t="str">
        <f>MatchSquad!C1830</f>
        <v>Dewald Brevis</v>
      </c>
      <c r="D1830" t="str">
        <f>MatchSquad!D1830</f>
        <v>BAT</v>
      </c>
      <c r="E1830" t="str">
        <f>MatchSquad!E1830</f>
        <v>CSK</v>
      </c>
      <c r="F1830">
        <f>MatchSquad!G1830</f>
        <v>0</v>
      </c>
      <c r="G1830">
        <f>IF(A1830="","",SUMIFS(BallByBall!$I$2:$I$501,BallByBall!$B$2:$B$501,A1830,BallByBall!$F$2:$F$501,B1830))</f>
        <v>0</v>
      </c>
      <c r="H1830">
        <f>IF(A1830="","",COUNTIFS(BallByBall!$B$2:$B$501,A1830,BallByBall!$F$2:$F$501,B1830,BallByBall!$Q$2:$Q$501,1))</f>
        <v>0</v>
      </c>
      <c r="I1830">
        <f>IF(A1830="","",COUNTIFS(BallByBall!$B$2:$B$501,A1830,BallByBall!$F$2:$F$501,B1830,BallByBall!$R$2:$R$501,1))</f>
        <v>0</v>
      </c>
      <c r="J1830">
        <f>IF(A1830="","",SUMIFS(BallByBall!$T$2:$T$501,BallByBall!$B$2:$B$501,A1830,BallByBall!$H$2:$H$501,B1830))</f>
        <v>0</v>
      </c>
      <c r="K1830">
        <f>IF(A1830="","",SUMIFS(BallByBall!$U$2:$U$501,BallByBall!$B$2:$B$501,A1830,BallByBall!$P$2:$P$501,B1830))</f>
        <v>0</v>
      </c>
      <c r="L1830">
        <f>IF(A1830="","",SUMIFS(BallByBall!$V$2:$V$501,BallByBall!$B$2:$B$501,A1830,BallByBall!$P$2:$P$501,B1830))</f>
        <v>0</v>
      </c>
      <c r="M1830">
        <f>IF(A1830="","",SUMIFS(BallByBall!$W$2:$W$501,BallByBall!$B$2:$B$501,A1830,BallByBall!$P$2:$P$501,B1830))</f>
        <v>0</v>
      </c>
      <c r="N1830">
        <f>IF(A1830="","",SUMIFS(BallByBall!$X$2:$X$501,BallByBall!$B$2:$B$501,A1830,BallByBall!$P$2:$P$501,B1830))</f>
        <v>0</v>
      </c>
      <c r="O1830">
        <f>IF(A1830="","",SUMIFS(OverSummary!$G$2:$G$101,OverSummary!$A$2:$A$101,A1830,OverSummary!$D$2:$D$101,B1830))</f>
        <v>0</v>
      </c>
      <c r="P1830">
        <f>IF(A1830="","",G1830*Rules!$B$13+H1830*Rules!$B$14+I1830*Rules!$B$15)</f>
        <v>0</v>
      </c>
      <c r="Q1830">
        <f>IF(A1830="","",IF(G1830&gt;=100,Rules!$B$18,IF(G1830&gt;=50,Rules!$B$17,IF(G1830&gt;=30,Rules!$B$16,0)))+IF(AND(F1830=1,D1830&lt;&gt;"BWL",G1830=0),Rules!$B$27,0))</f>
        <v>0</v>
      </c>
      <c r="R1830">
        <f>IF(A1830="","",J1830*Rules!$B$19+O1830*Rules!$B$22)</f>
        <v>0</v>
      </c>
      <c r="S1830">
        <f>IF(A1830="","",IF(J1830&gt;=4,Rules!$B$21,IF(J1830&gt;=3,Rules!$B$20,0)))</f>
        <v>0</v>
      </c>
      <c r="T1830">
        <f>IF(A1830="","",K1830*Rules!$B$23+L1830*Rules!$B$24+M1830*Rules!$B$25+N1830*Rules!$B$26)</f>
        <v>0</v>
      </c>
      <c r="U1830">
        <f t="shared" si="28"/>
        <v>0</v>
      </c>
    </row>
    <row r="1831" spans="1:21" x14ac:dyDescent="0.2">
      <c r="A1831" t="str">
        <f>MatchSquad!A1831</f>
        <v>M037</v>
      </c>
      <c r="B1831" t="str">
        <f>MatchSquad!B1831</f>
        <v>P005</v>
      </c>
      <c r="C1831" t="str">
        <f>MatchSquad!C1831</f>
        <v>Ayush Mhatre</v>
      </c>
      <c r="D1831" t="str">
        <f>MatchSquad!D1831</f>
        <v>BAT</v>
      </c>
      <c r="E1831" t="str">
        <f>MatchSquad!E1831</f>
        <v>CSK</v>
      </c>
      <c r="F1831">
        <f>MatchSquad!G1831</f>
        <v>0</v>
      </c>
      <c r="G1831">
        <f>IF(A1831="","",SUMIFS(BallByBall!$I$2:$I$501,BallByBall!$B$2:$B$501,A1831,BallByBall!$F$2:$F$501,B1831))</f>
        <v>0</v>
      </c>
      <c r="H1831">
        <f>IF(A1831="","",COUNTIFS(BallByBall!$B$2:$B$501,A1831,BallByBall!$F$2:$F$501,B1831,BallByBall!$Q$2:$Q$501,1))</f>
        <v>0</v>
      </c>
      <c r="I1831">
        <f>IF(A1831="","",COUNTIFS(BallByBall!$B$2:$B$501,A1831,BallByBall!$F$2:$F$501,B1831,BallByBall!$R$2:$R$501,1))</f>
        <v>0</v>
      </c>
      <c r="J1831">
        <f>IF(A1831="","",SUMIFS(BallByBall!$T$2:$T$501,BallByBall!$B$2:$B$501,A1831,BallByBall!$H$2:$H$501,B1831))</f>
        <v>0</v>
      </c>
      <c r="K1831">
        <f>IF(A1831="","",SUMIFS(BallByBall!$U$2:$U$501,BallByBall!$B$2:$B$501,A1831,BallByBall!$P$2:$P$501,B1831))</f>
        <v>0</v>
      </c>
      <c r="L1831">
        <f>IF(A1831="","",SUMIFS(BallByBall!$V$2:$V$501,BallByBall!$B$2:$B$501,A1831,BallByBall!$P$2:$P$501,B1831))</f>
        <v>0</v>
      </c>
      <c r="M1831">
        <f>IF(A1831="","",SUMIFS(BallByBall!$W$2:$W$501,BallByBall!$B$2:$B$501,A1831,BallByBall!$P$2:$P$501,B1831))</f>
        <v>0</v>
      </c>
      <c r="N1831">
        <f>IF(A1831="","",SUMIFS(BallByBall!$X$2:$X$501,BallByBall!$B$2:$B$501,A1831,BallByBall!$P$2:$P$501,B1831))</f>
        <v>0</v>
      </c>
      <c r="O1831">
        <f>IF(A1831="","",SUMIFS(OverSummary!$G$2:$G$101,OverSummary!$A$2:$A$101,A1831,OverSummary!$D$2:$D$101,B1831))</f>
        <v>0</v>
      </c>
      <c r="P1831">
        <f>IF(A1831="","",G1831*Rules!$B$13+H1831*Rules!$B$14+I1831*Rules!$B$15)</f>
        <v>0</v>
      </c>
      <c r="Q1831">
        <f>IF(A1831="","",IF(G1831&gt;=100,Rules!$B$18,IF(G1831&gt;=50,Rules!$B$17,IF(G1831&gt;=30,Rules!$B$16,0)))+IF(AND(F1831=1,D1831&lt;&gt;"BWL",G1831=0),Rules!$B$27,0))</f>
        <v>0</v>
      </c>
      <c r="R1831">
        <f>IF(A1831="","",J1831*Rules!$B$19+O1831*Rules!$B$22)</f>
        <v>0</v>
      </c>
      <c r="S1831">
        <f>IF(A1831="","",IF(J1831&gt;=4,Rules!$B$21,IF(J1831&gt;=3,Rules!$B$20,0)))</f>
        <v>0</v>
      </c>
      <c r="T1831">
        <f>IF(A1831="","",K1831*Rules!$B$23+L1831*Rules!$B$24+M1831*Rules!$B$25+N1831*Rules!$B$26)</f>
        <v>0</v>
      </c>
      <c r="U1831">
        <f t="shared" si="28"/>
        <v>0</v>
      </c>
    </row>
    <row r="1832" spans="1:21" x14ac:dyDescent="0.2">
      <c r="A1832" t="str">
        <f>MatchSquad!A1832</f>
        <v>M037</v>
      </c>
      <c r="B1832" t="str">
        <f>MatchSquad!B1832</f>
        <v>P006</v>
      </c>
      <c r="C1832" t="str">
        <f>MatchSquad!C1832</f>
        <v>Kartik Sharma</v>
      </c>
      <c r="D1832" t="str">
        <f>MatchSquad!D1832</f>
        <v>WK</v>
      </c>
      <c r="E1832" t="str">
        <f>MatchSquad!E1832</f>
        <v>CSK</v>
      </c>
      <c r="F1832">
        <f>MatchSquad!G1832</f>
        <v>0</v>
      </c>
      <c r="G1832">
        <f>IF(A1832="","",SUMIFS(BallByBall!$I$2:$I$501,BallByBall!$B$2:$B$501,A1832,BallByBall!$F$2:$F$501,B1832))</f>
        <v>0</v>
      </c>
      <c r="H1832">
        <f>IF(A1832="","",COUNTIFS(BallByBall!$B$2:$B$501,A1832,BallByBall!$F$2:$F$501,B1832,BallByBall!$Q$2:$Q$501,1))</f>
        <v>0</v>
      </c>
      <c r="I1832">
        <f>IF(A1832="","",COUNTIFS(BallByBall!$B$2:$B$501,A1832,BallByBall!$F$2:$F$501,B1832,BallByBall!$R$2:$R$501,1))</f>
        <v>0</v>
      </c>
      <c r="J1832">
        <f>IF(A1832="","",SUMIFS(BallByBall!$T$2:$T$501,BallByBall!$B$2:$B$501,A1832,BallByBall!$H$2:$H$501,B1832))</f>
        <v>0</v>
      </c>
      <c r="K1832">
        <f>IF(A1832="","",SUMIFS(BallByBall!$U$2:$U$501,BallByBall!$B$2:$B$501,A1832,BallByBall!$P$2:$P$501,B1832))</f>
        <v>0</v>
      </c>
      <c r="L1832">
        <f>IF(A1832="","",SUMIFS(BallByBall!$V$2:$V$501,BallByBall!$B$2:$B$501,A1832,BallByBall!$P$2:$P$501,B1832))</f>
        <v>0</v>
      </c>
      <c r="M1832">
        <f>IF(A1832="","",SUMIFS(BallByBall!$W$2:$W$501,BallByBall!$B$2:$B$501,A1832,BallByBall!$P$2:$P$501,B1832))</f>
        <v>0</v>
      </c>
      <c r="N1832">
        <f>IF(A1832="","",SUMIFS(BallByBall!$X$2:$X$501,BallByBall!$B$2:$B$501,A1832,BallByBall!$P$2:$P$501,B1832))</f>
        <v>0</v>
      </c>
      <c r="O1832">
        <f>IF(A1832="","",SUMIFS(OverSummary!$G$2:$G$101,OverSummary!$A$2:$A$101,A1832,OverSummary!$D$2:$D$101,B1832))</f>
        <v>0</v>
      </c>
      <c r="P1832">
        <f>IF(A1832="","",G1832*Rules!$B$13+H1832*Rules!$B$14+I1832*Rules!$B$15)</f>
        <v>0</v>
      </c>
      <c r="Q1832">
        <f>IF(A1832="","",IF(G1832&gt;=100,Rules!$B$18,IF(G1832&gt;=50,Rules!$B$17,IF(G1832&gt;=30,Rules!$B$16,0)))+IF(AND(F1832=1,D1832&lt;&gt;"BWL",G1832=0),Rules!$B$27,0))</f>
        <v>0</v>
      </c>
      <c r="R1832">
        <f>IF(A1832="","",J1832*Rules!$B$19+O1832*Rules!$B$22)</f>
        <v>0</v>
      </c>
      <c r="S1832">
        <f>IF(A1832="","",IF(J1832&gt;=4,Rules!$B$21,IF(J1832&gt;=3,Rules!$B$20,0)))</f>
        <v>0</v>
      </c>
      <c r="T1832">
        <f>IF(A1832="","",K1832*Rules!$B$23+L1832*Rules!$B$24+M1832*Rules!$B$25+N1832*Rules!$B$26)</f>
        <v>0</v>
      </c>
      <c r="U1832">
        <f t="shared" si="28"/>
        <v>0</v>
      </c>
    </row>
    <row r="1833" spans="1:21" x14ac:dyDescent="0.2">
      <c r="A1833" t="str">
        <f>MatchSquad!A1833</f>
        <v>M037</v>
      </c>
      <c r="B1833" t="str">
        <f>MatchSquad!B1833</f>
        <v>P007</v>
      </c>
      <c r="C1833" t="str">
        <f>MatchSquad!C1833</f>
        <v>Sarfaraz Khan</v>
      </c>
      <c r="D1833" t="str">
        <f>MatchSquad!D1833</f>
        <v>BAT</v>
      </c>
      <c r="E1833" t="str">
        <f>MatchSquad!E1833</f>
        <v>CSK</v>
      </c>
      <c r="F1833">
        <f>MatchSquad!G1833</f>
        <v>0</v>
      </c>
      <c r="G1833">
        <f>IF(A1833="","",SUMIFS(BallByBall!$I$2:$I$501,BallByBall!$B$2:$B$501,A1833,BallByBall!$F$2:$F$501,B1833))</f>
        <v>0</v>
      </c>
      <c r="H1833">
        <f>IF(A1833="","",COUNTIFS(BallByBall!$B$2:$B$501,A1833,BallByBall!$F$2:$F$501,B1833,BallByBall!$Q$2:$Q$501,1))</f>
        <v>0</v>
      </c>
      <c r="I1833">
        <f>IF(A1833="","",COUNTIFS(BallByBall!$B$2:$B$501,A1833,BallByBall!$F$2:$F$501,B1833,BallByBall!$R$2:$R$501,1))</f>
        <v>0</v>
      </c>
      <c r="J1833">
        <f>IF(A1833="","",SUMIFS(BallByBall!$T$2:$T$501,BallByBall!$B$2:$B$501,A1833,BallByBall!$H$2:$H$501,B1833))</f>
        <v>0</v>
      </c>
      <c r="K1833">
        <f>IF(A1833="","",SUMIFS(BallByBall!$U$2:$U$501,BallByBall!$B$2:$B$501,A1833,BallByBall!$P$2:$P$501,B1833))</f>
        <v>0</v>
      </c>
      <c r="L1833">
        <f>IF(A1833="","",SUMIFS(BallByBall!$V$2:$V$501,BallByBall!$B$2:$B$501,A1833,BallByBall!$P$2:$P$501,B1833))</f>
        <v>0</v>
      </c>
      <c r="M1833">
        <f>IF(A1833="","",SUMIFS(BallByBall!$W$2:$W$501,BallByBall!$B$2:$B$501,A1833,BallByBall!$P$2:$P$501,B1833))</f>
        <v>0</v>
      </c>
      <c r="N1833">
        <f>IF(A1833="","",SUMIFS(BallByBall!$X$2:$X$501,BallByBall!$B$2:$B$501,A1833,BallByBall!$P$2:$P$501,B1833))</f>
        <v>0</v>
      </c>
      <c r="O1833">
        <f>IF(A1833="","",SUMIFS(OverSummary!$G$2:$G$101,OverSummary!$A$2:$A$101,A1833,OverSummary!$D$2:$D$101,B1833))</f>
        <v>0</v>
      </c>
      <c r="P1833">
        <f>IF(A1833="","",G1833*Rules!$B$13+H1833*Rules!$B$14+I1833*Rules!$B$15)</f>
        <v>0</v>
      </c>
      <c r="Q1833">
        <f>IF(A1833="","",IF(G1833&gt;=100,Rules!$B$18,IF(G1833&gt;=50,Rules!$B$17,IF(G1833&gt;=30,Rules!$B$16,0)))+IF(AND(F1833=1,D1833&lt;&gt;"BWL",G1833=0),Rules!$B$27,0))</f>
        <v>0</v>
      </c>
      <c r="R1833">
        <f>IF(A1833="","",J1833*Rules!$B$19+O1833*Rules!$B$22)</f>
        <v>0</v>
      </c>
      <c r="S1833">
        <f>IF(A1833="","",IF(J1833&gt;=4,Rules!$B$21,IF(J1833&gt;=3,Rules!$B$20,0)))</f>
        <v>0</v>
      </c>
      <c r="T1833">
        <f>IF(A1833="","",K1833*Rules!$B$23+L1833*Rules!$B$24+M1833*Rules!$B$25+N1833*Rules!$B$26)</f>
        <v>0</v>
      </c>
      <c r="U1833">
        <f t="shared" si="28"/>
        <v>0</v>
      </c>
    </row>
    <row r="1834" spans="1:21" x14ac:dyDescent="0.2">
      <c r="A1834" t="str">
        <f>MatchSquad!A1834</f>
        <v>M037</v>
      </c>
      <c r="B1834" t="str">
        <f>MatchSquad!B1834</f>
        <v>P008</v>
      </c>
      <c r="C1834" t="str">
        <f>MatchSquad!C1834</f>
        <v>Urvil Patel</v>
      </c>
      <c r="D1834" t="str">
        <f>MatchSquad!D1834</f>
        <v>WK</v>
      </c>
      <c r="E1834" t="str">
        <f>MatchSquad!E1834</f>
        <v>CSK</v>
      </c>
      <c r="F1834">
        <f>MatchSquad!G1834</f>
        <v>0</v>
      </c>
      <c r="G1834">
        <f>IF(A1834="","",SUMIFS(BallByBall!$I$2:$I$501,BallByBall!$B$2:$B$501,A1834,BallByBall!$F$2:$F$501,B1834))</f>
        <v>0</v>
      </c>
      <c r="H1834">
        <f>IF(A1834="","",COUNTIFS(BallByBall!$B$2:$B$501,A1834,BallByBall!$F$2:$F$501,B1834,BallByBall!$Q$2:$Q$501,1))</f>
        <v>0</v>
      </c>
      <c r="I1834">
        <f>IF(A1834="","",COUNTIFS(BallByBall!$B$2:$B$501,A1834,BallByBall!$F$2:$F$501,B1834,BallByBall!$R$2:$R$501,1))</f>
        <v>0</v>
      </c>
      <c r="J1834">
        <f>IF(A1834="","",SUMIFS(BallByBall!$T$2:$T$501,BallByBall!$B$2:$B$501,A1834,BallByBall!$H$2:$H$501,B1834))</f>
        <v>0</v>
      </c>
      <c r="K1834">
        <f>IF(A1834="","",SUMIFS(BallByBall!$U$2:$U$501,BallByBall!$B$2:$B$501,A1834,BallByBall!$P$2:$P$501,B1834))</f>
        <v>0</v>
      </c>
      <c r="L1834">
        <f>IF(A1834="","",SUMIFS(BallByBall!$V$2:$V$501,BallByBall!$B$2:$B$501,A1834,BallByBall!$P$2:$P$501,B1834))</f>
        <v>0</v>
      </c>
      <c r="M1834">
        <f>IF(A1834="","",SUMIFS(BallByBall!$W$2:$W$501,BallByBall!$B$2:$B$501,A1834,BallByBall!$P$2:$P$501,B1834))</f>
        <v>0</v>
      </c>
      <c r="N1834">
        <f>IF(A1834="","",SUMIFS(BallByBall!$X$2:$X$501,BallByBall!$B$2:$B$501,A1834,BallByBall!$P$2:$P$501,B1834))</f>
        <v>0</v>
      </c>
      <c r="O1834">
        <f>IF(A1834="","",SUMIFS(OverSummary!$G$2:$G$101,OverSummary!$A$2:$A$101,A1834,OverSummary!$D$2:$D$101,B1834))</f>
        <v>0</v>
      </c>
      <c r="P1834">
        <f>IF(A1834="","",G1834*Rules!$B$13+H1834*Rules!$B$14+I1834*Rules!$B$15)</f>
        <v>0</v>
      </c>
      <c r="Q1834">
        <f>IF(A1834="","",IF(G1834&gt;=100,Rules!$B$18,IF(G1834&gt;=50,Rules!$B$17,IF(G1834&gt;=30,Rules!$B$16,0)))+IF(AND(F1834=1,D1834&lt;&gt;"BWL",G1834=0),Rules!$B$27,0))</f>
        <v>0</v>
      </c>
      <c r="R1834">
        <f>IF(A1834="","",J1834*Rules!$B$19+O1834*Rules!$B$22)</f>
        <v>0</v>
      </c>
      <c r="S1834">
        <f>IF(A1834="","",IF(J1834&gt;=4,Rules!$B$21,IF(J1834&gt;=3,Rules!$B$20,0)))</f>
        <v>0</v>
      </c>
      <c r="T1834">
        <f>IF(A1834="","",K1834*Rules!$B$23+L1834*Rules!$B$24+M1834*Rules!$B$25+N1834*Rules!$B$26)</f>
        <v>0</v>
      </c>
      <c r="U1834">
        <f t="shared" si="28"/>
        <v>0</v>
      </c>
    </row>
    <row r="1835" spans="1:21" x14ac:dyDescent="0.2">
      <c r="A1835" t="str">
        <f>MatchSquad!A1835</f>
        <v>M037</v>
      </c>
      <c r="B1835" t="str">
        <f>MatchSquad!B1835</f>
        <v>P009</v>
      </c>
      <c r="C1835" t="str">
        <f>MatchSquad!C1835</f>
        <v>Jamie Overton</v>
      </c>
      <c r="D1835" t="str">
        <f>MatchSquad!D1835</f>
        <v>AR</v>
      </c>
      <c r="E1835" t="str">
        <f>MatchSquad!E1835</f>
        <v>CSK</v>
      </c>
      <c r="F1835">
        <f>MatchSquad!G1835</f>
        <v>0</v>
      </c>
      <c r="G1835">
        <f>IF(A1835="","",SUMIFS(BallByBall!$I$2:$I$501,BallByBall!$B$2:$B$501,A1835,BallByBall!$F$2:$F$501,B1835))</f>
        <v>0</v>
      </c>
      <c r="H1835">
        <f>IF(A1835="","",COUNTIFS(BallByBall!$B$2:$B$501,A1835,BallByBall!$F$2:$F$501,B1835,BallByBall!$Q$2:$Q$501,1))</f>
        <v>0</v>
      </c>
      <c r="I1835">
        <f>IF(A1835="","",COUNTIFS(BallByBall!$B$2:$B$501,A1835,BallByBall!$F$2:$F$501,B1835,BallByBall!$R$2:$R$501,1))</f>
        <v>0</v>
      </c>
      <c r="J1835">
        <f>IF(A1835="","",SUMIFS(BallByBall!$T$2:$T$501,BallByBall!$B$2:$B$501,A1835,BallByBall!$H$2:$H$501,B1835))</f>
        <v>0</v>
      </c>
      <c r="K1835">
        <f>IF(A1835="","",SUMIFS(BallByBall!$U$2:$U$501,BallByBall!$B$2:$B$501,A1835,BallByBall!$P$2:$P$501,B1835))</f>
        <v>0</v>
      </c>
      <c r="L1835">
        <f>IF(A1835="","",SUMIFS(BallByBall!$V$2:$V$501,BallByBall!$B$2:$B$501,A1835,BallByBall!$P$2:$P$501,B1835))</f>
        <v>0</v>
      </c>
      <c r="M1835">
        <f>IF(A1835="","",SUMIFS(BallByBall!$W$2:$W$501,BallByBall!$B$2:$B$501,A1835,BallByBall!$P$2:$P$501,B1835))</f>
        <v>0</v>
      </c>
      <c r="N1835">
        <f>IF(A1835="","",SUMIFS(BallByBall!$X$2:$X$501,BallByBall!$B$2:$B$501,A1835,BallByBall!$P$2:$P$501,B1835))</f>
        <v>0</v>
      </c>
      <c r="O1835">
        <f>IF(A1835="","",SUMIFS(OverSummary!$G$2:$G$101,OverSummary!$A$2:$A$101,A1835,OverSummary!$D$2:$D$101,B1835))</f>
        <v>0</v>
      </c>
      <c r="P1835">
        <f>IF(A1835="","",G1835*Rules!$B$13+H1835*Rules!$B$14+I1835*Rules!$B$15)</f>
        <v>0</v>
      </c>
      <c r="Q1835">
        <f>IF(A1835="","",IF(G1835&gt;=100,Rules!$B$18,IF(G1835&gt;=50,Rules!$B$17,IF(G1835&gt;=30,Rules!$B$16,0)))+IF(AND(F1835=1,D1835&lt;&gt;"BWL",G1835=0),Rules!$B$27,0))</f>
        <v>0</v>
      </c>
      <c r="R1835">
        <f>IF(A1835="","",J1835*Rules!$B$19+O1835*Rules!$B$22)</f>
        <v>0</v>
      </c>
      <c r="S1835">
        <f>IF(A1835="","",IF(J1835&gt;=4,Rules!$B$21,IF(J1835&gt;=3,Rules!$B$20,0)))</f>
        <v>0</v>
      </c>
      <c r="T1835">
        <f>IF(A1835="","",K1835*Rules!$B$23+L1835*Rules!$B$24+M1835*Rules!$B$25+N1835*Rules!$B$26)</f>
        <v>0</v>
      </c>
      <c r="U1835">
        <f t="shared" si="28"/>
        <v>0</v>
      </c>
    </row>
    <row r="1836" spans="1:21" x14ac:dyDescent="0.2">
      <c r="A1836" t="str">
        <f>MatchSquad!A1836</f>
        <v>M037</v>
      </c>
      <c r="B1836" t="str">
        <f>MatchSquad!B1836</f>
        <v>P010</v>
      </c>
      <c r="C1836" t="str">
        <f>MatchSquad!C1836</f>
        <v>Ramakrishna Ghosh</v>
      </c>
      <c r="D1836" t="str">
        <f>MatchSquad!D1836</f>
        <v>AR</v>
      </c>
      <c r="E1836" t="str">
        <f>MatchSquad!E1836</f>
        <v>CSK</v>
      </c>
      <c r="F1836">
        <f>MatchSquad!G1836</f>
        <v>0</v>
      </c>
      <c r="G1836">
        <f>IF(A1836="","",SUMIFS(BallByBall!$I$2:$I$501,BallByBall!$B$2:$B$501,A1836,BallByBall!$F$2:$F$501,B1836))</f>
        <v>0</v>
      </c>
      <c r="H1836">
        <f>IF(A1836="","",COUNTIFS(BallByBall!$B$2:$B$501,A1836,BallByBall!$F$2:$F$501,B1836,BallByBall!$Q$2:$Q$501,1))</f>
        <v>0</v>
      </c>
      <c r="I1836">
        <f>IF(A1836="","",COUNTIFS(BallByBall!$B$2:$B$501,A1836,BallByBall!$F$2:$F$501,B1836,BallByBall!$R$2:$R$501,1))</f>
        <v>0</v>
      </c>
      <c r="J1836">
        <f>IF(A1836="","",SUMIFS(BallByBall!$T$2:$T$501,BallByBall!$B$2:$B$501,A1836,BallByBall!$H$2:$H$501,B1836))</f>
        <v>0</v>
      </c>
      <c r="K1836">
        <f>IF(A1836="","",SUMIFS(BallByBall!$U$2:$U$501,BallByBall!$B$2:$B$501,A1836,BallByBall!$P$2:$P$501,B1836))</f>
        <v>0</v>
      </c>
      <c r="L1836">
        <f>IF(A1836="","",SUMIFS(BallByBall!$V$2:$V$501,BallByBall!$B$2:$B$501,A1836,BallByBall!$P$2:$P$501,B1836))</f>
        <v>0</v>
      </c>
      <c r="M1836">
        <f>IF(A1836="","",SUMIFS(BallByBall!$W$2:$W$501,BallByBall!$B$2:$B$501,A1836,BallByBall!$P$2:$P$501,B1836))</f>
        <v>0</v>
      </c>
      <c r="N1836">
        <f>IF(A1836="","",SUMIFS(BallByBall!$X$2:$X$501,BallByBall!$B$2:$B$501,A1836,BallByBall!$P$2:$P$501,B1836))</f>
        <v>0</v>
      </c>
      <c r="O1836">
        <f>IF(A1836="","",SUMIFS(OverSummary!$G$2:$G$101,OverSummary!$A$2:$A$101,A1836,OverSummary!$D$2:$D$101,B1836))</f>
        <v>0</v>
      </c>
      <c r="P1836">
        <f>IF(A1836="","",G1836*Rules!$B$13+H1836*Rules!$B$14+I1836*Rules!$B$15)</f>
        <v>0</v>
      </c>
      <c r="Q1836">
        <f>IF(A1836="","",IF(G1836&gt;=100,Rules!$B$18,IF(G1836&gt;=50,Rules!$B$17,IF(G1836&gt;=30,Rules!$B$16,0)))+IF(AND(F1836=1,D1836&lt;&gt;"BWL",G1836=0),Rules!$B$27,0))</f>
        <v>0</v>
      </c>
      <c r="R1836">
        <f>IF(A1836="","",J1836*Rules!$B$19+O1836*Rules!$B$22)</f>
        <v>0</v>
      </c>
      <c r="S1836">
        <f>IF(A1836="","",IF(J1836&gt;=4,Rules!$B$21,IF(J1836&gt;=3,Rules!$B$20,0)))</f>
        <v>0</v>
      </c>
      <c r="T1836">
        <f>IF(A1836="","",K1836*Rules!$B$23+L1836*Rules!$B$24+M1836*Rules!$B$25+N1836*Rules!$B$26)</f>
        <v>0</v>
      </c>
      <c r="U1836">
        <f t="shared" si="28"/>
        <v>0</v>
      </c>
    </row>
    <row r="1837" spans="1:21" x14ac:dyDescent="0.2">
      <c r="A1837" t="str">
        <f>MatchSquad!A1837</f>
        <v>M037</v>
      </c>
      <c r="B1837" t="str">
        <f>MatchSquad!B1837</f>
        <v>P011</v>
      </c>
      <c r="C1837" t="str">
        <f>MatchSquad!C1837</f>
        <v>Prashant Veer</v>
      </c>
      <c r="D1837" t="str">
        <f>MatchSquad!D1837</f>
        <v>AR</v>
      </c>
      <c r="E1837" t="str">
        <f>MatchSquad!E1837</f>
        <v>CSK</v>
      </c>
      <c r="F1837">
        <f>MatchSquad!G1837</f>
        <v>0</v>
      </c>
      <c r="G1837">
        <f>IF(A1837="","",SUMIFS(BallByBall!$I$2:$I$501,BallByBall!$B$2:$B$501,A1837,BallByBall!$F$2:$F$501,B1837))</f>
        <v>0</v>
      </c>
      <c r="H1837">
        <f>IF(A1837="","",COUNTIFS(BallByBall!$B$2:$B$501,A1837,BallByBall!$F$2:$F$501,B1837,BallByBall!$Q$2:$Q$501,1))</f>
        <v>0</v>
      </c>
      <c r="I1837">
        <f>IF(A1837="","",COUNTIFS(BallByBall!$B$2:$B$501,A1837,BallByBall!$F$2:$F$501,B1837,BallByBall!$R$2:$R$501,1))</f>
        <v>0</v>
      </c>
      <c r="J1837">
        <f>IF(A1837="","",SUMIFS(BallByBall!$T$2:$T$501,BallByBall!$B$2:$B$501,A1837,BallByBall!$H$2:$H$501,B1837))</f>
        <v>0</v>
      </c>
      <c r="K1837">
        <f>IF(A1837="","",SUMIFS(BallByBall!$U$2:$U$501,BallByBall!$B$2:$B$501,A1837,BallByBall!$P$2:$P$501,B1837))</f>
        <v>0</v>
      </c>
      <c r="L1837">
        <f>IF(A1837="","",SUMIFS(BallByBall!$V$2:$V$501,BallByBall!$B$2:$B$501,A1837,BallByBall!$P$2:$P$501,B1837))</f>
        <v>0</v>
      </c>
      <c r="M1837">
        <f>IF(A1837="","",SUMIFS(BallByBall!$W$2:$W$501,BallByBall!$B$2:$B$501,A1837,BallByBall!$P$2:$P$501,B1837))</f>
        <v>0</v>
      </c>
      <c r="N1837">
        <f>IF(A1837="","",SUMIFS(BallByBall!$X$2:$X$501,BallByBall!$B$2:$B$501,A1837,BallByBall!$P$2:$P$501,B1837))</f>
        <v>0</v>
      </c>
      <c r="O1837">
        <f>IF(A1837="","",SUMIFS(OverSummary!$G$2:$G$101,OverSummary!$A$2:$A$101,A1837,OverSummary!$D$2:$D$101,B1837))</f>
        <v>0</v>
      </c>
      <c r="P1837">
        <f>IF(A1837="","",G1837*Rules!$B$13+H1837*Rules!$B$14+I1837*Rules!$B$15)</f>
        <v>0</v>
      </c>
      <c r="Q1837">
        <f>IF(A1837="","",IF(G1837&gt;=100,Rules!$B$18,IF(G1837&gt;=50,Rules!$B$17,IF(G1837&gt;=30,Rules!$B$16,0)))+IF(AND(F1837=1,D1837&lt;&gt;"BWL",G1837=0),Rules!$B$27,0))</f>
        <v>0</v>
      </c>
      <c r="R1837">
        <f>IF(A1837="","",J1837*Rules!$B$19+O1837*Rules!$B$22)</f>
        <v>0</v>
      </c>
      <c r="S1837">
        <f>IF(A1837="","",IF(J1837&gt;=4,Rules!$B$21,IF(J1837&gt;=3,Rules!$B$20,0)))</f>
        <v>0</v>
      </c>
      <c r="T1837">
        <f>IF(A1837="","",K1837*Rules!$B$23+L1837*Rules!$B$24+M1837*Rules!$B$25+N1837*Rules!$B$26)</f>
        <v>0</v>
      </c>
      <c r="U1837">
        <f t="shared" si="28"/>
        <v>0</v>
      </c>
    </row>
    <row r="1838" spans="1:21" x14ac:dyDescent="0.2">
      <c r="A1838" t="str">
        <f>MatchSquad!A1838</f>
        <v>M037</v>
      </c>
      <c r="B1838" t="str">
        <f>MatchSquad!B1838</f>
        <v>P012</v>
      </c>
      <c r="C1838" t="str">
        <f>MatchSquad!C1838</f>
        <v>Matthew William Short</v>
      </c>
      <c r="D1838" t="str">
        <f>MatchSquad!D1838</f>
        <v>AR</v>
      </c>
      <c r="E1838" t="str">
        <f>MatchSquad!E1838</f>
        <v>CSK</v>
      </c>
      <c r="F1838">
        <f>MatchSquad!G1838</f>
        <v>0</v>
      </c>
      <c r="G1838">
        <f>IF(A1838="","",SUMIFS(BallByBall!$I$2:$I$501,BallByBall!$B$2:$B$501,A1838,BallByBall!$F$2:$F$501,B1838))</f>
        <v>0</v>
      </c>
      <c r="H1838">
        <f>IF(A1838="","",COUNTIFS(BallByBall!$B$2:$B$501,A1838,BallByBall!$F$2:$F$501,B1838,BallByBall!$Q$2:$Q$501,1))</f>
        <v>0</v>
      </c>
      <c r="I1838">
        <f>IF(A1838="","",COUNTIFS(BallByBall!$B$2:$B$501,A1838,BallByBall!$F$2:$F$501,B1838,BallByBall!$R$2:$R$501,1))</f>
        <v>0</v>
      </c>
      <c r="J1838">
        <f>IF(A1838="","",SUMIFS(BallByBall!$T$2:$T$501,BallByBall!$B$2:$B$501,A1838,BallByBall!$H$2:$H$501,B1838))</f>
        <v>0</v>
      </c>
      <c r="K1838">
        <f>IF(A1838="","",SUMIFS(BallByBall!$U$2:$U$501,BallByBall!$B$2:$B$501,A1838,BallByBall!$P$2:$P$501,B1838))</f>
        <v>0</v>
      </c>
      <c r="L1838">
        <f>IF(A1838="","",SUMIFS(BallByBall!$V$2:$V$501,BallByBall!$B$2:$B$501,A1838,BallByBall!$P$2:$P$501,B1838))</f>
        <v>0</v>
      </c>
      <c r="M1838">
        <f>IF(A1838="","",SUMIFS(BallByBall!$W$2:$W$501,BallByBall!$B$2:$B$501,A1838,BallByBall!$P$2:$P$501,B1838))</f>
        <v>0</v>
      </c>
      <c r="N1838">
        <f>IF(A1838="","",SUMIFS(BallByBall!$X$2:$X$501,BallByBall!$B$2:$B$501,A1838,BallByBall!$P$2:$P$501,B1838))</f>
        <v>0</v>
      </c>
      <c r="O1838">
        <f>IF(A1838="","",SUMIFS(OverSummary!$G$2:$G$101,OverSummary!$A$2:$A$101,A1838,OverSummary!$D$2:$D$101,B1838))</f>
        <v>0</v>
      </c>
      <c r="P1838">
        <f>IF(A1838="","",G1838*Rules!$B$13+H1838*Rules!$B$14+I1838*Rules!$B$15)</f>
        <v>0</v>
      </c>
      <c r="Q1838">
        <f>IF(A1838="","",IF(G1838&gt;=100,Rules!$B$18,IF(G1838&gt;=50,Rules!$B$17,IF(G1838&gt;=30,Rules!$B$16,0)))+IF(AND(F1838=1,D1838&lt;&gt;"BWL",G1838=0),Rules!$B$27,0))</f>
        <v>0</v>
      </c>
      <c r="R1838">
        <f>IF(A1838="","",J1838*Rules!$B$19+O1838*Rules!$B$22)</f>
        <v>0</v>
      </c>
      <c r="S1838">
        <f>IF(A1838="","",IF(J1838&gt;=4,Rules!$B$21,IF(J1838&gt;=3,Rules!$B$20,0)))</f>
        <v>0</v>
      </c>
      <c r="T1838">
        <f>IF(A1838="","",K1838*Rules!$B$23+L1838*Rules!$B$24+M1838*Rules!$B$25+N1838*Rules!$B$26)</f>
        <v>0</v>
      </c>
      <c r="U1838">
        <f t="shared" si="28"/>
        <v>0</v>
      </c>
    </row>
    <row r="1839" spans="1:21" x14ac:dyDescent="0.2">
      <c r="A1839" t="str">
        <f>MatchSquad!A1839</f>
        <v>M037</v>
      </c>
      <c r="B1839" t="str">
        <f>MatchSquad!B1839</f>
        <v>P013</v>
      </c>
      <c r="C1839" t="str">
        <f>MatchSquad!C1839</f>
        <v>Aman Khan</v>
      </c>
      <c r="D1839" t="str">
        <f>MatchSquad!D1839</f>
        <v>AR</v>
      </c>
      <c r="E1839" t="str">
        <f>MatchSquad!E1839</f>
        <v>CSK</v>
      </c>
      <c r="F1839">
        <f>MatchSquad!G1839</f>
        <v>0</v>
      </c>
      <c r="G1839">
        <f>IF(A1839="","",SUMIFS(BallByBall!$I$2:$I$501,BallByBall!$B$2:$B$501,A1839,BallByBall!$F$2:$F$501,B1839))</f>
        <v>0</v>
      </c>
      <c r="H1839">
        <f>IF(A1839="","",COUNTIFS(BallByBall!$B$2:$B$501,A1839,BallByBall!$F$2:$F$501,B1839,BallByBall!$Q$2:$Q$501,1))</f>
        <v>0</v>
      </c>
      <c r="I1839">
        <f>IF(A1839="","",COUNTIFS(BallByBall!$B$2:$B$501,A1839,BallByBall!$F$2:$F$501,B1839,BallByBall!$R$2:$R$501,1))</f>
        <v>0</v>
      </c>
      <c r="J1839">
        <f>IF(A1839="","",SUMIFS(BallByBall!$T$2:$T$501,BallByBall!$B$2:$B$501,A1839,BallByBall!$H$2:$H$501,B1839))</f>
        <v>0</v>
      </c>
      <c r="K1839">
        <f>IF(A1839="","",SUMIFS(BallByBall!$U$2:$U$501,BallByBall!$B$2:$B$501,A1839,BallByBall!$P$2:$P$501,B1839))</f>
        <v>0</v>
      </c>
      <c r="L1839">
        <f>IF(A1839="","",SUMIFS(BallByBall!$V$2:$V$501,BallByBall!$B$2:$B$501,A1839,BallByBall!$P$2:$P$501,B1839))</f>
        <v>0</v>
      </c>
      <c r="M1839">
        <f>IF(A1839="","",SUMIFS(BallByBall!$W$2:$W$501,BallByBall!$B$2:$B$501,A1839,BallByBall!$P$2:$P$501,B1839))</f>
        <v>0</v>
      </c>
      <c r="N1839">
        <f>IF(A1839="","",SUMIFS(BallByBall!$X$2:$X$501,BallByBall!$B$2:$B$501,A1839,BallByBall!$P$2:$P$501,B1839))</f>
        <v>0</v>
      </c>
      <c r="O1839">
        <f>IF(A1839="","",SUMIFS(OverSummary!$G$2:$G$101,OverSummary!$A$2:$A$101,A1839,OverSummary!$D$2:$D$101,B1839))</f>
        <v>0</v>
      </c>
      <c r="P1839">
        <f>IF(A1839="","",G1839*Rules!$B$13+H1839*Rules!$B$14+I1839*Rules!$B$15)</f>
        <v>0</v>
      </c>
      <c r="Q1839">
        <f>IF(A1839="","",IF(G1839&gt;=100,Rules!$B$18,IF(G1839&gt;=50,Rules!$B$17,IF(G1839&gt;=30,Rules!$B$16,0)))+IF(AND(F1839=1,D1839&lt;&gt;"BWL",G1839=0),Rules!$B$27,0))</f>
        <v>0</v>
      </c>
      <c r="R1839">
        <f>IF(A1839="","",J1839*Rules!$B$19+O1839*Rules!$B$22)</f>
        <v>0</v>
      </c>
      <c r="S1839">
        <f>IF(A1839="","",IF(J1839&gt;=4,Rules!$B$21,IF(J1839&gt;=3,Rules!$B$20,0)))</f>
        <v>0</v>
      </c>
      <c r="T1839">
        <f>IF(A1839="","",K1839*Rules!$B$23+L1839*Rules!$B$24+M1839*Rules!$B$25+N1839*Rules!$B$26)</f>
        <v>0</v>
      </c>
      <c r="U1839">
        <f t="shared" si="28"/>
        <v>0</v>
      </c>
    </row>
    <row r="1840" spans="1:21" x14ac:dyDescent="0.2">
      <c r="A1840" t="str">
        <f>MatchSquad!A1840</f>
        <v>M037</v>
      </c>
      <c r="B1840" t="str">
        <f>MatchSquad!B1840</f>
        <v>P014</v>
      </c>
      <c r="C1840" t="str">
        <f>MatchSquad!C1840</f>
        <v>Zak Foulkes</v>
      </c>
      <c r="D1840" t="str">
        <f>MatchSquad!D1840</f>
        <v>AR</v>
      </c>
      <c r="E1840" t="str">
        <f>MatchSquad!E1840</f>
        <v>CSK</v>
      </c>
      <c r="F1840">
        <f>MatchSquad!G1840</f>
        <v>0</v>
      </c>
      <c r="G1840">
        <f>IF(A1840="","",SUMIFS(BallByBall!$I$2:$I$501,BallByBall!$B$2:$B$501,A1840,BallByBall!$F$2:$F$501,B1840))</f>
        <v>0</v>
      </c>
      <c r="H1840">
        <f>IF(A1840="","",COUNTIFS(BallByBall!$B$2:$B$501,A1840,BallByBall!$F$2:$F$501,B1840,BallByBall!$Q$2:$Q$501,1))</f>
        <v>0</v>
      </c>
      <c r="I1840">
        <f>IF(A1840="","",COUNTIFS(BallByBall!$B$2:$B$501,A1840,BallByBall!$F$2:$F$501,B1840,BallByBall!$R$2:$R$501,1))</f>
        <v>0</v>
      </c>
      <c r="J1840">
        <f>IF(A1840="","",SUMIFS(BallByBall!$T$2:$T$501,BallByBall!$B$2:$B$501,A1840,BallByBall!$H$2:$H$501,B1840))</f>
        <v>0</v>
      </c>
      <c r="K1840">
        <f>IF(A1840="","",SUMIFS(BallByBall!$U$2:$U$501,BallByBall!$B$2:$B$501,A1840,BallByBall!$P$2:$P$501,B1840))</f>
        <v>0</v>
      </c>
      <c r="L1840">
        <f>IF(A1840="","",SUMIFS(BallByBall!$V$2:$V$501,BallByBall!$B$2:$B$501,A1840,BallByBall!$P$2:$P$501,B1840))</f>
        <v>0</v>
      </c>
      <c r="M1840">
        <f>IF(A1840="","",SUMIFS(BallByBall!$W$2:$W$501,BallByBall!$B$2:$B$501,A1840,BallByBall!$P$2:$P$501,B1840))</f>
        <v>0</v>
      </c>
      <c r="N1840">
        <f>IF(A1840="","",SUMIFS(BallByBall!$X$2:$X$501,BallByBall!$B$2:$B$501,A1840,BallByBall!$P$2:$P$501,B1840))</f>
        <v>0</v>
      </c>
      <c r="O1840">
        <f>IF(A1840="","",SUMIFS(OverSummary!$G$2:$G$101,OverSummary!$A$2:$A$101,A1840,OverSummary!$D$2:$D$101,B1840))</f>
        <v>0</v>
      </c>
      <c r="P1840">
        <f>IF(A1840="","",G1840*Rules!$B$13+H1840*Rules!$B$14+I1840*Rules!$B$15)</f>
        <v>0</v>
      </c>
      <c r="Q1840">
        <f>IF(A1840="","",IF(G1840&gt;=100,Rules!$B$18,IF(G1840&gt;=50,Rules!$B$17,IF(G1840&gt;=30,Rules!$B$16,0)))+IF(AND(F1840=1,D1840&lt;&gt;"BWL",G1840=0),Rules!$B$27,0))</f>
        <v>0</v>
      </c>
      <c r="R1840">
        <f>IF(A1840="","",J1840*Rules!$B$19+O1840*Rules!$B$22)</f>
        <v>0</v>
      </c>
      <c r="S1840">
        <f>IF(A1840="","",IF(J1840&gt;=4,Rules!$B$21,IF(J1840&gt;=3,Rules!$B$20,0)))</f>
        <v>0</v>
      </c>
      <c r="T1840">
        <f>IF(A1840="","",K1840*Rules!$B$23+L1840*Rules!$B$24+M1840*Rules!$B$25+N1840*Rules!$B$26)</f>
        <v>0</v>
      </c>
      <c r="U1840">
        <f t="shared" si="28"/>
        <v>0</v>
      </c>
    </row>
    <row r="1841" spans="1:21" x14ac:dyDescent="0.2">
      <c r="A1841" t="str">
        <f>MatchSquad!A1841</f>
        <v>M037</v>
      </c>
      <c r="B1841" t="str">
        <f>MatchSquad!B1841</f>
        <v>P015</v>
      </c>
      <c r="C1841" t="str">
        <f>MatchSquad!C1841</f>
        <v>Shivam Dube</v>
      </c>
      <c r="D1841" t="str">
        <f>MatchSquad!D1841</f>
        <v>AR</v>
      </c>
      <c r="E1841" t="str">
        <f>MatchSquad!E1841</f>
        <v>CSK</v>
      </c>
      <c r="F1841">
        <f>MatchSquad!G1841</f>
        <v>0</v>
      </c>
      <c r="G1841">
        <f>IF(A1841="","",SUMIFS(BallByBall!$I$2:$I$501,BallByBall!$B$2:$B$501,A1841,BallByBall!$F$2:$F$501,B1841))</f>
        <v>0</v>
      </c>
      <c r="H1841">
        <f>IF(A1841="","",COUNTIFS(BallByBall!$B$2:$B$501,A1841,BallByBall!$F$2:$F$501,B1841,BallByBall!$Q$2:$Q$501,1))</f>
        <v>0</v>
      </c>
      <c r="I1841">
        <f>IF(A1841="","",COUNTIFS(BallByBall!$B$2:$B$501,A1841,BallByBall!$F$2:$F$501,B1841,BallByBall!$R$2:$R$501,1))</f>
        <v>0</v>
      </c>
      <c r="J1841">
        <f>IF(A1841="","",SUMIFS(BallByBall!$T$2:$T$501,BallByBall!$B$2:$B$501,A1841,BallByBall!$H$2:$H$501,B1841))</f>
        <v>0</v>
      </c>
      <c r="K1841">
        <f>IF(A1841="","",SUMIFS(BallByBall!$U$2:$U$501,BallByBall!$B$2:$B$501,A1841,BallByBall!$P$2:$P$501,B1841))</f>
        <v>0</v>
      </c>
      <c r="L1841">
        <f>IF(A1841="","",SUMIFS(BallByBall!$V$2:$V$501,BallByBall!$B$2:$B$501,A1841,BallByBall!$P$2:$P$501,B1841))</f>
        <v>0</v>
      </c>
      <c r="M1841">
        <f>IF(A1841="","",SUMIFS(BallByBall!$W$2:$W$501,BallByBall!$B$2:$B$501,A1841,BallByBall!$P$2:$P$501,B1841))</f>
        <v>0</v>
      </c>
      <c r="N1841">
        <f>IF(A1841="","",SUMIFS(BallByBall!$X$2:$X$501,BallByBall!$B$2:$B$501,A1841,BallByBall!$P$2:$P$501,B1841))</f>
        <v>0</v>
      </c>
      <c r="O1841">
        <f>IF(A1841="","",SUMIFS(OverSummary!$G$2:$G$101,OverSummary!$A$2:$A$101,A1841,OverSummary!$D$2:$D$101,B1841))</f>
        <v>0</v>
      </c>
      <c r="P1841">
        <f>IF(A1841="","",G1841*Rules!$B$13+H1841*Rules!$B$14+I1841*Rules!$B$15)</f>
        <v>0</v>
      </c>
      <c r="Q1841">
        <f>IF(A1841="","",IF(G1841&gt;=100,Rules!$B$18,IF(G1841&gt;=50,Rules!$B$17,IF(G1841&gt;=30,Rules!$B$16,0)))+IF(AND(F1841=1,D1841&lt;&gt;"BWL",G1841=0),Rules!$B$27,0))</f>
        <v>0</v>
      </c>
      <c r="R1841">
        <f>IF(A1841="","",J1841*Rules!$B$19+O1841*Rules!$B$22)</f>
        <v>0</v>
      </c>
      <c r="S1841">
        <f>IF(A1841="","",IF(J1841&gt;=4,Rules!$B$21,IF(J1841&gt;=3,Rules!$B$20,0)))</f>
        <v>0</v>
      </c>
      <c r="T1841">
        <f>IF(A1841="","",K1841*Rules!$B$23+L1841*Rules!$B$24+M1841*Rules!$B$25+N1841*Rules!$B$26)</f>
        <v>0</v>
      </c>
      <c r="U1841">
        <f t="shared" si="28"/>
        <v>0</v>
      </c>
    </row>
    <row r="1842" spans="1:21" x14ac:dyDescent="0.2">
      <c r="A1842" t="str">
        <f>MatchSquad!A1842</f>
        <v>M037</v>
      </c>
      <c r="B1842" t="str">
        <f>MatchSquad!B1842</f>
        <v>P016</v>
      </c>
      <c r="C1842" t="str">
        <f>MatchSquad!C1842</f>
        <v>Khaleel Ahmed</v>
      </c>
      <c r="D1842" t="str">
        <f>MatchSquad!D1842</f>
        <v>BWL</v>
      </c>
      <c r="E1842" t="str">
        <f>MatchSquad!E1842</f>
        <v>CSK</v>
      </c>
      <c r="F1842">
        <f>MatchSquad!G1842</f>
        <v>0</v>
      </c>
      <c r="G1842">
        <f>IF(A1842="","",SUMIFS(BallByBall!$I$2:$I$501,BallByBall!$B$2:$B$501,A1842,BallByBall!$F$2:$F$501,B1842))</f>
        <v>0</v>
      </c>
      <c r="H1842">
        <f>IF(A1842="","",COUNTIFS(BallByBall!$B$2:$B$501,A1842,BallByBall!$F$2:$F$501,B1842,BallByBall!$Q$2:$Q$501,1))</f>
        <v>0</v>
      </c>
      <c r="I1842">
        <f>IF(A1842="","",COUNTIFS(BallByBall!$B$2:$B$501,A1842,BallByBall!$F$2:$F$501,B1842,BallByBall!$R$2:$R$501,1))</f>
        <v>0</v>
      </c>
      <c r="J1842">
        <f>IF(A1842="","",SUMIFS(BallByBall!$T$2:$T$501,BallByBall!$B$2:$B$501,A1842,BallByBall!$H$2:$H$501,B1842))</f>
        <v>0</v>
      </c>
      <c r="K1842">
        <f>IF(A1842="","",SUMIFS(BallByBall!$U$2:$U$501,BallByBall!$B$2:$B$501,A1842,BallByBall!$P$2:$P$501,B1842))</f>
        <v>0</v>
      </c>
      <c r="L1842">
        <f>IF(A1842="","",SUMIFS(BallByBall!$V$2:$V$501,BallByBall!$B$2:$B$501,A1842,BallByBall!$P$2:$P$501,B1842))</f>
        <v>0</v>
      </c>
      <c r="M1842">
        <f>IF(A1842="","",SUMIFS(BallByBall!$W$2:$W$501,BallByBall!$B$2:$B$501,A1842,BallByBall!$P$2:$P$501,B1842))</f>
        <v>0</v>
      </c>
      <c r="N1842">
        <f>IF(A1842="","",SUMIFS(BallByBall!$X$2:$X$501,BallByBall!$B$2:$B$501,A1842,BallByBall!$P$2:$P$501,B1842))</f>
        <v>0</v>
      </c>
      <c r="O1842">
        <f>IF(A1842="","",SUMIFS(OverSummary!$G$2:$G$101,OverSummary!$A$2:$A$101,A1842,OverSummary!$D$2:$D$101,B1842))</f>
        <v>0</v>
      </c>
      <c r="P1842">
        <f>IF(A1842="","",G1842*Rules!$B$13+H1842*Rules!$B$14+I1842*Rules!$B$15)</f>
        <v>0</v>
      </c>
      <c r="Q1842">
        <f>IF(A1842="","",IF(G1842&gt;=100,Rules!$B$18,IF(G1842&gt;=50,Rules!$B$17,IF(G1842&gt;=30,Rules!$B$16,0)))+IF(AND(F1842=1,D1842&lt;&gt;"BWL",G1842=0),Rules!$B$27,0))</f>
        <v>0</v>
      </c>
      <c r="R1842">
        <f>IF(A1842="","",J1842*Rules!$B$19+O1842*Rules!$B$22)</f>
        <v>0</v>
      </c>
      <c r="S1842">
        <f>IF(A1842="","",IF(J1842&gt;=4,Rules!$B$21,IF(J1842&gt;=3,Rules!$B$20,0)))</f>
        <v>0</v>
      </c>
      <c r="T1842">
        <f>IF(A1842="","",K1842*Rules!$B$23+L1842*Rules!$B$24+M1842*Rules!$B$25+N1842*Rules!$B$26)</f>
        <v>0</v>
      </c>
      <c r="U1842">
        <f t="shared" si="28"/>
        <v>0</v>
      </c>
    </row>
    <row r="1843" spans="1:21" x14ac:dyDescent="0.2">
      <c r="A1843" t="str">
        <f>MatchSquad!A1843</f>
        <v>M037</v>
      </c>
      <c r="B1843" t="str">
        <f>MatchSquad!B1843</f>
        <v>P017</v>
      </c>
      <c r="C1843" t="str">
        <f>MatchSquad!C1843</f>
        <v>Noor Ahmad</v>
      </c>
      <c r="D1843" t="str">
        <f>MatchSquad!D1843</f>
        <v>BWL</v>
      </c>
      <c r="E1843" t="str">
        <f>MatchSquad!E1843</f>
        <v>CSK</v>
      </c>
      <c r="F1843">
        <f>MatchSquad!G1843</f>
        <v>0</v>
      </c>
      <c r="G1843">
        <f>IF(A1843="","",SUMIFS(BallByBall!$I$2:$I$501,BallByBall!$B$2:$B$501,A1843,BallByBall!$F$2:$F$501,B1843))</f>
        <v>0</v>
      </c>
      <c r="H1843">
        <f>IF(A1843="","",COUNTIFS(BallByBall!$B$2:$B$501,A1843,BallByBall!$F$2:$F$501,B1843,BallByBall!$Q$2:$Q$501,1))</f>
        <v>0</v>
      </c>
      <c r="I1843">
        <f>IF(A1843="","",COUNTIFS(BallByBall!$B$2:$B$501,A1843,BallByBall!$F$2:$F$501,B1843,BallByBall!$R$2:$R$501,1))</f>
        <v>0</v>
      </c>
      <c r="J1843">
        <f>IF(A1843="","",SUMIFS(BallByBall!$T$2:$T$501,BallByBall!$B$2:$B$501,A1843,BallByBall!$H$2:$H$501,B1843))</f>
        <v>0</v>
      </c>
      <c r="K1843">
        <f>IF(A1843="","",SUMIFS(BallByBall!$U$2:$U$501,BallByBall!$B$2:$B$501,A1843,BallByBall!$P$2:$P$501,B1843))</f>
        <v>0</v>
      </c>
      <c r="L1843">
        <f>IF(A1843="","",SUMIFS(BallByBall!$V$2:$V$501,BallByBall!$B$2:$B$501,A1843,BallByBall!$P$2:$P$501,B1843))</f>
        <v>0</v>
      </c>
      <c r="M1843">
        <f>IF(A1843="","",SUMIFS(BallByBall!$W$2:$W$501,BallByBall!$B$2:$B$501,A1843,BallByBall!$P$2:$P$501,B1843))</f>
        <v>0</v>
      </c>
      <c r="N1843">
        <f>IF(A1843="","",SUMIFS(BallByBall!$X$2:$X$501,BallByBall!$B$2:$B$501,A1843,BallByBall!$P$2:$P$501,B1843))</f>
        <v>0</v>
      </c>
      <c r="O1843">
        <f>IF(A1843="","",SUMIFS(OverSummary!$G$2:$G$101,OverSummary!$A$2:$A$101,A1843,OverSummary!$D$2:$D$101,B1843))</f>
        <v>0</v>
      </c>
      <c r="P1843">
        <f>IF(A1843="","",G1843*Rules!$B$13+H1843*Rules!$B$14+I1843*Rules!$B$15)</f>
        <v>0</v>
      </c>
      <c r="Q1843">
        <f>IF(A1843="","",IF(G1843&gt;=100,Rules!$B$18,IF(G1843&gt;=50,Rules!$B$17,IF(G1843&gt;=30,Rules!$B$16,0)))+IF(AND(F1843=1,D1843&lt;&gt;"BWL",G1843=0),Rules!$B$27,0))</f>
        <v>0</v>
      </c>
      <c r="R1843">
        <f>IF(A1843="","",J1843*Rules!$B$19+O1843*Rules!$B$22)</f>
        <v>0</v>
      </c>
      <c r="S1843">
        <f>IF(A1843="","",IF(J1843&gt;=4,Rules!$B$21,IF(J1843&gt;=3,Rules!$B$20,0)))</f>
        <v>0</v>
      </c>
      <c r="T1843">
        <f>IF(A1843="","",K1843*Rules!$B$23+L1843*Rules!$B$24+M1843*Rules!$B$25+N1843*Rules!$B$26)</f>
        <v>0</v>
      </c>
      <c r="U1843">
        <f t="shared" si="28"/>
        <v>0</v>
      </c>
    </row>
    <row r="1844" spans="1:21" x14ac:dyDescent="0.2">
      <c r="A1844" t="str">
        <f>MatchSquad!A1844</f>
        <v>M037</v>
      </c>
      <c r="B1844" t="str">
        <f>MatchSquad!B1844</f>
        <v>P018</v>
      </c>
      <c r="C1844" t="str">
        <f>MatchSquad!C1844</f>
        <v>Anshul Kamboj</v>
      </c>
      <c r="D1844" t="str">
        <f>MatchSquad!D1844</f>
        <v>BWL</v>
      </c>
      <c r="E1844" t="str">
        <f>MatchSquad!E1844</f>
        <v>CSK</v>
      </c>
      <c r="F1844">
        <f>MatchSquad!G1844</f>
        <v>0</v>
      </c>
      <c r="G1844">
        <f>IF(A1844="","",SUMIFS(BallByBall!$I$2:$I$501,BallByBall!$B$2:$B$501,A1844,BallByBall!$F$2:$F$501,B1844))</f>
        <v>0</v>
      </c>
      <c r="H1844">
        <f>IF(A1844="","",COUNTIFS(BallByBall!$B$2:$B$501,A1844,BallByBall!$F$2:$F$501,B1844,BallByBall!$Q$2:$Q$501,1))</f>
        <v>0</v>
      </c>
      <c r="I1844">
        <f>IF(A1844="","",COUNTIFS(BallByBall!$B$2:$B$501,A1844,BallByBall!$F$2:$F$501,B1844,BallByBall!$R$2:$R$501,1))</f>
        <v>0</v>
      </c>
      <c r="J1844">
        <f>IF(A1844="","",SUMIFS(BallByBall!$T$2:$T$501,BallByBall!$B$2:$B$501,A1844,BallByBall!$H$2:$H$501,B1844))</f>
        <v>0</v>
      </c>
      <c r="K1844">
        <f>IF(A1844="","",SUMIFS(BallByBall!$U$2:$U$501,BallByBall!$B$2:$B$501,A1844,BallByBall!$P$2:$P$501,B1844))</f>
        <v>0</v>
      </c>
      <c r="L1844">
        <f>IF(A1844="","",SUMIFS(BallByBall!$V$2:$V$501,BallByBall!$B$2:$B$501,A1844,BallByBall!$P$2:$P$501,B1844))</f>
        <v>0</v>
      </c>
      <c r="M1844">
        <f>IF(A1844="","",SUMIFS(BallByBall!$W$2:$W$501,BallByBall!$B$2:$B$501,A1844,BallByBall!$P$2:$P$501,B1844))</f>
        <v>0</v>
      </c>
      <c r="N1844">
        <f>IF(A1844="","",SUMIFS(BallByBall!$X$2:$X$501,BallByBall!$B$2:$B$501,A1844,BallByBall!$P$2:$P$501,B1844))</f>
        <v>0</v>
      </c>
      <c r="O1844">
        <f>IF(A1844="","",SUMIFS(OverSummary!$G$2:$G$101,OverSummary!$A$2:$A$101,A1844,OverSummary!$D$2:$D$101,B1844))</f>
        <v>0</v>
      </c>
      <c r="P1844">
        <f>IF(A1844="","",G1844*Rules!$B$13+H1844*Rules!$B$14+I1844*Rules!$B$15)</f>
        <v>0</v>
      </c>
      <c r="Q1844">
        <f>IF(A1844="","",IF(G1844&gt;=100,Rules!$B$18,IF(G1844&gt;=50,Rules!$B$17,IF(G1844&gt;=30,Rules!$B$16,0)))+IF(AND(F1844=1,D1844&lt;&gt;"BWL",G1844=0),Rules!$B$27,0))</f>
        <v>0</v>
      </c>
      <c r="R1844">
        <f>IF(A1844="","",J1844*Rules!$B$19+O1844*Rules!$B$22)</f>
        <v>0</v>
      </c>
      <c r="S1844">
        <f>IF(A1844="","",IF(J1844&gt;=4,Rules!$B$21,IF(J1844&gt;=3,Rules!$B$20,0)))</f>
        <v>0</v>
      </c>
      <c r="T1844">
        <f>IF(A1844="","",K1844*Rules!$B$23+L1844*Rules!$B$24+M1844*Rules!$B$25+N1844*Rules!$B$26)</f>
        <v>0</v>
      </c>
      <c r="U1844">
        <f t="shared" si="28"/>
        <v>0</v>
      </c>
    </row>
    <row r="1845" spans="1:21" x14ac:dyDescent="0.2">
      <c r="A1845" t="str">
        <f>MatchSquad!A1845</f>
        <v>M037</v>
      </c>
      <c r="B1845" t="str">
        <f>MatchSquad!B1845</f>
        <v>P019</v>
      </c>
      <c r="C1845" t="str">
        <f>MatchSquad!C1845</f>
        <v>Mukesh Choudhary</v>
      </c>
      <c r="D1845" t="str">
        <f>MatchSquad!D1845</f>
        <v>BWL</v>
      </c>
      <c r="E1845" t="str">
        <f>MatchSquad!E1845</f>
        <v>CSK</v>
      </c>
      <c r="F1845">
        <f>MatchSquad!G1845</f>
        <v>0</v>
      </c>
      <c r="G1845">
        <f>IF(A1845="","",SUMIFS(BallByBall!$I$2:$I$501,BallByBall!$B$2:$B$501,A1845,BallByBall!$F$2:$F$501,B1845))</f>
        <v>0</v>
      </c>
      <c r="H1845">
        <f>IF(A1845="","",COUNTIFS(BallByBall!$B$2:$B$501,A1845,BallByBall!$F$2:$F$501,B1845,BallByBall!$Q$2:$Q$501,1))</f>
        <v>0</v>
      </c>
      <c r="I1845">
        <f>IF(A1845="","",COUNTIFS(BallByBall!$B$2:$B$501,A1845,BallByBall!$F$2:$F$501,B1845,BallByBall!$R$2:$R$501,1))</f>
        <v>0</v>
      </c>
      <c r="J1845">
        <f>IF(A1845="","",SUMIFS(BallByBall!$T$2:$T$501,BallByBall!$B$2:$B$501,A1845,BallByBall!$H$2:$H$501,B1845))</f>
        <v>0</v>
      </c>
      <c r="K1845">
        <f>IF(A1845="","",SUMIFS(BallByBall!$U$2:$U$501,BallByBall!$B$2:$B$501,A1845,BallByBall!$P$2:$P$501,B1845))</f>
        <v>0</v>
      </c>
      <c r="L1845">
        <f>IF(A1845="","",SUMIFS(BallByBall!$V$2:$V$501,BallByBall!$B$2:$B$501,A1845,BallByBall!$P$2:$P$501,B1845))</f>
        <v>0</v>
      </c>
      <c r="M1845">
        <f>IF(A1845="","",SUMIFS(BallByBall!$W$2:$W$501,BallByBall!$B$2:$B$501,A1845,BallByBall!$P$2:$P$501,B1845))</f>
        <v>0</v>
      </c>
      <c r="N1845">
        <f>IF(A1845="","",SUMIFS(BallByBall!$X$2:$X$501,BallByBall!$B$2:$B$501,A1845,BallByBall!$P$2:$P$501,B1845))</f>
        <v>0</v>
      </c>
      <c r="O1845">
        <f>IF(A1845="","",SUMIFS(OverSummary!$G$2:$G$101,OverSummary!$A$2:$A$101,A1845,OverSummary!$D$2:$D$101,B1845))</f>
        <v>0</v>
      </c>
      <c r="P1845">
        <f>IF(A1845="","",G1845*Rules!$B$13+H1845*Rules!$B$14+I1845*Rules!$B$15)</f>
        <v>0</v>
      </c>
      <c r="Q1845">
        <f>IF(A1845="","",IF(G1845&gt;=100,Rules!$B$18,IF(G1845&gt;=50,Rules!$B$17,IF(G1845&gt;=30,Rules!$B$16,0)))+IF(AND(F1845=1,D1845&lt;&gt;"BWL",G1845=0),Rules!$B$27,0))</f>
        <v>0</v>
      </c>
      <c r="R1845">
        <f>IF(A1845="","",J1845*Rules!$B$19+O1845*Rules!$B$22)</f>
        <v>0</v>
      </c>
      <c r="S1845">
        <f>IF(A1845="","",IF(J1845&gt;=4,Rules!$B$21,IF(J1845&gt;=3,Rules!$B$20,0)))</f>
        <v>0</v>
      </c>
      <c r="T1845">
        <f>IF(A1845="","",K1845*Rules!$B$23+L1845*Rules!$B$24+M1845*Rules!$B$25+N1845*Rules!$B$26)</f>
        <v>0</v>
      </c>
      <c r="U1845">
        <f t="shared" si="28"/>
        <v>0</v>
      </c>
    </row>
    <row r="1846" spans="1:21" x14ac:dyDescent="0.2">
      <c r="A1846" t="str">
        <f>MatchSquad!A1846</f>
        <v>M037</v>
      </c>
      <c r="B1846" t="str">
        <f>MatchSquad!B1846</f>
        <v>P020</v>
      </c>
      <c r="C1846" t="str">
        <f>MatchSquad!C1846</f>
        <v>Shreyas Gopal</v>
      </c>
      <c r="D1846" t="str">
        <f>MatchSquad!D1846</f>
        <v>BWL</v>
      </c>
      <c r="E1846" t="str">
        <f>MatchSquad!E1846</f>
        <v>CSK</v>
      </c>
      <c r="F1846">
        <f>MatchSquad!G1846</f>
        <v>0</v>
      </c>
      <c r="G1846">
        <f>IF(A1846="","",SUMIFS(BallByBall!$I$2:$I$501,BallByBall!$B$2:$B$501,A1846,BallByBall!$F$2:$F$501,B1846))</f>
        <v>0</v>
      </c>
      <c r="H1846">
        <f>IF(A1846="","",COUNTIFS(BallByBall!$B$2:$B$501,A1846,BallByBall!$F$2:$F$501,B1846,BallByBall!$Q$2:$Q$501,1))</f>
        <v>0</v>
      </c>
      <c r="I1846">
        <f>IF(A1846="","",COUNTIFS(BallByBall!$B$2:$B$501,A1846,BallByBall!$F$2:$F$501,B1846,BallByBall!$R$2:$R$501,1))</f>
        <v>0</v>
      </c>
      <c r="J1846">
        <f>IF(A1846="","",SUMIFS(BallByBall!$T$2:$T$501,BallByBall!$B$2:$B$501,A1846,BallByBall!$H$2:$H$501,B1846))</f>
        <v>0</v>
      </c>
      <c r="K1846">
        <f>IF(A1846="","",SUMIFS(BallByBall!$U$2:$U$501,BallByBall!$B$2:$B$501,A1846,BallByBall!$P$2:$P$501,B1846))</f>
        <v>0</v>
      </c>
      <c r="L1846">
        <f>IF(A1846="","",SUMIFS(BallByBall!$V$2:$V$501,BallByBall!$B$2:$B$501,A1846,BallByBall!$P$2:$P$501,B1846))</f>
        <v>0</v>
      </c>
      <c r="M1846">
        <f>IF(A1846="","",SUMIFS(BallByBall!$W$2:$W$501,BallByBall!$B$2:$B$501,A1846,BallByBall!$P$2:$P$501,B1846))</f>
        <v>0</v>
      </c>
      <c r="N1846">
        <f>IF(A1846="","",SUMIFS(BallByBall!$X$2:$X$501,BallByBall!$B$2:$B$501,A1846,BallByBall!$P$2:$P$501,B1846))</f>
        <v>0</v>
      </c>
      <c r="O1846">
        <f>IF(A1846="","",SUMIFS(OverSummary!$G$2:$G$101,OverSummary!$A$2:$A$101,A1846,OverSummary!$D$2:$D$101,B1846))</f>
        <v>0</v>
      </c>
      <c r="P1846">
        <f>IF(A1846="","",G1846*Rules!$B$13+H1846*Rules!$B$14+I1846*Rules!$B$15)</f>
        <v>0</v>
      </c>
      <c r="Q1846">
        <f>IF(A1846="","",IF(G1846&gt;=100,Rules!$B$18,IF(G1846&gt;=50,Rules!$B$17,IF(G1846&gt;=30,Rules!$B$16,0)))+IF(AND(F1846=1,D1846&lt;&gt;"BWL",G1846=0),Rules!$B$27,0))</f>
        <v>0</v>
      </c>
      <c r="R1846">
        <f>IF(A1846="","",J1846*Rules!$B$19+O1846*Rules!$B$22)</f>
        <v>0</v>
      </c>
      <c r="S1846">
        <f>IF(A1846="","",IF(J1846&gt;=4,Rules!$B$21,IF(J1846&gt;=3,Rules!$B$20,0)))</f>
        <v>0</v>
      </c>
      <c r="T1846">
        <f>IF(A1846="","",K1846*Rules!$B$23+L1846*Rules!$B$24+M1846*Rules!$B$25+N1846*Rules!$B$26)</f>
        <v>0</v>
      </c>
      <c r="U1846">
        <f t="shared" si="28"/>
        <v>0</v>
      </c>
    </row>
    <row r="1847" spans="1:21" x14ac:dyDescent="0.2">
      <c r="A1847" t="str">
        <f>MatchSquad!A1847</f>
        <v>M037</v>
      </c>
      <c r="B1847" t="str">
        <f>MatchSquad!B1847</f>
        <v>P021</v>
      </c>
      <c r="C1847" t="str">
        <f>MatchSquad!C1847</f>
        <v>Gurjapneet Singh</v>
      </c>
      <c r="D1847" t="str">
        <f>MatchSquad!D1847</f>
        <v>BWL</v>
      </c>
      <c r="E1847" t="str">
        <f>MatchSquad!E1847</f>
        <v>CSK</v>
      </c>
      <c r="F1847">
        <f>MatchSquad!G1847</f>
        <v>0</v>
      </c>
      <c r="G1847">
        <f>IF(A1847="","",SUMIFS(BallByBall!$I$2:$I$501,BallByBall!$B$2:$B$501,A1847,BallByBall!$F$2:$F$501,B1847))</f>
        <v>0</v>
      </c>
      <c r="H1847">
        <f>IF(A1847="","",COUNTIFS(BallByBall!$B$2:$B$501,A1847,BallByBall!$F$2:$F$501,B1847,BallByBall!$Q$2:$Q$501,1))</f>
        <v>0</v>
      </c>
      <c r="I1847">
        <f>IF(A1847="","",COUNTIFS(BallByBall!$B$2:$B$501,A1847,BallByBall!$F$2:$F$501,B1847,BallByBall!$R$2:$R$501,1))</f>
        <v>0</v>
      </c>
      <c r="J1847">
        <f>IF(A1847="","",SUMIFS(BallByBall!$T$2:$T$501,BallByBall!$B$2:$B$501,A1847,BallByBall!$H$2:$H$501,B1847))</f>
        <v>0</v>
      </c>
      <c r="K1847">
        <f>IF(A1847="","",SUMIFS(BallByBall!$U$2:$U$501,BallByBall!$B$2:$B$501,A1847,BallByBall!$P$2:$P$501,B1847))</f>
        <v>0</v>
      </c>
      <c r="L1847">
        <f>IF(A1847="","",SUMIFS(BallByBall!$V$2:$V$501,BallByBall!$B$2:$B$501,A1847,BallByBall!$P$2:$P$501,B1847))</f>
        <v>0</v>
      </c>
      <c r="M1847">
        <f>IF(A1847="","",SUMIFS(BallByBall!$W$2:$W$501,BallByBall!$B$2:$B$501,A1847,BallByBall!$P$2:$P$501,B1847))</f>
        <v>0</v>
      </c>
      <c r="N1847">
        <f>IF(A1847="","",SUMIFS(BallByBall!$X$2:$X$501,BallByBall!$B$2:$B$501,A1847,BallByBall!$P$2:$P$501,B1847))</f>
        <v>0</v>
      </c>
      <c r="O1847">
        <f>IF(A1847="","",SUMIFS(OverSummary!$G$2:$G$101,OverSummary!$A$2:$A$101,A1847,OverSummary!$D$2:$D$101,B1847))</f>
        <v>0</v>
      </c>
      <c r="P1847">
        <f>IF(A1847="","",G1847*Rules!$B$13+H1847*Rules!$B$14+I1847*Rules!$B$15)</f>
        <v>0</v>
      </c>
      <c r="Q1847">
        <f>IF(A1847="","",IF(G1847&gt;=100,Rules!$B$18,IF(G1847&gt;=50,Rules!$B$17,IF(G1847&gt;=30,Rules!$B$16,0)))+IF(AND(F1847=1,D1847&lt;&gt;"BWL",G1847=0),Rules!$B$27,0))</f>
        <v>0</v>
      </c>
      <c r="R1847">
        <f>IF(A1847="","",J1847*Rules!$B$19+O1847*Rules!$B$22)</f>
        <v>0</v>
      </c>
      <c r="S1847">
        <f>IF(A1847="","",IF(J1847&gt;=4,Rules!$B$21,IF(J1847&gt;=3,Rules!$B$20,0)))</f>
        <v>0</v>
      </c>
      <c r="T1847">
        <f>IF(A1847="","",K1847*Rules!$B$23+L1847*Rules!$B$24+M1847*Rules!$B$25+N1847*Rules!$B$26)</f>
        <v>0</v>
      </c>
      <c r="U1847">
        <f t="shared" si="28"/>
        <v>0</v>
      </c>
    </row>
    <row r="1848" spans="1:21" x14ac:dyDescent="0.2">
      <c r="A1848" t="str">
        <f>MatchSquad!A1848</f>
        <v>M037</v>
      </c>
      <c r="B1848" t="str">
        <f>MatchSquad!B1848</f>
        <v>P022</v>
      </c>
      <c r="C1848" t="str">
        <f>MatchSquad!C1848</f>
        <v>Akeal Hosein</v>
      </c>
      <c r="D1848" t="str">
        <f>MatchSquad!D1848</f>
        <v>BWL</v>
      </c>
      <c r="E1848" t="str">
        <f>MatchSquad!E1848</f>
        <v>CSK</v>
      </c>
      <c r="F1848">
        <f>MatchSquad!G1848</f>
        <v>0</v>
      </c>
      <c r="G1848">
        <f>IF(A1848="","",SUMIFS(BallByBall!$I$2:$I$501,BallByBall!$B$2:$B$501,A1848,BallByBall!$F$2:$F$501,B1848))</f>
        <v>0</v>
      </c>
      <c r="H1848">
        <f>IF(A1848="","",COUNTIFS(BallByBall!$B$2:$B$501,A1848,BallByBall!$F$2:$F$501,B1848,BallByBall!$Q$2:$Q$501,1))</f>
        <v>0</v>
      </c>
      <c r="I1848">
        <f>IF(A1848="","",COUNTIFS(BallByBall!$B$2:$B$501,A1848,BallByBall!$F$2:$F$501,B1848,BallByBall!$R$2:$R$501,1))</f>
        <v>0</v>
      </c>
      <c r="J1848">
        <f>IF(A1848="","",SUMIFS(BallByBall!$T$2:$T$501,BallByBall!$B$2:$B$501,A1848,BallByBall!$H$2:$H$501,B1848))</f>
        <v>0</v>
      </c>
      <c r="K1848">
        <f>IF(A1848="","",SUMIFS(BallByBall!$U$2:$U$501,BallByBall!$B$2:$B$501,A1848,BallByBall!$P$2:$P$501,B1848))</f>
        <v>0</v>
      </c>
      <c r="L1848">
        <f>IF(A1848="","",SUMIFS(BallByBall!$V$2:$V$501,BallByBall!$B$2:$B$501,A1848,BallByBall!$P$2:$P$501,B1848))</f>
        <v>0</v>
      </c>
      <c r="M1848">
        <f>IF(A1848="","",SUMIFS(BallByBall!$W$2:$W$501,BallByBall!$B$2:$B$501,A1848,BallByBall!$P$2:$P$501,B1848))</f>
        <v>0</v>
      </c>
      <c r="N1848">
        <f>IF(A1848="","",SUMIFS(BallByBall!$X$2:$X$501,BallByBall!$B$2:$B$501,A1848,BallByBall!$P$2:$P$501,B1848))</f>
        <v>0</v>
      </c>
      <c r="O1848">
        <f>IF(A1848="","",SUMIFS(OverSummary!$G$2:$G$101,OverSummary!$A$2:$A$101,A1848,OverSummary!$D$2:$D$101,B1848))</f>
        <v>0</v>
      </c>
      <c r="P1848">
        <f>IF(A1848="","",G1848*Rules!$B$13+H1848*Rules!$B$14+I1848*Rules!$B$15)</f>
        <v>0</v>
      </c>
      <c r="Q1848">
        <f>IF(A1848="","",IF(G1848&gt;=100,Rules!$B$18,IF(G1848&gt;=50,Rules!$B$17,IF(G1848&gt;=30,Rules!$B$16,0)))+IF(AND(F1848=1,D1848&lt;&gt;"BWL",G1848=0),Rules!$B$27,0))</f>
        <v>0</v>
      </c>
      <c r="R1848">
        <f>IF(A1848="","",J1848*Rules!$B$19+O1848*Rules!$B$22)</f>
        <v>0</v>
      </c>
      <c r="S1848">
        <f>IF(A1848="","",IF(J1848&gt;=4,Rules!$B$21,IF(J1848&gt;=3,Rules!$B$20,0)))</f>
        <v>0</v>
      </c>
      <c r="T1848">
        <f>IF(A1848="","",K1848*Rules!$B$23+L1848*Rules!$B$24+M1848*Rules!$B$25+N1848*Rules!$B$26)</f>
        <v>0</v>
      </c>
      <c r="U1848">
        <f t="shared" si="28"/>
        <v>0</v>
      </c>
    </row>
    <row r="1849" spans="1:21" x14ac:dyDescent="0.2">
      <c r="A1849" t="str">
        <f>MatchSquad!A1849</f>
        <v>M037</v>
      </c>
      <c r="B1849" t="str">
        <f>MatchSquad!B1849</f>
        <v>P023</v>
      </c>
      <c r="C1849" t="str">
        <f>MatchSquad!C1849</f>
        <v>Matt Henry</v>
      </c>
      <c r="D1849" t="str">
        <f>MatchSquad!D1849</f>
        <v>BWL</v>
      </c>
      <c r="E1849" t="str">
        <f>MatchSquad!E1849</f>
        <v>CSK</v>
      </c>
      <c r="F1849">
        <f>MatchSquad!G1849</f>
        <v>0</v>
      </c>
      <c r="G1849">
        <f>IF(A1849="","",SUMIFS(BallByBall!$I$2:$I$501,BallByBall!$B$2:$B$501,A1849,BallByBall!$F$2:$F$501,B1849))</f>
        <v>0</v>
      </c>
      <c r="H1849">
        <f>IF(A1849="","",COUNTIFS(BallByBall!$B$2:$B$501,A1849,BallByBall!$F$2:$F$501,B1849,BallByBall!$Q$2:$Q$501,1))</f>
        <v>0</v>
      </c>
      <c r="I1849">
        <f>IF(A1849="","",COUNTIFS(BallByBall!$B$2:$B$501,A1849,BallByBall!$F$2:$F$501,B1849,BallByBall!$R$2:$R$501,1))</f>
        <v>0</v>
      </c>
      <c r="J1849">
        <f>IF(A1849="","",SUMIFS(BallByBall!$T$2:$T$501,BallByBall!$B$2:$B$501,A1849,BallByBall!$H$2:$H$501,B1849))</f>
        <v>0</v>
      </c>
      <c r="K1849">
        <f>IF(A1849="","",SUMIFS(BallByBall!$U$2:$U$501,BallByBall!$B$2:$B$501,A1849,BallByBall!$P$2:$P$501,B1849))</f>
        <v>0</v>
      </c>
      <c r="L1849">
        <f>IF(A1849="","",SUMIFS(BallByBall!$V$2:$V$501,BallByBall!$B$2:$B$501,A1849,BallByBall!$P$2:$P$501,B1849))</f>
        <v>0</v>
      </c>
      <c r="M1849">
        <f>IF(A1849="","",SUMIFS(BallByBall!$W$2:$W$501,BallByBall!$B$2:$B$501,A1849,BallByBall!$P$2:$P$501,B1849))</f>
        <v>0</v>
      </c>
      <c r="N1849">
        <f>IF(A1849="","",SUMIFS(BallByBall!$X$2:$X$501,BallByBall!$B$2:$B$501,A1849,BallByBall!$P$2:$P$501,B1849))</f>
        <v>0</v>
      </c>
      <c r="O1849">
        <f>IF(A1849="","",SUMIFS(OverSummary!$G$2:$G$101,OverSummary!$A$2:$A$101,A1849,OverSummary!$D$2:$D$101,B1849))</f>
        <v>0</v>
      </c>
      <c r="P1849">
        <f>IF(A1849="","",G1849*Rules!$B$13+H1849*Rules!$B$14+I1849*Rules!$B$15)</f>
        <v>0</v>
      </c>
      <c r="Q1849">
        <f>IF(A1849="","",IF(G1849&gt;=100,Rules!$B$18,IF(G1849&gt;=50,Rules!$B$17,IF(G1849&gt;=30,Rules!$B$16,0)))+IF(AND(F1849=1,D1849&lt;&gt;"BWL",G1849=0),Rules!$B$27,0))</f>
        <v>0</v>
      </c>
      <c r="R1849">
        <f>IF(A1849="","",J1849*Rules!$B$19+O1849*Rules!$B$22)</f>
        <v>0</v>
      </c>
      <c r="S1849">
        <f>IF(A1849="","",IF(J1849&gt;=4,Rules!$B$21,IF(J1849&gt;=3,Rules!$B$20,0)))</f>
        <v>0</v>
      </c>
      <c r="T1849">
        <f>IF(A1849="","",K1849*Rules!$B$23+L1849*Rules!$B$24+M1849*Rules!$B$25+N1849*Rules!$B$26)</f>
        <v>0</v>
      </c>
      <c r="U1849">
        <f t="shared" si="28"/>
        <v>0</v>
      </c>
    </row>
    <row r="1850" spans="1:21" x14ac:dyDescent="0.2">
      <c r="A1850" t="str">
        <f>MatchSquad!A1850</f>
        <v>M037</v>
      </c>
      <c r="B1850" t="str">
        <f>MatchSquad!B1850</f>
        <v>P024</v>
      </c>
      <c r="C1850" t="str">
        <f>MatchSquad!C1850</f>
        <v>Rahul Chahar</v>
      </c>
      <c r="D1850" t="str">
        <f>MatchSquad!D1850</f>
        <v>BWL</v>
      </c>
      <c r="E1850" t="str">
        <f>MatchSquad!E1850</f>
        <v>CSK</v>
      </c>
      <c r="F1850">
        <f>MatchSquad!G1850</f>
        <v>0</v>
      </c>
      <c r="G1850">
        <f>IF(A1850="","",SUMIFS(BallByBall!$I$2:$I$501,BallByBall!$B$2:$B$501,A1850,BallByBall!$F$2:$F$501,B1850))</f>
        <v>0</v>
      </c>
      <c r="H1850">
        <f>IF(A1850="","",COUNTIFS(BallByBall!$B$2:$B$501,A1850,BallByBall!$F$2:$F$501,B1850,BallByBall!$Q$2:$Q$501,1))</f>
        <v>0</v>
      </c>
      <c r="I1850">
        <f>IF(A1850="","",COUNTIFS(BallByBall!$B$2:$B$501,A1850,BallByBall!$F$2:$F$501,B1850,BallByBall!$R$2:$R$501,1))</f>
        <v>0</v>
      </c>
      <c r="J1850">
        <f>IF(A1850="","",SUMIFS(BallByBall!$T$2:$T$501,BallByBall!$B$2:$B$501,A1850,BallByBall!$H$2:$H$501,B1850))</f>
        <v>0</v>
      </c>
      <c r="K1850">
        <f>IF(A1850="","",SUMIFS(BallByBall!$U$2:$U$501,BallByBall!$B$2:$B$501,A1850,BallByBall!$P$2:$P$501,B1850))</f>
        <v>0</v>
      </c>
      <c r="L1850">
        <f>IF(A1850="","",SUMIFS(BallByBall!$V$2:$V$501,BallByBall!$B$2:$B$501,A1850,BallByBall!$P$2:$P$501,B1850))</f>
        <v>0</v>
      </c>
      <c r="M1850">
        <f>IF(A1850="","",SUMIFS(BallByBall!$W$2:$W$501,BallByBall!$B$2:$B$501,A1850,BallByBall!$P$2:$P$501,B1850))</f>
        <v>0</v>
      </c>
      <c r="N1850">
        <f>IF(A1850="","",SUMIFS(BallByBall!$X$2:$X$501,BallByBall!$B$2:$B$501,A1850,BallByBall!$P$2:$P$501,B1850))</f>
        <v>0</v>
      </c>
      <c r="O1850">
        <f>IF(A1850="","",SUMIFS(OverSummary!$G$2:$G$101,OverSummary!$A$2:$A$101,A1850,OverSummary!$D$2:$D$101,B1850))</f>
        <v>0</v>
      </c>
      <c r="P1850">
        <f>IF(A1850="","",G1850*Rules!$B$13+H1850*Rules!$B$14+I1850*Rules!$B$15)</f>
        <v>0</v>
      </c>
      <c r="Q1850">
        <f>IF(A1850="","",IF(G1850&gt;=100,Rules!$B$18,IF(G1850&gt;=50,Rules!$B$17,IF(G1850&gt;=30,Rules!$B$16,0)))+IF(AND(F1850=1,D1850&lt;&gt;"BWL",G1850=0),Rules!$B$27,0))</f>
        <v>0</v>
      </c>
      <c r="R1850">
        <f>IF(A1850="","",J1850*Rules!$B$19+O1850*Rules!$B$22)</f>
        <v>0</v>
      </c>
      <c r="S1850">
        <f>IF(A1850="","",IF(J1850&gt;=4,Rules!$B$21,IF(J1850&gt;=3,Rules!$B$20,0)))</f>
        <v>0</v>
      </c>
      <c r="T1850">
        <f>IF(A1850="","",K1850*Rules!$B$23+L1850*Rules!$B$24+M1850*Rules!$B$25+N1850*Rules!$B$26)</f>
        <v>0</v>
      </c>
      <c r="U1850">
        <f t="shared" si="28"/>
        <v>0</v>
      </c>
    </row>
    <row r="1851" spans="1:21" x14ac:dyDescent="0.2">
      <c r="A1851" t="str">
        <f>MatchSquad!A1851</f>
        <v>M037</v>
      </c>
      <c r="B1851" t="str">
        <f>MatchSquad!B1851</f>
        <v>P025</v>
      </c>
      <c r="C1851" t="str">
        <f>MatchSquad!C1851</f>
        <v>Spencer Johnson</v>
      </c>
      <c r="D1851" t="str">
        <f>MatchSquad!D1851</f>
        <v>BWL</v>
      </c>
      <c r="E1851" t="str">
        <f>MatchSquad!E1851</f>
        <v>CSK</v>
      </c>
      <c r="F1851">
        <f>MatchSquad!G1851</f>
        <v>0</v>
      </c>
      <c r="G1851">
        <f>IF(A1851="","",SUMIFS(BallByBall!$I$2:$I$501,BallByBall!$B$2:$B$501,A1851,BallByBall!$F$2:$F$501,B1851))</f>
        <v>0</v>
      </c>
      <c r="H1851">
        <f>IF(A1851="","",COUNTIFS(BallByBall!$B$2:$B$501,A1851,BallByBall!$F$2:$F$501,B1851,BallByBall!$Q$2:$Q$501,1))</f>
        <v>0</v>
      </c>
      <c r="I1851">
        <f>IF(A1851="","",COUNTIFS(BallByBall!$B$2:$B$501,A1851,BallByBall!$F$2:$F$501,B1851,BallByBall!$R$2:$R$501,1))</f>
        <v>0</v>
      </c>
      <c r="J1851">
        <f>IF(A1851="","",SUMIFS(BallByBall!$T$2:$T$501,BallByBall!$B$2:$B$501,A1851,BallByBall!$H$2:$H$501,B1851))</f>
        <v>0</v>
      </c>
      <c r="K1851">
        <f>IF(A1851="","",SUMIFS(BallByBall!$U$2:$U$501,BallByBall!$B$2:$B$501,A1851,BallByBall!$P$2:$P$501,B1851))</f>
        <v>0</v>
      </c>
      <c r="L1851">
        <f>IF(A1851="","",SUMIFS(BallByBall!$V$2:$V$501,BallByBall!$B$2:$B$501,A1851,BallByBall!$P$2:$P$501,B1851))</f>
        <v>0</v>
      </c>
      <c r="M1851">
        <f>IF(A1851="","",SUMIFS(BallByBall!$W$2:$W$501,BallByBall!$B$2:$B$501,A1851,BallByBall!$P$2:$P$501,B1851))</f>
        <v>0</v>
      </c>
      <c r="N1851">
        <f>IF(A1851="","",SUMIFS(BallByBall!$X$2:$X$501,BallByBall!$B$2:$B$501,A1851,BallByBall!$P$2:$P$501,B1851))</f>
        <v>0</v>
      </c>
      <c r="O1851">
        <f>IF(A1851="","",SUMIFS(OverSummary!$G$2:$G$101,OverSummary!$A$2:$A$101,A1851,OverSummary!$D$2:$D$101,B1851))</f>
        <v>0</v>
      </c>
      <c r="P1851">
        <f>IF(A1851="","",G1851*Rules!$B$13+H1851*Rules!$B$14+I1851*Rules!$B$15)</f>
        <v>0</v>
      </c>
      <c r="Q1851">
        <f>IF(A1851="","",IF(G1851&gt;=100,Rules!$B$18,IF(G1851&gt;=50,Rules!$B$17,IF(G1851&gt;=30,Rules!$B$16,0)))+IF(AND(F1851=1,D1851&lt;&gt;"BWL",G1851=0),Rules!$B$27,0))</f>
        <v>0</v>
      </c>
      <c r="R1851">
        <f>IF(A1851="","",J1851*Rules!$B$19+O1851*Rules!$B$22)</f>
        <v>0</v>
      </c>
      <c r="S1851">
        <f>IF(A1851="","",IF(J1851&gt;=4,Rules!$B$21,IF(J1851&gt;=3,Rules!$B$20,0)))</f>
        <v>0</v>
      </c>
      <c r="T1851">
        <f>IF(A1851="","",K1851*Rules!$B$23+L1851*Rules!$B$24+M1851*Rules!$B$25+N1851*Rules!$B$26)</f>
        <v>0</v>
      </c>
      <c r="U1851">
        <f t="shared" si="28"/>
        <v>0</v>
      </c>
    </row>
    <row r="1852" spans="1:21" x14ac:dyDescent="0.2">
      <c r="A1852" t="str">
        <f>MatchSquad!A1852</f>
        <v>M038</v>
      </c>
      <c r="B1852" t="str">
        <f>MatchSquad!B1852</f>
        <v>P101</v>
      </c>
      <c r="C1852" t="str">
        <f>MatchSquad!C1852</f>
        <v>Rishabh Pant</v>
      </c>
      <c r="D1852" t="str">
        <f>MatchSquad!D1852</f>
        <v>WK</v>
      </c>
      <c r="E1852" t="str">
        <f>MatchSquad!E1852</f>
        <v>LSG</v>
      </c>
      <c r="F1852">
        <f>MatchSquad!G1852</f>
        <v>0</v>
      </c>
      <c r="G1852">
        <f>IF(A1852="","",SUMIFS(BallByBall!$I$2:$I$501,BallByBall!$B$2:$B$501,A1852,BallByBall!$F$2:$F$501,B1852))</f>
        <v>0</v>
      </c>
      <c r="H1852">
        <f>IF(A1852="","",COUNTIFS(BallByBall!$B$2:$B$501,A1852,BallByBall!$F$2:$F$501,B1852,BallByBall!$Q$2:$Q$501,1))</f>
        <v>0</v>
      </c>
      <c r="I1852">
        <f>IF(A1852="","",COUNTIFS(BallByBall!$B$2:$B$501,A1852,BallByBall!$F$2:$F$501,B1852,BallByBall!$R$2:$R$501,1))</f>
        <v>0</v>
      </c>
      <c r="J1852">
        <f>IF(A1852="","",SUMIFS(BallByBall!$T$2:$T$501,BallByBall!$B$2:$B$501,A1852,BallByBall!$H$2:$H$501,B1852))</f>
        <v>0</v>
      </c>
      <c r="K1852">
        <f>IF(A1852="","",SUMIFS(BallByBall!$U$2:$U$501,BallByBall!$B$2:$B$501,A1852,BallByBall!$P$2:$P$501,B1852))</f>
        <v>0</v>
      </c>
      <c r="L1852">
        <f>IF(A1852="","",SUMIFS(BallByBall!$V$2:$V$501,BallByBall!$B$2:$B$501,A1852,BallByBall!$P$2:$P$501,B1852))</f>
        <v>0</v>
      </c>
      <c r="M1852">
        <f>IF(A1852="","",SUMIFS(BallByBall!$W$2:$W$501,BallByBall!$B$2:$B$501,A1852,BallByBall!$P$2:$P$501,B1852))</f>
        <v>0</v>
      </c>
      <c r="N1852">
        <f>IF(A1852="","",SUMIFS(BallByBall!$X$2:$X$501,BallByBall!$B$2:$B$501,A1852,BallByBall!$P$2:$P$501,B1852))</f>
        <v>0</v>
      </c>
      <c r="O1852">
        <f>IF(A1852="","",SUMIFS(OverSummary!$G$2:$G$101,OverSummary!$A$2:$A$101,A1852,OverSummary!$D$2:$D$101,B1852))</f>
        <v>0</v>
      </c>
      <c r="P1852">
        <f>IF(A1852="","",G1852*Rules!$B$13+H1852*Rules!$B$14+I1852*Rules!$B$15)</f>
        <v>0</v>
      </c>
      <c r="Q1852">
        <f>IF(A1852="","",IF(G1852&gt;=100,Rules!$B$18,IF(G1852&gt;=50,Rules!$B$17,IF(G1852&gt;=30,Rules!$B$16,0)))+IF(AND(F1852=1,D1852&lt;&gt;"BWL",G1852=0),Rules!$B$27,0))</f>
        <v>0</v>
      </c>
      <c r="R1852">
        <f>IF(A1852="","",J1852*Rules!$B$19+O1852*Rules!$B$22)</f>
        <v>0</v>
      </c>
      <c r="S1852">
        <f>IF(A1852="","",IF(J1852&gt;=4,Rules!$B$21,IF(J1852&gt;=3,Rules!$B$20,0)))</f>
        <v>0</v>
      </c>
      <c r="T1852">
        <f>IF(A1852="","",K1852*Rules!$B$23+L1852*Rules!$B$24+M1852*Rules!$B$25+N1852*Rules!$B$26)</f>
        <v>0</v>
      </c>
      <c r="U1852">
        <f t="shared" si="28"/>
        <v>0</v>
      </c>
    </row>
    <row r="1853" spans="1:21" x14ac:dyDescent="0.2">
      <c r="A1853" t="str">
        <f>MatchSquad!A1853</f>
        <v>M038</v>
      </c>
      <c r="B1853" t="str">
        <f>MatchSquad!B1853</f>
        <v>P102</v>
      </c>
      <c r="C1853" t="str">
        <f>MatchSquad!C1853</f>
        <v>Aiden Markram</v>
      </c>
      <c r="D1853" t="str">
        <f>MatchSquad!D1853</f>
        <v>BAT</v>
      </c>
      <c r="E1853" t="str">
        <f>MatchSquad!E1853</f>
        <v>LSG</v>
      </c>
      <c r="F1853">
        <f>MatchSquad!G1853</f>
        <v>0</v>
      </c>
      <c r="G1853">
        <f>IF(A1853="","",SUMIFS(BallByBall!$I$2:$I$501,BallByBall!$B$2:$B$501,A1853,BallByBall!$F$2:$F$501,B1853))</f>
        <v>0</v>
      </c>
      <c r="H1853">
        <f>IF(A1853="","",COUNTIFS(BallByBall!$B$2:$B$501,A1853,BallByBall!$F$2:$F$501,B1853,BallByBall!$Q$2:$Q$501,1))</f>
        <v>0</v>
      </c>
      <c r="I1853">
        <f>IF(A1853="","",COUNTIFS(BallByBall!$B$2:$B$501,A1853,BallByBall!$F$2:$F$501,B1853,BallByBall!$R$2:$R$501,1))</f>
        <v>0</v>
      </c>
      <c r="J1853">
        <f>IF(A1853="","",SUMIFS(BallByBall!$T$2:$T$501,BallByBall!$B$2:$B$501,A1853,BallByBall!$H$2:$H$501,B1853))</f>
        <v>0</v>
      </c>
      <c r="K1853">
        <f>IF(A1853="","",SUMIFS(BallByBall!$U$2:$U$501,BallByBall!$B$2:$B$501,A1853,BallByBall!$P$2:$P$501,B1853))</f>
        <v>0</v>
      </c>
      <c r="L1853">
        <f>IF(A1853="","",SUMIFS(BallByBall!$V$2:$V$501,BallByBall!$B$2:$B$501,A1853,BallByBall!$P$2:$P$501,B1853))</f>
        <v>0</v>
      </c>
      <c r="M1853">
        <f>IF(A1853="","",SUMIFS(BallByBall!$W$2:$W$501,BallByBall!$B$2:$B$501,A1853,BallByBall!$P$2:$P$501,B1853))</f>
        <v>0</v>
      </c>
      <c r="N1853">
        <f>IF(A1853="","",SUMIFS(BallByBall!$X$2:$X$501,BallByBall!$B$2:$B$501,A1853,BallByBall!$P$2:$P$501,B1853))</f>
        <v>0</v>
      </c>
      <c r="O1853">
        <f>IF(A1853="","",SUMIFS(OverSummary!$G$2:$G$101,OverSummary!$A$2:$A$101,A1853,OverSummary!$D$2:$D$101,B1853))</f>
        <v>0</v>
      </c>
      <c r="P1853">
        <f>IF(A1853="","",G1853*Rules!$B$13+H1853*Rules!$B$14+I1853*Rules!$B$15)</f>
        <v>0</v>
      </c>
      <c r="Q1853">
        <f>IF(A1853="","",IF(G1853&gt;=100,Rules!$B$18,IF(G1853&gt;=50,Rules!$B$17,IF(G1853&gt;=30,Rules!$B$16,0)))+IF(AND(F1853=1,D1853&lt;&gt;"BWL",G1853=0),Rules!$B$27,0))</f>
        <v>0</v>
      </c>
      <c r="R1853">
        <f>IF(A1853="","",J1853*Rules!$B$19+O1853*Rules!$B$22)</f>
        <v>0</v>
      </c>
      <c r="S1853">
        <f>IF(A1853="","",IF(J1853&gt;=4,Rules!$B$21,IF(J1853&gt;=3,Rules!$B$20,0)))</f>
        <v>0</v>
      </c>
      <c r="T1853">
        <f>IF(A1853="","",K1853*Rules!$B$23+L1853*Rules!$B$24+M1853*Rules!$B$25+N1853*Rules!$B$26)</f>
        <v>0</v>
      </c>
      <c r="U1853">
        <f t="shared" si="28"/>
        <v>0</v>
      </c>
    </row>
    <row r="1854" spans="1:21" x14ac:dyDescent="0.2">
      <c r="A1854" t="str">
        <f>MatchSquad!A1854</f>
        <v>M038</v>
      </c>
      <c r="B1854" t="str">
        <f>MatchSquad!B1854</f>
        <v>P103</v>
      </c>
      <c r="C1854" t="str">
        <f>MatchSquad!C1854</f>
        <v>Himmat Singh</v>
      </c>
      <c r="D1854" t="str">
        <f>MatchSquad!D1854</f>
        <v>BAT</v>
      </c>
      <c r="E1854" t="str">
        <f>MatchSquad!E1854</f>
        <v>LSG</v>
      </c>
      <c r="F1854">
        <f>MatchSquad!G1854</f>
        <v>0</v>
      </c>
      <c r="G1854">
        <f>IF(A1854="","",SUMIFS(BallByBall!$I$2:$I$501,BallByBall!$B$2:$B$501,A1854,BallByBall!$F$2:$F$501,B1854))</f>
        <v>0</v>
      </c>
      <c r="H1854">
        <f>IF(A1854="","",COUNTIFS(BallByBall!$B$2:$B$501,A1854,BallByBall!$F$2:$F$501,B1854,BallByBall!$Q$2:$Q$501,1))</f>
        <v>0</v>
      </c>
      <c r="I1854">
        <f>IF(A1854="","",COUNTIFS(BallByBall!$B$2:$B$501,A1854,BallByBall!$F$2:$F$501,B1854,BallByBall!$R$2:$R$501,1))</f>
        <v>0</v>
      </c>
      <c r="J1854">
        <f>IF(A1854="","",SUMIFS(BallByBall!$T$2:$T$501,BallByBall!$B$2:$B$501,A1854,BallByBall!$H$2:$H$501,B1854))</f>
        <v>0</v>
      </c>
      <c r="K1854">
        <f>IF(A1854="","",SUMIFS(BallByBall!$U$2:$U$501,BallByBall!$B$2:$B$501,A1854,BallByBall!$P$2:$P$501,B1854))</f>
        <v>0</v>
      </c>
      <c r="L1854">
        <f>IF(A1854="","",SUMIFS(BallByBall!$V$2:$V$501,BallByBall!$B$2:$B$501,A1854,BallByBall!$P$2:$P$501,B1854))</f>
        <v>0</v>
      </c>
      <c r="M1854">
        <f>IF(A1854="","",SUMIFS(BallByBall!$W$2:$W$501,BallByBall!$B$2:$B$501,A1854,BallByBall!$P$2:$P$501,B1854))</f>
        <v>0</v>
      </c>
      <c r="N1854">
        <f>IF(A1854="","",SUMIFS(BallByBall!$X$2:$X$501,BallByBall!$B$2:$B$501,A1854,BallByBall!$P$2:$P$501,B1854))</f>
        <v>0</v>
      </c>
      <c r="O1854">
        <f>IF(A1854="","",SUMIFS(OverSummary!$G$2:$G$101,OverSummary!$A$2:$A$101,A1854,OverSummary!$D$2:$D$101,B1854))</f>
        <v>0</v>
      </c>
      <c r="P1854">
        <f>IF(A1854="","",G1854*Rules!$B$13+H1854*Rules!$B$14+I1854*Rules!$B$15)</f>
        <v>0</v>
      </c>
      <c r="Q1854">
        <f>IF(A1854="","",IF(G1854&gt;=100,Rules!$B$18,IF(G1854&gt;=50,Rules!$B$17,IF(G1854&gt;=30,Rules!$B$16,0)))+IF(AND(F1854=1,D1854&lt;&gt;"BWL",G1854=0),Rules!$B$27,0))</f>
        <v>0</v>
      </c>
      <c r="R1854">
        <f>IF(A1854="","",J1854*Rules!$B$19+O1854*Rules!$B$22)</f>
        <v>0</v>
      </c>
      <c r="S1854">
        <f>IF(A1854="","",IF(J1854&gt;=4,Rules!$B$21,IF(J1854&gt;=3,Rules!$B$20,0)))</f>
        <v>0</v>
      </c>
      <c r="T1854">
        <f>IF(A1854="","",K1854*Rules!$B$23+L1854*Rules!$B$24+M1854*Rules!$B$25+N1854*Rules!$B$26)</f>
        <v>0</v>
      </c>
      <c r="U1854">
        <f t="shared" si="28"/>
        <v>0</v>
      </c>
    </row>
    <row r="1855" spans="1:21" x14ac:dyDescent="0.2">
      <c r="A1855" t="str">
        <f>MatchSquad!A1855</f>
        <v>M038</v>
      </c>
      <c r="B1855" t="str">
        <f>MatchSquad!B1855</f>
        <v>P104</v>
      </c>
      <c r="C1855" t="str">
        <f>MatchSquad!C1855</f>
        <v>Matthew Breetzke</v>
      </c>
      <c r="D1855" t="str">
        <f>MatchSquad!D1855</f>
        <v>BAT</v>
      </c>
      <c r="E1855" t="str">
        <f>MatchSquad!E1855</f>
        <v>LSG</v>
      </c>
      <c r="F1855">
        <f>MatchSquad!G1855</f>
        <v>0</v>
      </c>
      <c r="G1855">
        <f>IF(A1855="","",SUMIFS(BallByBall!$I$2:$I$501,BallByBall!$B$2:$B$501,A1855,BallByBall!$F$2:$F$501,B1855))</f>
        <v>0</v>
      </c>
      <c r="H1855">
        <f>IF(A1855="","",COUNTIFS(BallByBall!$B$2:$B$501,A1855,BallByBall!$F$2:$F$501,B1855,BallByBall!$Q$2:$Q$501,1))</f>
        <v>0</v>
      </c>
      <c r="I1855">
        <f>IF(A1855="","",COUNTIFS(BallByBall!$B$2:$B$501,A1855,BallByBall!$F$2:$F$501,B1855,BallByBall!$R$2:$R$501,1))</f>
        <v>0</v>
      </c>
      <c r="J1855">
        <f>IF(A1855="","",SUMIFS(BallByBall!$T$2:$T$501,BallByBall!$B$2:$B$501,A1855,BallByBall!$H$2:$H$501,B1855))</f>
        <v>0</v>
      </c>
      <c r="K1855">
        <f>IF(A1855="","",SUMIFS(BallByBall!$U$2:$U$501,BallByBall!$B$2:$B$501,A1855,BallByBall!$P$2:$P$501,B1855))</f>
        <v>0</v>
      </c>
      <c r="L1855">
        <f>IF(A1855="","",SUMIFS(BallByBall!$V$2:$V$501,BallByBall!$B$2:$B$501,A1855,BallByBall!$P$2:$P$501,B1855))</f>
        <v>0</v>
      </c>
      <c r="M1855">
        <f>IF(A1855="","",SUMIFS(BallByBall!$W$2:$W$501,BallByBall!$B$2:$B$501,A1855,BallByBall!$P$2:$P$501,B1855))</f>
        <v>0</v>
      </c>
      <c r="N1855">
        <f>IF(A1855="","",SUMIFS(BallByBall!$X$2:$X$501,BallByBall!$B$2:$B$501,A1855,BallByBall!$P$2:$P$501,B1855))</f>
        <v>0</v>
      </c>
      <c r="O1855">
        <f>IF(A1855="","",SUMIFS(OverSummary!$G$2:$G$101,OverSummary!$A$2:$A$101,A1855,OverSummary!$D$2:$D$101,B1855))</f>
        <v>0</v>
      </c>
      <c r="P1855">
        <f>IF(A1855="","",G1855*Rules!$B$13+H1855*Rules!$B$14+I1855*Rules!$B$15)</f>
        <v>0</v>
      </c>
      <c r="Q1855">
        <f>IF(A1855="","",IF(G1855&gt;=100,Rules!$B$18,IF(G1855&gt;=50,Rules!$B$17,IF(G1855&gt;=30,Rules!$B$16,0)))+IF(AND(F1855=1,D1855&lt;&gt;"BWL",G1855=0),Rules!$B$27,0))</f>
        <v>0</v>
      </c>
      <c r="R1855">
        <f>IF(A1855="","",J1855*Rules!$B$19+O1855*Rules!$B$22)</f>
        <v>0</v>
      </c>
      <c r="S1855">
        <f>IF(A1855="","",IF(J1855&gt;=4,Rules!$B$21,IF(J1855&gt;=3,Rules!$B$20,0)))</f>
        <v>0</v>
      </c>
      <c r="T1855">
        <f>IF(A1855="","",K1855*Rules!$B$23+L1855*Rules!$B$24+M1855*Rules!$B$25+N1855*Rules!$B$26)</f>
        <v>0</v>
      </c>
      <c r="U1855">
        <f t="shared" si="28"/>
        <v>0</v>
      </c>
    </row>
    <row r="1856" spans="1:21" x14ac:dyDescent="0.2">
      <c r="A1856" t="str">
        <f>MatchSquad!A1856</f>
        <v>M038</v>
      </c>
      <c r="B1856" t="str">
        <f>MatchSquad!B1856</f>
        <v>P105</v>
      </c>
      <c r="C1856" t="str">
        <f>MatchSquad!C1856</f>
        <v>Mukul Choudhary</v>
      </c>
      <c r="D1856" t="str">
        <f>MatchSquad!D1856</f>
        <v>WK</v>
      </c>
      <c r="E1856" t="str">
        <f>MatchSquad!E1856</f>
        <v>LSG</v>
      </c>
      <c r="F1856">
        <f>MatchSquad!G1856</f>
        <v>0</v>
      </c>
      <c r="G1856">
        <f>IF(A1856="","",SUMIFS(BallByBall!$I$2:$I$501,BallByBall!$B$2:$B$501,A1856,BallByBall!$F$2:$F$501,B1856))</f>
        <v>0</v>
      </c>
      <c r="H1856">
        <f>IF(A1856="","",COUNTIFS(BallByBall!$B$2:$B$501,A1856,BallByBall!$F$2:$F$501,B1856,BallByBall!$Q$2:$Q$501,1))</f>
        <v>0</v>
      </c>
      <c r="I1856">
        <f>IF(A1856="","",COUNTIFS(BallByBall!$B$2:$B$501,A1856,BallByBall!$F$2:$F$501,B1856,BallByBall!$R$2:$R$501,1))</f>
        <v>0</v>
      </c>
      <c r="J1856">
        <f>IF(A1856="","",SUMIFS(BallByBall!$T$2:$T$501,BallByBall!$B$2:$B$501,A1856,BallByBall!$H$2:$H$501,B1856))</f>
        <v>0</v>
      </c>
      <c r="K1856">
        <f>IF(A1856="","",SUMIFS(BallByBall!$U$2:$U$501,BallByBall!$B$2:$B$501,A1856,BallByBall!$P$2:$P$501,B1856))</f>
        <v>0</v>
      </c>
      <c r="L1856">
        <f>IF(A1856="","",SUMIFS(BallByBall!$V$2:$V$501,BallByBall!$B$2:$B$501,A1856,BallByBall!$P$2:$P$501,B1856))</f>
        <v>0</v>
      </c>
      <c r="M1856">
        <f>IF(A1856="","",SUMIFS(BallByBall!$W$2:$W$501,BallByBall!$B$2:$B$501,A1856,BallByBall!$P$2:$P$501,B1856))</f>
        <v>0</v>
      </c>
      <c r="N1856">
        <f>IF(A1856="","",SUMIFS(BallByBall!$X$2:$X$501,BallByBall!$B$2:$B$501,A1856,BallByBall!$P$2:$P$501,B1856))</f>
        <v>0</v>
      </c>
      <c r="O1856">
        <f>IF(A1856="","",SUMIFS(OverSummary!$G$2:$G$101,OverSummary!$A$2:$A$101,A1856,OverSummary!$D$2:$D$101,B1856))</f>
        <v>0</v>
      </c>
      <c r="P1856">
        <f>IF(A1856="","",G1856*Rules!$B$13+H1856*Rules!$B$14+I1856*Rules!$B$15)</f>
        <v>0</v>
      </c>
      <c r="Q1856">
        <f>IF(A1856="","",IF(G1856&gt;=100,Rules!$B$18,IF(G1856&gt;=50,Rules!$B$17,IF(G1856&gt;=30,Rules!$B$16,0)))+IF(AND(F1856=1,D1856&lt;&gt;"BWL",G1856=0),Rules!$B$27,0))</f>
        <v>0</v>
      </c>
      <c r="R1856">
        <f>IF(A1856="","",J1856*Rules!$B$19+O1856*Rules!$B$22)</f>
        <v>0</v>
      </c>
      <c r="S1856">
        <f>IF(A1856="","",IF(J1856&gt;=4,Rules!$B$21,IF(J1856&gt;=3,Rules!$B$20,0)))</f>
        <v>0</v>
      </c>
      <c r="T1856">
        <f>IF(A1856="","",K1856*Rules!$B$23+L1856*Rules!$B$24+M1856*Rules!$B$25+N1856*Rules!$B$26)</f>
        <v>0</v>
      </c>
      <c r="U1856">
        <f t="shared" si="28"/>
        <v>0</v>
      </c>
    </row>
    <row r="1857" spans="1:21" x14ac:dyDescent="0.2">
      <c r="A1857" t="str">
        <f>MatchSquad!A1857</f>
        <v>M038</v>
      </c>
      <c r="B1857" t="str">
        <f>MatchSquad!B1857</f>
        <v>P106</v>
      </c>
      <c r="C1857" t="str">
        <f>MatchSquad!C1857</f>
        <v>Akshat Raghuwanshi</v>
      </c>
      <c r="D1857" t="str">
        <f>MatchSquad!D1857</f>
        <v>BAT</v>
      </c>
      <c r="E1857" t="str">
        <f>MatchSquad!E1857</f>
        <v>LSG</v>
      </c>
      <c r="F1857">
        <f>MatchSquad!G1857</f>
        <v>0</v>
      </c>
      <c r="G1857">
        <f>IF(A1857="","",SUMIFS(BallByBall!$I$2:$I$501,BallByBall!$B$2:$B$501,A1857,BallByBall!$F$2:$F$501,B1857))</f>
        <v>0</v>
      </c>
      <c r="H1857">
        <f>IF(A1857="","",COUNTIFS(BallByBall!$B$2:$B$501,A1857,BallByBall!$F$2:$F$501,B1857,BallByBall!$Q$2:$Q$501,1))</f>
        <v>0</v>
      </c>
      <c r="I1857">
        <f>IF(A1857="","",COUNTIFS(BallByBall!$B$2:$B$501,A1857,BallByBall!$F$2:$F$501,B1857,BallByBall!$R$2:$R$501,1))</f>
        <v>0</v>
      </c>
      <c r="J1857">
        <f>IF(A1857="","",SUMIFS(BallByBall!$T$2:$T$501,BallByBall!$B$2:$B$501,A1857,BallByBall!$H$2:$H$501,B1857))</f>
        <v>0</v>
      </c>
      <c r="K1857">
        <f>IF(A1857="","",SUMIFS(BallByBall!$U$2:$U$501,BallByBall!$B$2:$B$501,A1857,BallByBall!$P$2:$P$501,B1857))</f>
        <v>0</v>
      </c>
      <c r="L1857">
        <f>IF(A1857="","",SUMIFS(BallByBall!$V$2:$V$501,BallByBall!$B$2:$B$501,A1857,BallByBall!$P$2:$P$501,B1857))</f>
        <v>0</v>
      </c>
      <c r="M1857">
        <f>IF(A1857="","",SUMIFS(BallByBall!$W$2:$W$501,BallByBall!$B$2:$B$501,A1857,BallByBall!$P$2:$P$501,B1857))</f>
        <v>0</v>
      </c>
      <c r="N1857">
        <f>IF(A1857="","",SUMIFS(BallByBall!$X$2:$X$501,BallByBall!$B$2:$B$501,A1857,BallByBall!$P$2:$P$501,B1857))</f>
        <v>0</v>
      </c>
      <c r="O1857">
        <f>IF(A1857="","",SUMIFS(OverSummary!$G$2:$G$101,OverSummary!$A$2:$A$101,A1857,OverSummary!$D$2:$D$101,B1857))</f>
        <v>0</v>
      </c>
      <c r="P1857">
        <f>IF(A1857="","",G1857*Rules!$B$13+H1857*Rules!$B$14+I1857*Rules!$B$15)</f>
        <v>0</v>
      </c>
      <c r="Q1857">
        <f>IF(A1857="","",IF(G1857&gt;=100,Rules!$B$18,IF(G1857&gt;=50,Rules!$B$17,IF(G1857&gt;=30,Rules!$B$16,0)))+IF(AND(F1857=1,D1857&lt;&gt;"BWL",G1857=0),Rules!$B$27,0))</f>
        <v>0</v>
      </c>
      <c r="R1857">
        <f>IF(A1857="","",J1857*Rules!$B$19+O1857*Rules!$B$22)</f>
        <v>0</v>
      </c>
      <c r="S1857">
        <f>IF(A1857="","",IF(J1857&gt;=4,Rules!$B$21,IF(J1857&gt;=3,Rules!$B$20,0)))</f>
        <v>0</v>
      </c>
      <c r="T1857">
        <f>IF(A1857="","",K1857*Rules!$B$23+L1857*Rules!$B$24+M1857*Rules!$B$25+N1857*Rules!$B$26)</f>
        <v>0</v>
      </c>
      <c r="U1857">
        <f t="shared" si="28"/>
        <v>0</v>
      </c>
    </row>
    <row r="1858" spans="1:21" x14ac:dyDescent="0.2">
      <c r="A1858" t="str">
        <f>MatchSquad!A1858</f>
        <v>M038</v>
      </c>
      <c r="B1858" t="str">
        <f>MatchSquad!B1858</f>
        <v>P107</v>
      </c>
      <c r="C1858" t="str">
        <f>MatchSquad!C1858</f>
        <v>Josh Inglis</v>
      </c>
      <c r="D1858" t="str">
        <f>MatchSquad!D1858</f>
        <v>WK</v>
      </c>
      <c r="E1858" t="str">
        <f>MatchSquad!E1858</f>
        <v>LSG</v>
      </c>
      <c r="F1858">
        <f>MatchSquad!G1858</f>
        <v>0</v>
      </c>
      <c r="G1858">
        <f>IF(A1858="","",SUMIFS(BallByBall!$I$2:$I$501,BallByBall!$B$2:$B$501,A1858,BallByBall!$F$2:$F$501,B1858))</f>
        <v>0</v>
      </c>
      <c r="H1858">
        <f>IF(A1858="","",COUNTIFS(BallByBall!$B$2:$B$501,A1858,BallByBall!$F$2:$F$501,B1858,BallByBall!$Q$2:$Q$501,1))</f>
        <v>0</v>
      </c>
      <c r="I1858">
        <f>IF(A1858="","",COUNTIFS(BallByBall!$B$2:$B$501,A1858,BallByBall!$F$2:$F$501,B1858,BallByBall!$R$2:$R$501,1))</f>
        <v>0</v>
      </c>
      <c r="J1858">
        <f>IF(A1858="","",SUMIFS(BallByBall!$T$2:$T$501,BallByBall!$B$2:$B$501,A1858,BallByBall!$H$2:$H$501,B1858))</f>
        <v>0</v>
      </c>
      <c r="K1858">
        <f>IF(A1858="","",SUMIFS(BallByBall!$U$2:$U$501,BallByBall!$B$2:$B$501,A1858,BallByBall!$P$2:$P$501,B1858))</f>
        <v>0</v>
      </c>
      <c r="L1858">
        <f>IF(A1858="","",SUMIFS(BallByBall!$V$2:$V$501,BallByBall!$B$2:$B$501,A1858,BallByBall!$P$2:$P$501,B1858))</f>
        <v>0</v>
      </c>
      <c r="M1858">
        <f>IF(A1858="","",SUMIFS(BallByBall!$W$2:$W$501,BallByBall!$B$2:$B$501,A1858,BallByBall!$P$2:$P$501,B1858))</f>
        <v>0</v>
      </c>
      <c r="N1858">
        <f>IF(A1858="","",SUMIFS(BallByBall!$X$2:$X$501,BallByBall!$B$2:$B$501,A1858,BallByBall!$P$2:$P$501,B1858))</f>
        <v>0</v>
      </c>
      <c r="O1858">
        <f>IF(A1858="","",SUMIFS(OverSummary!$G$2:$G$101,OverSummary!$A$2:$A$101,A1858,OverSummary!$D$2:$D$101,B1858))</f>
        <v>0</v>
      </c>
      <c r="P1858">
        <f>IF(A1858="","",G1858*Rules!$B$13+H1858*Rules!$B$14+I1858*Rules!$B$15)</f>
        <v>0</v>
      </c>
      <c r="Q1858">
        <f>IF(A1858="","",IF(G1858&gt;=100,Rules!$B$18,IF(G1858&gt;=50,Rules!$B$17,IF(G1858&gt;=30,Rules!$B$16,0)))+IF(AND(F1858=1,D1858&lt;&gt;"BWL",G1858=0),Rules!$B$27,0))</f>
        <v>0</v>
      </c>
      <c r="R1858">
        <f>IF(A1858="","",J1858*Rules!$B$19+O1858*Rules!$B$22)</f>
        <v>0</v>
      </c>
      <c r="S1858">
        <f>IF(A1858="","",IF(J1858&gt;=4,Rules!$B$21,IF(J1858&gt;=3,Rules!$B$20,0)))</f>
        <v>0</v>
      </c>
      <c r="T1858">
        <f>IF(A1858="","",K1858*Rules!$B$23+L1858*Rules!$B$24+M1858*Rules!$B$25+N1858*Rules!$B$26)</f>
        <v>0</v>
      </c>
      <c r="U1858">
        <f t="shared" ref="U1858:U1921" si="29">IF(A1858="","",P1858+Q1858+R1858+S1858+T1858)</f>
        <v>0</v>
      </c>
    </row>
    <row r="1859" spans="1:21" x14ac:dyDescent="0.2">
      <c r="A1859" t="str">
        <f>MatchSquad!A1859</f>
        <v>M038</v>
      </c>
      <c r="B1859" t="str">
        <f>MatchSquad!B1859</f>
        <v>P108</v>
      </c>
      <c r="C1859" t="str">
        <f>MatchSquad!C1859</f>
        <v>Nicholas Pooran</v>
      </c>
      <c r="D1859" t="str">
        <f>MatchSquad!D1859</f>
        <v>WK</v>
      </c>
      <c r="E1859" t="str">
        <f>MatchSquad!E1859</f>
        <v>LSG</v>
      </c>
      <c r="F1859">
        <f>MatchSquad!G1859</f>
        <v>0</v>
      </c>
      <c r="G1859">
        <f>IF(A1859="","",SUMIFS(BallByBall!$I$2:$I$501,BallByBall!$B$2:$B$501,A1859,BallByBall!$F$2:$F$501,B1859))</f>
        <v>0</v>
      </c>
      <c r="H1859">
        <f>IF(A1859="","",COUNTIFS(BallByBall!$B$2:$B$501,A1859,BallByBall!$F$2:$F$501,B1859,BallByBall!$Q$2:$Q$501,1))</f>
        <v>0</v>
      </c>
      <c r="I1859">
        <f>IF(A1859="","",COUNTIFS(BallByBall!$B$2:$B$501,A1859,BallByBall!$F$2:$F$501,B1859,BallByBall!$R$2:$R$501,1))</f>
        <v>0</v>
      </c>
      <c r="J1859">
        <f>IF(A1859="","",SUMIFS(BallByBall!$T$2:$T$501,BallByBall!$B$2:$B$501,A1859,BallByBall!$H$2:$H$501,B1859))</f>
        <v>0</v>
      </c>
      <c r="K1859">
        <f>IF(A1859="","",SUMIFS(BallByBall!$U$2:$U$501,BallByBall!$B$2:$B$501,A1859,BallByBall!$P$2:$P$501,B1859))</f>
        <v>0</v>
      </c>
      <c r="L1859">
        <f>IF(A1859="","",SUMIFS(BallByBall!$V$2:$V$501,BallByBall!$B$2:$B$501,A1859,BallByBall!$P$2:$P$501,B1859))</f>
        <v>0</v>
      </c>
      <c r="M1859">
        <f>IF(A1859="","",SUMIFS(BallByBall!$W$2:$W$501,BallByBall!$B$2:$B$501,A1859,BallByBall!$P$2:$P$501,B1859))</f>
        <v>0</v>
      </c>
      <c r="N1859">
        <f>IF(A1859="","",SUMIFS(BallByBall!$X$2:$X$501,BallByBall!$B$2:$B$501,A1859,BallByBall!$P$2:$P$501,B1859))</f>
        <v>0</v>
      </c>
      <c r="O1859">
        <f>IF(A1859="","",SUMIFS(OverSummary!$G$2:$G$101,OverSummary!$A$2:$A$101,A1859,OverSummary!$D$2:$D$101,B1859))</f>
        <v>0</v>
      </c>
      <c r="P1859">
        <f>IF(A1859="","",G1859*Rules!$B$13+H1859*Rules!$B$14+I1859*Rules!$B$15)</f>
        <v>0</v>
      </c>
      <c r="Q1859">
        <f>IF(A1859="","",IF(G1859&gt;=100,Rules!$B$18,IF(G1859&gt;=50,Rules!$B$17,IF(G1859&gt;=30,Rules!$B$16,0)))+IF(AND(F1859=1,D1859&lt;&gt;"BWL",G1859=0),Rules!$B$27,0))</f>
        <v>0</v>
      </c>
      <c r="R1859">
        <f>IF(A1859="","",J1859*Rules!$B$19+O1859*Rules!$B$22)</f>
        <v>0</v>
      </c>
      <c r="S1859">
        <f>IF(A1859="","",IF(J1859&gt;=4,Rules!$B$21,IF(J1859&gt;=3,Rules!$B$20,0)))</f>
        <v>0</v>
      </c>
      <c r="T1859">
        <f>IF(A1859="","",K1859*Rules!$B$23+L1859*Rules!$B$24+M1859*Rules!$B$25+N1859*Rules!$B$26)</f>
        <v>0</v>
      </c>
      <c r="U1859">
        <f t="shared" si="29"/>
        <v>0</v>
      </c>
    </row>
    <row r="1860" spans="1:21" x14ac:dyDescent="0.2">
      <c r="A1860" t="str">
        <f>MatchSquad!A1860</f>
        <v>M038</v>
      </c>
      <c r="B1860" t="str">
        <f>MatchSquad!B1860</f>
        <v>P109</v>
      </c>
      <c r="C1860" t="str">
        <f>MatchSquad!C1860</f>
        <v>Mitchell Marsh</v>
      </c>
      <c r="D1860" t="str">
        <f>MatchSquad!D1860</f>
        <v>AR</v>
      </c>
      <c r="E1860" t="str">
        <f>MatchSquad!E1860</f>
        <v>LSG</v>
      </c>
      <c r="F1860">
        <f>MatchSquad!G1860</f>
        <v>0</v>
      </c>
      <c r="G1860">
        <f>IF(A1860="","",SUMIFS(BallByBall!$I$2:$I$501,BallByBall!$B$2:$B$501,A1860,BallByBall!$F$2:$F$501,B1860))</f>
        <v>0</v>
      </c>
      <c r="H1860">
        <f>IF(A1860="","",COUNTIFS(BallByBall!$B$2:$B$501,A1860,BallByBall!$F$2:$F$501,B1860,BallByBall!$Q$2:$Q$501,1))</f>
        <v>0</v>
      </c>
      <c r="I1860">
        <f>IF(A1860="","",COUNTIFS(BallByBall!$B$2:$B$501,A1860,BallByBall!$F$2:$F$501,B1860,BallByBall!$R$2:$R$501,1))</f>
        <v>0</v>
      </c>
      <c r="J1860">
        <f>IF(A1860="","",SUMIFS(BallByBall!$T$2:$T$501,BallByBall!$B$2:$B$501,A1860,BallByBall!$H$2:$H$501,B1860))</f>
        <v>0</v>
      </c>
      <c r="K1860">
        <f>IF(A1860="","",SUMIFS(BallByBall!$U$2:$U$501,BallByBall!$B$2:$B$501,A1860,BallByBall!$P$2:$P$501,B1860))</f>
        <v>0</v>
      </c>
      <c r="L1860">
        <f>IF(A1860="","",SUMIFS(BallByBall!$V$2:$V$501,BallByBall!$B$2:$B$501,A1860,BallByBall!$P$2:$P$501,B1860))</f>
        <v>0</v>
      </c>
      <c r="M1860">
        <f>IF(A1860="","",SUMIFS(BallByBall!$W$2:$W$501,BallByBall!$B$2:$B$501,A1860,BallByBall!$P$2:$P$501,B1860))</f>
        <v>0</v>
      </c>
      <c r="N1860">
        <f>IF(A1860="","",SUMIFS(BallByBall!$X$2:$X$501,BallByBall!$B$2:$B$501,A1860,BallByBall!$P$2:$P$501,B1860))</f>
        <v>0</v>
      </c>
      <c r="O1860">
        <f>IF(A1860="","",SUMIFS(OverSummary!$G$2:$G$101,OverSummary!$A$2:$A$101,A1860,OverSummary!$D$2:$D$101,B1860))</f>
        <v>0</v>
      </c>
      <c r="P1860">
        <f>IF(A1860="","",G1860*Rules!$B$13+H1860*Rules!$B$14+I1860*Rules!$B$15)</f>
        <v>0</v>
      </c>
      <c r="Q1860">
        <f>IF(A1860="","",IF(G1860&gt;=100,Rules!$B$18,IF(G1860&gt;=50,Rules!$B$17,IF(G1860&gt;=30,Rules!$B$16,0)))+IF(AND(F1860=1,D1860&lt;&gt;"BWL",G1860=0),Rules!$B$27,0))</f>
        <v>0</v>
      </c>
      <c r="R1860">
        <f>IF(A1860="","",J1860*Rules!$B$19+O1860*Rules!$B$22)</f>
        <v>0</v>
      </c>
      <c r="S1860">
        <f>IF(A1860="","",IF(J1860&gt;=4,Rules!$B$21,IF(J1860&gt;=3,Rules!$B$20,0)))</f>
        <v>0</v>
      </c>
      <c r="T1860">
        <f>IF(A1860="","",K1860*Rules!$B$23+L1860*Rules!$B$24+M1860*Rules!$B$25+N1860*Rules!$B$26)</f>
        <v>0</v>
      </c>
      <c r="U1860">
        <f t="shared" si="29"/>
        <v>0</v>
      </c>
    </row>
    <row r="1861" spans="1:21" x14ac:dyDescent="0.2">
      <c r="A1861" t="str">
        <f>MatchSquad!A1861</f>
        <v>M038</v>
      </c>
      <c r="B1861" t="str">
        <f>MatchSquad!B1861</f>
        <v>P110</v>
      </c>
      <c r="C1861" t="str">
        <f>MatchSquad!C1861</f>
        <v>Abdul Samad</v>
      </c>
      <c r="D1861" t="str">
        <f>MatchSquad!D1861</f>
        <v>AR</v>
      </c>
      <c r="E1861" t="str">
        <f>MatchSquad!E1861</f>
        <v>LSG</v>
      </c>
      <c r="F1861">
        <f>MatchSquad!G1861</f>
        <v>0</v>
      </c>
      <c r="G1861">
        <f>IF(A1861="","",SUMIFS(BallByBall!$I$2:$I$501,BallByBall!$B$2:$B$501,A1861,BallByBall!$F$2:$F$501,B1861))</f>
        <v>0</v>
      </c>
      <c r="H1861">
        <f>IF(A1861="","",COUNTIFS(BallByBall!$B$2:$B$501,A1861,BallByBall!$F$2:$F$501,B1861,BallByBall!$Q$2:$Q$501,1))</f>
        <v>0</v>
      </c>
      <c r="I1861">
        <f>IF(A1861="","",COUNTIFS(BallByBall!$B$2:$B$501,A1861,BallByBall!$F$2:$F$501,B1861,BallByBall!$R$2:$R$501,1))</f>
        <v>0</v>
      </c>
      <c r="J1861">
        <f>IF(A1861="","",SUMIFS(BallByBall!$T$2:$T$501,BallByBall!$B$2:$B$501,A1861,BallByBall!$H$2:$H$501,B1861))</f>
        <v>0</v>
      </c>
      <c r="K1861">
        <f>IF(A1861="","",SUMIFS(BallByBall!$U$2:$U$501,BallByBall!$B$2:$B$501,A1861,BallByBall!$P$2:$P$501,B1861))</f>
        <v>0</v>
      </c>
      <c r="L1861">
        <f>IF(A1861="","",SUMIFS(BallByBall!$V$2:$V$501,BallByBall!$B$2:$B$501,A1861,BallByBall!$P$2:$P$501,B1861))</f>
        <v>0</v>
      </c>
      <c r="M1861">
        <f>IF(A1861="","",SUMIFS(BallByBall!$W$2:$W$501,BallByBall!$B$2:$B$501,A1861,BallByBall!$P$2:$P$501,B1861))</f>
        <v>0</v>
      </c>
      <c r="N1861">
        <f>IF(A1861="","",SUMIFS(BallByBall!$X$2:$X$501,BallByBall!$B$2:$B$501,A1861,BallByBall!$P$2:$P$501,B1861))</f>
        <v>0</v>
      </c>
      <c r="O1861">
        <f>IF(A1861="","",SUMIFS(OverSummary!$G$2:$G$101,OverSummary!$A$2:$A$101,A1861,OverSummary!$D$2:$D$101,B1861))</f>
        <v>0</v>
      </c>
      <c r="P1861">
        <f>IF(A1861="","",G1861*Rules!$B$13+H1861*Rules!$B$14+I1861*Rules!$B$15)</f>
        <v>0</v>
      </c>
      <c r="Q1861">
        <f>IF(A1861="","",IF(G1861&gt;=100,Rules!$B$18,IF(G1861&gt;=50,Rules!$B$17,IF(G1861&gt;=30,Rules!$B$16,0)))+IF(AND(F1861=1,D1861&lt;&gt;"BWL",G1861=0),Rules!$B$27,0))</f>
        <v>0</v>
      </c>
      <c r="R1861">
        <f>IF(A1861="","",J1861*Rules!$B$19+O1861*Rules!$B$22)</f>
        <v>0</v>
      </c>
      <c r="S1861">
        <f>IF(A1861="","",IF(J1861&gt;=4,Rules!$B$21,IF(J1861&gt;=3,Rules!$B$20,0)))</f>
        <v>0</v>
      </c>
      <c r="T1861">
        <f>IF(A1861="","",K1861*Rules!$B$23+L1861*Rules!$B$24+M1861*Rules!$B$25+N1861*Rules!$B$26)</f>
        <v>0</v>
      </c>
      <c r="U1861">
        <f t="shared" si="29"/>
        <v>0</v>
      </c>
    </row>
    <row r="1862" spans="1:21" x14ac:dyDescent="0.2">
      <c r="A1862" t="str">
        <f>MatchSquad!A1862</f>
        <v>M038</v>
      </c>
      <c r="B1862" t="str">
        <f>MatchSquad!B1862</f>
        <v>P111</v>
      </c>
      <c r="C1862" t="str">
        <f>MatchSquad!C1862</f>
        <v>Shahbaz Ahamad</v>
      </c>
      <c r="D1862" t="str">
        <f>MatchSquad!D1862</f>
        <v>AR</v>
      </c>
      <c r="E1862" t="str">
        <f>MatchSquad!E1862</f>
        <v>LSG</v>
      </c>
      <c r="F1862">
        <f>MatchSquad!G1862</f>
        <v>0</v>
      </c>
      <c r="G1862">
        <f>IF(A1862="","",SUMIFS(BallByBall!$I$2:$I$501,BallByBall!$B$2:$B$501,A1862,BallByBall!$F$2:$F$501,B1862))</f>
        <v>0</v>
      </c>
      <c r="H1862">
        <f>IF(A1862="","",COUNTIFS(BallByBall!$B$2:$B$501,A1862,BallByBall!$F$2:$F$501,B1862,BallByBall!$Q$2:$Q$501,1))</f>
        <v>0</v>
      </c>
      <c r="I1862">
        <f>IF(A1862="","",COUNTIFS(BallByBall!$B$2:$B$501,A1862,BallByBall!$F$2:$F$501,B1862,BallByBall!$R$2:$R$501,1))</f>
        <v>0</v>
      </c>
      <c r="J1862">
        <f>IF(A1862="","",SUMIFS(BallByBall!$T$2:$T$501,BallByBall!$B$2:$B$501,A1862,BallByBall!$H$2:$H$501,B1862))</f>
        <v>0</v>
      </c>
      <c r="K1862">
        <f>IF(A1862="","",SUMIFS(BallByBall!$U$2:$U$501,BallByBall!$B$2:$B$501,A1862,BallByBall!$P$2:$P$501,B1862))</f>
        <v>0</v>
      </c>
      <c r="L1862">
        <f>IF(A1862="","",SUMIFS(BallByBall!$V$2:$V$501,BallByBall!$B$2:$B$501,A1862,BallByBall!$P$2:$P$501,B1862))</f>
        <v>0</v>
      </c>
      <c r="M1862">
        <f>IF(A1862="","",SUMIFS(BallByBall!$W$2:$W$501,BallByBall!$B$2:$B$501,A1862,BallByBall!$P$2:$P$501,B1862))</f>
        <v>0</v>
      </c>
      <c r="N1862">
        <f>IF(A1862="","",SUMIFS(BallByBall!$X$2:$X$501,BallByBall!$B$2:$B$501,A1862,BallByBall!$P$2:$P$501,B1862))</f>
        <v>0</v>
      </c>
      <c r="O1862">
        <f>IF(A1862="","",SUMIFS(OverSummary!$G$2:$G$101,OverSummary!$A$2:$A$101,A1862,OverSummary!$D$2:$D$101,B1862))</f>
        <v>0</v>
      </c>
      <c r="P1862">
        <f>IF(A1862="","",G1862*Rules!$B$13+H1862*Rules!$B$14+I1862*Rules!$B$15)</f>
        <v>0</v>
      </c>
      <c r="Q1862">
        <f>IF(A1862="","",IF(G1862&gt;=100,Rules!$B$18,IF(G1862&gt;=50,Rules!$B$17,IF(G1862&gt;=30,Rules!$B$16,0)))+IF(AND(F1862=1,D1862&lt;&gt;"BWL",G1862=0),Rules!$B$27,0))</f>
        <v>0</v>
      </c>
      <c r="R1862">
        <f>IF(A1862="","",J1862*Rules!$B$19+O1862*Rules!$B$22)</f>
        <v>0</v>
      </c>
      <c r="S1862">
        <f>IF(A1862="","",IF(J1862&gt;=4,Rules!$B$21,IF(J1862&gt;=3,Rules!$B$20,0)))</f>
        <v>0</v>
      </c>
      <c r="T1862">
        <f>IF(A1862="","",K1862*Rules!$B$23+L1862*Rules!$B$24+M1862*Rules!$B$25+N1862*Rules!$B$26)</f>
        <v>0</v>
      </c>
      <c r="U1862">
        <f t="shared" si="29"/>
        <v>0</v>
      </c>
    </row>
    <row r="1863" spans="1:21" x14ac:dyDescent="0.2">
      <c r="A1863" t="str">
        <f>MatchSquad!A1863</f>
        <v>M038</v>
      </c>
      <c r="B1863" t="str">
        <f>MatchSquad!B1863</f>
        <v>P112</v>
      </c>
      <c r="C1863" t="str">
        <f>MatchSquad!C1863</f>
        <v>Arshin Kulkarni</v>
      </c>
      <c r="D1863" t="str">
        <f>MatchSquad!D1863</f>
        <v>AR</v>
      </c>
      <c r="E1863" t="str">
        <f>MatchSquad!E1863</f>
        <v>LSG</v>
      </c>
      <c r="F1863">
        <f>MatchSquad!G1863</f>
        <v>0</v>
      </c>
      <c r="G1863">
        <f>IF(A1863="","",SUMIFS(BallByBall!$I$2:$I$501,BallByBall!$B$2:$B$501,A1863,BallByBall!$F$2:$F$501,B1863))</f>
        <v>0</v>
      </c>
      <c r="H1863">
        <f>IF(A1863="","",COUNTIFS(BallByBall!$B$2:$B$501,A1863,BallByBall!$F$2:$F$501,B1863,BallByBall!$Q$2:$Q$501,1))</f>
        <v>0</v>
      </c>
      <c r="I1863">
        <f>IF(A1863="","",COUNTIFS(BallByBall!$B$2:$B$501,A1863,BallByBall!$F$2:$F$501,B1863,BallByBall!$R$2:$R$501,1))</f>
        <v>0</v>
      </c>
      <c r="J1863">
        <f>IF(A1863="","",SUMIFS(BallByBall!$T$2:$T$501,BallByBall!$B$2:$B$501,A1863,BallByBall!$H$2:$H$501,B1863))</f>
        <v>0</v>
      </c>
      <c r="K1863">
        <f>IF(A1863="","",SUMIFS(BallByBall!$U$2:$U$501,BallByBall!$B$2:$B$501,A1863,BallByBall!$P$2:$P$501,B1863))</f>
        <v>0</v>
      </c>
      <c r="L1863">
        <f>IF(A1863="","",SUMIFS(BallByBall!$V$2:$V$501,BallByBall!$B$2:$B$501,A1863,BallByBall!$P$2:$P$501,B1863))</f>
        <v>0</v>
      </c>
      <c r="M1863">
        <f>IF(A1863="","",SUMIFS(BallByBall!$W$2:$W$501,BallByBall!$B$2:$B$501,A1863,BallByBall!$P$2:$P$501,B1863))</f>
        <v>0</v>
      </c>
      <c r="N1863">
        <f>IF(A1863="","",SUMIFS(BallByBall!$X$2:$X$501,BallByBall!$B$2:$B$501,A1863,BallByBall!$P$2:$P$501,B1863))</f>
        <v>0</v>
      </c>
      <c r="O1863">
        <f>IF(A1863="","",SUMIFS(OverSummary!$G$2:$G$101,OverSummary!$A$2:$A$101,A1863,OverSummary!$D$2:$D$101,B1863))</f>
        <v>0</v>
      </c>
      <c r="P1863">
        <f>IF(A1863="","",G1863*Rules!$B$13+H1863*Rules!$B$14+I1863*Rules!$B$15)</f>
        <v>0</v>
      </c>
      <c r="Q1863">
        <f>IF(A1863="","",IF(G1863&gt;=100,Rules!$B$18,IF(G1863&gt;=50,Rules!$B$17,IF(G1863&gt;=30,Rules!$B$16,0)))+IF(AND(F1863=1,D1863&lt;&gt;"BWL",G1863=0),Rules!$B$27,0))</f>
        <v>0</v>
      </c>
      <c r="R1863">
        <f>IF(A1863="","",J1863*Rules!$B$19+O1863*Rules!$B$22)</f>
        <v>0</v>
      </c>
      <c r="S1863">
        <f>IF(A1863="","",IF(J1863&gt;=4,Rules!$B$21,IF(J1863&gt;=3,Rules!$B$20,0)))</f>
        <v>0</v>
      </c>
      <c r="T1863">
        <f>IF(A1863="","",K1863*Rules!$B$23+L1863*Rules!$B$24+M1863*Rules!$B$25+N1863*Rules!$B$26)</f>
        <v>0</v>
      </c>
      <c r="U1863">
        <f t="shared" si="29"/>
        <v>0</v>
      </c>
    </row>
    <row r="1864" spans="1:21" x14ac:dyDescent="0.2">
      <c r="A1864" t="str">
        <f>MatchSquad!A1864</f>
        <v>M038</v>
      </c>
      <c r="B1864" t="str">
        <f>MatchSquad!B1864</f>
        <v>P113</v>
      </c>
      <c r="C1864" t="str">
        <f>MatchSquad!C1864</f>
        <v>Wanindu Hasaranga</v>
      </c>
      <c r="D1864" t="str">
        <f>MatchSquad!D1864</f>
        <v>AR</v>
      </c>
      <c r="E1864" t="str">
        <f>MatchSquad!E1864</f>
        <v>LSG</v>
      </c>
      <c r="F1864">
        <f>MatchSquad!G1864</f>
        <v>0</v>
      </c>
      <c r="G1864">
        <f>IF(A1864="","",SUMIFS(BallByBall!$I$2:$I$501,BallByBall!$B$2:$B$501,A1864,BallByBall!$F$2:$F$501,B1864))</f>
        <v>0</v>
      </c>
      <c r="H1864">
        <f>IF(A1864="","",COUNTIFS(BallByBall!$B$2:$B$501,A1864,BallByBall!$F$2:$F$501,B1864,BallByBall!$Q$2:$Q$501,1))</f>
        <v>0</v>
      </c>
      <c r="I1864">
        <f>IF(A1864="","",COUNTIFS(BallByBall!$B$2:$B$501,A1864,BallByBall!$F$2:$F$501,B1864,BallByBall!$R$2:$R$501,1))</f>
        <v>0</v>
      </c>
      <c r="J1864">
        <f>IF(A1864="","",SUMIFS(BallByBall!$T$2:$T$501,BallByBall!$B$2:$B$501,A1864,BallByBall!$H$2:$H$501,B1864))</f>
        <v>0</v>
      </c>
      <c r="K1864">
        <f>IF(A1864="","",SUMIFS(BallByBall!$U$2:$U$501,BallByBall!$B$2:$B$501,A1864,BallByBall!$P$2:$P$501,B1864))</f>
        <v>0</v>
      </c>
      <c r="L1864">
        <f>IF(A1864="","",SUMIFS(BallByBall!$V$2:$V$501,BallByBall!$B$2:$B$501,A1864,BallByBall!$P$2:$P$501,B1864))</f>
        <v>0</v>
      </c>
      <c r="M1864">
        <f>IF(A1864="","",SUMIFS(BallByBall!$W$2:$W$501,BallByBall!$B$2:$B$501,A1864,BallByBall!$P$2:$P$501,B1864))</f>
        <v>0</v>
      </c>
      <c r="N1864">
        <f>IF(A1864="","",SUMIFS(BallByBall!$X$2:$X$501,BallByBall!$B$2:$B$501,A1864,BallByBall!$P$2:$P$501,B1864))</f>
        <v>0</v>
      </c>
      <c r="O1864">
        <f>IF(A1864="","",SUMIFS(OverSummary!$G$2:$G$101,OverSummary!$A$2:$A$101,A1864,OverSummary!$D$2:$D$101,B1864))</f>
        <v>0</v>
      </c>
      <c r="P1864">
        <f>IF(A1864="","",G1864*Rules!$B$13+H1864*Rules!$B$14+I1864*Rules!$B$15)</f>
        <v>0</v>
      </c>
      <c r="Q1864">
        <f>IF(A1864="","",IF(G1864&gt;=100,Rules!$B$18,IF(G1864&gt;=50,Rules!$B$17,IF(G1864&gt;=30,Rules!$B$16,0)))+IF(AND(F1864=1,D1864&lt;&gt;"BWL",G1864=0),Rules!$B$27,0))</f>
        <v>0</v>
      </c>
      <c r="R1864">
        <f>IF(A1864="","",J1864*Rules!$B$19+O1864*Rules!$B$22)</f>
        <v>0</v>
      </c>
      <c r="S1864">
        <f>IF(A1864="","",IF(J1864&gt;=4,Rules!$B$21,IF(J1864&gt;=3,Rules!$B$20,0)))</f>
        <v>0</v>
      </c>
      <c r="T1864">
        <f>IF(A1864="","",K1864*Rules!$B$23+L1864*Rules!$B$24+M1864*Rules!$B$25+N1864*Rules!$B$26)</f>
        <v>0</v>
      </c>
      <c r="U1864">
        <f t="shared" si="29"/>
        <v>0</v>
      </c>
    </row>
    <row r="1865" spans="1:21" x14ac:dyDescent="0.2">
      <c r="A1865" t="str">
        <f>MatchSquad!A1865</f>
        <v>M038</v>
      </c>
      <c r="B1865" t="str">
        <f>MatchSquad!B1865</f>
        <v>P114</v>
      </c>
      <c r="C1865" t="str">
        <f>MatchSquad!C1865</f>
        <v>Ayush Badoni</v>
      </c>
      <c r="D1865" t="str">
        <f>MatchSquad!D1865</f>
        <v>AR</v>
      </c>
      <c r="E1865" t="str">
        <f>MatchSquad!E1865</f>
        <v>LSG</v>
      </c>
      <c r="F1865">
        <f>MatchSquad!G1865</f>
        <v>0</v>
      </c>
      <c r="G1865">
        <f>IF(A1865="","",SUMIFS(BallByBall!$I$2:$I$501,BallByBall!$B$2:$B$501,A1865,BallByBall!$F$2:$F$501,B1865))</f>
        <v>0</v>
      </c>
      <c r="H1865">
        <f>IF(A1865="","",COUNTIFS(BallByBall!$B$2:$B$501,A1865,BallByBall!$F$2:$F$501,B1865,BallByBall!$Q$2:$Q$501,1))</f>
        <v>0</v>
      </c>
      <c r="I1865">
        <f>IF(A1865="","",COUNTIFS(BallByBall!$B$2:$B$501,A1865,BallByBall!$F$2:$F$501,B1865,BallByBall!$R$2:$R$501,1))</f>
        <v>0</v>
      </c>
      <c r="J1865">
        <f>IF(A1865="","",SUMIFS(BallByBall!$T$2:$T$501,BallByBall!$B$2:$B$501,A1865,BallByBall!$H$2:$H$501,B1865))</f>
        <v>0</v>
      </c>
      <c r="K1865">
        <f>IF(A1865="","",SUMIFS(BallByBall!$U$2:$U$501,BallByBall!$B$2:$B$501,A1865,BallByBall!$P$2:$P$501,B1865))</f>
        <v>0</v>
      </c>
      <c r="L1865">
        <f>IF(A1865="","",SUMIFS(BallByBall!$V$2:$V$501,BallByBall!$B$2:$B$501,A1865,BallByBall!$P$2:$P$501,B1865))</f>
        <v>0</v>
      </c>
      <c r="M1865">
        <f>IF(A1865="","",SUMIFS(BallByBall!$W$2:$W$501,BallByBall!$B$2:$B$501,A1865,BallByBall!$P$2:$P$501,B1865))</f>
        <v>0</v>
      </c>
      <c r="N1865">
        <f>IF(A1865="","",SUMIFS(BallByBall!$X$2:$X$501,BallByBall!$B$2:$B$501,A1865,BallByBall!$P$2:$P$501,B1865))</f>
        <v>0</v>
      </c>
      <c r="O1865">
        <f>IF(A1865="","",SUMIFS(OverSummary!$G$2:$G$101,OverSummary!$A$2:$A$101,A1865,OverSummary!$D$2:$D$101,B1865))</f>
        <v>0</v>
      </c>
      <c r="P1865">
        <f>IF(A1865="","",G1865*Rules!$B$13+H1865*Rules!$B$14+I1865*Rules!$B$15)</f>
        <v>0</v>
      </c>
      <c r="Q1865">
        <f>IF(A1865="","",IF(G1865&gt;=100,Rules!$B$18,IF(G1865&gt;=50,Rules!$B$17,IF(G1865&gt;=30,Rules!$B$16,0)))+IF(AND(F1865=1,D1865&lt;&gt;"BWL",G1865=0),Rules!$B$27,0))</f>
        <v>0</v>
      </c>
      <c r="R1865">
        <f>IF(A1865="","",J1865*Rules!$B$19+O1865*Rules!$B$22)</f>
        <v>0</v>
      </c>
      <c r="S1865">
        <f>IF(A1865="","",IF(J1865&gt;=4,Rules!$B$21,IF(J1865&gt;=3,Rules!$B$20,0)))</f>
        <v>0</v>
      </c>
      <c r="T1865">
        <f>IF(A1865="","",K1865*Rules!$B$23+L1865*Rules!$B$24+M1865*Rules!$B$25+N1865*Rules!$B$26)</f>
        <v>0</v>
      </c>
      <c r="U1865">
        <f t="shared" si="29"/>
        <v>0</v>
      </c>
    </row>
    <row r="1866" spans="1:21" x14ac:dyDescent="0.2">
      <c r="A1866" t="str">
        <f>MatchSquad!A1866</f>
        <v>M038</v>
      </c>
      <c r="B1866" t="str">
        <f>MatchSquad!B1866</f>
        <v>P115</v>
      </c>
      <c r="C1866" t="str">
        <f>MatchSquad!C1866</f>
        <v>Mohammad Shami</v>
      </c>
      <c r="D1866" t="str">
        <f>MatchSquad!D1866</f>
        <v>BWL</v>
      </c>
      <c r="E1866" t="str">
        <f>MatchSquad!E1866</f>
        <v>LSG</v>
      </c>
      <c r="F1866">
        <f>MatchSquad!G1866</f>
        <v>0</v>
      </c>
      <c r="G1866">
        <f>IF(A1866="","",SUMIFS(BallByBall!$I$2:$I$501,BallByBall!$B$2:$B$501,A1866,BallByBall!$F$2:$F$501,B1866))</f>
        <v>0</v>
      </c>
      <c r="H1866">
        <f>IF(A1866="","",COUNTIFS(BallByBall!$B$2:$B$501,A1866,BallByBall!$F$2:$F$501,B1866,BallByBall!$Q$2:$Q$501,1))</f>
        <v>0</v>
      </c>
      <c r="I1866">
        <f>IF(A1866="","",COUNTIFS(BallByBall!$B$2:$B$501,A1866,BallByBall!$F$2:$F$501,B1866,BallByBall!$R$2:$R$501,1))</f>
        <v>0</v>
      </c>
      <c r="J1866">
        <f>IF(A1866="","",SUMIFS(BallByBall!$T$2:$T$501,BallByBall!$B$2:$B$501,A1866,BallByBall!$H$2:$H$501,B1866))</f>
        <v>0</v>
      </c>
      <c r="K1866">
        <f>IF(A1866="","",SUMIFS(BallByBall!$U$2:$U$501,BallByBall!$B$2:$B$501,A1866,BallByBall!$P$2:$P$501,B1866))</f>
        <v>0</v>
      </c>
      <c r="L1866">
        <f>IF(A1866="","",SUMIFS(BallByBall!$V$2:$V$501,BallByBall!$B$2:$B$501,A1866,BallByBall!$P$2:$P$501,B1866))</f>
        <v>0</v>
      </c>
      <c r="M1866">
        <f>IF(A1866="","",SUMIFS(BallByBall!$W$2:$W$501,BallByBall!$B$2:$B$501,A1866,BallByBall!$P$2:$P$501,B1866))</f>
        <v>0</v>
      </c>
      <c r="N1866">
        <f>IF(A1866="","",SUMIFS(BallByBall!$X$2:$X$501,BallByBall!$B$2:$B$501,A1866,BallByBall!$P$2:$P$501,B1866))</f>
        <v>0</v>
      </c>
      <c r="O1866">
        <f>IF(A1866="","",SUMIFS(OverSummary!$G$2:$G$101,OverSummary!$A$2:$A$101,A1866,OverSummary!$D$2:$D$101,B1866))</f>
        <v>0</v>
      </c>
      <c r="P1866">
        <f>IF(A1866="","",G1866*Rules!$B$13+H1866*Rules!$B$14+I1866*Rules!$B$15)</f>
        <v>0</v>
      </c>
      <c r="Q1866">
        <f>IF(A1866="","",IF(G1866&gt;=100,Rules!$B$18,IF(G1866&gt;=50,Rules!$B$17,IF(G1866&gt;=30,Rules!$B$16,0)))+IF(AND(F1866=1,D1866&lt;&gt;"BWL",G1866=0),Rules!$B$27,0))</f>
        <v>0</v>
      </c>
      <c r="R1866">
        <f>IF(A1866="","",J1866*Rules!$B$19+O1866*Rules!$B$22)</f>
        <v>0</v>
      </c>
      <c r="S1866">
        <f>IF(A1866="","",IF(J1866&gt;=4,Rules!$B$21,IF(J1866&gt;=3,Rules!$B$20,0)))</f>
        <v>0</v>
      </c>
      <c r="T1866">
        <f>IF(A1866="","",K1866*Rules!$B$23+L1866*Rules!$B$24+M1866*Rules!$B$25+N1866*Rules!$B$26)</f>
        <v>0</v>
      </c>
      <c r="U1866">
        <f t="shared" si="29"/>
        <v>0</v>
      </c>
    </row>
    <row r="1867" spans="1:21" x14ac:dyDescent="0.2">
      <c r="A1867" t="str">
        <f>MatchSquad!A1867</f>
        <v>M038</v>
      </c>
      <c r="B1867" t="str">
        <f>MatchSquad!B1867</f>
        <v>P116</v>
      </c>
      <c r="C1867" t="str">
        <f>MatchSquad!C1867</f>
        <v>Avesh Khan</v>
      </c>
      <c r="D1867" t="str">
        <f>MatchSquad!D1867</f>
        <v>BWL</v>
      </c>
      <c r="E1867" t="str">
        <f>MatchSquad!E1867</f>
        <v>LSG</v>
      </c>
      <c r="F1867">
        <f>MatchSquad!G1867</f>
        <v>0</v>
      </c>
      <c r="G1867">
        <f>IF(A1867="","",SUMIFS(BallByBall!$I$2:$I$501,BallByBall!$B$2:$B$501,A1867,BallByBall!$F$2:$F$501,B1867))</f>
        <v>0</v>
      </c>
      <c r="H1867">
        <f>IF(A1867="","",COUNTIFS(BallByBall!$B$2:$B$501,A1867,BallByBall!$F$2:$F$501,B1867,BallByBall!$Q$2:$Q$501,1))</f>
        <v>0</v>
      </c>
      <c r="I1867">
        <f>IF(A1867="","",COUNTIFS(BallByBall!$B$2:$B$501,A1867,BallByBall!$F$2:$F$501,B1867,BallByBall!$R$2:$R$501,1))</f>
        <v>0</v>
      </c>
      <c r="J1867">
        <f>IF(A1867="","",SUMIFS(BallByBall!$T$2:$T$501,BallByBall!$B$2:$B$501,A1867,BallByBall!$H$2:$H$501,B1867))</f>
        <v>0</v>
      </c>
      <c r="K1867">
        <f>IF(A1867="","",SUMIFS(BallByBall!$U$2:$U$501,BallByBall!$B$2:$B$501,A1867,BallByBall!$P$2:$P$501,B1867))</f>
        <v>0</v>
      </c>
      <c r="L1867">
        <f>IF(A1867="","",SUMIFS(BallByBall!$V$2:$V$501,BallByBall!$B$2:$B$501,A1867,BallByBall!$P$2:$P$501,B1867))</f>
        <v>0</v>
      </c>
      <c r="M1867">
        <f>IF(A1867="","",SUMIFS(BallByBall!$W$2:$W$501,BallByBall!$B$2:$B$501,A1867,BallByBall!$P$2:$P$501,B1867))</f>
        <v>0</v>
      </c>
      <c r="N1867">
        <f>IF(A1867="","",SUMIFS(BallByBall!$X$2:$X$501,BallByBall!$B$2:$B$501,A1867,BallByBall!$P$2:$P$501,B1867))</f>
        <v>0</v>
      </c>
      <c r="O1867">
        <f>IF(A1867="","",SUMIFS(OverSummary!$G$2:$G$101,OverSummary!$A$2:$A$101,A1867,OverSummary!$D$2:$D$101,B1867))</f>
        <v>0</v>
      </c>
      <c r="P1867">
        <f>IF(A1867="","",G1867*Rules!$B$13+H1867*Rules!$B$14+I1867*Rules!$B$15)</f>
        <v>0</v>
      </c>
      <c r="Q1867">
        <f>IF(A1867="","",IF(G1867&gt;=100,Rules!$B$18,IF(G1867&gt;=50,Rules!$B$17,IF(G1867&gt;=30,Rules!$B$16,0)))+IF(AND(F1867=1,D1867&lt;&gt;"BWL",G1867=0),Rules!$B$27,0))</f>
        <v>0</v>
      </c>
      <c r="R1867">
        <f>IF(A1867="","",J1867*Rules!$B$19+O1867*Rules!$B$22)</f>
        <v>0</v>
      </c>
      <c r="S1867">
        <f>IF(A1867="","",IF(J1867&gt;=4,Rules!$B$21,IF(J1867&gt;=3,Rules!$B$20,0)))</f>
        <v>0</v>
      </c>
      <c r="T1867">
        <f>IF(A1867="","",K1867*Rules!$B$23+L1867*Rules!$B$24+M1867*Rules!$B$25+N1867*Rules!$B$26)</f>
        <v>0</v>
      </c>
      <c r="U1867">
        <f t="shared" si="29"/>
        <v>0</v>
      </c>
    </row>
    <row r="1868" spans="1:21" x14ac:dyDescent="0.2">
      <c r="A1868" t="str">
        <f>MatchSquad!A1868</f>
        <v>M038</v>
      </c>
      <c r="B1868" t="str">
        <f>MatchSquad!B1868</f>
        <v>P117</v>
      </c>
      <c r="C1868" t="str">
        <f>MatchSquad!C1868</f>
        <v>M. Siddharth</v>
      </c>
      <c r="D1868" t="str">
        <f>MatchSquad!D1868</f>
        <v>BWL</v>
      </c>
      <c r="E1868" t="str">
        <f>MatchSquad!E1868</f>
        <v>LSG</v>
      </c>
      <c r="F1868">
        <f>MatchSquad!G1868</f>
        <v>0</v>
      </c>
      <c r="G1868">
        <f>IF(A1868="","",SUMIFS(BallByBall!$I$2:$I$501,BallByBall!$B$2:$B$501,A1868,BallByBall!$F$2:$F$501,B1868))</f>
        <v>0</v>
      </c>
      <c r="H1868">
        <f>IF(A1868="","",COUNTIFS(BallByBall!$B$2:$B$501,A1868,BallByBall!$F$2:$F$501,B1868,BallByBall!$Q$2:$Q$501,1))</f>
        <v>0</v>
      </c>
      <c r="I1868">
        <f>IF(A1868="","",COUNTIFS(BallByBall!$B$2:$B$501,A1868,BallByBall!$F$2:$F$501,B1868,BallByBall!$R$2:$R$501,1))</f>
        <v>0</v>
      </c>
      <c r="J1868">
        <f>IF(A1868="","",SUMIFS(BallByBall!$T$2:$T$501,BallByBall!$B$2:$B$501,A1868,BallByBall!$H$2:$H$501,B1868))</f>
        <v>0</v>
      </c>
      <c r="K1868">
        <f>IF(A1868="","",SUMIFS(BallByBall!$U$2:$U$501,BallByBall!$B$2:$B$501,A1868,BallByBall!$P$2:$P$501,B1868))</f>
        <v>0</v>
      </c>
      <c r="L1868">
        <f>IF(A1868="","",SUMIFS(BallByBall!$V$2:$V$501,BallByBall!$B$2:$B$501,A1868,BallByBall!$P$2:$P$501,B1868))</f>
        <v>0</v>
      </c>
      <c r="M1868">
        <f>IF(A1868="","",SUMIFS(BallByBall!$W$2:$W$501,BallByBall!$B$2:$B$501,A1868,BallByBall!$P$2:$P$501,B1868))</f>
        <v>0</v>
      </c>
      <c r="N1868">
        <f>IF(A1868="","",SUMIFS(BallByBall!$X$2:$X$501,BallByBall!$B$2:$B$501,A1868,BallByBall!$P$2:$P$501,B1868))</f>
        <v>0</v>
      </c>
      <c r="O1868">
        <f>IF(A1868="","",SUMIFS(OverSummary!$G$2:$G$101,OverSummary!$A$2:$A$101,A1868,OverSummary!$D$2:$D$101,B1868))</f>
        <v>0</v>
      </c>
      <c r="P1868">
        <f>IF(A1868="","",G1868*Rules!$B$13+H1868*Rules!$B$14+I1868*Rules!$B$15)</f>
        <v>0</v>
      </c>
      <c r="Q1868">
        <f>IF(A1868="","",IF(G1868&gt;=100,Rules!$B$18,IF(G1868&gt;=50,Rules!$B$17,IF(G1868&gt;=30,Rules!$B$16,0)))+IF(AND(F1868=1,D1868&lt;&gt;"BWL",G1868=0),Rules!$B$27,0))</f>
        <v>0</v>
      </c>
      <c r="R1868">
        <f>IF(A1868="","",J1868*Rules!$B$19+O1868*Rules!$B$22)</f>
        <v>0</v>
      </c>
      <c r="S1868">
        <f>IF(A1868="","",IF(J1868&gt;=4,Rules!$B$21,IF(J1868&gt;=3,Rules!$B$20,0)))</f>
        <v>0</v>
      </c>
      <c r="T1868">
        <f>IF(A1868="","",K1868*Rules!$B$23+L1868*Rules!$B$24+M1868*Rules!$B$25+N1868*Rules!$B$26)</f>
        <v>0</v>
      </c>
      <c r="U1868">
        <f t="shared" si="29"/>
        <v>0</v>
      </c>
    </row>
    <row r="1869" spans="1:21" x14ac:dyDescent="0.2">
      <c r="A1869" t="str">
        <f>MatchSquad!A1869</f>
        <v>M038</v>
      </c>
      <c r="B1869" t="str">
        <f>MatchSquad!B1869</f>
        <v>P118</v>
      </c>
      <c r="C1869" t="str">
        <f>MatchSquad!C1869</f>
        <v>Digvesh Singh</v>
      </c>
      <c r="D1869" t="str">
        <f>MatchSquad!D1869</f>
        <v>BWL</v>
      </c>
      <c r="E1869" t="str">
        <f>MatchSquad!E1869</f>
        <v>LSG</v>
      </c>
      <c r="F1869">
        <f>MatchSquad!G1869</f>
        <v>0</v>
      </c>
      <c r="G1869">
        <f>IF(A1869="","",SUMIFS(BallByBall!$I$2:$I$501,BallByBall!$B$2:$B$501,A1869,BallByBall!$F$2:$F$501,B1869))</f>
        <v>0</v>
      </c>
      <c r="H1869">
        <f>IF(A1869="","",COUNTIFS(BallByBall!$B$2:$B$501,A1869,BallByBall!$F$2:$F$501,B1869,BallByBall!$Q$2:$Q$501,1))</f>
        <v>0</v>
      </c>
      <c r="I1869">
        <f>IF(A1869="","",COUNTIFS(BallByBall!$B$2:$B$501,A1869,BallByBall!$F$2:$F$501,B1869,BallByBall!$R$2:$R$501,1))</f>
        <v>0</v>
      </c>
      <c r="J1869">
        <f>IF(A1869="","",SUMIFS(BallByBall!$T$2:$T$501,BallByBall!$B$2:$B$501,A1869,BallByBall!$H$2:$H$501,B1869))</f>
        <v>0</v>
      </c>
      <c r="K1869">
        <f>IF(A1869="","",SUMIFS(BallByBall!$U$2:$U$501,BallByBall!$B$2:$B$501,A1869,BallByBall!$P$2:$P$501,B1869))</f>
        <v>0</v>
      </c>
      <c r="L1869">
        <f>IF(A1869="","",SUMIFS(BallByBall!$V$2:$V$501,BallByBall!$B$2:$B$501,A1869,BallByBall!$P$2:$P$501,B1869))</f>
        <v>0</v>
      </c>
      <c r="M1869">
        <f>IF(A1869="","",SUMIFS(BallByBall!$W$2:$W$501,BallByBall!$B$2:$B$501,A1869,BallByBall!$P$2:$P$501,B1869))</f>
        <v>0</v>
      </c>
      <c r="N1869">
        <f>IF(A1869="","",SUMIFS(BallByBall!$X$2:$X$501,BallByBall!$B$2:$B$501,A1869,BallByBall!$P$2:$P$501,B1869))</f>
        <v>0</v>
      </c>
      <c r="O1869">
        <f>IF(A1869="","",SUMIFS(OverSummary!$G$2:$G$101,OverSummary!$A$2:$A$101,A1869,OverSummary!$D$2:$D$101,B1869))</f>
        <v>0</v>
      </c>
      <c r="P1869">
        <f>IF(A1869="","",G1869*Rules!$B$13+H1869*Rules!$B$14+I1869*Rules!$B$15)</f>
        <v>0</v>
      </c>
      <c r="Q1869">
        <f>IF(A1869="","",IF(G1869&gt;=100,Rules!$B$18,IF(G1869&gt;=50,Rules!$B$17,IF(G1869&gt;=30,Rules!$B$16,0)))+IF(AND(F1869=1,D1869&lt;&gt;"BWL",G1869=0),Rules!$B$27,0))</f>
        <v>0</v>
      </c>
      <c r="R1869">
        <f>IF(A1869="","",J1869*Rules!$B$19+O1869*Rules!$B$22)</f>
        <v>0</v>
      </c>
      <c r="S1869">
        <f>IF(A1869="","",IF(J1869&gt;=4,Rules!$B$21,IF(J1869&gt;=3,Rules!$B$20,0)))</f>
        <v>0</v>
      </c>
      <c r="T1869">
        <f>IF(A1869="","",K1869*Rules!$B$23+L1869*Rules!$B$24+M1869*Rules!$B$25+N1869*Rules!$B$26)</f>
        <v>0</v>
      </c>
      <c r="U1869">
        <f t="shared" si="29"/>
        <v>0</v>
      </c>
    </row>
    <row r="1870" spans="1:21" x14ac:dyDescent="0.2">
      <c r="A1870" t="str">
        <f>MatchSquad!A1870</f>
        <v>M038</v>
      </c>
      <c r="B1870" t="str">
        <f>MatchSquad!B1870</f>
        <v>P119</v>
      </c>
      <c r="C1870" t="str">
        <f>MatchSquad!C1870</f>
        <v>Akash Singh</v>
      </c>
      <c r="D1870" t="str">
        <f>MatchSquad!D1870</f>
        <v>BWL</v>
      </c>
      <c r="E1870" t="str">
        <f>MatchSquad!E1870</f>
        <v>LSG</v>
      </c>
      <c r="F1870">
        <f>MatchSquad!G1870</f>
        <v>0</v>
      </c>
      <c r="G1870">
        <f>IF(A1870="","",SUMIFS(BallByBall!$I$2:$I$501,BallByBall!$B$2:$B$501,A1870,BallByBall!$F$2:$F$501,B1870))</f>
        <v>0</v>
      </c>
      <c r="H1870">
        <f>IF(A1870="","",COUNTIFS(BallByBall!$B$2:$B$501,A1870,BallByBall!$F$2:$F$501,B1870,BallByBall!$Q$2:$Q$501,1))</f>
        <v>0</v>
      </c>
      <c r="I1870">
        <f>IF(A1870="","",COUNTIFS(BallByBall!$B$2:$B$501,A1870,BallByBall!$F$2:$F$501,B1870,BallByBall!$R$2:$R$501,1))</f>
        <v>0</v>
      </c>
      <c r="J1870">
        <f>IF(A1870="","",SUMIFS(BallByBall!$T$2:$T$501,BallByBall!$B$2:$B$501,A1870,BallByBall!$H$2:$H$501,B1870))</f>
        <v>0</v>
      </c>
      <c r="K1870">
        <f>IF(A1870="","",SUMIFS(BallByBall!$U$2:$U$501,BallByBall!$B$2:$B$501,A1870,BallByBall!$P$2:$P$501,B1870))</f>
        <v>0</v>
      </c>
      <c r="L1870">
        <f>IF(A1870="","",SUMIFS(BallByBall!$V$2:$V$501,BallByBall!$B$2:$B$501,A1870,BallByBall!$P$2:$P$501,B1870))</f>
        <v>0</v>
      </c>
      <c r="M1870">
        <f>IF(A1870="","",SUMIFS(BallByBall!$W$2:$W$501,BallByBall!$B$2:$B$501,A1870,BallByBall!$P$2:$P$501,B1870))</f>
        <v>0</v>
      </c>
      <c r="N1870">
        <f>IF(A1870="","",SUMIFS(BallByBall!$X$2:$X$501,BallByBall!$B$2:$B$501,A1870,BallByBall!$P$2:$P$501,B1870))</f>
        <v>0</v>
      </c>
      <c r="O1870">
        <f>IF(A1870="","",SUMIFS(OverSummary!$G$2:$G$101,OverSummary!$A$2:$A$101,A1870,OverSummary!$D$2:$D$101,B1870))</f>
        <v>0</v>
      </c>
      <c r="P1870">
        <f>IF(A1870="","",G1870*Rules!$B$13+H1870*Rules!$B$14+I1870*Rules!$B$15)</f>
        <v>0</v>
      </c>
      <c r="Q1870">
        <f>IF(A1870="","",IF(G1870&gt;=100,Rules!$B$18,IF(G1870&gt;=50,Rules!$B$17,IF(G1870&gt;=30,Rules!$B$16,0)))+IF(AND(F1870=1,D1870&lt;&gt;"BWL",G1870=0),Rules!$B$27,0))</f>
        <v>0</v>
      </c>
      <c r="R1870">
        <f>IF(A1870="","",J1870*Rules!$B$19+O1870*Rules!$B$22)</f>
        <v>0</v>
      </c>
      <c r="S1870">
        <f>IF(A1870="","",IF(J1870&gt;=4,Rules!$B$21,IF(J1870&gt;=3,Rules!$B$20,0)))</f>
        <v>0</v>
      </c>
      <c r="T1870">
        <f>IF(A1870="","",K1870*Rules!$B$23+L1870*Rules!$B$24+M1870*Rules!$B$25+N1870*Rules!$B$26)</f>
        <v>0</v>
      </c>
      <c r="U1870">
        <f t="shared" si="29"/>
        <v>0</v>
      </c>
    </row>
    <row r="1871" spans="1:21" x14ac:dyDescent="0.2">
      <c r="A1871" t="str">
        <f>MatchSquad!A1871</f>
        <v>M038</v>
      </c>
      <c r="B1871" t="str">
        <f>MatchSquad!B1871</f>
        <v>P120</v>
      </c>
      <c r="C1871" t="str">
        <f>MatchSquad!C1871</f>
        <v>Prince Yadav</v>
      </c>
      <c r="D1871" t="str">
        <f>MatchSquad!D1871</f>
        <v>BWL</v>
      </c>
      <c r="E1871" t="str">
        <f>MatchSquad!E1871</f>
        <v>LSG</v>
      </c>
      <c r="F1871">
        <f>MatchSquad!G1871</f>
        <v>0</v>
      </c>
      <c r="G1871">
        <f>IF(A1871="","",SUMIFS(BallByBall!$I$2:$I$501,BallByBall!$B$2:$B$501,A1871,BallByBall!$F$2:$F$501,B1871))</f>
        <v>0</v>
      </c>
      <c r="H1871">
        <f>IF(A1871="","",COUNTIFS(BallByBall!$B$2:$B$501,A1871,BallByBall!$F$2:$F$501,B1871,BallByBall!$Q$2:$Q$501,1))</f>
        <v>0</v>
      </c>
      <c r="I1871">
        <f>IF(A1871="","",COUNTIFS(BallByBall!$B$2:$B$501,A1871,BallByBall!$F$2:$F$501,B1871,BallByBall!$R$2:$R$501,1))</f>
        <v>0</v>
      </c>
      <c r="J1871">
        <f>IF(A1871="","",SUMIFS(BallByBall!$T$2:$T$501,BallByBall!$B$2:$B$501,A1871,BallByBall!$H$2:$H$501,B1871))</f>
        <v>0</v>
      </c>
      <c r="K1871">
        <f>IF(A1871="","",SUMIFS(BallByBall!$U$2:$U$501,BallByBall!$B$2:$B$501,A1871,BallByBall!$P$2:$P$501,B1871))</f>
        <v>0</v>
      </c>
      <c r="L1871">
        <f>IF(A1871="","",SUMIFS(BallByBall!$V$2:$V$501,BallByBall!$B$2:$B$501,A1871,BallByBall!$P$2:$P$501,B1871))</f>
        <v>0</v>
      </c>
      <c r="M1871">
        <f>IF(A1871="","",SUMIFS(BallByBall!$W$2:$W$501,BallByBall!$B$2:$B$501,A1871,BallByBall!$P$2:$P$501,B1871))</f>
        <v>0</v>
      </c>
      <c r="N1871">
        <f>IF(A1871="","",SUMIFS(BallByBall!$X$2:$X$501,BallByBall!$B$2:$B$501,A1871,BallByBall!$P$2:$P$501,B1871))</f>
        <v>0</v>
      </c>
      <c r="O1871">
        <f>IF(A1871="","",SUMIFS(OverSummary!$G$2:$G$101,OverSummary!$A$2:$A$101,A1871,OverSummary!$D$2:$D$101,B1871))</f>
        <v>0</v>
      </c>
      <c r="P1871">
        <f>IF(A1871="","",G1871*Rules!$B$13+H1871*Rules!$B$14+I1871*Rules!$B$15)</f>
        <v>0</v>
      </c>
      <c r="Q1871">
        <f>IF(A1871="","",IF(G1871&gt;=100,Rules!$B$18,IF(G1871&gt;=50,Rules!$B$17,IF(G1871&gt;=30,Rules!$B$16,0)))+IF(AND(F1871=1,D1871&lt;&gt;"BWL",G1871=0),Rules!$B$27,0))</f>
        <v>0</v>
      </c>
      <c r="R1871">
        <f>IF(A1871="","",J1871*Rules!$B$19+O1871*Rules!$B$22)</f>
        <v>0</v>
      </c>
      <c r="S1871">
        <f>IF(A1871="","",IF(J1871&gt;=4,Rules!$B$21,IF(J1871&gt;=3,Rules!$B$20,0)))</f>
        <v>0</v>
      </c>
      <c r="T1871">
        <f>IF(A1871="","",K1871*Rules!$B$23+L1871*Rules!$B$24+M1871*Rules!$B$25+N1871*Rules!$B$26)</f>
        <v>0</v>
      </c>
      <c r="U1871">
        <f t="shared" si="29"/>
        <v>0</v>
      </c>
    </row>
    <row r="1872" spans="1:21" x14ac:dyDescent="0.2">
      <c r="A1872" t="str">
        <f>MatchSquad!A1872</f>
        <v>M038</v>
      </c>
      <c r="B1872" t="str">
        <f>MatchSquad!B1872</f>
        <v>P121</v>
      </c>
      <c r="C1872" t="str">
        <f>MatchSquad!C1872</f>
        <v>Arjun Tendulkar</v>
      </c>
      <c r="D1872" t="str">
        <f>MatchSquad!D1872</f>
        <v>BWL</v>
      </c>
      <c r="E1872" t="str">
        <f>MatchSquad!E1872</f>
        <v>LSG</v>
      </c>
      <c r="F1872">
        <f>MatchSquad!G1872</f>
        <v>0</v>
      </c>
      <c r="G1872">
        <f>IF(A1872="","",SUMIFS(BallByBall!$I$2:$I$501,BallByBall!$B$2:$B$501,A1872,BallByBall!$F$2:$F$501,B1872))</f>
        <v>0</v>
      </c>
      <c r="H1872">
        <f>IF(A1872="","",COUNTIFS(BallByBall!$B$2:$B$501,A1872,BallByBall!$F$2:$F$501,B1872,BallByBall!$Q$2:$Q$501,1))</f>
        <v>0</v>
      </c>
      <c r="I1872">
        <f>IF(A1872="","",COUNTIFS(BallByBall!$B$2:$B$501,A1872,BallByBall!$F$2:$F$501,B1872,BallByBall!$R$2:$R$501,1))</f>
        <v>0</v>
      </c>
      <c r="J1872">
        <f>IF(A1872="","",SUMIFS(BallByBall!$T$2:$T$501,BallByBall!$B$2:$B$501,A1872,BallByBall!$H$2:$H$501,B1872))</f>
        <v>0</v>
      </c>
      <c r="K1872">
        <f>IF(A1872="","",SUMIFS(BallByBall!$U$2:$U$501,BallByBall!$B$2:$B$501,A1872,BallByBall!$P$2:$P$501,B1872))</f>
        <v>0</v>
      </c>
      <c r="L1872">
        <f>IF(A1872="","",SUMIFS(BallByBall!$V$2:$V$501,BallByBall!$B$2:$B$501,A1872,BallByBall!$P$2:$P$501,B1872))</f>
        <v>0</v>
      </c>
      <c r="M1872">
        <f>IF(A1872="","",SUMIFS(BallByBall!$W$2:$W$501,BallByBall!$B$2:$B$501,A1872,BallByBall!$P$2:$P$501,B1872))</f>
        <v>0</v>
      </c>
      <c r="N1872">
        <f>IF(A1872="","",SUMIFS(BallByBall!$X$2:$X$501,BallByBall!$B$2:$B$501,A1872,BallByBall!$P$2:$P$501,B1872))</f>
        <v>0</v>
      </c>
      <c r="O1872">
        <f>IF(A1872="","",SUMIFS(OverSummary!$G$2:$G$101,OverSummary!$A$2:$A$101,A1872,OverSummary!$D$2:$D$101,B1872))</f>
        <v>0</v>
      </c>
      <c r="P1872">
        <f>IF(A1872="","",G1872*Rules!$B$13+H1872*Rules!$B$14+I1872*Rules!$B$15)</f>
        <v>0</v>
      </c>
      <c r="Q1872">
        <f>IF(A1872="","",IF(G1872&gt;=100,Rules!$B$18,IF(G1872&gt;=50,Rules!$B$17,IF(G1872&gt;=30,Rules!$B$16,0)))+IF(AND(F1872=1,D1872&lt;&gt;"BWL",G1872=0),Rules!$B$27,0))</f>
        <v>0</v>
      </c>
      <c r="R1872">
        <f>IF(A1872="","",J1872*Rules!$B$19+O1872*Rules!$B$22)</f>
        <v>0</v>
      </c>
      <c r="S1872">
        <f>IF(A1872="","",IF(J1872&gt;=4,Rules!$B$21,IF(J1872&gt;=3,Rules!$B$20,0)))</f>
        <v>0</v>
      </c>
      <c r="T1872">
        <f>IF(A1872="","",K1872*Rules!$B$23+L1872*Rules!$B$24+M1872*Rules!$B$25+N1872*Rules!$B$26)</f>
        <v>0</v>
      </c>
      <c r="U1872">
        <f t="shared" si="29"/>
        <v>0</v>
      </c>
    </row>
    <row r="1873" spans="1:21" x14ac:dyDescent="0.2">
      <c r="A1873" t="str">
        <f>MatchSquad!A1873</f>
        <v>M038</v>
      </c>
      <c r="B1873" t="str">
        <f>MatchSquad!B1873</f>
        <v>P122</v>
      </c>
      <c r="C1873" t="str">
        <f>MatchSquad!C1873</f>
        <v>Anrich Nortje</v>
      </c>
      <c r="D1873" t="str">
        <f>MatchSquad!D1873</f>
        <v>BWL</v>
      </c>
      <c r="E1873" t="str">
        <f>MatchSquad!E1873</f>
        <v>LSG</v>
      </c>
      <c r="F1873">
        <f>MatchSquad!G1873</f>
        <v>0</v>
      </c>
      <c r="G1873">
        <f>IF(A1873="","",SUMIFS(BallByBall!$I$2:$I$501,BallByBall!$B$2:$B$501,A1873,BallByBall!$F$2:$F$501,B1873))</f>
        <v>0</v>
      </c>
      <c r="H1873">
        <f>IF(A1873="","",COUNTIFS(BallByBall!$B$2:$B$501,A1873,BallByBall!$F$2:$F$501,B1873,BallByBall!$Q$2:$Q$501,1))</f>
        <v>0</v>
      </c>
      <c r="I1873">
        <f>IF(A1873="","",COUNTIFS(BallByBall!$B$2:$B$501,A1873,BallByBall!$F$2:$F$501,B1873,BallByBall!$R$2:$R$501,1))</f>
        <v>0</v>
      </c>
      <c r="J1873">
        <f>IF(A1873="","",SUMIFS(BallByBall!$T$2:$T$501,BallByBall!$B$2:$B$501,A1873,BallByBall!$H$2:$H$501,B1873))</f>
        <v>0</v>
      </c>
      <c r="K1873">
        <f>IF(A1873="","",SUMIFS(BallByBall!$U$2:$U$501,BallByBall!$B$2:$B$501,A1873,BallByBall!$P$2:$P$501,B1873))</f>
        <v>0</v>
      </c>
      <c r="L1873">
        <f>IF(A1873="","",SUMIFS(BallByBall!$V$2:$V$501,BallByBall!$B$2:$B$501,A1873,BallByBall!$P$2:$P$501,B1873))</f>
        <v>0</v>
      </c>
      <c r="M1873">
        <f>IF(A1873="","",SUMIFS(BallByBall!$W$2:$W$501,BallByBall!$B$2:$B$501,A1873,BallByBall!$P$2:$P$501,B1873))</f>
        <v>0</v>
      </c>
      <c r="N1873">
        <f>IF(A1873="","",SUMIFS(BallByBall!$X$2:$X$501,BallByBall!$B$2:$B$501,A1873,BallByBall!$P$2:$P$501,B1873))</f>
        <v>0</v>
      </c>
      <c r="O1873">
        <f>IF(A1873="","",SUMIFS(OverSummary!$G$2:$G$101,OverSummary!$A$2:$A$101,A1873,OverSummary!$D$2:$D$101,B1873))</f>
        <v>0</v>
      </c>
      <c r="P1873">
        <f>IF(A1873="","",G1873*Rules!$B$13+H1873*Rules!$B$14+I1873*Rules!$B$15)</f>
        <v>0</v>
      </c>
      <c r="Q1873">
        <f>IF(A1873="","",IF(G1873&gt;=100,Rules!$B$18,IF(G1873&gt;=50,Rules!$B$17,IF(G1873&gt;=30,Rules!$B$16,0)))+IF(AND(F1873=1,D1873&lt;&gt;"BWL",G1873=0),Rules!$B$27,0))</f>
        <v>0</v>
      </c>
      <c r="R1873">
        <f>IF(A1873="","",J1873*Rules!$B$19+O1873*Rules!$B$22)</f>
        <v>0</v>
      </c>
      <c r="S1873">
        <f>IF(A1873="","",IF(J1873&gt;=4,Rules!$B$21,IF(J1873&gt;=3,Rules!$B$20,0)))</f>
        <v>0</v>
      </c>
      <c r="T1873">
        <f>IF(A1873="","",K1873*Rules!$B$23+L1873*Rules!$B$24+M1873*Rules!$B$25+N1873*Rules!$B$26)</f>
        <v>0</v>
      </c>
      <c r="U1873">
        <f t="shared" si="29"/>
        <v>0</v>
      </c>
    </row>
    <row r="1874" spans="1:21" x14ac:dyDescent="0.2">
      <c r="A1874" t="str">
        <f>MatchSquad!A1874</f>
        <v>M038</v>
      </c>
      <c r="B1874" t="str">
        <f>MatchSquad!B1874</f>
        <v>P123</v>
      </c>
      <c r="C1874" t="str">
        <f>MatchSquad!C1874</f>
        <v>Naman Tiwari</v>
      </c>
      <c r="D1874" t="str">
        <f>MatchSquad!D1874</f>
        <v>BWL</v>
      </c>
      <c r="E1874" t="str">
        <f>MatchSquad!E1874</f>
        <v>LSG</v>
      </c>
      <c r="F1874">
        <f>MatchSquad!G1874</f>
        <v>0</v>
      </c>
      <c r="G1874">
        <f>IF(A1874="","",SUMIFS(BallByBall!$I$2:$I$501,BallByBall!$B$2:$B$501,A1874,BallByBall!$F$2:$F$501,B1874))</f>
        <v>0</v>
      </c>
      <c r="H1874">
        <f>IF(A1874="","",COUNTIFS(BallByBall!$B$2:$B$501,A1874,BallByBall!$F$2:$F$501,B1874,BallByBall!$Q$2:$Q$501,1))</f>
        <v>0</v>
      </c>
      <c r="I1874">
        <f>IF(A1874="","",COUNTIFS(BallByBall!$B$2:$B$501,A1874,BallByBall!$F$2:$F$501,B1874,BallByBall!$R$2:$R$501,1))</f>
        <v>0</v>
      </c>
      <c r="J1874">
        <f>IF(A1874="","",SUMIFS(BallByBall!$T$2:$T$501,BallByBall!$B$2:$B$501,A1874,BallByBall!$H$2:$H$501,B1874))</f>
        <v>0</v>
      </c>
      <c r="K1874">
        <f>IF(A1874="","",SUMIFS(BallByBall!$U$2:$U$501,BallByBall!$B$2:$B$501,A1874,BallByBall!$P$2:$P$501,B1874))</f>
        <v>0</v>
      </c>
      <c r="L1874">
        <f>IF(A1874="","",SUMIFS(BallByBall!$V$2:$V$501,BallByBall!$B$2:$B$501,A1874,BallByBall!$P$2:$P$501,B1874))</f>
        <v>0</v>
      </c>
      <c r="M1874">
        <f>IF(A1874="","",SUMIFS(BallByBall!$W$2:$W$501,BallByBall!$B$2:$B$501,A1874,BallByBall!$P$2:$P$501,B1874))</f>
        <v>0</v>
      </c>
      <c r="N1874">
        <f>IF(A1874="","",SUMIFS(BallByBall!$X$2:$X$501,BallByBall!$B$2:$B$501,A1874,BallByBall!$P$2:$P$501,B1874))</f>
        <v>0</v>
      </c>
      <c r="O1874">
        <f>IF(A1874="","",SUMIFS(OverSummary!$G$2:$G$101,OverSummary!$A$2:$A$101,A1874,OverSummary!$D$2:$D$101,B1874))</f>
        <v>0</v>
      </c>
      <c r="P1874">
        <f>IF(A1874="","",G1874*Rules!$B$13+H1874*Rules!$B$14+I1874*Rules!$B$15)</f>
        <v>0</v>
      </c>
      <c r="Q1874">
        <f>IF(A1874="","",IF(G1874&gt;=100,Rules!$B$18,IF(G1874&gt;=50,Rules!$B$17,IF(G1874&gt;=30,Rules!$B$16,0)))+IF(AND(F1874=1,D1874&lt;&gt;"BWL",G1874=0),Rules!$B$27,0))</f>
        <v>0</v>
      </c>
      <c r="R1874">
        <f>IF(A1874="","",J1874*Rules!$B$19+O1874*Rules!$B$22)</f>
        <v>0</v>
      </c>
      <c r="S1874">
        <f>IF(A1874="","",IF(J1874&gt;=4,Rules!$B$21,IF(J1874&gt;=3,Rules!$B$20,0)))</f>
        <v>0</v>
      </c>
      <c r="T1874">
        <f>IF(A1874="","",K1874*Rules!$B$23+L1874*Rules!$B$24+M1874*Rules!$B$25+N1874*Rules!$B$26)</f>
        <v>0</v>
      </c>
      <c r="U1874">
        <f t="shared" si="29"/>
        <v>0</v>
      </c>
    </row>
    <row r="1875" spans="1:21" x14ac:dyDescent="0.2">
      <c r="A1875" t="str">
        <f>MatchSquad!A1875</f>
        <v>M038</v>
      </c>
      <c r="B1875" t="str">
        <f>MatchSquad!B1875</f>
        <v>P124</v>
      </c>
      <c r="C1875" t="str">
        <f>MatchSquad!C1875</f>
        <v>Mayank Yadav</v>
      </c>
      <c r="D1875" t="str">
        <f>MatchSquad!D1875</f>
        <v>BWL</v>
      </c>
      <c r="E1875" t="str">
        <f>MatchSquad!E1875</f>
        <v>LSG</v>
      </c>
      <c r="F1875">
        <f>MatchSquad!G1875</f>
        <v>0</v>
      </c>
      <c r="G1875">
        <f>IF(A1875="","",SUMIFS(BallByBall!$I$2:$I$501,BallByBall!$B$2:$B$501,A1875,BallByBall!$F$2:$F$501,B1875))</f>
        <v>0</v>
      </c>
      <c r="H1875">
        <f>IF(A1875="","",COUNTIFS(BallByBall!$B$2:$B$501,A1875,BallByBall!$F$2:$F$501,B1875,BallByBall!$Q$2:$Q$501,1))</f>
        <v>0</v>
      </c>
      <c r="I1875">
        <f>IF(A1875="","",COUNTIFS(BallByBall!$B$2:$B$501,A1875,BallByBall!$F$2:$F$501,B1875,BallByBall!$R$2:$R$501,1))</f>
        <v>0</v>
      </c>
      <c r="J1875">
        <f>IF(A1875="","",SUMIFS(BallByBall!$T$2:$T$501,BallByBall!$B$2:$B$501,A1875,BallByBall!$H$2:$H$501,B1875))</f>
        <v>0</v>
      </c>
      <c r="K1875">
        <f>IF(A1875="","",SUMIFS(BallByBall!$U$2:$U$501,BallByBall!$B$2:$B$501,A1875,BallByBall!$P$2:$P$501,B1875))</f>
        <v>0</v>
      </c>
      <c r="L1875">
        <f>IF(A1875="","",SUMIFS(BallByBall!$V$2:$V$501,BallByBall!$B$2:$B$501,A1875,BallByBall!$P$2:$P$501,B1875))</f>
        <v>0</v>
      </c>
      <c r="M1875">
        <f>IF(A1875="","",SUMIFS(BallByBall!$W$2:$W$501,BallByBall!$B$2:$B$501,A1875,BallByBall!$P$2:$P$501,B1875))</f>
        <v>0</v>
      </c>
      <c r="N1875">
        <f>IF(A1875="","",SUMIFS(BallByBall!$X$2:$X$501,BallByBall!$B$2:$B$501,A1875,BallByBall!$P$2:$P$501,B1875))</f>
        <v>0</v>
      </c>
      <c r="O1875">
        <f>IF(A1875="","",SUMIFS(OverSummary!$G$2:$G$101,OverSummary!$A$2:$A$101,A1875,OverSummary!$D$2:$D$101,B1875))</f>
        <v>0</v>
      </c>
      <c r="P1875">
        <f>IF(A1875="","",G1875*Rules!$B$13+H1875*Rules!$B$14+I1875*Rules!$B$15)</f>
        <v>0</v>
      </c>
      <c r="Q1875">
        <f>IF(A1875="","",IF(G1875&gt;=100,Rules!$B$18,IF(G1875&gt;=50,Rules!$B$17,IF(G1875&gt;=30,Rules!$B$16,0)))+IF(AND(F1875=1,D1875&lt;&gt;"BWL",G1875=0),Rules!$B$27,0))</f>
        <v>0</v>
      </c>
      <c r="R1875">
        <f>IF(A1875="","",J1875*Rules!$B$19+O1875*Rules!$B$22)</f>
        <v>0</v>
      </c>
      <c r="S1875">
        <f>IF(A1875="","",IF(J1875&gt;=4,Rules!$B$21,IF(J1875&gt;=3,Rules!$B$20,0)))</f>
        <v>0</v>
      </c>
      <c r="T1875">
        <f>IF(A1875="","",K1875*Rules!$B$23+L1875*Rules!$B$24+M1875*Rules!$B$25+N1875*Rules!$B$26)</f>
        <v>0</v>
      </c>
      <c r="U1875">
        <f t="shared" si="29"/>
        <v>0</v>
      </c>
    </row>
    <row r="1876" spans="1:21" x14ac:dyDescent="0.2">
      <c r="A1876" t="str">
        <f>MatchSquad!A1876</f>
        <v>M038</v>
      </c>
      <c r="B1876" t="str">
        <f>MatchSquad!B1876</f>
        <v>P125</v>
      </c>
      <c r="C1876" t="str">
        <f>MatchSquad!C1876</f>
        <v>Mohsin Khan</v>
      </c>
      <c r="D1876" t="str">
        <f>MatchSquad!D1876</f>
        <v>BWL</v>
      </c>
      <c r="E1876" t="str">
        <f>MatchSquad!E1876</f>
        <v>LSG</v>
      </c>
      <c r="F1876">
        <f>MatchSquad!G1876</f>
        <v>0</v>
      </c>
      <c r="G1876">
        <f>IF(A1876="","",SUMIFS(BallByBall!$I$2:$I$501,BallByBall!$B$2:$B$501,A1876,BallByBall!$F$2:$F$501,B1876))</f>
        <v>0</v>
      </c>
      <c r="H1876">
        <f>IF(A1876="","",COUNTIFS(BallByBall!$B$2:$B$501,A1876,BallByBall!$F$2:$F$501,B1876,BallByBall!$Q$2:$Q$501,1))</f>
        <v>0</v>
      </c>
      <c r="I1876">
        <f>IF(A1876="","",COUNTIFS(BallByBall!$B$2:$B$501,A1876,BallByBall!$F$2:$F$501,B1876,BallByBall!$R$2:$R$501,1))</f>
        <v>0</v>
      </c>
      <c r="J1876">
        <f>IF(A1876="","",SUMIFS(BallByBall!$T$2:$T$501,BallByBall!$B$2:$B$501,A1876,BallByBall!$H$2:$H$501,B1876))</f>
        <v>0</v>
      </c>
      <c r="K1876">
        <f>IF(A1876="","",SUMIFS(BallByBall!$U$2:$U$501,BallByBall!$B$2:$B$501,A1876,BallByBall!$P$2:$P$501,B1876))</f>
        <v>0</v>
      </c>
      <c r="L1876">
        <f>IF(A1876="","",SUMIFS(BallByBall!$V$2:$V$501,BallByBall!$B$2:$B$501,A1876,BallByBall!$P$2:$P$501,B1876))</f>
        <v>0</v>
      </c>
      <c r="M1876">
        <f>IF(A1876="","",SUMIFS(BallByBall!$W$2:$W$501,BallByBall!$B$2:$B$501,A1876,BallByBall!$P$2:$P$501,B1876))</f>
        <v>0</v>
      </c>
      <c r="N1876">
        <f>IF(A1876="","",SUMIFS(BallByBall!$X$2:$X$501,BallByBall!$B$2:$B$501,A1876,BallByBall!$P$2:$P$501,B1876))</f>
        <v>0</v>
      </c>
      <c r="O1876">
        <f>IF(A1876="","",SUMIFS(OverSummary!$G$2:$G$101,OverSummary!$A$2:$A$101,A1876,OverSummary!$D$2:$D$101,B1876))</f>
        <v>0</v>
      </c>
      <c r="P1876">
        <f>IF(A1876="","",G1876*Rules!$B$13+H1876*Rules!$B$14+I1876*Rules!$B$15)</f>
        <v>0</v>
      </c>
      <c r="Q1876">
        <f>IF(A1876="","",IF(G1876&gt;=100,Rules!$B$18,IF(G1876&gt;=50,Rules!$B$17,IF(G1876&gt;=30,Rules!$B$16,0)))+IF(AND(F1876=1,D1876&lt;&gt;"BWL",G1876=0),Rules!$B$27,0))</f>
        <v>0</v>
      </c>
      <c r="R1876">
        <f>IF(A1876="","",J1876*Rules!$B$19+O1876*Rules!$B$22)</f>
        <v>0</v>
      </c>
      <c r="S1876">
        <f>IF(A1876="","",IF(J1876&gt;=4,Rules!$B$21,IF(J1876&gt;=3,Rules!$B$20,0)))</f>
        <v>0</v>
      </c>
      <c r="T1876">
        <f>IF(A1876="","",K1876*Rules!$B$23+L1876*Rules!$B$24+M1876*Rules!$B$25+N1876*Rules!$B$26)</f>
        <v>0</v>
      </c>
      <c r="U1876">
        <f t="shared" si="29"/>
        <v>0</v>
      </c>
    </row>
    <row r="1877" spans="1:21" x14ac:dyDescent="0.2">
      <c r="A1877" t="str">
        <f>MatchSquad!A1877</f>
        <v>M038</v>
      </c>
      <c r="B1877" t="str">
        <f>MatchSquad!B1877</f>
        <v>P076</v>
      </c>
      <c r="C1877" t="str">
        <f>MatchSquad!C1877</f>
        <v>Ajinkya Rahane</v>
      </c>
      <c r="D1877" t="str">
        <f>MatchSquad!D1877</f>
        <v>BAT</v>
      </c>
      <c r="E1877" t="str">
        <f>MatchSquad!E1877</f>
        <v>KKR</v>
      </c>
      <c r="F1877">
        <f>MatchSquad!G1877</f>
        <v>0</v>
      </c>
      <c r="G1877">
        <f>IF(A1877="","",SUMIFS(BallByBall!$I$2:$I$501,BallByBall!$B$2:$B$501,A1877,BallByBall!$F$2:$F$501,B1877))</f>
        <v>0</v>
      </c>
      <c r="H1877">
        <f>IF(A1877="","",COUNTIFS(BallByBall!$B$2:$B$501,A1877,BallByBall!$F$2:$F$501,B1877,BallByBall!$Q$2:$Q$501,1))</f>
        <v>0</v>
      </c>
      <c r="I1877">
        <f>IF(A1877="","",COUNTIFS(BallByBall!$B$2:$B$501,A1877,BallByBall!$F$2:$F$501,B1877,BallByBall!$R$2:$R$501,1))</f>
        <v>0</v>
      </c>
      <c r="J1877">
        <f>IF(A1877="","",SUMIFS(BallByBall!$T$2:$T$501,BallByBall!$B$2:$B$501,A1877,BallByBall!$H$2:$H$501,B1877))</f>
        <v>0</v>
      </c>
      <c r="K1877">
        <f>IF(A1877="","",SUMIFS(BallByBall!$U$2:$U$501,BallByBall!$B$2:$B$501,A1877,BallByBall!$P$2:$P$501,B1877))</f>
        <v>0</v>
      </c>
      <c r="L1877">
        <f>IF(A1877="","",SUMIFS(BallByBall!$V$2:$V$501,BallByBall!$B$2:$B$501,A1877,BallByBall!$P$2:$P$501,B1877))</f>
        <v>0</v>
      </c>
      <c r="M1877">
        <f>IF(A1877="","",SUMIFS(BallByBall!$W$2:$W$501,BallByBall!$B$2:$B$501,A1877,BallByBall!$P$2:$P$501,B1877))</f>
        <v>0</v>
      </c>
      <c r="N1877">
        <f>IF(A1877="","",SUMIFS(BallByBall!$X$2:$X$501,BallByBall!$B$2:$B$501,A1877,BallByBall!$P$2:$P$501,B1877))</f>
        <v>0</v>
      </c>
      <c r="O1877">
        <f>IF(A1877="","",SUMIFS(OverSummary!$G$2:$G$101,OverSummary!$A$2:$A$101,A1877,OverSummary!$D$2:$D$101,B1877))</f>
        <v>0</v>
      </c>
      <c r="P1877">
        <f>IF(A1877="","",G1877*Rules!$B$13+H1877*Rules!$B$14+I1877*Rules!$B$15)</f>
        <v>0</v>
      </c>
      <c r="Q1877">
        <f>IF(A1877="","",IF(G1877&gt;=100,Rules!$B$18,IF(G1877&gt;=50,Rules!$B$17,IF(G1877&gt;=30,Rules!$B$16,0)))+IF(AND(F1877=1,D1877&lt;&gt;"BWL",G1877=0),Rules!$B$27,0))</f>
        <v>0</v>
      </c>
      <c r="R1877">
        <f>IF(A1877="","",J1877*Rules!$B$19+O1877*Rules!$B$22)</f>
        <v>0</v>
      </c>
      <c r="S1877">
        <f>IF(A1877="","",IF(J1877&gt;=4,Rules!$B$21,IF(J1877&gt;=3,Rules!$B$20,0)))</f>
        <v>0</v>
      </c>
      <c r="T1877">
        <f>IF(A1877="","",K1877*Rules!$B$23+L1877*Rules!$B$24+M1877*Rules!$B$25+N1877*Rules!$B$26)</f>
        <v>0</v>
      </c>
      <c r="U1877">
        <f t="shared" si="29"/>
        <v>0</v>
      </c>
    </row>
    <row r="1878" spans="1:21" x14ac:dyDescent="0.2">
      <c r="A1878" t="str">
        <f>MatchSquad!A1878</f>
        <v>M038</v>
      </c>
      <c r="B1878" t="str">
        <f>MatchSquad!B1878</f>
        <v>P077</v>
      </c>
      <c r="C1878" t="str">
        <f>MatchSquad!C1878</f>
        <v>Rinku Singh</v>
      </c>
      <c r="D1878" t="str">
        <f>MatchSquad!D1878</f>
        <v>BAT</v>
      </c>
      <c r="E1878" t="str">
        <f>MatchSquad!E1878</f>
        <v>KKR</v>
      </c>
      <c r="F1878">
        <f>MatchSquad!G1878</f>
        <v>0</v>
      </c>
      <c r="G1878">
        <f>IF(A1878="","",SUMIFS(BallByBall!$I$2:$I$501,BallByBall!$B$2:$B$501,A1878,BallByBall!$F$2:$F$501,B1878))</f>
        <v>0</v>
      </c>
      <c r="H1878">
        <f>IF(A1878="","",COUNTIFS(BallByBall!$B$2:$B$501,A1878,BallByBall!$F$2:$F$501,B1878,BallByBall!$Q$2:$Q$501,1))</f>
        <v>0</v>
      </c>
      <c r="I1878">
        <f>IF(A1878="","",COUNTIFS(BallByBall!$B$2:$B$501,A1878,BallByBall!$F$2:$F$501,B1878,BallByBall!$R$2:$R$501,1))</f>
        <v>0</v>
      </c>
      <c r="J1878">
        <f>IF(A1878="","",SUMIFS(BallByBall!$T$2:$T$501,BallByBall!$B$2:$B$501,A1878,BallByBall!$H$2:$H$501,B1878))</f>
        <v>0</v>
      </c>
      <c r="K1878">
        <f>IF(A1878="","",SUMIFS(BallByBall!$U$2:$U$501,BallByBall!$B$2:$B$501,A1878,BallByBall!$P$2:$P$501,B1878))</f>
        <v>0</v>
      </c>
      <c r="L1878">
        <f>IF(A1878="","",SUMIFS(BallByBall!$V$2:$V$501,BallByBall!$B$2:$B$501,A1878,BallByBall!$P$2:$P$501,B1878))</f>
        <v>0</v>
      </c>
      <c r="M1878">
        <f>IF(A1878="","",SUMIFS(BallByBall!$W$2:$W$501,BallByBall!$B$2:$B$501,A1878,BallByBall!$P$2:$P$501,B1878))</f>
        <v>0</v>
      </c>
      <c r="N1878">
        <f>IF(A1878="","",SUMIFS(BallByBall!$X$2:$X$501,BallByBall!$B$2:$B$501,A1878,BallByBall!$P$2:$P$501,B1878))</f>
        <v>0</v>
      </c>
      <c r="O1878">
        <f>IF(A1878="","",SUMIFS(OverSummary!$G$2:$G$101,OverSummary!$A$2:$A$101,A1878,OverSummary!$D$2:$D$101,B1878))</f>
        <v>0</v>
      </c>
      <c r="P1878">
        <f>IF(A1878="","",G1878*Rules!$B$13+H1878*Rules!$B$14+I1878*Rules!$B$15)</f>
        <v>0</v>
      </c>
      <c r="Q1878">
        <f>IF(A1878="","",IF(G1878&gt;=100,Rules!$B$18,IF(G1878&gt;=50,Rules!$B$17,IF(G1878&gt;=30,Rules!$B$16,0)))+IF(AND(F1878=1,D1878&lt;&gt;"BWL",G1878=0),Rules!$B$27,0))</f>
        <v>0</v>
      </c>
      <c r="R1878">
        <f>IF(A1878="","",J1878*Rules!$B$19+O1878*Rules!$B$22)</f>
        <v>0</v>
      </c>
      <c r="S1878">
        <f>IF(A1878="","",IF(J1878&gt;=4,Rules!$B$21,IF(J1878&gt;=3,Rules!$B$20,0)))</f>
        <v>0</v>
      </c>
      <c r="T1878">
        <f>IF(A1878="","",K1878*Rules!$B$23+L1878*Rules!$B$24+M1878*Rules!$B$25+N1878*Rules!$B$26)</f>
        <v>0</v>
      </c>
      <c r="U1878">
        <f t="shared" si="29"/>
        <v>0</v>
      </c>
    </row>
    <row r="1879" spans="1:21" x14ac:dyDescent="0.2">
      <c r="A1879" t="str">
        <f>MatchSquad!A1879</f>
        <v>M038</v>
      </c>
      <c r="B1879" t="str">
        <f>MatchSquad!B1879</f>
        <v>P078</v>
      </c>
      <c r="C1879" t="str">
        <f>MatchSquad!C1879</f>
        <v>Angkrish Raghuvanshi</v>
      </c>
      <c r="D1879" t="str">
        <f>MatchSquad!D1879</f>
        <v>BAT</v>
      </c>
      <c r="E1879" t="str">
        <f>MatchSquad!E1879</f>
        <v>KKR</v>
      </c>
      <c r="F1879">
        <f>MatchSquad!G1879</f>
        <v>0</v>
      </c>
      <c r="G1879">
        <f>IF(A1879="","",SUMIFS(BallByBall!$I$2:$I$501,BallByBall!$B$2:$B$501,A1879,BallByBall!$F$2:$F$501,B1879))</f>
        <v>0</v>
      </c>
      <c r="H1879">
        <f>IF(A1879="","",COUNTIFS(BallByBall!$B$2:$B$501,A1879,BallByBall!$F$2:$F$501,B1879,BallByBall!$Q$2:$Q$501,1))</f>
        <v>0</v>
      </c>
      <c r="I1879">
        <f>IF(A1879="","",COUNTIFS(BallByBall!$B$2:$B$501,A1879,BallByBall!$F$2:$F$501,B1879,BallByBall!$R$2:$R$501,1))</f>
        <v>0</v>
      </c>
      <c r="J1879">
        <f>IF(A1879="","",SUMIFS(BallByBall!$T$2:$T$501,BallByBall!$B$2:$B$501,A1879,BallByBall!$H$2:$H$501,B1879))</f>
        <v>0</v>
      </c>
      <c r="K1879">
        <f>IF(A1879="","",SUMIFS(BallByBall!$U$2:$U$501,BallByBall!$B$2:$B$501,A1879,BallByBall!$P$2:$P$501,B1879))</f>
        <v>0</v>
      </c>
      <c r="L1879">
        <f>IF(A1879="","",SUMIFS(BallByBall!$V$2:$V$501,BallByBall!$B$2:$B$501,A1879,BallByBall!$P$2:$P$501,B1879))</f>
        <v>0</v>
      </c>
      <c r="M1879">
        <f>IF(A1879="","",SUMIFS(BallByBall!$W$2:$W$501,BallByBall!$B$2:$B$501,A1879,BallByBall!$P$2:$P$501,B1879))</f>
        <v>0</v>
      </c>
      <c r="N1879">
        <f>IF(A1879="","",SUMIFS(BallByBall!$X$2:$X$501,BallByBall!$B$2:$B$501,A1879,BallByBall!$P$2:$P$501,B1879))</f>
        <v>0</v>
      </c>
      <c r="O1879">
        <f>IF(A1879="","",SUMIFS(OverSummary!$G$2:$G$101,OverSummary!$A$2:$A$101,A1879,OverSummary!$D$2:$D$101,B1879))</f>
        <v>0</v>
      </c>
      <c r="P1879">
        <f>IF(A1879="","",G1879*Rules!$B$13+H1879*Rules!$B$14+I1879*Rules!$B$15)</f>
        <v>0</v>
      </c>
      <c r="Q1879">
        <f>IF(A1879="","",IF(G1879&gt;=100,Rules!$B$18,IF(G1879&gt;=50,Rules!$B$17,IF(G1879&gt;=30,Rules!$B$16,0)))+IF(AND(F1879=1,D1879&lt;&gt;"BWL",G1879=0),Rules!$B$27,0))</f>
        <v>0</v>
      </c>
      <c r="R1879">
        <f>IF(A1879="","",J1879*Rules!$B$19+O1879*Rules!$B$22)</f>
        <v>0</v>
      </c>
      <c r="S1879">
        <f>IF(A1879="","",IF(J1879&gt;=4,Rules!$B$21,IF(J1879&gt;=3,Rules!$B$20,0)))</f>
        <v>0</v>
      </c>
      <c r="T1879">
        <f>IF(A1879="","",K1879*Rules!$B$23+L1879*Rules!$B$24+M1879*Rules!$B$25+N1879*Rules!$B$26)</f>
        <v>0</v>
      </c>
      <c r="U1879">
        <f t="shared" si="29"/>
        <v>0</v>
      </c>
    </row>
    <row r="1880" spans="1:21" x14ac:dyDescent="0.2">
      <c r="A1880" t="str">
        <f>MatchSquad!A1880</f>
        <v>M038</v>
      </c>
      <c r="B1880" t="str">
        <f>MatchSquad!B1880</f>
        <v>P079</v>
      </c>
      <c r="C1880" t="str">
        <f>MatchSquad!C1880</f>
        <v>Manish Pandey</v>
      </c>
      <c r="D1880" t="str">
        <f>MatchSquad!D1880</f>
        <v>BAT</v>
      </c>
      <c r="E1880" t="str">
        <f>MatchSquad!E1880</f>
        <v>KKR</v>
      </c>
      <c r="F1880">
        <f>MatchSquad!G1880</f>
        <v>0</v>
      </c>
      <c r="G1880">
        <f>IF(A1880="","",SUMIFS(BallByBall!$I$2:$I$501,BallByBall!$B$2:$B$501,A1880,BallByBall!$F$2:$F$501,B1880))</f>
        <v>0</v>
      </c>
      <c r="H1880">
        <f>IF(A1880="","",COUNTIFS(BallByBall!$B$2:$B$501,A1880,BallByBall!$F$2:$F$501,B1880,BallByBall!$Q$2:$Q$501,1))</f>
        <v>0</v>
      </c>
      <c r="I1880">
        <f>IF(A1880="","",COUNTIFS(BallByBall!$B$2:$B$501,A1880,BallByBall!$F$2:$F$501,B1880,BallByBall!$R$2:$R$501,1))</f>
        <v>0</v>
      </c>
      <c r="J1880">
        <f>IF(A1880="","",SUMIFS(BallByBall!$T$2:$T$501,BallByBall!$B$2:$B$501,A1880,BallByBall!$H$2:$H$501,B1880))</f>
        <v>0</v>
      </c>
      <c r="K1880">
        <f>IF(A1880="","",SUMIFS(BallByBall!$U$2:$U$501,BallByBall!$B$2:$B$501,A1880,BallByBall!$P$2:$P$501,B1880))</f>
        <v>0</v>
      </c>
      <c r="L1880">
        <f>IF(A1880="","",SUMIFS(BallByBall!$V$2:$V$501,BallByBall!$B$2:$B$501,A1880,BallByBall!$P$2:$P$501,B1880))</f>
        <v>0</v>
      </c>
      <c r="M1880">
        <f>IF(A1880="","",SUMIFS(BallByBall!$W$2:$W$501,BallByBall!$B$2:$B$501,A1880,BallByBall!$P$2:$P$501,B1880))</f>
        <v>0</v>
      </c>
      <c r="N1880">
        <f>IF(A1880="","",SUMIFS(BallByBall!$X$2:$X$501,BallByBall!$B$2:$B$501,A1880,BallByBall!$P$2:$P$501,B1880))</f>
        <v>0</v>
      </c>
      <c r="O1880">
        <f>IF(A1880="","",SUMIFS(OverSummary!$G$2:$G$101,OverSummary!$A$2:$A$101,A1880,OverSummary!$D$2:$D$101,B1880))</f>
        <v>0</v>
      </c>
      <c r="P1880">
        <f>IF(A1880="","",G1880*Rules!$B$13+H1880*Rules!$B$14+I1880*Rules!$B$15)</f>
        <v>0</v>
      </c>
      <c r="Q1880">
        <f>IF(A1880="","",IF(G1880&gt;=100,Rules!$B$18,IF(G1880&gt;=50,Rules!$B$17,IF(G1880&gt;=30,Rules!$B$16,0)))+IF(AND(F1880=1,D1880&lt;&gt;"BWL",G1880=0),Rules!$B$27,0))</f>
        <v>0</v>
      </c>
      <c r="R1880">
        <f>IF(A1880="","",J1880*Rules!$B$19+O1880*Rules!$B$22)</f>
        <v>0</v>
      </c>
      <c r="S1880">
        <f>IF(A1880="","",IF(J1880&gt;=4,Rules!$B$21,IF(J1880&gt;=3,Rules!$B$20,0)))</f>
        <v>0</v>
      </c>
      <c r="T1880">
        <f>IF(A1880="","",K1880*Rules!$B$23+L1880*Rules!$B$24+M1880*Rules!$B$25+N1880*Rules!$B$26)</f>
        <v>0</v>
      </c>
      <c r="U1880">
        <f t="shared" si="29"/>
        <v>0</v>
      </c>
    </row>
    <row r="1881" spans="1:21" x14ac:dyDescent="0.2">
      <c r="A1881" t="str">
        <f>MatchSquad!A1881</f>
        <v>M038</v>
      </c>
      <c r="B1881" t="str">
        <f>MatchSquad!B1881</f>
        <v>P080</v>
      </c>
      <c r="C1881" t="str">
        <f>MatchSquad!C1881</f>
        <v>Finn Allen</v>
      </c>
      <c r="D1881" t="str">
        <f>MatchSquad!D1881</f>
        <v>WK</v>
      </c>
      <c r="E1881" t="str">
        <f>MatchSquad!E1881</f>
        <v>KKR</v>
      </c>
      <c r="F1881">
        <f>MatchSquad!G1881</f>
        <v>0</v>
      </c>
      <c r="G1881">
        <f>IF(A1881="","",SUMIFS(BallByBall!$I$2:$I$501,BallByBall!$B$2:$B$501,A1881,BallByBall!$F$2:$F$501,B1881))</f>
        <v>0</v>
      </c>
      <c r="H1881">
        <f>IF(A1881="","",COUNTIFS(BallByBall!$B$2:$B$501,A1881,BallByBall!$F$2:$F$501,B1881,BallByBall!$Q$2:$Q$501,1))</f>
        <v>0</v>
      </c>
      <c r="I1881">
        <f>IF(A1881="","",COUNTIFS(BallByBall!$B$2:$B$501,A1881,BallByBall!$F$2:$F$501,B1881,BallByBall!$R$2:$R$501,1))</f>
        <v>0</v>
      </c>
      <c r="J1881">
        <f>IF(A1881="","",SUMIFS(BallByBall!$T$2:$T$501,BallByBall!$B$2:$B$501,A1881,BallByBall!$H$2:$H$501,B1881))</f>
        <v>0</v>
      </c>
      <c r="K1881">
        <f>IF(A1881="","",SUMIFS(BallByBall!$U$2:$U$501,BallByBall!$B$2:$B$501,A1881,BallByBall!$P$2:$P$501,B1881))</f>
        <v>0</v>
      </c>
      <c r="L1881">
        <f>IF(A1881="","",SUMIFS(BallByBall!$V$2:$V$501,BallByBall!$B$2:$B$501,A1881,BallByBall!$P$2:$P$501,B1881))</f>
        <v>0</v>
      </c>
      <c r="M1881">
        <f>IF(A1881="","",SUMIFS(BallByBall!$W$2:$W$501,BallByBall!$B$2:$B$501,A1881,BallByBall!$P$2:$P$501,B1881))</f>
        <v>0</v>
      </c>
      <c r="N1881">
        <f>IF(A1881="","",SUMIFS(BallByBall!$X$2:$X$501,BallByBall!$B$2:$B$501,A1881,BallByBall!$P$2:$P$501,B1881))</f>
        <v>0</v>
      </c>
      <c r="O1881">
        <f>IF(A1881="","",SUMIFS(OverSummary!$G$2:$G$101,OverSummary!$A$2:$A$101,A1881,OverSummary!$D$2:$D$101,B1881))</f>
        <v>0</v>
      </c>
      <c r="P1881">
        <f>IF(A1881="","",G1881*Rules!$B$13+H1881*Rules!$B$14+I1881*Rules!$B$15)</f>
        <v>0</v>
      </c>
      <c r="Q1881">
        <f>IF(A1881="","",IF(G1881&gt;=100,Rules!$B$18,IF(G1881&gt;=50,Rules!$B$17,IF(G1881&gt;=30,Rules!$B$16,0)))+IF(AND(F1881=1,D1881&lt;&gt;"BWL",G1881=0),Rules!$B$27,0))</f>
        <v>0</v>
      </c>
      <c r="R1881">
        <f>IF(A1881="","",J1881*Rules!$B$19+O1881*Rules!$B$22)</f>
        <v>0</v>
      </c>
      <c r="S1881">
        <f>IF(A1881="","",IF(J1881&gt;=4,Rules!$B$21,IF(J1881&gt;=3,Rules!$B$20,0)))</f>
        <v>0</v>
      </c>
      <c r="T1881">
        <f>IF(A1881="","",K1881*Rules!$B$23+L1881*Rules!$B$24+M1881*Rules!$B$25+N1881*Rules!$B$26)</f>
        <v>0</v>
      </c>
      <c r="U1881">
        <f t="shared" si="29"/>
        <v>0</v>
      </c>
    </row>
    <row r="1882" spans="1:21" x14ac:dyDescent="0.2">
      <c r="A1882" t="str">
        <f>MatchSquad!A1882</f>
        <v>M038</v>
      </c>
      <c r="B1882" t="str">
        <f>MatchSquad!B1882</f>
        <v>P081</v>
      </c>
      <c r="C1882" t="str">
        <f>MatchSquad!C1882</f>
        <v>Tejasvi Singh</v>
      </c>
      <c r="D1882" t="str">
        <f>MatchSquad!D1882</f>
        <v>WK</v>
      </c>
      <c r="E1882" t="str">
        <f>MatchSquad!E1882</f>
        <v>KKR</v>
      </c>
      <c r="F1882">
        <f>MatchSquad!G1882</f>
        <v>0</v>
      </c>
      <c r="G1882">
        <f>IF(A1882="","",SUMIFS(BallByBall!$I$2:$I$501,BallByBall!$B$2:$B$501,A1882,BallByBall!$F$2:$F$501,B1882))</f>
        <v>0</v>
      </c>
      <c r="H1882">
        <f>IF(A1882="","",COUNTIFS(BallByBall!$B$2:$B$501,A1882,BallByBall!$F$2:$F$501,B1882,BallByBall!$Q$2:$Q$501,1))</f>
        <v>0</v>
      </c>
      <c r="I1882">
        <f>IF(A1882="","",COUNTIFS(BallByBall!$B$2:$B$501,A1882,BallByBall!$F$2:$F$501,B1882,BallByBall!$R$2:$R$501,1))</f>
        <v>0</v>
      </c>
      <c r="J1882">
        <f>IF(A1882="","",SUMIFS(BallByBall!$T$2:$T$501,BallByBall!$B$2:$B$501,A1882,BallByBall!$H$2:$H$501,B1882))</f>
        <v>0</v>
      </c>
      <c r="K1882">
        <f>IF(A1882="","",SUMIFS(BallByBall!$U$2:$U$501,BallByBall!$B$2:$B$501,A1882,BallByBall!$P$2:$P$501,B1882))</f>
        <v>0</v>
      </c>
      <c r="L1882">
        <f>IF(A1882="","",SUMIFS(BallByBall!$V$2:$V$501,BallByBall!$B$2:$B$501,A1882,BallByBall!$P$2:$P$501,B1882))</f>
        <v>0</v>
      </c>
      <c r="M1882">
        <f>IF(A1882="","",SUMIFS(BallByBall!$W$2:$W$501,BallByBall!$B$2:$B$501,A1882,BallByBall!$P$2:$P$501,B1882))</f>
        <v>0</v>
      </c>
      <c r="N1882">
        <f>IF(A1882="","",SUMIFS(BallByBall!$X$2:$X$501,BallByBall!$B$2:$B$501,A1882,BallByBall!$P$2:$P$501,B1882))</f>
        <v>0</v>
      </c>
      <c r="O1882">
        <f>IF(A1882="","",SUMIFS(OverSummary!$G$2:$G$101,OverSummary!$A$2:$A$101,A1882,OverSummary!$D$2:$D$101,B1882))</f>
        <v>0</v>
      </c>
      <c r="P1882">
        <f>IF(A1882="","",G1882*Rules!$B$13+H1882*Rules!$B$14+I1882*Rules!$B$15)</f>
        <v>0</v>
      </c>
      <c r="Q1882">
        <f>IF(A1882="","",IF(G1882&gt;=100,Rules!$B$18,IF(G1882&gt;=50,Rules!$B$17,IF(G1882&gt;=30,Rules!$B$16,0)))+IF(AND(F1882=1,D1882&lt;&gt;"BWL",G1882=0),Rules!$B$27,0))</f>
        <v>0</v>
      </c>
      <c r="R1882">
        <f>IF(A1882="","",J1882*Rules!$B$19+O1882*Rules!$B$22)</f>
        <v>0</v>
      </c>
      <c r="S1882">
        <f>IF(A1882="","",IF(J1882&gt;=4,Rules!$B$21,IF(J1882&gt;=3,Rules!$B$20,0)))</f>
        <v>0</v>
      </c>
      <c r="T1882">
        <f>IF(A1882="","",K1882*Rules!$B$23+L1882*Rules!$B$24+M1882*Rules!$B$25+N1882*Rules!$B$26)</f>
        <v>0</v>
      </c>
      <c r="U1882">
        <f t="shared" si="29"/>
        <v>0</v>
      </c>
    </row>
    <row r="1883" spans="1:21" x14ac:dyDescent="0.2">
      <c r="A1883" t="str">
        <f>MatchSquad!A1883</f>
        <v>M038</v>
      </c>
      <c r="B1883" t="str">
        <f>MatchSquad!B1883</f>
        <v>P082</v>
      </c>
      <c r="C1883" t="str">
        <f>MatchSquad!C1883</f>
        <v>Rahul Tripathi</v>
      </c>
      <c r="D1883" t="str">
        <f>MatchSquad!D1883</f>
        <v>BAT</v>
      </c>
      <c r="E1883" t="str">
        <f>MatchSquad!E1883</f>
        <v>KKR</v>
      </c>
      <c r="F1883">
        <f>MatchSquad!G1883</f>
        <v>0</v>
      </c>
      <c r="G1883">
        <f>IF(A1883="","",SUMIFS(BallByBall!$I$2:$I$501,BallByBall!$B$2:$B$501,A1883,BallByBall!$F$2:$F$501,B1883))</f>
        <v>0</v>
      </c>
      <c r="H1883">
        <f>IF(A1883="","",COUNTIFS(BallByBall!$B$2:$B$501,A1883,BallByBall!$F$2:$F$501,B1883,BallByBall!$Q$2:$Q$501,1))</f>
        <v>0</v>
      </c>
      <c r="I1883">
        <f>IF(A1883="","",COUNTIFS(BallByBall!$B$2:$B$501,A1883,BallByBall!$F$2:$F$501,B1883,BallByBall!$R$2:$R$501,1))</f>
        <v>0</v>
      </c>
      <c r="J1883">
        <f>IF(A1883="","",SUMIFS(BallByBall!$T$2:$T$501,BallByBall!$B$2:$B$501,A1883,BallByBall!$H$2:$H$501,B1883))</f>
        <v>0</v>
      </c>
      <c r="K1883">
        <f>IF(A1883="","",SUMIFS(BallByBall!$U$2:$U$501,BallByBall!$B$2:$B$501,A1883,BallByBall!$P$2:$P$501,B1883))</f>
        <v>0</v>
      </c>
      <c r="L1883">
        <f>IF(A1883="","",SUMIFS(BallByBall!$V$2:$V$501,BallByBall!$B$2:$B$501,A1883,BallByBall!$P$2:$P$501,B1883))</f>
        <v>0</v>
      </c>
      <c r="M1883">
        <f>IF(A1883="","",SUMIFS(BallByBall!$W$2:$W$501,BallByBall!$B$2:$B$501,A1883,BallByBall!$P$2:$P$501,B1883))</f>
        <v>0</v>
      </c>
      <c r="N1883">
        <f>IF(A1883="","",SUMIFS(BallByBall!$X$2:$X$501,BallByBall!$B$2:$B$501,A1883,BallByBall!$P$2:$P$501,B1883))</f>
        <v>0</v>
      </c>
      <c r="O1883">
        <f>IF(A1883="","",SUMIFS(OverSummary!$G$2:$G$101,OverSummary!$A$2:$A$101,A1883,OverSummary!$D$2:$D$101,B1883))</f>
        <v>0</v>
      </c>
      <c r="P1883">
        <f>IF(A1883="","",G1883*Rules!$B$13+H1883*Rules!$B$14+I1883*Rules!$B$15)</f>
        <v>0</v>
      </c>
      <c r="Q1883">
        <f>IF(A1883="","",IF(G1883&gt;=100,Rules!$B$18,IF(G1883&gt;=50,Rules!$B$17,IF(G1883&gt;=30,Rules!$B$16,0)))+IF(AND(F1883=1,D1883&lt;&gt;"BWL",G1883=0),Rules!$B$27,0))</f>
        <v>0</v>
      </c>
      <c r="R1883">
        <f>IF(A1883="","",J1883*Rules!$B$19+O1883*Rules!$B$22)</f>
        <v>0</v>
      </c>
      <c r="S1883">
        <f>IF(A1883="","",IF(J1883&gt;=4,Rules!$B$21,IF(J1883&gt;=3,Rules!$B$20,0)))</f>
        <v>0</v>
      </c>
      <c r="T1883">
        <f>IF(A1883="","",K1883*Rules!$B$23+L1883*Rules!$B$24+M1883*Rules!$B$25+N1883*Rules!$B$26)</f>
        <v>0</v>
      </c>
      <c r="U1883">
        <f t="shared" si="29"/>
        <v>0</v>
      </c>
    </row>
    <row r="1884" spans="1:21" x14ac:dyDescent="0.2">
      <c r="A1884" t="str">
        <f>MatchSquad!A1884</f>
        <v>M038</v>
      </c>
      <c r="B1884" t="str">
        <f>MatchSquad!B1884</f>
        <v>P083</v>
      </c>
      <c r="C1884" t="str">
        <f>MatchSquad!C1884</f>
        <v>Tim Seifert</v>
      </c>
      <c r="D1884" t="str">
        <f>MatchSquad!D1884</f>
        <v>WK</v>
      </c>
      <c r="E1884" t="str">
        <f>MatchSquad!E1884</f>
        <v>KKR</v>
      </c>
      <c r="F1884">
        <f>MatchSquad!G1884</f>
        <v>0</v>
      </c>
      <c r="G1884">
        <f>IF(A1884="","",SUMIFS(BallByBall!$I$2:$I$501,BallByBall!$B$2:$B$501,A1884,BallByBall!$F$2:$F$501,B1884))</f>
        <v>0</v>
      </c>
      <c r="H1884">
        <f>IF(A1884="","",COUNTIFS(BallByBall!$B$2:$B$501,A1884,BallByBall!$F$2:$F$501,B1884,BallByBall!$Q$2:$Q$501,1))</f>
        <v>0</v>
      </c>
      <c r="I1884">
        <f>IF(A1884="","",COUNTIFS(BallByBall!$B$2:$B$501,A1884,BallByBall!$F$2:$F$501,B1884,BallByBall!$R$2:$R$501,1))</f>
        <v>0</v>
      </c>
      <c r="J1884">
        <f>IF(A1884="","",SUMIFS(BallByBall!$T$2:$T$501,BallByBall!$B$2:$B$501,A1884,BallByBall!$H$2:$H$501,B1884))</f>
        <v>0</v>
      </c>
      <c r="K1884">
        <f>IF(A1884="","",SUMIFS(BallByBall!$U$2:$U$501,BallByBall!$B$2:$B$501,A1884,BallByBall!$P$2:$P$501,B1884))</f>
        <v>0</v>
      </c>
      <c r="L1884">
        <f>IF(A1884="","",SUMIFS(BallByBall!$V$2:$V$501,BallByBall!$B$2:$B$501,A1884,BallByBall!$P$2:$P$501,B1884))</f>
        <v>0</v>
      </c>
      <c r="M1884">
        <f>IF(A1884="","",SUMIFS(BallByBall!$W$2:$W$501,BallByBall!$B$2:$B$501,A1884,BallByBall!$P$2:$P$501,B1884))</f>
        <v>0</v>
      </c>
      <c r="N1884">
        <f>IF(A1884="","",SUMIFS(BallByBall!$X$2:$X$501,BallByBall!$B$2:$B$501,A1884,BallByBall!$P$2:$P$501,B1884))</f>
        <v>0</v>
      </c>
      <c r="O1884">
        <f>IF(A1884="","",SUMIFS(OverSummary!$G$2:$G$101,OverSummary!$A$2:$A$101,A1884,OverSummary!$D$2:$D$101,B1884))</f>
        <v>0</v>
      </c>
      <c r="P1884">
        <f>IF(A1884="","",G1884*Rules!$B$13+H1884*Rules!$B$14+I1884*Rules!$B$15)</f>
        <v>0</v>
      </c>
      <c r="Q1884">
        <f>IF(A1884="","",IF(G1884&gt;=100,Rules!$B$18,IF(G1884&gt;=50,Rules!$B$17,IF(G1884&gt;=30,Rules!$B$16,0)))+IF(AND(F1884=1,D1884&lt;&gt;"BWL",G1884=0),Rules!$B$27,0))</f>
        <v>0</v>
      </c>
      <c r="R1884">
        <f>IF(A1884="","",J1884*Rules!$B$19+O1884*Rules!$B$22)</f>
        <v>0</v>
      </c>
      <c r="S1884">
        <f>IF(A1884="","",IF(J1884&gt;=4,Rules!$B$21,IF(J1884&gt;=3,Rules!$B$20,0)))</f>
        <v>0</v>
      </c>
      <c r="T1884">
        <f>IF(A1884="","",K1884*Rules!$B$23+L1884*Rules!$B$24+M1884*Rules!$B$25+N1884*Rules!$B$26)</f>
        <v>0</v>
      </c>
      <c r="U1884">
        <f t="shared" si="29"/>
        <v>0</v>
      </c>
    </row>
    <row r="1885" spans="1:21" x14ac:dyDescent="0.2">
      <c r="A1885" t="str">
        <f>MatchSquad!A1885</f>
        <v>M038</v>
      </c>
      <c r="B1885" t="str">
        <f>MatchSquad!B1885</f>
        <v>P084</v>
      </c>
      <c r="C1885" t="str">
        <f>MatchSquad!C1885</f>
        <v>Rovman Powell</v>
      </c>
      <c r="D1885" t="str">
        <f>MatchSquad!D1885</f>
        <v>BAT</v>
      </c>
      <c r="E1885" t="str">
        <f>MatchSquad!E1885</f>
        <v>KKR</v>
      </c>
      <c r="F1885">
        <f>MatchSquad!G1885</f>
        <v>0</v>
      </c>
      <c r="G1885">
        <f>IF(A1885="","",SUMIFS(BallByBall!$I$2:$I$501,BallByBall!$B$2:$B$501,A1885,BallByBall!$F$2:$F$501,B1885))</f>
        <v>0</v>
      </c>
      <c r="H1885">
        <f>IF(A1885="","",COUNTIFS(BallByBall!$B$2:$B$501,A1885,BallByBall!$F$2:$F$501,B1885,BallByBall!$Q$2:$Q$501,1))</f>
        <v>0</v>
      </c>
      <c r="I1885">
        <f>IF(A1885="","",COUNTIFS(BallByBall!$B$2:$B$501,A1885,BallByBall!$F$2:$F$501,B1885,BallByBall!$R$2:$R$501,1))</f>
        <v>0</v>
      </c>
      <c r="J1885">
        <f>IF(A1885="","",SUMIFS(BallByBall!$T$2:$T$501,BallByBall!$B$2:$B$501,A1885,BallByBall!$H$2:$H$501,B1885))</f>
        <v>0</v>
      </c>
      <c r="K1885">
        <f>IF(A1885="","",SUMIFS(BallByBall!$U$2:$U$501,BallByBall!$B$2:$B$501,A1885,BallByBall!$P$2:$P$501,B1885))</f>
        <v>0</v>
      </c>
      <c r="L1885">
        <f>IF(A1885="","",SUMIFS(BallByBall!$V$2:$V$501,BallByBall!$B$2:$B$501,A1885,BallByBall!$P$2:$P$501,B1885))</f>
        <v>0</v>
      </c>
      <c r="M1885">
        <f>IF(A1885="","",SUMIFS(BallByBall!$W$2:$W$501,BallByBall!$B$2:$B$501,A1885,BallByBall!$P$2:$P$501,B1885))</f>
        <v>0</v>
      </c>
      <c r="N1885">
        <f>IF(A1885="","",SUMIFS(BallByBall!$X$2:$X$501,BallByBall!$B$2:$B$501,A1885,BallByBall!$P$2:$P$501,B1885))</f>
        <v>0</v>
      </c>
      <c r="O1885">
        <f>IF(A1885="","",SUMIFS(OverSummary!$G$2:$G$101,OverSummary!$A$2:$A$101,A1885,OverSummary!$D$2:$D$101,B1885))</f>
        <v>0</v>
      </c>
      <c r="P1885">
        <f>IF(A1885="","",G1885*Rules!$B$13+H1885*Rules!$B$14+I1885*Rules!$B$15)</f>
        <v>0</v>
      </c>
      <c r="Q1885">
        <f>IF(A1885="","",IF(G1885&gt;=100,Rules!$B$18,IF(G1885&gt;=50,Rules!$B$17,IF(G1885&gt;=30,Rules!$B$16,0)))+IF(AND(F1885=1,D1885&lt;&gt;"BWL",G1885=0),Rules!$B$27,0))</f>
        <v>0</v>
      </c>
      <c r="R1885">
        <f>IF(A1885="","",J1885*Rules!$B$19+O1885*Rules!$B$22)</f>
        <v>0</v>
      </c>
      <c r="S1885">
        <f>IF(A1885="","",IF(J1885&gt;=4,Rules!$B$21,IF(J1885&gt;=3,Rules!$B$20,0)))</f>
        <v>0</v>
      </c>
      <c r="T1885">
        <f>IF(A1885="","",K1885*Rules!$B$23+L1885*Rules!$B$24+M1885*Rules!$B$25+N1885*Rules!$B$26)</f>
        <v>0</v>
      </c>
      <c r="U1885">
        <f t="shared" si="29"/>
        <v>0</v>
      </c>
    </row>
    <row r="1886" spans="1:21" x14ac:dyDescent="0.2">
      <c r="A1886" t="str">
        <f>MatchSquad!A1886</f>
        <v>M038</v>
      </c>
      <c r="B1886" t="str">
        <f>MatchSquad!B1886</f>
        <v>P085</v>
      </c>
      <c r="C1886" t="str">
        <f>MatchSquad!C1886</f>
        <v>Anukul Roy</v>
      </c>
      <c r="D1886" t="str">
        <f>MatchSquad!D1886</f>
        <v>AR</v>
      </c>
      <c r="E1886" t="str">
        <f>MatchSquad!E1886</f>
        <v>KKR</v>
      </c>
      <c r="F1886">
        <f>MatchSquad!G1886</f>
        <v>0</v>
      </c>
      <c r="G1886">
        <f>IF(A1886="","",SUMIFS(BallByBall!$I$2:$I$501,BallByBall!$B$2:$B$501,A1886,BallByBall!$F$2:$F$501,B1886))</f>
        <v>0</v>
      </c>
      <c r="H1886">
        <f>IF(A1886="","",COUNTIFS(BallByBall!$B$2:$B$501,A1886,BallByBall!$F$2:$F$501,B1886,BallByBall!$Q$2:$Q$501,1))</f>
        <v>0</v>
      </c>
      <c r="I1886">
        <f>IF(A1886="","",COUNTIFS(BallByBall!$B$2:$B$501,A1886,BallByBall!$F$2:$F$501,B1886,BallByBall!$R$2:$R$501,1))</f>
        <v>0</v>
      </c>
      <c r="J1886">
        <f>IF(A1886="","",SUMIFS(BallByBall!$T$2:$T$501,BallByBall!$B$2:$B$501,A1886,BallByBall!$H$2:$H$501,B1886))</f>
        <v>0</v>
      </c>
      <c r="K1886">
        <f>IF(A1886="","",SUMIFS(BallByBall!$U$2:$U$501,BallByBall!$B$2:$B$501,A1886,BallByBall!$P$2:$P$501,B1886))</f>
        <v>0</v>
      </c>
      <c r="L1886">
        <f>IF(A1886="","",SUMIFS(BallByBall!$V$2:$V$501,BallByBall!$B$2:$B$501,A1886,BallByBall!$P$2:$P$501,B1886))</f>
        <v>0</v>
      </c>
      <c r="M1886">
        <f>IF(A1886="","",SUMIFS(BallByBall!$W$2:$W$501,BallByBall!$B$2:$B$501,A1886,BallByBall!$P$2:$P$501,B1886))</f>
        <v>0</v>
      </c>
      <c r="N1886">
        <f>IF(A1886="","",SUMIFS(BallByBall!$X$2:$X$501,BallByBall!$B$2:$B$501,A1886,BallByBall!$P$2:$P$501,B1886))</f>
        <v>0</v>
      </c>
      <c r="O1886">
        <f>IF(A1886="","",SUMIFS(OverSummary!$G$2:$G$101,OverSummary!$A$2:$A$101,A1886,OverSummary!$D$2:$D$101,B1886))</f>
        <v>0</v>
      </c>
      <c r="P1886">
        <f>IF(A1886="","",G1886*Rules!$B$13+H1886*Rules!$B$14+I1886*Rules!$B$15)</f>
        <v>0</v>
      </c>
      <c r="Q1886">
        <f>IF(A1886="","",IF(G1886&gt;=100,Rules!$B$18,IF(G1886&gt;=50,Rules!$B$17,IF(G1886&gt;=30,Rules!$B$16,0)))+IF(AND(F1886=1,D1886&lt;&gt;"BWL",G1886=0),Rules!$B$27,0))</f>
        <v>0</v>
      </c>
      <c r="R1886">
        <f>IF(A1886="","",J1886*Rules!$B$19+O1886*Rules!$B$22)</f>
        <v>0</v>
      </c>
      <c r="S1886">
        <f>IF(A1886="","",IF(J1886&gt;=4,Rules!$B$21,IF(J1886&gt;=3,Rules!$B$20,0)))</f>
        <v>0</v>
      </c>
      <c r="T1886">
        <f>IF(A1886="","",K1886*Rules!$B$23+L1886*Rules!$B$24+M1886*Rules!$B$25+N1886*Rules!$B$26)</f>
        <v>0</v>
      </c>
      <c r="U1886">
        <f t="shared" si="29"/>
        <v>0</v>
      </c>
    </row>
    <row r="1887" spans="1:21" x14ac:dyDescent="0.2">
      <c r="A1887" t="str">
        <f>MatchSquad!A1887</f>
        <v>M038</v>
      </c>
      <c r="B1887" t="str">
        <f>MatchSquad!B1887</f>
        <v>P086</v>
      </c>
      <c r="C1887" t="str">
        <f>MatchSquad!C1887</f>
        <v>Cameron Green</v>
      </c>
      <c r="D1887" t="str">
        <f>MatchSquad!D1887</f>
        <v>AR</v>
      </c>
      <c r="E1887" t="str">
        <f>MatchSquad!E1887</f>
        <v>KKR</v>
      </c>
      <c r="F1887">
        <f>MatchSquad!G1887</f>
        <v>0</v>
      </c>
      <c r="G1887">
        <f>IF(A1887="","",SUMIFS(BallByBall!$I$2:$I$501,BallByBall!$B$2:$B$501,A1887,BallByBall!$F$2:$F$501,B1887))</f>
        <v>0</v>
      </c>
      <c r="H1887">
        <f>IF(A1887="","",COUNTIFS(BallByBall!$B$2:$B$501,A1887,BallByBall!$F$2:$F$501,B1887,BallByBall!$Q$2:$Q$501,1))</f>
        <v>0</v>
      </c>
      <c r="I1887">
        <f>IF(A1887="","",COUNTIFS(BallByBall!$B$2:$B$501,A1887,BallByBall!$F$2:$F$501,B1887,BallByBall!$R$2:$R$501,1))</f>
        <v>0</v>
      </c>
      <c r="J1887">
        <f>IF(A1887="","",SUMIFS(BallByBall!$T$2:$T$501,BallByBall!$B$2:$B$501,A1887,BallByBall!$H$2:$H$501,B1887))</f>
        <v>0</v>
      </c>
      <c r="K1887">
        <f>IF(A1887="","",SUMIFS(BallByBall!$U$2:$U$501,BallByBall!$B$2:$B$501,A1887,BallByBall!$P$2:$P$501,B1887))</f>
        <v>0</v>
      </c>
      <c r="L1887">
        <f>IF(A1887="","",SUMIFS(BallByBall!$V$2:$V$501,BallByBall!$B$2:$B$501,A1887,BallByBall!$P$2:$P$501,B1887))</f>
        <v>0</v>
      </c>
      <c r="M1887">
        <f>IF(A1887="","",SUMIFS(BallByBall!$W$2:$W$501,BallByBall!$B$2:$B$501,A1887,BallByBall!$P$2:$P$501,B1887))</f>
        <v>0</v>
      </c>
      <c r="N1887">
        <f>IF(A1887="","",SUMIFS(BallByBall!$X$2:$X$501,BallByBall!$B$2:$B$501,A1887,BallByBall!$P$2:$P$501,B1887))</f>
        <v>0</v>
      </c>
      <c r="O1887">
        <f>IF(A1887="","",SUMIFS(OverSummary!$G$2:$G$101,OverSummary!$A$2:$A$101,A1887,OverSummary!$D$2:$D$101,B1887))</f>
        <v>0</v>
      </c>
      <c r="P1887">
        <f>IF(A1887="","",G1887*Rules!$B$13+H1887*Rules!$B$14+I1887*Rules!$B$15)</f>
        <v>0</v>
      </c>
      <c r="Q1887">
        <f>IF(A1887="","",IF(G1887&gt;=100,Rules!$B$18,IF(G1887&gt;=50,Rules!$B$17,IF(G1887&gt;=30,Rules!$B$16,0)))+IF(AND(F1887=1,D1887&lt;&gt;"BWL",G1887=0),Rules!$B$27,0))</f>
        <v>0</v>
      </c>
      <c r="R1887">
        <f>IF(A1887="","",J1887*Rules!$B$19+O1887*Rules!$B$22)</f>
        <v>0</v>
      </c>
      <c r="S1887">
        <f>IF(A1887="","",IF(J1887&gt;=4,Rules!$B$21,IF(J1887&gt;=3,Rules!$B$20,0)))</f>
        <v>0</v>
      </c>
      <c r="T1887">
        <f>IF(A1887="","",K1887*Rules!$B$23+L1887*Rules!$B$24+M1887*Rules!$B$25+N1887*Rules!$B$26)</f>
        <v>0</v>
      </c>
      <c r="U1887">
        <f t="shared" si="29"/>
        <v>0</v>
      </c>
    </row>
    <row r="1888" spans="1:21" x14ac:dyDescent="0.2">
      <c r="A1888" t="str">
        <f>MatchSquad!A1888</f>
        <v>M038</v>
      </c>
      <c r="B1888" t="str">
        <f>MatchSquad!B1888</f>
        <v>P087</v>
      </c>
      <c r="C1888" t="str">
        <f>MatchSquad!C1888</f>
        <v>Sarthak Ranjan</v>
      </c>
      <c r="D1888" t="str">
        <f>MatchSquad!D1888</f>
        <v>AR</v>
      </c>
      <c r="E1888" t="str">
        <f>MatchSquad!E1888</f>
        <v>KKR</v>
      </c>
      <c r="F1888">
        <f>MatchSquad!G1888</f>
        <v>0</v>
      </c>
      <c r="G1888">
        <f>IF(A1888="","",SUMIFS(BallByBall!$I$2:$I$501,BallByBall!$B$2:$B$501,A1888,BallByBall!$F$2:$F$501,B1888))</f>
        <v>0</v>
      </c>
      <c r="H1888">
        <f>IF(A1888="","",COUNTIFS(BallByBall!$B$2:$B$501,A1888,BallByBall!$F$2:$F$501,B1888,BallByBall!$Q$2:$Q$501,1))</f>
        <v>0</v>
      </c>
      <c r="I1888">
        <f>IF(A1888="","",COUNTIFS(BallByBall!$B$2:$B$501,A1888,BallByBall!$F$2:$F$501,B1888,BallByBall!$R$2:$R$501,1))</f>
        <v>0</v>
      </c>
      <c r="J1888">
        <f>IF(A1888="","",SUMIFS(BallByBall!$T$2:$T$501,BallByBall!$B$2:$B$501,A1888,BallByBall!$H$2:$H$501,B1888))</f>
        <v>0</v>
      </c>
      <c r="K1888">
        <f>IF(A1888="","",SUMIFS(BallByBall!$U$2:$U$501,BallByBall!$B$2:$B$501,A1888,BallByBall!$P$2:$P$501,B1888))</f>
        <v>0</v>
      </c>
      <c r="L1888">
        <f>IF(A1888="","",SUMIFS(BallByBall!$V$2:$V$501,BallByBall!$B$2:$B$501,A1888,BallByBall!$P$2:$P$501,B1888))</f>
        <v>0</v>
      </c>
      <c r="M1888">
        <f>IF(A1888="","",SUMIFS(BallByBall!$W$2:$W$501,BallByBall!$B$2:$B$501,A1888,BallByBall!$P$2:$P$501,B1888))</f>
        <v>0</v>
      </c>
      <c r="N1888">
        <f>IF(A1888="","",SUMIFS(BallByBall!$X$2:$X$501,BallByBall!$B$2:$B$501,A1888,BallByBall!$P$2:$P$501,B1888))</f>
        <v>0</v>
      </c>
      <c r="O1888">
        <f>IF(A1888="","",SUMIFS(OverSummary!$G$2:$G$101,OverSummary!$A$2:$A$101,A1888,OverSummary!$D$2:$D$101,B1888))</f>
        <v>0</v>
      </c>
      <c r="P1888">
        <f>IF(A1888="","",G1888*Rules!$B$13+H1888*Rules!$B$14+I1888*Rules!$B$15)</f>
        <v>0</v>
      </c>
      <c r="Q1888">
        <f>IF(A1888="","",IF(G1888&gt;=100,Rules!$B$18,IF(G1888&gt;=50,Rules!$B$17,IF(G1888&gt;=30,Rules!$B$16,0)))+IF(AND(F1888=1,D1888&lt;&gt;"BWL",G1888=0),Rules!$B$27,0))</f>
        <v>0</v>
      </c>
      <c r="R1888">
        <f>IF(A1888="","",J1888*Rules!$B$19+O1888*Rules!$B$22)</f>
        <v>0</v>
      </c>
      <c r="S1888">
        <f>IF(A1888="","",IF(J1888&gt;=4,Rules!$B$21,IF(J1888&gt;=3,Rules!$B$20,0)))</f>
        <v>0</v>
      </c>
      <c r="T1888">
        <f>IF(A1888="","",K1888*Rules!$B$23+L1888*Rules!$B$24+M1888*Rules!$B$25+N1888*Rules!$B$26)</f>
        <v>0</v>
      </c>
      <c r="U1888">
        <f t="shared" si="29"/>
        <v>0</v>
      </c>
    </row>
    <row r="1889" spans="1:21" x14ac:dyDescent="0.2">
      <c r="A1889" t="str">
        <f>MatchSquad!A1889</f>
        <v>M038</v>
      </c>
      <c r="B1889" t="str">
        <f>MatchSquad!B1889</f>
        <v>P088</v>
      </c>
      <c r="C1889" t="str">
        <f>MatchSquad!C1889</f>
        <v>Daksh Kamra</v>
      </c>
      <c r="D1889" t="str">
        <f>MatchSquad!D1889</f>
        <v>AR</v>
      </c>
      <c r="E1889" t="str">
        <f>MatchSquad!E1889</f>
        <v>KKR</v>
      </c>
      <c r="F1889">
        <f>MatchSquad!G1889</f>
        <v>0</v>
      </c>
      <c r="G1889">
        <f>IF(A1889="","",SUMIFS(BallByBall!$I$2:$I$501,BallByBall!$B$2:$B$501,A1889,BallByBall!$F$2:$F$501,B1889))</f>
        <v>0</v>
      </c>
      <c r="H1889">
        <f>IF(A1889="","",COUNTIFS(BallByBall!$B$2:$B$501,A1889,BallByBall!$F$2:$F$501,B1889,BallByBall!$Q$2:$Q$501,1))</f>
        <v>0</v>
      </c>
      <c r="I1889">
        <f>IF(A1889="","",COUNTIFS(BallByBall!$B$2:$B$501,A1889,BallByBall!$F$2:$F$501,B1889,BallByBall!$R$2:$R$501,1))</f>
        <v>0</v>
      </c>
      <c r="J1889">
        <f>IF(A1889="","",SUMIFS(BallByBall!$T$2:$T$501,BallByBall!$B$2:$B$501,A1889,BallByBall!$H$2:$H$501,B1889))</f>
        <v>0</v>
      </c>
      <c r="K1889">
        <f>IF(A1889="","",SUMIFS(BallByBall!$U$2:$U$501,BallByBall!$B$2:$B$501,A1889,BallByBall!$P$2:$P$501,B1889))</f>
        <v>0</v>
      </c>
      <c r="L1889">
        <f>IF(A1889="","",SUMIFS(BallByBall!$V$2:$V$501,BallByBall!$B$2:$B$501,A1889,BallByBall!$P$2:$P$501,B1889))</f>
        <v>0</v>
      </c>
      <c r="M1889">
        <f>IF(A1889="","",SUMIFS(BallByBall!$W$2:$W$501,BallByBall!$B$2:$B$501,A1889,BallByBall!$P$2:$P$501,B1889))</f>
        <v>0</v>
      </c>
      <c r="N1889">
        <f>IF(A1889="","",SUMIFS(BallByBall!$X$2:$X$501,BallByBall!$B$2:$B$501,A1889,BallByBall!$P$2:$P$501,B1889))</f>
        <v>0</v>
      </c>
      <c r="O1889">
        <f>IF(A1889="","",SUMIFS(OverSummary!$G$2:$G$101,OverSummary!$A$2:$A$101,A1889,OverSummary!$D$2:$D$101,B1889))</f>
        <v>0</v>
      </c>
      <c r="P1889">
        <f>IF(A1889="","",G1889*Rules!$B$13+H1889*Rules!$B$14+I1889*Rules!$B$15)</f>
        <v>0</v>
      </c>
      <c r="Q1889">
        <f>IF(A1889="","",IF(G1889&gt;=100,Rules!$B$18,IF(G1889&gt;=50,Rules!$B$17,IF(G1889&gt;=30,Rules!$B$16,0)))+IF(AND(F1889=1,D1889&lt;&gt;"BWL",G1889=0),Rules!$B$27,0))</f>
        <v>0</v>
      </c>
      <c r="R1889">
        <f>IF(A1889="","",J1889*Rules!$B$19+O1889*Rules!$B$22)</f>
        <v>0</v>
      </c>
      <c r="S1889">
        <f>IF(A1889="","",IF(J1889&gt;=4,Rules!$B$21,IF(J1889&gt;=3,Rules!$B$20,0)))</f>
        <v>0</v>
      </c>
      <c r="T1889">
        <f>IF(A1889="","",K1889*Rules!$B$23+L1889*Rules!$B$24+M1889*Rules!$B$25+N1889*Rules!$B$26)</f>
        <v>0</v>
      </c>
      <c r="U1889">
        <f t="shared" si="29"/>
        <v>0</v>
      </c>
    </row>
    <row r="1890" spans="1:21" x14ac:dyDescent="0.2">
      <c r="A1890" t="str">
        <f>MatchSquad!A1890</f>
        <v>M038</v>
      </c>
      <c r="B1890" t="str">
        <f>MatchSquad!B1890</f>
        <v>P089</v>
      </c>
      <c r="C1890" t="str">
        <f>MatchSquad!C1890</f>
        <v>Rachin Ravindra</v>
      </c>
      <c r="D1890" t="str">
        <f>MatchSquad!D1890</f>
        <v>AR</v>
      </c>
      <c r="E1890" t="str">
        <f>MatchSquad!E1890</f>
        <v>KKR</v>
      </c>
      <c r="F1890">
        <f>MatchSquad!G1890</f>
        <v>0</v>
      </c>
      <c r="G1890">
        <f>IF(A1890="","",SUMIFS(BallByBall!$I$2:$I$501,BallByBall!$B$2:$B$501,A1890,BallByBall!$F$2:$F$501,B1890))</f>
        <v>0</v>
      </c>
      <c r="H1890">
        <f>IF(A1890="","",COUNTIFS(BallByBall!$B$2:$B$501,A1890,BallByBall!$F$2:$F$501,B1890,BallByBall!$Q$2:$Q$501,1))</f>
        <v>0</v>
      </c>
      <c r="I1890">
        <f>IF(A1890="","",COUNTIFS(BallByBall!$B$2:$B$501,A1890,BallByBall!$F$2:$F$501,B1890,BallByBall!$R$2:$R$501,1))</f>
        <v>0</v>
      </c>
      <c r="J1890">
        <f>IF(A1890="","",SUMIFS(BallByBall!$T$2:$T$501,BallByBall!$B$2:$B$501,A1890,BallByBall!$H$2:$H$501,B1890))</f>
        <v>0</v>
      </c>
      <c r="K1890">
        <f>IF(A1890="","",SUMIFS(BallByBall!$U$2:$U$501,BallByBall!$B$2:$B$501,A1890,BallByBall!$P$2:$P$501,B1890))</f>
        <v>0</v>
      </c>
      <c r="L1890">
        <f>IF(A1890="","",SUMIFS(BallByBall!$V$2:$V$501,BallByBall!$B$2:$B$501,A1890,BallByBall!$P$2:$P$501,B1890))</f>
        <v>0</v>
      </c>
      <c r="M1890">
        <f>IF(A1890="","",SUMIFS(BallByBall!$W$2:$W$501,BallByBall!$B$2:$B$501,A1890,BallByBall!$P$2:$P$501,B1890))</f>
        <v>0</v>
      </c>
      <c r="N1890">
        <f>IF(A1890="","",SUMIFS(BallByBall!$X$2:$X$501,BallByBall!$B$2:$B$501,A1890,BallByBall!$P$2:$P$501,B1890))</f>
        <v>0</v>
      </c>
      <c r="O1890">
        <f>IF(A1890="","",SUMIFS(OverSummary!$G$2:$G$101,OverSummary!$A$2:$A$101,A1890,OverSummary!$D$2:$D$101,B1890))</f>
        <v>0</v>
      </c>
      <c r="P1890">
        <f>IF(A1890="","",G1890*Rules!$B$13+H1890*Rules!$B$14+I1890*Rules!$B$15)</f>
        <v>0</v>
      </c>
      <c r="Q1890">
        <f>IF(A1890="","",IF(G1890&gt;=100,Rules!$B$18,IF(G1890&gt;=50,Rules!$B$17,IF(G1890&gt;=30,Rules!$B$16,0)))+IF(AND(F1890=1,D1890&lt;&gt;"BWL",G1890=0),Rules!$B$27,0))</f>
        <v>0</v>
      </c>
      <c r="R1890">
        <f>IF(A1890="","",J1890*Rules!$B$19+O1890*Rules!$B$22)</f>
        <v>0</v>
      </c>
      <c r="S1890">
        <f>IF(A1890="","",IF(J1890&gt;=4,Rules!$B$21,IF(J1890&gt;=3,Rules!$B$20,0)))</f>
        <v>0</v>
      </c>
      <c r="T1890">
        <f>IF(A1890="","",K1890*Rules!$B$23+L1890*Rules!$B$24+M1890*Rules!$B$25+N1890*Rules!$B$26)</f>
        <v>0</v>
      </c>
      <c r="U1890">
        <f t="shared" si="29"/>
        <v>0</v>
      </c>
    </row>
    <row r="1891" spans="1:21" x14ac:dyDescent="0.2">
      <c r="A1891" t="str">
        <f>MatchSquad!A1891</f>
        <v>M038</v>
      </c>
      <c r="B1891" t="str">
        <f>MatchSquad!B1891</f>
        <v>P090</v>
      </c>
      <c r="C1891" t="str">
        <f>MatchSquad!C1891</f>
        <v>Ramandeep Singh</v>
      </c>
      <c r="D1891" t="str">
        <f>MatchSquad!D1891</f>
        <v>AR</v>
      </c>
      <c r="E1891" t="str">
        <f>MatchSquad!E1891</f>
        <v>KKR</v>
      </c>
      <c r="F1891">
        <f>MatchSquad!G1891</f>
        <v>0</v>
      </c>
      <c r="G1891">
        <f>IF(A1891="","",SUMIFS(BallByBall!$I$2:$I$501,BallByBall!$B$2:$B$501,A1891,BallByBall!$F$2:$F$501,B1891))</f>
        <v>0</v>
      </c>
      <c r="H1891">
        <f>IF(A1891="","",COUNTIFS(BallByBall!$B$2:$B$501,A1891,BallByBall!$F$2:$F$501,B1891,BallByBall!$Q$2:$Q$501,1))</f>
        <v>0</v>
      </c>
      <c r="I1891">
        <f>IF(A1891="","",COUNTIFS(BallByBall!$B$2:$B$501,A1891,BallByBall!$F$2:$F$501,B1891,BallByBall!$R$2:$R$501,1))</f>
        <v>0</v>
      </c>
      <c r="J1891">
        <f>IF(A1891="","",SUMIFS(BallByBall!$T$2:$T$501,BallByBall!$B$2:$B$501,A1891,BallByBall!$H$2:$H$501,B1891))</f>
        <v>0</v>
      </c>
      <c r="K1891">
        <f>IF(A1891="","",SUMIFS(BallByBall!$U$2:$U$501,BallByBall!$B$2:$B$501,A1891,BallByBall!$P$2:$P$501,B1891))</f>
        <v>0</v>
      </c>
      <c r="L1891">
        <f>IF(A1891="","",SUMIFS(BallByBall!$V$2:$V$501,BallByBall!$B$2:$B$501,A1891,BallByBall!$P$2:$P$501,B1891))</f>
        <v>0</v>
      </c>
      <c r="M1891">
        <f>IF(A1891="","",SUMIFS(BallByBall!$W$2:$W$501,BallByBall!$B$2:$B$501,A1891,BallByBall!$P$2:$P$501,B1891))</f>
        <v>0</v>
      </c>
      <c r="N1891">
        <f>IF(A1891="","",SUMIFS(BallByBall!$X$2:$X$501,BallByBall!$B$2:$B$501,A1891,BallByBall!$P$2:$P$501,B1891))</f>
        <v>0</v>
      </c>
      <c r="O1891">
        <f>IF(A1891="","",SUMIFS(OverSummary!$G$2:$G$101,OverSummary!$A$2:$A$101,A1891,OverSummary!$D$2:$D$101,B1891))</f>
        <v>0</v>
      </c>
      <c r="P1891">
        <f>IF(A1891="","",G1891*Rules!$B$13+H1891*Rules!$B$14+I1891*Rules!$B$15)</f>
        <v>0</v>
      </c>
      <c r="Q1891">
        <f>IF(A1891="","",IF(G1891&gt;=100,Rules!$B$18,IF(G1891&gt;=50,Rules!$B$17,IF(G1891&gt;=30,Rules!$B$16,0)))+IF(AND(F1891=1,D1891&lt;&gt;"BWL",G1891=0),Rules!$B$27,0))</f>
        <v>0</v>
      </c>
      <c r="R1891">
        <f>IF(A1891="","",J1891*Rules!$B$19+O1891*Rules!$B$22)</f>
        <v>0</v>
      </c>
      <c r="S1891">
        <f>IF(A1891="","",IF(J1891&gt;=4,Rules!$B$21,IF(J1891&gt;=3,Rules!$B$20,0)))</f>
        <v>0</v>
      </c>
      <c r="T1891">
        <f>IF(A1891="","",K1891*Rules!$B$23+L1891*Rules!$B$24+M1891*Rules!$B$25+N1891*Rules!$B$26)</f>
        <v>0</v>
      </c>
      <c r="U1891">
        <f t="shared" si="29"/>
        <v>0</v>
      </c>
    </row>
    <row r="1892" spans="1:21" x14ac:dyDescent="0.2">
      <c r="A1892" t="str">
        <f>MatchSquad!A1892</f>
        <v>M038</v>
      </c>
      <c r="B1892" t="str">
        <f>MatchSquad!B1892</f>
        <v>P091</v>
      </c>
      <c r="C1892" t="str">
        <f>MatchSquad!C1892</f>
        <v>Sunil Narine</v>
      </c>
      <c r="D1892" t="str">
        <f>MatchSquad!D1892</f>
        <v>AR</v>
      </c>
      <c r="E1892" t="str">
        <f>MatchSquad!E1892</f>
        <v>KKR</v>
      </c>
      <c r="F1892">
        <f>MatchSquad!G1892</f>
        <v>0</v>
      </c>
      <c r="G1892">
        <f>IF(A1892="","",SUMIFS(BallByBall!$I$2:$I$501,BallByBall!$B$2:$B$501,A1892,BallByBall!$F$2:$F$501,B1892))</f>
        <v>0</v>
      </c>
      <c r="H1892">
        <f>IF(A1892="","",COUNTIFS(BallByBall!$B$2:$B$501,A1892,BallByBall!$F$2:$F$501,B1892,BallByBall!$Q$2:$Q$501,1))</f>
        <v>0</v>
      </c>
      <c r="I1892">
        <f>IF(A1892="","",COUNTIFS(BallByBall!$B$2:$B$501,A1892,BallByBall!$F$2:$F$501,B1892,BallByBall!$R$2:$R$501,1))</f>
        <v>0</v>
      </c>
      <c r="J1892">
        <f>IF(A1892="","",SUMIFS(BallByBall!$T$2:$T$501,BallByBall!$B$2:$B$501,A1892,BallByBall!$H$2:$H$501,B1892))</f>
        <v>0</v>
      </c>
      <c r="K1892">
        <f>IF(A1892="","",SUMIFS(BallByBall!$U$2:$U$501,BallByBall!$B$2:$B$501,A1892,BallByBall!$P$2:$P$501,B1892))</f>
        <v>0</v>
      </c>
      <c r="L1892">
        <f>IF(A1892="","",SUMIFS(BallByBall!$V$2:$V$501,BallByBall!$B$2:$B$501,A1892,BallByBall!$P$2:$P$501,B1892))</f>
        <v>0</v>
      </c>
      <c r="M1892">
        <f>IF(A1892="","",SUMIFS(BallByBall!$W$2:$W$501,BallByBall!$B$2:$B$501,A1892,BallByBall!$P$2:$P$501,B1892))</f>
        <v>0</v>
      </c>
      <c r="N1892">
        <f>IF(A1892="","",SUMIFS(BallByBall!$X$2:$X$501,BallByBall!$B$2:$B$501,A1892,BallByBall!$P$2:$P$501,B1892))</f>
        <v>0</v>
      </c>
      <c r="O1892">
        <f>IF(A1892="","",SUMIFS(OverSummary!$G$2:$G$101,OverSummary!$A$2:$A$101,A1892,OverSummary!$D$2:$D$101,B1892))</f>
        <v>0</v>
      </c>
      <c r="P1892">
        <f>IF(A1892="","",G1892*Rules!$B$13+H1892*Rules!$B$14+I1892*Rules!$B$15)</f>
        <v>0</v>
      </c>
      <c r="Q1892">
        <f>IF(A1892="","",IF(G1892&gt;=100,Rules!$B$18,IF(G1892&gt;=50,Rules!$B$17,IF(G1892&gt;=30,Rules!$B$16,0)))+IF(AND(F1892=1,D1892&lt;&gt;"BWL",G1892=0),Rules!$B$27,0))</f>
        <v>0</v>
      </c>
      <c r="R1892">
        <f>IF(A1892="","",J1892*Rules!$B$19+O1892*Rules!$B$22)</f>
        <v>0</v>
      </c>
      <c r="S1892">
        <f>IF(A1892="","",IF(J1892&gt;=4,Rules!$B$21,IF(J1892&gt;=3,Rules!$B$20,0)))</f>
        <v>0</v>
      </c>
      <c r="T1892">
        <f>IF(A1892="","",K1892*Rules!$B$23+L1892*Rules!$B$24+M1892*Rules!$B$25+N1892*Rules!$B$26)</f>
        <v>0</v>
      </c>
      <c r="U1892">
        <f t="shared" si="29"/>
        <v>0</v>
      </c>
    </row>
    <row r="1893" spans="1:21" x14ac:dyDescent="0.2">
      <c r="A1893" t="str">
        <f>MatchSquad!A1893</f>
        <v>M038</v>
      </c>
      <c r="B1893" t="str">
        <f>MatchSquad!B1893</f>
        <v>P092</v>
      </c>
      <c r="C1893" t="str">
        <f>MatchSquad!C1893</f>
        <v>Blessing Muzarabani</v>
      </c>
      <c r="D1893" t="str">
        <f>MatchSquad!D1893</f>
        <v>BWL</v>
      </c>
      <c r="E1893" t="str">
        <f>MatchSquad!E1893</f>
        <v>KKR</v>
      </c>
      <c r="F1893">
        <f>MatchSquad!G1893</f>
        <v>0</v>
      </c>
      <c r="G1893">
        <f>IF(A1893="","",SUMIFS(BallByBall!$I$2:$I$501,BallByBall!$B$2:$B$501,A1893,BallByBall!$F$2:$F$501,B1893))</f>
        <v>0</v>
      </c>
      <c r="H1893">
        <f>IF(A1893="","",COUNTIFS(BallByBall!$B$2:$B$501,A1893,BallByBall!$F$2:$F$501,B1893,BallByBall!$Q$2:$Q$501,1))</f>
        <v>0</v>
      </c>
      <c r="I1893">
        <f>IF(A1893="","",COUNTIFS(BallByBall!$B$2:$B$501,A1893,BallByBall!$F$2:$F$501,B1893,BallByBall!$R$2:$R$501,1))</f>
        <v>0</v>
      </c>
      <c r="J1893">
        <f>IF(A1893="","",SUMIFS(BallByBall!$T$2:$T$501,BallByBall!$B$2:$B$501,A1893,BallByBall!$H$2:$H$501,B1893))</f>
        <v>0</v>
      </c>
      <c r="K1893">
        <f>IF(A1893="","",SUMIFS(BallByBall!$U$2:$U$501,BallByBall!$B$2:$B$501,A1893,BallByBall!$P$2:$P$501,B1893))</f>
        <v>0</v>
      </c>
      <c r="L1893">
        <f>IF(A1893="","",SUMIFS(BallByBall!$V$2:$V$501,BallByBall!$B$2:$B$501,A1893,BallByBall!$P$2:$P$501,B1893))</f>
        <v>0</v>
      </c>
      <c r="M1893">
        <f>IF(A1893="","",SUMIFS(BallByBall!$W$2:$W$501,BallByBall!$B$2:$B$501,A1893,BallByBall!$P$2:$P$501,B1893))</f>
        <v>0</v>
      </c>
      <c r="N1893">
        <f>IF(A1893="","",SUMIFS(BallByBall!$X$2:$X$501,BallByBall!$B$2:$B$501,A1893,BallByBall!$P$2:$P$501,B1893))</f>
        <v>0</v>
      </c>
      <c r="O1893">
        <f>IF(A1893="","",SUMIFS(OverSummary!$G$2:$G$101,OverSummary!$A$2:$A$101,A1893,OverSummary!$D$2:$D$101,B1893))</f>
        <v>0</v>
      </c>
      <c r="P1893">
        <f>IF(A1893="","",G1893*Rules!$B$13+H1893*Rules!$B$14+I1893*Rules!$B$15)</f>
        <v>0</v>
      </c>
      <c r="Q1893">
        <f>IF(A1893="","",IF(G1893&gt;=100,Rules!$B$18,IF(G1893&gt;=50,Rules!$B$17,IF(G1893&gt;=30,Rules!$B$16,0)))+IF(AND(F1893=1,D1893&lt;&gt;"BWL",G1893=0),Rules!$B$27,0))</f>
        <v>0</v>
      </c>
      <c r="R1893">
        <f>IF(A1893="","",J1893*Rules!$B$19+O1893*Rules!$B$22)</f>
        <v>0</v>
      </c>
      <c r="S1893">
        <f>IF(A1893="","",IF(J1893&gt;=4,Rules!$B$21,IF(J1893&gt;=3,Rules!$B$20,0)))</f>
        <v>0</v>
      </c>
      <c r="T1893">
        <f>IF(A1893="","",K1893*Rules!$B$23+L1893*Rules!$B$24+M1893*Rules!$B$25+N1893*Rules!$B$26)</f>
        <v>0</v>
      </c>
      <c r="U1893">
        <f t="shared" si="29"/>
        <v>0</v>
      </c>
    </row>
    <row r="1894" spans="1:21" x14ac:dyDescent="0.2">
      <c r="A1894" t="str">
        <f>MatchSquad!A1894</f>
        <v>M038</v>
      </c>
      <c r="B1894" t="str">
        <f>MatchSquad!B1894</f>
        <v>P093</v>
      </c>
      <c r="C1894" t="str">
        <f>MatchSquad!C1894</f>
        <v>Vaibhav Arora</v>
      </c>
      <c r="D1894" t="str">
        <f>MatchSquad!D1894</f>
        <v>BWL</v>
      </c>
      <c r="E1894" t="str">
        <f>MatchSquad!E1894</f>
        <v>KKR</v>
      </c>
      <c r="F1894">
        <f>MatchSquad!G1894</f>
        <v>0</v>
      </c>
      <c r="G1894">
        <f>IF(A1894="","",SUMIFS(BallByBall!$I$2:$I$501,BallByBall!$B$2:$B$501,A1894,BallByBall!$F$2:$F$501,B1894))</f>
        <v>0</v>
      </c>
      <c r="H1894">
        <f>IF(A1894="","",COUNTIFS(BallByBall!$B$2:$B$501,A1894,BallByBall!$F$2:$F$501,B1894,BallByBall!$Q$2:$Q$501,1))</f>
        <v>0</v>
      </c>
      <c r="I1894">
        <f>IF(A1894="","",COUNTIFS(BallByBall!$B$2:$B$501,A1894,BallByBall!$F$2:$F$501,B1894,BallByBall!$R$2:$R$501,1))</f>
        <v>0</v>
      </c>
      <c r="J1894">
        <f>IF(A1894="","",SUMIFS(BallByBall!$T$2:$T$501,BallByBall!$B$2:$B$501,A1894,BallByBall!$H$2:$H$501,B1894))</f>
        <v>0</v>
      </c>
      <c r="K1894">
        <f>IF(A1894="","",SUMIFS(BallByBall!$U$2:$U$501,BallByBall!$B$2:$B$501,A1894,BallByBall!$P$2:$P$501,B1894))</f>
        <v>0</v>
      </c>
      <c r="L1894">
        <f>IF(A1894="","",SUMIFS(BallByBall!$V$2:$V$501,BallByBall!$B$2:$B$501,A1894,BallByBall!$P$2:$P$501,B1894))</f>
        <v>0</v>
      </c>
      <c r="M1894">
        <f>IF(A1894="","",SUMIFS(BallByBall!$W$2:$W$501,BallByBall!$B$2:$B$501,A1894,BallByBall!$P$2:$P$501,B1894))</f>
        <v>0</v>
      </c>
      <c r="N1894">
        <f>IF(A1894="","",SUMIFS(BallByBall!$X$2:$X$501,BallByBall!$B$2:$B$501,A1894,BallByBall!$P$2:$P$501,B1894))</f>
        <v>0</v>
      </c>
      <c r="O1894">
        <f>IF(A1894="","",SUMIFS(OverSummary!$G$2:$G$101,OverSummary!$A$2:$A$101,A1894,OverSummary!$D$2:$D$101,B1894))</f>
        <v>0</v>
      </c>
      <c r="P1894">
        <f>IF(A1894="","",G1894*Rules!$B$13+H1894*Rules!$B$14+I1894*Rules!$B$15)</f>
        <v>0</v>
      </c>
      <c r="Q1894">
        <f>IF(A1894="","",IF(G1894&gt;=100,Rules!$B$18,IF(G1894&gt;=50,Rules!$B$17,IF(G1894&gt;=30,Rules!$B$16,0)))+IF(AND(F1894=1,D1894&lt;&gt;"BWL",G1894=0),Rules!$B$27,0))</f>
        <v>0</v>
      </c>
      <c r="R1894">
        <f>IF(A1894="","",J1894*Rules!$B$19+O1894*Rules!$B$22)</f>
        <v>0</v>
      </c>
      <c r="S1894">
        <f>IF(A1894="","",IF(J1894&gt;=4,Rules!$B$21,IF(J1894&gt;=3,Rules!$B$20,0)))</f>
        <v>0</v>
      </c>
      <c r="T1894">
        <f>IF(A1894="","",K1894*Rules!$B$23+L1894*Rules!$B$24+M1894*Rules!$B$25+N1894*Rules!$B$26)</f>
        <v>0</v>
      </c>
      <c r="U1894">
        <f t="shared" si="29"/>
        <v>0</v>
      </c>
    </row>
    <row r="1895" spans="1:21" x14ac:dyDescent="0.2">
      <c r="A1895" t="str">
        <f>MatchSquad!A1895</f>
        <v>M038</v>
      </c>
      <c r="B1895" t="str">
        <f>MatchSquad!B1895</f>
        <v>P094</v>
      </c>
      <c r="C1895" t="str">
        <f>MatchSquad!C1895</f>
        <v>Matheesha Pathirana</v>
      </c>
      <c r="D1895" t="str">
        <f>MatchSquad!D1895</f>
        <v>BWL</v>
      </c>
      <c r="E1895" t="str">
        <f>MatchSquad!E1895</f>
        <v>KKR</v>
      </c>
      <c r="F1895">
        <f>MatchSquad!G1895</f>
        <v>0</v>
      </c>
      <c r="G1895">
        <f>IF(A1895="","",SUMIFS(BallByBall!$I$2:$I$501,BallByBall!$B$2:$B$501,A1895,BallByBall!$F$2:$F$501,B1895))</f>
        <v>0</v>
      </c>
      <c r="H1895">
        <f>IF(A1895="","",COUNTIFS(BallByBall!$B$2:$B$501,A1895,BallByBall!$F$2:$F$501,B1895,BallByBall!$Q$2:$Q$501,1))</f>
        <v>0</v>
      </c>
      <c r="I1895">
        <f>IF(A1895="","",COUNTIFS(BallByBall!$B$2:$B$501,A1895,BallByBall!$F$2:$F$501,B1895,BallByBall!$R$2:$R$501,1))</f>
        <v>0</v>
      </c>
      <c r="J1895">
        <f>IF(A1895="","",SUMIFS(BallByBall!$T$2:$T$501,BallByBall!$B$2:$B$501,A1895,BallByBall!$H$2:$H$501,B1895))</f>
        <v>0</v>
      </c>
      <c r="K1895">
        <f>IF(A1895="","",SUMIFS(BallByBall!$U$2:$U$501,BallByBall!$B$2:$B$501,A1895,BallByBall!$P$2:$P$501,B1895))</f>
        <v>0</v>
      </c>
      <c r="L1895">
        <f>IF(A1895="","",SUMIFS(BallByBall!$V$2:$V$501,BallByBall!$B$2:$B$501,A1895,BallByBall!$P$2:$P$501,B1895))</f>
        <v>0</v>
      </c>
      <c r="M1895">
        <f>IF(A1895="","",SUMIFS(BallByBall!$W$2:$W$501,BallByBall!$B$2:$B$501,A1895,BallByBall!$P$2:$P$501,B1895))</f>
        <v>0</v>
      </c>
      <c r="N1895">
        <f>IF(A1895="","",SUMIFS(BallByBall!$X$2:$X$501,BallByBall!$B$2:$B$501,A1895,BallByBall!$P$2:$P$501,B1895))</f>
        <v>0</v>
      </c>
      <c r="O1895">
        <f>IF(A1895="","",SUMIFS(OverSummary!$G$2:$G$101,OverSummary!$A$2:$A$101,A1895,OverSummary!$D$2:$D$101,B1895))</f>
        <v>0</v>
      </c>
      <c r="P1895">
        <f>IF(A1895="","",G1895*Rules!$B$13+H1895*Rules!$B$14+I1895*Rules!$B$15)</f>
        <v>0</v>
      </c>
      <c r="Q1895">
        <f>IF(A1895="","",IF(G1895&gt;=100,Rules!$B$18,IF(G1895&gt;=50,Rules!$B$17,IF(G1895&gt;=30,Rules!$B$16,0)))+IF(AND(F1895=1,D1895&lt;&gt;"BWL",G1895=0),Rules!$B$27,0))</f>
        <v>0</v>
      </c>
      <c r="R1895">
        <f>IF(A1895="","",J1895*Rules!$B$19+O1895*Rules!$B$22)</f>
        <v>0</v>
      </c>
      <c r="S1895">
        <f>IF(A1895="","",IF(J1895&gt;=4,Rules!$B$21,IF(J1895&gt;=3,Rules!$B$20,0)))</f>
        <v>0</v>
      </c>
      <c r="T1895">
        <f>IF(A1895="","",K1895*Rules!$B$23+L1895*Rules!$B$24+M1895*Rules!$B$25+N1895*Rules!$B$26)</f>
        <v>0</v>
      </c>
      <c r="U1895">
        <f t="shared" si="29"/>
        <v>0</v>
      </c>
    </row>
    <row r="1896" spans="1:21" x14ac:dyDescent="0.2">
      <c r="A1896" t="str">
        <f>MatchSquad!A1896</f>
        <v>M038</v>
      </c>
      <c r="B1896" t="str">
        <f>MatchSquad!B1896</f>
        <v>P095</v>
      </c>
      <c r="C1896" t="str">
        <f>MatchSquad!C1896</f>
        <v>Kartik Tyagi</v>
      </c>
      <c r="D1896" t="str">
        <f>MatchSquad!D1896</f>
        <v>BWL</v>
      </c>
      <c r="E1896" t="str">
        <f>MatchSquad!E1896</f>
        <v>KKR</v>
      </c>
      <c r="F1896">
        <f>MatchSquad!G1896</f>
        <v>0</v>
      </c>
      <c r="G1896">
        <f>IF(A1896="","",SUMIFS(BallByBall!$I$2:$I$501,BallByBall!$B$2:$B$501,A1896,BallByBall!$F$2:$F$501,B1896))</f>
        <v>0</v>
      </c>
      <c r="H1896">
        <f>IF(A1896="","",COUNTIFS(BallByBall!$B$2:$B$501,A1896,BallByBall!$F$2:$F$501,B1896,BallByBall!$Q$2:$Q$501,1))</f>
        <v>0</v>
      </c>
      <c r="I1896">
        <f>IF(A1896="","",COUNTIFS(BallByBall!$B$2:$B$501,A1896,BallByBall!$F$2:$F$501,B1896,BallByBall!$R$2:$R$501,1))</f>
        <v>0</v>
      </c>
      <c r="J1896">
        <f>IF(A1896="","",SUMIFS(BallByBall!$T$2:$T$501,BallByBall!$B$2:$B$501,A1896,BallByBall!$H$2:$H$501,B1896))</f>
        <v>0</v>
      </c>
      <c r="K1896">
        <f>IF(A1896="","",SUMIFS(BallByBall!$U$2:$U$501,BallByBall!$B$2:$B$501,A1896,BallByBall!$P$2:$P$501,B1896))</f>
        <v>0</v>
      </c>
      <c r="L1896">
        <f>IF(A1896="","",SUMIFS(BallByBall!$V$2:$V$501,BallByBall!$B$2:$B$501,A1896,BallByBall!$P$2:$P$501,B1896))</f>
        <v>0</v>
      </c>
      <c r="M1896">
        <f>IF(A1896="","",SUMIFS(BallByBall!$W$2:$W$501,BallByBall!$B$2:$B$501,A1896,BallByBall!$P$2:$P$501,B1896))</f>
        <v>0</v>
      </c>
      <c r="N1896">
        <f>IF(A1896="","",SUMIFS(BallByBall!$X$2:$X$501,BallByBall!$B$2:$B$501,A1896,BallByBall!$P$2:$P$501,B1896))</f>
        <v>0</v>
      </c>
      <c r="O1896">
        <f>IF(A1896="","",SUMIFS(OverSummary!$G$2:$G$101,OverSummary!$A$2:$A$101,A1896,OverSummary!$D$2:$D$101,B1896))</f>
        <v>0</v>
      </c>
      <c r="P1896">
        <f>IF(A1896="","",G1896*Rules!$B$13+H1896*Rules!$B$14+I1896*Rules!$B$15)</f>
        <v>0</v>
      </c>
      <c r="Q1896">
        <f>IF(A1896="","",IF(G1896&gt;=100,Rules!$B$18,IF(G1896&gt;=50,Rules!$B$17,IF(G1896&gt;=30,Rules!$B$16,0)))+IF(AND(F1896=1,D1896&lt;&gt;"BWL",G1896=0),Rules!$B$27,0))</f>
        <v>0</v>
      </c>
      <c r="R1896">
        <f>IF(A1896="","",J1896*Rules!$B$19+O1896*Rules!$B$22)</f>
        <v>0</v>
      </c>
      <c r="S1896">
        <f>IF(A1896="","",IF(J1896&gt;=4,Rules!$B$21,IF(J1896&gt;=3,Rules!$B$20,0)))</f>
        <v>0</v>
      </c>
      <c r="T1896">
        <f>IF(A1896="","",K1896*Rules!$B$23+L1896*Rules!$B$24+M1896*Rules!$B$25+N1896*Rules!$B$26)</f>
        <v>0</v>
      </c>
      <c r="U1896">
        <f t="shared" si="29"/>
        <v>0</v>
      </c>
    </row>
    <row r="1897" spans="1:21" x14ac:dyDescent="0.2">
      <c r="A1897" t="str">
        <f>MatchSquad!A1897</f>
        <v>M038</v>
      </c>
      <c r="B1897" t="str">
        <f>MatchSquad!B1897</f>
        <v>P096</v>
      </c>
      <c r="C1897" t="str">
        <f>MatchSquad!C1897</f>
        <v>Prashant Solanki</v>
      </c>
      <c r="D1897" t="str">
        <f>MatchSquad!D1897</f>
        <v>BWL</v>
      </c>
      <c r="E1897" t="str">
        <f>MatchSquad!E1897</f>
        <v>KKR</v>
      </c>
      <c r="F1897">
        <f>MatchSquad!G1897</f>
        <v>0</v>
      </c>
      <c r="G1897">
        <f>IF(A1897="","",SUMIFS(BallByBall!$I$2:$I$501,BallByBall!$B$2:$B$501,A1897,BallByBall!$F$2:$F$501,B1897))</f>
        <v>0</v>
      </c>
      <c r="H1897">
        <f>IF(A1897="","",COUNTIFS(BallByBall!$B$2:$B$501,A1897,BallByBall!$F$2:$F$501,B1897,BallByBall!$Q$2:$Q$501,1))</f>
        <v>0</v>
      </c>
      <c r="I1897">
        <f>IF(A1897="","",COUNTIFS(BallByBall!$B$2:$B$501,A1897,BallByBall!$F$2:$F$501,B1897,BallByBall!$R$2:$R$501,1))</f>
        <v>0</v>
      </c>
      <c r="J1897">
        <f>IF(A1897="","",SUMIFS(BallByBall!$T$2:$T$501,BallByBall!$B$2:$B$501,A1897,BallByBall!$H$2:$H$501,B1897))</f>
        <v>0</v>
      </c>
      <c r="K1897">
        <f>IF(A1897="","",SUMIFS(BallByBall!$U$2:$U$501,BallByBall!$B$2:$B$501,A1897,BallByBall!$P$2:$P$501,B1897))</f>
        <v>0</v>
      </c>
      <c r="L1897">
        <f>IF(A1897="","",SUMIFS(BallByBall!$V$2:$V$501,BallByBall!$B$2:$B$501,A1897,BallByBall!$P$2:$P$501,B1897))</f>
        <v>0</v>
      </c>
      <c r="M1897">
        <f>IF(A1897="","",SUMIFS(BallByBall!$W$2:$W$501,BallByBall!$B$2:$B$501,A1897,BallByBall!$P$2:$P$501,B1897))</f>
        <v>0</v>
      </c>
      <c r="N1897">
        <f>IF(A1897="","",SUMIFS(BallByBall!$X$2:$X$501,BallByBall!$B$2:$B$501,A1897,BallByBall!$P$2:$P$501,B1897))</f>
        <v>0</v>
      </c>
      <c r="O1897">
        <f>IF(A1897="","",SUMIFS(OverSummary!$G$2:$G$101,OverSummary!$A$2:$A$101,A1897,OverSummary!$D$2:$D$101,B1897))</f>
        <v>0</v>
      </c>
      <c r="P1897">
        <f>IF(A1897="","",G1897*Rules!$B$13+H1897*Rules!$B$14+I1897*Rules!$B$15)</f>
        <v>0</v>
      </c>
      <c r="Q1897">
        <f>IF(A1897="","",IF(G1897&gt;=100,Rules!$B$18,IF(G1897&gt;=50,Rules!$B$17,IF(G1897&gt;=30,Rules!$B$16,0)))+IF(AND(F1897=1,D1897&lt;&gt;"BWL",G1897=0),Rules!$B$27,0))</f>
        <v>0</v>
      </c>
      <c r="R1897">
        <f>IF(A1897="","",J1897*Rules!$B$19+O1897*Rules!$B$22)</f>
        <v>0</v>
      </c>
      <c r="S1897">
        <f>IF(A1897="","",IF(J1897&gt;=4,Rules!$B$21,IF(J1897&gt;=3,Rules!$B$20,0)))</f>
        <v>0</v>
      </c>
      <c r="T1897">
        <f>IF(A1897="","",K1897*Rules!$B$23+L1897*Rules!$B$24+M1897*Rules!$B$25+N1897*Rules!$B$26)</f>
        <v>0</v>
      </c>
      <c r="U1897">
        <f t="shared" si="29"/>
        <v>0</v>
      </c>
    </row>
    <row r="1898" spans="1:21" x14ac:dyDescent="0.2">
      <c r="A1898" t="str">
        <f>MatchSquad!A1898</f>
        <v>M038</v>
      </c>
      <c r="B1898" t="str">
        <f>MatchSquad!B1898</f>
        <v>P097</v>
      </c>
      <c r="C1898" t="str">
        <f>MatchSquad!C1898</f>
        <v>Saurabh Dubey</v>
      </c>
      <c r="D1898" t="str">
        <f>MatchSquad!D1898</f>
        <v>BWL</v>
      </c>
      <c r="E1898" t="str">
        <f>MatchSquad!E1898</f>
        <v>KKR</v>
      </c>
      <c r="F1898">
        <f>MatchSquad!G1898</f>
        <v>0</v>
      </c>
      <c r="G1898">
        <f>IF(A1898="","",SUMIFS(BallByBall!$I$2:$I$501,BallByBall!$B$2:$B$501,A1898,BallByBall!$F$2:$F$501,B1898))</f>
        <v>0</v>
      </c>
      <c r="H1898">
        <f>IF(A1898="","",COUNTIFS(BallByBall!$B$2:$B$501,A1898,BallByBall!$F$2:$F$501,B1898,BallByBall!$Q$2:$Q$501,1))</f>
        <v>0</v>
      </c>
      <c r="I1898">
        <f>IF(A1898="","",COUNTIFS(BallByBall!$B$2:$B$501,A1898,BallByBall!$F$2:$F$501,B1898,BallByBall!$R$2:$R$501,1))</f>
        <v>0</v>
      </c>
      <c r="J1898">
        <f>IF(A1898="","",SUMIFS(BallByBall!$T$2:$T$501,BallByBall!$B$2:$B$501,A1898,BallByBall!$H$2:$H$501,B1898))</f>
        <v>0</v>
      </c>
      <c r="K1898">
        <f>IF(A1898="","",SUMIFS(BallByBall!$U$2:$U$501,BallByBall!$B$2:$B$501,A1898,BallByBall!$P$2:$P$501,B1898))</f>
        <v>0</v>
      </c>
      <c r="L1898">
        <f>IF(A1898="","",SUMIFS(BallByBall!$V$2:$V$501,BallByBall!$B$2:$B$501,A1898,BallByBall!$P$2:$P$501,B1898))</f>
        <v>0</v>
      </c>
      <c r="M1898">
        <f>IF(A1898="","",SUMIFS(BallByBall!$W$2:$W$501,BallByBall!$B$2:$B$501,A1898,BallByBall!$P$2:$P$501,B1898))</f>
        <v>0</v>
      </c>
      <c r="N1898">
        <f>IF(A1898="","",SUMIFS(BallByBall!$X$2:$X$501,BallByBall!$B$2:$B$501,A1898,BallByBall!$P$2:$P$501,B1898))</f>
        <v>0</v>
      </c>
      <c r="O1898">
        <f>IF(A1898="","",SUMIFS(OverSummary!$G$2:$G$101,OverSummary!$A$2:$A$101,A1898,OverSummary!$D$2:$D$101,B1898))</f>
        <v>0</v>
      </c>
      <c r="P1898">
        <f>IF(A1898="","",G1898*Rules!$B$13+H1898*Rules!$B$14+I1898*Rules!$B$15)</f>
        <v>0</v>
      </c>
      <c r="Q1898">
        <f>IF(A1898="","",IF(G1898&gt;=100,Rules!$B$18,IF(G1898&gt;=50,Rules!$B$17,IF(G1898&gt;=30,Rules!$B$16,0)))+IF(AND(F1898=1,D1898&lt;&gt;"BWL",G1898=0),Rules!$B$27,0))</f>
        <v>0</v>
      </c>
      <c r="R1898">
        <f>IF(A1898="","",J1898*Rules!$B$19+O1898*Rules!$B$22)</f>
        <v>0</v>
      </c>
      <c r="S1898">
        <f>IF(A1898="","",IF(J1898&gt;=4,Rules!$B$21,IF(J1898&gt;=3,Rules!$B$20,0)))</f>
        <v>0</v>
      </c>
      <c r="T1898">
        <f>IF(A1898="","",K1898*Rules!$B$23+L1898*Rules!$B$24+M1898*Rules!$B$25+N1898*Rules!$B$26)</f>
        <v>0</v>
      </c>
      <c r="U1898">
        <f t="shared" si="29"/>
        <v>0</v>
      </c>
    </row>
    <row r="1899" spans="1:21" x14ac:dyDescent="0.2">
      <c r="A1899" t="str">
        <f>MatchSquad!A1899</f>
        <v>M038</v>
      </c>
      <c r="B1899" t="str">
        <f>MatchSquad!B1899</f>
        <v>P098</v>
      </c>
      <c r="C1899" t="str">
        <f>MatchSquad!C1899</f>
        <v>Navdeep Saini</v>
      </c>
      <c r="D1899" t="str">
        <f>MatchSquad!D1899</f>
        <v>BWL</v>
      </c>
      <c r="E1899" t="str">
        <f>MatchSquad!E1899</f>
        <v>KKR</v>
      </c>
      <c r="F1899">
        <f>MatchSquad!G1899</f>
        <v>0</v>
      </c>
      <c r="G1899">
        <f>IF(A1899="","",SUMIFS(BallByBall!$I$2:$I$501,BallByBall!$B$2:$B$501,A1899,BallByBall!$F$2:$F$501,B1899))</f>
        <v>0</v>
      </c>
      <c r="H1899">
        <f>IF(A1899="","",COUNTIFS(BallByBall!$B$2:$B$501,A1899,BallByBall!$F$2:$F$501,B1899,BallByBall!$Q$2:$Q$501,1))</f>
        <v>0</v>
      </c>
      <c r="I1899">
        <f>IF(A1899="","",COUNTIFS(BallByBall!$B$2:$B$501,A1899,BallByBall!$F$2:$F$501,B1899,BallByBall!$R$2:$R$501,1))</f>
        <v>0</v>
      </c>
      <c r="J1899">
        <f>IF(A1899="","",SUMIFS(BallByBall!$T$2:$T$501,BallByBall!$B$2:$B$501,A1899,BallByBall!$H$2:$H$501,B1899))</f>
        <v>0</v>
      </c>
      <c r="K1899">
        <f>IF(A1899="","",SUMIFS(BallByBall!$U$2:$U$501,BallByBall!$B$2:$B$501,A1899,BallByBall!$P$2:$P$501,B1899))</f>
        <v>0</v>
      </c>
      <c r="L1899">
        <f>IF(A1899="","",SUMIFS(BallByBall!$V$2:$V$501,BallByBall!$B$2:$B$501,A1899,BallByBall!$P$2:$P$501,B1899))</f>
        <v>0</v>
      </c>
      <c r="M1899">
        <f>IF(A1899="","",SUMIFS(BallByBall!$W$2:$W$501,BallByBall!$B$2:$B$501,A1899,BallByBall!$P$2:$P$501,B1899))</f>
        <v>0</v>
      </c>
      <c r="N1899">
        <f>IF(A1899="","",SUMIFS(BallByBall!$X$2:$X$501,BallByBall!$B$2:$B$501,A1899,BallByBall!$P$2:$P$501,B1899))</f>
        <v>0</v>
      </c>
      <c r="O1899">
        <f>IF(A1899="","",SUMIFS(OverSummary!$G$2:$G$101,OverSummary!$A$2:$A$101,A1899,OverSummary!$D$2:$D$101,B1899))</f>
        <v>0</v>
      </c>
      <c r="P1899">
        <f>IF(A1899="","",G1899*Rules!$B$13+H1899*Rules!$B$14+I1899*Rules!$B$15)</f>
        <v>0</v>
      </c>
      <c r="Q1899">
        <f>IF(A1899="","",IF(G1899&gt;=100,Rules!$B$18,IF(G1899&gt;=50,Rules!$B$17,IF(G1899&gt;=30,Rules!$B$16,0)))+IF(AND(F1899=1,D1899&lt;&gt;"BWL",G1899=0),Rules!$B$27,0))</f>
        <v>0</v>
      </c>
      <c r="R1899">
        <f>IF(A1899="","",J1899*Rules!$B$19+O1899*Rules!$B$22)</f>
        <v>0</v>
      </c>
      <c r="S1899">
        <f>IF(A1899="","",IF(J1899&gt;=4,Rules!$B$21,IF(J1899&gt;=3,Rules!$B$20,0)))</f>
        <v>0</v>
      </c>
      <c r="T1899">
        <f>IF(A1899="","",K1899*Rules!$B$23+L1899*Rules!$B$24+M1899*Rules!$B$25+N1899*Rules!$B$26)</f>
        <v>0</v>
      </c>
      <c r="U1899">
        <f t="shared" si="29"/>
        <v>0</v>
      </c>
    </row>
    <row r="1900" spans="1:21" x14ac:dyDescent="0.2">
      <c r="A1900" t="str">
        <f>MatchSquad!A1900</f>
        <v>M038</v>
      </c>
      <c r="B1900" t="str">
        <f>MatchSquad!B1900</f>
        <v>P099</v>
      </c>
      <c r="C1900" t="str">
        <f>MatchSquad!C1900</f>
        <v>Umran Malik</v>
      </c>
      <c r="D1900" t="str">
        <f>MatchSquad!D1900</f>
        <v>BWL</v>
      </c>
      <c r="E1900" t="str">
        <f>MatchSquad!E1900</f>
        <v>KKR</v>
      </c>
      <c r="F1900">
        <f>MatchSquad!G1900</f>
        <v>0</v>
      </c>
      <c r="G1900">
        <f>IF(A1900="","",SUMIFS(BallByBall!$I$2:$I$501,BallByBall!$B$2:$B$501,A1900,BallByBall!$F$2:$F$501,B1900))</f>
        <v>0</v>
      </c>
      <c r="H1900">
        <f>IF(A1900="","",COUNTIFS(BallByBall!$B$2:$B$501,A1900,BallByBall!$F$2:$F$501,B1900,BallByBall!$Q$2:$Q$501,1))</f>
        <v>0</v>
      </c>
      <c r="I1900">
        <f>IF(A1900="","",COUNTIFS(BallByBall!$B$2:$B$501,A1900,BallByBall!$F$2:$F$501,B1900,BallByBall!$R$2:$R$501,1))</f>
        <v>0</v>
      </c>
      <c r="J1900">
        <f>IF(A1900="","",SUMIFS(BallByBall!$T$2:$T$501,BallByBall!$B$2:$B$501,A1900,BallByBall!$H$2:$H$501,B1900))</f>
        <v>0</v>
      </c>
      <c r="K1900">
        <f>IF(A1900="","",SUMIFS(BallByBall!$U$2:$U$501,BallByBall!$B$2:$B$501,A1900,BallByBall!$P$2:$P$501,B1900))</f>
        <v>0</v>
      </c>
      <c r="L1900">
        <f>IF(A1900="","",SUMIFS(BallByBall!$V$2:$V$501,BallByBall!$B$2:$B$501,A1900,BallByBall!$P$2:$P$501,B1900))</f>
        <v>0</v>
      </c>
      <c r="M1900">
        <f>IF(A1900="","",SUMIFS(BallByBall!$W$2:$W$501,BallByBall!$B$2:$B$501,A1900,BallByBall!$P$2:$P$501,B1900))</f>
        <v>0</v>
      </c>
      <c r="N1900">
        <f>IF(A1900="","",SUMIFS(BallByBall!$X$2:$X$501,BallByBall!$B$2:$B$501,A1900,BallByBall!$P$2:$P$501,B1900))</f>
        <v>0</v>
      </c>
      <c r="O1900">
        <f>IF(A1900="","",SUMIFS(OverSummary!$G$2:$G$101,OverSummary!$A$2:$A$101,A1900,OverSummary!$D$2:$D$101,B1900))</f>
        <v>0</v>
      </c>
      <c r="P1900">
        <f>IF(A1900="","",G1900*Rules!$B$13+H1900*Rules!$B$14+I1900*Rules!$B$15)</f>
        <v>0</v>
      </c>
      <c r="Q1900">
        <f>IF(A1900="","",IF(G1900&gt;=100,Rules!$B$18,IF(G1900&gt;=50,Rules!$B$17,IF(G1900&gt;=30,Rules!$B$16,0)))+IF(AND(F1900=1,D1900&lt;&gt;"BWL",G1900=0),Rules!$B$27,0))</f>
        <v>0</v>
      </c>
      <c r="R1900">
        <f>IF(A1900="","",J1900*Rules!$B$19+O1900*Rules!$B$22)</f>
        <v>0</v>
      </c>
      <c r="S1900">
        <f>IF(A1900="","",IF(J1900&gt;=4,Rules!$B$21,IF(J1900&gt;=3,Rules!$B$20,0)))</f>
        <v>0</v>
      </c>
      <c r="T1900">
        <f>IF(A1900="","",K1900*Rules!$B$23+L1900*Rules!$B$24+M1900*Rules!$B$25+N1900*Rules!$B$26)</f>
        <v>0</v>
      </c>
      <c r="U1900">
        <f t="shared" si="29"/>
        <v>0</v>
      </c>
    </row>
    <row r="1901" spans="1:21" x14ac:dyDescent="0.2">
      <c r="A1901" t="str">
        <f>MatchSquad!A1901</f>
        <v>M038</v>
      </c>
      <c r="B1901" t="str">
        <f>MatchSquad!B1901</f>
        <v>P100</v>
      </c>
      <c r="C1901" t="str">
        <f>MatchSquad!C1901</f>
        <v>Varun Chakaravarthy</v>
      </c>
      <c r="D1901" t="str">
        <f>MatchSquad!D1901</f>
        <v>BWL</v>
      </c>
      <c r="E1901" t="str">
        <f>MatchSquad!E1901</f>
        <v>KKR</v>
      </c>
      <c r="F1901">
        <f>MatchSquad!G1901</f>
        <v>0</v>
      </c>
      <c r="G1901">
        <f>IF(A1901="","",SUMIFS(BallByBall!$I$2:$I$501,BallByBall!$B$2:$B$501,A1901,BallByBall!$F$2:$F$501,B1901))</f>
        <v>0</v>
      </c>
      <c r="H1901">
        <f>IF(A1901="","",COUNTIFS(BallByBall!$B$2:$B$501,A1901,BallByBall!$F$2:$F$501,B1901,BallByBall!$Q$2:$Q$501,1))</f>
        <v>0</v>
      </c>
      <c r="I1901">
        <f>IF(A1901="","",COUNTIFS(BallByBall!$B$2:$B$501,A1901,BallByBall!$F$2:$F$501,B1901,BallByBall!$R$2:$R$501,1))</f>
        <v>0</v>
      </c>
      <c r="J1901">
        <f>IF(A1901="","",SUMIFS(BallByBall!$T$2:$T$501,BallByBall!$B$2:$B$501,A1901,BallByBall!$H$2:$H$501,B1901))</f>
        <v>0</v>
      </c>
      <c r="K1901">
        <f>IF(A1901="","",SUMIFS(BallByBall!$U$2:$U$501,BallByBall!$B$2:$B$501,A1901,BallByBall!$P$2:$P$501,B1901))</f>
        <v>0</v>
      </c>
      <c r="L1901">
        <f>IF(A1901="","",SUMIFS(BallByBall!$V$2:$V$501,BallByBall!$B$2:$B$501,A1901,BallByBall!$P$2:$P$501,B1901))</f>
        <v>0</v>
      </c>
      <c r="M1901">
        <f>IF(A1901="","",SUMIFS(BallByBall!$W$2:$W$501,BallByBall!$B$2:$B$501,A1901,BallByBall!$P$2:$P$501,B1901))</f>
        <v>0</v>
      </c>
      <c r="N1901">
        <f>IF(A1901="","",SUMIFS(BallByBall!$X$2:$X$501,BallByBall!$B$2:$B$501,A1901,BallByBall!$P$2:$P$501,B1901))</f>
        <v>0</v>
      </c>
      <c r="O1901">
        <f>IF(A1901="","",SUMIFS(OverSummary!$G$2:$G$101,OverSummary!$A$2:$A$101,A1901,OverSummary!$D$2:$D$101,B1901))</f>
        <v>0</v>
      </c>
      <c r="P1901">
        <f>IF(A1901="","",G1901*Rules!$B$13+H1901*Rules!$B$14+I1901*Rules!$B$15)</f>
        <v>0</v>
      </c>
      <c r="Q1901">
        <f>IF(A1901="","",IF(G1901&gt;=100,Rules!$B$18,IF(G1901&gt;=50,Rules!$B$17,IF(G1901&gt;=30,Rules!$B$16,0)))+IF(AND(F1901=1,D1901&lt;&gt;"BWL",G1901=0),Rules!$B$27,0))</f>
        <v>0</v>
      </c>
      <c r="R1901">
        <f>IF(A1901="","",J1901*Rules!$B$19+O1901*Rules!$B$22)</f>
        <v>0</v>
      </c>
      <c r="S1901">
        <f>IF(A1901="","",IF(J1901&gt;=4,Rules!$B$21,IF(J1901&gt;=3,Rules!$B$20,0)))</f>
        <v>0</v>
      </c>
      <c r="T1901">
        <f>IF(A1901="","",K1901*Rules!$B$23+L1901*Rules!$B$24+M1901*Rules!$B$25+N1901*Rules!$B$26)</f>
        <v>0</v>
      </c>
      <c r="U1901">
        <f t="shared" si="29"/>
        <v>0</v>
      </c>
    </row>
    <row r="1902" spans="1:21" x14ac:dyDescent="0.2">
      <c r="A1902" t="str">
        <f>MatchSquad!A1902</f>
        <v>M039</v>
      </c>
      <c r="B1902" t="str">
        <f>MatchSquad!B1902</f>
        <v>P026</v>
      </c>
      <c r="C1902" t="str">
        <f>MatchSquad!C1902</f>
        <v>KL Rahul</v>
      </c>
      <c r="D1902" t="str">
        <f>MatchSquad!D1902</f>
        <v>WK</v>
      </c>
      <c r="E1902" t="str">
        <f>MatchSquad!E1902</f>
        <v>DC</v>
      </c>
      <c r="F1902">
        <f>MatchSquad!G1902</f>
        <v>0</v>
      </c>
      <c r="G1902">
        <f>IF(A1902="","",SUMIFS(BallByBall!$I$2:$I$501,BallByBall!$B$2:$B$501,A1902,BallByBall!$F$2:$F$501,B1902))</f>
        <v>0</v>
      </c>
      <c r="H1902">
        <f>IF(A1902="","",COUNTIFS(BallByBall!$B$2:$B$501,A1902,BallByBall!$F$2:$F$501,B1902,BallByBall!$Q$2:$Q$501,1))</f>
        <v>0</v>
      </c>
      <c r="I1902">
        <f>IF(A1902="","",COUNTIFS(BallByBall!$B$2:$B$501,A1902,BallByBall!$F$2:$F$501,B1902,BallByBall!$R$2:$R$501,1))</f>
        <v>0</v>
      </c>
      <c r="J1902">
        <f>IF(A1902="","",SUMIFS(BallByBall!$T$2:$T$501,BallByBall!$B$2:$B$501,A1902,BallByBall!$H$2:$H$501,B1902))</f>
        <v>0</v>
      </c>
      <c r="K1902">
        <f>IF(A1902="","",SUMIFS(BallByBall!$U$2:$U$501,BallByBall!$B$2:$B$501,A1902,BallByBall!$P$2:$P$501,B1902))</f>
        <v>0</v>
      </c>
      <c r="L1902">
        <f>IF(A1902="","",SUMIFS(BallByBall!$V$2:$V$501,BallByBall!$B$2:$B$501,A1902,BallByBall!$P$2:$P$501,B1902))</f>
        <v>0</v>
      </c>
      <c r="M1902">
        <f>IF(A1902="","",SUMIFS(BallByBall!$W$2:$W$501,BallByBall!$B$2:$B$501,A1902,BallByBall!$P$2:$P$501,B1902))</f>
        <v>0</v>
      </c>
      <c r="N1902">
        <f>IF(A1902="","",SUMIFS(BallByBall!$X$2:$X$501,BallByBall!$B$2:$B$501,A1902,BallByBall!$P$2:$P$501,B1902))</f>
        <v>0</v>
      </c>
      <c r="O1902">
        <f>IF(A1902="","",SUMIFS(OverSummary!$G$2:$G$101,OverSummary!$A$2:$A$101,A1902,OverSummary!$D$2:$D$101,B1902))</f>
        <v>0</v>
      </c>
      <c r="P1902">
        <f>IF(A1902="","",G1902*Rules!$B$13+H1902*Rules!$B$14+I1902*Rules!$B$15)</f>
        <v>0</v>
      </c>
      <c r="Q1902">
        <f>IF(A1902="","",IF(G1902&gt;=100,Rules!$B$18,IF(G1902&gt;=50,Rules!$B$17,IF(G1902&gt;=30,Rules!$B$16,0)))+IF(AND(F1902=1,D1902&lt;&gt;"BWL",G1902=0),Rules!$B$27,0))</f>
        <v>0</v>
      </c>
      <c r="R1902">
        <f>IF(A1902="","",J1902*Rules!$B$19+O1902*Rules!$B$22)</f>
        <v>0</v>
      </c>
      <c r="S1902">
        <f>IF(A1902="","",IF(J1902&gt;=4,Rules!$B$21,IF(J1902&gt;=3,Rules!$B$20,0)))</f>
        <v>0</v>
      </c>
      <c r="T1902">
        <f>IF(A1902="","",K1902*Rules!$B$23+L1902*Rules!$B$24+M1902*Rules!$B$25+N1902*Rules!$B$26)</f>
        <v>0</v>
      </c>
      <c r="U1902">
        <f t="shared" si="29"/>
        <v>0</v>
      </c>
    </row>
    <row r="1903" spans="1:21" x14ac:dyDescent="0.2">
      <c r="A1903" t="str">
        <f>MatchSquad!A1903</f>
        <v>M039</v>
      </c>
      <c r="B1903" t="str">
        <f>MatchSquad!B1903</f>
        <v>P027</v>
      </c>
      <c r="C1903" t="str">
        <f>MatchSquad!C1903</f>
        <v>Karun Nair</v>
      </c>
      <c r="D1903" t="str">
        <f>MatchSquad!D1903</f>
        <v>BAT</v>
      </c>
      <c r="E1903" t="str">
        <f>MatchSquad!E1903</f>
        <v>DC</v>
      </c>
      <c r="F1903">
        <f>MatchSquad!G1903</f>
        <v>0</v>
      </c>
      <c r="G1903">
        <f>IF(A1903="","",SUMIFS(BallByBall!$I$2:$I$501,BallByBall!$B$2:$B$501,A1903,BallByBall!$F$2:$F$501,B1903))</f>
        <v>0</v>
      </c>
      <c r="H1903">
        <f>IF(A1903="","",COUNTIFS(BallByBall!$B$2:$B$501,A1903,BallByBall!$F$2:$F$501,B1903,BallByBall!$Q$2:$Q$501,1))</f>
        <v>0</v>
      </c>
      <c r="I1903">
        <f>IF(A1903="","",COUNTIFS(BallByBall!$B$2:$B$501,A1903,BallByBall!$F$2:$F$501,B1903,BallByBall!$R$2:$R$501,1))</f>
        <v>0</v>
      </c>
      <c r="J1903">
        <f>IF(A1903="","",SUMIFS(BallByBall!$T$2:$T$501,BallByBall!$B$2:$B$501,A1903,BallByBall!$H$2:$H$501,B1903))</f>
        <v>0</v>
      </c>
      <c r="K1903">
        <f>IF(A1903="","",SUMIFS(BallByBall!$U$2:$U$501,BallByBall!$B$2:$B$501,A1903,BallByBall!$P$2:$P$501,B1903))</f>
        <v>0</v>
      </c>
      <c r="L1903">
        <f>IF(A1903="","",SUMIFS(BallByBall!$V$2:$V$501,BallByBall!$B$2:$B$501,A1903,BallByBall!$P$2:$P$501,B1903))</f>
        <v>0</v>
      </c>
      <c r="M1903">
        <f>IF(A1903="","",SUMIFS(BallByBall!$W$2:$W$501,BallByBall!$B$2:$B$501,A1903,BallByBall!$P$2:$P$501,B1903))</f>
        <v>0</v>
      </c>
      <c r="N1903">
        <f>IF(A1903="","",SUMIFS(BallByBall!$X$2:$X$501,BallByBall!$B$2:$B$501,A1903,BallByBall!$P$2:$P$501,B1903))</f>
        <v>0</v>
      </c>
      <c r="O1903">
        <f>IF(A1903="","",SUMIFS(OverSummary!$G$2:$G$101,OverSummary!$A$2:$A$101,A1903,OverSummary!$D$2:$D$101,B1903))</f>
        <v>0</v>
      </c>
      <c r="P1903">
        <f>IF(A1903="","",G1903*Rules!$B$13+H1903*Rules!$B$14+I1903*Rules!$B$15)</f>
        <v>0</v>
      </c>
      <c r="Q1903">
        <f>IF(A1903="","",IF(G1903&gt;=100,Rules!$B$18,IF(G1903&gt;=50,Rules!$B$17,IF(G1903&gt;=30,Rules!$B$16,0)))+IF(AND(F1903=1,D1903&lt;&gt;"BWL",G1903=0),Rules!$B$27,0))</f>
        <v>0</v>
      </c>
      <c r="R1903">
        <f>IF(A1903="","",J1903*Rules!$B$19+O1903*Rules!$B$22)</f>
        <v>0</v>
      </c>
      <c r="S1903">
        <f>IF(A1903="","",IF(J1903&gt;=4,Rules!$B$21,IF(J1903&gt;=3,Rules!$B$20,0)))</f>
        <v>0</v>
      </c>
      <c r="T1903">
        <f>IF(A1903="","",K1903*Rules!$B$23+L1903*Rules!$B$24+M1903*Rules!$B$25+N1903*Rules!$B$26)</f>
        <v>0</v>
      </c>
      <c r="U1903">
        <f t="shared" si="29"/>
        <v>0</v>
      </c>
    </row>
    <row r="1904" spans="1:21" x14ac:dyDescent="0.2">
      <c r="A1904" t="str">
        <f>MatchSquad!A1904</f>
        <v>M039</v>
      </c>
      <c r="B1904" t="str">
        <f>MatchSquad!B1904</f>
        <v>P028</v>
      </c>
      <c r="C1904" t="str">
        <f>MatchSquad!C1904</f>
        <v>David Miller</v>
      </c>
      <c r="D1904" t="str">
        <f>MatchSquad!D1904</f>
        <v>BAT</v>
      </c>
      <c r="E1904" t="str">
        <f>MatchSquad!E1904</f>
        <v>DC</v>
      </c>
      <c r="F1904">
        <f>MatchSquad!G1904</f>
        <v>0</v>
      </c>
      <c r="G1904">
        <f>IF(A1904="","",SUMIFS(BallByBall!$I$2:$I$501,BallByBall!$B$2:$B$501,A1904,BallByBall!$F$2:$F$501,B1904))</f>
        <v>0</v>
      </c>
      <c r="H1904">
        <f>IF(A1904="","",COUNTIFS(BallByBall!$B$2:$B$501,A1904,BallByBall!$F$2:$F$501,B1904,BallByBall!$Q$2:$Q$501,1))</f>
        <v>0</v>
      </c>
      <c r="I1904">
        <f>IF(A1904="","",COUNTIFS(BallByBall!$B$2:$B$501,A1904,BallByBall!$F$2:$F$501,B1904,BallByBall!$R$2:$R$501,1))</f>
        <v>0</v>
      </c>
      <c r="J1904">
        <f>IF(A1904="","",SUMIFS(BallByBall!$T$2:$T$501,BallByBall!$B$2:$B$501,A1904,BallByBall!$H$2:$H$501,B1904))</f>
        <v>0</v>
      </c>
      <c r="K1904">
        <f>IF(A1904="","",SUMIFS(BallByBall!$U$2:$U$501,BallByBall!$B$2:$B$501,A1904,BallByBall!$P$2:$P$501,B1904))</f>
        <v>0</v>
      </c>
      <c r="L1904">
        <f>IF(A1904="","",SUMIFS(BallByBall!$V$2:$V$501,BallByBall!$B$2:$B$501,A1904,BallByBall!$P$2:$P$501,B1904))</f>
        <v>0</v>
      </c>
      <c r="M1904">
        <f>IF(A1904="","",SUMIFS(BallByBall!$W$2:$W$501,BallByBall!$B$2:$B$501,A1904,BallByBall!$P$2:$P$501,B1904))</f>
        <v>0</v>
      </c>
      <c r="N1904">
        <f>IF(A1904="","",SUMIFS(BallByBall!$X$2:$X$501,BallByBall!$B$2:$B$501,A1904,BallByBall!$P$2:$P$501,B1904))</f>
        <v>0</v>
      </c>
      <c r="O1904">
        <f>IF(A1904="","",SUMIFS(OverSummary!$G$2:$G$101,OverSummary!$A$2:$A$101,A1904,OverSummary!$D$2:$D$101,B1904))</f>
        <v>0</v>
      </c>
      <c r="P1904">
        <f>IF(A1904="","",G1904*Rules!$B$13+H1904*Rules!$B$14+I1904*Rules!$B$15)</f>
        <v>0</v>
      </c>
      <c r="Q1904">
        <f>IF(A1904="","",IF(G1904&gt;=100,Rules!$B$18,IF(G1904&gt;=50,Rules!$B$17,IF(G1904&gt;=30,Rules!$B$16,0)))+IF(AND(F1904=1,D1904&lt;&gt;"BWL",G1904=0),Rules!$B$27,0))</f>
        <v>0</v>
      </c>
      <c r="R1904">
        <f>IF(A1904="","",J1904*Rules!$B$19+O1904*Rules!$B$22)</f>
        <v>0</v>
      </c>
      <c r="S1904">
        <f>IF(A1904="","",IF(J1904&gt;=4,Rules!$B$21,IF(J1904&gt;=3,Rules!$B$20,0)))</f>
        <v>0</v>
      </c>
      <c r="T1904">
        <f>IF(A1904="","",K1904*Rules!$B$23+L1904*Rules!$B$24+M1904*Rules!$B$25+N1904*Rules!$B$26)</f>
        <v>0</v>
      </c>
      <c r="U1904">
        <f t="shared" si="29"/>
        <v>0</v>
      </c>
    </row>
    <row r="1905" spans="1:21" x14ac:dyDescent="0.2">
      <c r="A1905" t="str">
        <f>MatchSquad!A1905</f>
        <v>M039</v>
      </c>
      <c r="B1905" t="str">
        <f>MatchSquad!B1905</f>
        <v>P029</v>
      </c>
      <c r="C1905" t="str">
        <f>MatchSquad!C1905</f>
        <v>Ben Duckett</v>
      </c>
      <c r="D1905" t="str">
        <f>MatchSquad!D1905</f>
        <v>WK</v>
      </c>
      <c r="E1905" t="str">
        <f>MatchSquad!E1905</f>
        <v>DC</v>
      </c>
      <c r="F1905">
        <f>MatchSquad!G1905</f>
        <v>0</v>
      </c>
      <c r="G1905">
        <f>IF(A1905="","",SUMIFS(BallByBall!$I$2:$I$501,BallByBall!$B$2:$B$501,A1905,BallByBall!$F$2:$F$501,B1905))</f>
        <v>0</v>
      </c>
      <c r="H1905">
        <f>IF(A1905="","",COUNTIFS(BallByBall!$B$2:$B$501,A1905,BallByBall!$F$2:$F$501,B1905,BallByBall!$Q$2:$Q$501,1))</f>
        <v>0</v>
      </c>
      <c r="I1905">
        <f>IF(A1905="","",COUNTIFS(BallByBall!$B$2:$B$501,A1905,BallByBall!$F$2:$F$501,B1905,BallByBall!$R$2:$R$501,1))</f>
        <v>0</v>
      </c>
      <c r="J1905">
        <f>IF(A1905="","",SUMIFS(BallByBall!$T$2:$T$501,BallByBall!$B$2:$B$501,A1905,BallByBall!$H$2:$H$501,B1905))</f>
        <v>0</v>
      </c>
      <c r="K1905">
        <f>IF(A1905="","",SUMIFS(BallByBall!$U$2:$U$501,BallByBall!$B$2:$B$501,A1905,BallByBall!$P$2:$P$501,B1905))</f>
        <v>0</v>
      </c>
      <c r="L1905">
        <f>IF(A1905="","",SUMIFS(BallByBall!$V$2:$V$501,BallByBall!$B$2:$B$501,A1905,BallByBall!$P$2:$P$501,B1905))</f>
        <v>0</v>
      </c>
      <c r="M1905">
        <f>IF(A1905="","",SUMIFS(BallByBall!$W$2:$W$501,BallByBall!$B$2:$B$501,A1905,BallByBall!$P$2:$P$501,B1905))</f>
        <v>0</v>
      </c>
      <c r="N1905">
        <f>IF(A1905="","",SUMIFS(BallByBall!$X$2:$X$501,BallByBall!$B$2:$B$501,A1905,BallByBall!$P$2:$P$501,B1905))</f>
        <v>0</v>
      </c>
      <c r="O1905">
        <f>IF(A1905="","",SUMIFS(OverSummary!$G$2:$G$101,OverSummary!$A$2:$A$101,A1905,OverSummary!$D$2:$D$101,B1905))</f>
        <v>0</v>
      </c>
      <c r="P1905">
        <f>IF(A1905="","",G1905*Rules!$B$13+H1905*Rules!$B$14+I1905*Rules!$B$15)</f>
        <v>0</v>
      </c>
      <c r="Q1905">
        <f>IF(A1905="","",IF(G1905&gt;=100,Rules!$B$18,IF(G1905&gt;=50,Rules!$B$17,IF(G1905&gt;=30,Rules!$B$16,0)))+IF(AND(F1905=1,D1905&lt;&gt;"BWL",G1905=0),Rules!$B$27,0))</f>
        <v>0</v>
      </c>
      <c r="R1905">
        <f>IF(A1905="","",J1905*Rules!$B$19+O1905*Rules!$B$22)</f>
        <v>0</v>
      </c>
      <c r="S1905">
        <f>IF(A1905="","",IF(J1905&gt;=4,Rules!$B$21,IF(J1905&gt;=3,Rules!$B$20,0)))</f>
        <v>0</v>
      </c>
      <c r="T1905">
        <f>IF(A1905="","",K1905*Rules!$B$23+L1905*Rules!$B$24+M1905*Rules!$B$25+N1905*Rules!$B$26)</f>
        <v>0</v>
      </c>
      <c r="U1905">
        <f t="shared" si="29"/>
        <v>0</v>
      </c>
    </row>
    <row r="1906" spans="1:21" x14ac:dyDescent="0.2">
      <c r="A1906" t="str">
        <f>MatchSquad!A1906</f>
        <v>M039</v>
      </c>
      <c r="B1906" t="str">
        <f>MatchSquad!B1906</f>
        <v>P030</v>
      </c>
      <c r="C1906" t="str">
        <f>MatchSquad!C1906</f>
        <v>Pathum Nissanka</v>
      </c>
      <c r="D1906" t="str">
        <f>MatchSquad!D1906</f>
        <v>BAT</v>
      </c>
      <c r="E1906" t="str">
        <f>MatchSquad!E1906</f>
        <v>DC</v>
      </c>
      <c r="F1906">
        <f>MatchSquad!G1906</f>
        <v>0</v>
      </c>
      <c r="G1906">
        <f>IF(A1906="","",SUMIFS(BallByBall!$I$2:$I$501,BallByBall!$B$2:$B$501,A1906,BallByBall!$F$2:$F$501,B1906))</f>
        <v>0</v>
      </c>
      <c r="H1906">
        <f>IF(A1906="","",COUNTIFS(BallByBall!$B$2:$B$501,A1906,BallByBall!$F$2:$F$501,B1906,BallByBall!$Q$2:$Q$501,1))</f>
        <v>0</v>
      </c>
      <c r="I1906">
        <f>IF(A1906="","",COUNTIFS(BallByBall!$B$2:$B$501,A1906,BallByBall!$F$2:$F$501,B1906,BallByBall!$R$2:$R$501,1))</f>
        <v>0</v>
      </c>
      <c r="J1906">
        <f>IF(A1906="","",SUMIFS(BallByBall!$T$2:$T$501,BallByBall!$B$2:$B$501,A1906,BallByBall!$H$2:$H$501,B1906))</f>
        <v>0</v>
      </c>
      <c r="K1906">
        <f>IF(A1906="","",SUMIFS(BallByBall!$U$2:$U$501,BallByBall!$B$2:$B$501,A1906,BallByBall!$P$2:$P$501,B1906))</f>
        <v>0</v>
      </c>
      <c r="L1906">
        <f>IF(A1906="","",SUMIFS(BallByBall!$V$2:$V$501,BallByBall!$B$2:$B$501,A1906,BallByBall!$P$2:$P$501,B1906))</f>
        <v>0</v>
      </c>
      <c r="M1906">
        <f>IF(A1906="","",SUMIFS(BallByBall!$W$2:$W$501,BallByBall!$B$2:$B$501,A1906,BallByBall!$P$2:$P$501,B1906))</f>
        <v>0</v>
      </c>
      <c r="N1906">
        <f>IF(A1906="","",SUMIFS(BallByBall!$X$2:$X$501,BallByBall!$B$2:$B$501,A1906,BallByBall!$P$2:$P$501,B1906))</f>
        <v>0</v>
      </c>
      <c r="O1906">
        <f>IF(A1906="","",SUMIFS(OverSummary!$G$2:$G$101,OverSummary!$A$2:$A$101,A1906,OverSummary!$D$2:$D$101,B1906))</f>
        <v>0</v>
      </c>
      <c r="P1906">
        <f>IF(A1906="","",G1906*Rules!$B$13+H1906*Rules!$B$14+I1906*Rules!$B$15)</f>
        <v>0</v>
      </c>
      <c r="Q1906">
        <f>IF(A1906="","",IF(G1906&gt;=100,Rules!$B$18,IF(G1906&gt;=50,Rules!$B$17,IF(G1906&gt;=30,Rules!$B$16,0)))+IF(AND(F1906=1,D1906&lt;&gt;"BWL",G1906=0),Rules!$B$27,0))</f>
        <v>0</v>
      </c>
      <c r="R1906">
        <f>IF(A1906="","",J1906*Rules!$B$19+O1906*Rules!$B$22)</f>
        <v>0</v>
      </c>
      <c r="S1906">
        <f>IF(A1906="","",IF(J1906&gt;=4,Rules!$B$21,IF(J1906&gt;=3,Rules!$B$20,0)))</f>
        <v>0</v>
      </c>
      <c r="T1906">
        <f>IF(A1906="","",K1906*Rules!$B$23+L1906*Rules!$B$24+M1906*Rules!$B$25+N1906*Rules!$B$26)</f>
        <v>0</v>
      </c>
      <c r="U1906">
        <f t="shared" si="29"/>
        <v>0</v>
      </c>
    </row>
    <row r="1907" spans="1:21" x14ac:dyDescent="0.2">
      <c r="A1907" t="str">
        <f>MatchSquad!A1907</f>
        <v>M039</v>
      </c>
      <c r="B1907" t="str">
        <f>MatchSquad!B1907</f>
        <v>P031</v>
      </c>
      <c r="C1907" t="str">
        <f>MatchSquad!C1907</f>
        <v>Sahil Parakh</v>
      </c>
      <c r="D1907" t="str">
        <f>MatchSquad!D1907</f>
        <v>BAT</v>
      </c>
      <c r="E1907" t="str">
        <f>MatchSquad!E1907</f>
        <v>DC</v>
      </c>
      <c r="F1907">
        <f>MatchSquad!G1907</f>
        <v>0</v>
      </c>
      <c r="G1907">
        <f>IF(A1907="","",SUMIFS(BallByBall!$I$2:$I$501,BallByBall!$B$2:$B$501,A1907,BallByBall!$F$2:$F$501,B1907))</f>
        <v>0</v>
      </c>
      <c r="H1907">
        <f>IF(A1907="","",COUNTIFS(BallByBall!$B$2:$B$501,A1907,BallByBall!$F$2:$F$501,B1907,BallByBall!$Q$2:$Q$501,1))</f>
        <v>0</v>
      </c>
      <c r="I1907">
        <f>IF(A1907="","",COUNTIFS(BallByBall!$B$2:$B$501,A1907,BallByBall!$F$2:$F$501,B1907,BallByBall!$R$2:$R$501,1))</f>
        <v>0</v>
      </c>
      <c r="J1907">
        <f>IF(A1907="","",SUMIFS(BallByBall!$T$2:$T$501,BallByBall!$B$2:$B$501,A1907,BallByBall!$H$2:$H$501,B1907))</f>
        <v>0</v>
      </c>
      <c r="K1907">
        <f>IF(A1907="","",SUMIFS(BallByBall!$U$2:$U$501,BallByBall!$B$2:$B$501,A1907,BallByBall!$P$2:$P$501,B1907))</f>
        <v>0</v>
      </c>
      <c r="L1907">
        <f>IF(A1907="","",SUMIFS(BallByBall!$V$2:$V$501,BallByBall!$B$2:$B$501,A1907,BallByBall!$P$2:$P$501,B1907))</f>
        <v>0</v>
      </c>
      <c r="M1907">
        <f>IF(A1907="","",SUMIFS(BallByBall!$W$2:$W$501,BallByBall!$B$2:$B$501,A1907,BallByBall!$P$2:$P$501,B1907))</f>
        <v>0</v>
      </c>
      <c r="N1907">
        <f>IF(A1907="","",SUMIFS(BallByBall!$X$2:$X$501,BallByBall!$B$2:$B$501,A1907,BallByBall!$P$2:$P$501,B1907))</f>
        <v>0</v>
      </c>
      <c r="O1907">
        <f>IF(A1907="","",SUMIFS(OverSummary!$G$2:$G$101,OverSummary!$A$2:$A$101,A1907,OverSummary!$D$2:$D$101,B1907))</f>
        <v>0</v>
      </c>
      <c r="P1907">
        <f>IF(A1907="","",G1907*Rules!$B$13+H1907*Rules!$B$14+I1907*Rules!$B$15)</f>
        <v>0</v>
      </c>
      <c r="Q1907">
        <f>IF(A1907="","",IF(G1907&gt;=100,Rules!$B$18,IF(G1907&gt;=50,Rules!$B$17,IF(G1907&gt;=30,Rules!$B$16,0)))+IF(AND(F1907=1,D1907&lt;&gt;"BWL",G1907=0),Rules!$B$27,0))</f>
        <v>0</v>
      </c>
      <c r="R1907">
        <f>IF(A1907="","",J1907*Rules!$B$19+O1907*Rules!$B$22)</f>
        <v>0</v>
      </c>
      <c r="S1907">
        <f>IF(A1907="","",IF(J1907&gt;=4,Rules!$B$21,IF(J1907&gt;=3,Rules!$B$20,0)))</f>
        <v>0</v>
      </c>
      <c r="T1907">
        <f>IF(A1907="","",K1907*Rules!$B$23+L1907*Rules!$B$24+M1907*Rules!$B$25+N1907*Rules!$B$26)</f>
        <v>0</v>
      </c>
      <c r="U1907">
        <f t="shared" si="29"/>
        <v>0</v>
      </c>
    </row>
    <row r="1908" spans="1:21" x14ac:dyDescent="0.2">
      <c r="A1908" t="str">
        <f>MatchSquad!A1908</f>
        <v>M039</v>
      </c>
      <c r="B1908" t="str">
        <f>MatchSquad!B1908</f>
        <v>P032</v>
      </c>
      <c r="C1908" t="str">
        <f>MatchSquad!C1908</f>
        <v>Prithvi Shaw</v>
      </c>
      <c r="D1908" t="str">
        <f>MatchSquad!D1908</f>
        <v>BAT</v>
      </c>
      <c r="E1908" t="str">
        <f>MatchSquad!E1908</f>
        <v>DC</v>
      </c>
      <c r="F1908">
        <f>MatchSquad!G1908</f>
        <v>0</v>
      </c>
      <c r="G1908">
        <f>IF(A1908="","",SUMIFS(BallByBall!$I$2:$I$501,BallByBall!$B$2:$B$501,A1908,BallByBall!$F$2:$F$501,B1908))</f>
        <v>0</v>
      </c>
      <c r="H1908">
        <f>IF(A1908="","",COUNTIFS(BallByBall!$B$2:$B$501,A1908,BallByBall!$F$2:$F$501,B1908,BallByBall!$Q$2:$Q$501,1))</f>
        <v>0</v>
      </c>
      <c r="I1908">
        <f>IF(A1908="","",COUNTIFS(BallByBall!$B$2:$B$501,A1908,BallByBall!$F$2:$F$501,B1908,BallByBall!$R$2:$R$501,1))</f>
        <v>0</v>
      </c>
      <c r="J1908">
        <f>IF(A1908="","",SUMIFS(BallByBall!$T$2:$T$501,BallByBall!$B$2:$B$501,A1908,BallByBall!$H$2:$H$501,B1908))</f>
        <v>0</v>
      </c>
      <c r="K1908">
        <f>IF(A1908="","",SUMIFS(BallByBall!$U$2:$U$501,BallByBall!$B$2:$B$501,A1908,BallByBall!$P$2:$P$501,B1908))</f>
        <v>0</v>
      </c>
      <c r="L1908">
        <f>IF(A1908="","",SUMIFS(BallByBall!$V$2:$V$501,BallByBall!$B$2:$B$501,A1908,BallByBall!$P$2:$P$501,B1908))</f>
        <v>0</v>
      </c>
      <c r="M1908">
        <f>IF(A1908="","",SUMIFS(BallByBall!$W$2:$W$501,BallByBall!$B$2:$B$501,A1908,BallByBall!$P$2:$P$501,B1908))</f>
        <v>0</v>
      </c>
      <c r="N1908">
        <f>IF(A1908="","",SUMIFS(BallByBall!$X$2:$X$501,BallByBall!$B$2:$B$501,A1908,BallByBall!$P$2:$P$501,B1908))</f>
        <v>0</v>
      </c>
      <c r="O1908">
        <f>IF(A1908="","",SUMIFS(OverSummary!$G$2:$G$101,OverSummary!$A$2:$A$101,A1908,OverSummary!$D$2:$D$101,B1908))</f>
        <v>0</v>
      </c>
      <c r="P1908">
        <f>IF(A1908="","",G1908*Rules!$B$13+H1908*Rules!$B$14+I1908*Rules!$B$15)</f>
        <v>0</v>
      </c>
      <c r="Q1908">
        <f>IF(A1908="","",IF(G1908&gt;=100,Rules!$B$18,IF(G1908&gt;=50,Rules!$B$17,IF(G1908&gt;=30,Rules!$B$16,0)))+IF(AND(F1908=1,D1908&lt;&gt;"BWL",G1908=0),Rules!$B$27,0))</f>
        <v>0</v>
      </c>
      <c r="R1908">
        <f>IF(A1908="","",J1908*Rules!$B$19+O1908*Rules!$B$22)</f>
        <v>0</v>
      </c>
      <c r="S1908">
        <f>IF(A1908="","",IF(J1908&gt;=4,Rules!$B$21,IF(J1908&gt;=3,Rules!$B$20,0)))</f>
        <v>0</v>
      </c>
      <c r="T1908">
        <f>IF(A1908="","",K1908*Rules!$B$23+L1908*Rules!$B$24+M1908*Rules!$B$25+N1908*Rules!$B$26)</f>
        <v>0</v>
      </c>
      <c r="U1908">
        <f t="shared" si="29"/>
        <v>0</v>
      </c>
    </row>
    <row r="1909" spans="1:21" x14ac:dyDescent="0.2">
      <c r="A1909" t="str">
        <f>MatchSquad!A1909</f>
        <v>M039</v>
      </c>
      <c r="B1909" t="str">
        <f>MatchSquad!B1909</f>
        <v>P033</v>
      </c>
      <c r="C1909" t="str">
        <f>MatchSquad!C1909</f>
        <v>Abishek Porel</v>
      </c>
      <c r="D1909" t="str">
        <f>MatchSquad!D1909</f>
        <v>WK</v>
      </c>
      <c r="E1909" t="str">
        <f>MatchSquad!E1909</f>
        <v>DC</v>
      </c>
      <c r="F1909">
        <f>MatchSquad!G1909</f>
        <v>0</v>
      </c>
      <c r="G1909">
        <f>IF(A1909="","",SUMIFS(BallByBall!$I$2:$I$501,BallByBall!$B$2:$B$501,A1909,BallByBall!$F$2:$F$501,B1909))</f>
        <v>0</v>
      </c>
      <c r="H1909">
        <f>IF(A1909="","",COUNTIFS(BallByBall!$B$2:$B$501,A1909,BallByBall!$F$2:$F$501,B1909,BallByBall!$Q$2:$Q$501,1))</f>
        <v>0</v>
      </c>
      <c r="I1909">
        <f>IF(A1909="","",COUNTIFS(BallByBall!$B$2:$B$501,A1909,BallByBall!$F$2:$F$501,B1909,BallByBall!$R$2:$R$501,1))</f>
        <v>0</v>
      </c>
      <c r="J1909">
        <f>IF(A1909="","",SUMIFS(BallByBall!$T$2:$T$501,BallByBall!$B$2:$B$501,A1909,BallByBall!$H$2:$H$501,B1909))</f>
        <v>0</v>
      </c>
      <c r="K1909">
        <f>IF(A1909="","",SUMIFS(BallByBall!$U$2:$U$501,BallByBall!$B$2:$B$501,A1909,BallByBall!$P$2:$P$501,B1909))</f>
        <v>0</v>
      </c>
      <c r="L1909">
        <f>IF(A1909="","",SUMIFS(BallByBall!$V$2:$V$501,BallByBall!$B$2:$B$501,A1909,BallByBall!$P$2:$P$501,B1909))</f>
        <v>0</v>
      </c>
      <c r="M1909">
        <f>IF(A1909="","",SUMIFS(BallByBall!$W$2:$W$501,BallByBall!$B$2:$B$501,A1909,BallByBall!$P$2:$P$501,B1909))</f>
        <v>0</v>
      </c>
      <c r="N1909">
        <f>IF(A1909="","",SUMIFS(BallByBall!$X$2:$X$501,BallByBall!$B$2:$B$501,A1909,BallByBall!$P$2:$P$501,B1909))</f>
        <v>0</v>
      </c>
      <c r="O1909">
        <f>IF(A1909="","",SUMIFS(OverSummary!$G$2:$G$101,OverSummary!$A$2:$A$101,A1909,OverSummary!$D$2:$D$101,B1909))</f>
        <v>0</v>
      </c>
      <c r="P1909">
        <f>IF(A1909="","",G1909*Rules!$B$13+H1909*Rules!$B$14+I1909*Rules!$B$15)</f>
        <v>0</v>
      </c>
      <c r="Q1909">
        <f>IF(A1909="","",IF(G1909&gt;=100,Rules!$B$18,IF(G1909&gt;=50,Rules!$B$17,IF(G1909&gt;=30,Rules!$B$16,0)))+IF(AND(F1909=1,D1909&lt;&gt;"BWL",G1909=0),Rules!$B$27,0))</f>
        <v>0</v>
      </c>
      <c r="R1909">
        <f>IF(A1909="","",J1909*Rules!$B$19+O1909*Rules!$B$22)</f>
        <v>0</v>
      </c>
      <c r="S1909">
        <f>IF(A1909="","",IF(J1909&gt;=4,Rules!$B$21,IF(J1909&gt;=3,Rules!$B$20,0)))</f>
        <v>0</v>
      </c>
      <c r="T1909">
        <f>IF(A1909="","",K1909*Rules!$B$23+L1909*Rules!$B$24+M1909*Rules!$B$25+N1909*Rules!$B$26)</f>
        <v>0</v>
      </c>
      <c r="U1909">
        <f t="shared" si="29"/>
        <v>0</v>
      </c>
    </row>
    <row r="1910" spans="1:21" x14ac:dyDescent="0.2">
      <c r="A1910" t="str">
        <f>MatchSquad!A1910</f>
        <v>M039</v>
      </c>
      <c r="B1910" t="str">
        <f>MatchSquad!B1910</f>
        <v>P034</v>
      </c>
      <c r="C1910" t="str">
        <f>MatchSquad!C1910</f>
        <v>Tristan Stubbs</v>
      </c>
      <c r="D1910" t="str">
        <f>MatchSquad!D1910</f>
        <v>WK</v>
      </c>
      <c r="E1910" t="str">
        <f>MatchSquad!E1910</f>
        <v>DC</v>
      </c>
      <c r="F1910">
        <f>MatchSquad!G1910</f>
        <v>0</v>
      </c>
      <c r="G1910">
        <f>IF(A1910="","",SUMIFS(BallByBall!$I$2:$I$501,BallByBall!$B$2:$B$501,A1910,BallByBall!$F$2:$F$501,B1910))</f>
        <v>0</v>
      </c>
      <c r="H1910">
        <f>IF(A1910="","",COUNTIFS(BallByBall!$B$2:$B$501,A1910,BallByBall!$F$2:$F$501,B1910,BallByBall!$Q$2:$Q$501,1))</f>
        <v>0</v>
      </c>
      <c r="I1910">
        <f>IF(A1910="","",COUNTIFS(BallByBall!$B$2:$B$501,A1910,BallByBall!$F$2:$F$501,B1910,BallByBall!$R$2:$R$501,1))</f>
        <v>0</v>
      </c>
      <c r="J1910">
        <f>IF(A1910="","",SUMIFS(BallByBall!$T$2:$T$501,BallByBall!$B$2:$B$501,A1910,BallByBall!$H$2:$H$501,B1910))</f>
        <v>0</v>
      </c>
      <c r="K1910">
        <f>IF(A1910="","",SUMIFS(BallByBall!$U$2:$U$501,BallByBall!$B$2:$B$501,A1910,BallByBall!$P$2:$P$501,B1910))</f>
        <v>0</v>
      </c>
      <c r="L1910">
        <f>IF(A1910="","",SUMIFS(BallByBall!$V$2:$V$501,BallByBall!$B$2:$B$501,A1910,BallByBall!$P$2:$P$501,B1910))</f>
        <v>0</v>
      </c>
      <c r="M1910">
        <f>IF(A1910="","",SUMIFS(BallByBall!$W$2:$W$501,BallByBall!$B$2:$B$501,A1910,BallByBall!$P$2:$P$501,B1910))</f>
        <v>0</v>
      </c>
      <c r="N1910">
        <f>IF(A1910="","",SUMIFS(BallByBall!$X$2:$X$501,BallByBall!$B$2:$B$501,A1910,BallByBall!$P$2:$P$501,B1910))</f>
        <v>0</v>
      </c>
      <c r="O1910">
        <f>IF(A1910="","",SUMIFS(OverSummary!$G$2:$G$101,OverSummary!$A$2:$A$101,A1910,OverSummary!$D$2:$D$101,B1910))</f>
        <v>0</v>
      </c>
      <c r="P1910">
        <f>IF(A1910="","",G1910*Rules!$B$13+H1910*Rules!$B$14+I1910*Rules!$B$15)</f>
        <v>0</v>
      </c>
      <c r="Q1910">
        <f>IF(A1910="","",IF(G1910&gt;=100,Rules!$B$18,IF(G1910&gt;=50,Rules!$B$17,IF(G1910&gt;=30,Rules!$B$16,0)))+IF(AND(F1910=1,D1910&lt;&gt;"BWL",G1910=0),Rules!$B$27,0))</f>
        <v>0</v>
      </c>
      <c r="R1910">
        <f>IF(A1910="","",J1910*Rules!$B$19+O1910*Rules!$B$22)</f>
        <v>0</v>
      </c>
      <c r="S1910">
        <f>IF(A1910="","",IF(J1910&gt;=4,Rules!$B$21,IF(J1910&gt;=3,Rules!$B$20,0)))</f>
        <v>0</v>
      </c>
      <c r="T1910">
        <f>IF(A1910="","",K1910*Rules!$B$23+L1910*Rules!$B$24+M1910*Rules!$B$25+N1910*Rules!$B$26)</f>
        <v>0</v>
      </c>
      <c r="U1910">
        <f t="shared" si="29"/>
        <v>0</v>
      </c>
    </row>
    <row r="1911" spans="1:21" x14ac:dyDescent="0.2">
      <c r="A1911" t="str">
        <f>MatchSquad!A1911</f>
        <v>M039</v>
      </c>
      <c r="B1911" t="str">
        <f>MatchSquad!B1911</f>
        <v>P035</v>
      </c>
      <c r="C1911" t="str">
        <f>MatchSquad!C1911</f>
        <v>Axar Patel</v>
      </c>
      <c r="D1911" t="str">
        <f>MatchSquad!D1911</f>
        <v>AR</v>
      </c>
      <c r="E1911" t="str">
        <f>MatchSquad!E1911</f>
        <v>DC</v>
      </c>
      <c r="F1911">
        <f>MatchSquad!G1911</f>
        <v>0</v>
      </c>
      <c r="G1911">
        <f>IF(A1911="","",SUMIFS(BallByBall!$I$2:$I$501,BallByBall!$B$2:$B$501,A1911,BallByBall!$F$2:$F$501,B1911))</f>
        <v>0</v>
      </c>
      <c r="H1911">
        <f>IF(A1911="","",COUNTIFS(BallByBall!$B$2:$B$501,A1911,BallByBall!$F$2:$F$501,B1911,BallByBall!$Q$2:$Q$501,1))</f>
        <v>0</v>
      </c>
      <c r="I1911">
        <f>IF(A1911="","",COUNTIFS(BallByBall!$B$2:$B$501,A1911,BallByBall!$F$2:$F$501,B1911,BallByBall!$R$2:$R$501,1))</f>
        <v>0</v>
      </c>
      <c r="J1911">
        <f>IF(A1911="","",SUMIFS(BallByBall!$T$2:$T$501,BallByBall!$B$2:$B$501,A1911,BallByBall!$H$2:$H$501,B1911))</f>
        <v>0</v>
      </c>
      <c r="K1911">
        <f>IF(A1911="","",SUMIFS(BallByBall!$U$2:$U$501,BallByBall!$B$2:$B$501,A1911,BallByBall!$P$2:$P$501,B1911))</f>
        <v>0</v>
      </c>
      <c r="L1911">
        <f>IF(A1911="","",SUMIFS(BallByBall!$V$2:$V$501,BallByBall!$B$2:$B$501,A1911,BallByBall!$P$2:$P$501,B1911))</f>
        <v>0</v>
      </c>
      <c r="M1911">
        <f>IF(A1911="","",SUMIFS(BallByBall!$W$2:$W$501,BallByBall!$B$2:$B$501,A1911,BallByBall!$P$2:$P$501,B1911))</f>
        <v>0</v>
      </c>
      <c r="N1911">
        <f>IF(A1911="","",SUMIFS(BallByBall!$X$2:$X$501,BallByBall!$B$2:$B$501,A1911,BallByBall!$P$2:$P$501,B1911))</f>
        <v>0</v>
      </c>
      <c r="O1911">
        <f>IF(A1911="","",SUMIFS(OverSummary!$G$2:$G$101,OverSummary!$A$2:$A$101,A1911,OverSummary!$D$2:$D$101,B1911))</f>
        <v>0</v>
      </c>
      <c r="P1911">
        <f>IF(A1911="","",G1911*Rules!$B$13+H1911*Rules!$B$14+I1911*Rules!$B$15)</f>
        <v>0</v>
      </c>
      <c r="Q1911">
        <f>IF(A1911="","",IF(G1911&gt;=100,Rules!$B$18,IF(G1911&gt;=50,Rules!$B$17,IF(G1911&gt;=30,Rules!$B$16,0)))+IF(AND(F1911=1,D1911&lt;&gt;"BWL",G1911=0),Rules!$B$27,0))</f>
        <v>0</v>
      </c>
      <c r="R1911">
        <f>IF(A1911="","",J1911*Rules!$B$19+O1911*Rules!$B$22)</f>
        <v>0</v>
      </c>
      <c r="S1911">
        <f>IF(A1911="","",IF(J1911&gt;=4,Rules!$B$21,IF(J1911&gt;=3,Rules!$B$20,0)))</f>
        <v>0</v>
      </c>
      <c r="T1911">
        <f>IF(A1911="","",K1911*Rules!$B$23+L1911*Rules!$B$24+M1911*Rules!$B$25+N1911*Rules!$B$26)</f>
        <v>0</v>
      </c>
      <c r="U1911">
        <f t="shared" si="29"/>
        <v>0</v>
      </c>
    </row>
    <row r="1912" spans="1:21" x14ac:dyDescent="0.2">
      <c r="A1912" t="str">
        <f>MatchSquad!A1912</f>
        <v>M039</v>
      </c>
      <c r="B1912" t="str">
        <f>MatchSquad!B1912</f>
        <v>P036</v>
      </c>
      <c r="C1912" t="str">
        <f>MatchSquad!C1912</f>
        <v>Sameer Rizvi</v>
      </c>
      <c r="D1912" t="str">
        <f>MatchSquad!D1912</f>
        <v>AR</v>
      </c>
      <c r="E1912" t="str">
        <f>MatchSquad!E1912</f>
        <v>DC</v>
      </c>
      <c r="F1912">
        <f>MatchSquad!G1912</f>
        <v>0</v>
      </c>
      <c r="G1912">
        <f>IF(A1912="","",SUMIFS(BallByBall!$I$2:$I$501,BallByBall!$B$2:$B$501,A1912,BallByBall!$F$2:$F$501,B1912))</f>
        <v>0</v>
      </c>
      <c r="H1912">
        <f>IF(A1912="","",COUNTIFS(BallByBall!$B$2:$B$501,A1912,BallByBall!$F$2:$F$501,B1912,BallByBall!$Q$2:$Q$501,1))</f>
        <v>0</v>
      </c>
      <c r="I1912">
        <f>IF(A1912="","",COUNTIFS(BallByBall!$B$2:$B$501,A1912,BallByBall!$F$2:$F$501,B1912,BallByBall!$R$2:$R$501,1))</f>
        <v>0</v>
      </c>
      <c r="J1912">
        <f>IF(A1912="","",SUMIFS(BallByBall!$T$2:$T$501,BallByBall!$B$2:$B$501,A1912,BallByBall!$H$2:$H$501,B1912))</f>
        <v>0</v>
      </c>
      <c r="K1912">
        <f>IF(A1912="","",SUMIFS(BallByBall!$U$2:$U$501,BallByBall!$B$2:$B$501,A1912,BallByBall!$P$2:$P$501,B1912))</f>
        <v>0</v>
      </c>
      <c r="L1912">
        <f>IF(A1912="","",SUMIFS(BallByBall!$V$2:$V$501,BallByBall!$B$2:$B$501,A1912,BallByBall!$P$2:$P$501,B1912))</f>
        <v>0</v>
      </c>
      <c r="M1912">
        <f>IF(A1912="","",SUMIFS(BallByBall!$W$2:$W$501,BallByBall!$B$2:$B$501,A1912,BallByBall!$P$2:$P$501,B1912))</f>
        <v>0</v>
      </c>
      <c r="N1912">
        <f>IF(A1912="","",SUMIFS(BallByBall!$X$2:$X$501,BallByBall!$B$2:$B$501,A1912,BallByBall!$P$2:$P$501,B1912))</f>
        <v>0</v>
      </c>
      <c r="O1912">
        <f>IF(A1912="","",SUMIFS(OverSummary!$G$2:$G$101,OverSummary!$A$2:$A$101,A1912,OverSummary!$D$2:$D$101,B1912))</f>
        <v>0</v>
      </c>
      <c r="P1912">
        <f>IF(A1912="","",G1912*Rules!$B$13+H1912*Rules!$B$14+I1912*Rules!$B$15)</f>
        <v>0</v>
      </c>
      <c r="Q1912">
        <f>IF(A1912="","",IF(G1912&gt;=100,Rules!$B$18,IF(G1912&gt;=50,Rules!$B$17,IF(G1912&gt;=30,Rules!$B$16,0)))+IF(AND(F1912=1,D1912&lt;&gt;"BWL",G1912=0),Rules!$B$27,0))</f>
        <v>0</v>
      </c>
      <c r="R1912">
        <f>IF(A1912="","",J1912*Rules!$B$19+O1912*Rules!$B$22)</f>
        <v>0</v>
      </c>
      <c r="S1912">
        <f>IF(A1912="","",IF(J1912&gt;=4,Rules!$B$21,IF(J1912&gt;=3,Rules!$B$20,0)))</f>
        <v>0</v>
      </c>
      <c r="T1912">
        <f>IF(A1912="","",K1912*Rules!$B$23+L1912*Rules!$B$24+M1912*Rules!$B$25+N1912*Rules!$B$26)</f>
        <v>0</v>
      </c>
      <c r="U1912">
        <f t="shared" si="29"/>
        <v>0</v>
      </c>
    </row>
    <row r="1913" spans="1:21" x14ac:dyDescent="0.2">
      <c r="A1913" t="str">
        <f>MatchSquad!A1913</f>
        <v>M039</v>
      </c>
      <c r="B1913" t="str">
        <f>MatchSquad!B1913</f>
        <v>P037</v>
      </c>
      <c r="C1913" t="str">
        <f>MatchSquad!C1913</f>
        <v>Ashutosh Sharma</v>
      </c>
      <c r="D1913" t="str">
        <f>MatchSquad!D1913</f>
        <v>AR</v>
      </c>
      <c r="E1913" t="str">
        <f>MatchSquad!E1913</f>
        <v>DC</v>
      </c>
      <c r="F1913">
        <f>MatchSquad!G1913</f>
        <v>0</v>
      </c>
      <c r="G1913">
        <f>IF(A1913="","",SUMIFS(BallByBall!$I$2:$I$501,BallByBall!$B$2:$B$501,A1913,BallByBall!$F$2:$F$501,B1913))</f>
        <v>0</v>
      </c>
      <c r="H1913">
        <f>IF(A1913="","",COUNTIFS(BallByBall!$B$2:$B$501,A1913,BallByBall!$F$2:$F$501,B1913,BallByBall!$Q$2:$Q$501,1))</f>
        <v>0</v>
      </c>
      <c r="I1913">
        <f>IF(A1913="","",COUNTIFS(BallByBall!$B$2:$B$501,A1913,BallByBall!$F$2:$F$501,B1913,BallByBall!$R$2:$R$501,1))</f>
        <v>0</v>
      </c>
      <c r="J1913">
        <f>IF(A1913="","",SUMIFS(BallByBall!$T$2:$T$501,BallByBall!$B$2:$B$501,A1913,BallByBall!$H$2:$H$501,B1913))</f>
        <v>0</v>
      </c>
      <c r="K1913">
        <f>IF(A1913="","",SUMIFS(BallByBall!$U$2:$U$501,BallByBall!$B$2:$B$501,A1913,BallByBall!$P$2:$P$501,B1913))</f>
        <v>0</v>
      </c>
      <c r="L1913">
        <f>IF(A1913="","",SUMIFS(BallByBall!$V$2:$V$501,BallByBall!$B$2:$B$501,A1913,BallByBall!$P$2:$P$501,B1913))</f>
        <v>0</v>
      </c>
      <c r="M1913">
        <f>IF(A1913="","",SUMIFS(BallByBall!$W$2:$W$501,BallByBall!$B$2:$B$501,A1913,BallByBall!$P$2:$P$501,B1913))</f>
        <v>0</v>
      </c>
      <c r="N1913">
        <f>IF(A1913="","",SUMIFS(BallByBall!$X$2:$X$501,BallByBall!$B$2:$B$501,A1913,BallByBall!$P$2:$P$501,B1913))</f>
        <v>0</v>
      </c>
      <c r="O1913">
        <f>IF(A1913="","",SUMIFS(OverSummary!$G$2:$G$101,OverSummary!$A$2:$A$101,A1913,OverSummary!$D$2:$D$101,B1913))</f>
        <v>0</v>
      </c>
      <c r="P1913">
        <f>IF(A1913="","",G1913*Rules!$B$13+H1913*Rules!$B$14+I1913*Rules!$B$15)</f>
        <v>0</v>
      </c>
      <c r="Q1913">
        <f>IF(A1913="","",IF(G1913&gt;=100,Rules!$B$18,IF(G1913&gt;=50,Rules!$B$17,IF(G1913&gt;=30,Rules!$B$16,0)))+IF(AND(F1913=1,D1913&lt;&gt;"BWL",G1913=0),Rules!$B$27,0))</f>
        <v>0</v>
      </c>
      <c r="R1913">
        <f>IF(A1913="","",J1913*Rules!$B$19+O1913*Rules!$B$22)</f>
        <v>0</v>
      </c>
      <c r="S1913">
        <f>IF(A1913="","",IF(J1913&gt;=4,Rules!$B$21,IF(J1913&gt;=3,Rules!$B$20,0)))</f>
        <v>0</v>
      </c>
      <c r="T1913">
        <f>IF(A1913="","",K1913*Rules!$B$23+L1913*Rules!$B$24+M1913*Rules!$B$25+N1913*Rules!$B$26)</f>
        <v>0</v>
      </c>
      <c r="U1913">
        <f t="shared" si="29"/>
        <v>0</v>
      </c>
    </row>
    <row r="1914" spans="1:21" x14ac:dyDescent="0.2">
      <c r="A1914" t="str">
        <f>MatchSquad!A1914</f>
        <v>M039</v>
      </c>
      <c r="B1914" t="str">
        <f>MatchSquad!B1914</f>
        <v>P038</v>
      </c>
      <c r="C1914" t="str">
        <f>MatchSquad!C1914</f>
        <v>Vipraj Nigam</v>
      </c>
      <c r="D1914" t="str">
        <f>MatchSquad!D1914</f>
        <v>AR</v>
      </c>
      <c r="E1914" t="str">
        <f>MatchSquad!E1914</f>
        <v>DC</v>
      </c>
      <c r="F1914">
        <f>MatchSquad!G1914</f>
        <v>0</v>
      </c>
      <c r="G1914">
        <f>IF(A1914="","",SUMIFS(BallByBall!$I$2:$I$501,BallByBall!$B$2:$B$501,A1914,BallByBall!$F$2:$F$501,B1914))</f>
        <v>0</v>
      </c>
      <c r="H1914">
        <f>IF(A1914="","",COUNTIFS(BallByBall!$B$2:$B$501,A1914,BallByBall!$F$2:$F$501,B1914,BallByBall!$Q$2:$Q$501,1))</f>
        <v>0</v>
      </c>
      <c r="I1914">
        <f>IF(A1914="","",COUNTIFS(BallByBall!$B$2:$B$501,A1914,BallByBall!$F$2:$F$501,B1914,BallByBall!$R$2:$R$501,1))</f>
        <v>0</v>
      </c>
      <c r="J1914">
        <f>IF(A1914="","",SUMIFS(BallByBall!$T$2:$T$501,BallByBall!$B$2:$B$501,A1914,BallByBall!$H$2:$H$501,B1914))</f>
        <v>0</v>
      </c>
      <c r="K1914">
        <f>IF(A1914="","",SUMIFS(BallByBall!$U$2:$U$501,BallByBall!$B$2:$B$501,A1914,BallByBall!$P$2:$P$501,B1914))</f>
        <v>0</v>
      </c>
      <c r="L1914">
        <f>IF(A1914="","",SUMIFS(BallByBall!$V$2:$V$501,BallByBall!$B$2:$B$501,A1914,BallByBall!$P$2:$P$501,B1914))</f>
        <v>0</v>
      </c>
      <c r="M1914">
        <f>IF(A1914="","",SUMIFS(BallByBall!$W$2:$W$501,BallByBall!$B$2:$B$501,A1914,BallByBall!$P$2:$P$501,B1914))</f>
        <v>0</v>
      </c>
      <c r="N1914">
        <f>IF(A1914="","",SUMIFS(BallByBall!$X$2:$X$501,BallByBall!$B$2:$B$501,A1914,BallByBall!$P$2:$P$501,B1914))</f>
        <v>0</v>
      </c>
      <c r="O1914">
        <f>IF(A1914="","",SUMIFS(OverSummary!$G$2:$G$101,OverSummary!$A$2:$A$101,A1914,OverSummary!$D$2:$D$101,B1914))</f>
        <v>0</v>
      </c>
      <c r="P1914">
        <f>IF(A1914="","",G1914*Rules!$B$13+H1914*Rules!$B$14+I1914*Rules!$B$15)</f>
        <v>0</v>
      </c>
      <c r="Q1914">
        <f>IF(A1914="","",IF(G1914&gt;=100,Rules!$B$18,IF(G1914&gt;=50,Rules!$B$17,IF(G1914&gt;=30,Rules!$B$16,0)))+IF(AND(F1914=1,D1914&lt;&gt;"BWL",G1914=0),Rules!$B$27,0))</f>
        <v>0</v>
      </c>
      <c r="R1914">
        <f>IF(A1914="","",J1914*Rules!$B$19+O1914*Rules!$B$22)</f>
        <v>0</v>
      </c>
      <c r="S1914">
        <f>IF(A1914="","",IF(J1914&gt;=4,Rules!$B$21,IF(J1914&gt;=3,Rules!$B$20,0)))</f>
        <v>0</v>
      </c>
      <c r="T1914">
        <f>IF(A1914="","",K1914*Rules!$B$23+L1914*Rules!$B$24+M1914*Rules!$B$25+N1914*Rules!$B$26)</f>
        <v>0</v>
      </c>
      <c r="U1914">
        <f t="shared" si="29"/>
        <v>0</v>
      </c>
    </row>
    <row r="1915" spans="1:21" x14ac:dyDescent="0.2">
      <c r="A1915" t="str">
        <f>MatchSquad!A1915</f>
        <v>M039</v>
      </c>
      <c r="B1915" t="str">
        <f>MatchSquad!B1915</f>
        <v>P039</v>
      </c>
      <c r="C1915" t="str">
        <f>MatchSquad!C1915</f>
        <v>Ajay Mandal</v>
      </c>
      <c r="D1915" t="str">
        <f>MatchSquad!D1915</f>
        <v>AR</v>
      </c>
      <c r="E1915" t="str">
        <f>MatchSquad!E1915</f>
        <v>DC</v>
      </c>
      <c r="F1915">
        <f>MatchSquad!G1915</f>
        <v>0</v>
      </c>
      <c r="G1915">
        <f>IF(A1915="","",SUMIFS(BallByBall!$I$2:$I$501,BallByBall!$B$2:$B$501,A1915,BallByBall!$F$2:$F$501,B1915))</f>
        <v>0</v>
      </c>
      <c r="H1915">
        <f>IF(A1915="","",COUNTIFS(BallByBall!$B$2:$B$501,A1915,BallByBall!$F$2:$F$501,B1915,BallByBall!$Q$2:$Q$501,1))</f>
        <v>0</v>
      </c>
      <c r="I1915">
        <f>IF(A1915="","",COUNTIFS(BallByBall!$B$2:$B$501,A1915,BallByBall!$F$2:$F$501,B1915,BallByBall!$R$2:$R$501,1))</f>
        <v>0</v>
      </c>
      <c r="J1915">
        <f>IF(A1915="","",SUMIFS(BallByBall!$T$2:$T$501,BallByBall!$B$2:$B$501,A1915,BallByBall!$H$2:$H$501,B1915))</f>
        <v>0</v>
      </c>
      <c r="K1915">
        <f>IF(A1915="","",SUMIFS(BallByBall!$U$2:$U$501,BallByBall!$B$2:$B$501,A1915,BallByBall!$P$2:$P$501,B1915))</f>
        <v>0</v>
      </c>
      <c r="L1915">
        <f>IF(A1915="","",SUMIFS(BallByBall!$V$2:$V$501,BallByBall!$B$2:$B$501,A1915,BallByBall!$P$2:$P$501,B1915))</f>
        <v>0</v>
      </c>
      <c r="M1915">
        <f>IF(A1915="","",SUMIFS(BallByBall!$W$2:$W$501,BallByBall!$B$2:$B$501,A1915,BallByBall!$P$2:$P$501,B1915))</f>
        <v>0</v>
      </c>
      <c r="N1915">
        <f>IF(A1915="","",SUMIFS(BallByBall!$X$2:$X$501,BallByBall!$B$2:$B$501,A1915,BallByBall!$P$2:$P$501,B1915))</f>
        <v>0</v>
      </c>
      <c r="O1915">
        <f>IF(A1915="","",SUMIFS(OverSummary!$G$2:$G$101,OverSummary!$A$2:$A$101,A1915,OverSummary!$D$2:$D$101,B1915))</f>
        <v>0</v>
      </c>
      <c r="P1915">
        <f>IF(A1915="","",G1915*Rules!$B$13+H1915*Rules!$B$14+I1915*Rules!$B$15)</f>
        <v>0</v>
      </c>
      <c r="Q1915">
        <f>IF(A1915="","",IF(G1915&gt;=100,Rules!$B$18,IF(G1915&gt;=50,Rules!$B$17,IF(G1915&gt;=30,Rules!$B$16,0)))+IF(AND(F1915=1,D1915&lt;&gt;"BWL",G1915=0),Rules!$B$27,0))</f>
        <v>0</v>
      </c>
      <c r="R1915">
        <f>IF(A1915="","",J1915*Rules!$B$19+O1915*Rules!$B$22)</f>
        <v>0</v>
      </c>
      <c r="S1915">
        <f>IF(A1915="","",IF(J1915&gt;=4,Rules!$B$21,IF(J1915&gt;=3,Rules!$B$20,0)))</f>
        <v>0</v>
      </c>
      <c r="T1915">
        <f>IF(A1915="","",K1915*Rules!$B$23+L1915*Rules!$B$24+M1915*Rules!$B$25+N1915*Rules!$B$26)</f>
        <v>0</v>
      </c>
      <c r="U1915">
        <f t="shared" si="29"/>
        <v>0</v>
      </c>
    </row>
    <row r="1916" spans="1:21" x14ac:dyDescent="0.2">
      <c r="A1916" t="str">
        <f>MatchSquad!A1916</f>
        <v>M039</v>
      </c>
      <c r="B1916" t="str">
        <f>MatchSquad!B1916</f>
        <v>P040</v>
      </c>
      <c r="C1916" t="str">
        <f>MatchSquad!C1916</f>
        <v>Tripurana Vijay</v>
      </c>
      <c r="D1916" t="str">
        <f>MatchSquad!D1916</f>
        <v>AR</v>
      </c>
      <c r="E1916" t="str">
        <f>MatchSquad!E1916</f>
        <v>DC</v>
      </c>
      <c r="F1916">
        <f>MatchSquad!G1916</f>
        <v>0</v>
      </c>
      <c r="G1916">
        <f>IF(A1916="","",SUMIFS(BallByBall!$I$2:$I$501,BallByBall!$B$2:$B$501,A1916,BallByBall!$F$2:$F$501,B1916))</f>
        <v>0</v>
      </c>
      <c r="H1916">
        <f>IF(A1916="","",COUNTIFS(BallByBall!$B$2:$B$501,A1916,BallByBall!$F$2:$F$501,B1916,BallByBall!$Q$2:$Q$501,1))</f>
        <v>0</v>
      </c>
      <c r="I1916">
        <f>IF(A1916="","",COUNTIFS(BallByBall!$B$2:$B$501,A1916,BallByBall!$F$2:$F$501,B1916,BallByBall!$R$2:$R$501,1))</f>
        <v>0</v>
      </c>
      <c r="J1916">
        <f>IF(A1916="","",SUMIFS(BallByBall!$T$2:$T$501,BallByBall!$B$2:$B$501,A1916,BallByBall!$H$2:$H$501,B1916))</f>
        <v>0</v>
      </c>
      <c r="K1916">
        <f>IF(A1916="","",SUMIFS(BallByBall!$U$2:$U$501,BallByBall!$B$2:$B$501,A1916,BallByBall!$P$2:$P$501,B1916))</f>
        <v>0</v>
      </c>
      <c r="L1916">
        <f>IF(A1916="","",SUMIFS(BallByBall!$V$2:$V$501,BallByBall!$B$2:$B$501,A1916,BallByBall!$P$2:$P$501,B1916))</f>
        <v>0</v>
      </c>
      <c r="M1916">
        <f>IF(A1916="","",SUMIFS(BallByBall!$W$2:$W$501,BallByBall!$B$2:$B$501,A1916,BallByBall!$P$2:$P$501,B1916))</f>
        <v>0</v>
      </c>
      <c r="N1916">
        <f>IF(A1916="","",SUMIFS(BallByBall!$X$2:$X$501,BallByBall!$B$2:$B$501,A1916,BallByBall!$P$2:$P$501,B1916))</f>
        <v>0</v>
      </c>
      <c r="O1916">
        <f>IF(A1916="","",SUMIFS(OverSummary!$G$2:$G$101,OverSummary!$A$2:$A$101,A1916,OverSummary!$D$2:$D$101,B1916))</f>
        <v>0</v>
      </c>
      <c r="P1916">
        <f>IF(A1916="","",G1916*Rules!$B$13+H1916*Rules!$B$14+I1916*Rules!$B$15)</f>
        <v>0</v>
      </c>
      <c r="Q1916">
        <f>IF(A1916="","",IF(G1916&gt;=100,Rules!$B$18,IF(G1916&gt;=50,Rules!$B$17,IF(G1916&gt;=30,Rules!$B$16,0)))+IF(AND(F1916=1,D1916&lt;&gt;"BWL",G1916=0),Rules!$B$27,0))</f>
        <v>0</v>
      </c>
      <c r="R1916">
        <f>IF(A1916="","",J1916*Rules!$B$19+O1916*Rules!$B$22)</f>
        <v>0</v>
      </c>
      <c r="S1916">
        <f>IF(A1916="","",IF(J1916&gt;=4,Rules!$B$21,IF(J1916&gt;=3,Rules!$B$20,0)))</f>
        <v>0</v>
      </c>
      <c r="T1916">
        <f>IF(A1916="","",K1916*Rules!$B$23+L1916*Rules!$B$24+M1916*Rules!$B$25+N1916*Rules!$B$26)</f>
        <v>0</v>
      </c>
      <c r="U1916">
        <f t="shared" si="29"/>
        <v>0</v>
      </c>
    </row>
    <row r="1917" spans="1:21" x14ac:dyDescent="0.2">
      <c r="A1917" t="str">
        <f>MatchSquad!A1917</f>
        <v>M039</v>
      </c>
      <c r="B1917" t="str">
        <f>MatchSquad!B1917</f>
        <v>P041</v>
      </c>
      <c r="C1917" t="str">
        <f>MatchSquad!C1917</f>
        <v>Madhav Tiwari</v>
      </c>
      <c r="D1917" t="str">
        <f>MatchSquad!D1917</f>
        <v>AR</v>
      </c>
      <c r="E1917" t="str">
        <f>MatchSquad!E1917</f>
        <v>DC</v>
      </c>
      <c r="F1917">
        <f>MatchSquad!G1917</f>
        <v>0</v>
      </c>
      <c r="G1917">
        <f>IF(A1917="","",SUMIFS(BallByBall!$I$2:$I$501,BallByBall!$B$2:$B$501,A1917,BallByBall!$F$2:$F$501,B1917))</f>
        <v>0</v>
      </c>
      <c r="H1917">
        <f>IF(A1917="","",COUNTIFS(BallByBall!$B$2:$B$501,A1917,BallByBall!$F$2:$F$501,B1917,BallByBall!$Q$2:$Q$501,1))</f>
        <v>0</v>
      </c>
      <c r="I1917">
        <f>IF(A1917="","",COUNTIFS(BallByBall!$B$2:$B$501,A1917,BallByBall!$F$2:$F$501,B1917,BallByBall!$R$2:$R$501,1))</f>
        <v>0</v>
      </c>
      <c r="J1917">
        <f>IF(A1917="","",SUMIFS(BallByBall!$T$2:$T$501,BallByBall!$B$2:$B$501,A1917,BallByBall!$H$2:$H$501,B1917))</f>
        <v>0</v>
      </c>
      <c r="K1917">
        <f>IF(A1917="","",SUMIFS(BallByBall!$U$2:$U$501,BallByBall!$B$2:$B$501,A1917,BallByBall!$P$2:$P$501,B1917))</f>
        <v>0</v>
      </c>
      <c r="L1917">
        <f>IF(A1917="","",SUMIFS(BallByBall!$V$2:$V$501,BallByBall!$B$2:$B$501,A1917,BallByBall!$P$2:$P$501,B1917))</f>
        <v>0</v>
      </c>
      <c r="M1917">
        <f>IF(A1917="","",SUMIFS(BallByBall!$W$2:$W$501,BallByBall!$B$2:$B$501,A1917,BallByBall!$P$2:$P$501,B1917))</f>
        <v>0</v>
      </c>
      <c r="N1917">
        <f>IF(A1917="","",SUMIFS(BallByBall!$X$2:$X$501,BallByBall!$B$2:$B$501,A1917,BallByBall!$P$2:$P$501,B1917))</f>
        <v>0</v>
      </c>
      <c r="O1917">
        <f>IF(A1917="","",SUMIFS(OverSummary!$G$2:$G$101,OverSummary!$A$2:$A$101,A1917,OverSummary!$D$2:$D$101,B1917))</f>
        <v>0</v>
      </c>
      <c r="P1917">
        <f>IF(A1917="","",G1917*Rules!$B$13+H1917*Rules!$B$14+I1917*Rules!$B$15)</f>
        <v>0</v>
      </c>
      <c r="Q1917">
        <f>IF(A1917="","",IF(G1917&gt;=100,Rules!$B$18,IF(G1917&gt;=50,Rules!$B$17,IF(G1917&gt;=30,Rules!$B$16,0)))+IF(AND(F1917=1,D1917&lt;&gt;"BWL",G1917=0),Rules!$B$27,0))</f>
        <v>0</v>
      </c>
      <c r="R1917">
        <f>IF(A1917="","",J1917*Rules!$B$19+O1917*Rules!$B$22)</f>
        <v>0</v>
      </c>
      <c r="S1917">
        <f>IF(A1917="","",IF(J1917&gt;=4,Rules!$B$21,IF(J1917&gt;=3,Rules!$B$20,0)))</f>
        <v>0</v>
      </c>
      <c r="T1917">
        <f>IF(A1917="","",K1917*Rules!$B$23+L1917*Rules!$B$24+M1917*Rules!$B$25+N1917*Rules!$B$26)</f>
        <v>0</v>
      </c>
      <c r="U1917">
        <f t="shared" si="29"/>
        <v>0</v>
      </c>
    </row>
    <row r="1918" spans="1:21" x14ac:dyDescent="0.2">
      <c r="A1918" t="str">
        <f>MatchSquad!A1918</f>
        <v>M039</v>
      </c>
      <c r="B1918" t="str">
        <f>MatchSquad!B1918</f>
        <v>P042</v>
      </c>
      <c r="C1918" t="str">
        <f>MatchSquad!C1918</f>
        <v>Nitish Rana</v>
      </c>
      <c r="D1918" t="str">
        <f>MatchSquad!D1918</f>
        <v>AR</v>
      </c>
      <c r="E1918" t="str">
        <f>MatchSquad!E1918</f>
        <v>DC</v>
      </c>
      <c r="F1918">
        <f>MatchSquad!G1918</f>
        <v>0</v>
      </c>
      <c r="G1918">
        <f>IF(A1918="","",SUMIFS(BallByBall!$I$2:$I$501,BallByBall!$B$2:$B$501,A1918,BallByBall!$F$2:$F$501,B1918))</f>
        <v>0</v>
      </c>
      <c r="H1918">
        <f>IF(A1918="","",COUNTIFS(BallByBall!$B$2:$B$501,A1918,BallByBall!$F$2:$F$501,B1918,BallByBall!$Q$2:$Q$501,1))</f>
        <v>0</v>
      </c>
      <c r="I1918">
        <f>IF(A1918="","",COUNTIFS(BallByBall!$B$2:$B$501,A1918,BallByBall!$F$2:$F$501,B1918,BallByBall!$R$2:$R$501,1))</f>
        <v>0</v>
      </c>
      <c r="J1918">
        <f>IF(A1918="","",SUMIFS(BallByBall!$T$2:$T$501,BallByBall!$B$2:$B$501,A1918,BallByBall!$H$2:$H$501,B1918))</f>
        <v>0</v>
      </c>
      <c r="K1918">
        <f>IF(A1918="","",SUMIFS(BallByBall!$U$2:$U$501,BallByBall!$B$2:$B$501,A1918,BallByBall!$P$2:$P$501,B1918))</f>
        <v>0</v>
      </c>
      <c r="L1918">
        <f>IF(A1918="","",SUMIFS(BallByBall!$V$2:$V$501,BallByBall!$B$2:$B$501,A1918,BallByBall!$P$2:$P$501,B1918))</f>
        <v>0</v>
      </c>
      <c r="M1918">
        <f>IF(A1918="","",SUMIFS(BallByBall!$W$2:$W$501,BallByBall!$B$2:$B$501,A1918,BallByBall!$P$2:$P$501,B1918))</f>
        <v>0</v>
      </c>
      <c r="N1918">
        <f>IF(A1918="","",SUMIFS(BallByBall!$X$2:$X$501,BallByBall!$B$2:$B$501,A1918,BallByBall!$P$2:$P$501,B1918))</f>
        <v>0</v>
      </c>
      <c r="O1918">
        <f>IF(A1918="","",SUMIFS(OverSummary!$G$2:$G$101,OverSummary!$A$2:$A$101,A1918,OverSummary!$D$2:$D$101,B1918))</f>
        <v>0</v>
      </c>
      <c r="P1918">
        <f>IF(A1918="","",G1918*Rules!$B$13+H1918*Rules!$B$14+I1918*Rules!$B$15)</f>
        <v>0</v>
      </c>
      <c r="Q1918">
        <f>IF(A1918="","",IF(G1918&gt;=100,Rules!$B$18,IF(G1918&gt;=50,Rules!$B$17,IF(G1918&gt;=30,Rules!$B$16,0)))+IF(AND(F1918=1,D1918&lt;&gt;"BWL",G1918=0),Rules!$B$27,0))</f>
        <v>0</v>
      </c>
      <c r="R1918">
        <f>IF(A1918="","",J1918*Rules!$B$19+O1918*Rules!$B$22)</f>
        <v>0</v>
      </c>
      <c r="S1918">
        <f>IF(A1918="","",IF(J1918&gt;=4,Rules!$B$21,IF(J1918&gt;=3,Rules!$B$20,0)))</f>
        <v>0</v>
      </c>
      <c r="T1918">
        <f>IF(A1918="","",K1918*Rules!$B$23+L1918*Rules!$B$24+M1918*Rules!$B$25+N1918*Rules!$B$26)</f>
        <v>0</v>
      </c>
      <c r="U1918">
        <f t="shared" si="29"/>
        <v>0</v>
      </c>
    </row>
    <row r="1919" spans="1:21" x14ac:dyDescent="0.2">
      <c r="A1919" t="str">
        <f>MatchSquad!A1919</f>
        <v>M039</v>
      </c>
      <c r="B1919" t="str">
        <f>MatchSquad!B1919</f>
        <v>P043</v>
      </c>
      <c r="C1919" t="str">
        <f>MatchSquad!C1919</f>
        <v>Mitchell Starc</v>
      </c>
      <c r="D1919" t="str">
        <f>MatchSquad!D1919</f>
        <v>BWL</v>
      </c>
      <c r="E1919" t="str">
        <f>MatchSquad!E1919</f>
        <v>DC</v>
      </c>
      <c r="F1919">
        <f>MatchSquad!G1919</f>
        <v>0</v>
      </c>
      <c r="G1919">
        <f>IF(A1919="","",SUMIFS(BallByBall!$I$2:$I$501,BallByBall!$B$2:$B$501,A1919,BallByBall!$F$2:$F$501,B1919))</f>
        <v>0</v>
      </c>
      <c r="H1919">
        <f>IF(A1919="","",COUNTIFS(BallByBall!$B$2:$B$501,A1919,BallByBall!$F$2:$F$501,B1919,BallByBall!$Q$2:$Q$501,1))</f>
        <v>0</v>
      </c>
      <c r="I1919">
        <f>IF(A1919="","",COUNTIFS(BallByBall!$B$2:$B$501,A1919,BallByBall!$F$2:$F$501,B1919,BallByBall!$R$2:$R$501,1))</f>
        <v>0</v>
      </c>
      <c r="J1919">
        <f>IF(A1919="","",SUMIFS(BallByBall!$T$2:$T$501,BallByBall!$B$2:$B$501,A1919,BallByBall!$H$2:$H$501,B1919))</f>
        <v>0</v>
      </c>
      <c r="K1919">
        <f>IF(A1919="","",SUMIFS(BallByBall!$U$2:$U$501,BallByBall!$B$2:$B$501,A1919,BallByBall!$P$2:$P$501,B1919))</f>
        <v>0</v>
      </c>
      <c r="L1919">
        <f>IF(A1919="","",SUMIFS(BallByBall!$V$2:$V$501,BallByBall!$B$2:$B$501,A1919,BallByBall!$P$2:$P$501,B1919))</f>
        <v>0</v>
      </c>
      <c r="M1919">
        <f>IF(A1919="","",SUMIFS(BallByBall!$W$2:$W$501,BallByBall!$B$2:$B$501,A1919,BallByBall!$P$2:$P$501,B1919))</f>
        <v>0</v>
      </c>
      <c r="N1919">
        <f>IF(A1919="","",SUMIFS(BallByBall!$X$2:$X$501,BallByBall!$B$2:$B$501,A1919,BallByBall!$P$2:$P$501,B1919))</f>
        <v>0</v>
      </c>
      <c r="O1919">
        <f>IF(A1919="","",SUMIFS(OverSummary!$G$2:$G$101,OverSummary!$A$2:$A$101,A1919,OverSummary!$D$2:$D$101,B1919))</f>
        <v>0</v>
      </c>
      <c r="P1919">
        <f>IF(A1919="","",G1919*Rules!$B$13+H1919*Rules!$B$14+I1919*Rules!$B$15)</f>
        <v>0</v>
      </c>
      <c r="Q1919">
        <f>IF(A1919="","",IF(G1919&gt;=100,Rules!$B$18,IF(G1919&gt;=50,Rules!$B$17,IF(G1919&gt;=30,Rules!$B$16,0)))+IF(AND(F1919=1,D1919&lt;&gt;"BWL",G1919=0),Rules!$B$27,0))</f>
        <v>0</v>
      </c>
      <c r="R1919">
        <f>IF(A1919="","",J1919*Rules!$B$19+O1919*Rules!$B$22)</f>
        <v>0</v>
      </c>
      <c r="S1919">
        <f>IF(A1919="","",IF(J1919&gt;=4,Rules!$B$21,IF(J1919&gt;=3,Rules!$B$20,0)))</f>
        <v>0</v>
      </c>
      <c r="T1919">
        <f>IF(A1919="","",K1919*Rules!$B$23+L1919*Rules!$B$24+M1919*Rules!$B$25+N1919*Rules!$B$26)</f>
        <v>0</v>
      </c>
      <c r="U1919">
        <f t="shared" si="29"/>
        <v>0</v>
      </c>
    </row>
    <row r="1920" spans="1:21" x14ac:dyDescent="0.2">
      <c r="A1920" t="str">
        <f>MatchSquad!A1920</f>
        <v>M039</v>
      </c>
      <c r="B1920" t="str">
        <f>MatchSquad!B1920</f>
        <v>P044</v>
      </c>
      <c r="C1920" t="str">
        <f>MatchSquad!C1920</f>
        <v>T. Natarajan</v>
      </c>
      <c r="D1920" t="str">
        <f>MatchSquad!D1920</f>
        <v>BWL</v>
      </c>
      <c r="E1920" t="str">
        <f>MatchSquad!E1920</f>
        <v>DC</v>
      </c>
      <c r="F1920">
        <f>MatchSquad!G1920</f>
        <v>0</v>
      </c>
      <c r="G1920">
        <f>IF(A1920="","",SUMIFS(BallByBall!$I$2:$I$501,BallByBall!$B$2:$B$501,A1920,BallByBall!$F$2:$F$501,B1920))</f>
        <v>0</v>
      </c>
      <c r="H1920">
        <f>IF(A1920="","",COUNTIFS(BallByBall!$B$2:$B$501,A1920,BallByBall!$F$2:$F$501,B1920,BallByBall!$Q$2:$Q$501,1))</f>
        <v>0</v>
      </c>
      <c r="I1920">
        <f>IF(A1920="","",COUNTIFS(BallByBall!$B$2:$B$501,A1920,BallByBall!$F$2:$F$501,B1920,BallByBall!$R$2:$R$501,1))</f>
        <v>0</v>
      </c>
      <c r="J1920">
        <f>IF(A1920="","",SUMIFS(BallByBall!$T$2:$T$501,BallByBall!$B$2:$B$501,A1920,BallByBall!$H$2:$H$501,B1920))</f>
        <v>0</v>
      </c>
      <c r="K1920">
        <f>IF(A1920="","",SUMIFS(BallByBall!$U$2:$U$501,BallByBall!$B$2:$B$501,A1920,BallByBall!$P$2:$P$501,B1920))</f>
        <v>0</v>
      </c>
      <c r="L1920">
        <f>IF(A1920="","",SUMIFS(BallByBall!$V$2:$V$501,BallByBall!$B$2:$B$501,A1920,BallByBall!$P$2:$P$501,B1920))</f>
        <v>0</v>
      </c>
      <c r="M1920">
        <f>IF(A1920="","",SUMIFS(BallByBall!$W$2:$W$501,BallByBall!$B$2:$B$501,A1920,BallByBall!$P$2:$P$501,B1920))</f>
        <v>0</v>
      </c>
      <c r="N1920">
        <f>IF(A1920="","",SUMIFS(BallByBall!$X$2:$X$501,BallByBall!$B$2:$B$501,A1920,BallByBall!$P$2:$P$501,B1920))</f>
        <v>0</v>
      </c>
      <c r="O1920">
        <f>IF(A1920="","",SUMIFS(OverSummary!$G$2:$G$101,OverSummary!$A$2:$A$101,A1920,OverSummary!$D$2:$D$101,B1920))</f>
        <v>0</v>
      </c>
      <c r="P1920">
        <f>IF(A1920="","",G1920*Rules!$B$13+H1920*Rules!$B$14+I1920*Rules!$B$15)</f>
        <v>0</v>
      </c>
      <c r="Q1920">
        <f>IF(A1920="","",IF(G1920&gt;=100,Rules!$B$18,IF(G1920&gt;=50,Rules!$B$17,IF(G1920&gt;=30,Rules!$B$16,0)))+IF(AND(F1920=1,D1920&lt;&gt;"BWL",G1920=0),Rules!$B$27,0))</f>
        <v>0</v>
      </c>
      <c r="R1920">
        <f>IF(A1920="","",J1920*Rules!$B$19+O1920*Rules!$B$22)</f>
        <v>0</v>
      </c>
      <c r="S1920">
        <f>IF(A1920="","",IF(J1920&gt;=4,Rules!$B$21,IF(J1920&gt;=3,Rules!$B$20,0)))</f>
        <v>0</v>
      </c>
      <c r="T1920">
        <f>IF(A1920="","",K1920*Rules!$B$23+L1920*Rules!$B$24+M1920*Rules!$B$25+N1920*Rules!$B$26)</f>
        <v>0</v>
      </c>
      <c r="U1920">
        <f t="shared" si="29"/>
        <v>0</v>
      </c>
    </row>
    <row r="1921" spans="1:21" x14ac:dyDescent="0.2">
      <c r="A1921" t="str">
        <f>MatchSquad!A1921</f>
        <v>M039</v>
      </c>
      <c r="B1921" t="str">
        <f>MatchSquad!B1921</f>
        <v>P045</v>
      </c>
      <c r="C1921" t="str">
        <f>MatchSquad!C1921</f>
        <v>Mukesh Kumar</v>
      </c>
      <c r="D1921" t="str">
        <f>MatchSquad!D1921</f>
        <v>BWL</v>
      </c>
      <c r="E1921" t="str">
        <f>MatchSquad!E1921</f>
        <v>DC</v>
      </c>
      <c r="F1921">
        <f>MatchSquad!G1921</f>
        <v>0</v>
      </c>
      <c r="G1921">
        <f>IF(A1921="","",SUMIFS(BallByBall!$I$2:$I$501,BallByBall!$B$2:$B$501,A1921,BallByBall!$F$2:$F$501,B1921))</f>
        <v>0</v>
      </c>
      <c r="H1921">
        <f>IF(A1921="","",COUNTIFS(BallByBall!$B$2:$B$501,A1921,BallByBall!$F$2:$F$501,B1921,BallByBall!$Q$2:$Q$501,1))</f>
        <v>0</v>
      </c>
      <c r="I1921">
        <f>IF(A1921="","",COUNTIFS(BallByBall!$B$2:$B$501,A1921,BallByBall!$F$2:$F$501,B1921,BallByBall!$R$2:$R$501,1))</f>
        <v>0</v>
      </c>
      <c r="J1921">
        <f>IF(A1921="","",SUMIFS(BallByBall!$T$2:$T$501,BallByBall!$B$2:$B$501,A1921,BallByBall!$H$2:$H$501,B1921))</f>
        <v>0</v>
      </c>
      <c r="K1921">
        <f>IF(A1921="","",SUMIFS(BallByBall!$U$2:$U$501,BallByBall!$B$2:$B$501,A1921,BallByBall!$P$2:$P$501,B1921))</f>
        <v>0</v>
      </c>
      <c r="L1921">
        <f>IF(A1921="","",SUMIFS(BallByBall!$V$2:$V$501,BallByBall!$B$2:$B$501,A1921,BallByBall!$P$2:$P$501,B1921))</f>
        <v>0</v>
      </c>
      <c r="M1921">
        <f>IF(A1921="","",SUMIFS(BallByBall!$W$2:$W$501,BallByBall!$B$2:$B$501,A1921,BallByBall!$P$2:$P$501,B1921))</f>
        <v>0</v>
      </c>
      <c r="N1921">
        <f>IF(A1921="","",SUMIFS(BallByBall!$X$2:$X$501,BallByBall!$B$2:$B$501,A1921,BallByBall!$P$2:$P$501,B1921))</f>
        <v>0</v>
      </c>
      <c r="O1921">
        <f>IF(A1921="","",SUMIFS(OverSummary!$G$2:$G$101,OverSummary!$A$2:$A$101,A1921,OverSummary!$D$2:$D$101,B1921))</f>
        <v>0</v>
      </c>
      <c r="P1921">
        <f>IF(A1921="","",G1921*Rules!$B$13+H1921*Rules!$B$14+I1921*Rules!$B$15)</f>
        <v>0</v>
      </c>
      <c r="Q1921">
        <f>IF(A1921="","",IF(G1921&gt;=100,Rules!$B$18,IF(G1921&gt;=50,Rules!$B$17,IF(G1921&gt;=30,Rules!$B$16,0)))+IF(AND(F1921=1,D1921&lt;&gt;"BWL",G1921=0),Rules!$B$27,0))</f>
        <v>0</v>
      </c>
      <c r="R1921">
        <f>IF(A1921="","",J1921*Rules!$B$19+O1921*Rules!$B$22)</f>
        <v>0</v>
      </c>
      <c r="S1921">
        <f>IF(A1921="","",IF(J1921&gt;=4,Rules!$B$21,IF(J1921&gt;=3,Rules!$B$20,0)))</f>
        <v>0</v>
      </c>
      <c r="T1921">
        <f>IF(A1921="","",K1921*Rules!$B$23+L1921*Rules!$B$24+M1921*Rules!$B$25+N1921*Rules!$B$26)</f>
        <v>0</v>
      </c>
      <c r="U1921">
        <f t="shared" si="29"/>
        <v>0</v>
      </c>
    </row>
    <row r="1922" spans="1:21" x14ac:dyDescent="0.2">
      <c r="A1922" t="str">
        <f>MatchSquad!A1922</f>
        <v>M039</v>
      </c>
      <c r="B1922" t="str">
        <f>MatchSquad!B1922</f>
        <v>P046</v>
      </c>
      <c r="C1922" t="str">
        <f>MatchSquad!C1922</f>
        <v>Dushmantha Chameera</v>
      </c>
      <c r="D1922" t="str">
        <f>MatchSquad!D1922</f>
        <v>BWL</v>
      </c>
      <c r="E1922" t="str">
        <f>MatchSquad!E1922</f>
        <v>DC</v>
      </c>
      <c r="F1922">
        <f>MatchSquad!G1922</f>
        <v>0</v>
      </c>
      <c r="G1922">
        <f>IF(A1922="","",SUMIFS(BallByBall!$I$2:$I$501,BallByBall!$B$2:$B$501,A1922,BallByBall!$F$2:$F$501,B1922))</f>
        <v>0</v>
      </c>
      <c r="H1922">
        <f>IF(A1922="","",COUNTIFS(BallByBall!$B$2:$B$501,A1922,BallByBall!$F$2:$F$501,B1922,BallByBall!$Q$2:$Q$501,1))</f>
        <v>0</v>
      </c>
      <c r="I1922">
        <f>IF(A1922="","",COUNTIFS(BallByBall!$B$2:$B$501,A1922,BallByBall!$F$2:$F$501,B1922,BallByBall!$R$2:$R$501,1))</f>
        <v>0</v>
      </c>
      <c r="J1922">
        <f>IF(A1922="","",SUMIFS(BallByBall!$T$2:$T$501,BallByBall!$B$2:$B$501,A1922,BallByBall!$H$2:$H$501,B1922))</f>
        <v>0</v>
      </c>
      <c r="K1922">
        <f>IF(A1922="","",SUMIFS(BallByBall!$U$2:$U$501,BallByBall!$B$2:$B$501,A1922,BallByBall!$P$2:$P$501,B1922))</f>
        <v>0</v>
      </c>
      <c r="L1922">
        <f>IF(A1922="","",SUMIFS(BallByBall!$V$2:$V$501,BallByBall!$B$2:$B$501,A1922,BallByBall!$P$2:$P$501,B1922))</f>
        <v>0</v>
      </c>
      <c r="M1922">
        <f>IF(A1922="","",SUMIFS(BallByBall!$W$2:$W$501,BallByBall!$B$2:$B$501,A1922,BallByBall!$P$2:$P$501,B1922))</f>
        <v>0</v>
      </c>
      <c r="N1922">
        <f>IF(A1922="","",SUMIFS(BallByBall!$X$2:$X$501,BallByBall!$B$2:$B$501,A1922,BallByBall!$P$2:$P$501,B1922))</f>
        <v>0</v>
      </c>
      <c r="O1922">
        <f>IF(A1922="","",SUMIFS(OverSummary!$G$2:$G$101,OverSummary!$A$2:$A$101,A1922,OverSummary!$D$2:$D$101,B1922))</f>
        <v>0</v>
      </c>
      <c r="P1922">
        <f>IF(A1922="","",G1922*Rules!$B$13+H1922*Rules!$B$14+I1922*Rules!$B$15)</f>
        <v>0</v>
      </c>
      <c r="Q1922">
        <f>IF(A1922="","",IF(G1922&gt;=100,Rules!$B$18,IF(G1922&gt;=50,Rules!$B$17,IF(G1922&gt;=30,Rules!$B$16,0)))+IF(AND(F1922=1,D1922&lt;&gt;"BWL",G1922=0),Rules!$B$27,0))</f>
        <v>0</v>
      </c>
      <c r="R1922">
        <f>IF(A1922="","",J1922*Rules!$B$19+O1922*Rules!$B$22)</f>
        <v>0</v>
      </c>
      <c r="S1922">
        <f>IF(A1922="","",IF(J1922&gt;=4,Rules!$B$21,IF(J1922&gt;=3,Rules!$B$20,0)))</f>
        <v>0</v>
      </c>
      <c r="T1922">
        <f>IF(A1922="","",K1922*Rules!$B$23+L1922*Rules!$B$24+M1922*Rules!$B$25+N1922*Rules!$B$26)</f>
        <v>0</v>
      </c>
      <c r="U1922">
        <f t="shared" ref="U1922:U1985" si="30">IF(A1922="","",P1922+Q1922+R1922+S1922+T1922)</f>
        <v>0</v>
      </c>
    </row>
    <row r="1923" spans="1:21" x14ac:dyDescent="0.2">
      <c r="A1923" t="str">
        <f>MatchSquad!A1923</f>
        <v>M039</v>
      </c>
      <c r="B1923" t="str">
        <f>MatchSquad!B1923</f>
        <v>P047</v>
      </c>
      <c r="C1923" t="str">
        <f>MatchSquad!C1923</f>
        <v>Auqib Nabi</v>
      </c>
      <c r="D1923" t="str">
        <f>MatchSquad!D1923</f>
        <v>BWL</v>
      </c>
      <c r="E1923" t="str">
        <f>MatchSquad!E1923</f>
        <v>DC</v>
      </c>
      <c r="F1923">
        <f>MatchSquad!G1923</f>
        <v>0</v>
      </c>
      <c r="G1923">
        <f>IF(A1923="","",SUMIFS(BallByBall!$I$2:$I$501,BallByBall!$B$2:$B$501,A1923,BallByBall!$F$2:$F$501,B1923))</f>
        <v>0</v>
      </c>
      <c r="H1923">
        <f>IF(A1923="","",COUNTIFS(BallByBall!$B$2:$B$501,A1923,BallByBall!$F$2:$F$501,B1923,BallByBall!$Q$2:$Q$501,1))</f>
        <v>0</v>
      </c>
      <c r="I1923">
        <f>IF(A1923="","",COUNTIFS(BallByBall!$B$2:$B$501,A1923,BallByBall!$F$2:$F$501,B1923,BallByBall!$R$2:$R$501,1))</f>
        <v>0</v>
      </c>
      <c r="J1923">
        <f>IF(A1923="","",SUMIFS(BallByBall!$T$2:$T$501,BallByBall!$B$2:$B$501,A1923,BallByBall!$H$2:$H$501,B1923))</f>
        <v>0</v>
      </c>
      <c r="K1923">
        <f>IF(A1923="","",SUMIFS(BallByBall!$U$2:$U$501,BallByBall!$B$2:$B$501,A1923,BallByBall!$P$2:$P$501,B1923))</f>
        <v>0</v>
      </c>
      <c r="L1923">
        <f>IF(A1923="","",SUMIFS(BallByBall!$V$2:$V$501,BallByBall!$B$2:$B$501,A1923,BallByBall!$P$2:$P$501,B1923))</f>
        <v>0</v>
      </c>
      <c r="M1923">
        <f>IF(A1923="","",SUMIFS(BallByBall!$W$2:$W$501,BallByBall!$B$2:$B$501,A1923,BallByBall!$P$2:$P$501,B1923))</f>
        <v>0</v>
      </c>
      <c r="N1923">
        <f>IF(A1923="","",SUMIFS(BallByBall!$X$2:$X$501,BallByBall!$B$2:$B$501,A1923,BallByBall!$P$2:$P$501,B1923))</f>
        <v>0</v>
      </c>
      <c r="O1923">
        <f>IF(A1923="","",SUMIFS(OverSummary!$G$2:$G$101,OverSummary!$A$2:$A$101,A1923,OverSummary!$D$2:$D$101,B1923))</f>
        <v>0</v>
      </c>
      <c r="P1923">
        <f>IF(A1923="","",G1923*Rules!$B$13+H1923*Rules!$B$14+I1923*Rules!$B$15)</f>
        <v>0</v>
      </c>
      <c r="Q1923">
        <f>IF(A1923="","",IF(G1923&gt;=100,Rules!$B$18,IF(G1923&gt;=50,Rules!$B$17,IF(G1923&gt;=30,Rules!$B$16,0)))+IF(AND(F1923=1,D1923&lt;&gt;"BWL",G1923=0),Rules!$B$27,0))</f>
        <v>0</v>
      </c>
      <c r="R1923">
        <f>IF(A1923="","",J1923*Rules!$B$19+O1923*Rules!$B$22)</f>
        <v>0</v>
      </c>
      <c r="S1923">
        <f>IF(A1923="","",IF(J1923&gt;=4,Rules!$B$21,IF(J1923&gt;=3,Rules!$B$20,0)))</f>
        <v>0</v>
      </c>
      <c r="T1923">
        <f>IF(A1923="","",K1923*Rules!$B$23+L1923*Rules!$B$24+M1923*Rules!$B$25+N1923*Rules!$B$26)</f>
        <v>0</v>
      </c>
      <c r="U1923">
        <f t="shared" si="30"/>
        <v>0</v>
      </c>
    </row>
    <row r="1924" spans="1:21" x14ac:dyDescent="0.2">
      <c r="A1924" t="str">
        <f>MatchSquad!A1924</f>
        <v>M039</v>
      </c>
      <c r="B1924" t="str">
        <f>MatchSquad!B1924</f>
        <v>P048</v>
      </c>
      <c r="C1924" t="str">
        <f>MatchSquad!C1924</f>
        <v>Lungisani Ngidi</v>
      </c>
      <c r="D1924" t="str">
        <f>MatchSquad!D1924</f>
        <v>BWL</v>
      </c>
      <c r="E1924" t="str">
        <f>MatchSquad!E1924</f>
        <v>DC</v>
      </c>
      <c r="F1924">
        <f>MatchSquad!G1924</f>
        <v>0</v>
      </c>
      <c r="G1924">
        <f>IF(A1924="","",SUMIFS(BallByBall!$I$2:$I$501,BallByBall!$B$2:$B$501,A1924,BallByBall!$F$2:$F$501,B1924))</f>
        <v>0</v>
      </c>
      <c r="H1924">
        <f>IF(A1924="","",COUNTIFS(BallByBall!$B$2:$B$501,A1924,BallByBall!$F$2:$F$501,B1924,BallByBall!$Q$2:$Q$501,1))</f>
        <v>0</v>
      </c>
      <c r="I1924">
        <f>IF(A1924="","",COUNTIFS(BallByBall!$B$2:$B$501,A1924,BallByBall!$F$2:$F$501,B1924,BallByBall!$R$2:$R$501,1))</f>
        <v>0</v>
      </c>
      <c r="J1924">
        <f>IF(A1924="","",SUMIFS(BallByBall!$T$2:$T$501,BallByBall!$B$2:$B$501,A1924,BallByBall!$H$2:$H$501,B1924))</f>
        <v>0</v>
      </c>
      <c r="K1924">
        <f>IF(A1924="","",SUMIFS(BallByBall!$U$2:$U$501,BallByBall!$B$2:$B$501,A1924,BallByBall!$P$2:$P$501,B1924))</f>
        <v>0</v>
      </c>
      <c r="L1924">
        <f>IF(A1924="","",SUMIFS(BallByBall!$V$2:$V$501,BallByBall!$B$2:$B$501,A1924,BallByBall!$P$2:$P$501,B1924))</f>
        <v>0</v>
      </c>
      <c r="M1924">
        <f>IF(A1924="","",SUMIFS(BallByBall!$W$2:$W$501,BallByBall!$B$2:$B$501,A1924,BallByBall!$P$2:$P$501,B1924))</f>
        <v>0</v>
      </c>
      <c r="N1924">
        <f>IF(A1924="","",SUMIFS(BallByBall!$X$2:$X$501,BallByBall!$B$2:$B$501,A1924,BallByBall!$P$2:$P$501,B1924))</f>
        <v>0</v>
      </c>
      <c r="O1924">
        <f>IF(A1924="","",SUMIFS(OverSummary!$G$2:$G$101,OverSummary!$A$2:$A$101,A1924,OverSummary!$D$2:$D$101,B1924))</f>
        <v>0</v>
      </c>
      <c r="P1924">
        <f>IF(A1924="","",G1924*Rules!$B$13+H1924*Rules!$B$14+I1924*Rules!$B$15)</f>
        <v>0</v>
      </c>
      <c r="Q1924">
        <f>IF(A1924="","",IF(G1924&gt;=100,Rules!$B$18,IF(G1924&gt;=50,Rules!$B$17,IF(G1924&gt;=30,Rules!$B$16,0)))+IF(AND(F1924=1,D1924&lt;&gt;"BWL",G1924=0),Rules!$B$27,0))</f>
        <v>0</v>
      </c>
      <c r="R1924">
        <f>IF(A1924="","",J1924*Rules!$B$19+O1924*Rules!$B$22)</f>
        <v>0</v>
      </c>
      <c r="S1924">
        <f>IF(A1924="","",IF(J1924&gt;=4,Rules!$B$21,IF(J1924&gt;=3,Rules!$B$20,0)))</f>
        <v>0</v>
      </c>
      <c r="T1924">
        <f>IF(A1924="","",K1924*Rules!$B$23+L1924*Rules!$B$24+M1924*Rules!$B$25+N1924*Rules!$B$26)</f>
        <v>0</v>
      </c>
      <c r="U1924">
        <f t="shared" si="30"/>
        <v>0</v>
      </c>
    </row>
    <row r="1925" spans="1:21" x14ac:dyDescent="0.2">
      <c r="A1925" t="str">
        <f>MatchSquad!A1925</f>
        <v>M039</v>
      </c>
      <c r="B1925" t="str">
        <f>MatchSquad!B1925</f>
        <v>P049</v>
      </c>
      <c r="C1925" t="str">
        <f>MatchSquad!C1925</f>
        <v>Kyle Jamieson</v>
      </c>
      <c r="D1925" t="str">
        <f>MatchSquad!D1925</f>
        <v>BWL</v>
      </c>
      <c r="E1925" t="str">
        <f>MatchSquad!E1925</f>
        <v>DC</v>
      </c>
      <c r="F1925">
        <f>MatchSquad!G1925</f>
        <v>0</v>
      </c>
      <c r="G1925">
        <f>IF(A1925="","",SUMIFS(BallByBall!$I$2:$I$501,BallByBall!$B$2:$B$501,A1925,BallByBall!$F$2:$F$501,B1925))</f>
        <v>0</v>
      </c>
      <c r="H1925">
        <f>IF(A1925="","",COUNTIFS(BallByBall!$B$2:$B$501,A1925,BallByBall!$F$2:$F$501,B1925,BallByBall!$Q$2:$Q$501,1))</f>
        <v>0</v>
      </c>
      <c r="I1925">
        <f>IF(A1925="","",COUNTIFS(BallByBall!$B$2:$B$501,A1925,BallByBall!$F$2:$F$501,B1925,BallByBall!$R$2:$R$501,1))</f>
        <v>0</v>
      </c>
      <c r="J1925">
        <f>IF(A1925="","",SUMIFS(BallByBall!$T$2:$T$501,BallByBall!$B$2:$B$501,A1925,BallByBall!$H$2:$H$501,B1925))</f>
        <v>0</v>
      </c>
      <c r="K1925">
        <f>IF(A1925="","",SUMIFS(BallByBall!$U$2:$U$501,BallByBall!$B$2:$B$501,A1925,BallByBall!$P$2:$P$501,B1925))</f>
        <v>0</v>
      </c>
      <c r="L1925">
        <f>IF(A1925="","",SUMIFS(BallByBall!$V$2:$V$501,BallByBall!$B$2:$B$501,A1925,BallByBall!$P$2:$P$501,B1925))</f>
        <v>0</v>
      </c>
      <c r="M1925">
        <f>IF(A1925="","",SUMIFS(BallByBall!$W$2:$W$501,BallByBall!$B$2:$B$501,A1925,BallByBall!$P$2:$P$501,B1925))</f>
        <v>0</v>
      </c>
      <c r="N1925">
        <f>IF(A1925="","",SUMIFS(BallByBall!$X$2:$X$501,BallByBall!$B$2:$B$501,A1925,BallByBall!$P$2:$P$501,B1925))</f>
        <v>0</v>
      </c>
      <c r="O1925">
        <f>IF(A1925="","",SUMIFS(OverSummary!$G$2:$G$101,OverSummary!$A$2:$A$101,A1925,OverSummary!$D$2:$D$101,B1925))</f>
        <v>0</v>
      </c>
      <c r="P1925">
        <f>IF(A1925="","",G1925*Rules!$B$13+H1925*Rules!$B$14+I1925*Rules!$B$15)</f>
        <v>0</v>
      </c>
      <c r="Q1925">
        <f>IF(A1925="","",IF(G1925&gt;=100,Rules!$B$18,IF(G1925&gt;=50,Rules!$B$17,IF(G1925&gt;=30,Rules!$B$16,0)))+IF(AND(F1925=1,D1925&lt;&gt;"BWL",G1925=0),Rules!$B$27,0))</f>
        <v>0</v>
      </c>
      <c r="R1925">
        <f>IF(A1925="","",J1925*Rules!$B$19+O1925*Rules!$B$22)</f>
        <v>0</v>
      </c>
      <c r="S1925">
        <f>IF(A1925="","",IF(J1925&gt;=4,Rules!$B$21,IF(J1925&gt;=3,Rules!$B$20,0)))</f>
        <v>0</v>
      </c>
      <c r="T1925">
        <f>IF(A1925="","",K1925*Rules!$B$23+L1925*Rules!$B$24+M1925*Rules!$B$25+N1925*Rules!$B$26)</f>
        <v>0</v>
      </c>
      <c r="U1925">
        <f t="shared" si="30"/>
        <v>0</v>
      </c>
    </row>
    <row r="1926" spans="1:21" x14ac:dyDescent="0.2">
      <c r="A1926" t="str">
        <f>MatchSquad!A1926</f>
        <v>M039</v>
      </c>
      <c r="B1926" t="str">
        <f>MatchSquad!B1926</f>
        <v>P050</v>
      </c>
      <c r="C1926" t="str">
        <f>MatchSquad!C1926</f>
        <v>Kuldeep Yadav</v>
      </c>
      <c r="D1926" t="str">
        <f>MatchSquad!D1926</f>
        <v>BWL</v>
      </c>
      <c r="E1926" t="str">
        <f>MatchSquad!E1926</f>
        <v>DC</v>
      </c>
      <c r="F1926">
        <f>MatchSquad!G1926</f>
        <v>0</v>
      </c>
      <c r="G1926">
        <f>IF(A1926="","",SUMIFS(BallByBall!$I$2:$I$501,BallByBall!$B$2:$B$501,A1926,BallByBall!$F$2:$F$501,B1926))</f>
        <v>0</v>
      </c>
      <c r="H1926">
        <f>IF(A1926="","",COUNTIFS(BallByBall!$B$2:$B$501,A1926,BallByBall!$F$2:$F$501,B1926,BallByBall!$Q$2:$Q$501,1))</f>
        <v>0</v>
      </c>
      <c r="I1926">
        <f>IF(A1926="","",COUNTIFS(BallByBall!$B$2:$B$501,A1926,BallByBall!$F$2:$F$501,B1926,BallByBall!$R$2:$R$501,1))</f>
        <v>0</v>
      </c>
      <c r="J1926">
        <f>IF(A1926="","",SUMIFS(BallByBall!$T$2:$T$501,BallByBall!$B$2:$B$501,A1926,BallByBall!$H$2:$H$501,B1926))</f>
        <v>0</v>
      </c>
      <c r="K1926">
        <f>IF(A1926="","",SUMIFS(BallByBall!$U$2:$U$501,BallByBall!$B$2:$B$501,A1926,BallByBall!$P$2:$P$501,B1926))</f>
        <v>0</v>
      </c>
      <c r="L1926">
        <f>IF(A1926="","",SUMIFS(BallByBall!$V$2:$V$501,BallByBall!$B$2:$B$501,A1926,BallByBall!$P$2:$P$501,B1926))</f>
        <v>0</v>
      </c>
      <c r="M1926">
        <f>IF(A1926="","",SUMIFS(BallByBall!$W$2:$W$501,BallByBall!$B$2:$B$501,A1926,BallByBall!$P$2:$P$501,B1926))</f>
        <v>0</v>
      </c>
      <c r="N1926">
        <f>IF(A1926="","",SUMIFS(BallByBall!$X$2:$X$501,BallByBall!$B$2:$B$501,A1926,BallByBall!$P$2:$P$501,B1926))</f>
        <v>0</v>
      </c>
      <c r="O1926">
        <f>IF(A1926="","",SUMIFS(OverSummary!$G$2:$G$101,OverSummary!$A$2:$A$101,A1926,OverSummary!$D$2:$D$101,B1926))</f>
        <v>0</v>
      </c>
      <c r="P1926">
        <f>IF(A1926="","",G1926*Rules!$B$13+H1926*Rules!$B$14+I1926*Rules!$B$15)</f>
        <v>0</v>
      </c>
      <c r="Q1926">
        <f>IF(A1926="","",IF(G1926&gt;=100,Rules!$B$18,IF(G1926&gt;=50,Rules!$B$17,IF(G1926&gt;=30,Rules!$B$16,0)))+IF(AND(F1926=1,D1926&lt;&gt;"BWL",G1926=0),Rules!$B$27,0))</f>
        <v>0</v>
      </c>
      <c r="R1926">
        <f>IF(A1926="","",J1926*Rules!$B$19+O1926*Rules!$B$22)</f>
        <v>0</v>
      </c>
      <c r="S1926">
        <f>IF(A1926="","",IF(J1926&gt;=4,Rules!$B$21,IF(J1926&gt;=3,Rules!$B$20,0)))</f>
        <v>0</v>
      </c>
      <c r="T1926">
        <f>IF(A1926="","",K1926*Rules!$B$23+L1926*Rules!$B$24+M1926*Rules!$B$25+N1926*Rules!$B$26)</f>
        <v>0</v>
      </c>
      <c r="U1926">
        <f t="shared" si="30"/>
        <v>0</v>
      </c>
    </row>
    <row r="1927" spans="1:21" x14ac:dyDescent="0.2">
      <c r="A1927" t="str">
        <f>MatchSquad!A1927</f>
        <v>M039</v>
      </c>
      <c r="B1927" t="str">
        <f>MatchSquad!B1927</f>
        <v>P201</v>
      </c>
      <c r="C1927" t="str">
        <f>MatchSquad!C1927</f>
        <v>Rajat Patidar</v>
      </c>
      <c r="D1927" t="str">
        <f>MatchSquad!D1927</f>
        <v>BAT</v>
      </c>
      <c r="E1927" t="str">
        <f>MatchSquad!E1927</f>
        <v>RCB</v>
      </c>
      <c r="F1927">
        <f>MatchSquad!G1927</f>
        <v>0</v>
      </c>
      <c r="G1927">
        <f>IF(A1927="","",SUMIFS(BallByBall!$I$2:$I$501,BallByBall!$B$2:$B$501,A1927,BallByBall!$F$2:$F$501,B1927))</f>
        <v>0</v>
      </c>
      <c r="H1927">
        <f>IF(A1927="","",COUNTIFS(BallByBall!$B$2:$B$501,A1927,BallByBall!$F$2:$F$501,B1927,BallByBall!$Q$2:$Q$501,1))</f>
        <v>0</v>
      </c>
      <c r="I1927">
        <f>IF(A1927="","",COUNTIFS(BallByBall!$B$2:$B$501,A1927,BallByBall!$F$2:$F$501,B1927,BallByBall!$R$2:$R$501,1))</f>
        <v>0</v>
      </c>
      <c r="J1927">
        <f>IF(A1927="","",SUMIFS(BallByBall!$T$2:$T$501,BallByBall!$B$2:$B$501,A1927,BallByBall!$H$2:$H$501,B1927))</f>
        <v>0</v>
      </c>
      <c r="K1927">
        <f>IF(A1927="","",SUMIFS(BallByBall!$U$2:$U$501,BallByBall!$B$2:$B$501,A1927,BallByBall!$P$2:$P$501,B1927))</f>
        <v>0</v>
      </c>
      <c r="L1927">
        <f>IF(A1927="","",SUMIFS(BallByBall!$V$2:$V$501,BallByBall!$B$2:$B$501,A1927,BallByBall!$P$2:$P$501,B1927))</f>
        <v>0</v>
      </c>
      <c r="M1927">
        <f>IF(A1927="","",SUMIFS(BallByBall!$W$2:$W$501,BallByBall!$B$2:$B$501,A1927,BallByBall!$P$2:$P$501,B1927))</f>
        <v>0</v>
      </c>
      <c r="N1927">
        <f>IF(A1927="","",SUMIFS(BallByBall!$X$2:$X$501,BallByBall!$B$2:$B$501,A1927,BallByBall!$P$2:$P$501,B1927))</f>
        <v>0</v>
      </c>
      <c r="O1927">
        <f>IF(A1927="","",SUMIFS(OverSummary!$G$2:$G$101,OverSummary!$A$2:$A$101,A1927,OverSummary!$D$2:$D$101,B1927))</f>
        <v>0</v>
      </c>
      <c r="P1927">
        <f>IF(A1927="","",G1927*Rules!$B$13+H1927*Rules!$B$14+I1927*Rules!$B$15)</f>
        <v>0</v>
      </c>
      <c r="Q1927">
        <f>IF(A1927="","",IF(G1927&gt;=100,Rules!$B$18,IF(G1927&gt;=50,Rules!$B$17,IF(G1927&gt;=30,Rules!$B$16,0)))+IF(AND(F1927=1,D1927&lt;&gt;"BWL",G1927=0),Rules!$B$27,0))</f>
        <v>0</v>
      </c>
      <c r="R1927">
        <f>IF(A1927="","",J1927*Rules!$B$19+O1927*Rules!$B$22)</f>
        <v>0</v>
      </c>
      <c r="S1927">
        <f>IF(A1927="","",IF(J1927&gt;=4,Rules!$B$21,IF(J1927&gt;=3,Rules!$B$20,0)))</f>
        <v>0</v>
      </c>
      <c r="T1927">
        <f>IF(A1927="","",K1927*Rules!$B$23+L1927*Rules!$B$24+M1927*Rules!$B$25+N1927*Rules!$B$26)</f>
        <v>0</v>
      </c>
      <c r="U1927">
        <f t="shared" si="30"/>
        <v>0</v>
      </c>
    </row>
    <row r="1928" spans="1:21" x14ac:dyDescent="0.2">
      <c r="A1928" t="str">
        <f>MatchSquad!A1928</f>
        <v>M039</v>
      </c>
      <c r="B1928" t="str">
        <f>MatchSquad!B1928</f>
        <v>P202</v>
      </c>
      <c r="C1928" t="str">
        <f>MatchSquad!C1928</f>
        <v>Devdutt Padikkal</v>
      </c>
      <c r="D1928" t="str">
        <f>MatchSquad!D1928</f>
        <v>BAT</v>
      </c>
      <c r="E1928" t="str">
        <f>MatchSquad!E1928</f>
        <v>RCB</v>
      </c>
      <c r="F1928">
        <f>MatchSquad!G1928</f>
        <v>0</v>
      </c>
      <c r="G1928">
        <f>IF(A1928="","",SUMIFS(BallByBall!$I$2:$I$501,BallByBall!$B$2:$B$501,A1928,BallByBall!$F$2:$F$501,B1928))</f>
        <v>0</v>
      </c>
      <c r="H1928">
        <f>IF(A1928="","",COUNTIFS(BallByBall!$B$2:$B$501,A1928,BallByBall!$F$2:$F$501,B1928,BallByBall!$Q$2:$Q$501,1))</f>
        <v>0</v>
      </c>
      <c r="I1928">
        <f>IF(A1928="","",COUNTIFS(BallByBall!$B$2:$B$501,A1928,BallByBall!$F$2:$F$501,B1928,BallByBall!$R$2:$R$501,1))</f>
        <v>0</v>
      </c>
      <c r="J1928">
        <f>IF(A1928="","",SUMIFS(BallByBall!$T$2:$T$501,BallByBall!$B$2:$B$501,A1928,BallByBall!$H$2:$H$501,B1928))</f>
        <v>0</v>
      </c>
      <c r="K1928">
        <f>IF(A1928="","",SUMIFS(BallByBall!$U$2:$U$501,BallByBall!$B$2:$B$501,A1928,BallByBall!$P$2:$P$501,B1928))</f>
        <v>0</v>
      </c>
      <c r="L1928">
        <f>IF(A1928="","",SUMIFS(BallByBall!$V$2:$V$501,BallByBall!$B$2:$B$501,A1928,BallByBall!$P$2:$P$501,B1928))</f>
        <v>0</v>
      </c>
      <c r="M1928">
        <f>IF(A1928="","",SUMIFS(BallByBall!$W$2:$W$501,BallByBall!$B$2:$B$501,A1928,BallByBall!$P$2:$P$501,B1928))</f>
        <v>0</v>
      </c>
      <c r="N1928">
        <f>IF(A1928="","",SUMIFS(BallByBall!$X$2:$X$501,BallByBall!$B$2:$B$501,A1928,BallByBall!$P$2:$P$501,B1928))</f>
        <v>0</v>
      </c>
      <c r="O1928">
        <f>IF(A1928="","",SUMIFS(OverSummary!$G$2:$G$101,OverSummary!$A$2:$A$101,A1928,OverSummary!$D$2:$D$101,B1928))</f>
        <v>0</v>
      </c>
      <c r="P1928">
        <f>IF(A1928="","",G1928*Rules!$B$13+H1928*Rules!$B$14+I1928*Rules!$B$15)</f>
        <v>0</v>
      </c>
      <c r="Q1928">
        <f>IF(A1928="","",IF(G1928&gt;=100,Rules!$B$18,IF(G1928&gt;=50,Rules!$B$17,IF(G1928&gt;=30,Rules!$B$16,0)))+IF(AND(F1928=1,D1928&lt;&gt;"BWL",G1928=0),Rules!$B$27,0))</f>
        <v>0</v>
      </c>
      <c r="R1928">
        <f>IF(A1928="","",J1928*Rules!$B$19+O1928*Rules!$B$22)</f>
        <v>0</v>
      </c>
      <c r="S1928">
        <f>IF(A1928="","",IF(J1928&gt;=4,Rules!$B$21,IF(J1928&gt;=3,Rules!$B$20,0)))</f>
        <v>0</v>
      </c>
      <c r="T1928">
        <f>IF(A1928="","",K1928*Rules!$B$23+L1928*Rules!$B$24+M1928*Rules!$B$25+N1928*Rules!$B$26)</f>
        <v>0</v>
      </c>
      <c r="U1928">
        <f t="shared" si="30"/>
        <v>0</v>
      </c>
    </row>
    <row r="1929" spans="1:21" x14ac:dyDescent="0.2">
      <c r="A1929" t="str">
        <f>MatchSquad!A1929</f>
        <v>M039</v>
      </c>
      <c r="B1929" t="str">
        <f>MatchSquad!B1929</f>
        <v>P203</v>
      </c>
      <c r="C1929" t="str">
        <f>MatchSquad!C1929</f>
        <v>Virat Kohli</v>
      </c>
      <c r="D1929" t="str">
        <f>MatchSquad!D1929</f>
        <v>BAT</v>
      </c>
      <c r="E1929" t="str">
        <f>MatchSquad!E1929</f>
        <v>RCB</v>
      </c>
      <c r="F1929">
        <f>MatchSquad!G1929</f>
        <v>0</v>
      </c>
      <c r="G1929">
        <f>IF(A1929="","",SUMIFS(BallByBall!$I$2:$I$501,BallByBall!$B$2:$B$501,A1929,BallByBall!$F$2:$F$501,B1929))</f>
        <v>0</v>
      </c>
      <c r="H1929">
        <f>IF(A1929="","",COUNTIFS(BallByBall!$B$2:$B$501,A1929,BallByBall!$F$2:$F$501,B1929,BallByBall!$Q$2:$Q$501,1))</f>
        <v>0</v>
      </c>
      <c r="I1929">
        <f>IF(A1929="","",COUNTIFS(BallByBall!$B$2:$B$501,A1929,BallByBall!$F$2:$F$501,B1929,BallByBall!$R$2:$R$501,1))</f>
        <v>0</v>
      </c>
      <c r="J1929">
        <f>IF(A1929="","",SUMIFS(BallByBall!$T$2:$T$501,BallByBall!$B$2:$B$501,A1929,BallByBall!$H$2:$H$501,B1929))</f>
        <v>0</v>
      </c>
      <c r="K1929">
        <f>IF(A1929="","",SUMIFS(BallByBall!$U$2:$U$501,BallByBall!$B$2:$B$501,A1929,BallByBall!$P$2:$P$501,B1929))</f>
        <v>0</v>
      </c>
      <c r="L1929">
        <f>IF(A1929="","",SUMIFS(BallByBall!$V$2:$V$501,BallByBall!$B$2:$B$501,A1929,BallByBall!$P$2:$P$501,B1929))</f>
        <v>0</v>
      </c>
      <c r="M1929">
        <f>IF(A1929="","",SUMIFS(BallByBall!$W$2:$W$501,BallByBall!$B$2:$B$501,A1929,BallByBall!$P$2:$P$501,B1929))</f>
        <v>0</v>
      </c>
      <c r="N1929">
        <f>IF(A1929="","",SUMIFS(BallByBall!$X$2:$X$501,BallByBall!$B$2:$B$501,A1929,BallByBall!$P$2:$P$501,B1929))</f>
        <v>0</v>
      </c>
      <c r="O1929">
        <f>IF(A1929="","",SUMIFS(OverSummary!$G$2:$G$101,OverSummary!$A$2:$A$101,A1929,OverSummary!$D$2:$D$101,B1929))</f>
        <v>0</v>
      </c>
      <c r="P1929">
        <f>IF(A1929="","",G1929*Rules!$B$13+H1929*Rules!$B$14+I1929*Rules!$B$15)</f>
        <v>0</v>
      </c>
      <c r="Q1929">
        <f>IF(A1929="","",IF(G1929&gt;=100,Rules!$B$18,IF(G1929&gt;=50,Rules!$B$17,IF(G1929&gt;=30,Rules!$B$16,0)))+IF(AND(F1929=1,D1929&lt;&gt;"BWL",G1929=0),Rules!$B$27,0))</f>
        <v>0</v>
      </c>
      <c r="R1929">
        <f>IF(A1929="","",J1929*Rules!$B$19+O1929*Rules!$B$22)</f>
        <v>0</v>
      </c>
      <c r="S1929">
        <f>IF(A1929="","",IF(J1929&gt;=4,Rules!$B$21,IF(J1929&gt;=3,Rules!$B$20,0)))</f>
        <v>0</v>
      </c>
      <c r="T1929">
        <f>IF(A1929="","",K1929*Rules!$B$23+L1929*Rules!$B$24+M1929*Rules!$B$25+N1929*Rules!$B$26)</f>
        <v>0</v>
      </c>
      <c r="U1929">
        <f t="shared" si="30"/>
        <v>0</v>
      </c>
    </row>
    <row r="1930" spans="1:21" x14ac:dyDescent="0.2">
      <c r="A1930" t="str">
        <f>MatchSquad!A1930</f>
        <v>M039</v>
      </c>
      <c r="B1930" t="str">
        <f>MatchSquad!B1930</f>
        <v>P204</v>
      </c>
      <c r="C1930" t="str">
        <f>MatchSquad!C1930</f>
        <v>Phil Salt</v>
      </c>
      <c r="D1930" t="str">
        <f>MatchSquad!D1930</f>
        <v>WK</v>
      </c>
      <c r="E1930" t="str">
        <f>MatchSquad!E1930</f>
        <v>RCB</v>
      </c>
      <c r="F1930">
        <f>MatchSquad!G1930</f>
        <v>0</v>
      </c>
      <c r="G1930">
        <f>IF(A1930="","",SUMIFS(BallByBall!$I$2:$I$501,BallByBall!$B$2:$B$501,A1930,BallByBall!$F$2:$F$501,B1930))</f>
        <v>0</v>
      </c>
      <c r="H1930">
        <f>IF(A1930="","",COUNTIFS(BallByBall!$B$2:$B$501,A1930,BallByBall!$F$2:$F$501,B1930,BallByBall!$Q$2:$Q$501,1))</f>
        <v>0</v>
      </c>
      <c r="I1930">
        <f>IF(A1930="","",COUNTIFS(BallByBall!$B$2:$B$501,A1930,BallByBall!$F$2:$F$501,B1930,BallByBall!$R$2:$R$501,1))</f>
        <v>0</v>
      </c>
      <c r="J1930">
        <f>IF(A1930="","",SUMIFS(BallByBall!$T$2:$T$501,BallByBall!$B$2:$B$501,A1930,BallByBall!$H$2:$H$501,B1930))</f>
        <v>0</v>
      </c>
      <c r="K1930">
        <f>IF(A1930="","",SUMIFS(BallByBall!$U$2:$U$501,BallByBall!$B$2:$B$501,A1930,BallByBall!$P$2:$P$501,B1930))</f>
        <v>0</v>
      </c>
      <c r="L1930">
        <f>IF(A1930="","",SUMIFS(BallByBall!$V$2:$V$501,BallByBall!$B$2:$B$501,A1930,BallByBall!$P$2:$P$501,B1930))</f>
        <v>0</v>
      </c>
      <c r="M1930">
        <f>IF(A1930="","",SUMIFS(BallByBall!$W$2:$W$501,BallByBall!$B$2:$B$501,A1930,BallByBall!$P$2:$P$501,B1930))</f>
        <v>0</v>
      </c>
      <c r="N1930">
        <f>IF(A1930="","",SUMIFS(BallByBall!$X$2:$X$501,BallByBall!$B$2:$B$501,A1930,BallByBall!$P$2:$P$501,B1930))</f>
        <v>0</v>
      </c>
      <c r="O1930">
        <f>IF(A1930="","",SUMIFS(OverSummary!$G$2:$G$101,OverSummary!$A$2:$A$101,A1930,OverSummary!$D$2:$D$101,B1930))</f>
        <v>0</v>
      </c>
      <c r="P1930">
        <f>IF(A1930="","",G1930*Rules!$B$13+H1930*Rules!$B$14+I1930*Rules!$B$15)</f>
        <v>0</v>
      </c>
      <c r="Q1930">
        <f>IF(A1930="","",IF(G1930&gt;=100,Rules!$B$18,IF(G1930&gt;=50,Rules!$B$17,IF(G1930&gt;=30,Rules!$B$16,0)))+IF(AND(F1930=1,D1930&lt;&gt;"BWL",G1930=0),Rules!$B$27,0))</f>
        <v>0</v>
      </c>
      <c r="R1930">
        <f>IF(A1930="","",J1930*Rules!$B$19+O1930*Rules!$B$22)</f>
        <v>0</v>
      </c>
      <c r="S1930">
        <f>IF(A1930="","",IF(J1930&gt;=4,Rules!$B$21,IF(J1930&gt;=3,Rules!$B$20,0)))</f>
        <v>0</v>
      </c>
      <c r="T1930">
        <f>IF(A1930="","",K1930*Rules!$B$23+L1930*Rules!$B$24+M1930*Rules!$B$25+N1930*Rules!$B$26)</f>
        <v>0</v>
      </c>
      <c r="U1930">
        <f t="shared" si="30"/>
        <v>0</v>
      </c>
    </row>
    <row r="1931" spans="1:21" x14ac:dyDescent="0.2">
      <c r="A1931" t="str">
        <f>MatchSquad!A1931</f>
        <v>M039</v>
      </c>
      <c r="B1931" t="str">
        <f>MatchSquad!B1931</f>
        <v>P205</v>
      </c>
      <c r="C1931" t="str">
        <f>MatchSquad!C1931</f>
        <v>Jitesh Sharma</v>
      </c>
      <c r="D1931" t="str">
        <f>MatchSquad!D1931</f>
        <v>WK</v>
      </c>
      <c r="E1931" t="str">
        <f>MatchSquad!E1931</f>
        <v>RCB</v>
      </c>
      <c r="F1931">
        <f>MatchSquad!G1931</f>
        <v>0</v>
      </c>
      <c r="G1931">
        <f>IF(A1931="","",SUMIFS(BallByBall!$I$2:$I$501,BallByBall!$B$2:$B$501,A1931,BallByBall!$F$2:$F$501,B1931))</f>
        <v>0</v>
      </c>
      <c r="H1931">
        <f>IF(A1931="","",COUNTIFS(BallByBall!$B$2:$B$501,A1931,BallByBall!$F$2:$F$501,B1931,BallByBall!$Q$2:$Q$501,1))</f>
        <v>0</v>
      </c>
      <c r="I1931">
        <f>IF(A1931="","",COUNTIFS(BallByBall!$B$2:$B$501,A1931,BallByBall!$F$2:$F$501,B1931,BallByBall!$R$2:$R$501,1))</f>
        <v>0</v>
      </c>
      <c r="J1931">
        <f>IF(A1931="","",SUMIFS(BallByBall!$T$2:$T$501,BallByBall!$B$2:$B$501,A1931,BallByBall!$H$2:$H$501,B1931))</f>
        <v>0</v>
      </c>
      <c r="K1931">
        <f>IF(A1931="","",SUMIFS(BallByBall!$U$2:$U$501,BallByBall!$B$2:$B$501,A1931,BallByBall!$P$2:$P$501,B1931))</f>
        <v>0</v>
      </c>
      <c r="L1931">
        <f>IF(A1931="","",SUMIFS(BallByBall!$V$2:$V$501,BallByBall!$B$2:$B$501,A1931,BallByBall!$P$2:$P$501,B1931))</f>
        <v>0</v>
      </c>
      <c r="M1931">
        <f>IF(A1931="","",SUMIFS(BallByBall!$W$2:$W$501,BallByBall!$B$2:$B$501,A1931,BallByBall!$P$2:$P$501,B1931))</f>
        <v>0</v>
      </c>
      <c r="N1931">
        <f>IF(A1931="","",SUMIFS(BallByBall!$X$2:$X$501,BallByBall!$B$2:$B$501,A1931,BallByBall!$P$2:$P$501,B1931))</f>
        <v>0</v>
      </c>
      <c r="O1931">
        <f>IF(A1931="","",SUMIFS(OverSummary!$G$2:$G$101,OverSummary!$A$2:$A$101,A1931,OverSummary!$D$2:$D$101,B1931))</f>
        <v>0</v>
      </c>
      <c r="P1931">
        <f>IF(A1931="","",G1931*Rules!$B$13+H1931*Rules!$B$14+I1931*Rules!$B$15)</f>
        <v>0</v>
      </c>
      <c r="Q1931">
        <f>IF(A1931="","",IF(G1931&gt;=100,Rules!$B$18,IF(G1931&gt;=50,Rules!$B$17,IF(G1931&gt;=30,Rules!$B$16,0)))+IF(AND(F1931=1,D1931&lt;&gt;"BWL",G1931=0),Rules!$B$27,0))</f>
        <v>0</v>
      </c>
      <c r="R1931">
        <f>IF(A1931="","",J1931*Rules!$B$19+O1931*Rules!$B$22)</f>
        <v>0</v>
      </c>
      <c r="S1931">
        <f>IF(A1931="","",IF(J1931&gt;=4,Rules!$B$21,IF(J1931&gt;=3,Rules!$B$20,0)))</f>
        <v>0</v>
      </c>
      <c r="T1931">
        <f>IF(A1931="","",K1931*Rules!$B$23+L1931*Rules!$B$24+M1931*Rules!$B$25+N1931*Rules!$B$26)</f>
        <v>0</v>
      </c>
      <c r="U1931">
        <f t="shared" si="30"/>
        <v>0</v>
      </c>
    </row>
    <row r="1932" spans="1:21" x14ac:dyDescent="0.2">
      <c r="A1932" t="str">
        <f>MatchSquad!A1932</f>
        <v>M039</v>
      </c>
      <c r="B1932" t="str">
        <f>MatchSquad!B1932</f>
        <v>P206</v>
      </c>
      <c r="C1932" t="str">
        <f>MatchSquad!C1932</f>
        <v>Jordan Cox</v>
      </c>
      <c r="D1932" t="str">
        <f>MatchSquad!D1932</f>
        <v>WK</v>
      </c>
      <c r="E1932" t="str">
        <f>MatchSquad!E1932</f>
        <v>RCB</v>
      </c>
      <c r="F1932">
        <f>MatchSquad!G1932</f>
        <v>0</v>
      </c>
      <c r="G1932">
        <f>IF(A1932="","",SUMIFS(BallByBall!$I$2:$I$501,BallByBall!$B$2:$B$501,A1932,BallByBall!$F$2:$F$501,B1932))</f>
        <v>0</v>
      </c>
      <c r="H1932">
        <f>IF(A1932="","",COUNTIFS(BallByBall!$B$2:$B$501,A1932,BallByBall!$F$2:$F$501,B1932,BallByBall!$Q$2:$Q$501,1))</f>
        <v>0</v>
      </c>
      <c r="I1932">
        <f>IF(A1932="","",COUNTIFS(BallByBall!$B$2:$B$501,A1932,BallByBall!$F$2:$F$501,B1932,BallByBall!$R$2:$R$501,1))</f>
        <v>0</v>
      </c>
      <c r="J1932">
        <f>IF(A1932="","",SUMIFS(BallByBall!$T$2:$T$501,BallByBall!$B$2:$B$501,A1932,BallByBall!$H$2:$H$501,B1932))</f>
        <v>0</v>
      </c>
      <c r="K1932">
        <f>IF(A1932="","",SUMIFS(BallByBall!$U$2:$U$501,BallByBall!$B$2:$B$501,A1932,BallByBall!$P$2:$P$501,B1932))</f>
        <v>0</v>
      </c>
      <c r="L1932">
        <f>IF(A1932="","",SUMIFS(BallByBall!$V$2:$V$501,BallByBall!$B$2:$B$501,A1932,BallByBall!$P$2:$P$501,B1932))</f>
        <v>0</v>
      </c>
      <c r="M1932">
        <f>IF(A1932="","",SUMIFS(BallByBall!$W$2:$W$501,BallByBall!$B$2:$B$501,A1932,BallByBall!$P$2:$P$501,B1932))</f>
        <v>0</v>
      </c>
      <c r="N1932">
        <f>IF(A1932="","",SUMIFS(BallByBall!$X$2:$X$501,BallByBall!$B$2:$B$501,A1932,BallByBall!$P$2:$P$501,B1932))</f>
        <v>0</v>
      </c>
      <c r="O1932">
        <f>IF(A1932="","",SUMIFS(OverSummary!$G$2:$G$101,OverSummary!$A$2:$A$101,A1932,OverSummary!$D$2:$D$101,B1932))</f>
        <v>0</v>
      </c>
      <c r="P1932">
        <f>IF(A1932="","",G1932*Rules!$B$13+H1932*Rules!$B$14+I1932*Rules!$B$15)</f>
        <v>0</v>
      </c>
      <c r="Q1932">
        <f>IF(A1932="","",IF(G1932&gt;=100,Rules!$B$18,IF(G1932&gt;=50,Rules!$B$17,IF(G1932&gt;=30,Rules!$B$16,0)))+IF(AND(F1932=1,D1932&lt;&gt;"BWL",G1932=0),Rules!$B$27,0))</f>
        <v>0</v>
      </c>
      <c r="R1932">
        <f>IF(A1932="","",J1932*Rules!$B$19+O1932*Rules!$B$22)</f>
        <v>0</v>
      </c>
      <c r="S1932">
        <f>IF(A1932="","",IF(J1932&gt;=4,Rules!$B$21,IF(J1932&gt;=3,Rules!$B$20,0)))</f>
        <v>0</v>
      </c>
      <c r="T1932">
        <f>IF(A1932="","",K1932*Rules!$B$23+L1932*Rules!$B$24+M1932*Rules!$B$25+N1932*Rules!$B$26)</f>
        <v>0</v>
      </c>
      <c r="U1932">
        <f t="shared" si="30"/>
        <v>0</v>
      </c>
    </row>
    <row r="1933" spans="1:21" x14ac:dyDescent="0.2">
      <c r="A1933" t="str">
        <f>MatchSquad!A1933</f>
        <v>M039</v>
      </c>
      <c r="B1933" t="str">
        <f>MatchSquad!B1933</f>
        <v>P207</v>
      </c>
      <c r="C1933" t="str">
        <f>MatchSquad!C1933</f>
        <v>Krunal Pandya</v>
      </c>
      <c r="D1933" t="str">
        <f>MatchSquad!D1933</f>
        <v>AR</v>
      </c>
      <c r="E1933" t="str">
        <f>MatchSquad!E1933</f>
        <v>RCB</v>
      </c>
      <c r="F1933">
        <f>MatchSquad!G1933</f>
        <v>0</v>
      </c>
      <c r="G1933">
        <f>IF(A1933="","",SUMIFS(BallByBall!$I$2:$I$501,BallByBall!$B$2:$B$501,A1933,BallByBall!$F$2:$F$501,B1933))</f>
        <v>0</v>
      </c>
      <c r="H1933">
        <f>IF(A1933="","",COUNTIFS(BallByBall!$B$2:$B$501,A1933,BallByBall!$F$2:$F$501,B1933,BallByBall!$Q$2:$Q$501,1))</f>
        <v>0</v>
      </c>
      <c r="I1933">
        <f>IF(A1933="","",COUNTIFS(BallByBall!$B$2:$B$501,A1933,BallByBall!$F$2:$F$501,B1933,BallByBall!$R$2:$R$501,1))</f>
        <v>0</v>
      </c>
      <c r="J1933">
        <f>IF(A1933="","",SUMIFS(BallByBall!$T$2:$T$501,BallByBall!$B$2:$B$501,A1933,BallByBall!$H$2:$H$501,B1933))</f>
        <v>0</v>
      </c>
      <c r="K1933">
        <f>IF(A1933="","",SUMIFS(BallByBall!$U$2:$U$501,BallByBall!$B$2:$B$501,A1933,BallByBall!$P$2:$P$501,B1933))</f>
        <v>0</v>
      </c>
      <c r="L1933">
        <f>IF(A1933="","",SUMIFS(BallByBall!$V$2:$V$501,BallByBall!$B$2:$B$501,A1933,BallByBall!$P$2:$P$501,B1933))</f>
        <v>0</v>
      </c>
      <c r="M1933">
        <f>IF(A1933="","",SUMIFS(BallByBall!$W$2:$W$501,BallByBall!$B$2:$B$501,A1933,BallByBall!$P$2:$P$501,B1933))</f>
        <v>0</v>
      </c>
      <c r="N1933">
        <f>IF(A1933="","",SUMIFS(BallByBall!$X$2:$X$501,BallByBall!$B$2:$B$501,A1933,BallByBall!$P$2:$P$501,B1933))</f>
        <v>0</v>
      </c>
      <c r="O1933">
        <f>IF(A1933="","",SUMIFS(OverSummary!$G$2:$G$101,OverSummary!$A$2:$A$101,A1933,OverSummary!$D$2:$D$101,B1933))</f>
        <v>0</v>
      </c>
      <c r="P1933">
        <f>IF(A1933="","",G1933*Rules!$B$13+H1933*Rules!$B$14+I1933*Rules!$B$15)</f>
        <v>0</v>
      </c>
      <c r="Q1933">
        <f>IF(A1933="","",IF(G1933&gt;=100,Rules!$B$18,IF(G1933&gt;=50,Rules!$B$17,IF(G1933&gt;=30,Rules!$B$16,0)))+IF(AND(F1933=1,D1933&lt;&gt;"BWL",G1933=0),Rules!$B$27,0))</f>
        <v>0</v>
      </c>
      <c r="R1933">
        <f>IF(A1933="","",J1933*Rules!$B$19+O1933*Rules!$B$22)</f>
        <v>0</v>
      </c>
      <c r="S1933">
        <f>IF(A1933="","",IF(J1933&gt;=4,Rules!$B$21,IF(J1933&gt;=3,Rules!$B$20,0)))</f>
        <v>0</v>
      </c>
      <c r="T1933">
        <f>IF(A1933="","",K1933*Rules!$B$23+L1933*Rules!$B$24+M1933*Rules!$B$25+N1933*Rules!$B$26)</f>
        <v>0</v>
      </c>
      <c r="U1933">
        <f t="shared" si="30"/>
        <v>0</v>
      </c>
    </row>
    <row r="1934" spans="1:21" x14ac:dyDescent="0.2">
      <c r="A1934" t="str">
        <f>MatchSquad!A1934</f>
        <v>M039</v>
      </c>
      <c r="B1934" t="str">
        <f>MatchSquad!B1934</f>
        <v>P208</v>
      </c>
      <c r="C1934" t="str">
        <f>MatchSquad!C1934</f>
        <v>Swapnil Singh</v>
      </c>
      <c r="D1934" t="str">
        <f>MatchSquad!D1934</f>
        <v>AR</v>
      </c>
      <c r="E1934" t="str">
        <f>MatchSquad!E1934</f>
        <v>RCB</v>
      </c>
      <c r="F1934">
        <f>MatchSquad!G1934</f>
        <v>0</v>
      </c>
      <c r="G1934">
        <f>IF(A1934="","",SUMIFS(BallByBall!$I$2:$I$501,BallByBall!$B$2:$B$501,A1934,BallByBall!$F$2:$F$501,B1934))</f>
        <v>0</v>
      </c>
      <c r="H1934">
        <f>IF(A1934="","",COUNTIFS(BallByBall!$B$2:$B$501,A1934,BallByBall!$F$2:$F$501,B1934,BallByBall!$Q$2:$Q$501,1))</f>
        <v>0</v>
      </c>
      <c r="I1934">
        <f>IF(A1934="","",COUNTIFS(BallByBall!$B$2:$B$501,A1934,BallByBall!$F$2:$F$501,B1934,BallByBall!$R$2:$R$501,1))</f>
        <v>0</v>
      </c>
      <c r="J1934">
        <f>IF(A1934="","",SUMIFS(BallByBall!$T$2:$T$501,BallByBall!$B$2:$B$501,A1934,BallByBall!$H$2:$H$501,B1934))</f>
        <v>0</v>
      </c>
      <c r="K1934">
        <f>IF(A1934="","",SUMIFS(BallByBall!$U$2:$U$501,BallByBall!$B$2:$B$501,A1934,BallByBall!$P$2:$P$501,B1934))</f>
        <v>0</v>
      </c>
      <c r="L1934">
        <f>IF(A1934="","",SUMIFS(BallByBall!$V$2:$V$501,BallByBall!$B$2:$B$501,A1934,BallByBall!$P$2:$P$501,B1934))</f>
        <v>0</v>
      </c>
      <c r="M1934">
        <f>IF(A1934="","",SUMIFS(BallByBall!$W$2:$W$501,BallByBall!$B$2:$B$501,A1934,BallByBall!$P$2:$P$501,B1934))</f>
        <v>0</v>
      </c>
      <c r="N1934">
        <f>IF(A1934="","",SUMIFS(BallByBall!$X$2:$X$501,BallByBall!$B$2:$B$501,A1934,BallByBall!$P$2:$P$501,B1934))</f>
        <v>0</v>
      </c>
      <c r="O1934">
        <f>IF(A1934="","",SUMIFS(OverSummary!$G$2:$G$101,OverSummary!$A$2:$A$101,A1934,OverSummary!$D$2:$D$101,B1934))</f>
        <v>0</v>
      </c>
      <c r="P1934">
        <f>IF(A1934="","",G1934*Rules!$B$13+H1934*Rules!$B$14+I1934*Rules!$B$15)</f>
        <v>0</v>
      </c>
      <c r="Q1934">
        <f>IF(A1934="","",IF(G1934&gt;=100,Rules!$B$18,IF(G1934&gt;=50,Rules!$B$17,IF(G1934&gt;=30,Rules!$B$16,0)))+IF(AND(F1934=1,D1934&lt;&gt;"BWL",G1934=0),Rules!$B$27,0))</f>
        <v>0</v>
      </c>
      <c r="R1934">
        <f>IF(A1934="","",J1934*Rules!$B$19+O1934*Rules!$B$22)</f>
        <v>0</v>
      </c>
      <c r="S1934">
        <f>IF(A1934="","",IF(J1934&gt;=4,Rules!$B$21,IF(J1934&gt;=3,Rules!$B$20,0)))</f>
        <v>0</v>
      </c>
      <c r="T1934">
        <f>IF(A1934="","",K1934*Rules!$B$23+L1934*Rules!$B$24+M1934*Rules!$B$25+N1934*Rules!$B$26)</f>
        <v>0</v>
      </c>
      <c r="U1934">
        <f t="shared" si="30"/>
        <v>0</v>
      </c>
    </row>
    <row r="1935" spans="1:21" x14ac:dyDescent="0.2">
      <c r="A1935" t="str">
        <f>MatchSquad!A1935</f>
        <v>M039</v>
      </c>
      <c r="B1935" t="str">
        <f>MatchSquad!B1935</f>
        <v>P209</v>
      </c>
      <c r="C1935" t="str">
        <f>MatchSquad!C1935</f>
        <v>Tim David</v>
      </c>
      <c r="D1935" t="str">
        <f>MatchSquad!D1935</f>
        <v>AR</v>
      </c>
      <c r="E1935" t="str">
        <f>MatchSquad!E1935</f>
        <v>RCB</v>
      </c>
      <c r="F1935">
        <f>MatchSquad!G1935</f>
        <v>0</v>
      </c>
      <c r="G1935">
        <f>IF(A1935="","",SUMIFS(BallByBall!$I$2:$I$501,BallByBall!$B$2:$B$501,A1935,BallByBall!$F$2:$F$501,B1935))</f>
        <v>0</v>
      </c>
      <c r="H1935">
        <f>IF(A1935="","",COUNTIFS(BallByBall!$B$2:$B$501,A1935,BallByBall!$F$2:$F$501,B1935,BallByBall!$Q$2:$Q$501,1))</f>
        <v>0</v>
      </c>
      <c r="I1935">
        <f>IF(A1935="","",COUNTIFS(BallByBall!$B$2:$B$501,A1935,BallByBall!$F$2:$F$501,B1935,BallByBall!$R$2:$R$501,1))</f>
        <v>0</v>
      </c>
      <c r="J1935">
        <f>IF(A1935="","",SUMIFS(BallByBall!$T$2:$T$501,BallByBall!$B$2:$B$501,A1935,BallByBall!$H$2:$H$501,B1935))</f>
        <v>0</v>
      </c>
      <c r="K1935">
        <f>IF(A1935="","",SUMIFS(BallByBall!$U$2:$U$501,BallByBall!$B$2:$B$501,A1935,BallByBall!$P$2:$P$501,B1935))</f>
        <v>0</v>
      </c>
      <c r="L1935">
        <f>IF(A1935="","",SUMIFS(BallByBall!$V$2:$V$501,BallByBall!$B$2:$B$501,A1935,BallByBall!$P$2:$P$501,B1935))</f>
        <v>0</v>
      </c>
      <c r="M1935">
        <f>IF(A1935="","",SUMIFS(BallByBall!$W$2:$W$501,BallByBall!$B$2:$B$501,A1935,BallByBall!$P$2:$P$501,B1935))</f>
        <v>0</v>
      </c>
      <c r="N1935">
        <f>IF(A1935="","",SUMIFS(BallByBall!$X$2:$X$501,BallByBall!$B$2:$B$501,A1935,BallByBall!$P$2:$P$501,B1935))</f>
        <v>0</v>
      </c>
      <c r="O1935">
        <f>IF(A1935="","",SUMIFS(OverSummary!$G$2:$G$101,OverSummary!$A$2:$A$101,A1935,OverSummary!$D$2:$D$101,B1935))</f>
        <v>0</v>
      </c>
      <c r="P1935">
        <f>IF(A1935="","",G1935*Rules!$B$13+H1935*Rules!$B$14+I1935*Rules!$B$15)</f>
        <v>0</v>
      </c>
      <c r="Q1935">
        <f>IF(A1935="","",IF(G1935&gt;=100,Rules!$B$18,IF(G1935&gt;=50,Rules!$B$17,IF(G1935&gt;=30,Rules!$B$16,0)))+IF(AND(F1935=1,D1935&lt;&gt;"BWL",G1935=0),Rules!$B$27,0))</f>
        <v>0</v>
      </c>
      <c r="R1935">
        <f>IF(A1935="","",J1935*Rules!$B$19+O1935*Rules!$B$22)</f>
        <v>0</v>
      </c>
      <c r="S1935">
        <f>IF(A1935="","",IF(J1935&gt;=4,Rules!$B$21,IF(J1935&gt;=3,Rules!$B$20,0)))</f>
        <v>0</v>
      </c>
      <c r="T1935">
        <f>IF(A1935="","",K1935*Rules!$B$23+L1935*Rules!$B$24+M1935*Rules!$B$25+N1935*Rules!$B$26)</f>
        <v>0</v>
      </c>
      <c r="U1935">
        <f t="shared" si="30"/>
        <v>0</v>
      </c>
    </row>
    <row r="1936" spans="1:21" x14ac:dyDescent="0.2">
      <c r="A1936" t="str">
        <f>MatchSquad!A1936</f>
        <v>M039</v>
      </c>
      <c r="B1936" t="str">
        <f>MatchSquad!B1936</f>
        <v>P210</v>
      </c>
      <c r="C1936" t="str">
        <f>MatchSquad!C1936</f>
        <v>Romario Shepherd</v>
      </c>
      <c r="D1936" t="str">
        <f>MatchSquad!D1936</f>
        <v>AR</v>
      </c>
      <c r="E1936" t="str">
        <f>MatchSquad!E1936</f>
        <v>RCB</v>
      </c>
      <c r="F1936">
        <f>MatchSquad!G1936</f>
        <v>0</v>
      </c>
      <c r="G1936">
        <f>IF(A1936="","",SUMIFS(BallByBall!$I$2:$I$501,BallByBall!$B$2:$B$501,A1936,BallByBall!$F$2:$F$501,B1936))</f>
        <v>0</v>
      </c>
      <c r="H1936">
        <f>IF(A1936="","",COUNTIFS(BallByBall!$B$2:$B$501,A1936,BallByBall!$F$2:$F$501,B1936,BallByBall!$Q$2:$Q$501,1))</f>
        <v>0</v>
      </c>
      <c r="I1936">
        <f>IF(A1936="","",COUNTIFS(BallByBall!$B$2:$B$501,A1936,BallByBall!$F$2:$F$501,B1936,BallByBall!$R$2:$R$501,1))</f>
        <v>0</v>
      </c>
      <c r="J1936">
        <f>IF(A1936="","",SUMIFS(BallByBall!$T$2:$T$501,BallByBall!$B$2:$B$501,A1936,BallByBall!$H$2:$H$501,B1936))</f>
        <v>0</v>
      </c>
      <c r="K1936">
        <f>IF(A1936="","",SUMIFS(BallByBall!$U$2:$U$501,BallByBall!$B$2:$B$501,A1936,BallByBall!$P$2:$P$501,B1936))</f>
        <v>0</v>
      </c>
      <c r="L1936">
        <f>IF(A1936="","",SUMIFS(BallByBall!$V$2:$V$501,BallByBall!$B$2:$B$501,A1936,BallByBall!$P$2:$P$501,B1936))</f>
        <v>0</v>
      </c>
      <c r="M1936">
        <f>IF(A1936="","",SUMIFS(BallByBall!$W$2:$W$501,BallByBall!$B$2:$B$501,A1936,BallByBall!$P$2:$P$501,B1936))</f>
        <v>0</v>
      </c>
      <c r="N1936">
        <f>IF(A1936="","",SUMIFS(BallByBall!$X$2:$X$501,BallByBall!$B$2:$B$501,A1936,BallByBall!$P$2:$P$501,B1936))</f>
        <v>0</v>
      </c>
      <c r="O1936">
        <f>IF(A1936="","",SUMIFS(OverSummary!$G$2:$G$101,OverSummary!$A$2:$A$101,A1936,OverSummary!$D$2:$D$101,B1936))</f>
        <v>0</v>
      </c>
      <c r="P1936">
        <f>IF(A1936="","",G1936*Rules!$B$13+H1936*Rules!$B$14+I1936*Rules!$B$15)</f>
        <v>0</v>
      </c>
      <c r="Q1936">
        <f>IF(A1936="","",IF(G1936&gt;=100,Rules!$B$18,IF(G1936&gt;=50,Rules!$B$17,IF(G1936&gt;=30,Rules!$B$16,0)))+IF(AND(F1936=1,D1936&lt;&gt;"BWL",G1936=0),Rules!$B$27,0))</f>
        <v>0</v>
      </c>
      <c r="R1936">
        <f>IF(A1936="","",J1936*Rules!$B$19+O1936*Rules!$B$22)</f>
        <v>0</v>
      </c>
      <c r="S1936">
        <f>IF(A1936="","",IF(J1936&gt;=4,Rules!$B$21,IF(J1936&gt;=3,Rules!$B$20,0)))</f>
        <v>0</v>
      </c>
      <c r="T1936">
        <f>IF(A1936="","",K1936*Rules!$B$23+L1936*Rules!$B$24+M1936*Rules!$B$25+N1936*Rules!$B$26)</f>
        <v>0</v>
      </c>
      <c r="U1936">
        <f t="shared" si="30"/>
        <v>0</v>
      </c>
    </row>
    <row r="1937" spans="1:21" x14ac:dyDescent="0.2">
      <c r="A1937" t="str">
        <f>MatchSquad!A1937</f>
        <v>M039</v>
      </c>
      <c r="B1937" t="str">
        <f>MatchSquad!B1937</f>
        <v>P211</v>
      </c>
      <c r="C1937" t="str">
        <f>MatchSquad!C1937</f>
        <v>Jacob Bethell</v>
      </c>
      <c r="D1937" t="str">
        <f>MatchSquad!D1937</f>
        <v>AR</v>
      </c>
      <c r="E1937" t="str">
        <f>MatchSquad!E1937</f>
        <v>RCB</v>
      </c>
      <c r="F1937">
        <f>MatchSquad!G1937</f>
        <v>0</v>
      </c>
      <c r="G1937">
        <f>IF(A1937="","",SUMIFS(BallByBall!$I$2:$I$501,BallByBall!$B$2:$B$501,A1937,BallByBall!$F$2:$F$501,B1937))</f>
        <v>0</v>
      </c>
      <c r="H1937">
        <f>IF(A1937="","",COUNTIFS(BallByBall!$B$2:$B$501,A1937,BallByBall!$F$2:$F$501,B1937,BallByBall!$Q$2:$Q$501,1))</f>
        <v>0</v>
      </c>
      <c r="I1937">
        <f>IF(A1937="","",COUNTIFS(BallByBall!$B$2:$B$501,A1937,BallByBall!$F$2:$F$501,B1937,BallByBall!$R$2:$R$501,1))</f>
        <v>0</v>
      </c>
      <c r="J1937">
        <f>IF(A1937="","",SUMIFS(BallByBall!$T$2:$T$501,BallByBall!$B$2:$B$501,A1937,BallByBall!$H$2:$H$501,B1937))</f>
        <v>0</v>
      </c>
      <c r="K1937">
        <f>IF(A1937="","",SUMIFS(BallByBall!$U$2:$U$501,BallByBall!$B$2:$B$501,A1937,BallByBall!$P$2:$P$501,B1937))</f>
        <v>0</v>
      </c>
      <c r="L1937">
        <f>IF(A1937="","",SUMIFS(BallByBall!$V$2:$V$501,BallByBall!$B$2:$B$501,A1937,BallByBall!$P$2:$P$501,B1937))</f>
        <v>0</v>
      </c>
      <c r="M1937">
        <f>IF(A1937="","",SUMIFS(BallByBall!$W$2:$W$501,BallByBall!$B$2:$B$501,A1937,BallByBall!$P$2:$P$501,B1937))</f>
        <v>0</v>
      </c>
      <c r="N1937">
        <f>IF(A1937="","",SUMIFS(BallByBall!$X$2:$X$501,BallByBall!$B$2:$B$501,A1937,BallByBall!$P$2:$P$501,B1937))</f>
        <v>0</v>
      </c>
      <c r="O1937">
        <f>IF(A1937="","",SUMIFS(OverSummary!$G$2:$G$101,OverSummary!$A$2:$A$101,A1937,OverSummary!$D$2:$D$101,B1937))</f>
        <v>0</v>
      </c>
      <c r="P1937">
        <f>IF(A1937="","",G1937*Rules!$B$13+H1937*Rules!$B$14+I1937*Rules!$B$15)</f>
        <v>0</v>
      </c>
      <c r="Q1937">
        <f>IF(A1937="","",IF(G1937&gt;=100,Rules!$B$18,IF(G1937&gt;=50,Rules!$B$17,IF(G1937&gt;=30,Rules!$B$16,0)))+IF(AND(F1937=1,D1937&lt;&gt;"BWL",G1937=0),Rules!$B$27,0))</f>
        <v>0</v>
      </c>
      <c r="R1937">
        <f>IF(A1937="","",J1937*Rules!$B$19+O1937*Rules!$B$22)</f>
        <v>0</v>
      </c>
      <c r="S1937">
        <f>IF(A1937="","",IF(J1937&gt;=4,Rules!$B$21,IF(J1937&gt;=3,Rules!$B$20,0)))</f>
        <v>0</v>
      </c>
      <c r="T1937">
        <f>IF(A1937="","",K1937*Rules!$B$23+L1937*Rules!$B$24+M1937*Rules!$B$25+N1937*Rules!$B$26)</f>
        <v>0</v>
      </c>
      <c r="U1937">
        <f t="shared" si="30"/>
        <v>0</v>
      </c>
    </row>
    <row r="1938" spans="1:21" x14ac:dyDescent="0.2">
      <c r="A1938" t="str">
        <f>MatchSquad!A1938</f>
        <v>M039</v>
      </c>
      <c r="B1938" t="str">
        <f>MatchSquad!B1938</f>
        <v>P212</v>
      </c>
      <c r="C1938" t="str">
        <f>MatchSquad!C1938</f>
        <v>Venkatesh Iyer</v>
      </c>
      <c r="D1938" t="str">
        <f>MatchSquad!D1938</f>
        <v>AR</v>
      </c>
      <c r="E1938" t="str">
        <f>MatchSquad!E1938</f>
        <v>RCB</v>
      </c>
      <c r="F1938">
        <f>MatchSquad!G1938</f>
        <v>0</v>
      </c>
      <c r="G1938">
        <f>IF(A1938="","",SUMIFS(BallByBall!$I$2:$I$501,BallByBall!$B$2:$B$501,A1938,BallByBall!$F$2:$F$501,B1938))</f>
        <v>0</v>
      </c>
      <c r="H1938">
        <f>IF(A1938="","",COUNTIFS(BallByBall!$B$2:$B$501,A1938,BallByBall!$F$2:$F$501,B1938,BallByBall!$Q$2:$Q$501,1))</f>
        <v>0</v>
      </c>
      <c r="I1938">
        <f>IF(A1938="","",COUNTIFS(BallByBall!$B$2:$B$501,A1938,BallByBall!$F$2:$F$501,B1938,BallByBall!$R$2:$R$501,1))</f>
        <v>0</v>
      </c>
      <c r="J1938">
        <f>IF(A1938="","",SUMIFS(BallByBall!$T$2:$T$501,BallByBall!$B$2:$B$501,A1938,BallByBall!$H$2:$H$501,B1938))</f>
        <v>0</v>
      </c>
      <c r="K1938">
        <f>IF(A1938="","",SUMIFS(BallByBall!$U$2:$U$501,BallByBall!$B$2:$B$501,A1938,BallByBall!$P$2:$P$501,B1938))</f>
        <v>0</v>
      </c>
      <c r="L1938">
        <f>IF(A1938="","",SUMIFS(BallByBall!$V$2:$V$501,BallByBall!$B$2:$B$501,A1938,BallByBall!$P$2:$P$501,B1938))</f>
        <v>0</v>
      </c>
      <c r="M1938">
        <f>IF(A1938="","",SUMIFS(BallByBall!$W$2:$W$501,BallByBall!$B$2:$B$501,A1938,BallByBall!$P$2:$P$501,B1938))</f>
        <v>0</v>
      </c>
      <c r="N1938">
        <f>IF(A1938="","",SUMIFS(BallByBall!$X$2:$X$501,BallByBall!$B$2:$B$501,A1938,BallByBall!$P$2:$P$501,B1938))</f>
        <v>0</v>
      </c>
      <c r="O1938">
        <f>IF(A1938="","",SUMIFS(OverSummary!$G$2:$G$101,OverSummary!$A$2:$A$101,A1938,OverSummary!$D$2:$D$101,B1938))</f>
        <v>0</v>
      </c>
      <c r="P1938">
        <f>IF(A1938="","",G1938*Rules!$B$13+H1938*Rules!$B$14+I1938*Rules!$B$15)</f>
        <v>0</v>
      </c>
      <c r="Q1938">
        <f>IF(A1938="","",IF(G1938&gt;=100,Rules!$B$18,IF(G1938&gt;=50,Rules!$B$17,IF(G1938&gt;=30,Rules!$B$16,0)))+IF(AND(F1938=1,D1938&lt;&gt;"BWL",G1938=0),Rules!$B$27,0))</f>
        <v>0</v>
      </c>
      <c r="R1938">
        <f>IF(A1938="","",J1938*Rules!$B$19+O1938*Rules!$B$22)</f>
        <v>0</v>
      </c>
      <c r="S1938">
        <f>IF(A1938="","",IF(J1938&gt;=4,Rules!$B$21,IF(J1938&gt;=3,Rules!$B$20,0)))</f>
        <v>0</v>
      </c>
      <c r="T1938">
        <f>IF(A1938="","",K1938*Rules!$B$23+L1938*Rules!$B$24+M1938*Rules!$B$25+N1938*Rules!$B$26)</f>
        <v>0</v>
      </c>
      <c r="U1938">
        <f t="shared" si="30"/>
        <v>0</v>
      </c>
    </row>
    <row r="1939" spans="1:21" x14ac:dyDescent="0.2">
      <c r="A1939" t="str">
        <f>MatchSquad!A1939</f>
        <v>M039</v>
      </c>
      <c r="B1939" t="str">
        <f>MatchSquad!B1939</f>
        <v>P213</v>
      </c>
      <c r="C1939" t="str">
        <f>MatchSquad!C1939</f>
        <v>Satvik Deswal</v>
      </c>
      <c r="D1939" t="str">
        <f>MatchSquad!D1939</f>
        <v>AR</v>
      </c>
      <c r="E1939" t="str">
        <f>MatchSquad!E1939</f>
        <v>RCB</v>
      </c>
      <c r="F1939">
        <f>MatchSquad!G1939</f>
        <v>0</v>
      </c>
      <c r="G1939">
        <f>IF(A1939="","",SUMIFS(BallByBall!$I$2:$I$501,BallByBall!$B$2:$B$501,A1939,BallByBall!$F$2:$F$501,B1939))</f>
        <v>0</v>
      </c>
      <c r="H1939">
        <f>IF(A1939="","",COUNTIFS(BallByBall!$B$2:$B$501,A1939,BallByBall!$F$2:$F$501,B1939,BallByBall!$Q$2:$Q$501,1))</f>
        <v>0</v>
      </c>
      <c r="I1939">
        <f>IF(A1939="","",COUNTIFS(BallByBall!$B$2:$B$501,A1939,BallByBall!$F$2:$F$501,B1939,BallByBall!$R$2:$R$501,1))</f>
        <v>0</v>
      </c>
      <c r="J1939">
        <f>IF(A1939="","",SUMIFS(BallByBall!$T$2:$T$501,BallByBall!$B$2:$B$501,A1939,BallByBall!$H$2:$H$501,B1939))</f>
        <v>0</v>
      </c>
      <c r="K1939">
        <f>IF(A1939="","",SUMIFS(BallByBall!$U$2:$U$501,BallByBall!$B$2:$B$501,A1939,BallByBall!$P$2:$P$501,B1939))</f>
        <v>0</v>
      </c>
      <c r="L1939">
        <f>IF(A1939="","",SUMIFS(BallByBall!$V$2:$V$501,BallByBall!$B$2:$B$501,A1939,BallByBall!$P$2:$P$501,B1939))</f>
        <v>0</v>
      </c>
      <c r="M1939">
        <f>IF(A1939="","",SUMIFS(BallByBall!$W$2:$W$501,BallByBall!$B$2:$B$501,A1939,BallByBall!$P$2:$P$501,B1939))</f>
        <v>0</v>
      </c>
      <c r="N1939">
        <f>IF(A1939="","",SUMIFS(BallByBall!$X$2:$X$501,BallByBall!$B$2:$B$501,A1939,BallByBall!$P$2:$P$501,B1939))</f>
        <v>0</v>
      </c>
      <c r="O1939">
        <f>IF(A1939="","",SUMIFS(OverSummary!$G$2:$G$101,OverSummary!$A$2:$A$101,A1939,OverSummary!$D$2:$D$101,B1939))</f>
        <v>0</v>
      </c>
      <c r="P1939">
        <f>IF(A1939="","",G1939*Rules!$B$13+H1939*Rules!$B$14+I1939*Rules!$B$15)</f>
        <v>0</v>
      </c>
      <c r="Q1939">
        <f>IF(A1939="","",IF(G1939&gt;=100,Rules!$B$18,IF(G1939&gt;=50,Rules!$B$17,IF(G1939&gt;=30,Rules!$B$16,0)))+IF(AND(F1939=1,D1939&lt;&gt;"BWL",G1939=0),Rules!$B$27,0))</f>
        <v>0</v>
      </c>
      <c r="R1939">
        <f>IF(A1939="","",J1939*Rules!$B$19+O1939*Rules!$B$22)</f>
        <v>0</v>
      </c>
      <c r="S1939">
        <f>IF(A1939="","",IF(J1939&gt;=4,Rules!$B$21,IF(J1939&gt;=3,Rules!$B$20,0)))</f>
        <v>0</v>
      </c>
      <c r="T1939">
        <f>IF(A1939="","",K1939*Rules!$B$23+L1939*Rules!$B$24+M1939*Rules!$B$25+N1939*Rules!$B$26)</f>
        <v>0</v>
      </c>
      <c r="U1939">
        <f t="shared" si="30"/>
        <v>0</v>
      </c>
    </row>
    <row r="1940" spans="1:21" x14ac:dyDescent="0.2">
      <c r="A1940" t="str">
        <f>MatchSquad!A1940</f>
        <v>M039</v>
      </c>
      <c r="B1940" t="str">
        <f>MatchSquad!B1940</f>
        <v>P214</v>
      </c>
      <c r="C1940" t="str">
        <f>MatchSquad!C1940</f>
        <v>Mangesh Yadav</v>
      </c>
      <c r="D1940" t="str">
        <f>MatchSquad!D1940</f>
        <v>AR</v>
      </c>
      <c r="E1940" t="str">
        <f>MatchSquad!E1940</f>
        <v>RCB</v>
      </c>
      <c r="F1940">
        <f>MatchSquad!G1940</f>
        <v>0</v>
      </c>
      <c r="G1940">
        <f>IF(A1940="","",SUMIFS(BallByBall!$I$2:$I$501,BallByBall!$B$2:$B$501,A1940,BallByBall!$F$2:$F$501,B1940))</f>
        <v>0</v>
      </c>
      <c r="H1940">
        <f>IF(A1940="","",COUNTIFS(BallByBall!$B$2:$B$501,A1940,BallByBall!$F$2:$F$501,B1940,BallByBall!$Q$2:$Q$501,1))</f>
        <v>0</v>
      </c>
      <c r="I1940">
        <f>IF(A1940="","",COUNTIFS(BallByBall!$B$2:$B$501,A1940,BallByBall!$F$2:$F$501,B1940,BallByBall!$R$2:$R$501,1))</f>
        <v>0</v>
      </c>
      <c r="J1940">
        <f>IF(A1940="","",SUMIFS(BallByBall!$T$2:$T$501,BallByBall!$B$2:$B$501,A1940,BallByBall!$H$2:$H$501,B1940))</f>
        <v>0</v>
      </c>
      <c r="K1940">
        <f>IF(A1940="","",SUMIFS(BallByBall!$U$2:$U$501,BallByBall!$B$2:$B$501,A1940,BallByBall!$P$2:$P$501,B1940))</f>
        <v>0</v>
      </c>
      <c r="L1940">
        <f>IF(A1940="","",SUMIFS(BallByBall!$V$2:$V$501,BallByBall!$B$2:$B$501,A1940,BallByBall!$P$2:$P$501,B1940))</f>
        <v>0</v>
      </c>
      <c r="M1940">
        <f>IF(A1940="","",SUMIFS(BallByBall!$W$2:$W$501,BallByBall!$B$2:$B$501,A1940,BallByBall!$P$2:$P$501,B1940))</f>
        <v>0</v>
      </c>
      <c r="N1940">
        <f>IF(A1940="","",SUMIFS(BallByBall!$X$2:$X$501,BallByBall!$B$2:$B$501,A1940,BallByBall!$P$2:$P$501,B1940))</f>
        <v>0</v>
      </c>
      <c r="O1940">
        <f>IF(A1940="","",SUMIFS(OverSummary!$G$2:$G$101,OverSummary!$A$2:$A$101,A1940,OverSummary!$D$2:$D$101,B1940))</f>
        <v>0</v>
      </c>
      <c r="P1940">
        <f>IF(A1940="","",G1940*Rules!$B$13+H1940*Rules!$B$14+I1940*Rules!$B$15)</f>
        <v>0</v>
      </c>
      <c r="Q1940">
        <f>IF(A1940="","",IF(G1940&gt;=100,Rules!$B$18,IF(G1940&gt;=50,Rules!$B$17,IF(G1940&gt;=30,Rules!$B$16,0)))+IF(AND(F1940=1,D1940&lt;&gt;"BWL",G1940=0),Rules!$B$27,0))</f>
        <v>0</v>
      </c>
      <c r="R1940">
        <f>IF(A1940="","",J1940*Rules!$B$19+O1940*Rules!$B$22)</f>
        <v>0</v>
      </c>
      <c r="S1940">
        <f>IF(A1940="","",IF(J1940&gt;=4,Rules!$B$21,IF(J1940&gt;=3,Rules!$B$20,0)))</f>
        <v>0</v>
      </c>
      <c r="T1940">
        <f>IF(A1940="","",K1940*Rules!$B$23+L1940*Rules!$B$24+M1940*Rules!$B$25+N1940*Rules!$B$26)</f>
        <v>0</v>
      </c>
      <c r="U1940">
        <f t="shared" si="30"/>
        <v>0</v>
      </c>
    </row>
    <row r="1941" spans="1:21" x14ac:dyDescent="0.2">
      <c r="A1941" t="str">
        <f>MatchSquad!A1941</f>
        <v>M039</v>
      </c>
      <c r="B1941" t="str">
        <f>MatchSquad!B1941</f>
        <v>P215</v>
      </c>
      <c r="C1941" t="str">
        <f>MatchSquad!C1941</f>
        <v>Vicky Ostwal</v>
      </c>
      <c r="D1941" t="str">
        <f>MatchSquad!D1941</f>
        <v>AR</v>
      </c>
      <c r="E1941" t="str">
        <f>MatchSquad!E1941</f>
        <v>RCB</v>
      </c>
      <c r="F1941">
        <f>MatchSquad!G1941</f>
        <v>0</v>
      </c>
      <c r="G1941">
        <f>IF(A1941="","",SUMIFS(BallByBall!$I$2:$I$501,BallByBall!$B$2:$B$501,A1941,BallByBall!$F$2:$F$501,B1941))</f>
        <v>0</v>
      </c>
      <c r="H1941">
        <f>IF(A1941="","",COUNTIFS(BallByBall!$B$2:$B$501,A1941,BallByBall!$F$2:$F$501,B1941,BallByBall!$Q$2:$Q$501,1))</f>
        <v>0</v>
      </c>
      <c r="I1941">
        <f>IF(A1941="","",COUNTIFS(BallByBall!$B$2:$B$501,A1941,BallByBall!$F$2:$F$501,B1941,BallByBall!$R$2:$R$501,1))</f>
        <v>0</v>
      </c>
      <c r="J1941">
        <f>IF(A1941="","",SUMIFS(BallByBall!$T$2:$T$501,BallByBall!$B$2:$B$501,A1941,BallByBall!$H$2:$H$501,B1941))</f>
        <v>0</v>
      </c>
      <c r="K1941">
        <f>IF(A1941="","",SUMIFS(BallByBall!$U$2:$U$501,BallByBall!$B$2:$B$501,A1941,BallByBall!$P$2:$P$501,B1941))</f>
        <v>0</v>
      </c>
      <c r="L1941">
        <f>IF(A1941="","",SUMIFS(BallByBall!$V$2:$V$501,BallByBall!$B$2:$B$501,A1941,BallByBall!$P$2:$P$501,B1941))</f>
        <v>0</v>
      </c>
      <c r="M1941">
        <f>IF(A1941="","",SUMIFS(BallByBall!$W$2:$W$501,BallByBall!$B$2:$B$501,A1941,BallByBall!$P$2:$P$501,B1941))</f>
        <v>0</v>
      </c>
      <c r="N1941">
        <f>IF(A1941="","",SUMIFS(BallByBall!$X$2:$X$501,BallByBall!$B$2:$B$501,A1941,BallByBall!$P$2:$P$501,B1941))</f>
        <v>0</v>
      </c>
      <c r="O1941">
        <f>IF(A1941="","",SUMIFS(OverSummary!$G$2:$G$101,OverSummary!$A$2:$A$101,A1941,OverSummary!$D$2:$D$101,B1941))</f>
        <v>0</v>
      </c>
      <c r="P1941">
        <f>IF(A1941="","",G1941*Rules!$B$13+H1941*Rules!$B$14+I1941*Rules!$B$15)</f>
        <v>0</v>
      </c>
      <c r="Q1941">
        <f>IF(A1941="","",IF(G1941&gt;=100,Rules!$B$18,IF(G1941&gt;=50,Rules!$B$17,IF(G1941&gt;=30,Rules!$B$16,0)))+IF(AND(F1941=1,D1941&lt;&gt;"BWL",G1941=0),Rules!$B$27,0))</f>
        <v>0</v>
      </c>
      <c r="R1941">
        <f>IF(A1941="","",J1941*Rules!$B$19+O1941*Rules!$B$22)</f>
        <v>0</v>
      </c>
      <c r="S1941">
        <f>IF(A1941="","",IF(J1941&gt;=4,Rules!$B$21,IF(J1941&gt;=3,Rules!$B$20,0)))</f>
        <v>0</v>
      </c>
      <c r="T1941">
        <f>IF(A1941="","",K1941*Rules!$B$23+L1941*Rules!$B$24+M1941*Rules!$B$25+N1941*Rules!$B$26)</f>
        <v>0</v>
      </c>
      <c r="U1941">
        <f t="shared" si="30"/>
        <v>0</v>
      </c>
    </row>
    <row r="1942" spans="1:21" x14ac:dyDescent="0.2">
      <c r="A1942" t="str">
        <f>MatchSquad!A1942</f>
        <v>M039</v>
      </c>
      <c r="B1942" t="str">
        <f>MatchSquad!B1942</f>
        <v>P216</v>
      </c>
      <c r="C1942" t="str">
        <f>MatchSquad!C1942</f>
        <v>Vihaan Malhotra</v>
      </c>
      <c r="D1942" t="str">
        <f>MatchSquad!D1942</f>
        <v>AR</v>
      </c>
      <c r="E1942" t="str">
        <f>MatchSquad!E1942</f>
        <v>RCB</v>
      </c>
      <c r="F1942">
        <f>MatchSquad!G1942</f>
        <v>0</v>
      </c>
      <c r="G1942">
        <f>IF(A1942="","",SUMIFS(BallByBall!$I$2:$I$501,BallByBall!$B$2:$B$501,A1942,BallByBall!$F$2:$F$501,B1942))</f>
        <v>0</v>
      </c>
      <c r="H1942">
        <f>IF(A1942="","",COUNTIFS(BallByBall!$B$2:$B$501,A1942,BallByBall!$F$2:$F$501,B1942,BallByBall!$Q$2:$Q$501,1))</f>
        <v>0</v>
      </c>
      <c r="I1942">
        <f>IF(A1942="","",COUNTIFS(BallByBall!$B$2:$B$501,A1942,BallByBall!$F$2:$F$501,B1942,BallByBall!$R$2:$R$501,1))</f>
        <v>0</v>
      </c>
      <c r="J1942">
        <f>IF(A1942="","",SUMIFS(BallByBall!$T$2:$T$501,BallByBall!$B$2:$B$501,A1942,BallByBall!$H$2:$H$501,B1942))</f>
        <v>0</v>
      </c>
      <c r="K1942">
        <f>IF(A1942="","",SUMIFS(BallByBall!$U$2:$U$501,BallByBall!$B$2:$B$501,A1942,BallByBall!$P$2:$P$501,B1942))</f>
        <v>0</v>
      </c>
      <c r="L1942">
        <f>IF(A1942="","",SUMIFS(BallByBall!$V$2:$V$501,BallByBall!$B$2:$B$501,A1942,BallByBall!$P$2:$P$501,B1942))</f>
        <v>0</v>
      </c>
      <c r="M1942">
        <f>IF(A1942="","",SUMIFS(BallByBall!$W$2:$W$501,BallByBall!$B$2:$B$501,A1942,BallByBall!$P$2:$P$501,B1942))</f>
        <v>0</v>
      </c>
      <c r="N1942">
        <f>IF(A1942="","",SUMIFS(BallByBall!$X$2:$X$501,BallByBall!$B$2:$B$501,A1942,BallByBall!$P$2:$P$501,B1942))</f>
        <v>0</v>
      </c>
      <c r="O1942">
        <f>IF(A1942="","",SUMIFS(OverSummary!$G$2:$G$101,OverSummary!$A$2:$A$101,A1942,OverSummary!$D$2:$D$101,B1942))</f>
        <v>0</v>
      </c>
      <c r="P1942">
        <f>IF(A1942="","",G1942*Rules!$B$13+H1942*Rules!$B$14+I1942*Rules!$B$15)</f>
        <v>0</v>
      </c>
      <c r="Q1942">
        <f>IF(A1942="","",IF(G1942&gt;=100,Rules!$B$18,IF(G1942&gt;=50,Rules!$B$17,IF(G1942&gt;=30,Rules!$B$16,0)))+IF(AND(F1942=1,D1942&lt;&gt;"BWL",G1942=0),Rules!$B$27,0))</f>
        <v>0</v>
      </c>
      <c r="R1942">
        <f>IF(A1942="","",J1942*Rules!$B$19+O1942*Rules!$B$22)</f>
        <v>0</v>
      </c>
      <c r="S1942">
        <f>IF(A1942="","",IF(J1942&gt;=4,Rules!$B$21,IF(J1942&gt;=3,Rules!$B$20,0)))</f>
        <v>0</v>
      </c>
      <c r="T1942">
        <f>IF(A1942="","",K1942*Rules!$B$23+L1942*Rules!$B$24+M1942*Rules!$B$25+N1942*Rules!$B$26)</f>
        <v>0</v>
      </c>
      <c r="U1942">
        <f t="shared" si="30"/>
        <v>0</v>
      </c>
    </row>
    <row r="1943" spans="1:21" x14ac:dyDescent="0.2">
      <c r="A1943" t="str">
        <f>MatchSquad!A1943</f>
        <v>M039</v>
      </c>
      <c r="B1943" t="str">
        <f>MatchSquad!B1943</f>
        <v>P217</v>
      </c>
      <c r="C1943" t="str">
        <f>MatchSquad!C1943</f>
        <v>Kanishk Chouhan</v>
      </c>
      <c r="D1943" t="str">
        <f>MatchSquad!D1943</f>
        <v>AR</v>
      </c>
      <c r="E1943" t="str">
        <f>MatchSquad!E1943</f>
        <v>RCB</v>
      </c>
      <c r="F1943">
        <f>MatchSquad!G1943</f>
        <v>0</v>
      </c>
      <c r="G1943">
        <f>IF(A1943="","",SUMIFS(BallByBall!$I$2:$I$501,BallByBall!$B$2:$B$501,A1943,BallByBall!$F$2:$F$501,B1943))</f>
        <v>0</v>
      </c>
      <c r="H1943">
        <f>IF(A1943="","",COUNTIFS(BallByBall!$B$2:$B$501,A1943,BallByBall!$F$2:$F$501,B1943,BallByBall!$Q$2:$Q$501,1))</f>
        <v>0</v>
      </c>
      <c r="I1943">
        <f>IF(A1943="","",COUNTIFS(BallByBall!$B$2:$B$501,A1943,BallByBall!$F$2:$F$501,B1943,BallByBall!$R$2:$R$501,1))</f>
        <v>0</v>
      </c>
      <c r="J1943">
        <f>IF(A1943="","",SUMIFS(BallByBall!$T$2:$T$501,BallByBall!$B$2:$B$501,A1943,BallByBall!$H$2:$H$501,B1943))</f>
        <v>0</v>
      </c>
      <c r="K1943">
        <f>IF(A1943="","",SUMIFS(BallByBall!$U$2:$U$501,BallByBall!$B$2:$B$501,A1943,BallByBall!$P$2:$P$501,B1943))</f>
        <v>0</v>
      </c>
      <c r="L1943">
        <f>IF(A1943="","",SUMIFS(BallByBall!$V$2:$V$501,BallByBall!$B$2:$B$501,A1943,BallByBall!$P$2:$P$501,B1943))</f>
        <v>0</v>
      </c>
      <c r="M1943">
        <f>IF(A1943="","",SUMIFS(BallByBall!$W$2:$W$501,BallByBall!$B$2:$B$501,A1943,BallByBall!$P$2:$P$501,B1943))</f>
        <v>0</v>
      </c>
      <c r="N1943">
        <f>IF(A1943="","",SUMIFS(BallByBall!$X$2:$X$501,BallByBall!$B$2:$B$501,A1943,BallByBall!$P$2:$P$501,B1943))</f>
        <v>0</v>
      </c>
      <c r="O1943">
        <f>IF(A1943="","",SUMIFS(OverSummary!$G$2:$G$101,OverSummary!$A$2:$A$101,A1943,OverSummary!$D$2:$D$101,B1943))</f>
        <v>0</v>
      </c>
      <c r="P1943">
        <f>IF(A1943="","",G1943*Rules!$B$13+H1943*Rules!$B$14+I1943*Rules!$B$15)</f>
        <v>0</v>
      </c>
      <c r="Q1943">
        <f>IF(A1943="","",IF(G1943&gt;=100,Rules!$B$18,IF(G1943&gt;=50,Rules!$B$17,IF(G1943&gt;=30,Rules!$B$16,0)))+IF(AND(F1943=1,D1943&lt;&gt;"BWL",G1943=0),Rules!$B$27,0))</f>
        <v>0</v>
      </c>
      <c r="R1943">
        <f>IF(A1943="","",J1943*Rules!$B$19+O1943*Rules!$B$22)</f>
        <v>0</v>
      </c>
      <c r="S1943">
        <f>IF(A1943="","",IF(J1943&gt;=4,Rules!$B$21,IF(J1943&gt;=3,Rules!$B$20,0)))</f>
        <v>0</v>
      </c>
      <c r="T1943">
        <f>IF(A1943="","",K1943*Rules!$B$23+L1943*Rules!$B$24+M1943*Rules!$B$25+N1943*Rules!$B$26)</f>
        <v>0</v>
      </c>
      <c r="U1943">
        <f t="shared" si="30"/>
        <v>0</v>
      </c>
    </row>
    <row r="1944" spans="1:21" x14ac:dyDescent="0.2">
      <c r="A1944" t="str">
        <f>MatchSquad!A1944</f>
        <v>M039</v>
      </c>
      <c r="B1944" t="str">
        <f>MatchSquad!B1944</f>
        <v>P218</v>
      </c>
      <c r="C1944" t="str">
        <f>MatchSquad!C1944</f>
        <v>Josh Hazlewood</v>
      </c>
      <c r="D1944" t="str">
        <f>MatchSquad!D1944</f>
        <v>BWL</v>
      </c>
      <c r="E1944" t="str">
        <f>MatchSquad!E1944</f>
        <v>RCB</v>
      </c>
      <c r="F1944">
        <f>MatchSquad!G1944</f>
        <v>0</v>
      </c>
      <c r="G1944">
        <f>IF(A1944="","",SUMIFS(BallByBall!$I$2:$I$501,BallByBall!$B$2:$B$501,A1944,BallByBall!$F$2:$F$501,B1944))</f>
        <v>0</v>
      </c>
      <c r="H1944">
        <f>IF(A1944="","",COUNTIFS(BallByBall!$B$2:$B$501,A1944,BallByBall!$F$2:$F$501,B1944,BallByBall!$Q$2:$Q$501,1))</f>
        <v>0</v>
      </c>
      <c r="I1944">
        <f>IF(A1944="","",COUNTIFS(BallByBall!$B$2:$B$501,A1944,BallByBall!$F$2:$F$501,B1944,BallByBall!$R$2:$R$501,1))</f>
        <v>0</v>
      </c>
      <c r="J1944">
        <f>IF(A1944="","",SUMIFS(BallByBall!$T$2:$T$501,BallByBall!$B$2:$B$501,A1944,BallByBall!$H$2:$H$501,B1944))</f>
        <v>0</v>
      </c>
      <c r="K1944">
        <f>IF(A1944="","",SUMIFS(BallByBall!$U$2:$U$501,BallByBall!$B$2:$B$501,A1944,BallByBall!$P$2:$P$501,B1944))</f>
        <v>0</v>
      </c>
      <c r="L1944">
        <f>IF(A1944="","",SUMIFS(BallByBall!$V$2:$V$501,BallByBall!$B$2:$B$501,A1944,BallByBall!$P$2:$P$501,B1944))</f>
        <v>0</v>
      </c>
      <c r="M1944">
        <f>IF(A1944="","",SUMIFS(BallByBall!$W$2:$W$501,BallByBall!$B$2:$B$501,A1944,BallByBall!$P$2:$P$501,B1944))</f>
        <v>0</v>
      </c>
      <c r="N1944">
        <f>IF(A1944="","",SUMIFS(BallByBall!$X$2:$X$501,BallByBall!$B$2:$B$501,A1944,BallByBall!$P$2:$P$501,B1944))</f>
        <v>0</v>
      </c>
      <c r="O1944">
        <f>IF(A1944="","",SUMIFS(OverSummary!$G$2:$G$101,OverSummary!$A$2:$A$101,A1944,OverSummary!$D$2:$D$101,B1944))</f>
        <v>0</v>
      </c>
      <c r="P1944">
        <f>IF(A1944="","",G1944*Rules!$B$13+H1944*Rules!$B$14+I1944*Rules!$B$15)</f>
        <v>0</v>
      </c>
      <c r="Q1944">
        <f>IF(A1944="","",IF(G1944&gt;=100,Rules!$B$18,IF(G1944&gt;=50,Rules!$B$17,IF(G1944&gt;=30,Rules!$B$16,0)))+IF(AND(F1944=1,D1944&lt;&gt;"BWL",G1944=0),Rules!$B$27,0))</f>
        <v>0</v>
      </c>
      <c r="R1944">
        <f>IF(A1944="","",J1944*Rules!$B$19+O1944*Rules!$B$22)</f>
        <v>0</v>
      </c>
      <c r="S1944">
        <f>IF(A1944="","",IF(J1944&gt;=4,Rules!$B$21,IF(J1944&gt;=3,Rules!$B$20,0)))</f>
        <v>0</v>
      </c>
      <c r="T1944">
        <f>IF(A1944="","",K1944*Rules!$B$23+L1944*Rules!$B$24+M1944*Rules!$B$25+N1944*Rules!$B$26)</f>
        <v>0</v>
      </c>
      <c r="U1944">
        <f t="shared" si="30"/>
        <v>0</v>
      </c>
    </row>
    <row r="1945" spans="1:21" x14ac:dyDescent="0.2">
      <c r="A1945" t="str">
        <f>MatchSquad!A1945</f>
        <v>M039</v>
      </c>
      <c r="B1945" t="str">
        <f>MatchSquad!B1945</f>
        <v>P219</v>
      </c>
      <c r="C1945" t="str">
        <f>MatchSquad!C1945</f>
        <v>Rasikh Dar</v>
      </c>
      <c r="D1945" t="str">
        <f>MatchSquad!D1945</f>
        <v>BWL</v>
      </c>
      <c r="E1945" t="str">
        <f>MatchSquad!E1945</f>
        <v>RCB</v>
      </c>
      <c r="F1945">
        <f>MatchSquad!G1945</f>
        <v>0</v>
      </c>
      <c r="G1945">
        <f>IF(A1945="","",SUMIFS(BallByBall!$I$2:$I$501,BallByBall!$B$2:$B$501,A1945,BallByBall!$F$2:$F$501,B1945))</f>
        <v>0</v>
      </c>
      <c r="H1945">
        <f>IF(A1945="","",COUNTIFS(BallByBall!$B$2:$B$501,A1945,BallByBall!$F$2:$F$501,B1945,BallByBall!$Q$2:$Q$501,1))</f>
        <v>0</v>
      </c>
      <c r="I1945">
        <f>IF(A1945="","",COUNTIFS(BallByBall!$B$2:$B$501,A1945,BallByBall!$F$2:$F$501,B1945,BallByBall!$R$2:$R$501,1))</f>
        <v>0</v>
      </c>
      <c r="J1945">
        <f>IF(A1945="","",SUMIFS(BallByBall!$T$2:$T$501,BallByBall!$B$2:$B$501,A1945,BallByBall!$H$2:$H$501,B1945))</f>
        <v>0</v>
      </c>
      <c r="K1945">
        <f>IF(A1945="","",SUMIFS(BallByBall!$U$2:$U$501,BallByBall!$B$2:$B$501,A1945,BallByBall!$P$2:$P$501,B1945))</f>
        <v>0</v>
      </c>
      <c r="L1945">
        <f>IF(A1945="","",SUMIFS(BallByBall!$V$2:$V$501,BallByBall!$B$2:$B$501,A1945,BallByBall!$P$2:$P$501,B1945))</f>
        <v>0</v>
      </c>
      <c r="M1945">
        <f>IF(A1945="","",SUMIFS(BallByBall!$W$2:$W$501,BallByBall!$B$2:$B$501,A1945,BallByBall!$P$2:$P$501,B1945))</f>
        <v>0</v>
      </c>
      <c r="N1945">
        <f>IF(A1945="","",SUMIFS(BallByBall!$X$2:$X$501,BallByBall!$B$2:$B$501,A1945,BallByBall!$P$2:$P$501,B1945))</f>
        <v>0</v>
      </c>
      <c r="O1945">
        <f>IF(A1945="","",SUMIFS(OverSummary!$G$2:$G$101,OverSummary!$A$2:$A$101,A1945,OverSummary!$D$2:$D$101,B1945))</f>
        <v>0</v>
      </c>
      <c r="P1945">
        <f>IF(A1945="","",G1945*Rules!$B$13+H1945*Rules!$B$14+I1945*Rules!$B$15)</f>
        <v>0</v>
      </c>
      <c r="Q1945">
        <f>IF(A1945="","",IF(G1945&gt;=100,Rules!$B$18,IF(G1945&gt;=50,Rules!$B$17,IF(G1945&gt;=30,Rules!$B$16,0)))+IF(AND(F1945=1,D1945&lt;&gt;"BWL",G1945=0),Rules!$B$27,0))</f>
        <v>0</v>
      </c>
      <c r="R1945">
        <f>IF(A1945="","",J1945*Rules!$B$19+O1945*Rules!$B$22)</f>
        <v>0</v>
      </c>
      <c r="S1945">
        <f>IF(A1945="","",IF(J1945&gt;=4,Rules!$B$21,IF(J1945&gt;=3,Rules!$B$20,0)))</f>
        <v>0</v>
      </c>
      <c r="T1945">
        <f>IF(A1945="","",K1945*Rules!$B$23+L1945*Rules!$B$24+M1945*Rules!$B$25+N1945*Rules!$B$26)</f>
        <v>0</v>
      </c>
      <c r="U1945">
        <f t="shared" si="30"/>
        <v>0</v>
      </c>
    </row>
    <row r="1946" spans="1:21" x14ac:dyDescent="0.2">
      <c r="A1946" t="str">
        <f>MatchSquad!A1946</f>
        <v>M039</v>
      </c>
      <c r="B1946" t="str">
        <f>MatchSquad!B1946</f>
        <v>P220</v>
      </c>
      <c r="C1946" t="str">
        <f>MatchSquad!C1946</f>
        <v>Suyash Sharma</v>
      </c>
      <c r="D1946" t="str">
        <f>MatchSquad!D1946</f>
        <v>BWL</v>
      </c>
      <c r="E1946" t="str">
        <f>MatchSquad!E1946</f>
        <v>RCB</v>
      </c>
      <c r="F1946">
        <f>MatchSquad!G1946</f>
        <v>0</v>
      </c>
      <c r="G1946">
        <f>IF(A1946="","",SUMIFS(BallByBall!$I$2:$I$501,BallByBall!$B$2:$B$501,A1946,BallByBall!$F$2:$F$501,B1946))</f>
        <v>0</v>
      </c>
      <c r="H1946">
        <f>IF(A1946="","",COUNTIFS(BallByBall!$B$2:$B$501,A1946,BallByBall!$F$2:$F$501,B1946,BallByBall!$Q$2:$Q$501,1))</f>
        <v>0</v>
      </c>
      <c r="I1946">
        <f>IF(A1946="","",COUNTIFS(BallByBall!$B$2:$B$501,A1946,BallByBall!$F$2:$F$501,B1946,BallByBall!$R$2:$R$501,1))</f>
        <v>0</v>
      </c>
      <c r="J1946">
        <f>IF(A1946="","",SUMIFS(BallByBall!$T$2:$T$501,BallByBall!$B$2:$B$501,A1946,BallByBall!$H$2:$H$501,B1946))</f>
        <v>0</v>
      </c>
      <c r="K1946">
        <f>IF(A1946="","",SUMIFS(BallByBall!$U$2:$U$501,BallByBall!$B$2:$B$501,A1946,BallByBall!$P$2:$P$501,B1946))</f>
        <v>0</v>
      </c>
      <c r="L1946">
        <f>IF(A1946="","",SUMIFS(BallByBall!$V$2:$V$501,BallByBall!$B$2:$B$501,A1946,BallByBall!$P$2:$P$501,B1946))</f>
        <v>0</v>
      </c>
      <c r="M1946">
        <f>IF(A1946="","",SUMIFS(BallByBall!$W$2:$W$501,BallByBall!$B$2:$B$501,A1946,BallByBall!$P$2:$P$501,B1946))</f>
        <v>0</v>
      </c>
      <c r="N1946">
        <f>IF(A1946="","",SUMIFS(BallByBall!$X$2:$X$501,BallByBall!$B$2:$B$501,A1946,BallByBall!$P$2:$P$501,B1946))</f>
        <v>0</v>
      </c>
      <c r="O1946">
        <f>IF(A1946="","",SUMIFS(OverSummary!$G$2:$G$101,OverSummary!$A$2:$A$101,A1946,OverSummary!$D$2:$D$101,B1946))</f>
        <v>0</v>
      </c>
      <c r="P1946">
        <f>IF(A1946="","",G1946*Rules!$B$13+H1946*Rules!$B$14+I1946*Rules!$B$15)</f>
        <v>0</v>
      </c>
      <c r="Q1946">
        <f>IF(A1946="","",IF(G1946&gt;=100,Rules!$B$18,IF(G1946&gt;=50,Rules!$B$17,IF(G1946&gt;=30,Rules!$B$16,0)))+IF(AND(F1946=1,D1946&lt;&gt;"BWL",G1946=0),Rules!$B$27,0))</f>
        <v>0</v>
      </c>
      <c r="R1946">
        <f>IF(A1946="","",J1946*Rules!$B$19+O1946*Rules!$B$22)</f>
        <v>0</v>
      </c>
      <c r="S1946">
        <f>IF(A1946="","",IF(J1946&gt;=4,Rules!$B$21,IF(J1946&gt;=3,Rules!$B$20,0)))</f>
        <v>0</v>
      </c>
      <c r="T1946">
        <f>IF(A1946="","",K1946*Rules!$B$23+L1946*Rules!$B$24+M1946*Rules!$B$25+N1946*Rules!$B$26)</f>
        <v>0</v>
      </c>
      <c r="U1946">
        <f t="shared" si="30"/>
        <v>0</v>
      </c>
    </row>
    <row r="1947" spans="1:21" x14ac:dyDescent="0.2">
      <c r="A1947" t="str">
        <f>MatchSquad!A1947</f>
        <v>M039</v>
      </c>
      <c r="B1947" t="str">
        <f>MatchSquad!B1947</f>
        <v>P221</v>
      </c>
      <c r="C1947" t="str">
        <f>MatchSquad!C1947</f>
        <v>Bhuvneshwar Kumar</v>
      </c>
      <c r="D1947" t="str">
        <f>MatchSquad!D1947</f>
        <v>BWL</v>
      </c>
      <c r="E1947" t="str">
        <f>MatchSquad!E1947</f>
        <v>RCB</v>
      </c>
      <c r="F1947">
        <f>MatchSquad!G1947</f>
        <v>0</v>
      </c>
      <c r="G1947">
        <f>IF(A1947="","",SUMIFS(BallByBall!$I$2:$I$501,BallByBall!$B$2:$B$501,A1947,BallByBall!$F$2:$F$501,B1947))</f>
        <v>0</v>
      </c>
      <c r="H1947">
        <f>IF(A1947="","",COUNTIFS(BallByBall!$B$2:$B$501,A1947,BallByBall!$F$2:$F$501,B1947,BallByBall!$Q$2:$Q$501,1))</f>
        <v>0</v>
      </c>
      <c r="I1947">
        <f>IF(A1947="","",COUNTIFS(BallByBall!$B$2:$B$501,A1947,BallByBall!$F$2:$F$501,B1947,BallByBall!$R$2:$R$501,1))</f>
        <v>0</v>
      </c>
      <c r="J1947">
        <f>IF(A1947="","",SUMIFS(BallByBall!$T$2:$T$501,BallByBall!$B$2:$B$501,A1947,BallByBall!$H$2:$H$501,B1947))</f>
        <v>0</v>
      </c>
      <c r="K1947">
        <f>IF(A1947="","",SUMIFS(BallByBall!$U$2:$U$501,BallByBall!$B$2:$B$501,A1947,BallByBall!$P$2:$P$501,B1947))</f>
        <v>0</v>
      </c>
      <c r="L1947">
        <f>IF(A1947="","",SUMIFS(BallByBall!$V$2:$V$501,BallByBall!$B$2:$B$501,A1947,BallByBall!$P$2:$P$501,B1947))</f>
        <v>0</v>
      </c>
      <c r="M1947">
        <f>IF(A1947="","",SUMIFS(BallByBall!$W$2:$W$501,BallByBall!$B$2:$B$501,A1947,BallByBall!$P$2:$P$501,B1947))</f>
        <v>0</v>
      </c>
      <c r="N1947">
        <f>IF(A1947="","",SUMIFS(BallByBall!$X$2:$X$501,BallByBall!$B$2:$B$501,A1947,BallByBall!$P$2:$P$501,B1947))</f>
        <v>0</v>
      </c>
      <c r="O1947">
        <f>IF(A1947="","",SUMIFS(OverSummary!$G$2:$G$101,OverSummary!$A$2:$A$101,A1947,OverSummary!$D$2:$D$101,B1947))</f>
        <v>0</v>
      </c>
      <c r="P1947">
        <f>IF(A1947="","",G1947*Rules!$B$13+H1947*Rules!$B$14+I1947*Rules!$B$15)</f>
        <v>0</v>
      </c>
      <c r="Q1947">
        <f>IF(A1947="","",IF(G1947&gt;=100,Rules!$B$18,IF(G1947&gt;=50,Rules!$B$17,IF(G1947&gt;=30,Rules!$B$16,0)))+IF(AND(F1947=1,D1947&lt;&gt;"BWL",G1947=0),Rules!$B$27,0))</f>
        <v>0</v>
      </c>
      <c r="R1947">
        <f>IF(A1947="","",J1947*Rules!$B$19+O1947*Rules!$B$22)</f>
        <v>0</v>
      </c>
      <c r="S1947">
        <f>IF(A1947="","",IF(J1947&gt;=4,Rules!$B$21,IF(J1947&gt;=3,Rules!$B$20,0)))</f>
        <v>0</v>
      </c>
      <c r="T1947">
        <f>IF(A1947="","",K1947*Rules!$B$23+L1947*Rules!$B$24+M1947*Rules!$B$25+N1947*Rules!$B$26)</f>
        <v>0</v>
      </c>
      <c r="U1947">
        <f t="shared" si="30"/>
        <v>0</v>
      </c>
    </row>
    <row r="1948" spans="1:21" x14ac:dyDescent="0.2">
      <c r="A1948" t="str">
        <f>MatchSquad!A1948</f>
        <v>M039</v>
      </c>
      <c r="B1948" t="str">
        <f>MatchSquad!B1948</f>
        <v>P222</v>
      </c>
      <c r="C1948" t="str">
        <f>MatchSquad!C1948</f>
        <v>Nuwan Thushara</v>
      </c>
      <c r="D1948" t="str">
        <f>MatchSquad!D1948</f>
        <v>BWL</v>
      </c>
      <c r="E1948" t="str">
        <f>MatchSquad!E1948</f>
        <v>RCB</v>
      </c>
      <c r="F1948">
        <f>MatchSquad!G1948</f>
        <v>0</v>
      </c>
      <c r="G1948">
        <f>IF(A1948="","",SUMIFS(BallByBall!$I$2:$I$501,BallByBall!$B$2:$B$501,A1948,BallByBall!$F$2:$F$501,B1948))</f>
        <v>0</v>
      </c>
      <c r="H1948">
        <f>IF(A1948="","",COUNTIFS(BallByBall!$B$2:$B$501,A1948,BallByBall!$F$2:$F$501,B1948,BallByBall!$Q$2:$Q$501,1))</f>
        <v>0</v>
      </c>
      <c r="I1948">
        <f>IF(A1948="","",COUNTIFS(BallByBall!$B$2:$B$501,A1948,BallByBall!$F$2:$F$501,B1948,BallByBall!$R$2:$R$501,1))</f>
        <v>0</v>
      </c>
      <c r="J1948">
        <f>IF(A1948="","",SUMIFS(BallByBall!$T$2:$T$501,BallByBall!$B$2:$B$501,A1948,BallByBall!$H$2:$H$501,B1948))</f>
        <v>0</v>
      </c>
      <c r="K1948">
        <f>IF(A1948="","",SUMIFS(BallByBall!$U$2:$U$501,BallByBall!$B$2:$B$501,A1948,BallByBall!$P$2:$P$501,B1948))</f>
        <v>0</v>
      </c>
      <c r="L1948">
        <f>IF(A1948="","",SUMIFS(BallByBall!$V$2:$V$501,BallByBall!$B$2:$B$501,A1948,BallByBall!$P$2:$P$501,B1948))</f>
        <v>0</v>
      </c>
      <c r="M1948">
        <f>IF(A1948="","",SUMIFS(BallByBall!$W$2:$W$501,BallByBall!$B$2:$B$501,A1948,BallByBall!$P$2:$P$501,B1948))</f>
        <v>0</v>
      </c>
      <c r="N1948">
        <f>IF(A1948="","",SUMIFS(BallByBall!$X$2:$X$501,BallByBall!$B$2:$B$501,A1948,BallByBall!$P$2:$P$501,B1948))</f>
        <v>0</v>
      </c>
      <c r="O1948">
        <f>IF(A1948="","",SUMIFS(OverSummary!$G$2:$G$101,OverSummary!$A$2:$A$101,A1948,OverSummary!$D$2:$D$101,B1948))</f>
        <v>0</v>
      </c>
      <c r="P1948">
        <f>IF(A1948="","",G1948*Rules!$B$13+H1948*Rules!$B$14+I1948*Rules!$B$15)</f>
        <v>0</v>
      </c>
      <c r="Q1948">
        <f>IF(A1948="","",IF(G1948&gt;=100,Rules!$B$18,IF(G1948&gt;=50,Rules!$B$17,IF(G1948&gt;=30,Rules!$B$16,0)))+IF(AND(F1948=1,D1948&lt;&gt;"BWL",G1948=0),Rules!$B$27,0))</f>
        <v>0</v>
      </c>
      <c r="R1948">
        <f>IF(A1948="","",J1948*Rules!$B$19+O1948*Rules!$B$22)</f>
        <v>0</v>
      </c>
      <c r="S1948">
        <f>IF(A1948="","",IF(J1948&gt;=4,Rules!$B$21,IF(J1948&gt;=3,Rules!$B$20,0)))</f>
        <v>0</v>
      </c>
      <c r="T1948">
        <f>IF(A1948="","",K1948*Rules!$B$23+L1948*Rules!$B$24+M1948*Rules!$B$25+N1948*Rules!$B$26)</f>
        <v>0</v>
      </c>
      <c r="U1948">
        <f t="shared" si="30"/>
        <v>0</v>
      </c>
    </row>
    <row r="1949" spans="1:21" x14ac:dyDescent="0.2">
      <c r="A1949" t="str">
        <f>MatchSquad!A1949</f>
        <v>M039</v>
      </c>
      <c r="B1949" t="str">
        <f>MatchSquad!B1949</f>
        <v>P223</v>
      </c>
      <c r="C1949" t="str">
        <f>MatchSquad!C1949</f>
        <v>Abhinandan Singh</v>
      </c>
      <c r="D1949" t="str">
        <f>MatchSquad!D1949</f>
        <v>BWL</v>
      </c>
      <c r="E1949" t="str">
        <f>MatchSquad!E1949</f>
        <v>RCB</v>
      </c>
      <c r="F1949">
        <f>MatchSquad!G1949</f>
        <v>0</v>
      </c>
      <c r="G1949">
        <f>IF(A1949="","",SUMIFS(BallByBall!$I$2:$I$501,BallByBall!$B$2:$B$501,A1949,BallByBall!$F$2:$F$501,B1949))</f>
        <v>0</v>
      </c>
      <c r="H1949">
        <f>IF(A1949="","",COUNTIFS(BallByBall!$B$2:$B$501,A1949,BallByBall!$F$2:$F$501,B1949,BallByBall!$Q$2:$Q$501,1))</f>
        <v>0</v>
      </c>
      <c r="I1949">
        <f>IF(A1949="","",COUNTIFS(BallByBall!$B$2:$B$501,A1949,BallByBall!$F$2:$F$501,B1949,BallByBall!$R$2:$R$501,1))</f>
        <v>0</v>
      </c>
      <c r="J1949">
        <f>IF(A1949="","",SUMIFS(BallByBall!$T$2:$T$501,BallByBall!$B$2:$B$501,A1949,BallByBall!$H$2:$H$501,B1949))</f>
        <v>0</v>
      </c>
      <c r="K1949">
        <f>IF(A1949="","",SUMIFS(BallByBall!$U$2:$U$501,BallByBall!$B$2:$B$501,A1949,BallByBall!$P$2:$P$501,B1949))</f>
        <v>0</v>
      </c>
      <c r="L1949">
        <f>IF(A1949="","",SUMIFS(BallByBall!$V$2:$V$501,BallByBall!$B$2:$B$501,A1949,BallByBall!$P$2:$P$501,B1949))</f>
        <v>0</v>
      </c>
      <c r="M1949">
        <f>IF(A1949="","",SUMIFS(BallByBall!$W$2:$W$501,BallByBall!$B$2:$B$501,A1949,BallByBall!$P$2:$P$501,B1949))</f>
        <v>0</v>
      </c>
      <c r="N1949">
        <f>IF(A1949="","",SUMIFS(BallByBall!$X$2:$X$501,BallByBall!$B$2:$B$501,A1949,BallByBall!$P$2:$P$501,B1949))</f>
        <v>0</v>
      </c>
      <c r="O1949">
        <f>IF(A1949="","",SUMIFS(OverSummary!$G$2:$G$101,OverSummary!$A$2:$A$101,A1949,OverSummary!$D$2:$D$101,B1949))</f>
        <v>0</v>
      </c>
      <c r="P1949">
        <f>IF(A1949="","",G1949*Rules!$B$13+H1949*Rules!$B$14+I1949*Rules!$B$15)</f>
        <v>0</v>
      </c>
      <c r="Q1949">
        <f>IF(A1949="","",IF(G1949&gt;=100,Rules!$B$18,IF(G1949&gt;=50,Rules!$B$17,IF(G1949&gt;=30,Rules!$B$16,0)))+IF(AND(F1949=1,D1949&lt;&gt;"BWL",G1949=0),Rules!$B$27,0))</f>
        <v>0</v>
      </c>
      <c r="R1949">
        <f>IF(A1949="","",J1949*Rules!$B$19+O1949*Rules!$B$22)</f>
        <v>0</v>
      </c>
      <c r="S1949">
        <f>IF(A1949="","",IF(J1949&gt;=4,Rules!$B$21,IF(J1949&gt;=3,Rules!$B$20,0)))</f>
        <v>0</v>
      </c>
      <c r="T1949">
        <f>IF(A1949="","",K1949*Rules!$B$23+L1949*Rules!$B$24+M1949*Rules!$B$25+N1949*Rules!$B$26)</f>
        <v>0</v>
      </c>
      <c r="U1949">
        <f t="shared" si="30"/>
        <v>0</v>
      </c>
    </row>
    <row r="1950" spans="1:21" x14ac:dyDescent="0.2">
      <c r="A1950" t="str">
        <f>MatchSquad!A1950</f>
        <v>M039</v>
      </c>
      <c r="B1950" t="str">
        <f>MatchSquad!B1950</f>
        <v>P224</v>
      </c>
      <c r="C1950" t="str">
        <f>MatchSquad!C1950</f>
        <v>Jacob Duffy</v>
      </c>
      <c r="D1950" t="str">
        <f>MatchSquad!D1950</f>
        <v>BWL</v>
      </c>
      <c r="E1950" t="str">
        <f>MatchSquad!E1950</f>
        <v>RCB</v>
      </c>
      <c r="F1950">
        <f>MatchSquad!G1950</f>
        <v>0</v>
      </c>
      <c r="G1950">
        <f>IF(A1950="","",SUMIFS(BallByBall!$I$2:$I$501,BallByBall!$B$2:$B$501,A1950,BallByBall!$F$2:$F$501,B1950))</f>
        <v>0</v>
      </c>
      <c r="H1950">
        <f>IF(A1950="","",COUNTIFS(BallByBall!$B$2:$B$501,A1950,BallByBall!$F$2:$F$501,B1950,BallByBall!$Q$2:$Q$501,1))</f>
        <v>0</v>
      </c>
      <c r="I1950">
        <f>IF(A1950="","",COUNTIFS(BallByBall!$B$2:$B$501,A1950,BallByBall!$F$2:$F$501,B1950,BallByBall!$R$2:$R$501,1))</f>
        <v>0</v>
      </c>
      <c r="J1950">
        <f>IF(A1950="","",SUMIFS(BallByBall!$T$2:$T$501,BallByBall!$B$2:$B$501,A1950,BallByBall!$H$2:$H$501,B1950))</f>
        <v>0</v>
      </c>
      <c r="K1950">
        <f>IF(A1950="","",SUMIFS(BallByBall!$U$2:$U$501,BallByBall!$B$2:$B$501,A1950,BallByBall!$P$2:$P$501,B1950))</f>
        <v>0</v>
      </c>
      <c r="L1950">
        <f>IF(A1950="","",SUMIFS(BallByBall!$V$2:$V$501,BallByBall!$B$2:$B$501,A1950,BallByBall!$P$2:$P$501,B1950))</f>
        <v>0</v>
      </c>
      <c r="M1950">
        <f>IF(A1950="","",SUMIFS(BallByBall!$W$2:$W$501,BallByBall!$B$2:$B$501,A1950,BallByBall!$P$2:$P$501,B1950))</f>
        <v>0</v>
      </c>
      <c r="N1950">
        <f>IF(A1950="","",SUMIFS(BallByBall!$X$2:$X$501,BallByBall!$B$2:$B$501,A1950,BallByBall!$P$2:$P$501,B1950))</f>
        <v>0</v>
      </c>
      <c r="O1950">
        <f>IF(A1950="","",SUMIFS(OverSummary!$G$2:$G$101,OverSummary!$A$2:$A$101,A1950,OverSummary!$D$2:$D$101,B1950))</f>
        <v>0</v>
      </c>
      <c r="P1950">
        <f>IF(A1950="","",G1950*Rules!$B$13+H1950*Rules!$B$14+I1950*Rules!$B$15)</f>
        <v>0</v>
      </c>
      <c r="Q1950">
        <f>IF(A1950="","",IF(G1950&gt;=100,Rules!$B$18,IF(G1950&gt;=50,Rules!$B$17,IF(G1950&gt;=30,Rules!$B$16,0)))+IF(AND(F1950=1,D1950&lt;&gt;"BWL",G1950=0),Rules!$B$27,0))</f>
        <v>0</v>
      </c>
      <c r="R1950">
        <f>IF(A1950="","",J1950*Rules!$B$19+O1950*Rules!$B$22)</f>
        <v>0</v>
      </c>
      <c r="S1950">
        <f>IF(A1950="","",IF(J1950&gt;=4,Rules!$B$21,IF(J1950&gt;=3,Rules!$B$20,0)))</f>
        <v>0</v>
      </c>
      <c r="T1950">
        <f>IF(A1950="","",K1950*Rules!$B$23+L1950*Rules!$B$24+M1950*Rules!$B$25+N1950*Rules!$B$26)</f>
        <v>0</v>
      </c>
      <c r="U1950">
        <f t="shared" si="30"/>
        <v>0</v>
      </c>
    </row>
    <row r="1951" spans="1:21" x14ac:dyDescent="0.2">
      <c r="A1951" t="str">
        <f>MatchSquad!A1951</f>
        <v>M039</v>
      </c>
      <c r="B1951" t="str">
        <f>MatchSquad!B1951</f>
        <v>P225</v>
      </c>
      <c r="C1951" t="str">
        <f>MatchSquad!C1951</f>
        <v>Yash Dayal</v>
      </c>
      <c r="D1951" t="str">
        <f>MatchSquad!D1951</f>
        <v>BWL</v>
      </c>
      <c r="E1951" t="str">
        <f>MatchSquad!E1951</f>
        <v>RCB</v>
      </c>
      <c r="F1951">
        <f>MatchSquad!G1951</f>
        <v>0</v>
      </c>
      <c r="G1951">
        <f>IF(A1951="","",SUMIFS(BallByBall!$I$2:$I$501,BallByBall!$B$2:$B$501,A1951,BallByBall!$F$2:$F$501,B1951))</f>
        <v>0</v>
      </c>
      <c r="H1951">
        <f>IF(A1951="","",COUNTIFS(BallByBall!$B$2:$B$501,A1951,BallByBall!$F$2:$F$501,B1951,BallByBall!$Q$2:$Q$501,1))</f>
        <v>0</v>
      </c>
      <c r="I1951">
        <f>IF(A1951="","",COUNTIFS(BallByBall!$B$2:$B$501,A1951,BallByBall!$F$2:$F$501,B1951,BallByBall!$R$2:$R$501,1))</f>
        <v>0</v>
      </c>
      <c r="J1951">
        <f>IF(A1951="","",SUMIFS(BallByBall!$T$2:$T$501,BallByBall!$B$2:$B$501,A1951,BallByBall!$H$2:$H$501,B1951))</f>
        <v>0</v>
      </c>
      <c r="K1951">
        <f>IF(A1951="","",SUMIFS(BallByBall!$U$2:$U$501,BallByBall!$B$2:$B$501,A1951,BallByBall!$P$2:$P$501,B1951))</f>
        <v>0</v>
      </c>
      <c r="L1951">
        <f>IF(A1951="","",SUMIFS(BallByBall!$V$2:$V$501,BallByBall!$B$2:$B$501,A1951,BallByBall!$P$2:$P$501,B1951))</f>
        <v>0</v>
      </c>
      <c r="M1951">
        <f>IF(A1951="","",SUMIFS(BallByBall!$W$2:$W$501,BallByBall!$B$2:$B$501,A1951,BallByBall!$P$2:$P$501,B1951))</f>
        <v>0</v>
      </c>
      <c r="N1951">
        <f>IF(A1951="","",SUMIFS(BallByBall!$X$2:$X$501,BallByBall!$B$2:$B$501,A1951,BallByBall!$P$2:$P$501,B1951))</f>
        <v>0</v>
      </c>
      <c r="O1951">
        <f>IF(A1951="","",SUMIFS(OverSummary!$G$2:$G$101,OverSummary!$A$2:$A$101,A1951,OverSummary!$D$2:$D$101,B1951))</f>
        <v>0</v>
      </c>
      <c r="P1951">
        <f>IF(A1951="","",G1951*Rules!$B$13+H1951*Rules!$B$14+I1951*Rules!$B$15)</f>
        <v>0</v>
      </c>
      <c r="Q1951">
        <f>IF(A1951="","",IF(G1951&gt;=100,Rules!$B$18,IF(G1951&gt;=50,Rules!$B$17,IF(G1951&gt;=30,Rules!$B$16,0)))+IF(AND(F1951=1,D1951&lt;&gt;"BWL",G1951=0),Rules!$B$27,0))</f>
        <v>0</v>
      </c>
      <c r="R1951">
        <f>IF(A1951="","",J1951*Rules!$B$19+O1951*Rules!$B$22)</f>
        <v>0</v>
      </c>
      <c r="S1951">
        <f>IF(A1951="","",IF(J1951&gt;=4,Rules!$B$21,IF(J1951&gt;=3,Rules!$B$20,0)))</f>
        <v>0</v>
      </c>
      <c r="T1951">
        <f>IF(A1951="","",K1951*Rules!$B$23+L1951*Rules!$B$24+M1951*Rules!$B$25+N1951*Rules!$B$26)</f>
        <v>0</v>
      </c>
      <c r="U1951">
        <f t="shared" si="30"/>
        <v>0</v>
      </c>
    </row>
    <row r="1952" spans="1:21" x14ac:dyDescent="0.2">
      <c r="A1952" t="str">
        <f>MatchSquad!A1952</f>
        <v>M040</v>
      </c>
      <c r="B1952" t="str">
        <f>MatchSquad!B1952</f>
        <v>P151</v>
      </c>
      <c r="C1952" t="str">
        <f>MatchSquad!C1952</f>
        <v>Shreyas Iyer</v>
      </c>
      <c r="D1952" t="str">
        <f>MatchSquad!D1952</f>
        <v>BAT</v>
      </c>
      <c r="E1952" t="str">
        <f>MatchSquad!E1952</f>
        <v>PBKS</v>
      </c>
      <c r="F1952">
        <f>MatchSquad!G1952</f>
        <v>0</v>
      </c>
      <c r="G1952">
        <f>IF(A1952="","",SUMIFS(BallByBall!$I$2:$I$501,BallByBall!$B$2:$B$501,A1952,BallByBall!$F$2:$F$501,B1952))</f>
        <v>0</v>
      </c>
      <c r="H1952">
        <f>IF(A1952="","",COUNTIFS(BallByBall!$B$2:$B$501,A1952,BallByBall!$F$2:$F$501,B1952,BallByBall!$Q$2:$Q$501,1))</f>
        <v>0</v>
      </c>
      <c r="I1952">
        <f>IF(A1952="","",COUNTIFS(BallByBall!$B$2:$B$501,A1952,BallByBall!$F$2:$F$501,B1952,BallByBall!$R$2:$R$501,1))</f>
        <v>0</v>
      </c>
      <c r="J1952">
        <f>IF(A1952="","",SUMIFS(BallByBall!$T$2:$T$501,BallByBall!$B$2:$B$501,A1952,BallByBall!$H$2:$H$501,B1952))</f>
        <v>0</v>
      </c>
      <c r="K1952">
        <f>IF(A1952="","",SUMIFS(BallByBall!$U$2:$U$501,BallByBall!$B$2:$B$501,A1952,BallByBall!$P$2:$P$501,B1952))</f>
        <v>0</v>
      </c>
      <c r="L1952">
        <f>IF(A1952="","",SUMIFS(BallByBall!$V$2:$V$501,BallByBall!$B$2:$B$501,A1952,BallByBall!$P$2:$P$501,B1952))</f>
        <v>0</v>
      </c>
      <c r="M1952">
        <f>IF(A1952="","",SUMIFS(BallByBall!$W$2:$W$501,BallByBall!$B$2:$B$501,A1952,BallByBall!$P$2:$P$501,B1952))</f>
        <v>0</v>
      </c>
      <c r="N1952">
        <f>IF(A1952="","",SUMIFS(BallByBall!$X$2:$X$501,BallByBall!$B$2:$B$501,A1952,BallByBall!$P$2:$P$501,B1952))</f>
        <v>0</v>
      </c>
      <c r="O1952">
        <f>IF(A1952="","",SUMIFS(OverSummary!$G$2:$G$101,OverSummary!$A$2:$A$101,A1952,OverSummary!$D$2:$D$101,B1952))</f>
        <v>0</v>
      </c>
      <c r="P1952">
        <f>IF(A1952="","",G1952*Rules!$B$13+H1952*Rules!$B$14+I1952*Rules!$B$15)</f>
        <v>0</v>
      </c>
      <c r="Q1952">
        <f>IF(A1952="","",IF(G1952&gt;=100,Rules!$B$18,IF(G1952&gt;=50,Rules!$B$17,IF(G1952&gt;=30,Rules!$B$16,0)))+IF(AND(F1952=1,D1952&lt;&gt;"BWL",G1952=0),Rules!$B$27,0))</f>
        <v>0</v>
      </c>
      <c r="R1952">
        <f>IF(A1952="","",J1952*Rules!$B$19+O1952*Rules!$B$22)</f>
        <v>0</v>
      </c>
      <c r="S1952">
        <f>IF(A1952="","",IF(J1952&gt;=4,Rules!$B$21,IF(J1952&gt;=3,Rules!$B$20,0)))</f>
        <v>0</v>
      </c>
      <c r="T1952">
        <f>IF(A1952="","",K1952*Rules!$B$23+L1952*Rules!$B$24+M1952*Rules!$B$25+N1952*Rules!$B$26)</f>
        <v>0</v>
      </c>
      <c r="U1952">
        <f t="shared" si="30"/>
        <v>0</v>
      </c>
    </row>
    <row r="1953" spans="1:21" x14ac:dyDescent="0.2">
      <c r="A1953" t="str">
        <f>MatchSquad!A1953</f>
        <v>M040</v>
      </c>
      <c r="B1953" t="str">
        <f>MatchSquad!B1953</f>
        <v>P152</v>
      </c>
      <c r="C1953" t="str">
        <f>MatchSquad!C1953</f>
        <v>Nehal Wadhera</v>
      </c>
      <c r="D1953" t="str">
        <f>MatchSquad!D1953</f>
        <v>BAT</v>
      </c>
      <c r="E1953" t="str">
        <f>MatchSquad!E1953</f>
        <v>PBKS</v>
      </c>
      <c r="F1953">
        <f>MatchSquad!G1953</f>
        <v>0</v>
      </c>
      <c r="G1953">
        <f>IF(A1953="","",SUMIFS(BallByBall!$I$2:$I$501,BallByBall!$B$2:$B$501,A1953,BallByBall!$F$2:$F$501,B1953))</f>
        <v>0</v>
      </c>
      <c r="H1953">
        <f>IF(A1953="","",COUNTIFS(BallByBall!$B$2:$B$501,A1953,BallByBall!$F$2:$F$501,B1953,BallByBall!$Q$2:$Q$501,1))</f>
        <v>0</v>
      </c>
      <c r="I1953">
        <f>IF(A1953="","",COUNTIFS(BallByBall!$B$2:$B$501,A1953,BallByBall!$F$2:$F$501,B1953,BallByBall!$R$2:$R$501,1))</f>
        <v>0</v>
      </c>
      <c r="J1953">
        <f>IF(A1953="","",SUMIFS(BallByBall!$T$2:$T$501,BallByBall!$B$2:$B$501,A1953,BallByBall!$H$2:$H$501,B1953))</f>
        <v>0</v>
      </c>
      <c r="K1953">
        <f>IF(A1953="","",SUMIFS(BallByBall!$U$2:$U$501,BallByBall!$B$2:$B$501,A1953,BallByBall!$P$2:$P$501,B1953))</f>
        <v>0</v>
      </c>
      <c r="L1953">
        <f>IF(A1953="","",SUMIFS(BallByBall!$V$2:$V$501,BallByBall!$B$2:$B$501,A1953,BallByBall!$P$2:$P$501,B1953))</f>
        <v>0</v>
      </c>
      <c r="M1953">
        <f>IF(A1953="","",SUMIFS(BallByBall!$W$2:$W$501,BallByBall!$B$2:$B$501,A1953,BallByBall!$P$2:$P$501,B1953))</f>
        <v>0</v>
      </c>
      <c r="N1953">
        <f>IF(A1953="","",SUMIFS(BallByBall!$X$2:$X$501,BallByBall!$B$2:$B$501,A1953,BallByBall!$P$2:$P$501,B1953))</f>
        <v>0</v>
      </c>
      <c r="O1953">
        <f>IF(A1953="","",SUMIFS(OverSummary!$G$2:$G$101,OverSummary!$A$2:$A$101,A1953,OverSummary!$D$2:$D$101,B1953))</f>
        <v>0</v>
      </c>
      <c r="P1953">
        <f>IF(A1953="","",G1953*Rules!$B$13+H1953*Rules!$B$14+I1953*Rules!$B$15)</f>
        <v>0</v>
      </c>
      <c r="Q1953">
        <f>IF(A1953="","",IF(G1953&gt;=100,Rules!$B$18,IF(G1953&gt;=50,Rules!$B$17,IF(G1953&gt;=30,Rules!$B$16,0)))+IF(AND(F1953=1,D1953&lt;&gt;"BWL",G1953=0),Rules!$B$27,0))</f>
        <v>0</v>
      </c>
      <c r="R1953">
        <f>IF(A1953="","",J1953*Rules!$B$19+O1953*Rules!$B$22)</f>
        <v>0</v>
      </c>
      <c r="S1953">
        <f>IF(A1953="","",IF(J1953&gt;=4,Rules!$B$21,IF(J1953&gt;=3,Rules!$B$20,0)))</f>
        <v>0</v>
      </c>
      <c r="T1953">
        <f>IF(A1953="","",K1953*Rules!$B$23+L1953*Rules!$B$24+M1953*Rules!$B$25+N1953*Rules!$B$26)</f>
        <v>0</v>
      </c>
      <c r="U1953">
        <f t="shared" si="30"/>
        <v>0</v>
      </c>
    </row>
    <row r="1954" spans="1:21" x14ac:dyDescent="0.2">
      <c r="A1954" t="str">
        <f>MatchSquad!A1954</f>
        <v>M040</v>
      </c>
      <c r="B1954" t="str">
        <f>MatchSquad!B1954</f>
        <v>P153</v>
      </c>
      <c r="C1954" t="str">
        <f>MatchSquad!C1954</f>
        <v>Vishnu Vinod</v>
      </c>
      <c r="D1954" t="str">
        <f>MatchSquad!D1954</f>
        <v>WK</v>
      </c>
      <c r="E1954" t="str">
        <f>MatchSquad!E1954</f>
        <v>PBKS</v>
      </c>
      <c r="F1954">
        <f>MatchSquad!G1954</f>
        <v>0</v>
      </c>
      <c r="G1954">
        <f>IF(A1954="","",SUMIFS(BallByBall!$I$2:$I$501,BallByBall!$B$2:$B$501,A1954,BallByBall!$F$2:$F$501,B1954))</f>
        <v>0</v>
      </c>
      <c r="H1954">
        <f>IF(A1954="","",COUNTIFS(BallByBall!$B$2:$B$501,A1954,BallByBall!$F$2:$F$501,B1954,BallByBall!$Q$2:$Q$501,1))</f>
        <v>0</v>
      </c>
      <c r="I1954">
        <f>IF(A1954="","",COUNTIFS(BallByBall!$B$2:$B$501,A1954,BallByBall!$F$2:$F$501,B1954,BallByBall!$R$2:$R$501,1))</f>
        <v>0</v>
      </c>
      <c r="J1954">
        <f>IF(A1954="","",SUMIFS(BallByBall!$T$2:$T$501,BallByBall!$B$2:$B$501,A1954,BallByBall!$H$2:$H$501,B1954))</f>
        <v>0</v>
      </c>
      <c r="K1954">
        <f>IF(A1954="","",SUMIFS(BallByBall!$U$2:$U$501,BallByBall!$B$2:$B$501,A1954,BallByBall!$P$2:$P$501,B1954))</f>
        <v>0</v>
      </c>
      <c r="L1954">
        <f>IF(A1954="","",SUMIFS(BallByBall!$V$2:$V$501,BallByBall!$B$2:$B$501,A1954,BallByBall!$P$2:$P$501,B1954))</f>
        <v>0</v>
      </c>
      <c r="M1954">
        <f>IF(A1954="","",SUMIFS(BallByBall!$W$2:$W$501,BallByBall!$B$2:$B$501,A1954,BallByBall!$P$2:$P$501,B1954))</f>
        <v>0</v>
      </c>
      <c r="N1954">
        <f>IF(A1954="","",SUMIFS(BallByBall!$X$2:$X$501,BallByBall!$B$2:$B$501,A1954,BallByBall!$P$2:$P$501,B1954))</f>
        <v>0</v>
      </c>
      <c r="O1954">
        <f>IF(A1954="","",SUMIFS(OverSummary!$G$2:$G$101,OverSummary!$A$2:$A$101,A1954,OverSummary!$D$2:$D$101,B1954))</f>
        <v>0</v>
      </c>
      <c r="P1954">
        <f>IF(A1954="","",G1954*Rules!$B$13+H1954*Rules!$B$14+I1954*Rules!$B$15)</f>
        <v>0</v>
      </c>
      <c r="Q1954">
        <f>IF(A1954="","",IF(G1954&gt;=100,Rules!$B$18,IF(G1954&gt;=50,Rules!$B$17,IF(G1954&gt;=30,Rules!$B$16,0)))+IF(AND(F1954=1,D1954&lt;&gt;"BWL",G1954=0),Rules!$B$27,0))</f>
        <v>0</v>
      </c>
      <c r="R1954">
        <f>IF(A1954="","",J1954*Rules!$B$19+O1954*Rules!$B$22)</f>
        <v>0</v>
      </c>
      <c r="S1954">
        <f>IF(A1954="","",IF(J1954&gt;=4,Rules!$B$21,IF(J1954&gt;=3,Rules!$B$20,0)))</f>
        <v>0</v>
      </c>
      <c r="T1954">
        <f>IF(A1954="","",K1954*Rules!$B$23+L1954*Rules!$B$24+M1954*Rules!$B$25+N1954*Rules!$B$26)</f>
        <v>0</v>
      </c>
      <c r="U1954">
        <f t="shared" si="30"/>
        <v>0</v>
      </c>
    </row>
    <row r="1955" spans="1:21" x14ac:dyDescent="0.2">
      <c r="A1955" t="str">
        <f>MatchSquad!A1955</f>
        <v>M040</v>
      </c>
      <c r="B1955" t="str">
        <f>MatchSquad!B1955</f>
        <v>P154</v>
      </c>
      <c r="C1955" t="str">
        <f>MatchSquad!C1955</f>
        <v>Harnoor Pannu</v>
      </c>
      <c r="D1955" t="str">
        <f>MatchSquad!D1955</f>
        <v>BAT</v>
      </c>
      <c r="E1955" t="str">
        <f>MatchSquad!E1955</f>
        <v>PBKS</v>
      </c>
      <c r="F1955">
        <f>MatchSquad!G1955</f>
        <v>0</v>
      </c>
      <c r="G1955">
        <f>IF(A1955="","",SUMIFS(BallByBall!$I$2:$I$501,BallByBall!$B$2:$B$501,A1955,BallByBall!$F$2:$F$501,B1955))</f>
        <v>0</v>
      </c>
      <c r="H1955">
        <f>IF(A1955="","",COUNTIFS(BallByBall!$B$2:$B$501,A1955,BallByBall!$F$2:$F$501,B1955,BallByBall!$Q$2:$Q$501,1))</f>
        <v>0</v>
      </c>
      <c r="I1955">
        <f>IF(A1955="","",COUNTIFS(BallByBall!$B$2:$B$501,A1955,BallByBall!$F$2:$F$501,B1955,BallByBall!$R$2:$R$501,1))</f>
        <v>0</v>
      </c>
      <c r="J1955">
        <f>IF(A1955="","",SUMIFS(BallByBall!$T$2:$T$501,BallByBall!$B$2:$B$501,A1955,BallByBall!$H$2:$H$501,B1955))</f>
        <v>0</v>
      </c>
      <c r="K1955">
        <f>IF(A1955="","",SUMIFS(BallByBall!$U$2:$U$501,BallByBall!$B$2:$B$501,A1955,BallByBall!$P$2:$P$501,B1955))</f>
        <v>0</v>
      </c>
      <c r="L1955">
        <f>IF(A1955="","",SUMIFS(BallByBall!$V$2:$V$501,BallByBall!$B$2:$B$501,A1955,BallByBall!$P$2:$P$501,B1955))</f>
        <v>0</v>
      </c>
      <c r="M1955">
        <f>IF(A1955="","",SUMIFS(BallByBall!$W$2:$W$501,BallByBall!$B$2:$B$501,A1955,BallByBall!$P$2:$P$501,B1955))</f>
        <v>0</v>
      </c>
      <c r="N1955">
        <f>IF(A1955="","",SUMIFS(BallByBall!$X$2:$X$501,BallByBall!$B$2:$B$501,A1955,BallByBall!$P$2:$P$501,B1955))</f>
        <v>0</v>
      </c>
      <c r="O1955">
        <f>IF(A1955="","",SUMIFS(OverSummary!$G$2:$G$101,OverSummary!$A$2:$A$101,A1955,OverSummary!$D$2:$D$101,B1955))</f>
        <v>0</v>
      </c>
      <c r="P1955">
        <f>IF(A1955="","",G1955*Rules!$B$13+H1955*Rules!$B$14+I1955*Rules!$B$15)</f>
        <v>0</v>
      </c>
      <c r="Q1955">
        <f>IF(A1955="","",IF(G1955&gt;=100,Rules!$B$18,IF(G1955&gt;=50,Rules!$B$17,IF(G1955&gt;=30,Rules!$B$16,0)))+IF(AND(F1955=1,D1955&lt;&gt;"BWL",G1955=0),Rules!$B$27,0))</f>
        <v>0</v>
      </c>
      <c r="R1955">
        <f>IF(A1955="","",J1955*Rules!$B$19+O1955*Rules!$B$22)</f>
        <v>0</v>
      </c>
      <c r="S1955">
        <f>IF(A1955="","",IF(J1955&gt;=4,Rules!$B$21,IF(J1955&gt;=3,Rules!$B$20,0)))</f>
        <v>0</v>
      </c>
      <c r="T1955">
        <f>IF(A1955="","",K1955*Rules!$B$23+L1955*Rules!$B$24+M1955*Rules!$B$25+N1955*Rules!$B$26)</f>
        <v>0</v>
      </c>
      <c r="U1955">
        <f t="shared" si="30"/>
        <v>0</v>
      </c>
    </row>
    <row r="1956" spans="1:21" x14ac:dyDescent="0.2">
      <c r="A1956" t="str">
        <f>MatchSquad!A1956</f>
        <v>M040</v>
      </c>
      <c r="B1956" t="str">
        <f>MatchSquad!B1956</f>
        <v>P155</v>
      </c>
      <c r="C1956" t="str">
        <f>MatchSquad!C1956</f>
        <v>Pyla Avinash</v>
      </c>
      <c r="D1956" t="str">
        <f>MatchSquad!D1956</f>
        <v>BAT</v>
      </c>
      <c r="E1956" t="str">
        <f>MatchSquad!E1956</f>
        <v>PBKS</v>
      </c>
      <c r="F1956">
        <f>MatchSquad!G1956</f>
        <v>0</v>
      </c>
      <c r="G1956">
        <f>IF(A1956="","",SUMIFS(BallByBall!$I$2:$I$501,BallByBall!$B$2:$B$501,A1956,BallByBall!$F$2:$F$501,B1956))</f>
        <v>0</v>
      </c>
      <c r="H1956">
        <f>IF(A1956="","",COUNTIFS(BallByBall!$B$2:$B$501,A1956,BallByBall!$F$2:$F$501,B1956,BallByBall!$Q$2:$Q$501,1))</f>
        <v>0</v>
      </c>
      <c r="I1956">
        <f>IF(A1956="","",COUNTIFS(BallByBall!$B$2:$B$501,A1956,BallByBall!$F$2:$F$501,B1956,BallByBall!$R$2:$R$501,1))</f>
        <v>0</v>
      </c>
      <c r="J1956">
        <f>IF(A1956="","",SUMIFS(BallByBall!$T$2:$T$501,BallByBall!$B$2:$B$501,A1956,BallByBall!$H$2:$H$501,B1956))</f>
        <v>0</v>
      </c>
      <c r="K1956">
        <f>IF(A1956="","",SUMIFS(BallByBall!$U$2:$U$501,BallByBall!$B$2:$B$501,A1956,BallByBall!$P$2:$P$501,B1956))</f>
        <v>0</v>
      </c>
      <c r="L1956">
        <f>IF(A1956="","",SUMIFS(BallByBall!$V$2:$V$501,BallByBall!$B$2:$B$501,A1956,BallByBall!$P$2:$P$501,B1956))</f>
        <v>0</v>
      </c>
      <c r="M1956">
        <f>IF(A1956="","",SUMIFS(BallByBall!$W$2:$W$501,BallByBall!$B$2:$B$501,A1956,BallByBall!$P$2:$P$501,B1956))</f>
        <v>0</v>
      </c>
      <c r="N1956">
        <f>IF(A1956="","",SUMIFS(BallByBall!$X$2:$X$501,BallByBall!$B$2:$B$501,A1956,BallByBall!$P$2:$P$501,B1956))</f>
        <v>0</v>
      </c>
      <c r="O1956">
        <f>IF(A1956="","",SUMIFS(OverSummary!$G$2:$G$101,OverSummary!$A$2:$A$101,A1956,OverSummary!$D$2:$D$101,B1956))</f>
        <v>0</v>
      </c>
      <c r="P1956">
        <f>IF(A1956="","",G1956*Rules!$B$13+H1956*Rules!$B$14+I1956*Rules!$B$15)</f>
        <v>0</v>
      </c>
      <c r="Q1956">
        <f>IF(A1956="","",IF(G1956&gt;=100,Rules!$B$18,IF(G1956&gt;=50,Rules!$B$17,IF(G1956&gt;=30,Rules!$B$16,0)))+IF(AND(F1956=1,D1956&lt;&gt;"BWL",G1956=0),Rules!$B$27,0))</f>
        <v>0</v>
      </c>
      <c r="R1956">
        <f>IF(A1956="","",J1956*Rules!$B$19+O1956*Rules!$B$22)</f>
        <v>0</v>
      </c>
      <c r="S1956">
        <f>IF(A1956="","",IF(J1956&gt;=4,Rules!$B$21,IF(J1956&gt;=3,Rules!$B$20,0)))</f>
        <v>0</v>
      </c>
      <c r="T1956">
        <f>IF(A1956="","",K1956*Rules!$B$23+L1956*Rules!$B$24+M1956*Rules!$B$25+N1956*Rules!$B$26)</f>
        <v>0</v>
      </c>
      <c r="U1956">
        <f t="shared" si="30"/>
        <v>0</v>
      </c>
    </row>
    <row r="1957" spans="1:21" x14ac:dyDescent="0.2">
      <c r="A1957" t="str">
        <f>MatchSquad!A1957</f>
        <v>M040</v>
      </c>
      <c r="B1957" t="str">
        <f>MatchSquad!B1957</f>
        <v>P156</v>
      </c>
      <c r="C1957" t="str">
        <f>MatchSquad!C1957</f>
        <v>Prabhsimran Singh</v>
      </c>
      <c r="D1957" t="str">
        <f>MatchSquad!D1957</f>
        <v>WK</v>
      </c>
      <c r="E1957" t="str">
        <f>MatchSquad!E1957</f>
        <v>PBKS</v>
      </c>
      <c r="F1957">
        <f>MatchSquad!G1957</f>
        <v>0</v>
      </c>
      <c r="G1957">
        <f>IF(A1957="","",SUMIFS(BallByBall!$I$2:$I$501,BallByBall!$B$2:$B$501,A1957,BallByBall!$F$2:$F$501,B1957))</f>
        <v>0</v>
      </c>
      <c r="H1957">
        <f>IF(A1957="","",COUNTIFS(BallByBall!$B$2:$B$501,A1957,BallByBall!$F$2:$F$501,B1957,BallByBall!$Q$2:$Q$501,1))</f>
        <v>0</v>
      </c>
      <c r="I1957">
        <f>IF(A1957="","",COUNTIFS(BallByBall!$B$2:$B$501,A1957,BallByBall!$F$2:$F$501,B1957,BallByBall!$R$2:$R$501,1))</f>
        <v>0</v>
      </c>
      <c r="J1957">
        <f>IF(A1957="","",SUMIFS(BallByBall!$T$2:$T$501,BallByBall!$B$2:$B$501,A1957,BallByBall!$H$2:$H$501,B1957))</f>
        <v>0</v>
      </c>
      <c r="K1957">
        <f>IF(A1957="","",SUMIFS(BallByBall!$U$2:$U$501,BallByBall!$B$2:$B$501,A1957,BallByBall!$P$2:$P$501,B1957))</f>
        <v>0</v>
      </c>
      <c r="L1957">
        <f>IF(A1957="","",SUMIFS(BallByBall!$V$2:$V$501,BallByBall!$B$2:$B$501,A1957,BallByBall!$P$2:$P$501,B1957))</f>
        <v>0</v>
      </c>
      <c r="M1957">
        <f>IF(A1957="","",SUMIFS(BallByBall!$W$2:$W$501,BallByBall!$B$2:$B$501,A1957,BallByBall!$P$2:$P$501,B1957))</f>
        <v>0</v>
      </c>
      <c r="N1957">
        <f>IF(A1957="","",SUMIFS(BallByBall!$X$2:$X$501,BallByBall!$B$2:$B$501,A1957,BallByBall!$P$2:$P$501,B1957))</f>
        <v>0</v>
      </c>
      <c r="O1957">
        <f>IF(A1957="","",SUMIFS(OverSummary!$G$2:$G$101,OverSummary!$A$2:$A$101,A1957,OverSummary!$D$2:$D$101,B1957))</f>
        <v>0</v>
      </c>
      <c r="P1957">
        <f>IF(A1957="","",G1957*Rules!$B$13+H1957*Rules!$B$14+I1957*Rules!$B$15)</f>
        <v>0</v>
      </c>
      <c r="Q1957">
        <f>IF(A1957="","",IF(G1957&gt;=100,Rules!$B$18,IF(G1957&gt;=50,Rules!$B$17,IF(G1957&gt;=30,Rules!$B$16,0)))+IF(AND(F1957=1,D1957&lt;&gt;"BWL",G1957=0),Rules!$B$27,0))</f>
        <v>0</v>
      </c>
      <c r="R1957">
        <f>IF(A1957="","",J1957*Rules!$B$19+O1957*Rules!$B$22)</f>
        <v>0</v>
      </c>
      <c r="S1957">
        <f>IF(A1957="","",IF(J1957&gt;=4,Rules!$B$21,IF(J1957&gt;=3,Rules!$B$20,0)))</f>
        <v>0</v>
      </c>
      <c r="T1957">
        <f>IF(A1957="","",K1957*Rules!$B$23+L1957*Rules!$B$24+M1957*Rules!$B$25+N1957*Rules!$B$26)</f>
        <v>0</v>
      </c>
      <c r="U1957">
        <f t="shared" si="30"/>
        <v>0</v>
      </c>
    </row>
    <row r="1958" spans="1:21" x14ac:dyDescent="0.2">
      <c r="A1958" t="str">
        <f>MatchSquad!A1958</f>
        <v>M040</v>
      </c>
      <c r="B1958" t="str">
        <f>MatchSquad!B1958</f>
        <v>P157</v>
      </c>
      <c r="C1958" t="str">
        <f>MatchSquad!C1958</f>
        <v>Shashank Singh</v>
      </c>
      <c r="D1958" t="str">
        <f>MatchSquad!D1958</f>
        <v>BAT</v>
      </c>
      <c r="E1958" t="str">
        <f>MatchSquad!E1958</f>
        <v>PBKS</v>
      </c>
      <c r="F1958">
        <f>MatchSquad!G1958</f>
        <v>0</v>
      </c>
      <c r="G1958">
        <f>IF(A1958="","",SUMIFS(BallByBall!$I$2:$I$501,BallByBall!$B$2:$B$501,A1958,BallByBall!$F$2:$F$501,B1958))</f>
        <v>0</v>
      </c>
      <c r="H1958">
        <f>IF(A1958="","",COUNTIFS(BallByBall!$B$2:$B$501,A1958,BallByBall!$F$2:$F$501,B1958,BallByBall!$Q$2:$Q$501,1))</f>
        <v>0</v>
      </c>
      <c r="I1958">
        <f>IF(A1958="","",COUNTIFS(BallByBall!$B$2:$B$501,A1958,BallByBall!$F$2:$F$501,B1958,BallByBall!$R$2:$R$501,1))</f>
        <v>0</v>
      </c>
      <c r="J1958">
        <f>IF(A1958="","",SUMIFS(BallByBall!$T$2:$T$501,BallByBall!$B$2:$B$501,A1958,BallByBall!$H$2:$H$501,B1958))</f>
        <v>0</v>
      </c>
      <c r="K1958">
        <f>IF(A1958="","",SUMIFS(BallByBall!$U$2:$U$501,BallByBall!$B$2:$B$501,A1958,BallByBall!$P$2:$P$501,B1958))</f>
        <v>0</v>
      </c>
      <c r="L1958">
        <f>IF(A1958="","",SUMIFS(BallByBall!$V$2:$V$501,BallByBall!$B$2:$B$501,A1958,BallByBall!$P$2:$P$501,B1958))</f>
        <v>0</v>
      </c>
      <c r="M1958">
        <f>IF(A1958="","",SUMIFS(BallByBall!$W$2:$W$501,BallByBall!$B$2:$B$501,A1958,BallByBall!$P$2:$P$501,B1958))</f>
        <v>0</v>
      </c>
      <c r="N1958">
        <f>IF(A1958="","",SUMIFS(BallByBall!$X$2:$X$501,BallByBall!$B$2:$B$501,A1958,BallByBall!$P$2:$P$501,B1958))</f>
        <v>0</v>
      </c>
      <c r="O1958">
        <f>IF(A1958="","",SUMIFS(OverSummary!$G$2:$G$101,OverSummary!$A$2:$A$101,A1958,OverSummary!$D$2:$D$101,B1958))</f>
        <v>0</v>
      </c>
      <c r="P1958">
        <f>IF(A1958="","",G1958*Rules!$B$13+H1958*Rules!$B$14+I1958*Rules!$B$15)</f>
        <v>0</v>
      </c>
      <c r="Q1958">
        <f>IF(A1958="","",IF(G1958&gt;=100,Rules!$B$18,IF(G1958&gt;=50,Rules!$B$17,IF(G1958&gt;=30,Rules!$B$16,0)))+IF(AND(F1958=1,D1958&lt;&gt;"BWL",G1958=0),Rules!$B$27,0))</f>
        <v>0</v>
      </c>
      <c r="R1958">
        <f>IF(A1958="","",J1958*Rules!$B$19+O1958*Rules!$B$22)</f>
        <v>0</v>
      </c>
      <c r="S1958">
        <f>IF(A1958="","",IF(J1958&gt;=4,Rules!$B$21,IF(J1958&gt;=3,Rules!$B$20,0)))</f>
        <v>0</v>
      </c>
      <c r="T1958">
        <f>IF(A1958="","",K1958*Rules!$B$23+L1958*Rules!$B$24+M1958*Rules!$B$25+N1958*Rules!$B$26)</f>
        <v>0</v>
      </c>
      <c r="U1958">
        <f t="shared" si="30"/>
        <v>0</v>
      </c>
    </row>
    <row r="1959" spans="1:21" x14ac:dyDescent="0.2">
      <c r="A1959" t="str">
        <f>MatchSquad!A1959</f>
        <v>M040</v>
      </c>
      <c r="B1959" t="str">
        <f>MatchSquad!B1959</f>
        <v>P158</v>
      </c>
      <c r="C1959" t="str">
        <f>MatchSquad!C1959</f>
        <v>Marcus Stoinis</v>
      </c>
      <c r="D1959" t="str">
        <f>MatchSquad!D1959</f>
        <v>AR</v>
      </c>
      <c r="E1959" t="str">
        <f>MatchSquad!E1959</f>
        <v>PBKS</v>
      </c>
      <c r="F1959">
        <f>MatchSquad!G1959</f>
        <v>0</v>
      </c>
      <c r="G1959">
        <f>IF(A1959="","",SUMIFS(BallByBall!$I$2:$I$501,BallByBall!$B$2:$B$501,A1959,BallByBall!$F$2:$F$501,B1959))</f>
        <v>0</v>
      </c>
      <c r="H1959">
        <f>IF(A1959="","",COUNTIFS(BallByBall!$B$2:$B$501,A1959,BallByBall!$F$2:$F$501,B1959,BallByBall!$Q$2:$Q$501,1))</f>
        <v>0</v>
      </c>
      <c r="I1959">
        <f>IF(A1959="","",COUNTIFS(BallByBall!$B$2:$B$501,A1959,BallByBall!$F$2:$F$501,B1959,BallByBall!$R$2:$R$501,1))</f>
        <v>0</v>
      </c>
      <c r="J1959">
        <f>IF(A1959="","",SUMIFS(BallByBall!$T$2:$T$501,BallByBall!$B$2:$B$501,A1959,BallByBall!$H$2:$H$501,B1959))</f>
        <v>0</v>
      </c>
      <c r="K1959">
        <f>IF(A1959="","",SUMIFS(BallByBall!$U$2:$U$501,BallByBall!$B$2:$B$501,A1959,BallByBall!$P$2:$P$501,B1959))</f>
        <v>0</v>
      </c>
      <c r="L1959">
        <f>IF(A1959="","",SUMIFS(BallByBall!$V$2:$V$501,BallByBall!$B$2:$B$501,A1959,BallByBall!$P$2:$P$501,B1959))</f>
        <v>0</v>
      </c>
      <c r="M1959">
        <f>IF(A1959="","",SUMIFS(BallByBall!$W$2:$W$501,BallByBall!$B$2:$B$501,A1959,BallByBall!$P$2:$P$501,B1959))</f>
        <v>0</v>
      </c>
      <c r="N1959">
        <f>IF(A1959="","",SUMIFS(BallByBall!$X$2:$X$501,BallByBall!$B$2:$B$501,A1959,BallByBall!$P$2:$P$501,B1959))</f>
        <v>0</v>
      </c>
      <c r="O1959">
        <f>IF(A1959="","",SUMIFS(OverSummary!$G$2:$G$101,OverSummary!$A$2:$A$101,A1959,OverSummary!$D$2:$D$101,B1959))</f>
        <v>0</v>
      </c>
      <c r="P1959">
        <f>IF(A1959="","",G1959*Rules!$B$13+H1959*Rules!$B$14+I1959*Rules!$B$15)</f>
        <v>0</v>
      </c>
      <c r="Q1959">
        <f>IF(A1959="","",IF(G1959&gt;=100,Rules!$B$18,IF(G1959&gt;=50,Rules!$B$17,IF(G1959&gt;=30,Rules!$B$16,0)))+IF(AND(F1959=1,D1959&lt;&gt;"BWL",G1959=0),Rules!$B$27,0))</f>
        <v>0</v>
      </c>
      <c r="R1959">
        <f>IF(A1959="","",J1959*Rules!$B$19+O1959*Rules!$B$22)</f>
        <v>0</v>
      </c>
      <c r="S1959">
        <f>IF(A1959="","",IF(J1959&gt;=4,Rules!$B$21,IF(J1959&gt;=3,Rules!$B$20,0)))</f>
        <v>0</v>
      </c>
      <c r="T1959">
        <f>IF(A1959="","",K1959*Rules!$B$23+L1959*Rules!$B$24+M1959*Rules!$B$25+N1959*Rules!$B$26)</f>
        <v>0</v>
      </c>
      <c r="U1959">
        <f t="shared" si="30"/>
        <v>0</v>
      </c>
    </row>
    <row r="1960" spans="1:21" x14ac:dyDescent="0.2">
      <c r="A1960" t="str">
        <f>MatchSquad!A1960</f>
        <v>M040</v>
      </c>
      <c r="B1960" t="str">
        <f>MatchSquad!B1960</f>
        <v>P159</v>
      </c>
      <c r="C1960" t="str">
        <f>MatchSquad!C1960</f>
        <v>Harpreet Brar</v>
      </c>
      <c r="D1960" t="str">
        <f>MatchSquad!D1960</f>
        <v>AR</v>
      </c>
      <c r="E1960" t="str">
        <f>MatchSquad!E1960</f>
        <v>PBKS</v>
      </c>
      <c r="F1960">
        <f>MatchSquad!G1960</f>
        <v>0</v>
      </c>
      <c r="G1960">
        <f>IF(A1960="","",SUMIFS(BallByBall!$I$2:$I$501,BallByBall!$B$2:$B$501,A1960,BallByBall!$F$2:$F$501,B1960))</f>
        <v>0</v>
      </c>
      <c r="H1960">
        <f>IF(A1960="","",COUNTIFS(BallByBall!$B$2:$B$501,A1960,BallByBall!$F$2:$F$501,B1960,BallByBall!$Q$2:$Q$501,1))</f>
        <v>0</v>
      </c>
      <c r="I1960">
        <f>IF(A1960="","",COUNTIFS(BallByBall!$B$2:$B$501,A1960,BallByBall!$F$2:$F$501,B1960,BallByBall!$R$2:$R$501,1))</f>
        <v>0</v>
      </c>
      <c r="J1960">
        <f>IF(A1960="","",SUMIFS(BallByBall!$T$2:$T$501,BallByBall!$B$2:$B$501,A1960,BallByBall!$H$2:$H$501,B1960))</f>
        <v>0</v>
      </c>
      <c r="K1960">
        <f>IF(A1960="","",SUMIFS(BallByBall!$U$2:$U$501,BallByBall!$B$2:$B$501,A1960,BallByBall!$P$2:$P$501,B1960))</f>
        <v>0</v>
      </c>
      <c r="L1960">
        <f>IF(A1960="","",SUMIFS(BallByBall!$V$2:$V$501,BallByBall!$B$2:$B$501,A1960,BallByBall!$P$2:$P$501,B1960))</f>
        <v>0</v>
      </c>
      <c r="M1960">
        <f>IF(A1960="","",SUMIFS(BallByBall!$W$2:$W$501,BallByBall!$B$2:$B$501,A1960,BallByBall!$P$2:$P$501,B1960))</f>
        <v>0</v>
      </c>
      <c r="N1960">
        <f>IF(A1960="","",SUMIFS(BallByBall!$X$2:$X$501,BallByBall!$B$2:$B$501,A1960,BallByBall!$P$2:$P$501,B1960))</f>
        <v>0</v>
      </c>
      <c r="O1960">
        <f>IF(A1960="","",SUMIFS(OverSummary!$G$2:$G$101,OverSummary!$A$2:$A$101,A1960,OverSummary!$D$2:$D$101,B1960))</f>
        <v>0</v>
      </c>
      <c r="P1960">
        <f>IF(A1960="","",G1960*Rules!$B$13+H1960*Rules!$B$14+I1960*Rules!$B$15)</f>
        <v>0</v>
      </c>
      <c r="Q1960">
        <f>IF(A1960="","",IF(G1960&gt;=100,Rules!$B$18,IF(G1960&gt;=50,Rules!$B$17,IF(G1960&gt;=30,Rules!$B$16,0)))+IF(AND(F1960=1,D1960&lt;&gt;"BWL",G1960=0),Rules!$B$27,0))</f>
        <v>0</v>
      </c>
      <c r="R1960">
        <f>IF(A1960="","",J1960*Rules!$B$19+O1960*Rules!$B$22)</f>
        <v>0</v>
      </c>
      <c r="S1960">
        <f>IF(A1960="","",IF(J1960&gt;=4,Rules!$B$21,IF(J1960&gt;=3,Rules!$B$20,0)))</f>
        <v>0</v>
      </c>
      <c r="T1960">
        <f>IF(A1960="","",K1960*Rules!$B$23+L1960*Rules!$B$24+M1960*Rules!$B$25+N1960*Rules!$B$26)</f>
        <v>0</v>
      </c>
      <c r="U1960">
        <f t="shared" si="30"/>
        <v>0</v>
      </c>
    </row>
    <row r="1961" spans="1:21" x14ac:dyDescent="0.2">
      <c r="A1961" t="str">
        <f>MatchSquad!A1961</f>
        <v>M040</v>
      </c>
      <c r="B1961" t="str">
        <f>MatchSquad!B1961</f>
        <v>P160</v>
      </c>
      <c r="C1961" t="str">
        <f>MatchSquad!C1961</f>
        <v>Marco Jansen</v>
      </c>
      <c r="D1961" t="str">
        <f>MatchSquad!D1961</f>
        <v>AR</v>
      </c>
      <c r="E1961" t="str">
        <f>MatchSquad!E1961</f>
        <v>PBKS</v>
      </c>
      <c r="F1961">
        <f>MatchSquad!G1961</f>
        <v>0</v>
      </c>
      <c r="G1961">
        <f>IF(A1961="","",SUMIFS(BallByBall!$I$2:$I$501,BallByBall!$B$2:$B$501,A1961,BallByBall!$F$2:$F$501,B1961))</f>
        <v>0</v>
      </c>
      <c r="H1961">
        <f>IF(A1961="","",COUNTIFS(BallByBall!$B$2:$B$501,A1961,BallByBall!$F$2:$F$501,B1961,BallByBall!$Q$2:$Q$501,1))</f>
        <v>0</v>
      </c>
      <c r="I1961">
        <f>IF(A1961="","",COUNTIFS(BallByBall!$B$2:$B$501,A1961,BallByBall!$F$2:$F$501,B1961,BallByBall!$R$2:$R$501,1))</f>
        <v>0</v>
      </c>
      <c r="J1961">
        <f>IF(A1961="","",SUMIFS(BallByBall!$T$2:$T$501,BallByBall!$B$2:$B$501,A1961,BallByBall!$H$2:$H$501,B1961))</f>
        <v>0</v>
      </c>
      <c r="K1961">
        <f>IF(A1961="","",SUMIFS(BallByBall!$U$2:$U$501,BallByBall!$B$2:$B$501,A1961,BallByBall!$P$2:$P$501,B1961))</f>
        <v>0</v>
      </c>
      <c r="L1961">
        <f>IF(A1961="","",SUMIFS(BallByBall!$V$2:$V$501,BallByBall!$B$2:$B$501,A1961,BallByBall!$P$2:$P$501,B1961))</f>
        <v>0</v>
      </c>
      <c r="M1961">
        <f>IF(A1961="","",SUMIFS(BallByBall!$W$2:$W$501,BallByBall!$B$2:$B$501,A1961,BallByBall!$P$2:$P$501,B1961))</f>
        <v>0</v>
      </c>
      <c r="N1961">
        <f>IF(A1961="","",SUMIFS(BallByBall!$X$2:$X$501,BallByBall!$B$2:$B$501,A1961,BallByBall!$P$2:$P$501,B1961))</f>
        <v>0</v>
      </c>
      <c r="O1961">
        <f>IF(A1961="","",SUMIFS(OverSummary!$G$2:$G$101,OverSummary!$A$2:$A$101,A1961,OverSummary!$D$2:$D$101,B1961))</f>
        <v>0</v>
      </c>
      <c r="P1961">
        <f>IF(A1961="","",G1961*Rules!$B$13+H1961*Rules!$B$14+I1961*Rules!$B$15)</f>
        <v>0</v>
      </c>
      <c r="Q1961">
        <f>IF(A1961="","",IF(G1961&gt;=100,Rules!$B$18,IF(G1961&gt;=50,Rules!$B$17,IF(G1961&gt;=30,Rules!$B$16,0)))+IF(AND(F1961=1,D1961&lt;&gt;"BWL",G1961=0),Rules!$B$27,0))</f>
        <v>0</v>
      </c>
      <c r="R1961">
        <f>IF(A1961="","",J1961*Rules!$B$19+O1961*Rules!$B$22)</f>
        <v>0</v>
      </c>
      <c r="S1961">
        <f>IF(A1961="","",IF(J1961&gt;=4,Rules!$B$21,IF(J1961&gt;=3,Rules!$B$20,0)))</f>
        <v>0</v>
      </c>
      <c r="T1961">
        <f>IF(A1961="","",K1961*Rules!$B$23+L1961*Rules!$B$24+M1961*Rules!$B$25+N1961*Rules!$B$26)</f>
        <v>0</v>
      </c>
      <c r="U1961">
        <f t="shared" si="30"/>
        <v>0</v>
      </c>
    </row>
    <row r="1962" spans="1:21" x14ac:dyDescent="0.2">
      <c r="A1962" t="str">
        <f>MatchSquad!A1962</f>
        <v>M040</v>
      </c>
      <c r="B1962" t="str">
        <f>MatchSquad!B1962</f>
        <v>P161</v>
      </c>
      <c r="C1962" t="str">
        <f>MatchSquad!C1962</f>
        <v>Azmatullah Omarzai</v>
      </c>
      <c r="D1962" t="str">
        <f>MatchSquad!D1962</f>
        <v>AR</v>
      </c>
      <c r="E1962" t="str">
        <f>MatchSquad!E1962</f>
        <v>PBKS</v>
      </c>
      <c r="F1962">
        <f>MatchSquad!G1962</f>
        <v>0</v>
      </c>
      <c r="G1962">
        <f>IF(A1962="","",SUMIFS(BallByBall!$I$2:$I$501,BallByBall!$B$2:$B$501,A1962,BallByBall!$F$2:$F$501,B1962))</f>
        <v>0</v>
      </c>
      <c r="H1962">
        <f>IF(A1962="","",COUNTIFS(BallByBall!$B$2:$B$501,A1962,BallByBall!$F$2:$F$501,B1962,BallByBall!$Q$2:$Q$501,1))</f>
        <v>0</v>
      </c>
      <c r="I1962">
        <f>IF(A1962="","",COUNTIFS(BallByBall!$B$2:$B$501,A1962,BallByBall!$F$2:$F$501,B1962,BallByBall!$R$2:$R$501,1))</f>
        <v>0</v>
      </c>
      <c r="J1962">
        <f>IF(A1962="","",SUMIFS(BallByBall!$T$2:$T$501,BallByBall!$B$2:$B$501,A1962,BallByBall!$H$2:$H$501,B1962))</f>
        <v>0</v>
      </c>
      <c r="K1962">
        <f>IF(A1962="","",SUMIFS(BallByBall!$U$2:$U$501,BallByBall!$B$2:$B$501,A1962,BallByBall!$P$2:$P$501,B1962))</f>
        <v>0</v>
      </c>
      <c r="L1962">
        <f>IF(A1962="","",SUMIFS(BallByBall!$V$2:$V$501,BallByBall!$B$2:$B$501,A1962,BallByBall!$P$2:$P$501,B1962))</f>
        <v>0</v>
      </c>
      <c r="M1962">
        <f>IF(A1962="","",SUMIFS(BallByBall!$W$2:$W$501,BallByBall!$B$2:$B$501,A1962,BallByBall!$P$2:$P$501,B1962))</f>
        <v>0</v>
      </c>
      <c r="N1962">
        <f>IF(A1962="","",SUMIFS(BallByBall!$X$2:$X$501,BallByBall!$B$2:$B$501,A1962,BallByBall!$P$2:$P$501,B1962))</f>
        <v>0</v>
      </c>
      <c r="O1962">
        <f>IF(A1962="","",SUMIFS(OverSummary!$G$2:$G$101,OverSummary!$A$2:$A$101,A1962,OverSummary!$D$2:$D$101,B1962))</f>
        <v>0</v>
      </c>
      <c r="P1962">
        <f>IF(A1962="","",G1962*Rules!$B$13+H1962*Rules!$B$14+I1962*Rules!$B$15)</f>
        <v>0</v>
      </c>
      <c r="Q1962">
        <f>IF(A1962="","",IF(G1962&gt;=100,Rules!$B$18,IF(G1962&gt;=50,Rules!$B$17,IF(G1962&gt;=30,Rules!$B$16,0)))+IF(AND(F1962=1,D1962&lt;&gt;"BWL",G1962=0),Rules!$B$27,0))</f>
        <v>0</v>
      </c>
      <c r="R1962">
        <f>IF(A1962="","",J1962*Rules!$B$19+O1962*Rules!$B$22)</f>
        <v>0</v>
      </c>
      <c r="S1962">
        <f>IF(A1962="","",IF(J1962&gt;=4,Rules!$B$21,IF(J1962&gt;=3,Rules!$B$20,0)))</f>
        <v>0</v>
      </c>
      <c r="T1962">
        <f>IF(A1962="","",K1962*Rules!$B$23+L1962*Rules!$B$24+M1962*Rules!$B$25+N1962*Rules!$B$26)</f>
        <v>0</v>
      </c>
      <c r="U1962">
        <f t="shared" si="30"/>
        <v>0</v>
      </c>
    </row>
    <row r="1963" spans="1:21" x14ac:dyDescent="0.2">
      <c r="A1963" t="str">
        <f>MatchSquad!A1963</f>
        <v>M040</v>
      </c>
      <c r="B1963" t="str">
        <f>MatchSquad!B1963</f>
        <v>P162</v>
      </c>
      <c r="C1963" t="str">
        <f>MatchSquad!C1963</f>
        <v>Priyansh Arya</v>
      </c>
      <c r="D1963" t="str">
        <f>MatchSquad!D1963</f>
        <v>AR</v>
      </c>
      <c r="E1963" t="str">
        <f>MatchSquad!E1963</f>
        <v>PBKS</v>
      </c>
      <c r="F1963">
        <f>MatchSquad!G1963</f>
        <v>0</v>
      </c>
      <c r="G1963">
        <f>IF(A1963="","",SUMIFS(BallByBall!$I$2:$I$501,BallByBall!$B$2:$B$501,A1963,BallByBall!$F$2:$F$501,B1963))</f>
        <v>0</v>
      </c>
      <c r="H1963">
        <f>IF(A1963="","",COUNTIFS(BallByBall!$B$2:$B$501,A1963,BallByBall!$F$2:$F$501,B1963,BallByBall!$Q$2:$Q$501,1))</f>
        <v>0</v>
      </c>
      <c r="I1963">
        <f>IF(A1963="","",COUNTIFS(BallByBall!$B$2:$B$501,A1963,BallByBall!$F$2:$F$501,B1963,BallByBall!$R$2:$R$501,1))</f>
        <v>0</v>
      </c>
      <c r="J1963">
        <f>IF(A1963="","",SUMIFS(BallByBall!$T$2:$T$501,BallByBall!$B$2:$B$501,A1963,BallByBall!$H$2:$H$501,B1963))</f>
        <v>0</v>
      </c>
      <c r="K1963">
        <f>IF(A1963="","",SUMIFS(BallByBall!$U$2:$U$501,BallByBall!$B$2:$B$501,A1963,BallByBall!$P$2:$P$501,B1963))</f>
        <v>0</v>
      </c>
      <c r="L1963">
        <f>IF(A1963="","",SUMIFS(BallByBall!$V$2:$V$501,BallByBall!$B$2:$B$501,A1963,BallByBall!$P$2:$P$501,B1963))</f>
        <v>0</v>
      </c>
      <c r="M1963">
        <f>IF(A1963="","",SUMIFS(BallByBall!$W$2:$W$501,BallByBall!$B$2:$B$501,A1963,BallByBall!$P$2:$P$501,B1963))</f>
        <v>0</v>
      </c>
      <c r="N1963">
        <f>IF(A1963="","",SUMIFS(BallByBall!$X$2:$X$501,BallByBall!$B$2:$B$501,A1963,BallByBall!$P$2:$P$501,B1963))</f>
        <v>0</v>
      </c>
      <c r="O1963">
        <f>IF(A1963="","",SUMIFS(OverSummary!$G$2:$G$101,OverSummary!$A$2:$A$101,A1963,OverSummary!$D$2:$D$101,B1963))</f>
        <v>0</v>
      </c>
      <c r="P1963">
        <f>IF(A1963="","",G1963*Rules!$B$13+H1963*Rules!$B$14+I1963*Rules!$B$15)</f>
        <v>0</v>
      </c>
      <c r="Q1963">
        <f>IF(A1963="","",IF(G1963&gt;=100,Rules!$B$18,IF(G1963&gt;=50,Rules!$B$17,IF(G1963&gt;=30,Rules!$B$16,0)))+IF(AND(F1963=1,D1963&lt;&gt;"BWL",G1963=0),Rules!$B$27,0))</f>
        <v>0</v>
      </c>
      <c r="R1963">
        <f>IF(A1963="","",J1963*Rules!$B$19+O1963*Rules!$B$22)</f>
        <v>0</v>
      </c>
      <c r="S1963">
        <f>IF(A1963="","",IF(J1963&gt;=4,Rules!$B$21,IF(J1963&gt;=3,Rules!$B$20,0)))</f>
        <v>0</v>
      </c>
      <c r="T1963">
        <f>IF(A1963="","",K1963*Rules!$B$23+L1963*Rules!$B$24+M1963*Rules!$B$25+N1963*Rules!$B$26)</f>
        <v>0</v>
      </c>
      <c r="U1963">
        <f t="shared" si="30"/>
        <v>0</v>
      </c>
    </row>
    <row r="1964" spans="1:21" x14ac:dyDescent="0.2">
      <c r="A1964" t="str">
        <f>MatchSquad!A1964</f>
        <v>M040</v>
      </c>
      <c r="B1964" t="str">
        <f>MatchSquad!B1964</f>
        <v>P163</v>
      </c>
      <c r="C1964" t="str">
        <f>MatchSquad!C1964</f>
        <v>Musheer Khan</v>
      </c>
      <c r="D1964" t="str">
        <f>MatchSquad!D1964</f>
        <v>AR</v>
      </c>
      <c r="E1964" t="str">
        <f>MatchSquad!E1964</f>
        <v>PBKS</v>
      </c>
      <c r="F1964">
        <f>MatchSquad!G1964</f>
        <v>0</v>
      </c>
      <c r="G1964">
        <f>IF(A1964="","",SUMIFS(BallByBall!$I$2:$I$501,BallByBall!$B$2:$B$501,A1964,BallByBall!$F$2:$F$501,B1964))</f>
        <v>0</v>
      </c>
      <c r="H1964">
        <f>IF(A1964="","",COUNTIFS(BallByBall!$B$2:$B$501,A1964,BallByBall!$F$2:$F$501,B1964,BallByBall!$Q$2:$Q$501,1))</f>
        <v>0</v>
      </c>
      <c r="I1964">
        <f>IF(A1964="","",COUNTIFS(BallByBall!$B$2:$B$501,A1964,BallByBall!$F$2:$F$501,B1964,BallByBall!$R$2:$R$501,1))</f>
        <v>0</v>
      </c>
      <c r="J1964">
        <f>IF(A1964="","",SUMIFS(BallByBall!$T$2:$T$501,BallByBall!$B$2:$B$501,A1964,BallByBall!$H$2:$H$501,B1964))</f>
        <v>0</v>
      </c>
      <c r="K1964">
        <f>IF(A1964="","",SUMIFS(BallByBall!$U$2:$U$501,BallByBall!$B$2:$B$501,A1964,BallByBall!$P$2:$P$501,B1964))</f>
        <v>0</v>
      </c>
      <c r="L1964">
        <f>IF(A1964="","",SUMIFS(BallByBall!$V$2:$V$501,BallByBall!$B$2:$B$501,A1964,BallByBall!$P$2:$P$501,B1964))</f>
        <v>0</v>
      </c>
      <c r="M1964">
        <f>IF(A1964="","",SUMIFS(BallByBall!$W$2:$W$501,BallByBall!$B$2:$B$501,A1964,BallByBall!$P$2:$P$501,B1964))</f>
        <v>0</v>
      </c>
      <c r="N1964">
        <f>IF(A1964="","",SUMIFS(BallByBall!$X$2:$X$501,BallByBall!$B$2:$B$501,A1964,BallByBall!$P$2:$P$501,B1964))</f>
        <v>0</v>
      </c>
      <c r="O1964">
        <f>IF(A1964="","",SUMIFS(OverSummary!$G$2:$G$101,OverSummary!$A$2:$A$101,A1964,OverSummary!$D$2:$D$101,B1964))</f>
        <v>0</v>
      </c>
      <c r="P1964">
        <f>IF(A1964="","",G1964*Rules!$B$13+H1964*Rules!$B$14+I1964*Rules!$B$15)</f>
        <v>0</v>
      </c>
      <c r="Q1964">
        <f>IF(A1964="","",IF(G1964&gt;=100,Rules!$B$18,IF(G1964&gt;=50,Rules!$B$17,IF(G1964&gt;=30,Rules!$B$16,0)))+IF(AND(F1964=1,D1964&lt;&gt;"BWL",G1964=0),Rules!$B$27,0))</f>
        <v>0</v>
      </c>
      <c r="R1964">
        <f>IF(A1964="","",J1964*Rules!$B$19+O1964*Rules!$B$22)</f>
        <v>0</v>
      </c>
      <c r="S1964">
        <f>IF(A1964="","",IF(J1964&gt;=4,Rules!$B$21,IF(J1964&gt;=3,Rules!$B$20,0)))</f>
        <v>0</v>
      </c>
      <c r="T1964">
        <f>IF(A1964="","",K1964*Rules!$B$23+L1964*Rules!$B$24+M1964*Rules!$B$25+N1964*Rules!$B$26)</f>
        <v>0</v>
      </c>
      <c r="U1964">
        <f t="shared" si="30"/>
        <v>0</v>
      </c>
    </row>
    <row r="1965" spans="1:21" x14ac:dyDescent="0.2">
      <c r="A1965" t="str">
        <f>MatchSquad!A1965</f>
        <v>M040</v>
      </c>
      <c r="B1965" t="str">
        <f>MatchSquad!B1965</f>
        <v>P164</v>
      </c>
      <c r="C1965" t="str">
        <f>MatchSquad!C1965</f>
        <v>Suryansh Shedge</v>
      </c>
      <c r="D1965" t="str">
        <f>MatchSquad!D1965</f>
        <v>AR</v>
      </c>
      <c r="E1965" t="str">
        <f>MatchSquad!E1965</f>
        <v>PBKS</v>
      </c>
      <c r="F1965">
        <f>MatchSquad!G1965</f>
        <v>0</v>
      </c>
      <c r="G1965">
        <f>IF(A1965="","",SUMIFS(BallByBall!$I$2:$I$501,BallByBall!$B$2:$B$501,A1965,BallByBall!$F$2:$F$501,B1965))</f>
        <v>0</v>
      </c>
      <c r="H1965">
        <f>IF(A1965="","",COUNTIFS(BallByBall!$B$2:$B$501,A1965,BallByBall!$F$2:$F$501,B1965,BallByBall!$Q$2:$Q$501,1))</f>
        <v>0</v>
      </c>
      <c r="I1965">
        <f>IF(A1965="","",COUNTIFS(BallByBall!$B$2:$B$501,A1965,BallByBall!$F$2:$F$501,B1965,BallByBall!$R$2:$R$501,1))</f>
        <v>0</v>
      </c>
      <c r="J1965">
        <f>IF(A1965="","",SUMIFS(BallByBall!$T$2:$T$501,BallByBall!$B$2:$B$501,A1965,BallByBall!$H$2:$H$501,B1965))</f>
        <v>0</v>
      </c>
      <c r="K1965">
        <f>IF(A1965="","",SUMIFS(BallByBall!$U$2:$U$501,BallByBall!$B$2:$B$501,A1965,BallByBall!$P$2:$P$501,B1965))</f>
        <v>0</v>
      </c>
      <c r="L1965">
        <f>IF(A1965="","",SUMIFS(BallByBall!$V$2:$V$501,BallByBall!$B$2:$B$501,A1965,BallByBall!$P$2:$P$501,B1965))</f>
        <v>0</v>
      </c>
      <c r="M1965">
        <f>IF(A1965="","",SUMIFS(BallByBall!$W$2:$W$501,BallByBall!$B$2:$B$501,A1965,BallByBall!$P$2:$P$501,B1965))</f>
        <v>0</v>
      </c>
      <c r="N1965">
        <f>IF(A1965="","",SUMIFS(BallByBall!$X$2:$X$501,BallByBall!$B$2:$B$501,A1965,BallByBall!$P$2:$P$501,B1965))</f>
        <v>0</v>
      </c>
      <c r="O1965">
        <f>IF(A1965="","",SUMIFS(OverSummary!$G$2:$G$101,OverSummary!$A$2:$A$101,A1965,OverSummary!$D$2:$D$101,B1965))</f>
        <v>0</v>
      </c>
      <c r="P1965">
        <f>IF(A1965="","",G1965*Rules!$B$13+H1965*Rules!$B$14+I1965*Rules!$B$15)</f>
        <v>0</v>
      </c>
      <c r="Q1965">
        <f>IF(A1965="","",IF(G1965&gt;=100,Rules!$B$18,IF(G1965&gt;=50,Rules!$B$17,IF(G1965&gt;=30,Rules!$B$16,0)))+IF(AND(F1965=1,D1965&lt;&gt;"BWL",G1965=0),Rules!$B$27,0))</f>
        <v>0</v>
      </c>
      <c r="R1965">
        <f>IF(A1965="","",J1965*Rules!$B$19+O1965*Rules!$B$22)</f>
        <v>0</v>
      </c>
      <c r="S1965">
        <f>IF(A1965="","",IF(J1965&gt;=4,Rules!$B$21,IF(J1965&gt;=3,Rules!$B$20,0)))</f>
        <v>0</v>
      </c>
      <c r="T1965">
        <f>IF(A1965="","",K1965*Rules!$B$23+L1965*Rules!$B$24+M1965*Rules!$B$25+N1965*Rules!$B$26)</f>
        <v>0</v>
      </c>
      <c r="U1965">
        <f t="shared" si="30"/>
        <v>0</v>
      </c>
    </row>
    <row r="1966" spans="1:21" x14ac:dyDescent="0.2">
      <c r="A1966" t="str">
        <f>MatchSquad!A1966</f>
        <v>M040</v>
      </c>
      <c r="B1966" t="str">
        <f>MatchSquad!B1966</f>
        <v>P165</v>
      </c>
      <c r="C1966" t="str">
        <f>MatchSquad!C1966</f>
        <v>Mitch Owen</v>
      </c>
      <c r="D1966" t="str">
        <f>MatchSquad!D1966</f>
        <v>AR</v>
      </c>
      <c r="E1966" t="str">
        <f>MatchSquad!E1966</f>
        <v>PBKS</v>
      </c>
      <c r="F1966">
        <f>MatchSquad!G1966</f>
        <v>0</v>
      </c>
      <c r="G1966">
        <f>IF(A1966="","",SUMIFS(BallByBall!$I$2:$I$501,BallByBall!$B$2:$B$501,A1966,BallByBall!$F$2:$F$501,B1966))</f>
        <v>0</v>
      </c>
      <c r="H1966">
        <f>IF(A1966="","",COUNTIFS(BallByBall!$B$2:$B$501,A1966,BallByBall!$F$2:$F$501,B1966,BallByBall!$Q$2:$Q$501,1))</f>
        <v>0</v>
      </c>
      <c r="I1966">
        <f>IF(A1966="","",COUNTIFS(BallByBall!$B$2:$B$501,A1966,BallByBall!$F$2:$F$501,B1966,BallByBall!$R$2:$R$501,1))</f>
        <v>0</v>
      </c>
      <c r="J1966">
        <f>IF(A1966="","",SUMIFS(BallByBall!$T$2:$T$501,BallByBall!$B$2:$B$501,A1966,BallByBall!$H$2:$H$501,B1966))</f>
        <v>0</v>
      </c>
      <c r="K1966">
        <f>IF(A1966="","",SUMIFS(BallByBall!$U$2:$U$501,BallByBall!$B$2:$B$501,A1966,BallByBall!$P$2:$P$501,B1966))</f>
        <v>0</v>
      </c>
      <c r="L1966">
        <f>IF(A1966="","",SUMIFS(BallByBall!$V$2:$V$501,BallByBall!$B$2:$B$501,A1966,BallByBall!$P$2:$P$501,B1966))</f>
        <v>0</v>
      </c>
      <c r="M1966">
        <f>IF(A1966="","",SUMIFS(BallByBall!$W$2:$W$501,BallByBall!$B$2:$B$501,A1966,BallByBall!$P$2:$P$501,B1966))</f>
        <v>0</v>
      </c>
      <c r="N1966">
        <f>IF(A1966="","",SUMIFS(BallByBall!$X$2:$X$501,BallByBall!$B$2:$B$501,A1966,BallByBall!$P$2:$P$501,B1966))</f>
        <v>0</v>
      </c>
      <c r="O1966">
        <f>IF(A1966="","",SUMIFS(OverSummary!$G$2:$G$101,OverSummary!$A$2:$A$101,A1966,OverSummary!$D$2:$D$101,B1966))</f>
        <v>0</v>
      </c>
      <c r="P1966">
        <f>IF(A1966="","",G1966*Rules!$B$13+H1966*Rules!$B$14+I1966*Rules!$B$15)</f>
        <v>0</v>
      </c>
      <c r="Q1966">
        <f>IF(A1966="","",IF(G1966&gt;=100,Rules!$B$18,IF(G1966&gt;=50,Rules!$B$17,IF(G1966&gt;=30,Rules!$B$16,0)))+IF(AND(F1966=1,D1966&lt;&gt;"BWL",G1966=0),Rules!$B$27,0))</f>
        <v>0</v>
      </c>
      <c r="R1966">
        <f>IF(A1966="","",J1966*Rules!$B$19+O1966*Rules!$B$22)</f>
        <v>0</v>
      </c>
      <c r="S1966">
        <f>IF(A1966="","",IF(J1966&gt;=4,Rules!$B$21,IF(J1966&gt;=3,Rules!$B$20,0)))</f>
        <v>0</v>
      </c>
      <c r="T1966">
        <f>IF(A1966="","",K1966*Rules!$B$23+L1966*Rules!$B$24+M1966*Rules!$B$25+N1966*Rules!$B$26)</f>
        <v>0</v>
      </c>
      <c r="U1966">
        <f t="shared" si="30"/>
        <v>0</v>
      </c>
    </row>
    <row r="1967" spans="1:21" x14ac:dyDescent="0.2">
      <c r="A1967" t="str">
        <f>MatchSquad!A1967</f>
        <v>M040</v>
      </c>
      <c r="B1967" t="str">
        <f>MatchSquad!B1967</f>
        <v>P166</v>
      </c>
      <c r="C1967" t="str">
        <f>MatchSquad!C1967</f>
        <v>Cooper Connolly</v>
      </c>
      <c r="D1967" t="str">
        <f>MatchSquad!D1967</f>
        <v>AR</v>
      </c>
      <c r="E1967" t="str">
        <f>MatchSquad!E1967</f>
        <v>PBKS</v>
      </c>
      <c r="F1967">
        <f>MatchSquad!G1967</f>
        <v>0</v>
      </c>
      <c r="G1967">
        <f>IF(A1967="","",SUMIFS(BallByBall!$I$2:$I$501,BallByBall!$B$2:$B$501,A1967,BallByBall!$F$2:$F$501,B1967))</f>
        <v>0</v>
      </c>
      <c r="H1967">
        <f>IF(A1967="","",COUNTIFS(BallByBall!$B$2:$B$501,A1967,BallByBall!$F$2:$F$501,B1967,BallByBall!$Q$2:$Q$501,1))</f>
        <v>0</v>
      </c>
      <c r="I1967">
        <f>IF(A1967="","",COUNTIFS(BallByBall!$B$2:$B$501,A1967,BallByBall!$F$2:$F$501,B1967,BallByBall!$R$2:$R$501,1))</f>
        <v>0</v>
      </c>
      <c r="J1967">
        <f>IF(A1967="","",SUMIFS(BallByBall!$T$2:$T$501,BallByBall!$B$2:$B$501,A1967,BallByBall!$H$2:$H$501,B1967))</f>
        <v>0</v>
      </c>
      <c r="K1967">
        <f>IF(A1967="","",SUMIFS(BallByBall!$U$2:$U$501,BallByBall!$B$2:$B$501,A1967,BallByBall!$P$2:$P$501,B1967))</f>
        <v>0</v>
      </c>
      <c r="L1967">
        <f>IF(A1967="","",SUMIFS(BallByBall!$V$2:$V$501,BallByBall!$B$2:$B$501,A1967,BallByBall!$P$2:$P$501,B1967))</f>
        <v>0</v>
      </c>
      <c r="M1967">
        <f>IF(A1967="","",SUMIFS(BallByBall!$W$2:$W$501,BallByBall!$B$2:$B$501,A1967,BallByBall!$P$2:$P$501,B1967))</f>
        <v>0</v>
      </c>
      <c r="N1967">
        <f>IF(A1967="","",SUMIFS(BallByBall!$X$2:$X$501,BallByBall!$B$2:$B$501,A1967,BallByBall!$P$2:$P$501,B1967))</f>
        <v>0</v>
      </c>
      <c r="O1967">
        <f>IF(A1967="","",SUMIFS(OverSummary!$G$2:$G$101,OverSummary!$A$2:$A$101,A1967,OverSummary!$D$2:$D$101,B1967))</f>
        <v>0</v>
      </c>
      <c r="P1967">
        <f>IF(A1967="","",G1967*Rules!$B$13+H1967*Rules!$B$14+I1967*Rules!$B$15)</f>
        <v>0</v>
      </c>
      <c r="Q1967">
        <f>IF(A1967="","",IF(G1967&gt;=100,Rules!$B$18,IF(G1967&gt;=50,Rules!$B$17,IF(G1967&gt;=30,Rules!$B$16,0)))+IF(AND(F1967=1,D1967&lt;&gt;"BWL",G1967=0),Rules!$B$27,0))</f>
        <v>0</v>
      </c>
      <c r="R1967">
        <f>IF(A1967="","",J1967*Rules!$B$19+O1967*Rules!$B$22)</f>
        <v>0</v>
      </c>
      <c r="S1967">
        <f>IF(A1967="","",IF(J1967&gt;=4,Rules!$B$21,IF(J1967&gt;=3,Rules!$B$20,0)))</f>
        <v>0</v>
      </c>
      <c r="T1967">
        <f>IF(A1967="","",K1967*Rules!$B$23+L1967*Rules!$B$24+M1967*Rules!$B$25+N1967*Rules!$B$26)</f>
        <v>0</v>
      </c>
      <c r="U1967">
        <f t="shared" si="30"/>
        <v>0</v>
      </c>
    </row>
    <row r="1968" spans="1:21" x14ac:dyDescent="0.2">
      <c r="A1968" t="str">
        <f>MatchSquad!A1968</f>
        <v>M040</v>
      </c>
      <c r="B1968" t="str">
        <f>MatchSquad!B1968</f>
        <v>P167</v>
      </c>
      <c r="C1968" t="str">
        <f>MatchSquad!C1968</f>
        <v>Ben Dwarshuis</v>
      </c>
      <c r="D1968" t="str">
        <f>MatchSquad!D1968</f>
        <v>AR</v>
      </c>
      <c r="E1968" t="str">
        <f>MatchSquad!E1968</f>
        <v>PBKS</v>
      </c>
      <c r="F1968">
        <f>MatchSquad!G1968</f>
        <v>0</v>
      </c>
      <c r="G1968">
        <f>IF(A1968="","",SUMIFS(BallByBall!$I$2:$I$501,BallByBall!$B$2:$B$501,A1968,BallByBall!$F$2:$F$501,B1968))</f>
        <v>0</v>
      </c>
      <c r="H1968">
        <f>IF(A1968="","",COUNTIFS(BallByBall!$B$2:$B$501,A1968,BallByBall!$F$2:$F$501,B1968,BallByBall!$Q$2:$Q$501,1))</f>
        <v>0</v>
      </c>
      <c r="I1968">
        <f>IF(A1968="","",COUNTIFS(BallByBall!$B$2:$B$501,A1968,BallByBall!$F$2:$F$501,B1968,BallByBall!$R$2:$R$501,1))</f>
        <v>0</v>
      </c>
      <c r="J1968">
        <f>IF(A1968="","",SUMIFS(BallByBall!$T$2:$T$501,BallByBall!$B$2:$B$501,A1968,BallByBall!$H$2:$H$501,B1968))</f>
        <v>0</v>
      </c>
      <c r="K1968">
        <f>IF(A1968="","",SUMIFS(BallByBall!$U$2:$U$501,BallByBall!$B$2:$B$501,A1968,BallByBall!$P$2:$P$501,B1968))</f>
        <v>0</v>
      </c>
      <c r="L1968">
        <f>IF(A1968="","",SUMIFS(BallByBall!$V$2:$V$501,BallByBall!$B$2:$B$501,A1968,BallByBall!$P$2:$P$501,B1968))</f>
        <v>0</v>
      </c>
      <c r="M1968">
        <f>IF(A1968="","",SUMIFS(BallByBall!$W$2:$W$501,BallByBall!$B$2:$B$501,A1968,BallByBall!$P$2:$P$501,B1968))</f>
        <v>0</v>
      </c>
      <c r="N1968">
        <f>IF(A1968="","",SUMIFS(BallByBall!$X$2:$X$501,BallByBall!$B$2:$B$501,A1968,BallByBall!$P$2:$P$501,B1968))</f>
        <v>0</v>
      </c>
      <c r="O1968">
        <f>IF(A1968="","",SUMIFS(OverSummary!$G$2:$G$101,OverSummary!$A$2:$A$101,A1968,OverSummary!$D$2:$D$101,B1968))</f>
        <v>0</v>
      </c>
      <c r="P1968">
        <f>IF(A1968="","",G1968*Rules!$B$13+H1968*Rules!$B$14+I1968*Rules!$B$15)</f>
        <v>0</v>
      </c>
      <c r="Q1968">
        <f>IF(A1968="","",IF(G1968&gt;=100,Rules!$B$18,IF(G1968&gt;=50,Rules!$B$17,IF(G1968&gt;=30,Rules!$B$16,0)))+IF(AND(F1968=1,D1968&lt;&gt;"BWL",G1968=0),Rules!$B$27,0))</f>
        <v>0</v>
      </c>
      <c r="R1968">
        <f>IF(A1968="","",J1968*Rules!$B$19+O1968*Rules!$B$22)</f>
        <v>0</v>
      </c>
      <c r="S1968">
        <f>IF(A1968="","",IF(J1968&gt;=4,Rules!$B$21,IF(J1968&gt;=3,Rules!$B$20,0)))</f>
        <v>0</v>
      </c>
      <c r="T1968">
        <f>IF(A1968="","",K1968*Rules!$B$23+L1968*Rules!$B$24+M1968*Rules!$B$25+N1968*Rules!$B$26)</f>
        <v>0</v>
      </c>
      <c r="U1968">
        <f t="shared" si="30"/>
        <v>0</v>
      </c>
    </row>
    <row r="1969" spans="1:21" x14ac:dyDescent="0.2">
      <c r="A1969" t="str">
        <f>MatchSquad!A1969</f>
        <v>M040</v>
      </c>
      <c r="B1969" t="str">
        <f>MatchSquad!B1969</f>
        <v>P168</v>
      </c>
      <c r="C1969" t="str">
        <f>MatchSquad!C1969</f>
        <v>Arshdeep Singh</v>
      </c>
      <c r="D1969" t="str">
        <f>MatchSquad!D1969</f>
        <v>BWL</v>
      </c>
      <c r="E1969" t="str">
        <f>MatchSquad!E1969</f>
        <v>PBKS</v>
      </c>
      <c r="F1969">
        <f>MatchSquad!G1969</f>
        <v>0</v>
      </c>
      <c r="G1969">
        <f>IF(A1969="","",SUMIFS(BallByBall!$I$2:$I$501,BallByBall!$B$2:$B$501,A1969,BallByBall!$F$2:$F$501,B1969))</f>
        <v>0</v>
      </c>
      <c r="H1969">
        <f>IF(A1969="","",COUNTIFS(BallByBall!$B$2:$B$501,A1969,BallByBall!$F$2:$F$501,B1969,BallByBall!$Q$2:$Q$501,1))</f>
        <v>0</v>
      </c>
      <c r="I1969">
        <f>IF(A1969="","",COUNTIFS(BallByBall!$B$2:$B$501,A1969,BallByBall!$F$2:$F$501,B1969,BallByBall!$R$2:$R$501,1))</f>
        <v>0</v>
      </c>
      <c r="J1969">
        <f>IF(A1969="","",SUMIFS(BallByBall!$T$2:$T$501,BallByBall!$B$2:$B$501,A1969,BallByBall!$H$2:$H$501,B1969))</f>
        <v>0</v>
      </c>
      <c r="K1969">
        <f>IF(A1969="","",SUMIFS(BallByBall!$U$2:$U$501,BallByBall!$B$2:$B$501,A1969,BallByBall!$P$2:$P$501,B1969))</f>
        <v>0</v>
      </c>
      <c r="L1969">
        <f>IF(A1969="","",SUMIFS(BallByBall!$V$2:$V$501,BallByBall!$B$2:$B$501,A1969,BallByBall!$P$2:$P$501,B1969))</f>
        <v>0</v>
      </c>
      <c r="M1969">
        <f>IF(A1969="","",SUMIFS(BallByBall!$W$2:$W$501,BallByBall!$B$2:$B$501,A1969,BallByBall!$P$2:$P$501,B1969))</f>
        <v>0</v>
      </c>
      <c r="N1969">
        <f>IF(A1969="","",SUMIFS(BallByBall!$X$2:$X$501,BallByBall!$B$2:$B$501,A1969,BallByBall!$P$2:$P$501,B1969))</f>
        <v>0</v>
      </c>
      <c r="O1969">
        <f>IF(A1969="","",SUMIFS(OverSummary!$G$2:$G$101,OverSummary!$A$2:$A$101,A1969,OverSummary!$D$2:$D$101,B1969))</f>
        <v>0</v>
      </c>
      <c r="P1969">
        <f>IF(A1969="","",G1969*Rules!$B$13+H1969*Rules!$B$14+I1969*Rules!$B$15)</f>
        <v>0</v>
      </c>
      <c r="Q1969">
        <f>IF(A1969="","",IF(G1969&gt;=100,Rules!$B$18,IF(G1969&gt;=50,Rules!$B$17,IF(G1969&gt;=30,Rules!$B$16,0)))+IF(AND(F1969=1,D1969&lt;&gt;"BWL",G1969=0),Rules!$B$27,0))</f>
        <v>0</v>
      </c>
      <c r="R1969">
        <f>IF(A1969="","",J1969*Rules!$B$19+O1969*Rules!$B$22)</f>
        <v>0</v>
      </c>
      <c r="S1969">
        <f>IF(A1969="","",IF(J1969&gt;=4,Rules!$B$21,IF(J1969&gt;=3,Rules!$B$20,0)))</f>
        <v>0</v>
      </c>
      <c r="T1969">
        <f>IF(A1969="","",K1969*Rules!$B$23+L1969*Rules!$B$24+M1969*Rules!$B$25+N1969*Rules!$B$26)</f>
        <v>0</v>
      </c>
      <c r="U1969">
        <f t="shared" si="30"/>
        <v>0</v>
      </c>
    </row>
    <row r="1970" spans="1:21" x14ac:dyDescent="0.2">
      <c r="A1970" t="str">
        <f>MatchSquad!A1970</f>
        <v>M040</v>
      </c>
      <c r="B1970" t="str">
        <f>MatchSquad!B1970</f>
        <v>P169</v>
      </c>
      <c r="C1970" t="str">
        <f>MatchSquad!C1970</f>
        <v>Yuzvendra Chahal</v>
      </c>
      <c r="D1970" t="str">
        <f>MatchSquad!D1970</f>
        <v>BWL</v>
      </c>
      <c r="E1970" t="str">
        <f>MatchSquad!E1970</f>
        <v>PBKS</v>
      </c>
      <c r="F1970">
        <f>MatchSquad!G1970</f>
        <v>0</v>
      </c>
      <c r="G1970">
        <f>IF(A1970="","",SUMIFS(BallByBall!$I$2:$I$501,BallByBall!$B$2:$B$501,A1970,BallByBall!$F$2:$F$501,B1970))</f>
        <v>0</v>
      </c>
      <c r="H1970">
        <f>IF(A1970="","",COUNTIFS(BallByBall!$B$2:$B$501,A1970,BallByBall!$F$2:$F$501,B1970,BallByBall!$Q$2:$Q$501,1))</f>
        <v>0</v>
      </c>
      <c r="I1970">
        <f>IF(A1970="","",COUNTIFS(BallByBall!$B$2:$B$501,A1970,BallByBall!$F$2:$F$501,B1970,BallByBall!$R$2:$R$501,1))</f>
        <v>0</v>
      </c>
      <c r="J1970">
        <f>IF(A1970="","",SUMIFS(BallByBall!$T$2:$T$501,BallByBall!$B$2:$B$501,A1970,BallByBall!$H$2:$H$501,B1970))</f>
        <v>0</v>
      </c>
      <c r="K1970">
        <f>IF(A1970="","",SUMIFS(BallByBall!$U$2:$U$501,BallByBall!$B$2:$B$501,A1970,BallByBall!$P$2:$P$501,B1970))</f>
        <v>0</v>
      </c>
      <c r="L1970">
        <f>IF(A1970="","",SUMIFS(BallByBall!$V$2:$V$501,BallByBall!$B$2:$B$501,A1970,BallByBall!$P$2:$P$501,B1970))</f>
        <v>0</v>
      </c>
      <c r="M1970">
        <f>IF(A1970="","",SUMIFS(BallByBall!$W$2:$W$501,BallByBall!$B$2:$B$501,A1970,BallByBall!$P$2:$P$501,B1970))</f>
        <v>0</v>
      </c>
      <c r="N1970">
        <f>IF(A1970="","",SUMIFS(BallByBall!$X$2:$X$501,BallByBall!$B$2:$B$501,A1970,BallByBall!$P$2:$P$501,B1970))</f>
        <v>0</v>
      </c>
      <c r="O1970">
        <f>IF(A1970="","",SUMIFS(OverSummary!$G$2:$G$101,OverSummary!$A$2:$A$101,A1970,OverSummary!$D$2:$D$101,B1970))</f>
        <v>0</v>
      </c>
      <c r="P1970">
        <f>IF(A1970="","",G1970*Rules!$B$13+H1970*Rules!$B$14+I1970*Rules!$B$15)</f>
        <v>0</v>
      </c>
      <c r="Q1970">
        <f>IF(A1970="","",IF(G1970&gt;=100,Rules!$B$18,IF(G1970&gt;=50,Rules!$B$17,IF(G1970&gt;=30,Rules!$B$16,0)))+IF(AND(F1970=1,D1970&lt;&gt;"BWL",G1970=0),Rules!$B$27,0))</f>
        <v>0</v>
      </c>
      <c r="R1970">
        <f>IF(A1970="","",J1970*Rules!$B$19+O1970*Rules!$B$22)</f>
        <v>0</v>
      </c>
      <c r="S1970">
        <f>IF(A1970="","",IF(J1970&gt;=4,Rules!$B$21,IF(J1970&gt;=3,Rules!$B$20,0)))</f>
        <v>0</v>
      </c>
      <c r="T1970">
        <f>IF(A1970="","",K1970*Rules!$B$23+L1970*Rules!$B$24+M1970*Rules!$B$25+N1970*Rules!$B$26)</f>
        <v>0</v>
      </c>
      <c r="U1970">
        <f t="shared" si="30"/>
        <v>0</v>
      </c>
    </row>
    <row r="1971" spans="1:21" x14ac:dyDescent="0.2">
      <c r="A1971" t="str">
        <f>MatchSquad!A1971</f>
        <v>M040</v>
      </c>
      <c r="B1971" t="str">
        <f>MatchSquad!B1971</f>
        <v>P170</v>
      </c>
      <c r="C1971" t="str">
        <f>MatchSquad!C1971</f>
        <v>Vyshak Vijaykumar</v>
      </c>
      <c r="D1971" t="str">
        <f>MatchSquad!D1971</f>
        <v>BWL</v>
      </c>
      <c r="E1971" t="str">
        <f>MatchSquad!E1971</f>
        <v>PBKS</v>
      </c>
      <c r="F1971">
        <f>MatchSquad!G1971</f>
        <v>0</v>
      </c>
      <c r="G1971">
        <f>IF(A1971="","",SUMIFS(BallByBall!$I$2:$I$501,BallByBall!$B$2:$B$501,A1971,BallByBall!$F$2:$F$501,B1971))</f>
        <v>0</v>
      </c>
      <c r="H1971">
        <f>IF(A1971="","",COUNTIFS(BallByBall!$B$2:$B$501,A1971,BallByBall!$F$2:$F$501,B1971,BallByBall!$Q$2:$Q$501,1))</f>
        <v>0</v>
      </c>
      <c r="I1971">
        <f>IF(A1971="","",COUNTIFS(BallByBall!$B$2:$B$501,A1971,BallByBall!$F$2:$F$501,B1971,BallByBall!$R$2:$R$501,1))</f>
        <v>0</v>
      </c>
      <c r="J1971">
        <f>IF(A1971="","",SUMIFS(BallByBall!$T$2:$T$501,BallByBall!$B$2:$B$501,A1971,BallByBall!$H$2:$H$501,B1971))</f>
        <v>0</v>
      </c>
      <c r="K1971">
        <f>IF(A1971="","",SUMIFS(BallByBall!$U$2:$U$501,BallByBall!$B$2:$B$501,A1971,BallByBall!$P$2:$P$501,B1971))</f>
        <v>0</v>
      </c>
      <c r="L1971">
        <f>IF(A1971="","",SUMIFS(BallByBall!$V$2:$V$501,BallByBall!$B$2:$B$501,A1971,BallByBall!$P$2:$P$501,B1971))</f>
        <v>0</v>
      </c>
      <c r="M1971">
        <f>IF(A1971="","",SUMIFS(BallByBall!$W$2:$W$501,BallByBall!$B$2:$B$501,A1971,BallByBall!$P$2:$P$501,B1971))</f>
        <v>0</v>
      </c>
      <c r="N1971">
        <f>IF(A1971="","",SUMIFS(BallByBall!$X$2:$X$501,BallByBall!$B$2:$B$501,A1971,BallByBall!$P$2:$P$501,B1971))</f>
        <v>0</v>
      </c>
      <c r="O1971">
        <f>IF(A1971="","",SUMIFS(OverSummary!$G$2:$G$101,OverSummary!$A$2:$A$101,A1971,OverSummary!$D$2:$D$101,B1971))</f>
        <v>0</v>
      </c>
      <c r="P1971">
        <f>IF(A1971="","",G1971*Rules!$B$13+H1971*Rules!$B$14+I1971*Rules!$B$15)</f>
        <v>0</v>
      </c>
      <c r="Q1971">
        <f>IF(A1971="","",IF(G1971&gt;=100,Rules!$B$18,IF(G1971&gt;=50,Rules!$B$17,IF(G1971&gt;=30,Rules!$B$16,0)))+IF(AND(F1971=1,D1971&lt;&gt;"BWL",G1971=0),Rules!$B$27,0))</f>
        <v>0</v>
      </c>
      <c r="R1971">
        <f>IF(A1971="","",J1971*Rules!$B$19+O1971*Rules!$B$22)</f>
        <v>0</v>
      </c>
      <c r="S1971">
        <f>IF(A1971="","",IF(J1971&gt;=4,Rules!$B$21,IF(J1971&gt;=3,Rules!$B$20,0)))</f>
        <v>0</v>
      </c>
      <c r="T1971">
        <f>IF(A1971="","",K1971*Rules!$B$23+L1971*Rules!$B$24+M1971*Rules!$B$25+N1971*Rules!$B$26)</f>
        <v>0</v>
      </c>
      <c r="U1971">
        <f t="shared" si="30"/>
        <v>0</v>
      </c>
    </row>
    <row r="1972" spans="1:21" x14ac:dyDescent="0.2">
      <c r="A1972" t="str">
        <f>MatchSquad!A1972</f>
        <v>M040</v>
      </c>
      <c r="B1972" t="str">
        <f>MatchSquad!B1972</f>
        <v>P171</v>
      </c>
      <c r="C1972" t="str">
        <f>MatchSquad!C1972</f>
        <v>Yash Thakur</v>
      </c>
      <c r="D1972" t="str">
        <f>MatchSquad!D1972</f>
        <v>BWL</v>
      </c>
      <c r="E1972" t="str">
        <f>MatchSquad!E1972</f>
        <v>PBKS</v>
      </c>
      <c r="F1972">
        <f>MatchSquad!G1972</f>
        <v>0</v>
      </c>
      <c r="G1972">
        <f>IF(A1972="","",SUMIFS(BallByBall!$I$2:$I$501,BallByBall!$B$2:$B$501,A1972,BallByBall!$F$2:$F$501,B1972))</f>
        <v>0</v>
      </c>
      <c r="H1972">
        <f>IF(A1972="","",COUNTIFS(BallByBall!$B$2:$B$501,A1972,BallByBall!$F$2:$F$501,B1972,BallByBall!$Q$2:$Q$501,1))</f>
        <v>0</v>
      </c>
      <c r="I1972">
        <f>IF(A1972="","",COUNTIFS(BallByBall!$B$2:$B$501,A1972,BallByBall!$F$2:$F$501,B1972,BallByBall!$R$2:$R$501,1))</f>
        <v>0</v>
      </c>
      <c r="J1972">
        <f>IF(A1972="","",SUMIFS(BallByBall!$T$2:$T$501,BallByBall!$B$2:$B$501,A1972,BallByBall!$H$2:$H$501,B1972))</f>
        <v>0</v>
      </c>
      <c r="K1972">
        <f>IF(A1972="","",SUMIFS(BallByBall!$U$2:$U$501,BallByBall!$B$2:$B$501,A1972,BallByBall!$P$2:$P$501,B1972))</f>
        <v>0</v>
      </c>
      <c r="L1972">
        <f>IF(A1972="","",SUMIFS(BallByBall!$V$2:$V$501,BallByBall!$B$2:$B$501,A1972,BallByBall!$P$2:$P$501,B1972))</f>
        <v>0</v>
      </c>
      <c r="M1972">
        <f>IF(A1972="","",SUMIFS(BallByBall!$W$2:$W$501,BallByBall!$B$2:$B$501,A1972,BallByBall!$P$2:$P$501,B1972))</f>
        <v>0</v>
      </c>
      <c r="N1972">
        <f>IF(A1972="","",SUMIFS(BallByBall!$X$2:$X$501,BallByBall!$B$2:$B$501,A1972,BallByBall!$P$2:$P$501,B1972))</f>
        <v>0</v>
      </c>
      <c r="O1972">
        <f>IF(A1972="","",SUMIFS(OverSummary!$G$2:$G$101,OverSummary!$A$2:$A$101,A1972,OverSummary!$D$2:$D$101,B1972))</f>
        <v>0</v>
      </c>
      <c r="P1972">
        <f>IF(A1972="","",G1972*Rules!$B$13+H1972*Rules!$B$14+I1972*Rules!$B$15)</f>
        <v>0</v>
      </c>
      <c r="Q1972">
        <f>IF(A1972="","",IF(G1972&gt;=100,Rules!$B$18,IF(G1972&gt;=50,Rules!$B$17,IF(G1972&gt;=30,Rules!$B$16,0)))+IF(AND(F1972=1,D1972&lt;&gt;"BWL",G1972=0),Rules!$B$27,0))</f>
        <v>0</v>
      </c>
      <c r="R1972">
        <f>IF(A1972="","",J1972*Rules!$B$19+O1972*Rules!$B$22)</f>
        <v>0</v>
      </c>
      <c r="S1972">
        <f>IF(A1972="","",IF(J1972&gt;=4,Rules!$B$21,IF(J1972&gt;=3,Rules!$B$20,0)))</f>
        <v>0</v>
      </c>
      <c r="T1972">
        <f>IF(A1972="","",K1972*Rules!$B$23+L1972*Rules!$B$24+M1972*Rules!$B$25+N1972*Rules!$B$26)</f>
        <v>0</v>
      </c>
      <c r="U1972">
        <f t="shared" si="30"/>
        <v>0</v>
      </c>
    </row>
    <row r="1973" spans="1:21" x14ac:dyDescent="0.2">
      <c r="A1973" t="str">
        <f>MatchSquad!A1973</f>
        <v>M040</v>
      </c>
      <c r="B1973" t="str">
        <f>MatchSquad!B1973</f>
        <v>P172</v>
      </c>
      <c r="C1973" t="str">
        <f>MatchSquad!C1973</f>
        <v>Xavier Bartlett</v>
      </c>
      <c r="D1973" t="str">
        <f>MatchSquad!D1973</f>
        <v>BWL</v>
      </c>
      <c r="E1973" t="str">
        <f>MatchSquad!E1973</f>
        <v>PBKS</v>
      </c>
      <c r="F1973">
        <f>MatchSquad!G1973</f>
        <v>0</v>
      </c>
      <c r="G1973">
        <f>IF(A1973="","",SUMIFS(BallByBall!$I$2:$I$501,BallByBall!$B$2:$B$501,A1973,BallByBall!$F$2:$F$501,B1973))</f>
        <v>0</v>
      </c>
      <c r="H1973">
        <f>IF(A1973="","",COUNTIFS(BallByBall!$B$2:$B$501,A1973,BallByBall!$F$2:$F$501,B1973,BallByBall!$Q$2:$Q$501,1))</f>
        <v>0</v>
      </c>
      <c r="I1973">
        <f>IF(A1973="","",COUNTIFS(BallByBall!$B$2:$B$501,A1973,BallByBall!$F$2:$F$501,B1973,BallByBall!$R$2:$R$501,1))</f>
        <v>0</v>
      </c>
      <c r="J1973">
        <f>IF(A1973="","",SUMIFS(BallByBall!$T$2:$T$501,BallByBall!$B$2:$B$501,A1973,BallByBall!$H$2:$H$501,B1973))</f>
        <v>0</v>
      </c>
      <c r="K1973">
        <f>IF(A1973="","",SUMIFS(BallByBall!$U$2:$U$501,BallByBall!$B$2:$B$501,A1973,BallByBall!$P$2:$P$501,B1973))</f>
        <v>0</v>
      </c>
      <c r="L1973">
        <f>IF(A1973="","",SUMIFS(BallByBall!$V$2:$V$501,BallByBall!$B$2:$B$501,A1973,BallByBall!$P$2:$P$501,B1973))</f>
        <v>0</v>
      </c>
      <c r="M1973">
        <f>IF(A1973="","",SUMIFS(BallByBall!$W$2:$W$501,BallByBall!$B$2:$B$501,A1973,BallByBall!$P$2:$P$501,B1973))</f>
        <v>0</v>
      </c>
      <c r="N1973">
        <f>IF(A1973="","",SUMIFS(BallByBall!$X$2:$X$501,BallByBall!$B$2:$B$501,A1973,BallByBall!$P$2:$P$501,B1973))</f>
        <v>0</v>
      </c>
      <c r="O1973">
        <f>IF(A1973="","",SUMIFS(OverSummary!$G$2:$G$101,OverSummary!$A$2:$A$101,A1973,OverSummary!$D$2:$D$101,B1973))</f>
        <v>0</v>
      </c>
      <c r="P1973">
        <f>IF(A1973="","",G1973*Rules!$B$13+H1973*Rules!$B$14+I1973*Rules!$B$15)</f>
        <v>0</v>
      </c>
      <c r="Q1973">
        <f>IF(A1973="","",IF(G1973&gt;=100,Rules!$B$18,IF(G1973&gt;=50,Rules!$B$17,IF(G1973&gt;=30,Rules!$B$16,0)))+IF(AND(F1973=1,D1973&lt;&gt;"BWL",G1973=0),Rules!$B$27,0))</f>
        <v>0</v>
      </c>
      <c r="R1973">
        <f>IF(A1973="","",J1973*Rules!$B$19+O1973*Rules!$B$22)</f>
        <v>0</v>
      </c>
      <c r="S1973">
        <f>IF(A1973="","",IF(J1973&gt;=4,Rules!$B$21,IF(J1973&gt;=3,Rules!$B$20,0)))</f>
        <v>0</v>
      </c>
      <c r="T1973">
        <f>IF(A1973="","",K1973*Rules!$B$23+L1973*Rules!$B$24+M1973*Rules!$B$25+N1973*Rules!$B$26)</f>
        <v>0</v>
      </c>
      <c r="U1973">
        <f t="shared" si="30"/>
        <v>0</v>
      </c>
    </row>
    <row r="1974" spans="1:21" x14ac:dyDescent="0.2">
      <c r="A1974" t="str">
        <f>MatchSquad!A1974</f>
        <v>M040</v>
      </c>
      <c r="B1974" t="str">
        <f>MatchSquad!B1974</f>
        <v>P173</v>
      </c>
      <c r="C1974" t="str">
        <f>MatchSquad!C1974</f>
        <v>Pravin Dubey</v>
      </c>
      <c r="D1974" t="str">
        <f>MatchSquad!D1974</f>
        <v>BWL</v>
      </c>
      <c r="E1974" t="str">
        <f>MatchSquad!E1974</f>
        <v>PBKS</v>
      </c>
      <c r="F1974">
        <f>MatchSquad!G1974</f>
        <v>0</v>
      </c>
      <c r="G1974">
        <f>IF(A1974="","",SUMIFS(BallByBall!$I$2:$I$501,BallByBall!$B$2:$B$501,A1974,BallByBall!$F$2:$F$501,B1974))</f>
        <v>0</v>
      </c>
      <c r="H1974">
        <f>IF(A1974="","",COUNTIFS(BallByBall!$B$2:$B$501,A1974,BallByBall!$F$2:$F$501,B1974,BallByBall!$Q$2:$Q$501,1))</f>
        <v>0</v>
      </c>
      <c r="I1974">
        <f>IF(A1974="","",COUNTIFS(BallByBall!$B$2:$B$501,A1974,BallByBall!$F$2:$F$501,B1974,BallByBall!$R$2:$R$501,1))</f>
        <v>0</v>
      </c>
      <c r="J1974">
        <f>IF(A1974="","",SUMIFS(BallByBall!$T$2:$T$501,BallByBall!$B$2:$B$501,A1974,BallByBall!$H$2:$H$501,B1974))</f>
        <v>0</v>
      </c>
      <c r="K1974">
        <f>IF(A1974="","",SUMIFS(BallByBall!$U$2:$U$501,BallByBall!$B$2:$B$501,A1974,BallByBall!$P$2:$P$501,B1974))</f>
        <v>0</v>
      </c>
      <c r="L1974">
        <f>IF(A1974="","",SUMIFS(BallByBall!$V$2:$V$501,BallByBall!$B$2:$B$501,A1974,BallByBall!$P$2:$P$501,B1974))</f>
        <v>0</v>
      </c>
      <c r="M1974">
        <f>IF(A1974="","",SUMIFS(BallByBall!$W$2:$W$501,BallByBall!$B$2:$B$501,A1974,BallByBall!$P$2:$P$501,B1974))</f>
        <v>0</v>
      </c>
      <c r="N1974">
        <f>IF(A1974="","",SUMIFS(BallByBall!$X$2:$X$501,BallByBall!$B$2:$B$501,A1974,BallByBall!$P$2:$P$501,B1974))</f>
        <v>0</v>
      </c>
      <c r="O1974">
        <f>IF(A1974="","",SUMIFS(OverSummary!$G$2:$G$101,OverSummary!$A$2:$A$101,A1974,OverSummary!$D$2:$D$101,B1974))</f>
        <v>0</v>
      </c>
      <c r="P1974">
        <f>IF(A1974="","",G1974*Rules!$B$13+H1974*Rules!$B$14+I1974*Rules!$B$15)</f>
        <v>0</v>
      </c>
      <c r="Q1974">
        <f>IF(A1974="","",IF(G1974&gt;=100,Rules!$B$18,IF(G1974&gt;=50,Rules!$B$17,IF(G1974&gt;=30,Rules!$B$16,0)))+IF(AND(F1974=1,D1974&lt;&gt;"BWL",G1974=0),Rules!$B$27,0))</f>
        <v>0</v>
      </c>
      <c r="R1974">
        <f>IF(A1974="","",J1974*Rules!$B$19+O1974*Rules!$B$22)</f>
        <v>0</v>
      </c>
      <c r="S1974">
        <f>IF(A1974="","",IF(J1974&gt;=4,Rules!$B$21,IF(J1974&gt;=3,Rules!$B$20,0)))</f>
        <v>0</v>
      </c>
      <c r="T1974">
        <f>IF(A1974="","",K1974*Rules!$B$23+L1974*Rules!$B$24+M1974*Rules!$B$25+N1974*Rules!$B$26)</f>
        <v>0</v>
      </c>
      <c r="U1974">
        <f t="shared" si="30"/>
        <v>0</v>
      </c>
    </row>
    <row r="1975" spans="1:21" x14ac:dyDescent="0.2">
      <c r="A1975" t="str">
        <f>MatchSquad!A1975</f>
        <v>M040</v>
      </c>
      <c r="B1975" t="str">
        <f>MatchSquad!B1975</f>
        <v>P174</v>
      </c>
      <c r="C1975" t="str">
        <f>MatchSquad!C1975</f>
        <v>Vishal Nishad</v>
      </c>
      <c r="D1975" t="str">
        <f>MatchSquad!D1975</f>
        <v>BWL</v>
      </c>
      <c r="E1975" t="str">
        <f>MatchSquad!E1975</f>
        <v>PBKS</v>
      </c>
      <c r="F1975">
        <f>MatchSquad!G1975</f>
        <v>0</v>
      </c>
      <c r="G1975">
        <f>IF(A1975="","",SUMIFS(BallByBall!$I$2:$I$501,BallByBall!$B$2:$B$501,A1975,BallByBall!$F$2:$F$501,B1975))</f>
        <v>0</v>
      </c>
      <c r="H1975">
        <f>IF(A1975="","",COUNTIFS(BallByBall!$B$2:$B$501,A1975,BallByBall!$F$2:$F$501,B1975,BallByBall!$Q$2:$Q$501,1))</f>
        <v>0</v>
      </c>
      <c r="I1975">
        <f>IF(A1975="","",COUNTIFS(BallByBall!$B$2:$B$501,A1975,BallByBall!$F$2:$F$501,B1975,BallByBall!$R$2:$R$501,1))</f>
        <v>0</v>
      </c>
      <c r="J1975">
        <f>IF(A1975="","",SUMIFS(BallByBall!$T$2:$T$501,BallByBall!$B$2:$B$501,A1975,BallByBall!$H$2:$H$501,B1975))</f>
        <v>0</v>
      </c>
      <c r="K1975">
        <f>IF(A1975="","",SUMIFS(BallByBall!$U$2:$U$501,BallByBall!$B$2:$B$501,A1975,BallByBall!$P$2:$P$501,B1975))</f>
        <v>0</v>
      </c>
      <c r="L1975">
        <f>IF(A1975="","",SUMIFS(BallByBall!$V$2:$V$501,BallByBall!$B$2:$B$501,A1975,BallByBall!$P$2:$P$501,B1975))</f>
        <v>0</v>
      </c>
      <c r="M1975">
        <f>IF(A1975="","",SUMIFS(BallByBall!$W$2:$W$501,BallByBall!$B$2:$B$501,A1975,BallByBall!$P$2:$P$501,B1975))</f>
        <v>0</v>
      </c>
      <c r="N1975">
        <f>IF(A1975="","",SUMIFS(BallByBall!$X$2:$X$501,BallByBall!$B$2:$B$501,A1975,BallByBall!$P$2:$P$501,B1975))</f>
        <v>0</v>
      </c>
      <c r="O1975">
        <f>IF(A1975="","",SUMIFS(OverSummary!$G$2:$G$101,OverSummary!$A$2:$A$101,A1975,OverSummary!$D$2:$D$101,B1975))</f>
        <v>0</v>
      </c>
      <c r="P1975">
        <f>IF(A1975="","",G1975*Rules!$B$13+H1975*Rules!$B$14+I1975*Rules!$B$15)</f>
        <v>0</v>
      </c>
      <c r="Q1975">
        <f>IF(A1975="","",IF(G1975&gt;=100,Rules!$B$18,IF(G1975&gt;=50,Rules!$B$17,IF(G1975&gt;=30,Rules!$B$16,0)))+IF(AND(F1975=1,D1975&lt;&gt;"BWL",G1975=0),Rules!$B$27,0))</f>
        <v>0</v>
      </c>
      <c r="R1975">
        <f>IF(A1975="","",J1975*Rules!$B$19+O1975*Rules!$B$22)</f>
        <v>0</v>
      </c>
      <c r="S1975">
        <f>IF(A1975="","",IF(J1975&gt;=4,Rules!$B$21,IF(J1975&gt;=3,Rules!$B$20,0)))</f>
        <v>0</v>
      </c>
      <c r="T1975">
        <f>IF(A1975="","",K1975*Rules!$B$23+L1975*Rules!$B$24+M1975*Rules!$B$25+N1975*Rules!$B$26)</f>
        <v>0</v>
      </c>
      <c r="U1975">
        <f t="shared" si="30"/>
        <v>0</v>
      </c>
    </row>
    <row r="1976" spans="1:21" x14ac:dyDescent="0.2">
      <c r="A1976" t="str">
        <f>MatchSquad!A1976</f>
        <v>M040</v>
      </c>
      <c r="B1976" t="str">
        <f>MatchSquad!B1976</f>
        <v>P175</v>
      </c>
      <c r="C1976" t="str">
        <f>MatchSquad!C1976</f>
        <v>Lockie Ferguson</v>
      </c>
      <c r="D1976" t="str">
        <f>MatchSquad!D1976</f>
        <v>BWL</v>
      </c>
      <c r="E1976" t="str">
        <f>MatchSquad!E1976</f>
        <v>PBKS</v>
      </c>
      <c r="F1976">
        <f>MatchSquad!G1976</f>
        <v>0</v>
      </c>
      <c r="G1976">
        <f>IF(A1976="","",SUMIFS(BallByBall!$I$2:$I$501,BallByBall!$B$2:$B$501,A1976,BallByBall!$F$2:$F$501,B1976))</f>
        <v>0</v>
      </c>
      <c r="H1976">
        <f>IF(A1976="","",COUNTIFS(BallByBall!$B$2:$B$501,A1976,BallByBall!$F$2:$F$501,B1976,BallByBall!$Q$2:$Q$501,1))</f>
        <v>0</v>
      </c>
      <c r="I1976">
        <f>IF(A1976="","",COUNTIFS(BallByBall!$B$2:$B$501,A1976,BallByBall!$F$2:$F$501,B1976,BallByBall!$R$2:$R$501,1))</f>
        <v>0</v>
      </c>
      <c r="J1976">
        <f>IF(A1976="","",SUMIFS(BallByBall!$T$2:$T$501,BallByBall!$B$2:$B$501,A1976,BallByBall!$H$2:$H$501,B1976))</f>
        <v>0</v>
      </c>
      <c r="K1976">
        <f>IF(A1976="","",SUMIFS(BallByBall!$U$2:$U$501,BallByBall!$B$2:$B$501,A1976,BallByBall!$P$2:$P$501,B1976))</f>
        <v>0</v>
      </c>
      <c r="L1976">
        <f>IF(A1976="","",SUMIFS(BallByBall!$V$2:$V$501,BallByBall!$B$2:$B$501,A1976,BallByBall!$P$2:$P$501,B1976))</f>
        <v>0</v>
      </c>
      <c r="M1976">
        <f>IF(A1976="","",SUMIFS(BallByBall!$W$2:$W$501,BallByBall!$B$2:$B$501,A1976,BallByBall!$P$2:$P$501,B1976))</f>
        <v>0</v>
      </c>
      <c r="N1976">
        <f>IF(A1976="","",SUMIFS(BallByBall!$X$2:$X$501,BallByBall!$B$2:$B$501,A1976,BallByBall!$P$2:$P$501,B1976))</f>
        <v>0</v>
      </c>
      <c r="O1976">
        <f>IF(A1976="","",SUMIFS(OverSummary!$G$2:$G$101,OverSummary!$A$2:$A$101,A1976,OverSummary!$D$2:$D$101,B1976))</f>
        <v>0</v>
      </c>
      <c r="P1976">
        <f>IF(A1976="","",G1976*Rules!$B$13+H1976*Rules!$B$14+I1976*Rules!$B$15)</f>
        <v>0</v>
      </c>
      <c r="Q1976">
        <f>IF(A1976="","",IF(G1976&gt;=100,Rules!$B$18,IF(G1976&gt;=50,Rules!$B$17,IF(G1976&gt;=30,Rules!$B$16,0)))+IF(AND(F1976=1,D1976&lt;&gt;"BWL",G1976=0),Rules!$B$27,0))</f>
        <v>0</v>
      </c>
      <c r="R1976">
        <f>IF(A1976="","",J1976*Rules!$B$19+O1976*Rules!$B$22)</f>
        <v>0</v>
      </c>
      <c r="S1976">
        <f>IF(A1976="","",IF(J1976&gt;=4,Rules!$B$21,IF(J1976&gt;=3,Rules!$B$20,0)))</f>
        <v>0</v>
      </c>
      <c r="T1976">
        <f>IF(A1976="","",K1976*Rules!$B$23+L1976*Rules!$B$24+M1976*Rules!$B$25+N1976*Rules!$B$26)</f>
        <v>0</v>
      </c>
      <c r="U1976">
        <f t="shared" si="30"/>
        <v>0</v>
      </c>
    </row>
    <row r="1977" spans="1:21" x14ac:dyDescent="0.2">
      <c r="A1977" t="str">
        <f>MatchSquad!A1977</f>
        <v>M040</v>
      </c>
      <c r="B1977" t="str">
        <f>MatchSquad!B1977</f>
        <v>P176</v>
      </c>
      <c r="C1977" t="str">
        <f>MatchSquad!C1977</f>
        <v>Shubham Dubey</v>
      </c>
      <c r="D1977" t="str">
        <f>MatchSquad!D1977</f>
        <v>BAT</v>
      </c>
      <c r="E1977" t="str">
        <f>MatchSquad!E1977</f>
        <v>RR</v>
      </c>
      <c r="F1977">
        <f>MatchSquad!G1977</f>
        <v>0</v>
      </c>
      <c r="G1977">
        <f>IF(A1977="","",SUMIFS(BallByBall!$I$2:$I$501,BallByBall!$B$2:$B$501,A1977,BallByBall!$F$2:$F$501,B1977))</f>
        <v>0</v>
      </c>
      <c r="H1977">
        <f>IF(A1977="","",COUNTIFS(BallByBall!$B$2:$B$501,A1977,BallByBall!$F$2:$F$501,B1977,BallByBall!$Q$2:$Q$501,1))</f>
        <v>0</v>
      </c>
      <c r="I1977">
        <f>IF(A1977="","",COUNTIFS(BallByBall!$B$2:$B$501,A1977,BallByBall!$F$2:$F$501,B1977,BallByBall!$R$2:$R$501,1))</f>
        <v>0</v>
      </c>
      <c r="J1977">
        <f>IF(A1977="","",SUMIFS(BallByBall!$T$2:$T$501,BallByBall!$B$2:$B$501,A1977,BallByBall!$H$2:$H$501,B1977))</f>
        <v>0</v>
      </c>
      <c r="K1977">
        <f>IF(A1977="","",SUMIFS(BallByBall!$U$2:$U$501,BallByBall!$B$2:$B$501,A1977,BallByBall!$P$2:$P$501,B1977))</f>
        <v>0</v>
      </c>
      <c r="L1977">
        <f>IF(A1977="","",SUMIFS(BallByBall!$V$2:$V$501,BallByBall!$B$2:$B$501,A1977,BallByBall!$P$2:$P$501,B1977))</f>
        <v>0</v>
      </c>
      <c r="M1977">
        <f>IF(A1977="","",SUMIFS(BallByBall!$W$2:$W$501,BallByBall!$B$2:$B$501,A1977,BallByBall!$P$2:$P$501,B1977))</f>
        <v>0</v>
      </c>
      <c r="N1977">
        <f>IF(A1977="","",SUMIFS(BallByBall!$X$2:$X$501,BallByBall!$B$2:$B$501,A1977,BallByBall!$P$2:$P$501,B1977))</f>
        <v>0</v>
      </c>
      <c r="O1977">
        <f>IF(A1977="","",SUMIFS(OverSummary!$G$2:$G$101,OverSummary!$A$2:$A$101,A1977,OverSummary!$D$2:$D$101,B1977))</f>
        <v>0</v>
      </c>
      <c r="P1977">
        <f>IF(A1977="","",G1977*Rules!$B$13+H1977*Rules!$B$14+I1977*Rules!$B$15)</f>
        <v>0</v>
      </c>
      <c r="Q1977">
        <f>IF(A1977="","",IF(G1977&gt;=100,Rules!$B$18,IF(G1977&gt;=50,Rules!$B$17,IF(G1977&gt;=30,Rules!$B$16,0)))+IF(AND(F1977=1,D1977&lt;&gt;"BWL",G1977=0),Rules!$B$27,0))</f>
        <v>0</v>
      </c>
      <c r="R1977">
        <f>IF(A1977="","",J1977*Rules!$B$19+O1977*Rules!$B$22)</f>
        <v>0</v>
      </c>
      <c r="S1977">
        <f>IF(A1977="","",IF(J1977&gt;=4,Rules!$B$21,IF(J1977&gt;=3,Rules!$B$20,0)))</f>
        <v>0</v>
      </c>
      <c r="T1977">
        <f>IF(A1977="","",K1977*Rules!$B$23+L1977*Rules!$B$24+M1977*Rules!$B$25+N1977*Rules!$B$26)</f>
        <v>0</v>
      </c>
      <c r="U1977">
        <f t="shared" si="30"/>
        <v>0</v>
      </c>
    </row>
    <row r="1978" spans="1:21" x14ac:dyDescent="0.2">
      <c r="A1978" t="str">
        <f>MatchSquad!A1978</f>
        <v>M040</v>
      </c>
      <c r="B1978" t="str">
        <f>MatchSquad!B1978</f>
        <v>P177</v>
      </c>
      <c r="C1978" t="str">
        <f>MatchSquad!C1978</f>
        <v>Vaibhav Sooryavanshi</v>
      </c>
      <c r="D1978" t="str">
        <f>MatchSquad!D1978</f>
        <v>BAT</v>
      </c>
      <c r="E1978" t="str">
        <f>MatchSquad!E1978</f>
        <v>RR</v>
      </c>
      <c r="F1978">
        <f>MatchSquad!G1978</f>
        <v>0</v>
      </c>
      <c r="G1978">
        <f>IF(A1978="","",SUMIFS(BallByBall!$I$2:$I$501,BallByBall!$B$2:$B$501,A1978,BallByBall!$F$2:$F$501,B1978))</f>
        <v>0</v>
      </c>
      <c r="H1978">
        <f>IF(A1978="","",COUNTIFS(BallByBall!$B$2:$B$501,A1978,BallByBall!$F$2:$F$501,B1978,BallByBall!$Q$2:$Q$501,1))</f>
        <v>0</v>
      </c>
      <c r="I1978">
        <f>IF(A1978="","",COUNTIFS(BallByBall!$B$2:$B$501,A1978,BallByBall!$F$2:$F$501,B1978,BallByBall!$R$2:$R$501,1))</f>
        <v>0</v>
      </c>
      <c r="J1978">
        <f>IF(A1978="","",SUMIFS(BallByBall!$T$2:$T$501,BallByBall!$B$2:$B$501,A1978,BallByBall!$H$2:$H$501,B1978))</f>
        <v>0</v>
      </c>
      <c r="K1978">
        <f>IF(A1978="","",SUMIFS(BallByBall!$U$2:$U$501,BallByBall!$B$2:$B$501,A1978,BallByBall!$P$2:$P$501,B1978))</f>
        <v>0</v>
      </c>
      <c r="L1978">
        <f>IF(A1978="","",SUMIFS(BallByBall!$V$2:$V$501,BallByBall!$B$2:$B$501,A1978,BallByBall!$P$2:$P$501,B1978))</f>
        <v>0</v>
      </c>
      <c r="M1978">
        <f>IF(A1978="","",SUMIFS(BallByBall!$W$2:$W$501,BallByBall!$B$2:$B$501,A1978,BallByBall!$P$2:$P$501,B1978))</f>
        <v>0</v>
      </c>
      <c r="N1978">
        <f>IF(A1978="","",SUMIFS(BallByBall!$X$2:$X$501,BallByBall!$B$2:$B$501,A1978,BallByBall!$P$2:$P$501,B1978))</f>
        <v>0</v>
      </c>
      <c r="O1978">
        <f>IF(A1978="","",SUMIFS(OverSummary!$G$2:$G$101,OverSummary!$A$2:$A$101,A1978,OverSummary!$D$2:$D$101,B1978))</f>
        <v>0</v>
      </c>
      <c r="P1978">
        <f>IF(A1978="","",G1978*Rules!$B$13+H1978*Rules!$B$14+I1978*Rules!$B$15)</f>
        <v>0</v>
      </c>
      <c r="Q1978">
        <f>IF(A1978="","",IF(G1978&gt;=100,Rules!$B$18,IF(G1978&gt;=50,Rules!$B$17,IF(G1978&gt;=30,Rules!$B$16,0)))+IF(AND(F1978=1,D1978&lt;&gt;"BWL",G1978=0),Rules!$B$27,0))</f>
        <v>0</v>
      </c>
      <c r="R1978">
        <f>IF(A1978="","",J1978*Rules!$B$19+O1978*Rules!$B$22)</f>
        <v>0</v>
      </c>
      <c r="S1978">
        <f>IF(A1978="","",IF(J1978&gt;=4,Rules!$B$21,IF(J1978&gt;=3,Rules!$B$20,0)))</f>
        <v>0</v>
      </c>
      <c r="T1978">
        <f>IF(A1978="","",K1978*Rules!$B$23+L1978*Rules!$B$24+M1978*Rules!$B$25+N1978*Rules!$B$26)</f>
        <v>0</v>
      </c>
      <c r="U1978">
        <f t="shared" si="30"/>
        <v>0</v>
      </c>
    </row>
    <row r="1979" spans="1:21" x14ac:dyDescent="0.2">
      <c r="A1979" t="str">
        <f>MatchSquad!A1979</f>
        <v>M040</v>
      </c>
      <c r="B1979" t="str">
        <f>MatchSquad!B1979</f>
        <v>P178</v>
      </c>
      <c r="C1979" t="str">
        <f>MatchSquad!C1979</f>
        <v>Donovan Ferreira</v>
      </c>
      <c r="D1979" t="str">
        <f>MatchSquad!D1979</f>
        <v>WK</v>
      </c>
      <c r="E1979" t="str">
        <f>MatchSquad!E1979</f>
        <v>RR</v>
      </c>
      <c r="F1979">
        <f>MatchSquad!G1979</f>
        <v>0</v>
      </c>
      <c r="G1979">
        <f>IF(A1979="","",SUMIFS(BallByBall!$I$2:$I$501,BallByBall!$B$2:$B$501,A1979,BallByBall!$F$2:$F$501,B1979))</f>
        <v>0</v>
      </c>
      <c r="H1979">
        <f>IF(A1979="","",COUNTIFS(BallByBall!$B$2:$B$501,A1979,BallByBall!$F$2:$F$501,B1979,BallByBall!$Q$2:$Q$501,1))</f>
        <v>0</v>
      </c>
      <c r="I1979">
        <f>IF(A1979="","",COUNTIFS(BallByBall!$B$2:$B$501,A1979,BallByBall!$F$2:$F$501,B1979,BallByBall!$R$2:$R$501,1))</f>
        <v>0</v>
      </c>
      <c r="J1979">
        <f>IF(A1979="","",SUMIFS(BallByBall!$T$2:$T$501,BallByBall!$B$2:$B$501,A1979,BallByBall!$H$2:$H$501,B1979))</f>
        <v>0</v>
      </c>
      <c r="K1979">
        <f>IF(A1979="","",SUMIFS(BallByBall!$U$2:$U$501,BallByBall!$B$2:$B$501,A1979,BallByBall!$P$2:$P$501,B1979))</f>
        <v>0</v>
      </c>
      <c r="L1979">
        <f>IF(A1979="","",SUMIFS(BallByBall!$V$2:$V$501,BallByBall!$B$2:$B$501,A1979,BallByBall!$P$2:$P$501,B1979))</f>
        <v>0</v>
      </c>
      <c r="M1979">
        <f>IF(A1979="","",SUMIFS(BallByBall!$W$2:$W$501,BallByBall!$B$2:$B$501,A1979,BallByBall!$P$2:$P$501,B1979))</f>
        <v>0</v>
      </c>
      <c r="N1979">
        <f>IF(A1979="","",SUMIFS(BallByBall!$X$2:$X$501,BallByBall!$B$2:$B$501,A1979,BallByBall!$P$2:$P$501,B1979))</f>
        <v>0</v>
      </c>
      <c r="O1979">
        <f>IF(A1979="","",SUMIFS(OverSummary!$G$2:$G$101,OverSummary!$A$2:$A$101,A1979,OverSummary!$D$2:$D$101,B1979))</f>
        <v>0</v>
      </c>
      <c r="P1979">
        <f>IF(A1979="","",G1979*Rules!$B$13+H1979*Rules!$B$14+I1979*Rules!$B$15)</f>
        <v>0</v>
      </c>
      <c r="Q1979">
        <f>IF(A1979="","",IF(G1979&gt;=100,Rules!$B$18,IF(G1979&gt;=50,Rules!$B$17,IF(G1979&gt;=30,Rules!$B$16,0)))+IF(AND(F1979=1,D1979&lt;&gt;"BWL",G1979=0),Rules!$B$27,0))</f>
        <v>0</v>
      </c>
      <c r="R1979">
        <f>IF(A1979="","",J1979*Rules!$B$19+O1979*Rules!$B$22)</f>
        <v>0</v>
      </c>
      <c r="S1979">
        <f>IF(A1979="","",IF(J1979&gt;=4,Rules!$B$21,IF(J1979&gt;=3,Rules!$B$20,0)))</f>
        <v>0</v>
      </c>
      <c r="T1979">
        <f>IF(A1979="","",K1979*Rules!$B$23+L1979*Rules!$B$24+M1979*Rules!$B$25+N1979*Rules!$B$26)</f>
        <v>0</v>
      </c>
      <c r="U1979">
        <f t="shared" si="30"/>
        <v>0</v>
      </c>
    </row>
    <row r="1980" spans="1:21" x14ac:dyDescent="0.2">
      <c r="A1980" t="str">
        <f>MatchSquad!A1980</f>
        <v>M040</v>
      </c>
      <c r="B1980" t="str">
        <f>MatchSquad!B1980</f>
        <v>P179</v>
      </c>
      <c r="C1980" t="str">
        <f>MatchSquad!C1980</f>
        <v>Lhuan-dre Pretorious</v>
      </c>
      <c r="D1980" t="str">
        <f>MatchSquad!D1980</f>
        <v>WK</v>
      </c>
      <c r="E1980" t="str">
        <f>MatchSquad!E1980</f>
        <v>RR</v>
      </c>
      <c r="F1980">
        <f>MatchSquad!G1980</f>
        <v>0</v>
      </c>
      <c r="G1980">
        <f>IF(A1980="","",SUMIFS(BallByBall!$I$2:$I$501,BallByBall!$B$2:$B$501,A1980,BallByBall!$F$2:$F$501,B1980))</f>
        <v>0</v>
      </c>
      <c r="H1980">
        <f>IF(A1980="","",COUNTIFS(BallByBall!$B$2:$B$501,A1980,BallByBall!$F$2:$F$501,B1980,BallByBall!$Q$2:$Q$501,1))</f>
        <v>0</v>
      </c>
      <c r="I1980">
        <f>IF(A1980="","",COUNTIFS(BallByBall!$B$2:$B$501,A1980,BallByBall!$F$2:$F$501,B1980,BallByBall!$R$2:$R$501,1))</f>
        <v>0</v>
      </c>
      <c r="J1980">
        <f>IF(A1980="","",SUMIFS(BallByBall!$T$2:$T$501,BallByBall!$B$2:$B$501,A1980,BallByBall!$H$2:$H$501,B1980))</f>
        <v>0</v>
      </c>
      <c r="K1980">
        <f>IF(A1980="","",SUMIFS(BallByBall!$U$2:$U$501,BallByBall!$B$2:$B$501,A1980,BallByBall!$P$2:$P$501,B1980))</f>
        <v>0</v>
      </c>
      <c r="L1980">
        <f>IF(A1980="","",SUMIFS(BallByBall!$V$2:$V$501,BallByBall!$B$2:$B$501,A1980,BallByBall!$P$2:$P$501,B1980))</f>
        <v>0</v>
      </c>
      <c r="M1980">
        <f>IF(A1980="","",SUMIFS(BallByBall!$W$2:$W$501,BallByBall!$B$2:$B$501,A1980,BallByBall!$P$2:$P$501,B1980))</f>
        <v>0</v>
      </c>
      <c r="N1980">
        <f>IF(A1980="","",SUMIFS(BallByBall!$X$2:$X$501,BallByBall!$B$2:$B$501,A1980,BallByBall!$P$2:$P$501,B1980))</f>
        <v>0</v>
      </c>
      <c r="O1980">
        <f>IF(A1980="","",SUMIFS(OverSummary!$G$2:$G$101,OverSummary!$A$2:$A$101,A1980,OverSummary!$D$2:$D$101,B1980))</f>
        <v>0</v>
      </c>
      <c r="P1980">
        <f>IF(A1980="","",G1980*Rules!$B$13+H1980*Rules!$B$14+I1980*Rules!$B$15)</f>
        <v>0</v>
      </c>
      <c r="Q1980">
        <f>IF(A1980="","",IF(G1980&gt;=100,Rules!$B$18,IF(G1980&gt;=50,Rules!$B$17,IF(G1980&gt;=30,Rules!$B$16,0)))+IF(AND(F1980=1,D1980&lt;&gt;"BWL",G1980=0),Rules!$B$27,0))</f>
        <v>0</v>
      </c>
      <c r="R1980">
        <f>IF(A1980="","",J1980*Rules!$B$19+O1980*Rules!$B$22)</f>
        <v>0</v>
      </c>
      <c r="S1980">
        <f>IF(A1980="","",IF(J1980&gt;=4,Rules!$B$21,IF(J1980&gt;=3,Rules!$B$20,0)))</f>
        <v>0</v>
      </c>
      <c r="T1980">
        <f>IF(A1980="","",K1980*Rules!$B$23+L1980*Rules!$B$24+M1980*Rules!$B$25+N1980*Rules!$B$26)</f>
        <v>0</v>
      </c>
      <c r="U1980">
        <f t="shared" si="30"/>
        <v>0</v>
      </c>
    </row>
    <row r="1981" spans="1:21" x14ac:dyDescent="0.2">
      <c r="A1981" t="str">
        <f>MatchSquad!A1981</f>
        <v>M040</v>
      </c>
      <c r="B1981" t="str">
        <f>MatchSquad!B1981</f>
        <v>P180</v>
      </c>
      <c r="C1981" t="str">
        <f>MatchSquad!C1981</f>
        <v>Ravi Singh</v>
      </c>
      <c r="D1981" t="str">
        <f>MatchSquad!D1981</f>
        <v>WK</v>
      </c>
      <c r="E1981" t="str">
        <f>MatchSquad!E1981</f>
        <v>RR</v>
      </c>
      <c r="F1981">
        <f>MatchSquad!G1981</f>
        <v>0</v>
      </c>
      <c r="G1981">
        <f>IF(A1981="","",SUMIFS(BallByBall!$I$2:$I$501,BallByBall!$B$2:$B$501,A1981,BallByBall!$F$2:$F$501,B1981))</f>
        <v>0</v>
      </c>
      <c r="H1981">
        <f>IF(A1981="","",COUNTIFS(BallByBall!$B$2:$B$501,A1981,BallByBall!$F$2:$F$501,B1981,BallByBall!$Q$2:$Q$501,1))</f>
        <v>0</v>
      </c>
      <c r="I1981">
        <f>IF(A1981="","",COUNTIFS(BallByBall!$B$2:$B$501,A1981,BallByBall!$F$2:$F$501,B1981,BallByBall!$R$2:$R$501,1))</f>
        <v>0</v>
      </c>
      <c r="J1981">
        <f>IF(A1981="","",SUMIFS(BallByBall!$T$2:$T$501,BallByBall!$B$2:$B$501,A1981,BallByBall!$H$2:$H$501,B1981))</f>
        <v>0</v>
      </c>
      <c r="K1981">
        <f>IF(A1981="","",SUMIFS(BallByBall!$U$2:$U$501,BallByBall!$B$2:$B$501,A1981,BallByBall!$P$2:$P$501,B1981))</f>
        <v>0</v>
      </c>
      <c r="L1981">
        <f>IF(A1981="","",SUMIFS(BallByBall!$V$2:$V$501,BallByBall!$B$2:$B$501,A1981,BallByBall!$P$2:$P$501,B1981))</f>
        <v>0</v>
      </c>
      <c r="M1981">
        <f>IF(A1981="","",SUMIFS(BallByBall!$W$2:$W$501,BallByBall!$B$2:$B$501,A1981,BallByBall!$P$2:$P$501,B1981))</f>
        <v>0</v>
      </c>
      <c r="N1981">
        <f>IF(A1981="","",SUMIFS(BallByBall!$X$2:$X$501,BallByBall!$B$2:$B$501,A1981,BallByBall!$P$2:$P$501,B1981))</f>
        <v>0</v>
      </c>
      <c r="O1981">
        <f>IF(A1981="","",SUMIFS(OverSummary!$G$2:$G$101,OverSummary!$A$2:$A$101,A1981,OverSummary!$D$2:$D$101,B1981))</f>
        <v>0</v>
      </c>
      <c r="P1981">
        <f>IF(A1981="","",G1981*Rules!$B$13+H1981*Rules!$B$14+I1981*Rules!$B$15)</f>
        <v>0</v>
      </c>
      <c r="Q1981">
        <f>IF(A1981="","",IF(G1981&gt;=100,Rules!$B$18,IF(G1981&gt;=50,Rules!$B$17,IF(G1981&gt;=30,Rules!$B$16,0)))+IF(AND(F1981=1,D1981&lt;&gt;"BWL",G1981=0),Rules!$B$27,0))</f>
        <v>0</v>
      </c>
      <c r="R1981">
        <f>IF(A1981="","",J1981*Rules!$B$19+O1981*Rules!$B$22)</f>
        <v>0</v>
      </c>
      <c r="S1981">
        <f>IF(A1981="","",IF(J1981&gt;=4,Rules!$B$21,IF(J1981&gt;=3,Rules!$B$20,0)))</f>
        <v>0</v>
      </c>
      <c r="T1981">
        <f>IF(A1981="","",K1981*Rules!$B$23+L1981*Rules!$B$24+M1981*Rules!$B$25+N1981*Rules!$B$26)</f>
        <v>0</v>
      </c>
      <c r="U1981">
        <f t="shared" si="30"/>
        <v>0</v>
      </c>
    </row>
    <row r="1982" spans="1:21" x14ac:dyDescent="0.2">
      <c r="A1982" t="str">
        <f>MatchSquad!A1982</f>
        <v>M040</v>
      </c>
      <c r="B1982" t="str">
        <f>MatchSquad!B1982</f>
        <v>P181</v>
      </c>
      <c r="C1982" t="str">
        <f>MatchSquad!C1982</f>
        <v>Aman Rao Perala</v>
      </c>
      <c r="D1982" t="str">
        <f>MatchSquad!D1982</f>
        <v>BAT</v>
      </c>
      <c r="E1982" t="str">
        <f>MatchSquad!E1982</f>
        <v>RR</v>
      </c>
      <c r="F1982">
        <f>MatchSquad!G1982</f>
        <v>0</v>
      </c>
      <c r="G1982">
        <f>IF(A1982="","",SUMIFS(BallByBall!$I$2:$I$501,BallByBall!$B$2:$B$501,A1982,BallByBall!$F$2:$F$501,B1982))</f>
        <v>0</v>
      </c>
      <c r="H1982">
        <f>IF(A1982="","",COUNTIFS(BallByBall!$B$2:$B$501,A1982,BallByBall!$F$2:$F$501,B1982,BallByBall!$Q$2:$Q$501,1))</f>
        <v>0</v>
      </c>
      <c r="I1982">
        <f>IF(A1982="","",COUNTIFS(BallByBall!$B$2:$B$501,A1982,BallByBall!$F$2:$F$501,B1982,BallByBall!$R$2:$R$501,1))</f>
        <v>0</v>
      </c>
      <c r="J1982">
        <f>IF(A1982="","",SUMIFS(BallByBall!$T$2:$T$501,BallByBall!$B$2:$B$501,A1982,BallByBall!$H$2:$H$501,B1982))</f>
        <v>0</v>
      </c>
      <c r="K1982">
        <f>IF(A1982="","",SUMIFS(BallByBall!$U$2:$U$501,BallByBall!$B$2:$B$501,A1982,BallByBall!$P$2:$P$501,B1982))</f>
        <v>0</v>
      </c>
      <c r="L1982">
        <f>IF(A1982="","",SUMIFS(BallByBall!$V$2:$V$501,BallByBall!$B$2:$B$501,A1982,BallByBall!$P$2:$P$501,B1982))</f>
        <v>0</v>
      </c>
      <c r="M1982">
        <f>IF(A1982="","",SUMIFS(BallByBall!$W$2:$W$501,BallByBall!$B$2:$B$501,A1982,BallByBall!$P$2:$P$501,B1982))</f>
        <v>0</v>
      </c>
      <c r="N1982">
        <f>IF(A1982="","",SUMIFS(BallByBall!$X$2:$X$501,BallByBall!$B$2:$B$501,A1982,BallByBall!$P$2:$P$501,B1982))</f>
        <v>0</v>
      </c>
      <c r="O1982">
        <f>IF(A1982="","",SUMIFS(OverSummary!$G$2:$G$101,OverSummary!$A$2:$A$101,A1982,OverSummary!$D$2:$D$101,B1982))</f>
        <v>0</v>
      </c>
      <c r="P1982">
        <f>IF(A1982="","",G1982*Rules!$B$13+H1982*Rules!$B$14+I1982*Rules!$B$15)</f>
        <v>0</v>
      </c>
      <c r="Q1982">
        <f>IF(A1982="","",IF(G1982&gt;=100,Rules!$B$18,IF(G1982&gt;=50,Rules!$B$17,IF(G1982&gt;=30,Rules!$B$16,0)))+IF(AND(F1982=1,D1982&lt;&gt;"BWL",G1982=0),Rules!$B$27,0))</f>
        <v>0</v>
      </c>
      <c r="R1982">
        <f>IF(A1982="","",J1982*Rules!$B$19+O1982*Rules!$B$22)</f>
        <v>0</v>
      </c>
      <c r="S1982">
        <f>IF(A1982="","",IF(J1982&gt;=4,Rules!$B$21,IF(J1982&gt;=3,Rules!$B$20,0)))</f>
        <v>0</v>
      </c>
      <c r="T1982">
        <f>IF(A1982="","",K1982*Rules!$B$23+L1982*Rules!$B$24+M1982*Rules!$B$25+N1982*Rules!$B$26)</f>
        <v>0</v>
      </c>
      <c r="U1982">
        <f t="shared" si="30"/>
        <v>0</v>
      </c>
    </row>
    <row r="1983" spans="1:21" x14ac:dyDescent="0.2">
      <c r="A1983" t="str">
        <f>MatchSquad!A1983</f>
        <v>M040</v>
      </c>
      <c r="B1983" t="str">
        <f>MatchSquad!B1983</f>
        <v>P182</v>
      </c>
      <c r="C1983" t="str">
        <f>MatchSquad!C1983</f>
        <v>Shimron Hetmyer</v>
      </c>
      <c r="D1983" t="str">
        <f>MatchSquad!D1983</f>
        <v>BAT</v>
      </c>
      <c r="E1983" t="str">
        <f>MatchSquad!E1983</f>
        <v>RR</v>
      </c>
      <c r="F1983">
        <f>MatchSquad!G1983</f>
        <v>0</v>
      </c>
      <c r="G1983">
        <f>IF(A1983="","",SUMIFS(BallByBall!$I$2:$I$501,BallByBall!$B$2:$B$501,A1983,BallByBall!$F$2:$F$501,B1983))</f>
        <v>0</v>
      </c>
      <c r="H1983">
        <f>IF(A1983="","",COUNTIFS(BallByBall!$B$2:$B$501,A1983,BallByBall!$F$2:$F$501,B1983,BallByBall!$Q$2:$Q$501,1))</f>
        <v>0</v>
      </c>
      <c r="I1983">
        <f>IF(A1983="","",COUNTIFS(BallByBall!$B$2:$B$501,A1983,BallByBall!$F$2:$F$501,B1983,BallByBall!$R$2:$R$501,1))</f>
        <v>0</v>
      </c>
      <c r="J1983">
        <f>IF(A1983="","",SUMIFS(BallByBall!$T$2:$T$501,BallByBall!$B$2:$B$501,A1983,BallByBall!$H$2:$H$501,B1983))</f>
        <v>0</v>
      </c>
      <c r="K1983">
        <f>IF(A1983="","",SUMIFS(BallByBall!$U$2:$U$501,BallByBall!$B$2:$B$501,A1983,BallByBall!$P$2:$P$501,B1983))</f>
        <v>0</v>
      </c>
      <c r="L1983">
        <f>IF(A1983="","",SUMIFS(BallByBall!$V$2:$V$501,BallByBall!$B$2:$B$501,A1983,BallByBall!$P$2:$P$501,B1983))</f>
        <v>0</v>
      </c>
      <c r="M1983">
        <f>IF(A1983="","",SUMIFS(BallByBall!$W$2:$W$501,BallByBall!$B$2:$B$501,A1983,BallByBall!$P$2:$P$501,B1983))</f>
        <v>0</v>
      </c>
      <c r="N1983">
        <f>IF(A1983="","",SUMIFS(BallByBall!$X$2:$X$501,BallByBall!$B$2:$B$501,A1983,BallByBall!$P$2:$P$501,B1983))</f>
        <v>0</v>
      </c>
      <c r="O1983">
        <f>IF(A1983="","",SUMIFS(OverSummary!$G$2:$G$101,OverSummary!$A$2:$A$101,A1983,OverSummary!$D$2:$D$101,B1983))</f>
        <v>0</v>
      </c>
      <c r="P1983">
        <f>IF(A1983="","",G1983*Rules!$B$13+H1983*Rules!$B$14+I1983*Rules!$B$15)</f>
        <v>0</v>
      </c>
      <c r="Q1983">
        <f>IF(A1983="","",IF(G1983&gt;=100,Rules!$B$18,IF(G1983&gt;=50,Rules!$B$17,IF(G1983&gt;=30,Rules!$B$16,0)))+IF(AND(F1983=1,D1983&lt;&gt;"BWL",G1983=0),Rules!$B$27,0))</f>
        <v>0</v>
      </c>
      <c r="R1983">
        <f>IF(A1983="","",J1983*Rules!$B$19+O1983*Rules!$B$22)</f>
        <v>0</v>
      </c>
      <c r="S1983">
        <f>IF(A1983="","",IF(J1983&gt;=4,Rules!$B$21,IF(J1983&gt;=3,Rules!$B$20,0)))</f>
        <v>0</v>
      </c>
      <c r="T1983">
        <f>IF(A1983="","",K1983*Rules!$B$23+L1983*Rules!$B$24+M1983*Rules!$B$25+N1983*Rules!$B$26)</f>
        <v>0</v>
      </c>
      <c r="U1983">
        <f t="shared" si="30"/>
        <v>0</v>
      </c>
    </row>
    <row r="1984" spans="1:21" x14ac:dyDescent="0.2">
      <c r="A1984" t="str">
        <f>MatchSquad!A1984</f>
        <v>M040</v>
      </c>
      <c r="B1984" t="str">
        <f>MatchSquad!B1984</f>
        <v>P183</v>
      </c>
      <c r="C1984" t="str">
        <f>MatchSquad!C1984</f>
        <v>Yashasvi Jaiswal</v>
      </c>
      <c r="D1984" t="str">
        <f>MatchSquad!D1984</f>
        <v>BAT</v>
      </c>
      <c r="E1984" t="str">
        <f>MatchSquad!E1984</f>
        <v>RR</v>
      </c>
      <c r="F1984">
        <f>MatchSquad!G1984</f>
        <v>0</v>
      </c>
      <c r="G1984">
        <f>IF(A1984="","",SUMIFS(BallByBall!$I$2:$I$501,BallByBall!$B$2:$B$501,A1984,BallByBall!$F$2:$F$501,B1984))</f>
        <v>0</v>
      </c>
      <c r="H1984">
        <f>IF(A1984="","",COUNTIFS(BallByBall!$B$2:$B$501,A1984,BallByBall!$F$2:$F$501,B1984,BallByBall!$Q$2:$Q$501,1))</f>
        <v>0</v>
      </c>
      <c r="I1984">
        <f>IF(A1984="","",COUNTIFS(BallByBall!$B$2:$B$501,A1984,BallByBall!$F$2:$F$501,B1984,BallByBall!$R$2:$R$501,1))</f>
        <v>0</v>
      </c>
      <c r="J1984">
        <f>IF(A1984="","",SUMIFS(BallByBall!$T$2:$T$501,BallByBall!$B$2:$B$501,A1984,BallByBall!$H$2:$H$501,B1984))</f>
        <v>0</v>
      </c>
      <c r="K1984">
        <f>IF(A1984="","",SUMIFS(BallByBall!$U$2:$U$501,BallByBall!$B$2:$B$501,A1984,BallByBall!$P$2:$P$501,B1984))</f>
        <v>0</v>
      </c>
      <c r="L1984">
        <f>IF(A1984="","",SUMIFS(BallByBall!$V$2:$V$501,BallByBall!$B$2:$B$501,A1984,BallByBall!$P$2:$P$501,B1984))</f>
        <v>0</v>
      </c>
      <c r="M1984">
        <f>IF(A1984="","",SUMIFS(BallByBall!$W$2:$W$501,BallByBall!$B$2:$B$501,A1984,BallByBall!$P$2:$P$501,B1984))</f>
        <v>0</v>
      </c>
      <c r="N1984">
        <f>IF(A1984="","",SUMIFS(BallByBall!$X$2:$X$501,BallByBall!$B$2:$B$501,A1984,BallByBall!$P$2:$P$501,B1984))</f>
        <v>0</v>
      </c>
      <c r="O1984">
        <f>IF(A1984="","",SUMIFS(OverSummary!$G$2:$G$101,OverSummary!$A$2:$A$101,A1984,OverSummary!$D$2:$D$101,B1984))</f>
        <v>0</v>
      </c>
      <c r="P1984">
        <f>IF(A1984="","",G1984*Rules!$B$13+H1984*Rules!$B$14+I1984*Rules!$B$15)</f>
        <v>0</v>
      </c>
      <c r="Q1984">
        <f>IF(A1984="","",IF(G1984&gt;=100,Rules!$B$18,IF(G1984&gt;=50,Rules!$B$17,IF(G1984&gt;=30,Rules!$B$16,0)))+IF(AND(F1984=1,D1984&lt;&gt;"BWL",G1984=0),Rules!$B$27,0))</f>
        <v>0</v>
      </c>
      <c r="R1984">
        <f>IF(A1984="","",J1984*Rules!$B$19+O1984*Rules!$B$22)</f>
        <v>0</v>
      </c>
      <c r="S1984">
        <f>IF(A1984="","",IF(J1984&gt;=4,Rules!$B$21,IF(J1984&gt;=3,Rules!$B$20,0)))</f>
        <v>0</v>
      </c>
      <c r="T1984">
        <f>IF(A1984="","",K1984*Rules!$B$23+L1984*Rules!$B$24+M1984*Rules!$B$25+N1984*Rules!$B$26)</f>
        <v>0</v>
      </c>
      <c r="U1984">
        <f t="shared" si="30"/>
        <v>0</v>
      </c>
    </row>
    <row r="1985" spans="1:21" x14ac:dyDescent="0.2">
      <c r="A1985" t="str">
        <f>MatchSquad!A1985</f>
        <v>M040</v>
      </c>
      <c r="B1985" t="str">
        <f>MatchSquad!B1985</f>
        <v>P184</v>
      </c>
      <c r="C1985" t="str">
        <f>MatchSquad!C1985</f>
        <v>Dhruv Jurel</v>
      </c>
      <c r="D1985" t="str">
        <f>MatchSquad!D1985</f>
        <v>WK</v>
      </c>
      <c r="E1985" t="str">
        <f>MatchSquad!E1985</f>
        <v>RR</v>
      </c>
      <c r="F1985">
        <f>MatchSquad!G1985</f>
        <v>0</v>
      </c>
      <c r="G1985">
        <f>IF(A1985="","",SUMIFS(BallByBall!$I$2:$I$501,BallByBall!$B$2:$B$501,A1985,BallByBall!$F$2:$F$501,B1985))</f>
        <v>0</v>
      </c>
      <c r="H1985">
        <f>IF(A1985="","",COUNTIFS(BallByBall!$B$2:$B$501,A1985,BallByBall!$F$2:$F$501,B1985,BallByBall!$Q$2:$Q$501,1))</f>
        <v>0</v>
      </c>
      <c r="I1985">
        <f>IF(A1985="","",COUNTIFS(BallByBall!$B$2:$B$501,A1985,BallByBall!$F$2:$F$501,B1985,BallByBall!$R$2:$R$501,1))</f>
        <v>0</v>
      </c>
      <c r="J1985">
        <f>IF(A1985="","",SUMIFS(BallByBall!$T$2:$T$501,BallByBall!$B$2:$B$501,A1985,BallByBall!$H$2:$H$501,B1985))</f>
        <v>0</v>
      </c>
      <c r="K1985">
        <f>IF(A1985="","",SUMIFS(BallByBall!$U$2:$U$501,BallByBall!$B$2:$B$501,A1985,BallByBall!$P$2:$P$501,B1985))</f>
        <v>0</v>
      </c>
      <c r="L1985">
        <f>IF(A1985="","",SUMIFS(BallByBall!$V$2:$V$501,BallByBall!$B$2:$B$501,A1985,BallByBall!$P$2:$P$501,B1985))</f>
        <v>0</v>
      </c>
      <c r="M1985">
        <f>IF(A1985="","",SUMIFS(BallByBall!$W$2:$W$501,BallByBall!$B$2:$B$501,A1985,BallByBall!$P$2:$P$501,B1985))</f>
        <v>0</v>
      </c>
      <c r="N1985">
        <f>IF(A1985="","",SUMIFS(BallByBall!$X$2:$X$501,BallByBall!$B$2:$B$501,A1985,BallByBall!$P$2:$P$501,B1985))</f>
        <v>0</v>
      </c>
      <c r="O1985">
        <f>IF(A1985="","",SUMIFS(OverSummary!$G$2:$G$101,OverSummary!$A$2:$A$101,A1985,OverSummary!$D$2:$D$101,B1985))</f>
        <v>0</v>
      </c>
      <c r="P1985">
        <f>IF(A1985="","",G1985*Rules!$B$13+H1985*Rules!$B$14+I1985*Rules!$B$15)</f>
        <v>0</v>
      </c>
      <c r="Q1985">
        <f>IF(A1985="","",IF(G1985&gt;=100,Rules!$B$18,IF(G1985&gt;=50,Rules!$B$17,IF(G1985&gt;=30,Rules!$B$16,0)))+IF(AND(F1985=1,D1985&lt;&gt;"BWL",G1985=0),Rules!$B$27,0))</f>
        <v>0</v>
      </c>
      <c r="R1985">
        <f>IF(A1985="","",J1985*Rules!$B$19+O1985*Rules!$B$22)</f>
        <v>0</v>
      </c>
      <c r="S1985">
        <f>IF(A1985="","",IF(J1985&gt;=4,Rules!$B$21,IF(J1985&gt;=3,Rules!$B$20,0)))</f>
        <v>0</v>
      </c>
      <c r="T1985">
        <f>IF(A1985="","",K1985*Rules!$B$23+L1985*Rules!$B$24+M1985*Rules!$B$25+N1985*Rules!$B$26)</f>
        <v>0</v>
      </c>
      <c r="U1985">
        <f t="shared" si="30"/>
        <v>0</v>
      </c>
    </row>
    <row r="1986" spans="1:21" x14ac:dyDescent="0.2">
      <c r="A1986" t="str">
        <f>MatchSquad!A1986</f>
        <v>M040</v>
      </c>
      <c r="B1986" t="str">
        <f>MatchSquad!B1986</f>
        <v>P185</v>
      </c>
      <c r="C1986" t="str">
        <f>MatchSquad!C1986</f>
        <v>Riyan Parag</v>
      </c>
      <c r="D1986" t="str">
        <f>MatchSquad!D1986</f>
        <v>AR</v>
      </c>
      <c r="E1986" t="str">
        <f>MatchSquad!E1986</f>
        <v>RR</v>
      </c>
      <c r="F1986">
        <f>MatchSquad!G1986</f>
        <v>0</v>
      </c>
      <c r="G1986">
        <f>IF(A1986="","",SUMIFS(BallByBall!$I$2:$I$501,BallByBall!$B$2:$B$501,A1986,BallByBall!$F$2:$F$501,B1986))</f>
        <v>0</v>
      </c>
      <c r="H1986">
        <f>IF(A1986="","",COUNTIFS(BallByBall!$B$2:$B$501,A1986,BallByBall!$F$2:$F$501,B1986,BallByBall!$Q$2:$Q$501,1))</f>
        <v>0</v>
      </c>
      <c r="I1986">
        <f>IF(A1986="","",COUNTIFS(BallByBall!$B$2:$B$501,A1986,BallByBall!$F$2:$F$501,B1986,BallByBall!$R$2:$R$501,1))</f>
        <v>0</v>
      </c>
      <c r="J1986">
        <f>IF(A1986="","",SUMIFS(BallByBall!$T$2:$T$501,BallByBall!$B$2:$B$501,A1986,BallByBall!$H$2:$H$501,B1986))</f>
        <v>0</v>
      </c>
      <c r="K1986">
        <f>IF(A1986="","",SUMIFS(BallByBall!$U$2:$U$501,BallByBall!$B$2:$B$501,A1986,BallByBall!$P$2:$P$501,B1986))</f>
        <v>0</v>
      </c>
      <c r="L1986">
        <f>IF(A1986="","",SUMIFS(BallByBall!$V$2:$V$501,BallByBall!$B$2:$B$501,A1986,BallByBall!$P$2:$P$501,B1986))</f>
        <v>0</v>
      </c>
      <c r="M1986">
        <f>IF(A1986="","",SUMIFS(BallByBall!$W$2:$W$501,BallByBall!$B$2:$B$501,A1986,BallByBall!$P$2:$P$501,B1986))</f>
        <v>0</v>
      </c>
      <c r="N1986">
        <f>IF(A1986="","",SUMIFS(BallByBall!$X$2:$X$501,BallByBall!$B$2:$B$501,A1986,BallByBall!$P$2:$P$501,B1986))</f>
        <v>0</v>
      </c>
      <c r="O1986">
        <f>IF(A1986="","",SUMIFS(OverSummary!$G$2:$G$101,OverSummary!$A$2:$A$101,A1986,OverSummary!$D$2:$D$101,B1986))</f>
        <v>0</v>
      </c>
      <c r="P1986">
        <f>IF(A1986="","",G1986*Rules!$B$13+H1986*Rules!$B$14+I1986*Rules!$B$15)</f>
        <v>0</v>
      </c>
      <c r="Q1986">
        <f>IF(A1986="","",IF(G1986&gt;=100,Rules!$B$18,IF(G1986&gt;=50,Rules!$B$17,IF(G1986&gt;=30,Rules!$B$16,0)))+IF(AND(F1986=1,D1986&lt;&gt;"BWL",G1986=0),Rules!$B$27,0))</f>
        <v>0</v>
      </c>
      <c r="R1986">
        <f>IF(A1986="","",J1986*Rules!$B$19+O1986*Rules!$B$22)</f>
        <v>0</v>
      </c>
      <c r="S1986">
        <f>IF(A1986="","",IF(J1986&gt;=4,Rules!$B$21,IF(J1986&gt;=3,Rules!$B$20,0)))</f>
        <v>0</v>
      </c>
      <c r="T1986">
        <f>IF(A1986="","",K1986*Rules!$B$23+L1986*Rules!$B$24+M1986*Rules!$B$25+N1986*Rules!$B$26)</f>
        <v>0</v>
      </c>
      <c r="U1986">
        <f t="shared" ref="U1986:U2049" si="31">IF(A1986="","",P1986+Q1986+R1986+S1986+T1986)</f>
        <v>0</v>
      </c>
    </row>
    <row r="1987" spans="1:21" x14ac:dyDescent="0.2">
      <c r="A1987" t="str">
        <f>MatchSquad!A1987</f>
        <v>M040</v>
      </c>
      <c r="B1987" t="str">
        <f>MatchSquad!B1987</f>
        <v>P186</v>
      </c>
      <c r="C1987" t="str">
        <f>MatchSquad!C1987</f>
        <v>Yudhvir Singh Charak</v>
      </c>
      <c r="D1987" t="str">
        <f>MatchSquad!D1987</f>
        <v>AR</v>
      </c>
      <c r="E1987" t="str">
        <f>MatchSquad!E1987</f>
        <v>RR</v>
      </c>
      <c r="F1987">
        <f>MatchSquad!G1987</f>
        <v>0</v>
      </c>
      <c r="G1987">
        <f>IF(A1987="","",SUMIFS(BallByBall!$I$2:$I$501,BallByBall!$B$2:$B$501,A1987,BallByBall!$F$2:$F$501,B1987))</f>
        <v>0</v>
      </c>
      <c r="H1987">
        <f>IF(A1987="","",COUNTIFS(BallByBall!$B$2:$B$501,A1987,BallByBall!$F$2:$F$501,B1987,BallByBall!$Q$2:$Q$501,1))</f>
        <v>0</v>
      </c>
      <c r="I1987">
        <f>IF(A1987="","",COUNTIFS(BallByBall!$B$2:$B$501,A1987,BallByBall!$F$2:$F$501,B1987,BallByBall!$R$2:$R$501,1))</f>
        <v>0</v>
      </c>
      <c r="J1987">
        <f>IF(A1987="","",SUMIFS(BallByBall!$T$2:$T$501,BallByBall!$B$2:$B$501,A1987,BallByBall!$H$2:$H$501,B1987))</f>
        <v>0</v>
      </c>
      <c r="K1987">
        <f>IF(A1987="","",SUMIFS(BallByBall!$U$2:$U$501,BallByBall!$B$2:$B$501,A1987,BallByBall!$P$2:$P$501,B1987))</f>
        <v>0</v>
      </c>
      <c r="L1987">
        <f>IF(A1987="","",SUMIFS(BallByBall!$V$2:$V$501,BallByBall!$B$2:$B$501,A1987,BallByBall!$P$2:$P$501,B1987))</f>
        <v>0</v>
      </c>
      <c r="M1987">
        <f>IF(A1987="","",SUMIFS(BallByBall!$W$2:$W$501,BallByBall!$B$2:$B$501,A1987,BallByBall!$P$2:$P$501,B1987))</f>
        <v>0</v>
      </c>
      <c r="N1987">
        <f>IF(A1987="","",SUMIFS(BallByBall!$X$2:$X$501,BallByBall!$B$2:$B$501,A1987,BallByBall!$P$2:$P$501,B1987))</f>
        <v>0</v>
      </c>
      <c r="O1987">
        <f>IF(A1987="","",SUMIFS(OverSummary!$G$2:$G$101,OverSummary!$A$2:$A$101,A1987,OverSummary!$D$2:$D$101,B1987))</f>
        <v>0</v>
      </c>
      <c r="P1987">
        <f>IF(A1987="","",G1987*Rules!$B$13+H1987*Rules!$B$14+I1987*Rules!$B$15)</f>
        <v>0</v>
      </c>
      <c r="Q1987">
        <f>IF(A1987="","",IF(G1987&gt;=100,Rules!$B$18,IF(G1987&gt;=50,Rules!$B$17,IF(G1987&gt;=30,Rules!$B$16,0)))+IF(AND(F1987=1,D1987&lt;&gt;"BWL",G1987=0),Rules!$B$27,0))</f>
        <v>0</v>
      </c>
      <c r="R1987">
        <f>IF(A1987="","",J1987*Rules!$B$19+O1987*Rules!$B$22)</f>
        <v>0</v>
      </c>
      <c r="S1987">
        <f>IF(A1987="","",IF(J1987&gt;=4,Rules!$B$21,IF(J1987&gt;=3,Rules!$B$20,0)))</f>
        <v>0</v>
      </c>
      <c r="T1987">
        <f>IF(A1987="","",K1987*Rules!$B$23+L1987*Rules!$B$24+M1987*Rules!$B$25+N1987*Rules!$B$26)</f>
        <v>0</v>
      </c>
      <c r="U1987">
        <f t="shared" si="31"/>
        <v>0</v>
      </c>
    </row>
    <row r="1988" spans="1:21" x14ac:dyDescent="0.2">
      <c r="A1988" t="str">
        <f>MatchSquad!A1988</f>
        <v>M040</v>
      </c>
      <c r="B1988" t="str">
        <f>MatchSquad!B1988</f>
        <v>P187</v>
      </c>
      <c r="C1988" t="str">
        <f>MatchSquad!C1988</f>
        <v>Ravindra Jadeja</v>
      </c>
      <c r="D1988" t="str">
        <f>MatchSquad!D1988</f>
        <v>AR</v>
      </c>
      <c r="E1988" t="str">
        <f>MatchSquad!E1988</f>
        <v>RR</v>
      </c>
      <c r="F1988">
        <f>MatchSquad!G1988</f>
        <v>0</v>
      </c>
      <c r="G1988">
        <f>IF(A1988="","",SUMIFS(BallByBall!$I$2:$I$501,BallByBall!$B$2:$B$501,A1988,BallByBall!$F$2:$F$501,B1988))</f>
        <v>0</v>
      </c>
      <c r="H1988">
        <f>IF(A1988="","",COUNTIFS(BallByBall!$B$2:$B$501,A1988,BallByBall!$F$2:$F$501,B1988,BallByBall!$Q$2:$Q$501,1))</f>
        <v>0</v>
      </c>
      <c r="I1988">
        <f>IF(A1988="","",COUNTIFS(BallByBall!$B$2:$B$501,A1988,BallByBall!$F$2:$F$501,B1988,BallByBall!$R$2:$R$501,1))</f>
        <v>0</v>
      </c>
      <c r="J1988">
        <f>IF(A1988="","",SUMIFS(BallByBall!$T$2:$T$501,BallByBall!$B$2:$B$501,A1988,BallByBall!$H$2:$H$501,B1988))</f>
        <v>0</v>
      </c>
      <c r="K1988">
        <f>IF(A1988="","",SUMIFS(BallByBall!$U$2:$U$501,BallByBall!$B$2:$B$501,A1988,BallByBall!$P$2:$P$501,B1988))</f>
        <v>0</v>
      </c>
      <c r="L1988">
        <f>IF(A1988="","",SUMIFS(BallByBall!$V$2:$V$501,BallByBall!$B$2:$B$501,A1988,BallByBall!$P$2:$P$501,B1988))</f>
        <v>0</v>
      </c>
      <c r="M1988">
        <f>IF(A1988="","",SUMIFS(BallByBall!$W$2:$W$501,BallByBall!$B$2:$B$501,A1988,BallByBall!$P$2:$P$501,B1988))</f>
        <v>0</v>
      </c>
      <c r="N1988">
        <f>IF(A1988="","",SUMIFS(BallByBall!$X$2:$X$501,BallByBall!$B$2:$B$501,A1988,BallByBall!$P$2:$P$501,B1988))</f>
        <v>0</v>
      </c>
      <c r="O1988">
        <f>IF(A1988="","",SUMIFS(OverSummary!$G$2:$G$101,OverSummary!$A$2:$A$101,A1988,OverSummary!$D$2:$D$101,B1988))</f>
        <v>0</v>
      </c>
      <c r="P1988">
        <f>IF(A1988="","",G1988*Rules!$B$13+H1988*Rules!$B$14+I1988*Rules!$B$15)</f>
        <v>0</v>
      </c>
      <c r="Q1988">
        <f>IF(A1988="","",IF(G1988&gt;=100,Rules!$B$18,IF(G1988&gt;=50,Rules!$B$17,IF(G1988&gt;=30,Rules!$B$16,0)))+IF(AND(F1988=1,D1988&lt;&gt;"BWL",G1988=0),Rules!$B$27,0))</f>
        <v>0</v>
      </c>
      <c r="R1988">
        <f>IF(A1988="","",J1988*Rules!$B$19+O1988*Rules!$B$22)</f>
        <v>0</v>
      </c>
      <c r="S1988">
        <f>IF(A1988="","",IF(J1988&gt;=4,Rules!$B$21,IF(J1988&gt;=3,Rules!$B$20,0)))</f>
        <v>0</v>
      </c>
      <c r="T1988">
        <f>IF(A1988="","",K1988*Rules!$B$23+L1988*Rules!$B$24+M1988*Rules!$B$25+N1988*Rules!$B$26)</f>
        <v>0</v>
      </c>
      <c r="U1988">
        <f t="shared" si="31"/>
        <v>0</v>
      </c>
    </row>
    <row r="1989" spans="1:21" x14ac:dyDescent="0.2">
      <c r="A1989" t="str">
        <f>MatchSquad!A1989</f>
        <v>M040</v>
      </c>
      <c r="B1989" t="str">
        <f>MatchSquad!B1989</f>
        <v>P188</v>
      </c>
      <c r="C1989" t="str">
        <f>MatchSquad!C1989</f>
        <v>Dasun Shanaka</v>
      </c>
      <c r="D1989" t="str">
        <f>MatchSquad!D1989</f>
        <v>AR</v>
      </c>
      <c r="E1989" t="str">
        <f>MatchSquad!E1989</f>
        <v>RR</v>
      </c>
      <c r="F1989">
        <f>MatchSquad!G1989</f>
        <v>0</v>
      </c>
      <c r="G1989">
        <f>IF(A1989="","",SUMIFS(BallByBall!$I$2:$I$501,BallByBall!$B$2:$B$501,A1989,BallByBall!$F$2:$F$501,B1989))</f>
        <v>0</v>
      </c>
      <c r="H1989">
        <f>IF(A1989="","",COUNTIFS(BallByBall!$B$2:$B$501,A1989,BallByBall!$F$2:$F$501,B1989,BallByBall!$Q$2:$Q$501,1))</f>
        <v>0</v>
      </c>
      <c r="I1989">
        <f>IF(A1989="","",COUNTIFS(BallByBall!$B$2:$B$501,A1989,BallByBall!$F$2:$F$501,B1989,BallByBall!$R$2:$R$501,1))</f>
        <v>0</v>
      </c>
      <c r="J1989">
        <f>IF(A1989="","",SUMIFS(BallByBall!$T$2:$T$501,BallByBall!$B$2:$B$501,A1989,BallByBall!$H$2:$H$501,B1989))</f>
        <v>0</v>
      </c>
      <c r="K1989">
        <f>IF(A1989="","",SUMIFS(BallByBall!$U$2:$U$501,BallByBall!$B$2:$B$501,A1989,BallByBall!$P$2:$P$501,B1989))</f>
        <v>0</v>
      </c>
      <c r="L1989">
        <f>IF(A1989="","",SUMIFS(BallByBall!$V$2:$V$501,BallByBall!$B$2:$B$501,A1989,BallByBall!$P$2:$P$501,B1989))</f>
        <v>0</v>
      </c>
      <c r="M1989">
        <f>IF(A1989="","",SUMIFS(BallByBall!$W$2:$W$501,BallByBall!$B$2:$B$501,A1989,BallByBall!$P$2:$P$501,B1989))</f>
        <v>0</v>
      </c>
      <c r="N1989">
        <f>IF(A1989="","",SUMIFS(BallByBall!$X$2:$X$501,BallByBall!$B$2:$B$501,A1989,BallByBall!$P$2:$P$501,B1989))</f>
        <v>0</v>
      </c>
      <c r="O1989">
        <f>IF(A1989="","",SUMIFS(OverSummary!$G$2:$G$101,OverSummary!$A$2:$A$101,A1989,OverSummary!$D$2:$D$101,B1989))</f>
        <v>0</v>
      </c>
      <c r="P1989">
        <f>IF(A1989="","",G1989*Rules!$B$13+H1989*Rules!$B$14+I1989*Rules!$B$15)</f>
        <v>0</v>
      </c>
      <c r="Q1989">
        <f>IF(A1989="","",IF(G1989&gt;=100,Rules!$B$18,IF(G1989&gt;=50,Rules!$B$17,IF(G1989&gt;=30,Rules!$B$16,0)))+IF(AND(F1989=1,D1989&lt;&gt;"BWL",G1989=0),Rules!$B$27,0))</f>
        <v>0</v>
      </c>
      <c r="R1989">
        <f>IF(A1989="","",J1989*Rules!$B$19+O1989*Rules!$B$22)</f>
        <v>0</v>
      </c>
      <c r="S1989">
        <f>IF(A1989="","",IF(J1989&gt;=4,Rules!$B$21,IF(J1989&gt;=3,Rules!$B$20,0)))</f>
        <v>0</v>
      </c>
      <c r="T1989">
        <f>IF(A1989="","",K1989*Rules!$B$23+L1989*Rules!$B$24+M1989*Rules!$B$25+N1989*Rules!$B$26)</f>
        <v>0</v>
      </c>
      <c r="U1989">
        <f t="shared" si="31"/>
        <v>0</v>
      </c>
    </row>
    <row r="1990" spans="1:21" x14ac:dyDescent="0.2">
      <c r="A1990" t="str">
        <f>MatchSquad!A1990</f>
        <v>M040</v>
      </c>
      <c r="B1990" t="str">
        <f>MatchSquad!B1990</f>
        <v>P189</v>
      </c>
      <c r="C1990" t="str">
        <f>MatchSquad!C1990</f>
        <v>Jofra Archer</v>
      </c>
      <c r="D1990" t="str">
        <f>MatchSquad!D1990</f>
        <v>BWL</v>
      </c>
      <c r="E1990" t="str">
        <f>MatchSquad!E1990</f>
        <v>RR</v>
      </c>
      <c r="F1990">
        <f>MatchSquad!G1990</f>
        <v>0</v>
      </c>
      <c r="G1990">
        <f>IF(A1990="","",SUMIFS(BallByBall!$I$2:$I$501,BallByBall!$B$2:$B$501,A1990,BallByBall!$F$2:$F$501,B1990))</f>
        <v>0</v>
      </c>
      <c r="H1990">
        <f>IF(A1990="","",COUNTIFS(BallByBall!$B$2:$B$501,A1990,BallByBall!$F$2:$F$501,B1990,BallByBall!$Q$2:$Q$501,1))</f>
        <v>0</v>
      </c>
      <c r="I1990">
        <f>IF(A1990="","",COUNTIFS(BallByBall!$B$2:$B$501,A1990,BallByBall!$F$2:$F$501,B1990,BallByBall!$R$2:$R$501,1))</f>
        <v>0</v>
      </c>
      <c r="J1990">
        <f>IF(A1990="","",SUMIFS(BallByBall!$T$2:$T$501,BallByBall!$B$2:$B$501,A1990,BallByBall!$H$2:$H$501,B1990))</f>
        <v>0</v>
      </c>
      <c r="K1990">
        <f>IF(A1990="","",SUMIFS(BallByBall!$U$2:$U$501,BallByBall!$B$2:$B$501,A1990,BallByBall!$P$2:$P$501,B1990))</f>
        <v>0</v>
      </c>
      <c r="L1990">
        <f>IF(A1990="","",SUMIFS(BallByBall!$V$2:$V$501,BallByBall!$B$2:$B$501,A1990,BallByBall!$P$2:$P$501,B1990))</f>
        <v>0</v>
      </c>
      <c r="M1990">
        <f>IF(A1990="","",SUMIFS(BallByBall!$W$2:$W$501,BallByBall!$B$2:$B$501,A1990,BallByBall!$P$2:$P$501,B1990))</f>
        <v>0</v>
      </c>
      <c r="N1990">
        <f>IF(A1990="","",SUMIFS(BallByBall!$X$2:$X$501,BallByBall!$B$2:$B$501,A1990,BallByBall!$P$2:$P$501,B1990))</f>
        <v>0</v>
      </c>
      <c r="O1990">
        <f>IF(A1990="","",SUMIFS(OverSummary!$G$2:$G$101,OverSummary!$A$2:$A$101,A1990,OverSummary!$D$2:$D$101,B1990))</f>
        <v>0</v>
      </c>
      <c r="P1990">
        <f>IF(A1990="","",G1990*Rules!$B$13+H1990*Rules!$B$14+I1990*Rules!$B$15)</f>
        <v>0</v>
      </c>
      <c r="Q1990">
        <f>IF(A1990="","",IF(G1990&gt;=100,Rules!$B$18,IF(G1990&gt;=50,Rules!$B$17,IF(G1990&gt;=30,Rules!$B$16,0)))+IF(AND(F1990=1,D1990&lt;&gt;"BWL",G1990=0),Rules!$B$27,0))</f>
        <v>0</v>
      </c>
      <c r="R1990">
        <f>IF(A1990="","",J1990*Rules!$B$19+O1990*Rules!$B$22)</f>
        <v>0</v>
      </c>
      <c r="S1990">
        <f>IF(A1990="","",IF(J1990&gt;=4,Rules!$B$21,IF(J1990&gt;=3,Rules!$B$20,0)))</f>
        <v>0</v>
      </c>
      <c r="T1990">
        <f>IF(A1990="","",K1990*Rules!$B$23+L1990*Rules!$B$24+M1990*Rules!$B$25+N1990*Rules!$B$26)</f>
        <v>0</v>
      </c>
      <c r="U1990">
        <f t="shared" si="31"/>
        <v>0</v>
      </c>
    </row>
    <row r="1991" spans="1:21" x14ac:dyDescent="0.2">
      <c r="A1991" t="str">
        <f>MatchSquad!A1991</f>
        <v>M040</v>
      </c>
      <c r="B1991" t="str">
        <f>MatchSquad!B1991</f>
        <v>P190</v>
      </c>
      <c r="C1991" t="str">
        <f>MatchSquad!C1991</f>
        <v>Tushar Deshpande</v>
      </c>
      <c r="D1991" t="str">
        <f>MatchSquad!D1991</f>
        <v>BWL</v>
      </c>
      <c r="E1991" t="str">
        <f>MatchSquad!E1991</f>
        <v>RR</v>
      </c>
      <c r="F1991">
        <f>MatchSquad!G1991</f>
        <v>0</v>
      </c>
      <c r="G1991">
        <f>IF(A1991="","",SUMIFS(BallByBall!$I$2:$I$501,BallByBall!$B$2:$B$501,A1991,BallByBall!$F$2:$F$501,B1991))</f>
        <v>0</v>
      </c>
      <c r="H1991">
        <f>IF(A1991="","",COUNTIFS(BallByBall!$B$2:$B$501,A1991,BallByBall!$F$2:$F$501,B1991,BallByBall!$Q$2:$Q$501,1))</f>
        <v>0</v>
      </c>
      <c r="I1991">
        <f>IF(A1991="","",COUNTIFS(BallByBall!$B$2:$B$501,A1991,BallByBall!$F$2:$F$501,B1991,BallByBall!$R$2:$R$501,1))</f>
        <v>0</v>
      </c>
      <c r="J1991">
        <f>IF(A1991="","",SUMIFS(BallByBall!$T$2:$T$501,BallByBall!$B$2:$B$501,A1991,BallByBall!$H$2:$H$501,B1991))</f>
        <v>0</v>
      </c>
      <c r="K1991">
        <f>IF(A1991="","",SUMIFS(BallByBall!$U$2:$U$501,BallByBall!$B$2:$B$501,A1991,BallByBall!$P$2:$P$501,B1991))</f>
        <v>0</v>
      </c>
      <c r="L1991">
        <f>IF(A1991="","",SUMIFS(BallByBall!$V$2:$V$501,BallByBall!$B$2:$B$501,A1991,BallByBall!$P$2:$P$501,B1991))</f>
        <v>0</v>
      </c>
      <c r="M1991">
        <f>IF(A1991="","",SUMIFS(BallByBall!$W$2:$W$501,BallByBall!$B$2:$B$501,A1991,BallByBall!$P$2:$P$501,B1991))</f>
        <v>0</v>
      </c>
      <c r="N1991">
        <f>IF(A1991="","",SUMIFS(BallByBall!$X$2:$X$501,BallByBall!$B$2:$B$501,A1991,BallByBall!$P$2:$P$501,B1991))</f>
        <v>0</v>
      </c>
      <c r="O1991">
        <f>IF(A1991="","",SUMIFS(OverSummary!$G$2:$G$101,OverSummary!$A$2:$A$101,A1991,OverSummary!$D$2:$D$101,B1991))</f>
        <v>0</v>
      </c>
      <c r="P1991">
        <f>IF(A1991="","",G1991*Rules!$B$13+H1991*Rules!$B$14+I1991*Rules!$B$15)</f>
        <v>0</v>
      </c>
      <c r="Q1991">
        <f>IF(A1991="","",IF(G1991&gt;=100,Rules!$B$18,IF(G1991&gt;=50,Rules!$B$17,IF(G1991&gt;=30,Rules!$B$16,0)))+IF(AND(F1991=1,D1991&lt;&gt;"BWL",G1991=0),Rules!$B$27,0))</f>
        <v>0</v>
      </c>
      <c r="R1991">
        <f>IF(A1991="","",J1991*Rules!$B$19+O1991*Rules!$B$22)</f>
        <v>0</v>
      </c>
      <c r="S1991">
        <f>IF(A1991="","",IF(J1991&gt;=4,Rules!$B$21,IF(J1991&gt;=3,Rules!$B$20,0)))</f>
        <v>0</v>
      </c>
      <c r="T1991">
        <f>IF(A1991="","",K1991*Rules!$B$23+L1991*Rules!$B$24+M1991*Rules!$B$25+N1991*Rules!$B$26)</f>
        <v>0</v>
      </c>
      <c r="U1991">
        <f t="shared" si="31"/>
        <v>0</v>
      </c>
    </row>
    <row r="1992" spans="1:21" x14ac:dyDescent="0.2">
      <c r="A1992" t="str">
        <f>MatchSquad!A1992</f>
        <v>M040</v>
      </c>
      <c r="B1992" t="str">
        <f>MatchSquad!B1992</f>
        <v>P191</v>
      </c>
      <c r="C1992" t="str">
        <f>MatchSquad!C1992</f>
        <v>Kwena Maphaka</v>
      </c>
      <c r="D1992" t="str">
        <f>MatchSquad!D1992</f>
        <v>BWL</v>
      </c>
      <c r="E1992" t="str">
        <f>MatchSquad!E1992</f>
        <v>RR</v>
      </c>
      <c r="F1992">
        <f>MatchSquad!G1992</f>
        <v>0</v>
      </c>
      <c r="G1992">
        <f>IF(A1992="","",SUMIFS(BallByBall!$I$2:$I$501,BallByBall!$B$2:$B$501,A1992,BallByBall!$F$2:$F$501,B1992))</f>
        <v>0</v>
      </c>
      <c r="H1992">
        <f>IF(A1992="","",COUNTIFS(BallByBall!$B$2:$B$501,A1992,BallByBall!$F$2:$F$501,B1992,BallByBall!$Q$2:$Q$501,1))</f>
        <v>0</v>
      </c>
      <c r="I1992">
        <f>IF(A1992="","",COUNTIFS(BallByBall!$B$2:$B$501,A1992,BallByBall!$F$2:$F$501,B1992,BallByBall!$R$2:$R$501,1))</f>
        <v>0</v>
      </c>
      <c r="J1992">
        <f>IF(A1992="","",SUMIFS(BallByBall!$T$2:$T$501,BallByBall!$B$2:$B$501,A1992,BallByBall!$H$2:$H$501,B1992))</f>
        <v>0</v>
      </c>
      <c r="K1992">
        <f>IF(A1992="","",SUMIFS(BallByBall!$U$2:$U$501,BallByBall!$B$2:$B$501,A1992,BallByBall!$P$2:$P$501,B1992))</f>
        <v>0</v>
      </c>
      <c r="L1992">
        <f>IF(A1992="","",SUMIFS(BallByBall!$V$2:$V$501,BallByBall!$B$2:$B$501,A1992,BallByBall!$P$2:$P$501,B1992))</f>
        <v>0</v>
      </c>
      <c r="M1992">
        <f>IF(A1992="","",SUMIFS(BallByBall!$W$2:$W$501,BallByBall!$B$2:$B$501,A1992,BallByBall!$P$2:$P$501,B1992))</f>
        <v>0</v>
      </c>
      <c r="N1992">
        <f>IF(A1992="","",SUMIFS(BallByBall!$X$2:$X$501,BallByBall!$B$2:$B$501,A1992,BallByBall!$P$2:$P$501,B1992))</f>
        <v>0</v>
      </c>
      <c r="O1992">
        <f>IF(A1992="","",SUMIFS(OverSummary!$G$2:$G$101,OverSummary!$A$2:$A$101,A1992,OverSummary!$D$2:$D$101,B1992))</f>
        <v>0</v>
      </c>
      <c r="P1992">
        <f>IF(A1992="","",G1992*Rules!$B$13+H1992*Rules!$B$14+I1992*Rules!$B$15)</f>
        <v>0</v>
      </c>
      <c r="Q1992">
        <f>IF(A1992="","",IF(G1992&gt;=100,Rules!$B$18,IF(G1992&gt;=50,Rules!$B$17,IF(G1992&gt;=30,Rules!$B$16,0)))+IF(AND(F1992=1,D1992&lt;&gt;"BWL",G1992=0),Rules!$B$27,0))</f>
        <v>0</v>
      </c>
      <c r="R1992">
        <f>IF(A1992="","",J1992*Rules!$B$19+O1992*Rules!$B$22)</f>
        <v>0</v>
      </c>
      <c r="S1992">
        <f>IF(A1992="","",IF(J1992&gt;=4,Rules!$B$21,IF(J1992&gt;=3,Rules!$B$20,0)))</f>
        <v>0</v>
      </c>
      <c r="T1992">
        <f>IF(A1992="","",K1992*Rules!$B$23+L1992*Rules!$B$24+M1992*Rules!$B$25+N1992*Rules!$B$26)</f>
        <v>0</v>
      </c>
      <c r="U1992">
        <f t="shared" si="31"/>
        <v>0</v>
      </c>
    </row>
    <row r="1993" spans="1:21" x14ac:dyDescent="0.2">
      <c r="A1993" t="str">
        <f>MatchSquad!A1993</f>
        <v>M040</v>
      </c>
      <c r="B1993" t="str">
        <f>MatchSquad!B1993</f>
        <v>P192</v>
      </c>
      <c r="C1993" t="str">
        <f>MatchSquad!C1993</f>
        <v>Ravi Bishnoi</v>
      </c>
      <c r="D1993" t="str">
        <f>MatchSquad!D1993</f>
        <v>BWL</v>
      </c>
      <c r="E1993" t="str">
        <f>MatchSquad!E1993</f>
        <v>RR</v>
      </c>
      <c r="F1993">
        <f>MatchSquad!G1993</f>
        <v>0</v>
      </c>
      <c r="G1993">
        <f>IF(A1993="","",SUMIFS(BallByBall!$I$2:$I$501,BallByBall!$B$2:$B$501,A1993,BallByBall!$F$2:$F$501,B1993))</f>
        <v>0</v>
      </c>
      <c r="H1993">
        <f>IF(A1993="","",COUNTIFS(BallByBall!$B$2:$B$501,A1993,BallByBall!$F$2:$F$501,B1993,BallByBall!$Q$2:$Q$501,1))</f>
        <v>0</v>
      </c>
      <c r="I1993">
        <f>IF(A1993="","",COUNTIFS(BallByBall!$B$2:$B$501,A1993,BallByBall!$F$2:$F$501,B1993,BallByBall!$R$2:$R$501,1))</f>
        <v>0</v>
      </c>
      <c r="J1993">
        <f>IF(A1993="","",SUMIFS(BallByBall!$T$2:$T$501,BallByBall!$B$2:$B$501,A1993,BallByBall!$H$2:$H$501,B1993))</f>
        <v>0</v>
      </c>
      <c r="K1993">
        <f>IF(A1993="","",SUMIFS(BallByBall!$U$2:$U$501,BallByBall!$B$2:$B$501,A1993,BallByBall!$P$2:$P$501,B1993))</f>
        <v>0</v>
      </c>
      <c r="L1993">
        <f>IF(A1993="","",SUMIFS(BallByBall!$V$2:$V$501,BallByBall!$B$2:$B$501,A1993,BallByBall!$P$2:$P$501,B1993))</f>
        <v>0</v>
      </c>
      <c r="M1993">
        <f>IF(A1993="","",SUMIFS(BallByBall!$W$2:$W$501,BallByBall!$B$2:$B$501,A1993,BallByBall!$P$2:$P$501,B1993))</f>
        <v>0</v>
      </c>
      <c r="N1993">
        <f>IF(A1993="","",SUMIFS(BallByBall!$X$2:$X$501,BallByBall!$B$2:$B$501,A1993,BallByBall!$P$2:$P$501,B1993))</f>
        <v>0</v>
      </c>
      <c r="O1993">
        <f>IF(A1993="","",SUMIFS(OverSummary!$G$2:$G$101,OverSummary!$A$2:$A$101,A1993,OverSummary!$D$2:$D$101,B1993))</f>
        <v>0</v>
      </c>
      <c r="P1993">
        <f>IF(A1993="","",G1993*Rules!$B$13+H1993*Rules!$B$14+I1993*Rules!$B$15)</f>
        <v>0</v>
      </c>
      <c r="Q1993">
        <f>IF(A1993="","",IF(G1993&gt;=100,Rules!$B$18,IF(G1993&gt;=50,Rules!$B$17,IF(G1993&gt;=30,Rules!$B$16,0)))+IF(AND(F1993=1,D1993&lt;&gt;"BWL",G1993=0),Rules!$B$27,0))</f>
        <v>0</v>
      </c>
      <c r="R1993">
        <f>IF(A1993="","",J1993*Rules!$B$19+O1993*Rules!$B$22)</f>
        <v>0</v>
      </c>
      <c r="S1993">
        <f>IF(A1993="","",IF(J1993&gt;=4,Rules!$B$21,IF(J1993&gt;=3,Rules!$B$20,0)))</f>
        <v>0</v>
      </c>
      <c r="T1993">
        <f>IF(A1993="","",K1993*Rules!$B$23+L1993*Rules!$B$24+M1993*Rules!$B$25+N1993*Rules!$B$26)</f>
        <v>0</v>
      </c>
      <c r="U1993">
        <f t="shared" si="31"/>
        <v>0</v>
      </c>
    </row>
    <row r="1994" spans="1:21" x14ac:dyDescent="0.2">
      <c r="A1994" t="str">
        <f>MatchSquad!A1994</f>
        <v>M040</v>
      </c>
      <c r="B1994" t="str">
        <f>MatchSquad!B1994</f>
        <v>P193</v>
      </c>
      <c r="C1994" t="str">
        <f>MatchSquad!C1994</f>
        <v>Sushant Mishra</v>
      </c>
      <c r="D1994" t="str">
        <f>MatchSquad!D1994</f>
        <v>BWL</v>
      </c>
      <c r="E1994" t="str">
        <f>MatchSquad!E1994</f>
        <v>RR</v>
      </c>
      <c r="F1994">
        <f>MatchSquad!G1994</f>
        <v>0</v>
      </c>
      <c r="G1994">
        <f>IF(A1994="","",SUMIFS(BallByBall!$I$2:$I$501,BallByBall!$B$2:$B$501,A1994,BallByBall!$F$2:$F$501,B1994))</f>
        <v>0</v>
      </c>
      <c r="H1994">
        <f>IF(A1994="","",COUNTIFS(BallByBall!$B$2:$B$501,A1994,BallByBall!$F$2:$F$501,B1994,BallByBall!$Q$2:$Q$501,1))</f>
        <v>0</v>
      </c>
      <c r="I1994">
        <f>IF(A1994="","",COUNTIFS(BallByBall!$B$2:$B$501,A1994,BallByBall!$F$2:$F$501,B1994,BallByBall!$R$2:$R$501,1))</f>
        <v>0</v>
      </c>
      <c r="J1994">
        <f>IF(A1994="","",SUMIFS(BallByBall!$T$2:$T$501,BallByBall!$B$2:$B$501,A1994,BallByBall!$H$2:$H$501,B1994))</f>
        <v>0</v>
      </c>
      <c r="K1994">
        <f>IF(A1994="","",SUMIFS(BallByBall!$U$2:$U$501,BallByBall!$B$2:$B$501,A1994,BallByBall!$P$2:$P$501,B1994))</f>
        <v>0</v>
      </c>
      <c r="L1994">
        <f>IF(A1994="","",SUMIFS(BallByBall!$V$2:$V$501,BallByBall!$B$2:$B$501,A1994,BallByBall!$P$2:$P$501,B1994))</f>
        <v>0</v>
      </c>
      <c r="M1994">
        <f>IF(A1994="","",SUMIFS(BallByBall!$W$2:$W$501,BallByBall!$B$2:$B$501,A1994,BallByBall!$P$2:$P$501,B1994))</f>
        <v>0</v>
      </c>
      <c r="N1994">
        <f>IF(A1994="","",SUMIFS(BallByBall!$X$2:$X$501,BallByBall!$B$2:$B$501,A1994,BallByBall!$P$2:$P$501,B1994))</f>
        <v>0</v>
      </c>
      <c r="O1994">
        <f>IF(A1994="","",SUMIFS(OverSummary!$G$2:$G$101,OverSummary!$A$2:$A$101,A1994,OverSummary!$D$2:$D$101,B1994))</f>
        <v>0</v>
      </c>
      <c r="P1994">
        <f>IF(A1994="","",G1994*Rules!$B$13+H1994*Rules!$B$14+I1994*Rules!$B$15)</f>
        <v>0</v>
      </c>
      <c r="Q1994">
        <f>IF(A1994="","",IF(G1994&gt;=100,Rules!$B$18,IF(G1994&gt;=50,Rules!$B$17,IF(G1994&gt;=30,Rules!$B$16,0)))+IF(AND(F1994=1,D1994&lt;&gt;"BWL",G1994=0),Rules!$B$27,0))</f>
        <v>0</v>
      </c>
      <c r="R1994">
        <f>IF(A1994="","",J1994*Rules!$B$19+O1994*Rules!$B$22)</f>
        <v>0</v>
      </c>
      <c r="S1994">
        <f>IF(A1994="","",IF(J1994&gt;=4,Rules!$B$21,IF(J1994&gt;=3,Rules!$B$20,0)))</f>
        <v>0</v>
      </c>
      <c r="T1994">
        <f>IF(A1994="","",K1994*Rules!$B$23+L1994*Rules!$B$24+M1994*Rules!$B$25+N1994*Rules!$B$26)</f>
        <v>0</v>
      </c>
      <c r="U1994">
        <f t="shared" si="31"/>
        <v>0</v>
      </c>
    </row>
    <row r="1995" spans="1:21" x14ac:dyDescent="0.2">
      <c r="A1995" t="str">
        <f>MatchSquad!A1995</f>
        <v>M040</v>
      </c>
      <c r="B1995" t="str">
        <f>MatchSquad!B1995</f>
        <v>P194</v>
      </c>
      <c r="C1995" t="str">
        <f>MatchSquad!C1995</f>
        <v>Yash Raj Punja</v>
      </c>
      <c r="D1995" t="str">
        <f>MatchSquad!D1995</f>
        <v>BWL</v>
      </c>
      <c r="E1995" t="str">
        <f>MatchSquad!E1995</f>
        <v>RR</v>
      </c>
      <c r="F1995">
        <f>MatchSquad!G1995</f>
        <v>0</v>
      </c>
      <c r="G1995">
        <f>IF(A1995="","",SUMIFS(BallByBall!$I$2:$I$501,BallByBall!$B$2:$B$501,A1995,BallByBall!$F$2:$F$501,B1995))</f>
        <v>0</v>
      </c>
      <c r="H1995">
        <f>IF(A1995="","",COUNTIFS(BallByBall!$B$2:$B$501,A1995,BallByBall!$F$2:$F$501,B1995,BallByBall!$Q$2:$Q$501,1))</f>
        <v>0</v>
      </c>
      <c r="I1995">
        <f>IF(A1995="","",COUNTIFS(BallByBall!$B$2:$B$501,A1995,BallByBall!$F$2:$F$501,B1995,BallByBall!$R$2:$R$501,1))</f>
        <v>0</v>
      </c>
      <c r="J1995">
        <f>IF(A1995="","",SUMIFS(BallByBall!$T$2:$T$501,BallByBall!$B$2:$B$501,A1995,BallByBall!$H$2:$H$501,B1995))</f>
        <v>0</v>
      </c>
      <c r="K1995">
        <f>IF(A1995="","",SUMIFS(BallByBall!$U$2:$U$501,BallByBall!$B$2:$B$501,A1995,BallByBall!$P$2:$P$501,B1995))</f>
        <v>0</v>
      </c>
      <c r="L1995">
        <f>IF(A1995="","",SUMIFS(BallByBall!$V$2:$V$501,BallByBall!$B$2:$B$501,A1995,BallByBall!$P$2:$P$501,B1995))</f>
        <v>0</v>
      </c>
      <c r="M1995">
        <f>IF(A1995="","",SUMIFS(BallByBall!$W$2:$W$501,BallByBall!$B$2:$B$501,A1995,BallByBall!$P$2:$P$501,B1995))</f>
        <v>0</v>
      </c>
      <c r="N1995">
        <f>IF(A1995="","",SUMIFS(BallByBall!$X$2:$X$501,BallByBall!$B$2:$B$501,A1995,BallByBall!$P$2:$P$501,B1995))</f>
        <v>0</v>
      </c>
      <c r="O1995">
        <f>IF(A1995="","",SUMIFS(OverSummary!$G$2:$G$101,OverSummary!$A$2:$A$101,A1995,OverSummary!$D$2:$D$101,B1995))</f>
        <v>0</v>
      </c>
      <c r="P1995">
        <f>IF(A1995="","",G1995*Rules!$B$13+H1995*Rules!$B$14+I1995*Rules!$B$15)</f>
        <v>0</v>
      </c>
      <c r="Q1995">
        <f>IF(A1995="","",IF(G1995&gt;=100,Rules!$B$18,IF(G1995&gt;=50,Rules!$B$17,IF(G1995&gt;=30,Rules!$B$16,0)))+IF(AND(F1995=1,D1995&lt;&gt;"BWL",G1995=0),Rules!$B$27,0))</f>
        <v>0</v>
      </c>
      <c r="R1995">
        <f>IF(A1995="","",J1995*Rules!$B$19+O1995*Rules!$B$22)</f>
        <v>0</v>
      </c>
      <c r="S1995">
        <f>IF(A1995="","",IF(J1995&gt;=4,Rules!$B$21,IF(J1995&gt;=3,Rules!$B$20,0)))</f>
        <v>0</v>
      </c>
      <c r="T1995">
        <f>IF(A1995="","",K1995*Rules!$B$23+L1995*Rules!$B$24+M1995*Rules!$B$25+N1995*Rules!$B$26)</f>
        <v>0</v>
      </c>
      <c r="U1995">
        <f t="shared" si="31"/>
        <v>0</v>
      </c>
    </row>
    <row r="1996" spans="1:21" x14ac:dyDescent="0.2">
      <c r="A1996" t="str">
        <f>MatchSquad!A1996</f>
        <v>M040</v>
      </c>
      <c r="B1996" t="str">
        <f>MatchSquad!B1996</f>
        <v>P195</v>
      </c>
      <c r="C1996" t="str">
        <f>MatchSquad!C1996</f>
        <v>Vignesh Puthur</v>
      </c>
      <c r="D1996" t="str">
        <f>MatchSquad!D1996</f>
        <v>BWL</v>
      </c>
      <c r="E1996" t="str">
        <f>MatchSquad!E1996</f>
        <v>RR</v>
      </c>
      <c r="F1996">
        <f>MatchSquad!G1996</f>
        <v>0</v>
      </c>
      <c r="G1996">
        <f>IF(A1996="","",SUMIFS(BallByBall!$I$2:$I$501,BallByBall!$B$2:$B$501,A1996,BallByBall!$F$2:$F$501,B1996))</f>
        <v>0</v>
      </c>
      <c r="H1996">
        <f>IF(A1996="","",COUNTIFS(BallByBall!$B$2:$B$501,A1996,BallByBall!$F$2:$F$501,B1996,BallByBall!$Q$2:$Q$501,1))</f>
        <v>0</v>
      </c>
      <c r="I1996">
        <f>IF(A1996="","",COUNTIFS(BallByBall!$B$2:$B$501,A1996,BallByBall!$F$2:$F$501,B1996,BallByBall!$R$2:$R$501,1))</f>
        <v>0</v>
      </c>
      <c r="J1996">
        <f>IF(A1996="","",SUMIFS(BallByBall!$T$2:$T$501,BallByBall!$B$2:$B$501,A1996,BallByBall!$H$2:$H$501,B1996))</f>
        <v>0</v>
      </c>
      <c r="K1996">
        <f>IF(A1996="","",SUMIFS(BallByBall!$U$2:$U$501,BallByBall!$B$2:$B$501,A1996,BallByBall!$P$2:$P$501,B1996))</f>
        <v>0</v>
      </c>
      <c r="L1996">
        <f>IF(A1996="","",SUMIFS(BallByBall!$V$2:$V$501,BallByBall!$B$2:$B$501,A1996,BallByBall!$P$2:$P$501,B1996))</f>
        <v>0</v>
      </c>
      <c r="M1996">
        <f>IF(A1996="","",SUMIFS(BallByBall!$W$2:$W$501,BallByBall!$B$2:$B$501,A1996,BallByBall!$P$2:$P$501,B1996))</f>
        <v>0</v>
      </c>
      <c r="N1996">
        <f>IF(A1996="","",SUMIFS(BallByBall!$X$2:$X$501,BallByBall!$B$2:$B$501,A1996,BallByBall!$P$2:$P$501,B1996))</f>
        <v>0</v>
      </c>
      <c r="O1996">
        <f>IF(A1996="","",SUMIFS(OverSummary!$G$2:$G$101,OverSummary!$A$2:$A$101,A1996,OverSummary!$D$2:$D$101,B1996))</f>
        <v>0</v>
      </c>
      <c r="P1996">
        <f>IF(A1996="","",G1996*Rules!$B$13+H1996*Rules!$B$14+I1996*Rules!$B$15)</f>
        <v>0</v>
      </c>
      <c r="Q1996">
        <f>IF(A1996="","",IF(G1996&gt;=100,Rules!$B$18,IF(G1996&gt;=50,Rules!$B$17,IF(G1996&gt;=30,Rules!$B$16,0)))+IF(AND(F1996=1,D1996&lt;&gt;"BWL",G1996=0),Rules!$B$27,0))</f>
        <v>0</v>
      </c>
      <c r="R1996">
        <f>IF(A1996="","",J1996*Rules!$B$19+O1996*Rules!$B$22)</f>
        <v>0</v>
      </c>
      <c r="S1996">
        <f>IF(A1996="","",IF(J1996&gt;=4,Rules!$B$21,IF(J1996&gt;=3,Rules!$B$20,0)))</f>
        <v>0</v>
      </c>
      <c r="T1996">
        <f>IF(A1996="","",K1996*Rules!$B$23+L1996*Rules!$B$24+M1996*Rules!$B$25+N1996*Rules!$B$26)</f>
        <v>0</v>
      </c>
      <c r="U1996">
        <f t="shared" si="31"/>
        <v>0</v>
      </c>
    </row>
    <row r="1997" spans="1:21" x14ac:dyDescent="0.2">
      <c r="A1997" t="str">
        <f>MatchSquad!A1997</f>
        <v>M040</v>
      </c>
      <c r="B1997" t="str">
        <f>MatchSquad!B1997</f>
        <v>P196</v>
      </c>
      <c r="C1997" t="str">
        <f>MatchSquad!C1997</f>
        <v>Brijesh Sharma</v>
      </c>
      <c r="D1997" t="str">
        <f>MatchSquad!D1997</f>
        <v>BWL</v>
      </c>
      <c r="E1997" t="str">
        <f>MatchSquad!E1997</f>
        <v>RR</v>
      </c>
      <c r="F1997">
        <f>MatchSquad!G1997</f>
        <v>0</v>
      </c>
      <c r="G1997">
        <f>IF(A1997="","",SUMIFS(BallByBall!$I$2:$I$501,BallByBall!$B$2:$B$501,A1997,BallByBall!$F$2:$F$501,B1997))</f>
        <v>0</v>
      </c>
      <c r="H1997">
        <f>IF(A1997="","",COUNTIFS(BallByBall!$B$2:$B$501,A1997,BallByBall!$F$2:$F$501,B1997,BallByBall!$Q$2:$Q$501,1))</f>
        <v>0</v>
      </c>
      <c r="I1997">
        <f>IF(A1997="","",COUNTIFS(BallByBall!$B$2:$B$501,A1997,BallByBall!$F$2:$F$501,B1997,BallByBall!$R$2:$R$501,1))</f>
        <v>0</v>
      </c>
      <c r="J1997">
        <f>IF(A1997="","",SUMIFS(BallByBall!$T$2:$T$501,BallByBall!$B$2:$B$501,A1997,BallByBall!$H$2:$H$501,B1997))</f>
        <v>0</v>
      </c>
      <c r="K1997">
        <f>IF(A1997="","",SUMIFS(BallByBall!$U$2:$U$501,BallByBall!$B$2:$B$501,A1997,BallByBall!$P$2:$P$501,B1997))</f>
        <v>0</v>
      </c>
      <c r="L1997">
        <f>IF(A1997="","",SUMIFS(BallByBall!$V$2:$V$501,BallByBall!$B$2:$B$501,A1997,BallByBall!$P$2:$P$501,B1997))</f>
        <v>0</v>
      </c>
      <c r="M1997">
        <f>IF(A1997="","",SUMIFS(BallByBall!$W$2:$W$501,BallByBall!$B$2:$B$501,A1997,BallByBall!$P$2:$P$501,B1997))</f>
        <v>0</v>
      </c>
      <c r="N1997">
        <f>IF(A1997="","",SUMIFS(BallByBall!$X$2:$X$501,BallByBall!$B$2:$B$501,A1997,BallByBall!$P$2:$P$501,B1997))</f>
        <v>0</v>
      </c>
      <c r="O1997">
        <f>IF(A1997="","",SUMIFS(OverSummary!$G$2:$G$101,OverSummary!$A$2:$A$101,A1997,OverSummary!$D$2:$D$101,B1997))</f>
        <v>0</v>
      </c>
      <c r="P1997">
        <f>IF(A1997="","",G1997*Rules!$B$13+H1997*Rules!$B$14+I1997*Rules!$B$15)</f>
        <v>0</v>
      </c>
      <c r="Q1997">
        <f>IF(A1997="","",IF(G1997&gt;=100,Rules!$B$18,IF(G1997&gt;=50,Rules!$B$17,IF(G1997&gt;=30,Rules!$B$16,0)))+IF(AND(F1997=1,D1997&lt;&gt;"BWL",G1997=0),Rules!$B$27,0))</f>
        <v>0</v>
      </c>
      <c r="R1997">
        <f>IF(A1997="","",J1997*Rules!$B$19+O1997*Rules!$B$22)</f>
        <v>0</v>
      </c>
      <c r="S1997">
        <f>IF(A1997="","",IF(J1997&gt;=4,Rules!$B$21,IF(J1997&gt;=3,Rules!$B$20,0)))</f>
        <v>0</v>
      </c>
      <c r="T1997">
        <f>IF(A1997="","",K1997*Rules!$B$23+L1997*Rules!$B$24+M1997*Rules!$B$25+N1997*Rules!$B$26)</f>
        <v>0</v>
      </c>
      <c r="U1997">
        <f t="shared" si="31"/>
        <v>0</v>
      </c>
    </row>
    <row r="1998" spans="1:21" x14ac:dyDescent="0.2">
      <c r="A1998" t="str">
        <f>MatchSquad!A1998</f>
        <v>M040</v>
      </c>
      <c r="B1998" t="str">
        <f>MatchSquad!B1998</f>
        <v>P197</v>
      </c>
      <c r="C1998" t="str">
        <f>MatchSquad!C1998</f>
        <v>Adam Milne</v>
      </c>
      <c r="D1998" t="str">
        <f>MatchSquad!D1998</f>
        <v>BWL</v>
      </c>
      <c r="E1998" t="str">
        <f>MatchSquad!E1998</f>
        <v>RR</v>
      </c>
      <c r="F1998">
        <f>MatchSquad!G1998</f>
        <v>0</v>
      </c>
      <c r="G1998">
        <f>IF(A1998="","",SUMIFS(BallByBall!$I$2:$I$501,BallByBall!$B$2:$B$501,A1998,BallByBall!$F$2:$F$501,B1998))</f>
        <v>0</v>
      </c>
      <c r="H1998">
        <f>IF(A1998="","",COUNTIFS(BallByBall!$B$2:$B$501,A1998,BallByBall!$F$2:$F$501,B1998,BallByBall!$Q$2:$Q$501,1))</f>
        <v>0</v>
      </c>
      <c r="I1998">
        <f>IF(A1998="","",COUNTIFS(BallByBall!$B$2:$B$501,A1998,BallByBall!$F$2:$F$501,B1998,BallByBall!$R$2:$R$501,1))</f>
        <v>0</v>
      </c>
      <c r="J1998">
        <f>IF(A1998="","",SUMIFS(BallByBall!$T$2:$T$501,BallByBall!$B$2:$B$501,A1998,BallByBall!$H$2:$H$501,B1998))</f>
        <v>0</v>
      </c>
      <c r="K1998">
        <f>IF(A1998="","",SUMIFS(BallByBall!$U$2:$U$501,BallByBall!$B$2:$B$501,A1998,BallByBall!$P$2:$P$501,B1998))</f>
        <v>0</v>
      </c>
      <c r="L1998">
        <f>IF(A1998="","",SUMIFS(BallByBall!$V$2:$V$501,BallByBall!$B$2:$B$501,A1998,BallByBall!$P$2:$P$501,B1998))</f>
        <v>0</v>
      </c>
      <c r="M1998">
        <f>IF(A1998="","",SUMIFS(BallByBall!$W$2:$W$501,BallByBall!$B$2:$B$501,A1998,BallByBall!$P$2:$P$501,B1998))</f>
        <v>0</v>
      </c>
      <c r="N1998">
        <f>IF(A1998="","",SUMIFS(BallByBall!$X$2:$X$501,BallByBall!$B$2:$B$501,A1998,BallByBall!$P$2:$P$501,B1998))</f>
        <v>0</v>
      </c>
      <c r="O1998">
        <f>IF(A1998="","",SUMIFS(OverSummary!$G$2:$G$101,OverSummary!$A$2:$A$101,A1998,OverSummary!$D$2:$D$101,B1998))</f>
        <v>0</v>
      </c>
      <c r="P1998">
        <f>IF(A1998="","",G1998*Rules!$B$13+H1998*Rules!$B$14+I1998*Rules!$B$15)</f>
        <v>0</v>
      </c>
      <c r="Q1998">
        <f>IF(A1998="","",IF(G1998&gt;=100,Rules!$B$18,IF(G1998&gt;=50,Rules!$B$17,IF(G1998&gt;=30,Rules!$B$16,0)))+IF(AND(F1998=1,D1998&lt;&gt;"BWL",G1998=0),Rules!$B$27,0))</f>
        <v>0</v>
      </c>
      <c r="R1998">
        <f>IF(A1998="","",J1998*Rules!$B$19+O1998*Rules!$B$22)</f>
        <v>0</v>
      </c>
      <c r="S1998">
        <f>IF(A1998="","",IF(J1998&gt;=4,Rules!$B$21,IF(J1998&gt;=3,Rules!$B$20,0)))</f>
        <v>0</v>
      </c>
      <c r="T1998">
        <f>IF(A1998="","",K1998*Rules!$B$23+L1998*Rules!$B$24+M1998*Rules!$B$25+N1998*Rules!$B$26)</f>
        <v>0</v>
      </c>
      <c r="U1998">
        <f t="shared" si="31"/>
        <v>0</v>
      </c>
    </row>
    <row r="1999" spans="1:21" x14ac:dyDescent="0.2">
      <c r="A1999" t="str">
        <f>MatchSquad!A1999</f>
        <v>M040</v>
      </c>
      <c r="B1999" t="str">
        <f>MatchSquad!B1999</f>
        <v>P198</v>
      </c>
      <c r="C1999" t="str">
        <f>MatchSquad!C1999</f>
        <v>Kuldeep Sen</v>
      </c>
      <c r="D1999" t="str">
        <f>MatchSquad!D1999</f>
        <v>BWL</v>
      </c>
      <c r="E1999" t="str">
        <f>MatchSquad!E1999</f>
        <v>RR</v>
      </c>
      <c r="F1999">
        <f>MatchSquad!G1999</f>
        <v>0</v>
      </c>
      <c r="G1999">
        <f>IF(A1999="","",SUMIFS(BallByBall!$I$2:$I$501,BallByBall!$B$2:$B$501,A1999,BallByBall!$F$2:$F$501,B1999))</f>
        <v>0</v>
      </c>
      <c r="H1999">
        <f>IF(A1999="","",COUNTIFS(BallByBall!$B$2:$B$501,A1999,BallByBall!$F$2:$F$501,B1999,BallByBall!$Q$2:$Q$501,1))</f>
        <v>0</v>
      </c>
      <c r="I1999">
        <f>IF(A1999="","",COUNTIFS(BallByBall!$B$2:$B$501,A1999,BallByBall!$F$2:$F$501,B1999,BallByBall!$R$2:$R$501,1))</f>
        <v>0</v>
      </c>
      <c r="J1999">
        <f>IF(A1999="","",SUMIFS(BallByBall!$T$2:$T$501,BallByBall!$B$2:$B$501,A1999,BallByBall!$H$2:$H$501,B1999))</f>
        <v>0</v>
      </c>
      <c r="K1999">
        <f>IF(A1999="","",SUMIFS(BallByBall!$U$2:$U$501,BallByBall!$B$2:$B$501,A1999,BallByBall!$P$2:$P$501,B1999))</f>
        <v>0</v>
      </c>
      <c r="L1999">
        <f>IF(A1999="","",SUMIFS(BallByBall!$V$2:$V$501,BallByBall!$B$2:$B$501,A1999,BallByBall!$P$2:$P$501,B1999))</f>
        <v>0</v>
      </c>
      <c r="M1999">
        <f>IF(A1999="","",SUMIFS(BallByBall!$W$2:$W$501,BallByBall!$B$2:$B$501,A1999,BallByBall!$P$2:$P$501,B1999))</f>
        <v>0</v>
      </c>
      <c r="N1999">
        <f>IF(A1999="","",SUMIFS(BallByBall!$X$2:$X$501,BallByBall!$B$2:$B$501,A1999,BallByBall!$P$2:$P$501,B1999))</f>
        <v>0</v>
      </c>
      <c r="O1999">
        <f>IF(A1999="","",SUMIFS(OverSummary!$G$2:$G$101,OverSummary!$A$2:$A$101,A1999,OverSummary!$D$2:$D$101,B1999))</f>
        <v>0</v>
      </c>
      <c r="P1999">
        <f>IF(A1999="","",G1999*Rules!$B$13+H1999*Rules!$B$14+I1999*Rules!$B$15)</f>
        <v>0</v>
      </c>
      <c r="Q1999">
        <f>IF(A1999="","",IF(G1999&gt;=100,Rules!$B$18,IF(G1999&gt;=50,Rules!$B$17,IF(G1999&gt;=30,Rules!$B$16,0)))+IF(AND(F1999=1,D1999&lt;&gt;"BWL",G1999=0),Rules!$B$27,0))</f>
        <v>0</v>
      </c>
      <c r="R1999">
        <f>IF(A1999="","",J1999*Rules!$B$19+O1999*Rules!$B$22)</f>
        <v>0</v>
      </c>
      <c r="S1999">
        <f>IF(A1999="","",IF(J1999&gt;=4,Rules!$B$21,IF(J1999&gt;=3,Rules!$B$20,0)))</f>
        <v>0</v>
      </c>
      <c r="T1999">
        <f>IF(A1999="","",K1999*Rules!$B$23+L1999*Rules!$B$24+M1999*Rules!$B$25+N1999*Rules!$B$26)</f>
        <v>0</v>
      </c>
      <c r="U1999">
        <f t="shared" si="31"/>
        <v>0</v>
      </c>
    </row>
    <row r="2000" spans="1:21" x14ac:dyDescent="0.2">
      <c r="A2000" t="str">
        <f>MatchSquad!A2000</f>
        <v>M040</v>
      </c>
      <c r="B2000" t="str">
        <f>MatchSquad!B2000</f>
        <v>P199</v>
      </c>
      <c r="C2000" t="str">
        <f>MatchSquad!C2000</f>
        <v>Sandeep Sharma</v>
      </c>
      <c r="D2000" t="str">
        <f>MatchSquad!D2000</f>
        <v>BWL</v>
      </c>
      <c r="E2000" t="str">
        <f>MatchSquad!E2000</f>
        <v>RR</v>
      </c>
      <c r="F2000">
        <f>MatchSquad!G2000</f>
        <v>0</v>
      </c>
      <c r="G2000">
        <f>IF(A2000="","",SUMIFS(BallByBall!$I$2:$I$501,BallByBall!$B$2:$B$501,A2000,BallByBall!$F$2:$F$501,B2000))</f>
        <v>0</v>
      </c>
      <c r="H2000">
        <f>IF(A2000="","",COUNTIFS(BallByBall!$B$2:$B$501,A2000,BallByBall!$F$2:$F$501,B2000,BallByBall!$Q$2:$Q$501,1))</f>
        <v>0</v>
      </c>
      <c r="I2000">
        <f>IF(A2000="","",COUNTIFS(BallByBall!$B$2:$B$501,A2000,BallByBall!$F$2:$F$501,B2000,BallByBall!$R$2:$R$501,1))</f>
        <v>0</v>
      </c>
      <c r="J2000">
        <f>IF(A2000="","",SUMIFS(BallByBall!$T$2:$T$501,BallByBall!$B$2:$B$501,A2000,BallByBall!$H$2:$H$501,B2000))</f>
        <v>0</v>
      </c>
      <c r="K2000">
        <f>IF(A2000="","",SUMIFS(BallByBall!$U$2:$U$501,BallByBall!$B$2:$B$501,A2000,BallByBall!$P$2:$P$501,B2000))</f>
        <v>0</v>
      </c>
      <c r="L2000">
        <f>IF(A2000="","",SUMIFS(BallByBall!$V$2:$V$501,BallByBall!$B$2:$B$501,A2000,BallByBall!$P$2:$P$501,B2000))</f>
        <v>0</v>
      </c>
      <c r="M2000">
        <f>IF(A2000="","",SUMIFS(BallByBall!$W$2:$W$501,BallByBall!$B$2:$B$501,A2000,BallByBall!$P$2:$P$501,B2000))</f>
        <v>0</v>
      </c>
      <c r="N2000">
        <f>IF(A2000="","",SUMIFS(BallByBall!$X$2:$X$501,BallByBall!$B$2:$B$501,A2000,BallByBall!$P$2:$P$501,B2000))</f>
        <v>0</v>
      </c>
      <c r="O2000">
        <f>IF(A2000="","",SUMIFS(OverSummary!$G$2:$G$101,OverSummary!$A$2:$A$101,A2000,OverSummary!$D$2:$D$101,B2000))</f>
        <v>0</v>
      </c>
      <c r="P2000">
        <f>IF(A2000="","",G2000*Rules!$B$13+H2000*Rules!$B$14+I2000*Rules!$B$15)</f>
        <v>0</v>
      </c>
      <c r="Q2000">
        <f>IF(A2000="","",IF(G2000&gt;=100,Rules!$B$18,IF(G2000&gt;=50,Rules!$B$17,IF(G2000&gt;=30,Rules!$B$16,0)))+IF(AND(F2000=1,D2000&lt;&gt;"BWL",G2000=0),Rules!$B$27,0))</f>
        <v>0</v>
      </c>
      <c r="R2000">
        <f>IF(A2000="","",J2000*Rules!$B$19+O2000*Rules!$B$22)</f>
        <v>0</v>
      </c>
      <c r="S2000">
        <f>IF(A2000="","",IF(J2000&gt;=4,Rules!$B$21,IF(J2000&gt;=3,Rules!$B$20,0)))</f>
        <v>0</v>
      </c>
      <c r="T2000">
        <f>IF(A2000="","",K2000*Rules!$B$23+L2000*Rules!$B$24+M2000*Rules!$B$25+N2000*Rules!$B$26)</f>
        <v>0</v>
      </c>
      <c r="U2000">
        <f t="shared" si="31"/>
        <v>0</v>
      </c>
    </row>
    <row r="2001" spans="1:21" x14ac:dyDescent="0.2">
      <c r="A2001" t="str">
        <f>MatchSquad!A2001</f>
        <v>M040</v>
      </c>
      <c r="B2001" t="str">
        <f>MatchSquad!B2001</f>
        <v>P200</v>
      </c>
      <c r="C2001" t="str">
        <f>MatchSquad!C2001</f>
        <v>Nandre Burger</v>
      </c>
      <c r="D2001" t="str">
        <f>MatchSquad!D2001</f>
        <v>BWL</v>
      </c>
      <c r="E2001" t="str">
        <f>MatchSquad!E2001</f>
        <v>RR</v>
      </c>
      <c r="F2001">
        <f>MatchSquad!G2001</f>
        <v>0</v>
      </c>
      <c r="G2001">
        <f>IF(A2001="","",SUMIFS(BallByBall!$I$2:$I$501,BallByBall!$B$2:$B$501,A2001,BallByBall!$F$2:$F$501,B2001))</f>
        <v>0</v>
      </c>
      <c r="H2001">
        <f>IF(A2001="","",COUNTIFS(BallByBall!$B$2:$B$501,A2001,BallByBall!$F$2:$F$501,B2001,BallByBall!$Q$2:$Q$501,1))</f>
        <v>0</v>
      </c>
      <c r="I2001">
        <f>IF(A2001="","",COUNTIFS(BallByBall!$B$2:$B$501,A2001,BallByBall!$F$2:$F$501,B2001,BallByBall!$R$2:$R$501,1))</f>
        <v>0</v>
      </c>
      <c r="J2001">
        <f>IF(A2001="","",SUMIFS(BallByBall!$T$2:$T$501,BallByBall!$B$2:$B$501,A2001,BallByBall!$H$2:$H$501,B2001))</f>
        <v>0</v>
      </c>
      <c r="K2001">
        <f>IF(A2001="","",SUMIFS(BallByBall!$U$2:$U$501,BallByBall!$B$2:$B$501,A2001,BallByBall!$P$2:$P$501,B2001))</f>
        <v>0</v>
      </c>
      <c r="L2001">
        <f>IF(A2001="","",SUMIFS(BallByBall!$V$2:$V$501,BallByBall!$B$2:$B$501,A2001,BallByBall!$P$2:$P$501,B2001))</f>
        <v>0</v>
      </c>
      <c r="M2001">
        <f>IF(A2001="","",SUMIFS(BallByBall!$W$2:$W$501,BallByBall!$B$2:$B$501,A2001,BallByBall!$P$2:$P$501,B2001))</f>
        <v>0</v>
      </c>
      <c r="N2001">
        <f>IF(A2001="","",SUMIFS(BallByBall!$X$2:$X$501,BallByBall!$B$2:$B$501,A2001,BallByBall!$P$2:$P$501,B2001))</f>
        <v>0</v>
      </c>
      <c r="O2001">
        <f>IF(A2001="","",SUMIFS(OverSummary!$G$2:$G$101,OverSummary!$A$2:$A$101,A2001,OverSummary!$D$2:$D$101,B2001))</f>
        <v>0</v>
      </c>
      <c r="P2001">
        <f>IF(A2001="","",G2001*Rules!$B$13+H2001*Rules!$B$14+I2001*Rules!$B$15)</f>
        <v>0</v>
      </c>
      <c r="Q2001">
        <f>IF(A2001="","",IF(G2001&gt;=100,Rules!$B$18,IF(G2001&gt;=50,Rules!$B$17,IF(G2001&gt;=30,Rules!$B$16,0)))+IF(AND(F2001=1,D2001&lt;&gt;"BWL",G2001=0),Rules!$B$27,0))</f>
        <v>0</v>
      </c>
      <c r="R2001">
        <f>IF(A2001="","",J2001*Rules!$B$19+O2001*Rules!$B$22)</f>
        <v>0</v>
      </c>
      <c r="S2001">
        <f>IF(A2001="","",IF(J2001&gt;=4,Rules!$B$21,IF(J2001&gt;=3,Rules!$B$20,0)))</f>
        <v>0</v>
      </c>
      <c r="T2001">
        <f>IF(A2001="","",K2001*Rules!$B$23+L2001*Rules!$B$24+M2001*Rules!$B$25+N2001*Rules!$B$26)</f>
        <v>0</v>
      </c>
      <c r="U2001">
        <f t="shared" si="31"/>
        <v>0</v>
      </c>
    </row>
    <row r="2002" spans="1:21" x14ac:dyDescent="0.2">
      <c r="A2002" t="str">
        <f>MatchSquad!A2002</f>
        <v>M041</v>
      </c>
      <c r="B2002" t="str">
        <f>MatchSquad!B2002</f>
        <v>P126</v>
      </c>
      <c r="C2002" t="str">
        <f>MatchSquad!C2002</f>
        <v>Rohit Sharma</v>
      </c>
      <c r="D2002" t="str">
        <f>MatchSquad!D2002</f>
        <v>BAT</v>
      </c>
      <c r="E2002" t="str">
        <f>MatchSquad!E2002</f>
        <v>MI</v>
      </c>
      <c r="F2002">
        <f>MatchSquad!G2002</f>
        <v>0</v>
      </c>
      <c r="G2002">
        <f>IF(A2002="","",SUMIFS(BallByBall!$I$2:$I$501,BallByBall!$B$2:$B$501,A2002,BallByBall!$F$2:$F$501,B2002))</f>
        <v>0</v>
      </c>
      <c r="H2002">
        <f>IF(A2002="","",COUNTIFS(BallByBall!$B$2:$B$501,A2002,BallByBall!$F$2:$F$501,B2002,BallByBall!$Q$2:$Q$501,1))</f>
        <v>0</v>
      </c>
      <c r="I2002">
        <f>IF(A2002="","",COUNTIFS(BallByBall!$B$2:$B$501,A2002,BallByBall!$F$2:$F$501,B2002,BallByBall!$R$2:$R$501,1))</f>
        <v>0</v>
      </c>
      <c r="J2002">
        <f>IF(A2002="","",SUMIFS(BallByBall!$T$2:$T$501,BallByBall!$B$2:$B$501,A2002,BallByBall!$H$2:$H$501,B2002))</f>
        <v>0</v>
      </c>
      <c r="K2002">
        <f>IF(A2002="","",SUMIFS(BallByBall!$U$2:$U$501,BallByBall!$B$2:$B$501,A2002,BallByBall!$P$2:$P$501,B2002))</f>
        <v>0</v>
      </c>
      <c r="L2002">
        <f>IF(A2002="","",SUMIFS(BallByBall!$V$2:$V$501,BallByBall!$B$2:$B$501,A2002,BallByBall!$P$2:$P$501,B2002))</f>
        <v>0</v>
      </c>
      <c r="M2002">
        <f>IF(A2002="","",SUMIFS(BallByBall!$W$2:$W$501,BallByBall!$B$2:$B$501,A2002,BallByBall!$P$2:$P$501,B2002))</f>
        <v>0</v>
      </c>
      <c r="N2002">
        <f>IF(A2002="","",SUMIFS(BallByBall!$X$2:$X$501,BallByBall!$B$2:$B$501,A2002,BallByBall!$P$2:$P$501,B2002))</f>
        <v>0</v>
      </c>
      <c r="O2002">
        <f>IF(A2002="","",SUMIFS(OverSummary!$G$2:$G$101,OverSummary!$A$2:$A$101,A2002,OverSummary!$D$2:$D$101,B2002))</f>
        <v>0</v>
      </c>
      <c r="P2002">
        <f>IF(A2002="","",G2002*Rules!$B$13+H2002*Rules!$B$14+I2002*Rules!$B$15)</f>
        <v>0</v>
      </c>
      <c r="Q2002">
        <f>IF(A2002="","",IF(G2002&gt;=100,Rules!$B$18,IF(G2002&gt;=50,Rules!$B$17,IF(G2002&gt;=30,Rules!$B$16,0)))+IF(AND(F2002=1,D2002&lt;&gt;"BWL",G2002=0),Rules!$B$27,0))</f>
        <v>0</v>
      </c>
      <c r="R2002">
        <f>IF(A2002="","",J2002*Rules!$B$19+O2002*Rules!$B$22)</f>
        <v>0</v>
      </c>
      <c r="S2002">
        <f>IF(A2002="","",IF(J2002&gt;=4,Rules!$B$21,IF(J2002&gt;=3,Rules!$B$20,0)))</f>
        <v>0</v>
      </c>
      <c r="T2002">
        <f>IF(A2002="","",K2002*Rules!$B$23+L2002*Rules!$B$24+M2002*Rules!$B$25+N2002*Rules!$B$26)</f>
        <v>0</v>
      </c>
      <c r="U2002">
        <f t="shared" si="31"/>
        <v>0</v>
      </c>
    </row>
    <row r="2003" spans="1:21" x14ac:dyDescent="0.2">
      <c r="A2003" t="str">
        <f>MatchSquad!A2003</f>
        <v>M041</v>
      </c>
      <c r="B2003" t="str">
        <f>MatchSquad!B2003</f>
        <v>P127</v>
      </c>
      <c r="C2003" t="str">
        <f>MatchSquad!C2003</f>
        <v>Surya Kumar Yadav</v>
      </c>
      <c r="D2003" t="str">
        <f>MatchSquad!D2003</f>
        <v>BAT</v>
      </c>
      <c r="E2003" t="str">
        <f>MatchSquad!E2003</f>
        <v>MI</v>
      </c>
      <c r="F2003">
        <f>MatchSquad!G2003</f>
        <v>0</v>
      </c>
      <c r="G2003">
        <f>IF(A2003="","",SUMIFS(BallByBall!$I$2:$I$501,BallByBall!$B$2:$B$501,A2003,BallByBall!$F$2:$F$501,B2003))</f>
        <v>0</v>
      </c>
      <c r="H2003">
        <f>IF(A2003="","",COUNTIFS(BallByBall!$B$2:$B$501,A2003,BallByBall!$F$2:$F$501,B2003,BallByBall!$Q$2:$Q$501,1))</f>
        <v>0</v>
      </c>
      <c r="I2003">
        <f>IF(A2003="","",COUNTIFS(BallByBall!$B$2:$B$501,A2003,BallByBall!$F$2:$F$501,B2003,BallByBall!$R$2:$R$501,1))</f>
        <v>0</v>
      </c>
      <c r="J2003">
        <f>IF(A2003="","",SUMIFS(BallByBall!$T$2:$T$501,BallByBall!$B$2:$B$501,A2003,BallByBall!$H$2:$H$501,B2003))</f>
        <v>0</v>
      </c>
      <c r="K2003">
        <f>IF(A2003="","",SUMIFS(BallByBall!$U$2:$U$501,BallByBall!$B$2:$B$501,A2003,BallByBall!$P$2:$P$501,B2003))</f>
        <v>0</v>
      </c>
      <c r="L2003">
        <f>IF(A2003="","",SUMIFS(BallByBall!$V$2:$V$501,BallByBall!$B$2:$B$501,A2003,BallByBall!$P$2:$P$501,B2003))</f>
        <v>0</v>
      </c>
      <c r="M2003">
        <f>IF(A2003="","",SUMIFS(BallByBall!$W$2:$W$501,BallByBall!$B$2:$B$501,A2003,BallByBall!$P$2:$P$501,B2003))</f>
        <v>0</v>
      </c>
      <c r="N2003">
        <f>IF(A2003="","",SUMIFS(BallByBall!$X$2:$X$501,BallByBall!$B$2:$B$501,A2003,BallByBall!$P$2:$P$501,B2003))</f>
        <v>0</v>
      </c>
      <c r="O2003">
        <f>IF(A2003="","",SUMIFS(OverSummary!$G$2:$G$101,OverSummary!$A$2:$A$101,A2003,OverSummary!$D$2:$D$101,B2003))</f>
        <v>0</v>
      </c>
      <c r="P2003">
        <f>IF(A2003="","",G2003*Rules!$B$13+H2003*Rules!$B$14+I2003*Rules!$B$15)</f>
        <v>0</v>
      </c>
      <c r="Q2003">
        <f>IF(A2003="","",IF(G2003&gt;=100,Rules!$B$18,IF(G2003&gt;=50,Rules!$B$17,IF(G2003&gt;=30,Rules!$B$16,0)))+IF(AND(F2003=1,D2003&lt;&gt;"BWL",G2003=0),Rules!$B$27,0))</f>
        <v>0</v>
      </c>
      <c r="R2003">
        <f>IF(A2003="","",J2003*Rules!$B$19+O2003*Rules!$B$22)</f>
        <v>0</v>
      </c>
      <c r="S2003">
        <f>IF(A2003="","",IF(J2003&gt;=4,Rules!$B$21,IF(J2003&gt;=3,Rules!$B$20,0)))</f>
        <v>0</v>
      </c>
      <c r="T2003">
        <f>IF(A2003="","",K2003*Rules!$B$23+L2003*Rules!$B$24+M2003*Rules!$B$25+N2003*Rules!$B$26)</f>
        <v>0</v>
      </c>
      <c r="U2003">
        <f t="shared" si="31"/>
        <v>0</v>
      </c>
    </row>
    <row r="2004" spans="1:21" x14ac:dyDescent="0.2">
      <c r="A2004" t="str">
        <f>MatchSquad!A2004</f>
        <v>M041</v>
      </c>
      <c r="B2004" t="str">
        <f>MatchSquad!B2004</f>
        <v>P128</v>
      </c>
      <c r="C2004" t="str">
        <f>MatchSquad!C2004</f>
        <v>Robin Minz</v>
      </c>
      <c r="D2004" t="str">
        <f>MatchSquad!D2004</f>
        <v>WK</v>
      </c>
      <c r="E2004" t="str">
        <f>MatchSquad!E2004</f>
        <v>MI</v>
      </c>
      <c r="F2004">
        <f>MatchSquad!G2004</f>
        <v>0</v>
      </c>
      <c r="G2004">
        <f>IF(A2004="","",SUMIFS(BallByBall!$I$2:$I$501,BallByBall!$B$2:$B$501,A2004,BallByBall!$F$2:$F$501,B2004))</f>
        <v>0</v>
      </c>
      <c r="H2004">
        <f>IF(A2004="","",COUNTIFS(BallByBall!$B$2:$B$501,A2004,BallByBall!$F$2:$F$501,B2004,BallByBall!$Q$2:$Q$501,1))</f>
        <v>0</v>
      </c>
      <c r="I2004">
        <f>IF(A2004="","",COUNTIFS(BallByBall!$B$2:$B$501,A2004,BallByBall!$F$2:$F$501,B2004,BallByBall!$R$2:$R$501,1))</f>
        <v>0</v>
      </c>
      <c r="J2004">
        <f>IF(A2004="","",SUMIFS(BallByBall!$T$2:$T$501,BallByBall!$B$2:$B$501,A2004,BallByBall!$H$2:$H$501,B2004))</f>
        <v>0</v>
      </c>
      <c r="K2004">
        <f>IF(A2004="","",SUMIFS(BallByBall!$U$2:$U$501,BallByBall!$B$2:$B$501,A2004,BallByBall!$P$2:$P$501,B2004))</f>
        <v>0</v>
      </c>
      <c r="L2004">
        <f>IF(A2004="","",SUMIFS(BallByBall!$V$2:$V$501,BallByBall!$B$2:$B$501,A2004,BallByBall!$P$2:$P$501,B2004))</f>
        <v>0</v>
      </c>
      <c r="M2004">
        <f>IF(A2004="","",SUMIFS(BallByBall!$W$2:$W$501,BallByBall!$B$2:$B$501,A2004,BallByBall!$P$2:$P$501,B2004))</f>
        <v>0</v>
      </c>
      <c r="N2004">
        <f>IF(A2004="","",SUMIFS(BallByBall!$X$2:$X$501,BallByBall!$B$2:$B$501,A2004,BallByBall!$P$2:$P$501,B2004))</f>
        <v>0</v>
      </c>
      <c r="O2004">
        <f>IF(A2004="","",SUMIFS(OverSummary!$G$2:$G$101,OverSummary!$A$2:$A$101,A2004,OverSummary!$D$2:$D$101,B2004))</f>
        <v>0</v>
      </c>
      <c r="P2004">
        <f>IF(A2004="","",G2004*Rules!$B$13+H2004*Rules!$B$14+I2004*Rules!$B$15)</f>
        <v>0</v>
      </c>
      <c r="Q2004">
        <f>IF(A2004="","",IF(G2004&gt;=100,Rules!$B$18,IF(G2004&gt;=50,Rules!$B$17,IF(G2004&gt;=30,Rules!$B$16,0)))+IF(AND(F2004=1,D2004&lt;&gt;"BWL",G2004=0),Rules!$B$27,0))</f>
        <v>0</v>
      </c>
      <c r="R2004">
        <f>IF(A2004="","",J2004*Rules!$B$19+O2004*Rules!$B$22)</f>
        <v>0</v>
      </c>
      <c r="S2004">
        <f>IF(A2004="","",IF(J2004&gt;=4,Rules!$B$21,IF(J2004&gt;=3,Rules!$B$20,0)))</f>
        <v>0</v>
      </c>
      <c r="T2004">
        <f>IF(A2004="","",K2004*Rules!$B$23+L2004*Rules!$B$24+M2004*Rules!$B$25+N2004*Rules!$B$26)</f>
        <v>0</v>
      </c>
      <c r="U2004">
        <f t="shared" si="31"/>
        <v>0</v>
      </c>
    </row>
    <row r="2005" spans="1:21" x14ac:dyDescent="0.2">
      <c r="A2005" t="str">
        <f>MatchSquad!A2005</f>
        <v>M041</v>
      </c>
      <c r="B2005" t="str">
        <f>MatchSquad!B2005</f>
        <v>P129</v>
      </c>
      <c r="C2005" t="str">
        <f>MatchSquad!C2005</f>
        <v>Sherfane Rutherford</v>
      </c>
      <c r="D2005" t="str">
        <f>MatchSquad!D2005</f>
        <v>BAT</v>
      </c>
      <c r="E2005" t="str">
        <f>MatchSquad!E2005</f>
        <v>MI</v>
      </c>
      <c r="F2005">
        <f>MatchSquad!G2005</f>
        <v>0</v>
      </c>
      <c r="G2005">
        <f>IF(A2005="","",SUMIFS(BallByBall!$I$2:$I$501,BallByBall!$B$2:$B$501,A2005,BallByBall!$F$2:$F$501,B2005))</f>
        <v>0</v>
      </c>
      <c r="H2005">
        <f>IF(A2005="","",COUNTIFS(BallByBall!$B$2:$B$501,A2005,BallByBall!$F$2:$F$501,B2005,BallByBall!$Q$2:$Q$501,1))</f>
        <v>0</v>
      </c>
      <c r="I2005">
        <f>IF(A2005="","",COUNTIFS(BallByBall!$B$2:$B$501,A2005,BallByBall!$F$2:$F$501,B2005,BallByBall!$R$2:$R$501,1))</f>
        <v>0</v>
      </c>
      <c r="J2005">
        <f>IF(A2005="","",SUMIFS(BallByBall!$T$2:$T$501,BallByBall!$B$2:$B$501,A2005,BallByBall!$H$2:$H$501,B2005))</f>
        <v>0</v>
      </c>
      <c r="K2005">
        <f>IF(A2005="","",SUMIFS(BallByBall!$U$2:$U$501,BallByBall!$B$2:$B$501,A2005,BallByBall!$P$2:$P$501,B2005))</f>
        <v>0</v>
      </c>
      <c r="L2005">
        <f>IF(A2005="","",SUMIFS(BallByBall!$V$2:$V$501,BallByBall!$B$2:$B$501,A2005,BallByBall!$P$2:$P$501,B2005))</f>
        <v>0</v>
      </c>
      <c r="M2005">
        <f>IF(A2005="","",SUMIFS(BallByBall!$W$2:$W$501,BallByBall!$B$2:$B$501,A2005,BallByBall!$P$2:$P$501,B2005))</f>
        <v>0</v>
      </c>
      <c r="N2005">
        <f>IF(A2005="","",SUMIFS(BallByBall!$X$2:$X$501,BallByBall!$B$2:$B$501,A2005,BallByBall!$P$2:$P$501,B2005))</f>
        <v>0</v>
      </c>
      <c r="O2005">
        <f>IF(A2005="","",SUMIFS(OverSummary!$G$2:$G$101,OverSummary!$A$2:$A$101,A2005,OverSummary!$D$2:$D$101,B2005))</f>
        <v>0</v>
      </c>
      <c r="P2005">
        <f>IF(A2005="","",G2005*Rules!$B$13+H2005*Rules!$B$14+I2005*Rules!$B$15)</f>
        <v>0</v>
      </c>
      <c r="Q2005">
        <f>IF(A2005="","",IF(G2005&gt;=100,Rules!$B$18,IF(G2005&gt;=50,Rules!$B$17,IF(G2005&gt;=30,Rules!$B$16,0)))+IF(AND(F2005=1,D2005&lt;&gt;"BWL",G2005=0),Rules!$B$27,0))</f>
        <v>0</v>
      </c>
      <c r="R2005">
        <f>IF(A2005="","",J2005*Rules!$B$19+O2005*Rules!$B$22)</f>
        <v>0</v>
      </c>
      <c r="S2005">
        <f>IF(A2005="","",IF(J2005&gt;=4,Rules!$B$21,IF(J2005&gt;=3,Rules!$B$20,0)))</f>
        <v>0</v>
      </c>
      <c r="T2005">
        <f>IF(A2005="","",K2005*Rules!$B$23+L2005*Rules!$B$24+M2005*Rules!$B$25+N2005*Rules!$B$26)</f>
        <v>0</v>
      </c>
      <c r="U2005">
        <f t="shared" si="31"/>
        <v>0</v>
      </c>
    </row>
    <row r="2006" spans="1:21" x14ac:dyDescent="0.2">
      <c r="A2006" t="str">
        <f>MatchSquad!A2006</f>
        <v>M041</v>
      </c>
      <c r="B2006" t="str">
        <f>MatchSquad!B2006</f>
        <v>P130</v>
      </c>
      <c r="C2006" t="str">
        <f>MatchSquad!C2006</f>
        <v>Ryan Rickelton</v>
      </c>
      <c r="D2006" t="str">
        <f>MatchSquad!D2006</f>
        <v>WK</v>
      </c>
      <c r="E2006" t="str">
        <f>MatchSquad!E2006</f>
        <v>MI</v>
      </c>
      <c r="F2006">
        <f>MatchSquad!G2006</f>
        <v>0</v>
      </c>
      <c r="G2006">
        <f>IF(A2006="","",SUMIFS(BallByBall!$I$2:$I$501,BallByBall!$B$2:$B$501,A2006,BallByBall!$F$2:$F$501,B2006))</f>
        <v>0</v>
      </c>
      <c r="H2006">
        <f>IF(A2006="","",COUNTIFS(BallByBall!$B$2:$B$501,A2006,BallByBall!$F$2:$F$501,B2006,BallByBall!$Q$2:$Q$501,1))</f>
        <v>0</v>
      </c>
      <c r="I2006">
        <f>IF(A2006="","",COUNTIFS(BallByBall!$B$2:$B$501,A2006,BallByBall!$F$2:$F$501,B2006,BallByBall!$R$2:$R$501,1))</f>
        <v>0</v>
      </c>
      <c r="J2006">
        <f>IF(A2006="","",SUMIFS(BallByBall!$T$2:$T$501,BallByBall!$B$2:$B$501,A2006,BallByBall!$H$2:$H$501,B2006))</f>
        <v>0</v>
      </c>
      <c r="K2006">
        <f>IF(A2006="","",SUMIFS(BallByBall!$U$2:$U$501,BallByBall!$B$2:$B$501,A2006,BallByBall!$P$2:$P$501,B2006))</f>
        <v>0</v>
      </c>
      <c r="L2006">
        <f>IF(A2006="","",SUMIFS(BallByBall!$V$2:$V$501,BallByBall!$B$2:$B$501,A2006,BallByBall!$P$2:$P$501,B2006))</f>
        <v>0</v>
      </c>
      <c r="M2006">
        <f>IF(A2006="","",SUMIFS(BallByBall!$W$2:$W$501,BallByBall!$B$2:$B$501,A2006,BallByBall!$P$2:$P$501,B2006))</f>
        <v>0</v>
      </c>
      <c r="N2006">
        <f>IF(A2006="","",SUMIFS(BallByBall!$X$2:$X$501,BallByBall!$B$2:$B$501,A2006,BallByBall!$P$2:$P$501,B2006))</f>
        <v>0</v>
      </c>
      <c r="O2006">
        <f>IF(A2006="","",SUMIFS(OverSummary!$G$2:$G$101,OverSummary!$A$2:$A$101,A2006,OverSummary!$D$2:$D$101,B2006))</f>
        <v>0</v>
      </c>
      <c r="P2006">
        <f>IF(A2006="","",G2006*Rules!$B$13+H2006*Rules!$B$14+I2006*Rules!$B$15)</f>
        <v>0</v>
      </c>
      <c r="Q2006">
        <f>IF(A2006="","",IF(G2006&gt;=100,Rules!$B$18,IF(G2006&gt;=50,Rules!$B$17,IF(G2006&gt;=30,Rules!$B$16,0)))+IF(AND(F2006=1,D2006&lt;&gt;"BWL",G2006=0),Rules!$B$27,0))</f>
        <v>0</v>
      </c>
      <c r="R2006">
        <f>IF(A2006="","",J2006*Rules!$B$19+O2006*Rules!$B$22)</f>
        <v>0</v>
      </c>
      <c r="S2006">
        <f>IF(A2006="","",IF(J2006&gt;=4,Rules!$B$21,IF(J2006&gt;=3,Rules!$B$20,0)))</f>
        <v>0</v>
      </c>
      <c r="T2006">
        <f>IF(A2006="","",K2006*Rules!$B$23+L2006*Rules!$B$24+M2006*Rules!$B$25+N2006*Rules!$B$26)</f>
        <v>0</v>
      </c>
      <c r="U2006">
        <f t="shared" si="31"/>
        <v>0</v>
      </c>
    </row>
    <row r="2007" spans="1:21" x14ac:dyDescent="0.2">
      <c r="A2007" t="str">
        <f>MatchSquad!A2007</f>
        <v>M041</v>
      </c>
      <c r="B2007" t="str">
        <f>MatchSquad!B2007</f>
        <v>P131</v>
      </c>
      <c r="C2007" t="str">
        <f>MatchSquad!C2007</f>
        <v>Quinton de Kock</v>
      </c>
      <c r="D2007" t="str">
        <f>MatchSquad!D2007</f>
        <v>WK</v>
      </c>
      <c r="E2007" t="str">
        <f>MatchSquad!E2007</f>
        <v>MI</v>
      </c>
      <c r="F2007">
        <f>MatchSquad!G2007</f>
        <v>0</v>
      </c>
      <c r="G2007">
        <f>IF(A2007="","",SUMIFS(BallByBall!$I$2:$I$501,BallByBall!$B$2:$B$501,A2007,BallByBall!$F$2:$F$501,B2007))</f>
        <v>0</v>
      </c>
      <c r="H2007">
        <f>IF(A2007="","",COUNTIFS(BallByBall!$B$2:$B$501,A2007,BallByBall!$F$2:$F$501,B2007,BallByBall!$Q$2:$Q$501,1))</f>
        <v>0</v>
      </c>
      <c r="I2007">
        <f>IF(A2007="","",COUNTIFS(BallByBall!$B$2:$B$501,A2007,BallByBall!$F$2:$F$501,B2007,BallByBall!$R$2:$R$501,1))</f>
        <v>0</v>
      </c>
      <c r="J2007">
        <f>IF(A2007="","",SUMIFS(BallByBall!$T$2:$T$501,BallByBall!$B$2:$B$501,A2007,BallByBall!$H$2:$H$501,B2007))</f>
        <v>0</v>
      </c>
      <c r="K2007">
        <f>IF(A2007="","",SUMIFS(BallByBall!$U$2:$U$501,BallByBall!$B$2:$B$501,A2007,BallByBall!$P$2:$P$501,B2007))</f>
        <v>0</v>
      </c>
      <c r="L2007">
        <f>IF(A2007="","",SUMIFS(BallByBall!$V$2:$V$501,BallByBall!$B$2:$B$501,A2007,BallByBall!$P$2:$P$501,B2007))</f>
        <v>0</v>
      </c>
      <c r="M2007">
        <f>IF(A2007="","",SUMIFS(BallByBall!$W$2:$W$501,BallByBall!$B$2:$B$501,A2007,BallByBall!$P$2:$P$501,B2007))</f>
        <v>0</v>
      </c>
      <c r="N2007">
        <f>IF(A2007="","",SUMIFS(BallByBall!$X$2:$X$501,BallByBall!$B$2:$B$501,A2007,BallByBall!$P$2:$P$501,B2007))</f>
        <v>0</v>
      </c>
      <c r="O2007">
        <f>IF(A2007="","",SUMIFS(OverSummary!$G$2:$G$101,OverSummary!$A$2:$A$101,A2007,OverSummary!$D$2:$D$101,B2007))</f>
        <v>0</v>
      </c>
      <c r="P2007">
        <f>IF(A2007="","",G2007*Rules!$B$13+H2007*Rules!$B$14+I2007*Rules!$B$15)</f>
        <v>0</v>
      </c>
      <c r="Q2007">
        <f>IF(A2007="","",IF(G2007&gt;=100,Rules!$B$18,IF(G2007&gt;=50,Rules!$B$17,IF(G2007&gt;=30,Rules!$B$16,0)))+IF(AND(F2007=1,D2007&lt;&gt;"BWL",G2007=0),Rules!$B$27,0))</f>
        <v>0</v>
      </c>
      <c r="R2007">
        <f>IF(A2007="","",J2007*Rules!$B$19+O2007*Rules!$B$22)</f>
        <v>0</v>
      </c>
      <c r="S2007">
        <f>IF(A2007="","",IF(J2007&gt;=4,Rules!$B$21,IF(J2007&gt;=3,Rules!$B$20,0)))</f>
        <v>0</v>
      </c>
      <c r="T2007">
        <f>IF(A2007="","",K2007*Rules!$B$23+L2007*Rules!$B$24+M2007*Rules!$B$25+N2007*Rules!$B$26)</f>
        <v>0</v>
      </c>
      <c r="U2007">
        <f t="shared" si="31"/>
        <v>0</v>
      </c>
    </row>
    <row r="2008" spans="1:21" x14ac:dyDescent="0.2">
      <c r="A2008" t="str">
        <f>MatchSquad!A2008</f>
        <v>M041</v>
      </c>
      <c r="B2008" t="str">
        <f>MatchSquad!B2008</f>
        <v>P132</v>
      </c>
      <c r="C2008" t="str">
        <f>MatchSquad!C2008</f>
        <v>Danish Malewar</v>
      </c>
      <c r="D2008" t="str">
        <f>MatchSquad!D2008</f>
        <v>BAT</v>
      </c>
      <c r="E2008" t="str">
        <f>MatchSquad!E2008</f>
        <v>MI</v>
      </c>
      <c r="F2008">
        <f>MatchSquad!G2008</f>
        <v>0</v>
      </c>
      <c r="G2008">
        <f>IF(A2008="","",SUMIFS(BallByBall!$I$2:$I$501,BallByBall!$B$2:$B$501,A2008,BallByBall!$F$2:$F$501,B2008))</f>
        <v>0</v>
      </c>
      <c r="H2008">
        <f>IF(A2008="","",COUNTIFS(BallByBall!$B$2:$B$501,A2008,BallByBall!$F$2:$F$501,B2008,BallByBall!$Q$2:$Q$501,1))</f>
        <v>0</v>
      </c>
      <c r="I2008">
        <f>IF(A2008="","",COUNTIFS(BallByBall!$B$2:$B$501,A2008,BallByBall!$F$2:$F$501,B2008,BallByBall!$R$2:$R$501,1))</f>
        <v>0</v>
      </c>
      <c r="J2008">
        <f>IF(A2008="","",SUMIFS(BallByBall!$T$2:$T$501,BallByBall!$B$2:$B$501,A2008,BallByBall!$H$2:$H$501,B2008))</f>
        <v>0</v>
      </c>
      <c r="K2008">
        <f>IF(A2008="","",SUMIFS(BallByBall!$U$2:$U$501,BallByBall!$B$2:$B$501,A2008,BallByBall!$P$2:$P$501,B2008))</f>
        <v>0</v>
      </c>
      <c r="L2008">
        <f>IF(A2008="","",SUMIFS(BallByBall!$V$2:$V$501,BallByBall!$B$2:$B$501,A2008,BallByBall!$P$2:$P$501,B2008))</f>
        <v>0</v>
      </c>
      <c r="M2008">
        <f>IF(A2008="","",SUMIFS(BallByBall!$W$2:$W$501,BallByBall!$B$2:$B$501,A2008,BallByBall!$P$2:$P$501,B2008))</f>
        <v>0</v>
      </c>
      <c r="N2008">
        <f>IF(A2008="","",SUMIFS(BallByBall!$X$2:$X$501,BallByBall!$B$2:$B$501,A2008,BallByBall!$P$2:$P$501,B2008))</f>
        <v>0</v>
      </c>
      <c r="O2008">
        <f>IF(A2008="","",SUMIFS(OverSummary!$G$2:$G$101,OverSummary!$A$2:$A$101,A2008,OverSummary!$D$2:$D$101,B2008))</f>
        <v>0</v>
      </c>
      <c r="P2008">
        <f>IF(A2008="","",G2008*Rules!$B$13+H2008*Rules!$B$14+I2008*Rules!$B$15)</f>
        <v>0</v>
      </c>
      <c r="Q2008">
        <f>IF(A2008="","",IF(G2008&gt;=100,Rules!$B$18,IF(G2008&gt;=50,Rules!$B$17,IF(G2008&gt;=30,Rules!$B$16,0)))+IF(AND(F2008=1,D2008&lt;&gt;"BWL",G2008=0),Rules!$B$27,0))</f>
        <v>0</v>
      </c>
      <c r="R2008">
        <f>IF(A2008="","",J2008*Rules!$B$19+O2008*Rules!$B$22)</f>
        <v>0</v>
      </c>
      <c r="S2008">
        <f>IF(A2008="","",IF(J2008&gt;=4,Rules!$B$21,IF(J2008&gt;=3,Rules!$B$20,0)))</f>
        <v>0</v>
      </c>
      <c r="T2008">
        <f>IF(A2008="","",K2008*Rules!$B$23+L2008*Rules!$B$24+M2008*Rules!$B$25+N2008*Rules!$B$26)</f>
        <v>0</v>
      </c>
      <c r="U2008">
        <f t="shared" si="31"/>
        <v>0</v>
      </c>
    </row>
    <row r="2009" spans="1:21" x14ac:dyDescent="0.2">
      <c r="A2009" t="str">
        <f>MatchSquad!A2009</f>
        <v>M041</v>
      </c>
      <c r="B2009" t="str">
        <f>MatchSquad!B2009</f>
        <v>P133</v>
      </c>
      <c r="C2009" t="str">
        <f>MatchSquad!C2009</f>
        <v>N. Tilak Varma</v>
      </c>
      <c r="D2009" t="str">
        <f>MatchSquad!D2009</f>
        <v>BAT</v>
      </c>
      <c r="E2009" t="str">
        <f>MatchSquad!E2009</f>
        <v>MI</v>
      </c>
      <c r="F2009">
        <f>MatchSquad!G2009</f>
        <v>0</v>
      </c>
      <c r="G2009">
        <f>IF(A2009="","",SUMIFS(BallByBall!$I$2:$I$501,BallByBall!$B$2:$B$501,A2009,BallByBall!$F$2:$F$501,B2009))</f>
        <v>0</v>
      </c>
      <c r="H2009">
        <f>IF(A2009="","",COUNTIFS(BallByBall!$B$2:$B$501,A2009,BallByBall!$F$2:$F$501,B2009,BallByBall!$Q$2:$Q$501,1))</f>
        <v>0</v>
      </c>
      <c r="I2009">
        <f>IF(A2009="","",COUNTIFS(BallByBall!$B$2:$B$501,A2009,BallByBall!$F$2:$F$501,B2009,BallByBall!$R$2:$R$501,1))</f>
        <v>0</v>
      </c>
      <c r="J2009">
        <f>IF(A2009="","",SUMIFS(BallByBall!$T$2:$T$501,BallByBall!$B$2:$B$501,A2009,BallByBall!$H$2:$H$501,B2009))</f>
        <v>0</v>
      </c>
      <c r="K2009">
        <f>IF(A2009="","",SUMIFS(BallByBall!$U$2:$U$501,BallByBall!$B$2:$B$501,A2009,BallByBall!$P$2:$P$501,B2009))</f>
        <v>0</v>
      </c>
      <c r="L2009">
        <f>IF(A2009="","",SUMIFS(BallByBall!$V$2:$V$501,BallByBall!$B$2:$B$501,A2009,BallByBall!$P$2:$P$501,B2009))</f>
        <v>0</v>
      </c>
      <c r="M2009">
        <f>IF(A2009="","",SUMIFS(BallByBall!$W$2:$W$501,BallByBall!$B$2:$B$501,A2009,BallByBall!$P$2:$P$501,B2009))</f>
        <v>0</v>
      </c>
      <c r="N2009">
        <f>IF(A2009="","",SUMIFS(BallByBall!$X$2:$X$501,BallByBall!$B$2:$B$501,A2009,BallByBall!$P$2:$P$501,B2009))</f>
        <v>0</v>
      </c>
      <c r="O2009">
        <f>IF(A2009="","",SUMIFS(OverSummary!$G$2:$G$101,OverSummary!$A$2:$A$101,A2009,OverSummary!$D$2:$D$101,B2009))</f>
        <v>0</v>
      </c>
      <c r="P2009">
        <f>IF(A2009="","",G2009*Rules!$B$13+H2009*Rules!$B$14+I2009*Rules!$B$15)</f>
        <v>0</v>
      </c>
      <c r="Q2009">
        <f>IF(A2009="","",IF(G2009&gt;=100,Rules!$B$18,IF(G2009&gt;=50,Rules!$B$17,IF(G2009&gt;=30,Rules!$B$16,0)))+IF(AND(F2009=1,D2009&lt;&gt;"BWL",G2009=0),Rules!$B$27,0))</f>
        <v>0</v>
      </c>
      <c r="R2009">
        <f>IF(A2009="","",J2009*Rules!$B$19+O2009*Rules!$B$22)</f>
        <v>0</v>
      </c>
      <c r="S2009">
        <f>IF(A2009="","",IF(J2009&gt;=4,Rules!$B$21,IF(J2009&gt;=3,Rules!$B$20,0)))</f>
        <v>0</v>
      </c>
      <c r="T2009">
        <f>IF(A2009="","",K2009*Rules!$B$23+L2009*Rules!$B$24+M2009*Rules!$B$25+N2009*Rules!$B$26)</f>
        <v>0</v>
      </c>
      <c r="U2009">
        <f t="shared" si="31"/>
        <v>0</v>
      </c>
    </row>
    <row r="2010" spans="1:21" x14ac:dyDescent="0.2">
      <c r="A2010" t="str">
        <f>MatchSquad!A2010</f>
        <v>M041</v>
      </c>
      <c r="B2010" t="str">
        <f>MatchSquad!B2010</f>
        <v>P134</v>
      </c>
      <c r="C2010" t="str">
        <f>MatchSquad!C2010</f>
        <v>Hardik Pandya</v>
      </c>
      <c r="D2010" t="str">
        <f>MatchSquad!D2010</f>
        <v>AR</v>
      </c>
      <c r="E2010" t="str">
        <f>MatchSquad!E2010</f>
        <v>MI</v>
      </c>
      <c r="F2010">
        <f>MatchSquad!G2010</f>
        <v>0</v>
      </c>
      <c r="G2010">
        <f>IF(A2010="","",SUMIFS(BallByBall!$I$2:$I$501,BallByBall!$B$2:$B$501,A2010,BallByBall!$F$2:$F$501,B2010))</f>
        <v>0</v>
      </c>
      <c r="H2010">
        <f>IF(A2010="","",COUNTIFS(BallByBall!$B$2:$B$501,A2010,BallByBall!$F$2:$F$501,B2010,BallByBall!$Q$2:$Q$501,1))</f>
        <v>0</v>
      </c>
      <c r="I2010">
        <f>IF(A2010="","",COUNTIFS(BallByBall!$B$2:$B$501,A2010,BallByBall!$F$2:$F$501,B2010,BallByBall!$R$2:$R$501,1))</f>
        <v>0</v>
      </c>
      <c r="J2010">
        <f>IF(A2010="","",SUMIFS(BallByBall!$T$2:$T$501,BallByBall!$B$2:$B$501,A2010,BallByBall!$H$2:$H$501,B2010))</f>
        <v>0</v>
      </c>
      <c r="K2010">
        <f>IF(A2010="","",SUMIFS(BallByBall!$U$2:$U$501,BallByBall!$B$2:$B$501,A2010,BallByBall!$P$2:$P$501,B2010))</f>
        <v>0</v>
      </c>
      <c r="L2010">
        <f>IF(A2010="","",SUMIFS(BallByBall!$V$2:$V$501,BallByBall!$B$2:$B$501,A2010,BallByBall!$P$2:$P$501,B2010))</f>
        <v>0</v>
      </c>
      <c r="M2010">
        <f>IF(A2010="","",SUMIFS(BallByBall!$W$2:$W$501,BallByBall!$B$2:$B$501,A2010,BallByBall!$P$2:$P$501,B2010))</f>
        <v>0</v>
      </c>
      <c r="N2010">
        <f>IF(A2010="","",SUMIFS(BallByBall!$X$2:$X$501,BallByBall!$B$2:$B$501,A2010,BallByBall!$P$2:$P$501,B2010))</f>
        <v>0</v>
      </c>
      <c r="O2010">
        <f>IF(A2010="","",SUMIFS(OverSummary!$G$2:$G$101,OverSummary!$A$2:$A$101,A2010,OverSummary!$D$2:$D$101,B2010))</f>
        <v>0</v>
      </c>
      <c r="P2010">
        <f>IF(A2010="","",G2010*Rules!$B$13+H2010*Rules!$B$14+I2010*Rules!$B$15)</f>
        <v>0</v>
      </c>
      <c r="Q2010">
        <f>IF(A2010="","",IF(G2010&gt;=100,Rules!$B$18,IF(G2010&gt;=50,Rules!$B$17,IF(G2010&gt;=30,Rules!$B$16,0)))+IF(AND(F2010=1,D2010&lt;&gt;"BWL",G2010=0),Rules!$B$27,0))</f>
        <v>0</v>
      </c>
      <c r="R2010">
        <f>IF(A2010="","",J2010*Rules!$B$19+O2010*Rules!$B$22)</f>
        <v>0</v>
      </c>
      <c r="S2010">
        <f>IF(A2010="","",IF(J2010&gt;=4,Rules!$B$21,IF(J2010&gt;=3,Rules!$B$20,0)))</f>
        <v>0</v>
      </c>
      <c r="T2010">
        <f>IF(A2010="","",K2010*Rules!$B$23+L2010*Rules!$B$24+M2010*Rules!$B$25+N2010*Rules!$B$26)</f>
        <v>0</v>
      </c>
      <c r="U2010">
        <f t="shared" si="31"/>
        <v>0</v>
      </c>
    </row>
    <row r="2011" spans="1:21" x14ac:dyDescent="0.2">
      <c r="A2011" t="str">
        <f>MatchSquad!A2011</f>
        <v>M041</v>
      </c>
      <c r="B2011" t="str">
        <f>MatchSquad!B2011</f>
        <v>P135</v>
      </c>
      <c r="C2011" t="str">
        <f>MatchSquad!C2011</f>
        <v>Naman Dhir</v>
      </c>
      <c r="D2011" t="str">
        <f>MatchSquad!D2011</f>
        <v>AR</v>
      </c>
      <c r="E2011" t="str">
        <f>MatchSquad!E2011</f>
        <v>MI</v>
      </c>
      <c r="F2011">
        <f>MatchSquad!G2011</f>
        <v>0</v>
      </c>
      <c r="G2011">
        <f>IF(A2011="","",SUMIFS(BallByBall!$I$2:$I$501,BallByBall!$B$2:$B$501,A2011,BallByBall!$F$2:$F$501,B2011))</f>
        <v>0</v>
      </c>
      <c r="H2011">
        <f>IF(A2011="","",COUNTIFS(BallByBall!$B$2:$B$501,A2011,BallByBall!$F$2:$F$501,B2011,BallByBall!$Q$2:$Q$501,1))</f>
        <v>0</v>
      </c>
      <c r="I2011">
        <f>IF(A2011="","",COUNTIFS(BallByBall!$B$2:$B$501,A2011,BallByBall!$F$2:$F$501,B2011,BallByBall!$R$2:$R$501,1))</f>
        <v>0</v>
      </c>
      <c r="J2011">
        <f>IF(A2011="","",SUMIFS(BallByBall!$T$2:$T$501,BallByBall!$B$2:$B$501,A2011,BallByBall!$H$2:$H$501,B2011))</f>
        <v>0</v>
      </c>
      <c r="K2011">
        <f>IF(A2011="","",SUMIFS(BallByBall!$U$2:$U$501,BallByBall!$B$2:$B$501,A2011,BallByBall!$P$2:$P$501,B2011))</f>
        <v>0</v>
      </c>
      <c r="L2011">
        <f>IF(A2011="","",SUMIFS(BallByBall!$V$2:$V$501,BallByBall!$B$2:$B$501,A2011,BallByBall!$P$2:$P$501,B2011))</f>
        <v>0</v>
      </c>
      <c r="M2011">
        <f>IF(A2011="","",SUMIFS(BallByBall!$W$2:$W$501,BallByBall!$B$2:$B$501,A2011,BallByBall!$P$2:$P$501,B2011))</f>
        <v>0</v>
      </c>
      <c r="N2011">
        <f>IF(A2011="","",SUMIFS(BallByBall!$X$2:$X$501,BallByBall!$B$2:$B$501,A2011,BallByBall!$P$2:$P$501,B2011))</f>
        <v>0</v>
      </c>
      <c r="O2011">
        <f>IF(A2011="","",SUMIFS(OverSummary!$G$2:$G$101,OverSummary!$A$2:$A$101,A2011,OverSummary!$D$2:$D$101,B2011))</f>
        <v>0</v>
      </c>
      <c r="P2011">
        <f>IF(A2011="","",G2011*Rules!$B$13+H2011*Rules!$B$14+I2011*Rules!$B$15)</f>
        <v>0</v>
      </c>
      <c r="Q2011">
        <f>IF(A2011="","",IF(G2011&gt;=100,Rules!$B$18,IF(G2011&gt;=50,Rules!$B$17,IF(G2011&gt;=30,Rules!$B$16,0)))+IF(AND(F2011=1,D2011&lt;&gt;"BWL",G2011=0),Rules!$B$27,0))</f>
        <v>0</v>
      </c>
      <c r="R2011">
        <f>IF(A2011="","",J2011*Rules!$B$19+O2011*Rules!$B$22)</f>
        <v>0</v>
      </c>
      <c r="S2011">
        <f>IF(A2011="","",IF(J2011&gt;=4,Rules!$B$21,IF(J2011&gt;=3,Rules!$B$20,0)))</f>
        <v>0</v>
      </c>
      <c r="T2011">
        <f>IF(A2011="","",K2011*Rules!$B$23+L2011*Rules!$B$24+M2011*Rules!$B$25+N2011*Rules!$B$26)</f>
        <v>0</v>
      </c>
      <c r="U2011">
        <f t="shared" si="31"/>
        <v>0</v>
      </c>
    </row>
    <row r="2012" spans="1:21" x14ac:dyDescent="0.2">
      <c r="A2012" t="str">
        <f>MatchSquad!A2012</f>
        <v>M041</v>
      </c>
      <c r="B2012" t="str">
        <f>MatchSquad!B2012</f>
        <v>P136</v>
      </c>
      <c r="C2012" t="str">
        <f>MatchSquad!C2012</f>
        <v>Mitchell Santner</v>
      </c>
      <c r="D2012" t="str">
        <f>MatchSquad!D2012</f>
        <v>AR</v>
      </c>
      <c r="E2012" t="str">
        <f>MatchSquad!E2012</f>
        <v>MI</v>
      </c>
      <c r="F2012">
        <f>MatchSquad!G2012</f>
        <v>0</v>
      </c>
      <c r="G2012">
        <f>IF(A2012="","",SUMIFS(BallByBall!$I$2:$I$501,BallByBall!$B$2:$B$501,A2012,BallByBall!$F$2:$F$501,B2012))</f>
        <v>0</v>
      </c>
      <c r="H2012">
        <f>IF(A2012="","",COUNTIFS(BallByBall!$B$2:$B$501,A2012,BallByBall!$F$2:$F$501,B2012,BallByBall!$Q$2:$Q$501,1))</f>
        <v>0</v>
      </c>
      <c r="I2012">
        <f>IF(A2012="","",COUNTIFS(BallByBall!$B$2:$B$501,A2012,BallByBall!$F$2:$F$501,B2012,BallByBall!$R$2:$R$501,1))</f>
        <v>0</v>
      </c>
      <c r="J2012">
        <f>IF(A2012="","",SUMIFS(BallByBall!$T$2:$T$501,BallByBall!$B$2:$B$501,A2012,BallByBall!$H$2:$H$501,B2012))</f>
        <v>0</v>
      </c>
      <c r="K2012">
        <f>IF(A2012="","",SUMIFS(BallByBall!$U$2:$U$501,BallByBall!$B$2:$B$501,A2012,BallByBall!$P$2:$P$501,B2012))</f>
        <v>0</v>
      </c>
      <c r="L2012">
        <f>IF(A2012="","",SUMIFS(BallByBall!$V$2:$V$501,BallByBall!$B$2:$B$501,A2012,BallByBall!$P$2:$P$501,B2012))</f>
        <v>0</v>
      </c>
      <c r="M2012">
        <f>IF(A2012="","",SUMIFS(BallByBall!$W$2:$W$501,BallByBall!$B$2:$B$501,A2012,BallByBall!$P$2:$P$501,B2012))</f>
        <v>0</v>
      </c>
      <c r="N2012">
        <f>IF(A2012="","",SUMIFS(BallByBall!$X$2:$X$501,BallByBall!$B$2:$B$501,A2012,BallByBall!$P$2:$P$501,B2012))</f>
        <v>0</v>
      </c>
      <c r="O2012">
        <f>IF(A2012="","",SUMIFS(OverSummary!$G$2:$G$101,OverSummary!$A$2:$A$101,A2012,OverSummary!$D$2:$D$101,B2012))</f>
        <v>0</v>
      </c>
      <c r="P2012">
        <f>IF(A2012="","",G2012*Rules!$B$13+H2012*Rules!$B$14+I2012*Rules!$B$15)</f>
        <v>0</v>
      </c>
      <c r="Q2012">
        <f>IF(A2012="","",IF(G2012&gt;=100,Rules!$B$18,IF(G2012&gt;=50,Rules!$B$17,IF(G2012&gt;=30,Rules!$B$16,0)))+IF(AND(F2012=1,D2012&lt;&gt;"BWL",G2012=0),Rules!$B$27,0))</f>
        <v>0</v>
      </c>
      <c r="R2012">
        <f>IF(A2012="","",J2012*Rules!$B$19+O2012*Rules!$B$22)</f>
        <v>0</v>
      </c>
      <c r="S2012">
        <f>IF(A2012="","",IF(J2012&gt;=4,Rules!$B$21,IF(J2012&gt;=3,Rules!$B$20,0)))</f>
        <v>0</v>
      </c>
      <c r="T2012">
        <f>IF(A2012="","",K2012*Rules!$B$23+L2012*Rules!$B$24+M2012*Rules!$B$25+N2012*Rules!$B$26)</f>
        <v>0</v>
      </c>
      <c r="U2012">
        <f t="shared" si="31"/>
        <v>0</v>
      </c>
    </row>
    <row r="2013" spans="1:21" x14ac:dyDescent="0.2">
      <c r="A2013" t="str">
        <f>MatchSquad!A2013</f>
        <v>M041</v>
      </c>
      <c r="B2013" t="str">
        <f>MatchSquad!B2013</f>
        <v>P137</v>
      </c>
      <c r="C2013" t="str">
        <f>MatchSquad!C2013</f>
        <v>Raj Angad Bawa</v>
      </c>
      <c r="D2013" t="str">
        <f>MatchSquad!D2013</f>
        <v>AR</v>
      </c>
      <c r="E2013" t="str">
        <f>MatchSquad!E2013</f>
        <v>MI</v>
      </c>
      <c r="F2013">
        <f>MatchSquad!G2013</f>
        <v>0</v>
      </c>
      <c r="G2013">
        <f>IF(A2013="","",SUMIFS(BallByBall!$I$2:$I$501,BallByBall!$B$2:$B$501,A2013,BallByBall!$F$2:$F$501,B2013))</f>
        <v>0</v>
      </c>
      <c r="H2013">
        <f>IF(A2013="","",COUNTIFS(BallByBall!$B$2:$B$501,A2013,BallByBall!$F$2:$F$501,B2013,BallByBall!$Q$2:$Q$501,1))</f>
        <v>0</v>
      </c>
      <c r="I2013">
        <f>IF(A2013="","",COUNTIFS(BallByBall!$B$2:$B$501,A2013,BallByBall!$F$2:$F$501,B2013,BallByBall!$R$2:$R$501,1))</f>
        <v>0</v>
      </c>
      <c r="J2013">
        <f>IF(A2013="","",SUMIFS(BallByBall!$T$2:$T$501,BallByBall!$B$2:$B$501,A2013,BallByBall!$H$2:$H$501,B2013))</f>
        <v>0</v>
      </c>
      <c r="K2013">
        <f>IF(A2013="","",SUMIFS(BallByBall!$U$2:$U$501,BallByBall!$B$2:$B$501,A2013,BallByBall!$P$2:$P$501,B2013))</f>
        <v>0</v>
      </c>
      <c r="L2013">
        <f>IF(A2013="","",SUMIFS(BallByBall!$V$2:$V$501,BallByBall!$B$2:$B$501,A2013,BallByBall!$P$2:$P$501,B2013))</f>
        <v>0</v>
      </c>
      <c r="M2013">
        <f>IF(A2013="","",SUMIFS(BallByBall!$W$2:$W$501,BallByBall!$B$2:$B$501,A2013,BallByBall!$P$2:$P$501,B2013))</f>
        <v>0</v>
      </c>
      <c r="N2013">
        <f>IF(A2013="","",SUMIFS(BallByBall!$X$2:$X$501,BallByBall!$B$2:$B$501,A2013,BallByBall!$P$2:$P$501,B2013))</f>
        <v>0</v>
      </c>
      <c r="O2013">
        <f>IF(A2013="","",SUMIFS(OverSummary!$G$2:$G$101,OverSummary!$A$2:$A$101,A2013,OverSummary!$D$2:$D$101,B2013))</f>
        <v>0</v>
      </c>
      <c r="P2013">
        <f>IF(A2013="","",G2013*Rules!$B$13+H2013*Rules!$B$14+I2013*Rules!$B$15)</f>
        <v>0</v>
      </c>
      <c r="Q2013">
        <f>IF(A2013="","",IF(G2013&gt;=100,Rules!$B$18,IF(G2013&gt;=50,Rules!$B$17,IF(G2013&gt;=30,Rules!$B$16,0)))+IF(AND(F2013=1,D2013&lt;&gt;"BWL",G2013=0),Rules!$B$27,0))</f>
        <v>0</v>
      </c>
      <c r="R2013">
        <f>IF(A2013="","",J2013*Rules!$B$19+O2013*Rules!$B$22)</f>
        <v>0</v>
      </c>
      <c r="S2013">
        <f>IF(A2013="","",IF(J2013&gt;=4,Rules!$B$21,IF(J2013&gt;=3,Rules!$B$20,0)))</f>
        <v>0</v>
      </c>
      <c r="T2013">
        <f>IF(A2013="","",K2013*Rules!$B$23+L2013*Rules!$B$24+M2013*Rules!$B$25+N2013*Rules!$B$26)</f>
        <v>0</v>
      </c>
      <c r="U2013">
        <f t="shared" si="31"/>
        <v>0</v>
      </c>
    </row>
    <row r="2014" spans="1:21" x14ac:dyDescent="0.2">
      <c r="A2014" t="str">
        <f>MatchSquad!A2014</f>
        <v>M041</v>
      </c>
      <c r="B2014" t="str">
        <f>MatchSquad!B2014</f>
        <v>P138</v>
      </c>
      <c r="C2014" t="str">
        <f>MatchSquad!C2014</f>
        <v>Atharva Ankolekar</v>
      </c>
      <c r="D2014" t="str">
        <f>MatchSquad!D2014</f>
        <v>AR</v>
      </c>
      <c r="E2014" t="str">
        <f>MatchSquad!E2014</f>
        <v>MI</v>
      </c>
      <c r="F2014">
        <f>MatchSquad!G2014</f>
        <v>0</v>
      </c>
      <c r="G2014">
        <f>IF(A2014="","",SUMIFS(BallByBall!$I$2:$I$501,BallByBall!$B$2:$B$501,A2014,BallByBall!$F$2:$F$501,B2014))</f>
        <v>0</v>
      </c>
      <c r="H2014">
        <f>IF(A2014="","",COUNTIFS(BallByBall!$B$2:$B$501,A2014,BallByBall!$F$2:$F$501,B2014,BallByBall!$Q$2:$Q$501,1))</f>
        <v>0</v>
      </c>
      <c r="I2014">
        <f>IF(A2014="","",COUNTIFS(BallByBall!$B$2:$B$501,A2014,BallByBall!$F$2:$F$501,B2014,BallByBall!$R$2:$R$501,1))</f>
        <v>0</v>
      </c>
      <c r="J2014">
        <f>IF(A2014="","",SUMIFS(BallByBall!$T$2:$T$501,BallByBall!$B$2:$B$501,A2014,BallByBall!$H$2:$H$501,B2014))</f>
        <v>0</v>
      </c>
      <c r="K2014">
        <f>IF(A2014="","",SUMIFS(BallByBall!$U$2:$U$501,BallByBall!$B$2:$B$501,A2014,BallByBall!$P$2:$P$501,B2014))</f>
        <v>0</v>
      </c>
      <c r="L2014">
        <f>IF(A2014="","",SUMIFS(BallByBall!$V$2:$V$501,BallByBall!$B$2:$B$501,A2014,BallByBall!$P$2:$P$501,B2014))</f>
        <v>0</v>
      </c>
      <c r="M2014">
        <f>IF(A2014="","",SUMIFS(BallByBall!$W$2:$W$501,BallByBall!$B$2:$B$501,A2014,BallByBall!$P$2:$P$501,B2014))</f>
        <v>0</v>
      </c>
      <c r="N2014">
        <f>IF(A2014="","",SUMIFS(BallByBall!$X$2:$X$501,BallByBall!$B$2:$B$501,A2014,BallByBall!$P$2:$P$501,B2014))</f>
        <v>0</v>
      </c>
      <c r="O2014">
        <f>IF(A2014="","",SUMIFS(OverSummary!$G$2:$G$101,OverSummary!$A$2:$A$101,A2014,OverSummary!$D$2:$D$101,B2014))</f>
        <v>0</v>
      </c>
      <c r="P2014">
        <f>IF(A2014="","",G2014*Rules!$B$13+H2014*Rules!$B$14+I2014*Rules!$B$15)</f>
        <v>0</v>
      </c>
      <c r="Q2014">
        <f>IF(A2014="","",IF(G2014&gt;=100,Rules!$B$18,IF(G2014&gt;=50,Rules!$B$17,IF(G2014&gt;=30,Rules!$B$16,0)))+IF(AND(F2014=1,D2014&lt;&gt;"BWL",G2014=0),Rules!$B$27,0))</f>
        <v>0</v>
      </c>
      <c r="R2014">
        <f>IF(A2014="","",J2014*Rules!$B$19+O2014*Rules!$B$22)</f>
        <v>0</v>
      </c>
      <c r="S2014">
        <f>IF(A2014="","",IF(J2014&gt;=4,Rules!$B$21,IF(J2014&gt;=3,Rules!$B$20,0)))</f>
        <v>0</v>
      </c>
      <c r="T2014">
        <f>IF(A2014="","",K2014*Rules!$B$23+L2014*Rules!$B$24+M2014*Rules!$B$25+N2014*Rules!$B$26)</f>
        <v>0</v>
      </c>
      <c r="U2014">
        <f t="shared" si="31"/>
        <v>0</v>
      </c>
    </row>
    <row r="2015" spans="1:21" x14ac:dyDescent="0.2">
      <c r="A2015" t="str">
        <f>MatchSquad!A2015</f>
        <v>M041</v>
      </c>
      <c r="B2015" t="str">
        <f>MatchSquad!B2015</f>
        <v>P139</v>
      </c>
      <c r="C2015" t="str">
        <f>MatchSquad!C2015</f>
        <v>Mayank Rawat</v>
      </c>
      <c r="D2015" t="str">
        <f>MatchSquad!D2015</f>
        <v>AR</v>
      </c>
      <c r="E2015" t="str">
        <f>MatchSquad!E2015</f>
        <v>MI</v>
      </c>
      <c r="F2015">
        <f>MatchSquad!G2015</f>
        <v>0</v>
      </c>
      <c r="G2015">
        <f>IF(A2015="","",SUMIFS(BallByBall!$I$2:$I$501,BallByBall!$B$2:$B$501,A2015,BallByBall!$F$2:$F$501,B2015))</f>
        <v>0</v>
      </c>
      <c r="H2015">
        <f>IF(A2015="","",COUNTIFS(BallByBall!$B$2:$B$501,A2015,BallByBall!$F$2:$F$501,B2015,BallByBall!$Q$2:$Q$501,1))</f>
        <v>0</v>
      </c>
      <c r="I2015">
        <f>IF(A2015="","",COUNTIFS(BallByBall!$B$2:$B$501,A2015,BallByBall!$F$2:$F$501,B2015,BallByBall!$R$2:$R$501,1))</f>
        <v>0</v>
      </c>
      <c r="J2015">
        <f>IF(A2015="","",SUMIFS(BallByBall!$T$2:$T$501,BallByBall!$B$2:$B$501,A2015,BallByBall!$H$2:$H$501,B2015))</f>
        <v>0</v>
      </c>
      <c r="K2015">
        <f>IF(A2015="","",SUMIFS(BallByBall!$U$2:$U$501,BallByBall!$B$2:$B$501,A2015,BallByBall!$P$2:$P$501,B2015))</f>
        <v>0</v>
      </c>
      <c r="L2015">
        <f>IF(A2015="","",SUMIFS(BallByBall!$V$2:$V$501,BallByBall!$B$2:$B$501,A2015,BallByBall!$P$2:$P$501,B2015))</f>
        <v>0</v>
      </c>
      <c r="M2015">
        <f>IF(A2015="","",SUMIFS(BallByBall!$W$2:$W$501,BallByBall!$B$2:$B$501,A2015,BallByBall!$P$2:$P$501,B2015))</f>
        <v>0</v>
      </c>
      <c r="N2015">
        <f>IF(A2015="","",SUMIFS(BallByBall!$X$2:$X$501,BallByBall!$B$2:$B$501,A2015,BallByBall!$P$2:$P$501,B2015))</f>
        <v>0</v>
      </c>
      <c r="O2015">
        <f>IF(A2015="","",SUMIFS(OverSummary!$G$2:$G$101,OverSummary!$A$2:$A$101,A2015,OverSummary!$D$2:$D$101,B2015))</f>
        <v>0</v>
      </c>
      <c r="P2015">
        <f>IF(A2015="","",G2015*Rules!$B$13+H2015*Rules!$B$14+I2015*Rules!$B$15)</f>
        <v>0</v>
      </c>
      <c r="Q2015">
        <f>IF(A2015="","",IF(G2015&gt;=100,Rules!$B$18,IF(G2015&gt;=50,Rules!$B$17,IF(G2015&gt;=30,Rules!$B$16,0)))+IF(AND(F2015=1,D2015&lt;&gt;"BWL",G2015=0),Rules!$B$27,0))</f>
        <v>0</v>
      </c>
      <c r="R2015">
        <f>IF(A2015="","",J2015*Rules!$B$19+O2015*Rules!$B$22)</f>
        <v>0</v>
      </c>
      <c r="S2015">
        <f>IF(A2015="","",IF(J2015&gt;=4,Rules!$B$21,IF(J2015&gt;=3,Rules!$B$20,0)))</f>
        <v>0</v>
      </c>
      <c r="T2015">
        <f>IF(A2015="","",K2015*Rules!$B$23+L2015*Rules!$B$24+M2015*Rules!$B$25+N2015*Rules!$B$26)</f>
        <v>0</v>
      </c>
      <c r="U2015">
        <f t="shared" si="31"/>
        <v>0</v>
      </c>
    </row>
    <row r="2016" spans="1:21" x14ac:dyDescent="0.2">
      <c r="A2016" t="str">
        <f>MatchSquad!A2016</f>
        <v>M041</v>
      </c>
      <c r="B2016" t="str">
        <f>MatchSquad!B2016</f>
        <v>P140</v>
      </c>
      <c r="C2016" t="str">
        <f>MatchSquad!C2016</f>
        <v>Corbin Bosch</v>
      </c>
      <c r="D2016" t="str">
        <f>MatchSquad!D2016</f>
        <v>AR</v>
      </c>
      <c r="E2016" t="str">
        <f>MatchSquad!E2016</f>
        <v>MI</v>
      </c>
      <c r="F2016">
        <f>MatchSquad!G2016</f>
        <v>0</v>
      </c>
      <c r="G2016">
        <f>IF(A2016="","",SUMIFS(BallByBall!$I$2:$I$501,BallByBall!$B$2:$B$501,A2016,BallByBall!$F$2:$F$501,B2016))</f>
        <v>0</v>
      </c>
      <c r="H2016">
        <f>IF(A2016="","",COUNTIFS(BallByBall!$B$2:$B$501,A2016,BallByBall!$F$2:$F$501,B2016,BallByBall!$Q$2:$Q$501,1))</f>
        <v>0</v>
      </c>
      <c r="I2016">
        <f>IF(A2016="","",COUNTIFS(BallByBall!$B$2:$B$501,A2016,BallByBall!$F$2:$F$501,B2016,BallByBall!$R$2:$R$501,1))</f>
        <v>0</v>
      </c>
      <c r="J2016">
        <f>IF(A2016="","",SUMIFS(BallByBall!$T$2:$T$501,BallByBall!$B$2:$B$501,A2016,BallByBall!$H$2:$H$501,B2016))</f>
        <v>0</v>
      </c>
      <c r="K2016">
        <f>IF(A2016="","",SUMIFS(BallByBall!$U$2:$U$501,BallByBall!$B$2:$B$501,A2016,BallByBall!$P$2:$P$501,B2016))</f>
        <v>0</v>
      </c>
      <c r="L2016">
        <f>IF(A2016="","",SUMIFS(BallByBall!$V$2:$V$501,BallByBall!$B$2:$B$501,A2016,BallByBall!$P$2:$P$501,B2016))</f>
        <v>0</v>
      </c>
      <c r="M2016">
        <f>IF(A2016="","",SUMIFS(BallByBall!$W$2:$W$501,BallByBall!$B$2:$B$501,A2016,BallByBall!$P$2:$P$501,B2016))</f>
        <v>0</v>
      </c>
      <c r="N2016">
        <f>IF(A2016="","",SUMIFS(BallByBall!$X$2:$X$501,BallByBall!$B$2:$B$501,A2016,BallByBall!$P$2:$P$501,B2016))</f>
        <v>0</v>
      </c>
      <c r="O2016">
        <f>IF(A2016="","",SUMIFS(OverSummary!$G$2:$G$101,OverSummary!$A$2:$A$101,A2016,OverSummary!$D$2:$D$101,B2016))</f>
        <v>0</v>
      </c>
      <c r="P2016">
        <f>IF(A2016="","",G2016*Rules!$B$13+H2016*Rules!$B$14+I2016*Rules!$B$15)</f>
        <v>0</v>
      </c>
      <c r="Q2016">
        <f>IF(A2016="","",IF(G2016&gt;=100,Rules!$B$18,IF(G2016&gt;=50,Rules!$B$17,IF(G2016&gt;=30,Rules!$B$16,0)))+IF(AND(F2016=1,D2016&lt;&gt;"BWL",G2016=0),Rules!$B$27,0))</f>
        <v>0</v>
      </c>
      <c r="R2016">
        <f>IF(A2016="","",J2016*Rules!$B$19+O2016*Rules!$B$22)</f>
        <v>0</v>
      </c>
      <c r="S2016">
        <f>IF(A2016="","",IF(J2016&gt;=4,Rules!$B$21,IF(J2016&gt;=3,Rules!$B$20,0)))</f>
        <v>0</v>
      </c>
      <c r="T2016">
        <f>IF(A2016="","",K2016*Rules!$B$23+L2016*Rules!$B$24+M2016*Rules!$B$25+N2016*Rules!$B$26)</f>
        <v>0</v>
      </c>
      <c r="U2016">
        <f t="shared" si="31"/>
        <v>0</v>
      </c>
    </row>
    <row r="2017" spans="1:21" x14ac:dyDescent="0.2">
      <c r="A2017" t="str">
        <f>MatchSquad!A2017</f>
        <v>M041</v>
      </c>
      <c r="B2017" t="str">
        <f>MatchSquad!B2017</f>
        <v>P141</v>
      </c>
      <c r="C2017" t="str">
        <f>MatchSquad!C2017</f>
        <v>Will Jacks</v>
      </c>
      <c r="D2017" t="str">
        <f>MatchSquad!D2017</f>
        <v>AR</v>
      </c>
      <c r="E2017" t="str">
        <f>MatchSquad!E2017</f>
        <v>MI</v>
      </c>
      <c r="F2017">
        <f>MatchSquad!G2017</f>
        <v>0</v>
      </c>
      <c r="G2017">
        <f>IF(A2017="","",SUMIFS(BallByBall!$I$2:$I$501,BallByBall!$B$2:$B$501,A2017,BallByBall!$F$2:$F$501,B2017))</f>
        <v>0</v>
      </c>
      <c r="H2017">
        <f>IF(A2017="","",COUNTIFS(BallByBall!$B$2:$B$501,A2017,BallByBall!$F$2:$F$501,B2017,BallByBall!$Q$2:$Q$501,1))</f>
        <v>0</v>
      </c>
      <c r="I2017">
        <f>IF(A2017="","",COUNTIFS(BallByBall!$B$2:$B$501,A2017,BallByBall!$F$2:$F$501,B2017,BallByBall!$R$2:$R$501,1))</f>
        <v>0</v>
      </c>
      <c r="J2017">
        <f>IF(A2017="","",SUMIFS(BallByBall!$T$2:$T$501,BallByBall!$B$2:$B$501,A2017,BallByBall!$H$2:$H$501,B2017))</f>
        <v>0</v>
      </c>
      <c r="K2017">
        <f>IF(A2017="","",SUMIFS(BallByBall!$U$2:$U$501,BallByBall!$B$2:$B$501,A2017,BallByBall!$P$2:$P$501,B2017))</f>
        <v>0</v>
      </c>
      <c r="L2017">
        <f>IF(A2017="","",SUMIFS(BallByBall!$V$2:$V$501,BallByBall!$B$2:$B$501,A2017,BallByBall!$P$2:$P$501,B2017))</f>
        <v>0</v>
      </c>
      <c r="M2017">
        <f>IF(A2017="","",SUMIFS(BallByBall!$W$2:$W$501,BallByBall!$B$2:$B$501,A2017,BallByBall!$P$2:$P$501,B2017))</f>
        <v>0</v>
      </c>
      <c r="N2017">
        <f>IF(A2017="","",SUMIFS(BallByBall!$X$2:$X$501,BallByBall!$B$2:$B$501,A2017,BallByBall!$P$2:$P$501,B2017))</f>
        <v>0</v>
      </c>
      <c r="O2017">
        <f>IF(A2017="","",SUMIFS(OverSummary!$G$2:$G$101,OverSummary!$A$2:$A$101,A2017,OverSummary!$D$2:$D$101,B2017))</f>
        <v>0</v>
      </c>
      <c r="P2017">
        <f>IF(A2017="","",G2017*Rules!$B$13+H2017*Rules!$B$14+I2017*Rules!$B$15)</f>
        <v>0</v>
      </c>
      <c r="Q2017">
        <f>IF(A2017="","",IF(G2017&gt;=100,Rules!$B$18,IF(G2017&gt;=50,Rules!$B$17,IF(G2017&gt;=30,Rules!$B$16,0)))+IF(AND(F2017=1,D2017&lt;&gt;"BWL",G2017=0),Rules!$B$27,0))</f>
        <v>0</v>
      </c>
      <c r="R2017">
        <f>IF(A2017="","",J2017*Rules!$B$19+O2017*Rules!$B$22)</f>
        <v>0</v>
      </c>
      <c r="S2017">
        <f>IF(A2017="","",IF(J2017&gt;=4,Rules!$B$21,IF(J2017&gt;=3,Rules!$B$20,0)))</f>
        <v>0</v>
      </c>
      <c r="T2017">
        <f>IF(A2017="","",K2017*Rules!$B$23+L2017*Rules!$B$24+M2017*Rules!$B$25+N2017*Rules!$B$26)</f>
        <v>0</v>
      </c>
      <c r="U2017">
        <f t="shared" si="31"/>
        <v>0</v>
      </c>
    </row>
    <row r="2018" spans="1:21" x14ac:dyDescent="0.2">
      <c r="A2018" t="str">
        <f>MatchSquad!A2018</f>
        <v>M041</v>
      </c>
      <c r="B2018" t="str">
        <f>MatchSquad!B2018</f>
        <v>P142</v>
      </c>
      <c r="C2018" t="str">
        <f>MatchSquad!C2018</f>
        <v>Shardul Thakur</v>
      </c>
      <c r="D2018" t="str">
        <f>MatchSquad!D2018</f>
        <v>AR</v>
      </c>
      <c r="E2018" t="str">
        <f>MatchSquad!E2018</f>
        <v>MI</v>
      </c>
      <c r="F2018">
        <f>MatchSquad!G2018</f>
        <v>0</v>
      </c>
      <c r="G2018">
        <f>IF(A2018="","",SUMIFS(BallByBall!$I$2:$I$501,BallByBall!$B$2:$B$501,A2018,BallByBall!$F$2:$F$501,B2018))</f>
        <v>0</v>
      </c>
      <c r="H2018">
        <f>IF(A2018="","",COUNTIFS(BallByBall!$B$2:$B$501,A2018,BallByBall!$F$2:$F$501,B2018,BallByBall!$Q$2:$Q$501,1))</f>
        <v>0</v>
      </c>
      <c r="I2018">
        <f>IF(A2018="","",COUNTIFS(BallByBall!$B$2:$B$501,A2018,BallByBall!$F$2:$F$501,B2018,BallByBall!$R$2:$R$501,1))</f>
        <v>0</v>
      </c>
      <c r="J2018">
        <f>IF(A2018="","",SUMIFS(BallByBall!$T$2:$T$501,BallByBall!$B$2:$B$501,A2018,BallByBall!$H$2:$H$501,B2018))</f>
        <v>0</v>
      </c>
      <c r="K2018">
        <f>IF(A2018="","",SUMIFS(BallByBall!$U$2:$U$501,BallByBall!$B$2:$B$501,A2018,BallByBall!$P$2:$P$501,B2018))</f>
        <v>0</v>
      </c>
      <c r="L2018">
        <f>IF(A2018="","",SUMIFS(BallByBall!$V$2:$V$501,BallByBall!$B$2:$B$501,A2018,BallByBall!$P$2:$P$501,B2018))</f>
        <v>0</v>
      </c>
      <c r="M2018">
        <f>IF(A2018="","",SUMIFS(BallByBall!$W$2:$W$501,BallByBall!$B$2:$B$501,A2018,BallByBall!$P$2:$P$501,B2018))</f>
        <v>0</v>
      </c>
      <c r="N2018">
        <f>IF(A2018="","",SUMIFS(BallByBall!$X$2:$X$501,BallByBall!$B$2:$B$501,A2018,BallByBall!$P$2:$P$501,B2018))</f>
        <v>0</v>
      </c>
      <c r="O2018">
        <f>IF(A2018="","",SUMIFS(OverSummary!$G$2:$G$101,OverSummary!$A$2:$A$101,A2018,OverSummary!$D$2:$D$101,B2018))</f>
        <v>0</v>
      </c>
      <c r="P2018">
        <f>IF(A2018="","",G2018*Rules!$B$13+H2018*Rules!$B$14+I2018*Rules!$B$15)</f>
        <v>0</v>
      </c>
      <c r="Q2018">
        <f>IF(A2018="","",IF(G2018&gt;=100,Rules!$B$18,IF(G2018&gt;=50,Rules!$B$17,IF(G2018&gt;=30,Rules!$B$16,0)))+IF(AND(F2018=1,D2018&lt;&gt;"BWL",G2018=0),Rules!$B$27,0))</f>
        <v>0</v>
      </c>
      <c r="R2018">
        <f>IF(A2018="","",J2018*Rules!$B$19+O2018*Rules!$B$22)</f>
        <v>0</v>
      </c>
      <c r="S2018">
        <f>IF(A2018="","",IF(J2018&gt;=4,Rules!$B$21,IF(J2018&gt;=3,Rules!$B$20,0)))</f>
        <v>0</v>
      </c>
      <c r="T2018">
        <f>IF(A2018="","",K2018*Rules!$B$23+L2018*Rules!$B$24+M2018*Rules!$B$25+N2018*Rules!$B$26)</f>
        <v>0</v>
      </c>
      <c r="U2018">
        <f t="shared" si="31"/>
        <v>0</v>
      </c>
    </row>
    <row r="2019" spans="1:21" x14ac:dyDescent="0.2">
      <c r="A2019" t="str">
        <f>MatchSquad!A2019</f>
        <v>M041</v>
      </c>
      <c r="B2019" t="str">
        <f>MatchSquad!B2019</f>
        <v>P143</v>
      </c>
      <c r="C2019" t="str">
        <f>MatchSquad!C2019</f>
        <v>Trent Boult</v>
      </c>
      <c r="D2019" t="str">
        <f>MatchSquad!D2019</f>
        <v>BWL</v>
      </c>
      <c r="E2019" t="str">
        <f>MatchSquad!E2019</f>
        <v>MI</v>
      </c>
      <c r="F2019">
        <f>MatchSquad!G2019</f>
        <v>0</v>
      </c>
      <c r="G2019">
        <f>IF(A2019="","",SUMIFS(BallByBall!$I$2:$I$501,BallByBall!$B$2:$B$501,A2019,BallByBall!$F$2:$F$501,B2019))</f>
        <v>0</v>
      </c>
      <c r="H2019">
        <f>IF(A2019="","",COUNTIFS(BallByBall!$B$2:$B$501,A2019,BallByBall!$F$2:$F$501,B2019,BallByBall!$Q$2:$Q$501,1))</f>
        <v>0</v>
      </c>
      <c r="I2019">
        <f>IF(A2019="","",COUNTIFS(BallByBall!$B$2:$B$501,A2019,BallByBall!$F$2:$F$501,B2019,BallByBall!$R$2:$R$501,1))</f>
        <v>0</v>
      </c>
      <c r="J2019">
        <f>IF(A2019="","",SUMIFS(BallByBall!$T$2:$T$501,BallByBall!$B$2:$B$501,A2019,BallByBall!$H$2:$H$501,B2019))</f>
        <v>0</v>
      </c>
      <c r="K2019">
        <f>IF(A2019="","",SUMIFS(BallByBall!$U$2:$U$501,BallByBall!$B$2:$B$501,A2019,BallByBall!$P$2:$P$501,B2019))</f>
        <v>0</v>
      </c>
      <c r="L2019">
        <f>IF(A2019="","",SUMIFS(BallByBall!$V$2:$V$501,BallByBall!$B$2:$B$501,A2019,BallByBall!$P$2:$P$501,B2019))</f>
        <v>0</v>
      </c>
      <c r="M2019">
        <f>IF(A2019="","",SUMIFS(BallByBall!$W$2:$W$501,BallByBall!$B$2:$B$501,A2019,BallByBall!$P$2:$P$501,B2019))</f>
        <v>0</v>
      </c>
      <c r="N2019">
        <f>IF(A2019="","",SUMIFS(BallByBall!$X$2:$X$501,BallByBall!$B$2:$B$501,A2019,BallByBall!$P$2:$P$501,B2019))</f>
        <v>0</v>
      </c>
      <c r="O2019">
        <f>IF(A2019="","",SUMIFS(OverSummary!$G$2:$G$101,OverSummary!$A$2:$A$101,A2019,OverSummary!$D$2:$D$101,B2019))</f>
        <v>0</v>
      </c>
      <c r="P2019">
        <f>IF(A2019="","",G2019*Rules!$B$13+H2019*Rules!$B$14+I2019*Rules!$B$15)</f>
        <v>0</v>
      </c>
      <c r="Q2019">
        <f>IF(A2019="","",IF(G2019&gt;=100,Rules!$B$18,IF(G2019&gt;=50,Rules!$B$17,IF(G2019&gt;=30,Rules!$B$16,0)))+IF(AND(F2019=1,D2019&lt;&gt;"BWL",G2019=0),Rules!$B$27,0))</f>
        <v>0</v>
      </c>
      <c r="R2019">
        <f>IF(A2019="","",J2019*Rules!$B$19+O2019*Rules!$B$22)</f>
        <v>0</v>
      </c>
      <c r="S2019">
        <f>IF(A2019="","",IF(J2019&gt;=4,Rules!$B$21,IF(J2019&gt;=3,Rules!$B$20,0)))</f>
        <v>0</v>
      </c>
      <c r="T2019">
        <f>IF(A2019="","",K2019*Rules!$B$23+L2019*Rules!$B$24+M2019*Rules!$B$25+N2019*Rules!$B$26)</f>
        <v>0</v>
      </c>
      <c r="U2019">
        <f t="shared" si="31"/>
        <v>0</v>
      </c>
    </row>
    <row r="2020" spans="1:21" x14ac:dyDescent="0.2">
      <c r="A2020" t="str">
        <f>MatchSquad!A2020</f>
        <v>M041</v>
      </c>
      <c r="B2020" t="str">
        <f>MatchSquad!B2020</f>
        <v>P144</v>
      </c>
      <c r="C2020" t="str">
        <f>MatchSquad!C2020</f>
        <v>Mayank Markande</v>
      </c>
      <c r="D2020" t="str">
        <f>MatchSquad!D2020</f>
        <v>BWL</v>
      </c>
      <c r="E2020" t="str">
        <f>MatchSquad!E2020</f>
        <v>MI</v>
      </c>
      <c r="F2020">
        <f>MatchSquad!G2020</f>
        <v>0</v>
      </c>
      <c r="G2020">
        <f>IF(A2020="","",SUMIFS(BallByBall!$I$2:$I$501,BallByBall!$B$2:$B$501,A2020,BallByBall!$F$2:$F$501,B2020))</f>
        <v>0</v>
      </c>
      <c r="H2020">
        <f>IF(A2020="","",COUNTIFS(BallByBall!$B$2:$B$501,A2020,BallByBall!$F$2:$F$501,B2020,BallByBall!$Q$2:$Q$501,1))</f>
        <v>0</v>
      </c>
      <c r="I2020">
        <f>IF(A2020="","",COUNTIFS(BallByBall!$B$2:$B$501,A2020,BallByBall!$F$2:$F$501,B2020,BallByBall!$R$2:$R$501,1))</f>
        <v>0</v>
      </c>
      <c r="J2020">
        <f>IF(A2020="","",SUMIFS(BallByBall!$T$2:$T$501,BallByBall!$B$2:$B$501,A2020,BallByBall!$H$2:$H$501,B2020))</f>
        <v>0</v>
      </c>
      <c r="K2020">
        <f>IF(A2020="","",SUMIFS(BallByBall!$U$2:$U$501,BallByBall!$B$2:$B$501,A2020,BallByBall!$P$2:$P$501,B2020))</f>
        <v>0</v>
      </c>
      <c r="L2020">
        <f>IF(A2020="","",SUMIFS(BallByBall!$V$2:$V$501,BallByBall!$B$2:$B$501,A2020,BallByBall!$P$2:$P$501,B2020))</f>
        <v>0</v>
      </c>
      <c r="M2020">
        <f>IF(A2020="","",SUMIFS(BallByBall!$W$2:$W$501,BallByBall!$B$2:$B$501,A2020,BallByBall!$P$2:$P$501,B2020))</f>
        <v>0</v>
      </c>
      <c r="N2020">
        <f>IF(A2020="","",SUMIFS(BallByBall!$X$2:$X$501,BallByBall!$B$2:$B$501,A2020,BallByBall!$P$2:$P$501,B2020))</f>
        <v>0</v>
      </c>
      <c r="O2020">
        <f>IF(A2020="","",SUMIFS(OverSummary!$G$2:$G$101,OverSummary!$A$2:$A$101,A2020,OverSummary!$D$2:$D$101,B2020))</f>
        <v>0</v>
      </c>
      <c r="P2020">
        <f>IF(A2020="","",G2020*Rules!$B$13+H2020*Rules!$B$14+I2020*Rules!$B$15)</f>
        <v>0</v>
      </c>
      <c r="Q2020">
        <f>IF(A2020="","",IF(G2020&gt;=100,Rules!$B$18,IF(G2020&gt;=50,Rules!$B$17,IF(G2020&gt;=30,Rules!$B$16,0)))+IF(AND(F2020=1,D2020&lt;&gt;"BWL",G2020=0),Rules!$B$27,0))</f>
        <v>0</v>
      </c>
      <c r="R2020">
        <f>IF(A2020="","",J2020*Rules!$B$19+O2020*Rules!$B$22)</f>
        <v>0</v>
      </c>
      <c r="S2020">
        <f>IF(A2020="","",IF(J2020&gt;=4,Rules!$B$21,IF(J2020&gt;=3,Rules!$B$20,0)))</f>
        <v>0</v>
      </c>
      <c r="T2020">
        <f>IF(A2020="","",K2020*Rules!$B$23+L2020*Rules!$B$24+M2020*Rules!$B$25+N2020*Rules!$B$26)</f>
        <v>0</v>
      </c>
      <c r="U2020">
        <f t="shared" si="31"/>
        <v>0</v>
      </c>
    </row>
    <row r="2021" spans="1:21" x14ac:dyDescent="0.2">
      <c r="A2021" t="str">
        <f>MatchSquad!A2021</f>
        <v>M041</v>
      </c>
      <c r="B2021" t="str">
        <f>MatchSquad!B2021</f>
        <v>P145</v>
      </c>
      <c r="C2021" t="str">
        <f>MatchSquad!C2021</f>
        <v>Deepak Chahar</v>
      </c>
      <c r="D2021" t="str">
        <f>MatchSquad!D2021</f>
        <v>BWL</v>
      </c>
      <c r="E2021" t="str">
        <f>MatchSquad!E2021</f>
        <v>MI</v>
      </c>
      <c r="F2021">
        <f>MatchSquad!G2021</f>
        <v>0</v>
      </c>
      <c r="G2021">
        <f>IF(A2021="","",SUMIFS(BallByBall!$I$2:$I$501,BallByBall!$B$2:$B$501,A2021,BallByBall!$F$2:$F$501,B2021))</f>
        <v>0</v>
      </c>
      <c r="H2021">
        <f>IF(A2021="","",COUNTIFS(BallByBall!$B$2:$B$501,A2021,BallByBall!$F$2:$F$501,B2021,BallByBall!$Q$2:$Q$501,1))</f>
        <v>0</v>
      </c>
      <c r="I2021">
        <f>IF(A2021="","",COUNTIFS(BallByBall!$B$2:$B$501,A2021,BallByBall!$F$2:$F$501,B2021,BallByBall!$R$2:$R$501,1))</f>
        <v>0</v>
      </c>
      <c r="J2021">
        <f>IF(A2021="","",SUMIFS(BallByBall!$T$2:$T$501,BallByBall!$B$2:$B$501,A2021,BallByBall!$H$2:$H$501,B2021))</f>
        <v>0</v>
      </c>
      <c r="K2021">
        <f>IF(A2021="","",SUMIFS(BallByBall!$U$2:$U$501,BallByBall!$B$2:$B$501,A2021,BallByBall!$P$2:$P$501,B2021))</f>
        <v>0</v>
      </c>
      <c r="L2021">
        <f>IF(A2021="","",SUMIFS(BallByBall!$V$2:$V$501,BallByBall!$B$2:$B$501,A2021,BallByBall!$P$2:$P$501,B2021))</f>
        <v>0</v>
      </c>
      <c r="M2021">
        <f>IF(A2021="","",SUMIFS(BallByBall!$W$2:$W$501,BallByBall!$B$2:$B$501,A2021,BallByBall!$P$2:$P$501,B2021))</f>
        <v>0</v>
      </c>
      <c r="N2021">
        <f>IF(A2021="","",SUMIFS(BallByBall!$X$2:$X$501,BallByBall!$B$2:$B$501,A2021,BallByBall!$P$2:$P$501,B2021))</f>
        <v>0</v>
      </c>
      <c r="O2021">
        <f>IF(A2021="","",SUMIFS(OverSummary!$G$2:$G$101,OverSummary!$A$2:$A$101,A2021,OverSummary!$D$2:$D$101,B2021))</f>
        <v>0</v>
      </c>
      <c r="P2021">
        <f>IF(A2021="","",G2021*Rules!$B$13+H2021*Rules!$B$14+I2021*Rules!$B$15)</f>
        <v>0</v>
      </c>
      <c r="Q2021">
        <f>IF(A2021="","",IF(G2021&gt;=100,Rules!$B$18,IF(G2021&gt;=50,Rules!$B$17,IF(G2021&gt;=30,Rules!$B$16,0)))+IF(AND(F2021=1,D2021&lt;&gt;"BWL",G2021=0),Rules!$B$27,0))</f>
        <v>0</v>
      </c>
      <c r="R2021">
        <f>IF(A2021="","",J2021*Rules!$B$19+O2021*Rules!$B$22)</f>
        <v>0</v>
      </c>
      <c r="S2021">
        <f>IF(A2021="","",IF(J2021&gt;=4,Rules!$B$21,IF(J2021&gt;=3,Rules!$B$20,0)))</f>
        <v>0</v>
      </c>
      <c r="T2021">
        <f>IF(A2021="","",K2021*Rules!$B$23+L2021*Rules!$B$24+M2021*Rules!$B$25+N2021*Rules!$B$26)</f>
        <v>0</v>
      </c>
      <c r="U2021">
        <f t="shared" si="31"/>
        <v>0</v>
      </c>
    </row>
    <row r="2022" spans="1:21" x14ac:dyDescent="0.2">
      <c r="A2022" t="str">
        <f>MatchSquad!A2022</f>
        <v>M041</v>
      </c>
      <c r="B2022" t="str">
        <f>MatchSquad!B2022</f>
        <v>P146</v>
      </c>
      <c r="C2022" t="str">
        <f>MatchSquad!C2022</f>
        <v>Ashwani Kumar</v>
      </c>
      <c r="D2022" t="str">
        <f>MatchSquad!D2022</f>
        <v>BWL</v>
      </c>
      <c r="E2022" t="str">
        <f>MatchSquad!E2022</f>
        <v>MI</v>
      </c>
      <c r="F2022">
        <f>MatchSquad!G2022</f>
        <v>0</v>
      </c>
      <c r="G2022">
        <f>IF(A2022="","",SUMIFS(BallByBall!$I$2:$I$501,BallByBall!$B$2:$B$501,A2022,BallByBall!$F$2:$F$501,B2022))</f>
        <v>0</v>
      </c>
      <c r="H2022">
        <f>IF(A2022="","",COUNTIFS(BallByBall!$B$2:$B$501,A2022,BallByBall!$F$2:$F$501,B2022,BallByBall!$Q$2:$Q$501,1))</f>
        <v>0</v>
      </c>
      <c r="I2022">
        <f>IF(A2022="","",COUNTIFS(BallByBall!$B$2:$B$501,A2022,BallByBall!$F$2:$F$501,B2022,BallByBall!$R$2:$R$501,1))</f>
        <v>0</v>
      </c>
      <c r="J2022">
        <f>IF(A2022="","",SUMIFS(BallByBall!$T$2:$T$501,BallByBall!$B$2:$B$501,A2022,BallByBall!$H$2:$H$501,B2022))</f>
        <v>0</v>
      </c>
      <c r="K2022">
        <f>IF(A2022="","",SUMIFS(BallByBall!$U$2:$U$501,BallByBall!$B$2:$B$501,A2022,BallByBall!$P$2:$P$501,B2022))</f>
        <v>0</v>
      </c>
      <c r="L2022">
        <f>IF(A2022="","",SUMIFS(BallByBall!$V$2:$V$501,BallByBall!$B$2:$B$501,A2022,BallByBall!$P$2:$P$501,B2022))</f>
        <v>0</v>
      </c>
      <c r="M2022">
        <f>IF(A2022="","",SUMIFS(BallByBall!$W$2:$W$501,BallByBall!$B$2:$B$501,A2022,BallByBall!$P$2:$P$501,B2022))</f>
        <v>0</v>
      </c>
      <c r="N2022">
        <f>IF(A2022="","",SUMIFS(BallByBall!$X$2:$X$501,BallByBall!$B$2:$B$501,A2022,BallByBall!$P$2:$P$501,B2022))</f>
        <v>0</v>
      </c>
      <c r="O2022">
        <f>IF(A2022="","",SUMIFS(OverSummary!$G$2:$G$101,OverSummary!$A$2:$A$101,A2022,OverSummary!$D$2:$D$101,B2022))</f>
        <v>0</v>
      </c>
      <c r="P2022">
        <f>IF(A2022="","",G2022*Rules!$B$13+H2022*Rules!$B$14+I2022*Rules!$B$15)</f>
        <v>0</v>
      </c>
      <c r="Q2022">
        <f>IF(A2022="","",IF(G2022&gt;=100,Rules!$B$18,IF(G2022&gt;=50,Rules!$B$17,IF(G2022&gt;=30,Rules!$B$16,0)))+IF(AND(F2022=1,D2022&lt;&gt;"BWL",G2022=0),Rules!$B$27,0))</f>
        <v>0</v>
      </c>
      <c r="R2022">
        <f>IF(A2022="","",J2022*Rules!$B$19+O2022*Rules!$B$22)</f>
        <v>0</v>
      </c>
      <c r="S2022">
        <f>IF(A2022="","",IF(J2022&gt;=4,Rules!$B$21,IF(J2022&gt;=3,Rules!$B$20,0)))</f>
        <v>0</v>
      </c>
      <c r="T2022">
        <f>IF(A2022="","",K2022*Rules!$B$23+L2022*Rules!$B$24+M2022*Rules!$B$25+N2022*Rules!$B$26)</f>
        <v>0</v>
      </c>
      <c r="U2022">
        <f t="shared" si="31"/>
        <v>0</v>
      </c>
    </row>
    <row r="2023" spans="1:21" x14ac:dyDescent="0.2">
      <c r="A2023" t="str">
        <f>MatchSquad!A2023</f>
        <v>M041</v>
      </c>
      <c r="B2023" t="str">
        <f>MatchSquad!B2023</f>
        <v>P147</v>
      </c>
      <c r="C2023" t="str">
        <f>MatchSquad!C2023</f>
        <v>Raghu Sharma</v>
      </c>
      <c r="D2023" t="str">
        <f>MatchSquad!D2023</f>
        <v>BWL</v>
      </c>
      <c r="E2023" t="str">
        <f>MatchSquad!E2023</f>
        <v>MI</v>
      </c>
      <c r="F2023">
        <f>MatchSquad!G2023</f>
        <v>0</v>
      </c>
      <c r="G2023">
        <f>IF(A2023="","",SUMIFS(BallByBall!$I$2:$I$501,BallByBall!$B$2:$B$501,A2023,BallByBall!$F$2:$F$501,B2023))</f>
        <v>0</v>
      </c>
      <c r="H2023">
        <f>IF(A2023="","",COUNTIFS(BallByBall!$B$2:$B$501,A2023,BallByBall!$F$2:$F$501,B2023,BallByBall!$Q$2:$Q$501,1))</f>
        <v>0</v>
      </c>
      <c r="I2023">
        <f>IF(A2023="","",COUNTIFS(BallByBall!$B$2:$B$501,A2023,BallByBall!$F$2:$F$501,B2023,BallByBall!$R$2:$R$501,1))</f>
        <v>0</v>
      </c>
      <c r="J2023">
        <f>IF(A2023="","",SUMIFS(BallByBall!$T$2:$T$501,BallByBall!$B$2:$B$501,A2023,BallByBall!$H$2:$H$501,B2023))</f>
        <v>0</v>
      </c>
      <c r="K2023">
        <f>IF(A2023="","",SUMIFS(BallByBall!$U$2:$U$501,BallByBall!$B$2:$B$501,A2023,BallByBall!$P$2:$P$501,B2023))</f>
        <v>0</v>
      </c>
      <c r="L2023">
        <f>IF(A2023="","",SUMIFS(BallByBall!$V$2:$V$501,BallByBall!$B$2:$B$501,A2023,BallByBall!$P$2:$P$501,B2023))</f>
        <v>0</v>
      </c>
      <c r="M2023">
        <f>IF(A2023="","",SUMIFS(BallByBall!$W$2:$W$501,BallByBall!$B$2:$B$501,A2023,BallByBall!$P$2:$P$501,B2023))</f>
        <v>0</v>
      </c>
      <c r="N2023">
        <f>IF(A2023="","",SUMIFS(BallByBall!$X$2:$X$501,BallByBall!$B$2:$B$501,A2023,BallByBall!$P$2:$P$501,B2023))</f>
        <v>0</v>
      </c>
      <c r="O2023">
        <f>IF(A2023="","",SUMIFS(OverSummary!$G$2:$G$101,OverSummary!$A$2:$A$101,A2023,OverSummary!$D$2:$D$101,B2023))</f>
        <v>0</v>
      </c>
      <c r="P2023">
        <f>IF(A2023="","",G2023*Rules!$B$13+H2023*Rules!$B$14+I2023*Rules!$B$15)</f>
        <v>0</v>
      </c>
      <c r="Q2023">
        <f>IF(A2023="","",IF(G2023&gt;=100,Rules!$B$18,IF(G2023&gt;=50,Rules!$B$17,IF(G2023&gt;=30,Rules!$B$16,0)))+IF(AND(F2023=1,D2023&lt;&gt;"BWL",G2023=0),Rules!$B$27,0))</f>
        <v>0</v>
      </c>
      <c r="R2023">
        <f>IF(A2023="","",J2023*Rules!$B$19+O2023*Rules!$B$22)</f>
        <v>0</v>
      </c>
      <c r="S2023">
        <f>IF(A2023="","",IF(J2023&gt;=4,Rules!$B$21,IF(J2023&gt;=3,Rules!$B$20,0)))</f>
        <v>0</v>
      </c>
      <c r="T2023">
        <f>IF(A2023="","",K2023*Rules!$B$23+L2023*Rules!$B$24+M2023*Rules!$B$25+N2023*Rules!$B$26)</f>
        <v>0</v>
      </c>
      <c r="U2023">
        <f t="shared" si="31"/>
        <v>0</v>
      </c>
    </row>
    <row r="2024" spans="1:21" x14ac:dyDescent="0.2">
      <c r="A2024" t="str">
        <f>MatchSquad!A2024</f>
        <v>M041</v>
      </c>
      <c r="B2024" t="str">
        <f>MatchSquad!B2024</f>
        <v>P148</v>
      </c>
      <c r="C2024" t="str">
        <f>MatchSquad!C2024</f>
        <v>Mohammad Izhar</v>
      </c>
      <c r="D2024" t="str">
        <f>MatchSquad!D2024</f>
        <v>BWL</v>
      </c>
      <c r="E2024" t="str">
        <f>MatchSquad!E2024</f>
        <v>MI</v>
      </c>
      <c r="F2024">
        <f>MatchSquad!G2024</f>
        <v>0</v>
      </c>
      <c r="G2024">
        <f>IF(A2024="","",SUMIFS(BallByBall!$I$2:$I$501,BallByBall!$B$2:$B$501,A2024,BallByBall!$F$2:$F$501,B2024))</f>
        <v>0</v>
      </c>
      <c r="H2024">
        <f>IF(A2024="","",COUNTIFS(BallByBall!$B$2:$B$501,A2024,BallByBall!$F$2:$F$501,B2024,BallByBall!$Q$2:$Q$501,1))</f>
        <v>0</v>
      </c>
      <c r="I2024">
        <f>IF(A2024="","",COUNTIFS(BallByBall!$B$2:$B$501,A2024,BallByBall!$F$2:$F$501,B2024,BallByBall!$R$2:$R$501,1))</f>
        <v>0</v>
      </c>
      <c r="J2024">
        <f>IF(A2024="","",SUMIFS(BallByBall!$T$2:$T$501,BallByBall!$B$2:$B$501,A2024,BallByBall!$H$2:$H$501,B2024))</f>
        <v>0</v>
      </c>
      <c r="K2024">
        <f>IF(A2024="","",SUMIFS(BallByBall!$U$2:$U$501,BallByBall!$B$2:$B$501,A2024,BallByBall!$P$2:$P$501,B2024))</f>
        <v>0</v>
      </c>
      <c r="L2024">
        <f>IF(A2024="","",SUMIFS(BallByBall!$V$2:$V$501,BallByBall!$B$2:$B$501,A2024,BallByBall!$P$2:$P$501,B2024))</f>
        <v>0</v>
      </c>
      <c r="M2024">
        <f>IF(A2024="","",SUMIFS(BallByBall!$W$2:$W$501,BallByBall!$B$2:$B$501,A2024,BallByBall!$P$2:$P$501,B2024))</f>
        <v>0</v>
      </c>
      <c r="N2024">
        <f>IF(A2024="","",SUMIFS(BallByBall!$X$2:$X$501,BallByBall!$B$2:$B$501,A2024,BallByBall!$P$2:$P$501,B2024))</f>
        <v>0</v>
      </c>
      <c r="O2024">
        <f>IF(A2024="","",SUMIFS(OverSummary!$G$2:$G$101,OverSummary!$A$2:$A$101,A2024,OverSummary!$D$2:$D$101,B2024))</f>
        <v>0</v>
      </c>
      <c r="P2024">
        <f>IF(A2024="","",G2024*Rules!$B$13+H2024*Rules!$B$14+I2024*Rules!$B$15)</f>
        <v>0</v>
      </c>
      <c r="Q2024">
        <f>IF(A2024="","",IF(G2024&gt;=100,Rules!$B$18,IF(G2024&gt;=50,Rules!$B$17,IF(G2024&gt;=30,Rules!$B$16,0)))+IF(AND(F2024=1,D2024&lt;&gt;"BWL",G2024=0),Rules!$B$27,0))</f>
        <v>0</v>
      </c>
      <c r="R2024">
        <f>IF(A2024="","",J2024*Rules!$B$19+O2024*Rules!$B$22)</f>
        <v>0</v>
      </c>
      <c r="S2024">
        <f>IF(A2024="","",IF(J2024&gt;=4,Rules!$B$21,IF(J2024&gt;=3,Rules!$B$20,0)))</f>
        <v>0</v>
      </c>
      <c r="T2024">
        <f>IF(A2024="","",K2024*Rules!$B$23+L2024*Rules!$B$24+M2024*Rules!$B$25+N2024*Rules!$B$26)</f>
        <v>0</v>
      </c>
      <c r="U2024">
        <f t="shared" si="31"/>
        <v>0</v>
      </c>
    </row>
    <row r="2025" spans="1:21" x14ac:dyDescent="0.2">
      <c r="A2025" t="str">
        <f>MatchSquad!A2025</f>
        <v>M041</v>
      </c>
      <c r="B2025" t="str">
        <f>MatchSquad!B2025</f>
        <v>P149</v>
      </c>
      <c r="C2025" t="str">
        <f>MatchSquad!C2025</f>
        <v>Allah Ghazanfar</v>
      </c>
      <c r="D2025" t="str">
        <f>MatchSquad!D2025</f>
        <v>BWL</v>
      </c>
      <c r="E2025" t="str">
        <f>MatchSquad!E2025</f>
        <v>MI</v>
      </c>
      <c r="F2025">
        <f>MatchSquad!G2025</f>
        <v>0</v>
      </c>
      <c r="G2025">
        <f>IF(A2025="","",SUMIFS(BallByBall!$I$2:$I$501,BallByBall!$B$2:$B$501,A2025,BallByBall!$F$2:$F$501,B2025))</f>
        <v>0</v>
      </c>
      <c r="H2025">
        <f>IF(A2025="","",COUNTIFS(BallByBall!$B$2:$B$501,A2025,BallByBall!$F$2:$F$501,B2025,BallByBall!$Q$2:$Q$501,1))</f>
        <v>0</v>
      </c>
      <c r="I2025">
        <f>IF(A2025="","",COUNTIFS(BallByBall!$B$2:$B$501,A2025,BallByBall!$F$2:$F$501,B2025,BallByBall!$R$2:$R$501,1))</f>
        <v>0</v>
      </c>
      <c r="J2025">
        <f>IF(A2025="","",SUMIFS(BallByBall!$T$2:$T$501,BallByBall!$B$2:$B$501,A2025,BallByBall!$H$2:$H$501,B2025))</f>
        <v>0</v>
      </c>
      <c r="K2025">
        <f>IF(A2025="","",SUMIFS(BallByBall!$U$2:$U$501,BallByBall!$B$2:$B$501,A2025,BallByBall!$P$2:$P$501,B2025))</f>
        <v>0</v>
      </c>
      <c r="L2025">
        <f>IF(A2025="","",SUMIFS(BallByBall!$V$2:$V$501,BallByBall!$B$2:$B$501,A2025,BallByBall!$P$2:$P$501,B2025))</f>
        <v>0</v>
      </c>
      <c r="M2025">
        <f>IF(A2025="","",SUMIFS(BallByBall!$W$2:$W$501,BallByBall!$B$2:$B$501,A2025,BallByBall!$P$2:$P$501,B2025))</f>
        <v>0</v>
      </c>
      <c r="N2025">
        <f>IF(A2025="","",SUMIFS(BallByBall!$X$2:$X$501,BallByBall!$B$2:$B$501,A2025,BallByBall!$P$2:$P$501,B2025))</f>
        <v>0</v>
      </c>
      <c r="O2025">
        <f>IF(A2025="","",SUMIFS(OverSummary!$G$2:$G$101,OverSummary!$A$2:$A$101,A2025,OverSummary!$D$2:$D$101,B2025))</f>
        <v>0</v>
      </c>
      <c r="P2025">
        <f>IF(A2025="","",G2025*Rules!$B$13+H2025*Rules!$B$14+I2025*Rules!$B$15)</f>
        <v>0</v>
      </c>
      <c r="Q2025">
        <f>IF(A2025="","",IF(G2025&gt;=100,Rules!$B$18,IF(G2025&gt;=50,Rules!$B$17,IF(G2025&gt;=30,Rules!$B$16,0)))+IF(AND(F2025=1,D2025&lt;&gt;"BWL",G2025=0),Rules!$B$27,0))</f>
        <v>0</v>
      </c>
      <c r="R2025">
        <f>IF(A2025="","",J2025*Rules!$B$19+O2025*Rules!$B$22)</f>
        <v>0</v>
      </c>
      <c r="S2025">
        <f>IF(A2025="","",IF(J2025&gt;=4,Rules!$B$21,IF(J2025&gt;=3,Rules!$B$20,0)))</f>
        <v>0</v>
      </c>
      <c r="T2025">
        <f>IF(A2025="","",K2025*Rules!$B$23+L2025*Rules!$B$24+M2025*Rules!$B$25+N2025*Rules!$B$26)</f>
        <v>0</v>
      </c>
      <c r="U2025">
        <f t="shared" si="31"/>
        <v>0</v>
      </c>
    </row>
    <row r="2026" spans="1:21" x14ac:dyDescent="0.2">
      <c r="A2026" t="str">
        <f>MatchSquad!A2026</f>
        <v>M041</v>
      </c>
      <c r="B2026" t="str">
        <f>MatchSquad!B2026</f>
        <v>P150</v>
      </c>
      <c r="C2026" t="str">
        <f>MatchSquad!C2026</f>
        <v>Jasprit Bumrah</v>
      </c>
      <c r="D2026" t="str">
        <f>MatchSquad!D2026</f>
        <v>BWL</v>
      </c>
      <c r="E2026" t="str">
        <f>MatchSquad!E2026</f>
        <v>MI</v>
      </c>
      <c r="F2026">
        <f>MatchSquad!G2026</f>
        <v>0</v>
      </c>
      <c r="G2026">
        <f>IF(A2026="","",SUMIFS(BallByBall!$I$2:$I$501,BallByBall!$B$2:$B$501,A2026,BallByBall!$F$2:$F$501,B2026))</f>
        <v>0</v>
      </c>
      <c r="H2026">
        <f>IF(A2026="","",COUNTIFS(BallByBall!$B$2:$B$501,A2026,BallByBall!$F$2:$F$501,B2026,BallByBall!$Q$2:$Q$501,1))</f>
        <v>0</v>
      </c>
      <c r="I2026">
        <f>IF(A2026="","",COUNTIFS(BallByBall!$B$2:$B$501,A2026,BallByBall!$F$2:$F$501,B2026,BallByBall!$R$2:$R$501,1))</f>
        <v>0</v>
      </c>
      <c r="J2026">
        <f>IF(A2026="","",SUMIFS(BallByBall!$T$2:$T$501,BallByBall!$B$2:$B$501,A2026,BallByBall!$H$2:$H$501,B2026))</f>
        <v>0</v>
      </c>
      <c r="K2026">
        <f>IF(A2026="","",SUMIFS(BallByBall!$U$2:$U$501,BallByBall!$B$2:$B$501,A2026,BallByBall!$P$2:$P$501,B2026))</f>
        <v>0</v>
      </c>
      <c r="L2026">
        <f>IF(A2026="","",SUMIFS(BallByBall!$V$2:$V$501,BallByBall!$B$2:$B$501,A2026,BallByBall!$P$2:$P$501,B2026))</f>
        <v>0</v>
      </c>
      <c r="M2026">
        <f>IF(A2026="","",SUMIFS(BallByBall!$W$2:$W$501,BallByBall!$B$2:$B$501,A2026,BallByBall!$P$2:$P$501,B2026))</f>
        <v>0</v>
      </c>
      <c r="N2026">
        <f>IF(A2026="","",SUMIFS(BallByBall!$X$2:$X$501,BallByBall!$B$2:$B$501,A2026,BallByBall!$P$2:$P$501,B2026))</f>
        <v>0</v>
      </c>
      <c r="O2026">
        <f>IF(A2026="","",SUMIFS(OverSummary!$G$2:$G$101,OverSummary!$A$2:$A$101,A2026,OverSummary!$D$2:$D$101,B2026))</f>
        <v>0</v>
      </c>
      <c r="P2026">
        <f>IF(A2026="","",G2026*Rules!$B$13+H2026*Rules!$B$14+I2026*Rules!$B$15)</f>
        <v>0</v>
      </c>
      <c r="Q2026">
        <f>IF(A2026="","",IF(G2026&gt;=100,Rules!$B$18,IF(G2026&gt;=50,Rules!$B$17,IF(G2026&gt;=30,Rules!$B$16,0)))+IF(AND(F2026=1,D2026&lt;&gt;"BWL",G2026=0),Rules!$B$27,0))</f>
        <v>0</v>
      </c>
      <c r="R2026">
        <f>IF(A2026="","",J2026*Rules!$B$19+O2026*Rules!$B$22)</f>
        <v>0</v>
      </c>
      <c r="S2026">
        <f>IF(A2026="","",IF(J2026&gt;=4,Rules!$B$21,IF(J2026&gt;=3,Rules!$B$20,0)))</f>
        <v>0</v>
      </c>
      <c r="T2026">
        <f>IF(A2026="","",K2026*Rules!$B$23+L2026*Rules!$B$24+M2026*Rules!$B$25+N2026*Rules!$B$26)</f>
        <v>0</v>
      </c>
      <c r="U2026">
        <f t="shared" si="31"/>
        <v>0</v>
      </c>
    </row>
    <row r="2027" spans="1:21" x14ac:dyDescent="0.2">
      <c r="A2027" t="str">
        <f>MatchSquad!A2027</f>
        <v>M041</v>
      </c>
      <c r="B2027" t="str">
        <f>MatchSquad!B2027</f>
        <v>P226</v>
      </c>
      <c r="C2027" t="str">
        <f>MatchSquad!C2027</f>
        <v>Ishan Kishan</v>
      </c>
      <c r="D2027" t="str">
        <f>MatchSquad!D2027</f>
        <v>WK</v>
      </c>
      <c r="E2027" t="str">
        <f>MatchSquad!E2027</f>
        <v>SRH</v>
      </c>
      <c r="F2027">
        <f>MatchSquad!G2027</f>
        <v>0</v>
      </c>
      <c r="G2027">
        <f>IF(A2027="","",SUMIFS(BallByBall!$I$2:$I$501,BallByBall!$B$2:$B$501,A2027,BallByBall!$F$2:$F$501,B2027))</f>
        <v>0</v>
      </c>
      <c r="H2027">
        <f>IF(A2027="","",COUNTIFS(BallByBall!$B$2:$B$501,A2027,BallByBall!$F$2:$F$501,B2027,BallByBall!$Q$2:$Q$501,1))</f>
        <v>0</v>
      </c>
      <c r="I2027">
        <f>IF(A2027="","",COUNTIFS(BallByBall!$B$2:$B$501,A2027,BallByBall!$F$2:$F$501,B2027,BallByBall!$R$2:$R$501,1))</f>
        <v>0</v>
      </c>
      <c r="J2027">
        <f>IF(A2027="","",SUMIFS(BallByBall!$T$2:$T$501,BallByBall!$B$2:$B$501,A2027,BallByBall!$H$2:$H$501,B2027))</f>
        <v>0</v>
      </c>
      <c r="K2027">
        <f>IF(A2027="","",SUMIFS(BallByBall!$U$2:$U$501,BallByBall!$B$2:$B$501,A2027,BallByBall!$P$2:$P$501,B2027))</f>
        <v>0</v>
      </c>
      <c r="L2027">
        <f>IF(A2027="","",SUMIFS(BallByBall!$V$2:$V$501,BallByBall!$B$2:$B$501,A2027,BallByBall!$P$2:$P$501,B2027))</f>
        <v>0</v>
      </c>
      <c r="M2027">
        <f>IF(A2027="","",SUMIFS(BallByBall!$W$2:$W$501,BallByBall!$B$2:$B$501,A2027,BallByBall!$P$2:$P$501,B2027))</f>
        <v>0</v>
      </c>
      <c r="N2027">
        <f>IF(A2027="","",SUMIFS(BallByBall!$X$2:$X$501,BallByBall!$B$2:$B$501,A2027,BallByBall!$P$2:$P$501,B2027))</f>
        <v>0</v>
      </c>
      <c r="O2027">
        <f>IF(A2027="","",SUMIFS(OverSummary!$G$2:$G$101,OverSummary!$A$2:$A$101,A2027,OverSummary!$D$2:$D$101,B2027))</f>
        <v>0</v>
      </c>
      <c r="P2027">
        <f>IF(A2027="","",G2027*Rules!$B$13+H2027*Rules!$B$14+I2027*Rules!$B$15)</f>
        <v>0</v>
      </c>
      <c r="Q2027">
        <f>IF(A2027="","",IF(G2027&gt;=100,Rules!$B$18,IF(G2027&gt;=50,Rules!$B$17,IF(G2027&gt;=30,Rules!$B$16,0)))+IF(AND(F2027=1,D2027&lt;&gt;"BWL",G2027=0),Rules!$B$27,0))</f>
        <v>0</v>
      </c>
      <c r="R2027">
        <f>IF(A2027="","",J2027*Rules!$B$19+O2027*Rules!$B$22)</f>
        <v>0</v>
      </c>
      <c r="S2027">
        <f>IF(A2027="","",IF(J2027&gt;=4,Rules!$B$21,IF(J2027&gt;=3,Rules!$B$20,0)))</f>
        <v>0</v>
      </c>
      <c r="T2027">
        <f>IF(A2027="","",K2027*Rules!$B$23+L2027*Rules!$B$24+M2027*Rules!$B$25+N2027*Rules!$B$26)</f>
        <v>0</v>
      </c>
      <c r="U2027">
        <f t="shared" si="31"/>
        <v>0</v>
      </c>
    </row>
    <row r="2028" spans="1:21" x14ac:dyDescent="0.2">
      <c r="A2028" t="str">
        <f>MatchSquad!A2028</f>
        <v>M041</v>
      </c>
      <c r="B2028" t="str">
        <f>MatchSquad!B2028</f>
        <v>P227</v>
      </c>
      <c r="C2028" t="str">
        <f>MatchSquad!C2028</f>
        <v>Aniket Verma</v>
      </c>
      <c r="D2028" t="str">
        <f>MatchSquad!D2028</f>
        <v>BAT</v>
      </c>
      <c r="E2028" t="str">
        <f>MatchSquad!E2028</f>
        <v>SRH</v>
      </c>
      <c r="F2028">
        <f>MatchSquad!G2028</f>
        <v>0</v>
      </c>
      <c r="G2028">
        <f>IF(A2028="","",SUMIFS(BallByBall!$I$2:$I$501,BallByBall!$B$2:$B$501,A2028,BallByBall!$F$2:$F$501,B2028))</f>
        <v>0</v>
      </c>
      <c r="H2028">
        <f>IF(A2028="","",COUNTIFS(BallByBall!$B$2:$B$501,A2028,BallByBall!$F$2:$F$501,B2028,BallByBall!$Q$2:$Q$501,1))</f>
        <v>0</v>
      </c>
      <c r="I2028">
        <f>IF(A2028="","",COUNTIFS(BallByBall!$B$2:$B$501,A2028,BallByBall!$F$2:$F$501,B2028,BallByBall!$R$2:$R$501,1))</f>
        <v>0</v>
      </c>
      <c r="J2028">
        <f>IF(A2028="","",SUMIFS(BallByBall!$T$2:$T$501,BallByBall!$B$2:$B$501,A2028,BallByBall!$H$2:$H$501,B2028))</f>
        <v>0</v>
      </c>
      <c r="K2028">
        <f>IF(A2028="","",SUMIFS(BallByBall!$U$2:$U$501,BallByBall!$B$2:$B$501,A2028,BallByBall!$P$2:$P$501,B2028))</f>
        <v>0</v>
      </c>
      <c r="L2028">
        <f>IF(A2028="","",SUMIFS(BallByBall!$V$2:$V$501,BallByBall!$B$2:$B$501,A2028,BallByBall!$P$2:$P$501,B2028))</f>
        <v>0</v>
      </c>
      <c r="M2028">
        <f>IF(A2028="","",SUMIFS(BallByBall!$W$2:$W$501,BallByBall!$B$2:$B$501,A2028,BallByBall!$P$2:$P$501,B2028))</f>
        <v>0</v>
      </c>
      <c r="N2028">
        <f>IF(A2028="","",SUMIFS(BallByBall!$X$2:$X$501,BallByBall!$B$2:$B$501,A2028,BallByBall!$P$2:$P$501,B2028))</f>
        <v>0</v>
      </c>
      <c r="O2028">
        <f>IF(A2028="","",SUMIFS(OverSummary!$G$2:$G$101,OverSummary!$A$2:$A$101,A2028,OverSummary!$D$2:$D$101,B2028))</f>
        <v>0</v>
      </c>
      <c r="P2028">
        <f>IF(A2028="","",G2028*Rules!$B$13+H2028*Rules!$B$14+I2028*Rules!$B$15)</f>
        <v>0</v>
      </c>
      <c r="Q2028">
        <f>IF(A2028="","",IF(G2028&gt;=100,Rules!$B$18,IF(G2028&gt;=50,Rules!$B$17,IF(G2028&gt;=30,Rules!$B$16,0)))+IF(AND(F2028=1,D2028&lt;&gt;"BWL",G2028=0),Rules!$B$27,0))</f>
        <v>0</v>
      </c>
      <c r="R2028">
        <f>IF(A2028="","",J2028*Rules!$B$19+O2028*Rules!$B$22)</f>
        <v>0</v>
      </c>
      <c r="S2028">
        <f>IF(A2028="","",IF(J2028&gt;=4,Rules!$B$21,IF(J2028&gt;=3,Rules!$B$20,0)))</f>
        <v>0</v>
      </c>
      <c r="T2028">
        <f>IF(A2028="","",K2028*Rules!$B$23+L2028*Rules!$B$24+M2028*Rules!$B$25+N2028*Rules!$B$26)</f>
        <v>0</v>
      </c>
      <c r="U2028">
        <f t="shared" si="31"/>
        <v>0</v>
      </c>
    </row>
    <row r="2029" spans="1:21" x14ac:dyDescent="0.2">
      <c r="A2029" t="str">
        <f>MatchSquad!A2029</f>
        <v>M041</v>
      </c>
      <c r="B2029" t="str">
        <f>MatchSquad!B2029</f>
        <v>P228</v>
      </c>
      <c r="C2029" t="str">
        <f>MatchSquad!C2029</f>
        <v>Smaran Ravichandran</v>
      </c>
      <c r="D2029" t="str">
        <f>MatchSquad!D2029</f>
        <v>BAT</v>
      </c>
      <c r="E2029" t="str">
        <f>MatchSquad!E2029</f>
        <v>SRH</v>
      </c>
      <c r="F2029">
        <f>MatchSquad!G2029</f>
        <v>0</v>
      </c>
      <c r="G2029">
        <f>IF(A2029="","",SUMIFS(BallByBall!$I$2:$I$501,BallByBall!$B$2:$B$501,A2029,BallByBall!$F$2:$F$501,B2029))</f>
        <v>0</v>
      </c>
      <c r="H2029">
        <f>IF(A2029="","",COUNTIFS(BallByBall!$B$2:$B$501,A2029,BallByBall!$F$2:$F$501,B2029,BallByBall!$Q$2:$Q$501,1))</f>
        <v>0</v>
      </c>
      <c r="I2029">
        <f>IF(A2029="","",COUNTIFS(BallByBall!$B$2:$B$501,A2029,BallByBall!$F$2:$F$501,B2029,BallByBall!$R$2:$R$501,1))</f>
        <v>0</v>
      </c>
      <c r="J2029">
        <f>IF(A2029="","",SUMIFS(BallByBall!$T$2:$T$501,BallByBall!$B$2:$B$501,A2029,BallByBall!$H$2:$H$501,B2029))</f>
        <v>0</v>
      </c>
      <c r="K2029">
        <f>IF(A2029="","",SUMIFS(BallByBall!$U$2:$U$501,BallByBall!$B$2:$B$501,A2029,BallByBall!$P$2:$P$501,B2029))</f>
        <v>0</v>
      </c>
      <c r="L2029">
        <f>IF(A2029="","",SUMIFS(BallByBall!$V$2:$V$501,BallByBall!$B$2:$B$501,A2029,BallByBall!$P$2:$P$501,B2029))</f>
        <v>0</v>
      </c>
      <c r="M2029">
        <f>IF(A2029="","",SUMIFS(BallByBall!$W$2:$W$501,BallByBall!$B$2:$B$501,A2029,BallByBall!$P$2:$P$501,B2029))</f>
        <v>0</v>
      </c>
      <c r="N2029">
        <f>IF(A2029="","",SUMIFS(BallByBall!$X$2:$X$501,BallByBall!$B$2:$B$501,A2029,BallByBall!$P$2:$P$501,B2029))</f>
        <v>0</v>
      </c>
      <c r="O2029">
        <f>IF(A2029="","",SUMIFS(OverSummary!$G$2:$G$101,OverSummary!$A$2:$A$101,A2029,OverSummary!$D$2:$D$101,B2029))</f>
        <v>0</v>
      </c>
      <c r="P2029">
        <f>IF(A2029="","",G2029*Rules!$B$13+H2029*Rules!$B$14+I2029*Rules!$B$15)</f>
        <v>0</v>
      </c>
      <c r="Q2029">
        <f>IF(A2029="","",IF(G2029&gt;=100,Rules!$B$18,IF(G2029&gt;=50,Rules!$B$17,IF(G2029&gt;=30,Rules!$B$16,0)))+IF(AND(F2029=1,D2029&lt;&gt;"BWL",G2029=0),Rules!$B$27,0))</f>
        <v>0</v>
      </c>
      <c r="R2029">
        <f>IF(A2029="","",J2029*Rules!$B$19+O2029*Rules!$B$22)</f>
        <v>0</v>
      </c>
      <c r="S2029">
        <f>IF(A2029="","",IF(J2029&gt;=4,Rules!$B$21,IF(J2029&gt;=3,Rules!$B$20,0)))</f>
        <v>0</v>
      </c>
      <c r="T2029">
        <f>IF(A2029="","",K2029*Rules!$B$23+L2029*Rules!$B$24+M2029*Rules!$B$25+N2029*Rules!$B$26)</f>
        <v>0</v>
      </c>
      <c r="U2029">
        <f t="shared" si="31"/>
        <v>0</v>
      </c>
    </row>
    <row r="2030" spans="1:21" x14ac:dyDescent="0.2">
      <c r="A2030" t="str">
        <f>MatchSquad!A2030</f>
        <v>M041</v>
      </c>
      <c r="B2030" t="str">
        <f>MatchSquad!B2030</f>
        <v>P229</v>
      </c>
      <c r="C2030" t="str">
        <f>MatchSquad!C2030</f>
        <v>Salil Arora</v>
      </c>
      <c r="D2030" t="str">
        <f>MatchSquad!D2030</f>
        <v>WK</v>
      </c>
      <c r="E2030" t="str">
        <f>MatchSquad!E2030</f>
        <v>SRH</v>
      </c>
      <c r="F2030">
        <f>MatchSquad!G2030</f>
        <v>0</v>
      </c>
      <c r="G2030">
        <f>IF(A2030="","",SUMIFS(BallByBall!$I$2:$I$501,BallByBall!$B$2:$B$501,A2030,BallByBall!$F$2:$F$501,B2030))</f>
        <v>0</v>
      </c>
      <c r="H2030">
        <f>IF(A2030="","",COUNTIFS(BallByBall!$B$2:$B$501,A2030,BallByBall!$F$2:$F$501,B2030,BallByBall!$Q$2:$Q$501,1))</f>
        <v>0</v>
      </c>
      <c r="I2030">
        <f>IF(A2030="","",COUNTIFS(BallByBall!$B$2:$B$501,A2030,BallByBall!$F$2:$F$501,B2030,BallByBall!$R$2:$R$501,1))</f>
        <v>0</v>
      </c>
      <c r="J2030">
        <f>IF(A2030="","",SUMIFS(BallByBall!$T$2:$T$501,BallByBall!$B$2:$B$501,A2030,BallByBall!$H$2:$H$501,B2030))</f>
        <v>0</v>
      </c>
      <c r="K2030">
        <f>IF(A2030="","",SUMIFS(BallByBall!$U$2:$U$501,BallByBall!$B$2:$B$501,A2030,BallByBall!$P$2:$P$501,B2030))</f>
        <v>0</v>
      </c>
      <c r="L2030">
        <f>IF(A2030="","",SUMIFS(BallByBall!$V$2:$V$501,BallByBall!$B$2:$B$501,A2030,BallByBall!$P$2:$P$501,B2030))</f>
        <v>0</v>
      </c>
      <c r="M2030">
        <f>IF(A2030="","",SUMIFS(BallByBall!$W$2:$W$501,BallByBall!$B$2:$B$501,A2030,BallByBall!$P$2:$P$501,B2030))</f>
        <v>0</v>
      </c>
      <c r="N2030">
        <f>IF(A2030="","",SUMIFS(BallByBall!$X$2:$X$501,BallByBall!$B$2:$B$501,A2030,BallByBall!$P$2:$P$501,B2030))</f>
        <v>0</v>
      </c>
      <c r="O2030">
        <f>IF(A2030="","",SUMIFS(OverSummary!$G$2:$G$101,OverSummary!$A$2:$A$101,A2030,OverSummary!$D$2:$D$101,B2030))</f>
        <v>0</v>
      </c>
      <c r="P2030">
        <f>IF(A2030="","",G2030*Rules!$B$13+H2030*Rules!$B$14+I2030*Rules!$B$15)</f>
        <v>0</v>
      </c>
      <c r="Q2030">
        <f>IF(A2030="","",IF(G2030&gt;=100,Rules!$B$18,IF(G2030&gt;=50,Rules!$B$17,IF(G2030&gt;=30,Rules!$B$16,0)))+IF(AND(F2030=1,D2030&lt;&gt;"BWL",G2030=0),Rules!$B$27,0))</f>
        <v>0</v>
      </c>
      <c r="R2030">
        <f>IF(A2030="","",J2030*Rules!$B$19+O2030*Rules!$B$22)</f>
        <v>0</v>
      </c>
      <c r="S2030">
        <f>IF(A2030="","",IF(J2030&gt;=4,Rules!$B$21,IF(J2030&gt;=3,Rules!$B$20,0)))</f>
        <v>0</v>
      </c>
      <c r="T2030">
        <f>IF(A2030="","",K2030*Rules!$B$23+L2030*Rules!$B$24+M2030*Rules!$B$25+N2030*Rules!$B$26)</f>
        <v>0</v>
      </c>
      <c r="U2030">
        <f t="shared" si="31"/>
        <v>0</v>
      </c>
    </row>
    <row r="2031" spans="1:21" x14ac:dyDescent="0.2">
      <c r="A2031" t="str">
        <f>MatchSquad!A2031</f>
        <v>M041</v>
      </c>
      <c r="B2031" t="str">
        <f>MatchSquad!B2031</f>
        <v>P230</v>
      </c>
      <c r="C2031" t="str">
        <f>MatchSquad!C2031</f>
        <v>Heinrich Klaasen</v>
      </c>
      <c r="D2031" t="str">
        <f>MatchSquad!D2031</f>
        <v>WK</v>
      </c>
      <c r="E2031" t="str">
        <f>MatchSquad!E2031</f>
        <v>SRH</v>
      </c>
      <c r="F2031">
        <f>MatchSquad!G2031</f>
        <v>0</v>
      </c>
      <c r="G2031">
        <f>IF(A2031="","",SUMIFS(BallByBall!$I$2:$I$501,BallByBall!$B$2:$B$501,A2031,BallByBall!$F$2:$F$501,B2031))</f>
        <v>0</v>
      </c>
      <c r="H2031">
        <f>IF(A2031="","",COUNTIFS(BallByBall!$B$2:$B$501,A2031,BallByBall!$F$2:$F$501,B2031,BallByBall!$Q$2:$Q$501,1))</f>
        <v>0</v>
      </c>
      <c r="I2031">
        <f>IF(A2031="","",COUNTIFS(BallByBall!$B$2:$B$501,A2031,BallByBall!$F$2:$F$501,B2031,BallByBall!$R$2:$R$501,1))</f>
        <v>0</v>
      </c>
      <c r="J2031">
        <f>IF(A2031="","",SUMIFS(BallByBall!$T$2:$T$501,BallByBall!$B$2:$B$501,A2031,BallByBall!$H$2:$H$501,B2031))</f>
        <v>0</v>
      </c>
      <c r="K2031">
        <f>IF(A2031="","",SUMIFS(BallByBall!$U$2:$U$501,BallByBall!$B$2:$B$501,A2031,BallByBall!$P$2:$P$501,B2031))</f>
        <v>0</v>
      </c>
      <c r="L2031">
        <f>IF(A2031="","",SUMIFS(BallByBall!$V$2:$V$501,BallByBall!$B$2:$B$501,A2031,BallByBall!$P$2:$P$501,B2031))</f>
        <v>0</v>
      </c>
      <c r="M2031">
        <f>IF(A2031="","",SUMIFS(BallByBall!$W$2:$W$501,BallByBall!$B$2:$B$501,A2031,BallByBall!$P$2:$P$501,B2031))</f>
        <v>0</v>
      </c>
      <c r="N2031">
        <f>IF(A2031="","",SUMIFS(BallByBall!$X$2:$X$501,BallByBall!$B$2:$B$501,A2031,BallByBall!$P$2:$P$501,B2031))</f>
        <v>0</v>
      </c>
      <c r="O2031">
        <f>IF(A2031="","",SUMIFS(OverSummary!$G$2:$G$101,OverSummary!$A$2:$A$101,A2031,OverSummary!$D$2:$D$101,B2031))</f>
        <v>0</v>
      </c>
      <c r="P2031">
        <f>IF(A2031="","",G2031*Rules!$B$13+H2031*Rules!$B$14+I2031*Rules!$B$15)</f>
        <v>0</v>
      </c>
      <c r="Q2031">
        <f>IF(A2031="","",IF(G2031&gt;=100,Rules!$B$18,IF(G2031&gt;=50,Rules!$B$17,IF(G2031&gt;=30,Rules!$B$16,0)))+IF(AND(F2031=1,D2031&lt;&gt;"BWL",G2031=0),Rules!$B$27,0))</f>
        <v>0</v>
      </c>
      <c r="R2031">
        <f>IF(A2031="","",J2031*Rules!$B$19+O2031*Rules!$B$22)</f>
        <v>0</v>
      </c>
      <c r="S2031">
        <f>IF(A2031="","",IF(J2031&gt;=4,Rules!$B$21,IF(J2031&gt;=3,Rules!$B$20,0)))</f>
        <v>0</v>
      </c>
      <c r="T2031">
        <f>IF(A2031="","",K2031*Rules!$B$23+L2031*Rules!$B$24+M2031*Rules!$B$25+N2031*Rules!$B$26)</f>
        <v>0</v>
      </c>
      <c r="U2031">
        <f t="shared" si="31"/>
        <v>0</v>
      </c>
    </row>
    <row r="2032" spans="1:21" x14ac:dyDescent="0.2">
      <c r="A2032" t="str">
        <f>MatchSquad!A2032</f>
        <v>M041</v>
      </c>
      <c r="B2032" t="str">
        <f>MatchSquad!B2032</f>
        <v>P231</v>
      </c>
      <c r="C2032" t="str">
        <f>MatchSquad!C2032</f>
        <v>Travis Head</v>
      </c>
      <c r="D2032" t="str">
        <f>MatchSquad!D2032</f>
        <v>BAT</v>
      </c>
      <c r="E2032" t="str">
        <f>MatchSquad!E2032</f>
        <v>SRH</v>
      </c>
      <c r="F2032">
        <f>MatchSquad!G2032</f>
        <v>0</v>
      </c>
      <c r="G2032">
        <f>IF(A2032="","",SUMIFS(BallByBall!$I$2:$I$501,BallByBall!$B$2:$B$501,A2032,BallByBall!$F$2:$F$501,B2032))</f>
        <v>0</v>
      </c>
      <c r="H2032">
        <f>IF(A2032="","",COUNTIFS(BallByBall!$B$2:$B$501,A2032,BallByBall!$F$2:$F$501,B2032,BallByBall!$Q$2:$Q$501,1))</f>
        <v>0</v>
      </c>
      <c r="I2032">
        <f>IF(A2032="","",COUNTIFS(BallByBall!$B$2:$B$501,A2032,BallByBall!$F$2:$F$501,B2032,BallByBall!$R$2:$R$501,1))</f>
        <v>0</v>
      </c>
      <c r="J2032">
        <f>IF(A2032="","",SUMIFS(BallByBall!$T$2:$T$501,BallByBall!$B$2:$B$501,A2032,BallByBall!$H$2:$H$501,B2032))</f>
        <v>0</v>
      </c>
      <c r="K2032">
        <f>IF(A2032="","",SUMIFS(BallByBall!$U$2:$U$501,BallByBall!$B$2:$B$501,A2032,BallByBall!$P$2:$P$501,B2032))</f>
        <v>0</v>
      </c>
      <c r="L2032">
        <f>IF(A2032="","",SUMIFS(BallByBall!$V$2:$V$501,BallByBall!$B$2:$B$501,A2032,BallByBall!$P$2:$P$501,B2032))</f>
        <v>0</v>
      </c>
      <c r="M2032">
        <f>IF(A2032="","",SUMIFS(BallByBall!$W$2:$W$501,BallByBall!$B$2:$B$501,A2032,BallByBall!$P$2:$P$501,B2032))</f>
        <v>0</v>
      </c>
      <c r="N2032">
        <f>IF(A2032="","",SUMIFS(BallByBall!$X$2:$X$501,BallByBall!$B$2:$B$501,A2032,BallByBall!$P$2:$P$501,B2032))</f>
        <v>0</v>
      </c>
      <c r="O2032">
        <f>IF(A2032="","",SUMIFS(OverSummary!$G$2:$G$101,OverSummary!$A$2:$A$101,A2032,OverSummary!$D$2:$D$101,B2032))</f>
        <v>0</v>
      </c>
      <c r="P2032">
        <f>IF(A2032="","",G2032*Rules!$B$13+H2032*Rules!$B$14+I2032*Rules!$B$15)</f>
        <v>0</v>
      </c>
      <c r="Q2032">
        <f>IF(A2032="","",IF(G2032&gt;=100,Rules!$B$18,IF(G2032&gt;=50,Rules!$B$17,IF(G2032&gt;=30,Rules!$B$16,0)))+IF(AND(F2032=1,D2032&lt;&gt;"BWL",G2032=0),Rules!$B$27,0))</f>
        <v>0</v>
      </c>
      <c r="R2032">
        <f>IF(A2032="","",J2032*Rules!$B$19+O2032*Rules!$B$22)</f>
        <v>0</v>
      </c>
      <c r="S2032">
        <f>IF(A2032="","",IF(J2032&gt;=4,Rules!$B$21,IF(J2032&gt;=3,Rules!$B$20,0)))</f>
        <v>0</v>
      </c>
      <c r="T2032">
        <f>IF(A2032="","",K2032*Rules!$B$23+L2032*Rules!$B$24+M2032*Rules!$B$25+N2032*Rules!$B$26)</f>
        <v>0</v>
      </c>
      <c r="U2032">
        <f t="shared" si="31"/>
        <v>0</v>
      </c>
    </row>
    <row r="2033" spans="1:21" x14ac:dyDescent="0.2">
      <c r="A2033" t="str">
        <f>MatchSquad!A2033</f>
        <v>M041</v>
      </c>
      <c r="B2033" t="str">
        <f>MatchSquad!B2033</f>
        <v>P232</v>
      </c>
      <c r="C2033" t="str">
        <f>MatchSquad!C2033</f>
        <v>Harshal Patel</v>
      </c>
      <c r="D2033" t="str">
        <f>MatchSquad!D2033</f>
        <v>AR</v>
      </c>
      <c r="E2033" t="str">
        <f>MatchSquad!E2033</f>
        <v>SRH</v>
      </c>
      <c r="F2033">
        <f>MatchSquad!G2033</f>
        <v>0</v>
      </c>
      <c r="G2033">
        <f>IF(A2033="","",SUMIFS(BallByBall!$I$2:$I$501,BallByBall!$B$2:$B$501,A2033,BallByBall!$F$2:$F$501,B2033))</f>
        <v>0</v>
      </c>
      <c r="H2033">
        <f>IF(A2033="","",COUNTIFS(BallByBall!$B$2:$B$501,A2033,BallByBall!$F$2:$F$501,B2033,BallByBall!$Q$2:$Q$501,1))</f>
        <v>0</v>
      </c>
      <c r="I2033">
        <f>IF(A2033="","",COUNTIFS(BallByBall!$B$2:$B$501,A2033,BallByBall!$F$2:$F$501,B2033,BallByBall!$R$2:$R$501,1))</f>
        <v>0</v>
      </c>
      <c r="J2033">
        <f>IF(A2033="","",SUMIFS(BallByBall!$T$2:$T$501,BallByBall!$B$2:$B$501,A2033,BallByBall!$H$2:$H$501,B2033))</f>
        <v>0</v>
      </c>
      <c r="K2033">
        <f>IF(A2033="","",SUMIFS(BallByBall!$U$2:$U$501,BallByBall!$B$2:$B$501,A2033,BallByBall!$P$2:$P$501,B2033))</f>
        <v>0</v>
      </c>
      <c r="L2033">
        <f>IF(A2033="","",SUMIFS(BallByBall!$V$2:$V$501,BallByBall!$B$2:$B$501,A2033,BallByBall!$P$2:$P$501,B2033))</f>
        <v>0</v>
      </c>
      <c r="M2033">
        <f>IF(A2033="","",SUMIFS(BallByBall!$W$2:$W$501,BallByBall!$B$2:$B$501,A2033,BallByBall!$P$2:$P$501,B2033))</f>
        <v>0</v>
      </c>
      <c r="N2033">
        <f>IF(A2033="","",SUMIFS(BallByBall!$X$2:$X$501,BallByBall!$B$2:$B$501,A2033,BallByBall!$P$2:$P$501,B2033))</f>
        <v>0</v>
      </c>
      <c r="O2033">
        <f>IF(A2033="","",SUMIFS(OverSummary!$G$2:$G$101,OverSummary!$A$2:$A$101,A2033,OverSummary!$D$2:$D$101,B2033))</f>
        <v>0</v>
      </c>
      <c r="P2033">
        <f>IF(A2033="","",G2033*Rules!$B$13+H2033*Rules!$B$14+I2033*Rules!$B$15)</f>
        <v>0</v>
      </c>
      <c r="Q2033">
        <f>IF(A2033="","",IF(G2033&gt;=100,Rules!$B$18,IF(G2033&gt;=50,Rules!$B$17,IF(G2033&gt;=30,Rules!$B$16,0)))+IF(AND(F2033=1,D2033&lt;&gt;"BWL",G2033=0),Rules!$B$27,0))</f>
        <v>0</v>
      </c>
      <c r="R2033">
        <f>IF(A2033="","",J2033*Rules!$B$19+O2033*Rules!$B$22)</f>
        <v>0</v>
      </c>
      <c r="S2033">
        <f>IF(A2033="","",IF(J2033&gt;=4,Rules!$B$21,IF(J2033&gt;=3,Rules!$B$20,0)))</f>
        <v>0</v>
      </c>
      <c r="T2033">
        <f>IF(A2033="","",K2033*Rules!$B$23+L2033*Rules!$B$24+M2033*Rules!$B$25+N2033*Rules!$B$26)</f>
        <v>0</v>
      </c>
      <c r="U2033">
        <f t="shared" si="31"/>
        <v>0</v>
      </c>
    </row>
    <row r="2034" spans="1:21" x14ac:dyDescent="0.2">
      <c r="A2034" t="str">
        <f>MatchSquad!A2034</f>
        <v>M041</v>
      </c>
      <c r="B2034" t="str">
        <f>MatchSquad!B2034</f>
        <v>P233</v>
      </c>
      <c r="C2034" t="str">
        <f>MatchSquad!C2034</f>
        <v>Kamindu Mendis</v>
      </c>
      <c r="D2034" t="str">
        <f>MatchSquad!D2034</f>
        <v>AR</v>
      </c>
      <c r="E2034" t="str">
        <f>MatchSquad!E2034</f>
        <v>SRH</v>
      </c>
      <c r="F2034">
        <f>MatchSquad!G2034</f>
        <v>0</v>
      </c>
      <c r="G2034">
        <f>IF(A2034="","",SUMIFS(BallByBall!$I$2:$I$501,BallByBall!$B$2:$B$501,A2034,BallByBall!$F$2:$F$501,B2034))</f>
        <v>0</v>
      </c>
      <c r="H2034">
        <f>IF(A2034="","",COUNTIFS(BallByBall!$B$2:$B$501,A2034,BallByBall!$F$2:$F$501,B2034,BallByBall!$Q$2:$Q$501,1))</f>
        <v>0</v>
      </c>
      <c r="I2034">
        <f>IF(A2034="","",COUNTIFS(BallByBall!$B$2:$B$501,A2034,BallByBall!$F$2:$F$501,B2034,BallByBall!$R$2:$R$501,1))</f>
        <v>0</v>
      </c>
      <c r="J2034">
        <f>IF(A2034="","",SUMIFS(BallByBall!$T$2:$T$501,BallByBall!$B$2:$B$501,A2034,BallByBall!$H$2:$H$501,B2034))</f>
        <v>0</v>
      </c>
      <c r="K2034">
        <f>IF(A2034="","",SUMIFS(BallByBall!$U$2:$U$501,BallByBall!$B$2:$B$501,A2034,BallByBall!$P$2:$P$501,B2034))</f>
        <v>0</v>
      </c>
      <c r="L2034">
        <f>IF(A2034="","",SUMIFS(BallByBall!$V$2:$V$501,BallByBall!$B$2:$B$501,A2034,BallByBall!$P$2:$P$501,B2034))</f>
        <v>0</v>
      </c>
      <c r="M2034">
        <f>IF(A2034="","",SUMIFS(BallByBall!$W$2:$W$501,BallByBall!$B$2:$B$501,A2034,BallByBall!$P$2:$P$501,B2034))</f>
        <v>0</v>
      </c>
      <c r="N2034">
        <f>IF(A2034="","",SUMIFS(BallByBall!$X$2:$X$501,BallByBall!$B$2:$B$501,A2034,BallByBall!$P$2:$P$501,B2034))</f>
        <v>0</v>
      </c>
      <c r="O2034">
        <f>IF(A2034="","",SUMIFS(OverSummary!$G$2:$G$101,OverSummary!$A$2:$A$101,A2034,OverSummary!$D$2:$D$101,B2034))</f>
        <v>0</v>
      </c>
      <c r="P2034">
        <f>IF(A2034="","",G2034*Rules!$B$13+H2034*Rules!$B$14+I2034*Rules!$B$15)</f>
        <v>0</v>
      </c>
      <c r="Q2034">
        <f>IF(A2034="","",IF(G2034&gt;=100,Rules!$B$18,IF(G2034&gt;=50,Rules!$B$17,IF(G2034&gt;=30,Rules!$B$16,0)))+IF(AND(F2034=1,D2034&lt;&gt;"BWL",G2034=0),Rules!$B$27,0))</f>
        <v>0</v>
      </c>
      <c r="R2034">
        <f>IF(A2034="","",J2034*Rules!$B$19+O2034*Rules!$B$22)</f>
        <v>0</v>
      </c>
      <c r="S2034">
        <f>IF(A2034="","",IF(J2034&gt;=4,Rules!$B$21,IF(J2034&gt;=3,Rules!$B$20,0)))</f>
        <v>0</v>
      </c>
      <c r="T2034">
        <f>IF(A2034="","",K2034*Rules!$B$23+L2034*Rules!$B$24+M2034*Rules!$B$25+N2034*Rules!$B$26)</f>
        <v>0</v>
      </c>
      <c r="U2034">
        <f t="shared" si="31"/>
        <v>0</v>
      </c>
    </row>
    <row r="2035" spans="1:21" x14ac:dyDescent="0.2">
      <c r="A2035" t="str">
        <f>MatchSquad!A2035</f>
        <v>M041</v>
      </c>
      <c r="B2035" t="str">
        <f>MatchSquad!B2035</f>
        <v>P234</v>
      </c>
      <c r="C2035" t="str">
        <f>MatchSquad!C2035</f>
        <v>Harsh Dubey</v>
      </c>
      <c r="D2035" t="str">
        <f>MatchSquad!D2035</f>
        <v>AR</v>
      </c>
      <c r="E2035" t="str">
        <f>MatchSquad!E2035</f>
        <v>SRH</v>
      </c>
      <c r="F2035">
        <f>MatchSquad!G2035</f>
        <v>0</v>
      </c>
      <c r="G2035">
        <f>IF(A2035="","",SUMIFS(BallByBall!$I$2:$I$501,BallByBall!$B$2:$B$501,A2035,BallByBall!$F$2:$F$501,B2035))</f>
        <v>0</v>
      </c>
      <c r="H2035">
        <f>IF(A2035="","",COUNTIFS(BallByBall!$B$2:$B$501,A2035,BallByBall!$F$2:$F$501,B2035,BallByBall!$Q$2:$Q$501,1))</f>
        <v>0</v>
      </c>
      <c r="I2035">
        <f>IF(A2035="","",COUNTIFS(BallByBall!$B$2:$B$501,A2035,BallByBall!$F$2:$F$501,B2035,BallByBall!$R$2:$R$501,1))</f>
        <v>0</v>
      </c>
      <c r="J2035">
        <f>IF(A2035="","",SUMIFS(BallByBall!$T$2:$T$501,BallByBall!$B$2:$B$501,A2035,BallByBall!$H$2:$H$501,B2035))</f>
        <v>0</v>
      </c>
      <c r="K2035">
        <f>IF(A2035="","",SUMIFS(BallByBall!$U$2:$U$501,BallByBall!$B$2:$B$501,A2035,BallByBall!$P$2:$P$501,B2035))</f>
        <v>0</v>
      </c>
      <c r="L2035">
        <f>IF(A2035="","",SUMIFS(BallByBall!$V$2:$V$501,BallByBall!$B$2:$B$501,A2035,BallByBall!$P$2:$P$501,B2035))</f>
        <v>0</v>
      </c>
      <c r="M2035">
        <f>IF(A2035="","",SUMIFS(BallByBall!$W$2:$W$501,BallByBall!$B$2:$B$501,A2035,BallByBall!$P$2:$P$501,B2035))</f>
        <v>0</v>
      </c>
      <c r="N2035">
        <f>IF(A2035="","",SUMIFS(BallByBall!$X$2:$X$501,BallByBall!$B$2:$B$501,A2035,BallByBall!$P$2:$P$501,B2035))</f>
        <v>0</v>
      </c>
      <c r="O2035">
        <f>IF(A2035="","",SUMIFS(OverSummary!$G$2:$G$101,OverSummary!$A$2:$A$101,A2035,OverSummary!$D$2:$D$101,B2035))</f>
        <v>0</v>
      </c>
      <c r="P2035">
        <f>IF(A2035="","",G2035*Rules!$B$13+H2035*Rules!$B$14+I2035*Rules!$B$15)</f>
        <v>0</v>
      </c>
      <c r="Q2035">
        <f>IF(A2035="","",IF(G2035&gt;=100,Rules!$B$18,IF(G2035&gt;=50,Rules!$B$17,IF(G2035&gt;=30,Rules!$B$16,0)))+IF(AND(F2035=1,D2035&lt;&gt;"BWL",G2035=0),Rules!$B$27,0))</f>
        <v>0</v>
      </c>
      <c r="R2035">
        <f>IF(A2035="","",J2035*Rules!$B$19+O2035*Rules!$B$22)</f>
        <v>0</v>
      </c>
      <c r="S2035">
        <f>IF(A2035="","",IF(J2035&gt;=4,Rules!$B$21,IF(J2035&gt;=3,Rules!$B$20,0)))</f>
        <v>0</v>
      </c>
      <c r="T2035">
        <f>IF(A2035="","",K2035*Rules!$B$23+L2035*Rules!$B$24+M2035*Rules!$B$25+N2035*Rules!$B$26)</f>
        <v>0</v>
      </c>
      <c r="U2035">
        <f t="shared" si="31"/>
        <v>0</v>
      </c>
    </row>
    <row r="2036" spans="1:21" x14ac:dyDescent="0.2">
      <c r="A2036" t="str">
        <f>MatchSquad!A2036</f>
        <v>M041</v>
      </c>
      <c r="B2036" t="str">
        <f>MatchSquad!B2036</f>
        <v>P235</v>
      </c>
      <c r="C2036" t="str">
        <f>MatchSquad!C2036</f>
        <v>Brydon Carse</v>
      </c>
      <c r="D2036" t="str">
        <f>MatchSquad!D2036</f>
        <v>AR</v>
      </c>
      <c r="E2036" t="str">
        <f>MatchSquad!E2036</f>
        <v>SRH</v>
      </c>
      <c r="F2036">
        <f>MatchSquad!G2036</f>
        <v>0</v>
      </c>
      <c r="G2036">
        <f>IF(A2036="","",SUMIFS(BallByBall!$I$2:$I$501,BallByBall!$B$2:$B$501,A2036,BallByBall!$F$2:$F$501,B2036))</f>
        <v>0</v>
      </c>
      <c r="H2036">
        <f>IF(A2036="","",COUNTIFS(BallByBall!$B$2:$B$501,A2036,BallByBall!$F$2:$F$501,B2036,BallByBall!$Q$2:$Q$501,1))</f>
        <v>0</v>
      </c>
      <c r="I2036">
        <f>IF(A2036="","",COUNTIFS(BallByBall!$B$2:$B$501,A2036,BallByBall!$F$2:$F$501,B2036,BallByBall!$R$2:$R$501,1))</f>
        <v>0</v>
      </c>
      <c r="J2036">
        <f>IF(A2036="","",SUMIFS(BallByBall!$T$2:$T$501,BallByBall!$B$2:$B$501,A2036,BallByBall!$H$2:$H$501,B2036))</f>
        <v>0</v>
      </c>
      <c r="K2036">
        <f>IF(A2036="","",SUMIFS(BallByBall!$U$2:$U$501,BallByBall!$B$2:$B$501,A2036,BallByBall!$P$2:$P$501,B2036))</f>
        <v>0</v>
      </c>
      <c r="L2036">
        <f>IF(A2036="","",SUMIFS(BallByBall!$V$2:$V$501,BallByBall!$B$2:$B$501,A2036,BallByBall!$P$2:$P$501,B2036))</f>
        <v>0</v>
      </c>
      <c r="M2036">
        <f>IF(A2036="","",SUMIFS(BallByBall!$W$2:$W$501,BallByBall!$B$2:$B$501,A2036,BallByBall!$P$2:$P$501,B2036))</f>
        <v>0</v>
      </c>
      <c r="N2036">
        <f>IF(A2036="","",SUMIFS(BallByBall!$X$2:$X$501,BallByBall!$B$2:$B$501,A2036,BallByBall!$P$2:$P$501,B2036))</f>
        <v>0</v>
      </c>
      <c r="O2036">
        <f>IF(A2036="","",SUMIFS(OverSummary!$G$2:$G$101,OverSummary!$A$2:$A$101,A2036,OverSummary!$D$2:$D$101,B2036))</f>
        <v>0</v>
      </c>
      <c r="P2036">
        <f>IF(A2036="","",G2036*Rules!$B$13+H2036*Rules!$B$14+I2036*Rules!$B$15)</f>
        <v>0</v>
      </c>
      <c r="Q2036">
        <f>IF(A2036="","",IF(G2036&gt;=100,Rules!$B$18,IF(G2036&gt;=50,Rules!$B$17,IF(G2036&gt;=30,Rules!$B$16,0)))+IF(AND(F2036=1,D2036&lt;&gt;"BWL",G2036=0),Rules!$B$27,0))</f>
        <v>0</v>
      </c>
      <c r="R2036">
        <f>IF(A2036="","",J2036*Rules!$B$19+O2036*Rules!$B$22)</f>
        <v>0</v>
      </c>
      <c r="S2036">
        <f>IF(A2036="","",IF(J2036&gt;=4,Rules!$B$21,IF(J2036&gt;=3,Rules!$B$20,0)))</f>
        <v>0</v>
      </c>
      <c r="T2036">
        <f>IF(A2036="","",K2036*Rules!$B$23+L2036*Rules!$B$24+M2036*Rules!$B$25+N2036*Rules!$B$26)</f>
        <v>0</v>
      </c>
      <c r="U2036">
        <f t="shared" si="31"/>
        <v>0</v>
      </c>
    </row>
    <row r="2037" spans="1:21" x14ac:dyDescent="0.2">
      <c r="A2037" t="str">
        <f>MatchSquad!A2037</f>
        <v>M041</v>
      </c>
      <c r="B2037" t="str">
        <f>MatchSquad!B2037</f>
        <v>P236</v>
      </c>
      <c r="C2037" t="str">
        <f>MatchSquad!C2037</f>
        <v>Shivang Kumar</v>
      </c>
      <c r="D2037" t="str">
        <f>MatchSquad!D2037</f>
        <v>AR</v>
      </c>
      <c r="E2037" t="str">
        <f>MatchSquad!E2037</f>
        <v>SRH</v>
      </c>
      <c r="F2037">
        <f>MatchSquad!G2037</f>
        <v>0</v>
      </c>
      <c r="G2037">
        <f>IF(A2037="","",SUMIFS(BallByBall!$I$2:$I$501,BallByBall!$B$2:$B$501,A2037,BallByBall!$F$2:$F$501,B2037))</f>
        <v>0</v>
      </c>
      <c r="H2037">
        <f>IF(A2037="","",COUNTIFS(BallByBall!$B$2:$B$501,A2037,BallByBall!$F$2:$F$501,B2037,BallByBall!$Q$2:$Q$501,1))</f>
        <v>0</v>
      </c>
      <c r="I2037">
        <f>IF(A2037="","",COUNTIFS(BallByBall!$B$2:$B$501,A2037,BallByBall!$F$2:$F$501,B2037,BallByBall!$R$2:$R$501,1))</f>
        <v>0</v>
      </c>
      <c r="J2037">
        <f>IF(A2037="","",SUMIFS(BallByBall!$T$2:$T$501,BallByBall!$B$2:$B$501,A2037,BallByBall!$H$2:$H$501,B2037))</f>
        <v>0</v>
      </c>
      <c r="K2037">
        <f>IF(A2037="","",SUMIFS(BallByBall!$U$2:$U$501,BallByBall!$B$2:$B$501,A2037,BallByBall!$P$2:$P$501,B2037))</f>
        <v>0</v>
      </c>
      <c r="L2037">
        <f>IF(A2037="","",SUMIFS(BallByBall!$V$2:$V$501,BallByBall!$B$2:$B$501,A2037,BallByBall!$P$2:$P$501,B2037))</f>
        <v>0</v>
      </c>
      <c r="M2037">
        <f>IF(A2037="","",SUMIFS(BallByBall!$W$2:$W$501,BallByBall!$B$2:$B$501,A2037,BallByBall!$P$2:$P$501,B2037))</f>
        <v>0</v>
      </c>
      <c r="N2037">
        <f>IF(A2037="","",SUMIFS(BallByBall!$X$2:$X$501,BallByBall!$B$2:$B$501,A2037,BallByBall!$P$2:$P$501,B2037))</f>
        <v>0</v>
      </c>
      <c r="O2037">
        <f>IF(A2037="","",SUMIFS(OverSummary!$G$2:$G$101,OverSummary!$A$2:$A$101,A2037,OverSummary!$D$2:$D$101,B2037))</f>
        <v>0</v>
      </c>
      <c r="P2037">
        <f>IF(A2037="","",G2037*Rules!$B$13+H2037*Rules!$B$14+I2037*Rules!$B$15)</f>
        <v>0</v>
      </c>
      <c r="Q2037">
        <f>IF(A2037="","",IF(G2037&gt;=100,Rules!$B$18,IF(G2037&gt;=50,Rules!$B$17,IF(G2037&gt;=30,Rules!$B$16,0)))+IF(AND(F2037=1,D2037&lt;&gt;"BWL",G2037=0),Rules!$B$27,0))</f>
        <v>0</v>
      </c>
      <c r="R2037">
        <f>IF(A2037="","",J2037*Rules!$B$19+O2037*Rules!$B$22)</f>
        <v>0</v>
      </c>
      <c r="S2037">
        <f>IF(A2037="","",IF(J2037&gt;=4,Rules!$B$21,IF(J2037&gt;=3,Rules!$B$20,0)))</f>
        <v>0</v>
      </c>
      <c r="T2037">
        <f>IF(A2037="","",K2037*Rules!$B$23+L2037*Rules!$B$24+M2037*Rules!$B$25+N2037*Rules!$B$26)</f>
        <v>0</v>
      </c>
      <c r="U2037">
        <f t="shared" si="31"/>
        <v>0</v>
      </c>
    </row>
    <row r="2038" spans="1:21" x14ac:dyDescent="0.2">
      <c r="A2038" t="str">
        <f>MatchSquad!A2038</f>
        <v>M041</v>
      </c>
      <c r="B2038" t="str">
        <f>MatchSquad!B2038</f>
        <v>P237</v>
      </c>
      <c r="C2038" t="str">
        <f>MatchSquad!C2038</f>
        <v>Krains Fuletra</v>
      </c>
      <c r="D2038" t="str">
        <f>MatchSquad!D2038</f>
        <v>AR</v>
      </c>
      <c r="E2038" t="str">
        <f>MatchSquad!E2038</f>
        <v>SRH</v>
      </c>
      <c r="F2038">
        <f>MatchSquad!G2038</f>
        <v>0</v>
      </c>
      <c r="G2038">
        <f>IF(A2038="","",SUMIFS(BallByBall!$I$2:$I$501,BallByBall!$B$2:$B$501,A2038,BallByBall!$F$2:$F$501,B2038))</f>
        <v>0</v>
      </c>
      <c r="H2038">
        <f>IF(A2038="","",COUNTIFS(BallByBall!$B$2:$B$501,A2038,BallByBall!$F$2:$F$501,B2038,BallByBall!$Q$2:$Q$501,1))</f>
        <v>0</v>
      </c>
      <c r="I2038">
        <f>IF(A2038="","",COUNTIFS(BallByBall!$B$2:$B$501,A2038,BallByBall!$F$2:$F$501,B2038,BallByBall!$R$2:$R$501,1))</f>
        <v>0</v>
      </c>
      <c r="J2038">
        <f>IF(A2038="","",SUMIFS(BallByBall!$T$2:$T$501,BallByBall!$B$2:$B$501,A2038,BallByBall!$H$2:$H$501,B2038))</f>
        <v>0</v>
      </c>
      <c r="K2038">
        <f>IF(A2038="","",SUMIFS(BallByBall!$U$2:$U$501,BallByBall!$B$2:$B$501,A2038,BallByBall!$P$2:$P$501,B2038))</f>
        <v>0</v>
      </c>
      <c r="L2038">
        <f>IF(A2038="","",SUMIFS(BallByBall!$V$2:$V$501,BallByBall!$B$2:$B$501,A2038,BallByBall!$P$2:$P$501,B2038))</f>
        <v>0</v>
      </c>
      <c r="M2038">
        <f>IF(A2038="","",SUMIFS(BallByBall!$W$2:$W$501,BallByBall!$B$2:$B$501,A2038,BallByBall!$P$2:$P$501,B2038))</f>
        <v>0</v>
      </c>
      <c r="N2038">
        <f>IF(A2038="","",SUMIFS(BallByBall!$X$2:$X$501,BallByBall!$B$2:$B$501,A2038,BallByBall!$P$2:$P$501,B2038))</f>
        <v>0</v>
      </c>
      <c r="O2038">
        <f>IF(A2038="","",SUMIFS(OverSummary!$G$2:$G$101,OverSummary!$A$2:$A$101,A2038,OverSummary!$D$2:$D$101,B2038))</f>
        <v>0</v>
      </c>
      <c r="P2038">
        <f>IF(A2038="","",G2038*Rules!$B$13+H2038*Rules!$B$14+I2038*Rules!$B$15)</f>
        <v>0</v>
      </c>
      <c r="Q2038">
        <f>IF(A2038="","",IF(G2038&gt;=100,Rules!$B$18,IF(G2038&gt;=50,Rules!$B$17,IF(G2038&gt;=30,Rules!$B$16,0)))+IF(AND(F2038=1,D2038&lt;&gt;"BWL",G2038=0),Rules!$B$27,0))</f>
        <v>0</v>
      </c>
      <c r="R2038">
        <f>IF(A2038="","",J2038*Rules!$B$19+O2038*Rules!$B$22)</f>
        <v>0</v>
      </c>
      <c r="S2038">
        <f>IF(A2038="","",IF(J2038&gt;=4,Rules!$B$21,IF(J2038&gt;=3,Rules!$B$20,0)))</f>
        <v>0</v>
      </c>
      <c r="T2038">
        <f>IF(A2038="","",K2038*Rules!$B$23+L2038*Rules!$B$24+M2038*Rules!$B$25+N2038*Rules!$B$26)</f>
        <v>0</v>
      </c>
      <c r="U2038">
        <f t="shared" si="31"/>
        <v>0</v>
      </c>
    </row>
    <row r="2039" spans="1:21" x14ac:dyDescent="0.2">
      <c r="A2039" t="str">
        <f>MatchSquad!A2039</f>
        <v>M041</v>
      </c>
      <c r="B2039" t="str">
        <f>MatchSquad!B2039</f>
        <v>P238</v>
      </c>
      <c r="C2039" t="str">
        <f>MatchSquad!C2039</f>
        <v>Liam Livingstone</v>
      </c>
      <c r="D2039" t="str">
        <f>MatchSquad!D2039</f>
        <v>AR</v>
      </c>
      <c r="E2039" t="str">
        <f>MatchSquad!E2039</f>
        <v>SRH</v>
      </c>
      <c r="F2039">
        <f>MatchSquad!G2039</f>
        <v>0</v>
      </c>
      <c r="G2039">
        <f>IF(A2039="","",SUMIFS(BallByBall!$I$2:$I$501,BallByBall!$B$2:$B$501,A2039,BallByBall!$F$2:$F$501,B2039))</f>
        <v>0</v>
      </c>
      <c r="H2039">
        <f>IF(A2039="","",COUNTIFS(BallByBall!$B$2:$B$501,A2039,BallByBall!$F$2:$F$501,B2039,BallByBall!$Q$2:$Q$501,1))</f>
        <v>0</v>
      </c>
      <c r="I2039">
        <f>IF(A2039="","",COUNTIFS(BallByBall!$B$2:$B$501,A2039,BallByBall!$F$2:$F$501,B2039,BallByBall!$R$2:$R$501,1))</f>
        <v>0</v>
      </c>
      <c r="J2039">
        <f>IF(A2039="","",SUMIFS(BallByBall!$T$2:$T$501,BallByBall!$B$2:$B$501,A2039,BallByBall!$H$2:$H$501,B2039))</f>
        <v>0</v>
      </c>
      <c r="K2039">
        <f>IF(A2039="","",SUMIFS(BallByBall!$U$2:$U$501,BallByBall!$B$2:$B$501,A2039,BallByBall!$P$2:$P$501,B2039))</f>
        <v>0</v>
      </c>
      <c r="L2039">
        <f>IF(A2039="","",SUMIFS(BallByBall!$V$2:$V$501,BallByBall!$B$2:$B$501,A2039,BallByBall!$P$2:$P$501,B2039))</f>
        <v>0</v>
      </c>
      <c r="M2039">
        <f>IF(A2039="","",SUMIFS(BallByBall!$W$2:$W$501,BallByBall!$B$2:$B$501,A2039,BallByBall!$P$2:$P$501,B2039))</f>
        <v>0</v>
      </c>
      <c r="N2039">
        <f>IF(A2039="","",SUMIFS(BallByBall!$X$2:$X$501,BallByBall!$B$2:$B$501,A2039,BallByBall!$P$2:$P$501,B2039))</f>
        <v>0</v>
      </c>
      <c r="O2039">
        <f>IF(A2039="","",SUMIFS(OverSummary!$G$2:$G$101,OverSummary!$A$2:$A$101,A2039,OverSummary!$D$2:$D$101,B2039))</f>
        <v>0</v>
      </c>
      <c r="P2039">
        <f>IF(A2039="","",G2039*Rules!$B$13+H2039*Rules!$B$14+I2039*Rules!$B$15)</f>
        <v>0</v>
      </c>
      <c r="Q2039">
        <f>IF(A2039="","",IF(G2039&gt;=100,Rules!$B$18,IF(G2039&gt;=50,Rules!$B$17,IF(G2039&gt;=30,Rules!$B$16,0)))+IF(AND(F2039=1,D2039&lt;&gt;"BWL",G2039=0),Rules!$B$27,0))</f>
        <v>0</v>
      </c>
      <c r="R2039">
        <f>IF(A2039="","",J2039*Rules!$B$19+O2039*Rules!$B$22)</f>
        <v>0</v>
      </c>
      <c r="S2039">
        <f>IF(A2039="","",IF(J2039&gt;=4,Rules!$B$21,IF(J2039&gt;=3,Rules!$B$20,0)))</f>
        <v>0</v>
      </c>
      <c r="T2039">
        <f>IF(A2039="","",K2039*Rules!$B$23+L2039*Rules!$B$24+M2039*Rules!$B$25+N2039*Rules!$B$26)</f>
        <v>0</v>
      </c>
      <c r="U2039">
        <f t="shared" si="31"/>
        <v>0</v>
      </c>
    </row>
    <row r="2040" spans="1:21" x14ac:dyDescent="0.2">
      <c r="A2040" t="str">
        <f>MatchSquad!A2040</f>
        <v>M041</v>
      </c>
      <c r="B2040" t="str">
        <f>MatchSquad!B2040</f>
        <v>P239</v>
      </c>
      <c r="C2040" t="str">
        <f>MatchSquad!C2040</f>
        <v>David Payne</v>
      </c>
      <c r="D2040" t="str">
        <f>MatchSquad!D2040</f>
        <v>AR</v>
      </c>
      <c r="E2040" t="str">
        <f>MatchSquad!E2040</f>
        <v>SRH</v>
      </c>
      <c r="F2040">
        <f>MatchSquad!G2040</f>
        <v>0</v>
      </c>
      <c r="G2040">
        <f>IF(A2040="","",SUMIFS(BallByBall!$I$2:$I$501,BallByBall!$B$2:$B$501,A2040,BallByBall!$F$2:$F$501,B2040))</f>
        <v>0</v>
      </c>
      <c r="H2040">
        <f>IF(A2040="","",COUNTIFS(BallByBall!$B$2:$B$501,A2040,BallByBall!$F$2:$F$501,B2040,BallByBall!$Q$2:$Q$501,1))</f>
        <v>0</v>
      </c>
      <c r="I2040">
        <f>IF(A2040="","",COUNTIFS(BallByBall!$B$2:$B$501,A2040,BallByBall!$F$2:$F$501,B2040,BallByBall!$R$2:$R$501,1))</f>
        <v>0</v>
      </c>
      <c r="J2040">
        <f>IF(A2040="","",SUMIFS(BallByBall!$T$2:$T$501,BallByBall!$B$2:$B$501,A2040,BallByBall!$H$2:$H$501,B2040))</f>
        <v>0</v>
      </c>
      <c r="K2040">
        <f>IF(A2040="","",SUMIFS(BallByBall!$U$2:$U$501,BallByBall!$B$2:$B$501,A2040,BallByBall!$P$2:$P$501,B2040))</f>
        <v>0</v>
      </c>
      <c r="L2040">
        <f>IF(A2040="","",SUMIFS(BallByBall!$V$2:$V$501,BallByBall!$B$2:$B$501,A2040,BallByBall!$P$2:$P$501,B2040))</f>
        <v>0</v>
      </c>
      <c r="M2040">
        <f>IF(A2040="","",SUMIFS(BallByBall!$W$2:$W$501,BallByBall!$B$2:$B$501,A2040,BallByBall!$P$2:$P$501,B2040))</f>
        <v>0</v>
      </c>
      <c r="N2040">
        <f>IF(A2040="","",SUMIFS(BallByBall!$X$2:$X$501,BallByBall!$B$2:$B$501,A2040,BallByBall!$P$2:$P$501,B2040))</f>
        <v>0</v>
      </c>
      <c r="O2040">
        <f>IF(A2040="","",SUMIFS(OverSummary!$G$2:$G$101,OverSummary!$A$2:$A$101,A2040,OverSummary!$D$2:$D$101,B2040))</f>
        <v>0</v>
      </c>
      <c r="P2040">
        <f>IF(A2040="","",G2040*Rules!$B$13+H2040*Rules!$B$14+I2040*Rules!$B$15)</f>
        <v>0</v>
      </c>
      <c r="Q2040">
        <f>IF(A2040="","",IF(G2040&gt;=100,Rules!$B$18,IF(G2040&gt;=50,Rules!$B$17,IF(G2040&gt;=30,Rules!$B$16,0)))+IF(AND(F2040=1,D2040&lt;&gt;"BWL",G2040=0),Rules!$B$27,0))</f>
        <v>0</v>
      </c>
      <c r="R2040">
        <f>IF(A2040="","",J2040*Rules!$B$19+O2040*Rules!$B$22)</f>
        <v>0</v>
      </c>
      <c r="S2040">
        <f>IF(A2040="","",IF(J2040&gt;=4,Rules!$B$21,IF(J2040&gt;=3,Rules!$B$20,0)))</f>
        <v>0</v>
      </c>
      <c r="T2040">
        <f>IF(A2040="","",K2040*Rules!$B$23+L2040*Rules!$B$24+M2040*Rules!$B$25+N2040*Rules!$B$26)</f>
        <v>0</v>
      </c>
      <c r="U2040">
        <f t="shared" si="31"/>
        <v>0</v>
      </c>
    </row>
    <row r="2041" spans="1:21" x14ac:dyDescent="0.2">
      <c r="A2041" t="str">
        <f>MatchSquad!A2041</f>
        <v>M041</v>
      </c>
      <c r="B2041" t="str">
        <f>MatchSquad!B2041</f>
        <v>P240</v>
      </c>
      <c r="C2041" t="str">
        <f>MatchSquad!C2041</f>
        <v>Abhishek Sharma</v>
      </c>
      <c r="D2041" t="str">
        <f>MatchSquad!D2041</f>
        <v>AR</v>
      </c>
      <c r="E2041" t="str">
        <f>MatchSquad!E2041</f>
        <v>SRH</v>
      </c>
      <c r="F2041">
        <f>MatchSquad!G2041</f>
        <v>0</v>
      </c>
      <c r="G2041">
        <f>IF(A2041="","",SUMIFS(BallByBall!$I$2:$I$501,BallByBall!$B$2:$B$501,A2041,BallByBall!$F$2:$F$501,B2041))</f>
        <v>0</v>
      </c>
      <c r="H2041">
        <f>IF(A2041="","",COUNTIFS(BallByBall!$B$2:$B$501,A2041,BallByBall!$F$2:$F$501,B2041,BallByBall!$Q$2:$Q$501,1))</f>
        <v>0</v>
      </c>
      <c r="I2041">
        <f>IF(A2041="","",COUNTIFS(BallByBall!$B$2:$B$501,A2041,BallByBall!$F$2:$F$501,B2041,BallByBall!$R$2:$R$501,1))</f>
        <v>0</v>
      </c>
      <c r="J2041">
        <f>IF(A2041="","",SUMIFS(BallByBall!$T$2:$T$501,BallByBall!$B$2:$B$501,A2041,BallByBall!$H$2:$H$501,B2041))</f>
        <v>0</v>
      </c>
      <c r="K2041">
        <f>IF(A2041="","",SUMIFS(BallByBall!$U$2:$U$501,BallByBall!$B$2:$B$501,A2041,BallByBall!$P$2:$P$501,B2041))</f>
        <v>0</v>
      </c>
      <c r="L2041">
        <f>IF(A2041="","",SUMIFS(BallByBall!$V$2:$V$501,BallByBall!$B$2:$B$501,A2041,BallByBall!$P$2:$P$501,B2041))</f>
        <v>0</v>
      </c>
      <c r="M2041">
        <f>IF(A2041="","",SUMIFS(BallByBall!$W$2:$W$501,BallByBall!$B$2:$B$501,A2041,BallByBall!$P$2:$P$501,B2041))</f>
        <v>0</v>
      </c>
      <c r="N2041">
        <f>IF(A2041="","",SUMIFS(BallByBall!$X$2:$X$501,BallByBall!$B$2:$B$501,A2041,BallByBall!$P$2:$P$501,B2041))</f>
        <v>0</v>
      </c>
      <c r="O2041">
        <f>IF(A2041="","",SUMIFS(OverSummary!$G$2:$G$101,OverSummary!$A$2:$A$101,A2041,OverSummary!$D$2:$D$101,B2041))</f>
        <v>0</v>
      </c>
      <c r="P2041">
        <f>IF(A2041="","",G2041*Rules!$B$13+H2041*Rules!$B$14+I2041*Rules!$B$15)</f>
        <v>0</v>
      </c>
      <c r="Q2041">
        <f>IF(A2041="","",IF(G2041&gt;=100,Rules!$B$18,IF(G2041&gt;=50,Rules!$B$17,IF(G2041&gt;=30,Rules!$B$16,0)))+IF(AND(F2041=1,D2041&lt;&gt;"BWL",G2041=0),Rules!$B$27,0))</f>
        <v>0</v>
      </c>
      <c r="R2041">
        <f>IF(A2041="","",J2041*Rules!$B$19+O2041*Rules!$B$22)</f>
        <v>0</v>
      </c>
      <c r="S2041">
        <f>IF(A2041="","",IF(J2041&gt;=4,Rules!$B$21,IF(J2041&gt;=3,Rules!$B$20,0)))</f>
        <v>0</v>
      </c>
      <c r="T2041">
        <f>IF(A2041="","",K2041*Rules!$B$23+L2041*Rules!$B$24+M2041*Rules!$B$25+N2041*Rules!$B$26)</f>
        <v>0</v>
      </c>
      <c r="U2041">
        <f t="shared" si="31"/>
        <v>0</v>
      </c>
    </row>
    <row r="2042" spans="1:21" x14ac:dyDescent="0.2">
      <c r="A2042" t="str">
        <f>MatchSquad!A2042</f>
        <v>M041</v>
      </c>
      <c r="B2042" t="str">
        <f>MatchSquad!B2042</f>
        <v>P241</v>
      </c>
      <c r="C2042" t="str">
        <f>MatchSquad!C2042</f>
        <v>Nitish Kumar Reddy</v>
      </c>
      <c r="D2042" t="str">
        <f>MatchSquad!D2042</f>
        <v>AR</v>
      </c>
      <c r="E2042" t="str">
        <f>MatchSquad!E2042</f>
        <v>SRH</v>
      </c>
      <c r="F2042">
        <f>MatchSquad!G2042</f>
        <v>0</v>
      </c>
      <c r="G2042">
        <f>IF(A2042="","",SUMIFS(BallByBall!$I$2:$I$501,BallByBall!$B$2:$B$501,A2042,BallByBall!$F$2:$F$501,B2042))</f>
        <v>0</v>
      </c>
      <c r="H2042">
        <f>IF(A2042="","",COUNTIFS(BallByBall!$B$2:$B$501,A2042,BallByBall!$F$2:$F$501,B2042,BallByBall!$Q$2:$Q$501,1))</f>
        <v>0</v>
      </c>
      <c r="I2042">
        <f>IF(A2042="","",COUNTIFS(BallByBall!$B$2:$B$501,A2042,BallByBall!$F$2:$F$501,B2042,BallByBall!$R$2:$R$501,1))</f>
        <v>0</v>
      </c>
      <c r="J2042">
        <f>IF(A2042="","",SUMIFS(BallByBall!$T$2:$T$501,BallByBall!$B$2:$B$501,A2042,BallByBall!$H$2:$H$501,B2042))</f>
        <v>0</v>
      </c>
      <c r="K2042">
        <f>IF(A2042="","",SUMIFS(BallByBall!$U$2:$U$501,BallByBall!$B$2:$B$501,A2042,BallByBall!$P$2:$P$501,B2042))</f>
        <v>0</v>
      </c>
      <c r="L2042">
        <f>IF(A2042="","",SUMIFS(BallByBall!$V$2:$V$501,BallByBall!$B$2:$B$501,A2042,BallByBall!$P$2:$P$501,B2042))</f>
        <v>0</v>
      </c>
      <c r="M2042">
        <f>IF(A2042="","",SUMIFS(BallByBall!$W$2:$W$501,BallByBall!$B$2:$B$501,A2042,BallByBall!$P$2:$P$501,B2042))</f>
        <v>0</v>
      </c>
      <c r="N2042">
        <f>IF(A2042="","",SUMIFS(BallByBall!$X$2:$X$501,BallByBall!$B$2:$B$501,A2042,BallByBall!$P$2:$P$501,B2042))</f>
        <v>0</v>
      </c>
      <c r="O2042">
        <f>IF(A2042="","",SUMIFS(OverSummary!$G$2:$G$101,OverSummary!$A$2:$A$101,A2042,OverSummary!$D$2:$D$101,B2042))</f>
        <v>0</v>
      </c>
      <c r="P2042">
        <f>IF(A2042="","",G2042*Rules!$B$13+H2042*Rules!$B$14+I2042*Rules!$B$15)</f>
        <v>0</v>
      </c>
      <c r="Q2042">
        <f>IF(A2042="","",IF(G2042&gt;=100,Rules!$B$18,IF(G2042&gt;=50,Rules!$B$17,IF(G2042&gt;=30,Rules!$B$16,0)))+IF(AND(F2042=1,D2042&lt;&gt;"BWL",G2042=0),Rules!$B$27,0))</f>
        <v>0</v>
      </c>
      <c r="R2042">
        <f>IF(A2042="","",J2042*Rules!$B$19+O2042*Rules!$B$22)</f>
        <v>0</v>
      </c>
      <c r="S2042">
        <f>IF(A2042="","",IF(J2042&gt;=4,Rules!$B$21,IF(J2042&gt;=3,Rules!$B$20,0)))</f>
        <v>0</v>
      </c>
      <c r="T2042">
        <f>IF(A2042="","",K2042*Rules!$B$23+L2042*Rules!$B$24+M2042*Rules!$B$25+N2042*Rules!$B$26)</f>
        <v>0</v>
      </c>
      <c r="U2042">
        <f t="shared" si="31"/>
        <v>0</v>
      </c>
    </row>
    <row r="2043" spans="1:21" x14ac:dyDescent="0.2">
      <c r="A2043" t="str">
        <f>MatchSquad!A2043</f>
        <v>M041</v>
      </c>
      <c r="B2043" t="str">
        <f>MatchSquad!B2043</f>
        <v>P242</v>
      </c>
      <c r="C2043" t="str">
        <f>MatchSquad!C2043</f>
        <v>Pat Cummins</v>
      </c>
      <c r="D2043" t="str">
        <f>MatchSquad!D2043</f>
        <v>BWL</v>
      </c>
      <c r="E2043" t="str">
        <f>MatchSquad!E2043</f>
        <v>SRH</v>
      </c>
      <c r="F2043">
        <f>MatchSquad!G2043</f>
        <v>0</v>
      </c>
      <c r="G2043">
        <f>IF(A2043="","",SUMIFS(BallByBall!$I$2:$I$501,BallByBall!$B$2:$B$501,A2043,BallByBall!$F$2:$F$501,B2043))</f>
        <v>0</v>
      </c>
      <c r="H2043">
        <f>IF(A2043="","",COUNTIFS(BallByBall!$B$2:$B$501,A2043,BallByBall!$F$2:$F$501,B2043,BallByBall!$Q$2:$Q$501,1))</f>
        <v>0</v>
      </c>
      <c r="I2043">
        <f>IF(A2043="","",COUNTIFS(BallByBall!$B$2:$B$501,A2043,BallByBall!$F$2:$F$501,B2043,BallByBall!$R$2:$R$501,1))</f>
        <v>0</v>
      </c>
      <c r="J2043">
        <f>IF(A2043="","",SUMIFS(BallByBall!$T$2:$T$501,BallByBall!$B$2:$B$501,A2043,BallByBall!$H$2:$H$501,B2043))</f>
        <v>0</v>
      </c>
      <c r="K2043">
        <f>IF(A2043="","",SUMIFS(BallByBall!$U$2:$U$501,BallByBall!$B$2:$B$501,A2043,BallByBall!$P$2:$P$501,B2043))</f>
        <v>0</v>
      </c>
      <c r="L2043">
        <f>IF(A2043="","",SUMIFS(BallByBall!$V$2:$V$501,BallByBall!$B$2:$B$501,A2043,BallByBall!$P$2:$P$501,B2043))</f>
        <v>0</v>
      </c>
      <c r="M2043">
        <f>IF(A2043="","",SUMIFS(BallByBall!$W$2:$W$501,BallByBall!$B$2:$B$501,A2043,BallByBall!$P$2:$P$501,B2043))</f>
        <v>0</v>
      </c>
      <c r="N2043">
        <f>IF(A2043="","",SUMIFS(BallByBall!$X$2:$X$501,BallByBall!$B$2:$B$501,A2043,BallByBall!$P$2:$P$501,B2043))</f>
        <v>0</v>
      </c>
      <c r="O2043">
        <f>IF(A2043="","",SUMIFS(OverSummary!$G$2:$G$101,OverSummary!$A$2:$A$101,A2043,OverSummary!$D$2:$D$101,B2043))</f>
        <v>0</v>
      </c>
      <c r="P2043">
        <f>IF(A2043="","",G2043*Rules!$B$13+H2043*Rules!$B$14+I2043*Rules!$B$15)</f>
        <v>0</v>
      </c>
      <c r="Q2043">
        <f>IF(A2043="","",IF(G2043&gt;=100,Rules!$B$18,IF(G2043&gt;=50,Rules!$B$17,IF(G2043&gt;=30,Rules!$B$16,0)))+IF(AND(F2043=1,D2043&lt;&gt;"BWL",G2043=0),Rules!$B$27,0))</f>
        <v>0</v>
      </c>
      <c r="R2043">
        <f>IF(A2043="","",J2043*Rules!$B$19+O2043*Rules!$B$22)</f>
        <v>0</v>
      </c>
      <c r="S2043">
        <f>IF(A2043="","",IF(J2043&gt;=4,Rules!$B$21,IF(J2043&gt;=3,Rules!$B$20,0)))</f>
        <v>0</v>
      </c>
      <c r="T2043">
        <f>IF(A2043="","",K2043*Rules!$B$23+L2043*Rules!$B$24+M2043*Rules!$B$25+N2043*Rules!$B$26)</f>
        <v>0</v>
      </c>
      <c r="U2043">
        <f t="shared" si="31"/>
        <v>0</v>
      </c>
    </row>
    <row r="2044" spans="1:21" x14ac:dyDescent="0.2">
      <c r="A2044" t="str">
        <f>MatchSquad!A2044</f>
        <v>M041</v>
      </c>
      <c r="B2044" t="str">
        <f>MatchSquad!B2044</f>
        <v>P243</v>
      </c>
      <c r="C2044" t="str">
        <f>MatchSquad!C2044</f>
        <v>Zeeshan Ansari</v>
      </c>
      <c r="D2044" t="str">
        <f>MatchSquad!D2044</f>
        <v>BWL</v>
      </c>
      <c r="E2044" t="str">
        <f>MatchSquad!E2044</f>
        <v>SRH</v>
      </c>
      <c r="F2044">
        <f>MatchSquad!G2044</f>
        <v>0</v>
      </c>
      <c r="G2044">
        <f>IF(A2044="","",SUMIFS(BallByBall!$I$2:$I$501,BallByBall!$B$2:$B$501,A2044,BallByBall!$F$2:$F$501,B2044))</f>
        <v>0</v>
      </c>
      <c r="H2044">
        <f>IF(A2044="","",COUNTIFS(BallByBall!$B$2:$B$501,A2044,BallByBall!$F$2:$F$501,B2044,BallByBall!$Q$2:$Q$501,1))</f>
        <v>0</v>
      </c>
      <c r="I2044">
        <f>IF(A2044="","",COUNTIFS(BallByBall!$B$2:$B$501,A2044,BallByBall!$F$2:$F$501,B2044,BallByBall!$R$2:$R$501,1))</f>
        <v>0</v>
      </c>
      <c r="J2044">
        <f>IF(A2044="","",SUMIFS(BallByBall!$T$2:$T$501,BallByBall!$B$2:$B$501,A2044,BallByBall!$H$2:$H$501,B2044))</f>
        <v>0</v>
      </c>
      <c r="K2044">
        <f>IF(A2044="","",SUMIFS(BallByBall!$U$2:$U$501,BallByBall!$B$2:$B$501,A2044,BallByBall!$P$2:$P$501,B2044))</f>
        <v>0</v>
      </c>
      <c r="L2044">
        <f>IF(A2044="","",SUMIFS(BallByBall!$V$2:$V$501,BallByBall!$B$2:$B$501,A2044,BallByBall!$P$2:$P$501,B2044))</f>
        <v>0</v>
      </c>
      <c r="M2044">
        <f>IF(A2044="","",SUMIFS(BallByBall!$W$2:$W$501,BallByBall!$B$2:$B$501,A2044,BallByBall!$P$2:$P$501,B2044))</f>
        <v>0</v>
      </c>
      <c r="N2044">
        <f>IF(A2044="","",SUMIFS(BallByBall!$X$2:$X$501,BallByBall!$B$2:$B$501,A2044,BallByBall!$P$2:$P$501,B2044))</f>
        <v>0</v>
      </c>
      <c r="O2044">
        <f>IF(A2044="","",SUMIFS(OverSummary!$G$2:$G$101,OverSummary!$A$2:$A$101,A2044,OverSummary!$D$2:$D$101,B2044))</f>
        <v>0</v>
      </c>
      <c r="P2044">
        <f>IF(A2044="","",G2044*Rules!$B$13+H2044*Rules!$B$14+I2044*Rules!$B$15)</f>
        <v>0</v>
      </c>
      <c r="Q2044">
        <f>IF(A2044="","",IF(G2044&gt;=100,Rules!$B$18,IF(G2044&gt;=50,Rules!$B$17,IF(G2044&gt;=30,Rules!$B$16,0)))+IF(AND(F2044=1,D2044&lt;&gt;"BWL",G2044=0),Rules!$B$27,0))</f>
        <v>0</v>
      </c>
      <c r="R2044">
        <f>IF(A2044="","",J2044*Rules!$B$19+O2044*Rules!$B$22)</f>
        <v>0</v>
      </c>
      <c r="S2044">
        <f>IF(A2044="","",IF(J2044&gt;=4,Rules!$B$21,IF(J2044&gt;=3,Rules!$B$20,0)))</f>
        <v>0</v>
      </c>
      <c r="T2044">
        <f>IF(A2044="","",K2044*Rules!$B$23+L2044*Rules!$B$24+M2044*Rules!$B$25+N2044*Rules!$B$26)</f>
        <v>0</v>
      </c>
      <c r="U2044">
        <f t="shared" si="31"/>
        <v>0</v>
      </c>
    </row>
    <row r="2045" spans="1:21" x14ac:dyDescent="0.2">
      <c r="A2045" t="str">
        <f>MatchSquad!A2045</f>
        <v>M041</v>
      </c>
      <c r="B2045" t="str">
        <f>MatchSquad!B2045</f>
        <v>P244</v>
      </c>
      <c r="C2045" t="str">
        <f>MatchSquad!C2045</f>
        <v>Jaydev Unadkat</v>
      </c>
      <c r="D2045" t="str">
        <f>MatchSquad!D2045</f>
        <v>BWL</v>
      </c>
      <c r="E2045" t="str">
        <f>MatchSquad!E2045</f>
        <v>SRH</v>
      </c>
      <c r="F2045">
        <f>MatchSquad!G2045</f>
        <v>0</v>
      </c>
      <c r="G2045">
        <f>IF(A2045="","",SUMIFS(BallByBall!$I$2:$I$501,BallByBall!$B$2:$B$501,A2045,BallByBall!$F$2:$F$501,B2045))</f>
        <v>0</v>
      </c>
      <c r="H2045">
        <f>IF(A2045="","",COUNTIFS(BallByBall!$B$2:$B$501,A2045,BallByBall!$F$2:$F$501,B2045,BallByBall!$Q$2:$Q$501,1))</f>
        <v>0</v>
      </c>
      <c r="I2045">
        <f>IF(A2045="","",COUNTIFS(BallByBall!$B$2:$B$501,A2045,BallByBall!$F$2:$F$501,B2045,BallByBall!$R$2:$R$501,1))</f>
        <v>0</v>
      </c>
      <c r="J2045">
        <f>IF(A2045="","",SUMIFS(BallByBall!$T$2:$T$501,BallByBall!$B$2:$B$501,A2045,BallByBall!$H$2:$H$501,B2045))</f>
        <v>0</v>
      </c>
      <c r="K2045">
        <f>IF(A2045="","",SUMIFS(BallByBall!$U$2:$U$501,BallByBall!$B$2:$B$501,A2045,BallByBall!$P$2:$P$501,B2045))</f>
        <v>0</v>
      </c>
      <c r="L2045">
        <f>IF(A2045="","",SUMIFS(BallByBall!$V$2:$V$501,BallByBall!$B$2:$B$501,A2045,BallByBall!$P$2:$P$501,B2045))</f>
        <v>0</v>
      </c>
      <c r="M2045">
        <f>IF(A2045="","",SUMIFS(BallByBall!$W$2:$W$501,BallByBall!$B$2:$B$501,A2045,BallByBall!$P$2:$P$501,B2045))</f>
        <v>0</v>
      </c>
      <c r="N2045">
        <f>IF(A2045="","",SUMIFS(BallByBall!$X$2:$X$501,BallByBall!$B$2:$B$501,A2045,BallByBall!$P$2:$P$501,B2045))</f>
        <v>0</v>
      </c>
      <c r="O2045">
        <f>IF(A2045="","",SUMIFS(OverSummary!$G$2:$G$101,OverSummary!$A$2:$A$101,A2045,OverSummary!$D$2:$D$101,B2045))</f>
        <v>0</v>
      </c>
      <c r="P2045">
        <f>IF(A2045="","",G2045*Rules!$B$13+H2045*Rules!$B$14+I2045*Rules!$B$15)</f>
        <v>0</v>
      </c>
      <c r="Q2045">
        <f>IF(A2045="","",IF(G2045&gt;=100,Rules!$B$18,IF(G2045&gt;=50,Rules!$B$17,IF(G2045&gt;=30,Rules!$B$16,0)))+IF(AND(F2045=1,D2045&lt;&gt;"BWL",G2045=0),Rules!$B$27,0))</f>
        <v>0</v>
      </c>
      <c r="R2045">
        <f>IF(A2045="","",J2045*Rules!$B$19+O2045*Rules!$B$22)</f>
        <v>0</v>
      </c>
      <c r="S2045">
        <f>IF(A2045="","",IF(J2045&gt;=4,Rules!$B$21,IF(J2045&gt;=3,Rules!$B$20,0)))</f>
        <v>0</v>
      </c>
      <c r="T2045">
        <f>IF(A2045="","",K2045*Rules!$B$23+L2045*Rules!$B$24+M2045*Rules!$B$25+N2045*Rules!$B$26)</f>
        <v>0</v>
      </c>
      <c r="U2045">
        <f t="shared" si="31"/>
        <v>0</v>
      </c>
    </row>
    <row r="2046" spans="1:21" x14ac:dyDescent="0.2">
      <c r="A2046" t="str">
        <f>MatchSquad!A2046</f>
        <v>M041</v>
      </c>
      <c r="B2046" t="str">
        <f>MatchSquad!B2046</f>
        <v>P245</v>
      </c>
      <c r="C2046" t="str">
        <f>MatchSquad!C2046</f>
        <v>Eshan Malinga</v>
      </c>
      <c r="D2046" t="str">
        <f>MatchSquad!D2046</f>
        <v>BWL</v>
      </c>
      <c r="E2046" t="str">
        <f>MatchSquad!E2046</f>
        <v>SRH</v>
      </c>
      <c r="F2046">
        <f>MatchSquad!G2046</f>
        <v>0</v>
      </c>
      <c r="G2046">
        <f>IF(A2046="","",SUMIFS(BallByBall!$I$2:$I$501,BallByBall!$B$2:$B$501,A2046,BallByBall!$F$2:$F$501,B2046))</f>
        <v>0</v>
      </c>
      <c r="H2046">
        <f>IF(A2046="","",COUNTIFS(BallByBall!$B$2:$B$501,A2046,BallByBall!$F$2:$F$501,B2046,BallByBall!$Q$2:$Q$501,1))</f>
        <v>0</v>
      </c>
      <c r="I2046">
        <f>IF(A2046="","",COUNTIFS(BallByBall!$B$2:$B$501,A2046,BallByBall!$F$2:$F$501,B2046,BallByBall!$R$2:$R$501,1))</f>
        <v>0</v>
      </c>
      <c r="J2046">
        <f>IF(A2046="","",SUMIFS(BallByBall!$T$2:$T$501,BallByBall!$B$2:$B$501,A2046,BallByBall!$H$2:$H$501,B2046))</f>
        <v>0</v>
      </c>
      <c r="K2046">
        <f>IF(A2046="","",SUMIFS(BallByBall!$U$2:$U$501,BallByBall!$B$2:$B$501,A2046,BallByBall!$P$2:$P$501,B2046))</f>
        <v>0</v>
      </c>
      <c r="L2046">
        <f>IF(A2046="","",SUMIFS(BallByBall!$V$2:$V$501,BallByBall!$B$2:$B$501,A2046,BallByBall!$P$2:$P$501,B2046))</f>
        <v>0</v>
      </c>
      <c r="M2046">
        <f>IF(A2046="","",SUMIFS(BallByBall!$W$2:$W$501,BallByBall!$B$2:$B$501,A2046,BallByBall!$P$2:$P$501,B2046))</f>
        <v>0</v>
      </c>
      <c r="N2046">
        <f>IF(A2046="","",SUMIFS(BallByBall!$X$2:$X$501,BallByBall!$B$2:$B$501,A2046,BallByBall!$P$2:$P$501,B2046))</f>
        <v>0</v>
      </c>
      <c r="O2046">
        <f>IF(A2046="","",SUMIFS(OverSummary!$G$2:$G$101,OverSummary!$A$2:$A$101,A2046,OverSummary!$D$2:$D$101,B2046))</f>
        <v>0</v>
      </c>
      <c r="P2046">
        <f>IF(A2046="","",G2046*Rules!$B$13+H2046*Rules!$B$14+I2046*Rules!$B$15)</f>
        <v>0</v>
      </c>
      <c r="Q2046">
        <f>IF(A2046="","",IF(G2046&gt;=100,Rules!$B$18,IF(G2046&gt;=50,Rules!$B$17,IF(G2046&gt;=30,Rules!$B$16,0)))+IF(AND(F2046=1,D2046&lt;&gt;"BWL",G2046=0),Rules!$B$27,0))</f>
        <v>0</v>
      </c>
      <c r="R2046">
        <f>IF(A2046="","",J2046*Rules!$B$19+O2046*Rules!$B$22)</f>
        <v>0</v>
      </c>
      <c r="S2046">
        <f>IF(A2046="","",IF(J2046&gt;=4,Rules!$B$21,IF(J2046&gt;=3,Rules!$B$20,0)))</f>
        <v>0</v>
      </c>
      <c r="T2046">
        <f>IF(A2046="","",K2046*Rules!$B$23+L2046*Rules!$B$24+M2046*Rules!$B$25+N2046*Rules!$B$26)</f>
        <v>0</v>
      </c>
      <c r="U2046">
        <f t="shared" si="31"/>
        <v>0</v>
      </c>
    </row>
    <row r="2047" spans="1:21" x14ac:dyDescent="0.2">
      <c r="A2047" t="str">
        <f>MatchSquad!A2047</f>
        <v>M041</v>
      </c>
      <c r="B2047" t="str">
        <f>MatchSquad!B2047</f>
        <v>P246</v>
      </c>
      <c r="C2047" t="str">
        <f>MatchSquad!C2047</f>
        <v>Sakib Hussain</v>
      </c>
      <c r="D2047" t="str">
        <f>MatchSquad!D2047</f>
        <v>BWL</v>
      </c>
      <c r="E2047" t="str">
        <f>MatchSquad!E2047</f>
        <v>SRH</v>
      </c>
      <c r="F2047">
        <f>MatchSquad!G2047</f>
        <v>0</v>
      </c>
      <c r="G2047">
        <f>IF(A2047="","",SUMIFS(BallByBall!$I$2:$I$501,BallByBall!$B$2:$B$501,A2047,BallByBall!$F$2:$F$501,B2047))</f>
        <v>0</v>
      </c>
      <c r="H2047">
        <f>IF(A2047="","",COUNTIFS(BallByBall!$B$2:$B$501,A2047,BallByBall!$F$2:$F$501,B2047,BallByBall!$Q$2:$Q$501,1))</f>
        <v>0</v>
      </c>
      <c r="I2047">
        <f>IF(A2047="","",COUNTIFS(BallByBall!$B$2:$B$501,A2047,BallByBall!$F$2:$F$501,B2047,BallByBall!$R$2:$R$501,1))</f>
        <v>0</v>
      </c>
      <c r="J2047">
        <f>IF(A2047="","",SUMIFS(BallByBall!$T$2:$T$501,BallByBall!$B$2:$B$501,A2047,BallByBall!$H$2:$H$501,B2047))</f>
        <v>0</v>
      </c>
      <c r="K2047">
        <f>IF(A2047="","",SUMIFS(BallByBall!$U$2:$U$501,BallByBall!$B$2:$B$501,A2047,BallByBall!$P$2:$P$501,B2047))</f>
        <v>0</v>
      </c>
      <c r="L2047">
        <f>IF(A2047="","",SUMIFS(BallByBall!$V$2:$V$501,BallByBall!$B$2:$B$501,A2047,BallByBall!$P$2:$P$501,B2047))</f>
        <v>0</v>
      </c>
      <c r="M2047">
        <f>IF(A2047="","",SUMIFS(BallByBall!$W$2:$W$501,BallByBall!$B$2:$B$501,A2047,BallByBall!$P$2:$P$501,B2047))</f>
        <v>0</v>
      </c>
      <c r="N2047">
        <f>IF(A2047="","",SUMIFS(BallByBall!$X$2:$X$501,BallByBall!$B$2:$B$501,A2047,BallByBall!$P$2:$P$501,B2047))</f>
        <v>0</v>
      </c>
      <c r="O2047">
        <f>IF(A2047="","",SUMIFS(OverSummary!$G$2:$G$101,OverSummary!$A$2:$A$101,A2047,OverSummary!$D$2:$D$101,B2047))</f>
        <v>0</v>
      </c>
      <c r="P2047">
        <f>IF(A2047="","",G2047*Rules!$B$13+H2047*Rules!$B$14+I2047*Rules!$B$15)</f>
        <v>0</v>
      </c>
      <c r="Q2047">
        <f>IF(A2047="","",IF(G2047&gt;=100,Rules!$B$18,IF(G2047&gt;=50,Rules!$B$17,IF(G2047&gt;=30,Rules!$B$16,0)))+IF(AND(F2047=1,D2047&lt;&gt;"BWL",G2047=0),Rules!$B$27,0))</f>
        <v>0</v>
      </c>
      <c r="R2047">
        <f>IF(A2047="","",J2047*Rules!$B$19+O2047*Rules!$B$22)</f>
        <v>0</v>
      </c>
      <c r="S2047">
        <f>IF(A2047="","",IF(J2047&gt;=4,Rules!$B$21,IF(J2047&gt;=3,Rules!$B$20,0)))</f>
        <v>0</v>
      </c>
      <c r="T2047">
        <f>IF(A2047="","",K2047*Rules!$B$23+L2047*Rules!$B$24+M2047*Rules!$B$25+N2047*Rules!$B$26)</f>
        <v>0</v>
      </c>
      <c r="U2047">
        <f t="shared" si="31"/>
        <v>0</v>
      </c>
    </row>
    <row r="2048" spans="1:21" x14ac:dyDescent="0.2">
      <c r="A2048" t="str">
        <f>MatchSquad!A2048</f>
        <v>M041</v>
      </c>
      <c r="B2048" t="str">
        <f>MatchSquad!B2048</f>
        <v>P247</v>
      </c>
      <c r="C2048" t="str">
        <f>MatchSquad!C2048</f>
        <v>Onkar Tarmale</v>
      </c>
      <c r="D2048" t="str">
        <f>MatchSquad!D2048</f>
        <v>BWL</v>
      </c>
      <c r="E2048" t="str">
        <f>MatchSquad!E2048</f>
        <v>SRH</v>
      </c>
      <c r="F2048">
        <f>MatchSquad!G2048</f>
        <v>0</v>
      </c>
      <c r="G2048">
        <f>IF(A2048="","",SUMIFS(BallByBall!$I$2:$I$501,BallByBall!$B$2:$B$501,A2048,BallByBall!$F$2:$F$501,B2048))</f>
        <v>0</v>
      </c>
      <c r="H2048">
        <f>IF(A2048="","",COUNTIFS(BallByBall!$B$2:$B$501,A2048,BallByBall!$F$2:$F$501,B2048,BallByBall!$Q$2:$Q$501,1))</f>
        <v>0</v>
      </c>
      <c r="I2048">
        <f>IF(A2048="","",COUNTIFS(BallByBall!$B$2:$B$501,A2048,BallByBall!$F$2:$F$501,B2048,BallByBall!$R$2:$R$501,1))</f>
        <v>0</v>
      </c>
      <c r="J2048">
        <f>IF(A2048="","",SUMIFS(BallByBall!$T$2:$T$501,BallByBall!$B$2:$B$501,A2048,BallByBall!$H$2:$H$501,B2048))</f>
        <v>0</v>
      </c>
      <c r="K2048">
        <f>IF(A2048="","",SUMIFS(BallByBall!$U$2:$U$501,BallByBall!$B$2:$B$501,A2048,BallByBall!$P$2:$P$501,B2048))</f>
        <v>0</v>
      </c>
      <c r="L2048">
        <f>IF(A2048="","",SUMIFS(BallByBall!$V$2:$V$501,BallByBall!$B$2:$B$501,A2048,BallByBall!$P$2:$P$501,B2048))</f>
        <v>0</v>
      </c>
      <c r="M2048">
        <f>IF(A2048="","",SUMIFS(BallByBall!$W$2:$W$501,BallByBall!$B$2:$B$501,A2048,BallByBall!$P$2:$P$501,B2048))</f>
        <v>0</v>
      </c>
      <c r="N2048">
        <f>IF(A2048="","",SUMIFS(BallByBall!$X$2:$X$501,BallByBall!$B$2:$B$501,A2048,BallByBall!$P$2:$P$501,B2048))</f>
        <v>0</v>
      </c>
      <c r="O2048">
        <f>IF(A2048="","",SUMIFS(OverSummary!$G$2:$G$101,OverSummary!$A$2:$A$101,A2048,OverSummary!$D$2:$D$101,B2048))</f>
        <v>0</v>
      </c>
      <c r="P2048">
        <f>IF(A2048="","",G2048*Rules!$B$13+H2048*Rules!$B$14+I2048*Rules!$B$15)</f>
        <v>0</v>
      </c>
      <c r="Q2048">
        <f>IF(A2048="","",IF(G2048&gt;=100,Rules!$B$18,IF(G2048&gt;=50,Rules!$B$17,IF(G2048&gt;=30,Rules!$B$16,0)))+IF(AND(F2048=1,D2048&lt;&gt;"BWL",G2048=0),Rules!$B$27,0))</f>
        <v>0</v>
      </c>
      <c r="R2048">
        <f>IF(A2048="","",J2048*Rules!$B$19+O2048*Rules!$B$22)</f>
        <v>0</v>
      </c>
      <c r="S2048">
        <f>IF(A2048="","",IF(J2048&gt;=4,Rules!$B$21,IF(J2048&gt;=3,Rules!$B$20,0)))</f>
        <v>0</v>
      </c>
      <c r="T2048">
        <f>IF(A2048="","",K2048*Rules!$B$23+L2048*Rules!$B$24+M2048*Rules!$B$25+N2048*Rules!$B$26)</f>
        <v>0</v>
      </c>
      <c r="U2048">
        <f t="shared" si="31"/>
        <v>0</v>
      </c>
    </row>
    <row r="2049" spans="1:21" x14ac:dyDescent="0.2">
      <c r="A2049" t="str">
        <f>MatchSquad!A2049</f>
        <v>M041</v>
      </c>
      <c r="B2049" t="str">
        <f>MatchSquad!B2049</f>
        <v>P248</v>
      </c>
      <c r="C2049" t="str">
        <f>MatchSquad!C2049</f>
        <v>Amit Kumar</v>
      </c>
      <c r="D2049" t="str">
        <f>MatchSquad!D2049</f>
        <v>BWL</v>
      </c>
      <c r="E2049" t="str">
        <f>MatchSquad!E2049</f>
        <v>SRH</v>
      </c>
      <c r="F2049">
        <f>MatchSquad!G2049</f>
        <v>0</v>
      </c>
      <c r="G2049">
        <f>IF(A2049="","",SUMIFS(BallByBall!$I$2:$I$501,BallByBall!$B$2:$B$501,A2049,BallByBall!$F$2:$F$501,B2049))</f>
        <v>0</v>
      </c>
      <c r="H2049">
        <f>IF(A2049="","",COUNTIFS(BallByBall!$B$2:$B$501,A2049,BallByBall!$F$2:$F$501,B2049,BallByBall!$Q$2:$Q$501,1))</f>
        <v>0</v>
      </c>
      <c r="I2049">
        <f>IF(A2049="","",COUNTIFS(BallByBall!$B$2:$B$501,A2049,BallByBall!$F$2:$F$501,B2049,BallByBall!$R$2:$R$501,1))</f>
        <v>0</v>
      </c>
      <c r="J2049">
        <f>IF(A2049="","",SUMIFS(BallByBall!$T$2:$T$501,BallByBall!$B$2:$B$501,A2049,BallByBall!$H$2:$H$501,B2049))</f>
        <v>0</v>
      </c>
      <c r="K2049">
        <f>IF(A2049="","",SUMIFS(BallByBall!$U$2:$U$501,BallByBall!$B$2:$B$501,A2049,BallByBall!$P$2:$P$501,B2049))</f>
        <v>0</v>
      </c>
      <c r="L2049">
        <f>IF(A2049="","",SUMIFS(BallByBall!$V$2:$V$501,BallByBall!$B$2:$B$501,A2049,BallByBall!$P$2:$P$501,B2049))</f>
        <v>0</v>
      </c>
      <c r="M2049">
        <f>IF(A2049="","",SUMIFS(BallByBall!$W$2:$W$501,BallByBall!$B$2:$B$501,A2049,BallByBall!$P$2:$P$501,B2049))</f>
        <v>0</v>
      </c>
      <c r="N2049">
        <f>IF(A2049="","",SUMIFS(BallByBall!$X$2:$X$501,BallByBall!$B$2:$B$501,A2049,BallByBall!$P$2:$P$501,B2049))</f>
        <v>0</v>
      </c>
      <c r="O2049">
        <f>IF(A2049="","",SUMIFS(OverSummary!$G$2:$G$101,OverSummary!$A$2:$A$101,A2049,OverSummary!$D$2:$D$101,B2049))</f>
        <v>0</v>
      </c>
      <c r="P2049">
        <f>IF(A2049="","",G2049*Rules!$B$13+H2049*Rules!$B$14+I2049*Rules!$B$15)</f>
        <v>0</v>
      </c>
      <c r="Q2049">
        <f>IF(A2049="","",IF(G2049&gt;=100,Rules!$B$18,IF(G2049&gt;=50,Rules!$B$17,IF(G2049&gt;=30,Rules!$B$16,0)))+IF(AND(F2049=1,D2049&lt;&gt;"BWL",G2049=0),Rules!$B$27,0))</f>
        <v>0</v>
      </c>
      <c r="R2049">
        <f>IF(A2049="","",J2049*Rules!$B$19+O2049*Rules!$B$22)</f>
        <v>0</v>
      </c>
      <c r="S2049">
        <f>IF(A2049="","",IF(J2049&gt;=4,Rules!$B$21,IF(J2049&gt;=3,Rules!$B$20,0)))</f>
        <v>0</v>
      </c>
      <c r="T2049">
        <f>IF(A2049="","",K2049*Rules!$B$23+L2049*Rules!$B$24+M2049*Rules!$B$25+N2049*Rules!$B$26)</f>
        <v>0</v>
      </c>
      <c r="U2049">
        <f t="shared" si="31"/>
        <v>0</v>
      </c>
    </row>
    <row r="2050" spans="1:21" x14ac:dyDescent="0.2">
      <c r="A2050" t="str">
        <f>MatchSquad!A2050</f>
        <v>M041</v>
      </c>
      <c r="B2050" t="str">
        <f>MatchSquad!B2050</f>
        <v>P249</v>
      </c>
      <c r="C2050" t="str">
        <f>MatchSquad!C2050</f>
        <v>Praful Hinge</v>
      </c>
      <c r="D2050" t="str">
        <f>MatchSquad!D2050</f>
        <v>BWL</v>
      </c>
      <c r="E2050" t="str">
        <f>MatchSquad!E2050</f>
        <v>SRH</v>
      </c>
      <c r="F2050">
        <f>MatchSquad!G2050</f>
        <v>0</v>
      </c>
      <c r="G2050">
        <f>IF(A2050="","",SUMIFS(BallByBall!$I$2:$I$501,BallByBall!$B$2:$B$501,A2050,BallByBall!$F$2:$F$501,B2050))</f>
        <v>0</v>
      </c>
      <c r="H2050">
        <f>IF(A2050="","",COUNTIFS(BallByBall!$B$2:$B$501,A2050,BallByBall!$F$2:$F$501,B2050,BallByBall!$Q$2:$Q$501,1))</f>
        <v>0</v>
      </c>
      <c r="I2050">
        <f>IF(A2050="","",COUNTIFS(BallByBall!$B$2:$B$501,A2050,BallByBall!$F$2:$F$501,B2050,BallByBall!$R$2:$R$501,1))</f>
        <v>0</v>
      </c>
      <c r="J2050">
        <f>IF(A2050="","",SUMIFS(BallByBall!$T$2:$T$501,BallByBall!$B$2:$B$501,A2050,BallByBall!$H$2:$H$501,B2050))</f>
        <v>0</v>
      </c>
      <c r="K2050">
        <f>IF(A2050="","",SUMIFS(BallByBall!$U$2:$U$501,BallByBall!$B$2:$B$501,A2050,BallByBall!$P$2:$P$501,B2050))</f>
        <v>0</v>
      </c>
      <c r="L2050">
        <f>IF(A2050="","",SUMIFS(BallByBall!$V$2:$V$501,BallByBall!$B$2:$B$501,A2050,BallByBall!$P$2:$P$501,B2050))</f>
        <v>0</v>
      </c>
      <c r="M2050">
        <f>IF(A2050="","",SUMIFS(BallByBall!$W$2:$W$501,BallByBall!$B$2:$B$501,A2050,BallByBall!$P$2:$P$501,B2050))</f>
        <v>0</v>
      </c>
      <c r="N2050">
        <f>IF(A2050="","",SUMIFS(BallByBall!$X$2:$X$501,BallByBall!$B$2:$B$501,A2050,BallByBall!$P$2:$P$501,B2050))</f>
        <v>0</v>
      </c>
      <c r="O2050">
        <f>IF(A2050="","",SUMIFS(OverSummary!$G$2:$G$101,OverSummary!$A$2:$A$101,A2050,OverSummary!$D$2:$D$101,B2050))</f>
        <v>0</v>
      </c>
      <c r="P2050">
        <f>IF(A2050="","",G2050*Rules!$B$13+H2050*Rules!$B$14+I2050*Rules!$B$15)</f>
        <v>0</v>
      </c>
      <c r="Q2050">
        <f>IF(A2050="","",IF(G2050&gt;=100,Rules!$B$18,IF(G2050&gt;=50,Rules!$B$17,IF(G2050&gt;=30,Rules!$B$16,0)))+IF(AND(F2050=1,D2050&lt;&gt;"BWL",G2050=0),Rules!$B$27,0))</f>
        <v>0</v>
      </c>
      <c r="R2050">
        <f>IF(A2050="","",J2050*Rules!$B$19+O2050*Rules!$B$22)</f>
        <v>0</v>
      </c>
      <c r="S2050">
        <f>IF(A2050="","",IF(J2050&gt;=4,Rules!$B$21,IF(J2050&gt;=3,Rules!$B$20,0)))</f>
        <v>0</v>
      </c>
      <c r="T2050">
        <f>IF(A2050="","",K2050*Rules!$B$23+L2050*Rules!$B$24+M2050*Rules!$B$25+N2050*Rules!$B$26)</f>
        <v>0</v>
      </c>
      <c r="U2050">
        <f t="shared" ref="U2050:U2113" si="32">IF(A2050="","",P2050+Q2050+R2050+S2050+T2050)</f>
        <v>0</v>
      </c>
    </row>
    <row r="2051" spans="1:21" x14ac:dyDescent="0.2">
      <c r="A2051" t="str">
        <f>MatchSquad!A2051</f>
        <v>M041</v>
      </c>
      <c r="B2051" t="str">
        <f>MatchSquad!B2051</f>
        <v>P250</v>
      </c>
      <c r="C2051" t="str">
        <f>MatchSquad!C2051</f>
        <v>Shivam Mavi</v>
      </c>
      <c r="D2051" t="str">
        <f>MatchSquad!D2051</f>
        <v>BWL</v>
      </c>
      <c r="E2051" t="str">
        <f>MatchSquad!E2051</f>
        <v>SRH</v>
      </c>
      <c r="F2051">
        <f>MatchSquad!G2051</f>
        <v>0</v>
      </c>
      <c r="G2051">
        <f>IF(A2051="","",SUMIFS(BallByBall!$I$2:$I$501,BallByBall!$B$2:$B$501,A2051,BallByBall!$F$2:$F$501,B2051))</f>
        <v>0</v>
      </c>
      <c r="H2051">
        <f>IF(A2051="","",COUNTIFS(BallByBall!$B$2:$B$501,A2051,BallByBall!$F$2:$F$501,B2051,BallByBall!$Q$2:$Q$501,1))</f>
        <v>0</v>
      </c>
      <c r="I2051">
        <f>IF(A2051="","",COUNTIFS(BallByBall!$B$2:$B$501,A2051,BallByBall!$F$2:$F$501,B2051,BallByBall!$R$2:$R$501,1))</f>
        <v>0</v>
      </c>
      <c r="J2051">
        <f>IF(A2051="","",SUMIFS(BallByBall!$T$2:$T$501,BallByBall!$B$2:$B$501,A2051,BallByBall!$H$2:$H$501,B2051))</f>
        <v>0</v>
      </c>
      <c r="K2051">
        <f>IF(A2051="","",SUMIFS(BallByBall!$U$2:$U$501,BallByBall!$B$2:$B$501,A2051,BallByBall!$P$2:$P$501,B2051))</f>
        <v>0</v>
      </c>
      <c r="L2051">
        <f>IF(A2051="","",SUMIFS(BallByBall!$V$2:$V$501,BallByBall!$B$2:$B$501,A2051,BallByBall!$P$2:$P$501,B2051))</f>
        <v>0</v>
      </c>
      <c r="M2051">
        <f>IF(A2051="","",SUMIFS(BallByBall!$W$2:$W$501,BallByBall!$B$2:$B$501,A2051,BallByBall!$P$2:$P$501,B2051))</f>
        <v>0</v>
      </c>
      <c r="N2051">
        <f>IF(A2051="","",SUMIFS(BallByBall!$X$2:$X$501,BallByBall!$B$2:$B$501,A2051,BallByBall!$P$2:$P$501,B2051))</f>
        <v>0</v>
      </c>
      <c r="O2051">
        <f>IF(A2051="","",SUMIFS(OverSummary!$G$2:$G$101,OverSummary!$A$2:$A$101,A2051,OverSummary!$D$2:$D$101,B2051))</f>
        <v>0</v>
      </c>
      <c r="P2051">
        <f>IF(A2051="","",G2051*Rules!$B$13+H2051*Rules!$B$14+I2051*Rules!$B$15)</f>
        <v>0</v>
      </c>
      <c r="Q2051">
        <f>IF(A2051="","",IF(G2051&gt;=100,Rules!$B$18,IF(G2051&gt;=50,Rules!$B$17,IF(G2051&gt;=30,Rules!$B$16,0)))+IF(AND(F2051=1,D2051&lt;&gt;"BWL",G2051=0),Rules!$B$27,0))</f>
        <v>0</v>
      </c>
      <c r="R2051">
        <f>IF(A2051="","",J2051*Rules!$B$19+O2051*Rules!$B$22)</f>
        <v>0</v>
      </c>
      <c r="S2051">
        <f>IF(A2051="","",IF(J2051&gt;=4,Rules!$B$21,IF(J2051&gt;=3,Rules!$B$20,0)))</f>
        <v>0</v>
      </c>
      <c r="T2051">
        <f>IF(A2051="","",K2051*Rules!$B$23+L2051*Rules!$B$24+M2051*Rules!$B$25+N2051*Rules!$B$26)</f>
        <v>0</v>
      </c>
      <c r="U2051">
        <f t="shared" si="32"/>
        <v>0</v>
      </c>
    </row>
    <row r="2052" spans="1:21" x14ac:dyDescent="0.2">
      <c r="A2052" t="str">
        <f>MatchSquad!A2052</f>
        <v>M042</v>
      </c>
      <c r="B2052" t="str">
        <f>MatchSquad!B2052</f>
        <v>P051</v>
      </c>
      <c r="C2052" t="str">
        <f>MatchSquad!C2052</f>
        <v>Shubman Gill</v>
      </c>
      <c r="D2052" t="str">
        <f>MatchSquad!D2052</f>
        <v>BAT</v>
      </c>
      <c r="E2052" t="str">
        <f>MatchSquad!E2052</f>
        <v>GT</v>
      </c>
      <c r="F2052">
        <f>MatchSquad!G2052</f>
        <v>0</v>
      </c>
      <c r="G2052">
        <f>IF(A2052="","",SUMIFS(BallByBall!$I$2:$I$501,BallByBall!$B$2:$B$501,A2052,BallByBall!$F$2:$F$501,B2052))</f>
        <v>0</v>
      </c>
      <c r="H2052">
        <f>IF(A2052="","",COUNTIFS(BallByBall!$B$2:$B$501,A2052,BallByBall!$F$2:$F$501,B2052,BallByBall!$Q$2:$Q$501,1))</f>
        <v>0</v>
      </c>
      <c r="I2052">
        <f>IF(A2052="","",COUNTIFS(BallByBall!$B$2:$B$501,A2052,BallByBall!$F$2:$F$501,B2052,BallByBall!$R$2:$R$501,1))</f>
        <v>0</v>
      </c>
      <c r="J2052">
        <f>IF(A2052="","",SUMIFS(BallByBall!$T$2:$T$501,BallByBall!$B$2:$B$501,A2052,BallByBall!$H$2:$H$501,B2052))</f>
        <v>0</v>
      </c>
      <c r="K2052">
        <f>IF(A2052="","",SUMIFS(BallByBall!$U$2:$U$501,BallByBall!$B$2:$B$501,A2052,BallByBall!$P$2:$P$501,B2052))</f>
        <v>0</v>
      </c>
      <c r="L2052">
        <f>IF(A2052="","",SUMIFS(BallByBall!$V$2:$V$501,BallByBall!$B$2:$B$501,A2052,BallByBall!$P$2:$P$501,B2052))</f>
        <v>0</v>
      </c>
      <c r="M2052">
        <f>IF(A2052="","",SUMIFS(BallByBall!$W$2:$W$501,BallByBall!$B$2:$B$501,A2052,BallByBall!$P$2:$P$501,B2052))</f>
        <v>0</v>
      </c>
      <c r="N2052">
        <f>IF(A2052="","",SUMIFS(BallByBall!$X$2:$X$501,BallByBall!$B$2:$B$501,A2052,BallByBall!$P$2:$P$501,B2052))</f>
        <v>0</v>
      </c>
      <c r="O2052">
        <f>IF(A2052="","",SUMIFS(OverSummary!$G$2:$G$101,OverSummary!$A$2:$A$101,A2052,OverSummary!$D$2:$D$101,B2052))</f>
        <v>0</v>
      </c>
      <c r="P2052">
        <f>IF(A2052="","",G2052*Rules!$B$13+H2052*Rules!$B$14+I2052*Rules!$B$15)</f>
        <v>0</v>
      </c>
      <c r="Q2052">
        <f>IF(A2052="","",IF(G2052&gt;=100,Rules!$B$18,IF(G2052&gt;=50,Rules!$B$17,IF(G2052&gt;=30,Rules!$B$16,0)))+IF(AND(F2052=1,D2052&lt;&gt;"BWL",G2052=0),Rules!$B$27,0))</f>
        <v>0</v>
      </c>
      <c r="R2052">
        <f>IF(A2052="","",J2052*Rules!$B$19+O2052*Rules!$B$22)</f>
        <v>0</v>
      </c>
      <c r="S2052">
        <f>IF(A2052="","",IF(J2052&gt;=4,Rules!$B$21,IF(J2052&gt;=3,Rules!$B$20,0)))</f>
        <v>0</v>
      </c>
      <c r="T2052">
        <f>IF(A2052="","",K2052*Rules!$B$23+L2052*Rules!$B$24+M2052*Rules!$B$25+N2052*Rules!$B$26)</f>
        <v>0</v>
      </c>
      <c r="U2052">
        <f t="shared" si="32"/>
        <v>0</v>
      </c>
    </row>
    <row r="2053" spans="1:21" x14ac:dyDescent="0.2">
      <c r="A2053" t="str">
        <f>MatchSquad!A2053</f>
        <v>M042</v>
      </c>
      <c r="B2053" t="str">
        <f>MatchSquad!B2053</f>
        <v>P052</v>
      </c>
      <c r="C2053" t="str">
        <f>MatchSquad!C2053</f>
        <v>Jos Buttler</v>
      </c>
      <c r="D2053" t="str">
        <f>MatchSquad!D2053</f>
        <v>WK</v>
      </c>
      <c r="E2053" t="str">
        <f>MatchSquad!E2053</f>
        <v>GT</v>
      </c>
      <c r="F2053">
        <f>MatchSquad!G2053</f>
        <v>0</v>
      </c>
      <c r="G2053">
        <f>IF(A2053="","",SUMIFS(BallByBall!$I$2:$I$501,BallByBall!$B$2:$B$501,A2053,BallByBall!$F$2:$F$501,B2053))</f>
        <v>0</v>
      </c>
      <c r="H2053">
        <f>IF(A2053="","",COUNTIFS(BallByBall!$B$2:$B$501,A2053,BallByBall!$F$2:$F$501,B2053,BallByBall!$Q$2:$Q$501,1))</f>
        <v>0</v>
      </c>
      <c r="I2053">
        <f>IF(A2053="","",COUNTIFS(BallByBall!$B$2:$B$501,A2053,BallByBall!$F$2:$F$501,B2053,BallByBall!$R$2:$R$501,1))</f>
        <v>0</v>
      </c>
      <c r="J2053">
        <f>IF(A2053="","",SUMIFS(BallByBall!$T$2:$T$501,BallByBall!$B$2:$B$501,A2053,BallByBall!$H$2:$H$501,B2053))</f>
        <v>0</v>
      </c>
      <c r="K2053">
        <f>IF(A2053="","",SUMIFS(BallByBall!$U$2:$U$501,BallByBall!$B$2:$B$501,A2053,BallByBall!$P$2:$P$501,B2053))</f>
        <v>0</v>
      </c>
      <c r="L2053">
        <f>IF(A2053="","",SUMIFS(BallByBall!$V$2:$V$501,BallByBall!$B$2:$B$501,A2053,BallByBall!$P$2:$P$501,B2053))</f>
        <v>0</v>
      </c>
      <c r="M2053">
        <f>IF(A2053="","",SUMIFS(BallByBall!$W$2:$W$501,BallByBall!$B$2:$B$501,A2053,BallByBall!$P$2:$P$501,B2053))</f>
        <v>0</v>
      </c>
      <c r="N2053">
        <f>IF(A2053="","",SUMIFS(BallByBall!$X$2:$X$501,BallByBall!$B$2:$B$501,A2053,BallByBall!$P$2:$P$501,B2053))</f>
        <v>0</v>
      </c>
      <c r="O2053">
        <f>IF(A2053="","",SUMIFS(OverSummary!$G$2:$G$101,OverSummary!$A$2:$A$101,A2053,OverSummary!$D$2:$D$101,B2053))</f>
        <v>0</v>
      </c>
      <c r="P2053">
        <f>IF(A2053="","",G2053*Rules!$B$13+H2053*Rules!$B$14+I2053*Rules!$B$15)</f>
        <v>0</v>
      </c>
      <c r="Q2053">
        <f>IF(A2053="","",IF(G2053&gt;=100,Rules!$B$18,IF(G2053&gt;=50,Rules!$B$17,IF(G2053&gt;=30,Rules!$B$16,0)))+IF(AND(F2053=1,D2053&lt;&gt;"BWL",G2053=0),Rules!$B$27,0))</f>
        <v>0</v>
      </c>
      <c r="R2053">
        <f>IF(A2053="","",J2053*Rules!$B$19+O2053*Rules!$B$22)</f>
        <v>0</v>
      </c>
      <c r="S2053">
        <f>IF(A2053="","",IF(J2053&gt;=4,Rules!$B$21,IF(J2053&gt;=3,Rules!$B$20,0)))</f>
        <v>0</v>
      </c>
      <c r="T2053">
        <f>IF(A2053="","",K2053*Rules!$B$23+L2053*Rules!$B$24+M2053*Rules!$B$25+N2053*Rules!$B$26)</f>
        <v>0</v>
      </c>
      <c r="U2053">
        <f t="shared" si="32"/>
        <v>0</v>
      </c>
    </row>
    <row r="2054" spans="1:21" x14ac:dyDescent="0.2">
      <c r="A2054" t="str">
        <f>MatchSquad!A2054</f>
        <v>M042</v>
      </c>
      <c r="B2054" t="str">
        <f>MatchSquad!B2054</f>
        <v>P053</v>
      </c>
      <c r="C2054" t="str">
        <f>MatchSquad!C2054</f>
        <v>Kumar Kushagra</v>
      </c>
      <c r="D2054" t="str">
        <f>MatchSquad!D2054</f>
        <v>WK</v>
      </c>
      <c r="E2054" t="str">
        <f>MatchSquad!E2054</f>
        <v>GT</v>
      </c>
      <c r="F2054">
        <f>MatchSquad!G2054</f>
        <v>0</v>
      </c>
      <c r="G2054">
        <f>IF(A2054="","",SUMIFS(BallByBall!$I$2:$I$501,BallByBall!$B$2:$B$501,A2054,BallByBall!$F$2:$F$501,B2054))</f>
        <v>0</v>
      </c>
      <c r="H2054">
        <f>IF(A2054="","",COUNTIFS(BallByBall!$B$2:$B$501,A2054,BallByBall!$F$2:$F$501,B2054,BallByBall!$Q$2:$Q$501,1))</f>
        <v>0</v>
      </c>
      <c r="I2054">
        <f>IF(A2054="","",COUNTIFS(BallByBall!$B$2:$B$501,A2054,BallByBall!$F$2:$F$501,B2054,BallByBall!$R$2:$R$501,1))</f>
        <v>0</v>
      </c>
      <c r="J2054">
        <f>IF(A2054="","",SUMIFS(BallByBall!$T$2:$T$501,BallByBall!$B$2:$B$501,A2054,BallByBall!$H$2:$H$501,B2054))</f>
        <v>0</v>
      </c>
      <c r="K2054">
        <f>IF(A2054="","",SUMIFS(BallByBall!$U$2:$U$501,BallByBall!$B$2:$B$501,A2054,BallByBall!$P$2:$P$501,B2054))</f>
        <v>0</v>
      </c>
      <c r="L2054">
        <f>IF(A2054="","",SUMIFS(BallByBall!$V$2:$V$501,BallByBall!$B$2:$B$501,A2054,BallByBall!$P$2:$P$501,B2054))</f>
        <v>0</v>
      </c>
      <c r="M2054">
        <f>IF(A2054="","",SUMIFS(BallByBall!$W$2:$W$501,BallByBall!$B$2:$B$501,A2054,BallByBall!$P$2:$P$501,B2054))</f>
        <v>0</v>
      </c>
      <c r="N2054">
        <f>IF(A2054="","",SUMIFS(BallByBall!$X$2:$X$501,BallByBall!$B$2:$B$501,A2054,BallByBall!$P$2:$P$501,B2054))</f>
        <v>0</v>
      </c>
      <c r="O2054">
        <f>IF(A2054="","",SUMIFS(OverSummary!$G$2:$G$101,OverSummary!$A$2:$A$101,A2054,OverSummary!$D$2:$D$101,B2054))</f>
        <v>0</v>
      </c>
      <c r="P2054">
        <f>IF(A2054="","",G2054*Rules!$B$13+H2054*Rules!$B$14+I2054*Rules!$B$15)</f>
        <v>0</v>
      </c>
      <c r="Q2054">
        <f>IF(A2054="","",IF(G2054&gt;=100,Rules!$B$18,IF(G2054&gt;=50,Rules!$B$17,IF(G2054&gt;=30,Rules!$B$16,0)))+IF(AND(F2054=1,D2054&lt;&gt;"BWL",G2054=0),Rules!$B$27,0))</f>
        <v>0</v>
      </c>
      <c r="R2054">
        <f>IF(A2054="","",J2054*Rules!$B$19+O2054*Rules!$B$22)</f>
        <v>0</v>
      </c>
      <c r="S2054">
        <f>IF(A2054="","",IF(J2054&gt;=4,Rules!$B$21,IF(J2054&gt;=3,Rules!$B$20,0)))</f>
        <v>0</v>
      </c>
      <c r="T2054">
        <f>IF(A2054="","",K2054*Rules!$B$23+L2054*Rules!$B$24+M2054*Rules!$B$25+N2054*Rules!$B$26)</f>
        <v>0</v>
      </c>
      <c r="U2054">
        <f t="shared" si="32"/>
        <v>0</v>
      </c>
    </row>
    <row r="2055" spans="1:21" x14ac:dyDescent="0.2">
      <c r="A2055" t="str">
        <f>MatchSquad!A2055</f>
        <v>M042</v>
      </c>
      <c r="B2055" t="str">
        <f>MatchSquad!B2055</f>
        <v>P054</v>
      </c>
      <c r="C2055" t="str">
        <f>MatchSquad!C2055</f>
        <v>Anuj Rawat</v>
      </c>
      <c r="D2055" t="str">
        <f>MatchSquad!D2055</f>
        <v>WK</v>
      </c>
      <c r="E2055" t="str">
        <f>MatchSquad!E2055</f>
        <v>GT</v>
      </c>
      <c r="F2055">
        <f>MatchSquad!G2055</f>
        <v>0</v>
      </c>
      <c r="G2055">
        <f>IF(A2055="","",SUMIFS(BallByBall!$I$2:$I$501,BallByBall!$B$2:$B$501,A2055,BallByBall!$F$2:$F$501,B2055))</f>
        <v>0</v>
      </c>
      <c r="H2055">
        <f>IF(A2055="","",COUNTIFS(BallByBall!$B$2:$B$501,A2055,BallByBall!$F$2:$F$501,B2055,BallByBall!$Q$2:$Q$501,1))</f>
        <v>0</v>
      </c>
      <c r="I2055">
        <f>IF(A2055="","",COUNTIFS(BallByBall!$B$2:$B$501,A2055,BallByBall!$F$2:$F$501,B2055,BallByBall!$R$2:$R$501,1))</f>
        <v>0</v>
      </c>
      <c r="J2055">
        <f>IF(A2055="","",SUMIFS(BallByBall!$T$2:$T$501,BallByBall!$B$2:$B$501,A2055,BallByBall!$H$2:$H$501,B2055))</f>
        <v>0</v>
      </c>
      <c r="K2055">
        <f>IF(A2055="","",SUMIFS(BallByBall!$U$2:$U$501,BallByBall!$B$2:$B$501,A2055,BallByBall!$P$2:$P$501,B2055))</f>
        <v>0</v>
      </c>
      <c r="L2055">
        <f>IF(A2055="","",SUMIFS(BallByBall!$V$2:$V$501,BallByBall!$B$2:$B$501,A2055,BallByBall!$P$2:$P$501,B2055))</f>
        <v>0</v>
      </c>
      <c r="M2055">
        <f>IF(A2055="","",SUMIFS(BallByBall!$W$2:$W$501,BallByBall!$B$2:$B$501,A2055,BallByBall!$P$2:$P$501,B2055))</f>
        <v>0</v>
      </c>
      <c r="N2055">
        <f>IF(A2055="","",SUMIFS(BallByBall!$X$2:$X$501,BallByBall!$B$2:$B$501,A2055,BallByBall!$P$2:$P$501,B2055))</f>
        <v>0</v>
      </c>
      <c r="O2055">
        <f>IF(A2055="","",SUMIFS(OverSummary!$G$2:$G$101,OverSummary!$A$2:$A$101,A2055,OverSummary!$D$2:$D$101,B2055))</f>
        <v>0</v>
      </c>
      <c r="P2055">
        <f>IF(A2055="","",G2055*Rules!$B$13+H2055*Rules!$B$14+I2055*Rules!$B$15)</f>
        <v>0</v>
      </c>
      <c r="Q2055">
        <f>IF(A2055="","",IF(G2055&gt;=100,Rules!$B$18,IF(G2055&gt;=50,Rules!$B$17,IF(G2055&gt;=30,Rules!$B$16,0)))+IF(AND(F2055=1,D2055&lt;&gt;"BWL",G2055=0),Rules!$B$27,0))</f>
        <v>0</v>
      </c>
      <c r="R2055">
        <f>IF(A2055="","",J2055*Rules!$B$19+O2055*Rules!$B$22)</f>
        <v>0</v>
      </c>
      <c r="S2055">
        <f>IF(A2055="","",IF(J2055&gt;=4,Rules!$B$21,IF(J2055&gt;=3,Rules!$B$20,0)))</f>
        <v>0</v>
      </c>
      <c r="T2055">
        <f>IF(A2055="","",K2055*Rules!$B$23+L2055*Rules!$B$24+M2055*Rules!$B$25+N2055*Rules!$B$26)</f>
        <v>0</v>
      </c>
      <c r="U2055">
        <f t="shared" si="32"/>
        <v>0</v>
      </c>
    </row>
    <row r="2056" spans="1:21" x14ac:dyDescent="0.2">
      <c r="A2056" t="str">
        <f>MatchSquad!A2056</f>
        <v>M042</v>
      </c>
      <c r="B2056" t="str">
        <f>MatchSquad!B2056</f>
        <v>P055</v>
      </c>
      <c r="C2056" t="str">
        <f>MatchSquad!C2056</f>
        <v>Tom Banton</v>
      </c>
      <c r="D2056" t="str">
        <f>MatchSquad!D2056</f>
        <v>WK</v>
      </c>
      <c r="E2056" t="str">
        <f>MatchSquad!E2056</f>
        <v>GT</v>
      </c>
      <c r="F2056">
        <f>MatchSquad!G2056</f>
        <v>0</v>
      </c>
      <c r="G2056">
        <f>IF(A2056="","",SUMIFS(BallByBall!$I$2:$I$501,BallByBall!$B$2:$B$501,A2056,BallByBall!$F$2:$F$501,B2056))</f>
        <v>0</v>
      </c>
      <c r="H2056">
        <f>IF(A2056="","",COUNTIFS(BallByBall!$B$2:$B$501,A2056,BallByBall!$F$2:$F$501,B2056,BallByBall!$Q$2:$Q$501,1))</f>
        <v>0</v>
      </c>
      <c r="I2056">
        <f>IF(A2056="","",COUNTIFS(BallByBall!$B$2:$B$501,A2056,BallByBall!$F$2:$F$501,B2056,BallByBall!$R$2:$R$501,1))</f>
        <v>0</v>
      </c>
      <c r="J2056">
        <f>IF(A2056="","",SUMIFS(BallByBall!$T$2:$T$501,BallByBall!$B$2:$B$501,A2056,BallByBall!$H$2:$H$501,B2056))</f>
        <v>0</v>
      </c>
      <c r="K2056">
        <f>IF(A2056="","",SUMIFS(BallByBall!$U$2:$U$501,BallByBall!$B$2:$B$501,A2056,BallByBall!$P$2:$P$501,B2056))</f>
        <v>0</v>
      </c>
      <c r="L2056">
        <f>IF(A2056="","",SUMIFS(BallByBall!$V$2:$V$501,BallByBall!$B$2:$B$501,A2056,BallByBall!$P$2:$P$501,B2056))</f>
        <v>0</v>
      </c>
      <c r="M2056">
        <f>IF(A2056="","",SUMIFS(BallByBall!$W$2:$W$501,BallByBall!$B$2:$B$501,A2056,BallByBall!$P$2:$P$501,B2056))</f>
        <v>0</v>
      </c>
      <c r="N2056">
        <f>IF(A2056="","",SUMIFS(BallByBall!$X$2:$X$501,BallByBall!$B$2:$B$501,A2056,BallByBall!$P$2:$P$501,B2056))</f>
        <v>0</v>
      </c>
      <c r="O2056">
        <f>IF(A2056="","",SUMIFS(OverSummary!$G$2:$G$101,OverSummary!$A$2:$A$101,A2056,OverSummary!$D$2:$D$101,B2056))</f>
        <v>0</v>
      </c>
      <c r="P2056">
        <f>IF(A2056="","",G2056*Rules!$B$13+H2056*Rules!$B$14+I2056*Rules!$B$15)</f>
        <v>0</v>
      </c>
      <c r="Q2056">
        <f>IF(A2056="","",IF(G2056&gt;=100,Rules!$B$18,IF(G2056&gt;=50,Rules!$B$17,IF(G2056&gt;=30,Rules!$B$16,0)))+IF(AND(F2056=1,D2056&lt;&gt;"BWL",G2056=0),Rules!$B$27,0))</f>
        <v>0</v>
      </c>
      <c r="R2056">
        <f>IF(A2056="","",J2056*Rules!$B$19+O2056*Rules!$B$22)</f>
        <v>0</v>
      </c>
      <c r="S2056">
        <f>IF(A2056="","",IF(J2056&gt;=4,Rules!$B$21,IF(J2056&gt;=3,Rules!$B$20,0)))</f>
        <v>0</v>
      </c>
      <c r="T2056">
        <f>IF(A2056="","",K2056*Rules!$B$23+L2056*Rules!$B$24+M2056*Rules!$B$25+N2056*Rules!$B$26)</f>
        <v>0</v>
      </c>
      <c r="U2056">
        <f t="shared" si="32"/>
        <v>0</v>
      </c>
    </row>
    <row r="2057" spans="1:21" x14ac:dyDescent="0.2">
      <c r="A2057" t="str">
        <f>MatchSquad!A2057</f>
        <v>M042</v>
      </c>
      <c r="B2057" t="str">
        <f>MatchSquad!B2057</f>
        <v>P056</v>
      </c>
      <c r="C2057" t="str">
        <f>MatchSquad!C2057</f>
        <v>Glenn Phillips</v>
      </c>
      <c r="D2057" t="str">
        <f>MatchSquad!D2057</f>
        <v>BAT</v>
      </c>
      <c r="E2057" t="str">
        <f>MatchSquad!E2057</f>
        <v>GT</v>
      </c>
      <c r="F2057">
        <f>MatchSquad!G2057</f>
        <v>0</v>
      </c>
      <c r="G2057">
        <f>IF(A2057="","",SUMIFS(BallByBall!$I$2:$I$501,BallByBall!$B$2:$B$501,A2057,BallByBall!$F$2:$F$501,B2057))</f>
        <v>0</v>
      </c>
      <c r="H2057">
        <f>IF(A2057="","",COUNTIFS(BallByBall!$B$2:$B$501,A2057,BallByBall!$F$2:$F$501,B2057,BallByBall!$Q$2:$Q$501,1))</f>
        <v>0</v>
      </c>
      <c r="I2057">
        <f>IF(A2057="","",COUNTIFS(BallByBall!$B$2:$B$501,A2057,BallByBall!$F$2:$F$501,B2057,BallByBall!$R$2:$R$501,1))</f>
        <v>0</v>
      </c>
      <c r="J2057">
        <f>IF(A2057="","",SUMIFS(BallByBall!$T$2:$T$501,BallByBall!$B$2:$B$501,A2057,BallByBall!$H$2:$H$501,B2057))</f>
        <v>0</v>
      </c>
      <c r="K2057">
        <f>IF(A2057="","",SUMIFS(BallByBall!$U$2:$U$501,BallByBall!$B$2:$B$501,A2057,BallByBall!$P$2:$P$501,B2057))</f>
        <v>0</v>
      </c>
      <c r="L2057">
        <f>IF(A2057="","",SUMIFS(BallByBall!$V$2:$V$501,BallByBall!$B$2:$B$501,A2057,BallByBall!$P$2:$P$501,B2057))</f>
        <v>0</v>
      </c>
      <c r="M2057">
        <f>IF(A2057="","",SUMIFS(BallByBall!$W$2:$W$501,BallByBall!$B$2:$B$501,A2057,BallByBall!$P$2:$P$501,B2057))</f>
        <v>0</v>
      </c>
      <c r="N2057">
        <f>IF(A2057="","",SUMIFS(BallByBall!$X$2:$X$501,BallByBall!$B$2:$B$501,A2057,BallByBall!$P$2:$P$501,B2057))</f>
        <v>0</v>
      </c>
      <c r="O2057">
        <f>IF(A2057="","",SUMIFS(OverSummary!$G$2:$G$101,OverSummary!$A$2:$A$101,A2057,OverSummary!$D$2:$D$101,B2057))</f>
        <v>0</v>
      </c>
      <c r="P2057">
        <f>IF(A2057="","",G2057*Rules!$B$13+H2057*Rules!$B$14+I2057*Rules!$B$15)</f>
        <v>0</v>
      </c>
      <c r="Q2057">
        <f>IF(A2057="","",IF(G2057&gt;=100,Rules!$B$18,IF(G2057&gt;=50,Rules!$B$17,IF(G2057&gt;=30,Rules!$B$16,0)))+IF(AND(F2057=1,D2057&lt;&gt;"BWL",G2057=0),Rules!$B$27,0))</f>
        <v>0</v>
      </c>
      <c r="R2057">
        <f>IF(A2057="","",J2057*Rules!$B$19+O2057*Rules!$B$22)</f>
        <v>0</v>
      </c>
      <c r="S2057">
        <f>IF(A2057="","",IF(J2057&gt;=4,Rules!$B$21,IF(J2057&gt;=3,Rules!$B$20,0)))</f>
        <v>0</v>
      </c>
      <c r="T2057">
        <f>IF(A2057="","",K2057*Rules!$B$23+L2057*Rules!$B$24+M2057*Rules!$B$25+N2057*Rules!$B$26)</f>
        <v>0</v>
      </c>
      <c r="U2057">
        <f t="shared" si="32"/>
        <v>0</v>
      </c>
    </row>
    <row r="2058" spans="1:21" x14ac:dyDescent="0.2">
      <c r="A2058" t="str">
        <f>MatchSquad!A2058</f>
        <v>M042</v>
      </c>
      <c r="B2058" t="str">
        <f>MatchSquad!B2058</f>
        <v>P057</v>
      </c>
      <c r="C2058" t="str">
        <f>MatchSquad!C2058</f>
        <v>Sai Sudharsan</v>
      </c>
      <c r="D2058" t="str">
        <f>MatchSquad!D2058</f>
        <v>BAT</v>
      </c>
      <c r="E2058" t="str">
        <f>MatchSquad!E2058</f>
        <v>GT</v>
      </c>
      <c r="F2058">
        <f>MatchSquad!G2058</f>
        <v>0</v>
      </c>
      <c r="G2058">
        <f>IF(A2058="","",SUMIFS(BallByBall!$I$2:$I$501,BallByBall!$B$2:$B$501,A2058,BallByBall!$F$2:$F$501,B2058))</f>
        <v>0</v>
      </c>
      <c r="H2058">
        <f>IF(A2058="","",COUNTIFS(BallByBall!$B$2:$B$501,A2058,BallByBall!$F$2:$F$501,B2058,BallByBall!$Q$2:$Q$501,1))</f>
        <v>0</v>
      </c>
      <c r="I2058">
        <f>IF(A2058="","",COUNTIFS(BallByBall!$B$2:$B$501,A2058,BallByBall!$F$2:$F$501,B2058,BallByBall!$R$2:$R$501,1))</f>
        <v>0</v>
      </c>
      <c r="J2058">
        <f>IF(A2058="","",SUMIFS(BallByBall!$T$2:$T$501,BallByBall!$B$2:$B$501,A2058,BallByBall!$H$2:$H$501,B2058))</f>
        <v>0</v>
      </c>
      <c r="K2058">
        <f>IF(A2058="","",SUMIFS(BallByBall!$U$2:$U$501,BallByBall!$B$2:$B$501,A2058,BallByBall!$P$2:$P$501,B2058))</f>
        <v>0</v>
      </c>
      <c r="L2058">
        <f>IF(A2058="","",SUMIFS(BallByBall!$V$2:$V$501,BallByBall!$B$2:$B$501,A2058,BallByBall!$P$2:$P$501,B2058))</f>
        <v>0</v>
      </c>
      <c r="M2058">
        <f>IF(A2058="","",SUMIFS(BallByBall!$W$2:$W$501,BallByBall!$B$2:$B$501,A2058,BallByBall!$P$2:$P$501,B2058))</f>
        <v>0</v>
      </c>
      <c r="N2058">
        <f>IF(A2058="","",SUMIFS(BallByBall!$X$2:$X$501,BallByBall!$B$2:$B$501,A2058,BallByBall!$P$2:$P$501,B2058))</f>
        <v>0</v>
      </c>
      <c r="O2058">
        <f>IF(A2058="","",SUMIFS(OverSummary!$G$2:$G$101,OverSummary!$A$2:$A$101,A2058,OverSummary!$D$2:$D$101,B2058))</f>
        <v>0</v>
      </c>
      <c r="P2058">
        <f>IF(A2058="","",G2058*Rules!$B$13+H2058*Rules!$B$14+I2058*Rules!$B$15)</f>
        <v>0</v>
      </c>
      <c r="Q2058">
        <f>IF(A2058="","",IF(G2058&gt;=100,Rules!$B$18,IF(G2058&gt;=50,Rules!$B$17,IF(G2058&gt;=30,Rules!$B$16,0)))+IF(AND(F2058=1,D2058&lt;&gt;"BWL",G2058=0),Rules!$B$27,0))</f>
        <v>0</v>
      </c>
      <c r="R2058">
        <f>IF(A2058="","",J2058*Rules!$B$19+O2058*Rules!$B$22)</f>
        <v>0</v>
      </c>
      <c r="S2058">
        <f>IF(A2058="","",IF(J2058&gt;=4,Rules!$B$21,IF(J2058&gt;=3,Rules!$B$20,0)))</f>
        <v>0</v>
      </c>
      <c r="T2058">
        <f>IF(A2058="","",K2058*Rules!$B$23+L2058*Rules!$B$24+M2058*Rules!$B$25+N2058*Rules!$B$26)</f>
        <v>0</v>
      </c>
      <c r="U2058">
        <f t="shared" si="32"/>
        <v>0</v>
      </c>
    </row>
    <row r="2059" spans="1:21" x14ac:dyDescent="0.2">
      <c r="A2059" t="str">
        <f>MatchSquad!A2059</f>
        <v>M042</v>
      </c>
      <c r="B2059" t="str">
        <f>MatchSquad!B2059</f>
        <v>P058</v>
      </c>
      <c r="C2059" t="str">
        <f>MatchSquad!C2059</f>
        <v>Nishant Sindhu</v>
      </c>
      <c r="D2059" t="str">
        <f>MatchSquad!D2059</f>
        <v>AR</v>
      </c>
      <c r="E2059" t="str">
        <f>MatchSquad!E2059</f>
        <v>GT</v>
      </c>
      <c r="F2059">
        <f>MatchSquad!G2059</f>
        <v>0</v>
      </c>
      <c r="G2059">
        <f>IF(A2059="","",SUMIFS(BallByBall!$I$2:$I$501,BallByBall!$B$2:$B$501,A2059,BallByBall!$F$2:$F$501,B2059))</f>
        <v>0</v>
      </c>
      <c r="H2059">
        <f>IF(A2059="","",COUNTIFS(BallByBall!$B$2:$B$501,A2059,BallByBall!$F$2:$F$501,B2059,BallByBall!$Q$2:$Q$501,1))</f>
        <v>0</v>
      </c>
      <c r="I2059">
        <f>IF(A2059="","",COUNTIFS(BallByBall!$B$2:$B$501,A2059,BallByBall!$F$2:$F$501,B2059,BallByBall!$R$2:$R$501,1))</f>
        <v>0</v>
      </c>
      <c r="J2059">
        <f>IF(A2059="","",SUMIFS(BallByBall!$T$2:$T$501,BallByBall!$B$2:$B$501,A2059,BallByBall!$H$2:$H$501,B2059))</f>
        <v>0</v>
      </c>
      <c r="K2059">
        <f>IF(A2059="","",SUMIFS(BallByBall!$U$2:$U$501,BallByBall!$B$2:$B$501,A2059,BallByBall!$P$2:$P$501,B2059))</f>
        <v>0</v>
      </c>
      <c r="L2059">
        <f>IF(A2059="","",SUMIFS(BallByBall!$V$2:$V$501,BallByBall!$B$2:$B$501,A2059,BallByBall!$P$2:$P$501,B2059))</f>
        <v>0</v>
      </c>
      <c r="M2059">
        <f>IF(A2059="","",SUMIFS(BallByBall!$W$2:$W$501,BallByBall!$B$2:$B$501,A2059,BallByBall!$P$2:$P$501,B2059))</f>
        <v>0</v>
      </c>
      <c r="N2059">
        <f>IF(A2059="","",SUMIFS(BallByBall!$X$2:$X$501,BallByBall!$B$2:$B$501,A2059,BallByBall!$P$2:$P$501,B2059))</f>
        <v>0</v>
      </c>
      <c r="O2059">
        <f>IF(A2059="","",SUMIFS(OverSummary!$G$2:$G$101,OverSummary!$A$2:$A$101,A2059,OverSummary!$D$2:$D$101,B2059))</f>
        <v>0</v>
      </c>
      <c r="P2059">
        <f>IF(A2059="","",G2059*Rules!$B$13+H2059*Rules!$B$14+I2059*Rules!$B$15)</f>
        <v>0</v>
      </c>
      <c r="Q2059">
        <f>IF(A2059="","",IF(G2059&gt;=100,Rules!$B$18,IF(G2059&gt;=50,Rules!$B$17,IF(G2059&gt;=30,Rules!$B$16,0)))+IF(AND(F2059=1,D2059&lt;&gt;"BWL",G2059=0),Rules!$B$27,0))</f>
        <v>0</v>
      </c>
      <c r="R2059">
        <f>IF(A2059="","",J2059*Rules!$B$19+O2059*Rules!$B$22)</f>
        <v>0</v>
      </c>
      <c r="S2059">
        <f>IF(A2059="","",IF(J2059&gt;=4,Rules!$B$21,IF(J2059&gt;=3,Rules!$B$20,0)))</f>
        <v>0</v>
      </c>
      <c r="T2059">
        <f>IF(A2059="","",K2059*Rules!$B$23+L2059*Rules!$B$24+M2059*Rules!$B$25+N2059*Rules!$B$26)</f>
        <v>0</v>
      </c>
      <c r="U2059">
        <f t="shared" si="32"/>
        <v>0</v>
      </c>
    </row>
    <row r="2060" spans="1:21" x14ac:dyDescent="0.2">
      <c r="A2060" t="str">
        <f>MatchSquad!A2060</f>
        <v>M042</v>
      </c>
      <c r="B2060" t="str">
        <f>MatchSquad!B2060</f>
        <v>P059</v>
      </c>
      <c r="C2060" t="str">
        <f>MatchSquad!C2060</f>
        <v>Washington Sundar</v>
      </c>
      <c r="D2060" t="str">
        <f>MatchSquad!D2060</f>
        <v>AR</v>
      </c>
      <c r="E2060" t="str">
        <f>MatchSquad!E2060</f>
        <v>GT</v>
      </c>
      <c r="F2060">
        <f>MatchSquad!G2060</f>
        <v>0</v>
      </c>
      <c r="G2060">
        <f>IF(A2060="","",SUMIFS(BallByBall!$I$2:$I$501,BallByBall!$B$2:$B$501,A2060,BallByBall!$F$2:$F$501,B2060))</f>
        <v>0</v>
      </c>
      <c r="H2060">
        <f>IF(A2060="","",COUNTIFS(BallByBall!$B$2:$B$501,A2060,BallByBall!$F$2:$F$501,B2060,BallByBall!$Q$2:$Q$501,1))</f>
        <v>0</v>
      </c>
      <c r="I2060">
        <f>IF(A2060="","",COUNTIFS(BallByBall!$B$2:$B$501,A2060,BallByBall!$F$2:$F$501,B2060,BallByBall!$R$2:$R$501,1))</f>
        <v>0</v>
      </c>
      <c r="J2060">
        <f>IF(A2060="","",SUMIFS(BallByBall!$T$2:$T$501,BallByBall!$B$2:$B$501,A2060,BallByBall!$H$2:$H$501,B2060))</f>
        <v>0</v>
      </c>
      <c r="K2060">
        <f>IF(A2060="","",SUMIFS(BallByBall!$U$2:$U$501,BallByBall!$B$2:$B$501,A2060,BallByBall!$P$2:$P$501,B2060))</f>
        <v>0</v>
      </c>
      <c r="L2060">
        <f>IF(A2060="","",SUMIFS(BallByBall!$V$2:$V$501,BallByBall!$B$2:$B$501,A2060,BallByBall!$P$2:$P$501,B2060))</f>
        <v>0</v>
      </c>
      <c r="M2060">
        <f>IF(A2060="","",SUMIFS(BallByBall!$W$2:$W$501,BallByBall!$B$2:$B$501,A2060,BallByBall!$P$2:$P$501,B2060))</f>
        <v>0</v>
      </c>
      <c r="N2060">
        <f>IF(A2060="","",SUMIFS(BallByBall!$X$2:$X$501,BallByBall!$B$2:$B$501,A2060,BallByBall!$P$2:$P$501,B2060))</f>
        <v>0</v>
      </c>
      <c r="O2060">
        <f>IF(A2060="","",SUMIFS(OverSummary!$G$2:$G$101,OverSummary!$A$2:$A$101,A2060,OverSummary!$D$2:$D$101,B2060))</f>
        <v>0</v>
      </c>
      <c r="P2060">
        <f>IF(A2060="","",G2060*Rules!$B$13+H2060*Rules!$B$14+I2060*Rules!$B$15)</f>
        <v>0</v>
      </c>
      <c r="Q2060">
        <f>IF(A2060="","",IF(G2060&gt;=100,Rules!$B$18,IF(G2060&gt;=50,Rules!$B$17,IF(G2060&gt;=30,Rules!$B$16,0)))+IF(AND(F2060=1,D2060&lt;&gt;"BWL",G2060=0),Rules!$B$27,0))</f>
        <v>0</v>
      </c>
      <c r="R2060">
        <f>IF(A2060="","",J2060*Rules!$B$19+O2060*Rules!$B$22)</f>
        <v>0</v>
      </c>
      <c r="S2060">
        <f>IF(A2060="","",IF(J2060&gt;=4,Rules!$B$21,IF(J2060&gt;=3,Rules!$B$20,0)))</f>
        <v>0</v>
      </c>
      <c r="T2060">
        <f>IF(A2060="","",K2060*Rules!$B$23+L2060*Rules!$B$24+M2060*Rules!$B$25+N2060*Rules!$B$26)</f>
        <v>0</v>
      </c>
      <c r="U2060">
        <f t="shared" si="32"/>
        <v>0</v>
      </c>
    </row>
    <row r="2061" spans="1:21" x14ac:dyDescent="0.2">
      <c r="A2061" t="str">
        <f>MatchSquad!A2061</f>
        <v>M042</v>
      </c>
      <c r="B2061" t="str">
        <f>MatchSquad!B2061</f>
        <v>P060</v>
      </c>
      <c r="C2061" t="str">
        <f>MatchSquad!C2061</f>
        <v>Mohd. Arshad Khan</v>
      </c>
      <c r="D2061" t="str">
        <f>MatchSquad!D2061</f>
        <v>AR</v>
      </c>
      <c r="E2061" t="str">
        <f>MatchSquad!E2061</f>
        <v>GT</v>
      </c>
      <c r="F2061">
        <f>MatchSquad!G2061</f>
        <v>0</v>
      </c>
      <c r="G2061">
        <f>IF(A2061="","",SUMIFS(BallByBall!$I$2:$I$501,BallByBall!$B$2:$B$501,A2061,BallByBall!$F$2:$F$501,B2061))</f>
        <v>0</v>
      </c>
      <c r="H2061">
        <f>IF(A2061="","",COUNTIFS(BallByBall!$B$2:$B$501,A2061,BallByBall!$F$2:$F$501,B2061,BallByBall!$Q$2:$Q$501,1))</f>
        <v>0</v>
      </c>
      <c r="I2061">
        <f>IF(A2061="","",COUNTIFS(BallByBall!$B$2:$B$501,A2061,BallByBall!$F$2:$F$501,B2061,BallByBall!$R$2:$R$501,1))</f>
        <v>0</v>
      </c>
      <c r="J2061">
        <f>IF(A2061="","",SUMIFS(BallByBall!$T$2:$T$501,BallByBall!$B$2:$B$501,A2061,BallByBall!$H$2:$H$501,B2061))</f>
        <v>0</v>
      </c>
      <c r="K2061">
        <f>IF(A2061="","",SUMIFS(BallByBall!$U$2:$U$501,BallByBall!$B$2:$B$501,A2061,BallByBall!$P$2:$P$501,B2061))</f>
        <v>0</v>
      </c>
      <c r="L2061">
        <f>IF(A2061="","",SUMIFS(BallByBall!$V$2:$V$501,BallByBall!$B$2:$B$501,A2061,BallByBall!$P$2:$P$501,B2061))</f>
        <v>0</v>
      </c>
      <c r="M2061">
        <f>IF(A2061="","",SUMIFS(BallByBall!$W$2:$W$501,BallByBall!$B$2:$B$501,A2061,BallByBall!$P$2:$P$501,B2061))</f>
        <v>0</v>
      </c>
      <c r="N2061">
        <f>IF(A2061="","",SUMIFS(BallByBall!$X$2:$X$501,BallByBall!$B$2:$B$501,A2061,BallByBall!$P$2:$P$501,B2061))</f>
        <v>0</v>
      </c>
      <c r="O2061">
        <f>IF(A2061="","",SUMIFS(OverSummary!$G$2:$G$101,OverSummary!$A$2:$A$101,A2061,OverSummary!$D$2:$D$101,B2061))</f>
        <v>0</v>
      </c>
      <c r="P2061">
        <f>IF(A2061="","",G2061*Rules!$B$13+H2061*Rules!$B$14+I2061*Rules!$B$15)</f>
        <v>0</v>
      </c>
      <c r="Q2061">
        <f>IF(A2061="","",IF(G2061&gt;=100,Rules!$B$18,IF(G2061&gt;=50,Rules!$B$17,IF(G2061&gt;=30,Rules!$B$16,0)))+IF(AND(F2061=1,D2061&lt;&gt;"BWL",G2061=0),Rules!$B$27,0))</f>
        <v>0</v>
      </c>
      <c r="R2061">
        <f>IF(A2061="","",J2061*Rules!$B$19+O2061*Rules!$B$22)</f>
        <v>0</v>
      </c>
      <c r="S2061">
        <f>IF(A2061="","",IF(J2061&gt;=4,Rules!$B$21,IF(J2061&gt;=3,Rules!$B$20,0)))</f>
        <v>0</v>
      </c>
      <c r="T2061">
        <f>IF(A2061="","",K2061*Rules!$B$23+L2061*Rules!$B$24+M2061*Rules!$B$25+N2061*Rules!$B$26)</f>
        <v>0</v>
      </c>
      <c r="U2061">
        <f t="shared" si="32"/>
        <v>0</v>
      </c>
    </row>
    <row r="2062" spans="1:21" x14ac:dyDescent="0.2">
      <c r="A2062" t="str">
        <f>MatchSquad!A2062</f>
        <v>M042</v>
      </c>
      <c r="B2062" t="str">
        <f>MatchSquad!B2062</f>
        <v>P061</v>
      </c>
      <c r="C2062" t="str">
        <f>MatchSquad!C2062</f>
        <v>Sai Kishore</v>
      </c>
      <c r="D2062" t="str">
        <f>MatchSquad!D2062</f>
        <v>AR</v>
      </c>
      <c r="E2062" t="str">
        <f>MatchSquad!E2062</f>
        <v>GT</v>
      </c>
      <c r="F2062">
        <f>MatchSquad!G2062</f>
        <v>0</v>
      </c>
      <c r="G2062">
        <f>IF(A2062="","",SUMIFS(BallByBall!$I$2:$I$501,BallByBall!$B$2:$B$501,A2062,BallByBall!$F$2:$F$501,B2062))</f>
        <v>0</v>
      </c>
      <c r="H2062">
        <f>IF(A2062="","",COUNTIFS(BallByBall!$B$2:$B$501,A2062,BallByBall!$F$2:$F$501,B2062,BallByBall!$Q$2:$Q$501,1))</f>
        <v>0</v>
      </c>
      <c r="I2062">
        <f>IF(A2062="","",COUNTIFS(BallByBall!$B$2:$B$501,A2062,BallByBall!$F$2:$F$501,B2062,BallByBall!$R$2:$R$501,1))</f>
        <v>0</v>
      </c>
      <c r="J2062">
        <f>IF(A2062="","",SUMIFS(BallByBall!$T$2:$T$501,BallByBall!$B$2:$B$501,A2062,BallByBall!$H$2:$H$501,B2062))</f>
        <v>0</v>
      </c>
      <c r="K2062">
        <f>IF(A2062="","",SUMIFS(BallByBall!$U$2:$U$501,BallByBall!$B$2:$B$501,A2062,BallByBall!$P$2:$P$501,B2062))</f>
        <v>0</v>
      </c>
      <c r="L2062">
        <f>IF(A2062="","",SUMIFS(BallByBall!$V$2:$V$501,BallByBall!$B$2:$B$501,A2062,BallByBall!$P$2:$P$501,B2062))</f>
        <v>0</v>
      </c>
      <c r="M2062">
        <f>IF(A2062="","",SUMIFS(BallByBall!$W$2:$W$501,BallByBall!$B$2:$B$501,A2062,BallByBall!$P$2:$P$501,B2062))</f>
        <v>0</v>
      </c>
      <c r="N2062">
        <f>IF(A2062="","",SUMIFS(BallByBall!$X$2:$X$501,BallByBall!$B$2:$B$501,A2062,BallByBall!$P$2:$P$501,B2062))</f>
        <v>0</v>
      </c>
      <c r="O2062">
        <f>IF(A2062="","",SUMIFS(OverSummary!$G$2:$G$101,OverSummary!$A$2:$A$101,A2062,OverSummary!$D$2:$D$101,B2062))</f>
        <v>0</v>
      </c>
      <c r="P2062">
        <f>IF(A2062="","",G2062*Rules!$B$13+H2062*Rules!$B$14+I2062*Rules!$B$15)</f>
        <v>0</v>
      </c>
      <c r="Q2062">
        <f>IF(A2062="","",IF(G2062&gt;=100,Rules!$B$18,IF(G2062&gt;=50,Rules!$B$17,IF(G2062&gt;=30,Rules!$B$16,0)))+IF(AND(F2062=1,D2062&lt;&gt;"BWL",G2062=0),Rules!$B$27,0))</f>
        <v>0</v>
      </c>
      <c r="R2062">
        <f>IF(A2062="","",J2062*Rules!$B$19+O2062*Rules!$B$22)</f>
        <v>0</v>
      </c>
      <c r="S2062">
        <f>IF(A2062="","",IF(J2062&gt;=4,Rules!$B$21,IF(J2062&gt;=3,Rules!$B$20,0)))</f>
        <v>0</v>
      </c>
      <c r="T2062">
        <f>IF(A2062="","",K2062*Rules!$B$23+L2062*Rules!$B$24+M2062*Rules!$B$25+N2062*Rules!$B$26)</f>
        <v>0</v>
      </c>
      <c r="U2062">
        <f t="shared" si="32"/>
        <v>0</v>
      </c>
    </row>
    <row r="2063" spans="1:21" x14ac:dyDescent="0.2">
      <c r="A2063" t="str">
        <f>MatchSquad!A2063</f>
        <v>M042</v>
      </c>
      <c r="B2063" t="str">
        <f>MatchSquad!B2063</f>
        <v>P062</v>
      </c>
      <c r="C2063" t="str">
        <f>MatchSquad!C2063</f>
        <v>Jayant Yadav</v>
      </c>
      <c r="D2063" t="str">
        <f>MatchSquad!D2063</f>
        <v>AR</v>
      </c>
      <c r="E2063" t="str">
        <f>MatchSquad!E2063</f>
        <v>GT</v>
      </c>
      <c r="F2063">
        <f>MatchSquad!G2063</f>
        <v>0</v>
      </c>
      <c r="G2063">
        <f>IF(A2063="","",SUMIFS(BallByBall!$I$2:$I$501,BallByBall!$B$2:$B$501,A2063,BallByBall!$F$2:$F$501,B2063))</f>
        <v>0</v>
      </c>
      <c r="H2063">
        <f>IF(A2063="","",COUNTIFS(BallByBall!$B$2:$B$501,A2063,BallByBall!$F$2:$F$501,B2063,BallByBall!$Q$2:$Q$501,1))</f>
        <v>0</v>
      </c>
      <c r="I2063">
        <f>IF(A2063="","",COUNTIFS(BallByBall!$B$2:$B$501,A2063,BallByBall!$F$2:$F$501,B2063,BallByBall!$R$2:$R$501,1))</f>
        <v>0</v>
      </c>
      <c r="J2063">
        <f>IF(A2063="","",SUMIFS(BallByBall!$T$2:$T$501,BallByBall!$B$2:$B$501,A2063,BallByBall!$H$2:$H$501,B2063))</f>
        <v>0</v>
      </c>
      <c r="K2063">
        <f>IF(A2063="","",SUMIFS(BallByBall!$U$2:$U$501,BallByBall!$B$2:$B$501,A2063,BallByBall!$P$2:$P$501,B2063))</f>
        <v>0</v>
      </c>
      <c r="L2063">
        <f>IF(A2063="","",SUMIFS(BallByBall!$V$2:$V$501,BallByBall!$B$2:$B$501,A2063,BallByBall!$P$2:$P$501,B2063))</f>
        <v>0</v>
      </c>
      <c r="M2063">
        <f>IF(A2063="","",SUMIFS(BallByBall!$W$2:$W$501,BallByBall!$B$2:$B$501,A2063,BallByBall!$P$2:$P$501,B2063))</f>
        <v>0</v>
      </c>
      <c r="N2063">
        <f>IF(A2063="","",SUMIFS(BallByBall!$X$2:$X$501,BallByBall!$B$2:$B$501,A2063,BallByBall!$P$2:$P$501,B2063))</f>
        <v>0</v>
      </c>
      <c r="O2063">
        <f>IF(A2063="","",SUMIFS(OverSummary!$G$2:$G$101,OverSummary!$A$2:$A$101,A2063,OverSummary!$D$2:$D$101,B2063))</f>
        <v>0</v>
      </c>
      <c r="P2063">
        <f>IF(A2063="","",G2063*Rules!$B$13+H2063*Rules!$B$14+I2063*Rules!$B$15)</f>
        <v>0</v>
      </c>
      <c r="Q2063">
        <f>IF(A2063="","",IF(G2063&gt;=100,Rules!$B$18,IF(G2063&gt;=50,Rules!$B$17,IF(G2063&gt;=30,Rules!$B$16,0)))+IF(AND(F2063=1,D2063&lt;&gt;"BWL",G2063=0),Rules!$B$27,0))</f>
        <v>0</v>
      </c>
      <c r="R2063">
        <f>IF(A2063="","",J2063*Rules!$B$19+O2063*Rules!$B$22)</f>
        <v>0</v>
      </c>
      <c r="S2063">
        <f>IF(A2063="","",IF(J2063&gt;=4,Rules!$B$21,IF(J2063&gt;=3,Rules!$B$20,0)))</f>
        <v>0</v>
      </c>
      <c r="T2063">
        <f>IF(A2063="","",K2063*Rules!$B$23+L2063*Rules!$B$24+M2063*Rules!$B$25+N2063*Rules!$B$26)</f>
        <v>0</v>
      </c>
      <c r="U2063">
        <f t="shared" si="32"/>
        <v>0</v>
      </c>
    </row>
    <row r="2064" spans="1:21" x14ac:dyDescent="0.2">
      <c r="A2064" t="str">
        <f>MatchSquad!A2064</f>
        <v>M042</v>
      </c>
      <c r="B2064" t="str">
        <f>MatchSquad!B2064</f>
        <v>P063</v>
      </c>
      <c r="C2064" t="str">
        <f>MatchSquad!C2064</f>
        <v>Jason Holder</v>
      </c>
      <c r="D2064" t="str">
        <f>MatchSquad!D2064</f>
        <v>AR</v>
      </c>
      <c r="E2064" t="str">
        <f>MatchSquad!E2064</f>
        <v>GT</v>
      </c>
      <c r="F2064">
        <f>MatchSquad!G2064</f>
        <v>0</v>
      </c>
      <c r="G2064">
        <f>IF(A2064="","",SUMIFS(BallByBall!$I$2:$I$501,BallByBall!$B$2:$B$501,A2064,BallByBall!$F$2:$F$501,B2064))</f>
        <v>0</v>
      </c>
      <c r="H2064">
        <f>IF(A2064="","",COUNTIFS(BallByBall!$B$2:$B$501,A2064,BallByBall!$F$2:$F$501,B2064,BallByBall!$Q$2:$Q$501,1))</f>
        <v>0</v>
      </c>
      <c r="I2064">
        <f>IF(A2064="","",COUNTIFS(BallByBall!$B$2:$B$501,A2064,BallByBall!$F$2:$F$501,B2064,BallByBall!$R$2:$R$501,1))</f>
        <v>0</v>
      </c>
      <c r="J2064">
        <f>IF(A2064="","",SUMIFS(BallByBall!$T$2:$T$501,BallByBall!$B$2:$B$501,A2064,BallByBall!$H$2:$H$501,B2064))</f>
        <v>0</v>
      </c>
      <c r="K2064">
        <f>IF(A2064="","",SUMIFS(BallByBall!$U$2:$U$501,BallByBall!$B$2:$B$501,A2064,BallByBall!$P$2:$P$501,B2064))</f>
        <v>0</v>
      </c>
      <c r="L2064">
        <f>IF(A2064="","",SUMIFS(BallByBall!$V$2:$V$501,BallByBall!$B$2:$B$501,A2064,BallByBall!$P$2:$P$501,B2064))</f>
        <v>0</v>
      </c>
      <c r="M2064">
        <f>IF(A2064="","",SUMIFS(BallByBall!$W$2:$W$501,BallByBall!$B$2:$B$501,A2064,BallByBall!$P$2:$P$501,B2064))</f>
        <v>0</v>
      </c>
      <c r="N2064">
        <f>IF(A2064="","",SUMIFS(BallByBall!$X$2:$X$501,BallByBall!$B$2:$B$501,A2064,BallByBall!$P$2:$P$501,B2064))</f>
        <v>0</v>
      </c>
      <c r="O2064">
        <f>IF(A2064="","",SUMIFS(OverSummary!$G$2:$G$101,OverSummary!$A$2:$A$101,A2064,OverSummary!$D$2:$D$101,B2064))</f>
        <v>0</v>
      </c>
      <c r="P2064">
        <f>IF(A2064="","",G2064*Rules!$B$13+H2064*Rules!$B$14+I2064*Rules!$B$15)</f>
        <v>0</v>
      </c>
      <c r="Q2064">
        <f>IF(A2064="","",IF(G2064&gt;=100,Rules!$B$18,IF(G2064&gt;=50,Rules!$B$17,IF(G2064&gt;=30,Rules!$B$16,0)))+IF(AND(F2064=1,D2064&lt;&gt;"BWL",G2064=0),Rules!$B$27,0))</f>
        <v>0</v>
      </c>
      <c r="R2064">
        <f>IF(A2064="","",J2064*Rules!$B$19+O2064*Rules!$B$22)</f>
        <v>0</v>
      </c>
      <c r="S2064">
        <f>IF(A2064="","",IF(J2064&gt;=4,Rules!$B$21,IF(J2064&gt;=3,Rules!$B$20,0)))</f>
        <v>0</v>
      </c>
      <c r="T2064">
        <f>IF(A2064="","",K2064*Rules!$B$23+L2064*Rules!$B$24+M2064*Rules!$B$25+N2064*Rules!$B$26)</f>
        <v>0</v>
      </c>
      <c r="U2064">
        <f t="shared" si="32"/>
        <v>0</v>
      </c>
    </row>
    <row r="2065" spans="1:21" x14ac:dyDescent="0.2">
      <c r="A2065" t="str">
        <f>MatchSquad!A2065</f>
        <v>M042</v>
      </c>
      <c r="B2065" t="str">
        <f>MatchSquad!B2065</f>
        <v>P064</v>
      </c>
      <c r="C2065" t="str">
        <f>MatchSquad!C2065</f>
        <v>Rahul Tewatia</v>
      </c>
      <c r="D2065" t="str">
        <f>MatchSquad!D2065</f>
        <v>AR</v>
      </c>
      <c r="E2065" t="str">
        <f>MatchSquad!E2065</f>
        <v>GT</v>
      </c>
      <c r="F2065">
        <f>MatchSquad!G2065</f>
        <v>0</v>
      </c>
      <c r="G2065">
        <f>IF(A2065="","",SUMIFS(BallByBall!$I$2:$I$501,BallByBall!$B$2:$B$501,A2065,BallByBall!$F$2:$F$501,B2065))</f>
        <v>0</v>
      </c>
      <c r="H2065">
        <f>IF(A2065="","",COUNTIFS(BallByBall!$B$2:$B$501,A2065,BallByBall!$F$2:$F$501,B2065,BallByBall!$Q$2:$Q$501,1))</f>
        <v>0</v>
      </c>
      <c r="I2065">
        <f>IF(A2065="","",COUNTIFS(BallByBall!$B$2:$B$501,A2065,BallByBall!$F$2:$F$501,B2065,BallByBall!$R$2:$R$501,1))</f>
        <v>0</v>
      </c>
      <c r="J2065">
        <f>IF(A2065="","",SUMIFS(BallByBall!$T$2:$T$501,BallByBall!$B$2:$B$501,A2065,BallByBall!$H$2:$H$501,B2065))</f>
        <v>0</v>
      </c>
      <c r="K2065">
        <f>IF(A2065="","",SUMIFS(BallByBall!$U$2:$U$501,BallByBall!$B$2:$B$501,A2065,BallByBall!$P$2:$P$501,B2065))</f>
        <v>0</v>
      </c>
      <c r="L2065">
        <f>IF(A2065="","",SUMIFS(BallByBall!$V$2:$V$501,BallByBall!$B$2:$B$501,A2065,BallByBall!$P$2:$P$501,B2065))</f>
        <v>0</v>
      </c>
      <c r="M2065">
        <f>IF(A2065="","",SUMIFS(BallByBall!$W$2:$W$501,BallByBall!$B$2:$B$501,A2065,BallByBall!$P$2:$P$501,B2065))</f>
        <v>0</v>
      </c>
      <c r="N2065">
        <f>IF(A2065="","",SUMIFS(BallByBall!$X$2:$X$501,BallByBall!$B$2:$B$501,A2065,BallByBall!$P$2:$P$501,B2065))</f>
        <v>0</v>
      </c>
      <c r="O2065">
        <f>IF(A2065="","",SUMIFS(OverSummary!$G$2:$G$101,OverSummary!$A$2:$A$101,A2065,OverSummary!$D$2:$D$101,B2065))</f>
        <v>0</v>
      </c>
      <c r="P2065">
        <f>IF(A2065="","",G2065*Rules!$B$13+H2065*Rules!$B$14+I2065*Rules!$B$15)</f>
        <v>0</v>
      </c>
      <c r="Q2065">
        <f>IF(A2065="","",IF(G2065&gt;=100,Rules!$B$18,IF(G2065&gt;=50,Rules!$B$17,IF(G2065&gt;=30,Rules!$B$16,0)))+IF(AND(F2065=1,D2065&lt;&gt;"BWL",G2065=0),Rules!$B$27,0))</f>
        <v>0</v>
      </c>
      <c r="R2065">
        <f>IF(A2065="","",J2065*Rules!$B$19+O2065*Rules!$B$22)</f>
        <v>0</v>
      </c>
      <c r="S2065">
        <f>IF(A2065="","",IF(J2065&gt;=4,Rules!$B$21,IF(J2065&gt;=3,Rules!$B$20,0)))</f>
        <v>0</v>
      </c>
      <c r="T2065">
        <f>IF(A2065="","",K2065*Rules!$B$23+L2065*Rules!$B$24+M2065*Rules!$B$25+N2065*Rules!$B$26)</f>
        <v>0</v>
      </c>
      <c r="U2065">
        <f t="shared" si="32"/>
        <v>0</v>
      </c>
    </row>
    <row r="2066" spans="1:21" x14ac:dyDescent="0.2">
      <c r="A2066" t="str">
        <f>MatchSquad!A2066</f>
        <v>M042</v>
      </c>
      <c r="B2066" t="str">
        <f>MatchSquad!B2066</f>
        <v>P065</v>
      </c>
      <c r="C2066" t="str">
        <f>MatchSquad!C2066</f>
        <v>Shahrukh Khan</v>
      </c>
      <c r="D2066" t="str">
        <f>MatchSquad!D2066</f>
        <v>AR</v>
      </c>
      <c r="E2066" t="str">
        <f>MatchSquad!E2066</f>
        <v>GT</v>
      </c>
      <c r="F2066">
        <f>MatchSquad!G2066</f>
        <v>0</v>
      </c>
      <c r="G2066">
        <f>IF(A2066="","",SUMIFS(BallByBall!$I$2:$I$501,BallByBall!$B$2:$B$501,A2066,BallByBall!$F$2:$F$501,B2066))</f>
        <v>0</v>
      </c>
      <c r="H2066">
        <f>IF(A2066="","",COUNTIFS(BallByBall!$B$2:$B$501,A2066,BallByBall!$F$2:$F$501,B2066,BallByBall!$Q$2:$Q$501,1))</f>
        <v>0</v>
      </c>
      <c r="I2066">
        <f>IF(A2066="","",COUNTIFS(BallByBall!$B$2:$B$501,A2066,BallByBall!$F$2:$F$501,B2066,BallByBall!$R$2:$R$501,1))</f>
        <v>0</v>
      </c>
      <c r="J2066">
        <f>IF(A2066="","",SUMIFS(BallByBall!$T$2:$T$501,BallByBall!$B$2:$B$501,A2066,BallByBall!$H$2:$H$501,B2066))</f>
        <v>0</v>
      </c>
      <c r="K2066">
        <f>IF(A2066="","",SUMIFS(BallByBall!$U$2:$U$501,BallByBall!$B$2:$B$501,A2066,BallByBall!$P$2:$P$501,B2066))</f>
        <v>0</v>
      </c>
      <c r="L2066">
        <f>IF(A2066="","",SUMIFS(BallByBall!$V$2:$V$501,BallByBall!$B$2:$B$501,A2066,BallByBall!$P$2:$P$501,B2066))</f>
        <v>0</v>
      </c>
      <c r="M2066">
        <f>IF(A2066="","",SUMIFS(BallByBall!$W$2:$W$501,BallByBall!$B$2:$B$501,A2066,BallByBall!$P$2:$P$501,B2066))</f>
        <v>0</v>
      </c>
      <c r="N2066">
        <f>IF(A2066="","",SUMIFS(BallByBall!$X$2:$X$501,BallByBall!$B$2:$B$501,A2066,BallByBall!$P$2:$P$501,B2066))</f>
        <v>0</v>
      </c>
      <c r="O2066">
        <f>IF(A2066="","",SUMIFS(OverSummary!$G$2:$G$101,OverSummary!$A$2:$A$101,A2066,OverSummary!$D$2:$D$101,B2066))</f>
        <v>0</v>
      </c>
      <c r="P2066">
        <f>IF(A2066="","",G2066*Rules!$B$13+H2066*Rules!$B$14+I2066*Rules!$B$15)</f>
        <v>0</v>
      </c>
      <c r="Q2066">
        <f>IF(A2066="","",IF(G2066&gt;=100,Rules!$B$18,IF(G2066&gt;=50,Rules!$B$17,IF(G2066&gt;=30,Rules!$B$16,0)))+IF(AND(F2066=1,D2066&lt;&gt;"BWL",G2066=0),Rules!$B$27,0))</f>
        <v>0</v>
      </c>
      <c r="R2066">
        <f>IF(A2066="","",J2066*Rules!$B$19+O2066*Rules!$B$22)</f>
        <v>0</v>
      </c>
      <c r="S2066">
        <f>IF(A2066="","",IF(J2066&gt;=4,Rules!$B$21,IF(J2066&gt;=3,Rules!$B$20,0)))</f>
        <v>0</v>
      </c>
      <c r="T2066">
        <f>IF(A2066="","",K2066*Rules!$B$23+L2066*Rules!$B$24+M2066*Rules!$B$25+N2066*Rules!$B$26)</f>
        <v>0</v>
      </c>
      <c r="U2066">
        <f t="shared" si="32"/>
        <v>0</v>
      </c>
    </row>
    <row r="2067" spans="1:21" x14ac:dyDescent="0.2">
      <c r="A2067" t="str">
        <f>MatchSquad!A2067</f>
        <v>M042</v>
      </c>
      <c r="B2067" t="str">
        <f>MatchSquad!B2067</f>
        <v>P066</v>
      </c>
      <c r="C2067" t="str">
        <f>MatchSquad!C2067</f>
        <v>Kagiso Rabada</v>
      </c>
      <c r="D2067" t="str">
        <f>MatchSquad!D2067</f>
        <v>BWL</v>
      </c>
      <c r="E2067" t="str">
        <f>MatchSquad!E2067</f>
        <v>GT</v>
      </c>
      <c r="F2067">
        <f>MatchSquad!G2067</f>
        <v>0</v>
      </c>
      <c r="G2067">
        <f>IF(A2067="","",SUMIFS(BallByBall!$I$2:$I$501,BallByBall!$B$2:$B$501,A2067,BallByBall!$F$2:$F$501,B2067))</f>
        <v>0</v>
      </c>
      <c r="H2067">
        <f>IF(A2067="","",COUNTIFS(BallByBall!$B$2:$B$501,A2067,BallByBall!$F$2:$F$501,B2067,BallByBall!$Q$2:$Q$501,1))</f>
        <v>0</v>
      </c>
      <c r="I2067">
        <f>IF(A2067="","",COUNTIFS(BallByBall!$B$2:$B$501,A2067,BallByBall!$F$2:$F$501,B2067,BallByBall!$R$2:$R$501,1))</f>
        <v>0</v>
      </c>
      <c r="J2067">
        <f>IF(A2067="","",SUMIFS(BallByBall!$T$2:$T$501,BallByBall!$B$2:$B$501,A2067,BallByBall!$H$2:$H$501,B2067))</f>
        <v>0</v>
      </c>
      <c r="K2067">
        <f>IF(A2067="","",SUMIFS(BallByBall!$U$2:$U$501,BallByBall!$B$2:$B$501,A2067,BallByBall!$P$2:$P$501,B2067))</f>
        <v>0</v>
      </c>
      <c r="L2067">
        <f>IF(A2067="","",SUMIFS(BallByBall!$V$2:$V$501,BallByBall!$B$2:$B$501,A2067,BallByBall!$P$2:$P$501,B2067))</f>
        <v>0</v>
      </c>
      <c r="M2067">
        <f>IF(A2067="","",SUMIFS(BallByBall!$W$2:$W$501,BallByBall!$B$2:$B$501,A2067,BallByBall!$P$2:$P$501,B2067))</f>
        <v>0</v>
      </c>
      <c r="N2067">
        <f>IF(A2067="","",SUMIFS(BallByBall!$X$2:$X$501,BallByBall!$B$2:$B$501,A2067,BallByBall!$P$2:$P$501,B2067))</f>
        <v>0</v>
      </c>
      <c r="O2067">
        <f>IF(A2067="","",SUMIFS(OverSummary!$G$2:$G$101,OverSummary!$A$2:$A$101,A2067,OverSummary!$D$2:$D$101,B2067))</f>
        <v>0</v>
      </c>
      <c r="P2067">
        <f>IF(A2067="","",G2067*Rules!$B$13+H2067*Rules!$B$14+I2067*Rules!$B$15)</f>
        <v>0</v>
      </c>
      <c r="Q2067">
        <f>IF(A2067="","",IF(G2067&gt;=100,Rules!$B$18,IF(G2067&gt;=50,Rules!$B$17,IF(G2067&gt;=30,Rules!$B$16,0)))+IF(AND(F2067=1,D2067&lt;&gt;"BWL",G2067=0),Rules!$B$27,0))</f>
        <v>0</v>
      </c>
      <c r="R2067">
        <f>IF(A2067="","",J2067*Rules!$B$19+O2067*Rules!$B$22)</f>
        <v>0</v>
      </c>
      <c r="S2067">
        <f>IF(A2067="","",IF(J2067&gt;=4,Rules!$B$21,IF(J2067&gt;=3,Rules!$B$20,0)))</f>
        <v>0</v>
      </c>
      <c r="T2067">
        <f>IF(A2067="","",K2067*Rules!$B$23+L2067*Rules!$B$24+M2067*Rules!$B$25+N2067*Rules!$B$26)</f>
        <v>0</v>
      </c>
      <c r="U2067">
        <f t="shared" si="32"/>
        <v>0</v>
      </c>
    </row>
    <row r="2068" spans="1:21" x14ac:dyDescent="0.2">
      <c r="A2068" t="str">
        <f>MatchSquad!A2068</f>
        <v>M042</v>
      </c>
      <c r="B2068" t="str">
        <f>MatchSquad!B2068</f>
        <v>P067</v>
      </c>
      <c r="C2068" t="str">
        <f>MatchSquad!C2068</f>
        <v>Mohammed Siraj</v>
      </c>
      <c r="D2068" t="str">
        <f>MatchSquad!D2068</f>
        <v>BWL</v>
      </c>
      <c r="E2068" t="str">
        <f>MatchSquad!E2068</f>
        <v>GT</v>
      </c>
      <c r="F2068">
        <f>MatchSquad!G2068</f>
        <v>0</v>
      </c>
      <c r="G2068">
        <f>IF(A2068="","",SUMIFS(BallByBall!$I$2:$I$501,BallByBall!$B$2:$B$501,A2068,BallByBall!$F$2:$F$501,B2068))</f>
        <v>0</v>
      </c>
      <c r="H2068">
        <f>IF(A2068="","",COUNTIFS(BallByBall!$B$2:$B$501,A2068,BallByBall!$F$2:$F$501,B2068,BallByBall!$Q$2:$Q$501,1))</f>
        <v>0</v>
      </c>
      <c r="I2068">
        <f>IF(A2068="","",COUNTIFS(BallByBall!$B$2:$B$501,A2068,BallByBall!$F$2:$F$501,B2068,BallByBall!$R$2:$R$501,1))</f>
        <v>0</v>
      </c>
      <c r="J2068">
        <f>IF(A2068="","",SUMIFS(BallByBall!$T$2:$T$501,BallByBall!$B$2:$B$501,A2068,BallByBall!$H$2:$H$501,B2068))</f>
        <v>0</v>
      </c>
      <c r="K2068">
        <f>IF(A2068="","",SUMIFS(BallByBall!$U$2:$U$501,BallByBall!$B$2:$B$501,A2068,BallByBall!$P$2:$P$501,B2068))</f>
        <v>0</v>
      </c>
      <c r="L2068">
        <f>IF(A2068="","",SUMIFS(BallByBall!$V$2:$V$501,BallByBall!$B$2:$B$501,A2068,BallByBall!$P$2:$P$501,B2068))</f>
        <v>0</v>
      </c>
      <c r="M2068">
        <f>IF(A2068="","",SUMIFS(BallByBall!$W$2:$W$501,BallByBall!$B$2:$B$501,A2068,BallByBall!$P$2:$P$501,B2068))</f>
        <v>0</v>
      </c>
      <c r="N2068">
        <f>IF(A2068="","",SUMIFS(BallByBall!$X$2:$X$501,BallByBall!$B$2:$B$501,A2068,BallByBall!$P$2:$P$501,B2068))</f>
        <v>0</v>
      </c>
      <c r="O2068">
        <f>IF(A2068="","",SUMIFS(OverSummary!$G$2:$G$101,OverSummary!$A$2:$A$101,A2068,OverSummary!$D$2:$D$101,B2068))</f>
        <v>0</v>
      </c>
      <c r="P2068">
        <f>IF(A2068="","",G2068*Rules!$B$13+H2068*Rules!$B$14+I2068*Rules!$B$15)</f>
        <v>0</v>
      </c>
      <c r="Q2068">
        <f>IF(A2068="","",IF(G2068&gt;=100,Rules!$B$18,IF(G2068&gt;=50,Rules!$B$17,IF(G2068&gt;=30,Rules!$B$16,0)))+IF(AND(F2068=1,D2068&lt;&gt;"BWL",G2068=0),Rules!$B$27,0))</f>
        <v>0</v>
      </c>
      <c r="R2068">
        <f>IF(A2068="","",J2068*Rules!$B$19+O2068*Rules!$B$22)</f>
        <v>0</v>
      </c>
      <c r="S2068">
        <f>IF(A2068="","",IF(J2068&gt;=4,Rules!$B$21,IF(J2068&gt;=3,Rules!$B$20,0)))</f>
        <v>0</v>
      </c>
      <c r="T2068">
        <f>IF(A2068="","",K2068*Rules!$B$23+L2068*Rules!$B$24+M2068*Rules!$B$25+N2068*Rules!$B$26)</f>
        <v>0</v>
      </c>
      <c r="U2068">
        <f t="shared" si="32"/>
        <v>0</v>
      </c>
    </row>
    <row r="2069" spans="1:21" x14ac:dyDescent="0.2">
      <c r="A2069" t="str">
        <f>MatchSquad!A2069</f>
        <v>M042</v>
      </c>
      <c r="B2069" t="str">
        <f>MatchSquad!B2069</f>
        <v>P068</v>
      </c>
      <c r="C2069" t="str">
        <f>MatchSquad!C2069</f>
        <v>Prasidh Krishna</v>
      </c>
      <c r="D2069" t="str">
        <f>MatchSquad!D2069</f>
        <v>BWL</v>
      </c>
      <c r="E2069" t="str">
        <f>MatchSquad!E2069</f>
        <v>GT</v>
      </c>
      <c r="F2069">
        <f>MatchSquad!G2069</f>
        <v>0</v>
      </c>
      <c r="G2069">
        <f>IF(A2069="","",SUMIFS(BallByBall!$I$2:$I$501,BallByBall!$B$2:$B$501,A2069,BallByBall!$F$2:$F$501,B2069))</f>
        <v>0</v>
      </c>
      <c r="H2069">
        <f>IF(A2069="","",COUNTIFS(BallByBall!$B$2:$B$501,A2069,BallByBall!$F$2:$F$501,B2069,BallByBall!$Q$2:$Q$501,1))</f>
        <v>0</v>
      </c>
      <c r="I2069">
        <f>IF(A2069="","",COUNTIFS(BallByBall!$B$2:$B$501,A2069,BallByBall!$F$2:$F$501,B2069,BallByBall!$R$2:$R$501,1))</f>
        <v>0</v>
      </c>
      <c r="J2069">
        <f>IF(A2069="","",SUMIFS(BallByBall!$T$2:$T$501,BallByBall!$B$2:$B$501,A2069,BallByBall!$H$2:$H$501,B2069))</f>
        <v>0</v>
      </c>
      <c r="K2069">
        <f>IF(A2069="","",SUMIFS(BallByBall!$U$2:$U$501,BallByBall!$B$2:$B$501,A2069,BallByBall!$P$2:$P$501,B2069))</f>
        <v>0</v>
      </c>
      <c r="L2069">
        <f>IF(A2069="","",SUMIFS(BallByBall!$V$2:$V$501,BallByBall!$B$2:$B$501,A2069,BallByBall!$P$2:$P$501,B2069))</f>
        <v>0</v>
      </c>
      <c r="M2069">
        <f>IF(A2069="","",SUMIFS(BallByBall!$W$2:$W$501,BallByBall!$B$2:$B$501,A2069,BallByBall!$P$2:$P$501,B2069))</f>
        <v>0</v>
      </c>
      <c r="N2069">
        <f>IF(A2069="","",SUMIFS(BallByBall!$X$2:$X$501,BallByBall!$B$2:$B$501,A2069,BallByBall!$P$2:$P$501,B2069))</f>
        <v>0</v>
      </c>
      <c r="O2069">
        <f>IF(A2069="","",SUMIFS(OverSummary!$G$2:$G$101,OverSummary!$A$2:$A$101,A2069,OverSummary!$D$2:$D$101,B2069))</f>
        <v>0</v>
      </c>
      <c r="P2069">
        <f>IF(A2069="","",G2069*Rules!$B$13+H2069*Rules!$B$14+I2069*Rules!$B$15)</f>
        <v>0</v>
      </c>
      <c r="Q2069">
        <f>IF(A2069="","",IF(G2069&gt;=100,Rules!$B$18,IF(G2069&gt;=50,Rules!$B$17,IF(G2069&gt;=30,Rules!$B$16,0)))+IF(AND(F2069=1,D2069&lt;&gt;"BWL",G2069=0),Rules!$B$27,0))</f>
        <v>0</v>
      </c>
      <c r="R2069">
        <f>IF(A2069="","",J2069*Rules!$B$19+O2069*Rules!$B$22)</f>
        <v>0</v>
      </c>
      <c r="S2069">
        <f>IF(A2069="","",IF(J2069&gt;=4,Rules!$B$21,IF(J2069&gt;=3,Rules!$B$20,0)))</f>
        <v>0</v>
      </c>
      <c r="T2069">
        <f>IF(A2069="","",K2069*Rules!$B$23+L2069*Rules!$B$24+M2069*Rules!$B$25+N2069*Rules!$B$26)</f>
        <v>0</v>
      </c>
      <c r="U2069">
        <f t="shared" si="32"/>
        <v>0</v>
      </c>
    </row>
    <row r="2070" spans="1:21" x14ac:dyDescent="0.2">
      <c r="A2070" t="str">
        <f>MatchSquad!A2070</f>
        <v>M042</v>
      </c>
      <c r="B2070" t="str">
        <f>MatchSquad!B2070</f>
        <v>P069</v>
      </c>
      <c r="C2070" t="str">
        <f>MatchSquad!C2070</f>
        <v>Manav Suthar</v>
      </c>
      <c r="D2070" t="str">
        <f>MatchSquad!D2070</f>
        <v>BWL</v>
      </c>
      <c r="E2070" t="str">
        <f>MatchSquad!E2070</f>
        <v>GT</v>
      </c>
      <c r="F2070">
        <f>MatchSquad!G2070</f>
        <v>0</v>
      </c>
      <c r="G2070">
        <f>IF(A2070="","",SUMIFS(BallByBall!$I$2:$I$501,BallByBall!$B$2:$B$501,A2070,BallByBall!$F$2:$F$501,B2070))</f>
        <v>0</v>
      </c>
      <c r="H2070">
        <f>IF(A2070="","",COUNTIFS(BallByBall!$B$2:$B$501,A2070,BallByBall!$F$2:$F$501,B2070,BallByBall!$Q$2:$Q$501,1))</f>
        <v>0</v>
      </c>
      <c r="I2070">
        <f>IF(A2070="","",COUNTIFS(BallByBall!$B$2:$B$501,A2070,BallByBall!$F$2:$F$501,B2070,BallByBall!$R$2:$R$501,1))</f>
        <v>0</v>
      </c>
      <c r="J2070">
        <f>IF(A2070="","",SUMIFS(BallByBall!$T$2:$T$501,BallByBall!$B$2:$B$501,A2070,BallByBall!$H$2:$H$501,B2070))</f>
        <v>0</v>
      </c>
      <c r="K2070">
        <f>IF(A2070="","",SUMIFS(BallByBall!$U$2:$U$501,BallByBall!$B$2:$B$501,A2070,BallByBall!$P$2:$P$501,B2070))</f>
        <v>0</v>
      </c>
      <c r="L2070">
        <f>IF(A2070="","",SUMIFS(BallByBall!$V$2:$V$501,BallByBall!$B$2:$B$501,A2070,BallByBall!$P$2:$P$501,B2070))</f>
        <v>0</v>
      </c>
      <c r="M2070">
        <f>IF(A2070="","",SUMIFS(BallByBall!$W$2:$W$501,BallByBall!$B$2:$B$501,A2070,BallByBall!$P$2:$P$501,B2070))</f>
        <v>0</v>
      </c>
      <c r="N2070">
        <f>IF(A2070="","",SUMIFS(BallByBall!$X$2:$X$501,BallByBall!$B$2:$B$501,A2070,BallByBall!$P$2:$P$501,B2070))</f>
        <v>0</v>
      </c>
      <c r="O2070">
        <f>IF(A2070="","",SUMIFS(OverSummary!$G$2:$G$101,OverSummary!$A$2:$A$101,A2070,OverSummary!$D$2:$D$101,B2070))</f>
        <v>0</v>
      </c>
      <c r="P2070">
        <f>IF(A2070="","",G2070*Rules!$B$13+H2070*Rules!$B$14+I2070*Rules!$B$15)</f>
        <v>0</v>
      </c>
      <c r="Q2070">
        <f>IF(A2070="","",IF(G2070&gt;=100,Rules!$B$18,IF(G2070&gt;=50,Rules!$B$17,IF(G2070&gt;=30,Rules!$B$16,0)))+IF(AND(F2070=1,D2070&lt;&gt;"BWL",G2070=0),Rules!$B$27,0))</f>
        <v>0</v>
      </c>
      <c r="R2070">
        <f>IF(A2070="","",J2070*Rules!$B$19+O2070*Rules!$B$22)</f>
        <v>0</v>
      </c>
      <c r="S2070">
        <f>IF(A2070="","",IF(J2070&gt;=4,Rules!$B$21,IF(J2070&gt;=3,Rules!$B$20,0)))</f>
        <v>0</v>
      </c>
      <c r="T2070">
        <f>IF(A2070="","",K2070*Rules!$B$23+L2070*Rules!$B$24+M2070*Rules!$B$25+N2070*Rules!$B$26)</f>
        <v>0</v>
      </c>
      <c r="U2070">
        <f t="shared" si="32"/>
        <v>0</v>
      </c>
    </row>
    <row r="2071" spans="1:21" x14ac:dyDescent="0.2">
      <c r="A2071" t="str">
        <f>MatchSquad!A2071</f>
        <v>M042</v>
      </c>
      <c r="B2071" t="str">
        <f>MatchSquad!B2071</f>
        <v>P070</v>
      </c>
      <c r="C2071" t="str">
        <f>MatchSquad!C2071</f>
        <v>Gurnoor Singh Brar</v>
      </c>
      <c r="D2071" t="str">
        <f>MatchSquad!D2071</f>
        <v>BWL</v>
      </c>
      <c r="E2071" t="str">
        <f>MatchSquad!E2071</f>
        <v>GT</v>
      </c>
      <c r="F2071">
        <f>MatchSquad!G2071</f>
        <v>0</v>
      </c>
      <c r="G2071">
        <f>IF(A2071="","",SUMIFS(BallByBall!$I$2:$I$501,BallByBall!$B$2:$B$501,A2071,BallByBall!$F$2:$F$501,B2071))</f>
        <v>0</v>
      </c>
      <c r="H2071">
        <f>IF(A2071="","",COUNTIFS(BallByBall!$B$2:$B$501,A2071,BallByBall!$F$2:$F$501,B2071,BallByBall!$Q$2:$Q$501,1))</f>
        <v>0</v>
      </c>
      <c r="I2071">
        <f>IF(A2071="","",COUNTIFS(BallByBall!$B$2:$B$501,A2071,BallByBall!$F$2:$F$501,B2071,BallByBall!$R$2:$R$501,1))</f>
        <v>0</v>
      </c>
      <c r="J2071">
        <f>IF(A2071="","",SUMIFS(BallByBall!$T$2:$T$501,BallByBall!$B$2:$B$501,A2071,BallByBall!$H$2:$H$501,B2071))</f>
        <v>0</v>
      </c>
      <c r="K2071">
        <f>IF(A2071="","",SUMIFS(BallByBall!$U$2:$U$501,BallByBall!$B$2:$B$501,A2071,BallByBall!$P$2:$P$501,B2071))</f>
        <v>0</v>
      </c>
      <c r="L2071">
        <f>IF(A2071="","",SUMIFS(BallByBall!$V$2:$V$501,BallByBall!$B$2:$B$501,A2071,BallByBall!$P$2:$P$501,B2071))</f>
        <v>0</v>
      </c>
      <c r="M2071">
        <f>IF(A2071="","",SUMIFS(BallByBall!$W$2:$W$501,BallByBall!$B$2:$B$501,A2071,BallByBall!$P$2:$P$501,B2071))</f>
        <v>0</v>
      </c>
      <c r="N2071">
        <f>IF(A2071="","",SUMIFS(BallByBall!$X$2:$X$501,BallByBall!$B$2:$B$501,A2071,BallByBall!$P$2:$P$501,B2071))</f>
        <v>0</v>
      </c>
      <c r="O2071">
        <f>IF(A2071="","",SUMIFS(OverSummary!$G$2:$G$101,OverSummary!$A$2:$A$101,A2071,OverSummary!$D$2:$D$101,B2071))</f>
        <v>0</v>
      </c>
      <c r="P2071">
        <f>IF(A2071="","",G2071*Rules!$B$13+H2071*Rules!$B$14+I2071*Rules!$B$15)</f>
        <v>0</v>
      </c>
      <c r="Q2071">
        <f>IF(A2071="","",IF(G2071&gt;=100,Rules!$B$18,IF(G2071&gt;=50,Rules!$B$17,IF(G2071&gt;=30,Rules!$B$16,0)))+IF(AND(F2071=1,D2071&lt;&gt;"BWL",G2071=0),Rules!$B$27,0))</f>
        <v>0</v>
      </c>
      <c r="R2071">
        <f>IF(A2071="","",J2071*Rules!$B$19+O2071*Rules!$B$22)</f>
        <v>0</v>
      </c>
      <c r="S2071">
        <f>IF(A2071="","",IF(J2071&gt;=4,Rules!$B$21,IF(J2071&gt;=3,Rules!$B$20,0)))</f>
        <v>0</v>
      </c>
      <c r="T2071">
        <f>IF(A2071="","",K2071*Rules!$B$23+L2071*Rules!$B$24+M2071*Rules!$B$25+N2071*Rules!$B$26)</f>
        <v>0</v>
      </c>
      <c r="U2071">
        <f t="shared" si="32"/>
        <v>0</v>
      </c>
    </row>
    <row r="2072" spans="1:21" x14ac:dyDescent="0.2">
      <c r="A2072" t="str">
        <f>MatchSquad!A2072</f>
        <v>M042</v>
      </c>
      <c r="B2072" t="str">
        <f>MatchSquad!B2072</f>
        <v>P071</v>
      </c>
      <c r="C2072" t="str">
        <f>MatchSquad!C2072</f>
        <v>Ishant Sharma</v>
      </c>
      <c r="D2072" t="str">
        <f>MatchSquad!D2072</f>
        <v>BWL</v>
      </c>
      <c r="E2072" t="str">
        <f>MatchSquad!E2072</f>
        <v>GT</v>
      </c>
      <c r="F2072">
        <f>MatchSquad!G2072</f>
        <v>0</v>
      </c>
      <c r="G2072">
        <f>IF(A2072="","",SUMIFS(BallByBall!$I$2:$I$501,BallByBall!$B$2:$B$501,A2072,BallByBall!$F$2:$F$501,B2072))</f>
        <v>0</v>
      </c>
      <c r="H2072">
        <f>IF(A2072="","",COUNTIFS(BallByBall!$B$2:$B$501,A2072,BallByBall!$F$2:$F$501,B2072,BallByBall!$Q$2:$Q$501,1))</f>
        <v>0</v>
      </c>
      <c r="I2072">
        <f>IF(A2072="","",COUNTIFS(BallByBall!$B$2:$B$501,A2072,BallByBall!$F$2:$F$501,B2072,BallByBall!$R$2:$R$501,1))</f>
        <v>0</v>
      </c>
      <c r="J2072">
        <f>IF(A2072="","",SUMIFS(BallByBall!$T$2:$T$501,BallByBall!$B$2:$B$501,A2072,BallByBall!$H$2:$H$501,B2072))</f>
        <v>0</v>
      </c>
      <c r="K2072">
        <f>IF(A2072="","",SUMIFS(BallByBall!$U$2:$U$501,BallByBall!$B$2:$B$501,A2072,BallByBall!$P$2:$P$501,B2072))</f>
        <v>0</v>
      </c>
      <c r="L2072">
        <f>IF(A2072="","",SUMIFS(BallByBall!$V$2:$V$501,BallByBall!$B$2:$B$501,A2072,BallByBall!$P$2:$P$501,B2072))</f>
        <v>0</v>
      </c>
      <c r="M2072">
        <f>IF(A2072="","",SUMIFS(BallByBall!$W$2:$W$501,BallByBall!$B$2:$B$501,A2072,BallByBall!$P$2:$P$501,B2072))</f>
        <v>0</v>
      </c>
      <c r="N2072">
        <f>IF(A2072="","",SUMIFS(BallByBall!$X$2:$X$501,BallByBall!$B$2:$B$501,A2072,BallByBall!$P$2:$P$501,B2072))</f>
        <v>0</v>
      </c>
      <c r="O2072">
        <f>IF(A2072="","",SUMIFS(OverSummary!$G$2:$G$101,OverSummary!$A$2:$A$101,A2072,OverSummary!$D$2:$D$101,B2072))</f>
        <v>0</v>
      </c>
      <c r="P2072">
        <f>IF(A2072="","",G2072*Rules!$B$13+H2072*Rules!$B$14+I2072*Rules!$B$15)</f>
        <v>0</v>
      </c>
      <c r="Q2072">
        <f>IF(A2072="","",IF(G2072&gt;=100,Rules!$B$18,IF(G2072&gt;=50,Rules!$B$17,IF(G2072&gt;=30,Rules!$B$16,0)))+IF(AND(F2072=1,D2072&lt;&gt;"BWL",G2072=0),Rules!$B$27,0))</f>
        <v>0</v>
      </c>
      <c r="R2072">
        <f>IF(A2072="","",J2072*Rules!$B$19+O2072*Rules!$B$22)</f>
        <v>0</v>
      </c>
      <c r="S2072">
        <f>IF(A2072="","",IF(J2072&gt;=4,Rules!$B$21,IF(J2072&gt;=3,Rules!$B$20,0)))</f>
        <v>0</v>
      </c>
      <c r="T2072">
        <f>IF(A2072="","",K2072*Rules!$B$23+L2072*Rules!$B$24+M2072*Rules!$B$25+N2072*Rules!$B$26)</f>
        <v>0</v>
      </c>
      <c r="U2072">
        <f t="shared" si="32"/>
        <v>0</v>
      </c>
    </row>
    <row r="2073" spans="1:21" x14ac:dyDescent="0.2">
      <c r="A2073" t="str">
        <f>MatchSquad!A2073</f>
        <v>M042</v>
      </c>
      <c r="B2073" t="str">
        <f>MatchSquad!B2073</f>
        <v>P072</v>
      </c>
      <c r="C2073" t="str">
        <f>MatchSquad!C2073</f>
        <v>Ashok Sharma</v>
      </c>
      <c r="D2073" t="str">
        <f>MatchSquad!D2073</f>
        <v>BWL</v>
      </c>
      <c r="E2073" t="str">
        <f>MatchSquad!E2073</f>
        <v>GT</v>
      </c>
      <c r="F2073">
        <f>MatchSquad!G2073</f>
        <v>0</v>
      </c>
      <c r="G2073">
        <f>IF(A2073="","",SUMIFS(BallByBall!$I$2:$I$501,BallByBall!$B$2:$B$501,A2073,BallByBall!$F$2:$F$501,B2073))</f>
        <v>0</v>
      </c>
      <c r="H2073">
        <f>IF(A2073="","",COUNTIFS(BallByBall!$B$2:$B$501,A2073,BallByBall!$F$2:$F$501,B2073,BallByBall!$Q$2:$Q$501,1))</f>
        <v>0</v>
      </c>
      <c r="I2073">
        <f>IF(A2073="","",COUNTIFS(BallByBall!$B$2:$B$501,A2073,BallByBall!$F$2:$F$501,B2073,BallByBall!$R$2:$R$501,1))</f>
        <v>0</v>
      </c>
      <c r="J2073">
        <f>IF(A2073="","",SUMIFS(BallByBall!$T$2:$T$501,BallByBall!$B$2:$B$501,A2073,BallByBall!$H$2:$H$501,B2073))</f>
        <v>0</v>
      </c>
      <c r="K2073">
        <f>IF(A2073="","",SUMIFS(BallByBall!$U$2:$U$501,BallByBall!$B$2:$B$501,A2073,BallByBall!$P$2:$P$501,B2073))</f>
        <v>0</v>
      </c>
      <c r="L2073">
        <f>IF(A2073="","",SUMIFS(BallByBall!$V$2:$V$501,BallByBall!$B$2:$B$501,A2073,BallByBall!$P$2:$P$501,B2073))</f>
        <v>0</v>
      </c>
      <c r="M2073">
        <f>IF(A2073="","",SUMIFS(BallByBall!$W$2:$W$501,BallByBall!$B$2:$B$501,A2073,BallByBall!$P$2:$P$501,B2073))</f>
        <v>0</v>
      </c>
      <c r="N2073">
        <f>IF(A2073="","",SUMIFS(BallByBall!$X$2:$X$501,BallByBall!$B$2:$B$501,A2073,BallByBall!$P$2:$P$501,B2073))</f>
        <v>0</v>
      </c>
      <c r="O2073">
        <f>IF(A2073="","",SUMIFS(OverSummary!$G$2:$G$101,OverSummary!$A$2:$A$101,A2073,OverSummary!$D$2:$D$101,B2073))</f>
        <v>0</v>
      </c>
      <c r="P2073">
        <f>IF(A2073="","",G2073*Rules!$B$13+H2073*Rules!$B$14+I2073*Rules!$B$15)</f>
        <v>0</v>
      </c>
      <c r="Q2073">
        <f>IF(A2073="","",IF(G2073&gt;=100,Rules!$B$18,IF(G2073&gt;=50,Rules!$B$17,IF(G2073&gt;=30,Rules!$B$16,0)))+IF(AND(F2073=1,D2073&lt;&gt;"BWL",G2073=0),Rules!$B$27,0))</f>
        <v>0</v>
      </c>
      <c r="R2073">
        <f>IF(A2073="","",J2073*Rules!$B$19+O2073*Rules!$B$22)</f>
        <v>0</v>
      </c>
      <c r="S2073">
        <f>IF(A2073="","",IF(J2073&gt;=4,Rules!$B$21,IF(J2073&gt;=3,Rules!$B$20,0)))</f>
        <v>0</v>
      </c>
      <c r="T2073">
        <f>IF(A2073="","",K2073*Rules!$B$23+L2073*Rules!$B$24+M2073*Rules!$B$25+N2073*Rules!$B$26)</f>
        <v>0</v>
      </c>
      <c r="U2073">
        <f t="shared" si="32"/>
        <v>0</v>
      </c>
    </row>
    <row r="2074" spans="1:21" x14ac:dyDescent="0.2">
      <c r="A2074" t="str">
        <f>MatchSquad!A2074</f>
        <v>M042</v>
      </c>
      <c r="B2074" t="str">
        <f>MatchSquad!B2074</f>
        <v>P073</v>
      </c>
      <c r="C2074" t="str">
        <f>MatchSquad!C2074</f>
        <v>Luke Wood</v>
      </c>
      <c r="D2074" t="str">
        <f>MatchSquad!D2074</f>
        <v>BWL</v>
      </c>
      <c r="E2074" t="str">
        <f>MatchSquad!E2074</f>
        <v>GT</v>
      </c>
      <c r="F2074">
        <f>MatchSquad!G2074</f>
        <v>0</v>
      </c>
      <c r="G2074">
        <f>IF(A2074="","",SUMIFS(BallByBall!$I$2:$I$501,BallByBall!$B$2:$B$501,A2074,BallByBall!$F$2:$F$501,B2074))</f>
        <v>0</v>
      </c>
      <c r="H2074">
        <f>IF(A2074="","",COUNTIFS(BallByBall!$B$2:$B$501,A2074,BallByBall!$F$2:$F$501,B2074,BallByBall!$Q$2:$Q$501,1))</f>
        <v>0</v>
      </c>
      <c r="I2074">
        <f>IF(A2074="","",COUNTIFS(BallByBall!$B$2:$B$501,A2074,BallByBall!$F$2:$F$501,B2074,BallByBall!$R$2:$R$501,1))</f>
        <v>0</v>
      </c>
      <c r="J2074">
        <f>IF(A2074="","",SUMIFS(BallByBall!$T$2:$T$501,BallByBall!$B$2:$B$501,A2074,BallByBall!$H$2:$H$501,B2074))</f>
        <v>0</v>
      </c>
      <c r="K2074">
        <f>IF(A2074="","",SUMIFS(BallByBall!$U$2:$U$501,BallByBall!$B$2:$B$501,A2074,BallByBall!$P$2:$P$501,B2074))</f>
        <v>0</v>
      </c>
      <c r="L2074">
        <f>IF(A2074="","",SUMIFS(BallByBall!$V$2:$V$501,BallByBall!$B$2:$B$501,A2074,BallByBall!$P$2:$P$501,B2074))</f>
        <v>0</v>
      </c>
      <c r="M2074">
        <f>IF(A2074="","",SUMIFS(BallByBall!$W$2:$W$501,BallByBall!$B$2:$B$501,A2074,BallByBall!$P$2:$P$501,B2074))</f>
        <v>0</v>
      </c>
      <c r="N2074">
        <f>IF(A2074="","",SUMIFS(BallByBall!$X$2:$X$501,BallByBall!$B$2:$B$501,A2074,BallByBall!$P$2:$P$501,B2074))</f>
        <v>0</v>
      </c>
      <c r="O2074">
        <f>IF(A2074="","",SUMIFS(OverSummary!$G$2:$G$101,OverSummary!$A$2:$A$101,A2074,OverSummary!$D$2:$D$101,B2074))</f>
        <v>0</v>
      </c>
      <c r="P2074">
        <f>IF(A2074="","",G2074*Rules!$B$13+H2074*Rules!$B$14+I2074*Rules!$B$15)</f>
        <v>0</v>
      </c>
      <c r="Q2074">
        <f>IF(A2074="","",IF(G2074&gt;=100,Rules!$B$18,IF(G2074&gt;=50,Rules!$B$17,IF(G2074&gt;=30,Rules!$B$16,0)))+IF(AND(F2074=1,D2074&lt;&gt;"BWL",G2074=0),Rules!$B$27,0))</f>
        <v>0</v>
      </c>
      <c r="R2074">
        <f>IF(A2074="","",J2074*Rules!$B$19+O2074*Rules!$B$22)</f>
        <v>0</v>
      </c>
      <c r="S2074">
        <f>IF(A2074="","",IF(J2074&gt;=4,Rules!$B$21,IF(J2074&gt;=3,Rules!$B$20,0)))</f>
        <v>0</v>
      </c>
      <c r="T2074">
        <f>IF(A2074="","",K2074*Rules!$B$23+L2074*Rules!$B$24+M2074*Rules!$B$25+N2074*Rules!$B$26)</f>
        <v>0</v>
      </c>
      <c r="U2074">
        <f t="shared" si="32"/>
        <v>0</v>
      </c>
    </row>
    <row r="2075" spans="1:21" x14ac:dyDescent="0.2">
      <c r="A2075" t="str">
        <f>MatchSquad!A2075</f>
        <v>M042</v>
      </c>
      <c r="B2075" t="str">
        <f>MatchSquad!B2075</f>
        <v>P074</v>
      </c>
      <c r="C2075" t="str">
        <f>MatchSquad!C2075</f>
        <v>Kulwant Khejroliya</v>
      </c>
      <c r="D2075" t="str">
        <f>MatchSquad!D2075</f>
        <v>BWL</v>
      </c>
      <c r="E2075" t="str">
        <f>MatchSquad!E2075</f>
        <v>GT</v>
      </c>
      <c r="F2075">
        <f>MatchSquad!G2075</f>
        <v>0</v>
      </c>
      <c r="G2075">
        <f>IF(A2075="","",SUMIFS(BallByBall!$I$2:$I$501,BallByBall!$B$2:$B$501,A2075,BallByBall!$F$2:$F$501,B2075))</f>
        <v>0</v>
      </c>
      <c r="H2075">
        <f>IF(A2075="","",COUNTIFS(BallByBall!$B$2:$B$501,A2075,BallByBall!$F$2:$F$501,B2075,BallByBall!$Q$2:$Q$501,1))</f>
        <v>0</v>
      </c>
      <c r="I2075">
        <f>IF(A2075="","",COUNTIFS(BallByBall!$B$2:$B$501,A2075,BallByBall!$F$2:$F$501,B2075,BallByBall!$R$2:$R$501,1))</f>
        <v>0</v>
      </c>
      <c r="J2075">
        <f>IF(A2075="","",SUMIFS(BallByBall!$T$2:$T$501,BallByBall!$B$2:$B$501,A2075,BallByBall!$H$2:$H$501,B2075))</f>
        <v>0</v>
      </c>
      <c r="K2075">
        <f>IF(A2075="","",SUMIFS(BallByBall!$U$2:$U$501,BallByBall!$B$2:$B$501,A2075,BallByBall!$P$2:$P$501,B2075))</f>
        <v>0</v>
      </c>
      <c r="L2075">
        <f>IF(A2075="","",SUMIFS(BallByBall!$V$2:$V$501,BallByBall!$B$2:$B$501,A2075,BallByBall!$P$2:$P$501,B2075))</f>
        <v>0</v>
      </c>
      <c r="M2075">
        <f>IF(A2075="","",SUMIFS(BallByBall!$W$2:$W$501,BallByBall!$B$2:$B$501,A2075,BallByBall!$P$2:$P$501,B2075))</f>
        <v>0</v>
      </c>
      <c r="N2075">
        <f>IF(A2075="","",SUMIFS(BallByBall!$X$2:$X$501,BallByBall!$B$2:$B$501,A2075,BallByBall!$P$2:$P$501,B2075))</f>
        <v>0</v>
      </c>
      <c r="O2075">
        <f>IF(A2075="","",SUMIFS(OverSummary!$G$2:$G$101,OverSummary!$A$2:$A$101,A2075,OverSummary!$D$2:$D$101,B2075))</f>
        <v>0</v>
      </c>
      <c r="P2075">
        <f>IF(A2075="","",G2075*Rules!$B$13+H2075*Rules!$B$14+I2075*Rules!$B$15)</f>
        <v>0</v>
      </c>
      <c r="Q2075">
        <f>IF(A2075="","",IF(G2075&gt;=100,Rules!$B$18,IF(G2075&gt;=50,Rules!$B$17,IF(G2075&gt;=30,Rules!$B$16,0)))+IF(AND(F2075=1,D2075&lt;&gt;"BWL",G2075=0),Rules!$B$27,0))</f>
        <v>0</v>
      </c>
      <c r="R2075">
        <f>IF(A2075="","",J2075*Rules!$B$19+O2075*Rules!$B$22)</f>
        <v>0</v>
      </c>
      <c r="S2075">
        <f>IF(A2075="","",IF(J2075&gt;=4,Rules!$B$21,IF(J2075&gt;=3,Rules!$B$20,0)))</f>
        <v>0</v>
      </c>
      <c r="T2075">
        <f>IF(A2075="","",K2075*Rules!$B$23+L2075*Rules!$B$24+M2075*Rules!$B$25+N2075*Rules!$B$26)</f>
        <v>0</v>
      </c>
      <c r="U2075">
        <f t="shared" si="32"/>
        <v>0</v>
      </c>
    </row>
    <row r="2076" spans="1:21" x14ac:dyDescent="0.2">
      <c r="A2076" t="str">
        <f>MatchSquad!A2076</f>
        <v>M042</v>
      </c>
      <c r="B2076" t="str">
        <f>MatchSquad!B2076</f>
        <v>P075</v>
      </c>
      <c r="C2076" t="str">
        <f>MatchSquad!C2076</f>
        <v>Rashid Khan</v>
      </c>
      <c r="D2076" t="str">
        <f>MatchSquad!D2076</f>
        <v>BWL</v>
      </c>
      <c r="E2076" t="str">
        <f>MatchSquad!E2076</f>
        <v>GT</v>
      </c>
      <c r="F2076">
        <f>MatchSquad!G2076</f>
        <v>0</v>
      </c>
      <c r="G2076">
        <f>IF(A2076="","",SUMIFS(BallByBall!$I$2:$I$501,BallByBall!$B$2:$B$501,A2076,BallByBall!$F$2:$F$501,B2076))</f>
        <v>0</v>
      </c>
      <c r="H2076">
        <f>IF(A2076="","",COUNTIFS(BallByBall!$B$2:$B$501,A2076,BallByBall!$F$2:$F$501,B2076,BallByBall!$Q$2:$Q$501,1))</f>
        <v>0</v>
      </c>
      <c r="I2076">
        <f>IF(A2076="","",COUNTIFS(BallByBall!$B$2:$B$501,A2076,BallByBall!$F$2:$F$501,B2076,BallByBall!$R$2:$R$501,1))</f>
        <v>0</v>
      </c>
      <c r="J2076">
        <f>IF(A2076="","",SUMIFS(BallByBall!$T$2:$T$501,BallByBall!$B$2:$B$501,A2076,BallByBall!$H$2:$H$501,B2076))</f>
        <v>0</v>
      </c>
      <c r="K2076">
        <f>IF(A2076="","",SUMIFS(BallByBall!$U$2:$U$501,BallByBall!$B$2:$B$501,A2076,BallByBall!$P$2:$P$501,B2076))</f>
        <v>0</v>
      </c>
      <c r="L2076">
        <f>IF(A2076="","",SUMIFS(BallByBall!$V$2:$V$501,BallByBall!$B$2:$B$501,A2076,BallByBall!$P$2:$P$501,B2076))</f>
        <v>0</v>
      </c>
      <c r="M2076">
        <f>IF(A2076="","",SUMIFS(BallByBall!$W$2:$W$501,BallByBall!$B$2:$B$501,A2076,BallByBall!$P$2:$P$501,B2076))</f>
        <v>0</v>
      </c>
      <c r="N2076">
        <f>IF(A2076="","",SUMIFS(BallByBall!$X$2:$X$501,BallByBall!$B$2:$B$501,A2076,BallByBall!$P$2:$P$501,B2076))</f>
        <v>0</v>
      </c>
      <c r="O2076">
        <f>IF(A2076="","",SUMIFS(OverSummary!$G$2:$G$101,OverSummary!$A$2:$A$101,A2076,OverSummary!$D$2:$D$101,B2076))</f>
        <v>0</v>
      </c>
      <c r="P2076">
        <f>IF(A2076="","",G2076*Rules!$B$13+H2076*Rules!$B$14+I2076*Rules!$B$15)</f>
        <v>0</v>
      </c>
      <c r="Q2076">
        <f>IF(A2076="","",IF(G2076&gt;=100,Rules!$B$18,IF(G2076&gt;=50,Rules!$B$17,IF(G2076&gt;=30,Rules!$B$16,0)))+IF(AND(F2076=1,D2076&lt;&gt;"BWL",G2076=0),Rules!$B$27,0))</f>
        <v>0</v>
      </c>
      <c r="R2076">
        <f>IF(A2076="","",J2076*Rules!$B$19+O2076*Rules!$B$22)</f>
        <v>0</v>
      </c>
      <c r="S2076">
        <f>IF(A2076="","",IF(J2076&gt;=4,Rules!$B$21,IF(J2076&gt;=3,Rules!$B$20,0)))</f>
        <v>0</v>
      </c>
      <c r="T2076">
        <f>IF(A2076="","",K2076*Rules!$B$23+L2076*Rules!$B$24+M2076*Rules!$B$25+N2076*Rules!$B$26)</f>
        <v>0</v>
      </c>
      <c r="U2076">
        <f t="shared" si="32"/>
        <v>0</v>
      </c>
    </row>
    <row r="2077" spans="1:21" x14ac:dyDescent="0.2">
      <c r="A2077" t="str">
        <f>MatchSquad!A2077</f>
        <v>M042</v>
      </c>
      <c r="B2077" t="str">
        <f>MatchSquad!B2077</f>
        <v>P201</v>
      </c>
      <c r="C2077" t="str">
        <f>MatchSquad!C2077</f>
        <v>Rajat Patidar</v>
      </c>
      <c r="D2077" t="str">
        <f>MatchSquad!D2077</f>
        <v>BAT</v>
      </c>
      <c r="E2077" t="str">
        <f>MatchSquad!E2077</f>
        <v>RCB</v>
      </c>
      <c r="F2077">
        <f>MatchSquad!G2077</f>
        <v>0</v>
      </c>
      <c r="G2077">
        <f>IF(A2077="","",SUMIFS(BallByBall!$I$2:$I$501,BallByBall!$B$2:$B$501,A2077,BallByBall!$F$2:$F$501,B2077))</f>
        <v>0</v>
      </c>
      <c r="H2077">
        <f>IF(A2077="","",COUNTIFS(BallByBall!$B$2:$B$501,A2077,BallByBall!$F$2:$F$501,B2077,BallByBall!$Q$2:$Q$501,1))</f>
        <v>0</v>
      </c>
      <c r="I2077">
        <f>IF(A2077="","",COUNTIFS(BallByBall!$B$2:$B$501,A2077,BallByBall!$F$2:$F$501,B2077,BallByBall!$R$2:$R$501,1))</f>
        <v>0</v>
      </c>
      <c r="J2077">
        <f>IF(A2077="","",SUMIFS(BallByBall!$T$2:$T$501,BallByBall!$B$2:$B$501,A2077,BallByBall!$H$2:$H$501,B2077))</f>
        <v>0</v>
      </c>
      <c r="K2077">
        <f>IF(A2077="","",SUMIFS(BallByBall!$U$2:$U$501,BallByBall!$B$2:$B$501,A2077,BallByBall!$P$2:$P$501,B2077))</f>
        <v>0</v>
      </c>
      <c r="L2077">
        <f>IF(A2077="","",SUMIFS(BallByBall!$V$2:$V$501,BallByBall!$B$2:$B$501,A2077,BallByBall!$P$2:$P$501,B2077))</f>
        <v>0</v>
      </c>
      <c r="M2077">
        <f>IF(A2077="","",SUMIFS(BallByBall!$W$2:$W$501,BallByBall!$B$2:$B$501,A2077,BallByBall!$P$2:$P$501,B2077))</f>
        <v>0</v>
      </c>
      <c r="N2077">
        <f>IF(A2077="","",SUMIFS(BallByBall!$X$2:$X$501,BallByBall!$B$2:$B$501,A2077,BallByBall!$P$2:$P$501,B2077))</f>
        <v>0</v>
      </c>
      <c r="O2077">
        <f>IF(A2077="","",SUMIFS(OverSummary!$G$2:$G$101,OverSummary!$A$2:$A$101,A2077,OverSummary!$D$2:$D$101,B2077))</f>
        <v>0</v>
      </c>
      <c r="P2077">
        <f>IF(A2077="","",G2077*Rules!$B$13+H2077*Rules!$B$14+I2077*Rules!$B$15)</f>
        <v>0</v>
      </c>
      <c r="Q2077">
        <f>IF(A2077="","",IF(G2077&gt;=100,Rules!$B$18,IF(G2077&gt;=50,Rules!$B$17,IF(G2077&gt;=30,Rules!$B$16,0)))+IF(AND(F2077=1,D2077&lt;&gt;"BWL",G2077=0),Rules!$B$27,0))</f>
        <v>0</v>
      </c>
      <c r="R2077">
        <f>IF(A2077="","",J2077*Rules!$B$19+O2077*Rules!$B$22)</f>
        <v>0</v>
      </c>
      <c r="S2077">
        <f>IF(A2077="","",IF(J2077&gt;=4,Rules!$B$21,IF(J2077&gt;=3,Rules!$B$20,0)))</f>
        <v>0</v>
      </c>
      <c r="T2077">
        <f>IF(A2077="","",K2077*Rules!$B$23+L2077*Rules!$B$24+M2077*Rules!$B$25+N2077*Rules!$B$26)</f>
        <v>0</v>
      </c>
      <c r="U2077">
        <f t="shared" si="32"/>
        <v>0</v>
      </c>
    </row>
    <row r="2078" spans="1:21" x14ac:dyDescent="0.2">
      <c r="A2078" t="str">
        <f>MatchSquad!A2078</f>
        <v>M042</v>
      </c>
      <c r="B2078" t="str">
        <f>MatchSquad!B2078</f>
        <v>P202</v>
      </c>
      <c r="C2078" t="str">
        <f>MatchSquad!C2078</f>
        <v>Devdutt Padikkal</v>
      </c>
      <c r="D2078" t="str">
        <f>MatchSquad!D2078</f>
        <v>BAT</v>
      </c>
      <c r="E2078" t="str">
        <f>MatchSquad!E2078</f>
        <v>RCB</v>
      </c>
      <c r="F2078">
        <f>MatchSquad!G2078</f>
        <v>0</v>
      </c>
      <c r="G2078">
        <f>IF(A2078="","",SUMIFS(BallByBall!$I$2:$I$501,BallByBall!$B$2:$B$501,A2078,BallByBall!$F$2:$F$501,B2078))</f>
        <v>0</v>
      </c>
      <c r="H2078">
        <f>IF(A2078="","",COUNTIFS(BallByBall!$B$2:$B$501,A2078,BallByBall!$F$2:$F$501,B2078,BallByBall!$Q$2:$Q$501,1))</f>
        <v>0</v>
      </c>
      <c r="I2078">
        <f>IF(A2078="","",COUNTIFS(BallByBall!$B$2:$B$501,A2078,BallByBall!$F$2:$F$501,B2078,BallByBall!$R$2:$R$501,1))</f>
        <v>0</v>
      </c>
      <c r="J2078">
        <f>IF(A2078="","",SUMIFS(BallByBall!$T$2:$T$501,BallByBall!$B$2:$B$501,A2078,BallByBall!$H$2:$H$501,B2078))</f>
        <v>0</v>
      </c>
      <c r="K2078">
        <f>IF(A2078="","",SUMIFS(BallByBall!$U$2:$U$501,BallByBall!$B$2:$B$501,A2078,BallByBall!$P$2:$P$501,B2078))</f>
        <v>0</v>
      </c>
      <c r="L2078">
        <f>IF(A2078="","",SUMIFS(BallByBall!$V$2:$V$501,BallByBall!$B$2:$B$501,A2078,BallByBall!$P$2:$P$501,B2078))</f>
        <v>0</v>
      </c>
      <c r="M2078">
        <f>IF(A2078="","",SUMIFS(BallByBall!$W$2:$W$501,BallByBall!$B$2:$B$501,A2078,BallByBall!$P$2:$P$501,B2078))</f>
        <v>0</v>
      </c>
      <c r="N2078">
        <f>IF(A2078="","",SUMIFS(BallByBall!$X$2:$X$501,BallByBall!$B$2:$B$501,A2078,BallByBall!$P$2:$P$501,B2078))</f>
        <v>0</v>
      </c>
      <c r="O2078">
        <f>IF(A2078="","",SUMIFS(OverSummary!$G$2:$G$101,OverSummary!$A$2:$A$101,A2078,OverSummary!$D$2:$D$101,B2078))</f>
        <v>0</v>
      </c>
      <c r="P2078">
        <f>IF(A2078="","",G2078*Rules!$B$13+H2078*Rules!$B$14+I2078*Rules!$B$15)</f>
        <v>0</v>
      </c>
      <c r="Q2078">
        <f>IF(A2078="","",IF(G2078&gt;=100,Rules!$B$18,IF(G2078&gt;=50,Rules!$B$17,IF(G2078&gt;=30,Rules!$B$16,0)))+IF(AND(F2078=1,D2078&lt;&gt;"BWL",G2078=0),Rules!$B$27,0))</f>
        <v>0</v>
      </c>
      <c r="R2078">
        <f>IF(A2078="","",J2078*Rules!$B$19+O2078*Rules!$B$22)</f>
        <v>0</v>
      </c>
      <c r="S2078">
        <f>IF(A2078="","",IF(J2078&gt;=4,Rules!$B$21,IF(J2078&gt;=3,Rules!$B$20,0)))</f>
        <v>0</v>
      </c>
      <c r="T2078">
        <f>IF(A2078="","",K2078*Rules!$B$23+L2078*Rules!$B$24+M2078*Rules!$B$25+N2078*Rules!$B$26)</f>
        <v>0</v>
      </c>
      <c r="U2078">
        <f t="shared" si="32"/>
        <v>0</v>
      </c>
    </row>
    <row r="2079" spans="1:21" x14ac:dyDescent="0.2">
      <c r="A2079" t="str">
        <f>MatchSquad!A2079</f>
        <v>M042</v>
      </c>
      <c r="B2079" t="str">
        <f>MatchSquad!B2079</f>
        <v>P203</v>
      </c>
      <c r="C2079" t="str">
        <f>MatchSquad!C2079</f>
        <v>Virat Kohli</v>
      </c>
      <c r="D2079" t="str">
        <f>MatchSquad!D2079</f>
        <v>BAT</v>
      </c>
      <c r="E2079" t="str">
        <f>MatchSquad!E2079</f>
        <v>RCB</v>
      </c>
      <c r="F2079">
        <f>MatchSquad!G2079</f>
        <v>0</v>
      </c>
      <c r="G2079">
        <f>IF(A2079="","",SUMIFS(BallByBall!$I$2:$I$501,BallByBall!$B$2:$B$501,A2079,BallByBall!$F$2:$F$501,B2079))</f>
        <v>0</v>
      </c>
      <c r="H2079">
        <f>IF(A2079="","",COUNTIFS(BallByBall!$B$2:$B$501,A2079,BallByBall!$F$2:$F$501,B2079,BallByBall!$Q$2:$Q$501,1))</f>
        <v>0</v>
      </c>
      <c r="I2079">
        <f>IF(A2079="","",COUNTIFS(BallByBall!$B$2:$B$501,A2079,BallByBall!$F$2:$F$501,B2079,BallByBall!$R$2:$R$501,1))</f>
        <v>0</v>
      </c>
      <c r="J2079">
        <f>IF(A2079="","",SUMIFS(BallByBall!$T$2:$T$501,BallByBall!$B$2:$B$501,A2079,BallByBall!$H$2:$H$501,B2079))</f>
        <v>0</v>
      </c>
      <c r="K2079">
        <f>IF(A2079="","",SUMIFS(BallByBall!$U$2:$U$501,BallByBall!$B$2:$B$501,A2079,BallByBall!$P$2:$P$501,B2079))</f>
        <v>0</v>
      </c>
      <c r="L2079">
        <f>IF(A2079="","",SUMIFS(BallByBall!$V$2:$V$501,BallByBall!$B$2:$B$501,A2079,BallByBall!$P$2:$P$501,B2079))</f>
        <v>0</v>
      </c>
      <c r="M2079">
        <f>IF(A2079="","",SUMIFS(BallByBall!$W$2:$W$501,BallByBall!$B$2:$B$501,A2079,BallByBall!$P$2:$P$501,B2079))</f>
        <v>0</v>
      </c>
      <c r="N2079">
        <f>IF(A2079="","",SUMIFS(BallByBall!$X$2:$X$501,BallByBall!$B$2:$B$501,A2079,BallByBall!$P$2:$P$501,B2079))</f>
        <v>0</v>
      </c>
      <c r="O2079">
        <f>IF(A2079="","",SUMIFS(OverSummary!$G$2:$G$101,OverSummary!$A$2:$A$101,A2079,OverSummary!$D$2:$D$101,B2079))</f>
        <v>0</v>
      </c>
      <c r="P2079">
        <f>IF(A2079="","",G2079*Rules!$B$13+H2079*Rules!$B$14+I2079*Rules!$B$15)</f>
        <v>0</v>
      </c>
      <c r="Q2079">
        <f>IF(A2079="","",IF(G2079&gt;=100,Rules!$B$18,IF(G2079&gt;=50,Rules!$B$17,IF(G2079&gt;=30,Rules!$B$16,0)))+IF(AND(F2079=1,D2079&lt;&gt;"BWL",G2079=0),Rules!$B$27,0))</f>
        <v>0</v>
      </c>
      <c r="R2079">
        <f>IF(A2079="","",J2079*Rules!$B$19+O2079*Rules!$B$22)</f>
        <v>0</v>
      </c>
      <c r="S2079">
        <f>IF(A2079="","",IF(J2079&gt;=4,Rules!$B$21,IF(J2079&gt;=3,Rules!$B$20,0)))</f>
        <v>0</v>
      </c>
      <c r="T2079">
        <f>IF(A2079="","",K2079*Rules!$B$23+L2079*Rules!$B$24+M2079*Rules!$B$25+N2079*Rules!$B$26)</f>
        <v>0</v>
      </c>
      <c r="U2079">
        <f t="shared" si="32"/>
        <v>0</v>
      </c>
    </row>
    <row r="2080" spans="1:21" x14ac:dyDescent="0.2">
      <c r="A2080" t="str">
        <f>MatchSquad!A2080</f>
        <v>M042</v>
      </c>
      <c r="B2080" t="str">
        <f>MatchSquad!B2080</f>
        <v>P204</v>
      </c>
      <c r="C2080" t="str">
        <f>MatchSquad!C2080</f>
        <v>Phil Salt</v>
      </c>
      <c r="D2080" t="str">
        <f>MatchSquad!D2080</f>
        <v>WK</v>
      </c>
      <c r="E2080" t="str">
        <f>MatchSquad!E2080</f>
        <v>RCB</v>
      </c>
      <c r="F2080">
        <f>MatchSquad!G2080</f>
        <v>0</v>
      </c>
      <c r="G2080">
        <f>IF(A2080="","",SUMIFS(BallByBall!$I$2:$I$501,BallByBall!$B$2:$B$501,A2080,BallByBall!$F$2:$F$501,B2080))</f>
        <v>0</v>
      </c>
      <c r="H2080">
        <f>IF(A2080="","",COUNTIFS(BallByBall!$B$2:$B$501,A2080,BallByBall!$F$2:$F$501,B2080,BallByBall!$Q$2:$Q$501,1))</f>
        <v>0</v>
      </c>
      <c r="I2080">
        <f>IF(A2080="","",COUNTIFS(BallByBall!$B$2:$B$501,A2080,BallByBall!$F$2:$F$501,B2080,BallByBall!$R$2:$R$501,1))</f>
        <v>0</v>
      </c>
      <c r="J2080">
        <f>IF(A2080="","",SUMIFS(BallByBall!$T$2:$T$501,BallByBall!$B$2:$B$501,A2080,BallByBall!$H$2:$H$501,B2080))</f>
        <v>0</v>
      </c>
      <c r="K2080">
        <f>IF(A2080="","",SUMIFS(BallByBall!$U$2:$U$501,BallByBall!$B$2:$B$501,A2080,BallByBall!$P$2:$P$501,B2080))</f>
        <v>0</v>
      </c>
      <c r="L2080">
        <f>IF(A2080="","",SUMIFS(BallByBall!$V$2:$V$501,BallByBall!$B$2:$B$501,A2080,BallByBall!$P$2:$P$501,B2080))</f>
        <v>0</v>
      </c>
      <c r="M2080">
        <f>IF(A2080="","",SUMIFS(BallByBall!$W$2:$W$501,BallByBall!$B$2:$B$501,A2080,BallByBall!$P$2:$P$501,B2080))</f>
        <v>0</v>
      </c>
      <c r="N2080">
        <f>IF(A2080="","",SUMIFS(BallByBall!$X$2:$X$501,BallByBall!$B$2:$B$501,A2080,BallByBall!$P$2:$P$501,B2080))</f>
        <v>0</v>
      </c>
      <c r="O2080">
        <f>IF(A2080="","",SUMIFS(OverSummary!$G$2:$G$101,OverSummary!$A$2:$A$101,A2080,OverSummary!$D$2:$D$101,B2080))</f>
        <v>0</v>
      </c>
      <c r="P2080">
        <f>IF(A2080="","",G2080*Rules!$B$13+H2080*Rules!$B$14+I2080*Rules!$B$15)</f>
        <v>0</v>
      </c>
      <c r="Q2080">
        <f>IF(A2080="","",IF(G2080&gt;=100,Rules!$B$18,IF(G2080&gt;=50,Rules!$B$17,IF(G2080&gt;=30,Rules!$B$16,0)))+IF(AND(F2080=1,D2080&lt;&gt;"BWL",G2080=0),Rules!$B$27,0))</f>
        <v>0</v>
      </c>
      <c r="R2080">
        <f>IF(A2080="","",J2080*Rules!$B$19+O2080*Rules!$B$22)</f>
        <v>0</v>
      </c>
      <c r="S2080">
        <f>IF(A2080="","",IF(J2080&gt;=4,Rules!$B$21,IF(J2080&gt;=3,Rules!$B$20,0)))</f>
        <v>0</v>
      </c>
      <c r="T2080">
        <f>IF(A2080="","",K2080*Rules!$B$23+L2080*Rules!$B$24+M2080*Rules!$B$25+N2080*Rules!$B$26)</f>
        <v>0</v>
      </c>
      <c r="U2080">
        <f t="shared" si="32"/>
        <v>0</v>
      </c>
    </row>
    <row r="2081" spans="1:21" x14ac:dyDescent="0.2">
      <c r="A2081" t="str">
        <f>MatchSquad!A2081</f>
        <v>M042</v>
      </c>
      <c r="B2081" t="str">
        <f>MatchSquad!B2081</f>
        <v>P205</v>
      </c>
      <c r="C2081" t="str">
        <f>MatchSquad!C2081</f>
        <v>Jitesh Sharma</v>
      </c>
      <c r="D2081" t="str">
        <f>MatchSquad!D2081</f>
        <v>WK</v>
      </c>
      <c r="E2081" t="str">
        <f>MatchSquad!E2081</f>
        <v>RCB</v>
      </c>
      <c r="F2081">
        <f>MatchSquad!G2081</f>
        <v>0</v>
      </c>
      <c r="G2081">
        <f>IF(A2081="","",SUMIFS(BallByBall!$I$2:$I$501,BallByBall!$B$2:$B$501,A2081,BallByBall!$F$2:$F$501,B2081))</f>
        <v>0</v>
      </c>
      <c r="H2081">
        <f>IF(A2081="","",COUNTIFS(BallByBall!$B$2:$B$501,A2081,BallByBall!$F$2:$F$501,B2081,BallByBall!$Q$2:$Q$501,1))</f>
        <v>0</v>
      </c>
      <c r="I2081">
        <f>IF(A2081="","",COUNTIFS(BallByBall!$B$2:$B$501,A2081,BallByBall!$F$2:$F$501,B2081,BallByBall!$R$2:$R$501,1))</f>
        <v>0</v>
      </c>
      <c r="J2081">
        <f>IF(A2081="","",SUMIFS(BallByBall!$T$2:$T$501,BallByBall!$B$2:$B$501,A2081,BallByBall!$H$2:$H$501,B2081))</f>
        <v>0</v>
      </c>
      <c r="K2081">
        <f>IF(A2081="","",SUMIFS(BallByBall!$U$2:$U$501,BallByBall!$B$2:$B$501,A2081,BallByBall!$P$2:$P$501,B2081))</f>
        <v>0</v>
      </c>
      <c r="L2081">
        <f>IF(A2081="","",SUMIFS(BallByBall!$V$2:$V$501,BallByBall!$B$2:$B$501,A2081,BallByBall!$P$2:$P$501,B2081))</f>
        <v>0</v>
      </c>
      <c r="M2081">
        <f>IF(A2081="","",SUMIFS(BallByBall!$W$2:$W$501,BallByBall!$B$2:$B$501,A2081,BallByBall!$P$2:$P$501,B2081))</f>
        <v>0</v>
      </c>
      <c r="N2081">
        <f>IF(A2081="","",SUMIFS(BallByBall!$X$2:$X$501,BallByBall!$B$2:$B$501,A2081,BallByBall!$P$2:$P$501,B2081))</f>
        <v>0</v>
      </c>
      <c r="O2081">
        <f>IF(A2081="","",SUMIFS(OverSummary!$G$2:$G$101,OverSummary!$A$2:$A$101,A2081,OverSummary!$D$2:$D$101,B2081))</f>
        <v>0</v>
      </c>
      <c r="P2081">
        <f>IF(A2081="","",G2081*Rules!$B$13+H2081*Rules!$B$14+I2081*Rules!$B$15)</f>
        <v>0</v>
      </c>
      <c r="Q2081">
        <f>IF(A2081="","",IF(G2081&gt;=100,Rules!$B$18,IF(G2081&gt;=50,Rules!$B$17,IF(G2081&gt;=30,Rules!$B$16,0)))+IF(AND(F2081=1,D2081&lt;&gt;"BWL",G2081=0),Rules!$B$27,0))</f>
        <v>0</v>
      </c>
      <c r="R2081">
        <f>IF(A2081="","",J2081*Rules!$B$19+O2081*Rules!$B$22)</f>
        <v>0</v>
      </c>
      <c r="S2081">
        <f>IF(A2081="","",IF(J2081&gt;=4,Rules!$B$21,IF(J2081&gt;=3,Rules!$B$20,0)))</f>
        <v>0</v>
      </c>
      <c r="T2081">
        <f>IF(A2081="","",K2081*Rules!$B$23+L2081*Rules!$B$24+M2081*Rules!$B$25+N2081*Rules!$B$26)</f>
        <v>0</v>
      </c>
      <c r="U2081">
        <f t="shared" si="32"/>
        <v>0</v>
      </c>
    </row>
    <row r="2082" spans="1:21" x14ac:dyDescent="0.2">
      <c r="A2082" t="str">
        <f>MatchSquad!A2082</f>
        <v>M042</v>
      </c>
      <c r="B2082" t="str">
        <f>MatchSquad!B2082</f>
        <v>P206</v>
      </c>
      <c r="C2082" t="str">
        <f>MatchSquad!C2082</f>
        <v>Jordan Cox</v>
      </c>
      <c r="D2082" t="str">
        <f>MatchSquad!D2082</f>
        <v>WK</v>
      </c>
      <c r="E2082" t="str">
        <f>MatchSquad!E2082</f>
        <v>RCB</v>
      </c>
      <c r="F2082">
        <f>MatchSquad!G2082</f>
        <v>0</v>
      </c>
      <c r="G2082">
        <f>IF(A2082="","",SUMIFS(BallByBall!$I$2:$I$501,BallByBall!$B$2:$B$501,A2082,BallByBall!$F$2:$F$501,B2082))</f>
        <v>0</v>
      </c>
      <c r="H2082">
        <f>IF(A2082="","",COUNTIFS(BallByBall!$B$2:$B$501,A2082,BallByBall!$F$2:$F$501,B2082,BallByBall!$Q$2:$Q$501,1))</f>
        <v>0</v>
      </c>
      <c r="I2082">
        <f>IF(A2082="","",COUNTIFS(BallByBall!$B$2:$B$501,A2082,BallByBall!$F$2:$F$501,B2082,BallByBall!$R$2:$R$501,1))</f>
        <v>0</v>
      </c>
      <c r="J2082">
        <f>IF(A2082="","",SUMIFS(BallByBall!$T$2:$T$501,BallByBall!$B$2:$B$501,A2082,BallByBall!$H$2:$H$501,B2082))</f>
        <v>0</v>
      </c>
      <c r="K2082">
        <f>IF(A2082="","",SUMIFS(BallByBall!$U$2:$U$501,BallByBall!$B$2:$B$501,A2082,BallByBall!$P$2:$P$501,B2082))</f>
        <v>0</v>
      </c>
      <c r="L2082">
        <f>IF(A2082="","",SUMIFS(BallByBall!$V$2:$V$501,BallByBall!$B$2:$B$501,A2082,BallByBall!$P$2:$P$501,B2082))</f>
        <v>0</v>
      </c>
      <c r="M2082">
        <f>IF(A2082="","",SUMIFS(BallByBall!$W$2:$W$501,BallByBall!$B$2:$B$501,A2082,BallByBall!$P$2:$P$501,B2082))</f>
        <v>0</v>
      </c>
      <c r="N2082">
        <f>IF(A2082="","",SUMIFS(BallByBall!$X$2:$X$501,BallByBall!$B$2:$B$501,A2082,BallByBall!$P$2:$P$501,B2082))</f>
        <v>0</v>
      </c>
      <c r="O2082">
        <f>IF(A2082="","",SUMIFS(OverSummary!$G$2:$G$101,OverSummary!$A$2:$A$101,A2082,OverSummary!$D$2:$D$101,B2082))</f>
        <v>0</v>
      </c>
      <c r="P2082">
        <f>IF(A2082="","",G2082*Rules!$B$13+H2082*Rules!$B$14+I2082*Rules!$B$15)</f>
        <v>0</v>
      </c>
      <c r="Q2082">
        <f>IF(A2082="","",IF(G2082&gt;=100,Rules!$B$18,IF(G2082&gt;=50,Rules!$B$17,IF(G2082&gt;=30,Rules!$B$16,0)))+IF(AND(F2082=1,D2082&lt;&gt;"BWL",G2082=0),Rules!$B$27,0))</f>
        <v>0</v>
      </c>
      <c r="R2082">
        <f>IF(A2082="","",J2082*Rules!$B$19+O2082*Rules!$B$22)</f>
        <v>0</v>
      </c>
      <c r="S2082">
        <f>IF(A2082="","",IF(J2082&gt;=4,Rules!$B$21,IF(J2082&gt;=3,Rules!$B$20,0)))</f>
        <v>0</v>
      </c>
      <c r="T2082">
        <f>IF(A2082="","",K2082*Rules!$B$23+L2082*Rules!$B$24+M2082*Rules!$B$25+N2082*Rules!$B$26)</f>
        <v>0</v>
      </c>
      <c r="U2082">
        <f t="shared" si="32"/>
        <v>0</v>
      </c>
    </row>
    <row r="2083" spans="1:21" x14ac:dyDescent="0.2">
      <c r="A2083" t="str">
        <f>MatchSquad!A2083</f>
        <v>M042</v>
      </c>
      <c r="B2083" t="str">
        <f>MatchSquad!B2083</f>
        <v>P207</v>
      </c>
      <c r="C2083" t="str">
        <f>MatchSquad!C2083</f>
        <v>Krunal Pandya</v>
      </c>
      <c r="D2083" t="str">
        <f>MatchSquad!D2083</f>
        <v>AR</v>
      </c>
      <c r="E2083" t="str">
        <f>MatchSquad!E2083</f>
        <v>RCB</v>
      </c>
      <c r="F2083">
        <f>MatchSquad!G2083</f>
        <v>0</v>
      </c>
      <c r="G2083">
        <f>IF(A2083="","",SUMIFS(BallByBall!$I$2:$I$501,BallByBall!$B$2:$B$501,A2083,BallByBall!$F$2:$F$501,B2083))</f>
        <v>0</v>
      </c>
      <c r="H2083">
        <f>IF(A2083="","",COUNTIFS(BallByBall!$B$2:$B$501,A2083,BallByBall!$F$2:$F$501,B2083,BallByBall!$Q$2:$Q$501,1))</f>
        <v>0</v>
      </c>
      <c r="I2083">
        <f>IF(A2083="","",COUNTIFS(BallByBall!$B$2:$B$501,A2083,BallByBall!$F$2:$F$501,B2083,BallByBall!$R$2:$R$501,1))</f>
        <v>0</v>
      </c>
      <c r="J2083">
        <f>IF(A2083="","",SUMIFS(BallByBall!$T$2:$T$501,BallByBall!$B$2:$B$501,A2083,BallByBall!$H$2:$H$501,B2083))</f>
        <v>0</v>
      </c>
      <c r="K2083">
        <f>IF(A2083="","",SUMIFS(BallByBall!$U$2:$U$501,BallByBall!$B$2:$B$501,A2083,BallByBall!$P$2:$P$501,B2083))</f>
        <v>0</v>
      </c>
      <c r="L2083">
        <f>IF(A2083="","",SUMIFS(BallByBall!$V$2:$V$501,BallByBall!$B$2:$B$501,A2083,BallByBall!$P$2:$P$501,B2083))</f>
        <v>0</v>
      </c>
      <c r="M2083">
        <f>IF(A2083="","",SUMIFS(BallByBall!$W$2:$W$501,BallByBall!$B$2:$B$501,A2083,BallByBall!$P$2:$P$501,B2083))</f>
        <v>0</v>
      </c>
      <c r="N2083">
        <f>IF(A2083="","",SUMIFS(BallByBall!$X$2:$X$501,BallByBall!$B$2:$B$501,A2083,BallByBall!$P$2:$P$501,B2083))</f>
        <v>0</v>
      </c>
      <c r="O2083">
        <f>IF(A2083="","",SUMIFS(OverSummary!$G$2:$G$101,OverSummary!$A$2:$A$101,A2083,OverSummary!$D$2:$D$101,B2083))</f>
        <v>0</v>
      </c>
      <c r="P2083">
        <f>IF(A2083="","",G2083*Rules!$B$13+H2083*Rules!$B$14+I2083*Rules!$B$15)</f>
        <v>0</v>
      </c>
      <c r="Q2083">
        <f>IF(A2083="","",IF(G2083&gt;=100,Rules!$B$18,IF(G2083&gt;=50,Rules!$B$17,IF(G2083&gt;=30,Rules!$B$16,0)))+IF(AND(F2083=1,D2083&lt;&gt;"BWL",G2083=0),Rules!$B$27,0))</f>
        <v>0</v>
      </c>
      <c r="R2083">
        <f>IF(A2083="","",J2083*Rules!$B$19+O2083*Rules!$B$22)</f>
        <v>0</v>
      </c>
      <c r="S2083">
        <f>IF(A2083="","",IF(J2083&gt;=4,Rules!$B$21,IF(J2083&gt;=3,Rules!$B$20,0)))</f>
        <v>0</v>
      </c>
      <c r="T2083">
        <f>IF(A2083="","",K2083*Rules!$B$23+L2083*Rules!$B$24+M2083*Rules!$B$25+N2083*Rules!$B$26)</f>
        <v>0</v>
      </c>
      <c r="U2083">
        <f t="shared" si="32"/>
        <v>0</v>
      </c>
    </row>
    <row r="2084" spans="1:21" x14ac:dyDescent="0.2">
      <c r="A2084" t="str">
        <f>MatchSquad!A2084</f>
        <v>M042</v>
      </c>
      <c r="B2084" t="str">
        <f>MatchSquad!B2084</f>
        <v>P208</v>
      </c>
      <c r="C2084" t="str">
        <f>MatchSquad!C2084</f>
        <v>Swapnil Singh</v>
      </c>
      <c r="D2084" t="str">
        <f>MatchSquad!D2084</f>
        <v>AR</v>
      </c>
      <c r="E2084" t="str">
        <f>MatchSquad!E2084</f>
        <v>RCB</v>
      </c>
      <c r="F2084">
        <f>MatchSquad!G2084</f>
        <v>0</v>
      </c>
      <c r="G2084">
        <f>IF(A2084="","",SUMIFS(BallByBall!$I$2:$I$501,BallByBall!$B$2:$B$501,A2084,BallByBall!$F$2:$F$501,B2084))</f>
        <v>0</v>
      </c>
      <c r="H2084">
        <f>IF(A2084="","",COUNTIFS(BallByBall!$B$2:$B$501,A2084,BallByBall!$F$2:$F$501,B2084,BallByBall!$Q$2:$Q$501,1))</f>
        <v>0</v>
      </c>
      <c r="I2084">
        <f>IF(A2084="","",COUNTIFS(BallByBall!$B$2:$B$501,A2084,BallByBall!$F$2:$F$501,B2084,BallByBall!$R$2:$R$501,1))</f>
        <v>0</v>
      </c>
      <c r="J2084">
        <f>IF(A2084="","",SUMIFS(BallByBall!$T$2:$T$501,BallByBall!$B$2:$B$501,A2084,BallByBall!$H$2:$H$501,B2084))</f>
        <v>0</v>
      </c>
      <c r="K2084">
        <f>IF(A2084="","",SUMIFS(BallByBall!$U$2:$U$501,BallByBall!$B$2:$B$501,A2084,BallByBall!$P$2:$P$501,B2084))</f>
        <v>0</v>
      </c>
      <c r="L2084">
        <f>IF(A2084="","",SUMIFS(BallByBall!$V$2:$V$501,BallByBall!$B$2:$B$501,A2084,BallByBall!$P$2:$P$501,B2084))</f>
        <v>0</v>
      </c>
      <c r="M2084">
        <f>IF(A2084="","",SUMIFS(BallByBall!$W$2:$W$501,BallByBall!$B$2:$B$501,A2084,BallByBall!$P$2:$P$501,B2084))</f>
        <v>0</v>
      </c>
      <c r="N2084">
        <f>IF(A2084="","",SUMIFS(BallByBall!$X$2:$X$501,BallByBall!$B$2:$B$501,A2084,BallByBall!$P$2:$P$501,B2084))</f>
        <v>0</v>
      </c>
      <c r="O2084">
        <f>IF(A2084="","",SUMIFS(OverSummary!$G$2:$G$101,OverSummary!$A$2:$A$101,A2084,OverSummary!$D$2:$D$101,B2084))</f>
        <v>0</v>
      </c>
      <c r="P2084">
        <f>IF(A2084="","",G2084*Rules!$B$13+H2084*Rules!$B$14+I2084*Rules!$B$15)</f>
        <v>0</v>
      </c>
      <c r="Q2084">
        <f>IF(A2084="","",IF(G2084&gt;=100,Rules!$B$18,IF(G2084&gt;=50,Rules!$B$17,IF(G2084&gt;=30,Rules!$B$16,0)))+IF(AND(F2084=1,D2084&lt;&gt;"BWL",G2084=0),Rules!$B$27,0))</f>
        <v>0</v>
      </c>
      <c r="R2084">
        <f>IF(A2084="","",J2084*Rules!$B$19+O2084*Rules!$B$22)</f>
        <v>0</v>
      </c>
      <c r="S2084">
        <f>IF(A2084="","",IF(J2084&gt;=4,Rules!$B$21,IF(J2084&gt;=3,Rules!$B$20,0)))</f>
        <v>0</v>
      </c>
      <c r="T2084">
        <f>IF(A2084="","",K2084*Rules!$B$23+L2084*Rules!$B$24+M2084*Rules!$B$25+N2084*Rules!$B$26)</f>
        <v>0</v>
      </c>
      <c r="U2084">
        <f t="shared" si="32"/>
        <v>0</v>
      </c>
    </row>
    <row r="2085" spans="1:21" x14ac:dyDescent="0.2">
      <c r="A2085" t="str">
        <f>MatchSquad!A2085</f>
        <v>M042</v>
      </c>
      <c r="B2085" t="str">
        <f>MatchSquad!B2085</f>
        <v>P209</v>
      </c>
      <c r="C2085" t="str">
        <f>MatchSquad!C2085</f>
        <v>Tim David</v>
      </c>
      <c r="D2085" t="str">
        <f>MatchSquad!D2085</f>
        <v>AR</v>
      </c>
      <c r="E2085" t="str">
        <f>MatchSquad!E2085</f>
        <v>RCB</v>
      </c>
      <c r="F2085">
        <f>MatchSquad!G2085</f>
        <v>0</v>
      </c>
      <c r="G2085">
        <f>IF(A2085="","",SUMIFS(BallByBall!$I$2:$I$501,BallByBall!$B$2:$B$501,A2085,BallByBall!$F$2:$F$501,B2085))</f>
        <v>0</v>
      </c>
      <c r="H2085">
        <f>IF(A2085="","",COUNTIFS(BallByBall!$B$2:$B$501,A2085,BallByBall!$F$2:$F$501,B2085,BallByBall!$Q$2:$Q$501,1))</f>
        <v>0</v>
      </c>
      <c r="I2085">
        <f>IF(A2085="","",COUNTIFS(BallByBall!$B$2:$B$501,A2085,BallByBall!$F$2:$F$501,B2085,BallByBall!$R$2:$R$501,1))</f>
        <v>0</v>
      </c>
      <c r="J2085">
        <f>IF(A2085="","",SUMIFS(BallByBall!$T$2:$T$501,BallByBall!$B$2:$B$501,A2085,BallByBall!$H$2:$H$501,B2085))</f>
        <v>0</v>
      </c>
      <c r="K2085">
        <f>IF(A2085="","",SUMIFS(BallByBall!$U$2:$U$501,BallByBall!$B$2:$B$501,A2085,BallByBall!$P$2:$P$501,B2085))</f>
        <v>0</v>
      </c>
      <c r="L2085">
        <f>IF(A2085="","",SUMIFS(BallByBall!$V$2:$V$501,BallByBall!$B$2:$B$501,A2085,BallByBall!$P$2:$P$501,B2085))</f>
        <v>0</v>
      </c>
      <c r="M2085">
        <f>IF(A2085="","",SUMIFS(BallByBall!$W$2:$W$501,BallByBall!$B$2:$B$501,A2085,BallByBall!$P$2:$P$501,B2085))</f>
        <v>0</v>
      </c>
      <c r="N2085">
        <f>IF(A2085="","",SUMIFS(BallByBall!$X$2:$X$501,BallByBall!$B$2:$B$501,A2085,BallByBall!$P$2:$P$501,B2085))</f>
        <v>0</v>
      </c>
      <c r="O2085">
        <f>IF(A2085="","",SUMIFS(OverSummary!$G$2:$G$101,OverSummary!$A$2:$A$101,A2085,OverSummary!$D$2:$D$101,B2085))</f>
        <v>0</v>
      </c>
      <c r="P2085">
        <f>IF(A2085="","",G2085*Rules!$B$13+H2085*Rules!$B$14+I2085*Rules!$B$15)</f>
        <v>0</v>
      </c>
      <c r="Q2085">
        <f>IF(A2085="","",IF(G2085&gt;=100,Rules!$B$18,IF(G2085&gt;=50,Rules!$B$17,IF(G2085&gt;=30,Rules!$B$16,0)))+IF(AND(F2085=1,D2085&lt;&gt;"BWL",G2085=0),Rules!$B$27,0))</f>
        <v>0</v>
      </c>
      <c r="R2085">
        <f>IF(A2085="","",J2085*Rules!$B$19+O2085*Rules!$B$22)</f>
        <v>0</v>
      </c>
      <c r="S2085">
        <f>IF(A2085="","",IF(J2085&gt;=4,Rules!$B$21,IF(J2085&gt;=3,Rules!$B$20,0)))</f>
        <v>0</v>
      </c>
      <c r="T2085">
        <f>IF(A2085="","",K2085*Rules!$B$23+L2085*Rules!$B$24+M2085*Rules!$B$25+N2085*Rules!$B$26)</f>
        <v>0</v>
      </c>
      <c r="U2085">
        <f t="shared" si="32"/>
        <v>0</v>
      </c>
    </row>
    <row r="2086" spans="1:21" x14ac:dyDescent="0.2">
      <c r="A2086" t="str">
        <f>MatchSquad!A2086</f>
        <v>M042</v>
      </c>
      <c r="B2086" t="str">
        <f>MatchSquad!B2086</f>
        <v>P210</v>
      </c>
      <c r="C2086" t="str">
        <f>MatchSquad!C2086</f>
        <v>Romario Shepherd</v>
      </c>
      <c r="D2086" t="str">
        <f>MatchSquad!D2086</f>
        <v>AR</v>
      </c>
      <c r="E2086" t="str">
        <f>MatchSquad!E2086</f>
        <v>RCB</v>
      </c>
      <c r="F2086">
        <f>MatchSquad!G2086</f>
        <v>0</v>
      </c>
      <c r="G2086">
        <f>IF(A2086="","",SUMIFS(BallByBall!$I$2:$I$501,BallByBall!$B$2:$B$501,A2086,BallByBall!$F$2:$F$501,B2086))</f>
        <v>0</v>
      </c>
      <c r="H2086">
        <f>IF(A2086="","",COUNTIFS(BallByBall!$B$2:$B$501,A2086,BallByBall!$F$2:$F$501,B2086,BallByBall!$Q$2:$Q$501,1))</f>
        <v>0</v>
      </c>
      <c r="I2086">
        <f>IF(A2086="","",COUNTIFS(BallByBall!$B$2:$B$501,A2086,BallByBall!$F$2:$F$501,B2086,BallByBall!$R$2:$R$501,1))</f>
        <v>0</v>
      </c>
      <c r="J2086">
        <f>IF(A2086="","",SUMIFS(BallByBall!$T$2:$T$501,BallByBall!$B$2:$B$501,A2086,BallByBall!$H$2:$H$501,B2086))</f>
        <v>0</v>
      </c>
      <c r="K2086">
        <f>IF(A2086="","",SUMIFS(BallByBall!$U$2:$U$501,BallByBall!$B$2:$B$501,A2086,BallByBall!$P$2:$P$501,B2086))</f>
        <v>0</v>
      </c>
      <c r="L2086">
        <f>IF(A2086="","",SUMIFS(BallByBall!$V$2:$V$501,BallByBall!$B$2:$B$501,A2086,BallByBall!$P$2:$P$501,B2086))</f>
        <v>0</v>
      </c>
      <c r="M2086">
        <f>IF(A2086="","",SUMIFS(BallByBall!$W$2:$W$501,BallByBall!$B$2:$B$501,A2086,BallByBall!$P$2:$P$501,B2086))</f>
        <v>0</v>
      </c>
      <c r="N2086">
        <f>IF(A2086="","",SUMIFS(BallByBall!$X$2:$X$501,BallByBall!$B$2:$B$501,A2086,BallByBall!$P$2:$P$501,B2086))</f>
        <v>0</v>
      </c>
      <c r="O2086">
        <f>IF(A2086="","",SUMIFS(OverSummary!$G$2:$G$101,OverSummary!$A$2:$A$101,A2086,OverSummary!$D$2:$D$101,B2086))</f>
        <v>0</v>
      </c>
      <c r="P2086">
        <f>IF(A2086="","",G2086*Rules!$B$13+H2086*Rules!$B$14+I2086*Rules!$B$15)</f>
        <v>0</v>
      </c>
      <c r="Q2086">
        <f>IF(A2086="","",IF(G2086&gt;=100,Rules!$B$18,IF(G2086&gt;=50,Rules!$B$17,IF(G2086&gt;=30,Rules!$B$16,0)))+IF(AND(F2086=1,D2086&lt;&gt;"BWL",G2086=0),Rules!$B$27,0))</f>
        <v>0</v>
      </c>
      <c r="R2086">
        <f>IF(A2086="","",J2086*Rules!$B$19+O2086*Rules!$B$22)</f>
        <v>0</v>
      </c>
      <c r="S2086">
        <f>IF(A2086="","",IF(J2086&gt;=4,Rules!$B$21,IF(J2086&gt;=3,Rules!$B$20,0)))</f>
        <v>0</v>
      </c>
      <c r="T2086">
        <f>IF(A2086="","",K2086*Rules!$B$23+L2086*Rules!$B$24+M2086*Rules!$B$25+N2086*Rules!$B$26)</f>
        <v>0</v>
      </c>
      <c r="U2086">
        <f t="shared" si="32"/>
        <v>0</v>
      </c>
    </row>
    <row r="2087" spans="1:21" x14ac:dyDescent="0.2">
      <c r="A2087" t="str">
        <f>MatchSquad!A2087</f>
        <v>M042</v>
      </c>
      <c r="B2087" t="str">
        <f>MatchSquad!B2087</f>
        <v>P211</v>
      </c>
      <c r="C2087" t="str">
        <f>MatchSquad!C2087</f>
        <v>Jacob Bethell</v>
      </c>
      <c r="D2087" t="str">
        <f>MatchSquad!D2087</f>
        <v>AR</v>
      </c>
      <c r="E2087" t="str">
        <f>MatchSquad!E2087</f>
        <v>RCB</v>
      </c>
      <c r="F2087">
        <f>MatchSquad!G2087</f>
        <v>0</v>
      </c>
      <c r="G2087">
        <f>IF(A2087="","",SUMIFS(BallByBall!$I$2:$I$501,BallByBall!$B$2:$B$501,A2087,BallByBall!$F$2:$F$501,B2087))</f>
        <v>0</v>
      </c>
      <c r="H2087">
        <f>IF(A2087="","",COUNTIFS(BallByBall!$B$2:$B$501,A2087,BallByBall!$F$2:$F$501,B2087,BallByBall!$Q$2:$Q$501,1))</f>
        <v>0</v>
      </c>
      <c r="I2087">
        <f>IF(A2087="","",COUNTIFS(BallByBall!$B$2:$B$501,A2087,BallByBall!$F$2:$F$501,B2087,BallByBall!$R$2:$R$501,1))</f>
        <v>0</v>
      </c>
      <c r="J2087">
        <f>IF(A2087="","",SUMIFS(BallByBall!$T$2:$T$501,BallByBall!$B$2:$B$501,A2087,BallByBall!$H$2:$H$501,B2087))</f>
        <v>0</v>
      </c>
      <c r="K2087">
        <f>IF(A2087="","",SUMIFS(BallByBall!$U$2:$U$501,BallByBall!$B$2:$B$501,A2087,BallByBall!$P$2:$P$501,B2087))</f>
        <v>0</v>
      </c>
      <c r="L2087">
        <f>IF(A2087="","",SUMIFS(BallByBall!$V$2:$V$501,BallByBall!$B$2:$B$501,A2087,BallByBall!$P$2:$P$501,B2087))</f>
        <v>0</v>
      </c>
      <c r="M2087">
        <f>IF(A2087="","",SUMIFS(BallByBall!$W$2:$W$501,BallByBall!$B$2:$B$501,A2087,BallByBall!$P$2:$P$501,B2087))</f>
        <v>0</v>
      </c>
      <c r="N2087">
        <f>IF(A2087="","",SUMIFS(BallByBall!$X$2:$X$501,BallByBall!$B$2:$B$501,A2087,BallByBall!$P$2:$P$501,B2087))</f>
        <v>0</v>
      </c>
      <c r="O2087">
        <f>IF(A2087="","",SUMIFS(OverSummary!$G$2:$G$101,OverSummary!$A$2:$A$101,A2087,OverSummary!$D$2:$D$101,B2087))</f>
        <v>0</v>
      </c>
      <c r="P2087">
        <f>IF(A2087="","",G2087*Rules!$B$13+H2087*Rules!$B$14+I2087*Rules!$B$15)</f>
        <v>0</v>
      </c>
      <c r="Q2087">
        <f>IF(A2087="","",IF(G2087&gt;=100,Rules!$B$18,IF(G2087&gt;=50,Rules!$B$17,IF(G2087&gt;=30,Rules!$B$16,0)))+IF(AND(F2087=1,D2087&lt;&gt;"BWL",G2087=0),Rules!$B$27,0))</f>
        <v>0</v>
      </c>
      <c r="R2087">
        <f>IF(A2087="","",J2087*Rules!$B$19+O2087*Rules!$B$22)</f>
        <v>0</v>
      </c>
      <c r="S2087">
        <f>IF(A2087="","",IF(J2087&gt;=4,Rules!$B$21,IF(J2087&gt;=3,Rules!$B$20,0)))</f>
        <v>0</v>
      </c>
      <c r="T2087">
        <f>IF(A2087="","",K2087*Rules!$B$23+L2087*Rules!$B$24+M2087*Rules!$B$25+N2087*Rules!$B$26)</f>
        <v>0</v>
      </c>
      <c r="U2087">
        <f t="shared" si="32"/>
        <v>0</v>
      </c>
    </row>
    <row r="2088" spans="1:21" x14ac:dyDescent="0.2">
      <c r="A2088" t="str">
        <f>MatchSquad!A2088</f>
        <v>M042</v>
      </c>
      <c r="B2088" t="str">
        <f>MatchSquad!B2088</f>
        <v>P212</v>
      </c>
      <c r="C2088" t="str">
        <f>MatchSquad!C2088</f>
        <v>Venkatesh Iyer</v>
      </c>
      <c r="D2088" t="str">
        <f>MatchSquad!D2088</f>
        <v>AR</v>
      </c>
      <c r="E2088" t="str">
        <f>MatchSquad!E2088</f>
        <v>RCB</v>
      </c>
      <c r="F2088">
        <f>MatchSquad!G2088</f>
        <v>0</v>
      </c>
      <c r="G2088">
        <f>IF(A2088="","",SUMIFS(BallByBall!$I$2:$I$501,BallByBall!$B$2:$B$501,A2088,BallByBall!$F$2:$F$501,B2088))</f>
        <v>0</v>
      </c>
      <c r="H2088">
        <f>IF(A2088="","",COUNTIFS(BallByBall!$B$2:$B$501,A2088,BallByBall!$F$2:$F$501,B2088,BallByBall!$Q$2:$Q$501,1))</f>
        <v>0</v>
      </c>
      <c r="I2088">
        <f>IF(A2088="","",COUNTIFS(BallByBall!$B$2:$B$501,A2088,BallByBall!$F$2:$F$501,B2088,BallByBall!$R$2:$R$501,1))</f>
        <v>0</v>
      </c>
      <c r="J2088">
        <f>IF(A2088="","",SUMIFS(BallByBall!$T$2:$T$501,BallByBall!$B$2:$B$501,A2088,BallByBall!$H$2:$H$501,B2088))</f>
        <v>0</v>
      </c>
      <c r="K2088">
        <f>IF(A2088="","",SUMIFS(BallByBall!$U$2:$U$501,BallByBall!$B$2:$B$501,A2088,BallByBall!$P$2:$P$501,B2088))</f>
        <v>0</v>
      </c>
      <c r="L2088">
        <f>IF(A2088="","",SUMIFS(BallByBall!$V$2:$V$501,BallByBall!$B$2:$B$501,A2088,BallByBall!$P$2:$P$501,B2088))</f>
        <v>0</v>
      </c>
      <c r="M2088">
        <f>IF(A2088="","",SUMIFS(BallByBall!$W$2:$W$501,BallByBall!$B$2:$B$501,A2088,BallByBall!$P$2:$P$501,B2088))</f>
        <v>0</v>
      </c>
      <c r="N2088">
        <f>IF(A2088="","",SUMIFS(BallByBall!$X$2:$X$501,BallByBall!$B$2:$B$501,A2088,BallByBall!$P$2:$P$501,B2088))</f>
        <v>0</v>
      </c>
      <c r="O2088">
        <f>IF(A2088="","",SUMIFS(OverSummary!$G$2:$G$101,OverSummary!$A$2:$A$101,A2088,OverSummary!$D$2:$D$101,B2088))</f>
        <v>0</v>
      </c>
      <c r="P2088">
        <f>IF(A2088="","",G2088*Rules!$B$13+H2088*Rules!$B$14+I2088*Rules!$B$15)</f>
        <v>0</v>
      </c>
      <c r="Q2088">
        <f>IF(A2088="","",IF(G2088&gt;=100,Rules!$B$18,IF(G2088&gt;=50,Rules!$B$17,IF(G2088&gt;=30,Rules!$B$16,0)))+IF(AND(F2088=1,D2088&lt;&gt;"BWL",G2088=0),Rules!$B$27,0))</f>
        <v>0</v>
      </c>
      <c r="R2088">
        <f>IF(A2088="","",J2088*Rules!$B$19+O2088*Rules!$B$22)</f>
        <v>0</v>
      </c>
      <c r="S2088">
        <f>IF(A2088="","",IF(J2088&gt;=4,Rules!$B$21,IF(J2088&gt;=3,Rules!$B$20,0)))</f>
        <v>0</v>
      </c>
      <c r="T2088">
        <f>IF(A2088="","",K2088*Rules!$B$23+L2088*Rules!$B$24+M2088*Rules!$B$25+N2088*Rules!$B$26)</f>
        <v>0</v>
      </c>
      <c r="U2088">
        <f t="shared" si="32"/>
        <v>0</v>
      </c>
    </row>
    <row r="2089" spans="1:21" x14ac:dyDescent="0.2">
      <c r="A2089" t="str">
        <f>MatchSquad!A2089</f>
        <v>M042</v>
      </c>
      <c r="B2089" t="str">
        <f>MatchSquad!B2089</f>
        <v>P213</v>
      </c>
      <c r="C2089" t="str">
        <f>MatchSquad!C2089</f>
        <v>Satvik Deswal</v>
      </c>
      <c r="D2089" t="str">
        <f>MatchSquad!D2089</f>
        <v>AR</v>
      </c>
      <c r="E2089" t="str">
        <f>MatchSquad!E2089</f>
        <v>RCB</v>
      </c>
      <c r="F2089">
        <f>MatchSquad!G2089</f>
        <v>0</v>
      </c>
      <c r="G2089">
        <f>IF(A2089="","",SUMIFS(BallByBall!$I$2:$I$501,BallByBall!$B$2:$B$501,A2089,BallByBall!$F$2:$F$501,B2089))</f>
        <v>0</v>
      </c>
      <c r="H2089">
        <f>IF(A2089="","",COUNTIFS(BallByBall!$B$2:$B$501,A2089,BallByBall!$F$2:$F$501,B2089,BallByBall!$Q$2:$Q$501,1))</f>
        <v>0</v>
      </c>
      <c r="I2089">
        <f>IF(A2089="","",COUNTIFS(BallByBall!$B$2:$B$501,A2089,BallByBall!$F$2:$F$501,B2089,BallByBall!$R$2:$R$501,1))</f>
        <v>0</v>
      </c>
      <c r="J2089">
        <f>IF(A2089="","",SUMIFS(BallByBall!$T$2:$T$501,BallByBall!$B$2:$B$501,A2089,BallByBall!$H$2:$H$501,B2089))</f>
        <v>0</v>
      </c>
      <c r="K2089">
        <f>IF(A2089="","",SUMIFS(BallByBall!$U$2:$U$501,BallByBall!$B$2:$B$501,A2089,BallByBall!$P$2:$P$501,B2089))</f>
        <v>0</v>
      </c>
      <c r="L2089">
        <f>IF(A2089="","",SUMIFS(BallByBall!$V$2:$V$501,BallByBall!$B$2:$B$501,A2089,BallByBall!$P$2:$P$501,B2089))</f>
        <v>0</v>
      </c>
      <c r="M2089">
        <f>IF(A2089="","",SUMIFS(BallByBall!$W$2:$W$501,BallByBall!$B$2:$B$501,A2089,BallByBall!$P$2:$P$501,B2089))</f>
        <v>0</v>
      </c>
      <c r="N2089">
        <f>IF(A2089="","",SUMIFS(BallByBall!$X$2:$X$501,BallByBall!$B$2:$B$501,A2089,BallByBall!$P$2:$P$501,B2089))</f>
        <v>0</v>
      </c>
      <c r="O2089">
        <f>IF(A2089="","",SUMIFS(OverSummary!$G$2:$G$101,OverSummary!$A$2:$A$101,A2089,OverSummary!$D$2:$D$101,B2089))</f>
        <v>0</v>
      </c>
      <c r="P2089">
        <f>IF(A2089="","",G2089*Rules!$B$13+H2089*Rules!$B$14+I2089*Rules!$B$15)</f>
        <v>0</v>
      </c>
      <c r="Q2089">
        <f>IF(A2089="","",IF(G2089&gt;=100,Rules!$B$18,IF(G2089&gt;=50,Rules!$B$17,IF(G2089&gt;=30,Rules!$B$16,0)))+IF(AND(F2089=1,D2089&lt;&gt;"BWL",G2089=0),Rules!$B$27,0))</f>
        <v>0</v>
      </c>
      <c r="R2089">
        <f>IF(A2089="","",J2089*Rules!$B$19+O2089*Rules!$B$22)</f>
        <v>0</v>
      </c>
      <c r="S2089">
        <f>IF(A2089="","",IF(J2089&gt;=4,Rules!$B$21,IF(J2089&gt;=3,Rules!$B$20,0)))</f>
        <v>0</v>
      </c>
      <c r="T2089">
        <f>IF(A2089="","",K2089*Rules!$B$23+L2089*Rules!$B$24+M2089*Rules!$B$25+N2089*Rules!$B$26)</f>
        <v>0</v>
      </c>
      <c r="U2089">
        <f t="shared" si="32"/>
        <v>0</v>
      </c>
    </row>
    <row r="2090" spans="1:21" x14ac:dyDescent="0.2">
      <c r="A2090" t="str">
        <f>MatchSquad!A2090</f>
        <v>M042</v>
      </c>
      <c r="B2090" t="str">
        <f>MatchSquad!B2090</f>
        <v>P214</v>
      </c>
      <c r="C2090" t="str">
        <f>MatchSquad!C2090</f>
        <v>Mangesh Yadav</v>
      </c>
      <c r="D2090" t="str">
        <f>MatchSquad!D2090</f>
        <v>AR</v>
      </c>
      <c r="E2090" t="str">
        <f>MatchSquad!E2090</f>
        <v>RCB</v>
      </c>
      <c r="F2090">
        <f>MatchSquad!G2090</f>
        <v>0</v>
      </c>
      <c r="G2090">
        <f>IF(A2090="","",SUMIFS(BallByBall!$I$2:$I$501,BallByBall!$B$2:$B$501,A2090,BallByBall!$F$2:$F$501,B2090))</f>
        <v>0</v>
      </c>
      <c r="H2090">
        <f>IF(A2090="","",COUNTIFS(BallByBall!$B$2:$B$501,A2090,BallByBall!$F$2:$F$501,B2090,BallByBall!$Q$2:$Q$501,1))</f>
        <v>0</v>
      </c>
      <c r="I2090">
        <f>IF(A2090="","",COUNTIFS(BallByBall!$B$2:$B$501,A2090,BallByBall!$F$2:$F$501,B2090,BallByBall!$R$2:$R$501,1))</f>
        <v>0</v>
      </c>
      <c r="J2090">
        <f>IF(A2090="","",SUMIFS(BallByBall!$T$2:$T$501,BallByBall!$B$2:$B$501,A2090,BallByBall!$H$2:$H$501,B2090))</f>
        <v>0</v>
      </c>
      <c r="K2090">
        <f>IF(A2090="","",SUMIFS(BallByBall!$U$2:$U$501,BallByBall!$B$2:$B$501,A2090,BallByBall!$P$2:$P$501,B2090))</f>
        <v>0</v>
      </c>
      <c r="L2090">
        <f>IF(A2090="","",SUMIFS(BallByBall!$V$2:$V$501,BallByBall!$B$2:$B$501,A2090,BallByBall!$P$2:$P$501,B2090))</f>
        <v>0</v>
      </c>
      <c r="M2090">
        <f>IF(A2090="","",SUMIFS(BallByBall!$W$2:$W$501,BallByBall!$B$2:$B$501,A2090,BallByBall!$P$2:$P$501,B2090))</f>
        <v>0</v>
      </c>
      <c r="N2090">
        <f>IF(A2090="","",SUMIFS(BallByBall!$X$2:$X$501,BallByBall!$B$2:$B$501,A2090,BallByBall!$P$2:$P$501,B2090))</f>
        <v>0</v>
      </c>
      <c r="O2090">
        <f>IF(A2090="","",SUMIFS(OverSummary!$G$2:$G$101,OverSummary!$A$2:$A$101,A2090,OverSummary!$D$2:$D$101,B2090))</f>
        <v>0</v>
      </c>
      <c r="P2090">
        <f>IF(A2090="","",G2090*Rules!$B$13+H2090*Rules!$B$14+I2090*Rules!$B$15)</f>
        <v>0</v>
      </c>
      <c r="Q2090">
        <f>IF(A2090="","",IF(G2090&gt;=100,Rules!$B$18,IF(G2090&gt;=50,Rules!$B$17,IF(G2090&gt;=30,Rules!$B$16,0)))+IF(AND(F2090=1,D2090&lt;&gt;"BWL",G2090=0),Rules!$B$27,0))</f>
        <v>0</v>
      </c>
      <c r="R2090">
        <f>IF(A2090="","",J2090*Rules!$B$19+O2090*Rules!$B$22)</f>
        <v>0</v>
      </c>
      <c r="S2090">
        <f>IF(A2090="","",IF(J2090&gt;=4,Rules!$B$21,IF(J2090&gt;=3,Rules!$B$20,0)))</f>
        <v>0</v>
      </c>
      <c r="T2090">
        <f>IF(A2090="","",K2090*Rules!$B$23+L2090*Rules!$B$24+M2090*Rules!$B$25+N2090*Rules!$B$26)</f>
        <v>0</v>
      </c>
      <c r="U2090">
        <f t="shared" si="32"/>
        <v>0</v>
      </c>
    </row>
    <row r="2091" spans="1:21" x14ac:dyDescent="0.2">
      <c r="A2091" t="str">
        <f>MatchSquad!A2091</f>
        <v>M042</v>
      </c>
      <c r="B2091" t="str">
        <f>MatchSquad!B2091</f>
        <v>P215</v>
      </c>
      <c r="C2091" t="str">
        <f>MatchSquad!C2091</f>
        <v>Vicky Ostwal</v>
      </c>
      <c r="D2091" t="str">
        <f>MatchSquad!D2091</f>
        <v>AR</v>
      </c>
      <c r="E2091" t="str">
        <f>MatchSquad!E2091</f>
        <v>RCB</v>
      </c>
      <c r="F2091">
        <f>MatchSquad!G2091</f>
        <v>0</v>
      </c>
      <c r="G2091">
        <f>IF(A2091="","",SUMIFS(BallByBall!$I$2:$I$501,BallByBall!$B$2:$B$501,A2091,BallByBall!$F$2:$F$501,B2091))</f>
        <v>0</v>
      </c>
      <c r="H2091">
        <f>IF(A2091="","",COUNTIFS(BallByBall!$B$2:$B$501,A2091,BallByBall!$F$2:$F$501,B2091,BallByBall!$Q$2:$Q$501,1))</f>
        <v>0</v>
      </c>
      <c r="I2091">
        <f>IF(A2091="","",COUNTIFS(BallByBall!$B$2:$B$501,A2091,BallByBall!$F$2:$F$501,B2091,BallByBall!$R$2:$R$501,1))</f>
        <v>0</v>
      </c>
      <c r="J2091">
        <f>IF(A2091="","",SUMIFS(BallByBall!$T$2:$T$501,BallByBall!$B$2:$B$501,A2091,BallByBall!$H$2:$H$501,B2091))</f>
        <v>0</v>
      </c>
      <c r="K2091">
        <f>IF(A2091="","",SUMIFS(BallByBall!$U$2:$U$501,BallByBall!$B$2:$B$501,A2091,BallByBall!$P$2:$P$501,B2091))</f>
        <v>0</v>
      </c>
      <c r="L2091">
        <f>IF(A2091="","",SUMIFS(BallByBall!$V$2:$V$501,BallByBall!$B$2:$B$501,A2091,BallByBall!$P$2:$P$501,B2091))</f>
        <v>0</v>
      </c>
      <c r="M2091">
        <f>IF(A2091="","",SUMIFS(BallByBall!$W$2:$W$501,BallByBall!$B$2:$B$501,A2091,BallByBall!$P$2:$P$501,B2091))</f>
        <v>0</v>
      </c>
      <c r="N2091">
        <f>IF(A2091="","",SUMIFS(BallByBall!$X$2:$X$501,BallByBall!$B$2:$B$501,A2091,BallByBall!$P$2:$P$501,B2091))</f>
        <v>0</v>
      </c>
      <c r="O2091">
        <f>IF(A2091="","",SUMIFS(OverSummary!$G$2:$G$101,OverSummary!$A$2:$A$101,A2091,OverSummary!$D$2:$D$101,B2091))</f>
        <v>0</v>
      </c>
      <c r="P2091">
        <f>IF(A2091="","",G2091*Rules!$B$13+H2091*Rules!$B$14+I2091*Rules!$B$15)</f>
        <v>0</v>
      </c>
      <c r="Q2091">
        <f>IF(A2091="","",IF(G2091&gt;=100,Rules!$B$18,IF(G2091&gt;=50,Rules!$B$17,IF(G2091&gt;=30,Rules!$B$16,0)))+IF(AND(F2091=1,D2091&lt;&gt;"BWL",G2091=0),Rules!$B$27,0))</f>
        <v>0</v>
      </c>
      <c r="R2091">
        <f>IF(A2091="","",J2091*Rules!$B$19+O2091*Rules!$B$22)</f>
        <v>0</v>
      </c>
      <c r="S2091">
        <f>IF(A2091="","",IF(J2091&gt;=4,Rules!$B$21,IF(J2091&gt;=3,Rules!$B$20,0)))</f>
        <v>0</v>
      </c>
      <c r="T2091">
        <f>IF(A2091="","",K2091*Rules!$B$23+L2091*Rules!$B$24+M2091*Rules!$B$25+N2091*Rules!$B$26)</f>
        <v>0</v>
      </c>
      <c r="U2091">
        <f t="shared" si="32"/>
        <v>0</v>
      </c>
    </row>
    <row r="2092" spans="1:21" x14ac:dyDescent="0.2">
      <c r="A2092" t="str">
        <f>MatchSquad!A2092</f>
        <v>M042</v>
      </c>
      <c r="B2092" t="str">
        <f>MatchSquad!B2092</f>
        <v>P216</v>
      </c>
      <c r="C2092" t="str">
        <f>MatchSquad!C2092</f>
        <v>Vihaan Malhotra</v>
      </c>
      <c r="D2092" t="str">
        <f>MatchSquad!D2092</f>
        <v>AR</v>
      </c>
      <c r="E2092" t="str">
        <f>MatchSquad!E2092</f>
        <v>RCB</v>
      </c>
      <c r="F2092">
        <f>MatchSquad!G2092</f>
        <v>0</v>
      </c>
      <c r="G2092">
        <f>IF(A2092="","",SUMIFS(BallByBall!$I$2:$I$501,BallByBall!$B$2:$B$501,A2092,BallByBall!$F$2:$F$501,B2092))</f>
        <v>0</v>
      </c>
      <c r="H2092">
        <f>IF(A2092="","",COUNTIFS(BallByBall!$B$2:$B$501,A2092,BallByBall!$F$2:$F$501,B2092,BallByBall!$Q$2:$Q$501,1))</f>
        <v>0</v>
      </c>
      <c r="I2092">
        <f>IF(A2092="","",COUNTIFS(BallByBall!$B$2:$B$501,A2092,BallByBall!$F$2:$F$501,B2092,BallByBall!$R$2:$R$501,1))</f>
        <v>0</v>
      </c>
      <c r="J2092">
        <f>IF(A2092="","",SUMIFS(BallByBall!$T$2:$T$501,BallByBall!$B$2:$B$501,A2092,BallByBall!$H$2:$H$501,B2092))</f>
        <v>0</v>
      </c>
      <c r="K2092">
        <f>IF(A2092="","",SUMIFS(BallByBall!$U$2:$U$501,BallByBall!$B$2:$B$501,A2092,BallByBall!$P$2:$P$501,B2092))</f>
        <v>0</v>
      </c>
      <c r="L2092">
        <f>IF(A2092="","",SUMIFS(BallByBall!$V$2:$V$501,BallByBall!$B$2:$B$501,A2092,BallByBall!$P$2:$P$501,B2092))</f>
        <v>0</v>
      </c>
      <c r="M2092">
        <f>IF(A2092="","",SUMIFS(BallByBall!$W$2:$W$501,BallByBall!$B$2:$B$501,A2092,BallByBall!$P$2:$P$501,B2092))</f>
        <v>0</v>
      </c>
      <c r="N2092">
        <f>IF(A2092="","",SUMIFS(BallByBall!$X$2:$X$501,BallByBall!$B$2:$B$501,A2092,BallByBall!$P$2:$P$501,B2092))</f>
        <v>0</v>
      </c>
      <c r="O2092">
        <f>IF(A2092="","",SUMIFS(OverSummary!$G$2:$G$101,OverSummary!$A$2:$A$101,A2092,OverSummary!$D$2:$D$101,B2092))</f>
        <v>0</v>
      </c>
      <c r="P2092">
        <f>IF(A2092="","",G2092*Rules!$B$13+H2092*Rules!$B$14+I2092*Rules!$B$15)</f>
        <v>0</v>
      </c>
      <c r="Q2092">
        <f>IF(A2092="","",IF(G2092&gt;=100,Rules!$B$18,IF(G2092&gt;=50,Rules!$B$17,IF(G2092&gt;=30,Rules!$B$16,0)))+IF(AND(F2092=1,D2092&lt;&gt;"BWL",G2092=0),Rules!$B$27,0))</f>
        <v>0</v>
      </c>
      <c r="R2092">
        <f>IF(A2092="","",J2092*Rules!$B$19+O2092*Rules!$B$22)</f>
        <v>0</v>
      </c>
      <c r="S2092">
        <f>IF(A2092="","",IF(J2092&gt;=4,Rules!$B$21,IF(J2092&gt;=3,Rules!$B$20,0)))</f>
        <v>0</v>
      </c>
      <c r="T2092">
        <f>IF(A2092="","",K2092*Rules!$B$23+L2092*Rules!$B$24+M2092*Rules!$B$25+N2092*Rules!$B$26)</f>
        <v>0</v>
      </c>
      <c r="U2092">
        <f t="shared" si="32"/>
        <v>0</v>
      </c>
    </row>
    <row r="2093" spans="1:21" x14ac:dyDescent="0.2">
      <c r="A2093" t="str">
        <f>MatchSquad!A2093</f>
        <v>M042</v>
      </c>
      <c r="B2093" t="str">
        <f>MatchSquad!B2093</f>
        <v>P217</v>
      </c>
      <c r="C2093" t="str">
        <f>MatchSquad!C2093</f>
        <v>Kanishk Chouhan</v>
      </c>
      <c r="D2093" t="str">
        <f>MatchSquad!D2093</f>
        <v>AR</v>
      </c>
      <c r="E2093" t="str">
        <f>MatchSquad!E2093</f>
        <v>RCB</v>
      </c>
      <c r="F2093">
        <f>MatchSquad!G2093</f>
        <v>0</v>
      </c>
      <c r="G2093">
        <f>IF(A2093="","",SUMIFS(BallByBall!$I$2:$I$501,BallByBall!$B$2:$B$501,A2093,BallByBall!$F$2:$F$501,B2093))</f>
        <v>0</v>
      </c>
      <c r="H2093">
        <f>IF(A2093="","",COUNTIFS(BallByBall!$B$2:$B$501,A2093,BallByBall!$F$2:$F$501,B2093,BallByBall!$Q$2:$Q$501,1))</f>
        <v>0</v>
      </c>
      <c r="I2093">
        <f>IF(A2093="","",COUNTIFS(BallByBall!$B$2:$B$501,A2093,BallByBall!$F$2:$F$501,B2093,BallByBall!$R$2:$R$501,1))</f>
        <v>0</v>
      </c>
      <c r="J2093">
        <f>IF(A2093="","",SUMIFS(BallByBall!$T$2:$T$501,BallByBall!$B$2:$B$501,A2093,BallByBall!$H$2:$H$501,B2093))</f>
        <v>0</v>
      </c>
      <c r="K2093">
        <f>IF(A2093="","",SUMIFS(BallByBall!$U$2:$U$501,BallByBall!$B$2:$B$501,A2093,BallByBall!$P$2:$P$501,B2093))</f>
        <v>0</v>
      </c>
      <c r="L2093">
        <f>IF(A2093="","",SUMIFS(BallByBall!$V$2:$V$501,BallByBall!$B$2:$B$501,A2093,BallByBall!$P$2:$P$501,B2093))</f>
        <v>0</v>
      </c>
      <c r="M2093">
        <f>IF(A2093="","",SUMIFS(BallByBall!$W$2:$W$501,BallByBall!$B$2:$B$501,A2093,BallByBall!$P$2:$P$501,B2093))</f>
        <v>0</v>
      </c>
      <c r="N2093">
        <f>IF(A2093="","",SUMIFS(BallByBall!$X$2:$X$501,BallByBall!$B$2:$B$501,A2093,BallByBall!$P$2:$P$501,B2093))</f>
        <v>0</v>
      </c>
      <c r="O2093">
        <f>IF(A2093="","",SUMIFS(OverSummary!$G$2:$G$101,OverSummary!$A$2:$A$101,A2093,OverSummary!$D$2:$D$101,B2093))</f>
        <v>0</v>
      </c>
      <c r="P2093">
        <f>IF(A2093="","",G2093*Rules!$B$13+H2093*Rules!$B$14+I2093*Rules!$B$15)</f>
        <v>0</v>
      </c>
      <c r="Q2093">
        <f>IF(A2093="","",IF(G2093&gt;=100,Rules!$B$18,IF(G2093&gt;=50,Rules!$B$17,IF(G2093&gt;=30,Rules!$B$16,0)))+IF(AND(F2093=1,D2093&lt;&gt;"BWL",G2093=0),Rules!$B$27,0))</f>
        <v>0</v>
      </c>
      <c r="R2093">
        <f>IF(A2093="","",J2093*Rules!$B$19+O2093*Rules!$B$22)</f>
        <v>0</v>
      </c>
      <c r="S2093">
        <f>IF(A2093="","",IF(J2093&gt;=4,Rules!$B$21,IF(J2093&gt;=3,Rules!$B$20,0)))</f>
        <v>0</v>
      </c>
      <c r="T2093">
        <f>IF(A2093="","",K2093*Rules!$B$23+L2093*Rules!$B$24+M2093*Rules!$B$25+N2093*Rules!$B$26)</f>
        <v>0</v>
      </c>
      <c r="U2093">
        <f t="shared" si="32"/>
        <v>0</v>
      </c>
    </row>
    <row r="2094" spans="1:21" x14ac:dyDescent="0.2">
      <c r="A2094" t="str">
        <f>MatchSquad!A2094</f>
        <v>M042</v>
      </c>
      <c r="B2094" t="str">
        <f>MatchSquad!B2094</f>
        <v>P218</v>
      </c>
      <c r="C2094" t="str">
        <f>MatchSquad!C2094</f>
        <v>Josh Hazlewood</v>
      </c>
      <c r="D2094" t="str">
        <f>MatchSquad!D2094</f>
        <v>BWL</v>
      </c>
      <c r="E2094" t="str">
        <f>MatchSquad!E2094</f>
        <v>RCB</v>
      </c>
      <c r="F2094">
        <f>MatchSquad!G2094</f>
        <v>0</v>
      </c>
      <c r="G2094">
        <f>IF(A2094="","",SUMIFS(BallByBall!$I$2:$I$501,BallByBall!$B$2:$B$501,A2094,BallByBall!$F$2:$F$501,B2094))</f>
        <v>0</v>
      </c>
      <c r="H2094">
        <f>IF(A2094="","",COUNTIFS(BallByBall!$B$2:$B$501,A2094,BallByBall!$F$2:$F$501,B2094,BallByBall!$Q$2:$Q$501,1))</f>
        <v>0</v>
      </c>
      <c r="I2094">
        <f>IF(A2094="","",COUNTIFS(BallByBall!$B$2:$B$501,A2094,BallByBall!$F$2:$F$501,B2094,BallByBall!$R$2:$R$501,1))</f>
        <v>0</v>
      </c>
      <c r="J2094">
        <f>IF(A2094="","",SUMIFS(BallByBall!$T$2:$T$501,BallByBall!$B$2:$B$501,A2094,BallByBall!$H$2:$H$501,B2094))</f>
        <v>0</v>
      </c>
      <c r="K2094">
        <f>IF(A2094="","",SUMIFS(BallByBall!$U$2:$U$501,BallByBall!$B$2:$B$501,A2094,BallByBall!$P$2:$P$501,B2094))</f>
        <v>0</v>
      </c>
      <c r="L2094">
        <f>IF(A2094="","",SUMIFS(BallByBall!$V$2:$V$501,BallByBall!$B$2:$B$501,A2094,BallByBall!$P$2:$P$501,B2094))</f>
        <v>0</v>
      </c>
      <c r="M2094">
        <f>IF(A2094="","",SUMIFS(BallByBall!$W$2:$W$501,BallByBall!$B$2:$B$501,A2094,BallByBall!$P$2:$P$501,B2094))</f>
        <v>0</v>
      </c>
      <c r="N2094">
        <f>IF(A2094="","",SUMIFS(BallByBall!$X$2:$X$501,BallByBall!$B$2:$B$501,A2094,BallByBall!$P$2:$P$501,B2094))</f>
        <v>0</v>
      </c>
      <c r="O2094">
        <f>IF(A2094="","",SUMIFS(OverSummary!$G$2:$G$101,OverSummary!$A$2:$A$101,A2094,OverSummary!$D$2:$D$101,B2094))</f>
        <v>0</v>
      </c>
      <c r="P2094">
        <f>IF(A2094="","",G2094*Rules!$B$13+H2094*Rules!$B$14+I2094*Rules!$B$15)</f>
        <v>0</v>
      </c>
      <c r="Q2094">
        <f>IF(A2094="","",IF(G2094&gt;=100,Rules!$B$18,IF(G2094&gt;=50,Rules!$B$17,IF(G2094&gt;=30,Rules!$B$16,0)))+IF(AND(F2094=1,D2094&lt;&gt;"BWL",G2094=0),Rules!$B$27,0))</f>
        <v>0</v>
      </c>
      <c r="R2094">
        <f>IF(A2094="","",J2094*Rules!$B$19+O2094*Rules!$B$22)</f>
        <v>0</v>
      </c>
      <c r="S2094">
        <f>IF(A2094="","",IF(J2094&gt;=4,Rules!$B$21,IF(J2094&gt;=3,Rules!$B$20,0)))</f>
        <v>0</v>
      </c>
      <c r="T2094">
        <f>IF(A2094="","",K2094*Rules!$B$23+L2094*Rules!$B$24+M2094*Rules!$B$25+N2094*Rules!$B$26)</f>
        <v>0</v>
      </c>
      <c r="U2094">
        <f t="shared" si="32"/>
        <v>0</v>
      </c>
    </row>
    <row r="2095" spans="1:21" x14ac:dyDescent="0.2">
      <c r="A2095" t="str">
        <f>MatchSquad!A2095</f>
        <v>M042</v>
      </c>
      <c r="B2095" t="str">
        <f>MatchSquad!B2095</f>
        <v>P219</v>
      </c>
      <c r="C2095" t="str">
        <f>MatchSquad!C2095</f>
        <v>Rasikh Dar</v>
      </c>
      <c r="D2095" t="str">
        <f>MatchSquad!D2095</f>
        <v>BWL</v>
      </c>
      <c r="E2095" t="str">
        <f>MatchSquad!E2095</f>
        <v>RCB</v>
      </c>
      <c r="F2095">
        <f>MatchSquad!G2095</f>
        <v>0</v>
      </c>
      <c r="G2095">
        <f>IF(A2095="","",SUMIFS(BallByBall!$I$2:$I$501,BallByBall!$B$2:$B$501,A2095,BallByBall!$F$2:$F$501,B2095))</f>
        <v>0</v>
      </c>
      <c r="H2095">
        <f>IF(A2095="","",COUNTIFS(BallByBall!$B$2:$B$501,A2095,BallByBall!$F$2:$F$501,B2095,BallByBall!$Q$2:$Q$501,1))</f>
        <v>0</v>
      </c>
      <c r="I2095">
        <f>IF(A2095="","",COUNTIFS(BallByBall!$B$2:$B$501,A2095,BallByBall!$F$2:$F$501,B2095,BallByBall!$R$2:$R$501,1))</f>
        <v>0</v>
      </c>
      <c r="J2095">
        <f>IF(A2095="","",SUMIFS(BallByBall!$T$2:$T$501,BallByBall!$B$2:$B$501,A2095,BallByBall!$H$2:$H$501,B2095))</f>
        <v>0</v>
      </c>
      <c r="K2095">
        <f>IF(A2095="","",SUMIFS(BallByBall!$U$2:$U$501,BallByBall!$B$2:$B$501,A2095,BallByBall!$P$2:$P$501,B2095))</f>
        <v>0</v>
      </c>
      <c r="L2095">
        <f>IF(A2095="","",SUMIFS(BallByBall!$V$2:$V$501,BallByBall!$B$2:$B$501,A2095,BallByBall!$P$2:$P$501,B2095))</f>
        <v>0</v>
      </c>
      <c r="M2095">
        <f>IF(A2095="","",SUMIFS(BallByBall!$W$2:$W$501,BallByBall!$B$2:$B$501,A2095,BallByBall!$P$2:$P$501,B2095))</f>
        <v>0</v>
      </c>
      <c r="N2095">
        <f>IF(A2095="","",SUMIFS(BallByBall!$X$2:$X$501,BallByBall!$B$2:$B$501,A2095,BallByBall!$P$2:$P$501,B2095))</f>
        <v>0</v>
      </c>
      <c r="O2095">
        <f>IF(A2095="","",SUMIFS(OverSummary!$G$2:$G$101,OverSummary!$A$2:$A$101,A2095,OverSummary!$D$2:$D$101,B2095))</f>
        <v>0</v>
      </c>
      <c r="P2095">
        <f>IF(A2095="","",G2095*Rules!$B$13+H2095*Rules!$B$14+I2095*Rules!$B$15)</f>
        <v>0</v>
      </c>
      <c r="Q2095">
        <f>IF(A2095="","",IF(G2095&gt;=100,Rules!$B$18,IF(G2095&gt;=50,Rules!$B$17,IF(G2095&gt;=30,Rules!$B$16,0)))+IF(AND(F2095=1,D2095&lt;&gt;"BWL",G2095=0),Rules!$B$27,0))</f>
        <v>0</v>
      </c>
      <c r="R2095">
        <f>IF(A2095="","",J2095*Rules!$B$19+O2095*Rules!$B$22)</f>
        <v>0</v>
      </c>
      <c r="S2095">
        <f>IF(A2095="","",IF(J2095&gt;=4,Rules!$B$21,IF(J2095&gt;=3,Rules!$B$20,0)))</f>
        <v>0</v>
      </c>
      <c r="T2095">
        <f>IF(A2095="","",K2095*Rules!$B$23+L2095*Rules!$B$24+M2095*Rules!$B$25+N2095*Rules!$B$26)</f>
        <v>0</v>
      </c>
      <c r="U2095">
        <f t="shared" si="32"/>
        <v>0</v>
      </c>
    </row>
    <row r="2096" spans="1:21" x14ac:dyDescent="0.2">
      <c r="A2096" t="str">
        <f>MatchSquad!A2096</f>
        <v>M042</v>
      </c>
      <c r="B2096" t="str">
        <f>MatchSquad!B2096</f>
        <v>P220</v>
      </c>
      <c r="C2096" t="str">
        <f>MatchSquad!C2096</f>
        <v>Suyash Sharma</v>
      </c>
      <c r="D2096" t="str">
        <f>MatchSquad!D2096</f>
        <v>BWL</v>
      </c>
      <c r="E2096" t="str">
        <f>MatchSquad!E2096</f>
        <v>RCB</v>
      </c>
      <c r="F2096">
        <f>MatchSquad!G2096</f>
        <v>0</v>
      </c>
      <c r="G2096">
        <f>IF(A2096="","",SUMIFS(BallByBall!$I$2:$I$501,BallByBall!$B$2:$B$501,A2096,BallByBall!$F$2:$F$501,B2096))</f>
        <v>0</v>
      </c>
      <c r="H2096">
        <f>IF(A2096="","",COUNTIFS(BallByBall!$B$2:$B$501,A2096,BallByBall!$F$2:$F$501,B2096,BallByBall!$Q$2:$Q$501,1))</f>
        <v>0</v>
      </c>
      <c r="I2096">
        <f>IF(A2096="","",COUNTIFS(BallByBall!$B$2:$B$501,A2096,BallByBall!$F$2:$F$501,B2096,BallByBall!$R$2:$R$501,1))</f>
        <v>0</v>
      </c>
      <c r="J2096">
        <f>IF(A2096="","",SUMIFS(BallByBall!$T$2:$T$501,BallByBall!$B$2:$B$501,A2096,BallByBall!$H$2:$H$501,B2096))</f>
        <v>0</v>
      </c>
      <c r="K2096">
        <f>IF(A2096="","",SUMIFS(BallByBall!$U$2:$U$501,BallByBall!$B$2:$B$501,A2096,BallByBall!$P$2:$P$501,B2096))</f>
        <v>0</v>
      </c>
      <c r="L2096">
        <f>IF(A2096="","",SUMIFS(BallByBall!$V$2:$V$501,BallByBall!$B$2:$B$501,A2096,BallByBall!$P$2:$P$501,B2096))</f>
        <v>0</v>
      </c>
      <c r="M2096">
        <f>IF(A2096="","",SUMIFS(BallByBall!$W$2:$W$501,BallByBall!$B$2:$B$501,A2096,BallByBall!$P$2:$P$501,B2096))</f>
        <v>0</v>
      </c>
      <c r="N2096">
        <f>IF(A2096="","",SUMIFS(BallByBall!$X$2:$X$501,BallByBall!$B$2:$B$501,A2096,BallByBall!$P$2:$P$501,B2096))</f>
        <v>0</v>
      </c>
      <c r="O2096">
        <f>IF(A2096="","",SUMIFS(OverSummary!$G$2:$G$101,OverSummary!$A$2:$A$101,A2096,OverSummary!$D$2:$D$101,B2096))</f>
        <v>0</v>
      </c>
      <c r="P2096">
        <f>IF(A2096="","",G2096*Rules!$B$13+H2096*Rules!$B$14+I2096*Rules!$B$15)</f>
        <v>0</v>
      </c>
      <c r="Q2096">
        <f>IF(A2096="","",IF(G2096&gt;=100,Rules!$B$18,IF(G2096&gt;=50,Rules!$B$17,IF(G2096&gt;=30,Rules!$B$16,0)))+IF(AND(F2096=1,D2096&lt;&gt;"BWL",G2096=0),Rules!$B$27,0))</f>
        <v>0</v>
      </c>
      <c r="R2096">
        <f>IF(A2096="","",J2096*Rules!$B$19+O2096*Rules!$B$22)</f>
        <v>0</v>
      </c>
      <c r="S2096">
        <f>IF(A2096="","",IF(J2096&gt;=4,Rules!$B$21,IF(J2096&gt;=3,Rules!$B$20,0)))</f>
        <v>0</v>
      </c>
      <c r="T2096">
        <f>IF(A2096="","",K2096*Rules!$B$23+L2096*Rules!$B$24+M2096*Rules!$B$25+N2096*Rules!$B$26)</f>
        <v>0</v>
      </c>
      <c r="U2096">
        <f t="shared" si="32"/>
        <v>0</v>
      </c>
    </row>
    <row r="2097" spans="1:21" x14ac:dyDescent="0.2">
      <c r="A2097" t="str">
        <f>MatchSquad!A2097</f>
        <v>M042</v>
      </c>
      <c r="B2097" t="str">
        <f>MatchSquad!B2097</f>
        <v>P221</v>
      </c>
      <c r="C2097" t="str">
        <f>MatchSquad!C2097</f>
        <v>Bhuvneshwar Kumar</v>
      </c>
      <c r="D2097" t="str">
        <f>MatchSquad!D2097</f>
        <v>BWL</v>
      </c>
      <c r="E2097" t="str">
        <f>MatchSquad!E2097</f>
        <v>RCB</v>
      </c>
      <c r="F2097">
        <f>MatchSquad!G2097</f>
        <v>0</v>
      </c>
      <c r="G2097">
        <f>IF(A2097="","",SUMIFS(BallByBall!$I$2:$I$501,BallByBall!$B$2:$B$501,A2097,BallByBall!$F$2:$F$501,B2097))</f>
        <v>0</v>
      </c>
      <c r="H2097">
        <f>IF(A2097="","",COUNTIFS(BallByBall!$B$2:$B$501,A2097,BallByBall!$F$2:$F$501,B2097,BallByBall!$Q$2:$Q$501,1))</f>
        <v>0</v>
      </c>
      <c r="I2097">
        <f>IF(A2097="","",COUNTIFS(BallByBall!$B$2:$B$501,A2097,BallByBall!$F$2:$F$501,B2097,BallByBall!$R$2:$R$501,1))</f>
        <v>0</v>
      </c>
      <c r="J2097">
        <f>IF(A2097="","",SUMIFS(BallByBall!$T$2:$T$501,BallByBall!$B$2:$B$501,A2097,BallByBall!$H$2:$H$501,B2097))</f>
        <v>0</v>
      </c>
      <c r="K2097">
        <f>IF(A2097="","",SUMIFS(BallByBall!$U$2:$U$501,BallByBall!$B$2:$B$501,A2097,BallByBall!$P$2:$P$501,B2097))</f>
        <v>0</v>
      </c>
      <c r="L2097">
        <f>IF(A2097="","",SUMIFS(BallByBall!$V$2:$V$501,BallByBall!$B$2:$B$501,A2097,BallByBall!$P$2:$P$501,B2097))</f>
        <v>0</v>
      </c>
      <c r="M2097">
        <f>IF(A2097="","",SUMIFS(BallByBall!$W$2:$W$501,BallByBall!$B$2:$B$501,A2097,BallByBall!$P$2:$P$501,B2097))</f>
        <v>0</v>
      </c>
      <c r="N2097">
        <f>IF(A2097="","",SUMIFS(BallByBall!$X$2:$X$501,BallByBall!$B$2:$B$501,A2097,BallByBall!$P$2:$P$501,B2097))</f>
        <v>0</v>
      </c>
      <c r="O2097">
        <f>IF(A2097="","",SUMIFS(OverSummary!$G$2:$G$101,OverSummary!$A$2:$A$101,A2097,OverSummary!$D$2:$D$101,B2097))</f>
        <v>0</v>
      </c>
      <c r="P2097">
        <f>IF(A2097="","",G2097*Rules!$B$13+H2097*Rules!$B$14+I2097*Rules!$B$15)</f>
        <v>0</v>
      </c>
      <c r="Q2097">
        <f>IF(A2097="","",IF(G2097&gt;=100,Rules!$B$18,IF(G2097&gt;=50,Rules!$B$17,IF(G2097&gt;=30,Rules!$B$16,0)))+IF(AND(F2097=1,D2097&lt;&gt;"BWL",G2097=0),Rules!$B$27,0))</f>
        <v>0</v>
      </c>
      <c r="R2097">
        <f>IF(A2097="","",J2097*Rules!$B$19+O2097*Rules!$B$22)</f>
        <v>0</v>
      </c>
      <c r="S2097">
        <f>IF(A2097="","",IF(J2097&gt;=4,Rules!$B$21,IF(J2097&gt;=3,Rules!$B$20,0)))</f>
        <v>0</v>
      </c>
      <c r="T2097">
        <f>IF(A2097="","",K2097*Rules!$B$23+L2097*Rules!$B$24+M2097*Rules!$B$25+N2097*Rules!$B$26)</f>
        <v>0</v>
      </c>
      <c r="U2097">
        <f t="shared" si="32"/>
        <v>0</v>
      </c>
    </row>
    <row r="2098" spans="1:21" x14ac:dyDescent="0.2">
      <c r="A2098" t="str">
        <f>MatchSquad!A2098</f>
        <v>M042</v>
      </c>
      <c r="B2098" t="str">
        <f>MatchSquad!B2098</f>
        <v>P222</v>
      </c>
      <c r="C2098" t="str">
        <f>MatchSquad!C2098</f>
        <v>Nuwan Thushara</v>
      </c>
      <c r="D2098" t="str">
        <f>MatchSquad!D2098</f>
        <v>BWL</v>
      </c>
      <c r="E2098" t="str">
        <f>MatchSquad!E2098</f>
        <v>RCB</v>
      </c>
      <c r="F2098">
        <f>MatchSquad!G2098</f>
        <v>0</v>
      </c>
      <c r="G2098">
        <f>IF(A2098="","",SUMIFS(BallByBall!$I$2:$I$501,BallByBall!$B$2:$B$501,A2098,BallByBall!$F$2:$F$501,B2098))</f>
        <v>0</v>
      </c>
      <c r="H2098">
        <f>IF(A2098="","",COUNTIFS(BallByBall!$B$2:$B$501,A2098,BallByBall!$F$2:$F$501,B2098,BallByBall!$Q$2:$Q$501,1))</f>
        <v>0</v>
      </c>
      <c r="I2098">
        <f>IF(A2098="","",COUNTIFS(BallByBall!$B$2:$B$501,A2098,BallByBall!$F$2:$F$501,B2098,BallByBall!$R$2:$R$501,1))</f>
        <v>0</v>
      </c>
      <c r="J2098">
        <f>IF(A2098="","",SUMIFS(BallByBall!$T$2:$T$501,BallByBall!$B$2:$B$501,A2098,BallByBall!$H$2:$H$501,B2098))</f>
        <v>0</v>
      </c>
      <c r="K2098">
        <f>IF(A2098="","",SUMIFS(BallByBall!$U$2:$U$501,BallByBall!$B$2:$B$501,A2098,BallByBall!$P$2:$P$501,B2098))</f>
        <v>0</v>
      </c>
      <c r="L2098">
        <f>IF(A2098="","",SUMIFS(BallByBall!$V$2:$V$501,BallByBall!$B$2:$B$501,A2098,BallByBall!$P$2:$P$501,B2098))</f>
        <v>0</v>
      </c>
      <c r="M2098">
        <f>IF(A2098="","",SUMIFS(BallByBall!$W$2:$W$501,BallByBall!$B$2:$B$501,A2098,BallByBall!$P$2:$P$501,B2098))</f>
        <v>0</v>
      </c>
      <c r="N2098">
        <f>IF(A2098="","",SUMIFS(BallByBall!$X$2:$X$501,BallByBall!$B$2:$B$501,A2098,BallByBall!$P$2:$P$501,B2098))</f>
        <v>0</v>
      </c>
      <c r="O2098">
        <f>IF(A2098="","",SUMIFS(OverSummary!$G$2:$G$101,OverSummary!$A$2:$A$101,A2098,OverSummary!$D$2:$D$101,B2098))</f>
        <v>0</v>
      </c>
      <c r="P2098">
        <f>IF(A2098="","",G2098*Rules!$B$13+H2098*Rules!$B$14+I2098*Rules!$B$15)</f>
        <v>0</v>
      </c>
      <c r="Q2098">
        <f>IF(A2098="","",IF(G2098&gt;=100,Rules!$B$18,IF(G2098&gt;=50,Rules!$B$17,IF(G2098&gt;=30,Rules!$B$16,0)))+IF(AND(F2098=1,D2098&lt;&gt;"BWL",G2098=0),Rules!$B$27,0))</f>
        <v>0</v>
      </c>
      <c r="R2098">
        <f>IF(A2098="","",J2098*Rules!$B$19+O2098*Rules!$B$22)</f>
        <v>0</v>
      </c>
      <c r="S2098">
        <f>IF(A2098="","",IF(J2098&gt;=4,Rules!$B$21,IF(J2098&gt;=3,Rules!$B$20,0)))</f>
        <v>0</v>
      </c>
      <c r="T2098">
        <f>IF(A2098="","",K2098*Rules!$B$23+L2098*Rules!$B$24+M2098*Rules!$B$25+N2098*Rules!$B$26)</f>
        <v>0</v>
      </c>
      <c r="U2098">
        <f t="shared" si="32"/>
        <v>0</v>
      </c>
    </row>
    <row r="2099" spans="1:21" x14ac:dyDescent="0.2">
      <c r="A2099" t="str">
        <f>MatchSquad!A2099</f>
        <v>M042</v>
      </c>
      <c r="B2099" t="str">
        <f>MatchSquad!B2099</f>
        <v>P223</v>
      </c>
      <c r="C2099" t="str">
        <f>MatchSquad!C2099</f>
        <v>Abhinandan Singh</v>
      </c>
      <c r="D2099" t="str">
        <f>MatchSquad!D2099</f>
        <v>BWL</v>
      </c>
      <c r="E2099" t="str">
        <f>MatchSquad!E2099</f>
        <v>RCB</v>
      </c>
      <c r="F2099">
        <f>MatchSquad!G2099</f>
        <v>0</v>
      </c>
      <c r="G2099">
        <f>IF(A2099="","",SUMIFS(BallByBall!$I$2:$I$501,BallByBall!$B$2:$B$501,A2099,BallByBall!$F$2:$F$501,B2099))</f>
        <v>0</v>
      </c>
      <c r="H2099">
        <f>IF(A2099="","",COUNTIFS(BallByBall!$B$2:$B$501,A2099,BallByBall!$F$2:$F$501,B2099,BallByBall!$Q$2:$Q$501,1))</f>
        <v>0</v>
      </c>
      <c r="I2099">
        <f>IF(A2099="","",COUNTIFS(BallByBall!$B$2:$B$501,A2099,BallByBall!$F$2:$F$501,B2099,BallByBall!$R$2:$R$501,1))</f>
        <v>0</v>
      </c>
      <c r="J2099">
        <f>IF(A2099="","",SUMIFS(BallByBall!$T$2:$T$501,BallByBall!$B$2:$B$501,A2099,BallByBall!$H$2:$H$501,B2099))</f>
        <v>0</v>
      </c>
      <c r="K2099">
        <f>IF(A2099="","",SUMIFS(BallByBall!$U$2:$U$501,BallByBall!$B$2:$B$501,A2099,BallByBall!$P$2:$P$501,B2099))</f>
        <v>0</v>
      </c>
      <c r="L2099">
        <f>IF(A2099="","",SUMIFS(BallByBall!$V$2:$V$501,BallByBall!$B$2:$B$501,A2099,BallByBall!$P$2:$P$501,B2099))</f>
        <v>0</v>
      </c>
      <c r="M2099">
        <f>IF(A2099="","",SUMIFS(BallByBall!$W$2:$W$501,BallByBall!$B$2:$B$501,A2099,BallByBall!$P$2:$P$501,B2099))</f>
        <v>0</v>
      </c>
      <c r="N2099">
        <f>IF(A2099="","",SUMIFS(BallByBall!$X$2:$X$501,BallByBall!$B$2:$B$501,A2099,BallByBall!$P$2:$P$501,B2099))</f>
        <v>0</v>
      </c>
      <c r="O2099">
        <f>IF(A2099="","",SUMIFS(OverSummary!$G$2:$G$101,OverSummary!$A$2:$A$101,A2099,OverSummary!$D$2:$D$101,B2099))</f>
        <v>0</v>
      </c>
      <c r="P2099">
        <f>IF(A2099="","",G2099*Rules!$B$13+H2099*Rules!$B$14+I2099*Rules!$B$15)</f>
        <v>0</v>
      </c>
      <c r="Q2099">
        <f>IF(A2099="","",IF(G2099&gt;=100,Rules!$B$18,IF(G2099&gt;=50,Rules!$B$17,IF(G2099&gt;=30,Rules!$B$16,0)))+IF(AND(F2099=1,D2099&lt;&gt;"BWL",G2099=0),Rules!$B$27,0))</f>
        <v>0</v>
      </c>
      <c r="R2099">
        <f>IF(A2099="","",J2099*Rules!$B$19+O2099*Rules!$B$22)</f>
        <v>0</v>
      </c>
      <c r="S2099">
        <f>IF(A2099="","",IF(J2099&gt;=4,Rules!$B$21,IF(J2099&gt;=3,Rules!$B$20,0)))</f>
        <v>0</v>
      </c>
      <c r="T2099">
        <f>IF(A2099="","",K2099*Rules!$B$23+L2099*Rules!$B$24+M2099*Rules!$B$25+N2099*Rules!$B$26)</f>
        <v>0</v>
      </c>
      <c r="U2099">
        <f t="shared" si="32"/>
        <v>0</v>
      </c>
    </row>
    <row r="2100" spans="1:21" x14ac:dyDescent="0.2">
      <c r="A2100" t="str">
        <f>MatchSquad!A2100</f>
        <v>M042</v>
      </c>
      <c r="B2100" t="str">
        <f>MatchSquad!B2100</f>
        <v>P224</v>
      </c>
      <c r="C2100" t="str">
        <f>MatchSquad!C2100</f>
        <v>Jacob Duffy</v>
      </c>
      <c r="D2100" t="str">
        <f>MatchSquad!D2100</f>
        <v>BWL</v>
      </c>
      <c r="E2100" t="str">
        <f>MatchSquad!E2100</f>
        <v>RCB</v>
      </c>
      <c r="F2100">
        <f>MatchSquad!G2100</f>
        <v>0</v>
      </c>
      <c r="G2100">
        <f>IF(A2100="","",SUMIFS(BallByBall!$I$2:$I$501,BallByBall!$B$2:$B$501,A2100,BallByBall!$F$2:$F$501,B2100))</f>
        <v>0</v>
      </c>
      <c r="H2100">
        <f>IF(A2100="","",COUNTIFS(BallByBall!$B$2:$B$501,A2100,BallByBall!$F$2:$F$501,B2100,BallByBall!$Q$2:$Q$501,1))</f>
        <v>0</v>
      </c>
      <c r="I2100">
        <f>IF(A2100="","",COUNTIFS(BallByBall!$B$2:$B$501,A2100,BallByBall!$F$2:$F$501,B2100,BallByBall!$R$2:$R$501,1))</f>
        <v>0</v>
      </c>
      <c r="J2100">
        <f>IF(A2100="","",SUMIFS(BallByBall!$T$2:$T$501,BallByBall!$B$2:$B$501,A2100,BallByBall!$H$2:$H$501,B2100))</f>
        <v>0</v>
      </c>
      <c r="K2100">
        <f>IF(A2100="","",SUMIFS(BallByBall!$U$2:$U$501,BallByBall!$B$2:$B$501,A2100,BallByBall!$P$2:$P$501,B2100))</f>
        <v>0</v>
      </c>
      <c r="L2100">
        <f>IF(A2100="","",SUMIFS(BallByBall!$V$2:$V$501,BallByBall!$B$2:$B$501,A2100,BallByBall!$P$2:$P$501,B2100))</f>
        <v>0</v>
      </c>
      <c r="M2100">
        <f>IF(A2100="","",SUMIFS(BallByBall!$W$2:$W$501,BallByBall!$B$2:$B$501,A2100,BallByBall!$P$2:$P$501,B2100))</f>
        <v>0</v>
      </c>
      <c r="N2100">
        <f>IF(A2100="","",SUMIFS(BallByBall!$X$2:$X$501,BallByBall!$B$2:$B$501,A2100,BallByBall!$P$2:$P$501,B2100))</f>
        <v>0</v>
      </c>
      <c r="O2100">
        <f>IF(A2100="","",SUMIFS(OverSummary!$G$2:$G$101,OverSummary!$A$2:$A$101,A2100,OverSummary!$D$2:$D$101,B2100))</f>
        <v>0</v>
      </c>
      <c r="P2100">
        <f>IF(A2100="","",G2100*Rules!$B$13+H2100*Rules!$B$14+I2100*Rules!$B$15)</f>
        <v>0</v>
      </c>
      <c r="Q2100">
        <f>IF(A2100="","",IF(G2100&gt;=100,Rules!$B$18,IF(G2100&gt;=50,Rules!$B$17,IF(G2100&gt;=30,Rules!$B$16,0)))+IF(AND(F2100=1,D2100&lt;&gt;"BWL",G2100=0),Rules!$B$27,0))</f>
        <v>0</v>
      </c>
      <c r="R2100">
        <f>IF(A2100="","",J2100*Rules!$B$19+O2100*Rules!$B$22)</f>
        <v>0</v>
      </c>
      <c r="S2100">
        <f>IF(A2100="","",IF(J2100&gt;=4,Rules!$B$21,IF(J2100&gt;=3,Rules!$B$20,0)))</f>
        <v>0</v>
      </c>
      <c r="T2100">
        <f>IF(A2100="","",K2100*Rules!$B$23+L2100*Rules!$B$24+M2100*Rules!$B$25+N2100*Rules!$B$26)</f>
        <v>0</v>
      </c>
      <c r="U2100">
        <f t="shared" si="32"/>
        <v>0</v>
      </c>
    </row>
    <row r="2101" spans="1:21" x14ac:dyDescent="0.2">
      <c r="A2101" t="str">
        <f>MatchSquad!A2101</f>
        <v>M042</v>
      </c>
      <c r="B2101" t="str">
        <f>MatchSquad!B2101</f>
        <v>P225</v>
      </c>
      <c r="C2101" t="str">
        <f>MatchSquad!C2101</f>
        <v>Yash Dayal</v>
      </c>
      <c r="D2101" t="str">
        <f>MatchSquad!D2101</f>
        <v>BWL</v>
      </c>
      <c r="E2101" t="str">
        <f>MatchSquad!E2101</f>
        <v>RCB</v>
      </c>
      <c r="F2101">
        <f>MatchSquad!G2101</f>
        <v>0</v>
      </c>
      <c r="G2101">
        <f>IF(A2101="","",SUMIFS(BallByBall!$I$2:$I$501,BallByBall!$B$2:$B$501,A2101,BallByBall!$F$2:$F$501,B2101))</f>
        <v>0</v>
      </c>
      <c r="H2101">
        <f>IF(A2101="","",COUNTIFS(BallByBall!$B$2:$B$501,A2101,BallByBall!$F$2:$F$501,B2101,BallByBall!$Q$2:$Q$501,1))</f>
        <v>0</v>
      </c>
      <c r="I2101">
        <f>IF(A2101="","",COUNTIFS(BallByBall!$B$2:$B$501,A2101,BallByBall!$F$2:$F$501,B2101,BallByBall!$R$2:$R$501,1))</f>
        <v>0</v>
      </c>
      <c r="J2101">
        <f>IF(A2101="","",SUMIFS(BallByBall!$T$2:$T$501,BallByBall!$B$2:$B$501,A2101,BallByBall!$H$2:$H$501,B2101))</f>
        <v>0</v>
      </c>
      <c r="K2101">
        <f>IF(A2101="","",SUMIFS(BallByBall!$U$2:$U$501,BallByBall!$B$2:$B$501,A2101,BallByBall!$P$2:$P$501,B2101))</f>
        <v>0</v>
      </c>
      <c r="L2101">
        <f>IF(A2101="","",SUMIFS(BallByBall!$V$2:$V$501,BallByBall!$B$2:$B$501,A2101,BallByBall!$P$2:$P$501,B2101))</f>
        <v>0</v>
      </c>
      <c r="M2101">
        <f>IF(A2101="","",SUMIFS(BallByBall!$W$2:$W$501,BallByBall!$B$2:$B$501,A2101,BallByBall!$P$2:$P$501,B2101))</f>
        <v>0</v>
      </c>
      <c r="N2101">
        <f>IF(A2101="","",SUMIFS(BallByBall!$X$2:$X$501,BallByBall!$B$2:$B$501,A2101,BallByBall!$P$2:$P$501,B2101))</f>
        <v>0</v>
      </c>
      <c r="O2101">
        <f>IF(A2101="","",SUMIFS(OverSummary!$G$2:$G$101,OverSummary!$A$2:$A$101,A2101,OverSummary!$D$2:$D$101,B2101))</f>
        <v>0</v>
      </c>
      <c r="P2101">
        <f>IF(A2101="","",G2101*Rules!$B$13+H2101*Rules!$B$14+I2101*Rules!$B$15)</f>
        <v>0</v>
      </c>
      <c r="Q2101">
        <f>IF(A2101="","",IF(G2101&gt;=100,Rules!$B$18,IF(G2101&gt;=50,Rules!$B$17,IF(G2101&gt;=30,Rules!$B$16,0)))+IF(AND(F2101=1,D2101&lt;&gt;"BWL",G2101=0),Rules!$B$27,0))</f>
        <v>0</v>
      </c>
      <c r="R2101">
        <f>IF(A2101="","",J2101*Rules!$B$19+O2101*Rules!$B$22)</f>
        <v>0</v>
      </c>
      <c r="S2101">
        <f>IF(A2101="","",IF(J2101&gt;=4,Rules!$B$21,IF(J2101&gt;=3,Rules!$B$20,0)))</f>
        <v>0</v>
      </c>
      <c r="T2101">
        <f>IF(A2101="","",K2101*Rules!$B$23+L2101*Rules!$B$24+M2101*Rules!$B$25+N2101*Rules!$B$26)</f>
        <v>0</v>
      </c>
      <c r="U2101">
        <f t="shared" si="32"/>
        <v>0</v>
      </c>
    </row>
    <row r="2102" spans="1:21" x14ac:dyDescent="0.2">
      <c r="A2102" t="str">
        <f>MatchSquad!A2102</f>
        <v>M043</v>
      </c>
      <c r="B2102" t="str">
        <f>MatchSquad!B2102</f>
        <v>P176</v>
      </c>
      <c r="C2102" t="str">
        <f>MatchSquad!C2102</f>
        <v>Shubham Dubey</v>
      </c>
      <c r="D2102" t="str">
        <f>MatchSquad!D2102</f>
        <v>BAT</v>
      </c>
      <c r="E2102" t="str">
        <f>MatchSquad!E2102</f>
        <v>RR</v>
      </c>
      <c r="F2102">
        <f>MatchSquad!G2102</f>
        <v>0</v>
      </c>
      <c r="G2102">
        <f>IF(A2102="","",SUMIFS(BallByBall!$I$2:$I$501,BallByBall!$B$2:$B$501,A2102,BallByBall!$F$2:$F$501,B2102))</f>
        <v>0</v>
      </c>
      <c r="H2102">
        <f>IF(A2102="","",COUNTIFS(BallByBall!$B$2:$B$501,A2102,BallByBall!$F$2:$F$501,B2102,BallByBall!$Q$2:$Q$501,1))</f>
        <v>0</v>
      </c>
      <c r="I2102">
        <f>IF(A2102="","",COUNTIFS(BallByBall!$B$2:$B$501,A2102,BallByBall!$F$2:$F$501,B2102,BallByBall!$R$2:$R$501,1))</f>
        <v>0</v>
      </c>
      <c r="J2102">
        <f>IF(A2102="","",SUMIFS(BallByBall!$T$2:$T$501,BallByBall!$B$2:$B$501,A2102,BallByBall!$H$2:$H$501,B2102))</f>
        <v>0</v>
      </c>
      <c r="K2102">
        <f>IF(A2102="","",SUMIFS(BallByBall!$U$2:$U$501,BallByBall!$B$2:$B$501,A2102,BallByBall!$P$2:$P$501,B2102))</f>
        <v>0</v>
      </c>
      <c r="L2102">
        <f>IF(A2102="","",SUMIFS(BallByBall!$V$2:$V$501,BallByBall!$B$2:$B$501,A2102,BallByBall!$P$2:$P$501,B2102))</f>
        <v>0</v>
      </c>
      <c r="M2102">
        <f>IF(A2102="","",SUMIFS(BallByBall!$W$2:$W$501,BallByBall!$B$2:$B$501,A2102,BallByBall!$P$2:$P$501,B2102))</f>
        <v>0</v>
      </c>
      <c r="N2102">
        <f>IF(A2102="","",SUMIFS(BallByBall!$X$2:$X$501,BallByBall!$B$2:$B$501,A2102,BallByBall!$P$2:$P$501,B2102))</f>
        <v>0</v>
      </c>
      <c r="O2102">
        <f>IF(A2102="","",SUMIFS(OverSummary!$G$2:$G$101,OverSummary!$A$2:$A$101,A2102,OverSummary!$D$2:$D$101,B2102))</f>
        <v>0</v>
      </c>
      <c r="P2102">
        <f>IF(A2102="","",G2102*Rules!$B$13+H2102*Rules!$B$14+I2102*Rules!$B$15)</f>
        <v>0</v>
      </c>
      <c r="Q2102">
        <f>IF(A2102="","",IF(G2102&gt;=100,Rules!$B$18,IF(G2102&gt;=50,Rules!$B$17,IF(G2102&gt;=30,Rules!$B$16,0)))+IF(AND(F2102=1,D2102&lt;&gt;"BWL",G2102=0),Rules!$B$27,0))</f>
        <v>0</v>
      </c>
      <c r="R2102">
        <f>IF(A2102="","",J2102*Rules!$B$19+O2102*Rules!$B$22)</f>
        <v>0</v>
      </c>
      <c r="S2102">
        <f>IF(A2102="","",IF(J2102&gt;=4,Rules!$B$21,IF(J2102&gt;=3,Rules!$B$20,0)))</f>
        <v>0</v>
      </c>
      <c r="T2102">
        <f>IF(A2102="","",K2102*Rules!$B$23+L2102*Rules!$B$24+M2102*Rules!$B$25+N2102*Rules!$B$26)</f>
        <v>0</v>
      </c>
      <c r="U2102">
        <f t="shared" si="32"/>
        <v>0</v>
      </c>
    </row>
    <row r="2103" spans="1:21" x14ac:dyDescent="0.2">
      <c r="A2103" t="str">
        <f>MatchSquad!A2103</f>
        <v>M043</v>
      </c>
      <c r="B2103" t="str">
        <f>MatchSquad!B2103</f>
        <v>P177</v>
      </c>
      <c r="C2103" t="str">
        <f>MatchSquad!C2103</f>
        <v>Vaibhav Sooryavanshi</v>
      </c>
      <c r="D2103" t="str">
        <f>MatchSquad!D2103</f>
        <v>BAT</v>
      </c>
      <c r="E2103" t="str">
        <f>MatchSquad!E2103</f>
        <v>RR</v>
      </c>
      <c r="F2103">
        <f>MatchSquad!G2103</f>
        <v>0</v>
      </c>
      <c r="G2103">
        <f>IF(A2103="","",SUMIFS(BallByBall!$I$2:$I$501,BallByBall!$B$2:$B$501,A2103,BallByBall!$F$2:$F$501,B2103))</f>
        <v>0</v>
      </c>
      <c r="H2103">
        <f>IF(A2103="","",COUNTIFS(BallByBall!$B$2:$B$501,A2103,BallByBall!$F$2:$F$501,B2103,BallByBall!$Q$2:$Q$501,1))</f>
        <v>0</v>
      </c>
      <c r="I2103">
        <f>IF(A2103="","",COUNTIFS(BallByBall!$B$2:$B$501,A2103,BallByBall!$F$2:$F$501,B2103,BallByBall!$R$2:$R$501,1))</f>
        <v>0</v>
      </c>
      <c r="J2103">
        <f>IF(A2103="","",SUMIFS(BallByBall!$T$2:$T$501,BallByBall!$B$2:$B$501,A2103,BallByBall!$H$2:$H$501,B2103))</f>
        <v>0</v>
      </c>
      <c r="K2103">
        <f>IF(A2103="","",SUMIFS(BallByBall!$U$2:$U$501,BallByBall!$B$2:$B$501,A2103,BallByBall!$P$2:$P$501,B2103))</f>
        <v>0</v>
      </c>
      <c r="L2103">
        <f>IF(A2103="","",SUMIFS(BallByBall!$V$2:$V$501,BallByBall!$B$2:$B$501,A2103,BallByBall!$P$2:$P$501,B2103))</f>
        <v>0</v>
      </c>
      <c r="M2103">
        <f>IF(A2103="","",SUMIFS(BallByBall!$W$2:$W$501,BallByBall!$B$2:$B$501,A2103,BallByBall!$P$2:$P$501,B2103))</f>
        <v>0</v>
      </c>
      <c r="N2103">
        <f>IF(A2103="","",SUMIFS(BallByBall!$X$2:$X$501,BallByBall!$B$2:$B$501,A2103,BallByBall!$P$2:$P$501,B2103))</f>
        <v>0</v>
      </c>
      <c r="O2103">
        <f>IF(A2103="","",SUMIFS(OverSummary!$G$2:$G$101,OverSummary!$A$2:$A$101,A2103,OverSummary!$D$2:$D$101,B2103))</f>
        <v>0</v>
      </c>
      <c r="P2103">
        <f>IF(A2103="","",G2103*Rules!$B$13+H2103*Rules!$B$14+I2103*Rules!$B$15)</f>
        <v>0</v>
      </c>
      <c r="Q2103">
        <f>IF(A2103="","",IF(G2103&gt;=100,Rules!$B$18,IF(G2103&gt;=50,Rules!$B$17,IF(G2103&gt;=30,Rules!$B$16,0)))+IF(AND(F2103=1,D2103&lt;&gt;"BWL",G2103=0),Rules!$B$27,0))</f>
        <v>0</v>
      </c>
      <c r="R2103">
        <f>IF(A2103="","",J2103*Rules!$B$19+O2103*Rules!$B$22)</f>
        <v>0</v>
      </c>
      <c r="S2103">
        <f>IF(A2103="","",IF(J2103&gt;=4,Rules!$B$21,IF(J2103&gt;=3,Rules!$B$20,0)))</f>
        <v>0</v>
      </c>
      <c r="T2103">
        <f>IF(A2103="","",K2103*Rules!$B$23+L2103*Rules!$B$24+M2103*Rules!$B$25+N2103*Rules!$B$26)</f>
        <v>0</v>
      </c>
      <c r="U2103">
        <f t="shared" si="32"/>
        <v>0</v>
      </c>
    </row>
    <row r="2104" spans="1:21" x14ac:dyDescent="0.2">
      <c r="A2104" t="str">
        <f>MatchSquad!A2104</f>
        <v>M043</v>
      </c>
      <c r="B2104" t="str">
        <f>MatchSquad!B2104</f>
        <v>P178</v>
      </c>
      <c r="C2104" t="str">
        <f>MatchSquad!C2104</f>
        <v>Donovan Ferreira</v>
      </c>
      <c r="D2104" t="str">
        <f>MatchSquad!D2104</f>
        <v>WK</v>
      </c>
      <c r="E2104" t="str">
        <f>MatchSquad!E2104</f>
        <v>RR</v>
      </c>
      <c r="F2104">
        <f>MatchSquad!G2104</f>
        <v>0</v>
      </c>
      <c r="G2104">
        <f>IF(A2104="","",SUMIFS(BallByBall!$I$2:$I$501,BallByBall!$B$2:$B$501,A2104,BallByBall!$F$2:$F$501,B2104))</f>
        <v>0</v>
      </c>
      <c r="H2104">
        <f>IF(A2104="","",COUNTIFS(BallByBall!$B$2:$B$501,A2104,BallByBall!$F$2:$F$501,B2104,BallByBall!$Q$2:$Q$501,1))</f>
        <v>0</v>
      </c>
      <c r="I2104">
        <f>IF(A2104="","",COUNTIFS(BallByBall!$B$2:$B$501,A2104,BallByBall!$F$2:$F$501,B2104,BallByBall!$R$2:$R$501,1))</f>
        <v>0</v>
      </c>
      <c r="J2104">
        <f>IF(A2104="","",SUMIFS(BallByBall!$T$2:$T$501,BallByBall!$B$2:$B$501,A2104,BallByBall!$H$2:$H$501,B2104))</f>
        <v>0</v>
      </c>
      <c r="K2104">
        <f>IF(A2104="","",SUMIFS(BallByBall!$U$2:$U$501,BallByBall!$B$2:$B$501,A2104,BallByBall!$P$2:$P$501,B2104))</f>
        <v>0</v>
      </c>
      <c r="L2104">
        <f>IF(A2104="","",SUMIFS(BallByBall!$V$2:$V$501,BallByBall!$B$2:$B$501,A2104,BallByBall!$P$2:$P$501,B2104))</f>
        <v>0</v>
      </c>
      <c r="M2104">
        <f>IF(A2104="","",SUMIFS(BallByBall!$W$2:$W$501,BallByBall!$B$2:$B$501,A2104,BallByBall!$P$2:$P$501,B2104))</f>
        <v>0</v>
      </c>
      <c r="N2104">
        <f>IF(A2104="","",SUMIFS(BallByBall!$X$2:$X$501,BallByBall!$B$2:$B$501,A2104,BallByBall!$P$2:$P$501,B2104))</f>
        <v>0</v>
      </c>
      <c r="O2104">
        <f>IF(A2104="","",SUMIFS(OverSummary!$G$2:$G$101,OverSummary!$A$2:$A$101,A2104,OverSummary!$D$2:$D$101,B2104))</f>
        <v>0</v>
      </c>
      <c r="P2104">
        <f>IF(A2104="","",G2104*Rules!$B$13+H2104*Rules!$B$14+I2104*Rules!$B$15)</f>
        <v>0</v>
      </c>
      <c r="Q2104">
        <f>IF(A2104="","",IF(G2104&gt;=100,Rules!$B$18,IF(G2104&gt;=50,Rules!$B$17,IF(G2104&gt;=30,Rules!$B$16,0)))+IF(AND(F2104=1,D2104&lt;&gt;"BWL",G2104=0),Rules!$B$27,0))</f>
        <v>0</v>
      </c>
      <c r="R2104">
        <f>IF(A2104="","",J2104*Rules!$B$19+O2104*Rules!$B$22)</f>
        <v>0</v>
      </c>
      <c r="S2104">
        <f>IF(A2104="","",IF(J2104&gt;=4,Rules!$B$21,IF(J2104&gt;=3,Rules!$B$20,0)))</f>
        <v>0</v>
      </c>
      <c r="T2104">
        <f>IF(A2104="","",K2104*Rules!$B$23+L2104*Rules!$B$24+M2104*Rules!$B$25+N2104*Rules!$B$26)</f>
        <v>0</v>
      </c>
      <c r="U2104">
        <f t="shared" si="32"/>
        <v>0</v>
      </c>
    </row>
    <row r="2105" spans="1:21" x14ac:dyDescent="0.2">
      <c r="A2105" t="str">
        <f>MatchSquad!A2105</f>
        <v>M043</v>
      </c>
      <c r="B2105" t="str">
        <f>MatchSquad!B2105</f>
        <v>P179</v>
      </c>
      <c r="C2105" t="str">
        <f>MatchSquad!C2105</f>
        <v>Lhuan-dre Pretorious</v>
      </c>
      <c r="D2105" t="str">
        <f>MatchSquad!D2105</f>
        <v>WK</v>
      </c>
      <c r="E2105" t="str">
        <f>MatchSquad!E2105</f>
        <v>RR</v>
      </c>
      <c r="F2105">
        <f>MatchSquad!G2105</f>
        <v>0</v>
      </c>
      <c r="G2105">
        <f>IF(A2105="","",SUMIFS(BallByBall!$I$2:$I$501,BallByBall!$B$2:$B$501,A2105,BallByBall!$F$2:$F$501,B2105))</f>
        <v>0</v>
      </c>
      <c r="H2105">
        <f>IF(A2105="","",COUNTIFS(BallByBall!$B$2:$B$501,A2105,BallByBall!$F$2:$F$501,B2105,BallByBall!$Q$2:$Q$501,1))</f>
        <v>0</v>
      </c>
      <c r="I2105">
        <f>IF(A2105="","",COUNTIFS(BallByBall!$B$2:$B$501,A2105,BallByBall!$F$2:$F$501,B2105,BallByBall!$R$2:$R$501,1))</f>
        <v>0</v>
      </c>
      <c r="J2105">
        <f>IF(A2105="","",SUMIFS(BallByBall!$T$2:$T$501,BallByBall!$B$2:$B$501,A2105,BallByBall!$H$2:$H$501,B2105))</f>
        <v>0</v>
      </c>
      <c r="K2105">
        <f>IF(A2105="","",SUMIFS(BallByBall!$U$2:$U$501,BallByBall!$B$2:$B$501,A2105,BallByBall!$P$2:$P$501,B2105))</f>
        <v>0</v>
      </c>
      <c r="L2105">
        <f>IF(A2105="","",SUMIFS(BallByBall!$V$2:$V$501,BallByBall!$B$2:$B$501,A2105,BallByBall!$P$2:$P$501,B2105))</f>
        <v>0</v>
      </c>
      <c r="M2105">
        <f>IF(A2105="","",SUMIFS(BallByBall!$W$2:$W$501,BallByBall!$B$2:$B$501,A2105,BallByBall!$P$2:$P$501,B2105))</f>
        <v>0</v>
      </c>
      <c r="N2105">
        <f>IF(A2105="","",SUMIFS(BallByBall!$X$2:$X$501,BallByBall!$B$2:$B$501,A2105,BallByBall!$P$2:$P$501,B2105))</f>
        <v>0</v>
      </c>
      <c r="O2105">
        <f>IF(A2105="","",SUMIFS(OverSummary!$G$2:$G$101,OverSummary!$A$2:$A$101,A2105,OverSummary!$D$2:$D$101,B2105))</f>
        <v>0</v>
      </c>
      <c r="P2105">
        <f>IF(A2105="","",G2105*Rules!$B$13+H2105*Rules!$B$14+I2105*Rules!$B$15)</f>
        <v>0</v>
      </c>
      <c r="Q2105">
        <f>IF(A2105="","",IF(G2105&gt;=100,Rules!$B$18,IF(G2105&gt;=50,Rules!$B$17,IF(G2105&gt;=30,Rules!$B$16,0)))+IF(AND(F2105=1,D2105&lt;&gt;"BWL",G2105=0),Rules!$B$27,0))</f>
        <v>0</v>
      </c>
      <c r="R2105">
        <f>IF(A2105="","",J2105*Rules!$B$19+O2105*Rules!$B$22)</f>
        <v>0</v>
      </c>
      <c r="S2105">
        <f>IF(A2105="","",IF(J2105&gt;=4,Rules!$B$21,IF(J2105&gt;=3,Rules!$B$20,0)))</f>
        <v>0</v>
      </c>
      <c r="T2105">
        <f>IF(A2105="","",K2105*Rules!$B$23+L2105*Rules!$B$24+M2105*Rules!$B$25+N2105*Rules!$B$26)</f>
        <v>0</v>
      </c>
      <c r="U2105">
        <f t="shared" si="32"/>
        <v>0</v>
      </c>
    </row>
    <row r="2106" spans="1:21" x14ac:dyDescent="0.2">
      <c r="A2106" t="str">
        <f>MatchSquad!A2106</f>
        <v>M043</v>
      </c>
      <c r="B2106" t="str">
        <f>MatchSquad!B2106</f>
        <v>P180</v>
      </c>
      <c r="C2106" t="str">
        <f>MatchSquad!C2106</f>
        <v>Ravi Singh</v>
      </c>
      <c r="D2106" t="str">
        <f>MatchSquad!D2106</f>
        <v>WK</v>
      </c>
      <c r="E2106" t="str">
        <f>MatchSquad!E2106</f>
        <v>RR</v>
      </c>
      <c r="F2106">
        <f>MatchSquad!G2106</f>
        <v>0</v>
      </c>
      <c r="G2106">
        <f>IF(A2106="","",SUMIFS(BallByBall!$I$2:$I$501,BallByBall!$B$2:$B$501,A2106,BallByBall!$F$2:$F$501,B2106))</f>
        <v>0</v>
      </c>
      <c r="H2106">
        <f>IF(A2106="","",COUNTIFS(BallByBall!$B$2:$B$501,A2106,BallByBall!$F$2:$F$501,B2106,BallByBall!$Q$2:$Q$501,1))</f>
        <v>0</v>
      </c>
      <c r="I2106">
        <f>IF(A2106="","",COUNTIFS(BallByBall!$B$2:$B$501,A2106,BallByBall!$F$2:$F$501,B2106,BallByBall!$R$2:$R$501,1))</f>
        <v>0</v>
      </c>
      <c r="J2106">
        <f>IF(A2106="","",SUMIFS(BallByBall!$T$2:$T$501,BallByBall!$B$2:$B$501,A2106,BallByBall!$H$2:$H$501,B2106))</f>
        <v>0</v>
      </c>
      <c r="K2106">
        <f>IF(A2106="","",SUMIFS(BallByBall!$U$2:$U$501,BallByBall!$B$2:$B$501,A2106,BallByBall!$P$2:$P$501,B2106))</f>
        <v>0</v>
      </c>
      <c r="L2106">
        <f>IF(A2106="","",SUMIFS(BallByBall!$V$2:$V$501,BallByBall!$B$2:$B$501,A2106,BallByBall!$P$2:$P$501,B2106))</f>
        <v>0</v>
      </c>
      <c r="M2106">
        <f>IF(A2106="","",SUMIFS(BallByBall!$W$2:$W$501,BallByBall!$B$2:$B$501,A2106,BallByBall!$P$2:$P$501,B2106))</f>
        <v>0</v>
      </c>
      <c r="N2106">
        <f>IF(A2106="","",SUMIFS(BallByBall!$X$2:$X$501,BallByBall!$B$2:$B$501,A2106,BallByBall!$P$2:$P$501,B2106))</f>
        <v>0</v>
      </c>
      <c r="O2106">
        <f>IF(A2106="","",SUMIFS(OverSummary!$G$2:$G$101,OverSummary!$A$2:$A$101,A2106,OverSummary!$D$2:$D$101,B2106))</f>
        <v>0</v>
      </c>
      <c r="P2106">
        <f>IF(A2106="","",G2106*Rules!$B$13+H2106*Rules!$B$14+I2106*Rules!$B$15)</f>
        <v>0</v>
      </c>
      <c r="Q2106">
        <f>IF(A2106="","",IF(G2106&gt;=100,Rules!$B$18,IF(G2106&gt;=50,Rules!$B$17,IF(G2106&gt;=30,Rules!$B$16,0)))+IF(AND(F2106=1,D2106&lt;&gt;"BWL",G2106=0),Rules!$B$27,0))</f>
        <v>0</v>
      </c>
      <c r="R2106">
        <f>IF(A2106="","",J2106*Rules!$B$19+O2106*Rules!$B$22)</f>
        <v>0</v>
      </c>
      <c r="S2106">
        <f>IF(A2106="","",IF(J2106&gt;=4,Rules!$B$21,IF(J2106&gt;=3,Rules!$B$20,0)))</f>
        <v>0</v>
      </c>
      <c r="T2106">
        <f>IF(A2106="","",K2106*Rules!$B$23+L2106*Rules!$B$24+M2106*Rules!$B$25+N2106*Rules!$B$26)</f>
        <v>0</v>
      </c>
      <c r="U2106">
        <f t="shared" si="32"/>
        <v>0</v>
      </c>
    </row>
    <row r="2107" spans="1:21" x14ac:dyDescent="0.2">
      <c r="A2107" t="str">
        <f>MatchSquad!A2107</f>
        <v>M043</v>
      </c>
      <c r="B2107" t="str">
        <f>MatchSquad!B2107</f>
        <v>P181</v>
      </c>
      <c r="C2107" t="str">
        <f>MatchSquad!C2107</f>
        <v>Aman Rao Perala</v>
      </c>
      <c r="D2107" t="str">
        <f>MatchSquad!D2107</f>
        <v>BAT</v>
      </c>
      <c r="E2107" t="str">
        <f>MatchSquad!E2107</f>
        <v>RR</v>
      </c>
      <c r="F2107">
        <f>MatchSquad!G2107</f>
        <v>0</v>
      </c>
      <c r="G2107">
        <f>IF(A2107="","",SUMIFS(BallByBall!$I$2:$I$501,BallByBall!$B$2:$B$501,A2107,BallByBall!$F$2:$F$501,B2107))</f>
        <v>0</v>
      </c>
      <c r="H2107">
        <f>IF(A2107="","",COUNTIFS(BallByBall!$B$2:$B$501,A2107,BallByBall!$F$2:$F$501,B2107,BallByBall!$Q$2:$Q$501,1))</f>
        <v>0</v>
      </c>
      <c r="I2107">
        <f>IF(A2107="","",COUNTIFS(BallByBall!$B$2:$B$501,A2107,BallByBall!$F$2:$F$501,B2107,BallByBall!$R$2:$R$501,1))</f>
        <v>0</v>
      </c>
      <c r="J2107">
        <f>IF(A2107="","",SUMIFS(BallByBall!$T$2:$T$501,BallByBall!$B$2:$B$501,A2107,BallByBall!$H$2:$H$501,B2107))</f>
        <v>0</v>
      </c>
      <c r="K2107">
        <f>IF(A2107="","",SUMIFS(BallByBall!$U$2:$U$501,BallByBall!$B$2:$B$501,A2107,BallByBall!$P$2:$P$501,B2107))</f>
        <v>0</v>
      </c>
      <c r="L2107">
        <f>IF(A2107="","",SUMIFS(BallByBall!$V$2:$V$501,BallByBall!$B$2:$B$501,A2107,BallByBall!$P$2:$P$501,B2107))</f>
        <v>0</v>
      </c>
      <c r="M2107">
        <f>IF(A2107="","",SUMIFS(BallByBall!$W$2:$W$501,BallByBall!$B$2:$B$501,A2107,BallByBall!$P$2:$P$501,B2107))</f>
        <v>0</v>
      </c>
      <c r="N2107">
        <f>IF(A2107="","",SUMIFS(BallByBall!$X$2:$X$501,BallByBall!$B$2:$B$501,A2107,BallByBall!$P$2:$P$501,B2107))</f>
        <v>0</v>
      </c>
      <c r="O2107">
        <f>IF(A2107="","",SUMIFS(OverSummary!$G$2:$G$101,OverSummary!$A$2:$A$101,A2107,OverSummary!$D$2:$D$101,B2107))</f>
        <v>0</v>
      </c>
      <c r="P2107">
        <f>IF(A2107="","",G2107*Rules!$B$13+H2107*Rules!$B$14+I2107*Rules!$B$15)</f>
        <v>0</v>
      </c>
      <c r="Q2107">
        <f>IF(A2107="","",IF(G2107&gt;=100,Rules!$B$18,IF(G2107&gt;=50,Rules!$B$17,IF(G2107&gt;=30,Rules!$B$16,0)))+IF(AND(F2107=1,D2107&lt;&gt;"BWL",G2107=0),Rules!$B$27,0))</f>
        <v>0</v>
      </c>
      <c r="R2107">
        <f>IF(A2107="","",J2107*Rules!$B$19+O2107*Rules!$B$22)</f>
        <v>0</v>
      </c>
      <c r="S2107">
        <f>IF(A2107="","",IF(J2107&gt;=4,Rules!$B$21,IF(J2107&gt;=3,Rules!$B$20,0)))</f>
        <v>0</v>
      </c>
      <c r="T2107">
        <f>IF(A2107="","",K2107*Rules!$B$23+L2107*Rules!$B$24+M2107*Rules!$B$25+N2107*Rules!$B$26)</f>
        <v>0</v>
      </c>
      <c r="U2107">
        <f t="shared" si="32"/>
        <v>0</v>
      </c>
    </row>
    <row r="2108" spans="1:21" x14ac:dyDescent="0.2">
      <c r="A2108" t="str">
        <f>MatchSquad!A2108</f>
        <v>M043</v>
      </c>
      <c r="B2108" t="str">
        <f>MatchSquad!B2108</f>
        <v>P182</v>
      </c>
      <c r="C2108" t="str">
        <f>MatchSquad!C2108</f>
        <v>Shimron Hetmyer</v>
      </c>
      <c r="D2108" t="str">
        <f>MatchSquad!D2108</f>
        <v>BAT</v>
      </c>
      <c r="E2108" t="str">
        <f>MatchSquad!E2108</f>
        <v>RR</v>
      </c>
      <c r="F2108">
        <f>MatchSquad!G2108</f>
        <v>0</v>
      </c>
      <c r="G2108">
        <f>IF(A2108="","",SUMIFS(BallByBall!$I$2:$I$501,BallByBall!$B$2:$B$501,A2108,BallByBall!$F$2:$F$501,B2108))</f>
        <v>0</v>
      </c>
      <c r="H2108">
        <f>IF(A2108="","",COUNTIFS(BallByBall!$B$2:$B$501,A2108,BallByBall!$F$2:$F$501,B2108,BallByBall!$Q$2:$Q$501,1))</f>
        <v>0</v>
      </c>
      <c r="I2108">
        <f>IF(A2108="","",COUNTIFS(BallByBall!$B$2:$B$501,A2108,BallByBall!$F$2:$F$501,B2108,BallByBall!$R$2:$R$501,1))</f>
        <v>0</v>
      </c>
      <c r="J2108">
        <f>IF(A2108="","",SUMIFS(BallByBall!$T$2:$T$501,BallByBall!$B$2:$B$501,A2108,BallByBall!$H$2:$H$501,B2108))</f>
        <v>0</v>
      </c>
      <c r="K2108">
        <f>IF(A2108="","",SUMIFS(BallByBall!$U$2:$U$501,BallByBall!$B$2:$B$501,A2108,BallByBall!$P$2:$P$501,B2108))</f>
        <v>0</v>
      </c>
      <c r="L2108">
        <f>IF(A2108="","",SUMIFS(BallByBall!$V$2:$V$501,BallByBall!$B$2:$B$501,A2108,BallByBall!$P$2:$P$501,B2108))</f>
        <v>0</v>
      </c>
      <c r="M2108">
        <f>IF(A2108="","",SUMIFS(BallByBall!$W$2:$W$501,BallByBall!$B$2:$B$501,A2108,BallByBall!$P$2:$P$501,B2108))</f>
        <v>0</v>
      </c>
      <c r="N2108">
        <f>IF(A2108="","",SUMIFS(BallByBall!$X$2:$X$501,BallByBall!$B$2:$B$501,A2108,BallByBall!$P$2:$P$501,B2108))</f>
        <v>0</v>
      </c>
      <c r="O2108">
        <f>IF(A2108="","",SUMIFS(OverSummary!$G$2:$G$101,OverSummary!$A$2:$A$101,A2108,OverSummary!$D$2:$D$101,B2108))</f>
        <v>0</v>
      </c>
      <c r="P2108">
        <f>IF(A2108="","",G2108*Rules!$B$13+H2108*Rules!$B$14+I2108*Rules!$B$15)</f>
        <v>0</v>
      </c>
      <c r="Q2108">
        <f>IF(A2108="","",IF(G2108&gt;=100,Rules!$B$18,IF(G2108&gt;=50,Rules!$B$17,IF(G2108&gt;=30,Rules!$B$16,0)))+IF(AND(F2108=1,D2108&lt;&gt;"BWL",G2108=0),Rules!$B$27,0))</f>
        <v>0</v>
      </c>
      <c r="R2108">
        <f>IF(A2108="","",J2108*Rules!$B$19+O2108*Rules!$B$22)</f>
        <v>0</v>
      </c>
      <c r="S2108">
        <f>IF(A2108="","",IF(J2108&gt;=4,Rules!$B$21,IF(J2108&gt;=3,Rules!$B$20,0)))</f>
        <v>0</v>
      </c>
      <c r="T2108">
        <f>IF(A2108="","",K2108*Rules!$B$23+L2108*Rules!$B$24+M2108*Rules!$B$25+N2108*Rules!$B$26)</f>
        <v>0</v>
      </c>
      <c r="U2108">
        <f t="shared" si="32"/>
        <v>0</v>
      </c>
    </row>
    <row r="2109" spans="1:21" x14ac:dyDescent="0.2">
      <c r="A2109" t="str">
        <f>MatchSquad!A2109</f>
        <v>M043</v>
      </c>
      <c r="B2109" t="str">
        <f>MatchSquad!B2109</f>
        <v>P183</v>
      </c>
      <c r="C2109" t="str">
        <f>MatchSquad!C2109</f>
        <v>Yashasvi Jaiswal</v>
      </c>
      <c r="D2109" t="str">
        <f>MatchSquad!D2109</f>
        <v>BAT</v>
      </c>
      <c r="E2109" t="str">
        <f>MatchSquad!E2109</f>
        <v>RR</v>
      </c>
      <c r="F2109">
        <f>MatchSquad!G2109</f>
        <v>0</v>
      </c>
      <c r="G2109">
        <f>IF(A2109="","",SUMIFS(BallByBall!$I$2:$I$501,BallByBall!$B$2:$B$501,A2109,BallByBall!$F$2:$F$501,B2109))</f>
        <v>0</v>
      </c>
      <c r="H2109">
        <f>IF(A2109="","",COUNTIFS(BallByBall!$B$2:$B$501,A2109,BallByBall!$F$2:$F$501,B2109,BallByBall!$Q$2:$Q$501,1))</f>
        <v>0</v>
      </c>
      <c r="I2109">
        <f>IF(A2109="","",COUNTIFS(BallByBall!$B$2:$B$501,A2109,BallByBall!$F$2:$F$501,B2109,BallByBall!$R$2:$R$501,1))</f>
        <v>0</v>
      </c>
      <c r="J2109">
        <f>IF(A2109="","",SUMIFS(BallByBall!$T$2:$T$501,BallByBall!$B$2:$B$501,A2109,BallByBall!$H$2:$H$501,B2109))</f>
        <v>0</v>
      </c>
      <c r="K2109">
        <f>IF(A2109="","",SUMIFS(BallByBall!$U$2:$U$501,BallByBall!$B$2:$B$501,A2109,BallByBall!$P$2:$P$501,B2109))</f>
        <v>0</v>
      </c>
      <c r="L2109">
        <f>IF(A2109="","",SUMIFS(BallByBall!$V$2:$V$501,BallByBall!$B$2:$B$501,A2109,BallByBall!$P$2:$P$501,B2109))</f>
        <v>0</v>
      </c>
      <c r="M2109">
        <f>IF(A2109="","",SUMIFS(BallByBall!$W$2:$W$501,BallByBall!$B$2:$B$501,A2109,BallByBall!$P$2:$P$501,B2109))</f>
        <v>0</v>
      </c>
      <c r="N2109">
        <f>IF(A2109="","",SUMIFS(BallByBall!$X$2:$X$501,BallByBall!$B$2:$B$501,A2109,BallByBall!$P$2:$P$501,B2109))</f>
        <v>0</v>
      </c>
      <c r="O2109">
        <f>IF(A2109="","",SUMIFS(OverSummary!$G$2:$G$101,OverSummary!$A$2:$A$101,A2109,OverSummary!$D$2:$D$101,B2109))</f>
        <v>0</v>
      </c>
      <c r="P2109">
        <f>IF(A2109="","",G2109*Rules!$B$13+H2109*Rules!$B$14+I2109*Rules!$B$15)</f>
        <v>0</v>
      </c>
      <c r="Q2109">
        <f>IF(A2109="","",IF(G2109&gt;=100,Rules!$B$18,IF(G2109&gt;=50,Rules!$B$17,IF(G2109&gt;=30,Rules!$B$16,0)))+IF(AND(F2109=1,D2109&lt;&gt;"BWL",G2109=0),Rules!$B$27,0))</f>
        <v>0</v>
      </c>
      <c r="R2109">
        <f>IF(A2109="","",J2109*Rules!$B$19+O2109*Rules!$B$22)</f>
        <v>0</v>
      </c>
      <c r="S2109">
        <f>IF(A2109="","",IF(J2109&gt;=4,Rules!$B$21,IF(J2109&gt;=3,Rules!$B$20,0)))</f>
        <v>0</v>
      </c>
      <c r="T2109">
        <f>IF(A2109="","",K2109*Rules!$B$23+L2109*Rules!$B$24+M2109*Rules!$B$25+N2109*Rules!$B$26)</f>
        <v>0</v>
      </c>
      <c r="U2109">
        <f t="shared" si="32"/>
        <v>0</v>
      </c>
    </row>
    <row r="2110" spans="1:21" x14ac:dyDescent="0.2">
      <c r="A2110" t="str">
        <f>MatchSquad!A2110</f>
        <v>M043</v>
      </c>
      <c r="B2110" t="str">
        <f>MatchSquad!B2110</f>
        <v>P184</v>
      </c>
      <c r="C2110" t="str">
        <f>MatchSquad!C2110</f>
        <v>Dhruv Jurel</v>
      </c>
      <c r="D2110" t="str">
        <f>MatchSquad!D2110</f>
        <v>WK</v>
      </c>
      <c r="E2110" t="str">
        <f>MatchSquad!E2110</f>
        <v>RR</v>
      </c>
      <c r="F2110">
        <f>MatchSquad!G2110</f>
        <v>0</v>
      </c>
      <c r="G2110">
        <f>IF(A2110="","",SUMIFS(BallByBall!$I$2:$I$501,BallByBall!$B$2:$B$501,A2110,BallByBall!$F$2:$F$501,B2110))</f>
        <v>0</v>
      </c>
      <c r="H2110">
        <f>IF(A2110="","",COUNTIFS(BallByBall!$B$2:$B$501,A2110,BallByBall!$F$2:$F$501,B2110,BallByBall!$Q$2:$Q$501,1))</f>
        <v>0</v>
      </c>
      <c r="I2110">
        <f>IF(A2110="","",COUNTIFS(BallByBall!$B$2:$B$501,A2110,BallByBall!$F$2:$F$501,B2110,BallByBall!$R$2:$R$501,1))</f>
        <v>0</v>
      </c>
      <c r="J2110">
        <f>IF(A2110="","",SUMIFS(BallByBall!$T$2:$T$501,BallByBall!$B$2:$B$501,A2110,BallByBall!$H$2:$H$501,B2110))</f>
        <v>0</v>
      </c>
      <c r="K2110">
        <f>IF(A2110="","",SUMIFS(BallByBall!$U$2:$U$501,BallByBall!$B$2:$B$501,A2110,BallByBall!$P$2:$P$501,B2110))</f>
        <v>0</v>
      </c>
      <c r="L2110">
        <f>IF(A2110="","",SUMIFS(BallByBall!$V$2:$V$501,BallByBall!$B$2:$B$501,A2110,BallByBall!$P$2:$P$501,B2110))</f>
        <v>0</v>
      </c>
      <c r="M2110">
        <f>IF(A2110="","",SUMIFS(BallByBall!$W$2:$W$501,BallByBall!$B$2:$B$501,A2110,BallByBall!$P$2:$P$501,B2110))</f>
        <v>0</v>
      </c>
      <c r="N2110">
        <f>IF(A2110="","",SUMIFS(BallByBall!$X$2:$X$501,BallByBall!$B$2:$B$501,A2110,BallByBall!$P$2:$P$501,B2110))</f>
        <v>0</v>
      </c>
      <c r="O2110">
        <f>IF(A2110="","",SUMIFS(OverSummary!$G$2:$G$101,OverSummary!$A$2:$A$101,A2110,OverSummary!$D$2:$D$101,B2110))</f>
        <v>0</v>
      </c>
      <c r="P2110">
        <f>IF(A2110="","",G2110*Rules!$B$13+H2110*Rules!$B$14+I2110*Rules!$B$15)</f>
        <v>0</v>
      </c>
      <c r="Q2110">
        <f>IF(A2110="","",IF(G2110&gt;=100,Rules!$B$18,IF(G2110&gt;=50,Rules!$B$17,IF(G2110&gt;=30,Rules!$B$16,0)))+IF(AND(F2110=1,D2110&lt;&gt;"BWL",G2110=0),Rules!$B$27,0))</f>
        <v>0</v>
      </c>
      <c r="R2110">
        <f>IF(A2110="","",J2110*Rules!$B$19+O2110*Rules!$B$22)</f>
        <v>0</v>
      </c>
      <c r="S2110">
        <f>IF(A2110="","",IF(J2110&gt;=4,Rules!$B$21,IF(J2110&gt;=3,Rules!$B$20,0)))</f>
        <v>0</v>
      </c>
      <c r="T2110">
        <f>IF(A2110="","",K2110*Rules!$B$23+L2110*Rules!$B$24+M2110*Rules!$B$25+N2110*Rules!$B$26)</f>
        <v>0</v>
      </c>
      <c r="U2110">
        <f t="shared" si="32"/>
        <v>0</v>
      </c>
    </row>
    <row r="2111" spans="1:21" x14ac:dyDescent="0.2">
      <c r="A2111" t="str">
        <f>MatchSquad!A2111</f>
        <v>M043</v>
      </c>
      <c r="B2111" t="str">
        <f>MatchSquad!B2111</f>
        <v>P185</v>
      </c>
      <c r="C2111" t="str">
        <f>MatchSquad!C2111</f>
        <v>Riyan Parag</v>
      </c>
      <c r="D2111" t="str">
        <f>MatchSquad!D2111</f>
        <v>AR</v>
      </c>
      <c r="E2111" t="str">
        <f>MatchSquad!E2111</f>
        <v>RR</v>
      </c>
      <c r="F2111">
        <f>MatchSquad!G2111</f>
        <v>0</v>
      </c>
      <c r="G2111">
        <f>IF(A2111="","",SUMIFS(BallByBall!$I$2:$I$501,BallByBall!$B$2:$B$501,A2111,BallByBall!$F$2:$F$501,B2111))</f>
        <v>0</v>
      </c>
      <c r="H2111">
        <f>IF(A2111="","",COUNTIFS(BallByBall!$B$2:$B$501,A2111,BallByBall!$F$2:$F$501,B2111,BallByBall!$Q$2:$Q$501,1))</f>
        <v>0</v>
      </c>
      <c r="I2111">
        <f>IF(A2111="","",COUNTIFS(BallByBall!$B$2:$B$501,A2111,BallByBall!$F$2:$F$501,B2111,BallByBall!$R$2:$R$501,1))</f>
        <v>0</v>
      </c>
      <c r="J2111">
        <f>IF(A2111="","",SUMIFS(BallByBall!$T$2:$T$501,BallByBall!$B$2:$B$501,A2111,BallByBall!$H$2:$H$501,B2111))</f>
        <v>0</v>
      </c>
      <c r="K2111">
        <f>IF(A2111="","",SUMIFS(BallByBall!$U$2:$U$501,BallByBall!$B$2:$B$501,A2111,BallByBall!$P$2:$P$501,B2111))</f>
        <v>0</v>
      </c>
      <c r="L2111">
        <f>IF(A2111="","",SUMIFS(BallByBall!$V$2:$V$501,BallByBall!$B$2:$B$501,A2111,BallByBall!$P$2:$P$501,B2111))</f>
        <v>0</v>
      </c>
      <c r="M2111">
        <f>IF(A2111="","",SUMIFS(BallByBall!$W$2:$W$501,BallByBall!$B$2:$B$501,A2111,BallByBall!$P$2:$P$501,B2111))</f>
        <v>0</v>
      </c>
      <c r="N2111">
        <f>IF(A2111="","",SUMIFS(BallByBall!$X$2:$X$501,BallByBall!$B$2:$B$501,A2111,BallByBall!$P$2:$P$501,B2111))</f>
        <v>0</v>
      </c>
      <c r="O2111">
        <f>IF(A2111="","",SUMIFS(OverSummary!$G$2:$G$101,OverSummary!$A$2:$A$101,A2111,OverSummary!$D$2:$D$101,B2111))</f>
        <v>0</v>
      </c>
      <c r="P2111">
        <f>IF(A2111="","",G2111*Rules!$B$13+H2111*Rules!$B$14+I2111*Rules!$B$15)</f>
        <v>0</v>
      </c>
      <c r="Q2111">
        <f>IF(A2111="","",IF(G2111&gt;=100,Rules!$B$18,IF(G2111&gt;=50,Rules!$B$17,IF(G2111&gt;=30,Rules!$B$16,0)))+IF(AND(F2111=1,D2111&lt;&gt;"BWL",G2111=0),Rules!$B$27,0))</f>
        <v>0</v>
      </c>
      <c r="R2111">
        <f>IF(A2111="","",J2111*Rules!$B$19+O2111*Rules!$B$22)</f>
        <v>0</v>
      </c>
      <c r="S2111">
        <f>IF(A2111="","",IF(J2111&gt;=4,Rules!$B$21,IF(J2111&gt;=3,Rules!$B$20,0)))</f>
        <v>0</v>
      </c>
      <c r="T2111">
        <f>IF(A2111="","",K2111*Rules!$B$23+L2111*Rules!$B$24+M2111*Rules!$B$25+N2111*Rules!$B$26)</f>
        <v>0</v>
      </c>
      <c r="U2111">
        <f t="shared" si="32"/>
        <v>0</v>
      </c>
    </row>
    <row r="2112" spans="1:21" x14ac:dyDescent="0.2">
      <c r="A2112" t="str">
        <f>MatchSquad!A2112</f>
        <v>M043</v>
      </c>
      <c r="B2112" t="str">
        <f>MatchSquad!B2112</f>
        <v>P186</v>
      </c>
      <c r="C2112" t="str">
        <f>MatchSquad!C2112</f>
        <v>Yudhvir Singh Charak</v>
      </c>
      <c r="D2112" t="str">
        <f>MatchSquad!D2112</f>
        <v>AR</v>
      </c>
      <c r="E2112" t="str">
        <f>MatchSquad!E2112</f>
        <v>RR</v>
      </c>
      <c r="F2112">
        <f>MatchSquad!G2112</f>
        <v>0</v>
      </c>
      <c r="G2112">
        <f>IF(A2112="","",SUMIFS(BallByBall!$I$2:$I$501,BallByBall!$B$2:$B$501,A2112,BallByBall!$F$2:$F$501,B2112))</f>
        <v>0</v>
      </c>
      <c r="H2112">
        <f>IF(A2112="","",COUNTIFS(BallByBall!$B$2:$B$501,A2112,BallByBall!$F$2:$F$501,B2112,BallByBall!$Q$2:$Q$501,1))</f>
        <v>0</v>
      </c>
      <c r="I2112">
        <f>IF(A2112="","",COUNTIFS(BallByBall!$B$2:$B$501,A2112,BallByBall!$F$2:$F$501,B2112,BallByBall!$R$2:$R$501,1))</f>
        <v>0</v>
      </c>
      <c r="J2112">
        <f>IF(A2112="","",SUMIFS(BallByBall!$T$2:$T$501,BallByBall!$B$2:$B$501,A2112,BallByBall!$H$2:$H$501,B2112))</f>
        <v>0</v>
      </c>
      <c r="K2112">
        <f>IF(A2112="","",SUMIFS(BallByBall!$U$2:$U$501,BallByBall!$B$2:$B$501,A2112,BallByBall!$P$2:$P$501,B2112))</f>
        <v>0</v>
      </c>
      <c r="L2112">
        <f>IF(A2112="","",SUMIFS(BallByBall!$V$2:$V$501,BallByBall!$B$2:$B$501,A2112,BallByBall!$P$2:$P$501,B2112))</f>
        <v>0</v>
      </c>
      <c r="M2112">
        <f>IF(A2112="","",SUMIFS(BallByBall!$W$2:$W$501,BallByBall!$B$2:$B$501,A2112,BallByBall!$P$2:$P$501,B2112))</f>
        <v>0</v>
      </c>
      <c r="N2112">
        <f>IF(A2112="","",SUMIFS(BallByBall!$X$2:$X$501,BallByBall!$B$2:$B$501,A2112,BallByBall!$P$2:$P$501,B2112))</f>
        <v>0</v>
      </c>
      <c r="O2112">
        <f>IF(A2112="","",SUMIFS(OverSummary!$G$2:$G$101,OverSummary!$A$2:$A$101,A2112,OverSummary!$D$2:$D$101,B2112))</f>
        <v>0</v>
      </c>
      <c r="P2112">
        <f>IF(A2112="","",G2112*Rules!$B$13+H2112*Rules!$B$14+I2112*Rules!$B$15)</f>
        <v>0</v>
      </c>
      <c r="Q2112">
        <f>IF(A2112="","",IF(G2112&gt;=100,Rules!$B$18,IF(G2112&gt;=50,Rules!$B$17,IF(G2112&gt;=30,Rules!$B$16,0)))+IF(AND(F2112=1,D2112&lt;&gt;"BWL",G2112=0),Rules!$B$27,0))</f>
        <v>0</v>
      </c>
      <c r="R2112">
        <f>IF(A2112="","",J2112*Rules!$B$19+O2112*Rules!$B$22)</f>
        <v>0</v>
      </c>
      <c r="S2112">
        <f>IF(A2112="","",IF(J2112&gt;=4,Rules!$B$21,IF(J2112&gt;=3,Rules!$B$20,0)))</f>
        <v>0</v>
      </c>
      <c r="T2112">
        <f>IF(A2112="","",K2112*Rules!$B$23+L2112*Rules!$B$24+M2112*Rules!$B$25+N2112*Rules!$B$26)</f>
        <v>0</v>
      </c>
      <c r="U2112">
        <f t="shared" si="32"/>
        <v>0</v>
      </c>
    </row>
    <row r="2113" spans="1:21" x14ac:dyDescent="0.2">
      <c r="A2113" t="str">
        <f>MatchSquad!A2113</f>
        <v>M043</v>
      </c>
      <c r="B2113" t="str">
        <f>MatchSquad!B2113</f>
        <v>P187</v>
      </c>
      <c r="C2113" t="str">
        <f>MatchSquad!C2113</f>
        <v>Ravindra Jadeja</v>
      </c>
      <c r="D2113" t="str">
        <f>MatchSquad!D2113</f>
        <v>AR</v>
      </c>
      <c r="E2113" t="str">
        <f>MatchSquad!E2113</f>
        <v>RR</v>
      </c>
      <c r="F2113">
        <f>MatchSquad!G2113</f>
        <v>0</v>
      </c>
      <c r="G2113">
        <f>IF(A2113="","",SUMIFS(BallByBall!$I$2:$I$501,BallByBall!$B$2:$B$501,A2113,BallByBall!$F$2:$F$501,B2113))</f>
        <v>0</v>
      </c>
      <c r="H2113">
        <f>IF(A2113="","",COUNTIFS(BallByBall!$B$2:$B$501,A2113,BallByBall!$F$2:$F$501,B2113,BallByBall!$Q$2:$Q$501,1))</f>
        <v>0</v>
      </c>
      <c r="I2113">
        <f>IF(A2113="","",COUNTIFS(BallByBall!$B$2:$B$501,A2113,BallByBall!$F$2:$F$501,B2113,BallByBall!$R$2:$R$501,1))</f>
        <v>0</v>
      </c>
      <c r="J2113">
        <f>IF(A2113="","",SUMIFS(BallByBall!$T$2:$T$501,BallByBall!$B$2:$B$501,A2113,BallByBall!$H$2:$H$501,B2113))</f>
        <v>0</v>
      </c>
      <c r="K2113">
        <f>IF(A2113="","",SUMIFS(BallByBall!$U$2:$U$501,BallByBall!$B$2:$B$501,A2113,BallByBall!$P$2:$P$501,B2113))</f>
        <v>0</v>
      </c>
      <c r="L2113">
        <f>IF(A2113="","",SUMIFS(BallByBall!$V$2:$V$501,BallByBall!$B$2:$B$501,A2113,BallByBall!$P$2:$P$501,B2113))</f>
        <v>0</v>
      </c>
      <c r="M2113">
        <f>IF(A2113="","",SUMIFS(BallByBall!$W$2:$W$501,BallByBall!$B$2:$B$501,A2113,BallByBall!$P$2:$P$501,B2113))</f>
        <v>0</v>
      </c>
      <c r="N2113">
        <f>IF(A2113="","",SUMIFS(BallByBall!$X$2:$X$501,BallByBall!$B$2:$B$501,A2113,BallByBall!$P$2:$P$501,B2113))</f>
        <v>0</v>
      </c>
      <c r="O2113">
        <f>IF(A2113="","",SUMIFS(OverSummary!$G$2:$G$101,OverSummary!$A$2:$A$101,A2113,OverSummary!$D$2:$D$101,B2113))</f>
        <v>0</v>
      </c>
      <c r="P2113">
        <f>IF(A2113="","",G2113*Rules!$B$13+H2113*Rules!$B$14+I2113*Rules!$B$15)</f>
        <v>0</v>
      </c>
      <c r="Q2113">
        <f>IF(A2113="","",IF(G2113&gt;=100,Rules!$B$18,IF(G2113&gt;=50,Rules!$B$17,IF(G2113&gt;=30,Rules!$B$16,0)))+IF(AND(F2113=1,D2113&lt;&gt;"BWL",G2113=0),Rules!$B$27,0))</f>
        <v>0</v>
      </c>
      <c r="R2113">
        <f>IF(A2113="","",J2113*Rules!$B$19+O2113*Rules!$B$22)</f>
        <v>0</v>
      </c>
      <c r="S2113">
        <f>IF(A2113="","",IF(J2113&gt;=4,Rules!$B$21,IF(J2113&gt;=3,Rules!$B$20,0)))</f>
        <v>0</v>
      </c>
      <c r="T2113">
        <f>IF(A2113="","",K2113*Rules!$B$23+L2113*Rules!$B$24+M2113*Rules!$B$25+N2113*Rules!$B$26)</f>
        <v>0</v>
      </c>
      <c r="U2113">
        <f t="shared" si="32"/>
        <v>0</v>
      </c>
    </row>
    <row r="2114" spans="1:21" x14ac:dyDescent="0.2">
      <c r="A2114" t="str">
        <f>MatchSquad!A2114</f>
        <v>M043</v>
      </c>
      <c r="B2114" t="str">
        <f>MatchSquad!B2114</f>
        <v>P188</v>
      </c>
      <c r="C2114" t="str">
        <f>MatchSquad!C2114</f>
        <v>Dasun Shanaka</v>
      </c>
      <c r="D2114" t="str">
        <f>MatchSquad!D2114</f>
        <v>AR</v>
      </c>
      <c r="E2114" t="str">
        <f>MatchSquad!E2114</f>
        <v>RR</v>
      </c>
      <c r="F2114">
        <f>MatchSquad!G2114</f>
        <v>0</v>
      </c>
      <c r="G2114">
        <f>IF(A2114="","",SUMIFS(BallByBall!$I$2:$I$501,BallByBall!$B$2:$B$501,A2114,BallByBall!$F$2:$F$501,B2114))</f>
        <v>0</v>
      </c>
      <c r="H2114">
        <f>IF(A2114="","",COUNTIFS(BallByBall!$B$2:$B$501,A2114,BallByBall!$F$2:$F$501,B2114,BallByBall!$Q$2:$Q$501,1))</f>
        <v>0</v>
      </c>
      <c r="I2114">
        <f>IF(A2114="","",COUNTIFS(BallByBall!$B$2:$B$501,A2114,BallByBall!$F$2:$F$501,B2114,BallByBall!$R$2:$R$501,1))</f>
        <v>0</v>
      </c>
      <c r="J2114">
        <f>IF(A2114="","",SUMIFS(BallByBall!$T$2:$T$501,BallByBall!$B$2:$B$501,A2114,BallByBall!$H$2:$H$501,B2114))</f>
        <v>0</v>
      </c>
      <c r="K2114">
        <f>IF(A2114="","",SUMIFS(BallByBall!$U$2:$U$501,BallByBall!$B$2:$B$501,A2114,BallByBall!$P$2:$P$501,B2114))</f>
        <v>0</v>
      </c>
      <c r="L2114">
        <f>IF(A2114="","",SUMIFS(BallByBall!$V$2:$V$501,BallByBall!$B$2:$B$501,A2114,BallByBall!$P$2:$P$501,B2114))</f>
        <v>0</v>
      </c>
      <c r="M2114">
        <f>IF(A2114="","",SUMIFS(BallByBall!$W$2:$W$501,BallByBall!$B$2:$B$501,A2114,BallByBall!$P$2:$P$501,B2114))</f>
        <v>0</v>
      </c>
      <c r="N2114">
        <f>IF(A2114="","",SUMIFS(BallByBall!$X$2:$X$501,BallByBall!$B$2:$B$501,A2114,BallByBall!$P$2:$P$501,B2114))</f>
        <v>0</v>
      </c>
      <c r="O2114">
        <f>IF(A2114="","",SUMIFS(OverSummary!$G$2:$G$101,OverSummary!$A$2:$A$101,A2114,OverSummary!$D$2:$D$101,B2114))</f>
        <v>0</v>
      </c>
      <c r="P2114">
        <f>IF(A2114="","",G2114*Rules!$B$13+H2114*Rules!$B$14+I2114*Rules!$B$15)</f>
        <v>0</v>
      </c>
      <c r="Q2114">
        <f>IF(A2114="","",IF(G2114&gt;=100,Rules!$B$18,IF(G2114&gt;=50,Rules!$B$17,IF(G2114&gt;=30,Rules!$B$16,0)))+IF(AND(F2114=1,D2114&lt;&gt;"BWL",G2114=0),Rules!$B$27,0))</f>
        <v>0</v>
      </c>
      <c r="R2114">
        <f>IF(A2114="","",J2114*Rules!$B$19+O2114*Rules!$B$22)</f>
        <v>0</v>
      </c>
      <c r="S2114">
        <f>IF(A2114="","",IF(J2114&gt;=4,Rules!$B$21,IF(J2114&gt;=3,Rules!$B$20,0)))</f>
        <v>0</v>
      </c>
      <c r="T2114">
        <f>IF(A2114="","",K2114*Rules!$B$23+L2114*Rules!$B$24+M2114*Rules!$B$25+N2114*Rules!$B$26)</f>
        <v>0</v>
      </c>
      <c r="U2114">
        <f t="shared" ref="U2114:U2177" si="33">IF(A2114="","",P2114+Q2114+R2114+S2114+T2114)</f>
        <v>0</v>
      </c>
    </row>
    <row r="2115" spans="1:21" x14ac:dyDescent="0.2">
      <c r="A2115" t="str">
        <f>MatchSquad!A2115</f>
        <v>M043</v>
      </c>
      <c r="B2115" t="str">
        <f>MatchSquad!B2115</f>
        <v>P189</v>
      </c>
      <c r="C2115" t="str">
        <f>MatchSquad!C2115</f>
        <v>Jofra Archer</v>
      </c>
      <c r="D2115" t="str">
        <f>MatchSquad!D2115</f>
        <v>BWL</v>
      </c>
      <c r="E2115" t="str">
        <f>MatchSquad!E2115</f>
        <v>RR</v>
      </c>
      <c r="F2115">
        <f>MatchSquad!G2115</f>
        <v>0</v>
      </c>
      <c r="G2115">
        <f>IF(A2115="","",SUMIFS(BallByBall!$I$2:$I$501,BallByBall!$B$2:$B$501,A2115,BallByBall!$F$2:$F$501,B2115))</f>
        <v>0</v>
      </c>
      <c r="H2115">
        <f>IF(A2115="","",COUNTIFS(BallByBall!$B$2:$B$501,A2115,BallByBall!$F$2:$F$501,B2115,BallByBall!$Q$2:$Q$501,1))</f>
        <v>0</v>
      </c>
      <c r="I2115">
        <f>IF(A2115="","",COUNTIFS(BallByBall!$B$2:$B$501,A2115,BallByBall!$F$2:$F$501,B2115,BallByBall!$R$2:$R$501,1))</f>
        <v>0</v>
      </c>
      <c r="J2115">
        <f>IF(A2115="","",SUMIFS(BallByBall!$T$2:$T$501,BallByBall!$B$2:$B$501,A2115,BallByBall!$H$2:$H$501,B2115))</f>
        <v>0</v>
      </c>
      <c r="K2115">
        <f>IF(A2115="","",SUMIFS(BallByBall!$U$2:$U$501,BallByBall!$B$2:$B$501,A2115,BallByBall!$P$2:$P$501,B2115))</f>
        <v>0</v>
      </c>
      <c r="L2115">
        <f>IF(A2115="","",SUMIFS(BallByBall!$V$2:$V$501,BallByBall!$B$2:$B$501,A2115,BallByBall!$P$2:$P$501,B2115))</f>
        <v>0</v>
      </c>
      <c r="M2115">
        <f>IF(A2115="","",SUMIFS(BallByBall!$W$2:$W$501,BallByBall!$B$2:$B$501,A2115,BallByBall!$P$2:$P$501,B2115))</f>
        <v>0</v>
      </c>
      <c r="N2115">
        <f>IF(A2115="","",SUMIFS(BallByBall!$X$2:$X$501,BallByBall!$B$2:$B$501,A2115,BallByBall!$P$2:$P$501,B2115))</f>
        <v>0</v>
      </c>
      <c r="O2115">
        <f>IF(A2115="","",SUMIFS(OverSummary!$G$2:$G$101,OverSummary!$A$2:$A$101,A2115,OverSummary!$D$2:$D$101,B2115))</f>
        <v>0</v>
      </c>
      <c r="P2115">
        <f>IF(A2115="","",G2115*Rules!$B$13+H2115*Rules!$B$14+I2115*Rules!$B$15)</f>
        <v>0</v>
      </c>
      <c r="Q2115">
        <f>IF(A2115="","",IF(G2115&gt;=100,Rules!$B$18,IF(G2115&gt;=50,Rules!$B$17,IF(G2115&gt;=30,Rules!$B$16,0)))+IF(AND(F2115=1,D2115&lt;&gt;"BWL",G2115=0),Rules!$B$27,0))</f>
        <v>0</v>
      </c>
      <c r="R2115">
        <f>IF(A2115="","",J2115*Rules!$B$19+O2115*Rules!$B$22)</f>
        <v>0</v>
      </c>
      <c r="S2115">
        <f>IF(A2115="","",IF(J2115&gt;=4,Rules!$B$21,IF(J2115&gt;=3,Rules!$B$20,0)))</f>
        <v>0</v>
      </c>
      <c r="T2115">
        <f>IF(A2115="","",K2115*Rules!$B$23+L2115*Rules!$B$24+M2115*Rules!$B$25+N2115*Rules!$B$26)</f>
        <v>0</v>
      </c>
      <c r="U2115">
        <f t="shared" si="33"/>
        <v>0</v>
      </c>
    </row>
    <row r="2116" spans="1:21" x14ac:dyDescent="0.2">
      <c r="A2116" t="str">
        <f>MatchSquad!A2116</f>
        <v>M043</v>
      </c>
      <c r="B2116" t="str">
        <f>MatchSquad!B2116</f>
        <v>P190</v>
      </c>
      <c r="C2116" t="str">
        <f>MatchSquad!C2116</f>
        <v>Tushar Deshpande</v>
      </c>
      <c r="D2116" t="str">
        <f>MatchSquad!D2116</f>
        <v>BWL</v>
      </c>
      <c r="E2116" t="str">
        <f>MatchSquad!E2116</f>
        <v>RR</v>
      </c>
      <c r="F2116">
        <f>MatchSquad!G2116</f>
        <v>0</v>
      </c>
      <c r="G2116">
        <f>IF(A2116="","",SUMIFS(BallByBall!$I$2:$I$501,BallByBall!$B$2:$B$501,A2116,BallByBall!$F$2:$F$501,B2116))</f>
        <v>0</v>
      </c>
      <c r="H2116">
        <f>IF(A2116="","",COUNTIFS(BallByBall!$B$2:$B$501,A2116,BallByBall!$F$2:$F$501,B2116,BallByBall!$Q$2:$Q$501,1))</f>
        <v>0</v>
      </c>
      <c r="I2116">
        <f>IF(A2116="","",COUNTIFS(BallByBall!$B$2:$B$501,A2116,BallByBall!$F$2:$F$501,B2116,BallByBall!$R$2:$R$501,1))</f>
        <v>0</v>
      </c>
      <c r="J2116">
        <f>IF(A2116="","",SUMIFS(BallByBall!$T$2:$T$501,BallByBall!$B$2:$B$501,A2116,BallByBall!$H$2:$H$501,B2116))</f>
        <v>0</v>
      </c>
      <c r="K2116">
        <f>IF(A2116="","",SUMIFS(BallByBall!$U$2:$U$501,BallByBall!$B$2:$B$501,A2116,BallByBall!$P$2:$P$501,B2116))</f>
        <v>0</v>
      </c>
      <c r="L2116">
        <f>IF(A2116="","",SUMIFS(BallByBall!$V$2:$V$501,BallByBall!$B$2:$B$501,A2116,BallByBall!$P$2:$P$501,B2116))</f>
        <v>0</v>
      </c>
      <c r="M2116">
        <f>IF(A2116="","",SUMIFS(BallByBall!$W$2:$W$501,BallByBall!$B$2:$B$501,A2116,BallByBall!$P$2:$P$501,B2116))</f>
        <v>0</v>
      </c>
      <c r="N2116">
        <f>IF(A2116="","",SUMIFS(BallByBall!$X$2:$X$501,BallByBall!$B$2:$B$501,A2116,BallByBall!$P$2:$P$501,B2116))</f>
        <v>0</v>
      </c>
      <c r="O2116">
        <f>IF(A2116="","",SUMIFS(OverSummary!$G$2:$G$101,OverSummary!$A$2:$A$101,A2116,OverSummary!$D$2:$D$101,B2116))</f>
        <v>0</v>
      </c>
      <c r="P2116">
        <f>IF(A2116="","",G2116*Rules!$B$13+H2116*Rules!$B$14+I2116*Rules!$B$15)</f>
        <v>0</v>
      </c>
      <c r="Q2116">
        <f>IF(A2116="","",IF(G2116&gt;=100,Rules!$B$18,IF(G2116&gt;=50,Rules!$B$17,IF(G2116&gt;=30,Rules!$B$16,0)))+IF(AND(F2116=1,D2116&lt;&gt;"BWL",G2116=0),Rules!$B$27,0))</f>
        <v>0</v>
      </c>
      <c r="R2116">
        <f>IF(A2116="","",J2116*Rules!$B$19+O2116*Rules!$B$22)</f>
        <v>0</v>
      </c>
      <c r="S2116">
        <f>IF(A2116="","",IF(J2116&gt;=4,Rules!$B$21,IF(J2116&gt;=3,Rules!$B$20,0)))</f>
        <v>0</v>
      </c>
      <c r="T2116">
        <f>IF(A2116="","",K2116*Rules!$B$23+L2116*Rules!$B$24+M2116*Rules!$B$25+N2116*Rules!$B$26)</f>
        <v>0</v>
      </c>
      <c r="U2116">
        <f t="shared" si="33"/>
        <v>0</v>
      </c>
    </row>
    <row r="2117" spans="1:21" x14ac:dyDescent="0.2">
      <c r="A2117" t="str">
        <f>MatchSquad!A2117</f>
        <v>M043</v>
      </c>
      <c r="B2117" t="str">
        <f>MatchSquad!B2117</f>
        <v>P191</v>
      </c>
      <c r="C2117" t="str">
        <f>MatchSquad!C2117</f>
        <v>Kwena Maphaka</v>
      </c>
      <c r="D2117" t="str">
        <f>MatchSquad!D2117</f>
        <v>BWL</v>
      </c>
      <c r="E2117" t="str">
        <f>MatchSquad!E2117</f>
        <v>RR</v>
      </c>
      <c r="F2117">
        <f>MatchSquad!G2117</f>
        <v>0</v>
      </c>
      <c r="G2117">
        <f>IF(A2117="","",SUMIFS(BallByBall!$I$2:$I$501,BallByBall!$B$2:$B$501,A2117,BallByBall!$F$2:$F$501,B2117))</f>
        <v>0</v>
      </c>
      <c r="H2117">
        <f>IF(A2117="","",COUNTIFS(BallByBall!$B$2:$B$501,A2117,BallByBall!$F$2:$F$501,B2117,BallByBall!$Q$2:$Q$501,1))</f>
        <v>0</v>
      </c>
      <c r="I2117">
        <f>IF(A2117="","",COUNTIFS(BallByBall!$B$2:$B$501,A2117,BallByBall!$F$2:$F$501,B2117,BallByBall!$R$2:$R$501,1))</f>
        <v>0</v>
      </c>
      <c r="J2117">
        <f>IF(A2117="","",SUMIFS(BallByBall!$T$2:$T$501,BallByBall!$B$2:$B$501,A2117,BallByBall!$H$2:$H$501,B2117))</f>
        <v>0</v>
      </c>
      <c r="K2117">
        <f>IF(A2117="","",SUMIFS(BallByBall!$U$2:$U$501,BallByBall!$B$2:$B$501,A2117,BallByBall!$P$2:$P$501,B2117))</f>
        <v>0</v>
      </c>
      <c r="L2117">
        <f>IF(A2117="","",SUMIFS(BallByBall!$V$2:$V$501,BallByBall!$B$2:$B$501,A2117,BallByBall!$P$2:$P$501,B2117))</f>
        <v>0</v>
      </c>
      <c r="M2117">
        <f>IF(A2117="","",SUMIFS(BallByBall!$W$2:$W$501,BallByBall!$B$2:$B$501,A2117,BallByBall!$P$2:$P$501,B2117))</f>
        <v>0</v>
      </c>
      <c r="N2117">
        <f>IF(A2117="","",SUMIFS(BallByBall!$X$2:$X$501,BallByBall!$B$2:$B$501,A2117,BallByBall!$P$2:$P$501,B2117))</f>
        <v>0</v>
      </c>
      <c r="O2117">
        <f>IF(A2117="","",SUMIFS(OverSummary!$G$2:$G$101,OverSummary!$A$2:$A$101,A2117,OverSummary!$D$2:$D$101,B2117))</f>
        <v>0</v>
      </c>
      <c r="P2117">
        <f>IF(A2117="","",G2117*Rules!$B$13+H2117*Rules!$B$14+I2117*Rules!$B$15)</f>
        <v>0</v>
      </c>
      <c r="Q2117">
        <f>IF(A2117="","",IF(G2117&gt;=100,Rules!$B$18,IF(G2117&gt;=50,Rules!$B$17,IF(G2117&gt;=30,Rules!$B$16,0)))+IF(AND(F2117=1,D2117&lt;&gt;"BWL",G2117=0),Rules!$B$27,0))</f>
        <v>0</v>
      </c>
      <c r="R2117">
        <f>IF(A2117="","",J2117*Rules!$B$19+O2117*Rules!$B$22)</f>
        <v>0</v>
      </c>
      <c r="S2117">
        <f>IF(A2117="","",IF(J2117&gt;=4,Rules!$B$21,IF(J2117&gt;=3,Rules!$B$20,0)))</f>
        <v>0</v>
      </c>
      <c r="T2117">
        <f>IF(A2117="","",K2117*Rules!$B$23+L2117*Rules!$B$24+M2117*Rules!$B$25+N2117*Rules!$B$26)</f>
        <v>0</v>
      </c>
      <c r="U2117">
        <f t="shared" si="33"/>
        <v>0</v>
      </c>
    </row>
    <row r="2118" spans="1:21" x14ac:dyDescent="0.2">
      <c r="A2118" t="str">
        <f>MatchSquad!A2118</f>
        <v>M043</v>
      </c>
      <c r="B2118" t="str">
        <f>MatchSquad!B2118</f>
        <v>P192</v>
      </c>
      <c r="C2118" t="str">
        <f>MatchSquad!C2118</f>
        <v>Ravi Bishnoi</v>
      </c>
      <c r="D2118" t="str">
        <f>MatchSquad!D2118</f>
        <v>BWL</v>
      </c>
      <c r="E2118" t="str">
        <f>MatchSquad!E2118</f>
        <v>RR</v>
      </c>
      <c r="F2118">
        <f>MatchSquad!G2118</f>
        <v>0</v>
      </c>
      <c r="G2118">
        <f>IF(A2118="","",SUMIFS(BallByBall!$I$2:$I$501,BallByBall!$B$2:$B$501,A2118,BallByBall!$F$2:$F$501,B2118))</f>
        <v>0</v>
      </c>
      <c r="H2118">
        <f>IF(A2118="","",COUNTIFS(BallByBall!$B$2:$B$501,A2118,BallByBall!$F$2:$F$501,B2118,BallByBall!$Q$2:$Q$501,1))</f>
        <v>0</v>
      </c>
      <c r="I2118">
        <f>IF(A2118="","",COUNTIFS(BallByBall!$B$2:$B$501,A2118,BallByBall!$F$2:$F$501,B2118,BallByBall!$R$2:$R$501,1))</f>
        <v>0</v>
      </c>
      <c r="J2118">
        <f>IF(A2118="","",SUMIFS(BallByBall!$T$2:$T$501,BallByBall!$B$2:$B$501,A2118,BallByBall!$H$2:$H$501,B2118))</f>
        <v>0</v>
      </c>
      <c r="K2118">
        <f>IF(A2118="","",SUMIFS(BallByBall!$U$2:$U$501,BallByBall!$B$2:$B$501,A2118,BallByBall!$P$2:$P$501,B2118))</f>
        <v>0</v>
      </c>
      <c r="L2118">
        <f>IF(A2118="","",SUMIFS(BallByBall!$V$2:$V$501,BallByBall!$B$2:$B$501,A2118,BallByBall!$P$2:$P$501,B2118))</f>
        <v>0</v>
      </c>
      <c r="M2118">
        <f>IF(A2118="","",SUMIFS(BallByBall!$W$2:$W$501,BallByBall!$B$2:$B$501,A2118,BallByBall!$P$2:$P$501,B2118))</f>
        <v>0</v>
      </c>
      <c r="N2118">
        <f>IF(A2118="","",SUMIFS(BallByBall!$X$2:$X$501,BallByBall!$B$2:$B$501,A2118,BallByBall!$P$2:$P$501,B2118))</f>
        <v>0</v>
      </c>
      <c r="O2118">
        <f>IF(A2118="","",SUMIFS(OverSummary!$G$2:$G$101,OverSummary!$A$2:$A$101,A2118,OverSummary!$D$2:$D$101,B2118))</f>
        <v>0</v>
      </c>
      <c r="P2118">
        <f>IF(A2118="","",G2118*Rules!$B$13+H2118*Rules!$B$14+I2118*Rules!$B$15)</f>
        <v>0</v>
      </c>
      <c r="Q2118">
        <f>IF(A2118="","",IF(G2118&gt;=100,Rules!$B$18,IF(G2118&gt;=50,Rules!$B$17,IF(G2118&gt;=30,Rules!$B$16,0)))+IF(AND(F2118=1,D2118&lt;&gt;"BWL",G2118=0),Rules!$B$27,0))</f>
        <v>0</v>
      </c>
      <c r="R2118">
        <f>IF(A2118="","",J2118*Rules!$B$19+O2118*Rules!$B$22)</f>
        <v>0</v>
      </c>
      <c r="S2118">
        <f>IF(A2118="","",IF(J2118&gt;=4,Rules!$B$21,IF(J2118&gt;=3,Rules!$B$20,0)))</f>
        <v>0</v>
      </c>
      <c r="T2118">
        <f>IF(A2118="","",K2118*Rules!$B$23+L2118*Rules!$B$24+M2118*Rules!$B$25+N2118*Rules!$B$26)</f>
        <v>0</v>
      </c>
      <c r="U2118">
        <f t="shared" si="33"/>
        <v>0</v>
      </c>
    </row>
    <row r="2119" spans="1:21" x14ac:dyDescent="0.2">
      <c r="A2119" t="str">
        <f>MatchSquad!A2119</f>
        <v>M043</v>
      </c>
      <c r="B2119" t="str">
        <f>MatchSquad!B2119</f>
        <v>P193</v>
      </c>
      <c r="C2119" t="str">
        <f>MatchSquad!C2119</f>
        <v>Sushant Mishra</v>
      </c>
      <c r="D2119" t="str">
        <f>MatchSquad!D2119</f>
        <v>BWL</v>
      </c>
      <c r="E2119" t="str">
        <f>MatchSquad!E2119</f>
        <v>RR</v>
      </c>
      <c r="F2119">
        <f>MatchSquad!G2119</f>
        <v>0</v>
      </c>
      <c r="G2119">
        <f>IF(A2119="","",SUMIFS(BallByBall!$I$2:$I$501,BallByBall!$B$2:$B$501,A2119,BallByBall!$F$2:$F$501,B2119))</f>
        <v>0</v>
      </c>
      <c r="H2119">
        <f>IF(A2119="","",COUNTIFS(BallByBall!$B$2:$B$501,A2119,BallByBall!$F$2:$F$501,B2119,BallByBall!$Q$2:$Q$501,1))</f>
        <v>0</v>
      </c>
      <c r="I2119">
        <f>IF(A2119="","",COUNTIFS(BallByBall!$B$2:$B$501,A2119,BallByBall!$F$2:$F$501,B2119,BallByBall!$R$2:$R$501,1))</f>
        <v>0</v>
      </c>
      <c r="J2119">
        <f>IF(A2119="","",SUMIFS(BallByBall!$T$2:$T$501,BallByBall!$B$2:$B$501,A2119,BallByBall!$H$2:$H$501,B2119))</f>
        <v>0</v>
      </c>
      <c r="K2119">
        <f>IF(A2119="","",SUMIFS(BallByBall!$U$2:$U$501,BallByBall!$B$2:$B$501,A2119,BallByBall!$P$2:$P$501,B2119))</f>
        <v>0</v>
      </c>
      <c r="L2119">
        <f>IF(A2119="","",SUMIFS(BallByBall!$V$2:$V$501,BallByBall!$B$2:$B$501,A2119,BallByBall!$P$2:$P$501,B2119))</f>
        <v>0</v>
      </c>
      <c r="M2119">
        <f>IF(A2119="","",SUMIFS(BallByBall!$W$2:$W$501,BallByBall!$B$2:$B$501,A2119,BallByBall!$P$2:$P$501,B2119))</f>
        <v>0</v>
      </c>
      <c r="N2119">
        <f>IF(A2119="","",SUMIFS(BallByBall!$X$2:$X$501,BallByBall!$B$2:$B$501,A2119,BallByBall!$P$2:$P$501,B2119))</f>
        <v>0</v>
      </c>
      <c r="O2119">
        <f>IF(A2119="","",SUMIFS(OverSummary!$G$2:$G$101,OverSummary!$A$2:$A$101,A2119,OverSummary!$D$2:$D$101,B2119))</f>
        <v>0</v>
      </c>
      <c r="P2119">
        <f>IF(A2119="","",G2119*Rules!$B$13+H2119*Rules!$B$14+I2119*Rules!$B$15)</f>
        <v>0</v>
      </c>
      <c r="Q2119">
        <f>IF(A2119="","",IF(G2119&gt;=100,Rules!$B$18,IF(G2119&gt;=50,Rules!$B$17,IF(G2119&gt;=30,Rules!$B$16,0)))+IF(AND(F2119=1,D2119&lt;&gt;"BWL",G2119=0),Rules!$B$27,0))</f>
        <v>0</v>
      </c>
      <c r="R2119">
        <f>IF(A2119="","",J2119*Rules!$B$19+O2119*Rules!$B$22)</f>
        <v>0</v>
      </c>
      <c r="S2119">
        <f>IF(A2119="","",IF(J2119&gt;=4,Rules!$B$21,IF(J2119&gt;=3,Rules!$B$20,0)))</f>
        <v>0</v>
      </c>
      <c r="T2119">
        <f>IF(A2119="","",K2119*Rules!$B$23+L2119*Rules!$B$24+M2119*Rules!$B$25+N2119*Rules!$B$26)</f>
        <v>0</v>
      </c>
      <c r="U2119">
        <f t="shared" si="33"/>
        <v>0</v>
      </c>
    </row>
    <row r="2120" spans="1:21" x14ac:dyDescent="0.2">
      <c r="A2120" t="str">
        <f>MatchSquad!A2120</f>
        <v>M043</v>
      </c>
      <c r="B2120" t="str">
        <f>MatchSquad!B2120</f>
        <v>P194</v>
      </c>
      <c r="C2120" t="str">
        <f>MatchSquad!C2120</f>
        <v>Yash Raj Punja</v>
      </c>
      <c r="D2120" t="str">
        <f>MatchSquad!D2120</f>
        <v>BWL</v>
      </c>
      <c r="E2120" t="str">
        <f>MatchSquad!E2120</f>
        <v>RR</v>
      </c>
      <c r="F2120">
        <f>MatchSquad!G2120</f>
        <v>0</v>
      </c>
      <c r="G2120">
        <f>IF(A2120="","",SUMIFS(BallByBall!$I$2:$I$501,BallByBall!$B$2:$B$501,A2120,BallByBall!$F$2:$F$501,B2120))</f>
        <v>0</v>
      </c>
      <c r="H2120">
        <f>IF(A2120="","",COUNTIFS(BallByBall!$B$2:$B$501,A2120,BallByBall!$F$2:$F$501,B2120,BallByBall!$Q$2:$Q$501,1))</f>
        <v>0</v>
      </c>
      <c r="I2120">
        <f>IF(A2120="","",COUNTIFS(BallByBall!$B$2:$B$501,A2120,BallByBall!$F$2:$F$501,B2120,BallByBall!$R$2:$R$501,1))</f>
        <v>0</v>
      </c>
      <c r="J2120">
        <f>IF(A2120="","",SUMIFS(BallByBall!$T$2:$T$501,BallByBall!$B$2:$B$501,A2120,BallByBall!$H$2:$H$501,B2120))</f>
        <v>0</v>
      </c>
      <c r="K2120">
        <f>IF(A2120="","",SUMIFS(BallByBall!$U$2:$U$501,BallByBall!$B$2:$B$501,A2120,BallByBall!$P$2:$P$501,B2120))</f>
        <v>0</v>
      </c>
      <c r="L2120">
        <f>IF(A2120="","",SUMIFS(BallByBall!$V$2:$V$501,BallByBall!$B$2:$B$501,A2120,BallByBall!$P$2:$P$501,B2120))</f>
        <v>0</v>
      </c>
      <c r="M2120">
        <f>IF(A2120="","",SUMIFS(BallByBall!$W$2:$W$501,BallByBall!$B$2:$B$501,A2120,BallByBall!$P$2:$P$501,B2120))</f>
        <v>0</v>
      </c>
      <c r="N2120">
        <f>IF(A2120="","",SUMIFS(BallByBall!$X$2:$X$501,BallByBall!$B$2:$B$501,A2120,BallByBall!$P$2:$P$501,B2120))</f>
        <v>0</v>
      </c>
      <c r="O2120">
        <f>IF(A2120="","",SUMIFS(OverSummary!$G$2:$G$101,OverSummary!$A$2:$A$101,A2120,OverSummary!$D$2:$D$101,B2120))</f>
        <v>0</v>
      </c>
      <c r="P2120">
        <f>IF(A2120="","",G2120*Rules!$B$13+H2120*Rules!$B$14+I2120*Rules!$B$15)</f>
        <v>0</v>
      </c>
      <c r="Q2120">
        <f>IF(A2120="","",IF(G2120&gt;=100,Rules!$B$18,IF(G2120&gt;=50,Rules!$B$17,IF(G2120&gt;=30,Rules!$B$16,0)))+IF(AND(F2120=1,D2120&lt;&gt;"BWL",G2120=0),Rules!$B$27,0))</f>
        <v>0</v>
      </c>
      <c r="R2120">
        <f>IF(A2120="","",J2120*Rules!$B$19+O2120*Rules!$B$22)</f>
        <v>0</v>
      </c>
      <c r="S2120">
        <f>IF(A2120="","",IF(J2120&gt;=4,Rules!$B$21,IF(J2120&gt;=3,Rules!$B$20,0)))</f>
        <v>0</v>
      </c>
      <c r="T2120">
        <f>IF(A2120="","",K2120*Rules!$B$23+L2120*Rules!$B$24+M2120*Rules!$B$25+N2120*Rules!$B$26)</f>
        <v>0</v>
      </c>
      <c r="U2120">
        <f t="shared" si="33"/>
        <v>0</v>
      </c>
    </row>
    <row r="2121" spans="1:21" x14ac:dyDescent="0.2">
      <c r="A2121" t="str">
        <f>MatchSquad!A2121</f>
        <v>M043</v>
      </c>
      <c r="B2121" t="str">
        <f>MatchSquad!B2121</f>
        <v>P195</v>
      </c>
      <c r="C2121" t="str">
        <f>MatchSquad!C2121</f>
        <v>Vignesh Puthur</v>
      </c>
      <c r="D2121" t="str">
        <f>MatchSquad!D2121</f>
        <v>BWL</v>
      </c>
      <c r="E2121" t="str">
        <f>MatchSquad!E2121</f>
        <v>RR</v>
      </c>
      <c r="F2121">
        <f>MatchSquad!G2121</f>
        <v>0</v>
      </c>
      <c r="G2121">
        <f>IF(A2121="","",SUMIFS(BallByBall!$I$2:$I$501,BallByBall!$B$2:$B$501,A2121,BallByBall!$F$2:$F$501,B2121))</f>
        <v>0</v>
      </c>
      <c r="H2121">
        <f>IF(A2121="","",COUNTIFS(BallByBall!$B$2:$B$501,A2121,BallByBall!$F$2:$F$501,B2121,BallByBall!$Q$2:$Q$501,1))</f>
        <v>0</v>
      </c>
      <c r="I2121">
        <f>IF(A2121="","",COUNTIFS(BallByBall!$B$2:$B$501,A2121,BallByBall!$F$2:$F$501,B2121,BallByBall!$R$2:$R$501,1))</f>
        <v>0</v>
      </c>
      <c r="J2121">
        <f>IF(A2121="","",SUMIFS(BallByBall!$T$2:$T$501,BallByBall!$B$2:$B$501,A2121,BallByBall!$H$2:$H$501,B2121))</f>
        <v>0</v>
      </c>
      <c r="K2121">
        <f>IF(A2121="","",SUMIFS(BallByBall!$U$2:$U$501,BallByBall!$B$2:$B$501,A2121,BallByBall!$P$2:$P$501,B2121))</f>
        <v>0</v>
      </c>
      <c r="L2121">
        <f>IF(A2121="","",SUMIFS(BallByBall!$V$2:$V$501,BallByBall!$B$2:$B$501,A2121,BallByBall!$P$2:$P$501,B2121))</f>
        <v>0</v>
      </c>
      <c r="M2121">
        <f>IF(A2121="","",SUMIFS(BallByBall!$W$2:$W$501,BallByBall!$B$2:$B$501,A2121,BallByBall!$P$2:$P$501,B2121))</f>
        <v>0</v>
      </c>
      <c r="N2121">
        <f>IF(A2121="","",SUMIFS(BallByBall!$X$2:$X$501,BallByBall!$B$2:$B$501,A2121,BallByBall!$P$2:$P$501,B2121))</f>
        <v>0</v>
      </c>
      <c r="O2121">
        <f>IF(A2121="","",SUMIFS(OverSummary!$G$2:$G$101,OverSummary!$A$2:$A$101,A2121,OverSummary!$D$2:$D$101,B2121))</f>
        <v>0</v>
      </c>
      <c r="P2121">
        <f>IF(A2121="","",G2121*Rules!$B$13+H2121*Rules!$B$14+I2121*Rules!$B$15)</f>
        <v>0</v>
      </c>
      <c r="Q2121">
        <f>IF(A2121="","",IF(G2121&gt;=100,Rules!$B$18,IF(G2121&gt;=50,Rules!$B$17,IF(G2121&gt;=30,Rules!$B$16,0)))+IF(AND(F2121=1,D2121&lt;&gt;"BWL",G2121=0),Rules!$B$27,0))</f>
        <v>0</v>
      </c>
      <c r="R2121">
        <f>IF(A2121="","",J2121*Rules!$B$19+O2121*Rules!$B$22)</f>
        <v>0</v>
      </c>
      <c r="S2121">
        <f>IF(A2121="","",IF(J2121&gt;=4,Rules!$B$21,IF(J2121&gt;=3,Rules!$B$20,0)))</f>
        <v>0</v>
      </c>
      <c r="T2121">
        <f>IF(A2121="","",K2121*Rules!$B$23+L2121*Rules!$B$24+M2121*Rules!$B$25+N2121*Rules!$B$26)</f>
        <v>0</v>
      </c>
      <c r="U2121">
        <f t="shared" si="33"/>
        <v>0</v>
      </c>
    </row>
    <row r="2122" spans="1:21" x14ac:dyDescent="0.2">
      <c r="A2122" t="str">
        <f>MatchSquad!A2122</f>
        <v>M043</v>
      </c>
      <c r="B2122" t="str">
        <f>MatchSquad!B2122</f>
        <v>P196</v>
      </c>
      <c r="C2122" t="str">
        <f>MatchSquad!C2122</f>
        <v>Brijesh Sharma</v>
      </c>
      <c r="D2122" t="str">
        <f>MatchSquad!D2122</f>
        <v>BWL</v>
      </c>
      <c r="E2122" t="str">
        <f>MatchSquad!E2122</f>
        <v>RR</v>
      </c>
      <c r="F2122">
        <f>MatchSquad!G2122</f>
        <v>0</v>
      </c>
      <c r="G2122">
        <f>IF(A2122="","",SUMIFS(BallByBall!$I$2:$I$501,BallByBall!$B$2:$B$501,A2122,BallByBall!$F$2:$F$501,B2122))</f>
        <v>0</v>
      </c>
      <c r="H2122">
        <f>IF(A2122="","",COUNTIFS(BallByBall!$B$2:$B$501,A2122,BallByBall!$F$2:$F$501,B2122,BallByBall!$Q$2:$Q$501,1))</f>
        <v>0</v>
      </c>
      <c r="I2122">
        <f>IF(A2122="","",COUNTIFS(BallByBall!$B$2:$B$501,A2122,BallByBall!$F$2:$F$501,B2122,BallByBall!$R$2:$R$501,1))</f>
        <v>0</v>
      </c>
      <c r="J2122">
        <f>IF(A2122="","",SUMIFS(BallByBall!$T$2:$T$501,BallByBall!$B$2:$B$501,A2122,BallByBall!$H$2:$H$501,B2122))</f>
        <v>0</v>
      </c>
      <c r="K2122">
        <f>IF(A2122="","",SUMIFS(BallByBall!$U$2:$U$501,BallByBall!$B$2:$B$501,A2122,BallByBall!$P$2:$P$501,B2122))</f>
        <v>0</v>
      </c>
      <c r="L2122">
        <f>IF(A2122="","",SUMIFS(BallByBall!$V$2:$V$501,BallByBall!$B$2:$B$501,A2122,BallByBall!$P$2:$P$501,B2122))</f>
        <v>0</v>
      </c>
      <c r="M2122">
        <f>IF(A2122="","",SUMIFS(BallByBall!$W$2:$W$501,BallByBall!$B$2:$B$501,A2122,BallByBall!$P$2:$P$501,B2122))</f>
        <v>0</v>
      </c>
      <c r="N2122">
        <f>IF(A2122="","",SUMIFS(BallByBall!$X$2:$X$501,BallByBall!$B$2:$B$501,A2122,BallByBall!$P$2:$P$501,B2122))</f>
        <v>0</v>
      </c>
      <c r="O2122">
        <f>IF(A2122="","",SUMIFS(OverSummary!$G$2:$G$101,OverSummary!$A$2:$A$101,A2122,OverSummary!$D$2:$D$101,B2122))</f>
        <v>0</v>
      </c>
      <c r="P2122">
        <f>IF(A2122="","",G2122*Rules!$B$13+H2122*Rules!$B$14+I2122*Rules!$B$15)</f>
        <v>0</v>
      </c>
      <c r="Q2122">
        <f>IF(A2122="","",IF(G2122&gt;=100,Rules!$B$18,IF(G2122&gt;=50,Rules!$B$17,IF(G2122&gt;=30,Rules!$B$16,0)))+IF(AND(F2122=1,D2122&lt;&gt;"BWL",G2122=0),Rules!$B$27,0))</f>
        <v>0</v>
      </c>
      <c r="R2122">
        <f>IF(A2122="","",J2122*Rules!$B$19+O2122*Rules!$B$22)</f>
        <v>0</v>
      </c>
      <c r="S2122">
        <f>IF(A2122="","",IF(J2122&gt;=4,Rules!$B$21,IF(J2122&gt;=3,Rules!$B$20,0)))</f>
        <v>0</v>
      </c>
      <c r="T2122">
        <f>IF(A2122="","",K2122*Rules!$B$23+L2122*Rules!$B$24+M2122*Rules!$B$25+N2122*Rules!$B$26)</f>
        <v>0</v>
      </c>
      <c r="U2122">
        <f t="shared" si="33"/>
        <v>0</v>
      </c>
    </row>
    <row r="2123" spans="1:21" x14ac:dyDescent="0.2">
      <c r="A2123" t="str">
        <f>MatchSquad!A2123</f>
        <v>M043</v>
      </c>
      <c r="B2123" t="str">
        <f>MatchSquad!B2123</f>
        <v>P197</v>
      </c>
      <c r="C2123" t="str">
        <f>MatchSquad!C2123</f>
        <v>Adam Milne</v>
      </c>
      <c r="D2123" t="str">
        <f>MatchSquad!D2123</f>
        <v>BWL</v>
      </c>
      <c r="E2123" t="str">
        <f>MatchSquad!E2123</f>
        <v>RR</v>
      </c>
      <c r="F2123">
        <f>MatchSquad!G2123</f>
        <v>0</v>
      </c>
      <c r="G2123">
        <f>IF(A2123="","",SUMIFS(BallByBall!$I$2:$I$501,BallByBall!$B$2:$B$501,A2123,BallByBall!$F$2:$F$501,B2123))</f>
        <v>0</v>
      </c>
      <c r="H2123">
        <f>IF(A2123="","",COUNTIFS(BallByBall!$B$2:$B$501,A2123,BallByBall!$F$2:$F$501,B2123,BallByBall!$Q$2:$Q$501,1))</f>
        <v>0</v>
      </c>
      <c r="I2123">
        <f>IF(A2123="","",COUNTIFS(BallByBall!$B$2:$B$501,A2123,BallByBall!$F$2:$F$501,B2123,BallByBall!$R$2:$R$501,1))</f>
        <v>0</v>
      </c>
      <c r="J2123">
        <f>IF(A2123="","",SUMIFS(BallByBall!$T$2:$T$501,BallByBall!$B$2:$B$501,A2123,BallByBall!$H$2:$H$501,B2123))</f>
        <v>0</v>
      </c>
      <c r="K2123">
        <f>IF(A2123="","",SUMIFS(BallByBall!$U$2:$U$501,BallByBall!$B$2:$B$501,A2123,BallByBall!$P$2:$P$501,B2123))</f>
        <v>0</v>
      </c>
      <c r="L2123">
        <f>IF(A2123="","",SUMIFS(BallByBall!$V$2:$V$501,BallByBall!$B$2:$B$501,A2123,BallByBall!$P$2:$P$501,B2123))</f>
        <v>0</v>
      </c>
      <c r="M2123">
        <f>IF(A2123="","",SUMIFS(BallByBall!$W$2:$W$501,BallByBall!$B$2:$B$501,A2123,BallByBall!$P$2:$P$501,B2123))</f>
        <v>0</v>
      </c>
      <c r="N2123">
        <f>IF(A2123="","",SUMIFS(BallByBall!$X$2:$X$501,BallByBall!$B$2:$B$501,A2123,BallByBall!$P$2:$P$501,B2123))</f>
        <v>0</v>
      </c>
      <c r="O2123">
        <f>IF(A2123="","",SUMIFS(OverSummary!$G$2:$G$101,OverSummary!$A$2:$A$101,A2123,OverSummary!$D$2:$D$101,B2123))</f>
        <v>0</v>
      </c>
      <c r="P2123">
        <f>IF(A2123="","",G2123*Rules!$B$13+H2123*Rules!$B$14+I2123*Rules!$B$15)</f>
        <v>0</v>
      </c>
      <c r="Q2123">
        <f>IF(A2123="","",IF(G2123&gt;=100,Rules!$B$18,IF(G2123&gt;=50,Rules!$B$17,IF(G2123&gt;=30,Rules!$B$16,0)))+IF(AND(F2123=1,D2123&lt;&gt;"BWL",G2123=0),Rules!$B$27,0))</f>
        <v>0</v>
      </c>
      <c r="R2123">
        <f>IF(A2123="","",J2123*Rules!$B$19+O2123*Rules!$B$22)</f>
        <v>0</v>
      </c>
      <c r="S2123">
        <f>IF(A2123="","",IF(J2123&gt;=4,Rules!$B$21,IF(J2123&gt;=3,Rules!$B$20,0)))</f>
        <v>0</v>
      </c>
      <c r="T2123">
        <f>IF(A2123="","",K2123*Rules!$B$23+L2123*Rules!$B$24+M2123*Rules!$B$25+N2123*Rules!$B$26)</f>
        <v>0</v>
      </c>
      <c r="U2123">
        <f t="shared" si="33"/>
        <v>0</v>
      </c>
    </row>
    <row r="2124" spans="1:21" x14ac:dyDescent="0.2">
      <c r="A2124" t="str">
        <f>MatchSquad!A2124</f>
        <v>M043</v>
      </c>
      <c r="B2124" t="str">
        <f>MatchSquad!B2124</f>
        <v>P198</v>
      </c>
      <c r="C2124" t="str">
        <f>MatchSquad!C2124</f>
        <v>Kuldeep Sen</v>
      </c>
      <c r="D2124" t="str">
        <f>MatchSquad!D2124</f>
        <v>BWL</v>
      </c>
      <c r="E2124" t="str">
        <f>MatchSquad!E2124</f>
        <v>RR</v>
      </c>
      <c r="F2124">
        <f>MatchSquad!G2124</f>
        <v>0</v>
      </c>
      <c r="G2124">
        <f>IF(A2124="","",SUMIFS(BallByBall!$I$2:$I$501,BallByBall!$B$2:$B$501,A2124,BallByBall!$F$2:$F$501,B2124))</f>
        <v>0</v>
      </c>
      <c r="H2124">
        <f>IF(A2124="","",COUNTIFS(BallByBall!$B$2:$B$501,A2124,BallByBall!$F$2:$F$501,B2124,BallByBall!$Q$2:$Q$501,1))</f>
        <v>0</v>
      </c>
      <c r="I2124">
        <f>IF(A2124="","",COUNTIFS(BallByBall!$B$2:$B$501,A2124,BallByBall!$F$2:$F$501,B2124,BallByBall!$R$2:$R$501,1))</f>
        <v>0</v>
      </c>
      <c r="J2124">
        <f>IF(A2124="","",SUMIFS(BallByBall!$T$2:$T$501,BallByBall!$B$2:$B$501,A2124,BallByBall!$H$2:$H$501,B2124))</f>
        <v>0</v>
      </c>
      <c r="K2124">
        <f>IF(A2124="","",SUMIFS(BallByBall!$U$2:$U$501,BallByBall!$B$2:$B$501,A2124,BallByBall!$P$2:$P$501,B2124))</f>
        <v>0</v>
      </c>
      <c r="L2124">
        <f>IF(A2124="","",SUMIFS(BallByBall!$V$2:$V$501,BallByBall!$B$2:$B$501,A2124,BallByBall!$P$2:$P$501,B2124))</f>
        <v>0</v>
      </c>
      <c r="M2124">
        <f>IF(A2124="","",SUMIFS(BallByBall!$W$2:$W$501,BallByBall!$B$2:$B$501,A2124,BallByBall!$P$2:$P$501,B2124))</f>
        <v>0</v>
      </c>
      <c r="N2124">
        <f>IF(A2124="","",SUMIFS(BallByBall!$X$2:$X$501,BallByBall!$B$2:$B$501,A2124,BallByBall!$P$2:$P$501,B2124))</f>
        <v>0</v>
      </c>
      <c r="O2124">
        <f>IF(A2124="","",SUMIFS(OverSummary!$G$2:$G$101,OverSummary!$A$2:$A$101,A2124,OverSummary!$D$2:$D$101,B2124))</f>
        <v>0</v>
      </c>
      <c r="P2124">
        <f>IF(A2124="","",G2124*Rules!$B$13+H2124*Rules!$B$14+I2124*Rules!$B$15)</f>
        <v>0</v>
      </c>
      <c r="Q2124">
        <f>IF(A2124="","",IF(G2124&gt;=100,Rules!$B$18,IF(G2124&gt;=50,Rules!$B$17,IF(G2124&gt;=30,Rules!$B$16,0)))+IF(AND(F2124=1,D2124&lt;&gt;"BWL",G2124=0),Rules!$B$27,0))</f>
        <v>0</v>
      </c>
      <c r="R2124">
        <f>IF(A2124="","",J2124*Rules!$B$19+O2124*Rules!$B$22)</f>
        <v>0</v>
      </c>
      <c r="S2124">
        <f>IF(A2124="","",IF(J2124&gt;=4,Rules!$B$21,IF(J2124&gt;=3,Rules!$B$20,0)))</f>
        <v>0</v>
      </c>
      <c r="T2124">
        <f>IF(A2124="","",K2124*Rules!$B$23+L2124*Rules!$B$24+M2124*Rules!$B$25+N2124*Rules!$B$26)</f>
        <v>0</v>
      </c>
      <c r="U2124">
        <f t="shared" si="33"/>
        <v>0</v>
      </c>
    </row>
    <row r="2125" spans="1:21" x14ac:dyDescent="0.2">
      <c r="A2125" t="str">
        <f>MatchSquad!A2125</f>
        <v>M043</v>
      </c>
      <c r="B2125" t="str">
        <f>MatchSquad!B2125</f>
        <v>P199</v>
      </c>
      <c r="C2125" t="str">
        <f>MatchSquad!C2125</f>
        <v>Sandeep Sharma</v>
      </c>
      <c r="D2125" t="str">
        <f>MatchSquad!D2125</f>
        <v>BWL</v>
      </c>
      <c r="E2125" t="str">
        <f>MatchSquad!E2125</f>
        <v>RR</v>
      </c>
      <c r="F2125">
        <f>MatchSquad!G2125</f>
        <v>0</v>
      </c>
      <c r="G2125">
        <f>IF(A2125="","",SUMIFS(BallByBall!$I$2:$I$501,BallByBall!$B$2:$B$501,A2125,BallByBall!$F$2:$F$501,B2125))</f>
        <v>0</v>
      </c>
      <c r="H2125">
        <f>IF(A2125="","",COUNTIFS(BallByBall!$B$2:$B$501,A2125,BallByBall!$F$2:$F$501,B2125,BallByBall!$Q$2:$Q$501,1))</f>
        <v>0</v>
      </c>
      <c r="I2125">
        <f>IF(A2125="","",COUNTIFS(BallByBall!$B$2:$B$501,A2125,BallByBall!$F$2:$F$501,B2125,BallByBall!$R$2:$R$501,1))</f>
        <v>0</v>
      </c>
      <c r="J2125">
        <f>IF(A2125="","",SUMIFS(BallByBall!$T$2:$T$501,BallByBall!$B$2:$B$501,A2125,BallByBall!$H$2:$H$501,B2125))</f>
        <v>0</v>
      </c>
      <c r="K2125">
        <f>IF(A2125="","",SUMIFS(BallByBall!$U$2:$U$501,BallByBall!$B$2:$B$501,A2125,BallByBall!$P$2:$P$501,B2125))</f>
        <v>0</v>
      </c>
      <c r="L2125">
        <f>IF(A2125="","",SUMIFS(BallByBall!$V$2:$V$501,BallByBall!$B$2:$B$501,A2125,BallByBall!$P$2:$P$501,B2125))</f>
        <v>0</v>
      </c>
      <c r="M2125">
        <f>IF(A2125="","",SUMIFS(BallByBall!$W$2:$W$501,BallByBall!$B$2:$B$501,A2125,BallByBall!$P$2:$P$501,B2125))</f>
        <v>0</v>
      </c>
      <c r="N2125">
        <f>IF(A2125="","",SUMIFS(BallByBall!$X$2:$X$501,BallByBall!$B$2:$B$501,A2125,BallByBall!$P$2:$P$501,B2125))</f>
        <v>0</v>
      </c>
      <c r="O2125">
        <f>IF(A2125="","",SUMIFS(OverSummary!$G$2:$G$101,OverSummary!$A$2:$A$101,A2125,OverSummary!$D$2:$D$101,B2125))</f>
        <v>0</v>
      </c>
      <c r="P2125">
        <f>IF(A2125="","",G2125*Rules!$B$13+H2125*Rules!$B$14+I2125*Rules!$B$15)</f>
        <v>0</v>
      </c>
      <c r="Q2125">
        <f>IF(A2125="","",IF(G2125&gt;=100,Rules!$B$18,IF(G2125&gt;=50,Rules!$B$17,IF(G2125&gt;=30,Rules!$B$16,0)))+IF(AND(F2125=1,D2125&lt;&gt;"BWL",G2125=0),Rules!$B$27,0))</f>
        <v>0</v>
      </c>
      <c r="R2125">
        <f>IF(A2125="","",J2125*Rules!$B$19+O2125*Rules!$B$22)</f>
        <v>0</v>
      </c>
      <c r="S2125">
        <f>IF(A2125="","",IF(J2125&gt;=4,Rules!$B$21,IF(J2125&gt;=3,Rules!$B$20,0)))</f>
        <v>0</v>
      </c>
      <c r="T2125">
        <f>IF(A2125="","",K2125*Rules!$B$23+L2125*Rules!$B$24+M2125*Rules!$B$25+N2125*Rules!$B$26)</f>
        <v>0</v>
      </c>
      <c r="U2125">
        <f t="shared" si="33"/>
        <v>0</v>
      </c>
    </row>
    <row r="2126" spans="1:21" x14ac:dyDescent="0.2">
      <c r="A2126" t="str">
        <f>MatchSquad!A2126</f>
        <v>M043</v>
      </c>
      <c r="B2126" t="str">
        <f>MatchSquad!B2126</f>
        <v>P200</v>
      </c>
      <c r="C2126" t="str">
        <f>MatchSquad!C2126</f>
        <v>Nandre Burger</v>
      </c>
      <c r="D2126" t="str">
        <f>MatchSquad!D2126</f>
        <v>BWL</v>
      </c>
      <c r="E2126" t="str">
        <f>MatchSquad!E2126</f>
        <v>RR</v>
      </c>
      <c r="F2126">
        <f>MatchSquad!G2126</f>
        <v>0</v>
      </c>
      <c r="G2126">
        <f>IF(A2126="","",SUMIFS(BallByBall!$I$2:$I$501,BallByBall!$B$2:$B$501,A2126,BallByBall!$F$2:$F$501,B2126))</f>
        <v>0</v>
      </c>
      <c r="H2126">
        <f>IF(A2126="","",COUNTIFS(BallByBall!$B$2:$B$501,A2126,BallByBall!$F$2:$F$501,B2126,BallByBall!$Q$2:$Q$501,1))</f>
        <v>0</v>
      </c>
      <c r="I2126">
        <f>IF(A2126="","",COUNTIFS(BallByBall!$B$2:$B$501,A2126,BallByBall!$F$2:$F$501,B2126,BallByBall!$R$2:$R$501,1))</f>
        <v>0</v>
      </c>
      <c r="J2126">
        <f>IF(A2126="","",SUMIFS(BallByBall!$T$2:$T$501,BallByBall!$B$2:$B$501,A2126,BallByBall!$H$2:$H$501,B2126))</f>
        <v>0</v>
      </c>
      <c r="K2126">
        <f>IF(A2126="","",SUMIFS(BallByBall!$U$2:$U$501,BallByBall!$B$2:$B$501,A2126,BallByBall!$P$2:$P$501,B2126))</f>
        <v>0</v>
      </c>
      <c r="L2126">
        <f>IF(A2126="","",SUMIFS(BallByBall!$V$2:$V$501,BallByBall!$B$2:$B$501,A2126,BallByBall!$P$2:$P$501,B2126))</f>
        <v>0</v>
      </c>
      <c r="M2126">
        <f>IF(A2126="","",SUMIFS(BallByBall!$W$2:$W$501,BallByBall!$B$2:$B$501,A2126,BallByBall!$P$2:$P$501,B2126))</f>
        <v>0</v>
      </c>
      <c r="N2126">
        <f>IF(A2126="","",SUMIFS(BallByBall!$X$2:$X$501,BallByBall!$B$2:$B$501,A2126,BallByBall!$P$2:$P$501,B2126))</f>
        <v>0</v>
      </c>
      <c r="O2126">
        <f>IF(A2126="","",SUMIFS(OverSummary!$G$2:$G$101,OverSummary!$A$2:$A$101,A2126,OverSummary!$D$2:$D$101,B2126))</f>
        <v>0</v>
      </c>
      <c r="P2126">
        <f>IF(A2126="","",G2126*Rules!$B$13+H2126*Rules!$B$14+I2126*Rules!$B$15)</f>
        <v>0</v>
      </c>
      <c r="Q2126">
        <f>IF(A2126="","",IF(G2126&gt;=100,Rules!$B$18,IF(G2126&gt;=50,Rules!$B$17,IF(G2126&gt;=30,Rules!$B$16,0)))+IF(AND(F2126=1,D2126&lt;&gt;"BWL",G2126=0),Rules!$B$27,0))</f>
        <v>0</v>
      </c>
      <c r="R2126">
        <f>IF(A2126="","",J2126*Rules!$B$19+O2126*Rules!$B$22)</f>
        <v>0</v>
      </c>
      <c r="S2126">
        <f>IF(A2126="","",IF(J2126&gt;=4,Rules!$B$21,IF(J2126&gt;=3,Rules!$B$20,0)))</f>
        <v>0</v>
      </c>
      <c r="T2126">
        <f>IF(A2126="","",K2126*Rules!$B$23+L2126*Rules!$B$24+M2126*Rules!$B$25+N2126*Rules!$B$26)</f>
        <v>0</v>
      </c>
      <c r="U2126">
        <f t="shared" si="33"/>
        <v>0</v>
      </c>
    </row>
    <row r="2127" spans="1:21" x14ac:dyDescent="0.2">
      <c r="A2127" t="str">
        <f>MatchSquad!A2127</f>
        <v>M043</v>
      </c>
      <c r="B2127" t="str">
        <f>MatchSquad!B2127</f>
        <v>P026</v>
      </c>
      <c r="C2127" t="str">
        <f>MatchSquad!C2127</f>
        <v>KL Rahul</v>
      </c>
      <c r="D2127" t="str">
        <f>MatchSquad!D2127</f>
        <v>WK</v>
      </c>
      <c r="E2127" t="str">
        <f>MatchSquad!E2127</f>
        <v>DC</v>
      </c>
      <c r="F2127">
        <f>MatchSquad!G2127</f>
        <v>0</v>
      </c>
      <c r="G2127">
        <f>IF(A2127="","",SUMIFS(BallByBall!$I$2:$I$501,BallByBall!$B$2:$B$501,A2127,BallByBall!$F$2:$F$501,B2127))</f>
        <v>0</v>
      </c>
      <c r="H2127">
        <f>IF(A2127="","",COUNTIFS(BallByBall!$B$2:$B$501,A2127,BallByBall!$F$2:$F$501,B2127,BallByBall!$Q$2:$Q$501,1))</f>
        <v>0</v>
      </c>
      <c r="I2127">
        <f>IF(A2127="","",COUNTIFS(BallByBall!$B$2:$B$501,A2127,BallByBall!$F$2:$F$501,B2127,BallByBall!$R$2:$R$501,1))</f>
        <v>0</v>
      </c>
      <c r="J2127">
        <f>IF(A2127="","",SUMIFS(BallByBall!$T$2:$T$501,BallByBall!$B$2:$B$501,A2127,BallByBall!$H$2:$H$501,B2127))</f>
        <v>0</v>
      </c>
      <c r="K2127">
        <f>IF(A2127="","",SUMIFS(BallByBall!$U$2:$U$501,BallByBall!$B$2:$B$501,A2127,BallByBall!$P$2:$P$501,B2127))</f>
        <v>0</v>
      </c>
      <c r="L2127">
        <f>IF(A2127="","",SUMIFS(BallByBall!$V$2:$V$501,BallByBall!$B$2:$B$501,A2127,BallByBall!$P$2:$P$501,B2127))</f>
        <v>0</v>
      </c>
      <c r="M2127">
        <f>IF(A2127="","",SUMIFS(BallByBall!$W$2:$W$501,BallByBall!$B$2:$B$501,A2127,BallByBall!$P$2:$P$501,B2127))</f>
        <v>0</v>
      </c>
      <c r="N2127">
        <f>IF(A2127="","",SUMIFS(BallByBall!$X$2:$X$501,BallByBall!$B$2:$B$501,A2127,BallByBall!$P$2:$P$501,B2127))</f>
        <v>0</v>
      </c>
      <c r="O2127">
        <f>IF(A2127="","",SUMIFS(OverSummary!$G$2:$G$101,OverSummary!$A$2:$A$101,A2127,OverSummary!$D$2:$D$101,B2127))</f>
        <v>0</v>
      </c>
      <c r="P2127">
        <f>IF(A2127="","",G2127*Rules!$B$13+H2127*Rules!$B$14+I2127*Rules!$B$15)</f>
        <v>0</v>
      </c>
      <c r="Q2127">
        <f>IF(A2127="","",IF(G2127&gt;=100,Rules!$B$18,IF(G2127&gt;=50,Rules!$B$17,IF(G2127&gt;=30,Rules!$B$16,0)))+IF(AND(F2127=1,D2127&lt;&gt;"BWL",G2127=0),Rules!$B$27,0))</f>
        <v>0</v>
      </c>
      <c r="R2127">
        <f>IF(A2127="","",J2127*Rules!$B$19+O2127*Rules!$B$22)</f>
        <v>0</v>
      </c>
      <c r="S2127">
        <f>IF(A2127="","",IF(J2127&gt;=4,Rules!$B$21,IF(J2127&gt;=3,Rules!$B$20,0)))</f>
        <v>0</v>
      </c>
      <c r="T2127">
        <f>IF(A2127="","",K2127*Rules!$B$23+L2127*Rules!$B$24+M2127*Rules!$B$25+N2127*Rules!$B$26)</f>
        <v>0</v>
      </c>
      <c r="U2127">
        <f t="shared" si="33"/>
        <v>0</v>
      </c>
    </row>
    <row r="2128" spans="1:21" x14ac:dyDescent="0.2">
      <c r="A2128" t="str">
        <f>MatchSquad!A2128</f>
        <v>M043</v>
      </c>
      <c r="B2128" t="str">
        <f>MatchSquad!B2128</f>
        <v>P027</v>
      </c>
      <c r="C2128" t="str">
        <f>MatchSquad!C2128</f>
        <v>Karun Nair</v>
      </c>
      <c r="D2128" t="str">
        <f>MatchSquad!D2128</f>
        <v>BAT</v>
      </c>
      <c r="E2128" t="str">
        <f>MatchSquad!E2128</f>
        <v>DC</v>
      </c>
      <c r="F2128">
        <f>MatchSquad!G2128</f>
        <v>0</v>
      </c>
      <c r="G2128">
        <f>IF(A2128="","",SUMIFS(BallByBall!$I$2:$I$501,BallByBall!$B$2:$B$501,A2128,BallByBall!$F$2:$F$501,B2128))</f>
        <v>0</v>
      </c>
      <c r="H2128">
        <f>IF(A2128="","",COUNTIFS(BallByBall!$B$2:$B$501,A2128,BallByBall!$F$2:$F$501,B2128,BallByBall!$Q$2:$Q$501,1))</f>
        <v>0</v>
      </c>
      <c r="I2128">
        <f>IF(A2128="","",COUNTIFS(BallByBall!$B$2:$B$501,A2128,BallByBall!$F$2:$F$501,B2128,BallByBall!$R$2:$R$501,1))</f>
        <v>0</v>
      </c>
      <c r="J2128">
        <f>IF(A2128="","",SUMIFS(BallByBall!$T$2:$T$501,BallByBall!$B$2:$B$501,A2128,BallByBall!$H$2:$H$501,B2128))</f>
        <v>0</v>
      </c>
      <c r="K2128">
        <f>IF(A2128="","",SUMIFS(BallByBall!$U$2:$U$501,BallByBall!$B$2:$B$501,A2128,BallByBall!$P$2:$P$501,B2128))</f>
        <v>0</v>
      </c>
      <c r="L2128">
        <f>IF(A2128="","",SUMIFS(BallByBall!$V$2:$V$501,BallByBall!$B$2:$B$501,A2128,BallByBall!$P$2:$P$501,B2128))</f>
        <v>0</v>
      </c>
      <c r="M2128">
        <f>IF(A2128="","",SUMIFS(BallByBall!$W$2:$W$501,BallByBall!$B$2:$B$501,A2128,BallByBall!$P$2:$P$501,B2128))</f>
        <v>0</v>
      </c>
      <c r="N2128">
        <f>IF(A2128="","",SUMIFS(BallByBall!$X$2:$X$501,BallByBall!$B$2:$B$501,A2128,BallByBall!$P$2:$P$501,B2128))</f>
        <v>0</v>
      </c>
      <c r="O2128">
        <f>IF(A2128="","",SUMIFS(OverSummary!$G$2:$G$101,OverSummary!$A$2:$A$101,A2128,OverSummary!$D$2:$D$101,B2128))</f>
        <v>0</v>
      </c>
      <c r="P2128">
        <f>IF(A2128="","",G2128*Rules!$B$13+H2128*Rules!$B$14+I2128*Rules!$B$15)</f>
        <v>0</v>
      </c>
      <c r="Q2128">
        <f>IF(A2128="","",IF(G2128&gt;=100,Rules!$B$18,IF(G2128&gt;=50,Rules!$B$17,IF(G2128&gt;=30,Rules!$B$16,0)))+IF(AND(F2128=1,D2128&lt;&gt;"BWL",G2128=0),Rules!$B$27,0))</f>
        <v>0</v>
      </c>
      <c r="R2128">
        <f>IF(A2128="","",J2128*Rules!$B$19+O2128*Rules!$B$22)</f>
        <v>0</v>
      </c>
      <c r="S2128">
        <f>IF(A2128="","",IF(J2128&gt;=4,Rules!$B$21,IF(J2128&gt;=3,Rules!$B$20,0)))</f>
        <v>0</v>
      </c>
      <c r="T2128">
        <f>IF(A2128="","",K2128*Rules!$B$23+L2128*Rules!$B$24+M2128*Rules!$B$25+N2128*Rules!$B$26)</f>
        <v>0</v>
      </c>
      <c r="U2128">
        <f t="shared" si="33"/>
        <v>0</v>
      </c>
    </row>
    <row r="2129" spans="1:21" x14ac:dyDescent="0.2">
      <c r="A2129" t="str">
        <f>MatchSquad!A2129</f>
        <v>M043</v>
      </c>
      <c r="B2129" t="str">
        <f>MatchSquad!B2129</f>
        <v>P028</v>
      </c>
      <c r="C2129" t="str">
        <f>MatchSquad!C2129</f>
        <v>David Miller</v>
      </c>
      <c r="D2129" t="str">
        <f>MatchSquad!D2129</f>
        <v>BAT</v>
      </c>
      <c r="E2129" t="str">
        <f>MatchSquad!E2129</f>
        <v>DC</v>
      </c>
      <c r="F2129">
        <f>MatchSquad!G2129</f>
        <v>0</v>
      </c>
      <c r="G2129">
        <f>IF(A2129="","",SUMIFS(BallByBall!$I$2:$I$501,BallByBall!$B$2:$B$501,A2129,BallByBall!$F$2:$F$501,B2129))</f>
        <v>0</v>
      </c>
      <c r="H2129">
        <f>IF(A2129="","",COUNTIFS(BallByBall!$B$2:$B$501,A2129,BallByBall!$F$2:$F$501,B2129,BallByBall!$Q$2:$Q$501,1))</f>
        <v>0</v>
      </c>
      <c r="I2129">
        <f>IF(A2129="","",COUNTIFS(BallByBall!$B$2:$B$501,A2129,BallByBall!$F$2:$F$501,B2129,BallByBall!$R$2:$R$501,1))</f>
        <v>0</v>
      </c>
      <c r="J2129">
        <f>IF(A2129="","",SUMIFS(BallByBall!$T$2:$T$501,BallByBall!$B$2:$B$501,A2129,BallByBall!$H$2:$H$501,B2129))</f>
        <v>0</v>
      </c>
      <c r="K2129">
        <f>IF(A2129="","",SUMIFS(BallByBall!$U$2:$U$501,BallByBall!$B$2:$B$501,A2129,BallByBall!$P$2:$P$501,B2129))</f>
        <v>0</v>
      </c>
      <c r="L2129">
        <f>IF(A2129="","",SUMIFS(BallByBall!$V$2:$V$501,BallByBall!$B$2:$B$501,A2129,BallByBall!$P$2:$P$501,B2129))</f>
        <v>0</v>
      </c>
      <c r="M2129">
        <f>IF(A2129="","",SUMIFS(BallByBall!$W$2:$W$501,BallByBall!$B$2:$B$501,A2129,BallByBall!$P$2:$P$501,B2129))</f>
        <v>0</v>
      </c>
      <c r="N2129">
        <f>IF(A2129="","",SUMIFS(BallByBall!$X$2:$X$501,BallByBall!$B$2:$B$501,A2129,BallByBall!$P$2:$P$501,B2129))</f>
        <v>0</v>
      </c>
      <c r="O2129">
        <f>IF(A2129="","",SUMIFS(OverSummary!$G$2:$G$101,OverSummary!$A$2:$A$101,A2129,OverSummary!$D$2:$D$101,B2129))</f>
        <v>0</v>
      </c>
      <c r="P2129">
        <f>IF(A2129="","",G2129*Rules!$B$13+H2129*Rules!$B$14+I2129*Rules!$B$15)</f>
        <v>0</v>
      </c>
      <c r="Q2129">
        <f>IF(A2129="","",IF(G2129&gt;=100,Rules!$B$18,IF(G2129&gt;=50,Rules!$B$17,IF(G2129&gt;=30,Rules!$B$16,0)))+IF(AND(F2129=1,D2129&lt;&gt;"BWL",G2129=0),Rules!$B$27,0))</f>
        <v>0</v>
      </c>
      <c r="R2129">
        <f>IF(A2129="","",J2129*Rules!$B$19+O2129*Rules!$B$22)</f>
        <v>0</v>
      </c>
      <c r="S2129">
        <f>IF(A2129="","",IF(J2129&gt;=4,Rules!$B$21,IF(J2129&gt;=3,Rules!$B$20,0)))</f>
        <v>0</v>
      </c>
      <c r="T2129">
        <f>IF(A2129="","",K2129*Rules!$B$23+L2129*Rules!$B$24+M2129*Rules!$B$25+N2129*Rules!$B$26)</f>
        <v>0</v>
      </c>
      <c r="U2129">
        <f t="shared" si="33"/>
        <v>0</v>
      </c>
    </row>
    <row r="2130" spans="1:21" x14ac:dyDescent="0.2">
      <c r="A2130" t="str">
        <f>MatchSquad!A2130</f>
        <v>M043</v>
      </c>
      <c r="B2130" t="str">
        <f>MatchSquad!B2130</f>
        <v>P029</v>
      </c>
      <c r="C2130" t="str">
        <f>MatchSquad!C2130</f>
        <v>Ben Duckett</v>
      </c>
      <c r="D2130" t="str">
        <f>MatchSquad!D2130</f>
        <v>WK</v>
      </c>
      <c r="E2130" t="str">
        <f>MatchSquad!E2130</f>
        <v>DC</v>
      </c>
      <c r="F2130">
        <f>MatchSquad!G2130</f>
        <v>0</v>
      </c>
      <c r="G2130">
        <f>IF(A2130="","",SUMIFS(BallByBall!$I$2:$I$501,BallByBall!$B$2:$B$501,A2130,BallByBall!$F$2:$F$501,B2130))</f>
        <v>0</v>
      </c>
      <c r="H2130">
        <f>IF(A2130="","",COUNTIFS(BallByBall!$B$2:$B$501,A2130,BallByBall!$F$2:$F$501,B2130,BallByBall!$Q$2:$Q$501,1))</f>
        <v>0</v>
      </c>
      <c r="I2130">
        <f>IF(A2130="","",COUNTIFS(BallByBall!$B$2:$B$501,A2130,BallByBall!$F$2:$F$501,B2130,BallByBall!$R$2:$R$501,1))</f>
        <v>0</v>
      </c>
      <c r="J2130">
        <f>IF(A2130="","",SUMIFS(BallByBall!$T$2:$T$501,BallByBall!$B$2:$B$501,A2130,BallByBall!$H$2:$H$501,B2130))</f>
        <v>0</v>
      </c>
      <c r="K2130">
        <f>IF(A2130="","",SUMIFS(BallByBall!$U$2:$U$501,BallByBall!$B$2:$B$501,A2130,BallByBall!$P$2:$P$501,B2130))</f>
        <v>0</v>
      </c>
      <c r="L2130">
        <f>IF(A2130="","",SUMIFS(BallByBall!$V$2:$V$501,BallByBall!$B$2:$B$501,A2130,BallByBall!$P$2:$P$501,B2130))</f>
        <v>0</v>
      </c>
      <c r="M2130">
        <f>IF(A2130="","",SUMIFS(BallByBall!$W$2:$W$501,BallByBall!$B$2:$B$501,A2130,BallByBall!$P$2:$P$501,B2130))</f>
        <v>0</v>
      </c>
      <c r="N2130">
        <f>IF(A2130="","",SUMIFS(BallByBall!$X$2:$X$501,BallByBall!$B$2:$B$501,A2130,BallByBall!$P$2:$P$501,B2130))</f>
        <v>0</v>
      </c>
      <c r="O2130">
        <f>IF(A2130="","",SUMIFS(OverSummary!$G$2:$G$101,OverSummary!$A$2:$A$101,A2130,OverSummary!$D$2:$D$101,B2130))</f>
        <v>0</v>
      </c>
      <c r="P2130">
        <f>IF(A2130="","",G2130*Rules!$B$13+H2130*Rules!$B$14+I2130*Rules!$B$15)</f>
        <v>0</v>
      </c>
      <c r="Q2130">
        <f>IF(A2130="","",IF(G2130&gt;=100,Rules!$B$18,IF(G2130&gt;=50,Rules!$B$17,IF(G2130&gt;=30,Rules!$B$16,0)))+IF(AND(F2130=1,D2130&lt;&gt;"BWL",G2130=0),Rules!$B$27,0))</f>
        <v>0</v>
      </c>
      <c r="R2130">
        <f>IF(A2130="","",J2130*Rules!$B$19+O2130*Rules!$B$22)</f>
        <v>0</v>
      </c>
      <c r="S2130">
        <f>IF(A2130="","",IF(J2130&gt;=4,Rules!$B$21,IF(J2130&gt;=3,Rules!$B$20,0)))</f>
        <v>0</v>
      </c>
      <c r="T2130">
        <f>IF(A2130="","",K2130*Rules!$B$23+L2130*Rules!$B$24+M2130*Rules!$B$25+N2130*Rules!$B$26)</f>
        <v>0</v>
      </c>
      <c r="U2130">
        <f t="shared" si="33"/>
        <v>0</v>
      </c>
    </row>
    <row r="2131" spans="1:21" x14ac:dyDescent="0.2">
      <c r="A2131" t="str">
        <f>MatchSquad!A2131</f>
        <v>M043</v>
      </c>
      <c r="B2131" t="str">
        <f>MatchSquad!B2131</f>
        <v>P030</v>
      </c>
      <c r="C2131" t="str">
        <f>MatchSquad!C2131</f>
        <v>Pathum Nissanka</v>
      </c>
      <c r="D2131" t="str">
        <f>MatchSquad!D2131</f>
        <v>BAT</v>
      </c>
      <c r="E2131" t="str">
        <f>MatchSquad!E2131</f>
        <v>DC</v>
      </c>
      <c r="F2131">
        <f>MatchSquad!G2131</f>
        <v>0</v>
      </c>
      <c r="G2131">
        <f>IF(A2131="","",SUMIFS(BallByBall!$I$2:$I$501,BallByBall!$B$2:$B$501,A2131,BallByBall!$F$2:$F$501,B2131))</f>
        <v>0</v>
      </c>
      <c r="H2131">
        <f>IF(A2131="","",COUNTIFS(BallByBall!$B$2:$B$501,A2131,BallByBall!$F$2:$F$501,B2131,BallByBall!$Q$2:$Q$501,1))</f>
        <v>0</v>
      </c>
      <c r="I2131">
        <f>IF(A2131="","",COUNTIFS(BallByBall!$B$2:$B$501,A2131,BallByBall!$F$2:$F$501,B2131,BallByBall!$R$2:$R$501,1))</f>
        <v>0</v>
      </c>
      <c r="J2131">
        <f>IF(A2131="","",SUMIFS(BallByBall!$T$2:$T$501,BallByBall!$B$2:$B$501,A2131,BallByBall!$H$2:$H$501,B2131))</f>
        <v>0</v>
      </c>
      <c r="K2131">
        <f>IF(A2131="","",SUMIFS(BallByBall!$U$2:$U$501,BallByBall!$B$2:$B$501,A2131,BallByBall!$P$2:$P$501,B2131))</f>
        <v>0</v>
      </c>
      <c r="L2131">
        <f>IF(A2131="","",SUMIFS(BallByBall!$V$2:$V$501,BallByBall!$B$2:$B$501,A2131,BallByBall!$P$2:$P$501,B2131))</f>
        <v>0</v>
      </c>
      <c r="M2131">
        <f>IF(A2131="","",SUMIFS(BallByBall!$W$2:$W$501,BallByBall!$B$2:$B$501,A2131,BallByBall!$P$2:$P$501,B2131))</f>
        <v>0</v>
      </c>
      <c r="N2131">
        <f>IF(A2131="","",SUMIFS(BallByBall!$X$2:$X$501,BallByBall!$B$2:$B$501,A2131,BallByBall!$P$2:$P$501,B2131))</f>
        <v>0</v>
      </c>
      <c r="O2131">
        <f>IF(A2131="","",SUMIFS(OverSummary!$G$2:$G$101,OverSummary!$A$2:$A$101,A2131,OverSummary!$D$2:$D$101,B2131))</f>
        <v>0</v>
      </c>
      <c r="P2131">
        <f>IF(A2131="","",G2131*Rules!$B$13+H2131*Rules!$B$14+I2131*Rules!$B$15)</f>
        <v>0</v>
      </c>
      <c r="Q2131">
        <f>IF(A2131="","",IF(G2131&gt;=100,Rules!$B$18,IF(G2131&gt;=50,Rules!$B$17,IF(G2131&gt;=30,Rules!$B$16,0)))+IF(AND(F2131=1,D2131&lt;&gt;"BWL",G2131=0),Rules!$B$27,0))</f>
        <v>0</v>
      </c>
      <c r="R2131">
        <f>IF(A2131="","",J2131*Rules!$B$19+O2131*Rules!$B$22)</f>
        <v>0</v>
      </c>
      <c r="S2131">
        <f>IF(A2131="","",IF(J2131&gt;=4,Rules!$B$21,IF(J2131&gt;=3,Rules!$B$20,0)))</f>
        <v>0</v>
      </c>
      <c r="T2131">
        <f>IF(A2131="","",K2131*Rules!$B$23+L2131*Rules!$B$24+M2131*Rules!$B$25+N2131*Rules!$B$26)</f>
        <v>0</v>
      </c>
      <c r="U2131">
        <f t="shared" si="33"/>
        <v>0</v>
      </c>
    </row>
    <row r="2132" spans="1:21" x14ac:dyDescent="0.2">
      <c r="A2132" t="str">
        <f>MatchSquad!A2132</f>
        <v>M043</v>
      </c>
      <c r="B2132" t="str">
        <f>MatchSquad!B2132</f>
        <v>P031</v>
      </c>
      <c r="C2132" t="str">
        <f>MatchSquad!C2132</f>
        <v>Sahil Parakh</v>
      </c>
      <c r="D2132" t="str">
        <f>MatchSquad!D2132</f>
        <v>BAT</v>
      </c>
      <c r="E2132" t="str">
        <f>MatchSquad!E2132</f>
        <v>DC</v>
      </c>
      <c r="F2132">
        <f>MatchSquad!G2132</f>
        <v>0</v>
      </c>
      <c r="G2132">
        <f>IF(A2132="","",SUMIFS(BallByBall!$I$2:$I$501,BallByBall!$B$2:$B$501,A2132,BallByBall!$F$2:$F$501,B2132))</f>
        <v>0</v>
      </c>
      <c r="H2132">
        <f>IF(A2132="","",COUNTIFS(BallByBall!$B$2:$B$501,A2132,BallByBall!$F$2:$F$501,B2132,BallByBall!$Q$2:$Q$501,1))</f>
        <v>0</v>
      </c>
      <c r="I2132">
        <f>IF(A2132="","",COUNTIFS(BallByBall!$B$2:$B$501,A2132,BallByBall!$F$2:$F$501,B2132,BallByBall!$R$2:$R$501,1))</f>
        <v>0</v>
      </c>
      <c r="J2132">
        <f>IF(A2132="","",SUMIFS(BallByBall!$T$2:$T$501,BallByBall!$B$2:$B$501,A2132,BallByBall!$H$2:$H$501,B2132))</f>
        <v>0</v>
      </c>
      <c r="K2132">
        <f>IF(A2132="","",SUMIFS(BallByBall!$U$2:$U$501,BallByBall!$B$2:$B$501,A2132,BallByBall!$P$2:$P$501,B2132))</f>
        <v>0</v>
      </c>
      <c r="L2132">
        <f>IF(A2132="","",SUMIFS(BallByBall!$V$2:$V$501,BallByBall!$B$2:$B$501,A2132,BallByBall!$P$2:$P$501,B2132))</f>
        <v>0</v>
      </c>
      <c r="M2132">
        <f>IF(A2132="","",SUMIFS(BallByBall!$W$2:$W$501,BallByBall!$B$2:$B$501,A2132,BallByBall!$P$2:$P$501,B2132))</f>
        <v>0</v>
      </c>
      <c r="N2132">
        <f>IF(A2132="","",SUMIFS(BallByBall!$X$2:$X$501,BallByBall!$B$2:$B$501,A2132,BallByBall!$P$2:$P$501,B2132))</f>
        <v>0</v>
      </c>
      <c r="O2132">
        <f>IF(A2132="","",SUMIFS(OverSummary!$G$2:$G$101,OverSummary!$A$2:$A$101,A2132,OverSummary!$D$2:$D$101,B2132))</f>
        <v>0</v>
      </c>
      <c r="P2132">
        <f>IF(A2132="","",G2132*Rules!$B$13+H2132*Rules!$B$14+I2132*Rules!$B$15)</f>
        <v>0</v>
      </c>
      <c r="Q2132">
        <f>IF(A2132="","",IF(G2132&gt;=100,Rules!$B$18,IF(G2132&gt;=50,Rules!$B$17,IF(G2132&gt;=30,Rules!$B$16,0)))+IF(AND(F2132=1,D2132&lt;&gt;"BWL",G2132=0),Rules!$B$27,0))</f>
        <v>0</v>
      </c>
      <c r="R2132">
        <f>IF(A2132="","",J2132*Rules!$B$19+O2132*Rules!$B$22)</f>
        <v>0</v>
      </c>
      <c r="S2132">
        <f>IF(A2132="","",IF(J2132&gt;=4,Rules!$B$21,IF(J2132&gt;=3,Rules!$B$20,0)))</f>
        <v>0</v>
      </c>
      <c r="T2132">
        <f>IF(A2132="","",K2132*Rules!$B$23+L2132*Rules!$B$24+M2132*Rules!$B$25+N2132*Rules!$B$26)</f>
        <v>0</v>
      </c>
      <c r="U2132">
        <f t="shared" si="33"/>
        <v>0</v>
      </c>
    </row>
    <row r="2133" spans="1:21" x14ac:dyDescent="0.2">
      <c r="A2133" t="str">
        <f>MatchSquad!A2133</f>
        <v>M043</v>
      </c>
      <c r="B2133" t="str">
        <f>MatchSquad!B2133</f>
        <v>P032</v>
      </c>
      <c r="C2133" t="str">
        <f>MatchSquad!C2133</f>
        <v>Prithvi Shaw</v>
      </c>
      <c r="D2133" t="str">
        <f>MatchSquad!D2133</f>
        <v>BAT</v>
      </c>
      <c r="E2133" t="str">
        <f>MatchSquad!E2133</f>
        <v>DC</v>
      </c>
      <c r="F2133">
        <f>MatchSquad!G2133</f>
        <v>0</v>
      </c>
      <c r="G2133">
        <f>IF(A2133="","",SUMIFS(BallByBall!$I$2:$I$501,BallByBall!$B$2:$B$501,A2133,BallByBall!$F$2:$F$501,B2133))</f>
        <v>0</v>
      </c>
      <c r="H2133">
        <f>IF(A2133="","",COUNTIFS(BallByBall!$B$2:$B$501,A2133,BallByBall!$F$2:$F$501,B2133,BallByBall!$Q$2:$Q$501,1))</f>
        <v>0</v>
      </c>
      <c r="I2133">
        <f>IF(A2133="","",COUNTIFS(BallByBall!$B$2:$B$501,A2133,BallByBall!$F$2:$F$501,B2133,BallByBall!$R$2:$R$501,1))</f>
        <v>0</v>
      </c>
      <c r="J2133">
        <f>IF(A2133="","",SUMIFS(BallByBall!$T$2:$T$501,BallByBall!$B$2:$B$501,A2133,BallByBall!$H$2:$H$501,B2133))</f>
        <v>0</v>
      </c>
      <c r="K2133">
        <f>IF(A2133="","",SUMIFS(BallByBall!$U$2:$U$501,BallByBall!$B$2:$B$501,A2133,BallByBall!$P$2:$P$501,B2133))</f>
        <v>0</v>
      </c>
      <c r="L2133">
        <f>IF(A2133="","",SUMIFS(BallByBall!$V$2:$V$501,BallByBall!$B$2:$B$501,A2133,BallByBall!$P$2:$P$501,B2133))</f>
        <v>0</v>
      </c>
      <c r="M2133">
        <f>IF(A2133="","",SUMIFS(BallByBall!$W$2:$W$501,BallByBall!$B$2:$B$501,A2133,BallByBall!$P$2:$P$501,B2133))</f>
        <v>0</v>
      </c>
      <c r="N2133">
        <f>IF(A2133="","",SUMIFS(BallByBall!$X$2:$X$501,BallByBall!$B$2:$B$501,A2133,BallByBall!$P$2:$P$501,B2133))</f>
        <v>0</v>
      </c>
      <c r="O2133">
        <f>IF(A2133="","",SUMIFS(OverSummary!$G$2:$G$101,OverSummary!$A$2:$A$101,A2133,OverSummary!$D$2:$D$101,B2133))</f>
        <v>0</v>
      </c>
      <c r="P2133">
        <f>IF(A2133="","",G2133*Rules!$B$13+H2133*Rules!$B$14+I2133*Rules!$B$15)</f>
        <v>0</v>
      </c>
      <c r="Q2133">
        <f>IF(A2133="","",IF(G2133&gt;=100,Rules!$B$18,IF(G2133&gt;=50,Rules!$B$17,IF(G2133&gt;=30,Rules!$B$16,0)))+IF(AND(F2133=1,D2133&lt;&gt;"BWL",G2133=0),Rules!$B$27,0))</f>
        <v>0</v>
      </c>
      <c r="R2133">
        <f>IF(A2133="","",J2133*Rules!$B$19+O2133*Rules!$B$22)</f>
        <v>0</v>
      </c>
      <c r="S2133">
        <f>IF(A2133="","",IF(J2133&gt;=4,Rules!$B$21,IF(J2133&gt;=3,Rules!$B$20,0)))</f>
        <v>0</v>
      </c>
      <c r="T2133">
        <f>IF(A2133="","",K2133*Rules!$B$23+L2133*Rules!$B$24+M2133*Rules!$B$25+N2133*Rules!$B$26)</f>
        <v>0</v>
      </c>
      <c r="U2133">
        <f t="shared" si="33"/>
        <v>0</v>
      </c>
    </row>
    <row r="2134" spans="1:21" x14ac:dyDescent="0.2">
      <c r="A2134" t="str">
        <f>MatchSquad!A2134</f>
        <v>M043</v>
      </c>
      <c r="B2134" t="str">
        <f>MatchSquad!B2134</f>
        <v>P033</v>
      </c>
      <c r="C2134" t="str">
        <f>MatchSquad!C2134</f>
        <v>Abishek Porel</v>
      </c>
      <c r="D2134" t="str">
        <f>MatchSquad!D2134</f>
        <v>WK</v>
      </c>
      <c r="E2134" t="str">
        <f>MatchSquad!E2134</f>
        <v>DC</v>
      </c>
      <c r="F2134">
        <f>MatchSquad!G2134</f>
        <v>0</v>
      </c>
      <c r="G2134">
        <f>IF(A2134="","",SUMIFS(BallByBall!$I$2:$I$501,BallByBall!$B$2:$B$501,A2134,BallByBall!$F$2:$F$501,B2134))</f>
        <v>0</v>
      </c>
      <c r="H2134">
        <f>IF(A2134="","",COUNTIFS(BallByBall!$B$2:$B$501,A2134,BallByBall!$F$2:$F$501,B2134,BallByBall!$Q$2:$Q$501,1))</f>
        <v>0</v>
      </c>
      <c r="I2134">
        <f>IF(A2134="","",COUNTIFS(BallByBall!$B$2:$B$501,A2134,BallByBall!$F$2:$F$501,B2134,BallByBall!$R$2:$R$501,1))</f>
        <v>0</v>
      </c>
      <c r="J2134">
        <f>IF(A2134="","",SUMIFS(BallByBall!$T$2:$T$501,BallByBall!$B$2:$B$501,A2134,BallByBall!$H$2:$H$501,B2134))</f>
        <v>0</v>
      </c>
      <c r="K2134">
        <f>IF(A2134="","",SUMIFS(BallByBall!$U$2:$U$501,BallByBall!$B$2:$B$501,A2134,BallByBall!$P$2:$P$501,B2134))</f>
        <v>0</v>
      </c>
      <c r="L2134">
        <f>IF(A2134="","",SUMIFS(BallByBall!$V$2:$V$501,BallByBall!$B$2:$B$501,A2134,BallByBall!$P$2:$P$501,B2134))</f>
        <v>0</v>
      </c>
      <c r="M2134">
        <f>IF(A2134="","",SUMIFS(BallByBall!$W$2:$W$501,BallByBall!$B$2:$B$501,A2134,BallByBall!$P$2:$P$501,B2134))</f>
        <v>0</v>
      </c>
      <c r="N2134">
        <f>IF(A2134="","",SUMIFS(BallByBall!$X$2:$X$501,BallByBall!$B$2:$B$501,A2134,BallByBall!$P$2:$P$501,B2134))</f>
        <v>0</v>
      </c>
      <c r="O2134">
        <f>IF(A2134="","",SUMIFS(OverSummary!$G$2:$G$101,OverSummary!$A$2:$A$101,A2134,OverSummary!$D$2:$D$101,B2134))</f>
        <v>0</v>
      </c>
      <c r="P2134">
        <f>IF(A2134="","",G2134*Rules!$B$13+H2134*Rules!$B$14+I2134*Rules!$B$15)</f>
        <v>0</v>
      </c>
      <c r="Q2134">
        <f>IF(A2134="","",IF(G2134&gt;=100,Rules!$B$18,IF(G2134&gt;=50,Rules!$B$17,IF(G2134&gt;=30,Rules!$B$16,0)))+IF(AND(F2134=1,D2134&lt;&gt;"BWL",G2134=0),Rules!$B$27,0))</f>
        <v>0</v>
      </c>
      <c r="R2134">
        <f>IF(A2134="","",J2134*Rules!$B$19+O2134*Rules!$B$22)</f>
        <v>0</v>
      </c>
      <c r="S2134">
        <f>IF(A2134="","",IF(J2134&gt;=4,Rules!$B$21,IF(J2134&gt;=3,Rules!$B$20,0)))</f>
        <v>0</v>
      </c>
      <c r="T2134">
        <f>IF(A2134="","",K2134*Rules!$B$23+L2134*Rules!$B$24+M2134*Rules!$B$25+N2134*Rules!$B$26)</f>
        <v>0</v>
      </c>
      <c r="U2134">
        <f t="shared" si="33"/>
        <v>0</v>
      </c>
    </row>
    <row r="2135" spans="1:21" x14ac:dyDescent="0.2">
      <c r="A2135" t="str">
        <f>MatchSquad!A2135</f>
        <v>M043</v>
      </c>
      <c r="B2135" t="str">
        <f>MatchSquad!B2135</f>
        <v>P034</v>
      </c>
      <c r="C2135" t="str">
        <f>MatchSquad!C2135</f>
        <v>Tristan Stubbs</v>
      </c>
      <c r="D2135" t="str">
        <f>MatchSquad!D2135</f>
        <v>WK</v>
      </c>
      <c r="E2135" t="str">
        <f>MatchSquad!E2135</f>
        <v>DC</v>
      </c>
      <c r="F2135">
        <f>MatchSquad!G2135</f>
        <v>0</v>
      </c>
      <c r="G2135">
        <f>IF(A2135="","",SUMIFS(BallByBall!$I$2:$I$501,BallByBall!$B$2:$B$501,A2135,BallByBall!$F$2:$F$501,B2135))</f>
        <v>0</v>
      </c>
      <c r="H2135">
        <f>IF(A2135="","",COUNTIFS(BallByBall!$B$2:$B$501,A2135,BallByBall!$F$2:$F$501,B2135,BallByBall!$Q$2:$Q$501,1))</f>
        <v>0</v>
      </c>
      <c r="I2135">
        <f>IF(A2135="","",COUNTIFS(BallByBall!$B$2:$B$501,A2135,BallByBall!$F$2:$F$501,B2135,BallByBall!$R$2:$R$501,1))</f>
        <v>0</v>
      </c>
      <c r="J2135">
        <f>IF(A2135="","",SUMIFS(BallByBall!$T$2:$T$501,BallByBall!$B$2:$B$501,A2135,BallByBall!$H$2:$H$501,B2135))</f>
        <v>0</v>
      </c>
      <c r="K2135">
        <f>IF(A2135="","",SUMIFS(BallByBall!$U$2:$U$501,BallByBall!$B$2:$B$501,A2135,BallByBall!$P$2:$P$501,B2135))</f>
        <v>0</v>
      </c>
      <c r="L2135">
        <f>IF(A2135="","",SUMIFS(BallByBall!$V$2:$V$501,BallByBall!$B$2:$B$501,A2135,BallByBall!$P$2:$P$501,B2135))</f>
        <v>0</v>
      </c>
      <c r="M2135">
        <f>IF(A2135="","",SUMIFS(BallByBall!$W$2:$W$501,BallByBall!$B$2:$B$501,A2135,BallByBall!$P$2:$P$501,B2135))</f>
        <v>0</v>
      </c>
      <c r="N2135">
        <f>IF(A2135="","",SUMIFS(BallByBall!$X$2:$X$501,BallByBall!$B$2:$B$501,A2135,BallByBall!$P$2:$P$501,B2135))</f>
        <v>0</v>
      </c>
      <c r="O2135">
        <f>IF(A2135="","",SUMIFS(OverSummary!$G$2:$G$101,OverSummary!$A$2:$A$101,A2135,OverSummary!$D$2:$D$101,B2135))</f>
        <v>0</v>
      </c>
      <c r="P2135">
        <f>IF(A2135="","",G2135*Rules!$B$13+H2135*Rules!$B$14+I2135*Rules!$B$15)</f>
        <v>0</v>
      </c>
      <c r="Q2135">
        <f>IF(A2135="","",IF(G2135&gt;=100,Rules!$B$18,IF(G2135&gt;=50,Rules!$B$17,IF(G2135&gt;=30,Rules!$B$16,0)))+IF(AND(F2135=1,D2135&lt;&gt;"BWL",G2135=0),Rules!$B$27,0))</f>
        <v>0</v>
      </c>
      <c r="R2135">
        <f>IF(A2135="","",J2135*Rules!$B$19+O2135*Rules!$B$22)</f>
        <v>0</v>
      </c>
      <c r="S2135">
        <f>IF(A2135="","",IF(J2135&gt;=4,Rules!$B$21,IF(J2135&gt;=3,Rules!$B$20,0)))</f>
        <v>0</v>
      </c>
      <c r="T2135">
        <f>IF(A2135="","",K2135*Rules!$B$23+L2135*Rules!$B$24+M2135*Rules!$B$25+N2135*Rules!$B$26)</f>
        <v>0</v>
      </c>
      <c r="U2135">
        <f t="shared" si="33"/>
        <v>0</v>
      </c>
    </row>
    <row r="2136" spans="1:21" x14ac:dyDescent="0.2">
      <c r="A2136" t="str">
        <f>MatchSquad!A2136</f>
        <v>M043</v>
      </c>
      <c r="B2136" t="str">
        <f>MatchSquad!B2136</f>
        <v>P035</v>
      </c>
      <c r="C2136" t="str">
        <f>MatchSquad!C2136</f>
        <v>Axar Patel</v>
      </c>
      <c r="D2136" t="str">
        <f>MatchSquad!D2136</f>
        <v>AR</v>
      </c>
      <c r="E2136" t="str">
        <f>MatchSquad!E2136</f>
        <v>DC</v>
      </c>
      <c r="F2136">
        <f>MatchSquad!G2136</f>
        <v>0</v>
      </c>
      <c r="G2136">
        <f>IF(A2136="","",SUMIFS(BallByBall!$I$2:$I$501,BallByBall!$B$2:$B$501,A2136,BallByBall!$F$2:$F$501,B2136))</f>
        <v>0</v>
      </c>
      <c r="H2136">
        <f>IF(A2136="","",COUNTIFS(BallByBall!$B$2:$B$501,A2136,BallByBall!$F$2:$F$501,B2136,BallByBall!$Q$2:$Q$501,1))</f>
        <v>0</v>
      </c>
      <c r="I2136">
        <f>IF(A2136="","",COUNTIFS(BallByBall!$B$2:$B$501,A2136,BallByBall!$F$2:$F$501,B2136,BallByBall!$R$2:$R$501,1))</f>
        <v>0</v>
      </c>
      <c r="J2136">
        <f>IF(A2136="","",SUMIFS(BallByBall!$T$2:$T$501,BallByBall!$B$2:$B$501,A2136,BallByBall!$H$2:$H$501,B2136))</f>
        <v>0</v>
      </c>
      <c r="K2136">
        <f>IF(A2136="","",SUMIFS(BallByBall!$U$2:$U$501,BallByBall!$B$2:$B$501,A2136,BallByBall!$P$2:$P$501,B2136))</f>
        <v>0</v>
      </c>
      <c r="L2136">
        <f>IF(A2136="","",SUMIFS(BallByBall!$V$2:$V$501,BallByBall!$B$2:$B$501,A2136,BallByBall!$P$2:$P$501,B2136))</f>
        <v>0</v>
      </c>
      <c r="M2136">
        <f>IF(A2136="","",SUMIFS(BallByBall!$W$2:$W$501,BallByBall!$B$2:$B$501,A2136,BallByBall!$P$2:$P$501,B2136))</f>
        <v>0</v>
      </c>
      <c r="N2136">
        <f>IF(A2136="","",SUMIFS(BallByBall!$X$2:$X$501,BallByBall!$B$2:$B$501,A2136,BallByBall!$P$2:$P$501,B2136))</f>
        <v>0</v>
      </c>
      <c r="O2136">
        <f>IF(A2136="","",SUMIFS(OverSummary!$G$2:$G$101,OverSummary!$A$2:$A$101,A2136,OverSummary!$D$2:$D$101,B2136))</f>
        <v>0</v>
      </c>
      <c r="P2136">
        <f>IF(A2136="","",G2136*Rules!$B$13+H2136*Rules!$B$14+I2136*Rules!$B$15)</f>
        <v>0</v>
      </c>
      <c r="Q2136">
        <f>IF(A2136="","",IF(G2136&gt;=100,Rules!$B$18,IF(G2136&gt;=50,Rules!$B$17,IF(G2136&gt;=30,Rules!$B$16,0)))+IF(AND(F2136=1,D2136&lt;&gt;"BWL",G2136=0),Rules!$B$27,0))</f>
        <v>0</v>
      </c>
      <c r="R2136">
        <f>IF(A2136="","",J2136*Rules!$B$19+O2136*Rules!$B$22)</f>
        <v>0</v>
      </c>
      <c r="S2136">
        <f>IF(A2136="","",IF(J2136&gt;=4,Rules!$B$21,IF(J2136&gt;=3,Rules!$B$20,0)))</f>
        <v>0</v>
      </c>
      <c r="T2136">
        <f>IF(A2136="","",K2136*Rules!$B$23+L2136*Rules!$B$24+M2136*Rules!$B$25+N2136*Rules!$B$26)</f>
        <v>0</v>
      </c>
      <c r="U2136">
        <f t="shared" si="33"/>
        <v>0</v>
      </c>
    </row>
    <row r="2137" spans="1:21" x14ac:dyDescent="0.2">
      <c r="A2137" t="str">
        <f>MatchSquad!A2137</f>
        <v>M043</v>
      </c>
      <c r="B2137" t="str">
        <f>MatchSquad!B2137</f>
        <v>P036</v>
      </c>
      <c r="C2137" t="str">
        <f>MatchSquad!C2137</f>
        <v>Sameer Rizvi</v>
      </c>
      <c r="D2137" t="str">
        <f>MatchSquad!D2137</f>
        <v>AR</v>
      </c>
      <c r="E2137" t="str">
        <f>MatchSquad!E2137</f>
        <v>DC</v>
      </c>
      <c r="F2137">
        <f>MatchSquad!G2137</f>
        <v>0</v>
      </c>
      <c r="G2137">
        <f>IF(A2137="","",SUMIFS(BallByBall!$I$2:$I$501,BallByBall!$B$2:$B$501,A2137,BallByBall!$F$2:$F$501,B2137))</f>
        <v>0</v>
      </c>
      <c r="H2137">
        <f>IF(A2137="","",COUNTIFS(BallByBall!$B$2:$B$501,A2137,BallByBall!$F$2:$F$501,B2137,BallByBall!$Q$2:$Q$501,1))</f>
        <v>0</v>
      </c>
      <c r="I2137">
        <f>IF(A2137="","",COUNTIFS(BallByBall!$B$2:$B$501,A2137,BallByBall!$F$2:$F$501,B2137,BallByBall!$R$2:$R$501,1))</f>
        <v>0</v>
      </c>
      <c r="J2137">
        <f>IF(A2137="","",SUMIFS(BallByBall!$T$2:$T$501,BallByBall!$B$2:$B$501,A2137,BallByBall!$H$2:$H$501,B2137))</f>
        <v>0</v>
      </c>
      <c r="K2137">
        <f>IF(A2137="","",SUMIFS(BallByBall!$U$2:$U$501,BallByBall!$B$2:$B$501,A2137,BallByBall!$P$2:$P$501,B2137))</f>
        <v>0</v>
      </c>
      <c r="L2137">
        <f>IF(A2137="","",SUMIFS(BallByBall!$V$2:$V$501,BallByBall!$B$2:$B$501,A2137,BallByBall!$P$2:$P$501,B2137))</f>
        <v>0</v>
      </c>
      <c r="M2137">
        <f>IF(A2137="","",SUMIFS(BallByBall!$W$2:$W$501,BallByBall!$B$2:$B$501,A2137,BallByBall!$P$2:$P$501,B2137))</f>
        <v>0</v>
      </c>
      <c r="N2137">
        <f>IF(A2137="","",SUMIFS(BallByBall!$X$2:$X$501,BallByBall!$B$2:$B$501,A2137,BallByBall!$P$2:$P$501,B2137))</f>
        <v>0</v>
      </c>
      <c r="O2137">
        <f>IF(A2137="","",SUMIFS(OverSummary!$G$2:$G$101,OverSummary!$A$2:$A$101,A2137,OverSummary!$D$2:$D$101,B2137))</f>
        <v>0</v>
      </c>
      <c r="P2137">
        <f>IF(A2137="","",G2137*Rules!$B$13+H2137*Rules!$B$14+I2137*Rules!$B$15)</f>
        <v>0</v>
      </c>
      <c r="Q2137">
        <f>IF(A2137="","",IF(G2137&gt;=100,Rules!$B$18,IF(G2137&gt;=50,Rules!$B$17,IF(G2137&gt;=30,Rules!$B$16,0)))+IF(AND(F2137=1,D2137&lt;&gt;"BWL",G2137=0),Rules!$B$27,0))</f>
        <v>0</v>
      </c>
      <c r="R2137">
        <f>IF(A2137="","",J2137*Rules!$B$19+O2137*Rules!$B$22)</f>
        <v>0</v>
      </c>
      <c r="S2137">
        <f>IF(A2137="","",IF(J2137&gt;=4,Rules!$B$21,IF(J2137&gt;=3,Rules!$B$20,0)))</f>
        <v>0</v>
      </c>
      <c r="T2137">
        <f>IF(A2137="","",K2137*Rules!$B$23+L2137*Rules!$B$24+M2137*Rules!$B$25+N2137*Rules!$B$26)</f>
        <v>0</v>
      </c>
      <c r="U2137">
        <f t="shared" si="33"/>
        <v>0</v>
      </c>
    </row>
    <row r="2138" spans="1:21" x14ac:dyDescent="0.2">
      <c r="A2138" t="str">
        <f>MatchSquad!A2138</f>
        <v>M043</v>
      </c>
      <c r="B2138" t="str">
        <f>MatchSquad!B2138</f>
        <v>P037</v>
      </c>
      <c r="C2138" t="str">
        <f>MatchSquad!C2138</f>
        <v>Ashutosh Sharma</v>
      </c>
      <c r="D2138" t="str">
        <f>MatchSquad!D2138</f>
        <v>AR</v>
      </c>
      <c r="E2138" t="str">
        <f>MatchSquad!E2138</f>
        <v>DC</v>
      </c>
      <c r="F2138">
        <f>MatchSquad!G2138</f>
        <v>0</v>
      </c>
      <c r="G2138">
        <f>IF(A2138="","",SUMIFS(BallByBall!$I$2:$I$501,BallByBall!$B$2:$B$501,A2138,BallByBall!$F$2:$F$501,B2138))</f>
        <v>0</v>
      </c>
      <c r="H2138">
        <f>IF(A2138="","",COUNTIFS(BallByBall!$B$2:$B$501,A2138,BallByBall!$F$2:$F$501,B2138,BallByBall!$Q$2:$Q$501,1))</f>
        <v>0</v>
      </c>
      <c r="I2138">
        <f>IF(A2138="","",COUNTIFS(BallByBall!$B$2:$B$501,A2138,BallByBall!$F$2:$F$501,B2138,BallByBall!$R$2:$R$501,1))</f>
        <v>0</v>
      </c>
      <c r="J2138">
        <f>IF(A2138="","",SUMIFS(BallByBall!$T$2:$T$501,BallByBall!$B$2:$B$501,A2138,BallByBall!$H$2:$H$501,B2138))</f>
        <v>0</v>
      </c>
      <c r="K2138">
        <f>IF(A2138="","",SUMIFS(BallByBall!$U$2:$U$501,BallByBall!$B$2:$B$501,A2138,BallByBall!$P$2:$P$501,B2138))</f>
        <v>0</v>
      </c>
      <c r="L2138">
        <f>IF(A2138="","",SUMIFS(BallByBall!$V$2:$V$501,BallByBall!$B$2:$B$501,A2138,BallByBall!$P$2:$P$501,B2138))</f>
        <v>0</v>
      </c>
      <c r="M2138">
        <f>IF(A2138="","",SUMIFS(BallByBall!$W$2:$W$501,BallByBall!$B$2:$B$501,A2138,BallByBall!$P$2:$P$501,B2138))</f>
        <v>0</v>
      </c>
      <c r="N2138">
        <f>IF(A2138="","",SUMIFS(BallByBall!$X$2:$X$501,BallByBall!$B$2:$B$501,A2138,BallByBall!$P$2:$P$501,B2138))</f>
        <v>0</v>
      </c>
      <c r="O2138">
        <f>IF(A2138="","",SUMIFS(OverSummary!$G$2:$G$101,OverSummary!$A$2:$A$101,A2138,OverSummary!$D$2:$D$101,B2138))</f>
        <v>0</v>
      </c>
      <c r="P2138">
        <f>IF(A2138="","",G2138*Rules!$B$13+H2138*Rules!$B$14+I2138*Rules!$B$15)</f>
        <v>0</v>
      </c>
      <c r="Q2138">
        <f>IF(A2138="","",IF(G2138&gt;=100,Rules!$B$18,IF(G2138&gt;=50,Rules!$B$17,IF(G2138&gt;=30,Rules!$B$16,0)))+IF(AND(F2138=1,D2138&lt;&gt;"BWL",G2138=0),Rules!$B$27,0))</f>
        <v>0</v>
      </c>
      <c r="R2138">
        <f>IF(A2138="","",J2138*Rules!$B$19+O2138*Rules!$B$22)</f>
        <v>0</v>
      </c>
      <c r="S2138">
        <f>IF(A2138="","",IF(J2138&gt;=4,Rules!$B$21,IF(J2138&gt;=3,Rules!$B$20,0)))</f>
        <v>0</v>
      </c>
      <c r="T2138">
        <f>IF(A2138="","",K2138*Rules!$B$23+L2138*Rules!$B$24+M2138*Rules!$B$25+N2138*Rules!$B$26)</f>
        <v>0</v>
      </c>
      <c r="U2138">
        <f t="shared" si="33"/>
        <v>0</v>
      </c>
    </row>
    <row r="2139" spans="1:21" x14ac:dyDescent="0.2">
      <c r="A2139" t="str">
        <f>MatchSquad!A2139</f>
        <v>M043</v>
      </c>
      <c r="B2139" t="str">
        <f>MatchSquad!B2139</f>
        <v>P038</v>
      </c>
      <c r="C2139" t="str">
        <f>MatchSquad!C2139</f>
        <v>Vipraj Nigam</v>
      </c>
      <c r="D2139" t="str">
        <f>MatchSquad!D2139</f>
        <v>AR</v>
      </c>
      <c r="E2139" t="str">
        <f>MatchSquad!E2139</f>
        <v>DC</v>
      </c>
      <c r="F2139">
        <f>MatchSquad!G2139</f>
        <v>0</v>
      </c>
      <c r="G2139">
        <f>IF(A2139="","",SUMIFS(BallByBall!$I$2:$I$501,BallByBall!$B$2:$B$501,A2139,BallByBall!$F$2:$F$501,B2139))</f>
        <v>0</v>
      </c>
      <c r="H2139">
        <f>IF(A2139="","",COUNTIFS(BallByBall!$B$2:$B$501,A2139,BallByBall!$F$2:$F$501,B2139,BallByBall!$Q$2:$Q$501,1))</f>
        <v>0</v>
      </c>
      <c r="I2139">
        <f>IF(A2139="","",COUNTIFS(BallByBall!$B$2:$B$501,A2139,BallByBall!$F$2:$F$501,B2139,BallByBall!$R$2:$R$501,1))</f>
        <v>0</v>
      </c>
      <c r="J2139">
        <f>IF(A2139="","",SUMIFS(BallByBall!$T$2:$T$501,BallByBall!$B$2:$B$501,A2139,BallByBall!$H$2:$H$501,B2139))</f>
        <v>0</v>
      </c>
      <c r="K2139">
        <f>IF(A2139="","",SUMIFS(BallByBall!$U$2:$U$501,BallByBall!$B$2:$B$501,A2139,BallByBall!$P$2:$P$501,B2139))</f>
        <v>0</v>
      </c>
      <c r="L2139">
        <f>IF(A2139="","",SUMIFS(BallByBall!$V$2:$V$501,BallByBall!$B$2:$B$501,A2139,BallByBall!$P$2:$P$501,B2139))</f>
        <v>0</v>
      </c>
      <c r="M2139">
        <f>IF(A2139="","",SUMIFS(BallByBall!$W$2:$W$501,BallByBall!$B$2:$B$501,A2139,BallByBall!$P$2:$P$501,B2139))</f>
        <v>0</v>
      </c>
      <c r="N2139">
        <f>IF(A2139="","",SUMIFS(BallByBall!$X$2:$X$501,BallByBall!$B$2:$B$501,A2139,BallByBall!$P$2:$P$501,B2139))</f>
        <v>0</v>
      </c>
      <c r="O2139">
        <f>IF(A2139="","",SUMIFS(OverSummary!$G$2:$G$101,OverSummary!$A$2:$A$101,A2139,OverSummary!$D$2:$D$101,B2139))</f>
        <v>0</v>
      </c>
      <c r="P2139">
        <f>IF(A2139="","",G2139*Rules!$B$13+H2139*Rules!$B$14+I2139*Rules!$B$15)</f>
        <v>0</v>
      </c>
      <c r="Q2139">
        <f>IF(A2139="","",IF(G2139&gt;=100,Rules!$B$18,IF(G2139&gt;=50,Rules!$B$17,IF(G2139&gt;=30,Rules!$B$16,0)))+IF(AND(F2139=1,D2139&lt;&gt;"BWL",G2139=0),Rules!$B$27,0))</f>
        <v>0</v>
      </c>
      <c r="R2139">
        <f>IF(A2139="","",J2139*Rules!$B$19+O2139*Rules!$B$22)</f>
        <v>0</v>
      </c>
      <c r="S2139">
        <f>IF(A2139="","",IF(J2139&gt;=4,Rules!$B$21,IF(J2139&gt;=3,Rules!$B$20,0)))</f>
        <v>0</v>
      </c>
      <c r="T2139">
        <f>IF(A2139="","",K2139*Rules!$B$23+L2139*Rules!$B$24+M2139*Rules!$B$25+N2139*Rules!$B$26)</f>
        <v>0</v>
      </c>
      <c r="U2139">
        <f t="shared" si="33"/>
        <v>0</v>
      </c>
    </row>
    <row r="2140" spans="1:21" x14ac:dyDescent="0.2">
      <c r="A2140" t="str">
        <f>MatchSquad!A2140</f>
        <v>M043</v>
      </c>
      <c r="B2140" t="str">
        <f>MatchSquad!B2140</f>
        <v>P039</v>
      </c>
      <c r="C2140" t="str">
        <f>MatchSquad!C2140</f>
        <v>Ajay Mandal</v>
      </c>
      <c r="D2140" t="str">
        <f>MatchSquad!D2140</f>
        <v>AR</v>
      </c>
      <c r="E2140" t="str">
        <f>MatchSquad!E2140</f>
        <v>DC</v>
      </c>
      <c r="F2140">
        <f>MatchSquad!G2140</f>
        <v>0</v>
      </c>
      <c r="G2140">
        <f>IF(A2140="","",SUMIFS(BallByBall!$I$2:$I$501,BallByBall!$B$2:$B$501,A2140,BallByBall!$F$2:$F$501,B2140))</f>
        <v>0</v>
      </c>
      <c r="H2140">
        <f>IF(A2140="","",COUNTIFS(BallByBall!$B$2:$B$501,A2140,BallByBall!$F$2:$F$501,B2140,BallByBall!$Q$2:$Q$501,1))</f>
        <v>0</v>
      </c>
      <c r="I2140">
        <f>IF(A2140="","",COUNTIFS(BallByBall!$B$2:$B$501,A2140,BallByBall!$F$2:$F$501,B2140,BallByBall!$R$2:$R$501,1))</f>
        <v>0</v>
      </c>
      <c r="J2140">
        <f>IF(A2140="","",SUMIFS(BallByBall!$T$2:$T$501,BallByBall!$B$2:$B$501,A2140,BallByBall!$H$2:$H$501,B2140))</f>
        <v>0</v>
      </c>
      <c r="K2140">
        <f>IF(A2140="","",SUMIFS(BallByBall!$U$2:$U$501,BallByBall!$B$2:$B$501,A2140,BallByBall!$P$2:$P$501,B2140))</f>
        <v>0</v>
      </c>
      <c r="L2140">
        <f>IF(A2140="","",SUMIFS(BallByBall!$V$2:$V$501,BallByBall!$B$2:$B$501,A2140,BallByBall!$P$2:$P$501,B2140))</f>
        <v>0</v>
      </c>
      <c r="M2140">
        <f>IF(A2140="","",SUMIFS(BallByBall!$W$2:$W$501,BallByBall!$B$2:$B$501,A2140,BallByBall!$P$2:$P$501,B2140))</f>
        <v>0</v>
      </c>
      <c r="N2140">
        <f>IF(A2140="","",SUMIFS(BallByBall!$X$2:$X$501,BallByBall!$B$2:$B$501,A2140,BallByBall!$P$2:$P$501,B2140))</f>
        <v>0</v>
      </c>
      <c r="O2140">
        <f>IF(A2140="","",SUMIFS(OverSummary!$G$2:$G$101,OverSummary!$A$2:$A$101,A2140,OverSummary!$D$2:$D$101,B2140))</f>
        <v>0</v>
      </c>
      <c r="P2140">
        <f>IF(A2140="","",G2140*Rules!$B$13+H2140*Rules!$B$14+I2140*Rules!$B$15)</f>
        <v>0</v>
      </c>
      <c r="Q2140">
        <f>IF(A2140="","",IF(G2140&gt;=100,Rules!$B$18,IF(G2140&gt;=50,Rules!$B$17,IF(G2140&gt;=30,Rules!$B$16,0)))+IF(AND(F2140=1,D2140&lt;&gt;"BWL",G2140=0),Rules!$B$27,0))</f>
        <v>0</v>
      </c>
      <c r="R2140">
        <f>IF(A2140="","",J2140*Rules!$B$19+O2140*Rules!$B$22)</f>
        <v>0</v>
      </c>
      <c r="S2140">
        <f>IF(A2140="","",IF(J2140&gt;=4,Rules!$B$21,IF(J2140&gt;=3,Rules!$B$20,0)))</f>
        <v>0</v>
      </c>
      <c r="T2140">
        <f>IF(A2140="","",K2140*Rules!$B$23+L2140*Rules!$B$24+M2140*Rules!$B$25+N2140*Rules!$B$26)</f>
        <v>0</v>
      </c>
      <c r="U2140">
        <f t="shared" si="33"/>
        <v>0</v>
      </c>
    </row>
    <row r="2141" spans="1:21" x14ac:dyDescent="0.2">
      <c r="A2141" t="str">
        <f>MatchSquad!A2141</f>
        <v>M043</v>
      </c>
      <c r="B2141" t="str">
        <f>MatchSquad!B2141</f>
        <v>P040</v>
      </c>
      <c r="C2141" t="str">
        <f>MatchSquad!C2141</f>
        <v>Tripurana Vijay</v>
      </c>
      <c r="D2141" t="str">
        <f>MatchSquad!D2141</f>
        <v>AR</v>
      </c>
      <c r="E2141" t="str">
        <f>MatchSquad!E2141</f>
        <v>DC</v>
      </c>
      <c r="F2141">
        <f>MatchSquad!G2141</f>
        <v>0</v>
      </c>
      <c r="G2141">
        <f>IF(A2141="","",SUMIFS(BallByBall!$I$2:$I$501,BallByBall!$B$2:$B$501,A2141,BallByBall!$F$2:$F$501,B2141))</f>
        <v>0</v>
      </c>
      <c r="H2141">
        <f>IF(A2141="","",COUNTIFS(BallByBall!$B$2:$B$501,A2141,BallByBall!$F$2:$F$501,B2141,BallByBall!$Q$2:$Q$501,1))</f>
        <v>0</v>
      </c>
      <c r="I2141">
        <f>IF(A2141="","",COUNTIFS(BallByBall!$B$2:$B$501,A2141,BallByBall!$F$2:$F$501,B2141,BallByBall!$R$2:$R$501,1))</f>
        <v>0</v>
      </c>
      <c r="J2141">
        <f>IF(A2141="","",SUMIFS(BallByBall!$T$2:$T$501,BallByBall!$B$2:$B$501,A2141,BallByBall!$H$2:$H$501,B2141))</f>
        <v>0</v>
      </c>
      <c r="K2141">
        <f>IF(A2141="","",SUMIFS(BallByBall!$U$2:$U$501,BallByBall!$B$2:$B$501,A2141,BallByBall!$P$2:$P$501,B2141))</f>
        <v>0</v>
      </c>
      <c r="L2141">
        <f>IF(A2141="","",SUMIFS(BallByBall!$V$2:$V$501,BallByBall!$B$2:$B$501,A2141,BallByBall!$P$2:$P$501,B2141))</f>
        <v>0</v>
      </c>
      <c r="M2141">
        <f>IF(A2141="","",SUMIFS(BallByBall!$W$2:$W$501,BallByBall!$B$2:$B$501,A2141,BallByBall!$P$2:$P$501,B2141))</f>
        <v>0</v>
      </c>
      <c r="N2141">
        <f>IF(A2141="","",SUMIFS(BallByBall!$X$2:$X$501,BallByBall!$B$2:$B$501,A2141,BallByBall!$P$2:$P$501,B2141))</f>
        <v>0</v>
      </c>
      <c r="O2141">
        <f>IF(A2141="","",SUMIFS(OverSummary!$G$2:$G$101,OverSummary!$A$2:$A$101,A2141,OverSummary!$D$2:$D$101,B2141))</f>
        <v>0</v>
      </c>
      <c r="P2141">
        <f>IF(A2141="","",G2141*Rules!$B$13+H2141*Rules!$B$14+I2141*Rules!$B$15)</f>
        <v>0</v>
      </c>
      <c r="Q2141">
        <f>IF(A2141="","",IF(G2141&gt;=100,Rules!$B$18,IF(G2141&gt;=50,Rules!$B$17,IF(G2141&gt;=30,Rules!$B$16,0)))+IF(AND(F2141=1,D2141&lt;&gt;"BWL",G2141=0),Rules!$B$27,0))</f>
        <v>0</v>
      </c>
      <c r="R2141">
        <f>IF(A2141="","",J2141*Rules!$B$19+O2141*Rules!$B$22)</f>
        <v>0</v>
      </c>
      <c r="S2141">
        <f>IF(A2141="","",IF(J2141&gt;=4,Rules!$B$21,IF(J2141&gt;=3,Rules!$B$20,0)))</f>
        <v>0</v>
      </c>
      <c r="T2141">
        <f>IF(A2141="","",K2141*Rules!$B$23+L2141*Rules!$B$24+M2141*Rules!$B$25+N2141*Rules!$B$26)</f>
        <v>0</v>
      </c>
      <c r="U2141">
        <f t="shared" si="33"/>
        <v>0</v>
      </c>
    </row>
    <row r="2142" spans="1:21" x14ac:dyDescent="0.2">
      <c r="A2142" t="str">
        <f>MatchSquad!A2142</f>
        <v>M043</v>
      </c>
      <c r="B2142" t="str">
        <f>MatchSquad!B2142</f>
        <v>P041</v>
      </c>
      <c r="C2142" t="str">
        <f>MatchSquad!C2142</f>
        <v>Madhav Tiwari</v>
      </c>
      <c r="D2142" t="str">
        <f>MatchSquad!D2142</f>
        <v>AR</v>
      </c>
      <c r="E2142" t="str">
        <f>MatchSquad!E2142</f>
        <v>DC</v>
      </c>
      <c r="F2142">
        <f>MatchSquad!G2142</f>
        <v>0</v>
      </c>
      <c r="G2142">
        <f>IF(A2142="","",SUMIFS(BallByBall!$I$2:$I$501,BallByBall!$B$2:$B$501,A2142,BallByBall!$F$2:$F$501,B2142))</f>
        <v>0</v>
      </c>
      <c r="H2142">
        <f>IF(A2142="","",COUNTIFS(BallByBall!$B$2:$B$501,A2142,BallByBall!$F$2:$F$501,B2142,BallByBall!$Q$2:$Q$501,1))</f>
        <v>0</v>
      </c>
      <c r="I2142">
        <f>IF(A2142="","",COUNTIFS(BallByBall!$B$2:$B$501,A2142,BallByBall!$F$2:$F$501,B2142,BallByBall!$R$2:$R$501,1))</f>
        <v>0</v>
      </c>
      <c r="J2142">
        <f>IF(A2142="","",SUMIFS(BallByBall!$T$2:$T$501,BallByBall!$B$2:$B$501,A2142,BallByBall!$H$2:$H$501,B2142))</f>
        <v>0</v>
      </c>
      <c r="K2142">
        <f>IF(A2142="","",SUMIFS(BallByBall!$U$2:$U$501,BallByBall!$B$2:$B$501,A2142,BallByBall!$P$2:$P$501,B2142))</f>
        <v>0</v>
      </c>
      <c r="L2142">
        <f>IF(A2142="","",SUMIFS(BallByBall!$V$2:$V$501,BallByBall!$B$2:$B$501,A2142,BallByBall!$P$2:$P$501,B2142))</f>
        <v>0</v>
      </c>
      <c r="M2142">
        <f>IF(A2142="","",SUMIFS(BallByBall!$W$2:$W$501,BallByBall!$B$2:$B$501,A2142,BallByBall!$P$2:$P$501,B2142))</f>
        <v>0</v>
      </c>
      <c r="N2142">
        <f>IF(A2142="","",SUMIFS(BallByBall!$X$2:$X$501,BallByBall!$B$2:$B$501,A2142,BallByBall!$P$2:$P$501,B2142))</f>
        <v>0</v>
      </c>
      <c r="O2142">
        <f>IF(A2142="","",SUMIFS(OverSummary!$G$2:$G$101,OverSummary!$A$2:$A$101,A2142,OverSummary!$D$2:$D$101,B2142))</f>
        <v>0</v>
      </c>
      <c r="P2142">
        <f>IF(A2142="","",G2142*Rules!$B$13+H2142*Rules!$B$14+I2142*Rules!$B$15)</f>
        <v>0</v>
      </c>
      <c r="Q2142">
        <f>IF(A2142="","",IF(G2142&gt;=100,Rules!$B$18,IF(G2142&gt;=50,Rules!$B$17,IF(G2142&gt;=30,Rules!$B$16,0)))+IF(AND(F2142=1,D2142&lt;&gt;"BWL",G2142=0),Rules!$B$27,0))</f>
        <v>0</v>
      </c>
      <c r="R2142">
        <f>IF(A2142="","",J2142*Rules!$B$19+O2142*Rules!$B$22)</f>
        <v>0</v>
      </c>
      <c r="S2142">
        <f>IF(A2142="","",IF(J2142&gt;=4,Rules!$B$21,IF(J2142&gt;=3,Rules!$B$20,0)))</f>
        <v>0</v>
      </c>
      <c r="T2142">
        <f>IF(A2142="","",K2142*Rules!$B$23+L2142*Rules!$B$24+M2142*Rules!$B$25+N2142*Rules!$B$26)</f>
        <v>0</v>
      </c>
      <c r="U2142">
        <f t="shared" si="33"/>
        <v>0</v>
      </c>
    </row>
    <row r="2143" spans="1:21" x14ac:dyDescent="0.2">
      <c r="A2143" t="str">
        <f>MatchSquad!A2143</f>
        <v>M043</v>
      </c>
      <c r="B2143" t="str">
        <f>MatchSquad!B2143</f>
        <v>P042</v>
      </c>
      <c r="C2143" t="str">
        <f>MatchSquad!C2143</f>
        <v>Nitish Rana</v>
      </c>
      <c r="D2143" t="str">
        <f>MatchSquad!D2143</f>
        <v>AR</v>
      </c>
      <c r="E2143" t="str">
        <f>MatchSquad!E2143</f>
        <v>DC</v>
      </c>
      <c r="F2143">
        <f>MatchSquad!G2143</f>
        <v>0</v>
      </c>
      <c r="G2143">
        <f>IF(A2143="","",SUMIFS(BallByBall!$I$2:$I$501,BallByBall!$B$2:$B$501,A2143,BallByBall!$F$2:$F$501,B2143))</f>
        <v>0</v>
      </c>
      <c r="H2143">
        <f>IF(A2143="","",COUNTIFS(BallByBall!$B$2:$B$501,A2143,BallByBall!$F$2:$F$501,B2143,BallByBall!$Q$2:$Q$501,1))</f>
        <v>0</v>
      </c>
      <c r="I2143">
        <f>IF(A2143="","",COUNTIFS(BallByBall!$B$2:$B$501,A2143,BallByBall!$F$2:$F$501,B2143,BallByBall!$R$2:$R$501,1))</f>
        <v>0</v>
      </c>
      <c r="J2143">
        <f>IF(A2143="","",SUMIFS(BallByBall!$T$2:$T$501,BallByBall!$B$2:$B$501,A2143,BallByBall!$H$2:$H$501,B2143))</f>
        <v>0</v>
      </c>
      <c r="K2143">
        <f>IF(A2143="","",SUMIFS(BallByBall!$U$2:$U$501,BallByBall!$B$2:$B$501,A2143,BallByBall!$P$2:$P$501,B2143))</f>
        <v>0</v>
      </c>
      <c r="L2143">
        <f>IF(A2143="","",SUMIFS(BallByBall!$V$2:$V$501,BallByBall!$B$2:$B$501,A2143,BallByBall!$P$2:$P$501,B2143))</f>
        <v>0</v>
      </c>
      <c r="M2143">
        <f>IF(A2143="","",SUMIFS(BallByBall!$W$2:$W$501,BallByBall!$B$2:$B$501,A2143,BallByBall!$P$2:$P$501,B2143))</f>
        <v>0</v>
      </c>
      <c r="N2143">
        <f>IF(A2143="","",SUMIFS(BallByBall!$X$2:$X$501,BallByBall!$B$2:$B$501,A2143,BallByBall!$P$2:$P$501,B2143))</f>
        <v>0</v>
      </c>
      <c r="O2143">
        <f>IF(A2143="","",SUMIFS(OverSummary!$G$2:$G$101,OverSummary!$A$2:$A$101,A2143,OverSummary!$D$2:$D$101,B2143))</f>
        <v>0</v>
      </c>
      <c r="P2143">
        <f>IF(A2143="","",G2143*Rules!$B$13+H2143*Rules!$B$14+I2143*Rules!$B$15)</f>
        <v>0</v>
      </c>
      <c r="Q2143">
        <f>IF(A2143="","",IF(G2143&gt;=100,Rules!$B$18,IF(G2143&gt;=50,Rules!$B$17,IF(G2143&gt;=30,Rules!$B$16,0)))+IF(AND(F2143=1,D2143&lt;&gt;"BWL",G2143=0),Rules!$B$27,0))</f>
        <v>0</v>
      </c>
      <c r="R2143">
        <f>IF(A2143="","",J2143*Rules!$B$19+O2143*Rules!$B$22)</f>
        <v>0</v>
      </c>
      <c r="S2143">
        <f>IF(A2143="","",IF(J2143&gt;=4,Rules!$B$21,IF(J2143&gt;=3,Rules!$B$20,0)))</f>
        <v>0</v>
      </c>
      <c r="T2143">
        <f>IF(A2143="","",K2143*Rules!$B$23+L2143*Rules!$B$24+M2143*Rules!$B$25+N2143*Rules!$B$26)</f>
        <v>0</v>
      </c>
      <c r="U2143">
        <f t="shared" si="33"/>
        <v>0</v>
      </c>
    </row>
    <row r="2144" spans="1:21" x14ac:dyDescent="0.2">
      <c r="A2144" t="str">
        <f>MatchSquad!A2144</f>
        <v>M043</v>
      </c>
      <c r="B2144" t="str">
        <f>MatchSquad!B2144</f>
        <v>P043</v>
      </c>
      <c r="C2144" t="str">
        <f>MatchSquad!C2144</f>
        <v>Mitchell Starc</v>
      </c>
      <c r="D2144" t="str">
        <f>MatchSquad!D2144</f>
        <v>BWL</v>
      </c>
      <c r="E2144" t="str">
        <f>MatchSquad!E2144</f>
        <v>DC</v>
      </c>
      <c r="F2144">
        <f>MatchSquad!G2144</f>
        <v>0</v>
      </c>
      <c r="G2144">
        <f>IF(A2144="","",SUMIFS(BallByBall!$I$2:$I$501,BallByBall!$B$2:$B$501,A2144,BallByBall!$F$2:$F$501,B2144))</f>
        <v>0</v>
      </c>
      <c r="H2144">
        <f>IF(A2144="","",COUNTIFS(BallByBall!$B$2:$B$501,A2144,BallByBall!$F$2:$F$501,B2144,BallByBall!$Q$2:$Q$501,1))</f>
        <v>0</v>
      </c>
      <c r="I2144">
        <f>IF(A2144="","",COUNTIFS(BallByBall!$B$2:$B$501,A2144,BallByBall!$F$2:$F$501,B2144,BallByBall!$R$2:$R$501,1))</f>
        <v>0</v>
      </c>
      <c r="J2144">
        <f>IF(A2144="","",SUMIFS(BallByBall!$T$2:$T$501,BallByBall!$B$2:$B$501,A2144,BallByBall!$H$2:$H$501,B2144))</f>
        <v>0</v>
      </c>
      <c r="K2144">
        <f>IF(A2144="","",SUMIFS(BallByBall!$U$2:$U$501,BallByBall!$B$2:$B$501,A2144,BallByBall!$P$2:$P$501,B2144))</f>
        <v>0</v>
      </c>
      <c r="L2144">
        <f>IF(A2144="","",SUMIFS(BallByBall!$V$2:$V$501,BallByBall!$B$2:$B$501,A2144,BallByBall!$P$2:$P$501,B2144))</f>
        <v>0</v>
      </c>
      <c r="M2144">
        <f>IF(A2144="","",SUMIFS(BallByBall!$W$2:$W$501,BallByBall!$B$2:$B$501,A2144,BallByBall!$P$2:$P$501,B2144))</f>
        <v>0</v>
      </c>
      <c r="N2144">
        <f>IF(A2144="","",SUMIFS(BallByBall!$X$2:$X$501,BallByBall!$B$2:$B$501,A2144,BallByBall!$P$2:$P$501,B2144))</f>
        <v>0</v>
      </c>
      <c r="O2144">
        <f>IF(A2144="","",SUMIFS(OverSummary!$G$2:$G$101,OverSummary!$A$2:$A$101,A2144,OverSummary!$D$2:$D$101,B2144))</f>
        <v>0</v>
      </c>
      <c r="P2144">
        <f>IF(A2144="","",G2144*Rules!$B$13+H2144*Rules!$B$14+I2144*Rules!$B$15)</f>
        <v>0</v>
      </c>
      <c r="Q2144">
        <f>IF(A2144="","",IF(G2144&gt;=100,Rules!$B$18,IF(G2144&gt;=50,Rules!$B$17,IF(G2144&gt;=30,Rules!$B$16,0)))+IF(AND(F2144=1,D2144&lt;&gt;"BWL",G2144=0),Rules!$B$27,0))</f>
        <v>0</v>
      </c>
      <c r="R2144">
        <f>IF(A2144="","",J2144*Rules!$B$19+O2144*Rules!$B$22)</f>
        <v>0</v>
      </c>
      <c r="S2144">
        <f>IF(A2144="","",IF(J2144&gt;=4,Rules!$B$21,IF(J2144&gt;=3,Rules!$B$20,0)))</f>
        <v>0</v>
      </c>
      <c r="T2144">
        <f>IF(A2144="","",K2144*Rules!$B$23+L2144*Rules!$B$24+M2144*Rules!$B$25+N2144*Rules!$B$26)</f>
        <v>0</v>
      </c>
      <c r="U2144">
        <f t="shared" si="33"/>
        <v>0</v>
      </c>
    </row>
    <row r="2145" spans="1:21" x14ac:dyDescent="0.2">
      <c r="A2145" t="str">
        <f>MatchSquad!A2145</f>
        <v>M043</v>
      </c>
      <c r="B2145" t="str">
        <f>MatchSquad!B2145</f>
        <v>P044</v>
      </c>
      <c r="C2145" t="str">
        <f>MatchSquad!C2145</f>
        <v>T. Natarajan</v>
      </c>
      <c r="D2145" t="str">
        <f>MatchSquad!D2145</f>
        <v>BWL</v>
      </c>
      <c r="E2145" t="str">
        <f>MatchSquad!E2145</f>
        <v>DC</v>
      </c>
      <c r="F2145">
        <f>MatchSquad!G2145</f>
        <v>0</v>
      </c>
      <c r="G2145">
        <f>IF(A2145="","",SUMIFS(BallByBall!$I$2:$I$501,BallByBall!$B$2:$B$501,A2145,BallByBall!$F$2:$F$501,B2145))</f>
        <v>0</v>
      </c>
      <c r="H2145">
        <f>IF(A2145="","",COUNTIFS(BallByBall!$B$2:$B$501,A2145,BallByBall!$F$2:$F$501,B2145,BallByBall!$Q$2:$Q$501,1))</f>
        <v>0</v>
      </c>
      <c r="I2145">
        <f>IF(A2145="","",COUNTIFS(BallByBall!$B$2:$B$501,A2145,BallByBall!$F$2:$F$501,B2145,BallByBall!$R$2:$R$501,1))</f>
        <v>0</v>
      </c>
      <c r="J2145">
        <f>IF(A2145="","",SUMIFS(BallByBall!$T$2:$T$501,BallByBall!$B$2:$B$501,A2145,BallByBall!$H$2:$H$501,B2145))</f>
        <v>0</v>
      </c>
      <c r="K2145">
        <f>IF(A2145="","",SUMIFS(BallByBall!$U$2:$U$501,BallByBall!$B$2:$B$501,A2145,BallByBall!$P$2:$P$501,B2145))</f>
        <v>0</v>
      </c>
      <c r="L2145">
        <f>IF(A2145="","",SUMIFS(BallByBall!$V$2:$V$501,BallByBall!$B$2:$B$501,A2145,BallByBall!$P$2:$P$501,B2145))</f>
        <v>0</v>
      </c>
      <c r="M2145">
        <f>IF(A2145="","",SUMIFS(BallByBall!$W$2:$W$501,BallByBall!$B$2:$B$501,A2145,BallByBall!$P$2:$P$501,B2145))</f>
        <v>0</v>
      </c>
      <c r="N2145">
        <f>IF(A2145="","",SUMIFS(BallByBall!$X$2:$X$501,BallByBall!$B$2:$B$501,A2145,BallByBall!$P$2:$P$501,B2145))</f>
        <v>0</v>
      </c>
      <c r="O2145">
        <f>IF(A2145="","",SUMIFS(OverSummary!$G$2:$G$101,OverSummary!$A$2:$A$101,A2145,OverSummary!$D$2:$D$101,B2145))</f>
        <v>0</v>
      </c>
      <c r="P2145">
        <f>IF(A2145="","",G2145*Rules!$B$13+H2145*Rules!$B$14+I2145*Rules!$B$15)</f>
        <v>0</v>
      </c>
      <c r="Q2145">
        <f>IF(A2145="","",IF(G2145&gt;=100,Rules!$B$18,IF(G2145&gt;=50,Rules!$B$17,IF(G2145&gt;=30,Rules!$B$16,0)))+IF(AND(F2145=1,D2145&lt;&gt;"BWL",G2145=0),Rules!$B$27,0))</f>
        <v>0</v>
      </c>
      <c r="R2145">
        <f>IF(A2145="","",J2145*Rules!$B$19+O2145*Rules!$B$22)</f>
        <v>0</v>
      </c>
      <c r="S2145">
        <f>IF(A2145="","",IF(J2145&gt;=4,Rules!$B$21,IF(J2145&gt;=3,Rules!$B$20,0)))</f>
        <v>0</v>
      </c>
      <c r="T2145">
        <f>IF(A2145="","",K2145*Rules!$B$23+L2145*Rules!$B$24+M2145*Rules!$B$25+N2145*Rules!$B$26)</f>
        <v>0</v>
      </c>
      <c r="U2145">
        <f t="shared" si="33"/>
        <v>0</v>
      </c>
    </row>
    <row r="2146" spans="1:21" x14ac:dyDescent="0.2">
      <c r="A2146" t="str">
        <f>MatchSquad!A2146</f>
        <v>M043</v>
      </c>
      <c r="B2146" t="str">
        <f>MatchSquad!B2146</f>
        <v>P045</v>
      </c>
      <c r="C2146" t="str">
        <f>MatchSquad!C2146</f>
        <v>Mukesh Kumar</v>
      </c>
      <c r="D2146" t="str">
        <f>MatchSquad!D2146</f>
        <v>BWL</v>
      </c>
      <c r="E2146" t="str">
        <f>MatchSquad!E2146</f>
        <v>DC</v>
      </c>
      <c r="F2146">
        <f>MatchSquad!G2146</f>
        <v>0</v>
      </c>
      <c r="G2146">
        <f>IF(A2146="","",SUMIFS(BallByBall!$I$2:$I$501,BallByBall!$B$2:$B$501,A2146,BallByBall!$F$2:$F$501,B2146))</f>
        <v>0</v>
      </c>
      <c r="H2146">
        <f>IF(A2146="","",COUNTIFS(BallByBall!$B$2:$B$501,A2146,BallByBall!$F$2:$F$501,B2146,BallByBall!$Q$2:$Q$501,1))</f>
        <v>0</v>
      </c>
      <c r="I2146">
        <f>IF(A2146="","",COUNTIFS(BallByBall!$B$2:$B$501,A2146,BallByBall!$F$2:$F$501,B2146,BallByBall!$R$2:$R$501,1))</f>
        <v>0</v>
      </c>
      <c r="J2146">
        <f>IF(A2146="","",SUMIFS(BallByBall!$T$2:$T$501,BallByBall!$B$2:$B$501,A2146,BallByBall!$H$2:$H$501,B2146))</f>
        <v>0</v>
      </c>
      <c r="K2146">
        <f>IF(A2146="","",SUMIFS(BallByBall!$U$2:$U$501,BallByBall!$B$2:$B$501,A2146,BallByBall!$P$2:$P$501,B2146))</f>
        <v>0</v>
      </c>
      <c r="L2146">
        <f>IF(A2146="","",SUMIFS(BallByBall!$V$2:$V$501,BallByBall!$B$2:$B$501,A2146,BallByBall!$P$2:$P$501,B2146))</f>
        <v>0</v>
      </c>
      <c r="M2146">
        <f>IF(A2146="","",SUMIFS(BallByBall!$W$2:$W$501,BallByBall!$B$2:$B$501,A2146,BallByBall!$P$2:$P$501,B2146))</f>
        <v>0</v>
      </c>
      <c r="N2146">
        <f>IF(A2146="","",SUMIFS(BallByBall!$X$2:$X$501,BallByBall!$B$2:$B$501,A2146,BallByBall!$P$2:$P$501,B2146))</f>
        <v>0</v>
      </c>
      <c r="O2146">
        <f>IF(A2146="","",SUMIFS(OverSummary!$G$2:$G$101,OverSummary!$A$2:$A$101,A2146,OverSummary!$D$2:$D$101,B2146))</f>
        <v>0</v>
      </c>
      <c r="P2146">
        <f>IF(A2146="","",G2146*Rules!$B$13+H2146*Rules!$B$14+I2146*Rules!$B$15)</f>
        <v>0</v>
      </c>
      <c r="Q2146">
        <f>IF(A2146="","",IF(G2146&gt;=100,Rules!$B$18,IF(G2146&gt;=50,Rules!$B$17,IF(G2146&gt;=30,Rules!$B$16,0)))+IF(AND(F2146=1,D2146&lt;&gt;"BWL",G2146=0),Rules!$B$27,0))</f>
        <v>0</v>
      </c>
      <c r="R2146">
        <f>IF(A2146="","",J2146*Rules!$B$19+O2146*Rules!$B$22)</f>
        <v>0</v>
      </c>
      <c r="S2146">
        <f>IF(A2146="","",IF(J2146&gt;=4,Rules!$B$21,IF(J2146&gt;=3,Rules!$B$20,0)))</f>
        <v>0</v>
      </c>
      <c r="T2146">
        <f>IF(A2146="","",K2146*Rules!$B$23+L2146*Rules!$B$24+M2146*Rules!$B$25+N2146*Rules!$B$26)</f>
        <v>0</v>
      </c>
      <c r="U2146">
        <f t="shared" si="33"/>
        <v>0</v>
      </c>
    </row>
    <row r="2147" spans="1:21" x14ac:dyDescent="0.2">
      <c r="A2147" t="str">
        <f>MatchSquad!A2147</f>
        <v>M043</v>
      </c>
      <c r="B2147" t="str">
        <f>MatchSquad!B2147</f>
        <v>P046</v>
      </c>
      <c r="C2147" t="str">
        <f>MatchSquad!C2147</f>
        <v>Dushmantha Chameera</v>
      </c>
      <c r="D2147" t="str">
        <f>MatchSquad!D2147</f>
        <v>BWL</v>
      </c>
      <c r="E2147" t="str">
        <f>MatchSquad!E2147</f>
        <v>DC</v>
      </c>
      <c r="F2147">
        <f>MatchSquad!G2147</f>
        <v>0</v>
      </c>
      <c r="G2147">
        <f>IF(A2147="","",SUMIFS(BallByBall!$I$2:$I$501,BallByBall!$B$2:$B$501,A2147,BallByBall!$F$2:$F$501,B2147))</f>
        <v>0</v>
      </c>
      <c r="H2147">
        <f>IF(A2147="","",COUNTIFS(BallByBall!$B$2:$B$501,A2147,BallByBall!$F$2:$F$501,B2147,BallByBall!$Q$2:$Q$501,1))</f>
        <v>0</v>
      </c>
      <c r="I2147">
        <f>IF(A2147="","",COUNTIFS(BallByBall!$B$2:$B$501,A2147,BallByBall!$F$2:$F$501,B2147,BallByBall!$R$2:$R$501,1))</f>
        <v>0</v>
      </c>
      <c r="J2147">
        <f>IF(A2147="","",SUMIFS(BallByBall!$T$2:$T$501,BallByBall!$B$2:$B$501,A2147,BallByBall!$H$2:$H$501,B2147))</f>
        <v>0</v>
      </c>
      <c r="K2147">
        <f>IF(A2147="","",SUMIFS(BallByBall!$U$2:$U$501,BallByBall!$B$2:$B$501,A2147,BallByBall!$P$2:$P$501,B2147))</f>
        <v>0</v>
      </c>
      <c r="L2147">
        <f>IF(A2147="","",SUMIFS(BallByBall!$V$2:$V$501,BallByBall!$B$2:$B$501,A2147,BallByBall!$P$2:$P$501,B2147))</f>
        <v>0</v>
      </c>
      <c r="M2147">
        <f>IF(A2147="","",SUMIFS(BallByBall!$W$2:$W$501,BallByBall!$B$2:$B$501,A2147,BallByBall!$P$2:$P$501,B2147))</f>
        <v>0</v>
      </c>
      <c r="N2147">
        <f>IF(A2147="","",SUMIFS(BallByBall!$X$2:$X$501,BallByBall!$B$2:$B$501,A2147,BallByBall!$P$2:$P$501,B2147))</f>
        <v>0</v>
      </c>
      <c r="O2147">
        <f>IF(A2147="","",SUMIFS(OverSummary!$G$2:$G$101,OverSummary!$A$2:$A$101,A2147,OverSummary!$D$2:$D$101,B2147))</f>
        <v>0</v>
      </c>
      <c r="P2147">
        <f>IF(A2147="","",G2147*Rules!$B$13+H2147*Rules!$B$14+I2147*Rules!$B$15)</f>
        <v>0</v>
      </c>
      <c r="Q2147">
        <f>IF(A2147="","",IF(G2147&gt;=100,Rules!$B$18,IF(G2147&gt;=50,Rules!$B$17,IF(G2147&gt;=30,Rules!$B$16,0)))+IF(AND(F2147=1,D2147&lt;&gt;"BWL",G2147=0),Rules!$B$27,0))</f>
        <v>0</v>
      </c>
      <c r="R2147">
        <f>IF(A2147="","",J2147*Rules!$B$19+O2147*Rules!$B$22)</f>
        <v>0</v>
      </c>
      <c r="S2147">
        <f>IF(A2147="","",IF(J2147&gt;=4,Rules!$B$21,IF(J2147&gt;=3,Rules!$B$20,0)))</f>
        <v>0</v>
      </c>
      <c r="T2147">
        <f>IF(A2147="","",K2147*Rules!$B$23+L2147*Rules!$B$24+M2147*Rules!$B$25+N2147*Rules!$B$26)</f>
        <v>0</v>
      </c>
      <c r="U2147">
        <f t="shared" si="33"/>
        <v>0</v>
      </c>
    </row>
    <row r="2148" spans="1:21" x14ac:dyDescent="0.2">
      <c r="A2148" t="str">
        <f>MatchSquad!A2148</f>
        <v>M043</v>
      </c>
      <c r="B2148" t="str">
        <f>MatchSquad!B2148</f>
        <v>P047</v>
      </c>
      <c r="C2148" t="str">
        <f>MatchSquad!C2148</f>
        <v>Auqib Nabi</v>
      </c>
      <c r="D2148" t="str">
        <f>MatchSquad!D2148</f>
        <v>BWL</v>
      </c>
      <c r="E2148" t="str">
        <f>MatchSquad!E2148</f>
        <v>DC</v>
      </c>
      <c r="F2148">
        <f>MatchSquad!G2148</f>
        <v>0</v>
      </c>
      <c r="G2148">
        <f>IF(A2148="","",SUMIFS(BallByBall!$I$2:$I$501,BallByBall!$B$2:$B$501,A2148,BallByBall!$F$2:$F$501,B2148))</f>
        <v>0</v>
      </c>
      <c r="H2148">
        <f>IF(A2148="","",COUNTIFS(BallByBall!$B$2:$B$501,A2148,BallByBall!$F$2:$F$501,B2148,BallByBall!$Q$2:$Q$501,1))</f>
        <v>0</v>
      </c>
      <c r="I2148">
        <f>IF(A2148="","",COUNTIFS(BallByBall!$B$2:$B$501,A2148,BallByBall!$F$2:$F$501,B2148,BallByBall!$R$2:$R$501,1))</f>
        <v>0</v>
      </c>
      <c r="J2148">
        <f>IF(A2148="","",SUMIFS(BallByBall!$T$2:$T$501,BallByBall!$B$2:$B$501,A2148,BallByBall!$H$2:$H$501,B2148))</f>
        <v>0</v>
      </c>
      <c r="K2148">
        <f>IF(A2148="","",SUMIFS(BallByBall!$U$2:$U$501,BallByBall!$B$2:$B$501,A2148,BallByBall!$P$2:$P$501,B2148))</f>
        <v>0</v>
      </c>
      <c r="L2148">
        <f>IF(A2148="","",SUMIFS(BallByBall!$V$2:$V$501,BallByBall!$B$2:$B$501,A2148,BallByBall!$P$2:$P$501,B2148))</f>
        <v>0</v>
      </c>
      <c r="M2148">
        <f>IF(A2148="","",SUMIFS(BallByBall!$W$2:$W$501,BallByBall!$B$2:$B$501,A2148,BallByBall!$P$2:$P$501,B2148))</f>
        <v>0</v>
      </c>
      <c r="N2148">
        <f>IF(A2148="","",SUMIFS(BallByBall!$X$2:$X$501,BallByBall!$B$2:$B$501,A2148,BallByBall!$P$2:$P$501,B2148))</f>
        <v>0</v>
      </c>
      <c r="O2148">
        <f>IF(A2148="","",SUMIFS(OverSummary!$G$2:$G$101,OverSummary!$A$2:$A$101,A2148,OverSummary!$D$2:$D$101,B2148))</f>
        <v>0</v>
      </c>
      <c r="P2148">
        <f>IF(A2148="","",G2148*Rules!$B$13+H2148*Rules!$B$14+I2148*Rules!$B$15)</f>
        <v>0</v>
      </c>
      <c r="Q2148">
        <f>IF(A2148="","",IF(G2148&gt;=100,Rules!$B$18,IF(G2148&gt;=50,Rules!$B$17,IF(G2148&gt;=30,Rules!$B$16,0)))+IF(AND(F2148=1,D2148&lt;&gt;"BWL",G2148=0),Rules!$B$27,0))</f>
        <v>0</v>
      </c>
      <c r="R2148">
        <f>IF(A2148="","",J2148*Rules!$B$19+O2148*Rules!$B$22)</f>
        <v>0</v>
      </c>
      <c r="S2148">
        <f>IF(A2148="","",IF(J2148&gt;=4,Rules!$B$21,IF(J2148&gt;=3,Rules!$B$20,0)))</f>
        <v>0</v>
      </c>
      <c r="T2148">
        <f>IF(A2148="","",K2148*Rules!$B$23+L2148*Rules!$B$24+M2148*Rules!$B$25+N2148*Rules!$B$26)</f>
        <v>0</v>
      </c>
      <c r="U2148">
        <f t="shared" si="33"/>
        <v>0</v>
      </c>
    </row>
    <row r="2149" spans="1:21" x14ac:dyDescent="0.2">
      <c r="A2149" t="str">
        <f>MatchSquad!A2149</f>
        <v>M043</v>
      </c>
      <c r="B2149" t="str">
        <f>MatchSquad!B2149</f>
        <v>P048</v>
      </c>
      <c r="C2149" t="str">
        <f>MatchSquad!C2149</f>
        <v>Lungisani Ngidi</v>
      </c>
      <c r="D2149" t="str">
        <f>MatchSquad!D2149</f>
        <v>BWL</v>
      </c>
      <c r="E2149" t="str">
        <f>MatchSquad!E2149</f>
        <v>DC</v>
      </c>
      <c r="F2149">
        <f>MatchSquad!G2149</f>
        <v>0</v>
      </c>
      <c r="G2149">
        <f>IF(A2149="","",SUMIFS(BallByBall!$I$2:$I$501,BallByBall!$B$2:$B$501,A2149,BallByBall!$F$2:$F$501,B2149))</f>
        <v>0</v>
      </c>
      <c r="H2149">
        <f>IF(A2149="","",COUNTIFS(BallByBall!$B$2:$B$501,A2149,BallByBall!$F$2:$F$501,B2149,BallByBall!$Q$2:$Q$501,1))</f>
        <v>0</v>
      </c>
      <c r="I2149">
        <f>IF(A2149="","",COUNTIFS(BallByBall!$B$2:$B$501,A2149,BallByBall!$F$2:$F$501,B2149,BallByBall!$R$2:$R$501,1))</f>
        <v>0</v>
      </c>
      <c r="J2149">
        <f>IF(A2149="","",SUMIFS(BallByBall!$T$2:$T$501,BallByBall!$B$2:$B$501,A2149,BallByBall!$H$2:$H$501,B2149))</f>
        <v>0</v>
      </c>
      <c r="K2149">
        <f>IF(A2149="","",SUMIFS(BallByBall!$U$2:$U$501,BallByBall!$B$2:$B$501,A2149,BallByBall!$P$2:$P$501,B2149))</f>
        <v>0</v>
      </c>
      <c r="L2149">
        <f>IF(A2149="","",SUMIFS(BallByBall!$V$2:$V$501,BallByBall!$B$2:$B$501,A2149,BallByBall!$P$2:$P$501,B2149))</f>
        <v>0</v>
      </c>
      <c r="M2149">
        <f>IF(A2149="","",SUMIFS(BallByBall!$W$2:$W$501,BallByBall!$B$2:$B$501,A2149,BallByBall!$P$2:$P$501,B2149))</f>
        <v>0</v>
      </c>
      <c r="N2149">
        <f>IF(A2149="","",SUMIFS(BallByBall!$X$2:$X$501,BallByBall!$B$2:$B$501,A2149,BallByBall!$P$2:$P$501,B2149))</f>
        <v>0</v>
      </c>
      <c r="O2149">
        <f>IF(A2149="","",SUMIFS(OverSummary!$G$2:$G$101,OverSummary!$A$2:$A$101,A2149,OverSummary!$D$2:$D$101,B2149))</f>
        <v>0</v>
      </c>
      <c r="P2149">
        <f>IF(A2149="","",G2149*Rules!$B$13+H2149*Rules!$B$14+I2149*Rules!$B$15)</f>
        <v>0</v>
      </c>
      <c r="Q2149">
        <f>IF(A2149="","",IF(G2149&gt;=100,Rules!$B$18,IF(G2149&gt;=50,Rules!$B$17,IF(G2149&gt;=30,Rules!$B$16,0)))+IF(AND(F2149=1,D2149&lt;&gt;"BWL",G2149=0),Rules!$B$27,0))</f>
        <v>0</v>
      </c>
      <c r="R2149">
        <f>IF(A2149="","",J2149*Rules!$B$19+O2149*Rules!$B$22)</f>
        <v>0</v>
      </c>
      <c r="S2149">
        <f>IF(A2149="","",IF(J2149&gt;=4,Rules!$B$21,IF(J2149&gt;=3,Rules!$B$20,0)))</f>
        <v>0</v>
      </c>
      <c r="T2149">
        <f>IF(A2149="","",K2149*Rules!$B$23+L2149*Rules!$B$24+M2149*Rules!$B$25+N2149*Rules!$B$26)</f>
        <v>0</v>
      </c>
      <c r="U2149">
        <f t="shared" si="33"/>
        <v>0</v>
      </c>
    </row>
    <row r="2150" spans="1:21" x14ac:dyDescent="0.2">
      <c r="A2150" t="str">
        <f>MatchSquad!A2150</f>
        <v>M043</v>
      </c>
      <c r="B2150" t="str">
        <f>MatchSquad!B2150</f>
        <v>P049</v>
      </c>
      <c r="C2150" t="str">
        <f>MatchSquad!C2150</f>
        <v>Kyle Jamieson</v>
      </c>
      <c r="D2150" t="str">
        <f>MatchSquad!D2150</f>
        <v>BWL</v>
      </c>
      <c r="E2150" t="str">
        <f>MatchSquad!E2150</f>
        <v>DC</v>
      </c>
      <c r="F2150">
        <f>MatchSquad!G2150</f>
        <v>0</v>
      </c>
      <c r="G2150">
        <f>IF(A2150="","",SUMIFS(BallByBall!$I$2:$I$501,BallByBall!$B$2:$B$501,A2150,BallByBall!$F$2:$F$501,B2150))</f>
        <v>0</v>
      </c>
      <c r="H2150">
        <f>IF(A2150="","",COUNTIFS(BallByBall!$B$2:$B$501,A2150,BallByBall!$F$2:$F$501,B2150,BallByBall!$Q$2:$Q$501,1))</f>
        <v>0</v>
      </c>
      <c r="I2150">
        <f>IF(A2150="","",COUNTIFS(BallByBall!$B$2:$B$501,A2150,BallByBall!$F$2:$F$501,B2150,BallByBall!$R$2:$R$501,1))</f>
        <v>0</v>
      </c>
      <c r="J2150">
        <f>IF(A2150="","",SUMIFS(BallByBall!$T$2:$T$501,BallByBall!$B$2:$B$501,A2150,BallByBall!$H$2:$H$501,B2150))</f>
        <v>0</v>
      </c>
      <c r="K2150">
        <f>IF(A2150="","",SUMIFS(BallByBall!$U$2:$U$501,BallByBall!$B$2:$B$501,A2150,BallByBall!$P$2:$P$501,B2150))</f>
        <v>0</v>
      </c>
      <c r="L2150">
        <f>IF(A2150="","",SUMIFS(BallByBall!$V$2:$V$501,BallByBall!$B$2:$B$501,A2150,BallByBall!$P$2:$P$501,B2150))</f>
        <v>0</v>
      </c>
      <c r="M2150">
        <f>IF(A2150="","",SUMIFS(BallByBall!$W$2:$W$501,BallByBall!$B$2:$B$501,A2150,BallByBall!$P$2:$P$501,B2150))</f>
        <v>0</v>
      </c>
      <c r="N2150">
        <f>IF(A2150="","",SUMIFS(BallByBall!$X$2:$X$501,BallByBall!$B$2:$B$501,A2150,BallByBall!$P$2:$P$501,B2150))</f>
        <v>0</v>
      </c>
      <c r="O2150">
        <f>IF(A2150="","",SUMIFS(OverSummary!$G$2:$G$101,OverSummary!$A$2:$A$101,A2150,OverSummary!$D$2:$D$101,B2150))</f>
        <v>0</v>
      </c>
      <c r="P2150">
        <f>IF(A2150="","",G2150*Rules!$B$13+H2150*Rules!$B$14+I2150*Rules!$B$15)</f>
        <v>0</v>
      </c>
      <c r="Q2150">
        <f>IF(A2150="","",IF(G2150&gt;=100,Rules!$B$18,IF(G2150&gt;=50,Rules!$B$17,IF(G2150&gt;=30,Rules!$B$16,0)))+IF(AND(F2150=1,D2150&lt;&gt;"BWL",G2150=0),Rules!$B$27,0))</f>
        <v>0</v>
      </c>
      <c r="R2150">
        <f>IF(A2150="","",J2150*Rules!$B$19+O2150*Rules!$B$22)</f>
        <v>0</v>
      </c>
      <c r="S2150">
        <f>IF(A2150="","",IF(J2150&gt;=4,Rules!$B$21,IF(J2150&gt;=3,Rules!$B$20,0)))</f>
        <v>0</v>
      </c>
      <c r="T2150">
        <f>IF(A2150="","",K2150*Rules!$B$23+L2150*Rules!$B$24+M2150*Rules!$B$25+N2150*Rules!$B$26)</f>
        <v>0</v>
      </c>
      <c r="U2150">
        <f t="shared" si="33"/>
        <v>0</v>
      </c>
    </row>
    <row r="2151" spans="1:21" x14ac:dyDescent="0.2">
      <c r="A2151" t="str">
        <f>MatchSquad!A2151</f>
        <v>M043</v>
      </c>
      <c r="B2151" t="str">
        <f>MatchSquad!B2151</f>
        <v>P050</v>
      </c>
      <c r="C2151" t="str">
        <f>MatchSquad!C2151</f>
        <v>Kuldeep Yadav</v>
      </c>
      <c r="D2151" t="str">
        <f>MatchSquad!D2151</f>
        <v>BWL</v>
      </c>
      <c r="E2151" t="str">
        <f>MatchSquad!E2151</f>
        <v>DC</v>
      </c>
      <c r="F2151">
        <f>MatchSquad!G2151</f>
        <v>0</v>
      </c>
      <c r="G2151">
        <f>IF(A2151="","",SUMIFS(BallByBall!$I$2:$I$501,BallByBall!$B$2:$B$501,A2151,BallByBall!$F$2:$F$501,B2151))</f>
        <v>0</v>
      </c>
      <c r="H2151">
        <f>IF(A2151="","",COUNTIFS(BallByBall!$B$2:$B$501,A2151,BallByBall!$F$2:$F$501,B2151,BallByBall!$Q$2:$Q$501,1))</f>
        <v>0</v>
      </c>
      <c r="I2151">
        <f>IF(A2151="","",COUNTIFS(BallByBall!$B$2:$B$501,A2151,BallByBall!$F$2:$F$501,B2151,BallByBall!$R$2:$R$501,1))</f>
        <v>0</v>
      </c>
      <c r="J2151">
        <f>IF(A2151="","",SUMIFS(BallByBall!$T$2:$T$501,BallByBall!$B$2:$B$501,A2151,BallByBall!$H$2:$H$501,B2151))</f>
        <v>0</v>
      </c>
      <c r="K2151">
        <f>IF(A2151="","",SUMIFS(BallByBall!$U$2:$U$501,BallByBall!$B$2:$B$501,A2151,BallByBall!$P$2:$P$501,B2151))</f>
        <v>0</v>
      </c>
      <c r="L2151">
        <f>IF(A2151="","",SUMIFS(BallByBall!$V$2:$V$501,BallByBall!$B$2:$B$501,A2151,BallByBall!$P$2:$P$501,B2151))</f>
        <v>0</v>
      </c>
      <c r="M2151">
        <f>IF(A2151="","",SUMIFS(BallByBall!$W$2:$W$501,BallByBall!$B$2:$B$501,A2151,BallByBall!$P$2:$P$501,B2151))</f>
        <v>0</v>
      </c>
      <c r="N2151">
        <f>IF(A2151="","",SUMIFS(BallByBall!$X$2:$X$501,BallByBall!$B$2:$B$501,A2151,BallByBall!$P$2:$P$501,B2151))</f>
        <v>0</v>
      </c>
      <c r="O2151">
        <f>IF(A2151="","",SUMIFS(OverSummary!$G$2:$G$101,OverSummary!$A$2:$A$101,A2151,OverSummary!$D$2:$D$101,B2151))</f>
        <v>0</v>
      </c>
      <c r="P2151">
        <f>IF(A2151="","",G2151*Rules!$B$13+H2151*Rules!$B$14+I2151*Rules!$B$15)</f>
        <v>0</v>
      </c>
      <c r="Q2151">
        <f>IF(A2151="","",IF(G2151&gt;=100,Rules!$B$18,IF(G2151&gt;=50,Rules!$B$17,IF(G2151&gt;=30,Rules!$B$16,0)))+IF(AND(F2151=1,D2151&lt;&gt;"BWL",G2151=0),Rules!$B$27,0))</f>
        <v>0</v>
      </c>
      <c r="R2151">
        <f>IF(A2151="","",J2151*Rules!$B$19+O2151*Rules!$B$22)</f>
        <v>0</v>
      </c>
      <c r="S2151">
        <f>IF(A2151="","",IF(J2151&gt;=4,Rules!$B$21,IF(J2151&gt;=3,Rules!$B$20,0)))</f>
        <v>0</v>
      </c>
      <c r="T2151">
        <f>IF(A2151="","",K2151*Rules!$B$23+L2151*Rules!$B$24+M2151*Rules!$B$25+N2151*Rules!$B$26)</f>
        <v>0</v>
      </c>
      <c r="U2151">
        <f t="shared" si="33"/>
        <v>0</v>
      </c>
    </row>
    <row r="2152" spans="1:21" x14ac:dyDescent="0.2">
      <c r="A2152" t="str">
        <f>MatchSquad!A2152</f>
        <v>M044</v>
      </c>
      <c r="B2152" t="str">
        <f>MatchSquad!B2152</f>
        <v>P001</v>
      </c>
      <c r="C2152" t="str">
        <f>MatchSquad!C2152</f>
        <v>Ruturaj Gaikwad</v>
      </c>
      <c r="D2152" t="str">
        <f>MatchSquad!D2152</f>
        <v>BAT</v>
      </c>
      <c r="E2152" t="str">
        <f>MatchSquad!E2152</f>
        <v>CSK</v>
      </c>
      <c r="F2152">
        <f>MatchSquad!G2152</f>
        <v>0</v>
      </c>
      <c r="G2152">
        <f>IF(A2152="","",SUMIFS(BallByBall!$I$2:$I$501,BallByBall!$B$2:$B$501,A2152,BallByBall!$F$2:$F$501,B2152))</f>
        <v>0</v>
      </c>
      <c r="H2152">
        <f>IF(A2152="","",COUNTIFS(BallByBall!$B$2:$B$501,A2152,BallByBall!$F$2:$F$501,B2152,BallByBall!$Q$2:$Q$501,1))</f>
        <v>0</v>
      </c>
      <c r="I2152">
        <f>IF(A2152="","",COUNTIFS(BallByBall!$B$2:$B$501,A2152,BallByBall!$F$2:$F$501,B2152,BallByBall!$R$2:$R$501,1))</f>
        <v>0</v>
      </c>
      <c r="J2152">
        <f>IF(A2152="","",SUMIFS(BallByBall!$T$2:$T$501,BallByBall!$B$2:$B$501,A2152,BallByBall!$H$2:$H$501,B2152))</f>
        <v>0</v>
      </c>
      <c r="K2152">
        <f>IF(A2152="","",SUMIFS(BallByBall!$U$2:$U$501,BallByBall!$B$2:$B$501,A2152,BallByBall!$P$2:$P$501,B2152))</f>
        <v>0</v>
      </c>
      <c r="L2152">
        <f>IF(A2152="","",SUMIFS(BallByBall!$V$2:$V$501,BallByBall!$B$2:$B$501,A2152,BallByBall!$P$2:$P$501,B2152))</f>
        <v>0</v>
      </c>
      <c r="M2152">
        <f>IF(A2152="","",SUMIFS(BallByBall!$W$2:$W$501,BallByBall!$B$2:$B$501,A2152,BallByBall!$P$2:$P$501,B2152))</f>
        <v>0</v>
      </c>
      <c r="N2152">
        <f>IF(A2152="","",SUMIFS(BallByBall!$X$2:$X$501,BallByBall!$B$2:$B$501,A2152,BallByBall!$P$2:$P$501,B2152))</f>
        <v>0</v>
      </c>
      <c r="O2152">
        <f>IF(A2152="","",SUMIFS(OverSummary!$G$2:$G$101,OverSummary!$A$2:$A$101,A2152,OverSummary!$D$2:$D$101,B2152))</f>
        <v>0</v>
      </c>
      <c r="P2152">
        <f>IF(A2152="","",G2152*Rules!$B$13+H2152*Rules!$B$14+I2152*Rules!$B$15)</f>
        <v>0</v>
      </c>
      <c r="Q2152">
        <f>IF(A2152="","",IF(G2152&gt;=100,Rules!$B$18,IF(G2152&gt;=50,Rules!$B$17,IF(G2152&gt;=30,Rules!$B$16,0)))+IF(AND(F2152=1,D2152&lt;&gt;"BWL",G2152=0),Rules!$B$27,0))</f>
        <v>0</v>
      </c>
      <c r="R2152">
        <f>IF(A2152="","",J2152*Rules!$B$19+O2152*Rules!$B$22)</f>
        <v>0</v>
      </c>
      <c r="S2152">
        <f>IF(A2152="","",IF(J2152&gt;=4,Rules!$B$21,IF(J2152&gt;=3,Rules!$B$20,0)))</f>
        <v>0</v>
      </c>
      <c r="T2152">
        <f>IF(A2152="","",K2152*Rules!$B$23+L2152*Rules!$B$24+M2152*Rules!$B$25+N2152*Rules!$B$26)</f>
        <v>0</v>
      </c>
      <c r="U2152">
        <f t="shared" si="33"/>
        <v>0</v>
      </c>
    </row>
    <row r="2153" spans="1:21" x14ac:dyDescent="0.2">
      <c r="A2153" t="str">
        <f>MatchSquad!A2153</f>
        <v>M044</v>
      </c>
      <c r="B2153" t="str">
        <f>MatchSquad!B2153</f>
        <v>P002</v>
      </c>
      <c r="C2153" t="str">
        <f>MatchSquad!C2153</f>
        <v>MS Dhoni</v>
      </c>
      <c r="D2153" t="str">
        <f>MatchSquad!D2153</f>
        <v>WK</v>
      </c>
      <c r="E2153" t="str">
        <f>MatchSquad!E2153</f>
        <v>CSK</v>
      </c>
      <c r="F2153">
        <f>MatchSquad!G2153</f>
        <v>0</v>
      </c>
      <c r="G2153">
        <f>IF(A2153="","",SUMIFS(BallByBall!$I$2:$I$501,BallByBall!$B$2:$B$501,A2153,BallByBall!$F$2:$F$501,B2153))</f>
        <v>0</v>
      </c>
      <c r="H2153">
        <f>IF(A2153="","",COUNTIFS(BallByBall!$B$2:$B$501,A2153,BallByBall!$F$2:$F$501,B2153,BallByBall!$Q$2:$Q$501,1))</f>
        <v>0</v>
      </c>
      <c r="I2153">
        <f>IF(A2153="","",COUNTIFS(BallByBall!$B$2:$B$501,A2153,BallByBall!$F$2:$F$501,B2153,BallByBall!$R$2:$R$501,1))</f>
        <v>0</v>
      </c>
      <c r="J2153">
        <f>IF(A2153="","",SUMIFS(BallByBall!$T$2:$T$501,BallByBall!$B$2:$B$501,A2153,BallByBall!$H$2:$H$501,B2153))</f>
        <v>0</v>
      </c>
      <c r="K2153">
        <f>IF(A2153="","",SUMIFS(BallByBall!$U$2:$U$501,BallByBall!$B$2:$B$501,A2153,BallByBall!$P$2:$P$501,B2153))</f>
        <v>0</v>
      </c>
      <c r="L2153">
        <f>IF(A2153="","",SUMIFS(BallByBall!$V$2:$V$501,BallByBall!$B$2:$B$501,A2153,BallByBall!$P$2:$P$501,B2153))</f>
        <v>0</v>
      </c>
      <c r="M2153">
        <f>IF(A2153="","",SUMIFS(BallByBall!$W$2:$W$501,BallByBall!$B$2:$B$501,A2153,BallByBall!$P$2:$P$501,B2153))</f>
        <v>0</v>
      </c>
      <c r="N2153">
        <f>IF(A2153="","",SUMIFS(BallByBall!$X$2:$X$501,BallByBall!$B$2:$B$501,A2153,BallByBall!$P$2:$P$501,B2153))</f>
        <v>0</v>
      </c>
      <c r="O2153">
        <f>IF(A2153="","",SUMIFS(OverSummary!$G$2:$G$101,OverSummary!$A$2:$A$101,A2153,OverSummary!$D$2:$D$101,B2153))</f>
        <v>0</v>
      </c>
      <c r="P2153">
        <f>IF(A2153="","",G2153*Rules!$B$13+H2153*Rules!$B$14+I2153*Rules!$B$15)</f>
        <v>0</v>
      </c>
      <c r="Q2153">
        <f>IF(A2153="","",IF(G2153&gt;=100,Rules!$B$18,IF(G2153&gt;=50,Rules!$B$17,IF(G2153&gt;=30,Rules!$B$16,0)))+IF(AND(F2153=1,D2153&lt;&gt;"BWL",G2153=0),Rules!$B$27,0))</f>
        <v>0</v>
      </c>
      <c r="R2153">
        <f>IF(A2153="","",J2153*Rules!$B$19+O2153*Rules!$B$22)</f>
        <v>0</v>
      </c>
      <c r="S2153">
        <f>IF(A2153="","",IF(J2153&gt;=4,Rules!$B$21,IF(J2153&gt;=3,Rules!$B$20,0)))</f>
        <v>0</v>
      </c>
      <c r="T2153">
        <f>IF(A2153="","",K2153*Rules!$B$23+L2153*Rules!$B$24+M2153*Rules!$B$25+N2153*Rules!$B$26)</f>
        <v>0</v>
      </c>
      <c r="U2153">
        <f t="shared" si="33"/>
        <v>0</v>
      </c>
    </row>
    <row r="2154" spans="1:21" x14ac:dyDescent="0.2">
      <c r="A2154" t="str">
        <f>MatchSquad!A2154</f>
        <v>M044</v>
      </c>
      <c r="B2154" t="str">
        <f>MatchSquad!B2154</f>
        <v>P003</v>
      </c>
      <c r="C2154" t="str">
        <f>MatchSquad!C2154</f>
        <v>Sanju Samson</v>
      </c>
      <c r="D2154" t="str">
        <f>MatchSquad!D2154</f>
        <v>WK</v>
      </c>
      <c r="E2154" t="str">
        <f>MatchSquad!E2154</f>
        <v>CSK</v>
      </c>
      <c r="F2154">
        <f>MatchSquad!G2154</f>
        <v>0</v>
      </c>
      <c r="G2154">
        <f>IF(A2154="","",SUMIFS(BallByBall!$I$2:$I$501,BallByBall!$B$2:$B$501,A2154,BallByBall!$F$2:$F$501,B2154))</f>
        <v>0</v>
      </c>
      <c r="H2154">
        <f>IF(A2154="","",COUNTIFS(BallByBall!$B$2:$B$501,A2154,BallByBall!$F$2:$F$501,B2154,BallByBall!$Q$2:$Q$501,1))</f>
        <v>0</v>
      </c>
      <c r="I2154">
        <f>IF(A2154="","",COUNTIFS(BallByBall!$B$2:$B$501,A2154,BallByBall!$F$2:$F$501,B2154,BallByBall!$R$2:$R$501,1))</f>
        <v>0</v>
      </c>
      <c r="J2154">
        <f>IF(A2154="","",SUMIFS(BallByBall!$T$2:$T$501,BallByBall!$B$2:$B$501,A2154,BallByBall!$H$2:$H$501,B2154))</f>
        <v>0</v>
      </c>
      <c r="K2154">
        <f>IF(A2154="","",SUMIFS(BallByBall!$U$2:$U$501,BallByBall!$B$2:$B$501,A2154,BallByBall!$P$2:$P$501,B2154))</f>
        <v>0</v>
      </c>
      <c r="L2154">
        <f>IF(A2154="","",SUMIFS(BallByBall!$V$2:$V$501,BallByBall!$B$2:$B$501,A2154,BallByBall!$P$2:$P$501,B2154))</f>
        <v>0</v>
      </c>
      <c r="M2154">
        <f>IF(A2154="","",SUMIFS(BallByBall!$W$2:$W$501,BallByBall!$B$2:$B$501,A2154,BallByBall!$P$2:$P$501,B2154))</f>
        <v>0</v>
      </c>
      <c r="N2154">
        <f>IF(A2154="","",SUMIFS(BallByBall!$X$2:$X$501,BallByBall!$B$2:$B$501,A2154,BallByBall!$P$2:$P$501,B2154))</f>
        <v>0</v>
      </c>
      <c r="O2154">
        <f>IF(A2154="","",SUMIFS(OverSummary!$G$2:$G$101,OverSummary!$A$2:$A$101,A2154,OverSummary!$D$2:$D$101,B2154))</f>
        <v>0</v>
      </c>
      <c r="P2154">
        <f>IF(A2154="","",G2154*Rules!$B$13+H2154*Rules!$B$14+I2154*Rules!$B$15)</f>
        <v>0</v>
      </c>
      <c r="Q2154">
        <f>IF(A2154="","",IF(G2154&gt;=100,Rules!$B$18,IF(G2154&gt;=50,Rules!$B$17,IF(G2154&gt;=30,Rules!$B$16,0)))+IF(AND(F2154=1,D2154&lt;&gt;"BWL",G2154=0),Rules!$B$27,0))</f>
        <v>0</v>
      </c>
      <c r="R2154">
        <f>IF(A2154="","",J2154*Rules!$B$19+O2154*Rules!$B$22)</f>
        <v>0</v>
      </c>
      <c r="S2154">
        <f>IF(A2154="","",IF(J2154&gt;=4,Rules!$B$21,IF(J2154&gt;=3,Rules!$B$20,0)))</f>
        <v>0</v>
      </c>
      <c r="T2154">
        <f>IF(A2154="","",K2154*Rules!$B$23+L2154*Rules!$B$24+M2154*Rules!$B$25+N2154*Rules!$B$26)</f>
        <v>0</v>
      </c>
      <c r="U2154">
        <f t="shared" si="33"/>
        <v>0</v>
      </c>
    </row>
    <row r="2155" spans="1:21" x14ac:dyDescent="0.2">
      <c r="A2155" t="str">
        <f>MatchSquad!A2155</f>
        <v>M044</v>
      </c>
      <c r="B2155" t="str">
        <f>MatchSquad!B2155</f>
        <v>P004</v>
      </c>
      <c r="C2155" t="str">
        <f>MatchSquad!C2155</f>
        <v>Dewald Brevis</v>
      </c>
      <c r="D2155" t="str">
        <f>MatchSquad!D2155</f>
        <v>BAT</v>
      </c>
      <c r="E2155" t="str">
        <f>MatchSquad!E2155</f>
        <v>CSK</v>
      </c>
      <c r="F2155">
        <f>MatchSquad!G2155</f>
        <v>0</v>
      </c>
      <c r="G2155">
        <f>IF(A2155="","",SUMIFS(BallByBall!$I$2:$I$501,BallByBall!$B$2:$B$501,A2155,BallByBall!$F$2:$F$501,B2155))</f>
        <v>0</v>
      </c>
      <c r="H2155">
        <f>IF(A2155="","",COUNTIFS(BallByBall!$B$2:$B$501,A2155,BallByBall!$F$2:$F$501,B2155,BallByBall!$Q$2:$Q$501,1))</f>
        <v>0</v>
      </c>
      <c r="I2155">
        <f>IF(A2155="","",COUNTIFS(BallByBall!$B$2:$B$501,A2155,BallByBall!$F$2:$F$501,B2155,BallByBall!$R$2:$R$501,1))</f>
        <v>0</v>
      </c>
      <c r="J2155">
        <f>IF(A2155="","",SUMIFS(BallByBall!$T$2:$T$501,BallByBall!$B$2:$B$501,A2155,BallByBall!$H$2:$H$501,B2155))</f>
        <v>0</v>
      </c>
      <c r="K2155">
        <f>IF(A2155="","",SUMIFS(BallByBall!$U$2:$U$501,BallByBall!$B$2:$B$501,A2155,BallByBall!$P$2:$P$501,B2155))</f>
        <v>0</v>
      </c>
      <c r="L2155">
        <f>IF(A2155="","",SUMIFS(BallByBall!$V$2:$V$501,BallByBall!$B$2:$B$501,A2155,BallByBall!$P$2:$P$501,B2155))</f>
        <v>0</v>
      </c>
      <c r="M2155">
        <f>IF(A2155="","",SUMIFS(BallByBall!$W$2:$W$501,BallByBall!$B$2:$B$501,A2155,BallByBall!$P$2:$P$501,B2155))</f>
        <v>0</v>
      </c>
      <c r="N2155">
        <f>IF(A2155="","",SUMIFS(BallByBall!$X$2:$X$501,BallByBall!$B$2:$B$501,A2155,BallByBall!$P$2:$P$501,B2155))</f>
        <v>0</v>
      </c>
      <c r="O2155">
        <f>IF(A2155="","",SUMIFS(OverSummary!$G$2:$G$101,OverSummary!$A$2:$A$101,A2155,OverSummary!$D$2:$D$101,B2155))</f>
        <v>0</v>
      </c>
      <c r="P2155">
        <f>IF(A2155="","",G2155*Rules!$B$13+H2155*Rules!$B$14+I2155*Rules!$B$15)</f>
        <v>0</v>
      </c>
      <c r="Q2155">
        <f>IF(A2155="","",IF(G2155&gt;=100,Rules!$B$18,IF(G2155&gt;=50,Rules!$B$17,IF(G2155&gt;=30,Rules!$B$16,0)))+IF(AND(F2155=1,D2155&lt;&gt;"BWL",G2155=0),Rules!$B$27,0))</f>
        <v>0</v>
      </c>
      <c r="R2155">
        <f>IF(A2155="","",J2155*Rules!$B$19+O2155*Rules!$B$22)</f>
        <v>0</v>
      </c>
      <c r="S2155">
        <f>IF(A2155="","",IF(J2155&gt;=4,Rules!$B$21,IF(J2155&gt;=3,Rules!$B$20,0)))</f>
        <v>0</v>
      </c>
      <c r="T2155">
        <f>IF(A2155="","",K2155*Rules!$B$23+L2155*Rules!$B$24+M2155*Rules!$B$25+N2155*Rules!$B$26)</f>
        <v>0</v>
      </c>
      <c r="U2155">
        <f t="shared" si="33"/>
        <v>0</v>
      </c>
    </row>
    <row r="2156" spans="1:21" x14ac:dyDescent="0.2">
      <c r="A2156" t="str">
        <f>MatchSquad!A2156</f>
        <v>M044</v>
      </c>
      <c r="B2156" t="str">
        <f>MatchSquad!B2156</f>
        <v>P005</v>
      </c>
      <c r="C2156" t="str">
        <f>MatchSquad!C2156</f>
        <v>Ayush Mhatre</v>
      </c>
      <c r="D2156" t="str">
        <f>MatchSquad!D2156</f>
        <v>BAT</v>
      </c>
      <c r="E2156" t="str">
        <f>MatchSquad!E2156</f>
        <v>CSK</v>
      </c>
      <c r="F2156">
        <f>MatchSquad!G2156</f>
        <v>0</v>
      </c>
      <c r="G2156">
        <f>IF(A2156="","",SUMIFS(BallByBall!$I$2:$I$501,BallByBall!$B$2:$B$501,A2156,BallByBall!$F$2:$F$501,B2156))</f>
        <v>0</v>
      </c>
      <c r="H2156">
        <f>IF(A2156="","",COUNTIFS(BallByBall!$B$2:$B$501,A2156,BallByBall!$F$2:$F$501,B2156,BallByBall!$Q$2:$Q$501,1))</f>
        <v>0</v>
      </c>
      <c r="I2156">
        <f>IF(A2156="","",COUNTIFS(BallByBall!$B$2:$B$501,A2156,BallByBall!$F$2:$F$501,B2156,BallByBall!$R$2:$R$501,1))</f>
        <v>0</v>
      </c>
      <c r="J2156">
        <f>IF(A2156="","",SUMIFS(BallByBall!$T$2:$T$501,BallByBall!$B$2:$B$501,A2156,BallByBall!$H$2:$H$501,B2156))</f>
        <v>0</v>
      </c>
      <c r="K2156">
        <f>IF(A2156="","",SUMIFS(BallByBall!$U$2:$U$501,BallByBall!$B$2:$B$501,A2156,BallByBall!$P$2:$P$501,B2156))</f>
        <v>0</v>
      </c>
      <c r="L2156">
        <f>IF(A2156="","",SUMIFS(BallByBall!$V$2:$V$501,BallByBall!$B$2:$B$501,A2156,BallByBall!$P$2:$P$501,B2156))</f>
        <v>0</v>
      </c>
      <c r="M2156">
        <f>IF(A2156="","",SUMIFS(BallByBall!$W$2:$W$501,BallByBall!$B$2:$B$501,A2156,BallByBall!$P$2:$P$501,B2156))</f>
        <v>0</v>
      </c>
      <c r="N2156">
        <f>IF(A2156="","",SUMIFS(BallByBall!$X$2:$X$501,BallByBall!$B$2:$B$501,A2156,BallByBall!$P$2:$P$501,B2156))</f>
        <v>0</v>
      </c>
      <c r="O2156">
        <f>IF(A2156="","",SUMIFS(OverSummary!$G$2:$G$101,OverSummary!$A$2:$A$101,A2156,OverSummary!$D$2:$D$101,B2156))</f>
        <v>0</v>
      </c>
      <c r="P2156">
        <f>IF(A2156="","",G2156*Rules!$B$13+H2156*Rules!$B$14+I2156*Rules!$B$15)</f>
        <v>0</v>
      </c>
      <c r="Q2156">
        <f>IF(A2156="","",IF(G2156&gt;=100,Rules!$B$18,IF(G2156&gt;=50,Rules!$B$17,IF(G2156&gt;=30,Rules!$B$16,0)))+IF(AND(F2156=1,D2156&lt;&gt;"BWL",G2156=0),Rules!$B$27,0))</f>
        <v>0</v>
      </c>
      <c r="R2156">
        <f>IF(A2156="","",J2156*Rules!$B$19+O2156*Rules!$B$22)</f>
        <v>0</v>
      </c>
      <c r="S2156">
        <f>IF(A2156="","",IF(J2156&gt;=4,Rules!$B$21,IF(J2156&gt;=3,Rules!$B$20,0)))</f>
        <v>0</v>
      </c>
      <c r="T2156">
        <f>IF(A2156="","",K2156*Rules!$B$23+L2156*Rules!$B$24+M2156*Rules!$B$25+N2156*Rules!$B$26)</f>
        <v>0</v>
      </c>
      <c r="U2156">
        <f t="shared" si="33"/>
        <v>0</v>
      </c>
    </row>
    <row r="2157" spans="1:21" x14ac:dyDescent="0.2">
      <c r="A2157" t="str">
        <f>MatchSquad!A2157</f>
        <v>M044</v>
      </c>
      <c r="B2157" t="str">
        <f>MatchSquad!B2157</f>
        <v>P006</v>
      </c>
      <c r="C2157" t="str">
        <f>MatchSquad!C2157</f>
        <v>Kartik Sharma</v>
      </c>
      <c r="D2157" t="str">
        <f>MatchSquad!D2157</f>
        <v>WK</v>
      </c>
      <c r="E2157" t="str">
        <f>MatchSquad!E2157</f>
        <v>CSK</v>
      </c>
      <c r="F2157">
        <f>MatchSquad!G2157</f>
        <v>0</v>
      </c>
      <c r="G2157">
        <f>IF(A2157="","",SUMIFS(BallByBall!$I$2:$I$501,BallByBall!$B$2:$B$501,A2157,BallByBall!$F$2:$F$501,B2157))</f>
        <v>0</v>
      </c>
      <c r="H2157">
        <f>IF(A2157="","",COUNTIFS(BallByBall!$B$2:$B$501,A2157,BallByBall!$F$2:$F$501,B2157,BallByBall!$Q$2:$Q$501,1))</f>
        <v>0</v>
      </c>
      <c r="I2157">
        <f>IF(A2157="","",COUNTIFS(BallByBall!$B$2:$B$501,A2157,BallByBall!$F$2:$F$501,B2157,BallByBall!$R$2:$R$501,1))</f>
        <v>0</v>
      </c>
      <c r="J2157">
        <f>IF(A2157="","",SUMIFS(BallByBall!$T$2:$T$501,BallByBall!$B$2:$B$501,A2157,BallByBall!$H$2:$H$501,B2157))</f>
        <v>0</v>
      </c>
      <c r="K2157">
        <f>IF(A2157="","",SUMIFS(BallByBall!$U$2:$U$501,BallByBall!$B$2:$B$501,A2157,BallByBall!$P$2:$P$501,B2157))</f>
        <v>0</v>
      </c>
      <c r="L2157">
        <f>IF(A2157="","",SUMIFS(BallByBall!$V$2:$V$501,BallByBall!$B$2:$B$501,A2157,BallByBall!$P$2:$P$501,B2157))</f>
        <v>0</v>
      </c>
      <c r="M2157">
        <f>IF(A2157="","",SUMIFS(BallByBall!$W$2:$W$501,BallByBall!$B$2:$B$501,A2157,BallByBall!$P$2:$P$501,B2157))</f>
        <v>0</v>
      </c>
      <c r="N2157">
        <f>IF(A2157="","",SUMIFS(BallByBall!$X$2:$X$501,BallByBall!$B$2:$B$501,A2157,BallByBall!$P$2:$P$501,B2157))</f>
        <v>0</v>
      </c>
      <c r="O2157">
        <f>IF(A2157="","",SUMIFS(OverSummary!$G$2:$G$101,OverSummary!$A$2:$A$101,A2157,OverSummary!$D$2:$D$101,B2157))</f>
        <v>0</v>
      </c>
      <c r="P2157">
        <f>IF(A2157="","",G2157*Rules!$B$13+H2157*Rules!$B$14+I2157*Rules!$B$15)</f>
        <v>0</v>
      </c>
      <c r="Q2157">
        <f>IF(A2157="","",IF(G2157&gt;=100,Rules!$B$18,IF(G2157&gt;=50,Rules!$B$17,IF(G2157&gt;=30,Rules!$B$16,0)))+IF(AND(F2157=1,D2157&lt;&gt;"BWL",G2157=0),Rules!$B$27,0))</f>
        <v>0</v>
      </c>
      <c r="R2157">
        <f>IF(A2157="","",J2157*Rules!$B$19+O2157*Rules!$B$22)</f>
        <v>0</v>
      </c>
      <c r="S2157">
        <f>IF(A2157="","",IF(J2157&gt;=4,Rules!$B$21,IF(J2157&gt;=3,Rules!$B$20,0)))</f>
        <v>0</v>
      </c>
      <c r="T2157">
        <f>IF(A2157="","",K2157*Rules!$B$23+L2157*Rules!$B$24+M2157*Rules!$B$25+N2157*Rules!$B$26)</f>
        <v>0</v>
      </c>
      <c r="U2157">
        <f t="shared" si="33"/>
        <v>0</v>
      </c>
    </row>
    <row r="2158" spans="1:21" x14ac:dyDescent="0.2">
      <c r="A2158" t="str">
        <f>MatchSquad!A2158</f>
        <v>M044</v>
      </c>
      <c r="B2158" t="str">
        <f>MatchSquad!B2158</f>
        <v>P007</v>
      </c>
      <c r="C2158" t="str">
        <f>MatchSquad!C2158</f>
        <v>Sarfaraz Khan</v>
      </c>
      <c r="D2158" t="str">
        <f>MatchSquad!D2158</f>
        <v>BAT</v>
      </c>
      <c r="E2158" t="str">
        <f>MatchSquad!E2158</f>
        <v>CSK</v>
      </c>
      <c r="F2158">
        <f>MatchSquad!G2158</f>
        <v>0</v>
      </c>
      <c r="G2158">
        <f>IF(A2158="","",SUMIFS(BallByBall!$I$2:$I$501,BallByBall!$B$2:$B$501,A2158,BallByBall!$F$2:$F$501,B2158))</f>
        <v>0</v>
      </c>
      <c r="H2158">
        <f>IF(A2158="","",COUNTIFS(BallByBall!$B$2:$B$501,A2158,BallByBall!$F$2:$F$501,B2158,BallByBall!$Q$2:$Q$501,1))</f>
        <v>0</v>
      </c>
      <c r="I2158">
        <f>IF(A2158="","",COUNTIFS(BallByBall!$B$2:$B$501,A2158,BallByBall!$F$2:$F$501,B2158,BallByBall!$R$2:$R$501,1))</f>
        <v>0</v>
      </c>
      <c r="J2158">
        <f>IF(A2158="","",SUMIFS(BallByBall!$T$2:$T$501,BallByBall!$B$2:$B$501,A2158,BallByBall!$H$2:$H$501,B2158))</f>
        <v>0</v>
      </c>
      <c r="K2158">
        <f>IF(A2158="","",SUMIFS(BallByBall!$U$2:$U$501,BallByBall!$B$2:$B$501,A2158,BallByBall!$P$2:$P$501,B2158))</f>
        <v>0</v>
      </c>
      <c r="L2158">
        <f>IF(A2158="","",SUMIFS(BallByBall!$V$2:$V$501,BallByBall!$B$2:$B$501,A2158,BallByBall!$P$2:$P$501,B2158))</f>
        <v>0</v>
      </c>
      <c r="M2158">
        <f>IF(A2158="","",SUMIFS(BallByBall!$W$2:$W$501,BallByBall!$B$2:$B$501,A2158,BallByBall!$P$2:$P$501,B2158))</f>
        <v>0</v>
      </c>
      <c r="N2158">
        <f>IF(A2158="","",SUMIFS(BallByBall!$X$2:$X$501,BallByBall!$B$2:$B$501,A2158,BallByBall!$P$2:$P$501,B2158))</f>
        <v>0</v>
      </c>
      <c r="O2158">
        <f>IF(A2158="","",SUMIFS(OverSummary!$G$2:$G$101,OverSummary!$A$2:$A$101,A2158,OverSummary!$D$2:$D$101,B2158))</f>
        <v>0</v>
      </c>
      <c r="P2158">
        <f>IF(A2158="","",G2158*Rules!$B$13+H2158*Rules!$B$14+I2158*Rules!$B$15)</f>
        <v>0</v>
      </c>
      <c r="Q2158">
        <f>IF(A2158="","",IF(G2158&gt;=100,Rules!$B$18,IF(G2158&gt;=50,Rules!$B$17,IF(G2158&gt;=30,Rules!$B$16,0)))+IF(AND(F2158=1,D2158&lt;&gt;"BWL",G2158=0),Rules!$B$27,0))</f>
        <v>0</v>
      </c>
      <c r="R2158">
        <f>IF(A2158="","",J2158*Rules!$B$19+O2158*Rules!$B$22)</f>
        <v>0</v>
      </c>
      <c r="S2158">
        <f>IF(A2158="","",IF(J2158&gt;=4,Rules!$B$21,IF(J2158&gt;=3,Rules!$B$20,0)))</f>
        <v>0</v>
      </c>
      <c r="T2158">
        <f>IF(A2158="","",K2158*Rules!$B$23+L2158*Rules!$B$24+M2158*Rules!$B$25+N2158*Rules!$B$26)</f>
        <v>0</v>
      </c>
      <c r="U2158">
        <f t="shared" si="33"/>
        <v>0</v>
      </c>
    </row>
    <row r="2159" spans="1:21" x14ac:dyDescent="0.2">
      <c r="A2159" t="str">
        <f>MatchSquad!A2159</f>
        <v>M044</v>
      </c>
      <c r="B2159" t="str">
        <f>MatchSquad!B2159</f>
        <v>P008</v>
      </c>
      <c r="C2159" t="str">
        <f>MatchSquad!C2159</f>
        <v>Urvil Patel</v>
      </c>
      <c r="D2159" t="str">
        <f>MatchSquad!D2159</f>
        <v>WK</v>
      </c>
      <c r="E2159" t="str">
        <f>MatchSquad!E2159</f>
        <v>CSK</v>
      </c>
      <c r="F2159">
        <f>MatchSquad!G2159</f>
        <v>0</v>
      </c>
      <c r="G2159">
        <f>IF(A2159="","",SUMIFS(BallByBall!$I$2:$I$501,BallByBall!$B$2:$B$501,A2159,BallByBall!$F$2:$F$501,B2159))</f>
        <v>0</v>
      </c>
      <c r="H2159">
        <f>IF(A2159="","",COUNTIFS(BallByBall!$B$2:$B$501,A2159,BallByBall!$F$2:$F$501,B2159,BallByBall!$Q$2:$Q$501,1))</f>
        <v>0</v>
      </c>
      <c r="I2159">
        <f>IF(A2159="","",COUNTIFS(BallByBall!$B$2:$B$501,A2159,BallByBall!$F$2:$F$501,B2159,BallByBall!$R$2:$R$501,1))</f>
        <v>0</v>
      </c>
      <c r="J2159">
        <f>IF(A2159="","",SUMIFS(BallByBall!$T$2:$T$501,BallByBall!$B$2:$B$501,A2159,BallByBall!$H$2:$H$501,B2159))</f>
        <v>0</v>
      </c>
      <c r="K2159">
        <f>IF(A2159="","",SUMIFS(BallByBall!$U$2:$U$501,BallByBall!$B$2:$B$501,A2159,BallByBall!$P$2:$P$501,B2159))</f>
        <v>0</v>
      </c>
      <c r="L2159">
        <f>IF(A2159="","",SUMIFS(BallByBall!$V$2:$V$501,BallByBall!$B$2:$B$501,A2159,BallByBall!$P$2:$P$501,B2159))</f>
        <v>0</v>
      </c>
      <c r="M2159">
        <f>IF(A2159="","",SUMIFS(BallByBall!$W$2:$W$501,BallByBall!$B$2:$B$501,A2159,BallByBall!$P$2:$P$501,B2159))</f>
        <v>0</v>
      </c>
      <c r="N2159">
        <f>IF(A2159="","",SUMIFS(BallByBall!$X$2:$X$501,BallByBall!$B$2:$B$501,A2159,BallByBall!$P$2:$P$501,B2159))</f>
        <v>0</v>
      </c>
      <c r="O2159">
        <f>IF(A2159="","",SUMIFS(OverSummary!$G$2:$G$101,OverSummary!$A$2:$A$101,A2159,OverSummary!$D$2:$D$101,B2159))</f>
        <v>0</v>
      </c>
      <c r="P2159">
        <f>IF(A2159="","",G2159*Rules!$B$13+H2159*Rules!$B$14+I2159*Rules!$B$15)</f>
        <v>0</v>
      </c>
      <c r="Q2159">
        <f>IF(A2159="","",IF(G2159&gt;=100,Rules!$B$18,IF(G2159&gt;=50,Rules!$B$17,IF(G2159&gt;=30,Rules!$B$16,0)))+IF(AND(F2159=1,D2159&lt;&gt;"BWL",G2159=0),Rules!$B$27,0))</f>
        <v>0</v>
      </c>
      <c r="R2159">
        <f>IF(A2159="","",J2159*Rules!$B$19+O2159*Rules!$B$22)</f>
        <v>0</v>
      </c>
      <c r="S2159">
        <f>IF(A2159="","",IF(J2159&gt;=4,Rules!$B$21,IF(J2159&gt;=3,Rules!$B$20,0)))</f>
        <v>0</v>
      </c>
      <c r="T2159">
        <f>IF(A2159="","",K2159*Rules!$B$23+L2159*Rules!$B$24+M2159*Rules!$B$25+N2159*Rules!$B$26)</f>
        <v>0</v>
      </c>
      <c r="U2159">
        <f t="shared" si="33"/>
        <v>0</v>
      </c>
    </row>
    <row r="2160" spans="1:21" x14ac:dyDescent="0.2">
      <c r="A2160" t="str">
        <f>MatchSquad!A2160</f>
        <v>M044</v>
      </c>
      <c r="B2160" t="str">
        <f>MatchSquad!B2160</f>
        <v>P009</v>
      </c>
      <c r="C2160" t="str">
        <f>MatchSquad!C2160</f>
        <v>Jamie Overton</v>
      </c>
      <c r="D2160" t="str">
        <f>MatchSquad!D2160</f>
        <v>AR</v>
      </c>
      <c r="E2160" t="str">
        <f>MatchSquad!E2160</f>
        <v>CSK</v>
      </c>
      <c r="F2160">
        <f>MatchSquad!G2160</f>
        <v>0</v>
      </c>
      <c r="G2160">
        <f>IF(A2160="","",SUMIFS(BallByBall!$I$2:$I$501,BallByBall!$B$2:$B$501,A2160,BallByBall!$F$2:$F$501,B2160))</f>
        <v>0</v>
      </c>
      <c r="H2160">
        <f>IF(A2160="","",COUNTIFS(BallByBall!$B$2:$B$501,A2160,BallByBall!$F$2:$F$501,B2160,BallByBall!$Q$2:$Q$501,1))</f>
        <v>0</v>
      </c>
      <c r="I2160">
        <f>IF(A2160="","",COUNTIFS(BallByBall!$B$2:$B$501,A2160,BallByBall!$F$2:$F$501,B2160,BallByBall!$R$2:$R$501,1))</f>
        <v>0</v>
      </c>
      <c r="J2160">
        <f>IF(A2160="","",SUMIFS(BallByBall!$T$2:$T$501,BallByBall!$B$2:$B$501,A2160,BallByBall!$H$2:$H$501,B2160))</f>
        <v>0</v>
      </c>
      <c r="K2160">
        <f>IF(A2160="","",SUMIFS(BallByBall!$U$2:$U$501,BallByBall!$B$2:$B$501,A2160,BallByBall!$P$2:$P$501,B2160))</f>
        <v>0</v>
      </c>
      <c r="L2160">
        <f>IF(A2160="","",SUMIFS(BallByBall!$V$2:$V$501,BallByBall!$B$2:$B$501,A2160,BallByBall!$P$2:$P$501,B2160))</f>
        <v>0</v>
      </c>
      <c r="M2160">
        <f>IF(A2160="","",SUMIFS(BallByBall!$W$2:$W$501,BallByBall!$B$2:$B$501,A2160,BallByBall!$P$2:$P$501,B2160))</f>
        <v>0</v>
      </c>
      <c r="N2160">
        <f>IF(A2160="","",SUMIFS(BallByBall!$X$2:$X$501,BallByBall!$B$2:$B$501,A2160,BallByBall!$P$2:$P$501,B2160))</f>
        <v>0</v>
      </c>
      <c r="O2160">
        <f>IF(A2160="","",SUMIFS(OverSummary!$G$2:$G$101,OverSummary!$A$2:$A$101,A2160,OverSummary!$D$2:$D$101,B2160))</f>
        <v>0</v>
      </c>
      <c r="P2160">
        <f>IF(A2160="","",G2160*Rules!$B$13+H2160*Rules!$B$14+I2160*Rules!$B$15)</f>
        <v>0</v>
      </c>
      <c r="Q2160">
        <f>IF(A2160="","",IF(G2160&gt;=100,Rules!$B$18,IF(G2160&gt;=50,Rules!$B$17,IF(G2160&gt;=30,Rules!$B$16,0)))+IF(AND(F2160=1,D2160&lt;&gt;"BWL",G2160=0),Rules!$B$27,0))</f>
        <v>0</v>
      </c>
      <c r="R2160">
        <f>IF(A2160="","",J2160*Rules!$B$19+O2160*Rules!$B$22)</f>
        <v>0</v>
      </c>
      <c r="S2160">
        <f>IF(A2160="","",IF(J2160&gt;=4,Rules!$B$21,IF(J2160&gt;=3,Rules!$B$20,0)))</f>
        <v>0</v>
      </c>
      <c r="T2160">
        <f>IF(A2160="","",K2160*Rules!$B$23+L2160*Rules!$B$24+M2160*Rules!$B$25+N2160*Rules!$B$26)</f>
        <v>0</v>
      </c>
      <c r="U2160">
        <f t="shared" si="33"/>
        <v>0</v>
      </c>
    </row>
    <row r="2161" spans="1:21" x14ac:dyDescent="0.2">
      <c r="A2161" t="str">
        <f>MatchSquad!A2161</f>
        <v>M044</v>
      </c>
      <c r="B2161" t="str">
        <f>MatchSquad!B2161</f>
        <v>P010</v>
      </c>
      <c r="C2161" t="str">
        <f>MatchSquad!C2161</f>
        <v>Ramakrishna Ghosh</v>
      </c>
      <c r="D2161" t="str">
        <f>MatchSquad!D2161</f>
        <v>AR</v>
      </c>
      <c r="E2161" t="str">
        <f>MatchSquad!E2161</f>
        <v>CSK</v>
      </c>
      <c r="F2161">
        <f>MatchSquad!G2161</f>
        <v>0</v>
      </c>
      <c r="G2161">
        <f>IF(A2161="","",SUMIFS(BallByBall!$I$2:$I$501,BallByBall!$B$2:$B$501,A2161,BallByBall!$F$2:$F$501,B2161))</f>
        <v>0</v>
      </c>
      <c r="H2161">
        <f>IF(A2161="","",COUNTIFS(BallByBall!$B$2:$B$501,A2161,BallByBall!$F$2:$F$501,B2161,BallByBall!$Q$2:$Q$501,1))</f>
        <v>0</v>
      </c>
      <c r="I2161">
        <f>IF(A2161="","",COUNTIFS(BallByBall!$B$2:$B$501,A2161,BallByBall!$F$2:$F$501,B2161,BallByBall!$R$2:$R$501,1))</f>
        <v>0</v>
      </c>
      <c r="J2161">
        <f>IF(A2161="","",SUMIFS(BallByBall!$T$2:$T$501,BallByBall!$B$2:$B$501,A2161,BallByBall!$H$2:$H$501,B2161))</f>
        <v>0</v>
      </c>
      <c r="K2161">
        <f>IF(A2161="","",SUMIFS(BallByBall!$U$2:$U$501,BallByBall!$B$2:$B$501,A2161,BallByBall!$P$2:$P$501,B2161))</f>
        <v>0</v>
      </c>
      <c r="L2161">
        <f>IF(A2161="","",SUMIFS(BallByBall!$V$2:$V$501,BallByBall!$B$2:$B$501,A2161,BallByBall!$P$2:$P$501,B2161))</f>
        <v>0</v>
      </c>
      <c r="M2161">
        <f>IF(A2161="","",SUMIFS(BallByBall!$W$2:$W$501,BallByBall!$B$2:$B$501,A2161,BallByBall!$P$2:$P$501,B2161))</f>
        <v>0</v>
      </c>
      <c r="N2161">
        <f>IF(A2161="","",SUMIFS(BallByBall!$X$2:$X$501,BallByBall!$B$2:$B$501,A2161,BallByBall!$P$2:$P$501,B2161))</f>
        <v>0</v>
      </c>
      <c r="O2161">
        <f>IF(A2161="","",SUMIFS(OverSummary!$G$2:$G$101,OverSummary!$A$2:$A$101,A2161,OverSummary!$D$2:$D$101,B2161))</f>
        <v>0</v>
      </c>
      <c r="P2161">
        <f>IF(A2161="","",G2161*Rules!$B$13+H2161*Rules!$B$14+I2161*Rules!$B$15)</f>
        <v>0</v>
      </c>
      <c r="Q2161">
        <f>IF(A2161="","",IF(G2161&gt;=100,Rules!$B$18,IF(G2161&gt;=50,Rules!$B$17,IF(G2161&gt;=30,Rules!$B$16,0)))+IF(AND(F2161=1,D2161&lt;&gt;"BWL",G2161=0),Rules!$B$27,0))</f>
        <v>0</v>
      </c>
      <c r="R2161">
        <f>IF(A2161="","",J2161*Rules!$B$19+O2161*Rules!$B$22)</f>
        <v>0</v>
      </c>
      <c r="S2161">
        <f>IF(A2161="","",IF(J2161&gt;=4,Rules!$B$21,IF(J2161&gt;=3,Rules!$B$20,0)))</f>
        <v>0</v>
      </c>
      <c r="T2161">
        <f>IF(A2161="","",K2161*Rules!$B$23+L2161*Rules!$B$24+M2161*Rules!$B$25+N2161*Rules!$B$26)</f>
        <v>0</v>
      </c>
      <c r="U2161">
        <f t="shared" si="33"/>
        <v>0</v>
      </c>
    </row>
    <row r="2162" spans="1:21" x14ac:dyDescent="0.2">
      <c r="A2162" t="str">
        <f>MatchSquad!A2162</f>
        <v>M044</v>
      </c>
      <c r="B2162" t="str">
        <f>MatchSquad!B2162</f>
        <v>P011</v>
      </c>
      <c r="C2162" t="str">
        <f>MatchSquad!C2162</f>
        <v>Prashant Veer</v>
      </c>
      <c r="D2162" t="str">
        <f>MatchSquad!D2162</f>
        <v>AR</v>
      </c>
      <c r="E2162" t="str">
        <f>MatchSquad!E2162</f>
        <v>CSK</v>
      </c>
      <c r="F2162">
        <f>MatchSquad!G2162</f>
        <v>0</v>
      </c>
      <c r="G2162">
        <f>IF(A2162="","",SUMIFS(BallByBall!$I$2:$I$501,BallByBall!$B$2:$B$501,A2162,BallByBall!$F$2:$F$501,B2162))</f>
        <v>0</v>
      </c>
      <c r="H2162">
        <f>IF(A2162="","",COUNTIFS(BallByBall!$B$2:$B$501,A2162,BallByBall!$F$2:$F$501,B2162,BallByBall!$Q$2:$Q$501,1))</f>
        <v>0</v>
      </c>
      <c r="I2162">
        <f>IF(A2162="","",COUNTIFS(BallByBall!$B$2:$B$501,A2162,BallByBall!$F$2:$F$501,B2162,BallByBall!$R$2:$R$501,1))</f>
        <v>0</v>
      </c>
      <c r="J2162">
        <f>IF(A2162="","",SUMIFS(BallByBall!$T$2:$T$501,BallByBall!$B$2:$B$501,A2162,BallByBall!$H$2:$H$501,B2162))</f>
        <v>0</v>
      </c>
      <c r="K2162">
        <f>IF(A2162="","",SUMIFS(BallByBall!$U$2:$U$501,BallByBall!$B$2:$B$501,A2162,BallByBall!$P$2:$P$501,B2162))</f>
        <v>0</v>
      </c>
      <c r="L2162">
        <f>IF(A2162="","",SUMIFS(BallByBall!$V$2:$V$501,BallByBall!$B$2:$B$501,A2162,BallByBall!$P$2:$P$501,B2162))</f>
        <v>0</v>
      </c>
      <c r="M2162">
        <f>IF(A2162="","",SUMIFS(BallByBall!$W$2:$W$501,BallByBall!$B$2:$B$501,A2162,BallByBall!$P$2:$P$501,B2162))</f>
        <v>0</v>
      </c>
      <c r="N2162">
        <f>IF(A2162="","",SUMIFS(BallByBall!$X$2:$X$501,BallByBall!$B$2:$B$501,A2162,BallByBall!$P$2:$P$501,B2162))</f>
        <v>0</v>
      </c>
      <c r="O2162">
        <f>IF(A2162="","",SUMIFS(OverSummary!$G$2:$G$101,OverSummary!$A$2:$A$101,A2162,OverSummary!$D$2:$D$101,B2162))</f>
        <v>0</v>
      </c>
      <c r="P2162">
        <f>IF(A2162="","",G2162*Rules!$B$13+H2162*Rules!$B$14+I2162*Rules!$B$15)</f>
        <v>0</v>
      </c>
      <c r="Q2162">
        <f>IF(A2162="","",IF(G2162&gt;=100,Rules!$B$18,IF(G2162&gt;=50,Rules!$B$17,IF(G2162&gt;=30,Rules!$B$16,0)))+IF(AND(F2162=1,D2162&lt;&gt;"BWL",G2162=0),Rules!$B$27,0))</f>
        <v>0</v>
      </c>
      <c r="R2162">
        <f>IF(A2162="","",J2162*Rules!$B$19+O2162*Rules!$B$22)</f>
        <v>0</v>
      </c>
      <c r="S2162">
        <f>IF(A2162="","",IF(J2162&gt;=4,Rules!$B$21,IF(J2162&gt;=3,Rules!$B$20,0)))</f>
        <v>0</v>
      </c>
      <c r="T2162">
        <f>IF(A2162="","",K2162*Rules!$B$23+L2162*Rules!$B$24+M2162*Rules!$B$25+N2162*Rules!$B$26)</f>
        <v>0</v>
      </c>
      <c r="U2162">
        <f t="shared" si="33"/>
        <v>0</v>
      </c>
    </row>
    <row r="2163" spans="1:21" x14ac:dyDescent="0.2">
      <c r="A2163" t="str">
        <f>MatchSquad!A2163</f>
        <v>M044</v>
      </c>
      <c r="B2163" t="str">
        <f>MatchSquad!B2163</f>
        <v>P012</v>
      </c>
      <c r="C2163" t="str">
        <f>MatchSquad!C2163</f>
        <v>Matthew William Short</v>
      </c>
      <c r="D2163" t="str">
        <f>MatchSquad!D2163</f>
        <v>AR</v>
      </c>
      <c r="E2163" t="str">
        <f>MatchSquad!E2163</f>
        <v>CSK</v>
      </c>
      <c r="F2163">
        <f>MatchSquad!G2163</f>
        <v>0</v>
      </c>
      <c r="G2163">
        <f>IF(A2163="","",SUMIFS(BallByBall!$I$2:$I$501,BallByBall!$B$2:$B$501,A2163,BallByBall!$F$2:$F$501,B2163))</f>
        <v>0</v>
      </c>
      <c r="H2163">
        <f>IF(A2163="","",COUNTIFS(BallByBall!$B$2:$B$501,A2163,BallByBall!$F$2:$F$501,B2163,BallByBall!$Q$2:$Q$501,1))</f>
        <v>0</v>
      </c>
      <c r="I2163">
        <f>IF(A2163="","",COUNTIFS(BallByBall!$B$2:$B$501,A2163,BallByBall!$F$2:$F$501,B2163,BallByBall!$R$2:$R$501,1))</f>
        <v>0</v>
      </c>
      <c r="J2163">
        <f>IF(A2163="","",SUMIFS(BallByBall!$T$2:$T$501,BallByBall!$B$2:$B$501,A2163,BallByBall!$H$2:$H$501,B2163))</f>
        <v>0</v>
      </c>
      <c r="K2163">
        <f>IF(A2163="","",SUMIFS(BallByBall!$U$2:$U$501,BallByBall!$B$2:$B$501,A2163,BallByBall!$P$2:$P$501,B2163))</f>
        <v>0</v>
      </c>
      <c r="L2163">
        <f>IF(A2163="","",SUMIFS(BallByBall!$V$2:$V$501,BallByBall!$B$2:$B$501,A2163,BallByBall!$P$2:$P$501,B2163))</f>
        <v>0</v>
      </c>
      <c r="M2163">
        <f>IF(A2163="","",SUMIFS(BallByBall!$W$2:$W$501,BallByBall!$B$2:$B$501,A2163,BallByBall!$P$2:$P$501,B2163))</f>
        <v>0</v>
      </c>
      <c r="N2163">
        <f>IF(A2163="","",SUMIFS(BallByBall!$X$2:$X$501,BallByBall!$B$2:$B$501,A2163,BallByBall!$P$2:$P$501,B2163))</f>
        <v>0</v>
      </c>
      <c r="O2163">
        <f>IF(A2163="","",SUMIFS(OverSummary!$G$2:$G$101,OverSummary!$A$2:$A$101,A2163,OverSummary!$D$2:$D$101,B2163))</f>
        <v>0</v>
      </c>
      <c r="P2163">
        <f>IF(A2163="","",G2163*Rules!$B$13+H2163*Rules!$B$14+I2163*Rules!$B$15)</f>
        <v>0</v>
      </c>
      <c r="Q2163">
        <f>IF(A2163="","",IF(G2163&gt;=100,Rules!$B$18,IF(G2163&gt;=50,Rules!$B$17,IF(G2163&gt;=30,Rules!$B$16,0)))+IF(AND(F2163=1,D2163&lt;&gt;"BWL",G2163=0),Rules!$B$27,0))</f>
        <v>0</v>
      </c>
      <c r="R2163">
        <f>IF(A2163="","",J2163*Rules!$B$19+O2163*Rules!$B$22)</f>
        <v>0</v>
      </c>
      <c r="S2163">
        <f>IF(A2163="","",IF(J2163&gt;=4,Rules!$B$21,IF(J2163&gt;=3,Rules!$B$20,0)))</f>
        <v>0</v>
      </c>
      <c r="T2163">
        <f>IF(A2163="","",K2163*Rules!$B$23+L2163*Rules!$B$24+M2163*Rules!$B$25+N2163*Rules!$B$26)</f>
        <v>0</v>
      </c>
      <c r="U2163">
        <f t="shared" si="33"/>
        <v>0</v>
      </c>
    </row>
    <row r="2164" spans="1:21" x14ac:dyDescent="0.2">
      <c r="A2164" t="str">
        <f>MatchSquad!A2164</f>
        <v>M044</v>
      </c>
      <c r="B2164" t="str">
        <f>MatchSquad!B2164</f>
        <v>P013</v>
      </c>
      <c r="C2164" t="str">
        <f>MatchSquad!C2164</f>
        <v>Aman Khan</v>
      </c>
      <c r="D2164" t="str">
        <f>MatchSquad!D2164</f>
        <v>AR</v>
      </c>
      <c r="E2164" t="str">
        <f>MatchSquad!E2164</f>
        <v>CSK</v>
      </c>
      <c r="F2164">
        <f>MatchSquad!G2164</f>
        <v>0</v>
      </c>
      <c r="G2164">
        <f>IF(A2164="","",SUMIFS(BallByBall!$I$2:$I$501,BallByBall!$B$2:$B$501,A2164,BallByBall!$F$2:$F$501,B2164))</f>
        <v>0</v>
      </c>
      <c r="H2164">
        <f>IF(A2164="","",COUNTIFS(BallByBall!$B$2:$B$501,A2164,BallByBall!$F$2:$F$501,B2164,BallByBall!$Q$2:$Q$501,1))</f>
        <v>0</v>
      </c>
      <c r="I2164">
        <f>IF(A2164="","",COUNTIFS(BallByBall!$B$2:$B$501,A2164,BallByBall!$F$2:$F$501,B2164,BallByBall!$R$2:$R$501,1))</f>
        <v>0</v>
      </c>
      <c r="J2164">
        <f>IF(A2164="","",SUMIFS(BallByBall!$T$2:$T$501,BallByBall!$B$2:$B$501,A2164,BallByBall!$H$2:$H$501,B2164))</f>
        <v>0</v>
      </c>
      <c r="K2164">
        <f>IF(A2164="","",SUMIFS(BallByBall!$U$2:$U$501,BallByBall!$B$2:$B$501,A2164,BallByBall!$P$2:$P$501,B2164))</f>
        <v>0</v>
      </c>
      <c r="L2164">
        <f>IF(A2164="","",SUMIFS(BallByBall!$V$2:$V$501,BallByBall!$B$2:$B$501,A2164,BallByBall!$P$2:$P$501,B2164))</f>
        <v>0</v>
      </c>
      <c r="M2164">
        <f>IF(A2164="","",SUMIFS(BallByBall!$W$2:$W$501,BallByBall!$B$2:$B$501,A2164,BallByBall!$P$2:$P$501,B2164))</f>
        <v>0</v>
      </c>
      <c r="N2164">
        <f>IF(A2164="","",SUMIFS(BallByBall!$X$2:$X$501,BallByBall!$B$2:$B$501,A2164,BallByBall!$P$2:$P$501,B2164))</f>
        <v>0</v>
      </c>
      <c r="O2164">
        <f>IF(A2164="","",SUMIFS(OverSummary!$G$2:$G$101,OverSummary!$A$2:$A$101,A2164,OverSummary!$D$2:$D$101,B2164))</f>
        <v>0</v>
      </c>
      <c r="P2164">
        <f>IF(A2164="","",G2164*Rules!$B$13+H2164*Rules!$B$14+I2164*Rules!$B$15)</f>
        <v>0</v>
      </c>
      <c r="Q2164">
        <f>IF(A2164="","",IF(G2164&gt;=100,Rules!$B$18,IF(G2164&gt;=50,Rules!$B$17,IF(G2164&gt;=30,Rules!$B$16,0)))+IF(AND(F2164=1,D2164&lt;&gt;"BWL",G2164=0),Rules!$B$27,0))</f>
        <v>0</v>
      </c>
      <c r="R2164">
        <f>IF(A2164="","",J2164*Rules!$B$19+O2164*Rules!$B$22)</f>
        <v>0</v>
      </c>
      <c r="S2164">
        <f>IF(A2164="","",IF(J2164&gt;=4,Rules!$B$21,IF(J2164&gt;=3,Rules!$B$20,0)))</f>
        <v>0</v>
      </c>
      <c r="T2164">
        <f>IF(A2164="","",K2164*Rules!$B$23+L2164*Rules!$B$24+M2164*Rules!$B$25+N2164*Rules!$B$26)</f>
        <v>0</v>
      </c>
      <c r="U2164">
        <f t="shared" si="33"/>
        <v>0</v>
      </c>
    </row>
    <row r="2165" spans="1:21" x14ac:dyDescent="0.2">
      <c r="A2165" t="str">
        <f>MatchSquad!A2165</f>
        <v>M044</v>
      </c>
      <c r="B2165" t="str">
        <f>MatchSquad!B2165</f>
        <v>P014</v>
      </c>
      <c r="C2165" t="str">
        <f>MatchSquad!C2165</f>
        <v>Zak Foulkes</v>
      </c>
      <c r="D2165" t="str">
        <f>MatchSquad!D2165</f>
        <v>AR</v>
      </c>
      <c r="E2165" t="str">
        <f>MatchSquad!E2165</f>
        <v>CSK</v>
      </c>
      <c r="F2165">
        <f>MatchSquad!G2165</f>
        <v>0</v>
      </c>
      <c r="G2165">
        <f>IF(A2165="","",SUMIFS(BallByBall!$I$2:$I$501,BallByBall!$B$2:$B$501,A2165,BallByBall!$F$2:$F$501,B2165))</f>
        <v>0</v>
      </c>
      <c r="H2165">
        <f>IF(A2165="","",COUNTIFS(BallByBall!$B$2:$B$501,A2165,BallByBall!$F$2:$F$501,B2165,BallByBall!$Q$2:$Q$501,1))</f>
        <v>0</v>
      </c>
      <c r="I2165">
        <f>IF(A2165="","",COUNTIFS(BallByBall!$B$2:$B$501,A2165,BallByBall!$F$2:$F$501,B2165,BallByBall!$R$2:$R$501,1))</f>
        <v>0</v>
      </c>
      <c r="J2165">
        <f>IF(A2165="","",SUMIFS(BallByBall!$T$2:$T$501,BallByBall!$B$2:$B$501,A2165,BallByBall!$H$2:$H$501,B2165))</f>
        <v>0</v>
      </c>
      <c r="K2165">
        <f>IF(A2165="","",SUMIFS(BallByBall!$U$2:$U$501,BallByBall!$B$2:$B$501,A2165,BallByBall!$P$2:$P$501,B2165))</f>
        <v>0</v>
      </c>
      <c r="L2165">
        <f>IF(A2165="","",SUMIFS(BallByBall!$V$2:$V$501,BallByBall!$B$2:$B$501,A2165,BallByBall!$P$2:$P$501,B2165))</f>
        <v>0</v>
      </c>
      <c r="M2165">
        <f>IF(A2165="","",SUMIFS(BallByBall!$W$2:$W$501,BallByBall!$B$2:$B$501,A2165,BallByBall!$P$2:$P$501,B2165))</f>
        <v>0</v>
      </c>
      <c r="N2165">
        <f>IF(A2165="","",SUMIFS(BallByBall!$X$2:$X$501,BallByBall!$B$2:$B$501,A2165,BallByBall!$P$2:$P$501,B2165))</f>
        <v>0</v>
      </c>
      <c r="O2165">
        <f>IF(A2165="","",SUMIFS(OverSummary!$G$2:$G$101,OverSummary!$A$2:$A$101,A2165,OverSummary!$D$2:$D$101,B2165))</f>
        <v>0</v>
      </c>
      <c r="P2165">
        <f>IF(A2165="","",G2165*Rules!$B$13+H2165*Rules!$B$14+I2165*Rules!$B$15)</f>
        <v>0</v>
      </c>
      <c r="Q2165">
        <f>IF(A2165="","",IF(G2165&gt;=100,Rules!$B$18,IF(G2165&gt;=50,Rules!$B$17,IF(G2165&gt;=30,Rules!$B$16,0)))+IF(AND(F2165=1,D2165&lt;&gt;"BWL",G2165=0),Rules!$B$27,0))</f>
        <v>0</v>
      </c>
      <c r="R2165">
        <f>IF(A2165="","",J2165*Rules!$B$19+O2165*Rules!$B$22)</f>
        <v>0</v>
      </c>
      <c r="S2165">
        <f>IF(A2165="","",IF(J2165&gt;=4,Rules!$B$21,IF(J2165&gt;=3,Rules!$B$20,0)))</f>
        <v>0</v>
      </c>
      <c r="T2165">
        <f>IF(A2165="","",K2165*Rules!$B$23+L2165*Rules!$B$24+M2165*Rules!$B$25+N2165*Rules!$B$26)</f>
        <v>0</v>
      </c>
      <c r="U2165">
        <f t="shared" si="33"/>
        <v>0</v>
      </c>
    </row>
    <row r="2166" spans="1:21" x14ac:dyDescent="0.2">
      <c r="A2166" t="str">
        <f>MatchSquad!A2166</f>
        <v>M044</v>
      </c>
      <c r="B2166" t="str">
        <f>MatchSquad!B2166</f>
        <v>P015</v>
      </c>
      <c r="C2166" t="str">
        <f>MatchSquad!C2166</f>
        <v>Shivam Dube</v>
      </c>
      <c r="D2166" t="str">
        <f>MatchSquad!D2166</f>
        <v>AR</v>
      </c>
      <c r="E2166" t="str">
        <f>MatchSquad!E2166</f>
        <v>CSK</v>
      </c>
      <c r="F2166">
        <f>MatchSquad!G2166</f>
        <v>0</v>
      </c>
      <c r="G2166">
        <f>IF(A2166="","",SUMIFS(BallByBall!$I$2:$I$501,BallByBall!$B$2:$B$501,A2166,BallByBall!$F$2:$F$501,B2166))</f>
        <v>0</v>
      </c>
      <c r="H2166">
        <f>IF(A2166="","",COUNTIFS(BallByBall!$B$2:$B$501,A2166,BallByBall!$F$2:$F$501,B2166,BallByBall!$Q$2:$Q$501,1))</f>
        <v>0</v>
      </c>
      <c r="I2166">
        <f>IF(A2166="","",COUNTIFS(BallByBall!$B$2:$B$501,A2166,BallByBall!$F$2:$F$501,B2166,BallByBall!$R$2:$R$501,1))</f>
        <v>0</v>
      </c>
      <c r="J2166">
        <f>IF(A2166="","",SUMIFS(BallByBall!$T$2:$T$501,BallByBall!$B$2:$B$501,A2166,BallByBall!$H$2:$H$501,B2166))</f>
        <v>0</v>
      </c>
      <c r="K2166">
        <f>IF(A2166="","",SUMIFS(BallByBall!$U$2:$U$501,BallByBall!$B$2:$B$501,A2166,BallByBall!$P$2:$P$501,B2166))</f>
        <v>0</v>
      </c>
      <c r="L2166">
        <f>IF(A2166="","",SUMIFS(BallByBall!$V$2:$V$501,BallByBall!$B$2:$B$501,A2166,BallByBall!$P$2:$P$501,B2166))</f>
        <v>0</v>
      </c>
      <c r="M2166">
        <f>IF(A2166="","",SUMIFS(BallByBall!$W$2:$W$501,BallByBall!$B$2:$B$501,A2166,BallByBall!$P$2:$P$501,B2166))</f>
        <v>0</v>
      </c>
      <c r="N2166">
        <f>IF(A2166="","",SUMIFS(BallByBall!$X$2:$X$501,BallByBall!$B$2:$B$501,A2166,BallByBall!$P$2:$P$501,B2166))</f>
        <v>0</v>
      </c>
      <c r="O2166">
        <f>IF(A2166="","",SUMIFS(OverSummary!$G$2:$G$101,OverSummary!$A$2:$A$101,A2166,OverSummary!$D$2:$D$101,B2166))</f>
        <v>0</v>
      </c>
      <c r="P2166">
        <f>IF(A2166="","",G2166*Rules!$B$13+H2166*Rules!$B$14+I2166*Rules!$B$15)</f>
        <v>0</v>
      </c>
      <c r="Q2166">
        <f>IF(A2166="","",IF(G2166&gt;=100,Rules!$B$18,IF(G2166&gt;=50,Rules!$B$17,IF(G2166&gt;=30,Rules!$B$16,0)))+IF(AND(F2166=1,D2166&lt;&gt;"BWL",G2166=0),Rules!$B$27,0))</f>
        <v>0</v>
      </c>
      <c r="R2166">
        <f>IF(A2166="","",J2166*Rules!$B$19+O2166*Rules!$B$22)</f>
        <v>0</v>
      </c>
      <c r="S2166">
        <f>IF(A2166="","",IF(J2166&gt;=4,Rules!$B$21,IF(J2166&gt;=3,Rules!$B$20,0)))</f>
        <v>0</v>
      </c>
      <c r="T2166">
        <f>IF(A2166="","",K2166*Rules!$B$23+L2166*Rules!$B$24+M2166*Rules!$B$25+N2166*Rules!$B$26)</f>
        <v>0</v>
      </c>
      <c r="U2166">
        <f t="shared" si="33"/>
        <v>0</v>
      </c>
    </row>
    <row r="2167" spans="1:21" x14ac:dyDescent="0.2">
      <c r="A2167" t="str">
        <f>MatchSquad!A2167</f>
        <v>M044</v>
      </c>
      <c r="B2167" t="str">
        <f>MatchSquad!B2167</f>
        <v>P016</v>
      </c>
      <c r="C2167" t="str">
        <f>MatchSquad!C2167</f>
        <v>Khaleel Ahmed</v>
      </c>
      <c r="D2167" t="str">
        <f>MatchSquad!D2167</f>
        <v>BWL</v>
      </c>
      <c r="E2167" t="str">
        <f>MatchSquad!E2167</f>
        <v>CSK</v>
      </c>
      <c r="F2167">
        <f>MatchSquad!G2167</f>
        <v>0</v>
      </c>
      <c r="G2167">
        <f>IF(A2167="","",SUMIFS(BallByBall!$I$2:$I$501,BallByBall!$B$2:$B$501,A2167,BallByBall!$F$2:$F$501,B2167))</f>
        <v>0</v>
      </c>
      <c r="H2167">
        <f>IF(A2167="","",COUNTIFS(BallByBall!$B$2:$B$501,A2167,BallByBall!$F$2:$F$501,B2167,BallByBall!$Q$2:$Q$501,1))</f>
        <v>0</v>
      </c>
      <c r="I2167">
        <f>IF(A2167="","",COUNTIFS(BallByBall!$B$2:$B$501,A2167,BallByBall!$F$2:$F$501,B2167,BallByBall!$R$2:$R$501,1))</f>
        <v>0</v>
      </c>
      <c r="J2167">
        <f>IF(A2167="","",SUMIFS(BallByBall!$T$2:$T$501,BallByBall!$B$2:$B$501,A2167,BallByBall!$H$2:$H$501,B2167))</f>
        <v>0</v>
      </c>
      <c r="K2167">
        <f>IF(A2167="","",SUMIFS(BallByBall!$U$2:$U$501,BallByBall!$B$2:$B$501,A2167,BallByBall!$P$2:$P$501,B2167))</f>
        <v>0</v>
      </c>
      <c r="L2167">
        <f>IF(A2167="","",SUMIFS(BallByBall!$V$2:$V$501,BallByBall!$B$2:$B$501,A2167,BallByBall!$P$2:$P$501,B2167))</f>
        <v>0</v>
      </c>
      <c r="M2167">
        <f>IF(A2167="","",SUMIFS(BallByBall!$W$2:$W$501,BallByBall!$B$2:$B$501,A2167,BallByBall!$P$2:$P$501,B2167))</f>
        <v>0</v>
      </c>
      <c r="N2167">
        <f>IF(A2167="","",SUMIFS(BallByBall!$X$2:$X$501,BallByBall!$B$2:$B$501,A2167,BallByBall!$P$2:$P$501,B2167))</f>
        <v>0</v>
      </c>
      <c r="O2167">
        <f>IF(A2167="","",SUMIFS(OverSummary!$G$2:$G$101,OverSummary!$A$2:$A$101,A2167,OverSummary!$D$2:$D$101,B2167))</f>
        <v>0</v>
      </c>
      <c r="P2167">
        <f>IF(A2167="","",G2167*Rules!$B$13+H2167*Rules!$B$14+I2167*Rules!$B$15)</f>
        <v>0</v>
      </c>
      <c r="Q2167">
        <f>IF(A2167="","",IF(G2167&gt;=100,Rules!$B$18,IF(G2167&gt;=50,Rules!$B$17,IF(G2167&gt;=30,Rules!$B$16,0)))+IF(AND(F2167=1,D2167&lt;&gt;"BWL",G2167=0),Rules!$B$27,0))</f>
        <v>0</v>
      </c>
      <c r="R2167">
        <f>IF(A2167="","",J2167*Rules!$B$19+O2167*Rules!$B$22)</f>
        <v>0</v>
      </c>
      <c r="S2167">
        <f>IF(A2167="","",IF(J2167&gt;=4,Rules!$B$21,IF(J2167&gt;=3,Rules!$B$20,0)))</f>
        <v>0</v>
      </c>
      <c r="T2167">
        <f>IF(A2167="","",K2167*Rules!$B$23+L2167*Rules!$B$24+M2167*Rules!$B$25+N2167*Rules!$B$26)</f>
        <v>0</v>
      </c>
      <c r="U2167">
        <f t="shared" si="33"/>
        <v>0</v>
      </c>
    </row>
    <row r="2168" spans="1:21" x14ac:dyDescent="0.2">
      <c r="A2168" t="str">
        <f>MatchSquad!A2168</f>
        <v>M044</v>
      </c>
      <c r="B2168" t="str">
        <f>MatchSquad!B2168</f>
        <v>P017</v>
      </c>
      <c r="C2168" t="str">
        <f>MatchSquad!C2168</f>
        <v>Noor Ahmad</v>
      </c>
      <c r="D2168" t="str">
        <f>MatchSquad!D2168</f>
        <v>BWL</v>
      </c>
      <c r="E2168" t="str">
        <f>MatchSquad!E2168</f>
        <v>CSK</v>
      </c>
      <c r="F2168">
        <f>MatchSquad!G2168</f>
        <v>0</v>
      </c>
      <c r="G2168">
        <f>IF(A2168="","",SUMIFS(BallByBall!$I$2:$I$501,BallByBall!$B$2:$B$501,A2168,BallByBall!$F$2:$F$501,B2168))</f>
        <v>0</v>
      </c>
      <c r="H2168">
        <f>IF(A2168="","",COUNTIFS(BallByBall!$B$2:$B$501,A2168,BallByBall!$F$2:$F$501,B2168,BallByBall!$Q$2:$Q$501,1))</f>
        <v>0</v>
      </c>
      <c r="I2168">
        <f>IF(A2168="","",COUNTIFS(BallByBall!$B$2:$B$501,A2168,BallByBall!$F$2:$F$501,B2168,BallByBall!$R$2:$R$501,1))</f>
        <v>0</v>
      </c>
      <c r="J2168">
        <f>IF(A2168="","",SUMIFS(BallByBall!$T$2:$T$501,BallByBall!$B$2:$B$501,A2168,BallByBall!$H$2:$H$501,B2168))</f>
        <v>0</v>
      </c>
      <c r="K2168">
        <f>IF(A2168="","",SUMIFS(BallByBall!$U$2:$U$501,BallByBall!$B$2:$B$501,A2168,BallByBall!$P$2:$P$501,B2168))</f>
        <v>0</v>
      </c>
      <c r="L2168">
        <f>IF(A2168="","",SUMIFS(BallByBall!$V$2:$V$501,BallByBall!$B$2:$B$501,A2168,BallByBall!$P$2:$P$501,B2168))</f>
        <v>0</v>
      </c>
      <c r="M2168">
        <f>IF(A2168="","",SUMIFS(BallByBall!$W$2:$W$501,BallByBall!$B$2:$B$501,A2168,BallByBall!$P$2:$P$501,B2168))</f>
        <v>0</v>
      </c>
      <c r="N2168">
        <f>IF(A2168="","",SUMIFS(BallByBall!$X$2:$X$501,BallByBall!$B$2:$B$501,A2168,BallByBall!$P$2:$P$501,B2168))</f>
        <v>0</v>
      </c>
      <c r="O2168">
        <f>IF(A2168="","",SUMIFS(OverSummary!$G$2:$G$101,OverSummary!$A$2:$A$101,A2168,OverSummary!$D$2:$D$101,B2168))</f>
        <v>0</v>
      </c>
      <c r="P2168">
        <f>IF(A2168="","",G2168*Rules!$B$13+H2168*Rules!$B$14+I2168*Rules!$B$15)</f>
        <v>0</v>
      </c>
      <c r="Q2168">
        <f>IF(A2168="","",IF(G2168&gt;=100,Rules!$B$18,IF(G2168&gt;=50,Rules!$B$17,IF(G2168&gt;=30,Rules!$B$16,0)))+IF(AND(F2168=1,D2168&lt;&gt;"BWL",G2168=0),Rules!$B$27,0))</f>
        <v>0</v>
      </c>
      <c r="R2168">
        <f>IF(A2168="","",J2168*Rules!$B$19+O2168*Rules!$B$22)</f>
        <v>0</v>
      </c>
      <c r="S2168">
        <f>IF(A2168="","",IF(J2168&gt;=4,Rules!$B$21,IF(J2168&gt;=3,Rules!$B$20,0)))</f>
        <v>0</v>
      </c>
      <c r="T2168">
        <f>IF(A2168="","",K2168*Rules!$B$23+L2168*Rules!$B$24+M2168*Rules!$B$25+N2168*Rules!$B$26)</f>
        <v>0</v>
      </c>
      <c r="U2168">
        <f t="shared" si="33"/>
        <v>0</v>
      </c>
    </row>
    <row r="2169" spans="1:21" x14ac:dyDescent="0.2">
      <c r="A2169" t="str">
        <f>MatchSquad!A2169</f>
        <v>M044</v>
      </c>
      <c r="B2169" t="str">
        <f>MatchSquad!B2169</f>
        <v>P018</v>
      </c>
      <c r="C2169" t="str">
        <f>MatchSquad!C2169</f>
        <v>Anshul Kamboj</v>
      </c>
      <c r="D2169" t="str">
        <f>MatchSquad!D2169</f>
        <v>BWL</v>
      </c>
      <c r="E2169" t="str">
        <f>MatchSquad!E2169</f>
        <v>CSK</v>
      </c>
      <c r="F2169">
        <f>MatchSquad!G2169</f>
        <v>0</v>
      </c>
      <c r="G2169">
        <f>IF(A2169="","",SUMIFS(BallByBall!$I$2:$I$501,BallByBall!$B$2:$B$501,A2169,BallByBall!$F$2:$F$501,B2169))</f>
        <v>0</v>
      </c>
      <c r="H2169">
        <f>IF(A2169="","",COUNTIFS(BallByBall!$B$2:$B$501,A2169,BallByBall!$F$2:$F$501,B2169,BallByBall!$Q$2:$Q$501,1))</f>
        <v>0</v>
      </c>
      <c r="I2169">
        <f>IF(A2169="","",COUNTIFS(BallByBall!$B$2:$B$501,A2169,BallByBall!$F$2:$F$501,B2169,BallByBall!$R$2:$R$501,1))</f>
        <v>0</v>
      </c>
      <c r="J2169">
        <f>IF(A2169="","",SUMIFS(BallByBall!$T$2:$T$501,BallByBall!$B$2:$B$501,A2169,BallByBall!$H$2:$H$501,B2169))</f>
        <v>0</v>
      </c>
      <c r="K2169">
        <f>IF(A2169="","",SUMIFS(BallByBall!$U$2:$U$501,BallByBall!$B$2:$B$501,A2169,BallByBall!$P$2:$P$501,B2169))</f>
        <v>0</v>
      </c>
      <c r="L2169">
        <f>IF(A2169="","",SUMIFS(BallByBall!$V$2:$V$501,BallByBall!$B$2:$B$501,A2169,BallByBall!$P$2:$P$501,B2169))</f>
        <v>0</v>
      </c>
      <c r="M2169">
        <f>IF(A2169="","",SUMIFS(BallByBall!$W$2:$W$501,BallByBall!$B$2:$B$501,A2169,BallByBall!$P$2:$P$501,B2169))</f>
        <v>0</v>
      </c>
      <c r="N2169">
        <f>IF(A2169="","",SUMIFS(BallByBall!$X$2:$X$501,BallByBall!$B$2:$B$501,A2169,BallByBall!$P$2:$P$501,B2169))</f>
        <v>0</v>
      </c>
      <c r="O2169">
        <f>IF(A2169="","",SUMIFS(OverSummary!$G$2:$G$101,OverSummary!$A$2:$A$101,A2169,OverSummary!$D$2:$D$101,B2169))</f>
        <v>0</v>
      </c>
      <c r="P2169">
        <f>IF(A2169="","",G2169*Rules!$B$13+H2169*Rules!$B$14+I2169*Rules!$B$15)</f>
        <v>0</v>
      </c>
      <c r="Q2169">
        <f>IF(A2169="","",IF(G2169&gt;=100,Rules!$B$18,IF(G2169&gt;=50,Rules!$B$17,IF(G2169&gt;=30,Rules!$B$16,0)))+IF(AND(F2169=1,D2169&lt;&gt;"BWL",G2169=0),Rules!$B$27,0))</f>
        <v>0</v>
      </c>
      <c r="R2169">
        <f>IF(A2169="","",J2169*Rules!$B$19+O2169*Rules!$B$22)</f>
        <v>0</v>
      </c>
      <c r="S2169">
        <f>IF(A2169="","",IF(J2169&gt;=4,Rules!$B$21,IF(J2169&gt;=3,Rules!$B$20,0)))</f>
        <v>0</v>
      </c>
      <c r="T2169">
        <f>IF(A2169="","",K2169*Rules!$B$23+L2169*Rules!$B$24+M2169*Rules!$B$25+N2169*Rules!$B$26)</f>
        <v>0</v>
      </c>
      <c r="U2169">
        <f t="shared" si="33"/>
        <v>0</v>
      </c>
    </row>
    <row r="2170" spans="1:21" x14ac:dyDescent="0.2">
      <c r="A2170" t="str">
        <f>MatchSquad!A2170</f>
        <v>M044</v>
      </c>
      <c r="B2170" t="str">
        <f>MatchSquad!B2170</f>
        <v>P019</v>
      </c>
      <c r="C2170" t="str">
        <f>MatchSquad!C2170</f>
        <v>Mukesh Choudhary</v>
      </c>
      <c r="D2170" t="str">
        <f>MatchSquad!D2170</f>
        <v>BWL</v>
      </c>
      <c r="E2170" t="str">
        <f>MatchSquad!E2170</f>
        <v>CSK</v>
      </c>
      <c r="F2170">
        <f>MatchSquad!G2170</f>
        <v>0</v>
      </c>
      <c r="G2170">
        <f>IF(A2170="","",SUMIFS(BallByBall!$I$2:$I$501,BallByBall!$B$2:$B$501,A2170,BallByBall!$F$2:$F$501,B2170))</f>
        <v>0</v>
      </c>
      <c r="H2170">
        <f>IF(A2170="","",COUNTIFS(BallByBall!$B$2:$B$501,A2170,BallByBall!$F$2:$F$501,B2170,BallByBall!$Q$2:$Q$501,1))</f>
        <v>0</v>
      </c>
      <c r="I2170">
        <f>IF(A2170="","",COUNTIFS(BallByBall!$B$2:$B$501,A2170,BallByBall!$F$2:$F$501,B2170,BallByBall!$R$2:$R$501,1))</f>
        <v>0</v>
      </c>
      <c r="J2170">
        <f>IF(A2170="","",SUMIFS(BallByBall!$T$2:$T$501,BallByBall!$B$2:$B$501,A2170,BallByBall!$H$2:$H$501,B2170))</f>
        <v>0</v>
      </c>
      <c r="K2170">
        <f>IF(A2170="","",SUMIFS(BallByBall!$U$2:$U$501,BallByBall!$B$2:$B$501,A2170,BallByBall!$P$2:$P$501,B2170))</f>
        <v>0</v>
      </c>
      <c r="L2170">
        <f>IF(A2170="","",SUMIFS(BallByBall!$V$2:$V$501,BallByBall!$B$2:$B$501,A2170,BallByBall!$P$2:$P$501,B2170))</f>
        <v>0</v>
      </c>
      <c r="M2170">
        <f>IF(A2170="","",SUMIFS(BallByBall!$W$2:$W$501,BallByBall!$B$2:$B$501,A2170,BallByBall!$P$2:$P$501,B2170))</f>
        <v>0</v>
      </c>
      <c r="N2170">
        <f>IF(A2170="","",SUMIFS(BallByBall!$X$2:$X$501,BallByBall!$B$2:$B$501,A2170,BallByBall!$P$2:$P$501,B2170))</f>
        <v>0</v>
      </c>
      <c r="O2170">
        <f>IF(A2170="","",SUMIFS(OverSummary!$G$2:$G$101,OverSummary!$A$2:$A$101,A2170,OverSummary!$D$2:$D$101,B2170))</f>
        <v>0</v>
      </c>
      <c r="P2170">
        <f>IF(A2170="","",G2170*Rules!$B$13+H2170*Rules!$B$14+I2170*Rules!$B$15)</f>
        <v>0</v>
      </c>
      <c r="Q2170">
        <f>IF(A2170="","",IF(G2170&gt;=100,Rules!$B$18,IF(G2170&gt;=50,Rules!$B$17,IF(G2170&gt;=30,Rules!$B$16,0)))+IF(AND(F2170=1,D2170&lt;&gt;"BWL",G2170=0),Rules!$B$27,0))</f>
        <v>0</v>
      </c>
      <c r="R2170">
        <f>IF(A2170="","",J2170*Rules!$B$19+O2170*Rules!$B$22)</f>
        <v>0</v>
      </c>
      <c r="S2170">
        <f>IF(A2170="","",IF(J2170&gt;=4,Rules!$B$21,IF(J2170&gt;=3,Rules!$B$20,0)))</f>
        <v>0</v>
      </c>
      <c r="T2170">
        <f>IF(A2170="","",K2170*Rules!$B$23+L2170*Rules!$B$24+M2170*Rules!$B$25+N2170*Rules!$B$26)</f>
        <v>0</v>
      </c>
      <c r="U2170">
        <f t="shared" si="33"/>
        <v>0</v>
      </c>
    </row>
    <row r="2171" spans="1:21" x14ac:dyDescent="0.2">
      <c r="A2171" t="str">
        <f>MatchSquad!A2171</f>
        <v>M044</v>
      </c>
      <c r="B2171" t="str">
        <f>MatchSquad!B2171</f>
        <v>P020</v>
      </c>
      <c r="C2171" t="str">
        <f>MatchSquad!C2171</f>
        <v>Shreyas Gopal</v>
      </c>
      <c r="D2171" t="str">
        <f>MatchSquad!D2171</f>
        <v>BWL</v>
      </c>
      <c r="E2171" t="str">
        <f>MatchSquad!E2171</f>
        <v>CSK</v>
      </c>
      <c r="F2171">
        <f>MatchSquad!G2171</f>
        <v>0</v>
      </c>
      <c r="G2171">
        <f>IF(A2171="","",SUMIFS(BallByBall!$I$2:$I$501,BallByBall!$B$2:$B$501,A2171,BallByBall!$F$2:$F$501,B2171))</f>
        <v>0</v>
      </c>
      <c r="H2171">
        <f>IF(A2171="","",COUNTIFS(BallByBall!$B$2:$B$501,A2171,BallByBall!$F$2:$F$501,B2171,BallByBall!$Q$2:$Q$501,1))</f>
        <v>0</v>
      </c>
      <c r="I2171">
        <f>IF(A2171="","",COUNTIFS(BallByBall!$B$2:$B$501,A2171,BallByBall!$F$2:$F$501,B2171,BallByBall!$R$2:$R$501,1))</f>
        <v>0</v>
      </c>
      <c r="J2171">
        <f>IF(A2171="","",SUMIFS(BallByBall!$T$2:$T$501,BallByBall!$B$2:$B$501,A2171,BallByBall!$H$2:$H$501,B2171))</f>
        <v>0</v>
      </c>
      <c r="K2171">
        <f>IF(A2171="","",SUMIFS(BallByBall!$U$2:$U$501,BallByBall!$B$2:$B$501,A2171,BallByBall!$P$2:$P$501,B2171))</f>
        <v>0</v>
      </c>
      <c r="L2171">
        <f>IF(A2171="","",SUMIFS(BallByBall!$V$2:$V$501,BallByBall!$B$2:$B$501,A2171,BallByBall!$P$2:$P$501,B2171))</f>
        <v>0</v>
      </c>
      <c r="M2171">
        <f>IF(A2171="","",SUMIFS(BallByBall!$W$2:$W$501,BallByBall!$B$2:$B$501,A2171,BallByBall!$P$2:$P$501,B2171))</f>
        <v>0</v>
      </c>
      <c r="N2171">
        <f>IF(A2171="","",SUMIFS(BallByBall!$X$2:$X$501,BallByBall!$B$2:$B$501,A2171,BallByBall!$P$2:$P$501,B2171))</f>
        <v>0</v>
      </c>
      <c r="O2171">
        <f>IF(A2171="","",SUMIFS(OverSummary!$G$2:$G$101,OverSummary!$A$2:$A$101,A2171,OverSummary!$D$2:$D$101,B2171))</f>
        <v>0</v>
      </c>
      <c r="P2171">
        <f>IF(A2171="","",G2171*Rules!$B$13+H2171*Rules!$B$14+I2171*Rules!$B$15)</f>
        <v>0</v>
      </c>
      <c r="Q2171">
        <f>IF(A2171="","",IF(G2171&gt;=100,Rules!$B$18,IF(G2171&gt;=50,Rules!$B$17,IF(G2171&gt;=30,Rules!$B$16,0)))+IF(AND(F2171=1,D2171&lt;&gt;"BWL",G2171=0),Rules!$B$27,0))</f>
        <v>0</v>
      </c>
      <c r="R2171">
        <f>IF(A2171="","",J2171*Rules!$B$19+O2171*Rules!$B$22)</f>
        <v>0</v>
      </c>
      <c r="S2171">
        <f>IF(A2171="","",IF(J2171&gt;=4,Rules!$B$21,IF(J2171&gt;=3,Rules!$B$20,0)))</f>
        <v>0</v>
      </c>
      <c r="T2171">
        <f>IF(A2171="","",K2171*Rules!$B$23+L2171*Rules!$B$24+M2171*Rules!$B$25+N2171*Rules!$B$26)</f>
        <v>0</v>
      </c>
      <c r="U2171">
        <f t="shared" si="33"/>
        <v>0</v>
      </c>
    </row>
    <row r="2172" spans="1:21" x14ac:dyDescent="0.2">
      <c r="A2172" t="str">
        <f>MatchSquad!A2172</f>
        <v>M044</v>
      </c>
      <c r="B2172" t="str">
        <f>MatchSquad!B2172</f>
        <v>P021</v>
      </c>
      <c r="C2172" t="str">
        <f>MatchSquad!C2172</f>
        <v>Gurjapneet Singh</v>
      </c>
      <c r="D2172" t="str">
        <f>MatchSquad!D2172</f>
        <v>BWL</v>
      </c>
      <c r="E2172" t="str">
        <f>MatchSquad!E2172</f>
        <v>CSK</v>
      </c>
      <c r="F2172">
        <f>MatchSquad!G2172</f>
        <v>0</v>
      </c>
      <c r="G2172">
        <f>IF(A2172="","",SUMIFS(BallByBall!$I$2:$I$501,BallByBall!$B$2:$B$501,A2172,BallByBall!$F$2:$F$501,B2172))</f>
        <v>0</v>
      </c>
      <c r="H2172">
        <f>IF(A2172="","",COUNTIFS(BallByBall!$B$2:$B$501,A2172,BallByBall!$F$2:$F$501,B2172,BallByBall!$Q$2:$Q$501,1))</f>
        <v>0</v>
      </c>
      <c r="I2172">
        <f>IF(A2172="","",COUNTIFS(BallByBall!$B$2:$B$501,A2172,BallByBall!$F$2:$F$501,B2172,BallByBall!$R$2:$R$501,1))</f>
        <v>0</v>
      </c>
      <c r="J2172">
        <f>IF(A2172="","",SUMIFS(BallByBall!$T$2:$T$501,BallByBall!$B$2:$B$501,A2172,BallByBall!$H$2:$H$501,B2172))</f>
        <v>0</v>
      </c>
      <c r="K2172">
        <f>IF(A2172="","",SUMIFS(BallByBall!$U$2:$U$501,BallByBall!$B$2:$B$501,A2172,BallByBall!$P$2:$P$501,B2172))</f>
        <v>0</v>
      </c>
      <c r="L2172">
        <f>IF(A2172="","",SUMIFS(BallByBall!$V$2:$V$501,BallByBall!$B$2:$B$501,A2172,BallByBall!$P$2:$P$501,B2172))</f>
        <v>0</v>
      </c>
      <c r="M2172">
        <f>IF(A2172="","",SUMIFS(BallByBall!$W$2:$W$501,BallByBall!$B$2:$B$501,A2172,BallByBall!$P$2:$P$501,B2172))</f>
        <v>0</v>
      </c>
      <c r="N2172">
        <f>IF(A2172="","",SUMIFS(BallByBall!$X$2:$X$501,BallByBall!$B$2:$B$501,A2172,BallByBall!$P$2:$P$501,B2172))</f>
        <v>0</v>
      </c>
      <c r="O2172">
        <f>IF(A2172="","",SUMIFS(OverSummary!$G$2:$G$101,OverSummary!$A$2:$A$101,A2172,OverSummary!$D$2:$D$101,B2172))</f>
        <v>0</v>
      </c>
      <c r="P2172">
        <f>IF(A2172="","",G2172*Rules!$B$13+H2172*Rules!$B$14+I2172*Rules!$B$15)</f>
        <v>0</v>
      </c>
      <c r="Q2172">
        <f>IF(A2172="","",IF(G2172&gt;=100,Rules!$B$18,IF(G2172&gt;=50,Rules!$B$17,IF(G2172&gt;=30,Rules!$B$16,0)))+IF(AND(F2172=1,D2172&lt;&gt;"BWL",G2172=0),Rules!$B$27,0))</f>
        <v>0</v>
      </c>
      <c r="R2172">
        <f>IF(A2172="","",J2172*Rules!$B$19+O2172*Rules!$B$22)</f>
        <v>0</v>
      </c>
      <c r="S2172">
        <f>IF(A2172="","",IF(J2172&gt;=4,Rules!$B$21,IF(J2172&gt;=3,Rules!$B$20,0)))</f>
        <v>0</v>
      </c>
      <c r="T2172">
        <f>IF(A2172="","",K2172*Rules!$B$23+L2172*Rules!$B$24+M2172*Rules!$B$25+N2172*Rules!$B$26)</f>
        <v>0</v>
      </c>
      <c r="U2172">
        <f t="shared" si="33"/>
        <v>0</v>
      </c>
    </row>
    <row r="2173" spans="1:21" x14ac:dyDescent="0.2">
      <c r="A2173" t="str">
        <f>MatchSquad!A2173</f>
        <v>M044</v>
      </c>
      <c r="B2173" t="str">
        <f>MatchSquad!B2173</f>
        <v>P022</v>
      </c>
      <c r="C2173" t="str">
        <f>MatchSquad!C2173</f>
        <v>Akeal Hosein</v>
      </c>
      <c r="D2173" t="str">
        <f>MatchSquad!D2173</f>
        <v>BWL</v>
      </c>
      <c r="E2173" t="str">
        <f>MatchSquad!E2173</f>
        <v>CSK</v>
      </c>
      <c r="F2173">
        <f>MatchSquad!G2173</f>
        <v>0</v>
      </c>
      <c r="G2173">
        <f>IF(A2173="","",SUMIFS(BallByBall!$I$2:$I$501,BallByBall!$B$2:$B$501,A2173,BallByBall!$F$2:$F$501,B2173))</f>
        <v>0</v>
      </c>
      <c r="H2173">
        <f>IF(A2173="","",COUNTIFS(BallByBall!$B$2:$B$501,A2173,BallByBall!$F$2:$F$501,B2173,BallByBall!$Q$2:$Q$501,1))</f>
        <v>0</v>
      </c>
      <c r="I2173">
        <f>IF(A2173="","",COUNTIFS(BallByBall!$B$2:$B$501,A2173,BallByBall!$F$2:$F$501,B2173,BallByBall!$R$2:$R$501,1))</f>
        <v>0</v>
      </c>
      <c r="J2173">
        <f>IF(A2173="","",SUMIFS(BallByBall!$T$2:$T$501,BallByBall!$B$2:$B$501,A2173,BallByBall!$H$2:$H$501,B2173))</f>
        <v>0</v>
      </c>
      <c r="K2173">
        <f>IF(A2173="","",SUMIFS(BallByBall!$U$2:$U$501,BallByBall!$B$2:$B$501,A2173,BallByBall!$P$2:$P$501,B2173))</f>
        <v>0</v>
      </c>
      <c r="L2173">
        <f>IF(A2173="","",SUMIFS(BallByBall!$V$2:$V$501,BallByBall!$B$2:$B$501,A2173,BallByBall!$P$2:$P$501,B2173))</f>
        <v>0</v>
      </c>
      <c r="M2173">
        <f>IF(A2173="","",SUMIFS(BallByBall!$W$2:$W$501,BallByBall!$B$2:$B$501,A2173,BallByBall!$P$2:$P$501,B2173))</f>
        <v>0</v>
      </c>
      <c r="N2173">
        <f>IF(A2173="","",SUMIFS(BallByBall!$X$2:$X$501,BallByBall!$B$2:$B$501,A2173,BallByBall!$P$2:$P$501,B2173))</f>
        <v>0</v>
      </c>
      <c r="O2173">
        <f>IF(A2173="","",SUMIFS(OverSummary!$G$2:$G$101,OverSummary!$A$2:$A$101,A2173,OverSummary!$D$2:$D$101,B2173))</f>
        <v>0</v>
      </c>
      <c r="P2173">
        <f>IF(A2173="","",G2173*Rules!$B$13+H2173*Rules!$B$14+I2173*Rules!$B$15)</f>
        <v>0</v>
      </c>
      <c r="Q2173">
        <f>IF(A2173="","",IF(G2173&gt;=100,Rules!$B$18,IF(G2173&gt;=50,Rules!$B$17,IF(G2173&gt;=30,Rules!$B$16,0)))+IF(AND(F2173=1,D2173&lt;&gt;"BWL",G2173=0),Rules!$B$27,0))</f>
        <v>0</v>
      </c>
      <c r="R2173">
        <f>IF(A2173="","",J2173*Rules!$B$19+O2173*Rules!$B$22)</f>
        <v>0</v>
      </c>
      <c r="S2173">
        <f>IF(A2173="","",IF(J2173&gt;=4,Rules!$B$21,IF(J2173&gt;=3,Rules!$B$20,0)))</f>
        <v>0</v>
      </c>
      <c r="T2173">
        <f>IF(A2173="","",K2173*Rules!$B$23+L2173*Rules!$B$24+M2173*Rules!$B$25+N2173*Rules!$B$26)</f>
        <v>0</v>
      </c>
      <c r="U2173">
        <f t="shared" si="33"/>
        <v>0</v>
      </c>
    </row>
    <row r="2174" spans="1:21" x14ac:dyDescent="0.2">
      <c r="A2174" t="str">
        <f>MatchSquad!A2174</f>
        <v>M044</v>
      </c>
      <c r="B2174" t="str">
        <f>MatchSquad!B2174</f>
        <v>P023</v>
      </c>
      <c r="C2174" t="str">
        <f>MatchSquad!C2174</f>
        <v>Matt Henry</v>
      </c>
      <c r="D2174" t="str">
        <f>MatchSquad!D2174</f>
        <v>BWL</v>
      </c>
      <c r="E2174" t="str">
        <f>MatchSquad!E2174</f>
        <v>CSK</v>
      </c>
      <c r="F2174">
        <f>MatchSquad!G2174</f>
        <v>0</v>
      </c>
      <c r="G2174">
        <f>IF(A2174="","",SUMIFS(BallByBall!$I$2:$I$501,BallByBall!$B$2:$B$501,A2174,BallByBall!$F$2:$F$501,B2174))</f>
        <v>0</v>
      </c>
      <c r="H2174">
        <f>IF(A2174="","",COUNTIFS(BallByBall!$B$2:$B$501,A2174,BallByBall!$F$2:$F$501,B2174,BallByBall!$Q$2:$Q$501,1))</f>
        <v>0</v>
      </c>
      <c r="I2174">
        <f>IF(A2174="","",COUNTIFS(BallByBall!$B$2:$B$501,A2174,BallByBall!$F$2:$F$501,B2174,BallByBall!$R$2:$R$501,1))</f>
        <v>0</v>
      </c>
      <c r="J2174">
        <f>IF(A2174="","",SUMIFS(BallByBall!$T$2:$T$501,BallByBall!$B$2:$B$501,A2174,BallByBall!$H$2:$H$501,B2174))</f>
        <v>0</v>
      </c>
      <c r="K2174">
        <f>IF(A2174="","",SUMIFS(BallByBall!$U$2:$U$501,BallByBall!$B$2:$B$501,A2174,BallByBall!$P$2:$P$501,B2174))</f>
        <v>0</v>
      </c>
      <c r="L2174">
        <f>IF(A2174="","",SUMIFS(BallByBall!$V$2:$V$501,BallByBall!$B$2:$B$501,A2174,BallByBall!$P$2:$P$501,B2174))</f>
        <v>0</v>
      </c>
      <c r="M2174">
        <f>IF(A2174="","",SUMIFS(BallByBall!$W$2:$W$501,BallByBall!$B$2:$B$501,A2174,BallByBall!$P$2:$P$501,B2174))</f>
        <v>0</v>
      </c>
      <c r="N2174">
        <f>IF(A2174="","",SUMIFS(BallByBall!$X$2:$X$501,BallByBall!$B$2:$B$501,A2174,BallByBall!$P$2:$P$501,B2174))</f>
        <v>0</v>
      </c>
      <c r="O2174">
        <f>IF(A2174="","",SUMIFS(OverSummary!$G$2:$G$101,OverSummary!$A$2:$A$101,A2174,OverSummary!$D$2:$D$101,B2174))</f>
        <v>0</v>
      </c>
      <c r="P2174">
        <f>IF(A2174="","",G2174*Rules!$B$13+H2174*Rules!$B$14+I2174*Rules!$B$15)</f>
        <v>0</v>
      </c>
      <c r="Q2174">
        <f>IF(A2174="","",IF(G2174&gt;=100,Rules!$B$18,IF(G2174&gt;=50,Rules!$B$17,IF(G2174&gt;=30,Rules!$B$16,0)))+IF(AND(F2174=1,D2174&lt;&gt;"BWL",G2174=0),Rules!$B$27,0))</f>
        <v>0</v>
      </c>
      <c r="R2174">
        <f>IF(A2174="","",J2174*Rules!$B$19+O2174*Rules!$B$22)</f>
        <v>0</v>
      </c>
      <c r="S2174">
        <f>IF(A2174="","",IF(J2174&gt;=4,Rules!$B$21,IF(J2174&gt;=3,Rules!$B$20,0)))</f>
        <v>0</v>
      </c>
      <c r="T2174">
        <f>IF(A2174="","",K2174*Rules!$B$23+L2174*Rules!$B$24+M2174*Rules!$B$25+N2174*Rules!$B$26)</f>
        <v>0</v>
      </c>
      <c r="U2174">
        <f t="shared" si="33"/>
        <v>0</v>
      </c>
    </row>
    <row r="2175" spans="1:21" x14ac:dyDescent="0.2">
      <c r="A2175" t="str">
        <f>MatchSquad!A2175</f>
        <v>M044</v>
      </c>
      <c r="B2175" t="str">
        <f>MatchSquad!B2175</f>
        <v>P024</v>
      </c>
      <c r="C2175" t="str">
        <f>MatchSquad!C2175</f>
        <v>Rahul Chahar</v>
      </c>
      <c r="D2175" t="str">
        <f>MatchSquad!D2175</f>
        <v>BWL</v>
      </c>
      <c r="E2175" t="str">
        <f>MatchSquad!E2175</f>
        <v>CSK</v>
      </c>
      <c r="F2175">
        <f>MatchSquad!G2175</f>
        <v>0</v>
      </c>
      <c r="G2175">
        <f>IF(A2175="","",SUMIFS(BallByBall!$I$2:$I$501,BallByBall!$B$2:$B$501,A2175,BallByBall!$F$2:$F$501,B2175))</f>
        <v>0</v>
      </c>
      <c r="H2175">
        <f>IF(A2175="","",COUNTIFS(BallByBall!$B$2:$B$501,A2175,BallByBall!$F$2:$F$501,B2175,BallByBall!$Q$2:$Q$501,1))</f>
        <v>0</v>
      </c>
      <c r="I2175">
        <f>IF(A2175="","",COUNTIFS(BallByBall!$B$2:$B$501,A2175,BallByBall!$F$2:$F$501,B2175,BallByBall!$R$2:$R$501,1))</f>
        <v>0</v>
      </c>
      <c r="J2175">
        <f>IF(A2175="","",SUMIFS(BallByBall!$T$2:$T$501,BallByBall!$B$2:$B$501,A2175,BallByBall!$H$2:$H$501,B2175))</f>
        <v>0</v>
      </c>
      <c r="K2175">
        <f>IF(A2175="","",SUMIFS(BallByBall!$U$2:$U$501,BallByBall!$B$2:$B$501,A2175,BallByBall!$P$2:$P$501,B2175))</f>
        <v>0</v>
      </c>
      <c r="L2175">
        <f>IF(A2175="","",SUMIFS(BallByBall!$V$2:$V$501,BallByBall!$B$2:$B$501,A2175,BallByBall!$P$2:$P$501,B2175))</f>
        <v>0</v>
      </c>
      <c r="M2175">
        <f>IF(A2175="","",SUMIFS(BallByBall!$W$2:$W$501,BallByBall!$B$2:$B$501,A2175,BallByBall!$P$2:$P$501,B2175))</f>
        <v>0</v>
      </c>
      <c r="N2175">
        <f>IF(A2175="","",SUMIFS(BallByBall!$X$2:$X$501,BallByBall!$B$2:$B$501,A2175,BallByBall!$P$2:$P$501,B2175))</f>
        <v>0</v>
      </c>
      <c r="O2175">
        <f>IF(A2175="","",SUMIFS(OverSummary!$G$2:$G$101,OverSummary!$A$2:$A$101,A2175,OverSummary!$D$2:$D$101,B2175))</f>
        <v>0</v>
      </c>
      <c r="P2175">
        <f>IF(A2175="","",G2175*Rules!$B$13+H2175*Rules!$B$14+I2175*Rules!$B$15)</f>
        <v>0</v>
      </c>
      <c r="Q2175">
        <f>IF(A2175="","",IF(G2175&gt;=100,Rules!$B$18,IF(G2175&gt;=50,Rules!$B$17,IF(G2175&gt;=30,Rules!$B$16,0)))+IF(AND(F2175=1,D2175&lt;&gt;"BWL",G2175=0),Rules!$B$27,0))</f>
        <v>0</v>
      </c>
      <c r="R2175">
        <f>IF(A2175="","",J2175*Rules!$B$19+O2175*Rules!$B$22)</f>
        <v>0</v>
      </c>
      <c r="S2175">
        <f>IF(A2175="","",IF(J2175&gt;=4,Rules!$B$21,IF(J2175&gt;=3,Rules!$B$20,0)))</f>
        <v>0</v>
      </c>
      <c r="T2175">
        <f>IF(A2175="","",K2175*Rules!$B$23+L2175*Rules!$B$24+M2175*Rules!$B$25+N2175*Rules!$B$26)</f>
        <v>0</v>
      </c>
      <c r="U2175">
        <f t="shared" si="33"/>
        <v>0</v>
      </c>
    </row>
    <row r="2176" spans="1:21" x14ac:dyDescent="0.2">
      <c r="A2176" t="str">
        <f>MatchSquad!A2176</f>
        <v>M044</v>
      </c>
      <c r="B2176" t="str">
        <f>MatchSquad!B2176</f>
        <v>P025</v>
      </c>
      <c r="C2176" t="str">
        <f>MatchSquad!C2176</f>
        <v>Spencer Johnson</v>
      </c>
      <c r="D2176" t="str">
        <f>MatchSquad!D2176</f>
        <v>BWL</v>
      </c>
      <c r="E2176" t="str">
        <f>MatchSquad!E2176</f>
        <v>CSK</v>
      </c>
      <c r="F2176">
        <f>MatchSquad!G2176</f>
        <v>0</v>
      </c>
      <c r="G2176">
        <f>IF(A2176="","",SUMIFS(BallByBall!$I$2:$I$501,BallByBall!$B$2:$B$501,A2176,BallByBall!$F$2:$F$501,B2176))</f>
        <v>0</v>
      </c>
      <c r="H2176">
        <f>IF(A2176="","",COUNTIFS(BallByBall!$B$2:$B$501,A2176,BallByBall!$F$2:$F$501,B2176,BallByBall!$Q$2:$Q$501,1))</f>
        <v>0</v>
      </c>
      <c r="I2176">
        <f>IF(A2176="","",COUNTIFS(BallByBall!$B$2:$B$501,A2176,BallByBall!$F$2:$F$501,B2176,BallByBall!$R$2:$R$501,1))</f>
        <v>0</v>
      </c>
      <c r="J2176">
        <f>IF(A2176="","",SUMIFS(BallByBall!$T$2:$T$501,BallByBall!$B$2:$B$501,A2176,BallByBall!$H$2:$H$501,B2176))</f>
        <v>0</v>
      </c>
      <c r="K2176">
        <f>IF(A2176="","",SUMIFS(BallByBall!$U$2:$U$501,BallByBall!$B$2:$B$501,A2176,BallByBall!$P$2:$P$501,B2176))</f>
        <v>0</v>
      </c>
      <c r="L2176">
        <f>IF(A2176="","",SUMIFS(BallByBall!$V$2:$V$501,BallByBall!$B$2:$B$501,A2176,BallByBall!$P$2:$P$501,B2176))</f>
        <v>0</v>
      </c>
      <c r="M2176">
        <f>IF(A2176="","",SUMIFS(BallByBall!$W$2:$W$501,BallByBall!$B$2:$B$501,A2176,BallByBall!$P$2:$P$501,B2176))</f>
        <v>0</v>
      </c>
      <c r="N2176">
        <f>IF(A2176="","",SUMIFS(BallByBall!$X$2:$X$501,BallByBall!$B$2:$B$501,A2176,BallByBall!$P$2:$P$501,B2176))</f>
        <v>0</v>
      </c>
      <c r="O2176">
        <f>IF(A2176="","",SUMIFS(OverSummary!$G$2:$G$101,OverSummary!$A$2:$A$101,A2176,OverSummary!$D$2:$D$101,B2176))</f>
        <v>0</v>
      </c>
      <c r="P2176">
        <f>IF(A2176="","",G2176*Rules!$B$13+H2176*Rules!$B$14+I2176*Rules!$B$15)</f>
        <v>0</v>
      </c>
      <c r="Q2176">
        <f>IF(A2176="","",IF(G2176&gt;=100,Rules!$B$18,IF(G2176&gt;=50,Rules!$B$17,IF(G2176&gt;=30,Rules!$B$16,0)))+IF(AND(F2176=1,D2176&lt;&gt;"BWL",G2176=0),Rules!$B$27,0))</f>
        <v>0</v>
      </c>
      <c r="R2176">
        <f>IF(A2176="","",J2176*Rules!$B$19+O2176*Rules!$B$22)</f>
        <v>0</v>
      </c>
      <c r="S2176">
        <f>IF(A2176="","",IF(J2176&gt;=4,Rules!$B$21,IF(J2176&gt;=3,Rules!$B$20,0)))</f>
        <v>0</v>
      </c>
      <c r="T2176">
        <f>IF(A2176="","",K2176*Rules!$B$23+L2176*Rules!$B$24+M2176*Rules!$B$25+N2176*Rules!$B$26)</f>
        <v>0</v>
      </c>
      <c r="U2176">
        <f t="shared" si="33"/>
        <v>0</v>
      </c>
    </row>
    <row r="2177" spans="1:21" x14ac:dyDescent="0.2">
      <c r="A2177" t="str">
        <f>MatchSquad!A2177</f>
        <v>M044</v>
      </c>
      <c r="B2177" t="str">
        <f>MatchSquad!B2177</f>
        <v>P126</v>
      </c>
      <c r="C2177" t="str">
        <f>MatchSquad!C2177</f>
        <v>Rohit Sharma</v>
      </c>
      <c r="D2177" t="str">
        <f>MatchSquad!D2177</f>
        <v>BAT</v>
      </c>
      <c r="E2177" t="str">
        <f>MatchSquad!E2177</f>
        <v>MI</v>
      </c>
      <c r="F2177">
        <f>MatchSquad!G2177</f>
        <v>0</v>
      </c>
      <c r="G2177">
        <f>IF(A2177="","",SUMIFS(BallByBall!$I$2:$I$501,BallByBall!$B$2:$B$501,A2177,BallByBall!$F$2:$F$501,B2177))</f>
        <v>0</v>
      </c>
      <c r="H2177">
        <f>IF(A2177="","",COUNTIFS(BallByBall!$B$2:$B$501,A2177,BallByBall!$F$2:$F$501,B2177,BallByBall!$Q$2:$Q$501,1))</f>
        <v>0</v>
      </c>
      <c r="I2177">
        <f>IF(A2177="","",COUNTIFS(BallByBall!$B$2:$B$501,A2177,BallByBall!$F$2:$F$501,B2177,BallByBall!$R$2:$R$501,1))</f>
        <v>0</v>
      </c>
      <c r="J2177">
        <f>IF(A2177="","",SUMIFS(BallByBall!$T$2:$T$501,BallByBall!$B$2:$B$501,A2177,BallByBall!$H$2:$H$501,B2177))</f>
        <v>0</v>
      </c>
      <c r="K2177">
        <f>IF(A2177="","",SUMIFS(BallByBall!$U$2:$U$501,BallByBall!$B$2:$B$501,A2177,BallByBall!$P$2:$P$501,B2177))</f>
        <v>0</v>
      </c>
      <c r="L2177">
        <f>IF(A2177="","",SUMIFS(BallByBall!$V$2:$V$501,BallByBall!$B$2:$B$501,A2177,BallByBall!$P$2:$P$501,B2177))</f>
        <v>0</v>
      </c>
      <c r="M2177">
        <f>IF(A2177="","",SUMIFS(BallByBall!$W$2:$W$501,BallByBall!$B$2:$B$501,A2177,BallByBall!$P$2:$P$501,B2177))</f>
        <v>0</v>
      </c>
      <c r="N2177">
        <f>IF(A2177="","",SUMIFS(BallByBall!$X$2:$X$501,BallByBall!$B$2:$B$501,A2177,BallByBall!$P$2:$P$501,B2177))</f>
        <v>0</v>
      </c>
      <c r="O2177">
        <f>IF(A2177="","",SUMIFS(OverSummary!$G$2:$G$101,OverSummary!$A$2:$A$101,A2177,OverSummary!$D$2:$D$101,B2177))</f>
        <v>0</v>
      </c>
      <c r="P2177">
        <f>IF(A2177="","",G2177*Rules!$B$13+H2177*Rules!$B$14+I2177*Rules!$B$15)</f>
        <v>0</v>
      </c>
      <c r="Q2177">
        <f>IF(A2177="","",IF(G2177&gt;=100,Rules!$B$18,IF(G2177&gt;=50,Rules!$B$17,IF(G2177&gt;=30,Rules!$B$16,0)))+IF(AND(F2177=1,D2177&lt;&gt;"BWL",G2177=0),Rules!$B$27,0))</f>
        <v>0</v>
      </c>
      <c r="R2177">
        <f>IF(A2177="","",J2177*Rules!$B$19+O2177*Rules!$B$22)</f>
        <v>0</v>
      </c>
      <c r="S2177">
        <f>IF(A2177="","",IF(J2177&gt;=4,Rules!$B$21,IF(J2177&gt;=3,Rules!$B$20,0)))</f>
        <v>0</v>
      </c>
      <c r="T2177">
        <f>IF(A2177="","",K2177*Rules!$B$23+L2177*Rules!$B$24+M2177*Rules!$B$25+N2177*Rules!$B$26)</f>
        <v>0</v>
      </c>
      <c r="U2177">
        <f t="shared" si="33"/>
        <v>0</v>
      </c>
    </row>
    <row r="2178" spans="1:21" x14ac:dyDescent="0.2">
      <c r="A2178" t="str">
        <f>MatchSquad!A2178</f>
        <v>M044</v>
      </c>
      <c r="B2178" t="str">
        <f>MatchSquad!B2178</f>
        <v>P127</v>
      </c>
      <c r="C2178" t="str">
        <f>MatchSquad!C2178</f>
        <v>Surya Kumar Yadav</v>
      </c>
      <c r="D2178" t="str">
        <f>MatchSquad!D2178</f>
        <v>BAT</v>
      </c>
      <c r="E2178" t="str">
        <f>MatchSquad!E2178</f>
        <v>MI</v>
      </c>
      <c r="F2178">
        <f>MatchSquad!G2178</f>
        <v>0</v>
      </c>
      <c r="G2178">
        <f>IF(A2178="","",SUMIFS(BallByBall!$I$2:$I$501,BallByBall!$B$2:$B$501,A2178,BallByBall!$F$2:$F$501,B2178))</f>
        <v>0</v>
      </c>
      <c r="H2178">
        <f>IF(A2178="","",COUNTIFS(BallByBall!$B$2:$B$501,A2178,BallByBall!$F$2:$F$501,B2178,BallByBall!$Q$2:$Q$501,1))</f>
        <v>0</v>
      </c>
      <c r="I2178">
        <f>IF(A2178="","",COUNTIFS(BallByBall!$B$2:$B$501,A2178,BallByBall!$F$2:$F$501,B2178,BallByBall!$R$2:$R$501,1))</f>
        <v>0</v>
      </c>
      <c r="J2178">
        <f>IF(A2178="","",SUMIFS(BallByBall!$T$2:$T$501,BallByBall!$B$2:$B$501,A2178,BallByBall!$H$2:$H$501,B2178))</f>
        <v>0</v>
      </c>
      <c r="K2178">
        <f>IF(A2178="","",SUMIFS(BallByBall!$U$2:$U$501,BallByBall!$B$2:$B$501,A2178,BallByBall!$P$2:$P$501,B2178))</f>
        <v>0</v>
      </c>
      <c r="L2178">
        <f>IF(A2178="","",SUMIFS(BallByBall!$V$2:$V$501,BallByBall!$B$2:$B$501,A2178,BallByBall!$P$2:$P$501,B2178))</f>
        <v>0</v>
      </c>
      <c r="M2178">
        <f>IF(A2178="","",SUMIFS(BallByBall!$W$2:$W$501,BallByBall!$B$2:$B$501,A2178,BallByBall!$P$2:$P$501,B2178))</f>
        <v>0</v>
      </c>
      <c r="N2178">
        <f>IF(A2178="","",SUMIFS(BallByBall!$X$2:$X$501,BallByBall!$B$2:$B$501,A2178,BallByBall!$P$2:$P$501,B2178))</f>
        <v>0</v>
      </c>
      <c r="O2178">
        <f>IF(A2178="","",SUMIFS(OverSummary!$G$2:$G$101,OverSummary!$A$2:$A$101,A2178,OverSummary!$D$2:$D$101,B2178))</f>
        <v>0</v>
      </c>
      <c r="P2178">
        <f>IF(A2178="","",G2178*Rules!$B$13+H2178*Rules!$B$14+I2178*Rules!$B$15)</f>
        <v>0</v>
      </c>
      <c r="Q2178">
        <f>IF(A2178="","",IF(G2178&gt;=100,Rules!$B$18,IF(G2178&gt;=50,Rules!$B$17,IF(G2178&gt;=30,Rules!$B$16,0)))+IF(AND(F2178=1,D2178&lt;&gt;"BWL",G2178=0),Rules!$B$27,0))</f>
        <v>0</v>
      </c>
      <c r="R2178">
        <f>IF(A2178="","",J2178*Rules!$B$19+O2178*Rules!$B$22)</f>
        <v>0</v>
      </c>
      <c r="S2178">
        <f>IF(A2178="","",IF(J2178&gt;=4,Rules!$B$21,IF(J2178&gt;=3,Rules!$B$20,0)))</f>
        <v>0</v>
      </c>
      <c r="T2178">
        <f>IF(A2178="","",K2178*Rules!$B$23+L2178*Rules!$B$24+M2178*Rules!$B$25+N2178*Rules!$B$26)</f>
        <v>0</v>
      </c>
      <c r="U2178">
        <f t="shared" ref="U2178:U2241" si="34">IF(A2178="","",P2178+Q2178+R2178+S2178+T2178)</f>
        <v>0</v>
      </c>
    </row>
    <row r="2179" spans="1:21" x14ac:dyDescent="0.2">
      <c r="A2179" t="str">
        <f>MatchSquad!A2179</f>
        <v>M044</v>
      </c>
      <c r="B2179" t="str">
        <f>MatchSquad!B2179</f>
        <v>P128</v>
      </c>
      <c r="C2179" t="str">
        <f>MatchSquad!C2179</f>
        <v>Robin Minz</v>
      </c>
      <c r="D2179" t="str">
        <f>MatchSquad!D2179</f>
        <v>WK</v>
      </c>
      <c r="E2179" t="str">
        <f>MatchSquad!E2179</f>
        <v>MI</v>
      </c>
      <c r="F2179">
        <f>MatchSquad!G2179</f>
        <v>0</v>
      </c>
      <c r="G2179">
        <f>IF(A2179="","",SUMIFS(BallByBall!$I$2:$I$501,BallByBall!$B$2:$B$501,A2179,BallByBall!$F$2:$F$501,B2179))</f>
        <v>0</v>
      </c>
      <c r="H2179">
        <f>IF(A2179="","",COUNTIFS(BallByBall!$B$2:$B$501,A2179,BallByBall!$F$2:$F$501,B2179,BallByBall!$Q$2:$Q$501,1))</f>
        <v>0</v>
      </c>
      <c r="I2179">
        <f>IF(A2179="","",COUNTIFS(BallByBall!$B$2:$B$501,A2179,BallByBall!$F$2:$F$501,B2179,BallByBall!$R$2:$R$501,1))</f>
        <v>0</v>
      </c>
      <c r="J2179">
        <f>IF(A2179="","",SUMIFS(BallByBall!$T$2:$T$501,BallByBall!$B$2:$B$501,A2179,BallByBall!$H$2:$H$501,B2179))</f>
        <v>0</v>
      </c>
      <c r="K2179">
        <f>IF(A2179="","",SUMIFS(BallByBall!$U$2:$U$501,BallByBall!$B$2:$B$501,A2179,BallByBall!$P$2:$P$501,B2179))</f>
        <v>0</v>
      </c>
      <c r="L2179">
        <f>IF(A2179="","",SUMIFS(BallByBall!$V$2:$V$501,BallByBall!$B$2:$B$501,A2179,BallByBall!$P$2:$P$501,B2179))</f>
        <v>0</v>
      </c>
      <c r="M2179">
        <f>IF(A2179="","",SUMIFS(BallByBall!$W$2:$W$501,BallByBall!$B$2:$B$501,A2179,BallByBall!$P$2:$P$501,B2179))</f>
        <v>0</v>
      </c>
      <c r="N2179">
        <f>IF(A2179="","",SUMIFS(BallByBall!$X$2:$X$501,BallByBall!$B$2:$B$501,A2179,BallByBall!$P$2:$P$501,B2179))</f>
        <v>0</v>
      </c>
      <c r="O2179">
        <f>IF(A2179="","",SUMIFS(OverSummary!$G$2:$G$101,OverSummary!$A$2:$A$101,A2179,OverSummary!$D$2:$D$101,B2179))</f>
        <v>0</v>
      </c>
      <c r="P2179">
        <f>IF(A2179="","",G2179*Rules!$B$13+H2179*Rules!$B$14+I2179*Rules!$B$15)</f>
        <v>0</v>
      </c>
      <c r="Q2179">
        <f>IF(A2179="","",IF(G2179&gt;=100,Rules!$B$18,IF(G2179&gt;=50,Rules!$B$17,IF(G2179&gt;=30,Rules!$B$16,0)))+IF(AND(F2179=1,D2179&lt;&gt;"BWL",G2179=0),Rules!$B$27,0))</f>
        <v>0</v>
      </c>
      <c r="R2179">
        <f>IF(A2179="","",J2179*Rules!$B$19+O2179*Rules!$B$22)</f>
        <v>0</v>
      </c>
      <c r="S2179">
        <f>IF(A2179="","",IF(J2179&gt;=4,Rules!$B$21,IF(J2179&gt;=3,Rules!$B$20,0)))</f>
        <v>0</v>
      </c>
      <c r="T2179">
        <f>IF(A2179="","",K2179*Rules!$B$23+L2179*Rules!$B$24+M2179*Rules!$B$25+N2179*Rules!$B$26)</f>
        <v>0</v>
      </c>
      <c r="U2179">
        <f t="shared" si="34"/>
        <v>0</v>
      </c>
    </row>
    <row r="2180" spans="1:21" x14ac:dyDescent="0.2">
      <c r="A2180" t="str">
        <f>MatchSquad!A2180</f>
        <v>M044</v>
      </c>
      <c r="B2180" t="str">
        <f>MatchSquad!B2180</f>
        <v>P129</v>
      </c>
      <c r="C2180" t="str">
        <f>MatchSquad!C2180</f>
        <v>Sherfane Rutherford</v>
      </c>
      <c r="D2180" t="str">
        <f>MatchSquad!D2180</f>
        <v>BAT</v>
      </c>
      <c r="E2180" t="str">
        <f>MatchSquad!E2180</f>
        <v>MI</v>
      </c>
      <c r="F2180">
        <f>MatchSquad!G2180</f>
        <v>0</v>
      </c>
      <c r="G2180">
        <f>IF(A2180="","",SUMIFS(BallByBall!$I$2:$I$501,BallByBall!$B$2:$B$501,A2180,BallByBall!$F$2:$F$501,B2180))</f>
        <v>0</v>
      </c>
      <c r="H2180">
        <f>IF(A2180="","",COUNTIFS(BallByBall!$B$2:$B$501,A2180,BallByBall!$F$2:$F$501,B2180,BallByBall!$Q$2:$Q$501,1))</f>
        <v>0</v>
      </c>
      <c r="I2180">
        <f>IF(A2180="","",COUNTIFS(BallByBall!$B$2:$B$501,A2180,BallByBall!$F$2:$F$501,B2180,BallByBall!$R$2:$R$501,1))</f>
        <v>0</v>
      </c>
      <c r="J2180">
        <f>IF(A2180="","",SUMIFS(BallByBall!$T$2:$T$501,BallByBall!$B$2:$B$501,A2180,BallByBall!$H$2:$H$501,B2180))</f>
        <v>0</v>
      </c>
      <c r="K2180">
        <f>IF(A2180="","",SUMIFS(BallByBall!$U$2:$U$501,BallByBall!$B$2:$B$501,A2180,BallByBall!$P$2:$P$501,B2180))</f>
        <v>0</v>
      </c>
      <c r="L2180">
        <f>IF(A2180="","",SUMIFS(BallByBall!$V$2:$V$501,BallByBall!$B$2:$B$501,A2180,BallByBall!$P$2:$P$501,B2180))</f>
        <v>0</v>
      </c>
      <c r="M2180">
        <f>IF(A2180="","",SUMIFS(BallByBall!$W$2:$W$501,BallByBall!$B$2:$B$501,A2180,BallByBall!$P$2:$P$501,B2180))</f>
        <v>0</v>
      </c>
      <c r="N2180">
        <f>IF(A2180="","",SUMIFS(BallByBall!$X$2:$X$501,BallByBall!$B$2:$B$501,A2180,BallByBall!$P$2:$P$501,B2180))</f>
        <v>0</v>
      </c>
      <c r="O2180">
        <f>IF(A2180="","",SUMIFS(OverSummary!$G$2:$G$101,OverSummary!$A$2:$A$101,A2180,OverSummary!$D$2:$D$101,B2180))</f>
        <v>0</v>
      </c>
      <c r="P2180">
        <f>IF(A2180="","",G2180*Rules!$B$13+H2180*Rules!$B$14+I2180*Rules!$B$15)</f>
        <v>0</v>
      </c>
      <c r="Q2180">
        <f>IF(A2180="","",IF(G2180&gt;=100,Rules!$B$18,IF(G2180&gt;=50,Rules!$B$17,IF(G2180&gt;=30,Rules!$B$16,0)))+IF(AND(F2180=1,D2180&lt;&gt;"BWL",G2180=0),Rules!$B$27,0))</f>
        <v>0</v>
      </c>
      <c r="R2180">
        <f>IF(A2180="","",J2180*Rules!$B$19+O2180*Rules!$B$22)</f>
        <v>0</v>
      </c>
      <c r="S2180">
        <f>IF(A2180="","",IF(J2180&gt;=4,Rules!$B$21,IF(J2180&gt;=3,Rules!$B$20,0)))</f>
        <v>0</v>
      </c>
      <c r="T2180">
        <f>IF(A2180="","",K2180*Rules!$B$23+L2180*Rules!$B$24+M2180*Rules!$B$25+N2180*Rules!$B$26)</f>
        <v>0</v>
      </c>
      <c r="U2180">
        <f t="shared" si="34"/>
        <v>0</v>
      </c>
    </row>
    <row r="2181" spans="1:21" x14ac:dyDescent="0.2">
      <c r="A2181" t="str">
        <f>MatchSquad!A2181</f>
        <v>M044</v>
      </c>
      <c r="B2181" t="str">
        <f>MatchSquad!B2181</f>
        <v>P130</v>
      </c>
      <c r="C2181" t="str">
        <f>MatchSquad!C2181</f>
        <v>Ryan Rickelton</v>
      </c>
      <c r="D2181" t="str">
        <f>MatchSquad!D2181</f>
        <v>WK</v>
      </c>
      <c r="E2181" t="str">
        <f>MatchSquad!E2181</f>
        <v>MI</v>
      </c>
      <c r="F2181">
        <f>MatchSquad!G2181</f>
        <v>0</v>
      </c>
      <c r="G2181">
        <f>IF(A2181="","",SUMIFS(BallByBall!$I$2:$I$501,BallByBall!$B$2:$B$501,A2181,BallByBall!$F$2:$F$501,B2181))</f>
        <v>0</v>
      </c>
      <c r="H2181">
        <f>IF(A2181="","",COUNTIFS(BallByBall!$B$2:$B$501,A2181,BallByBall!$F$2:$F$501,B2181,BallByBall!$Q$2:$Q$501,1))</f>
        <v>0</v>
      </c>
      <c r="I2181">
        <f>IF(A2181="","",COUNTIFS(BallByBall!$B$2:$B$501,A2181,BallByBall!$F$2:$F$501,B2181,BallByBall!$R$2:$R$501,1))</f>
        <v>0</v>
      </c>
      <c r="J2181">
        <f>IF(A2181="","",SUMIFS(BallByBall!$T$2:$T$501,BallByBall!$B$2:$B$501,A2181,BallByBall!$H$2:$H$501,B2181))</f>
        <v>0</v>
      </c>
      <c r="K2181">
        <f>IF(A2181="","",SUMIFS(BallByBall!$U$2:$U$501,BallByBall!$B$2:$B$501,A2181,BallByBall!$P$2:$P$501,B2181))</f>
        <v>0</v>
      </c>
      <c r="L2181">
        <f>IF(A2181="","",SUMIFS(BallByBall!$V$2:$V$501,BallByBall!$B$2:$B$501,A2181,BallByBall!$P$2:$P$501,B2181))</f>
        <v>0</v>
      </c>
      <c r="M2181">
        <f>IF(A2181="","",SUMIFS(BallByBall!$W$2:$W$501,BallByBall!$B$2:$B$501,A2181,BallByBall!$P$2:$P$501,B2181))</f>
        <v>0</v>
      </c>
      <c r="N2181">
        <f>IF(A2181="","",SUMIFS(BallByBall!$X$2:$X$501,BallByBall!$B$2:$B$501,A2181,BallByBall!$P$2:$P$501,B2181))</f>
        <v>0</v>
      </c>
      <c r="O2181">
        <f>IF(A2181="","",SUMIFS(OverSummary!$G$2:$G$101,OverSummary!$A$2:$A$101,A2181,OverSummary!$D$2:$D$101,B2181))</f>
        <v>0</v>
      </c>
      <c r="P2181">
        <f>IF(A2181="","",G2181*Rules!$B$13+H2181*Rules!$B$14+I2181*Rules!$B$15)</f>
        <v>0</v>
      </c>
      <c r="Q2181">
        <f>IF(A2181="","",IF(G2181&gt;=100,Rules!$B$18,IF(G2181&gt;=50,Rules!$B$17,IF(G2181&gt;=30,Rules!$B$16,0)))+IF(AND(F2181=1,D2181&lt;&gt;"BWL",G2181=0),Rules!$B$27,0))</f>
        <v>0</v>
      </c>
      <c r="R2181">
        <f>IF(A2181="","",J2181*Rules!$B$19+O2181*Rules!$B$22)</f>
        <v>0</v>
      </c>
      <c r="S2181">
        <f>IF(A2181="","",IF(J2181&gt;=4,Rules!$B$21,IF(J2181&gt;=3,Rules!$B$20,0)))</f>
        <v>0</v>
      </c>
      <c r="T2181">
        <f>IF(A2181="","",K2181*Rules!$B$23+L2181*Rules!$B$24+M2181*Rules!$B$25+N2181*Rules!$B$26)</f>
        <v>0</v>
      </c>
      <c r="U2181">
        <f t="shared" si="34"/>
        <v>0</v>
      </c>
    </row>
    <row r="2182" spans="1:21" x14ac:dyDescent="0.2">
      <c r="A2182" t="str">
        <f>MatchSquad!A2182</f>
        <v>M044</v>
      </c>
      <c r="B2182" t="str">
        <f>MatchSquad!B2182</f>
        <v>P131</v>
      </c>
      <c r="C2182" t="str">
        <f>MatchSquad!C2182</f>
        <v>Quinton de Kock</v>
      </c>
      <c r="D2182" t="str">
        <f>MatchSquad!D2182</f>
        <v>WK</v>
      </c>
      <c r="E2182" t="str">
        <f>MatchSquad!E2182</f>
        <v>MI</v>
      </c>
      <c r="F2182">
        <f>MatchSquad!G2182</f>
        <v>0</v>
      </c>
      <c r="G2182">
        <f>IF(A2182="","",SUMIFS(BallByBall!$I$2:$I$501,BallByBall!$B$2:$B$501,A2182,BallByBall!$F$2:$F$501,B2182))</f>
        <v>0</v>
      </c>
      <c r="H2182">
        <f>IF(A2182="","",COUNTIFS(BallByBall!$B$2:$B$501,A2182,BallByBall!$F$2:$F$501,B2182,BallByBall!$Q$2:$Q$501,1))</f>
        <v>0</v>
      </c>
      <c r="I2182">
        <f>IF(A2182="","",COUNTIFS(BallByBall!$B$2:$B$501,A2182,BallByBall!$F$2:$F$501,B2182,BallByBall!$R$2:$R$501,1))</f>
        <v>0</v>
      </c>
      <c r="J2182">
        <f>IF(A2182="","",SUMIFS(BallByBall!$T$2:$T$501,BallByBall!$B$2:$B$501,A2182,BallByBall!$H$2:$H$501,B2182))</f>
        <v>0</v>
      </c>
      <c r="K2182">
        <f>IF(A2182="","",SUMIFS(BallByBall!$U$2:$U$501,BallByBall!$B$2:$B$501,A2182,BallByBall!$P$2:$P$501,B2182))</f>
        <v>0</v>
      </c>
      <c r="L2182">
        <f>IF(A2182="","",SUMIFS(BallByBall!$V$2:$V$501,BallByBall!$B$2:$B$501,A2182,BallByBall!$P$2:$P$501,B2182))</f>
        <v>0</v>
      </c>
      <c r="M2182">
        <f>IF(A2182="","",SUMIFS(BallByBall!$W$2:$W$501,BallByBall!$B$2:$B$501,A2182,BallByBall!$P$2:$P$501,B2182))</f>
        <v>0</v>
      </c>
      <c r="N2182">
        <f>IF(A2182="","",SUMIFS(BallByBall!$X$2:$X$501,BallByBall!$B$2:$B$501,A2182,BallByBall!$P$2:$P$501,B2182))</f>
        <v>0</v>
      </c>
      <c r="O2182">
        <f>IF(A2182="","",SUMIFS(OverSummary!$G$2:$G$101,OverSummary!$A$2:$A$101,A2182,OverSummary!$D$2:$D$101,B2182))</f>
        <v>0</v>
      </c>
      <c r="P2182">
        <f>IF(A2182="","",G2182*Rules!$B$13+H2182*Rules!$B$14+I2182*Rules!$B$15)</f>
        <v>0</v>
      </c>
      <c r="Q2182">
        <f>IF(A2182="","",IF(G2182&gt;=100,Rules!$B$18,IF(G2182&gt;=50,Rules!$B$17,IF(G2182&gt;=30,Rules!$B$16,0)))+IF(AND(F2182=1,D2182&lt;&gt;"BWL",G2182=0),Rules!$B$27,0))</f>
        <v>0</v>
      </c>
      <c r="R2182">
        <f>IF(A2182="","",J2182*Rules!$B$19+O2182*Rules!$B$22)</f>
        <v>0</v>
      </c>
      <c r="S2182">
        <f>IF(A2182="","",IF(J2182&gt;=4,Rules!$B$21,IF(J2182&gt;=3,Rules!$B$20,0)))</f>
        <v>0</v>
      </c>
      <c r="T2182">
        <f>IF(A2182="","",K2182*Rules!$B$23+L2182*Rules!$B$24+M2182*Rules!$B$25+N2182*Rules!$B$26)</f>
        <v>0</v>
      </c>
      <c r="U2182">
        <f t="shared" si="34"/>
        <v>0</v>
      </c>
    </row>
    <row r="2183" spans="1:21" x14ac:dyDescent="0.2">
      <c r="A2183" t="str">
        <f>MatchSquad!A2183</f>
        <v>M044</v>
      </c>
      <c r="B2183" t="str">
        <f>MatchSquad!B2183</f>
        <v>P132</v>
      </c>
      <c r="C2183" t="str">
        <f>MatchSquad!C2183</f>
        <v>Danish Malewar</v>
      </c>
      <c r="D2183" t="str">
        <f>MatchSquad!D2183</f>
        <v>BAT</v>
      </c>
      <c r="E2183" t="str">
        <f>MatchSquad!E2183</f>
        <v>MI</v>
      </c>
      <c r="F2183">
        <f>MatchSquad!G2183</f>
        <v>0</v>
      </c>
      <c r="G2183">
        <f>IF(A2183="","",SUMIFS(BallByBall!$I$2:$I$501,BallByBall!$B$2:$B$501,A2183,BallByBall!$F$2:$F$501,B2183))</f>
        <v>0</v>
      </c>
      <c r="H2183">
        <f>IF(A2183="","",COUNTIFS(BallByBall!$B$2:$B$501,A2183,BallByBall!$F$2:$F$501,B2183,BallByBall!$Q$2:$Q$501,1))</f>
        <v>0</v>
      </c>
      <c r="I2183">
        <f>IF(A2183="","",COUNTIFS(BallByBall!$B$2:$B$501,A2183,BallByBall!$F$2:$F$501,B2183,BallByBall!$R$2:$R$501,1))</f>
        <v>0</v>
      </c>
      <c r="J2183">
        <f>IF(A2183="","",SUMIFS(BallByBall!$T$2:$T$501,BallByBall!$B$2:$B$501,A2183,BallByBall!$H$2:$H$501,B2183))</f>
        <v>0</v>
      </c>
      <c r="K2183">
        <f>IF(A2183="","",SUMIFS(BallByBall!$U$2:$U$501,BallByBall!$B$2:$B$501,A2183,BallByBall!$P$2:$P$501,B2183))</f>
        <v>0</v>
      </c>
      <c r="L2183">
        <f>IF(A2183="","",SUMIFS(BallByBall!$V$2:$V$501,BallByBall!$B$2:$B$501,A2183,BallByBall!$P$2:$P$501,B2183))</f>
        <v>0</v>
      </c>
      <c r="M2183">
        <f>IF(A2183="","",SUMIFS(BallByBall!$W$2:$W$501,BallByBall!$B$2:$B$501,A2183,BallByBall!$P$2:$P$501,B2183))</f>
        <v>0</v>
      </c>
      <c r="N2183">
        <f>IF(A2183="","",SUMIFS(BallByBall!$X$2:$X$501,BallByBall!$B$2:$B$501,A2183,BallByBall!$P$2:$P$501,B2183))</f>
        <v>0</v>
      </c>
      <c r="O2183">
        <f>IF(A2183="","",SUMIFS(OverSummary!$G$2:$G$101,OverSummary!$A$2:$A$101,A2183,OverSummary!$D$2:$D$101,B2183))</f>
        <v>0</v>
      </c>
      <c r="P2183">
        <f>IF(A2183="","",G2183*Rules!$B$13+H2183*Rules!$B$14+I2183*Rules!$B$15)</f>
        <v>0</v>
      </c>
      <c r="Q2183">
        <f>IF(A2183="","",IF(G2183&gt;=100,Rules!$B$18,IF(G2183&gt;=50,Rules!$B$17,IF(G2183&gt;=30,Rules!$B$16,0)))+IF(AND(F2183=1,D2183&lt;&gt;"BWL",G2183=0),Rules!$B$27,0))</f>
        <v>0</v>
      </c>
      <c r="R2183">
        <f>IF(A2183="","",J2183*Rules!$B$19+O2183*Rules!$B$22)</f>
        <v>0</v>
      </c>
      <c r="S2183">
        <f>IF(A2183="","",IF(J2183&gt;=4,Rules!$B$21,IF(J2183&gt;=3,Rules!$B$20,0)))</f>
        <v>0</v>
      </c>
      <c r="T2183">
        <f>IF(A2183="","",K2183*Rules!$B$23+L2183*Rules!$B$24+M2183*Rules!$B$25+N2183*Rules!$B$26)</f>
        <v>0</v>
      </c>
      <c r="U2183">
        <f t="shared" si="34"/>
        <v>0</v>
      </c>
    </row>
    <row r="2184" spans="1:21" x14ac:dyDescent="0.2">
      <c r="A2184" t="str">
        <f>MatchSquad!A2184</f>
        <v>M044</v>
      </c>
      <c r="B2184" t="str">
        <f>MatchSquad!B2184</f>
        <v>P133</v>
      </c>
      <c r="C2184" t="str">
        <f>MatchSquad!C2184</f>
        <v>N. Tilak Varma</v>
      </c>
      <c r="D2184" t="str">
        <f>MatchSquad!D2184</f>
        <v>BAT</v>
      </c>
      <c r="E2184" t="str">
        <f>MatchSquad!E2184</f>
        <v>MI</v>
      </c>
      <c r="F2184">
        <f>MatchSquad!G2184</f>
        <v>0</v>
      </c>
      <c r="G2184">
        <f>IF(A2184="","",SUMIFS(BallByBall!$I$2:$I$501,BallByBall!$B$2:$B$501,A2184,BallByBall!$F$2:$F$501,B2184))</f>
        <v>0</v>
      </c>
      <c r="H2184">
        <f>IF(A2184="","",COUNTIFS(BallByBall!$B$2:$B$501,A2184,BallByBall!$F$2:$F$501,B2184,BallByBall!$Q$2:$Q$501,1))</f>
        <v>0</v>
      </c>
      <c r="I2184">
        <f>IF(A2184="","",COUNTIFS(BallByBall!$B$2:$B$501,A2184,BallByBall!$F$2:$F$501,B2184,BallByBall!$R$2:$R$501,1))</f>
        <v>0</v>
      </c>
      <c r="J2184">
        <f>IF(A2184="","",SUMIFS(BallByBall!$T$2:$T$501,BallByBall!$B$2:$B$501,A2184,BallByBall!$H$2:$H$501,B2184))</f>
        <v>0</v>
      </c>
      <c r="K2184">
        <f>IF(A2184="","",SUMIFS(BallByBall!$U$2:$U$501,BallByBall!$B$2:$B$501,A2184,BallByBall!$P$2:$P$501,B2184))</f>
        <v>0</v>
      </c>
      <c r="L2184">
        <f>IF(A2184="","",SUMIFS(BallByBall!$V$2:$V$501,BallByBall!$B$2:$B$501,A2184,BallByBall!$P$2:$P$501,B2184))</f>
        <v>0</v>
      </c>
      <c r="M2184">
        <f>IF(A2184="","",SUMIFS(BallByBall!$W$2:$W$501,BallByBall!$B$2:$B$501,A2184,BallByBall!$P$2:$P$501,B2184))</f>
        <v>0</v>
      </c>
      <c r="N2184">
        <f>IF(A2184="","",SUMIFS(BallByBall!$X$2:$X$501,BallByBall!$B$2:$B$501,A2184,BallByBall!$P$2:$P$501,B2184))</f>
        <v>0</v>
      </c>
      <c r="O2184">
        <f>IF(A2184="","",SUMIFS(OverSummary!$G$2:$G$101,OverSummary!$A$2:$A$101,A2184,OverSummary!$D$2:$D$101,B2184))</f>
        <v>0</v>
      </c>
      <c r="P2184">
        <f>IF(A2184="","",G2184*Rules!$B$13+H2184*Rules!$B$14+I2184*Rules!$B$15)</f>
        <v>0</v>
      </c>
      <c r="Q2184">
        <f>IF(A2184="","",IF(G2184&gt;=100,Rules!$B$18,IF(G2184&gt;=50,Rules!$B$17,IF(G2184&gt;=30,Rules!$B$16,0)))+IF(AND(F2184=1,D2184&lt;&gt;"BWL",G2184=0),Rules!$B$27,0))</f>
        <v>0</v>
      </c>
      <c r="R2184">
        <f>IF(A2184="","",J2184*Rules!$B$19+O2184*Rules!$B$22)</f>
        <v>0</v>
      </c>
      <c r="S2184">
        <f>IF(A2184="","",IF(J2184&gt;=4,Rules!$B$21,IF(J2184&gt;=3,Rules!$B$20,0)))</f>
        <v>0</v>
      </c>
      <c r="T2184">
        <f>IF(A2184="","",K2184*Rules!$B$23+L2184*Rules!$B$24+M2184*Rules!$B$25+N2184*Rules!$B$26)</f>
        <v>0</v>
      </c>
      <c r="U2184">
        <f t="shared" si="34"/>
        <v>0</v>
      </c>
    </row>
    <row r="2185" spans="1:21" x14ac:dyDescent="0.2">
      <c r="A2185" t="str">
        <f>MatchSquad!A2185</f>
        <v>M044</v>
      </c>
      <c r="B2185" t="str">
        <f>MatchSquad!B2185</f>
        <v>P134</v>
      </c>
      <c r="C2185" t="str">
        <f>MatchSquad!C2185</f>
        <v>Hardik Pandya</v>
      </c>
      <c r="D2185" t="str">
        <f>MatchSquad!D2185</f>
        <v>AR</v>
      </c>
      <c r="E2185" t="str">
        <f>MatchSquad!E2185</f>
        <v>MI</v>
      </c>
      <c r="F2185">
        <f>MatchSquad!G2185</f>
        <v>0</v>
      </c>
      <c r="G2185">
        <f>IF(A2185="","",SUMIFS(BallByBall!$I$2:$I$501,BallByBall!$B$2:$B$501,A2185,BallByBall!$F$2:$F$501,B2185))</f>
        <v>0</v>
      </c>
      <c r="H2185">
        <f>IF(A2185="","",COUNTIFS(BallByBall!$B$2:$B$501,A2185,BallByBall!$F$2:$F$501,B2185,BallByBall!$Q$2:$Q$501,1))</f>
        <v>0</v>
      </c>
      <c r="I2185">
        <f>IF(A2185="","",COUNTIFS(BallByBall!$B$2:$B$501,A2185,BallByBall!$F$2:$F$501,B2185,BallByBall!$R$2:$R$501,1))</f>
        <v>0</v>
      </c>
      <c r="J2185">
        <f>IF(A2185="","",SUMIFS(BallByBall!$T$2:$T$501,BallByBall!$B$2:$B$501,A2185,BallByBall!$H$2:$H$501,B2185))</f>
        <v>0</v>
      </c>
      <c r="K2185">
        <f>IF(A2185="","",SUMIFS(BallByBall!$U$2:$U$501,BallByBall!$B$2:$B$501,A2185,BallByBall!$P$2:$P$501,B2185))</f>
        <v>0</v>
      </c>
      <c r="L2185">
        <f>IF(A2185="","",SUMIFS(BallByBall!$V$2:$V$501,BallByBall!$B$2:$B$501,A2185,BallByBall!$P$2:$P$501,B2185))</f>
        <v>0</v>
      </c>
      <c r="M2185">
        <f>IF(A2185="","",SUMIFS(BallByBall!$W$2:$W$501,BallByBall!$B$2:$B$501,A2185,BallByBall!$P$2:$P$501,B2185))</f>
        <v>0</v>
      </c>
      <c r="N2185">
        <f>IF(A2185="","",SUMIFS(BallByBall!$X$2:$X$501,BallByBall!$B$2:$B$501,A2185,BallByBall!$P$2:$P$501,B2185))</f>
        <v>0</v>
      </c>
      <c r="O2185">
        <f>IF(A2185="","",SUMIFS(OverSummary!$G$2:$G$101,OverSummary!$A$2:$A$101,A2185,OverSummary!$D$2:$D$101,B2185))</f>
        <v>0</v>
      </c>
      <c r="P2185">
        <f>IF(A2185="","",G2185*Rules!$B$13+H2185*Rules!$B$14+I2185*Rules!$B$15)</f>
        <v>0</v>
      </c>
      <c r="Q2185">
        <f>IF(A2185="","",IF(G2185&gt;=100,Rules!$B$18,IF(G2185&gt;=50,Rules!$B$17,IF(G2185&gt;=30,Rules!$B$16,0)))+IF(AND(F2185=1,D2185&lt;&gt;"BWL",G2185=0),Rules!$B$27,0))</f>
        <v>0</v>
      </c>
      <c r="R2185">
        <f>IF(A2185="","",J2185*Rules!$B$19+O2185*Rules!$B$22)</f>
        <v>0</v>
      </c>
      <c r="S2185">
        <f>IF(A2185="","",IF(J2185&gt;=4,Rules!$B$21,IF(J2185&gt;=3,Rules!$B$20,0)))</f>
        <v>0</v>
      </c>
      <c r="T2185">
        <f>IF(A2185="","",K2185*Rules!$B$23+L2185*Rules!$B$24+M2185*Rules!$B$25+N2185*Rules!$B$26)</f>
        <v>0</v>
      </c>
      <c r="U2185">
        <f t="shared" si="34"/>
        <v>0</v>
      </c>
    </row>
    <row r="2186" spans="1:21" x14ac:dyDescent="0.2">
      <c r="A2186" t="str">
        <f>MatchSquad!A2186</f>
        <v>M044</v>
      </c>
      <c r="B2186" t="str">
        <f>MatchSquad!B2186</f>
        <v>P135</v>
      </c>
      <c r="C2186" t="str">
        <f>MatchSquad!C2186</f>
        <v>Naman Dhir</v>
      </c>
      <c r="D2186" t="str">
        <f>MatchSquad!D2186</f>
        <v>AR</v>
      </c>
      <c r="E2186" t="str">
        <f>MatchSquad!E2186</f>
        <v>MI</v>
      </c>
      <c r="F2186">
        <f>MatchSquad!G2186</f>
        <v>0</v>
      </c>
      <c r="G2186">
        <f>IF(A2186="","",SUMIFS(BallByBall!$I$2:$I$501,BallByBall!$B$2:$B$501,A2186,BallByBall!$F$2:$F$501,B2186))</f>
        <v>0</v>
      </c>
      <c r="H2186">
        <f>IF(A2186="","",COUNTIFS(BallByBall!$B$2:$B$501,A2186,BallByBall!$F$2:$F$501,B2186,BallByBall!$Q$2:$Q$501,1))</f>
        <v>0</v>
      </c>
      <c r="I2186">
        <f>IF(A2186="","",COUNTIFS(BallByBall!$B$2:$B$501,A2186,BallByBall!$F$2:$F$501,B2186,BallByBall!$R$2:$R$501,1))</f>
        <v>0</v>
      </c>
      <c r="J2186">
        <f>IF(A2186="","",SUMIFS(BallByBall!$T$2:$T$501,BallByBall!$B$2:$B$501,A2186,BallByBall!$H$2:$H$501,B2186))</f>
        <v>0</v>
      </c>
      <c r="K2186">
        <f>IF(A2186="","",SUMIFS(BallByBall!$U$2:$U$501,BallByBall!$B$2:$B$501,A2186,BallByBall!$P$2:$P$501,B2186))</f>
        <v>0</v>
      </c>
      <c r="L2186">
        <f>IF(A2186="","",SUMIFS(BallByBall!$V$2:$V$501,BallByBall!$B$2:$B$501,A2186,BallByBall!$P$2:$P$501,B2186))</f>
        <v>0</v>
      </c>
      <c r="M2186">
        <f>IF(A2186="","",SUMIFS(BallByBall!$W$2:$W$501,BallByBall!$B$2:$B$501,A2186,BallByBall!$P$2:$P$501,B2186))</f>
        <v>0</v>
      </c>
      <c r="N2186">
        <f>IF(A2186="","",SUMIFS(BallByBall!$X$2:$X$501,BallByBall!$B$2:$B$501,A2186,BallByBall!$P$2:$P$501,B2186))</f>
        <v>0</v>
      </c>
      <c r="O2186">
        <f>IF(A2186="","",SUMIFS(OverSummary!$G$2:$G$101,OverSummary!$A$2:$A$101,A2186,OverSummary!$D$2:$D$101,B2186))</f>
        <v>0</v>
      </c>
      <c r="P2186">
        <f>IF(A2186="","",G2186*Rules!$B$13+H2186*Rules!$B$14+I2186*Rules!$B$15)</f>
        <v>0</v>
      </c>
      <c r="Q2186">
        <f>IF(A2186="","",IF(G2186&gt;=100,Rules!$B$18,IF(G2186&gt;=50,Rules!$B$17,IF(G2186&gt;=30,Rules!$B$16,0)))+IF(AND(F2186=1,D2186&lt;&gt;"BWL",G2186=0),Rules!$B$27,0))</f>
        <v>0</v>
      </c>
      <c r="R2186">
        <f>IF(A2186="","",J2186*Rules!$B$19+O2186*Rules!$B$22)</f>
        <v>0</v>
      </c>
      <c r="S2186">
        <f>IF(A2186="","",IF(J2186&gt;=4,Rules!$B$21,IF(J2186&gt;=3,Rules!$B$20,0)))</f>
        <v>0</v>
      </c>
      <c r="T2186">
        <f>IF(A2186="","",K2186*Rules!$B$23+L2186*Rules!$B$24+M2186*Rules!$B$25+N2186*Rules!$B$26)</f>
        <v>0</v>
      </c>
      <c r="U2186">
        <f t="shared" si="34"/>
        <v>0</v>
      </c>
    </row>
    <row r="2187" spans="1:21" x14ac:dyDescent="0.2">
      <c r="A2187" t="str">
        <f>MatchSquad!A2187</f>
        <v>M044</v>
      </c>
      <c r="B2187" t="str">
        <f>MatchSquad!B2187</f>
        <v>P136</v>
      </c>
      <c r="C2187" t="str">
        <f>MatchSquad!C2187</f>
        <v>Mitchell Santner</v>
      </c>
      <c r="D2187" t="str">
        <f>MatchSquad!D2187</f>
        <v>AR</v>
      </c>
      <c r="E2187" t="str">
        <f>MatchSquad!E2187</f>
        <v>MI</v>
      </c>
      <c r="F2187">
        <f>MatchSquad!G2187</f>
        <v>0</v>
      </c>
      <c r="G2187">
        <f>IF(A2187="","",SUMIFS(BallByBall!$I$2:$I$501,BallByBall!$B$2:$B$501,A2187,BallByBall!$F$2:$F$501,B2187))</f>
        <v>0</v>
      </c>
      <c r="H2187">
        <f>IF(A2187="","",COUNTIFS(BallByBall!$B$2:$B$501,A2187,BallByBall!$F$2:$F$501,B2187,BallByBall!$Q$2:$Q$501,1))</f>
        <v>0</v>
      </c>
      <c r="I2187">
        <f>IF(A2187="","",COUNTIFS(BallByBall!$B$2:$B$501,A2187,BallByBall!$F$2:$F$501,B2187,BallByBall!$R$2:$R$501,1))</f>
        <v>0</v>
      </c>
      <c r="J2187">
        <f>IF(A2187="","",SUMIFS(BallByBall!$T$2:$T$501,BallByBall!$B$2:$B$501,A2187,BallByBall!$H$2:$H$501,B2187))</f>
        <v>0</v>
      </c>
      <c r="K2187">
        <f>IF(A2187="","",SUMIFS(BallByBall!$U$2:$U$501,BallByBall!$B$2:$B$501,A2187,BallByBall!$P$2:$P$501,B2187))</f>
        <v>0</v>
      </c>
      <c r="L2187">
        <f>IF(A2187="","",SUMIFS(BallByBall!$V$2:$V$501,BallByBall!$B$2:$B$501,A2187,BallByBall!$P$2:$P$501,B2187))</f>
        <v>0</v>
      </c>
      <c r="M2187">
        <f>IF(A2187="","",SUMIFS(BallByBall!$W$2:$W$501,BallByBall!$B$2:$B$501,A2187,BallByBall!$P$2:$P$501,B2187))</f>
        <v>0</v>
      </c>
      <c r="N2187">
        <f>IF(A2187="","",SUMIFS(BallByBall!$X$2:$X$501,BallByBall!$B$2:$B$501,A2187,BallByBall!$P$2:$P$501,B2187))</f>
        <v>0</v>
      </c>
      <c r="O2187">
        <f>IF(A2187="","",SUMIFS(OverSummary!$G$2:$G$101,OverSummary!$A$2:$A$101,A2187,OverSummary!$D$2:$D$101,B2187))</f>
        <v>0</v>
      </c>
      <c r="P2187">
        <f>IF(A2187="","",G2187*Rules!$B$13+H2187*Rules!$B$14+I2187*Rules!$B$15)</f>
        <v>0</v>
      </c>
      <c r="Q2187">
        <f>IF(A2187="","",IF(G2187&gt;=100,Rules!$B$18,IF(G2187&gt;=50,Rules!$B$17,IF(G2187&gt;=30,Rules!$B$16,0)))+IF(AND(F2187=1,D2187&lt;&gt;"BWL",G2187=0),Rules!$B$27,0))</f>
        <v>0</v>
      </c>
      <c r="R2187">
        <f>IF(A2187="","",J2187*Rules!$B$19+O2187*Rules!$B$22)</f>
        <v>0</v>
      </c>
      <c r="S2187">
        <f>IF(A2187="","",IF(J2187&gt;=4,Rules!$B$21,IF(J2187&gt;=3,Rules!$B$20,0)))</f>
        <v>0</v>
      </c>
      <c r="T2187">
        <f>IF(A2187="","",K2187*Rules!$B$23+L2187*Rules!$B$24+M2187*Rules!$B$25+N2187*Rules!$B$26)</f>
        <v>0</v>
      </c>
      <c r="U2187">
        <f t="shared" si="34"/>
        <v>0</v>
      </c>
    </row>
    <row r="2188" spans="1:21" x14ac:dyDescent="0.2">
      <c r="A2188" t="str">
        <f>MatchSquad!A2188</f>
        <v>M044</v>
      </c>
      <c r="B2188" t="str">
        <f>MatchSquad!B2188</f>
        <v>P137</v>
      </c>
      <c r="C2188" t="str">
        <f>MatchSquad!C2188</f>
        <v>Raj Angad Bawa</v>
      </c>
      <c r="D2188" t="str">
        <f>MatchSquad!D2188</f>
        <v>AR</v>
      </c>
      <c r="E2188" t="str">
        <f>MatchSquad!E2188</f>
        <v>MI</v>
      </c>
      <c r="F2188">
        <f>MatchSquad!G2188</f>
        <v>0</v>
      </c>
      <c r="G2188">
        <f>IF(A2188="","",SUMIFS(BallByBall!$I$2:$I$501,BallByBall!$B$2:$B$501,A2188,BallByBall!$F$2:$F$501,B2188))</f>
        <v>0</v>
      </c>
      <c r="H2188">
        <f>IF(A2188="","",COUNTIFS(BallByBall!$B$2:$B$501,A2188,BallByBall!$F$2:$F$501,B2188,BallByBall!$Q$2:$Q$501,1))</f>
        <v>0</v>
      </c>
      <c r="I2188">
        <f>IF(A2188="","",COUNTIFS(BallByBall!$B$2:$B$501,A2188,BallByBall!$F$2:$F$501,B2188,BallByBall!$R$2:$R$501,1))</f>
        <v>0</v>
      </c>
      <c r="J2188">
        <f>IF(A2188="","",SUMIFS(BallByBall!$T$2:$T$501,BallByBall!$B$2:$B$501,A2188,BallByBall!$H$2:$H$501,B2188))</f>
        <v>0</v>
      </c>
      <c r="K2188">
        <f>IF(A2188="","",SUMIFS(BallByBall!$U$2:$U$501,BallByBall!$B$2:$B$501,A2188,BallByBall!$P$2:$P$501,B2188))</f>
        <v>0</v>
      </c>
      <c r="L2188">
        <f>IF(A2188="","",SUMIFS(BallByBall!$V$2:$V$501,BallByBall!$B$2:$B$501,A2188,BallByBall!$P$2:$P$501,B2188))</f>
        <v>0</v>
      </c>
      <c r="M2188">
        <f>IF(A2188="","",SUMIFS(BallByBall!$W$2:$W$501,BallByBall!$B$2:$B$501,A2188,BallByBall!$P$2:$P$501,B2188))</f>
        <v>0</v>
      </c>
      <c r="N2188">
        <f>IF(A2188="","",SUMIFS(BallByBall!$X$2:$X$501,BallByBall!$B$2:$B$501,A2188,BallByBall!$P$2:$P$501,B2188))</f>
        <v>0</v>
      </c>
      <c r="O2188">
        <f>IF(A2188="","",SUMIFS(OverSummary!$G$2:$G$101,OverSummary!$A$2:$A$101,A2188,OverSummary!$D$2:$D$101,B2188))</f>
        <v>0</v>
      </c>
      <c r="P2188">
        <f>IF(A2188="","",G2188*Rules!$B$13+H2188*Rules!$B$14+I2188*Rules!$B$15)</f>
        <v>0</v>
      </c>
      <c r="Q2188">
        <f>IF(A2188="","",IF(G2188&gt;=100,Rules!$B$18,IF(G2188&gt;=50,Rules!$B$17,IF(G2188&gt;=30,Rules!$B$16,0)))+IF(AND(F2188=1,D2188&lt;&gt;"BWL",G2188=0),Rules!$B$27,0))</f>
        <v>0</v>
      </c>
      <c r="R2188">
        <f>IF(A2188="","",J2188*Rules!$B$19+O2188*Rules!$B$22)</f>
        <v>0</v>
      </c>
      <c r="S2188">
        <f>IF(A2188="","",IF(J2188&gt;=4,Rules!$B$21,IF(J2188&gt;=3,Rules!$B$20,0)))</f>
        <v>0</v>
      </c>
      <c r="T2188">
        <f>IF(A2188="","",K2188*Rules!$B$23+L2188*Rules!$B$24+M2188*Rules!$B$25+N2188*Rules!$B$26)</f>
        <v>0</v>
      </c>
      <c r="U2188">
        <f t="shared" si="34"/>
        <v>0</v>
      </c>
    </row>
    <row r="2189" spans="1:21" x14ac:dyDescent="0.2">
      <c r="A2189" t="str">
        <f>MatchSquad!A2189</f>
        <v>M044</v>
      </c>
      <c r="B2189" t="str">
        <f>MatchSquad!B2189</f>
        <v>P138</v>
      </c>
      <c r="C2189" t="str">
        <f>MatchSquad!C2189</f>
        <v>Atharva Ankolekar</v>
      </c>
      <c r="D2189" t="str">
        <f>MatchSquad!D2189</f>
        <v>AR</v>
      </c>
      <c r="E2189" t="str">
        <f>MatchSquad!E2189</f>
        <v>MI</v>
      </c>
      <c r="F2189">
        <f>MatchSquad!G2189</f>
        <v>0</v>
      </c>
      <c r="G2189">
        <f>IF(A2189="","",SUMIFS(BallByBall!$I$2:$I$501,BallByBall!$B$2:$B$501,A2189,BallByBall!$F$2:$F$501,B2189))</f>
        <v>0</v>
      </c>
      <c r="H2189">
        <f>IF(A2189="","",COUNTIFS(BallByBall!$B$2:$B$501,A2189,BallByBall!$F$2:$F$501,B2189,BallByBall!$Q$2:$Q$501,1))</f>
        <v>0</v>
      </c>
      <c r="I2189">
        <f>IF(A2189="","",COUNTIFS(BallByBall!$B$2:$B$501,A2189,BallByBall!$F$2:$F$501,B2189,BallByBall!$R$2:$R$501,1))</f>
        <v>0</v>
      </c>
      <c r="J2189">
        <f>IF(A2189="","",SUMIFS(BallByBall!$T$2:$T$501,BallByBall!$B$2:$B$501,A2189,BallByBall!$H$2:$H$501,B2189))</f>
        <v>0</v>
      </c>
      <c r="K2189">
        <f>IF(A2189="","",SUMIFS(BallByBall!$U$2:$U$501,BallByBall!$B$2:$B$501,A2189,BallByBall!$P$2:$P$501,B2189))</f>
        <v>0</v>
      </c>
      <c r="L2189">
        <f>IF(A2189="","",SUMIFS(BallByBall!$V$2:$V$501,BallByBall!$B$2:$B$501,A2189,BallByBall!$P$2:$P$501,B2189))</f>
        <v>0</v>
      </c>
      <c r="M2189">
        <f>IF(A2189="","",SUMIFS(BallByBall!$W$2:$W$501,BallByBall!$B$2:$B$501,A2189,BallByBall!$P$2:$P$501,B2189))</f>
        <v>0</v>
      </c>
      <c r="N2189">
        <f>IF(A2189="","",SUMIFS(BallByBall!$X$2:$X$501,BallByBall!$B$2:$B$501,A2189,BallByBall!$P$2:$P$501,B2189))</f>
        <v>0</v>
      </c>
      <c r="O2189">
        <f>IF(A2189="","",SUMIFS(OverSummary!$G$2:$G$101,OverSummary!$A$2:$A$101,A2189,OverSummary!$D$2:$D$101,B2189))</f>
        <v>0</v>
      </c>
      <c r="P2189">
        <f>IF(A2189="","",G2189*Rules!$B$13+H2189*Rules!$B$14+I2189*Rules!$B$15)</f>
        <v>0</v>
      </c>
      <c r="Q2189">
        <f>IF(A2189="","",IF(G2189&gt;=100,Rules!$B$18,IF(G2189&gt;=50,Rules!$B$17,IF(G2189&gt;=30,Rules!$B$16,0)))+IF(AND(F2189=1,D2189&lt;&gt;"BWL",G2189=0),Rules!$B$27,0))</f>
        <v>0</v>
      </c>
      <c r="R2189">
        <f>IF(A2189="","",J2189*Rules!$B$19+O2189*Rules!$B$22)</f>
        <v>0</v>
      </c>
      <c r="S2189">
        <f>IF(A2189="","",IF(J2189&gt;=4,Rules!$B$21,IF(J2189&gt;=3,Rules!$B$20,0)))</f>
        <v>0</v>
      </c>
      <c r="T2189">
        <f>IF(A2189="","",K2189*Rules!$B$23+L2189*Rules!$B$24+M2189*Rules!$B$25+N2189*Rules!$B$26)</f>
        <v>0</v>
      </c>
      <c r="U2189">
        <f t="shared" si="34"/>
        <v>0</v>
      </c>
    </row>
    <row r="2190" spans="1:21" x14ac:dyDescent="0.2">
      <c r="A2190" t="str">
        <f>MatchSquad!A2190</f>
        <v>M044</v>
      </c>
      <c r="B2190" t="str">
        <f>MatchSquad!B2190</f>
        <v>P139</v>
      </c>
      <c r="C2190" t="str">
        <f>MatchSquad!C2190</f>
        <v>Mayank Rawat</v>
      </c>
      <c r="D2190" t="str">
        <f>MatchSquad!D2190</f>
        <v>AR</v>
      </c>
      <c r="E2190" t="str">
        <f>MatchSquad!E2190</f>
        <v>MI</v>
      </c>
      <c r="F2190">
        <f>MatchSquad!G2190</f>
        <v>0</v>
      </c>
      <c r="G2190">
        <f>IF(A2190="","",SUMIFS(BallByBall!$I$2:$I$501,BallByBall!$B$2:$B$501,A2190,BallByBall!$F$2:$F$501,B2190))</f>
        <v>0</v>
      </c>
      <c r="H2190">
        <f>IF(A2190="","",COUNTIFS(BallByBall!$B$2:$B$501,A2190,BallByBall!$F$2:$F$501,B2190,BallByBall!$Q$2:$Q$501,1))</f>
        <v>0</v>
      </c>
      <c r="I2190">
        <f>IF(A2190="","",COUNTIFS(BallByBall!$B$2:$B$501,A2190,BallByBall!$F$2:$F$501,B2190,BallByBall!$R$2:$R$501,1))</f>
        <v>0</v>
      </c>
      <c r="J2190">
        <f>IF(A2190="","",SUMIFS(BallByBall!$T$2:$T$501,BallByBall!$B$2:$B$501,A2190,BallByBall!$H$2:$H$501,B2190))</f>
        <v>0</v>
      </c>
      <c r="K2190">
        <f>IF(A2190="","",SUMIFS(BallByBall!$U$2:$U$501,BallByBall!$B$2:$B$501,A2190,BallByBall!$P$2:$P$501,B2190))</f>
        <v>0</v>
      </c>
      <c r="L2190">
        <f>IF(A2190="","",SUMIFS(BallByBall!$V$2:$V$501,BallByBall!$B$2:$B$501,A2190,BallByBall!$P$2:$P$501,B2190))</f>
        <v>0</v>
      </c>
      <c r="M2190">
        <f>IF(A2190="","",SUMIFS(BallByBall!$W$2:$W$501,BallByBall!$B$2:$B$501,A2190,BallByBall!$P$2:$P$501,B2190))</f>
        <v>0</v>
      </c>
      <c r="N2190">
        <f>IF(A2190="","",SUMIFS(BallByBall!$X$2:$X$501,BallByBall!$B$2:$B$501,A2190,BallByBall!$P$2:$P$501,B2190))</f>
        <v>0</v>
      </c>
      <c r="O2190">
        <f>IF(A2190="","",SUMIFS(OverSummary!$G$2:$G$101,OverSummary!$A$2:$A$101,A2190,OverSummary!$D$2:$D$101,B2190))</f>
        <v>0</v>
      </c>
      <c r="P2190">
        <f>IF(A2190="","",G2190*Rules!$B$13+H2190*Rules!$B$14+I2190*Rules!$B$15)</f>
        <v>0</v>
      </c>
      <c r="Q2190">
        <f>IF(A2190="","",IF(G2190&gt;=100,Rules!$B$18,IF(G2190&gt;=50,Rules!$B$17,IF(G2190&gt;=30,Rules!$B$16,0)))+IF(AND(F2190=1,D2190&lt;&gt;"BWL",G2190=0),Rules!$B$27,0))</f>
        <v>0</v>
      </c>
      <c r="R2190">
        <f>IF(A2190="","",J2190*Rules!$B$19+O2190*Rules!$B$22)</f>
        <v>0</v>
      </c>
      <c r="S2190">
        <f>IF(A2190="","",IF(J2190&gt;=4,Rules!$B$21,IF(J2190&gt;=3,Rules!$B$20,0)))</f>
        <v>0</v>
      </c>
      <c r="T2190">
        <f>IF(A2190="","",K2190*Rules!$B$23+L2190*Rules!$B$24+M2190*Rules!$B$25+N2190*Rules!$B$26)</f>
        <v>0</v>
      </c>
      <c r="U2190">
        <f t="shared" si="34"/>
        <v>0</v>
      </c>
    </row>
    <row r="2191" spans="1:21" x14ac:dyDescent="0.2">
      <c r="A2191" t="str">
        <f>MatchSquad!A2191</f>
        <v>M044</v>
      </c>
      <c r="B2191" t="str">
        <f>MatchSquad!B2191</f>
        <v>P140</v>
      </c>
      <c r="C2191" t="str">
        <f>MatchSquad!C2191</f>
        <v>Corbin Bosch</v>
      </c>
      <c r="D2191" t="str">
        <f>MatchSquad!D2191</f>
        <v>AR</v>
      </c>
      <c r="E2191" t="str">
        <f>MatchSquad!E2191</f>
        <v>MI</v>
      </c>
      <c r="F2191">
        <f>MatchSquad!G2191</f>
        <v>0</v>
      </c>
      <c r="G2191">
        <f>IF(A2191="","",SUMIFS(BallByBall!$I$2:$I$501,BallByBall!$B$2:$B$501,A2191,BallByBall!$F$2:$F$501,B2191))</f>
        <v>0</v>
      </c>
      <c r="H2191">
        <f>IF(A2191="","",COUNTIFS(BallByBall!$B$2:$B$501,A2191,BallByBall!$F$2:$F$501,B2191,BallByBall!$Q$2:$Q$501,1))</f>
        <v>0</v>
      </c>
      <c r="I2191">
        <f>IF(A2191="","",COUNTIFS(BallByBall!$B$2:$B$501,A2191,BallByBall!$F$2:$F$501,B2191,BallByBall!$R$2:$R$501,1))</f>
        <v>0</v>
      </c>
      <c r="J2191">
        <f>IF(A2191="","",SUMIFS(BallByBall!$T$2:$T$501,BallByBall!$B$2:$B$501,A2191,BallByBall!$H$2:$H$501,B2191))</f>
        <v>0</v>
      </c>
      <c r="K2191">
        <f>IF(A2191="","",SUMIFS(BallByBall!$U$2:$U$501,BallByBall!$B$2:$B$501,A2191,BallByBall!$P$2:$P$501,B2191))</f>
        <v>0</v>
      </c>
      <c r="L2191">
        <f>IF(A2191="","",SUMIFS(BallByBall!$V$2:$V$501,BallByBall!$B$2:$B$501,A2191,BallByBall!$P$2:$P$501,B2191))</f>
        <v>0</v>
      </c>
      <c r="M2191">
        <f>IF(A2191="","",SUMIFS(BallByBall!$W$2:$W$501,BallByBall!$B$2:$B$501,A2191,BallByBall!$P$2:$P$501,B2191))</f>
        <v>0</v>
      </c>
      <c r="N2191">
        <f>IF(A2191="","",SUMIFS(BallByBall!$X$2:$X$501,BallByBall!$B$2:$B$501,A2191,BallByBall!$P$2:$P$501,B2191))</f>
        <v>0</v>
      </c>
      <c r="O2191">
        <f>IF(A2191="","",SUMIFS(OverSummary!$G$2:$G$101,OverSummary!$A$2:$A$101,A2191,OverSummary!$D$2:$D$101,B2191))</f>
        <v>0</v>
      </c>
      <c r="P2191">
        <f>IF(A2191="","",G2191*Rules!$B$13+H2191*Rules!$B$14+I2191*Rules!$B$15)</f>
        <v>0</v>
      </c>
      <c r="Q2191">
        <f>IF(A2191="","",IF(G2191&gt;=100,Rules!$B$18,IF(G2191&gt;=50,Rules!$B$17,IF(G2191&gt;=30,Rules!$B$16,0)))+IF(AND(F2191=1,D2191&lt;&gt;"BWL",G2191=0),Rules!$B$27,0))</f>
        <v>0</v>
      </c>
      <c r="R2191">
        <f>IF(A2191="","",J2191*Rules!$B$19+O2191*Rules!$B$22)</f>
        <v>0</v>
      </c>
      <c r="S2191">
        <f>IF(A2191="","",IF(J2191&gt;=4,Rules!$B$21,IF(J2191&gt;=3,Rules!$B$20,0)))</f>
        <v>0</v>
      </c>
      <c r="T2191">
        <f>IF(A2191="","",K2191*Rules!$B$23+L2191*Rules!$B$24+M2191*Rules!$B$25+N2191*Rules!$B$26)</f>
        <v>0</v>
      </c>
      <c r="U2191">
        <f t="shared" si="34"/>
        <v>0</v>
      </c>
    </row>
    <row r="2192" spans="1:21" x14ac:dyDescent="0.2">
      <c r="A2192" t="str">
        <f>MatchSquad!A2192</f>
        <v>M044</v>
      </c>
      <c r="B2192" t="str">
        <f>MatchSquad!B2192</f>
        <v>P141</v>
      </c>
      <c r="C2192" t="str">
        <f>MatchSquad!C2192</f>
        <v>Will Jacks</v>
      </c>
      <c r="D2192" t="str">
        <f>MatchSquad!D2192</f>
        <v>AR</v>
      </c>
      <c r="E2192" t="str">
        <f>MatchSquad!E2192</f>
        <v>MI</v>
      </c>
      <c r="F2192">
        <f>MatchSquad!G2192</f>
        <v>0</v>
      </c>
      <c r="G2192">
        <f>IF(A2192="","",SUMIFS(BallByBall!$I$2:$I$501,BallByBall!$B$2:$B$501,A2192,BallByBall!$F$2:$F$501,B2192))</f>
        <v>0</v>
      </c>
      <c r="H2192">
        <f>IF(A2192="","",COUNTIFS(BallByBall!$B$2:$B$501,A2192,BallByBall!$F$2:$F$501,B2192,BallByBall!$Q$2:$Q$501,1))</f>
        <v>0</v>
      </c>
      <c r="I2192">
        <f>IF(A2192="","",COUNTIFS(BallByBall!$B$2:$B$501,A2192,BallByBall!$F$2:$F$501,B2192,BallByBall!$R$2:$R$501,1))</f>
        <v>0</v>
      </c>
      <c r="J2192">
        <f>IF(A2192="","",SUMIFS(BallByBall!$T$2:$T$501,BallByBall!$B$2:$B$501,A2192,BallByBall!$H$2:$H$501,B2192))</f>
        <v>0</v>
      </c>
      <c r="K2192">
        <f>IF(A2192="","",SUMIFS(BallByBall!$U$2:$U$501,BallByBall!$B$2:$B$501,A2192,BallByBall!$P$2:$P$501,B2192))</f>
        <v>0</v>
      </c>
      <c r="L2192">
        <f>IF(A2192="","",SUMIFS(BallByBall!$V$2:$V$501,BallByBall!$B$2:$B$501,A2192,BallByBall!$P$2:$P$501,B2192))</f>
        <v>0</v>
      </c>
      <c r="M2192">
        <f>IF(A2192="","",SUMIFS(BallByBall!$W$2:$W$501,BallByBall!$B$2:$B$501,A2192,BallByBall!$P$2:$P$501,B2192))</f>
        <v>0</v>
      </c>
      <c r="N2192">
        <f>IF(A2192="","",SUMIFS(BallByBall!$X$2:$X$501,BallByBall!$B$2:$B$501,A2192,BallByBall!$P$2:$P$501,B2192))</f>
        <v>0</v>
      </c>
      <c r="O2192">
        <f>IF(A2192="","",SUMIFS(OverSummary!$G$2:$G$101,OverSummary!$A$2:$A$101,A2192,OverSummary!$D$2:$D$101,B2192))</f>
        <v>0</v>
      </c>
      <c r="P2192">
        <f>IF(A2192="","",G2192*Rules!$B$13+H2192*Rules!$B$14+I2192*Rules!$B$15)</f>
        <v>0</v>
      </c>
      <c r="Q2192">
        <f>IF(A2192="","",IF(G2192&gt;=100,Rules!$B$18,IF(G2192&gt;=50,Rules!$B$17,IF(G2192&gt;=30,Rules!$B$16,0)))+IF(AND(F2192=1,D2192&lt;&gt;"BWL",G2192=0),Rules!$B$27,0))</f>
        <v>0</v>
      </c>
      <c r="R2192">
        <f>IF(A2192="","",J2192*Rules!$B$19+O2192*Rules!$B$22)</f>
        <v>0</v>
      </c>
      <c r="S2192">
        <f>IF(A2192="","",IF(J2192&gt;=4,Rules!$B$21,IF(J2192&gt;=3,Rules!$B$20,0)))</f>
        <v>0</v>
      </c>
      <c r="T2192">
        <f>IF(A2192="","",K2192*Rules!$B$23+L2192*Rules!$B$24+M2192*Rules!$B$25+N2192*Rules!$B$26)</f>
        <v>0</v>
      </c>
      <c r="U2192">
        <f t="shared" si="34"/>
        <v>0</v>
      </c>
    </row>
    <row r="2193" spans="1:21" x14ac:dyDescent="0.2">
      <c r="A2193" t="str">
        <f>MatchSquad!A2193</f>
        <v>M044</v>
      </c>
      <c r="B2193" t="str">
        <f>MatchSquad!B2193</f>
        <v>P142</v>
      </c>
      <c r="C2193" t="str">
        <f>MatchSquad!C2193</f>
        <v>Shardul Thakur</v>
      </c>
      <c r="D2193" t="str">
        <f>MatchSquad!D2193</f>
        <v>AR</v>
      </c>
      <c r="E2193" t="str">
        <f>MatchSquad!E2193</f>
        <v>MI</v>
      </c>
      <c r="F2193">
        <f>MatchSquad!G2193</f>
        <v>0</v>
      </c>
      <c r="G2193">
        <f>IF(A2193="","",SUMIFS(BallByBall!$I$2:$I$501,BallByBall!$B$2:$B$501,A2193,BallByBall!$F$2:$F$501,B2193))</f>
        <v>0</v>
      </c>
      <c r="H2193">
        <f>IF(A2193="","",COUNTIFS(BallByBall!$B$2:$B$501,A2193,BallByBall!$F$2:$F$501,B2193,BallByBall!$Q$2:$Q$501,1))</f>
        <v>0</v>
      </c>
      <c r="I2193">
        <f>IF(A2193="","",COUNTIFS(BallByBall!$B$2:$B$501,A2193,BallByBall!$F$2:$F$501,B2193,BallByBall!$R$2:$R$501,1))</f>
        <v>0</v>
      </c>
      <c r="J2193">
        <f>IF(A2193="","",SUMIFS(BallByBall!$T$2:$T$501,BallByBall!$B$2:$B$501,A2193,BallByBall!$H$2:$H$501,B2193))</f>
        <v>0</v>
      </c>
      <c r="K2193">
        <f>IF(A2193="","",SUMIFS(BallByBall!$U$2:$U$501,BallByBall!$B$2:$B$501,A2193,BallByBall!$P$2:$P$501,B2193))</f>
        <v>0</v>
      </c>
      <c r="L2193">
        <f>IF(A2193="","",SUMIFS(BallByBall!$V$2:$V$501,BallByBall!$B$2:$B$501,A2193,BallByBall!$P$2:$P$501,B2193))</f>
        <v>0</v>
      </c>
      <c r="M2193">
        <f>IF(A2193="","",SUMIFS(BallByBall!$W$2:$W$501,BallByBall!$B$2:$B$501,A2193,BallByBall!$P$2:$P$501,B2193))</f>
        <v>0</v>
      </c>
      <c r="N2193">
        <f>IF(A2193="","",SUMIFS(BallByBall!$X$2:$X$501,BallByBall!$B$2:$B$501,A2193,BallByBall!$P$2:$P$501,B2193))</f>
        <v>0</v>
      </c>
      <c r="O2193">
        <f>IF(A2193="","",SUMIFS(OverSummary!$G$2:$G$101,OverSummary!$A$2:$A$101,A2193,OverSummary!$D$2:$D$101,B2193))</f>
        <v>0</v>
      </c>
      <c r="P2193">
        <f>IF(A2193="","",G2193*Rules!$B$13+H2193*Rules!$B$14+I2193*Rules!$B$15)</f>
        <v>0</v>
      </c>
      <c r="Q2193">
        <f>IF(A2193="","",IF(G2193&gt;=100,Rules!$B$18,IF(G2193&gt;=50,Rules!$B$17,IF(G2193&gt;=30,Rules!$B$16,0)))+IF(AND(F2193=1,D2193&lt;&gt;"BWL",G2193=0),Rules!$B$27,0))</f>
        <v>0</v>
      </c>
      <c r="R2193">
        <f>IF(A2193="","",J2193*Rules!$B$19+O2193*Rules!$B$22)</f>
        <v>0</v>
      </c>
      <c r="S2193">
        <f>IF(A2193="","",IF(J2193&gt;=4,Rules!$B$21,IF(J2193&gt;=3,Rules!$B$20,0)))</f>
        <v>0</v>
      </c>
      <c r="T2193">
        <f>IF(A2193="","",K2193*Rules!$B$23+L2193*Rules!$B$24+M2193*Rules!$B$25+N2193*Rules!$B$26)</f>
        <v>0</v>
      </c>
      <c r="U2193">
        <f t="shared" si="34"/>
        <v>0</v>
      </c>
    </row>
    <row r="2194" spans="1:21" x14ac:dyDescent="0.2">
      <c r="A2194" t="str">
        <f>MatchSquad!A2194</f>
        <v>M044</v>
      </c>
      <c r="B2194" t="str">
        <f>MatchSquad!B2194</f>
        <v>P143</v>
      </c>
      <c r="C2194" t="str">
        <f>MatchSquad!C2194</f>
        <v>Trent Boult</v>
      </c>
      <c r="D2194" t="str">
        <f>MatchSquad!D2194</f>
        <v>BWL</v>
      </c>
      <c r="E2194" t="str">
        <f>MatchSquad!E2194</f>
        <v>MI</v>
      </c>
      <c r="F2194">
        <f>MatchSquad!G2194</f>
        <v>0</v>
      </c>
      <c r="G2194">
        <f>IF(A2194="","",SUMIFS(BallByBall!$I$2:$I$501,BallByBall!$B$2:$B$501,A2194,BallByBall!$F$2:$F$501,B2194))</f>
        <v>0</v>
      </c>
      <c r="H2194">
        <f>IF(A2194="","",COUNTIFS(BallByBall!$B$2:$B$501,A2194,BallByBall!$F$2:$F$501,B2194,BallByBall!$Q$2:$Q$501,1))</f>
        <v>0</v>
      </c>
      <c r="I2194">
        <f>IF(A2194="","",COUNTIFS(BallByBall!$B$2:$B$501,A2194,BallByBall!$F$2:$F$501,B2194,BallByBall!$R$2:$R$501,1))</f>
        <v>0</v>
      </c>
      <c r="J2194">
        <f>IF(A2194="","",SUMIFS(BallByBall!$T$2:$T$501,BallByBall!$B$2:$B$501,A2194,BallByBall!$H$2:$H$501,B2194))</f>
        <v>0</v>
      </c>
      <c r="K2194">
        <f>IF(A2194="","",SUMIFS(BallByBall!$U$2:$U$501,BallByBall!$B$2:$B$501,A2194,BallByBall!$P$2:$P$501,B2194))</f>
        <v>0</v>
      </c>
      <c r="L2194">
        <f>IF(A2194="","",SUMIFS(BallByBall!$V$2:$V$501,BallByBall!$B$2:$B$501,A2194,BallByBall!$P$2:$P$501,B2194))</f>
        <v>0</v>
      </c>
      <c r="M2194">
        <f>IF(A2194="","",SUMIFS(BallByBall!$W$2:$W$501,BallByBall!$B$2:$B$501,A2194,BallByBall!$P$2:$P$501,B2194))</f>
        <v>0</v>
      </c>
      <c r="N2194">
        <f>IF(A2194="","",SUMIFS(BallByBall!$X$2:$X$501,BallByBall!$B$2:$B$501,A2194,BallByBall!$P$2:$P$501,B2194))</f>
        <v>0</v>
      </c>
      <c r="O2194">
        <f>IF(A2194="","",SUMIFS(OverSummary!$G$2:$G$101,OverSummary!$A$2:$A$101,A2194,OverSummary!$D$2:$D$101,B2194))</f>
        <v>0</v>
      </c>
      <c r="P2194">
        <f>IF(A2194="","",G2194*Rules!$B$13+H2194*Rules!$B$14+I2194*Rules!$B$15)</f>
        <v>0</v>
      </c>
      <c r="Q2194">
        <f>IF(A2194="","",IF(G2194&gt;=100,Rules!$B$18,IF(G2194&gt;=50,Rules!$B$17,IF(G2194&gt;=30,Rules!$B$16,0)))+IF(AND(F2194=1,D2194&lt;&gt;"BWL",G2194=0),Rules!$B$27,0))</f>
        <v>0</v>
      </c>
      <c r="R2194">
        <f>IF(A2194="","",J2194*Rules!$B$19+O2194*Rules!$B$22)</f>
        <v>0</v>
      </c>
      <c r="S2194">
        <f>IF(A2194="","",IF(J2194&gt;=4,Rules!$B$21,IF(J2194&gt;=3,Rules!$B$20,0)))</f>
        <v>0</v>
      </c>
      <c r="T2194">
        <f>IF(A2194="","",K2194*Rules!$B$23+L2194*Rules!$B$24+M2194*Rules!$B$25+N2194*Rules!$B$26)</f>
        <v>0</v>
      </c>
      <c r="U2194">
        <f t="shared" si="34"/>
        <v>0</v>
      </c>
    </row>
    <row r="2195" spans="1:21" x14ac:dyDescent="0.2">
      <c r="A2195" t="str">
        <f>MatchSquad!A2195</f>
        <v>M044</v>
      </c>
      <c r="B2195" t="str">
        <f>MatchSquad!B2195</f>
        <v>P144</v>
      </c>
      <c r="C2195" t="str">
        <f>MatchSquad!C2195</f>
        <v>Mayank Markande</v>
      </c>
      <c r="D2195" t="str">
        <f>MatchSquad!D2195</f>
        <v>BWL</v>
      </c>
      <c r="E2195" t="str">
        <f>MatchSquad!E2195</f>
        <v>MI</v>
      </c>
      <c r="F2195">
        <f>MatchSquad!G2195</f>
        <v>0</v>
      </c>
      <c r="G2195">
        <f>IF(A2195="","",SUMIFS(BallByBall!$I$2:$I$501,BallByBall!$B$2:$B$501,A2195,BallByBall!$F$2:$F$501,B2195))</f>
        <v>0</v>
      </c>
      <c r="H2195">
        <f>IF(A2195="","",COUNTIFS(BallByBall!$B$2:$B$501,A2195,BallByBall!$F$2:$F$501,B2195,BallByBall!$Q$2:$Q$501,1))</f>
        <v>0</v>
      </c>
      <c r="I2195">
        <f>IF(A2195="","",COUNTIFS(BallByBall!$B$2:$B$501,A2195,BallByBall!$F$2:$F$501,B2195,BallByBall!$R$2:$R$501,1))</f>
        <v>0</v>
      </c>
      <c r="J2195">
        <f>IF(A2195="","",SUMIFS(BallByBall!$T$2:$T$501,BallByBall!$B$2:$B$501,A2195,BallByBall!$H$2:$H$501,B2195))</f>
        <v>0</v>
      </c>
      <c r="K2195">
        <f>IF(A2195="","",SUMIFS(BallByBall!$U$2:$U$501,BallByBall!$B$2:$B$501,A2195,BallByBall!$P$2:$P$501,B2195))</f>
        <v>0</v>
      </c>
      <c r="L2195">
        <f>IF(A2195="","",SUMIFS(BallByBall!$V$2:$V$501,BallByBall!$B$2:$B$501,A2195,BallByBall!$P$2:$P$501,B2195))</f>
        <v>0</v>
      </c>
      <c r="M2195">
        <f>IF(A2195="","",SUMIFS(BallByBall!$W$2:$W$501,BallByBall!$B$2:$B$501,A2195,BallByBall!$P$2:$P$501,B2195))</f>
        <v>0</v>
      </c>
      <c r="N2195">
        <f>IF(A2195="","",SUMIFS(BallByBall!$X$2:$X$501,BallByBall!$B$2:$B$501,A2195,BallByBall!$P$2:$P$501,B2195))</f>
        <v>0</v>
      </c>
      <c r="O2195">
        <f>IF(A2195="","",SUMIFS(OverSummary!$G$2:$G$101,OverSummary!$A$2:$A$101,A2195,OverSummary!$D$2:$D$101,B2195))</f>
        <v>0</v>
      </c>
      <c r="P2195">
        <f>IF(A2195="","",G2195*Rules!$B$13+H2195*Rules!$B$14+I2195*Rules!$B$15)</f>
        <v>0</v>
      </c>
      <c r="Q2195">
        <f>IF(A2195="","",IF(G2195&gt;=100,Rules!$B$18,IF(G2195&gt;=50,Rules!$B$17,IF(G2195&gt;=30,Rules!$B$16,0)))+IF(AND(F2195=1,D2195&lt;&gt;"BWL",G2195=0),Rules!$B$27,0))</f>
        <v>0</v>
      </c>
      <c r="R2195">
        <f>IF(A2195="","",J2195*Rules!$B$19+O2195*Rules!$B$22)</f>
        <v>0</v>
      </c>
      <c r="S2195">
        <f>IF(A2195="","",IF(J2195&gt;=4,Rules!$B$21,IF(J2195&gt;=3,Rules!$B$20,0)))</f>
        <v>0</v>
      </c>
      <c r="T2195">
        <f>IF(A2195="","",K2195*Rules!$B$23+L2195*Rules!$B$24+M2195*Rules!$B$25+N2195*Rules!$B$26)</f>
        <v>0</v>
      </c>
      <c r="U2195">
        <f t="shared" si="34"/>
        <v>0</v>
      </c>
    </row>
    <row r="2196" spans="1:21" x14ac:dyDescent="0.2">
      <c r="A2196" t="str">
        <f>MatchSquad!A2196</f>
        <v>M044</v>
      </c>
      <c r="B2196" t="str">
        <f>MatchSquad!B2196</f>
        <v>P145</v>
      </c>
      <c r="C2196" t="str">
        <f>MatchSquad!C2196</f>
        <v>Deepak Chahar</v>
      </c>
      <c r="D2196" t="str">
        <f>MatchSquad!D2196</f>
        <v>BWL</v>
      </c>
      <c r="E2196" t="str">
        <f>MatchSquad!E2196</f>
        <v>MI</v>
      </c>
      <c r="F2196">
        <f>MatchSquad!G2196</f>
        <v>0</v>
      </c>
      <c r="G2196">
        <f>IF(A2196="","",SUMIFS(BallByBall!$I$2:$I$501,BallByBall!$B$2:$B$501,A2196,BallByBall!$F$2:$F$501,B2196))</f>
        <v>0</v>
      </c>
      <c r="H2196">
        <f>IF(A2196="","",COUNTIFS(BallByBall!$B$2:$B$501,A2196,BallByBall!$F$2:$F$501,B2196,BallByBall!$Q$2:$Q$501,1))</f>
        <v>0</v>
      </c>
      <c r="I2196">
        <f>IF(A2196="","",COUNTIFS(BallByBall!$B$2:$B$501,A2196,BallByBall!$F$2:$F$501,B2196,BallByBall!$R$2:$R$501,1))</f>
        <v>0</v>
      </c>
      <c r="J2196">
        <f>IF(A2196="","",SUMIFS(BallByBall!$T$2:$T$501,BallByBall!$B$2:$B$501,A2196,BallByBall!$H$2:$H$501,B2196))</f>
        <v>0</v>
      </c>
      <c r="K2196">
        <f>IF(A2196="","",SUMIFS(BallByBall!$U$2:$U$501,BallByBall!$B$2:$B$501,A2196,BallByBall!$P$2:$P$501,B2196))</f>
        <v>0</v>
      </c>
      <c r="L2196">
        <f>IF(A2196="","",SUMIFS(BallByBall!$V$2:$V$501,BallByBall!$B$2:$B$501,A2196,BallByBall!$P$2:$P$501,B2196))</f>
        <v>0</v>
      </c>
      <c r="M2196">
        <f>IF(A2196="","",SUMIFS(BallByBall!$W$2:$W$501,BallByBall!$B$2:$B$501,A2196,BallByBall!$P$2:$P$501,B2196))</f>
        <v>0</v>
      </c>
      <c r="N2196">
        <f>IF(A2196="","",SUMIFS(BallByBall!$X$2:$X$501,BallByBall!$B$2:$B$501,A2196,BallByBall!$P$2:$P$501,B2196))</f>
        <v>0</v>
      </c>
      <c r="O2196">
        <f>IF(A2196="","",SUMIFS(OverSummary!$G$2:$G$101,OverSummary!$A$2:$A$101,A2196,OverSummary!$D$2:$D$101,B2196))</f>
        <v>0</v>
      </c>
      <c r="P2196">
        <f>IF(A2196="","",G2196*Rules!$B$13+H2196*Rules!$B$14+I2196*Rules!$B$15)</f>
        <v>0</v>
      </c>
      <c r="Q2196">
        <f>IF(A2196="","",IF(G2196&gt;=100,Rules!$B$18,IF(G2196&gt;=50,Rules!$B$17,IF(G2196&gt;=30,Rules!$B$16,0)))+IF(AND(F2196=1,D2196&lt;&gt;"BWL",G2196=0),Rules!$B$27,0))</f>
        <v>0</v>
      </c>
      <c r="R2196">
        <f>IF(A2196="","",J2196*Rules!$B$19+O2196*Rules!$B$22)</f>
        <v>0</v>
      </c>
      <c r="S2196">
        <f>IF(A2196="","",IF(J2196&gt;=4,Rules!$B$21,IF(J2196&gt;=3,Rules!$B$20,0)))</f>
        <v>0</v>
      </c>
      <c r="T2196">
        <f>IF(A2196="","",K2196*Rules!$B$23+L2196*Rules!$B$24+M2196*Rules!$B$25+N2196*Rules!$B$26)</f>
        <v>0</v>
      </c>
      <c r="U2196">
        <f t="shared" si="34"/>
        <v>0</v>
      </c>
    </row>
    <row r="2197" spans="1:21" x14ac:dyDescent="0.2">
      <c r="A2197" t="str">
        <f>MatchSquad!A2197</f>
        <v>M044</v>
      </c>
      <c r="B2197" t="str">
        <f>MatchSquad!B2197</f>
        <v>P146</v>
      </c>
      <c r="C2197" t="str">
        <f>MatchSquad!C2197</f>
        <v>Ashwani Kumar</v>
      </c>
      <c r="D2197" t="str">
        <f>MatchSquad!D2197</f>
        <v>BWL</v>
      </c>
      <c r="E2197" t="str">
        <f>MatchSquad!E2197</f>
        <v>MI</v>
      </c>
      <c r="F2197">
        <f>MatchSquad!G2197</f>
        <v>0</v>
      </c>
      <c r="G2197">
        <f>IF(A2197="","",SUMIFS(BallByBall!$I$2:$I$501,BallByBall!$B$2:$B$501,A2197,BallByBall!$F$2:$F$501,B2197))</f>
        <v>0</v>
      </c>
      <c r="H2197">
        <f>IF(A2197="","",COUNTIFS(BallByBall!$B$2:$B$501,A2197,BallByBall!$F$2:$F$501,B2197,BallByBall!$Q$2:$Q$501,1))</f>
        <v>0</v>
      </c>
      <c r="I2197">
        <f>IF(A2197="","",COUNTIFS(BallByBall!$B$2:$B$501,A2197,BallByBall!$F$2:$F$501,B2197,BallByBall!$R$2:$R$501,1))</f>
        <v>0</v>
      </c>
      <c r="J2197">
        <f>IF(A2197="","",SUMIFS(BallByBall!$T$2:$T$501,BallByBall!$B$2:$B$501,A2197,BallByBall!$H$2:$H$501,B2197))</f>
        <v>0</v>
      </c>
      <c r="K2197">
        <f>IF(A2197="","",SUMIFS(BallByBall!$U$2:$U$501,BallByBall!$B$2:$B$501,A2197,BallByBall!$P$2:$P$501,B2197))</f>
        <v>0</v>
      </c>
      <c r="L2197">
        <f>IF(A2197="","",SUMIFS(BallByBall!$V$2:$V$501,BallByBall!$B$2:$B$501,A2197,BallByBall!$P$2:$P$501,B2197))</f>
        <v>0</v>
      </c>
      <c r="M2197">
        <f>IF(A2197="","",SUMIFS(BallByBall!$W$2:$W$501,BallByBall!$B$2:$B$501,A2197,BallByBall!$P$2:$P$501,B2197))</f>
        <v>0</v>
      </c>
      <c r="N2197">
        <f>IF(A2197="","",SUMIFS(BallByBall!$X$2:$X$501,BallByBall!$B$2:$B$501,A2197,BallByBall!$P$2:$P$501,B2197))</f>
        <v>0</v>
      </c>
      <c r="O2197">
        <f>IF(A2197="","",SUMIFS(OverSummary!$G$2:$G$101,OverSummary!$A$2:$A$101,A2197,OverSummary!$D$2:$D$101,B2197))</f>
        <v>0</v>
      </c>
      <c r="P2197">
        <f>IF(A2197="","",G2197*Rules!$B$13+H2197*Rules!$B$14+I2197*Rules!$B$15)</f>
        <v>0</v>
      </c>
      <c r="Q2197">
        <f>IF(A2197="","",IF(G2197&gt;=100,Rules!$B$18,IF(G2197&gt;=50,Rules!$B$17,IF(G2197&gt;=30,Rules!$B$16,0)))+IF(AND(F2197=1,D2197&lt;&gt;"BWL",G2197=0),Rules!$B$27,0))</f>
        <v>0</v>
      </c>
      <c r="R2197">
        <f>IF(A2197="","",J2197*Rules!$B$19+O2197*Rules!$B$22)</f>
        <v>0</v>
      </c>
      <c r="S2197">
        <f>IF(A2197="","",IF(J2197&gt;=4,Rules!$B$21,IF(J2197&gt;=3,Rules!$B$20,0)))</f>
        <v>0</v>
      </c>
      <c r="T2197">
        <f>IF(A2197="","",K2197*Rules!$B$23+L2197*Rules!$B$24+M2197*Rules!$B$25+N2197*Rules!$B$26)</f>
        <v>0</v>
      </c>
      <c r="U2197">
        <f t="shared" si="34"/>
        <v>0</v>
      </c>
    </row>
    <row r="2198" spans="1:21" x14ac:dyDescent="0.2">
      <c r="A2198" t="str">
        <f>MatchSquad!A2198</f>
        <v>M044</v>
      </c>
      <c r="B2198" t="str">
        <f>MatchSquad!B2198</f>
        <v>P147</v>
      </c>
      <c r="C2198" t="str">
        <f>MatchSquad!C2198</f>
        <v>Raghu Sharma</v>
      </c>
      <c r="D2198" t="str">
        <f>MatchSquad!D2198</f>
        <v>BWL</v>
      </c>
      <c r="E2198" t="str">
        <f>MatchSquad!E2198</f>
        <v>MI</v>
      </c>
      <c r="F2198">
        <f>MatchSquad!G2198</f>
        <v>0</v>
      </c>
      <c r="G2198">
        <f>IF(A2198="","",SUMIFS(BallByBall!$I$2:$I$501,BallByBall!$B$2:$B$501,A2198,BallByBall!$F$2:$F$501,B2198))</f>
        <v>0</v>
      </c>
      <c r="H2198">
        <f>IF(A2198="","",COUNTIFS(BallByBall!$B$2:$B$501,A2198,BallByBall!$F$2:$F$501,B2198,BallByBall!$Q$2:$Q$501,1))</f>
        <v>0</v>
      </c>
      <c r="I2198">
        <f>IF(A2198="","",COUNTIFS(BallByBall!$B$2:$B$501,A2198,BallByBall!$F$2:$F$501,B2198,BallByBall!$R$2:$R$501,1))</f>
        <v>0</v>
      </c>
      <c r="J2198">
        <f>IF(A2198="","",SUMIFS(BallByBall!$T$2:$T$501,BallByBall!$B$2:$B$501,A2198,BallByBall!$H$2:$H$501,B2198))</f>
        <v>0</v>
      </c>
      <c r="K2198">
        <f>IF(A2198="","",SUMIFS(BallByBall!$U$2:$U$501,BallByBall!$B$2:$B$501,A2198,BallByBall!$P$2:$P$501,B2198))</f>
        <v>0</v>
      </c>
      <c r="L2198">
        <f>IF(A2198="","",SUMIFS(BallByBall!$V$2:$V$501,BallByBall!$B$2:$B$501,A2198,BallByBall!$P$2:$P$501,B2198))</f>
        <v>0</v>
      </c>
      <c r="M2198">
        <f>IF(A2198="","",SUMIFS(BallByBall!$W$2:$W$501,BallByBall!$B$2:$B$501,A2198,BallByBall!$P$2:$P$501,B2198))</f>
        <v>0</v>
      </c>
      <c r="N2198">
        <f>IF(A2198="","",SUMIFS(BallByBall!$X$2:$X$501,BallByBall!$B$2:$B$501,A2198,BallByBall!$P$2:$P$501,B2198))</f>
        <v>0</v>
      </c>
      <c r="O2198">
        <f>IF(A2198="","",SUMIFS(OverSummary!$G$2:$G$101,OverSummary!$A$2:$A$101,A2198,OverSummary!$D$2:$D$101,B2198))</f>
        <v>0</v>
      </c>
      <c r="P2198">
        <f>IF(A2198="","",G2198*Rules!$B$13+H2198*Rules!$B$14+I2198*Rules!$B$15)</f>
        <v>0</v>
      </c>
      <c r="Q2198">
        <f>IF(A2198="","",IF(G2198&gt;=100,Rules!$B$18,IF(G2198&gt;=50,Rules!$B$17,IF(G2198&gt;=30,Rules!$B$16,0)))+IF(AND(F2198=1,D2198&lt;&gt;"BWL",G2198=0),Rules!$B$27,0))</f>
        <v>0</v>
      </c>
      <c r="R2198">
        <f>IF(A2198="","",J2198*Rules!$B$19+O2198*Rules!$B$22)</f>
        <v>0</v>
      </c>
      <c r="S2198">
        <f>IF(A2198="","",IF(J2198&gt;=4,Rules!$B$21,IF(J2198&gt;=3,Rules!$B$20,0)))</f>
        <v>0</v>
      </c>
      <c r="T2198">
        <f>IF(A2198="","",K2198*Rules!$B$23+L2198*Rules!$B$24+M2198*Rules!$B$25+N2198*Rules!$B$26)</f>
        <v>0</v>
      </c>
      <c r="U2198">
        <f t="shared" si="34"/>
        <v>0</v>
      </c>
    </row>
    <row r="2199" spans="1:21" x14ac:dyDescent="0.2">
      <c r="A2199" t="str">
        <f>MatchSquad!A2199</f>
        <v>M044</v>
      </c>
      <c r="B2199" t="str">
        <f>MatchSquad!B2199</f>
        <v>P148</v>
      </c>
      <c r="C2199" t="str">
        <f>MatchSquad!C2199</f>
        <v>Mohammad Izhar</v>
      </c>
      <c r="D2199" t="str">
        <f>MatchSquad!D2199</f>
        <v>BWL</v>
      </c>
      <c r="E2199" t="str">
        <f>MatchSquad!E2199</f>
        <v>MI</v>
      </c>
      <c r="F2199">
        <f>MatchSquad!G2199</f>
        <v>0</v>
      </c>
      <c r="G2199">
        <f>IF(A2199="","",SUMIFS(BallByBall!$I$2:$I$501,BallByBall!$B$2:$B$501,A2199,BallByBall!$F$2:$F$501,B2199))</f>
        <v>0</v>
      </c>
      <c r="H2199">
        <f>IF(A2199="","",COUNTIFS(BallByBall!$B$2:$B$501,A2199,BallByBall!$F$2:$F$501,B2199,BallByBall!$Q$2:$Q$501,1))</f>
        <v>0</v>
      </c>
      <c r="I2199">
        <f>IF(A2199="","",COUNTIFS(BallByBall!$B$2:$B$501,A2199,BallByBall!$F$2:$F$501,B2199,BallByBall!$R$2:$R$501,1))</f>
        <v>0</v>
      </c>
      <c r="J2199">
        <f>IF(A2199="","",SUMIFS(BallByBall!$T$2:$T$501,BallByBall!$B$2:$B$501,A2199,BallByBall!$H$2:$H$501,B2199))</f>
        <v>0</v>
      </c>
      <c r="K2199">
        <f>IF(A2199="","",SUMIFS(BallByBall!$U$2:$U$501,BallByBall!$B$2:$B$501,A2199,BallByBall!$P$2:$P$501,B2199))</f>
        <v>0</v>
      </c>
      <c r="L2199">
        <f>IF(A2199="","",SUMIFS(BallByBall!$V$2:$V$501,BallByBall!$B$2:$B$501,A2199,BallByBall!$P$2:$P$501,B2199))</f>
        <v>0</v>
      </c>
      <c r="M2199">
        <f>IF(A2199="","",SUMIFS(BallByBall!$W$2:$W$501,BallByBall!$B$2:$B$501,A2199,BallByBall!$P$2:$P$501,B2199))</f>
        <v>0</v>
      </c>
      <c r="N2199">
        <f>IF(A2199="","",SUMIFS(BallByBall!$X$2:$X$501,BallByBall!$B$2:$B$501,A2199,BallByBall!$P$2:$P$501,B2199))</f>
        <v>0</v>
      </c>
      <c r="O2199">
        <f>IF(A2199="","",SUMIFS(OverSummary!$G$2:$G$101,OverSummary!$A$2:$A$101,A2199,OverSummary!$D$2:$D$101,B2199))</f>
        <v>0</v>
      </c>
      <c r="P2199">
        <f>IF(A2199="","",G2199*Rules!$B$13+H2199*Rules!$B$14+I2199*Rules!$B$15)</f>
        <v>0</v>
      </c>
      <c r="Q2199">
        <f>IF(A2199="","",IF(G2199&gt;=100,Rules!$B$18,IF(G2199&gt;=50,Rules!$B$17,IF(G2199&gt;=30,Rules!$B$16,0)))+IF(AND(F2199=1,D2199&lt;&gt;"BWL",G2199=0),Rules!$B$27,0))</f>
        <v>0</v>
      </c>
      <c r="R2199">
        <f>IF(A2199="","",J2199*Rules!$B$19+O2199*Rules!$B$22)</f>
        <v>0</v>
      </c>
      <c r="S2199">
        <f>IF(A2199="","",IF(J2199&gt;=4,Rules!$B$21,IF(J2199&gt;=3,Rules!$B$20,0)))</f>
        <v>0</v>
      </c>
      <c r="T2199">
        <f>IF(A2199="","",K2199*Rules!$B$23+L2199*Rules!$B$24+M2199*Rules!$B$25+N2199*Rules!$B$26)</f>
        <v>0</v>
      </c>
      <c r="U2199">
        <f t="shared" si="34"/>
        <v>0</v>
      </c>
    </row>
    <row r="2200" spans="1:21" x14ac:dyDescent="0.2">
      <c r="A2200" t="str">
        <f>MatchSquad!A2200</f>
        <v>M044</v>
      </c>
      <c r="B2200" t="str">
        <f>MatchSquad!B2200</f>
        <v>P149</v>
      </c>
      <c r="C2200" t="str">
        <f>MatchSquad!C2200</f>
        <v>Allah Ghazanfar</v>
      </c>
      <c r="D2200" t="str">
        <f>MatchSquad!D2200</f>
        <v>BWL</v>
      </c>
      <c r="E2200" t="str">
        <f>MatchSquad!E2200</f>
        <v>MI</v>
      </c>
      <c r="F2200">
        <f>MatchSquad!G2200</f>
        <v>0</v>
      </c>
      <c r="G2200">
        <f>IF(A2200="","",SUMIFS(BallByBall!$I$2:$I$501,BallByBall!$B$2:$B$501,A2200,BallByBall!$F$2:$F$501,B2200))</f>
        <v>0</v>
      </c>
      <c r="H2200">
        <f>IF(A2200="","",COUNTIFS(BallByBall!$B$2:$B$501,A2200,BallByBall!$F$2:$F$501,B2200,BallByBall!$Q$2:$Q$501,1))</f>
        <v>0</v>
      </c>
      <c r="I2200">
        <f>IF(A2200="","",COUNTIFS(BallByBall!$B$2:$B$501,A2200,BallByBall!$F$2:$F$501,B2200,BallByBall!$R$2:$R$501,1))</f>
        <v>0</v>
      </c>
      <c r="J2200">
        <f>IF(A2200="","",SUMIFS(BallByBall!$T$2:$T$501,BallByBall!$B$2:$B$501,A2200,BallByBall!$H$2:$H$501,B2200))</f>
        <v>0</v>
      </c>
      <c r="K2200">
        <f>IF(A2200="","",SUMIFS(BallByBall!$U$2:$U$501,BallByBall!$B$2:$B$501,A2200,BallByBall!$P$2:$P$501,B2200))</f>
        <v>0</v>
      </c>
      <c r="L2200">
        <f>IF(A2200="","",SUMIFS(BallByBall!$V$2:$V$501,BallByBall!$B$2:$B$501,A2200,BallByBall!$P$2:$P$501,B2200))</f>
        <v>0</v>
      </c>
      <c r="M2200">
        <f>IF(A2200="","",SUMIFS(BallByBall!$W$2:$W$501,BallByBall!$B$2:$B$501,A2200,BallByBall!$P$2:$P$501,B2200))</f>
        <v>0</v>
      </c>
      <c r="N2200">
        <f>IF(A2200="","",SUMIFS(BallByBall!$X$2:$X$501,BallByBall!$B$2:$B$501,A2200,BallByBall!$P$2:$P$501,B2200))</f>
        <v>0</v>
      </c>
      <c r="O2200">
        <f>IF(A2200="","",SUMIFS(OverSummary!$G$2:$G$101,OverSummary!$A$2:$A$101,A2200,OverSummary!$D$2:$D$101,B2200))</f>
        <v>0</v>
      </c>
      <c r="P2200">
        <f>IF(A2200="","",G2200*Rules!$B$13+H2200*Rules!$B$14+I2200*Rules!$B$15)</f>
        <v>0</v>
      </c>
      <c r="Q2200">
        <f>IF(A2200="","",IF(G2200&gt;=100,Rules!$B$18,IF(G2200&gt;=50,Rules!$B$17,IF(G2200&gt;=30,Rules!$B$16,0)))+IF(AND(F2200=1,D2200&lt;&gt;"BWL",G2200=0),Rules!$B$27,0))</f>
        <v>0</v>
      </c>
      <c r="R2200">
        <f>IF(A2200="","",J2200*Rules!$B$19+O2200*Rules!$B$22)</f>
        <v>0</v>
      </c>
      <c r="S2200">
        <f>IF(A2200="","",IF(J2200&gt;=4,Rules!$B$21,IF(J2200&gt;=3,Rules!$B$20,0)))</f>
        <v>0</v>
      </c>
      <c r="T2200">
        <f>IF(A2200="","",K2200*Rules!$B$23+L2200*Rules!$B$24+M2200*Rules!$B$25+N2200*Rules!$B$26)</f>
        <v>0</v>
      </c>
      <c r="U2200">
        <f t="shared" si="34"/>
        <v>0</v>
      </c>
    </row>
    <row r="2201" spans="1:21" x14ac:dyDescent="0.2">
      <c r="A2201" t="str">
        <f>MatchSquad!A2201</f>
        <v>M044</v>
      </c>
      <c r="B2201" t="str">
        <f>MatchSquad!B2201</f>
        <v>P150</v>
      </c>
      <c r="C2201" t="str">
        <f>MatchSquad!C2201</f>
        <v>Jasprit Bumrah</v>
      </c>
      <c r="D2201" t="str">
        <f>MatchSquad!D2201</f>
        <v>BWL</v>
      </c>
      <c r="E2201" t="str">
        <f>MatchSquad!E2201</f>
        <v>MI</v>
      </c>
      <c r="F2201">
        <f>MatchSquad!G2201</f>
        <v>0</v>
      </c>
      <c r="G2201">
        <f>IF(A2201="","",SUMIFS(BallByBall!$I$2:$I$501,BallByBall!$B$2:$B$501,A2201,BallByBall!$F$2:$F$501,B2201))</f>
        <v>0</v>
      </c>
      <c r="H2201">
        <f>IF(A2201="","",COUNTIFS(BallByBall!$B$2:$B$501,A2201,BallByBall!$F$2:$F$501,B2201,BallByBall!$Q$2:$Q$501,1))</f>
        <v>0</v>
      </c>
      <c r="I2201">
        <f>IF(A2201="","",COUNTIFS(BallByBall!$B$2:$B$501,A2201,BallByBall!$F$2:$F$501,B2201,BallByBall!$R$2:$R$501,1))</f>
        <v>0</v>
      </c>
      <c r="J2201">
        <f>IF(A2201="","",SUMIFS(BallByBall!$T$2:$T$501,BallByBall!$B$2:$B$501,A2201,BallByBall!$H$2:$H$501,B2201))</f>
        <v>0</v>
      </c>
      <c r="K2201">
        <f>IF(A2201="","",SUMIFS(BallByBall!$U$2:$U$501,BallByBall!$B$2:$B$501,A2201,BallByBall!$P$2:$P$501,B2201))</f>
        <v>0</v>
      </c>
      <c r="L2201">
        <f>IF(A2201="","",SUMIFS(BallByBall!$V$2:$V$501,BallByBall!$B$2:$B$501,A2201,BallByBall!$P$2:$P$501,B2201))</f>
        <v>0</v>
      </c>
      <c r="M2201">
        <f>IF(A2201="","",SUMIFS(BallByBall!$W$2:$W$501,BallByBall!$B$2:$B$501,A2201,BallByBall!$P$2:$P$501,B2201))</f>
        <v>0</v>
      </c>
      <c r="N2201">
        <f>IF(A2201="","",SUMIFS(BallByBall!$X$2:$X$501,BallByBall!$B$2:$B$501,A2201,BallByBall!$P$2:$P$501,B2201))</f>
        <v>0</v>
      </c>
      <c r="O2201">
        <f>IF(A2201="","",SUMIFS(OverSummary!$G$2:$G$101,OverSummary!$A$2:$A$101,A2201,OverSummary!$D$2:$D$101,B2201))</f>
        <v>0</v>
      </c>
      <c r="P2201">
        <f>IF(A2201="","",G2201*Rules!$B$13+H2201*Rules!$B$14+I2201*Rules!$B$15)</f>
        <v>0</v>
      </c>
      <c r="Q2201">
        <f>IF(A2201="","",IF(G2201&gt;=100,Rules!$B$18,IF(G2201&gt;=50,Rules!$B$17,IF(G2201&gt;=30,Rules!$B$16,0)))+IF(AND(F2201=1,D2201&lt;&gt;"BWL",G2201=0),Rules!$B$27,0))</f>
        <v>0</v>
      </c>
      <c r="R2201">
        <f>IF(A2201="","",J2201*Rules!$B$19+O2201*Rules!$B$22)</f>
        <v>0</v>
      </c>
      <c r="S2201">
        <f>IF(A2201="","",IF(J2201&gt;=4,Rules!$B$21,IF(J2201&gt;=3,Rules!$B$20,0)))</f>
        <v>0</v>
      </c>
      <c r="T2201">
        <f>IF(A2201="","",K2201*Rules!$B$23+L2201*Rules!$B$24+M2201*Rules!$B$25+N2201*Rules!$B$26)</f>
        <v>0</v>
      </c>
      <c r="U2201">
        <f t="shared" si="34"/>
        <v>0</v>
      </c>
    </row>
    <row r="2202" spans="1:21" x14ac:dyDescent="0.2">
      <c r="A2202" t="str">
        <f>MatchSquad!A2202</f>
        <v>M045</v>
      </c>
      <c r="B2202" t="str">
        <f>MatchSquad!B2202</f>
        <v>P226</v>
      </c>
      <c r="C2202" t="str">
        <f>MatchSquad!C2202</f>
        <v>Ishan Kishan</v>
      </c>
      <c r="D2202" t="str">
        <f>MatchSquad!D2202</f>
        <v>WK</v>
      </c>
      <c r="E2202" t="str">
        <f>MatchSquad!E2202</f>
        <v>SRH</v>
      </c>
      <c r="F2202">
        <f>MatchSquad!G2202</f>
        <v>0</v>
      </c>
      <c r="G2202">
        <f>IF(A2202="","",SUMIFS(BallByBall!$I$2:$I$501,BallByBall!$B$2:$B$501,A2202,BallByBall!$F$2:$F$501,B2202))</f>
        <v>0</v>
      </c>
      <c r="H2202">
        <f>IF(A2202="","",COUNTIFS(BallByBall!$B$2:$B$501,A2202,BallByBall!$F$2:$F$501,B2202,BallByBall!$Q$2:$Q$501,1))</f>
        <v>0</v>
      </c>
      <c r="I2202">
        <f>IF(A2202="","",COUNTIFS(BallByBall!$B$2:$B$501,A2202,BallByBall!$F$2:$F$501,B2202,BallByBall!$R$2:$R$501,1))</f>
        <v>0</v>
      </c>
      <c r="J2202">
        <f>IF(A2202="","",SUMIFS(BallByBall!$T$2:$T$501,BallByBall!$B$2:$B$501,A2202,BallByBall!$H$2:$H$501,B2202))</f>
        <v>0</v>
      </c>
      <c r="K2202">
        <f>IF(A2202="","",SUMIFS(BallByBall!$U$2:$U$501,BallByBall!$B$2:$B$501,A2202,BallByBall!$P$2:$P$501,B2202))</f>
        <v>0</v>
      </c>
      <c r="L2202">
        <f>IF(A2202="","",SUMIFS(BallByBall!$V$2:$V$501,BallByBall!$B$2:$B$501,A2202,BallByBall!$P$2:$P$501,B2202))</f>
        <v>0</v>
      </c>
      <c r="M2202">
        <f>IF(A2202="","",SUMIFS(BallByBall!$W$2:$W$501,BallByBall!$B$2:$B$501,A2202,BallByBall!$P$2:$P$501,B2202))</f>
        <v>0</v>
      </c>
      <c r="N2202">
        <f>IF(A2202="","",SUMIFS(BallByBall!$X$2:$X$501,BallByBall!$B$2:$B$501,A2202,BallByBall!$P$2:$P$501,B2202))</f>
        <v>0</v>
      </c>
      <c r="O2202">
        <f>IF(A2202="","",SUMIFS(OverSummary!$G$2:$G$101,OverSummary!$A$2:$A$101,A2202,OverSummary!$D$2:$D$101,B2202))</f>
        <v>0</v>
      </c>
      <c r="P2202">
        <f>IF(A2202="","",G2202*Rules!$B$13+H2202*Rules!$B$14+I2202*Rules!$B$15)</f>
        <v>0</v>
      </c>
      <c r="Q2202">
        <f>IF(A2202="","",IF(G2202&gt;=100,Rules!$B$18,IF(G2202&gt;=50,Rules!$B$17,IF(G2202&gt;=30,Rules!$B$16,0)))+IF(AND(F2202=1,D2202&lt;&gt;"BWL",G2202=0),Rules!$B$27,0))</f>
        <v>0</v>
      </c>
      <c r="R2202">
        <f>IF(A2202="","",J2202*Rules!$B$19+O2202*Rules!$B$22)</f>
        <v>0</v>
      </c>
      <c r="S2202">
        <f>IF(A2202="","",IF(J2202&gt;=4,Rules!$B$21,IF(J2202&gt;=3,Rules!$B$20,0)))</f>
        <v>0</v>
      </c>
      <c r="T2202">
        <f>IF(A2202="","",K2202*Rules!$B$23+L2202*Rules!$B$24+M2202*Rules!$B$25+N2202*Rules!$B$26)</f>
        <v>0</v>
      </c>
      <c r="U2202">
        <f t="shared" si="34"/>
        <v>0</v>
      </c>
    </row>
    <row r="2203" spans="1:21" x14ac:dyDescent="0.2">
      <c r="A2203" t="str">
        <f>MatchSquad!A2203</f>
        <v>M045</v>
      </c>
      <c r="B2203" t="str">
        <f>MatchSquad!B2203</f>
        <v>P227</v>
      </c>
      <c r="C2203" t="str">
        <f>MatchSquad!C2203</f>
        <v>Aniket Verma</v>
      </c>
      <c r="D2203" t="str">
        <f>MatchSquad!D2203</f>
        <v>BAT</v>
      </c>
      <c r="E2203" t="str">
        <f>MatchSquad!E2203</f>
        <v>SRH</v>
      </c>
      <c r="F2203">
        <f>MatchSquad!G2203</f>
        <v>0</v>
      </c>
      <c r="G2203">
        <f>IF(A2203="","",SUMIFS(BallByBall!$I$2:$I$501,BallByBall!$B$2:$B$501,A2203,BallByBall!$F$2:$F$501,B2203))</f>
        <v>0</v>
      </c>
      <c r="H2203">
        <f>IF(A2203="","",COUNTIFS(BallByBall!$B$2:$B$501,A2203,BallByBall!$F$2:$F$501,B2203,BallByBall!$Q$2:$Q$501,1))</f>
        <v>0</v>
      </c>
      <c r="I2203">
        <f>IF(A2203="","",COUNTIFS(BallByBall!$B$2:$B$501,A2203,BallByBall!$F$2:$F$501,B2203,BallByBall!$R$2:$R$501,1))</f>
        <v>0</v>
      </c>
      <c r="J2203">
        <f>IF(A2203="","",SUMIFS(BallByBall!$T$2:$T$501,BallByBall!$B$2:$B$501,A2203,BallByBall!$H$2:$H$501,B2203))</f>
        <v>0</v>
      </c>
      <c r="K2203">
        <f>IF(A2203="","",SUMIFS(BallByBall!$U$2:$U$501,BallByBall!$B$2:$B$501,A2203,BallByBall!$P$2:$P$501,B2203))</f>
        <v>0</v>
      </c>
      <c r="L2203">
        <f>IF(A2203="","",SUMIFS(BallByBall!$V$2:$V$501,BallByBall!$B$2:$B$501,A2203,BallByBall!$P$2:$P$501,B2203))</f>
        <v>0</v>
      </c>
      <c r="M2203">
        <f>IF(A2203="","",SUMIFS(BallByBall!$W$2:$W$501,BallByBall!$B$2:$B$501,A2203,BallByBall!$P$2:$P$501,B2203))</f>
        <v>0</v>
      </c>
      <c r="N2203">
        <f>IF(A2203="","",SUMIFS(BallByBall!$X$2:$X$501,BallByBall!$B$2:$B$501,A2203,BallByBall!$P$2:$P$501,B2203))</f>
        <v>0</v>
      </c>
      <c r="O2203">
        <f>IF(A2203="","",SUMIFS(OverSummary!$G$2:$G$101,OverSummary!$A$2:$A$101,A2203,OverSummary!$D$2:$D$101,B2203))</f>
        <v>0</v>
      </c>
      <c r="P2203">
        <f>IF(A2203="","",G2203*Rules!$B$13+H2203*Rules!$B$14+I2203*Rules!$B$15)</f>
        <v>0</v>
      </c>
      <c r="Q2203">
        <f>IF(A2203="","",IF(G2203&gt;=100,Rules!$B$18,IF(G2203&gt;=50,Rules!$B$17,IF(G2203&gt;=30,Rules!$B$16,0)))+IF(AND(F2203=1,D2203&lt;&gt;"BWL",G2203=0),Rules!$B$27,0))</f>
        <v>0</v>
      </c>
      <c r="R2203">
        <f>IF(A2203="","",J2203*Rules!$B$19+O2203*Rules!$B$22)</f>
        <v>0</v>
      </c>
      <c r="S2203">
        <f>IF(A2203="","",IF(J2203&gt;=4,Rules!$B$21,IF(J2203&gt;=3,Rules!$B$20,0)))</f>
        <v>0</v>
      </c>
      <c r="T2203">
        <f>IF(A2203="","",K2203*Rules!$B$23+L2203*Rules!$B$24+M2203*Rules!$B$25+N2203*Rules!$B$26)</f>
        <v>0</v>
      </c>
      <c r="U2203">
        <f t="shared" si="34"/>
        <v>0</v>
      </c>
    </row>
    <row r="2204" spans="1:21" x14ac:dyDescent="0.2">
      <c r="A2204" t="str">
        <f>MatchSquad!A2204</f>
        <v>M045</v>
      </c>
      <c r="B2204" t="str">
        <f>MatchSquad!B2204</f>
        <v>P228</v>
      </c>
      <c r="C2204" t="str">
        <f>MatchSquad!C2204</f>
        <v>Smaran Ravichandran</v>
      </c>
      <c r="D2204" t="str">
        <f>MatchSquad!D2204</f>
        <v>BAT</v>
      </c>
      <c r="E2204" t="str">
        <f>MatchSquad!E2204</f>
        <v>SRH</v>
      </c>
      <c r="F2204">
        <f>MatchSquad!G2204</f>
        <v>0</v>
      </c>
      <c r="G2204">
        <f>IF(A2204="","",SUMIFS(BallByBall!$I$2:$I$501,BallByBall!$B$2:$B$501,A2204,BallByBall!$F$2:$F$501,B2204))</f>
        <v>0</v>
      </c>
      <c r="H2204">
        <f>IF(A2204="","",COUNTIFS(BallByBall!$B$2:$B$501,A2204,BallByBall!$F$2:$F$501,B2204,BallByBall!$Q$2:$Q$501,1))</f>
        <v>0</v>
      </c>
      <c r="I2204">
        <f>IF(A2204="","",COUNTIFS(BallByBall!$B$2:$B$501,A2204,BallByBall!$F$2:$F$501,B2204,BallByBall!$R$2:$R$501,1))</f>
        <v>0</v>
      </c>
      <c r="J2204">
        <f>IF(A2204="","",SUMIFS(BallByBall!$T$2:$T$501,BallByBall!$B$2:$B$501,A2204,BallByBall!$H$2:$H$501,B2204))</f>
        <v>0</v>
      </c>
      <c r="K2204">
        <f>IF(A2204="","",SUMIFS(BallByBall!$U$2:$U$501,BallByBall!$B$2:$B$501,A2204,BallByBall!$P$2:$P$501,B2204))</f>
        <v>0</v>
      </c>
      <c r="L2204">
        <f>IF(A2204="","",SUMIFS(BallByBall!$V$2:$V$501,BallByBall!$B$2:$B$501,A2204,BallByBall!$P$2:$P$501,B2204))</f>
        <v>0</v>
      </c>
      <c r="M2204">
        <f>IF(A2204="","",SUMIFS(BallByBall!$W$2:$W$501,BallByBall!$B$2:$B$501,A2204,BallByBall!$P$2:$P$501,B2204))</f>
        <v>0</v>
      </c>
      <c r="N2204">
        <f>IF(A2204="","",SUMIFS(BallByBall!$X$2:$X$501,BallByBall!$B$2:$B$501,A2204,BallByBall!$P$2:$P$501,B2204))</f>
        <v>0</v>
      </c>
      <c r="O2204">
        <f>IF(A2204="","",SUMIFS(OverSummary!$G$2:$G$101,OverSummary!$A$2:$A$101,A2204,OverSummary!$D$2:$D$101,B2204))</f>
        <v>0</v>
      </c>
      <c r="P2204">
        <f>IF(A2204="","",G2204*Rules!$B$13+H2204*Rules!$B$14+I2204*Rules!$B$15)</f>
        <v>0</v>
      </c>
      <c r="Q2204">
        <f>IF(A2204="","",IF(G2204&gt;=100,Rules!$B$18,IF(G2204&gt;=50,Rules!$B$17,IF(G2204&gt;=30,Rules!$B$16,0)))+IF(AND(F2204=1,D2204&lt;&gt;"BWL",G2204=0),Rules!$B$27,0))</f>
        <v>0</v>
      </c>
      <c r="R2204">
        <f>IF(A2204="","",J2204*Rules!$B$19+O2204*Rules!$B$22)</f>
        <v>0</v>
      </c>
      <c r="S2204">
        <f>IF(A2204="","",IF(J2204&gt;=4,Rules!$B$21,IF(J2204&gt;=3,Rules!$B$20,0)))</f>
        <v>0</v>
      </c>
      <c r="T2204">
        <f>IF(A2204="","",K2204*Rules!$B$23+L2204*Rules!$B$24+M2204*Rules!$B$25+N2204*Rules!$B$26)</f>
        <v>0</v>
      </c>
      <c r="U2204">
        <f t="shared" si="34"/>
        <v>0</v>
      </c>
    </row>
    <row r="2205" spans="1:21" x14ac:dyDescent="0.2">
      <c r="A2205" t="str">
        <f>MatchSquad!A2205</f>
        <v>M045</v>
      </c>
      <c r="B2205" t="str">
        <f>MatchSquad!B2205</f>
        <v>P229</v>
      </c>
      <c r="C2205" t="str">
        <f>MatchSquad!C2205</f>
        <v>Salil Arora</v>
      </c>
      <c r="D2205" t="str">
        <f>MatchSquad!D2205</f>
        <v>WK</v>
      </c>
      <c r="E2205" t="str">
        <f>MatchSquad!E2205</f>
        <v>SRH</v>
      </c>
      <c r="F2205">
        <f>MatchSquad!G2205</f>
        <v>0</v>
      </c>
      <c r="G2205">
        <f>IF(A2205="","",SUMIFS(BallByBall!$I$2:$I$501,BallByBall!$B$2:$B$501,A2205,BallByBall!$F$2:$F$501,B2205))</f>
        <v>0</v>
      </c>
      <c r="H2205">
        <f>IF(A2205="","",COUNTIFS(BallByBall!$B$2:$B$501,A2205,BallByBall!$F$2:$F$501,B2205,BallByBall!$Q$2:$Q$501,1))</f>
        <v>0</v>
      </c>
      <c r="I2205">
        <f>IF(A2205="","",COUNTIFS(BallByBall!$B$2:$B$501,A2205,BallByBall!$F$2:$F$501,B2205,BallByBall!$R$2:$R$501,1))</f>
        <v>0</v>
      </c>
      <c r="J2205">
        <f>IF(A2205="","",SUMIFS(BallByBall!$T$2:$T$501,BallByBall!$B$2:$B$501,A2205,BallByBall!$H$2:$H$501,B2205))</f>
        <v>0</v>
      </c>
      <c r="K2205">
        <f>IF(A2205="","",SUMIFS(BallByBall!$U$2:$U$501,BallByBall!$B$2:$B$501,A2205,BallByBall!$P$2:$P$501,B2205))</f>
        <v>0</v>
      </c>
      <c r="L2205">
        <f>IF(A2205="","",SUMIFS(BallByBall!$V$2:$V$501,BallByBall!$B$2:$B$501,A2205,BallByBall!$P$2:$P$501,B2205))</f>
        <v>0</v>
      </c>
      <c r="M2205">
        <f>IF(A2205="","",SUMIFS(BallByBall!$W$2:$W$501,BallByBall!$B$2:$B$501,A2205,BallByBall!$P$2:$P$501,B2205))</f>
        <v>0</v>
      </c>
      <c r="N2205">
        <f>IF(A2205="","",SUMIFS(BallByBall!$X$2:$X$501,BallByBall!$B$2:$B$501,A2205,BallByBall!$P$2:$P$501,B2205))</f>
        <v>0</v>
      </c>
      <c r="O2205">
        <f>IF(A2205="","",SUMIFS(OverSummary!$G$2:$G$101,OverSummary!$A$2:$A$101,A2205,OverSummary!$D$2:$D$101,B2205))</f>
        <v>0</v>
      </c>
      <c r="P2205">
        <f>IF(A2205="","",G2205*Rules!$B$13+H2205*Rules!$B$14+I2205*Rules!$B$15)</f>
        <v>0</v>
      </c>
      <c r="Q2205">
        <f>IF(A2205="","",IF(G2205&gt;=100,Rules!$B$18,IF(G2205&gt;=50,Rules!$B$17,IF(G2205&gt;=30,Rules!$B$16,0)))+IF(AND(F2205=1,D2205&lt;&gt;"BWL",G2205=0),Rules!$B$27,0))</f>
        <v>0</v>
      </c>
      <c r="R2205">
        <f>IF(A2205="","",J2205*Rules!$B$19+O2205*Rules!$B$22)</f>
        <v>0</v>
      </c>
      <c r="S2205">
        <f>IF(A2205="","",IF(J2205&gt;=4,Rules!$B$21,IF(J2205&gt;=3,Rules!$B$20,0)))</f>
        <v>0</v>
      </c>
      <c r="T2205">
        <f>IF(A2205="","",K2205*Rules!$B$23+L2205*Rules!$B$24+M2205*Rules!$B$25+N2205*Rules!$B$26)</f>
        <v>0</v>
      </c>
      <c r="U2205">
        <f t="shared" si="34"/>
        <v>0</v>
      </c>
    </row>
    <row r="2206" spans="1:21" x14ac:dyDescent="0.2">
      <c r="A2206" t="str">
        <f>MatchSquad!A2206</f>
        <v>M045</v>
      </c>
      <c r="B2206" t="str">
        <f>MatchSquad!B2206</f>
        <v>P230</v>
      </c>
      <c r="C2206" t="str">
        <f>MatchSquad!C2206</f>
        <v>Heinrich Klaasen</v>
      </c>
      <c r="D2206" t="str">
        <f>MatchSquad!D2206</f>
        <v>WK</v>
      </c>
      <c r="E2206" t="str">
        <f>MatchSquad!E2206</f>
        <v>SRH</v>
      </c>
      <c r="F2206">
        <f>MatchSquad!G2206</f>
        <v>0</v>
      </c>
      <c r="G2206">
        <f>IF(A2206="","",SUMIFS(BallByBall!$I$2:$I$501,BallByBall!$B$2:$B$501,A2206,BallByBall!$F$2:$F$501,B2206))</f>
        <v>0</v>
      </c>
      <c r="H2206">
        <f>IF(A2206="","",COUNTIFS(BallByBall!$B$2:$B$501,A2206,BallByBall!$F$2:$F$501,B2206,BallByBall!$Q$2:$Q$501,1))</f>
        <v>0</v>
      </c>
      <c r="I2206">
        <f>IF(A2206="","",COUNTIFS(BallByBall!$B$2:$B$501,A2206,BallByBall!$F$2:$F$501,B2206,BallByBall!$R$2:$R$501,1))</f>
        <v>0</v>
      </c>
      <c r="J2206">
        <f>IF(A2206="","",SUMIFS(BallByBall!$T$2:$T$501,BallByBall!$B$2:$B$501,A2206,BallByBall!$H$2:$H$501,B2206))</f>
        <v>0</v>
      </c>
      <c r="K2206">
        <f>IF(A2206="","",SUMIFS(BallByBall!$U$2:$U$501,BallByBall!$B$2:$B$501,A2206,BallByBall!$P$2:$P$501,B2206))</f>
        <v>0</v>
      </c>
      <c r="L2206">
        <f>IF(A2206="","",SUMIFS(BallByBall!$V$2:$V$501,BallByBall!$B$2:$B$501,A2206,BallByBall!$P$2:$P$501,B2206))</f>
        <v>0</v>
      </c>
      <c r="M2206">
        <f>IF(A2206="","",SUMIFS(BallByBall!$W$2:$W$501,BallByBall!$B$2:$B$501,A2206,BallByBall!$P$2:$P$501,B2206))</f>
        <v>0</v>
      </c>
      <c r="N2206">
        <f>IF(A2206="","",SUMIFS(BallByBall!$X$2:$X$501,BallByBall!$B$2:$B$501,A2206,BallByBall!$P$2:$P$501,B2206))</f>
        <v>0</v>
      </c>
      <c r="O2206">
        <f>IF(A2206="","",SUMIFS(OverSummary!$G$2:$G$101,OverSummary!$A$2:$A$101,A2206,OverSummary!$D$2:$D$101,B2206))</f>
        <v>0</v>
      </c>
      <c r="P2206">
        <f>IF(A2206="","",G2206*Rules!$B$13+H2206*Rules!$B$14+I2206*Rules!$B$15)</f>
        <v>0</v>
      </c>
      <c r="Q2206">
        <f>IF(A2206="","",IF(G2206&gt;=100,Rules!$B$18,IF(G2206&gt;=50,Rules!$B$17,IF(G2206&gt;=30,Rules!$B$16,0)))+IF(AND(F2206=1,D2206&lt;&gt;"BWL",G2206=0),Rules!$B$27,0))</f>
        <v>0</v>
      </c>
      <c r="R2206">
        <f>IF(A2206="","",J2206*Rules!$B$19+O2206*Rules!$B$22)</f>
        <v>0</v>
      </c>
      <c r="S2206">
        <f>IF(A2206="","",IF(J2206&gt;=4,Rules!$B$21,IF(J2206&gt;=3,Rules!$B$20,0)))</f>
        <v>0</v>
      </c>
      <c r="T2206">
        <f>IF(A2206="","",K2206*Rules!$B$23+L2206*Rules!$B$24+M2206*Rules!$B$25+N2206*Rules!$B$26)</f>
        <v>0</v>
      </c>
      <c r="U2206">
        <f t="shared" si="34"/>
        <v>0</v>
      </c>
    </row>
    <row r="2207" spans="1:21" x14ac:dyDescent="0.2">
      <c r="A2207" t="str">
        <f>MatchSquad!A2207</f>
        <v>M045</v>
      </c>
      <c r="B2207" t="str">
        <f>MatchSquad!B2207</f>
        <v>P231</v>
      </c>
      <c r="C2207" t="str">
        <f>MatchSquad!C2207</f>
        <v>Travis Head</v>
      </c>
      <c r="D2207" t="str">
        <f>MatchSquad!D2207</f>
        <v>BAT</v>
      </c>
      <c r="E2207" t="str">
        <f>MatchSquad!E2207</f>
        <v>SRH</v>
      </c>
      <c r="F2207">
        <f>MatchSquad!G2207</f>
        <v>0</v>
      </c>
      <c r="G2207">
        <f>IF(A2207="","",SUMIFS(BallByBall!$I$2:$I$501,BallByBall!$B$2:$B$501,A2207,BallByBall!$F$2:$F$501,B2207))</f>
        <v>0</v>
      </c>
      <c r="H2207">
        <f>IF(A2207="","",COUNTIFS(BallByBall!$B$2:$B$501,A2207,BallByBall!$F$2:$F$501,B2207,BallByBall!$Q$2:$Q$501,1))</f>
        <v>0</v>
      </c>
      <c r="I2207">
        <f>IF(A2207="","",COUNTIFS(BallByBall!$B$2:$B$501,A2207,BallByBall!$F$2:$F$501,B2207,BallByBall!$R$2:$R$501,1))</f>
        <v>0</v>
      </c>
      <c r="J2207">
        <f>IF(A2207="","",SUMIFS(BallByBall!$T$2:$T$501,BallByBall!$B$2:$B$501,A2207,BallByBall!$H$2:$H$501,B2207))</f>
        <v>0</v>
      </c>
      <c r="K2207">
        <f>IF(A2207="","",SUMIFS(BallByBall!$U$2:$U$501,BallByBall!$B$2:$B$501,A2207,BallByBall!$P$2:$P$501,B2207))</f>
        <v>0</v>
      </c>
      <c r="L2207">
        <f>IF(A2207="","",SUMIFS(BallByBall!$V$2:$V$501,BallByBall!$B$2:$B$501,A2207,BallByBall!$P$2:$P$501,B2207))</f>
        <v>0</v>
      </c>
      <c r="M2207">
        <f>IF(A2207="","",SUMIFS(BallByBall!$W$2:$W$501,BallByBall!$B$2:$B$501,A2207,BallByBall!$P$2:$P$501,B2207))</f>
        <v>0</v>
      </c>
      <c r="N2207">
        <f>IF(A2207="","",SUMIFS(BallByBall!$X$2:$X$501,BallByBall!$B$2:$B$501,A2207,BallByBall!$P$2:$P$501,B2207))</f>
        <v>0</v>
      </c>
      <c r="O2207">
        <f>IF(A2207="","",SUMIFS(OverSummary!$G$2:$G$101,OverSummary!$A$2:$A$101,A2207,OverSummary!$D$2:$D$101,B2207))</f>
        <v>0</v>
      </c>
      <c r="P2207">
        <f>IF(A2207="","",G2207*Rules!$B$13+H2207*Rules!$B$14+I2207*Rules!$B$15)</f>
        <v>0</v>
      </c>
      <c r="Q2207">
        <f>IF(A2207="","",IF(G2207&gt;=100,Rules!$B$18,IF(G2207&gt;=50,Rules!$B$17,IF(G2207&gt;=30,Rules!$B$16,0)))+IF(AND(F2207=1,D2207&lt;&gt;"BWL",G2207=0),Rules!$B$27,0))</f>
        <v>0</v>
      </c>
      <c r="R2207">
        <f>IF(A2207="","",J2207*Rules!$B$19+O2207*Rules!$B$22)</f>
        <v>0</v>
      </c>
      <c r="S2207">
        <f>IF(A2207="","",IF(J2207&gt;=4,Rules!$B$21,IF(J2207&gt;=3,Rules!$B$20,0)))</f>
        <v>0</v>
      </c>
      <c r="T2207">
        <f>IF(A2207="","",K2207*Rules!$B$23+L2207*Rules!$B$24+M2207*Rules!$B$25+N2207*Rules!$B$26)</f>
        <v>0</v>
      </c>
      <c r="U2207">
        <f t="shared" si="34"/>
        <v>0</v>
      </c>
    </row>
    <row r="2208" spans="1:21" x14ac:dyDescent="0.2">
      <c r="A2208" t="str">
        <f>MatchSquad!A2208</f>
        <v>M045</v>
      </c>
      <c r="B2208" t="str">
        <f>MatchSquad!B2208</f>
        <v>P232</v>
      </c>
      <c r="C2208" t="str">
        <f>MatchSquad!C2208</f>
        <v>Harshal Patel</v>
      </c>
      <c r="D2208" t="str">
        <f>MatchSquad!D2208</f>
        <v>AR</v>
      </c>
      <c r="E2208" t="str">
        <f>MatchSquad!E2208</f>
        <v>SRH</v>
      </c>
      <c r="F2208">
        <f>MatchSquad!G2208</f>
        <v>0</v>
      </c>
      <c r="G2208">
        <f>IF(A2208="","",SUMIFS(BallByBall!$I$2:$I$501,BallByBall!$B$2:$B$501,A2208,BallByBall!$F$2:$F$501,B2208))</f>
        <v>0</v>
      </c>
      <c r="H2208">
        <f>IF(A2208="","",COUNTIFS(BallByBall!$B$2:$B$501,A2208,BallByBall!$F$2:$F$501,B2208,BallByBall!$Q$2:$Q$501,1))</f>
        <v>0</v>
      </c>
      <c r="I2208">
        <f>IF(A2208="","",COUNTIFS(BallByBall!$B$2:$B$501,A2208,BallByBall!$F$2:$F$501,B2208,BallByBall!$R$2:$R$501,1))</f>
        <v>0</v>
      </c>
      <c r="J2208">
        <f>IF(A2208="","",SUMIFS(BallByBall!$T$2:$T$501,BallByBall!$B$2:$B$501,A2208,BallByBall!$H$2:$H$501,B2208))</f>
        <v>0</v>
      </c>
      <c r="K2208">
        <f>IF(A2208="","",SUMIFS(BallByBall!$U$2:$U$501,BallByBall!$B$2:$B$501,A2208,BallByBall!$P$2:$P$501,B2208))</f>
        <v>0</v>
      </c>
      <c r="L2208">
        <f>IF(A2208="","",SUMIFS(BallByBall!$V$2:$V$501,BallByBall!$B$2:$B$501,A2208,BallByBall!$P$2:$P$501,B2208))</f>
        <v>0</v>
      </c>
      <c r="M2208">
        <f>IF(A2208="","",SUMIFS(BallByBall!$W$2:$W$501,BallByBall!$B$2:$B$501,A2208,BallByBall!$P$2:$P$501,B2208))</f>
        <v>0</v>
      </c>
      <c r="N2208">
        <f>IF(A2208="","",SUMIFS(BallByBall!$X$2:$X$501,BallByBall!$B$2:$B$501,A2208,BallByBall!$P$2:$P$501,B2208))</f>
        <v>0</v>
      </c>
      <c r="O2208">
        <f>IF(A2208="","",SUMIFS(OverSummary!$G$2:$G$101,OverSummary!$A$2:$A$101,A2208,OverSummary!$D$2:$D$101,B2208))</f>
        <v>0</v>
      </c>
      <c r="P2208">
        <f>IF(A2208="","",G2208*Rules!$B$13+H2208*Rules!$B$14+I2208*Rules!$B$15)</f>
        <v>0</v>
      </c>
      <c r="Q2208">
        <f>IF(A2208="","",IF(G2208&gt;=100,Rules!$B$18,IF(G2208&gt;=50,Rules!$B$17,IF(G2208&gt;=30,Rules!$B$16,0)))+IF(AND(F2208=1,D2208&lt;&gt;"BWL",G2208=0),Rules!$B$27,0))</f>
        <v>0</v>
      </c>
      <c r="R2208">
        <f>IF(A2208="","",J2208*Rules!$B$19+O2208*Rules!$B$22)</f>
        <v>0</v>
      </c>
      <c r="S2208">
        <f>IF(A2208="","",IF(J2208&gt;=4,Rules!$B$21,IF(J2208&gt;=3,Rules!$B$20,0)))</f>
        <v>0</v>
      </c>
      <c r="T2208">
        <f>IF(A2208="","",K2208*Rules!$B$23+L2208*Rules!$B$24+M2208*Rules!$B$25+N2208*Rules!$B$26)</f>
        <v>0</v>
      </c>
      <c r="U2208">
        <f t="shared" si="34"/>
        <v>0</v>
      </c>
    </row>
    <row r="2209" spans="1:21" x14ac:dyDescent="0.2">
      <c r="A2209" t="str">
        <f>MatchSquad!A2209</f>
        <v>M045</v>
      </c>
      <c r="B2209" t="str">
        <f>MatchSquad!B2209</f>
        <v>P233</v>
      </c>
      <c r="C2209" t="str">
        <f>MatchSquad!C2209</f>
        <v>Kamindu Mendis</v>
      </c>
      <c r="D2209" t="str">
        <f>MatchSquad!D2209</f>
        <v>AR</v>
      </c>
      <c r="E2209" t="str">
        <f>MatchSquad!E2209</f>
        <v>SRH</v>
      </c>
      <c r="F2209">
        <f>MatchSquad!G2209</f>
        <v>0</v>
      </c>
      <c r="G2209">
        <f>IF(A2209="","",SUMIFS(BallByBall!$I$2:$I$501,BallByBall!$B$2:$B$501,A2209,BallByBall!$F$2:$F$501,B2209))</f>
        <v>0</v>
      </c>
      <c r="H2209">
        <f>IF(A2209="","",COUNTIFS(BallByBall!$B$2:$B$501,A2209,BallByBall!$F$2:$F$501,B2209,BallByBall!$Q$2:$Q$501,1))</f>
        <v>0</v>
      </c>
      <c r="I2209">
        <f>IF(A2209="","",COUNTIFS(BallByBall!$B$2:$B$501,A2209,BallByBall!$F$2:$F$501,B2209,BallByBall!$R$2:$R$501,1))</f>
        <v>0</v>
      </c>
      <c r="J2209">
        <f>IF(A2209="","",SUMIFS(BallByBall!$T$2:$T$501,BallByBall!$B$2:$B$501,A2209,BallByBall!$H$2:$H$501,B2209))</f>
        <v>0</v>
      </c>
      <c r="K2209">
        <f>IF(A2209="","",SUMIFS(BallByBall!$U$2:$U$501,BallByBall!$B$2:$B$501,A2209,BallByBall!$P$2:$P$501,B2209))</f>
        <v>0</v>
      </c>
      <c r="L2209">
        <f>IF(A2209="","",SUMIFS(BallByBall!$V$2:$V$501,BallByBall!$B$2:$B$501,A2209,BallByBall!$P$2:$P$501,B2209))</f>
        <v>0</v>
      </c>
      <c r="M2209">
        <f>IF(A2209="","",SUMIFS(BallByBall!$W$2:$W$501,BallByBall!$B$2:$B$501,A2209,BallByBall!$P$2:$P$501,B2209))</f>
        <v>0</v>
      </c>
      <c r="N2209">
        <f>IF(A2209="","",SUMIFS(BallByBall!$X$2:$X$501,BallByBall!$B$2:$B$501,A2209,BallByBall!$P$2:$P$501,B2209))</f>
        <v>0</v>
      </c>
      <c r="O2209">
        <f>IF(A2209="","",SUMIFS(OverSummary!$G$2:$G$101,OverSummary!$A$2:$A$101,A2209,OverSummary!$D$2:$D$101,B2209))</f>
        <v>0</v>
      </c>
      <c r="P2209">
        <f>IF(A2209="","",G2209*Rules!$B$13+H2209*Rules!$B$14+I2209*Rules!$B$15)</f>
        <v>0</v>
      </c>
      <c r="Q2209">
        <f>IF(A2209="","",IF(G2209&gt;=100,Rules!$B$18,IF(G2209&gt;=50,Rules!$B$17,IF(G2209&gt;=30,Rules!$B$16,0)))+IF(AND(F2209=1,D2209&lt;&gt;"BWL",G2209=0),Rules!$B$27,0))</f>
        <v>0</v>
      </c>
      <c r="R2209">
        <f>IF(A2209="","",J2209*Rules!$B$19+O2209*Rules!$B$22)</f>
        <v>0</v>
      </c>
      <c r="S2209">
        <f>IF(A2209="","",IF(J2209&gt;=4,Rules!$B$21,IF(J2209&gt;=3,Rules!$B$20,0)))</f>
        <v>0</v>
      </c>
      <c r="T2209">
        <f>IF(A2209="","",K2209*Rules!$B$23+L2209*Rules!$B$24+M2209*Rules!$B$25+N2209*Rules!$B$26)</f>
        <v>0</v>
      </c>
      <c r="U2209">
        <f t="shared" si="34"/>
        <v>0</v>
      </c>
    </row>
    <row r="2210" spans="1:21" x14ac:dyDescent="0.2">
      <c r="A2210" t="str">
        <f>MatchSquad!A2210</f>
        <v>M045</v>
      </c>
      <c r="B2210" t="str">
        <f>MatchSquad!B2210</f>
        <v>P234</v>
      </c>
      <c r="C2210" t="str">
        <f>MatchSquad!C2210</f>
        <v>Harsh Dubey</v>
      </c>
      <c r="D2210" t="str">
        <f>MatchSquad!D2210</f>
        <v>AR</v>
      </c>
      <c r="E2210" t="str">
        <f>MatchSquad!E2210</f>
        <v>SRH</v>
      </c>
      <c r="F2210">
        <f>MatchSquad!G2210</f>
        <v>0</v>
      </c>
      <c r="G2210">
        <f>IF(A2210="","",SUMIFS(BallByBall!$I$2:$I$501,BallByBall!$B$2:$B$501,A2210,BallByBall!$F$2:$F$501,B2210))</f>
        <v>0</v>
      </c>
      <c r="H2210">
        <f>IF(A2210="","",COUNTIFS(BallByBall!$B$2:$B$501,A2210,BallByBall!$F$2:$F$501,B2210,BallByBall!$Q$2:$Q$501,1))</f>
        <v>0</v>
      </c>
      <c r="I2210">
        <f>IF(A2210="","",COUNTIFS(BallByBall!$B$2:$B$501,A2210,BallByBall!$F$2:$F$501,B2210,BallByBall!$R$2:$R$501,1))</f>
        <v>0</v>
      </c>
      <c r="J2210">
        <f>IF(A2210="","",SUMIFS(BallByBall!$T$2:$T$501,BallByBall!$B$2:$B$501,A2210,BallByBall!$H$2:$H$501,B2210))</f>
        <v>0</v>
      </c>
      <c r="K2210">
        <f>IF(A2210="","",SUMIFS(BallByBall!$U$2:$U$501,BallByBall!$B$2:$B$501,A2210,BallByBall!$P$2:$P$501,B2210))</f>
        <v>0</v>
      </c>
      <c r="L2210">
        <f>IF(A2210="","",SUMIFS(BallByBall!$V$2:$V$501,BallByBall!$B$2:$B$501,A2210,BallByBall!$P$2:$P$501,B2210))</f>
        <v>0</v>
      </c>
      <c r="M2210">
        <f>IF(A2210="","",SUMIFS(BallByBall!$W$2:$W$501,BallByBall!$B$2:$B$501,A2210,BallByBall!$P$2:$P$501,B2210))</f>
        <v>0</v>
      </c>
      <c r="N2210">
        <f>IF(A2210="","",SUMIFS(BallByBall!$X$2:$X$501,BallByBall!$B$2:$B$501,A2210,BallByBall!$P$2:$P$501,B2210))</f>
        <v>0</v>
      </c>
      <c r="O2210">
        <f>IF(A2210="","",SUMIFS(OverSummary!$G$2:$G$101,OverSummary!$A$2:$A$101,A2210,OverSummary!$D$2:$D$101,B2210))</f>
        <v>0</v>
      </c>
      <c r="P2210">
        <f>IF(A2210="","",G2210*Rules!$B$13+H2210*Rules!$B$14+I2210*Rules!$B$15)</f>
        <v>0</v>
      </c>
      <c r="Q2210">
        <f>IF(A2210="","",IF(G2210&gt;=100,Rules!$B$18,IF(G2210&gt;=50,Rules!$B$17,IF(G2210&gt;=30,Rules!$B$16,0)))+IF(AND(F2210=1,D2210&lt;&gt;"BWL",G2210=0),Rules!$B$27,0))</f>
        <v>0</v>
      </c>
      <c r="R2210">
        <f>IF(A2210="","",J2210*Rules!$B$19+O2210*Rules!$B$22)</f>
        <v>0</v>
      </c>
      <c r="S2210">
        <f>IF(A2210="","",IF(J2210&gt;=4,Rules!$B$21,IF(J2210&gt;=3,Rules!$B$20,0)))</f>
        <v>0</v>
      </c>
      <c r="T2210">
        <f>IF(A2210="","",K2210*Rules!$B$23+L2210*Rules!$B$24+M2210*Rules!$B$25+N2210*Rules!$B$26)</f>
        <v>0</v>
      </c>
      <c r="U2210">
        <f t="shared" si="34"/>
        <v>0</v>
      </c>
    </row>
    <row r="2211" spans="1:21" x14ac:dyDescent="0.2">
      <c r="A2211" t="str">
        <f>MatchSquad!A2211</f>
        <v>M045</v>
      </c>
      <c r="B2211" t="str">
        <f>MatchSquad!B2211</f>
        <v>P235</v>
      </c>
      <c r="C2211" t="str">
        <f>MatchSquad!C2211</f>
        <v>Brydon Carse</v>
      </c>
      <c r="D2211" t="str">
        <f>MatchSquad!D2211</f>
        <v>AR</v>
      </c>
      <c r="E2211" t="str">
        <f>MatchSquad!E2211</f>
        <v>SRH</v>
      </c>
      <c r="F2211">
        <f>MatchSquad!G2211</f>
        <v>0</v>
      </c>
      <c r="G2211">
        <f>IF(A2211="","",SUMIFS(BallByBall!$I$2:$I$501,BallByBall!$B$2:$B$501,A2211,BallByBall!$F$2:$F$501,B2211))</f>
        <v>0</v>
      </c>
      <c r="H2211">
        <f>IF(A2211="","",COUNTIFS(BallByBall!$B$2:$B$501,A2211,BallByBall!$F$2:$F$501,B2211,BallByBall!$Q$2:$Q$501,1))</f>
        <v>0</v>
      </c>
      <c r="I2211">
        <f>IF(A2211="","",COUNTIFS(BallByBall!$B$2:$B$501,A2211,BallByBall!$F$2:$F$501,B2211,BallByBall!$R$2:$R$501,1))</f>
        <v>0</v>
      </c>
      <c r="J2211">
        <f>IF(A2211="","",SUMIFS(BallByBall!$T$2:$T$501,BallByBall!$B$2:$B$501,A2211,BallByBall!$H$2:$H$501,B2211))</f>
        <v>0</v>
      </c>
      <c r="K2211">
        <f>IF(A2211="","",SUMIFS(BallByBall!$U$2:$U$501,BallByBall!$B$2:$B$501,A2211,BallByBall!$P$2:$P$501,B2211))</f>
        <v>0</v>
      </c>
      <c r="L2211">
        <f>IF(A2211="","",SUMIFS(BallByBall!$V$2:$V$501,BallByBall!$B$2:$B$501,A2211,BallByBall!$P$2:$P$501,B2211))</f>
        <v>0</v>
      </c>
      <c r="M2211">
        <f>IF(A2211="","",SUMIFS(BallByBall!$W$2:$W$501,BallByBall!$B$2:$B$501,A2211,BallByBall!$P$2:$P$501,B2211))</f>
        <v>0</v>
      </c>
      <c r="N2211">
        <f>IF(A2211="","",SUMIFS(BallByBall!$X$2:$X$501,BallByBall!$B$2:$B$501,A2211,BallByBall!$P$2:$P$501,B2211))</f>
        <v>0</v>
      </c>
      <c r="O2211">
        <f>IF(A2211="","",SUMIFS(OverSummary!$G$2:$G$101,OverSummary!$A$2:$A$101,A2211,OverSummary!$D$2:$D$101,B2211))</f>
        <v>0</v>
      </c>
      <c r="P2211">
        <f>IF(A2211="","",G2211*Rules!$B$13+H2211*Rules!$B$14+I2211*Rules!$B$15)</f>
        <v>0</v>
      </c>
      <c r="Q2211">
        <f>IF(A2211="","",IF(G2211&gt;=100,Rules!$B$18,IF(G2211&gt;=50,Rules!$B$17,IF(G2211&gt;=30,Rules!$B$16,0)))+IF(AND(F2211=1,D2211&lt;&gt;"BWL",G2211=0),Rules!$B$27,0))</f>
        <v>0</v>
      </c>
      <c r="R2211">
        <f>IF(A2211="","",J2211*Rules!$B$19+O2211*Rules!$B$22)</f>
        <v>0</v>
      </c>
      <c r="S2211">
        <f>IF(A2211="","",IF(J2211&gt;=4,Rules!$B$21,IF(J2211&gt;=3,Rules!$B$20,0)))</f>
        <v>0</v>
      </c>
      <c r="T2211">
        <f>IF(A2211="","",K2211*Rules!$B$23+L2211*Rules!$B$24+M2211*Rules!$B$25+N2211*Rules!$B$26)</f>
        <v>0</v>
      </c>
      <c r="U2211">
        <f t="shared" si="34"/>
        <v>0</v>
      </c>
    </row>
    <row r="2212" spans="1:21" x14ac:dyDescent="0.2">
      <c r="A2212" t="str">
        <f>MatchSquad!A2212</f>
        <v>M045</v>
      </c>
      <c r="B2212" t="str">
        <f>MatchSquad!B2212</f>
        <v>P236</v>
      </c>
      <c r="C2212" t="str">
        <f>MatchSquad!C2212</f>
        <v>Shivang Kumar</v>
      </c>
      <c r="D2212" t="str">
        <f>MatchSquad!D2212</f>
        <v>AR</v>
      </c>
      <c r="E2212" t="str">
        <f>MatchSquad!E2212</f>
        <v>SRH</v>
      </c>
      <c r="F2212">
        <f>MatchSquad!G2212</f>
        <v>0</v>
      </c>
      <c r="G2212">
        <f>IF(A2212="","",SUMIFS(BallByBall!$I$2:$I$501,BallByBall!$B$2:$B$501,A2212,BallByBall!$F$2:$F$501,B2212))</f>
        <v>0</v>
      </c>
      <c r="H2212">
        <f>IF(A2212="","",COUNTIFS(BallByBall!$B$2:$B$501,A2212,BallByBall!$F$2:$F$501,B2212,BallByBall!$Q$2:$Q$501,1))</f>
        <v>0</v>
      </c>
      <c r="I2212">
        <f>IF(A2212="","",COUNTIFS(BallByBall!$B$2:$B$501,A2212,BallByBall!$F$2:$F$501,B2212,BallByBall!$R$2:$R$501,1))</f>
        <v>0</v>
      </c>
      <c r="J2212">
        <f>IF(A2212="","",SUMIFS(BallByBall!$T$2:$T$501,BallByBall!$B$2:$B$501,A2212,BallByBall!$H$2:$H$501,B2212))</f>
        <v>0</v>
      </c>
      <c r="K2212">
        <f>IF(A2212="","",SUMIFS(BallByBall!$U$2:$U$501,BallByBall!$B$2:$B$501,A2212,BallByBall!$P$2:$P$501,B2212))</f>
        <v>0</v>
      </c>
      <c r="L2212">
        <f>IF(A2212="","",SUMIFS(BallByBall!$V$2:$V$501,BallByBall!$B$2:$B$501,A2212,BallByBall!$P$2:$P$501,B2212))</f>
        <v>0</v>
      </c>
      <c r="M2212">
        <f>IF(A2212="","",SUMIFS(BallByBall!$W$2:$W$501,BallByBall!$B$2:$B$501,A2212,BallByBall!$P$2:$P$501,B2212))</f>
        <v>0</v>
      </c>
      <c r="N2212">
        <f>IF(A2212="","",SUMIFS(BallByBall!$X$2:$X$501,BallByBall!$B$2:$B$501,A2212,BallByBall!$P$2:$P$501,B2212))</f>
        <v>0</v>
      </c>
      <c r="O2212">
        <f>IF(A2212="","",SUMIFS(OverSummary!$G$2:$G$101,OverSummary!$A$2:$A$101,A2212,OverSummary!$D$2:$D$101,B2212))</f>
        <v>0</v>
      </c>
      <c r="P2212">
        <f>IF(A2212="","",G2212*Rules!$B$13+H2212*Rules!$B$14+I2212*Rules!$B$15)</f>
        <v>0</v>
      </c>
      <c r="Q2212">
        <f>IF(A2212="","",IF(G2212&gt;=100,Rules!$B$18,IF(G2212&gt;=50,Rules!$B$17,IF(G2212&gt;=30,Rules!$B$16,0)))+IF(AND(F2212=1,D2212&lt;&gt;"BWL",G2212=0),Rules!$B$27,0))</f>
        <v>0</v>
      </c>
      <c r="R2212">
        <f>IF(A2212="","",J2212*Rules!$B$19+O2212*Rules!$B$22)</f>
        <v>0</v>
      </c>
      <c r="S2212">
        <f>IF(A2212="","",IF(J2212&gt;=4,Rules!$B$21,IF(J2212&gt;=3,Rules!$B$20,0)))</f>
        <v>0</v>
      </c>
      <c r="T2212">
        <f>IF(A2212="","",K2212*Rules!$B$23+L2212*Rules!$B$24+M2212*Rules!$B$25+N2212*Rules!$B$26)</f>
        <v>0</v>
      </c>
      <c r="U2212">
        <f t="shared" si="34"/>
        <v>0</v>
      </c>
    </row>
    <row r="2213" spans="1:21" x14ac:dyDescent="0.2">
      <c r="A2213" t="str">
        <f>MatchSquad!A2213</f>
        <v>M045</v>
      </c>
      <c r="B2213" t="str">
        <f>MatchSquad!B2213</f>
        <v>P237</v>
      </c>
      <c r="C2213" t="str">
        <f>MatchSquad!C2213</f>
        <v>Krains Fuletra</v>
      </c>
      <c r="D2213" t="str">
        <f>MatchSquad!D2213</f>
        <v>AR</v>
      </c>
      <c r="E2213" t="str">
        <f>MatchSquad!E2213</f>
        <v>SRH</v>
      </c>
      <c r="F2213">
        <f>MatchSquad!G2213</f>
        <v>0</v>
      </c>
      <c r="G2213">
        <f>IF(A2213="","",SUMIFS(BallByBall!$I$2:$I$501,BallByBall!$B$2:$B$501,A2213,BallByBall!$F$2:$F$501,B2213))</f>
        <v>0</v>
      </c>
      <c r="H2213">
        <f>IF(A2213="","",COUNTIFS(BallByBall!$B$2:$B$501,A2213,BallByBall!$F$2:$F$501,B2213,BallByBall!$Q$2:$Q$501,1))</f>
        <v>0</v>
      </c>
      <c r="I2213">
        <f>IF(A2213="","",COUNTIFS(BallByBall!$B$2:$B$501,A2213,BallByBall!$F$2:$F$501,B2213,BallByBall!$R$2:$R$501,1))</f>
        <v>0</v>
      </c>
      <c r="J2213">
        <f>IF(A2213="","",SUMIFS(BallByBall!$T$2:$T$501,BallByBall!$B$2:$B$501,A2213,BallByBall!$H$2:$H$501,B2213))</f>
        <v>0</v>
      </c>
      <c r="K2213">
        <f>IF(A2213="","",SUMIFS(BallByBall!$U$2:$U$501,BallByBall!$B$2:$B$501,A2213,BallByBall!$P$2:$P$501,B2213))</f>
        <v>0</v>
      </c>
      <c r="L2213">
        <f>IF(A2213="","",SUMIFS(BallByBall!$V$2:$V$501,BallByBall!$B$2:$B$501,A2213,BallByBall!$P$2:$P$501,B2213))</f>
        <v>0</v>
      </c>
      <c r="M2213">
        <f>IF(A2213="","",SUMIFS(BallByBall!$W$2:$W$501,BallByBall!$B$2:$B$501,A2213,BallByBall!$P$2:$P$501,B2213))</f>
        <v>0</v>
      </c>
      <c r="N2213">
        <f>IF(A2213="","",SUMIFS(BallByBall!$X$2:$X$501,BallByBall!$B$2:$B$501,A2213,BallByBall!$P$2:$P$501,B2213))</f>
        <v>0</v>
      </c>
      <c r="O2213">
        <f>IF(A2213="","",SUMIFS(OverSummary!$G$2:$G$101,OverSummary!$A$2:$A$101,A2213,OverSummary!$D$2:$D$101,B2213))</f>
        <v>0</v>
      </c>
      <c r="P2213">
        <f>IF(A2213="","",G2213*Rules!$B$13+H2213*Rules!$B$14+I2213*Rules!$B$15)</f>
        <v>0</v>
      </c>
      <c r="Q2213">
        <f>IF(A2213="","",IF(G2213&gt;=100,Rules!$B$18,IF(G2213&gt;=50,Rules!$B$17,IF(G2213&gt;=30,Rules!$B$16,0)))+IF(AND(F2213=1,D2213&lt;&gt;"BWL",G2213=0),Rules!$B$27,0))</f>
        <v>0</v>
      </c>
      <c r="R2213">
        <f>IF(A2213="","",J2213*Rules!$B$19+O2213*Rules!$B$22)</f>
        <v>0</v>
      </c>
      <c r="S2213">
        <f>IF(A2213="","",IF(J2213&gt;=4,Rules!$B$21,IF(J2213&gt;=3,Rules!$B$20,0)))</f>
        <v>0</v>
      </c>
      <c r="T2213">
        <f>IF(A2213="","",K2213*Rules!$B$23+L2213*Rules!$B$24+M2213*Rules!$B$25+N2213*Rules!$B$26)</f>
        <v>0</v>
      </c>
      <c r="U2213">
        <f t="shared" si="34"/>
        <v>0</v>
      </c>
    </row>
    <row r="2214" spans="1:21" x14ac:dyDescent="0.2">
      <c r="A2214" t="str">
        <f>MatchSquad!A2214</f>
        <v>M045</v>
      </c>
      <c r="B2214" t="str">
        <f>MatchSquad!B2214</f>
        <v>P238</v>
      </c>
      <c r="C2214" t="str">
        <f>MatchSquad!C2214</f>
        <v>Liam Livingstone</v>
      </c>
      <c r="D2214" t="str">
        <f>MatchSquad!D2214</f>
        <v>AR</v>
      </c>
      <c r="E2214" t="str">
        <f>MatchSquad!E2214</f>
        <v>SRH</v>
      </c>
      <c r="F2214">
        <f>MatchSquad!G2214</f>
        <v>0</v>
      </c>
      <c r="G2214">
        <f>IF(A2214="","",SUMIFS(BallByBall!$I$2:$I$501,BallByBall!$B$2:$B$501,A2214,BallByBall!$F$2:$F$501,B2214))</f>
        <v>0</v>
      </c>
      <c r="H2214">
        <f>IF(A2214="","",COUNTIFS(BallByBall!$B$2:$B$501,A2214,BallByBall!$F$2:$F$501,B2214,BallByBall!$Q$2:$Q$501,1))</f>
        <v>0</v>
      </c>
      <c r="I2214">
        <f>IF(A2214="","",COUNTIFS(BallByBall!$B$2:$B$501,A2214,BallByBall!$F$2:$F$501,B2214,BallByBall!$R$2:$R$501,1))</f>
        <v>0</v>
      </c>
      <c r="J2214">
        <f>IF(A2214="","",SUMIFS(BallByBall!$T$2:$T$501,BallByBall!$B$2:$B$501,A2214,BallByBall!$H$2:$H$501,B2214))</f>
        <v>0</v>
      </c>
      <c r="K2214">
        <f>IF(A2214="","",SUMIFS(BallByBall!$U$2:$U$501,BallByBall!$B$2:$B$501,A2214,BallByBall!$P$2:$P$501,B2214))</f>
        <v>0</v>
      </c>
      <c r="L2214">
        <f>IF(A2214="","",SUMIFS(BallByBall!$V$2:$V$501,BallByBall!$B$2:$B$501,A2214,BallByBall!$P$2:$P$501,B2214))</f>
        <v>0</v>
      </c>
      <c r="M2214">
        <f>IF(A2214="","",SUMIFS(BallByBall!$W$2:$W$501,BallByBall!$B$2:$B$501,A2214,BallByBall!$P$2:$P$501,B2214))</f>
        <v>0</v>
      </c>
      <c r="N2214">
        <f>IF(A2214="","",SUMIFS(BallByBall!$X$2:$X$501,BallByBall!$B$2:$B$501,A2214,BallByBall!$P$2:$P$501,B2214))</f>
        <v>0</v>
      </c>
      <c r="O2214">
        <f>IF(A2214="","",SUMIFS(OverSummary!$G$2:$G$101,OverSummary!$A$2:$A$101,A2214,OverSummary!$D$2:$D$101,B2214))</f>
        <v>0</v>
      </c>
      <c r="P2214">
        <f>IF(A2214="","",G2214*Rules!$B$13+H2214*Rules!$B$14+I2214*Rules!$B$15)</f>
        <v>0</v>
      </c>
      <c r="Q2214">
        <f>IF(A2214="","",IF(G2214&gt;=100,Rules!$B$18,IF(G2214&gt;=50,Rules!$B$17,IF(G2214&gt;=30,Rules!$B$16,0)))+IF(AND(F2214=1,D2214&lt;&gt;"BWL",G2214=0),Rules!$B$27,0))</f>
        <v>0</v>
      </c>
      <c r="R2214">
        <f>IF(A2214="","",J2214*Rules!$B$19+O2214*Rules!$B$22)</f>
        <v>0</v>
      </c>
      <c r="S2214">
        <f>IF(A2214="","",IF(J2214&gt;=4,Rules!$B$21,IF(J2214&gt;=3,Rules!$B$20,0)))</f>
        <v>0</v>
      </c>
      <c r="T2214">
        <f>IF(A2214="","",K2214*Rules!$B$23+L2214*Rules!$B$24+M2214*Rules!$B$25+N2214*Rules!$B$26)</f>
        <v>0</v>
      </c>
      <c r="U2214">
        <f t="shared" si="34"/>
        <v>0</v>
      </c>
    </row>
    <row r="2215" spans="1:21" x14ac:dyDescent="0.2">
      <c r="A2215" t="str">
        <f>MatchSquad!A2215</f>
        <v>M045</v>
      </c>
      <c r="B2215" t="str">
        <f>MatchSquad!B2215</f>
        <v>P239</v>
      </c>
      <c r="C2215" t="str">
        <f>MatchSquad!C2215</f>
        <v>David Payne</v>
      </c>
      <c r="D2215" t="str">
        <f>MatchSquad!D2215</f>
        <v>AR</v>
      </c>
      <c r="E2215" t="str">
        <f>MatchSquad!E2215</f>
        <v>SRH</v>
      </c>
      <c r="F2215">
        <f>MatchSquad!G2215</f>
        <v>0</v>
      </c>
      <c r="G2215">
        <f>IF(A2215="","",SUMIFS(BallByBall!$I$2:$I$501,BallByBall!$B$2:$B$501,A2215,BallByBall!$F$2:$F$501,B2215))</f>
        <v>0</v>
      </c>
      <c r="H2215">
        <f>IF(A2215="","",COUNTIFS(BallByBall!$B$2:$B$501,A2215,BallByBall!$F$2:$F$501,B2215,BallByBall!$Q$2:$Q$501,1))</f>
        <v>0</v>
      </c>
      <c r="I2215">
        <f>IF(A2215="","",COUNTIFS(BallByBall!$B$2:$B$501,A2215,BallByBall!$F$2:$F$501,B2215,BallByBall!$R$2:$R$501,1))</f>
        <v>0</v>
      </c>
      <c r="J2215">
        <f>IF(A2215="","",SUMIFS(BallByBall!$T$2:$T$501,BallByBall!$B$2:$B$501,A2215,BallByBall!$H$2:$H$501,B2215))</f>
        <v>0</v>
      </c>
      <c r="K2215">
        <f>IF(A2215="","",SUMIFS(BallByBall!$U$2:$U$501,BallByBall!$B$2:$B$501,A2215,BallByBall!$P$2:$P$501,B2215))</f>
        <v>0</v>
      </c>
      <c r="L2215">
        <f>IF(A2215="","",SUMIFS(BallByBall!$V$2:$V$501,BallByBall!$B$2:$B$501,A2215,BallByBall!$P$2:$P$501,B2215))</f>
        <v>0</v>
      </c>
      <c r="M2215">
        <f>IF(A2215="","",SUMIFS(BallByBall!$W$2:$W$501,BallByBall!$B$2:$B$501,A2215,BallByBall!$P$2:$P$501,B2215))</f>
        <v>0</v>
      </c>
      <c r="N2215">
        <f>IF(A2215="","",SUMIFS(BallByBall!$X$2:$X$501,BallByBall!$B$2:$B$501,A2215,BallByBall!$P$2:$P$501,B2215))</f>
        <v>0</v>
      </c>
      <c r="O2215">
        <f>IF(A2215="","",SUMIFS(OverSummary!$G$2:$G$101,OverSummary!$A$2:$A$101,A2215,OverSummary!$D$2:$D$101,B2215))</f>
        <v>0</v>
      </c>
      <c r="P2215">
        <f>IF(A2215="","",G2215*Rules!$B$13+H2215*Rules!$B$14+I2215*Rules!$B$15)</f>
        <v>0</v>
      </c>
      <c r="Q2215">
        <f>IF(A2215="","",IF(G2215&gt;=100,Rules!$B$18,IF(G2215&gt;=50,Rules!$B$17,IF(G2215&gt;=30,Rules!$B$16,0)))+IF(AND(F2215=1,D2215&lt;&gt;"BWL",G2215=0),Rules!$B$27,0))</f>
        <v>0</v>
      </c>
      <c r="R2215">
        <f>IF(A2215="","",J2215*Rules!$B$19+O2215*Rules!$B$22)</f>
        <v>0</v>
      </c>
      <c r="S2215">
        <f>IF(A2215="","",IF(J2215&gt;=4,Rules!$B$21,IF(J2215&gt;=3,Rules!$B$20,0)))</f>
        <v>0</v>
      </c>
      <c r="T2215">
        <f>IF(A2215="","",K2215*Rules!$B$23+L2215*Rules!$B$24+M2215*Rules!$B$25+N2215*Rules!$B$26)</f>
        <v>0</v>
      </c>
      <c r="U2215">
        <f t="shared" si="34"/>
        <v>0</v>
      </c>
    </row>
    <row r="2216" spans="1:21" x14ac:dyDescent="0.2">
      <c r="A2216" t="str">
        <f>MatchSquad!A2216</f>
        <v>M045</v>
      </c>
      <c r="B2216" t="str">
        <f>MatchSquad!B2216</f>
        <v>P240</v>
      </c>
      <c r="C2216" t="str">
        <f>MatchSquad!C2216</f>
        <v>Abhishek Sharma</v>
      </c>
      <c r="D2216" t="str">
        <f>MatchSquad!D2216</f>
        <v>AR</v>
      </c>
      <c r="E2216" t="str">
        <f>MatchSquad!E2216</f>
        <v>SRH</v>
      </c>
      <c r="F2216">
        <f>MatchSquad!G2216</f>
        <v>0</v>
      </c>
      <c r="G2216">
        <f>IF(A2216="","",SUMIFS(BallByBall!$I$2:$I$501,BallByBall!$B$2:$B$501,A2216,BallByBall!$F$2:$F$501,B2216))</f>
        <v>0</v>
      </c>
      <c r="H2216">
        <f>IF(A2216="","",COUNTIFS(BallByBall!$B$2:$B$501,A2216,BallByBall!$F$2:$F$501,B2216,BallByBall!$Q$2:$Q$501,1))</f>
        <v>0</v>
      </c>
      <c r="I2216">
        <f>IF(A2216="","",COUNTIFS(BallByBall!$B$2:$B$501,A2216,BallByBall!$F$2:$F$501,B2216,BallByBall!$R$2:$R$501,1))</f>
        <v>0</v>
      </c>
      <c r="J2216">
        <f>IF(A2216="","",SUMIFS(BallByBall!$T$2:$T$501,BallByBall!$B$2:$B$501,A2216,BallByBall!$H$2:$H$501,B2216))</f>
        <v>0</v>
      </c>
      <c r="K2216">
        <f>IF(A2216="","",SUMIFS(BallByBall!$U$2:$U$501,BallByBall!$B$2:$B$501,A2216,BallByBall!$P$2:$P$501,B2216))</f>
        <v>0</v>
      </c>
      <c r="L2216">
        <f>IF(A2216="","",SUMIFS(BallByBall!$V$2:$V$501,BallByBall!$B$2:$B$501,A2216,BallByBall!$P$2:$P$501,B2216))</f>
        <v>0</v>
      </c>
      <c r="M2216">
        <f>IF(A2216="","",SUMIFS(BallByBall!$W$2:$W$501,BallByBall!$B$2:$B$501,A2216,BallByBall!$P$2:$P$501,B2216))</f>
        <v>0</v>
      </c>
      <c r="N2216">
        <f>IF(A2216="","",SUMIFS(BallByBall!$X$2:$X$501,BallByBall!$B$2:$B$501,A2216,BallByBall!$P$2:$P$501,B2216))</f>
        <v>0</v>
      </c>
      <c r="O2216">
        <f>IF(A2216="","",SUMIFS(OverSummary!$G$2:$G$101,OverSummary!$A$2:$A$101,A2216,OverSummary!$D$2:$D$101,B2216))</f>
        <v>0</v>
      </c>
      <c r="P2216">
        <f>IF(A2216="","",G2216*Rules!$B$13+H2216*Rules!$B$14+I2216*Rules!$B$15)</f>
        <v>0</v>
      </c>
      <c r="Q2216">
        <f>IF(A2216="","",IF(G2216&gt;=100,Rules!$B$18,IF(G2216&gt;=50,Rules!$B$17,IF(G2216&gt;=30,Rules!$B$16,0)))+IF(AND(F2216=1,D2216&lt;&gt;"BWL",G2216=0),Rules!$B$27,0))</f>
        <v>0</v>
      </c>
      <c r="R2216">
        <f>IF(A2216="","",J2216*Rules!$B$19+O2216*Rules!$B$22)</f>
        <v>0</v>
      </c>
      <c r="S2216">
        <f>IF(A2216="","",IF(J2216&gt;=4,Rules!$B$21,IF(J2216&gt;=3,Rules!$B$20,0)))</f>
        <v>0</v>
      </c>
      <c r="T2216">
        <f>IF(A2216="","",K2216*Rules!$B$23+L2216*Rules!$B$24+M2216*Rules!$B$25+N2216*Rules!$B$26)</f>
        <v>0</v>
      </c>
      <c r="U2216">
        <f t="shared" si="34"/>
        <v>0</v>
      </c>
    </row>
    <row r="2217" spans="1:21" x14ac:dyDescent="0.2">
      <c r="A2217" t="str">
        <f>MatchSquad!A2217</f>
        <v>M045</v>
      </c>
      <c r="B2217" t="str">
        <f>MatchSquad!B2217</f>
        <v>P241</v>
      </c>
      <c r="C2217" t="str">
        <f>MatchSquad!C2217</f>
        <v>Nitish Kumar Reddy</v>
      </c>
      <c r="D2217" t="str">
        <f>MatchSquad!D2217</f>
        <v>AR</v>
      </c>
      <c r="E2217" t="str">
        <f>MatchSquad!E2217</f>
        <v>SRH</v>
      </c>
      <c r="F2217">
        <f>MatchSquad!G2217</f>
        <v>0</v>
      </c>
      <c r="G2217">
        <f>IF(A2217="","",SUMIFS(BallByBall!$I$2:$I$501,BallByBall!$B$2:$B$501,A2217,BallByBall!$F$2:$F$501,B2217))</f>
        <v>0</v>
      </c>
      <c r="H2217">
        <f>IF(A2217="","",COUNTIFS(BallByBall!$B$2:$B$501,A2217,BallByBall!$F$2:$F$501,B2217,BallByBall!$Q$2:$Q$501,1))</f>
        <v>0</v>
      </c>
      <c r="I2217">
        <f>IF(A2217="","",COUNTIFS(BallByBall!$B$2:$B$501,A2217,BallByBall!$F$2:$F$501,B2217,BallByBall!$R$2:$R$501,1))</f>
        <v>0</v>
      </c>
      <c r="J2217">
        <f>IF(A2217="","",SUMIFS(BallByBall!$T$2:$T$501,BallByBall!$B$2:$B$501,A2217,BallByBall!$H$2:$H$501,B2217))</f>
        <v>0</v>
      </c>
      <c r="K2217">
        <f>IF(A2217="","",SUMIFS(BallByBall!$U$2:$U$501,BallByBall!$B$2:$B$501,A2217,BallByBall!$P$2:$P$501,B2217))</f>
        <v>0</v>
      </c>
      <c r="L2217">
        <f>IF(A2217="","",SUMIFS(BallByBall!$V$2:$V$501,BallByBall!$B$2:$B$501,A2217,BallByBall!$P$2:$P$501,B2217))</f>
        <v>0</v>
      </c>
      <c r="M2217">
        <f>IF(A2217="","",SUMIFS(BallByBall!$W$2:$W$501,BallByBall!$B$2:$B$501,A2217,BallByBall!$P$2:$P$501,B2217))</f>
        <v>0</v>
      </c>
      <c r="N2217">
        <f>IF(A2217="","",SUMIFS(BallByBall!$X$2:$X$501,BallByBall!$B$2:$B$501,A2217,BallByBall!$P$2:$P$501,B2217))</f>
        <v>0</v>
      </c>
      <c r="O2217">
        <f>IF(A2217="","",SUMIFS(OverSummary!$G$2:$G$101,OverSummary!$A$2:$A$101,A2217,OverSummary!$D$2:$D$101,B2217))</f>
        <v>0</v>
      </c>
      <c r="P2217">
        <f>IF(A2217="","",G2217*Rules!$B$13+H2217*Rules!$B$14+I2217*Rules!$B$15)</f>
        <v>0</v>
      </c>
      <c r="Q2217">
        <f>IF(A2217="","",IF(G2217&gt;=100,Rules!$B$18,IF(G2217&gt;=50,Rules!$B$17,IF(G2217&gt;=30,Rules!$B$16,0)))+IF(AND(F2217=1,D2217&lt;&gt;"BWL",G2217=0),Rules!$B$27,0))</f>
        <v>0</v>
      </c>
      <c r="R2217">
        <f>IF(A2217="","",J2217*Rules!$B$19+O2217*Rules!$B$22)</f>
        <v>0</v>
      </c>
      <c r="S2217">
        <f>IF(A2217="","",IF(J2217&gt;=4,Rules!$B$21,IF(J2217&gt;=3,Rules!$B$20,0)))</f>
        <v>0</v>
      </c>
      <c r="T2217">
        <f>IF(A2217="","",K2217*Rules!$B$23+L2217*Rules!$B$24+M2217*Rules!$B$25+N2217*Rules!$B$26)</f>
        <v>0</v>
      </c>
      <c r="U2217">
        <f t="shared" si="34"/>
        <v>0</v>
      </c>
    </row>
    <row r="2218" spans="1:21" x14ac:dyDescent="0.2">
      <c r="A2218" t="str">
        <f>MatchSquad!A2218</f>
        <v>M045</v>
      </c>
      <c r="B2218" t="str">
        <f>MatchSquad!B2218</f>
        <v>P242</v>
      </c>
      <c r="C2218" t="str">
        <f>MatchSquad!C2218</f>
        <v>Pat Cummins</v>
      </c>
      <c r="D2218" t="str">
        <f>MatchSquad!D2218</f>
        <v>BWL</v>
      </c>
      <c r="E2218" t="str">
        <f>MatchSquad!E2218</f>
        <v>SRH</v>
      </c>
      <c r="F2218">
        <f>MatchSquad!G2218</f>
        <v>0</v>
      </c>
      <c r="G2218">
        <f>IF(A2218="","",SUMIFS(BallByBall!$I$2:$I$501,BallByBall!$B$2:$B$501,A2218,BallByBall!$F$2:$F$501,B2218))</f>
        <v>0</v>
      </c>
      <c r="H2218">
        <f>IF(A2218="","",COUNTIFS(BallByBall!$B$2:$B$501,A2218,BallByBall!$F$2:$F$501,B2218,BallByBall!$Q$2:$Q$501,1))</f>
        <v>0</v>
      </c>
      <c r="I2218">
        <f>IF(A2218="","",COUNTIFS(BallByBall!$B$2:$B$501,A2218,BallByBall!$F$2:$F$501,B2218,BallByBall!$R$2:$R$501,1))</f>
        <v>0</v>
      </c>
      <c r="J2218">
        <f>IF(A2218="","",SUMIFS(BallByBall!$T$2:$T$501,BallByBall!$B$2:$B$501,A2218,BallByBall!$H$2:$H$501,B2218))</f>
        <v>0</v>
      </c>
      <c r="K2218">
        <f>IF(A2218="","",SUMIFS(BallByBall!$U$2:$U$501,BallByBall!$B$2:$B$501,A2218,BallByBall!$P$2:$P$501,B2218))</f>
        <v>0</v>
      </c>
      <c r="L2218">
        <f>IF(A2218="","",SUMIFS(BallByBall!$V$2:$V$501,BallByBall!$B$2:$B$501,A2218,BallByBall!$P$2:$P$501,B2218))</f>
        <v>0</v>
      </c>
      <c r="M2218">
        <f>IF(A2218="","",SUMIFS(BallByBall!$W$2:$W$501,BallByBall!$B$2:$B$501,A2218,BallByBall!$P$2:$P$501,B2218))</f>
        <v>0</v>
      </c>
      <c r="N2218">
        <f>IF(A2218="","",SUMIFS(BallByBall!$X$2:$X$501,BallByBall!$B$2:$B$501,A2218,BallByBall!$P$2:$P$501,B2218))</f>
        <v>0</v>
      </c>
      <c r="O2218">
        <f>IF(A2218="","",SUMIFS(OverSummary!$G$2:$G$101,OverSummary!$A$2:$A$101,A2218,OverSummary!$D$2:$D$101,B2218))</f>
        <v>0</v>
      </c>
      <c r="P2218">
        <f>IF(A2218="","",G2218*Rules!$B$13+H2218*Rules!$B$14+I2218*Rules!$B$15)</f>
        <v>0</v>
      </c>
      <c r="Q2218">
        <f>IF(A2218="","",IF(G2218&gt;=100,Rules!$B$18,IF(G2218&gt;=50,Rules!$B$17,IF(G2218&gt;=30,Rules!$B$16,0)))+IF(AND(F2218=1,D2218&lt;&gt;"BWL",G2218=0),Rules!$B$27,0))</f>
        <v>0</v>
      </c>
      <c r="R2218">
        <f>IF(A2218="","",J2218*Rules!$B$19+O2218*Rules!$B$22)</f>
        <v>0</v>
      </c>
      <c r="S2218">
        <f>IF(A2218="","",IF(J2218&gt;=4,Rules!$B$21,IF(J2218&gt;=3,Rules!$B$20,0)))</f>
        <v>0</v>
      </c>
      <c r="T2218">
        <f>IF(A2218="","",K2218*Rules!$B$23+L2218*Rules!$B$24+M2218*Rules!$B$25+N2218*Rules!$B$26)</f>
        <v>0</v>
      </c>
      <c r="U2218">
        <f t="shared" si="34"/>
        <v>0</v>
      </c>
    </row>
    <row r="2219" spans="1:21" x14ac:dyDescent="0.2">
      <c r="A2219" t="str">
        <f>MatchSquad!A2219</f>
        <v>M045</v>
      </c>
      <c r="B2219" t="str">
        <f>MatchSquad!B2219</f>
        <v>P243</v>
      </c>
      <c r="C2219" t="str">
        <f>MatchSquad!C2219</f>
        <v>Zeeshan Ansari</v>
      </c>
      <c r="D2219" t="str">
        <f>MatchSquad!D2219</f>
        <v>BWL</v>
      </c>
      <c r="E2219" t="str">
        <f>MatchSquad!E2219</f>
        <v>SRH</v>
      </c>
      <c r="F2219">
        <f>MatchSquad!G2219</f>
        <v>0</v>
      </c>
      <c r="G2219">
        <f>IF(A2219="","",SUMIFS(BallByBall!$I$2:$I$501,BallByBall!$B$2:$B$501,A2219,BallByBall!$F$2:$F$501,B2219))</f>
        <v>0</v>
      </c>
      <c r="H2219">
        <f>IF(A2219="","",COUNTIFS(BallByBall!$B$2:$B$501,A2219,BallByBall!$F$2:$F$501,B2219,BallByBall!$Q$2:$Q$501,1))</f>
        <v>0</v>
      </c>
      <c r="I2219">
        <f>IF(A2219="","",COUNTIFS(BallByBall!$B$2:$B$501,A2219,BallByBall!$F$2:$F$501,B2219,BallByBall!$R$2:$R$501,1))</f>
        <v>0</v>
      </c>
      <c r="J2219">
        <f>IF(A2219="","",SUMIFS(BallByBall!$T$2:$T$501,BallByBall!$B$2:$B$501,A2219,BallByBall!$H$2:$H$501,B2219))</f>
        <v>0</v>
      </c>
      <c r="K2219">
        <f>IF(A2219="","",SUMIFS(BallByBall!$U$2:$U$501,BallByBall!$B$2:$B$501,A2219,BallByBall!$P$2:$P$501,B2219))</f>
        <v>0</v>
      </c>
      <c r="L2219">
        <f>IF(A2219="","",SUMIFS(BallByBall!$V$2:$V$501,BallByBall!$B$2:$B$501,A2219,BallByBall!$P$2:$P$501,B2219))</f>
        <v>0</v>
      </c>
      <c r="M2219">
        <f>IF(A2219="","",SUMIFS(BallByBall!$W$2:$W$501,BallByBall!$B$2:$B$501,A2219,BallByBall!$P$2:$P$501,B2219))</f>
        <v>0</v>
      </c>
      <c r="N2219">
        <f>IF(A2219="","",SUMIFS(BallByBall!$X$2:$X$501,BallByBall!$B$2:$B$501,A2219,BallByBall!$P$2:$P$501,B2219))</f>
        <v>0</v>
      </c>
      <c r="O2219">
        <f>IF(A2219="","",SUMIFS(OverSummary!$G$2:$G$101,OverSummary!$A$2:$A$101,A2219,OverSummary!$D$2:$D$101,B2219))</f>
        <v>0</v>
      </c>
      <c r="P2219">
        <f>IF(A2219="","",G2219*Rules!$B$13+H2219*Rules!$B$14+I2219*Rules!$B$15)</f>
        <v>0</v>
      </c>
      <c r="Q2219">
        <f>IF(A2219="","",IF(G2219&gt;=100,Rules!$B$18,IF(G2219&gt;=50,Rules!$B$17,IF(G2219&gt;=30,Rules!$B$16,0)))+IF(AND(F2219=1,D2219&lt;&gt;"BWL",G2219=0),Rules!$B$27,0))</f>
        <v>0</v>
      </c>
      <c r="R2219">
        <f>IF(A2219="","",J2219*Rules!$B$19+O2219*Rules!$B$22)</f>
        <v>0</v>
      </c>
      <c r="S2219">
        <f>IF(A2219="","",IF(J2219&gt;=4,Rules!$B$21,IF(J2219&gt;=3,Rules!$B$20,0)))</f>
        <v>0</v>
      </c>
      <c r="T2219">
        <f>IF(A2219="","",K2219*Rules!$B$23+L2219*Rules!$B$24+M2219*Rules!$B$25+N2219*Rules!$B$26)</f>
        <v>0</v>
      </c>
      <c r="U2219">
        <f t="shared" si="34"/>
        <v>0</v>
      </c>
    </row>
    <row r="2220" spans="1:21" x14ac:dyDescent="0.2">
      <c r="A2220" t="str">
        <f>MatchSquad!A2220</f>
        <v>M045</v>
      </c>
      <c r="B2220" t="str">
        <f>MatchSquad!B2220</f>
        <v>P244</v>
      </c>
      <c r="C2220" t="str">
        <f>MatchSquad!C2220</f>
        <v>Jaydev Unadkat</v>
      </c>
      <c r="D2220" t="str">
        <f>MatchSquad!D2220</f>
        <v>BWL</v>
      </c>
      <c r="E2220" t="str">
        <f>MatchSquad!E2220</f>
        <v>SRH</v>
      </c>
      <c r="F2220">
        <f>MatchSquad!G2220</f>
        <v>0</v>
      </c>
      <c r="G2220">
        <f>IF(A2220="","",SUMIFS(BallByBall!$I$2:$I$501,BallByBall!$B$2:$B$501,A2220,BallByBall!$F$2:$F$501,B2220))</f>
        <v>0</v>
      </c>
      <c r="H2220">
        <f>IF(A2220="","",COUNTIFS(BallByBall!$B$2:$B$501,A2220,BallByBall!$F$2:$F$501,B2220,BallByBall!$Q$2:$Q$501,1))</f>
        <v>0</v>
      </c>
      <c r="I2220">
        <f>IF(A2220="","",COUNTIFS(BallByBall!$B$2:$B$501,A2220,BallByBall!$F$2:$F$501,B2220,BallByBall!$R$2:$R$501,1))</f>
        <v>0</v>
      </c>
      <c r="J2220">
        <f>IF(A2220="","",SUMIFS(BallByBall!$T$2:$T$501,BallByBall!$B$2:$B$501,A2220,BallByBall!$H$2:$H$501,B2220))</f>
        <v>0</v>
      </c>
      <c r="K2220">
        <f>IF(A2220="","",SUMIFS(BallByBall!$U$2:$U$501,BallByBall!$B$2:$B$501,A2220,BallByBall!$P$2:$P$501,B2220))</f>
        <v>0</v>
      </c>
      <c r="L2220">
        <f>IF(A2220="","",SUMIFS(BallByBall!$V$2:$V$501,BallByBall!$B$2:$B$501,A2220,BallByBall!$P$2:$P$501,B2220))</f>
        <v>0</v>
      </c>
      <c r="M2220">
        <f>IF(A2220="","",SUMIFS(BallByBall!$W$2:$W$501,BallByBall!$B$2:$B$501,A2220,BallByBall!$P$2:$P$501,B2220))</f>
        <v>0</v>
      </c>
      <c r="N2220">
        <f>IF(A2220="","",SUMIFS(BallByBall!$X$2:$X$501,BallByBall!$B$2:$B$501,A2220,BallByBall!$P$2:$P$501,B2220))</f>
        <v>0</v>
      </c>
      <c r="O2220">
        <f>IF(A2220="","",SUMIFS(OverSummary!$G$2:$G$101,OverSummary!$A$2:$A$101,A2220,OverSummary!$D$2:$D$101,B2220))</f>
        <v>0</v>
      </c>
      <c r="P2220">
        <f>IF(A2220="","",G2220*Rules!$B$13+H2220*Rules!$B$14+I2220*Rules!$B$15)</f>
        <v>0</v>
      </c>
      <c r="Q2220">
        <f>IF(A2220="","",IF(G2220&gt;=100,Rules!$B$18,IF(G2220&gt;=50,Rules!$B$17,IF(G2220&gt;=30,Rules!$B$16,0)))+IF(AND(F2220=1,D2220&lt;&gt;"BWL",G2220=0),Rules!$B$27,0))</f>
        <v>0</v>
      </c>
      <c r="R2220">
        <f>IF(A2220="","",J2220*Rules!$B$19+O2220*Rules!$B$22)</f>
        <v>0</v>
      </c>
      <c r="S2220">
        <f>IF(A2220="","",IF(J2220&gt;=4,Rules!$B$21,IF(J2220&gt;=3,Rules!$B$20,0)))</f>
        <v>0</v>
      </c>
      <c r="T2220">
        <f>IF(A2220="","",K2220*Rules!$B$23+L2220*Rules!$B$24+M2220*Rules!$B$25+N2220*Rules!$B$26)</f>
        <v>0</v>
      </c>
      <c r="U2220">
        <f t="shared" si="34"/>
        <v>0</v>
      </c>
    </row>
    <row r="2221" spans="1:21" x14ac:dyDescent="0.2">
      <c r="A2221" t="str">
        <f>MatchSquad!A2221</f>
        <v>M045</v>
      </c>
      <c r="B2221" t="str">
        <f>MatchSquad!B2221</f>
        <v>P245</v>
      </c>
      <c r="C2221" t="str">
        <f>MatchSquad!C2221</f>
        <v>Eshan Malinga</v>
      </c>
      <c r="D2221" t="str">
        <f>MatchSquad!D2221</f>
        <v>BWL</v>
      </c>
      <c r="E2221" t="str">
        <f>MatchSquad!E2221</f>
        <v>SRH</v>
      </c>
      <c r="F2221">
        <f>MatchSquad!G2221</f>
        <v>0</v>
      </c>
      <c r="G2221">
        <f>IF(A2221="","",SUMIFS(BallByBall!$I$2:$I$501,BallByBall!$B$2:$B$501,A2221,BallByBall!$F$2:$F$501,B2221))</f>
        <v>0</v>
      </c>
      <c r="H2221">
        <f>IF(A2221="","",COUNTIFS(BallByBall!$B$2:$B$501,A2221,BallByBall!$F$2:$F$501,B2221,BallByBall!$Q$2:$Q$501,1))</f>
        <v>0</v>
      </c>
      <c r="I2221">
        <f>IF(A2221="","",COUNTIFS(BallByBall!$B$2:$B$501,A2221,BallByBall!$F$2:$F$501,B2221,BallByBall!$R$2:$R$501,1))</f>
        <v>0</v>
      </c>
      <c r="J2221">
        <f>IF(A2221="","",SUMIFS(BallByBall!$T$2:$T$501,BallByBall!$B$2:$B$501,A2221,BallByBall!$H$2:$H$501,B2221))</f>
        <v>0</v>
      </c>
      <c r="K2221">
        <f>IF(A2221="","",SUMIFS(BallByBall!$U$2:$U$501,BallByBall!$B$2:$B$501,A2221,BallByBall!$P$2:$P$501,B2221))</f>
        <v>0</v>
      </c>
      <c r="L2221">
        <f>IF(A2221="","",SUMIFS(BallByBall!$V$2:$V$501,BallByBall!$B$2:$B$501,A2221,BallByBall!$P$2:$P$501,B2221))</f>
        <v>0</v>
      </c>
      <c r="M2221">
        <f>IF(A2221="","",SUMIFS(BallByBall!$W$2:$W$501,BallByBall!$B$2:$B$501,A2221,BallByBall!$P$2:$P$501,B2221))</f>
        <v>0</v>
      </c>
      <c r="N2221">
        <f>IF(A2221="","",SUMIFS(BallByBall!$X$2:$X$501,BallByBall!$B$2:$B$501,A2221,BallByBall!$P$2:$P$501,B2221))</f>
        <v>0</v>
      </c>
      <c r="O2221">
        <f>IF(A2221="","",SUMIFS(OverSummary!$G$2:$G$101,OverSummary!$A$2:$A$101,A2221,OverSummary!$D$2:$D$101,B2221))</f>
        <v>0</v>
      </c>
      <c r="P2221">
        <f>IF(A2221="","",G2221*Rules!$B$13+H2221*Rules!$B$14+I2221*Rules!$B$15)</f>
        <v>0</v>
      </c>
      <c r="Q2221">
        <f>IF(A2221="","",IF(G2221&gt;=100,Rules!$B$18,IF(G2221&gt;=50,Rules!$B$17,IF(G2221&gt;=30,Rules!$B$16,0)))+IF(AND(F2221=1,D2221&lt;&gt;"BWL",G2221=0),Rules!$B$27,0))</f>
        <v>0</v>
      </c>
      <c r="R2221">
        <f>IF(A2221="","",J2221*Rules!$B$19+O2221*Rules!$B$22)</f>
        <v>0</v>
      </c>
      <c r="S2221">
        <f>IF(A2221="","",IF(J2221&gt;=4,Rules!$B$21,IF(J2221&gt;=3,Rules!$B$20,0)))</f>
        <v>0</v>
      </c>
      <c r="T2221">
        <f>IF(A2221="","",K2221*Rules!$B$23+L2221*Rules!$B$24+M2221*Rules!$B$25+N2221*Rules!$B$26)</f>
        <v>0</v>
      </c>
      <c r="U2221">
        <f t="shared" si="34"/>
        <v>0</v>
      </c>
    </row>
    <row r="2222" spans="1:21" x14ac:dyDescent="0.2">
      <c r="A2222" t="str">
        <f>MatchSquad!A2222</f>
        <v>M045</v>
      </c>
      <c r="B2222" t="str">
        <f>MatchSquad!B2222</f>
        <v>P246</v>
      </c>
      <c r="C2222" t="str">
        <f>MatchSquad!C2222</f>
        <v>Sakib Hussain</v>
      </c>
      <c r="D2222" t="str">
        <f>MatchSquad!D2222</f>
        <v>BWL</v>
      </c>
      <c r="E2222" t="str">
        <f>MatchSquad!E2222</f>
        <v>SRH</v>
      </c>
      <c r="F2222">
        <f>MatchSquad!G2222</f>
        <v>0</v>
      </c>
      <c r="G2222">
        <f>IF(A2222="","",SUMIFS(BallByBall!$I$2:$I$501,BallByBall!$B$2:$B$501,A2222,BallByBall!$F$2:$F$501,B2222))</f>
        <v>0</v>
      </c>
      <c r="H2222">
        <f>IF(A2222="","",COUNTIFS(BallByBall!$B$2:$B$501,A2222,BallByBall!$F$2:$F$501,B2222,BallByBall!$Q$2:$Q$501,1))</f>
        <v>0</v>
      </c>
      <c r="I2222">
        <f>IF(A2222="","",COUNTIFS(BallByBall!$B$2:$B$501,A2222,BallByBall!$F$2:$F$501,B2222,BallByBall!$R$2:$R$501,1))</f>
        <v>0</v>
      </c>
      <c r="J2222">
        <f>IF(A2222="","",SUMIFS(BallByBall!$T$2:$T$501,BallByBall!$B$2:$B$501,A2222,BallByBall!$H$2:$H$501,B2222))</f>
        <v>0</v>
      </c>
      <c r="K2222">
        <f>IF(A2222="","",SUMIFS(BallByBall!$U$2:$U$501,BallByBall!$B$2:$B$501,A2222,BallByBall!$P$2:$P$501,B2222))</f>
        <v>0</v>
      </c>
      <c r="L2222">
        <f>IF(A2222="","",SUMIFS(BallByBall!$V$2:$V$501,BallByBall!$B$2:$B$501,A2222,BallByBall!$P$2:$P$501,B2222))</f>
        <v>0</v>
      </c>
      <c r="M2222">
        <f>IF(A2222="","",SUMIFS(BallByBall!$W$2:$W$501,BallByBall!$B$2:$B$501,A2222,BallByBall!$P$2:$P$501,B2222))</f>
        <v>0</v>
      </c>
      <c r="N2222">
        <f>IF(A2222="","",SUMIFS(BallByBall!$X$2:$X$501,BallByBall!$B$2:$B$501,A2222,BallByBall!$P$2:$P$501,B2222))</f>
        <v>0</v>
      </c>
      <c r="O2222">
        <f>IF(A2222="","",SUMIFS(OverSummary!$G$2:$G$101,OverSummary!$A$2:$A$101,A2222,OverSummary!$D$2:$D$101,B2222))</f>
        <v>0</v>
      </c>
      <c r="P2222">
        <f>IF(A2222="","",G2222*Rules!$B$13+H2222*Rules!$B$14+I2222*Rules!$B$15)</f>
        <v>0</v>
      </c>
      <c r="Q2222">
        <f>IF(A2222="","",IF(G2222&gt;=100,Rules!$B$18,IF(G2222&gt;=50,Rules!$B$17,IF(G2222&gt;=30,Rules!$B$16,0)))+IF(AND(F2222=1,D2222&lt;&gt;"BWL",G2222=0),Rules!$B$27,0))</f>
        <v>0</v>
      </c>
      <c r="R2222">
        <f>IF(A2222="","",J2222*Rules!$B$19+O2222*Rules!$B$22)</f>
        <v>0</v>
      </c>
      <c r="S2222">
        <f>IF(A2222="","",IF(J2222&gt;=4,Rules!$B$21,IF(J2222&gt;=3,Rules!$B$20,0)))</f>
        <v>0</v>
      </c>
      <c r="T2222">
        <f>IF(A2222="","",K2222*Rules!$B$23+L2222*Rules!$B$24+M2222*Rules!$B$25+N2222*Rules!$B$26)</f>
        <v>0</v>
      </c>
      <c r="U2222">
        <f t="shared" si="34"/>
        <v>0</v>
      </c>
    </row>
    <row r="2223" spans="1:21" x14ac:dyDescent="0.2">
      <c r="A2223" t="str">
        <f>MatchSquad!A2223</f>
        <v>M045</v>
      </c>
      <c r="B2223" t="str">
        <f>MatchSquad!B2223</f>
        <v>P247</v>
      </c>
      <c r="C2223" t="str">
        <f>MatchSquad!C2223</f>
        <v>Onkar Tarmale</v>
      </c>
      <c r="D2223" t="str">
        <f>MatchSquad!D2223</f>
        <v>BWL</v>
      </c>
      <c r="E2223" t="str">
        <f>MatchSquad!E2223</f>
        <v>SRH</v>
      </c>
      <c r="F2223">
        <f>MatchSquad!G2223</f>
        <v>0</v>
      </c>
      <c r="G2223">
        <f>IF(A2223="","",SUMIFS(BallByBall!$I$2:$I$501,BallByBall!$B$2:$B$501,A2223,BallByBall!$F$2:$F$501,B2223))</f>
        <v>0</v>
      </c>
      <c r="H2223">
        <f>IF(A2223="","",COUNTIFS(BallByBall!$B$2:$B$501,A2223,BallByBall!$F$2:$F$501,B2223,BallByBall!$Q$2:$Q$501,1))</f>
        <v>0</v>
      </c>
      <c r="I2223">
        <f>IF(A2223="","",COUNTIFS(BallByBall!$B$2:$B$501,A2223,BallByBall!$F$2:$F$501,B2223,BallByBall!$R$2:$R$501,1))</f>
        <v>0</v>
      </c>
      <c r="J2223">
        <f>IF(A2223="","",SUMIFS(BallByBall!$T$2:$T$501,BallByBall!$B$2:$B$501,A2223,BallByBall!$H$2:$H$501,B2223))</f>
        <v>0</v>
      </c>
      <c r="K2223">
        <f>IF(A2223="","",SUMIFS(BallByBall!$U$2:$U$501,BallByBall!$B$2:$B$501,A2223,BallByBall!$P$2:$P$501,B2223))</f>
        <v>0</v>
      </c>
      <c r="L2223">
        <f>IF(A2223="","",SUMIFS(BallByBall!$V$2:$V$501,BallByBall!$B$2:$B$501,A2223,BallByBall!$P$2:$P$501,B2223))</f>
        <v>0</v>
      </c>
      <c r="M2223">
        <f>IF(A2223="","",SUMIFS(BallByBall!$W$2:$W$501,BallByBall!$B$2:$B$501,A2223,BallByBall!$P$2:$P$501,B2223))</f>
        <v>0</v>
      </c>
      <c r="N2223">
        <f>IF(A2223="","",SUMIFS(BallByBall!$X$2:$X$501,BallByBall!$B$2:$B$501,A2223,BallByBall!$P$2:$P$501,B2223))</f>
        <v>0</v>
      </c>
      <c r="O2223">
        <f>IF(A2223="","",SUMIFS(OverSummary!$G$2:$G$101,OverSummary!$A$2:$A$101,A2223,OverSummary!$D$2:$D$101,B2223))</f>
        <v>0</v>
      </c>
      <c r="P2223">
        <f>IF(A2223="","",G2223*Rules!$B$13+H2223*Rules!$B$14+I2223*Rules!$B$15)</f>
        <v>0</v>
      </c>
      <c r="Q2223">
        <f>IF(A2223="","",IF(G2223&gt;=100,Rules!$B$18,IF(G2223&gt;=50,Rules!$B$17,IF(G2223&gt;=30,Rules!$B$16,0)))+IF(AND(F2223=1,D2223&lt;&gt;"BWL",G2223=0),Rules!$B$27,0))</f>
        <v>0</v>
      </c>
      <c r="R2223">
        <f>IF(A2223="","",J2223*Rules!$B$19+O2223*Rules!$B$22)</f>
        <v>0</v>
      </c>
      <c r="S2223">
        <f>IF(A2223="","",IF(J2223&gt;=4,Rules!$B$21,IF(J2223&gt;=3,Rules!$B$20,0)))</f>
        <v>0</v>
      </c>
      <c r="T2223">
        <f>IF(A2223="","",K2223*Rules!$B$23+L2223*Rules!$B$24+M2223*Rules!$B$25+N2223*Rules!$B$26)</f>
        <v>0</v>
      </c>
      <c r="U2223">
        <f t="shared" si="34"/>
        <v>0</v>
      </c>
    </row>
    <row r="2224" spans="1:21" x14ac:dyDescent="0.2">
      <c r="A2224" t="str">
        <f>MatchSquad!A2224</f>
        <v>M045</v>
      </c>
      <c r="B2224" t="str">
        <f>MatchSquad!B2224</f>
        <v>P248</v>
      </c>
      <c r="C2224" t="str">
        <f>MatchSquad!C2224</f>
        <v>Amit Kumar</v>
      </c>
      <c r="D2224" t="str">
        <f>MatchSquad!D2224</f>
        <v>BWL</v>
      </c>
      <c r="E2224" t="str">
        <f>MatchSquad!E2224</f>
        <v>SRH</v>
      </c>
      <c r="F2224">
        <f>MatchSquad!G2224</f>
        <v>0</v>
      </c>
      <c r="G2224">
        <f>IF(A2224="","",SUMIFS(BallByBall!$I$2:$I$501,BallByBall!$B$2:$B$501,A2224,BallByBall!$F$2:$F$501,B2224))</f>
        <v>0</v>
      </c>
      <c r="H2224">
        <f>IF(A2224="","",COUNTIFS(BallByBall!$B$2:$B$501,A2224,BallByBall!$F$2:$F$501,B2224,BallByBall!$Q$2:$Q$501,1))</f>
        <v>0</v>
      </c>
      <c r="I2224">
        <f>IF(A2224="","",COUNTIFS(BallByBall!$B$2:$B$501,A2224,BallByBall!$F$2:$F$501,B2224,BallByBall!$R$2:$R$501,1))</f>
        <v>0</v>
      </c>
      <c r="J2224">
        <f>IF(A2224="","",SUMIFS(BallByBall!$T$2:$T$501,BallByBall!$B$2:$B$501,A2224,BallByBall!$H$2:$H$501,B2224))</f>
        <v>0</v>
      </c>
      <c r="K2224">
        <f>IF(A2224="","",SUMIFS(BallByBall!$U$2:$U$501,BallByBall!$B$2:$B$501,A2224,BallByBall!$P$2:$P$501,B2224))</f>
        <v>0</v>
      </c>
      <c r="L2224">
        <f>IF(A2224="","",SUMIFS(BallByBall!$V$2:$V$501,BallByBall!$B$2:$B$501,A2224,BallByBall!$P$2:$P$501,B2224))</f>
        <v>0</v>
      </c>
      <c r="M2224">
        <f>IF(A2224="","",SUMIFS(BallByBall!$W$2:$W$501,BallByBall!$B$2:$B$501,A2224,BallByBall!$P$2:$P$501,B2224))</f>
        <v>0</v>
      </c>
      <c r="N2224">
        <f>IF(A2224="","",SUMIFS(BallByBall!$X$2:$X$501,BallByBall!$B$2:$B$501,A2224,BallByBall!$P$2:$P$501,B2224))</f>
        <v>0</v>
      </c>
      <c r="O2224">
        <f>IF(A2224="","",SUMIFS(OverSummary!$G$2:$G$101,OverSummary!$A$2:$A$101,A2224,OverSummary!$D$2:$D$101,B2224))</f>
        <v>0</v>
      </c>
      <c r="P2224">
        <f>IF(A2224="","",G2224*Rules!$B$13+H2224*Rules!$B$14+I2224*Rules!$B$15)</f>
        <v>0</v>
      </c>
      <c r="Q2224">
        <f>IF(A2224="","",IF(G2224&gt;=100,Rules!$B$18,IF(G2224&gt;=50,Rules!$B$17,IF(G2224&gt;=30,Rules!$B$16,0)))+IF(AND(F2224=1,D2224&lt;&gt;"BWL",G2224=0),Rules!$B$27,0))</f>
        <v>0</v>
      </c>
      <c r="R2224">
        <f>IF(A2224="","",J2224*Rules!$B$19+O2224*Rules!$B$22)</f>
        <v>0</v>
      </c>
      <c r="S2224">
        <f>IF(A2224="","",IF(J2224&gt;=4,Rules!$B$21,IF(J2224&gt;=3,Rules!$B$20,0)))</f>
        <v>0</v>
      </c>
      <c r="T2224">
        <f>IF(A2224="","",K2224*Rules!$B$23+L2224*Rules!$B$24+M2224*Rules!$B$25+N2224*Rules!$B$26)</f>
        <v>0</v>
      </c>
      <c r="U2224">
        <f t="shared" si="34"/>
        <v>0</v>
      </c>
    </row>
    <row r="2225" spans="1:21" x14ac:dyDescent="0.2">
      <c r="A2225" t="str">
        <f>MatchSquad!A2225</f>
        <v>M045</v>
      </c>
      <c r="B2225" t="str">
        <f>MatchSquad!B2225</f>
        <v>P249</v>
      </c>
      <c r="C2225" t="str">
        <f>MatchSquad!C2225</f>
        <v>Praful Hinge</v>
      </c>
      <c r="D2225" t="str">
        <f>MatchSquad!D2225</f>
        <v>BWL</v>
      </c>
      <c r="E2225" t="str">
        <f>MatchSquad!E2225</f>
        <v>SRH</v>
      </c>
      <c r="F2225">
        <f>MatchSquad!G2225</f>
        <v>0</v>
      </c>
      <c r="G2225">
        <f>IF(A2225="","",SUMIFS(BallByBall!$I$2:$I$501,BallByBall!$B$2:$B$501,A2225,BallByBall!$F$2:$F$501,B2225))</f>
        <v>0</v>
      </c>
      <c r="H2225">
        <f>IF(A2225="","",COUNTIFS(BallByBall!$B$2:$B$501,A2225,BallByBall!$F$2:$F$501,B2225,BallByBall!$Q$2:$Q$501,1))</f>
        <v>0</v>
      </c>
      <c r="I2225">
        <f>IF(A2225="","",COUNTIFS(BallByBall!$B$2:$B$501,A2225,BallByBall!$F$2:$F$501,B2225,BallByBall!$R$2:$R$501,1))</f>
        <v>0</v>
      </c>
      <c r="J2225">
        <f>IF(A2225="","",SUMIFS(BallByBall!$T$2:$T$501,BallByBall!$B$2:$B$501,A2225,BallByBall!$H$2:$H$501,B2225))</f>
        <v>0</v>
      </c>
      <c r="K2225">
        <f>IF(A2225="","",SUMIFS(BallByBall!$U$2:$U$501,BallByBall!$B$2:$B$501,A2225,BallByBall!$P$2:$P$501,B2225))</f>
        <v>0</v>
      </c>
      <c r="L2225">
        <f>IF(A2225="","",SUMIFS(BallByBall!$V$2:$V$501,BallByBall!$B$2:$B$501,A2225,BallByBall!$P$2:$P$501,B2225))</f>
        <v>0</v>
      </c>
      <c r="M2225">
        <f>IF(A2225="","",SUMIFS(BallByBall!$W$2:$W$501,BallByBall!$B$2:$B$501,A2225,BallByBall!$P$2:$P$501,B2225))</f>
        <v>0</v>
      </c>
      <c r="N2225">
        <f>IF(A2225="","",SUMIFS(BallByBall!$X$2:$X$501,BallByBall!$B$2:$B$501,A2225,BallByBall!$P$2:$P$501,B2225))</f>
        <v>0</v>
      </c>
      <c r="O2225">
        <f>IF(A2225="","",SUMIFS(OverSummary!$G$2:$G$101,OverSummary!$A$2:$A$101,A2225,OverSummary!$D$2:$D$101,B2225))</f>
        <v>0</v>
      </c>
      <c r="P2225">
        <f>IF(A2225="","",G2225*Rules!$B$13+H2225*Rules!$B$14+I2225*Rules!$B$15)</f>
        <v>0</v>
      </c>
      <c r="Q2225">
        <f>IF(A2225="","",IF(G2225&gt;=100,Rules!$B$18,IF(G2225&gt;=50,Rules!$B$17,IF(G2225&gt;=30,Rules!$B$16,0)))+IF(AND(F2225=1,D2225&lt;&gt;"BWL",G2225=0),Rules!$B$27,0))</f>
        <v>0</v>
      </c>
      <c r="R2225">
        <f>IF(A2225="","",J2225*Rules!$B$19+O2225*Rules!$B$22)</f>
        <v>0</v>
      </c>
      <c r="S2225">
        <f>IF(A2225="","",IF(J2225&gt;=4,Rules!$B$21,IF(J2225&gt;=3,Rules!$B$20,0)))</f>
        <v>0</v>
      </c>
      <c r="T2225">
        <f>IF(A2225="","",K2225*Rules!$B$23+L2225*Rules!$B$24+M2225*Rules!$B$25+N2225*Rules!$B$26)</f>
        <v>0</v>
      </c>
      <c r="U2225">
        <f t="shared" si="34"/>
        <v>0</v>
      </c>
    </row>
    <row r="2226" spans="1:21" x14ac:dyDescent="0.2">
      <c r="A2226" t="str">
        <f>MatchSquad!A2226</f>
        <v>M045</v>
      </c>
      <c r="B2226" t="str">
        <f>MatchSquad!B2226</f>
        <v>P250</v>
      </c>
      <c r="C2226" t="str">
        <f>MatchSquad!C2226</f>
        <v>Shivam Mavi</v>
      </c>
      <c r="D2226" t="str">
        <f>MatchSquad!D2226</f>
        <v>BWL</v>
      </c>
      <c r="E2226" t="str">
        <f>MatchSquad!E2226</f>
        <v>SRH</v>
      </c>
      <c r="F2226">
        <f>MatchSquad!G2226</f>
        <v>0</v>
      </c>
      <c r="G2226">
        <f>IF(A2226="","",SUMIFS(BallByBall!$I$2:$I$501,BallByBall!$B$2:$B$501,A2226,BallByBall!$F$2:$F$501,B2226))</f>
        <v>0</v>
      </c>
      <c r="H2226">
        <f>IF(A2226="","",COUNTIFS(BallByBall!$B$2:$B$501,A2226,BallByBall!$F$2:$F$501,B2226,BallByBall!$Q$2:$Q$501,1))</f>
        <v>0</v>
      </c>
      <c r="I2226">
        <f>IF(A2226="","",COUNTIFS(BallByBall!$B$2:$B$501,A2226,BallByBall!$F$2:$F$501,B2226,BallByBall!$R$2:$R$501,1))</f>
        <v>0</v>
      </c>
      <c r="J2226">
        <f>IF(A2226="","",SUMIFS(BallByBall!$T$2:$T$501,BallByBall!$B$2:$B$501,A2226,BallByBall!$H$2:$H$501,B2226))</f>
        <v>0</v>
      </c>
      <c r="K2226">
        <f>IF(A2226="","",SUMIFS(BallByBall!$U$2:$U$501,BallByBall!$B$2:$B$501,A2226,BallByBall!$P$2:$P$501,B2226))</f>
        <v>0</v>
      </c>
      <c r="L2226">
        <f>IF(A2226="","",SUMIFS(BallByBall!$V$2:$V$501,BallByBall!$B$2:$B$501,A2226,BallByBall!$P$2:$P$501,B2226))</f>
        <v>0</v>
      </c>
      <c r="M2226">
        <f>IF(A2226="","",SUMIFS(BallByBall!$W$2:$W$501,BallByBall!$B$2:$B$501,A2226,BallByBall!$P$2:$P$501,B2226))</f>
        <v>0</v>
      </c>
      <c r="N2226">
        <f>IF(A2226="","",SUMIFS(BallByBall!$X$2:$X$501,BallByBall!$B$2:$B$501,A2226,BallByBall!$P$2:$P$501,B2226))</f>
        <v>0</v>
      </c>
      <c r="O2226">
        <f>IF(A2226="","",SUMIFS(OverSummary!$G$2:$G$101,OverSummary!$A$2:$A$101,A2226,OverSummary!$D$2:$D$101,B2226))</f>
        <v>0</v>
      </c>
      <c r="P2226">
        <f>IF(A2226="","",G2226*Rules!$B$13+H2226*Rules!$B$14+I2226*Rules!$B$15)</f>
        <v>0</v>
      </c>
      <c r="Q2226">
        <f>IF(A2226="","",IF(G2226&gt;=100,Rules!$B$18,IF(G2226&gt;=50,Rules!$B$17,IF(G2226&gt;=30,Rules!$B$16,0)))+IF(AND(F2226=1,D2226&lt;&gt;"BWL",G2226=0),Rules!$B$27,0))</f>
        <v>0</v>
      </c>
      <c r="R2226">
        <f>IF(A2226="","",J2226*Rules!$B$19+O2226*Rules!$B$22)</f>
        <v>0</v>
      </c>
      <c r="S2226">
        <f>IF(A2226="","",IF(J2226&gt;=4,Rules!$B$21,IF(J2226&gt;=3,Rules!$B$20,0)))</f>
        <v>0</v>
      </c>
      <c r="T2226">
        <f>IF(A2226="","",K2226*Rules!$B$23+L2226*Rules!$B$24+M2226*Rules!$B$25+N2226*Rules!$B$26)</f>
        <v>0</v>
      </c>
      <c r="U2226">
        <f t="shared" si="34"/>
        <v>0</v>
      </c>
    </row>
    <row r="2227" spans="1:21" x14ac:dyDescent="0.2">
      <c r="A2227" t="str">
        <f>MatchSquad!A2227</f>
        <v>M045</v>
      </c>
      <c r="B2227" t="str">
        <f>MatchSquad!B2227</f>
        <v>P076</v>
      </c>
      <c r="C2227" t="str">
        <f>MatchSquad!C2227</f>
        <v>Ajinkya Rahane</v>
      </c>
      <c r="D2227" t="str">
        <f>MatchSquad!D2227</f>
        <v>BAT</v>
      </c>
      <c r="E2227" t="str">
        <f>MatchSquad!E2227</f>
        <v>KKR</v>
      </c>
      <c r="F2227">
        <f>MatchSquad!G2227</f>
        <v>0</v>
      </c>
      <c r="G2227">
        <f>IF(A2227="","",SUMIFS(BallByBall!$I$2:$I$501,BallByBall!$B$2:$B$501,A2227,BallByBall!$F$2:$F$501,B2227))</f>
        <v>0</v>
      </c>
      <c r="H2227">
        <f>IF(A2227="","",COUNTIFS(BallByBall!$B$2:$B$501,A2227,BallByBall!$F$2:$F$501,B2227,BallByBall!$Q$2:$Q$501,1))</f>
        <v>0</v>
      </c>
      <c r="I2227">
        <f>IF(A2227="","",COUNTIFS(BallByBall!$B$2:$B$501,A2227,BallByBall!$F$2:$F$501,B2227,BallByBall!$R$2:$R$501,1))</f>
        <v>0</v>
      </c>
      <c r="J2227">
        <f>IF(A2227="","",SUMIFS(BallByBall!$T$2:$T$501,BallByBall!$B$2:$B$501,A2227,BallByBall!$H$2:$H$501,B2227))</f>
        <v>0</v>
      </c>
      <c r="K2227">
        <f>IF(A2227="","",SUMIFS(BallByBall!$U$2:$U$501,BallByBall!$B$2:$B$501,A2227,BallByBall!$P$2:$P$501,B2227))</f>
        <v>0</v>
      </c>
      <c r="L2227">
        <f>IF(A2227="","",SUMIFS(BallByBall!$V$2:$V$501,BallByBall!$B$2:$B$501,A2227,BallByBall!$P$2:$P$501,B2227))</f>
        <v>0</v>
      </c>
      <c r="M2227">
        <f>IF(A2227="","",SUMIFS(BallByBall!$W$2:$W$501,BallByBall!$B$2:$B$501,A2227,BallByBall!$P$2:$P$501,B2227))</f>
        <v>0</v>
      </c>
      <c r="N2227">
        <f>IF(A2227="","",SUMIFS(BallByBall!$X$2:$X$501,BallByBall!$B$2:$B$501,A2227,BallByBall!$P$2:$P$501,B2227))</f>
        <v>0</v>
      </c>
      <c r="O2227">
        <f>IF(A2227="","",SUMIFS(OverSummary!$G$2:$G$101,OverSummary!$A$2:$A$101,A2227,OverSummary!$D$2:$D$101,B2227))</f>
        <v>0</v>
      </c>
      <c r="P2227">
        <f>IF(A2227="","",G2227*Rules!$B$13+H2227*Rules!$B$14+I2227*Rules!$B$15)</f>
        <v>0</v>
      </c>
      <c r="Q2227">
        <f>IF(A2227="","",IF(G2227&gt;=100,Rules!$B$18,IF(G2227&gt;=50,Rules!$B$17,IF(G2227&gt;=30,Rules!$B$16,0)))+IF(AND(F2227=1,D2227&lt;&gt;"BWL",G2227=0),Rules!$B$27,0))</f>
        <v>0</v>
      </c>
      <c r="R2227">
        <f>IF(A2227="","",J2227*Rules!$B$19+O2227*Rules!$B$22)</f>
        <v>0</v>
      </c>
      <c r="S2227">
        <f>IF(A2227="","",IF(J2227&gt;=4,Rules!$B$21,IF(J2227&gt;=3,Rules!$B$20,0)))</f>
        <v>0</v>
      </c>
      <c r="T2227">
        <f>IF(A2227="","",K2227*Rules!$B$23+L2227*Rules!$B$24+M2227*Rules!$B$25+N2227*Rules!$B$26)</f>
        <v>0</v>
      </c>
      <c r="U2227">
        <f t="shared" si="34"/>
        <v>0</v>
      </c>
    </row>
    <row r="2228" spans="1:21" x14ac:dyDescent="0.2">
      <c r="A2228" t="str">
        <f>MatchSquad!A2228</f>
        <v>M045</v>
      </c>
      <c r="B2228" t="str">
        <f>MatchSquad!B2228</f>
        <v>P077</v>
      </c>
      <c r="C2228" t="str">
        <f>MatchSquad!C2228</f>
        <v>Rinku Singh</v>
      </c>
      <c r="D2228" t="str">
        <f>MatchSquad!D2228</f>
        <v>BAT</v>
      </c>
      <c r="E2228" t="str">
        <f>MatchSquad!E2228</f>
        <v>KKR</v>
      </c>
      <c r="F2228">
        <f>MatchSquad!G2228</f>
        <v>0</v>
      </c>
      <c r="G2228">
        <f>IF(A2228="","",SUMIFS(BallByBall!$I$2:$I$501,BallByBall!$B$2:$B$501,A2228,BallByBall!$F$2:$F$501,B2228))</f>
        <v>0</v>
      </c>
      <c r="H2228">
        <f>IF(A2228="","",COUNTIFS(BallByBall!$B$2:$B$501,A2228,BallByBall!$F$2:$F$501,B2228,BallByBall!$Q$2:$Q$501,1))</f>
        <v>0</v>
      </c>
      <c r="I2228">
        <f>IF(A2228="","",COUNTIFS(BallByBall!$B$2:$B$501,A2228,BallByBall!$F$2:$F$501,B2228,BallByBall!$R$2:$R$501,1))</f>
        <v>0</v>
      </c>
      <c r="J2228">
        <f>IF(A2228="","",SUMIFS(BallByBall!$T$2:$T$501,BallByBall!$B$2:$B$501,A2228,BallByBall!$H$2:$H$501,B2228))</f>
        <v>0</v>
      </c>
      <c r="K2228">
        <f>IF(A2228="","",SUMIFS(BallByBall!$U$2:$U$501,BallByBall!$B$2:$B$501,A2228,BallByBall!$P$2:$P$501,B2228))</f>
        <v>0</v>
      </c>
      <c r="L2228">
        <f>IF(A2228="","",SUMIFS(BallByBall!$V$2:$V$501,BallByBall!$B$2:$B$501,A2228,BallByBall!$P$2:$P$501,B2228))</f>
        <v>0</v>
      </c>
      <c r="M2228">
        <f>IF(A2228="","",SUMIFS(BallByBall!$W$2:$W$501,BallByBall!$B$2:$B$501,A2228,BallByBall!$P$2:$P$501,B2228))</f>
        <v>0</v>
      </c>
      <c r="N2228">
        <f>IF(A2228="","",SUMIFS(BallByBall!$X$2:$X$501,BallByBall!$B$2:$B$501,A2228,BallByBall!$P$2:$P$501,B2228))</f>
        <v>0</v>
      </c>
      <c r="O2228">
        <f>IF(A2228="","",SUMIFS(OverSummary!$G$2:$G$101,OverSummary!$A$2:$A$101,A2228,OverSummary!$D$2:$D$101,B2228))</f>
        <v>0</v>
      </c>
      <c r="P2228">
        <f>IF(A2228="","",G2228*Rules!$B$13+H2228*Rules!$B$14+I2228*Rules!$B$15)</f>
        <v>0</v>
      </c>
      <c r="Q2228">
        <f>IF(A2228="","",IF(G2228&gt;=100,Rules!$B$18,IF(G2228&gt;=50,Rules!$B$17,IF(G2228&gt;=30,Rules!$B$16,0)))+IF(AND(F2228=1,D2228&lt;&gt;"BWL",G2228=0),Rules!$B$27,0))</f>
        <v>0</v>
      </c>
      <c r="R2228">
        <f>IF(A2228="","",J2228*Rules!$B$19+O2228*Rules!$B$22)</f>
        <v>0</v>
      </c>
      <c r="S2228">
        <f>IF(A2228="","",IF(J2228&gt;=4,Rules!$B$21,IF(J2228&gt;=3,Rules!$B$20,0)))</f>
        <v>0</v>
      </c>
      <c r="T2228">
        <f>IF(A2228="","",K2228*Rules!$B$23+L2228*Rules!$B$24+M2228*Rules!$B$25+N2228*Rules!$B$26)</f>
        <v>0</v>
      </c>
      <c r="U2228">
        <f t="shared" si="34"/>
        <v>0</v>
      </c>
    </row>
    <row r="2229" spans="1:21" x14ac:dyDescent="0.2">
      <c r="A2229" t="str">
        <f>MatchSquad!A2229</f>
        <v>M045</v>
      </c>
      <c r="B2229" t="str">
        <f>MatchSquad!B2229</f>
        <v>P078</v>
      </c>
      <c r="C2229" t="str">
        <f>MatchSquad!C2229</f>
        <v>Angkrish Raghuvanshi</v>
      </c>
      <c r="D2229" t="str">
        <f>MatchSquad!D2229</f>
        <v>BAT</v>
      </c>
      <c r="E2229" t="str">
        <f>MatchSquad!E2229</f>
        <v>KKR</v>
      </c>
      <c r="F2229">
        <f>MatchSquad!G2229</f>
        <v>0</v>
      </c>
      <c r="G2229">
        <f>IF(A2229="","",SUMIFS(BallByBall!$I$2:$I$501,BallByBall!$B$2:$B$501,A2229,BallByBall!$F$2:$F$501,B2229))</f>
        <v>0</v>
      </c>
      <c r="H2229">
        <f>IF(A2229="","",COUNTIFS(BallByBall!$B$2:$B$501,A2229,BallByBall!$F$2:$F$501,B2229,BallByBall!$Q$2:$Q$501,1))</f>
        <v>0</v>
      </c>
      <c r="I2229">
        <f>IF(A2229="","",COUNTIFS(BallByBall!$B$2:$B$501,A2229,BallByBall!$F$2:$F$501,B2229,BallByBall!$R$2:$R$501,1))</f>
        <v>0</v>
      </c>
      <c r="J2229">
        <f>IF(A2229="","",SUMIFS(BallByBall!$T$2:$T$501,BallByBall!$B$2:$B$501,A2229,BallByBall!$H$2:$H$501,B2229))</f>
        <v>0</v>
      </c>
      <c r="K2229">
        <f>IF(A2229="","",SUMIFS(BallByBall!$U$2:$U$501,BallByBall!$B$2:$B$501,A2229,BallByBall!$P$2:$P$501,B2229))</f>
        <v>0</v>
      </c>
      <c r="L2229">
        <f>IF(A2229="","",SUMIFS(BallByBall!$V$2:$V$501,BallByBall!$B$2:$B$501,A2229,BallByBall!$P$2:$P$501,B2229))</f>
        <v>0</v>
      </c>
      <c r="M2229">
        <f>IF(A2229="","",SUMIFS(BallByBall!$W$2:$W$501,BallByBall!$B$2:$B$501,A2229,BallByBall!$P$2:$P$501,B2229))</f>
        <v>0</v>
      </c>
      <c r="N2229">
        <f>IF(A2229="","",SUMIFS(BallByBall!$X$2:$X$501,BallByBall!$B$2:$B$501,A2229,BallByBall!$P$2:$P$501,B2229))</f>
        <v>0</v>
      </c>
      <c r="O2229">
        <f>IF(A2229="","",SUMIFS(OverSummary!$G$2:$G$101,OverSummary!$A$2:$A$101,A2229,OverSummary!$D$2:$D$101,B2229))</f>
        <v>0</v>
      </c>
      <c r="P2229">
        <f>IF(A2229="","",G2229*Rules!$B$13+H2229*Rules!$B$14+I2229*Rules!$B$15)</f>
        <v>0</v>
      </c>
      <c r="Q2229">
        <f>IF(A2229="","",IF(G2229&gt;=100,Rules!$B$18,IF(G2229&gt;=50,Rules!$B$17,IF(G2229&gt;=30,Rules!$B$16,0)))+IF(AND(F2229=1,D2229&lt;&gt;"BWL",G2229=0),Rules!$B$27,0))</f>
        <v>0</v>
      </c>
      <c r="R2229">
        <f>IF(A2229="","",J2229*Rules!$B$19+O2229*Rules!$B$22)</f>
        <v>0</v>
      </c>
      <c r="S2229">
        <f>IF(A2229="","",IF(J2229&gt;=4,Rules!$B$21,IF(J2229&gt;=3,Rules!$B$20,0)))</f>
        <v>0</v>
      </c>
      <c r="T2229">
        <f>IF(A2229="","",K2229*Rules!$B$23+L2229*Rules!$B$24+M2229*Rules!$B$25+N2229*Rules!$B$26)</f>
        <v>0</v>
      </c>
      <c r="U2229">
        <f t="shared" si="34"/>
        <v>0</v>
      </c>
    </row>
    <row r="2230" spans="1:21" x14ac:dyDescent="0.2">
      <c r="A2230" t="str">
        <f>MatchSquad!A2230</f>
        <v>M045</v>
      </c>
      <c r="B2230" t="str">
        <f>MatchSquad!B2230</f>
        <v>P079</v>
      </c>
      <c r="C2230" t="str">
        <f>MatchSquad!C2230</f>
        <v>Manish Pandey</v>
      </c>
      <c r="D2230" t="str">
        <f>MatchSquad!D2230</f>
        <v>BAT</v>
      </c>
      <c r="E2230" t="str">
        <f>MatchSquad!E2230</f>
        <v>KKR</v>
      </c>
      <c r="F2230">
        <f>MatchSquad!G2230</f>
        <v>0</v>
      </c>
      <c r="G2230">
        <f>IF(A2230="","",SUMIFS(BallByBall!$I$2:$I$501,BallByBall!$B$2:$B$501,A2230,BallByBall!$F$2:$F$501,B2230))</f>
        <v>0</v>
      </c>
      <c r="H2230">
        <f>IF(A2230="","",COUNTIFS(BallByBall!$B$2:$B$501,A2230,BallByBall!$F$2:$F$501,B2230,BallByBall!$Q$2:$Q$501,1))</f>
        <v>0</v>
      </c>
      <c r="I2230">
        <f>IF(A2230="","",COUNTIFS(BallByBall!$B$2:$B$501,A2230,BallByBall!$F$2:$F$501,B2230,BallByBall!$R$2:$R$501,1))</f>
        <v>0</v>
      </c>
      <c r="J2230">
        <f>IF(A2230="","",SUMIFS(BallByBall!$T$2:$T$501,BallByBall!$B$2:$B$501,A2230,BallByBall!$H$2:$H$501,B2230))</f>
        <v>0</v>
      </c>
      <c r="K2230">
        <f>IF(A2230="","",SUMIFS(BallByBall!$U$2:$U$501,BallByBall!$B$2:$B$501,A2230,BallByBall!$P$2:$P$501,B2230))</f>
        <v>0</v>
      </c>
      <c r="L2230">
        <f>IF(A2230="","",SUMIFS(BallByBall!$V$2:$V$501,BallByBall!$B$2:$B$501,A2230,BallByBall!$P$2:$P$501,B2230))</f>
        <v>0</v>
      </c>
      <c r="M2230">
        <f>IF(A2230="","",SUMIFS(BallByBall!$W$2:$W$501,BallByBall!$B$2:$B$501,A2230,BallByBall!$P$2:$P$501,B2230))</f>
        <v>0</v>
      </c>
      <c r="N2230">
        <f>IF(A2230="","",SUMIFS(BallByBall!$X$2:$X$501,BallByBall!$B$2:$B$501,A2230,BallByBall!$P$2:$P$501,B2230))</f>
        <v>0</v>
      </c>
      <c r="O2230">
        <f>IF(A2230="","",SUMIFS(OverSummary!$G$2:$G$101,OverSummary!$A$2:$A$101,A2230,OverSummary!$D$2:$D$101,B2230))</f>
        <v>0</v>
      </c>
      <c r="P2230">
        <f>IF(A2230="","",G2230*Rules!$B$13+H2230*Rules!$B$14+I2230*Rules!$B$15)</f>
        <v>0</v>
      </c>
      <c r="Q2230">
        <f>IF(A2230="","",IF(G2230&gt;=100,Rules!$B$18,IF(G2230&gt;=50,Rules!$B$17,IF(G2230&gt;=30,Rules!$B$16,0)))+IF(AND(F2230=1,D2230&lt;&gt;"BWL",G2230=0),Rules!$B$27,0))</f>
        <v>0</v>
      </c>
      <c r="R2230">
        <f>IF(A2230="","",J2230*Rules!$B$19+O2230*Rules!$B$22)</f>
        <v>0</v>
      </c>
      <c r="S2230">
        <f>IF(A2230="","",IF(J2230&gt;=4,Rules!$B$21,IF(J2230&gt;=3,Rules!$B$20,0)))</f>
        <v>0</v>
      </c>
      <c r="T2230">
        <f>IF(A2230="","",K2230*Rules!$B$23+L2230*Rules!$B$24+M2230*Rules!$B$25+N2230*Rules!$B$26)</f>
        <v>0</v>
      </c>
      <c r="U2230">
        <f t="shared" si="34"/>
        <v>0</v>
      </c>
    </row>
    <row r="2231" spans="1:21" x14ac:dyDescent="0.2">
      <c r="A2231" t="str">
        <f>MatchSquad!A2231</f>
        <v>M045</v>
      </c>
      <c r="B2231" t="str">
        <f>MatchSquad!B2231</f>
        <v>P080</v>
      </c>
      <c r="C2231" t="str">
        <f>MatchSquad!C2231</f>
        <v>Finn Allen</v>
      </c>
      <c r="D2231" t="str">
        <f>MatchSquad!D2231</f>
        <v>WK</v>
      </c>
      <c r="E2231" t="str">
        <f>MatchSquad!E2231</f>
        <v>KKR</v>
      </c>
      <c r="F2231">
        <f>MatchSquad!G2231</f>
        <v>0</v>
      </c>
      <c r="G2231">
        <f>IF(A2231="","",SUMIFS(BallByBall!$I$2:$I$501,BallByBall!$B$2:$B$501,A2231,BallByBall!$F$2:$F$501,B2231))</f>
        <v>0</v>
      </c>
      <c r="H2231">
        <f>IF(A2231="","",COUNTIFS(BallByBall!$B$2:$B$501,A2231,BallByBall!$F$2:$F$501,B2231,BallByBall!$Q$2:$Q$501,1))</f>
        <v>0</v>
      </c>
      <c r="I2231">
        <f>IF(A2231="","",COUNTIFS(BallByBall!$B$2:$B$501,A2231,BallByBall!$F$2:$F$501,B2231,BallByBall!$R$2:$R$501,1))</f>
        <v>0</v>
      </c>
      <c r="J2231">
        <f>IF(A2231="","",SUMIFS(BallByBall!$T$2:$T$501,BallByBall!$B$2:$B$501,A2231,BallByBall!$H$2:$H$501,B2231))</f>
        <v>0</v>
      </c>
      <c r="K2231">
        <f>IF(A2231="","",SUMIFS(BallByBall!$U$2:$U$501,BallByBall!$B$2:$B$501,A2231,BallByBall!$P$2:$P$501,B2231))</f>
        <v>0</v>
      </c>
      <c r="L2231">
        <f>IF(A2231="","",SUMIFS(BallByBall!$V$2:$V$501,BallByBall!$B$2:$B$501,A2231,BallByBall!$P$2:$P$501,B2231))</f>
        <v>0</v>
      </c>
      <c r="M2231">
        <f>IF(A2231="","",SUMIFS(BallByBall!$W$2:$W$501,BallByBall!$B$2:$B$501,A2231,BallByBall!$P$2:$P$501,B2231))</f>
        <v>0</v>
      </c>
      <c r="N2231">
        <f>IF(A2231="","",SUMIFS(BallByBall!$X$2:$X$501,BallByBall!$B$2:$B$501,A2231,BallByBall!$P$2:$P$501,B2231))</f>
        <v>0</v>
      </c>
      <c r="O2231">
        <f>IF(A2231="","",SUMIFS(OverSummary!$G$2:$G$101,OverSummary!$A$2:$A$101,A2231,OverSummary!$D$2:$D$101,B2231))</f>
        <v>0</v>
      </c>
      <c r="P2231">
        <f>IF(A2231="","",G2231*Rules!$B$13+H2231*Rules!$B$14+I2231*Rules!$B$15)</f>
        <v>0</v>
      </c>
      <c r="Q2231">
        <f>IF(A2231="","",IF(G2231&gt;=100,Rules!$B$18,IF(G2231&gt;=50,Rules!$B$17,IF(G2231&gt;=30,Rules!$B$16,0)))+IF(AND(F2231=1,D2231&lt;&gt;"BWL",G2231=0),Rules!$B$27,0))</f>
        <v>0</v>
      </c>
      <c r="R2231">
        <f>IF(A2231="","",J2231*Rules!$B$19+O2231*Rules!$B$22)</f>
        <v>0</v>
      </c>
      <c r="S2231">
        <f>IF(A2231="","",IF(J2231&gt;=4,Rules!$B$21,IF(J2231&gt;=3,Rules!$B$20,0)))</f>
        <v>0</v>
      </c>
      <c r="T2231">
        <f>IF(A2231="","",K2231*Rules!$B$23+L2231*Rules!$B$24+M2231*Rules!$B$25+N2231*Rules!$B$26)</f>
        <v>0</v>
      </c>
      <c r="U2231">
        <f t="shared" si="34"/>
        <v>0</v>
      </c>
    </row>
    <row r="2232" spans="1:21" x14ac:dyDescent="0.2">
      <c r="A2232" t="str">
        <f>MatchSquad!A2232</f>
        <v>M045</v>
      </c>
      <c r="B2232" t="str">
        <f>MatchSquad!B2232</f>
        <v>P081</v>
      </c>
      <c r="C2232" t="str">
        <f>MatchSquad!C2232</f>
        <v>Tejasvi Singh</v>
      </c>
      <c r="D2232" t="str">
        <f>MatchSquad!D2232</f>
        <v>WK</v>
      </c>
      <c r="E2232" t="str">
        <f>MatchSquad!E2232</f>
        <v>KKR</v>
      </c>
      <c r="F2232">
        <f>MatchSquad!G2232</f>
        <v>0</v>
      </c>
      <c r="G2232">
        <f>IF(A2232="","",SUMIFS(BallByBall!$I$2:$I$501,BallByBall!$B$2:$B$501,A2232,BallByBall!$F$2:$F$501,B2232))</f>
        <v>0</v>
      </c>
      <c r="H2232">
        <f>IF(A2232="","",COUNTIFS(BallByBall!$B$2:$B$501,A2232,BallByBall!$F$2:$F$501,B2232,BallByBall!$Q$2:$Q$501,1))</f>
        <v>0</v>
      </c>
      <c r="I2232">
        <f>IF(A2232="","",COUNTIFS(BallByBall!$B$2:$B$501,A2232,BallByBall!$F$2:$F$501,B2232,BallByBall!$R$2:$R$501,1))</f>
        <v>0</v>
      </c>
      <c r="J2232">
        <f>IF(A2232="","",SUMIFS(BallByBall!$T$2:$T$501,BallByBall!$B$2:$B$501,A2232,BallByBall!$H$2:$H$501,B2232))</f>
        <v>0</v>
      </c>
      <c r="K2232">
        <f>IF(A2232="","",SUMIFS(BallByBall!$U$2:$U$501,BallByBall!$B$2:$B$501,A2232,BallByBall!$P$2:$P$501,B2232))</f>
        <v>0</v>
      </c>
      <c r="L2232">
        <f>IF(A2232="","",SUMIFS(BallByBall!$V$2:$V$501,BallByBall!$B$2:$B$501,A2232,BallByBall!$P$2:$P$501,B2232))</f>
        <v>0</v>
      </c>
      <c r="M2232">
        <f>IF(A2232="","",SUMIFS(BallByBall!$W$2:$W$501,BallByBall!$B$2:$B$501,A2232,BallByBall!$P$2:$P$501,B2232))</f>
        <v>0</v>
      </c>
      <c r="N2232">
        <f>IF(A2232="","",SUMIFS(BallByBall!$X$2:$X$501,BallByBall!$B$2:$B$501,A2232,BallByBall!$P$2:$P$501,B2232))</f>
        <v>0</v>
      </c>
      <c r="O2232">
        <f>IF(A2232="","",SUMIFS(OverSummary!$G$2:$G$101,OverSummary!$A$2:$A$101,A2232,OverSummary!$D$2:$D$101,B2232))</f>
        <v>0</v>
      </c>
      <c r="P2232">
        <f>IF(A2232="","",G2232*Rules!$B$13+H2232*Rules!$B$14+I2232*Rules!$B$15)</f>
        <v>0</v>
      </c>
      <c r="Q2232">
        <f>IF(A2232="","",IF(G2232&gt;=100,Rules!$B$18,IF(G2232&gt;=50,Rules!$B$17,IF(G2232&gt;=30,Rules!$B$16,0)))+IF(AND(F2232=1,D2232&lt;&gt;"BWL",G2232=0),Rules!$B$27,0))</f>
        <v>0</v>
      </c>
      <c r="R2232">
        <f>IF(A2232="","",J2232*Rules!$B$19+O2232*Rules!$B$22)</f>
        <v>0</v>
      </c>
      <c r="S2232">
        <f>IF(A2232="","",IF(J2232&gt;=4,Rules!$B$21,IF(J2232&gt;=3,Rules!$B$20,0)))</f>
        <v>0</v>
      </c>
      <c r="T2232">
        <f>IF(A2232="","",K2232*Rules!$B$23+L2232*Rules!$B$24+M2232*Rules!$B$25+N2232*Rules!$B$26)</f>
        <v>0</v>
      </c>
      <c r="U2232">
        <f t="shared" si="34"/>
        <v>0</v>
      </c>
    </row>
    <row r="2233" spans="1:21" x14ac:dyDescent="0.2">
      <c r="A2233" t="str">
        <f>MatchSquad!A2233</f>
        <v>M045</v>
      </c>
      <c r="B2233" t="str">
        <f>MatchSquad!B2233</f>
        <v>P082</v>
      </c>
      <c r="C2233" t="str">
        <f>MatchSquad!C2233</f>
        <v>Rahul Tripathi</v>
      </c>
      <c r="D2233" t="str">
        <f>MatchSquad!D2233</f>
        <v>BAT</v>
      </c>
      <c r="E2233" t="str">
        <f>MatchSquad!E2233</f>
        <v>KKR</v>
      </c>
      <c r="F2233">
        <f>MatchSquad!G2233</f>
        <v>0</v>
      </c>
      <c r="G2233">
        <f>IF(A2233="","",SUMIFS(BallByBall!$I$2:$I$501,BallByBall!$B$2:$B$501,A2233,BallByBall!$F$2:$F$501,B2233))</f>
        <v>0</v>
      </c>
      <c r="H2233">
        <f>IF(A2233="","",COUNTIFS(BallByBall!$B$2:$B$501,A2233,BallByBall!$F$2:$F$501,B2233,BallByBall!$Q$2:$Q$501,1))</f>
        <v>0</v>
      </c>
      <c r="I2233">
        <f>IF(A2233="","",COUNTIFS(BallByBall!$B$2:$B$501,A2233,BallByBall!$F$2:$F$501,B2233,BallByBall!$R$2:$R$501,1))</f>
        <v>0</v>
      </c>
      <c r="J2233">
        <f>IF(A2233="","",SUMIFS(BallByBall!$T$2:$T$501,BallByBall!$B$2:$B$501,A2233,BallByBall!$H$2:$H$501,B2233))</f>
        <v>0</v>
      </c>
      <c r="K2233">
        <f>IF(A2233="","",SUMIFS(BallByBall!$U$2:$U$501,BallByBall!$B$2:$B$501,A2233,BallByBall!$P$2:$P$501,B2233))</f>
        <v>0</v>
      </c>
      <c r="L2233">
        <f>IF(A2233="","",SUMIFS(BallByBall!$V$2:$V$501,BallByBall!$B$2:$B$501,A2233,BallByBall!$P$2:$P$501,B2233))</f>
        <v>0</v>
      </c>
      <c r="M2233">
        <f>IF(A2233="","",SUMIFS(BallByBall!$W$2:$W$501,BallByBall!$B$2:$B$501,A2233,BallByBall!$P$2:$P$501,B2233))</f>
        <v>0</v>
      </c>
      <c r="N2233">
        <f>IF(A2233="","",SUMIFS(BallByBall!$X$2:$X$501,BallByBall!$B$2:$B$501,A2233,BallByBall!$P$2:$P$501,B2233))</f>
        <v>0</v>
      </c>
      <c r="O2233">
        <f>IF(A2233="","",SUMIFS(OverSummary!$G$2:$G$101,OverSummary!$A$2:$A$101,A2233,OverSummary!$D$2:$D$101,B2233))</f>
        <v>0</v>
      </c>
      <c r="P2233">
        <f>IF(A2233="","",G2233*Rules!$B$13+H2233*Rules!$B$14+I2233*Rules!$B$15)</f>
        <v>0</v>
      </c>
      <c r="Q2233">
        <f>IF(A2233="","",IF(G2233&gt;=100,Rules!$B$18,IF(G2233&gt;=50,Rules!$B$17,IF(G2233&gt;=30,Rules!$B$16,0)))+IF(AND(F2233=1,D2233&lt;&gt;"BWL",G2233=0),Rules!$B$27,0))</f>
        <v>0</v>
      </c>
      <c r="R2233">
        <f>IF(A2233="","",J2233*Rules!$B$19+O2233*Rules!$B$22)</f>
        <v>0</v>
      </c>
      <c r="S2233">
        <f>IF(A2233="","",IF(J2233&gt;=4,Rules!$B$21,IF(J2233&gt;=3,Rules!$B$20,0)))</f>
        <v>0</v>
      </c>
      <c r="T2233">
        <f>IF(A2233="","",K2233*Rules!$B$23+L2233*Rules!$B$24+M2233*Rules!$B$25+N2233*Rules!$B$26)</f>
        <v>0</v>
      </c>
      <c r="U2233">
        <f t="shared" si="34"/>
        <v>0</v>
      </c>
    </row>
    <row r="2234" spans="1:21" x14ac:dyDescent="0.2">
      <c r="A2234" t="str">
        <f>MatchSquad!A2234</f>
        <v>M045</v>
      </c>
      <c r="B2234" t="str">
        <f>MatchSquad!B2234</f>
        <v>P083</v>
      </c>
      <c r="C2234" t="str">
        <f>MatchSquad!C2234</f>
        <v>Tim Seifert</v>
      </c>
      <c r="D2234" t="str">
        <f>MatchSquad!D2234</f>
        <v>WK</v>
      </c>
      <c r="E2234" t="str">
        <f>MatchSquad!E2234</f>
        <v>KKR</v>
      </c>
      <c r="F2234">
        <f>MatchSquad!G2234</f>
        <v>0</v>
      </c>
      <c r="G2234">
        <f>IF(A2234="","",SUMIFS(BallByBall!$I$2:$I$501,BallByBall!$B$2:$B$501,A2234,BallByBall!$F$2:$F$501,B2234))</f>
        <v>0</v>
      </c>
      <c r="H2234">
        <f>IF(A2234="","",COUNTIFS(BallByBall!$B$2:$B$501,A2234,BallByBall!$F$2:$F$501,B2234,BallByBall!$Q$2:$Q$501,1))</f>
        <v>0</v>
      </c>
      <c r="I2234">
        <f>IF(A2234="","",COUNTIFS(BallByBall!$B$2:$B$501,A2234,BallByBall!$F$2:$F$501,B2234,BallByBall!$R$2:$R$501,1))</f>
        <v>0</v>
      </c>
      <c r="J2234">
        <f>IF(A2234="","",SUMIFS(BallByBall!$T$2:$T$501,BallByBall!$B$2:$B$501,A2234,BallByBall!$H$2:$H$501,B2234))</f>
        <v>0</v>
      </c>
      <c r="K2234">
        <f>IF(A2234="","",SUMIFS(BallByBall!$U$2:$U$501,BallByBall!$B$2:$B$501,A2234,BallByBall!$P$2:$P$501,B2234))</f>
        <v>0</v>
      </c>
      <c r="L2234">
        <f>IF(A2234="","",SUMIFS(BallByBall!$V$2:$V$501,BallByBall!$B$2:$B$501,A2234,BallByBall!$P$2:$P$501,B2234))</f>
        <v>0</v>
      </c>
      <c r="M2234">
        <f>IF(A2234="","",SUMIFS(BallByBall!$W$2:$W$501,BallByBall!$B$2:$B$501,A2234,BallByBall!$P$2:$P$501,B2234))</f>
        <v>0</v>
      </c>
      <c r="N2234">
        <f>IF(A2234="","",SUMIFS(BallByBall!$X$2:$X$501,BallByBall!$B$2:$B$501,A2234,BallByBall!$P$2:$P$501,B2234))</f>
        <v>0</v>
      </c>
      <c r="O2234">
        <f>IF(A2234="","",SUMIFS(OverSummary!$G$2:$G$101,OverSummary!$A$2:$A$101,A2234,OverSummary!$D$2:$D$101,B2234))</f>
        <v>0</v>
      </c>
      <c r="P2234">
        <f>IF(A2234="","",G2234*Rules!$B$13+H2234*Rules!$B$14+I2234*Rules!$B$15)</f>
        <v>0</v>
      </c>
      <c r="Q2234">
        <f>IF(A2234="","",IF(G2234&gt;=100,Rules!$B$18,IF(G2234&gt;=50,Rules!$B$17,IF(G2234&gt;=30,Rules!$B$16,0)))+IF(AND(F2234=1,D2234&lt;&gt;"BWL",G2234=0),Rules!$B$27,0))</f>
        <v>0</v>
      </c>
      <c r="R2234">
        <f>IF(A2234="","",J2234*Rules!$B$19+O2234*Rules!$B$22)</f>
        <v>0</v>
      </c>
      <c r="S2234">
        <f>IF(A2234="","",IF(J2234&gt;=4,Rules!$B$21,IF(J2234&gt;=3,Rules!$B$20,0)))</f>
        <v>0</v>
      </c>
      <c r="T2234">
        <f>IF(A2234="","",K2234*Rules!$B$23+L2234*Rules!$B$24+M2234*Rules!$B$25+N2234*Rules!$B$26)</f>
        <v>0</v>
      </c>
      <c r="U2234">
        <f t="shared" si="34"/>
        <v>0</v>
      </c>
    </row>
    <row r="2235" spans="1:21" x14ac:dyDescent="0.2">
      <c r="A2235" t="str">
        <f>MatchSquad!A2235</f>
        <v>M045</v>
      </c>
      <c r="B2235" t="str">
        <f>MatchSquad!B2235</f>
        <v>P084</v>
      </c>
      <c r="C2235" t="str">
        <f>MatchSquad!C2235</f>
        <v>Rovman Powell</v>
      </c>
      <c r="D2235" t="str">
        <f>MatchSquad!D2235</f>
        <v>BAT</v>
      </c>
      <c r="E2235" t="str">
        <f>MatchSquad!E2235</f>
        <v>KKR</v>
      </c>
      <c r="F2235">
        <f>MatchSquad!G2235</f>
        <v>0</v>
      </c>
      <c r="G2235">
        <f>IF(A2235="","",SUMIFS(BallByBall!$I$2:$I$501,BallByBall!$B$2:$B$501,A2235,BallByBall!$F$2:$F$501,B2235))</f>
        <v>0</v>
      </c>
      <c r="H2235">
        <f>IF(A2235="","",COUNTIFS(BallByBall!$B$2:$B$501,A2235,BallByBall!$F$2:$F$501,B2235,BallByBall!$Q$2:$Q$501,1))</f>
        <v>0</v>
      </c>
      <c r="I2235">
        <f>IF(A2235="","",COUNTIFS(BallByBall!$B$2:$B$501,A2235,BallByBall!$F$2:$F$501,B2235,BallByBall!$R$2:$R$501,1))</f>
        <v>0</v>
      </c>
      <c r="J2235">
        <f>IF(A2235="","",SUMIFS(BallByBall!$T$2:$T$501,BallByBall!$B$2:$B$501,A2235,BallByBall!$H$2:$H$501,B2235))</f>
        <v>0</v>
      </c>
      <c r="K2235">
        <f>IF(A2235="","",SUMIFS(BallByBall!$U$2:$U$501,BallByBall!$B$2:$B$501,A2235,BallByBall!$P$2:$P$501,B2235))</f>
        <v>0</v>
      </c>
      <c r="L2235">
        <f>IF(A2235="","",SUMIFS(BallByBall!$V$2:$V$501,BallByBall!$B$2:$B$501,A2235,BallByBall!$P$2:$P$501,B2235))</f>
        <v>0</v>
      </c>
      <c r="M2235">
        <f>IF(A2235="","",SUMIFS(BallByBall!$W$2:$W$501,BallByBall!$B$2:$B$501,A2235,BallByBall!$P$2:$P$501,B2235))</f>
        <v>0</v>
      </c>
      <c r="N2235">
        <f>IF(A2235="","",SUMIFS(BallByBall!$X$2:$X$501,BallByBall!$B$2:$B$501,A2235,BallByBall!$P$2:$P$501,B2235))</f>
        <v>0</v>
      </c>
      <c r="O2235">
        <f>IF(A2235="","",SUMIFS(OverSummary!$G$2:$G$101,OverSummary!$A$2:$A$101,A2235,OverSummary!$D$2:$D$101,B2235))</f>
        <v>0</v>
      </c>
      <c r="P2235">
        <f>IF(A2235="","",G2235*Rules!$B$13+H2235*Rules!$B$14+I2235*Rules!$B$15)</f>
        <v>0</v>
      </c>
      <c r="Q2235">
        <f>IF(A2235="","",IF(G2235&gt;=100,Rules!$B$18,IF(G2235&gt;=50,Rules!$B$17,IF(G2235&gt;=30,Rules!$B$16,0)))+IF(AND(F2235=1,D2235&lt;&gt;"BWL",G2235=0),Rules!$B$27,0))</f>
        <v>0</v>
      </c>
      <c r="R2235">
        <f>IF(A2235="","",J2235*Rules!$B$19+O2235*Rules!$B$22)</f>
        <v>0</v>
      </c>
      <c r="S2235">
        <f>IF(A2235="","",IF(J2235&gt;=4,Rules!$B$21,IF(J2235&gt;=3,Rules!$B$20,0)))</f>
        <v>0</v>
      </c>
      <c r="T2235">
        <f>IF(A2235="","",K2235*Rules!$B$23+L2235*Rules!$B$24+M2235*Rules!$B$25+N2235*Rules!$B$26)</f>
        <v>0</v>
      </c>
      <c r="U2235">
        <f t="shared" si="34"/>
        <v>0</v>
      </c>
    </row>
    <row r="2236" spans="1:21" x14ac:dyDescent="0.2">
      <c r="A2236" t="str">
        <f>MatchSquad!A2236</f>
        <v>M045</v>
      </c>
      <c r="B2236" t="str">
        <f>MatchSquad!B2236</f>
        <v>P085</v>
      </c>
      <c r="C2236" t="str">
        <f>MatchSquad!C2236</f>
        <v>Anukul Roy</v>
      </c>
      <c r="D2236" t="str">
        <f>MatchSquad!D2236</f>
        <v>AR</v>
      </c>
      <c r="E2236" t="str">
        <f>MatchSquad!E2236</f>
        <v>KKR</v>
      </c>
      <c r="F2236">
        <f>MatchSquad!G2236</f>
        <v>0</v>
      </c>
      <c r="G2236">
        <f>IF(A2236="","",SUMIFS(BallByBall!$I$2:$I$501,BallByBall!$B$2:$B$501,A2236,BallByBall!$F$2:$F$501,B2236))</f>
        <v>0</v>
      </c>
      <c r="H2236">
        <f>IF(A2236="","",COUNTIFS(BallByBall!$B$2:$B$501,A2236,BallByBall!$F$2:$F$501,B2236,BallByBall!$Q$2:$Q$501,1))</f>
        <v>0</v>
      </c>
      <c r="I2236">
        <f>IF(A2236="","",COUNTIFS(BallByBall!$B$2:$B$501,A2236,BallByBall!$F$2:$F$501,B2236,BallByBall!$R$2:$R$501,1))</f>
        <v>0</v>
      </c>
      <c r="J2236">
        <f>IF(A2236="","",SUMIFS(BallByBall!$T$2:$T$501,BallByBall!$B$2:$B$501,A2236,BallByBall!$H$2:$H$501,B2236))</f>
        <v>0</v>
      </c>
      <c r="K2236">
        <f>IF(A2236="","",SUMIFS(BallByBall!$U$2:$U$501,BallByBall!$B$2:$B$501,A2236,BallByBall!$P$2:$P$501,B2236))</f>
        <v>0</v>
      </c>
      <c r="L2236">
        <f>IF(A2236="","",SUMIFS(BallByBall!$V$2:$V$501,BallByBall!$B$2:$B$501,A2236,BallByBall!$P$2:$P$501,B2236))</f>
        <v>0</v>
      </c>
      <c r="M2236">
        <f>IF(A2236="","",SUMIFS(BallByBall!$W$2:$W$501,BallByBall!$B$2:$B$501,A2236,BallByBall!$P$2:$P$501,B2236))</f>
        <v>0</v>
      </c>
      <c r="N2236">
        <f>IF(A2236="","",SUMIFS(BallByBall!$X$2:$X$501,BallByBall!$B$2:$B$501,A2236,BallByBall!$P$2:$P$501,B2236))</f>
        <v>0</v>
      </c>
      <c r="O2236">
        <f>IF(A2236="","",SUMIFS(OverSummary!$G$2:$G$101,OverSummary!$A$2:$A$101,A2236,OverSummary!$D$2:$D$101,B2236))</f>
        <v>0</v>
      </c>
      <c r="P2236">
        <f>IF(A2236="","",G2236*Rules!$B$13+H2236*Rules!$B$14+I2236*Rules!$B$15)</f>
        <v>0</v>
      </c>
      <c r="Q2236">
        <f>IF(A2236="","",IF(G2236&gt;=100,Rules!$B$18,IF(G2236&gt;=50,Rules!$B$17,IF(G2236&gt;=30,Rules!$B$16,0)))+IF(AND(F2236=1,D2236&lt;&gt;"BWL",G2236=0),Rules!$B$27,0))</f>
        <v>0</v>
      </c>
      <c r="R2236">
        <f>IF(A2236="","",J2236*Rules!$B$19+O2236*Rules!$B$22)</f>
        <v>0</v>
      </c>
      <c r="S2236">
        <f>IF(A2236="","",IF(J2236&gt;=4,Rules!$B$21,IF(J2236&gt;=3,Rules!$B$20,0)))</f>
        <v>0</v>
      </c>
      <c r="T2236">
        <f>IF(A2236="","",K2236*Rules!$B$23+L2236*Rules!$B$24+M2236*Rules!$B$25+N2236*Rules!$B$26)</f>
        <v>0</v>
      </c>
      <c r="U2236">
        <f t="shared" si="34"/>
        <v>0</v>
      </c>
    </row>
    <row r="2237" spans="1:21" x14ac:dyDescent="0.2">
      <c r="A2237" t="str">
        <f>MatchSquad!A2237</f>
        <v>M045</v>
      </c>
      <c r="B2237" t="str">
        <f>MatchSquad!B2237</f>
        <v>P086</v>
      </c>
      <c r="C2237" t="str">
        <f>MatchSquad!C2237</f>
        <v>Cameron Green</v>
      </c>
      <c r="D2237" t="str">
        <f>MatchSquad!D2237</f>
        <v>AR</v>
      </c>
      <c r="E2237" t="str">
        <f>MatchSquad!E2237</f>
        <v>KKR</v>
      </c>
      <c r="F2237">
        <f>MatchSquad!G2237</f>
        <v>0</v>
      </c>
      <c r="G2237">
        <f>IF(A2237="","",SUMIFS(BallByBall!$I$2:$I$501,BallByBall!$B$2:$B$501,A2237,BallByBall!$F$2:$F$501,B2237))</f>
        <v>0</v>
      </c>
      <c r="H2237">
        <f>IF(A2237="","",COUNTIFS(BallByBall!$B$2:$B$501,A2237,BallByBall!$F$2:$F$501,B2237,BallByBall!$Q$2:$Q$501,1))</f>
        <v>0</v>
      </c>
      <c r="I2237">
        <f>IF(A2237="","",COUNTIFS(BallByBall!$B$2:$B$501,A2237,BallByBall!$F$2:$F$501,B2237,BallByBall!$R$2:$R$501,1))</f>
        <v>0</v>
      </c>
      <c r="J2237">
        <f>IF(A2237="","",SUMIFS(BallByBall!$T$2:$T$501,BallByBall!$B$2:$B$501,A2237,BallByBall!$H$2:$H$501,B2237))</f>
        <v>0</v>
      </c>
      <c r="K2237">
        <f>IF(A2237="","",SUMIFS(BallByBall!$U$2:$U$501,BallByBall!$B$2:$B$501,A2237,BallByBall!$P$2:$P$501,B2237))</f>
        <v>0</v>
      </c>
      <c r="L2237">
        <f>IF(A2237="","",SUMIFS(BallByBall!$V$2:$V$501,BallByBall!$B$2:$B$501,A2237,BallByBall!$P$2:$P$501,B2237))</f>
        <v>0</v>
      </c>
      <c r="M2237">
        <f>IF(A2237="","",SUMIFS(BallByBall!$W$2:$W$501,BallByBall!$B$2:$B$501,A2237,BallByBall!$P$2:$P$501,B2237))</f>
        <v>0</v>
      </c>
      <c r="N2237">
        <f>IF(A2237="","",SUMIFS(BallByBall!$X$2:$X$501,BallByBall!$B$2:$B$501,A2237,BallByBall!$P$2:$P$501,B2237))</f>
        <v>0</v>
      </c>
      <c r="O2237">
        <f>IF(A2237="","",SUMIFS(OverSummary!$G$2:$G$101,OverSummary!$A$2:$A$101,A2237,OverSummary!$D$2:$D$101,B2237))</f>
        <v>0</v>
      </c>
      <c r="P2237">
        <f>IF(A2237="","",G2237*Rules!$B$13+H2237*Rules!$B$14+I2237*Rules!$B$15)</f>
        <v>0</v>
      </c>
      <c r="Q2237">
        <f>IF(A2237="","",IF(G2237&gt;=100,Rules!$B$18,IF(G2237&gt;=50,Rules!$B$17,IF(G2237&gt;=30,Rules!$B$16,0)))+IF(AND(F2237=1,D2237&lt;&gt;"BWL",G2237=0),Rules!$B$27,0))</f>
        <v>0</v>
      </c>
      <c r="R2237">
        <f>IF(A2237="","",J2237*Rules!$B$19+O2237*Rules!$B$22)</f>
        <v>0</v>
      </c>
      <c r="S2237">
        <f>IF(A2237="","",IF(J2237&gt;=4,Rules!$B$21,IF(J2237&gt;=3,Rules!$B$20,0)))</f>
        <v>0</v>
      </c>
      <c r="T2237">
        <f>IF(A2237="","",K2237*Rules!$B$23+L2237*Rules!$B$24+M2237*Rules!$B$25+N2237*Rules!$B$26)</f>
        <v>0</v>
      </c>
      <c r="U2237">
        <f t="shared" si="34"/>
        <v>0</v>
      </c>
    </row>
    <row r="2238" spans="1:21" x14ac:dyDescent="0.2">
      <c r="A2238" t="str">
        <f>MatchSquad!A2238</f>
        <v>M045</v>
      </c>
      <c r="B2238" t="str">
        <f>MatchSquad!B2238</f>
        <v>P087</v>
      </c>
      <c r="C2238" t="str">
        <f>MatchSquad!C2238</f>
        <v>Sarthak Ranjan</v>
      </c>
      <c r="D2238" t="str">
        <f>MatchSquad!D2238</f>
        <v>AR</v>
      </c>
      <c r="E2238" t="str">
        <f>MatchSquad!E2238</f>
        <v>KKR</v>
      </c>
      <c r="F2238">
        <f>MatchSquad!G2238</f>
        <v>0</v>
      </c>
      <c r="G2238">
        <f>IF(A2238="","",SUMIFS(BallByBall!$I$2:$I$501,BallByBall!$B$2:$B$501,A2238,BallByBall!$F$2:$F$501,B2238))</f>
        <v>0</v>
      </c>
      <c r="H2238">
        <f>IF(A2238="","",COUNTIFS(BallByBall!$B$2:$B$501,A2238,BallByBall!$F$2:$F$501,B2238,BallByBall!$Q$2:$Q$501,1))</f>
        <v>0</v>
      </c>
      <c r="I2238">
        <f>IF(A2238="","",COUNTIFS(BallByBall!$B$2:$B$501,A2238,BallByBall!$F$2:$F$501,B2238,BallByBall!$R$2:$R$501,1))</f>
        <v>0</v>
      </c>
      <c r="J2238">
        <f>IF(A2238="","",SUMIFS(BallByBall!$T$2:$T$501,BallByBall!$B$2:$B$501,A2238,BallByBall!$H$2:$H$501,B2238))</f>
        <v>0</v>
      </c>
      <c r="K2238">
        <f>IF(A2238="","",SUMIFS(BallByBall!$U$2:$U$501,BallByBall!$B$2:$B$501,A2238,BallByBall!$P$2:$P$501,B2238))</f>
        <v>0</v>
      </c>
      <c r="L2238">
        <f>IF(A2238="","",SUMIFS(BallByBall!$V$2:$V$501,BallByBall!$B$2:$B$501,A2238,BallByBall!$P$2:$P$501,B2238))</f>
        <v>0</v>
      </c>
      <c r="M2238">
        <f>IF(A2238="","",SUMIFS(BallByBall!$W$2:$W$501,BallByBall!$B$2:$B$501,A2238,BallByBall!$P$2:$P$501,B2238))</f>
        <v>0</v>
      </c>
      <c r="N2238">
        <f>IF(A2238="","",SUMIFS(BallByBall!$X$2:$X$501,BallByBall!$B$2:$B$501,A2238,BallByBall!$P$2:$P$501,B2238))</f>
        <v>0</v>
      </c>
      <c r="O2238">
        <f>IF(A2238="","",SUMIFS(OverSummary!$G$2:$G$101,OverSummary!$A$2:$A$101,A2238,OverSummary!$D$2:$D$101,B2238))</f>
        <v>0</v>
      </c>
      <c r="P2238">
        <f>IF(A2238="","",G2238*Rules!$B$13+H2238*Rules!$B$14+I2238*Rules!$B$15)</f>
        <v>0</v>
      </c>
      <c r="Q2238">
        <f>IF(A2238="","",IF(G2238&gt;=100,Rules!$B$18,IF(G2238&gt;=50,Rules!$B$17,IF(G2238&gt;=30,Rules!$B$16,0)))+IF(AND(F2238=1,D2238&lt;&gt;"BWL",G2238=0),Rules!$B$27,0))</f>
        <v>0</v>
      </c>
      <c r="R2238">
        <f>IF(A2238="","",J2238*Rules!$B$19+O2238*Rules!$B$22)</f>
        <v>0</v>
      </c>
      <c r="S2238">
        <f>IF(A2238="","",IF(J2238&gt;=4,Rules!$B$21,IF(J2238&gt;=3,Rules!$B$20,0)))</f>
        <v>0</v>
      </c>
      <c r="T2238">
        <f>IF(A2238="","",K2238*Rules!$B$23+L2238*Rules!$B$24+M2238*Rules!$B$25+N2238*Rules!$B$26)</f>
        <v>0</v>
      </c>
      <c r="U2238">
        <f t="shared" si="34"/>
        <v>0</v>
      </c>
    </row>
    <row r="2239" spans="1:21" x14ac:dyDescent="0.2">
      <c r="A2239" t="str">
        <f>MatchSquad!A2239</f>
        <v>M045</v>
      </c>
      <c r="B2239" t="str">
        <f>MatchSquad!B2239</f>
        <v>P088</v>
      </c>
      <c r="C2239" t="str">
        <f>MatchSquad!C2239</f>
        <v>Daksh Kamra</v>
      </c>
      <c r="D2239" t="str">
        <f>MatchSquad!D2239</f>
        <v>AR</v>
      </c>
      <c r="E2239" t="str">
        <f>MatchSquad!E2239</f>
        <v>KKR</v>
      </c>
      <c r="F2239">
        <f>MatchSquad!G2239</f>
        <v>0</v>
      </c>
      <c r="G2239">
        <f>IF(A2239="","",SUMIFS(BallByBall!$I$2:$I$501,BallByBall!$B$2:$B$501,A2239,BallByBall!$F$2:$F$501,B2239))</f>
        <v>0</v>
      </c>
      <c r="H2239">
        <f>IF(A2239="","",COUNTIFS(BallByBall!$B$2:$B$501,A2239,BallByBall!$F$2:$F$501,B2239,BallByBall!$Q$2:$Q$501,1))</f>
        <v>0</v>
      </c>
      <c r="I2239">
        <f>IF(A2239="","",COUNTIFS(BallByBall!$B$2:$B$501,A2239,BallByBall!$F$2:$F$501,B2239,BallByBall!$R$2:$R$501,1))</f>
        <v>0</v>
      </c>
      <c r="J2239">
        <f>IF(A2239="","",SUMIFS(BallByBall!$T$2:$T$501,BallByBall!$B$2:$B$501,A2239,BallByBall!$H$2:$H$501,B2239))</f>
        <v>0</v>
      </c>
      <c r="K2239">
        <f>IF(A2239="","",SUMIFS(BallByBall!$U$2:$U$501,BallByBall!$B$2:$B$501,A2239,BallByBall!$P$2:$P$501,B2239))</f>
        <v>0</v>
      </c>
      <c r="L2239">
        <f>IF(A2239="","",SUMIFS(BallByBall!$V$2:$V$501,BallByBall!$B$2:$B$501,A2239,BallByBall!$P$2:$P$501,B2239))</f>
        <v>0</v>
      </c>
      <c r="M2239">
        <f>IF(A2239="","",SUMIFS(BallByBall!$W$2:$W$501,BallByBall!$B$2:$B$501,A2239,BallByBall!$P$2:$P$501,B2239))</f>
        <v>0</v>
      </c>
      <c r="N2239">
        <f>IF(A2239="","",SUMIFS(BallByBall!$X$2:$X$501,BallByBall!$B$2:$B$501,A2239,BallByBall!$P$2:$P$501,B2239))</f>
        <v>0</v>
      </c>
      <c r="O2239">
        <f>IF(A2239="","",SUMIFS(OverSummary!$G$2:$G$101,OverSummary!$A$2:$A$101,A2239,OverSummary!$D$2:$D$101,B2239))</f>
        <v>0</v>
      </c>
      <c r="P2239">
        <f>IF(A2239="","",G2239*Rules!$B$13+H2239*Rules!$B$14+I2239*Rules!$B$15)</f>
        <v>0</v>
      </c>
      <c r="Q2239">
        <f>IF(A2239="","",IF(G2239&gt;=100,Rules!$B$18,IF(G2239&gt;=50,Rules!$B$17,IF(G2239&gt;=30,Rules!$B$16,0)))+IF(AND(F2239=1,D2239&lt;&gt;"BWL",G2239=0),Rules!$B$27,0))</f>
        <v>0</v>
      </c>
      <c r="R2239">
        <f>IF(A2239="","",J2239*Rules!$B$19+O2239*Rules!$B$22)</f>
        <v>0</v>
      </c>
      <c r="S2239">
        <f>IF(A2239="","",IF(J2239&gt;=4,Rules!$B$21,IF(J2239&gt;=3,Rules!$B$20,0)))</f>
        <v>0</v>
      </c>
      <c r="T2239">
        <f>IF(A2239="","",K2239*Rules!$B$23+L2239*Rules!$B$24+M2239*Rules!$B$25+N2239*Rules!$B$26)</f>
        <v>0</v>
      </c>
      <c r="U2239">
        <f t="shared" si="34"/>
        <v>0</v>
      </c>
    </row>
    <row r="2240" spans="1:21" x14ac:dyDescent="0.2">
      <c r="A2240" t="str">
        <f>MatchSquad!A2240</f>
        <v>M045</v>
      </c>
      <c r="B2240" t="str">
        <f>MatchSquad!B2240</f>
        <v>P089</v>
      </c>
      <c r="C2240" t="str">
        <f>MatchSquad!C2240</f>
        <v>Rachin Ravindra</v>
      </c>
      <c r="D2240" t="str">
        <f>MatchSquad!D2240</f>
        <v>AR</v>
      </c>
      <c r="E2240" t="str">
        <f>MatchSquad!E2240</f>
        <v>KKR</v>
      </c>
      <c r="F2240">
        <f>MatchSquad!G2240</f>
        <v>0</v>
      </c>
      <c r="G2240">
        <f>IF(A2240="","",SUMIFS(BallByBall!$I$2:$I$501,BallByBall!$B$2:$B$501,A2240,BallByBall!$F$2:$F$501,B2240))</f>
        <v>0</v>
      </c>
      <c r="H2240">
        <f>IF(A2240="","",COUNTIFS(BallByBall!$B$2:$B$501,A2240,BallByBall!$F$2:$F$501,B2240,BallByBall!$Q$2:$Q$501,1))</f>
        <v>0</v>
      </c>
      <c r="I2240">
        <f>IF(A2240="","",COUNTIFS(BallByBall!$B$2:$B$501,A2240,BallByBall!$F$2:$F$501,B2240,BallByBall!$R$2:$R$501,1))</f>
        <v>0</v>
      </c>
      <c r="J2240">
        <f>IF(A2240="","",SUMIFS(BallByBall!$T$2:$T$501,BallByBall!$B$2:$B$501,A2240,BallByBall!$H$2:$H$501,B2240))</f>
        <v>0</v>
      </c>
      <c r="K2240">
        <f>IF(A2240="","",SUMIFS(BallByBall!$U$2:$U$501,BallByBall!$B$2:$B$501,A2240,BallByBall!$P$2:$P$501,B2240))</f>
        <v>0</v>
      </c>
      <c r="L2240">
        <f>IF(A2240="","",SUMIFS(BallByBall!$V$2:$V$501,BallByBall!$B$2:$B$501,A2240,BallByBall!$P$2:$P$501,B2240))</f>
        <v>0</v>
      </c>
      <c r="M2240">
        <f>IF(A2240="","",SUMIFS(BallByBall!$W$2:$W$501,BallByBall!$B$2:$B$501,A2240,BallByBall!$P$2:$P$501,B2240))</f>
        <v>0</v>
      </c>
      <c r="N2240">
        <f>IF(A2240="","",SUMIFS(BallByBall!$X$2:$X$501,BallByBall!$B$2:$B$501,A2240,BallByBall!$P$2:$P$501,B2240))</f>
        <v>0</v>
      </c>
      <c r="O2240">
        <f>IF(A2240="","",SUMIFS(OverSummary!$G$2:$G$101,OverSummary!$A$2:$A$101,A2240,OverSummary!$D$2:$D$101,B2240))</f>
        <v>0</v>
      </c>
      <c r="P2240">
        <f>IF(A2240="","",G2240*Rules!$B$13+H2240*Rules!$B$14+I2240*Rules!$B$15)</f>
        <v>0</v>
      </c>
      <c r="Q2240">
        <f>IF(A2240="","",IF(G2240&gt;=100,Rules!$B$18,IF(G2240&gt;=50,Rules!$B$17,IF(G2240&gt;=30,Rules!$B$16,0)))+IF(AND(F2240=1,D2240&lt;&gt;"BWL",G2240=0),Rules!$B$27,0))</f>
        <v>0</v>
      </c>
      <c r="R2240">
        <f>IF(A2240="","",J2240*Rules!$B$19+O2240*Rules!$B$22)</f>
        <v>0</v>
      </c>
      <c r="S2240">
        <f>IF(A2240="","",IF(J2240&gt;=4,Rules!$B$21,IF(J2240&gt;=3,Rules!$B$20,0)))</f>
        <v>0</v>
      </c>
      <c r="T2240">
        <f>IF(A2240="","",K2240*Rules!$B$23+L2240*Rules!$B$24+M2240*Rules!$B$25+N2240*Rules!$B$26)</f>
        <v>0</v>
      </c>
      <c r="U2240">
        <f t="shared" si="34"/>
        <v>0</v>
      </c>
    </row>
    <row r="2241" spans="1:21" x14ac:dyDescent="0.2">
      <c r="A2241" t="str">
        <f>MatchSquad!A2241</f>
        <v>M045</v>
      </c>
      <c r="B2241" t="str">
        <f>MatchSquad!B2241</f>
        <v>P090</v>
      </c>
      <c r="C2241" t="str">
        <f>MatchSquad!C2241</f>
        <v>Ramandeep Singh</v>
      </c>
      <c r="D2241" t="str">
        <f>MatchSquad!D2241</f>
        <v>AR</v>
      </c>
      <c r="E2241" t="str">
        <f>MatchSquad!E2241</f>
        <v>KKR</v>
      </c>
      <c r="F2241">
        <f>MatchSquad!G2241</f>
        <v>0</v>
      </c>
      <c r="G2241">
        <f>IF(A2241="","",SUMIFS(BallByBall!$I$2:$I$501,BallByBall!$B$2:$B$501,A2241,BallByBall!$F$2:$F$501,B2241))</f>
        <v>0</v>
      </c>
      <c r="H2241">
        <f>IF(A2241="","",COUNTIFS(BallByBall!$B$2:$B$501,A2241,BallByBall!$F$2:$F$501,B2241,BallByBall!$Q$2:$Q$501,1))</f>
        <v>0</v>
      </c>
      <c r="I2241">
        <f>IF(A2241="","",COUNTIFS(BallByBall!$B$2:$B$501,A2241,BallByBall!$F$2:$F$501,B2241,BallByBall!$R$2:$R$501,1))</f>
        <v>0</v>
      </c>
      <c r="J2241">
        <f>IF(A2241="","",SUMIFS(BallByBall!$T$2:$T$501,BallByBall!$B$2:$B$501,A2241,BallByBall!$H$2:$H$501,B2241))</f>
        <v>0</v>
      </c>
      <c r="K2241">
        <f>IF(A2241="","",SUMIFS(BallByBall!$U$2:$U$501,BallByBall!$B$2:$B$501,A2241,BallByBall!$P$2:$P$501,B2241))</f>
        <v>0</v>
      </c>
      <c r="L2241">
        <f>IF(A2241="","",SUMIFS(BallByBall!$V$2:$V$501,BallByBall!$B$2:$B$501,A2241,BallByBall!$P$2:$P$501,B2241))</f>
        <v>0</v>
      </c>
      <c r="M2241">
        <f>IF(A2241="","",SUMIFS(BallByBall!$W$2:$W$501,BallByBall!$B$2:$B$501,A2241,BallByBall!$P$2:$P$501,B2241))</f>
        <v>0</v>
      </c>
      <c r="N2241">
        <f>IF(A2241="","",SUMIFS(BallByBall!$X$2:$X$501,BallByBall!$B$2:$B$501,A2241,BallByBall!$P$2:$P$501,B2241))</f>
        <v>0</v>
      </c>
      <c r="O2241">
        <f>IF(A2241="","",SUMIFS(OverSummary!$G$2:$G$101,OverSummary!$A$2:$A$101,A2241,OverSummary!$D$2:$D$101,B2241))</f>
        <v>0</v>
      </c>
      <c r="P2241">
        <f>IF(A2241="","",G2241*Rules!$B$13+H2241*Rules!$B$14+I2241*Rules!$B$15)</f>
        <v>0</v>
      </c>
      <c r="Q2241">
        <f>IF(A2241="","",IF(G2241&gt;=100,Rules!$B$18,IF(G2241&gt;=50,Rules!$B$17,IF(G2241&gt;=30,Rules!$B$16,0)))+IF(AND(F2241=1,D2241&lt;&gt;"BWL",G2241=0),Rules!$B$27,0))</f>
        <v>0</v>
      </c>
      <c r="R2241">
        <f>IF(A2241="","",J2241*Rules!$B$19+O2241*Rules!$B$22)</f>
        <v>0</v>
      </c>
      <c r="S2241">
        <f>IF(A2241="","",IF(J2241&gt;=4,Rules!$B$21,IF(J2241&gt;=3,Rules!$B$20,0)))</f>
        <v>0</v>
      </c>
      <c r="T2241">
        <f>IF(A2241="","",K2241*Rules!$B$23+L2241*Rules!$B$24+M2241*Rules!$B$25+N2241*Rules!$B$26)</f>
        <v>0</v>
      </c>
      <c r="U2241">
        <f t="shared" si="34"/>
        <v>0</v>
      </c>
    </row>
    <row r="2242" spans="1:21" x14ac:dyDescent="0.2">
      <c r="A2242" t="str">
        <f>MatchSquad!A2242</f>
        <v>M045</v>
      </c>
      <c r="B2242" t="str">
        <f>MatchSquad!B2242</f>
        <v>P091</v>
      </c>
      <c r="C2242" t="str">
        <f>MatchSquad!C2242</f>
        <v>Sunil Narine</v>
      </c>
      <c r="D2242" t="str">
        <f>MatchSquad!D2242</f>
        <v>AR</v>
      </c>
      <c r="E2242" t="str">
        <f>MatchSquad!E2242</f>
        <v>KKR</v>
      </c>
      <c r="F2242">
        <f>MatchSquad!G2242</f>
        <v>0</v>
      </c>
      <c r="G2242">
        <f>IF(A2242="","",SUMIFS(BallByBall!$I$2:$I$501,BallByBall!$B$2:$B$501,A2242,BallByBall!$F$2:$F$501,B2242))</f>
        <v>0</v>
      </c>
      <c r="H2242">
        <f>IF(A2242="","",COUNTIFS(BallByBall!$B$2:$B$501,A2242,BallByBall!$F$2:$F$501,B2242,BallByBall!$Q$2:$Q$501,1))</f>
        <v>0</v>
      </c>
      <c r="I2242">
        <f>IF(A2242="","",COUNTIFS(BallByBall!$B$2:$B$501,A2242,BallByBall!$F$2:$F$501,B2242,BallByBall!$R$2:$R$501,1))</f>
        <v>0</v>
      </c>
      <c r="J2242">
        <f>IF(A2242="","",SUMIFS(BallByBall!$T$2:$T$501,BallByBall!$B$2:$B$501,A2242,BallByBall!$H$2:$H$501,B2242))</f>
        <v>0</v>
      </c>
      <c r="K2242">
        <f>IF(A2242="","",SUMIFS(BallByBall!$U$2:$U$501,BallByBall!$B$2:$B$501,A2242,BallByBall!$P$2:$P$501,B2242))</f>
        <v>0</v>
      </c>
      <c r="L2242">
        <f>IF(A2242="","",SUMIFS(BallByBall!$V$2:$V$501,BallByBall!$B$2:$B$501,A2242,BallByBall!$P$2:$P$501,B2242))</f>
        <v>0</v>
      </c>
      <c r="M2242">
        <f>IF(A2242="","",SUMIFS(BallByBall!$W$2:$W$501,BallByBall!$B$2:$B$501,A2242,BallByBall!$P$2:$P$501,B2242))</f>
        <v>0</v>
      </c>
      <c r="N2242">
        <f>IF(A2242="","",SUMIFS(BallByBall!$X$2:$X$501,BallByBall!$B$2:$B$501,A2242,BallByBall!$P$2:$P$501,B2242))</f>
        <v>0</v>
      </c>
      <c r="O2242">
        <f>IF(A2242="","",SUMIFS(OverSummary!$G$2:$G$101,OverSummary!$A$2:$A$101,A2242,OverSummary!$D$2:$D$101,B2242))</f>
        <v>0</v>
      </c>
      <c r="P2242">
        <f>IF(A2242="","",G2242*Rules!$B$13+H2242*Rules!$B$14+I2242*Rules!$B$15)</f>
        <v>0</v>
      </c>
      <c r="Q2242">
        <f>IF(A2242="","",IF(G2242&gt;=100,Rules!$B$18,IF(G2242&gt;=50,Rules!$B$17,IF(G2242&gt;=30,Rules!$B$16,0)))+IF(AND(F2242=1,D2242&lt;&gt;"BWL",G2242=0),Rules!$B$27,0))</f>
        <v>0</v>
      </c>
      <c r="R2242">
        <f>IF(A2242="","",J2242*Rules!$B$19+O2242*Rules!$B$22)</f>
        <v>0</v>
      </c>
      <c r="S2242">
        <f>IF(A2242="","",IF(J2242&gt;=4,Rules!$B$21,IF(J2242&gt;=3,Rules!$B$20,0)))</f>
        <v>0</v>
      </c>
      <c r="T2242">
        <f>IF(A2242="","",K2242*Rules!$B$23+L2242*Rules!$B$24+M2242*Rules!$B$25+N2242*Rules!$B$26)</f>
        <v>0</v>
      </c>
      <c r="U2242">
        <f t="shared" ref="U2242:U2305" si="35">IF(A2242="","",P2242+Q2242+R2242+S2242+T2242)</f>
        <v>0</v>
      </c>
    </row>
    <row r="2243" spans="1:21" x14ac:dyDescent="0.2">
      <c r="A2243" t="str">
        <f>MatchSquad!A2243</f>
        <v>M045</v>
      </c>
      <c r="B2243" t="str">
        <f>MatchSquad!B2243</f>
        <v>P092</v>
      </c>
      <c r="C2243" t="str">
        <f>MatchSquad!C2243</f>
        <v>Blessing Muzarabani</v>
      </c>
      <c r="D2243" t="str">
        <f>MatchSquad!D2243</f>
        <v>BWL</v>
      </c>
      <c r="E2243" t="str">
        <f>MatchSquad!E2243</f>
        <v>KKR</v>
      </c>
      <c r="F2243">
        <f>MatchSquad!G2243</f>
        <v>0</v>
      </c>
      <c r="G2243">
        <f>IF(A2243="","",SUMIFS(BallByBall!$I$2:$I$501,BallByBall!$B$2:$B$501,A2243,BallByBall!$F$2:$F$501,B2243))</f>
        <v>0</v>
      </c>
      <c r="H2243">
        <f>IF(A2243="","",COUNTIFS(BallByBall!$B$2:$B$501,A2243,BallByBall!$F$2:$F$501,B2243,BallByBall!$Q$2:$Q$501,1))</f>
        <v>0</v>
      </c>
      <c r="I2243">
        <f>IF(A2243="","",COUNTIFS(BallByBall!$B$2:$B$501,A2243,BallByBall!$F$2:$F$501,B2243,BallByBall!$R$2:$R$501,1))</f>
        <v>0</v>
      </c>
      <c r="J2243">
        <f>IF(A2243="","",SUMIFS(BallByBall!$T$2:$T$501,BallByBall!$B$2:$B$501,A2243,BallByBall!$H$2:$H$501,B2243))</f>
        <v>0</v>
      </c>
      <c r="K2243">
        <f>IF(A2243="","",SUMIFS(BallByBall!$U$2:$U$501,BallByBall!$B$2:$B$501,A2243,BallByBall!$P$2:$P$501,B2243))</f>
        <v>0</v>
      </c>
      <c r="L2243">
        <f>IF(A2243="","",SUMIFS(BallByBall!$V$2:$V$501,BallByBall!$B$2:$B$501,A2243,BallByBall!$P$2:$P$501,B2243))</f>
        <v>0</v>
      </c>
      <c r="M2243">
        <f>IF(A2243="","",SUMIFS(BallByBall!$W$2:$W$501,BallByBall!$B$2:$B$501,A2243,BallByBall!$P$2:$P$501,B2243))</f>
        <v>0</v>
      </c>
      <c r="N2243">
        <f>IF(A2243="","",SUMIFS(BallByBall!$X$2:$X$501,BallByBall!$B$2:$B$501,A2243,BallByBall!$P$2:$P$501,B2243))</f>
        <v>0</v>
      </c>
      <c r="O2243">
        <f>IF(A2243="","",SUMIFS(OverSummary!$G$2:$G$101,OverSummary!$A$2:$A$101,A2243,OverSummary!$D$2:$D$101,B2243))</f>
        <v>0</v>
      </c>
      <c r="P2243">
        <f>IF(A2243="","",G2243*Rules!$B$13+H2243*Rules!$B$14+I2243*Rules!$B$15)</f>
        <v>0</v>
      </c>
      <c r="Q2243">
        <f>IF(A2243="","",IF(G2243&gt;=100,Rules!$B$18,IF(G2243&gt;=50,Rules!$B$17,IF(G2243&gt;=30,Rules!$B$16,0)))+IF(AND(F2243=1,D2243&lt;&gt;"BWL",G2243=0),Rules!$B$27,0))</f>
        <v>0</v>
      </c>
      <c r="R2243">
        <f>IF(A2243="","",J2243*Rules!$B$19+O2243*Rules!$B$22)</f>
        <v>0</v>
      </c>
      <c r="S2243">
        <f>IF(A2243="","",IF(J2243&gt;=4,Rules!$B$21,IF(J2243&gt;=3,Rules!$B$20,0)))</f>
        <v>0</v>
      </c>
      <c r="T2243">
        <f>IF(A2243="","",K2243*Rules!$B$23+L2243*Rules!$B$24+M2243*Rules!$B$25+N2243*Rules!$B$26)</f>
        <v>0</v>
      </c>
      <c r="U2243">
        <f t="shared" si="35"/>
        <v>0</v>
      </c>
    </row>
    <row r="2244" spans="1:21" x14ac:dyDescent="0.2">
      <c r="A2244" t="str">
        <f>MatchSquad!A2244</f>
        <v>M045</v>
      </c>
      <c r="B2244" t="str">
        <f>MatchSquad!B2244</f>
        <v>P093</v>
      </c>
      <c r="C2244" t="str">
        <f>MatchSquad!C2244</f>
        <v>Vaibhav Arora</v>
      </c>
      <c r="D2244" t="str">
        <f>MatchSquad!D2244</f>
        <v>BWL</v>
      </c>
      <c r="E2244" t="str">
        <f>MatchSquad!E2244</f>
        <v>KKR</v>
      </c>
      <c r="F2244">
        <f>MatchSquad!G2244</f>
        <v>0</v>
      </c>
      <c r="G2244">
        <f>IF(A2244="","",SUMIFS(BallByBall!$I$2:$I$501,BallByBall!$B$2:$B$501,A2244,BallByBall!$F$2:$F$501,B2244))</f>
        <v>0</v>
      </c>
      <c r="H2244">
        <f>IF(A2244="","",COUNTIFS(BallByBall!$B$2:$B$501,A2244,BallByBall!$F$2:$F$501,B2244,BallByBall!$Q$2:$Q$501,1))</f>
        <v>0</v>
      </c>
      <c r="I2244">
        <f>IF(A2244="","",COUNTIFS(BallByBall!$B$2:$B$501,A2244,BallByBall!$F$2:$F$501,B2244,BallByBall!$R$2:$R$501,1))</f>
        <v>0</v>
      </c>
      <c r="J2244">
        <f>IF(A2244="","",SUMIFS(BallByBall!$T$2:$T$501,BallByBall!$B$2:$B$501,A2244,BallByBall!$H$2:$H$501,B2244))</f>
        <v>0</v>
      </c>
      <c r="K2244">
        <f>IF(A2244="","",SUMIFS(BallByBall!$U$2:$U$501,BallByBall!$B$2:$B$501,A2244,BallByBall!$P$2:$P$501,B2244))</f>
        <v>0</v>
      </c>
      <c r="L2244">
        <f>IF(A2244="","",SUMIFS(BallByBall!$V$2:$V$501,BallByBall!$B$2:$B$501,A2244,BallByBall!$P$2:$P$501,B2244))</f>
        <v>0</v>
      </c>
      <c r="M2244">
        <f>IF(A2244="","",SUMIFS(BallByBall!$W$2:$W$501,BallByBall!$B$2:$B$501,A2244,BallByBall!$P$2:$P$501,B2244))</f>
        <v>0</v>
      </c>
      <c r="N2244">
        <f>IF(A2244="","",SUMIFS(BallByBall!$X$2:$X$501,BallByBall!$B$2:$B$501,A2244,BallByBall!$P$2:$P$501,B2244))</f>
        <v>0</v>
      </c>
      <c r="O2244">
        <f>IF(A2244="","",SUMIFS(OverSummary!$G$2:$G$101,OverSummary!$A$2:$A$101,A2244,OverSummary!$D$2:$D$101,B2244))</f>
        <v>0</v>
      </c>
      <c r="P2244">
        <f>IF(A2244="","",G2244*Rules!$B$13+H2244*Rules!$B$14+I2244*Rules!$B$15)</f>
        <v>0</v>
      </c>
      <c r="Q2244">
        <f>IF(A2244="","",IF(G2244&gt;=100,Rules!$B$18,IF(G2244&gt;=50,Rules!$B$17,IF(G2244&gt;=30,Rules!$B$16,0)))+IF(AND(F2244=1,D2244&lt;&gt;"BWL",G2244=0),Rules!$B$27,0))</f>
        <v>0</v>
      </c>
      <c r="R2244">
        <f>IF(A2244="","",J2244*Rules!$B$19+O2244*Rules!$B$22)</f>
        <v>0</v>
      </c>
      <c r="S2244">
        <f>IF(A2244="","",IF(J2244&gt;=4,Rules!$B$21,IF(J2244&gt;=3,Rules!$B$20,0)))</f>
        <v>0</v>
      </c>
      <c r="T2244">
        <f>IF(A2244="","",K2244*Rules!$B$23+L2244*Rules!$B$24+M2244*Rules!$B$25+N2244*Rules!$B$26)</f>
        <v>0</v>
      </c>
      <c r="U2244">
        <f t="shared" si="35"/>
        <v>0</v>
      </c>
    </row>
    <row r="2245" spans="1:21" x14ac:dyDescent="0.2">
      <c r="A2245" t="str">
        <f>MatchSquad!A2245</f>
        <v>M045</v>
      </c>
      <c r="B2245" t="str">
        <f>MatchSquad!B2245</f>
        <v>P094</v>
      </c>
      <c r="C2245" t="str">
        <f>MatchSquad!C2245</f>
        <v>Matheesha Pathirana</v>
      </c>
      <c r="D2245" t="str">
        <f>MatchSquad!D2245</f>
        <v>BWL</v>
      </c>
      <c r="E2245" t="str">
        <f>MatchSquad!E2245</f>
        <v>KKR</v>
      </c>
      <c r="F2245">
        <f>MatchSquad!G2245</f>
        <v>0</v>
      </c>
      <c r="G2245">
        <f>IF(A2245="","",SUMIFS(BallByBall!$I$2:$I$501,BallByBall!$B$2:$B$501,A2245,BallByBall!$F$2:$F$501,B2245))</f>
        <v>0</v>
      </c>
      <c r="H2245">
        <f>IF(A2245="","",COUNTIFS(BallByBall!$B$2:$B$501,A2245,BallByBall!$F$2:$F$501,B2245,BallByBall!$Q$2:$Q$501,1))</f>
        <v>0</v>
      </c>
      <c r="I2245">
        <f>IF(A2245="","",COUNTIFS(BallByBall!$B$2:$B$501,A2245,BallByBall!$F$2:$F$501,B2245,BallByBall!$R$2:$R$501,1))</f>
        <v>0</v>
      </c>
      <c r="J2245">
        <f>IF(A2245="","",SUMIFS(BallByBall!$T$2:$T$501,BallByBall!$B$2:$B$501,A2245,BallByBall!$H$2:$H$501,B2245))</f>
        <v>0</v>
      </c>
      <c r="K2245">
        <f>IF(A2245="","",SUMIFS(BallByBall!$U$2:$U$501,BallByBall!$B$2:$B$501,A2245,BallByBall!$P$2:$P$501,B2245))</f>
        <v>0</v>
      </c>
      <c r="L2245">
        <f>IF(A2245="","",SUMIFS(BallByBall!$V$2:$V$501,BallByBall!$B$2:$B$501,A2245,BallByBall!$P$2:$P$501,B2245))</f>
        <v>0</v>
      </c>
      <c r="M2245">
        <f>IF(A2245="","",SUMIFS(BallByBall!$W$2:$W$501,BallByBall!$B$2:$B$501,A2245,BallByBall!$P$2:$P$501,B2245))</f>
        <v>0</v>
      </c>
      <c r="N2245">
        <f>IF(A2245="","",SUMIFS(BallByBall!$X$2:$X$501,BallByBall!$B$2:$B$501,A2245,BallByBall!$P$2:$P$501,B2245))</f>
        <v>0</v>
      </c>
      <c r="O2245">
        <f>IF(A2245="","",SUMIFS(OverSummary!$G$2:$G$101,OverSummary!$A$2:$A$101,A2245,OverSummary!$D$2:$D$101,B2245))</f>
        <v>0</v>
      </c>
      <c r="P2245">
        <f>IF(A2245="","",G2245*Rules!$B$13+H2245*Rules!$B$14+I2245*Rules!$B$15)</f>
        <v>0</v>
      </c>
      <c r="Q2245">
        <f>IF(A2245="","",IF(G2245&gt;=100,Rules!$B$18,IF(G2245&gt;=50,Rules!$B$17,IF(G2245&gt;=30,Rules!$B$16,0)))+IF(AND(F2245=1,D2245&lt;&gt;"BWL",G2245=0),Rules!$B$27,0))</f>
        <v>0</v>
      </c>
      <c r="R2245">
        <f>IF(A2245="","",J2245*Rules!$B$19+O2245*Rules!$B$22)</f>
        <v>0</v>
      </c>
      <c r="S2245">
        <f>IF(A2245="","",IF(J2245&gt;=4,Rules!$B$21,IF(J2245&gt;=3,Rules!$B$20,0)))</f>
        <v>0</v>
      </c>
      <c r="T2245">
        <f>IF(A2245="","",K2245*Rules!$B$23+L2245*Rules!$B$24+M2245*Rules!$B$25+N2245*Rules!$B$26)</f>
        <v>0</v>
      </c>
      <c r="U2245">
        <f t="shared" si="35"/>
        <v>0</v>
      </c>
    </row>
    <row r="2246" spans="1:21" x14ac:dyDescent="0.2">
      <c r="A2246" t="str">
        <f>MatchSquad!A2246</f>
        <v>M045</v>
      </c>
      <c r="B2246" t="str">
        <f>MatchSquad!B2246</f>
        <v>P095</v>
      </c>
      <c r="C2246" t="str">
        <f>MatchSquad!C2246</f>
        <v>Kartik Tyagi</v>
      </c>
      <c r="D2246" t="str">
        <f>MatchSquad!D2246</f>
        <v>BWL</v>
      </c>
      <c r="E2246" t="str">
        <f>MatchSquad!E2246</f>
        <v>KKR</v>
      </c>
      <c r="F2246">
        <f>MatchSquad!G2246</f>
        <v>0</v>
      </c>
      <c r="G2246">
        <f>IF(A2246="","",SUMIFS(BallByBall!$I$2:$I$501,BallByBall!$B$2:$B$501,A2246,BallByBall!$F$2:$F$501,B2246))</f>
        <v>0</v>
      </c>
      <c r="H2246">
        <f>IF(A2246="","",COUNTIFS(BallByBall!$B$2:$B$501,A2246,BallByBall!$F$2:$F$501,B2246,BallByBall!$Q$2:$Q$501,1))</f>
        <v>0</v>
      </c>
      <c r="I2246">
        <f>IF(A2246="","",COUNTIFS(BallByBall!$B$2:$B$501,A2246,BallByBall!$F$2:$F$501,B2246,BallByBall!$R$2:$R$501,1))</f>
        <v>0</v>
      </c>
      <c r="J2246">
        <f>IF(A2246="","",SUMIFS(BallByBall!$T$2:$T$501,BallByBall!$B$2:$B$501,A2246,BallByBall!$H$2:$H$501,B2246))</f>
        <v>0</v>
      </c>
      <c r="K2246">
        <f>IF(A2246="","",SUMIFS(BallByBall!$U$2:$U$501,BallByBall!$B$2:$B$501,A2246,BallByBall!$P$2:$P$501,B2246))</f>
        <v>0</v>
      </c>
      <c r="L2246">
        <f>IF(A2246="","",SUMIFS(BallByBall!$V$2:$V$501,BallByBall!$B$2:$B$501,A2246,BallByBall!$P$2:$P$501,B2246))</f>
        <v>0</v>
      </c>
      <c r="M2246">
        <f>IF(A2246="","",SUMIFS(BallByBall!$W$2:$W$501,BallByBall!$B$2:$B$501,A2246,BallByBall!$P$2:$P$501,B2246))</f>
        <v>0</v>
      </c>
      <c r="N2246">
        <f>IF(A2246="","",SUMIFS(BallByBall!$X$2:$X$501,BallByBall!$B$2:$B$501,A2246,BallByBall!$P$2:$P$501,B2246))</f>
        <v>0</v>
      </c>
      <c r="O2246">
        <f>IF(A2246="","",SUMIFS(OverSummary!$G$2:$G$101,OverSummary!$A$2:$A$101,A2246,OverSummary!$D$2:$D$101,B2246))</f>
        <v>0</v>
      </c>
      <c r="P2246">
        <f>IF(A2246="","",G2246*Rules!$B$13+H2246*Rules!$B$14+I2246*Rules!$B$15)</f>
        <v>0</v>
      </c>
      <c r="Q2246">
        <f>IF(A2246="","",IF(G2246&gt;=100,Rules!$B$18,IF(G2246&gt;=50,Rules!$B$17,IF(G2246&gt;=30,Rules!$B$16,0)))+IF(AND(F2246=1,D2246&lt;&gt;"BWL",G2246=0),Rules!$B$27,0))</f>
        <v>0</v>
      </c>
      <c r="R2246">
        <f>IF(A2246="","",J2246*Rules!$B$19+O2246*Rules!$B$22)</f>
        <v>0</v>
      </c>
      <c r="S2246">
        <f>IF(A2246="","",IF(J2246&gt;=4,Rules!$B$21,IF(J2246&gt;=3,Rules!$B$20,0)))</f>
        <v>0</v>
      </c>
      <c r="T2246">
        <f>IF(A2246="","",K2246*Rules!$B$23+L2246*Rules!$B$24+M2246*Rules!$B$25+N2246*Rules!$B$26)</f>
        <v>0</v>
      </c>
      <c r="U2246">
        <f t="shared" si="35"/>
        <v>0</v>
      </c>
    </row>
    <row r="2247" spans="1:21" x14ac:dyDescent="0.2">
      <c r="A2247" t="str">
        <f>MatchSquad!A2247</f>
        <v>M045</v>
      </c>
      <c r="B2247" t="str">
        <f>MatchSquad!B2247</f>
        <v>P096</v>
      </c>
      <c r="C2247" t="str">
        <f>MatchSquad!C2247</f>
        <v>Prashant Solanki</v>
      </c>
      <c r="D2247" t="str">
        <f>MatchSquad!D2247</f>
        <v>BWL</v>
      </c>
      <c r="E2247" t="str">
        <f>MatchSquad!E2247</f>
        <v>KKR</v>
      </c>
      <c r="F2247">
        <f>MatchSquad!G2247</f>
        <v>0</v>
      </c>
      <c r="G2247">
        <f>IF(A2247="","",SUMIFS(BallByBall!$I$2:$I$501,BallByBall!$B$2:$B$501,A2247,BallByBall!$F$2:$F$501,B2247))</f>
        <v>0</v>
      </c>
      <c r="H2247">
        <f>IF(A2247="","",COUNTIFS(BallByBall!$B$2:$B$501,A2247,BallByBall!$F$2:$F$501,B2247,BallByBall!$Q$2:$Q$501,1))</f>
        <v>0</v>
      </c>
      <c r="I2247">
        <f>IF(A2247="","",COUNTIFS(BallByBall!$B$2:$B$501,A2247,BallByBall!$F$2:$F$501,B2247,BallByBall!$R$2:$R$501,1))</f>
        <v>0</v>
      </c>
      <c r="J2247">
        <f>IF(A2247="","",SUMIFS(BallByBall!$T$2:$T$501,BallByBall!$B$2:$B$501,A2247,BallByBall!$H$2:$H$501,B2247))</f>
        <v>0</v>
      </c>
      <c r="K2247">
        <f>IF(A2247="","",SUMIFS(BallByBall!$U$2:$U$501,BallByBall!$B$2:$B$501,A2247,BallByBall!$P$2:$P$501,B2247))</f>
        <v>0</v>
      </c>
      <c r="L2247">
        <f>IF(A2247="","",SUMIFS(BallByBall!$V$2:$V$501,BallByBall!$B$2:$B$501,A2247,BallByBall!$P$2:$P$501,B2247))</f>
        <v>0</v>
      </c>
      <c r="M2247">
        <f>IF(A2247="","",SUMIFS(BallByBall!$W$2:$W$501,BallByBall!$B$2:$B$501,A2247,BallByBall!$P$2:$P$501,B2247))</f>
        <v>0</v>
      </c>
      <c r="N2247">
        <f>IF(A2247="","",SUMIFS(BallByBall!$X$2:$X$501,BallByBall!$B$2:$B$501,A2247,BallByBall!$P$2:$P$501,B2247))</f>
        <v>0</v>
      </c>
      <c r="O2247">
        <f>IF(A2247="","",SUMIFS(OverSummary!$G$2:$G$101,OverSummary!$A$2:$A$101,A2247,OverSummary!$D$2:$D$101,B2247))</f>
        <v>0</v>
      </c>
      <c r="P2247">
        <f>IF(A2247="","",G2247*Rules!$B$13+H2247*Rules!$B$14+I2247*Rules!$B$15)</f>
        <v>0</v>
      </c>
      <c r="Q2247">
        <f>IF(A2247="","",IF(G2247&gt;=100,Rules!$B$18,IF(G2247&gt;=50,Rules!$B$17,IF(G2247&gt;=30,Rules!$B$16,0)))+IF(AND(F2247=1,D2247&lt;&gt;"BWL",G2247=0),Rules!$B$27,0))</f>
        <v>0</v>
      </c>
      <c r="R2247">
        <f>IF(A2247="","",J2247*Rules!$B$19+O2247*Rules!$B$22)</f>
        <v>0</v>
      </c>
      <c r="S2247">
        <f>IF(A2247="","",IF(J2247&gt;=4,Rules!$B$21,IF(J2247&gt;=3,Rules!$B$20,0)))</f>
        <v>0</v>
      </c>
      <c r="T2247">
        <f>IF(A2247="","",K2247*Rules!$B$23+L2247*Rules!$B$24+M2247*Rules!$B$25+N2247*Rules!$B$26)</f>
        <v>0</v>
      </c>
      <c r="U2247">
        <f t="shared" si="35"/>
        <v>0</v>
      </c>
    </row>
    <row r="2248" spans="1:21" x14ac:dyDescent="0.2">
      <c r="A2248" t="str">
        <f>MatchSquad!A2248</f>
        <v>M045</v>
      </c>
      <c r="B2248" t="str">
        <f>MatchSquad!B2248</f>
        <v>P097</v>
      </c>
      <c r="C2248" t="str">
        <f>MatchSquad!C2248</f>
        <v>Saurabh Dubey</v>
      </c>
      <c r="D2248" t="str">
        <f>MatchSquad!D2248</f>
        <v>BWL</v>
      </c>
      <c r="E2248" t="str">
        <f>MatchSquad!E2248</f>
        <v>KKR</v>
      </c>
      <c r="F2248">
        <f>MatchSquad!G2248</f>
        <v>0</v>
      </c>
      <c r="G2248">
        <f>IF(A2248="","",SUMIFS(BallByBall!$I$2:$I$501,BallByBall!$B$2:$B$501,A2248,BallByBall!$F$2:$F$501,B2248))</f>
        <v>0</v>
      </c>
      <c r="H2248">
        <f>IF(A2248="","",COUNTIFS(BallByBall!$B$2:$B$501,A2248,BallByBall!$F$2:$F$501,B2248,BallByBall!$Q$2:$Q$501,1))</f>
        <v>0</v>
      </c>
      <c r="I2248">
        <f>IF(A2248="","",COUNTIFS(BallByBall!$B$2:$B$501,A2248,BallByBall!$F$2:$F$501,B2248,BallByBall!$R$2:$R$501,1))</f>
        <v>0</v>
      </c>
      <c r="J2248">
        <f>IF(A2248="","",SUMIFS(BallByBall!$T$2:$T$501,BallByBall!$B$2:$B$501,A2248,BallByBall!$H$2:$H$501,B2248))</f>
        <v>0</v>
      </c>
      <c r="K2248">
        <f>IF(A2248="","",SUMIFS(BallByBall!$U$2:$U$501,BallByBall!$B$2:$B$501,A2248,BallByBall!$P$2:$P$501,B2248))</f>
        <v>0</v>
      </c>
      <c r="L2248">
        <f>IF(A2248="","",SUMIFS(BallByBall!$V$2:$V$501,BallByBall!$B$2:$B$501,A2248,BallByBall!$P$2:$P$501,B2248))</f>
        <v>0</v>
      </c>
      <c r="M2248">
        <f>IF(A2248="","",SUMIFS(BallByBall!$W$2:$W$501,BallByBall!$B$2:$B$501,A2248,BallByBall!$P$2:$P$501,B2248))</f>
        <v>0</v>
      </c>
      <c r="N2248">
        <f>IF(A2248="","",SUMIFS(BallByBall!$X$2:$X$501,BallByBall!$B$2:$B$501,A2248,BallByBall!$P$2:$P$501,B2248))</f>
        <v>0</v>
      </c>
      <c r="O2248">
        <f>IF(A2248="","",SUMIFS(OverSummary!$G$2:$G$101,OverSummary!$A$2:$A$101,A2248,OverSummary!$D$2:$D$101,B2248))</f>
        <v>0</v>
      </c>
      <c r="P2248">
        <f>IF(A2248="","",G2248*Rules!$B$13+H2248*Rules!$B$14+I2248*Rules!$B$15)</f>
        <v>0</v>
      </c>
      <c r="Q2248">
        <f>IF(A2248="","",IF(G2248&gt;=100,Rules!$B$18,IF(G2248&gt;=50,Rules!$B$17,IF(G2248&gt;=30,Rules!$B$16,0)))+IF(AND(F2248=1,D2248&lt;&gt;"BWL",G2248=0),Rules!$B$27,0))</f>
        <v>0</v>
      </c>
      <c r="R2248">
        <f>IF(A2248="","",J2248*Rules!$B$19+O2248*Rules!$B$22)</f>
        <v>0</v>
      </c>
      <c r="S2248">
        <f>IF(A2248="","",IF(J2248&gt;=4,Rules!$B$21,IF(J2248&gt;=3,Rules!$B$20,0)))</f>
        <v>0</v>
      </c>
      <c r="T2248">
        <f>IF(A2248="","",K2248*Rules!$B$23+L2248*Rules!$B$24+M2248*Rules!$B$25+N2248*Rules!$B$26)</f>
        <v>0</v>
      </c>
      <c r="U2248">
        <f t="shared" si="35"/>
        <v>0</v>
      </c>
    </row>
    <row r="2249" spans="1:21" x14ac:dyDescent="0.2">
      <c r="A2249" t="str">
        <f>MatchSquad!A2249</f>
        <v>M045</v>
      </c>
      <c r="B2249" t="str">
        <f>MatchSquad!B2249</f>
        <v>P098</v>
      </c>
      <c r="C2249" t="str">
        <f>MatchSquad!C2249</f>
        <v>Navdeep Saini</v>
      </c>
      <c r="D2249" t="str">
        <f>MatchSquad!D2249</f>
        <v>BWL</v>
      </c>
      <c r="E2249" t="str">
        <f>MatchSquad!E2249</f>
        <v>KKR</v>
      </c>
      <c r="F2249">
        <f>MatchSquad!G2249</f>
        <v>0</v>
      </c>
      <c r="G2249">
        <f>IF(A2249="","",SUMIFS(BallByBall!$I$2:$I$501,BallByBall!$B$2:$B$501,A2249,BallByBall!$F$2:$F$501,B2249))</f>
        <v>0</v>
      </c>
      <c r="H2249">
        <f>IF(A2249="","",COUNTIFS(BallByBall!$B$2:$B$501,A2249,BallByBall!$F$2:$F$501,B2249,BallByBall!$Q$2:$Q$501,1))</f>
        <v>0</v>
      </c>
      <c r="I2249">
        <f>IF(A2249="","",COUNTIFS(BallByBall!$B$2:$B$501,A2249,BallByBall!$F$2:$F$501,B2249,BallByBall!$R$2:$R$501,1))</f>
        <v>0</v>
      </c>
      <c r="J2249">
        <f>IF(A2249="","",SUMIFS(BallByBall!$T$2:$T$501,BallByBall!$B$2:$B$501,A2249,BallByBall!$H$2:$H$501,B2249))</f>
        <v>0</v>
      </c>
      <c r="K2249">
        <f>IF(A2249="","",SUMIFS(BallByBall!$U$2:$U$501,BallByBall!$B$2:$B$501,A2249,BallByBall!$P$2:$P$501,B2249))</f>
        <v>0</v>
      </c>
      <c r="L2249">
        <f>IF(A2249="","",SUMIFS(BallByBall!$V$2:$V$501,BallByBall!$B$2:$B$501,A2249,BallByBall!$P$2:$P$501,B2249))</f>
        <v>0</v>
      </c>
      <c r="M2249">
        <f>IF(A2249="","",SUMIFS(BallByBall!$W$2:$W$501,BallByBall!$B$2:$B$501,A2249,BallByBall!$P$2:$P$501,B2249))</f>
        <v>0</v>
      </c>
      <c r="N2249">
        <f>IF(A2249="","",SUMIFS(BallByBall!$X$2:$X$501,BallByBall!$B$2:$B$501,A2249,BallByBall!$P$2:$P$501,B2249))</f>
        <v>0</v>
      </c>
      <c r="O2249">
        <f>IF(A2249="","",SUMIFS(OverSummary!$G$2:$G$101,OverSummary!$A$2:$A$101,A2249,OverSummary!$D$2:$D$101,B2249))</f>
        <v>0</v>
      </c>
      <c r="P2249">
        <f>IF(A2249="","",G2249*Rules!$B$13+H2249*Rules!$B$14+I2249*Rules!$B$15)</f>
        <v>0</v>
      </c>
      <c r="Q2249">
        <f>IF(A2249="","",IF(G2249&gt;=100,Rules!$B$18,IF(G2249&gt;=50,Rules!$B$17,IF(G2249&gt;=30,Rules!$B$16,0)))+IF(AND(F2249=1,D2249&lt;&gt;"BWL",G2249=0),Rules!$B$27,0))</f>
        <v>0</v>
      </c>
      <c r="R2249">
        <f>IF(A2249="","",J2249*Rules!$B$19+O2249*Rules!$B$22)</f>
        <v>0</v>
      </c>
      <c r="S2249">
        <f>IF(A2249="","",IF(J2249&gt;=4,Rules!$B$21,IF(J2249&gt;=3,Rules!$B$20,0)))</f>
        <v>0</v>
      </c>
      <c r="T2249">
        <f>IF(A2249="","",K2249*Rules!$B$23+L2249*Rules!$B$24+M2249*Rules!$B$25+N2249*Rules!$B$26)</f>
        <v>0</v>
      </c>
      <c r="U2249">
        <f t="shared" si="35"/>
        <v>0</v>
      </c>
    </row>
    <row r="2250" spans="1:21" x14ac:dyDescent="0.2">
      <c r="A2250" t="str">
        <f>MatchSquad!A2250</f>
        <v>M045</v>
      </c>
      <c r="B2250" t="str">
        <f>MatchSquad!B2250</f>
        <v>P099</v>
      </c>
      <c r="C2250" t="str">
        <f>MatchSquad!C2250</f>
        <v>Umran Malik</v>
      </c>
      <c r="D2250" t="str">
        <f>MatchSquad!D2250</f>
        <v>BWL</v>
      </c>
      <c r="E2250" t="str">
        <f>MatchSquad!E2250</f>
        <v>KKR</v>
      </c>
      <c r="F2250">
        <f>MatchSquad!G2250</f>
        <v>0</v>
      </c>
      <c r="G2250">
        <f>IF(A2250="","",SUMIFS(BallByBall!$I$2:$I$501,BallByBall!$B$2:$B$501,A2250,BallByBall!$F$2:$F$501,B2250))</f>
        <v>0</v>
      </c>
      <c r="H2250">
        <f>IF(A2250="","",COUNTIFS(BallByBall!$B$2:$B$501,A2250,BallByBall!$F$2:$F$501,B2250,BallByBall!$Q$2:$Q$501,1))</f>
        <v>0</v>
      </c>
      <c r="I2250">
        <f>IF(A2250="","",COUNTIFS(BallByBall!$B$2:$B$501,A2250,BallByBall!$F$2:$F$501,B2250,BallByBall!$R$2:$R$501,1))</f>
        <v>0</v>
      </c>
      <c r="J2250">
        <f>IF(A2250="","",SUMIFS(BallByBall!$T$2:$T$501,BallByBall!$B$2:$B$501,A2250,BallByBall!$H$2:$H$501,B2250))</f>
        <v>0</v>
      </c>
      <c r="K2250">
        <f>IF(A2250="","",SUMIFS(BallByBall!$U$2:$U$501,BallByBall!$B$2:$B$501,A2250,BallByBall!$P$2:$P$501,B2250))</f>
        <v>0</v>
      </c>
      <c r="L2250">
        <f>IF(A2250="","",SUMIFS(BallByBall!$V$2:$V$501,BallByBall!$B$2:$B$501,A2250,BallByBall!$P$2:$P$501,B2250))</f>
        <v>0</v>
      </c>
      <c r="M2250">
        <f>IF(A2250="","",SUMIFS(BallByBall!$W$2:$W$501,BallByBall!$B$2:$B$501,A2250,BallByBall!$P$2:$P$501,B2250))</f>
        <v>0</v>
      </c>
      <c r="N2250">
        <f>IF(A2250="","",SUMIFS(BallByBall!$X$2:$X$501,BallByBall!$B$2:$B$501,A2250,BallByBall!$P$2:$P$501,B2250))</f>
        <v>0</v>
      </c>
      <c r="O2250">
        <f>IF(A2250="","",SUMIFS(OverSummary!$G$2:$G$101,OverSummary!$A$2:$A$101,A2250,OverSummary!$D$2:$D$101,B2250))</f>
        <v>0</v>
      </c>
      <c r="P2250">
        <f>IF(A2250="","",G2250*Rules!$B$13+H2250*Rules!$B$14+I2250*Rules!$B$15)</f>
        <v>0</v>
      </c>
      <c r="Q2250">
        <f>IF(A2250="","",IF(G2250&gt;=100,Rules!$B$18,IF(G2250&gt;=50,Rules!$B$17,IF(G2250&gt;=30,Rules!$B$16,0)))+IF(AND(F2250=1,D2250&lt;&gt;"BWL",G2250=0),Rules!$B$27,0))</f>
        <v>0</v>
      </c>
      <c r="R2250">
        <f>IF(A2250="","",J2250*Rules!$B$19+O2250*Rules!$B$22)</f>
        <v>0</v>
      </c>
      <c r="S2250">
        <f>IF(A2250="","",IF(J2250&gt;=4,Rules!$B$21,IF(J2250&gt;=3,Rules!$B$20,0)))</f>
        <v>0</v>
      </c>
      <c r="T2250">
        <f>IF(A2250="","",K2250*Rules!$B$23+L2250*Rules!$B$24+M2250*Rules!$B$25+N2250*Rules!$B$26)</f>
        <v>0</v>
      </c>
      <c r="U2250">
        <f t="shared" si="35"/>
        <v>0</v>
      </c>
    </row>
    <row r="2251" spans="1:21" x14ac:dyDescent="0.2">
      <c r="A2251" t="str">
        <f>MatchSquad!A2251</f>
        <v>M045</v>
      </c>
      <c r="B2251" t="str">
        <f>MatchSquad!B2251</f>
        <v>P100</v>
      </c>
      <c r="C2251" t="str">
        <f>MatchSquad!C2251</f>
        <v>Varun Chakaravarthy</v>
      </c>
      <c r="D2251" t="str">
        <f>MatchSquad!D2251</f>
        <v>BWL</v>
      </c>
      <c r="E2251" t="str">
        <f>MatchSquad!E2251</f>
        <v>KKR</v>
      </c>
      <c r="F2251">
        <f>MatchSquad!G2251</f>
        <v>0</v>
      </c>
      <c r="G2251">
        <f>IF(A2251="","",SUMIFS(BallByBall!$I$2:$I$501,BallByBall!$B$2:$B$501,A2251,BallByBall!$F$2:$F$501,B2251))</f>
        <v>0</v>
      </c>
      <c r="H2251">
        <f>IF(A2251="","",COUNTIFS(BallByBall!$B$2:$B$501,A2251,BallByBall!$F$2:$F$501,B2251,BallByBall!$Q$2:$Q$501,1))</f>
        <v>0</v>
      </c>
      <c r="I2251">
        <f>IF(A2251="","",COUNTIFS(BallByBall!$B$2:$B$501,A2251,BallByBall!$F$2:$F$501,B2251,BallByBall!$R$2:$R$501,1))</f>
        <v>0</v>
      </c>
      <c r="J2251">
        <f>IF(A2251="","",SUMIFS(BallByBall!$T$2:$T$501,BallByBall!$B$2:$B$501,A2251,BallByBall!$H$2:$H$501,B2251))</f>
        <v>0</v>
      </c>
      <c r="K2251">
        <f>IF(A2251="","",SUMIFS(BallByBall!$U$2:$U$501,BallByBall!$B$2:$B$501,A2251,BallByBall!$P$2:$P$501,B2251))</f>
        <v>0</v>
      </c>
      <c r="L2251">
        <f>IF(A2251="","",SUMIFS(BallByBall!$V$2:$V$501,BallByBall!$B$2:$B$501,A2251,BallByBall!$P$2:$P$501,B2251))</f>
        <v>0</v>
      </c>
      <c r="M2251">
        <f>IF(A2251="","",SUMIFS(BallByBall!$W$2:$W$501,BallByBall!$B$2:$B$501,A2251,BallByBall!$P$2:$P$501,B2251))</f>
        <v>0</v>
      </c>
      <c r="N2251">
        <f>IF(A2251="","",SUMIFS(BallByBall!$X$2:$X$501,BallByBall!$B$2:$B$501,A2251,BallByBall!$P$2:$P$501,B2251))</f>
        <v>0</v>
      </c>
      <c r="O2251">
        <f>IF(A2251="","",SUMIFS(OverSummary!$G$2:$G$101,OverSummary!$A$2:$A$101,A2251,OverSummary!$D$2:$D$101,B2251))</f>
        <v>0</v>
      </c>
      <c r="P2251">
        <f>IF(A2251="","",G2251*Rules!$B$13+H2251*Rules!$B$14+I2251*Rules!$B$15)</f>
        <v>0</v>
      </c>
      <c r="Q2251">
        <f>IF(A2251="","",IF(G2251&gt;=100,Rules!$B$18,IF(G2251&gt;=50,Rules!$B$17,IF(G2251&gt;=30,Rules!$B$16,0)))+IF(AND(F2251=1,D2251&lt;&gt;"BWL",G2251=0),Rules!$B$27,0))</f>
        <v>0</v>
      </c>
      <c r="R2251">
        <f>IF(A2251="","",J2251*Rules!$B$19+O2251*Rules!$B$22)</f>
        <v>0</v>
      </c>
      <c r="S2251">
        <f>IF(A2251="","",IF(J2251&gt;=4,Rules!$B$21,IF(J2251&gt;=3,Rules!$B$20,0)))</f>
        <v>0</v>
      </c>
      <c r="T2251">
        <f>IF(A2251="","",K2251*Rules!$B$23+L2251*Rules!$B$24+M2251*Rules!$B$25+N2251*Rules!$B$26)</f>
        <v>0</v>
      </c>
      <c r="U2251">
        <f t="shared" si="35"/>
        <v>0</v>
      </c>
    </row>
    <row r="2252" spans="1:21" x14ac:dyDescent="0.2">
      <c r="A2252" t="str">
        <f>MatchSquad!A2252</f>
        <v>M046</v>
      </c>
      <c r="B2252" t="str">
        <f>MatchSquad!B2252</f>
        <v>P051</v>
      </c>
      <c r="C2252" t="str">
        <f>MatchSquad!C2252</f>
        <v>Shubman Gill</v>
      </c>
      <c r="D2252" t="str">
        <f>MatchSquad!D2252</f>
        <v>BAT</v>
      </c>
      <c r="E2252" t="str">
        <f>MatchSquad!E2252</f>
        <v>GT</v>
      </c>
      <c r="F2252">
        <f>MatchSquad!G2252</f>
        <v>0</v>
      </c>
      <c r="G2252">
        <f>IF(A2252="","",SUMIFS(BallByBall!$I$2:$I$501,BallByBall!$B$2:$B$501,A2252,BallByBall!$F$2:$F$501,B2252))</f>
        <v>0</v>
      </c>
      <c r="H2252">
        <f>IF(A2252="","",COUNTIFS(BallByBall!$B$2:$B$501,A2252,BallByBall!$F$2:$F$501,B2252,BallByBall!$Q$2:$Q$501,1))</f>
        <v>0</v>
      </c>
      <c r="I2252">
        <f>IF(A2252="","",COUNTIFS(BallByBall!$B$2:$B$501,A2252,BallByBall!$F$2:$F$501,B2252,BallByBall!$R$2:$R$501,1))</f>
        <v>0</v>
      </c>
      <c r="J2252">
        <f>IF(A2252="","",SUMIFS(BallByBall!$T$2:$T$501,BallByBall!$B$2:$B$501,A2252,BallByBall!$H$2:$H$501,B2252))</f>
        <v>0</v>
      </c>
      <c r="K2252">
        <f>IF(A2252="","",SUMIFS(BallByBall!$U$2:$U$501,BallByBall!$B$2:$B$501,A2252,BallByBall!$P$2:$P$501,B2252))</f>
        <v>0</v>
      </c>
      <c r="L2252">
        <f>IF(A2252="","",SUMIFS(BallByBall!$V$2:$V$501,BallByBall!$B$2:$B$501,A2252,BallByBall!$P$2:$P$501,B2252))</f>
        <v>0</v>
      </c>
      <c r="M2252">
        <f>IF(A2252="","",SUMIFS(BallByBall!$W$2:$W$501,BallByBall!$B$2:$B$501,A2252,BallByBall!$P$2:$P$501,B2252))</f>
        <v>0</v>
      </c>
      <c r="N2252">
        <f>IF(A2252="","",SUMIFS(BallByBall!$X$2:$X$501,BallByBall!$B$2:$B$501,A2252,BallByBall!$P$2:$P$501,B2252))</f>
        <v>0</v>
      </c>
      <c r="O2252">
        <f>IF(A2252="","",SUMIFS(OverSummary!$G$2:$G$101,OverSummary!$A$2:$A$101,A2252,OverSummary!$D$2:$D$101,B2252))</f>
        <v>0</v>
      </c>
      <c r="P2252">
        <f>IF(A2252="","",G2252*Rules!$B$13+H2252*Rules!$B$14+I2252*Rules!$B$15)</f>
        <v>0</v>
      </c>
      <c r="Q2252">
        <f>IF(A2252="","",IF(G2252&gt;=100,Rules!$B$18,IF(G2252&gt;=50,Rules!$B$17,IF(G2252&gt;=30,Rules!$B$16,0)))+IF(AND(F2252=1,D2252&lt;&gt;"BWL",G2252=0),Rules!$B$27,0))</f>
        <v>0</v>
      </c>
      <c r="R2252">
        <f>IF(A2252="","",J2252*Rules!$B$19+O2252*Rules!$B$22)</f>
        <v>0</v>
      </c>
      <c r="S2252">
        <f>IF(A2252="","",IF(J2252&gt;=4,Rules!$B$21,IF(J2252&gt;=3,Rules!$B$20,0)))</f>
        <v>0</v>
      </c>
      <c r="T2252">
        <f>IF(A2252="","",K2252*Rules!$B$23+L2252*Rules!$B$24+M2252*Rules!$B$25+N2252*Rules!$B$26)</f>
        <v>0</v>
      </c>
      <c r="U2252">
        <f t="shared" si="35"/>
        <v>0</v>
      </c>
    </row>
    <row r="2253" spans="1:21" x14ac:dyDescent="0.2">
      <c r="A2253" t="str">
        <f>MatchSquad!A2253</f>
        <v>M046</v>
      </c>
      <c r="B2253" t="str">
        <f>MatchSquad!B2253</f>
        <v>P052</v>
      </c>
      <c r="C2253" t="str">
        <f>MatchSquad!C2253</f>
        <v>Jos Buttler</v>
      </c>
      <c r="D2253" t="str">
        <f>MatchSquad!D2253</f>
        <v>WK</v>
      </c>
      <c r="E2253" t="str">
        <f>MatchSquad!E2253</f>
        <v>GT</v>
      </c>
      <c r="F2253">
        <f>MatchSquad!G2253</f>
        <v>0</v>
      </c>
      <c r="G2253">
        <f>IF(A2253="","",SUMIFS(BallByBall!$I$2:$I$501,BallByBall!$B$2:$B$501,A2253,BallByBall!$F$2:$F$501,B2253))</f>
        <v>0</v>
      </c>
      <c r="H2253">
        <f>IF(A2253="","",COUNTIFS(BallByBall!$B$2:$B$501,A2253,BallByBall!$F$2:$F$501,B2253,BallByBall!$Q$2:$Q$501,1))</f>
        <v>0</v>
      </c>
      <c r="I2253">
        <f>IF(A2253="","",COUNTIFS(BallByBall!$B$2:$B$501,A2253,BallByBall!$F$2:$F$501,B2253,BallByBall!$R$2:$R$501,1))</f>
        <v>0</v>
      </c>
      <c r="J2253">
        <f>IF(A2253="","",SUMIFS(BallByBall!$T$2:$T$501,BallByBall!$B$2:$B$501,A2253,BallByBall!$H$2:$H$501,B2253))</f>
        <v>0</v>
      </c>
      <c r="K2253">
        <f>IF(A2253="","",SUMIFS(BallByBall!$U$2:$U$501,BallByBall!$B$2:$B$501,A2253,BallByBall!$P$2:$P$501,B2253))</f>
        <v>0</v>
      </c>
      <c r="L2253">
        <f>IF(A2253="","",SUMIFS(BallByBall!$V$2:$V$501,BallByBall!$B$2:$B$501,A2253,BallByBall!$P$2:$P$501,B2253))</f>
        <v>0</v>
      </c>
      <c r="M2253">
        <f>IF(A2253="","",SUMIFS(BallByBall!$W$2:$W$501,BallByBall!$B$2:$B$501,A2253,BallByBall!$P$2:$P$501,B2253))</f>
        <v>0</v>
      </c>
      <c r="N2253">
        <f>IF(A2253="","",SUMIFS(BallByBall!$X$2:$X$501,BallByBall!$B$2:$B$501,A2253,BallByBall!$P$2:$P$501,B2253))</f>
        <v>0</v>
      </c>
      <c r="O2253">
        <f>IF(A2253="","",SUMIFS(OverSummary!$G$2:$G$101,OverSummary!$A$2:$A$101,A2253,OverSummary!$D$2:$D$101,B2253))</f>
        <v>0</v>
      </c>
      <c r="P2253">
        <f>IF(A2253="","",G2253*Rules!$B$13+H2253*Rules!$B$14+I2253*Rules!$B$15)</f>
        <v>0</v>
      </c>
      <c r="Q2253">
        <f>IF(A2253="","",IF(G2253&gt;=100,Rules!$B$18,IF(G2253&gt;=50,Rules!$B$17,IF(G2253&gt;=30,Rules!$B$16,0)))+IF(AND(F2253=1,D2253&lt;&gt;"BWL",G2253=0),Rules!$B$27,0))</f>
        <v>0</v>
      </c>
      <c r="R2253">
        <f>IF(A2253="","",J2253*Rules!$B$19+O2253*Rules!$B$22)</f>
        <v>0</v>
      </c>
      <c r="S2253">
        <f>IF(A2253="","",IF(J2253&gt;=4,Rules!$B$21,IF(J2253&gt;=3,Rules!$B$20,0)))</f>
        <v>0</v>
      </c>
      <c r="T2253">
        <f>IF(A2253="","",K2253*Rules!$B$23+L2253*Rules!$B$24+M2253*Rules!$B$25+N2253*Rules!$B$26)</f>
        <v>0</v>
      </c>
      <c r="U2253">
        <f t="shared" si="35"/>
        <v>0</v>
      </c>
    </row>
    <row r="2254" spans="1:21" x14ac:dyDescent="0.2">
      <c r="A2254" t="str">
        <f>MatchSquad!A2254</f>
        <v>M046</v>
      </c>
      <c r="B2254" t="str">
        <f>MatchSquad!B2254</f>
        <v>P053</v>
      </c>
      <c r="C2254" t="str">
        <f>MatchSquad!C2254</f>
        <v>Kumar Kushagra</v>
      </c>
      <c r="D2254" t="str">
        <f>MatchSquad!D2254</f>
        <v>WK</v>
      </c>
      <c r="E2254" t="str">
        <f>MatchSquad!E2254</f>
        <v>GT</v>
      </c>
      <c r="F2254">
        <f>MatchSquad!G2254</f>
        <v>0</v>
      </c>
      <c r="G2254">
        <f>IF(A2254="","",SUMIFS(BallByBall!$I$2:$I$501,BallByBall!$B$2:$B$501,A2254,BallByBall!$F$2:$F$501,B2254))</f>
        <v>0</v>
      </c>
      <c r="H2254">
        <f>IF(A2254="","",COUNTIFS(BallByBall!$B$2:$B$501,A2254,BallByBall!$F$2:$F$501,B2254,BallByBall!$Q$2:$Q$501,1))</f>
        <v>0</v>
      </c>
      <c r="I2254">
        <f>IF(A2254="","",COUNTIFS(BallByBall!$B$2:$B$501,A2254,BallByBall!$F$2:$F$501,B2254,BallByBall!$R$2:$R$501,1))</f>
        <v>0</v>
      </c>
      <c r="J2254">
        <f>IF(A2254="","",SUMIFS(BallByBall!$T$2:$T$501,BallByBall!$B$2:$B$501,A2254,BallByBall!$H$2:$H$501,B2254))</f>
        <v>0</v>
      </c>
      <c r="K2254">
        <f>IF(A2254="","",SUMIFS(BallByBall!$U$2:$U$501,BallByBall!$B$2:$B$501,A2254,BallByBall!$P$2:$P$501,B2254))</f>
        <v>0</v>
      </c>
      <c r="L2254">
        <f>IF(A2254="","",SUMIFS(BallByBall!$V$2:$V$501,BallByBall!$B$2:$B$501,A2254,BallByBall!$P$2:$P$501,B2254))</f>
        <v>0</v>
      </c>
      <c r="M2254">
        <f>IF(A2254="","",SUMIFS(BallByBall!$W$2:$W$501,BallByBall!$B$2:$B$501,A2254,BallByBall!$P$2:$P$501,B2254))</f>
        <v>0</v>
      </c>
      <c r="N2254">
        <f>IF(A2254="","",SUMIFS(BallByBall!$X$2:$X$501,BallByBall!$B$2:$B$501,A2254,BallByBall!$P$2:$P$501,B2254))</f>
        <v>0</v>
      </c>
      <c r="O2254">
        <f>IF(A2254="","",SUMIFS(OverSummary!$G$2:$G$101,OverSummary!$A$2:$A$101,A2254,OverSummary!$D$2:$D$101,B2254))</f>
        <v>0</v>
      </c>
      <c r="P2254">
        <f>IF(A2254="","",G2254*Rules!$B$13+H2254*Rules!$B$14+I2254*Rules!$B$15)</f>
        <v>0</v>
      </c>
      <c r="Q2254">
        <f>IF(A2254="","",IF(G2254&gt;=100,Rules!$B$18,IF(G2254&gt;=50,Rules!$B$17,IF(G2254&gt;=30,Rules!$B$16,0)))+IF(AND(F2254=1,D2254&lt;&gt;"BWL",G2254=0),Rules!$B$27,0))</f>
        <v>0</v>
      </c>
      <c r="R2254">
        <f>IF(A2254="","",J2254*Rules!$B$19+O2254*Rules!$B$22)</f>
        <v>0</v>
      </c>
      <c r="S2254">
        <f>IF(A2254="","",IF(J2254&gt;=4,Rules!$B$21,IF(J2254&gt;=3,Rules!$B$20,0)))</f>
        <v>0</v>
      </c>
      <c r="T2254">
        <f>IF(A2254="","",K2254*Rules!$B$23+L2254*Rules!$B$24+M2254*Rules!$B$25+N2254*Rules!$B$26)</f>
        <v>0</v>
      </c>
      <c r="U2254">
        <f t="shared" si="35"/>
        <v>0</v>
      </c>
    </row>
    <row r="2255" spans="1:21" x14ac:dyDescent="0.2">
      <c r="A2255" t="str">
        <f>MatchSquad!A2255</f>
        <v>M046</v>
      </c>
      <c r="B2255" t="str">
        <f>MatchSquad!B2255</f>
        <v>P054</v>
      </c>
      <c r="C2255" t="str">
        <f>MatchSquad!C2255</f>
        <v>Anuj Rawat</v>
      </c>
      <c r="D2255" t="str">
        <f>MatchSquad!D2255</f>
        <v>WK</v>
      </c>
      <c r="E2255" t="str">
        <f>MatchSquad!E2255</f>
        <v>GT</v>
      </c>
      <c r="F2255">
        <f>MatchSquad!G2255</f>
        <v>0</v>
      </c>
      <c r="G2255">
        <f>IF(A2255="","",SUMIFS(BallByBall!$I$2:$I$501,BallByBall!$B$2:$B$501,A2255,BallByBall!$F$2:$F$501,B2255))</f>
        <v>0</v>
      </c>
      <c r="H2255">
        <f>IF(A2255="","",COUNTIFS(BallByBall!$B$2:$B$501,A2255,BallByBall!$F$2:$F$501,B2255,BallByBall!$Q$2:$Q$501,1))</f>
        <v>0</v>
      </c>
      <c r="I2255">
        <f>IF(A2255="","",COUNTIFS(BallByBall!$B$2:$B$501,A2255,BallByBall!$F$2:$F$501,B2255,BallByBall!$R$2:$R$501,1))</f>
        <v>0</v>
      </c>
      <c r="J2255">
        <f>IF(A2255="","",SUMIFS(BallByBall!$T$2:$T$501,BallByBall!$B$2:$B$501,A2255,BallByBall!$H$2:$H$501,B2255))</f>
        <v>0</v>
      </c>
      <c r="K2255">
        <f>IF(A2255="","",SUMIFS(BallByBall!$U$2:$U$501,BallByBall!$B$2:$B$501,A2255,BallByBall!$P$2:$P$501,B2255))</f>
        <v>0</v>
      </c>
      <c r="L2255">
        <f>IF(A2255="","",SUMIFS(BallByBall!$V$2:$V$501,BallByBall!$B$2:$B$501,A2255,BallByBall!$P$2:$P$501,B2255))</f>
        <v>0</v>
      </c>
      <c r="M2255">
        <f>IF(A2255="","",SUMIFS(BallByBall!$W$2:$W$501,BallByBall!$B$2:$B$501,A2255,BallByBall!$P$2:$P$501,B2255))</f>
        <v>0</v>
      </c>
      <c r="N2255">
        <f>IF(A2255="","",SUMIFS(BallByBall!$X$2:$X$501,BallByBall!$B$2:$B$501,A2255,BallByBall!$P$2:$P$501,B2255))</f>
        <v>0</v>
      </c>
      <c r="O2255">
        <f>IF(A2255="","",SUMIFS(OverSummary!$G$2:$G$101,OverSummary!$A$2:$A$101,A2255,OverSummary!$D$2:$D$101,B2255))</f>
        <v>0</v>
      </c>
      <c r="P2255">
        <f>IF(A2255="","",G2255*Rules!$B$13+H2255*Rules!$B$14+I2255*Rules!$B$15)</f>
        <v>0</v>
      </c>
      <c r="Q2255">
        <f>IF(A2255="","",IF(G2255&gt;=100,Rules!$B$18,IF(G2255&gt;=50,Rules!$B$17,IF(G2255&gt;=30,Rules!$B$16,0)))+IF(AND(F2255=1,D2255&lt;&gt;"BWL",G2255=0),Rules!$B$27,0))</f>
        <v>0</v>
      </c>
      <c r="R2255">
        <f>IF(A2255="","",J2255*Rules!$B$19+O2255*Rules!$B$22)</f>
        <v>0</v>
      </c>
      <c r="S2255">
        <f>IF(A2255="","",IF(J2255&gt;=4,Rules!$B$21,IF(J2255&gt;=3,Rules!$B$20,0)))</f>
        <v>0</v>
      </c>
      <c r="T2255">
        <f>IF(A2255="","",K2255*Rules!$B$23+L2255*Rules!$B$24+M2255*Rules!$B$25+N2255*Rules!$B$26)</f>
        <v>0</v>
      </c>
      <c r="U2255">
        <f t="shared" si="35"/>
        <v>0</v>
      </c>
    </row>
    <row r="2256" spans="1:21" x14ac:dyDescent="0.2">
      <c r="A2256" t="str">
        <f>MatchSquad!A2256</f>
        <v>M046</v>
      </c>
      <c r="B2256" t="str">
        <f>MatchSquad!B2256</f>
        <v>P055</v>
      </c>
      <c r="C2256" t="str">
        <f>MatchSquad!C2256</f>
        <v>Tom Banton</v>
      </c>
      <c r="D2256" t="str">
        <f>MatchSquad!D2256</f>
        <v>WK</v>
      </c>
      <c r="E2256" t="str">
        <f>MatchSquad!E2256</f>
        <v>GT</v>
      </c>
      <c r="F2256">
        <f>MatchSquad!G2256</f>
        <v>0</v>
      </c>
      <c r="G2256">
        <f>IF(A2256="","",SUMIFS(BallByBall!$I$2:$I$501,BallByBall!$B$2:$B$501,A2256,BallByBall!$F$2:$F$501,B2256))</f>
        <v>0</v>
      </c>
      <c r="H2256">
        <f>IF(A2256="","",COUNTIFS(BallByBall!$B$2:$B$501,A2256,BallByBall!$F$2:$F$501,B2256,BallByBall!$Q$2:$Q$501,1))</f>
        <v>0</v>
      </c>
      <c r="I2256">
        <f>IF(A2256="","",COUNTIFS(BallByBall!$B$2:$B$501,A2256,BallByBall!$F$2:$F$501,B2256,BallByBall!$R$2:$R$501,1))</f>
        <v>0</v>
      </c>
      <c r="J2256">
        <f>IF(A2256="","",SUMIFS(BallByBall!$T$2:$T$501,BallByBall!$B$2:$B$501,A2256,BallByBall!$H$2:$H$501,B2256))</f>
        <v>0</v>
      </c>
      <c r="K2256">
        <f>IF(A2256="","",SUMIFS(BallByBall!$U$2:$U$501,BallByBall!$B$2:$B$501,A2256,BallByBall!$P$2:$P$501,B2256))</f>
        <v>0</v>
      </c>
      <c r="L2256">
        <f>IF(A2256="","",SUMIFS(BallByBall!$V$2:$V$501,BallByBall!$B$2:$B$501,A2256,BallByBall!$P$2:$P$501,B2256))</f>
        <v>0</v>
      </c>
      <c r="M2256">
        <f>IF(A2256="","",SUMIFS(BallByBall!$W$2:$W$501,BallByBall!$B$2:$B$501,A2256,BallByBall!$P$2:$P$501,B2256))</f>
        <v>0</v>
      </c>
      <c r="N2256">
        <f>IF(A2256="","",SUMIFS(BallByBall!$X$2:$X$501,BallByBall!$B$2:$B$501,A2256,BallByBall!$P$2:$P$501,B2256))</f>
        <v>0</v>
      </c>
      <c r="O2256">
        <f>IF(A2256="","",SUMIFS(OverSummary!$G$2:$G$101,OverSummary!$A$2:$A$101,A2256,OverSummary!$D$2:$D$101,B2256))</f>
        <v>0</v>
      </c>
      <c r="P2256">
        <f>IF(A2256="","",G2256*Rules!$B$13+H2256*Rules!$B$14+I2256*Rules!$B$15)</f>
        <v>0</v>
      </c>
      <c r="Q2256">
        <f>IF(A2256="","",IF(G2256&gt;=100,Rules!$B$18,IF(G2256&gt;=50,Rules!$B$17,IF(G2256&gt;=30,Rules!$B$16,0)))+IF(AND(F2256=1,D2256&lt;&gt;"BWL",G2256=0),Rules!$B$27,0))</f>
        <v>0</v>
      </c>
      <c r="R2256">
        <f>IF(A2256="","",J2256*Rules!$B$19+O2256*Rules!$B$22)</f>
        <v>0</v>
      </c>
      <c r="S2256">
        <f>IF(A2256="","",IF(J2256&gt;=4,Rules!$B$21,IF(J2256&gt;=3,Rules!$B$20,0)))</f>
        <v>0</v>
      </c>
      <c r="T2256">
        <f>IF(A2256="","",K2256*Rules!$B$23+L2256*Rules!$B$24+M2256*Rules!$B$25+N2256*Rules!$B$26)</f>
        <v>0</v>
      </c>
      <c r="U2256">
        <f t="shared" si="35"/>
        <v>0</v>
      </c>
    </row>
    <row r="2257" spans="1:21" x14ac:dyDescent="0.2">
      <c r="A2257" t="str">
        <f>MatchSquad!A2257</f>
        <v>M046</v>
      </c>
      <c r="B2257" t="str">
        <f>MatchSquad!B2257</f>
        <v>P056</v>
      </c>
      <c r="C2257" t="str">
        <f>MatchSquad!C2257</f>
        <v>Glenn Phillips</v>
      </c>
      <c r="D2257" t="str">
        <f>MatchSquad!D2257</f>
        <v>BAT</v>
      </c>
      <c r="E2257" t="str">
        <f>MatchSquad!E2257</f>
        <v>GT</v>
      </c>
      <c r="F2257">
        <f>MatchSquad!G2257</f>
        <v>0</v>
      </c>
      <c r="G2257">
        <f>IF(A2257="","",SUMIFS(BallByBall!$I$2:$I$501,BallByBall!$B$2:$B$501,A2257,BallByBall!$F$2:$F$501,B2257))</f>
        <v>0</v>
      </c>
      <c r="H2257">
        <f>IF(A2257="","",COUNTIFS(BallByBall!$B$2:$B$501,A2257,BallByBall!$F$2:$F$501,B2257,BallByBall!$Q$2:$Q$501,1))</f>
        <v>0</v>
      </c>
      <c r="I2257">
        <f>IF(A2257="","",COUNTIFS(BallByBall!$B$2:$B$501,A2257,BallByBall!$F$2:$F$501,B2257,BallByBall!$R$2:$R$501,1))</f>
        <v>0</v>
      </c>
      <c r="J2257">
        <f>IF(A2257="","",SUMIFS(BallByBall!$T$2:$T$501,BallByBall!$B$2:$B$501,A2257,BallByBall!$H$2:$H$501,B2257))</f>
        <v>0</v>
      </c>
      <c r="K2257">
        <f>IF(A2257="","",SUMIFS(BallByBall!$U$2:$U$501,BallByBall!$B$2:$B$501,A2257,BallByBall!$P$2:$P$501,B2257))</f>
        <v>0</v>
      </c>
      <c r="L2257">
        <f>IF(A2257="","",SUMIFS(BallByBall!$V$2:$V$501,BallByBall!$B$2:$B$501,A2257,BallByBall!$P$2:$P$501,B2257))</f>
        <v>0</v>
      </c>
      <c r="M2257">
        <f>IF(A2257="","",SUMIFS(BallByBall!$W$2:$W$501,BallByBall!$B$2:$B$501,A2257,BallByBall!$P$2:$P$501,B2257))</f>
        <v>0</v>
      </c>
      <c r="N2257">
        <f>IF(A2257="","",SUMIFS(BallByBall!$X$2:$X$501,BallByBall!$B$2:$B$501,A2257,BallByBall!$P$2:$P$501,B2257))</f>
        <v>0</v>
      </c>
      <c r="O2257">
        <f>IF(A2257="","",SUMIFS(OverSummary!$G$2:$G$101,OverSummary!$A$2:$A$101,A2257,OverSummary!$D$2:$D$101,B2257))</f>
        <v>0</v>
      </c>
      <c r="P2257">
        <f>IF(A2257="","",G2257*Rules!$B$13+H2257*Rules!$B$14+I2257*Rules!$B$15)</f>
        <v>0</v>
      </c>
      <c r="Q2257">
        <f>IF(A2257="","",IF(G2257&gt;=100,Rules!$B$18,IF(G2257&gt;=50,Rules!$B$17,IF(G2257&gt;=30,Rules!$B$16,0)))+IF(AND(F2257=1,D2257&lt;&gt;"BWL",G2257=0),Rules!$B$27,0))</f>
        <v>0</v>
      </c>
      <c r="R2257">
        <f>IF(A2257="","",J2257*Rules!$B$19+O2257*Rules!$B$22)</f>
        <v>0</v>
      </c>
      <c r="S2257">
        <f>IF(A2257="","",IF(J2257&gt;=4,Rules!$B$21,IF(J2257&gt;=3,Rules!$B$20,0)))</f>
        <v>0</v>
      </c>
      <c r="T2257">
        <f>IF(A2257="","",K2257*Rules!$B$23+L2257*Rules!$B$24+M2257*Rules!$B$25+N2257*Rules!$B$26)</f>
        <v>0</v>
      </c>
      <c r="U2257">
        <f t="shared" si="35"/>
        <v>0</v>
      </c>
    </row>
    <row r="2258" spans="1:21" x14ac:dyDescent="0.2">
      <c r="A2258" t="str">
        <f>MatchSquad!A2258</f>
        <v>M046</v>
      </c>
      <c r="B2258" t="str">
        <f>MatchSquad!B2258</f>
        <v>P057</v>
      </c>
      <c r="C2258" t="str">
        <f>MatchSquad!C2258</f>
        <v>Sai Sudharsan</v>
      </c>
      <c r="D2258" t="str">
        <f>MatchSquad!D2258</f>
        <v>BAT</v>
      </c>
      <c r="E2258" t="str">
        <f>MatchSquad!E2258</f>
        <v>GT</v>
      </c>
      <c r="F2258">
        <f>MatchSquad!G2258</f>
        <v>0</v>
      </c>
      <c r="G2258">
        <f>IF(A2258="","",SUMIFS(BallByBall!$I$2:$I$501,BallByBall!$B$2:$B$501,A2258,BallByBall!$F$2:$F$501,B2258))</f>
        <v>0</v>
      </c>
      <c r="H2258">
        <f>IF(A2258="","",COUNTIFS(BallByBall!$B$2:$B$501,A2258,BallByBall!$F$2:$F$501,B2258,BallByBall!$Q$2:$Q$501,1))</f>
        <v>0</v>
      </c>
      <c r="I2258">
        <f>IF(A2258="","",COUNTIFS(BallByBall!$B$2:$B$501,A2258,BallByBall!$F$2:$F$501,B2258,BallByBall!$R$2:$R$501,1))</f>
        <v>0</v>
      </c>
      <c r="J2258">
        <f>IF(A2258="","",SUMIFS(BallByBall!$T$2:$T$501,BallByBall!$B$2:$B$501,A2258,BallByBall!$H$2:$H$501,B2258))</f>
        <v>0</v>
      </c>
      <c r="K2258">
        <f>IF(A2258="","",SUMIFS(BallByBall!$U$2:$U$501,BallByBall!$B$2:$B$501,A2258,BallByBall!$P$2:$P$501,B2258))</f>
        <v>0</v>
      </c>
      <c r="L2258">
        <f>IF(A2258="","",SUMIFS(BallByBall!$V$2:$V$501,BallByBall!$B$2:$B$501,A2258,BallByBall!$P$2:$P$501,B2258))</f>
        <v>0</v>
      </c>
      <c r="M2258">
        <f>IF(A2258="","",SUMIFS(BallByBall!$W$2:$W$501,BallByBall!$B$2:$B$501,A2258,BallByBall!$P$2:$P$501,B2258))</f>
        <v>0</v>
      </c>
      <c r="N2258">
        <f>IF(A2258="","",SUMIFS(BallByBall!$X$2:$X$501,BallByBall!$B$2:$B$501,A2258,BallByBall!$P$2:$P$501,B2258))</f>
        <v>0</v>
      </c>
      <c r="O2258">
        <f>IF(A2258="","",SUMIFS(OverSummary!$G$2:$G$101,OverSummary!$A$2:$A$101,A2258,OverSummary!$D$2:$D$101,B2258))</f>
        <v>0</v>
      </c>
      <c r="P2258">
        <f>IF(A2258="","",G2258*Rules!$B$13+H2258*Rules!$B$14+I2258*Rules!$B$15)</f>
        <v>0</v>
      </c>
      <c r="Q2258">
        <f>IF(A2258="","",IF(G2258&gt;=100,Rules!$B$18,IF(G2258&gt;=50,Rules!$B$17,IF(G2258&gt;=30,Rules!$B$16,0)))+IF(AND(F2258=1,D2258&lt;&gt;"BWL",G2258=0),Rules!$B$27,0))</f>
        <v>0</v>
      </c>
      <c r="R2258">
        <f>IF(A2258="","",J2258*Rules!$B$19+O2258*Rules!$B$22)</f>
        <v>0</v>
      </c>
      <c r="S2258">
        <f>IF(A2258="","",IF(J2258&gt;=4,Rules!$B$21,IF(J2258&gt;=3,Rules!$B$20,0)))</f>
        <v>0</v>
      </c>
      <c r="T2258">
        <f>IF(A2258="","",K2258*Rules!$B$23+L2258*Rules!$B$24+M2258*Rules!$B$25+N2258*Rules!$B$26)</f>
        <v>0</v>
      </c>
      <c r="U2258">
        <f t="shared" si="35"/>
        <v>0</v>
      </c>
    </row>
    <row r="2259" spans="1:21" x14ac:dyDescent="0.2">
      <c r="A2259" t="str">
        <f>MatchSquad!A2259</f>
        <v>M046</v>
      </c>
      <c r="B2259" t="str">
        <f>MatchSquad!B2259</f>
        <v>P058</v>
      </c>
      <c r="C2259" t="str">
        <f>MatchSquad!C2259</f>
        <v>Nishant Sindhu</v>
      </c>
      <c r="D2259" t="str">
        <f>MatchSquad!D2259</f>
        <v>AR</v>
      </c>
      <c r="E2259" t="str">
        <f>MatchSquad!E2259</f>
        <v>GT</v>
      </c>
      <c r="F2259">
        <f>MatchSquad!G2259</f>
        <v>0</v>
      </c>
      <c r="G2259">
        <f>IF(A2259="","",SUMIFS(BallByBall!$I$2:$I$501,BallByBall!$B$2:$B$501,A2259,BallByBall!$F$2:$F$501,B2259))</f>
        <v>0</v>
      </c>
      <c r="H2259">
        <f>IF(A2259="","",COUNTIFS(BallByBall!$B$2:$B$501,A2259,BallByBall!$F$2:$F$501,B2259,BallByBall!$Q$2:$Q$501,1))</f>
        <v>0</v>
      </c>
      <c r="I2259">
        <f>IF(A2259="","",COUNTIFS(BallByBall!$B$2:$B$501,A2259,BallByBall!$F$2:$F$501,B2259,BallByBall!$R$2:$R$501,1))</f>
        <v>0</v>
      </c>
      <c r="J2259">
        <f>IF(A2259="","",SUMIFS(BallByBall!$T$2:$T$501,BallByBall!$B$2:$B$501,A2259,BallByBall!$H$2:$H$501,B2259))</f>
        <v>0</v>
      </c>
      <c r="K2259">
        <f>IF(A2259="","",SUMIFS(BallByBall!$U$2:$U$501,BallByBall!$B$2:$B$501,A2259,BallByBall!$P$2:$P$501,B2259))</f>
        <v>0</v>
      </c>
      <c r="L2259">
        <f>IF(A2259="","",SUMIFS(BallByBall!$V$2:$V$501,BallByBall!$B$2:$B$501,A2259,BallByBall!$P$2:$P$501,B2259))</f>
        <v>0</v>
      </c>
      <c r="M2259">
        <f>IF(A2259="","",SUMIFS(BallByBall!$W$2:$W$501,BallByBall!$B$2:$B$501,A2259,BallByBall!$P$2:$P$501,B2259))</f>
        <v>0</v>
      </c>
      <c r="N2259">
        <f>IF(A2259="","",SUMIFS(BallByBall!$X$2:$X$501,BallByBall!$B$2:$B$501,A2259,BallByBall!$P$2:$P$501,B2259))</f>
        <v>0</v>
      </c>
      <c r="O2259">
        <f>IF(A2259="","",SUMIFS(OverSummary!$G$2:$G$101,OverSummary!$A$2:$A$101,A2259,OverSummary!$D$2:$D$101,B2259))</f>
        <v>0</v>
      </c>
      <c r="P2259">
        <f>IF(A2259="","",G2259*Rules!$B$13+H2259*Rules!$B$14+I2259*Rules!$B$15)</f>
        <v>0</v>
      </c>
      <c r="Q2259">
        <f>IF(A2259="","",IF(G2259&gt;=100,Rules!$B$18,IF(G2259&gt;=50,Rules!$B$17,IF(G2259&gt;=30,Rules!$B$16,0)))+IF(AND(F2259=1,D2259&lt;&gt;"BWL",G2259=0),Rules!$B$27,0))</f>
        <v>0</v>
      </c>
      <c r="R2259">
        <f>IF(A2259="","",J2259*Rules!$B$19+O2259*Rules!$B$22)</f>
        <v>0</v>
      </c>
      <c r="S2259">
        <f>IF(A2259="","",IF(J2259&gt;=4,Rules!$B$21,IF(J2259&gt;=3,Rules!$B$20,0)))</f>
        <v>0</v>
      </c>
      <c r="T2259">
        <f>IF(A2259="","",K2259*Rules!$B$23+L2259*Rules!$B$24+M2259*Rules!$B$25+N2259*Rules!$B$26)</f>
        <v>0</v>
      </c>
      <c r="U2259">
        <f t="shared" si="35"/>
        <v>0</v>
      </c>
    </row>
    <row r="2260" spans="1:21" x14ac:dyDescent="0.2">
      <c r="A2260" t="str">
        <f>MatchSquad!A2260</f>
        <v>M046</v>
      </c>
      <c r="B2260" t="str">
        <f>MatchSquad!B2260</f>
        <v>P059</v>
      </c>
      <c r="C2260" t="str">
        <f>MatchSquad!C2260</f>
        <v>Washington Sundar</v>
      </c>
      <c r="D2260" t="str">
        <f>MatchSquad!D2260</f>
        <v>AR</v>
      </c>
      <c r="E2260" t="str">
        <f>MatchSquad!E2260</f>
        <v>GT</v>
      </c>
      <c r="F2260">
        <f>MatchSquad!G2260</f>
        <v>0</v>
      </c>
      <c r="G2260">
        <f>IF(A2260="","",SUMIFS(BallByBall!$I$2:$I$501,BallByBall!$B$2:$B$501,A2260,BallByBall!$F$2:$F$501,B2260))</f>
        <v>0</v>
      </c>
      <c r="H2260">
        <f>IF(A2260="","",COUNTIFS(BallByBall!$B$2:$B$501,A2260,BallByBall!$F$2:$F$501,B2260,BallByBall!$Q$2:$Q$501,1))</f>
        <v>0</v>
      </c>
      <c r="I2260">
        <f>IF(A2260="","",COUNTIFS(BallByBall!$B$2:$B$501,A2260,BallByBall!$F$2:$F$501,B2260,BallByBall!$R$2:$R$501,1))</f>
        <v>0</v>
      </c>
      <c r="J2260">
        <f>IF(A2260="","",SUMIFS(BallByBall!$T$2:$T$501,BallByBall!$B$2:$B$501,A2260,BallByBall!$H$2:$H$501,B2260))</f>
        <v>0</v>
      </c>
      <c r="K2260">
        <f>IF(A2260="","",SUMIFS(BallByBall!$U$2:$U$501,BallByBall!$B$2:$B$501,A2260,BallByBall!$P$2:$P$501,B2260))</f>
        <v>0</v>
      </c>
      <c r="L2260">
        <f>IF(A2260="","",SUMIFS(BallByBall!$V$2:$V$501,BallByBall!$B$2:$B$501,A2260,BallByBall!$P$2:$P$501,B2260))</f>
        <v>0</v>
      </c>
      <c r="M2260">
        <f>IF(A2260="","",SUMIFS(BallByBall!$W$2:$W$501,BallByBall!$B$2:$B$501,A2260,BallByBall!$P$2:$P$501,B2260))</f>
        <v>0</v>
      </c>
      <c r="N2260">
        <f>IF(A2260="","",SUMIFS(BallByBall!$X$2:$X$501,BallByBall!$B$2:$B$501,A2260,BallByBall!$P$2:$P$501,B2260))</f>
        <v>0</v>
      </c>
      <c r="O2260">
        <f>IF(A2260="","",SUMIFS(OverSummary!$G$2:$G$101,OverSummary!$A$2:$A$101,A2260,OverSummary!$D$2:$D$101,B2260))</f>
        <v>0</v>
      </c>
      <c r="P2260">
        <f>IF(A2260="","",G2260*Rules!$B$13+H2260*Rules!$B$14+I2260*Rules!$B$15)</f>
        <v>0</v>
      </c>
      <c r="Q2260">
        <f>IF(A2260="","",IF(G2260&gt;=100,Rules!$B$18,IF(G2260&gt;=50,Rules!$B$17,IF(G2260&gt;=30,Rules!$B$16,0)))+IF(AND(F2260=1,D2260&lt;&gt;"BWL",G2260=0),Rules!$B$27,0))</f>
        <v>0</v>
      </c>
      <c r="R2260">
        <f>IF(A2260="","",J2260*Rules!$B$19+O2260*Rules!$B$22)</f>
        <v>0</v>
      </c>
      <c r="S2260">
        <f>IF(A2260="","",IF(J2260&gt;=4,Rules!$B$21,IF(J2260&gt;=3,Rules!$B$20,0)))</f>
        <v>0</v>
      </c>
      <c r="T2260">
        <f>IF(A2260="","",K2260*Rules!$B$23+L2260*Rules!$B$24+M2260*Rules!$B$25+N2260*Rules!$B$26)</f>
        <v>0</v>
      </c>
      <c r="U2260">
        <f t="shared" si="35"/>
        <v>0</v>
      </c>
    </row>
    <row r="2261" spans="1:21" x14ac:dyDescent="0.2">
      <c r="A2261" t="str">
        <f>MatchSquad!A2261</f>
        <v>M046</v>
      </c>
      <c r="B2261" t="str">
        <f>MatchSquad!B2261</f>
        <v>P060</v>
      </c>
      <c r="C2261" t="str">
        <f>MatchSquad!C2261</f>
        <v>Mohd. Arshad Khan</v>
      </c>
      <c r="D2261" t="str">
        <f>MatchSquad!D2261</f>
        <v>AR</v>
      </c>
      <c r="E2261" t="str">
        <f>MatchSquad!E2261</f>
        <v>GT</v>
      </c>
      <c r="F2261">
        <f>MatchSquad!G2261</f>
        <v>0</v>
      </c>
      <c r="G2261">
        <f>IF(A2261="","",SUMIFS(BallByBall!$I$2:$I$501,BallByBall!$B$2:$B$501,A2261,BallByBall!$F$2:$F$501,B2261))</f>
        <v>0</v>
      </c>
      <c r="H2261">
        <f>IF(A2261="","",COUNTIFS(BallByBall!$B$2:$B$501,A2261,BallByBall!$F$2:$F$501,B2261,BallByBall!$Q$2:$Q$501,1))</f>
        <v>0</v>
      </c>
      <c r="I2261">
        <f>IF(A2261="","",COUNTIFS(BallByBall!$B$2:$B$501,A2261,BallByBall!$F$2:$F$501,B2261,BallByBall!$R$2:$R$501,1))</f>
        <v>0</v>
      </c>
      <c r="J2261">
        <f>IF(A2261="","",SUMIFS(BallByBall!$T$2:$T$501,BallByBall!$B$2:$B$501,A2261,BallByBall!$H$2:$H$501,B2261))</f>
        <v>0</v>
      </c>
      <c r="K2261">
        <f>IF(A2261="","",SUMIFS(BallByBall!$U$2:$U$501,BallByBall!$B$2:$B$501,A2261,BallByBall!$P$2:$P$501,B2261))</f>
        <v>0</v>
      </c>
      <c r="L2261">
        <f>IF(A2261="","",SUMIFS(BallByBall!$V$2:$V$501,BallByBall!$B$2:$B$501,A2261,BallByBall!$P$2:$P$501,B2261))</f>
        <v>0</v>
      </c>
      <c r="M2261">
        <f>IF(A2261="","",SUMIFS(BallByBall!$W$2:$W$501,BallByBall!$B$2:$B$501,A2261,BallByBall!$P$2:$P$501,B2261))</f>
        <v>0</v>
      </c>
      <c r="N2261">
        <f>IF(A2261="","",SUMIFS(BallByBall!$X$2:$X$501,BallByBall!$B$2:$B$501,A2261,BallByBall!$P$2:$P$501,B2261))</f>
        <v>0</v>
      </c>
      <c r="O2261">
        <f>IF(A2261="","",SUMIFS(OverSummary!$G$2:$G$101,OverSummary!$A$2:$A$101,A2261,OverSummary!$D$2:$D$101,B2261))</f>
        <v>0</v>
      </c>
      <c r="P2261">
        <f>IF(A2261="","",G2261*Rules!$B$13+H2261*Rules!$B$14+I2261*Rules!$B$15)</f>
        <v>0</v>
      </c>
      <c r="Q2261">
        <f>IF(A2261="","",IF(G2261&gt;=100,Rules!$B$18,IF(G2261&gt;=50,Rules!$B$17,IF(G2261&gt;=30,Rules!$B$16,0)))+IF(AND(F2261=1,D2261&lt;&gt;"BWL",G2261=0),Rules!$B$27,0))</f>
        <v>0</v>
      </c>
      <c r="R2261">
        <f>IF(A2261="","",J2261*Rules!$B$19+O2261*Rules!$B$22)</f>
        <v>0</v>
      </c>
      <c r="S2261">
        <f>IF(A2261="","",IF(J2261&gt;=4,Rules!$B$21,IF(J2261&gt;=3,Rules!$B$20,0)))</f>
        <v>0</v>
      </c>
      <c r="T2261">
        <f>IF(A2261="","",K2261*Rules!$B$23+L2261*Rules!$B$24+M2261*Rules!$B$25+N2261*Rules!$B$26)</f>
        <v>0</v>
      </c>
      <c r="U2261">
        <f t="shared" si="35"/>
        <v>0</v>
      </c>
    </row>
    <row r="2262" spans="1:21" x14ac:dyDescent="0.2">
      <c r="A2262" t="str">
        <f>MatchSquad!A2262</f>
        <v>M046</v>
      </c>
      <c r="B2262" t="str">
        <f>MatchSquad!B2262</f>
        <v>P061</v>
      </c>
      <c r="C2262" t="str">
        <f>MatchSquad!C2262</f>
        <v>Sai Kishore</v>
      </c>
      <c r="D2262" t="str">
        <f>MatchSquad!D2262</f>
        <v>AR</v>
      </c>
      <c r="E2262" t="str">
        <f>MatchSquad!E2262</f>
        <v>GT</v>
      </c>
      <c r="F2262">
        <f>MatchSquad!G2262</f>
        <v>0</v>
      </c>
      <c r="G2262">
        <f>IF(A2262="","",SUMIFS(BallByBall!$I$2:$I$501,BallByBall!$B$2:$B$501,A2262,BallByBall!$F$2:$F$501,B2262))</f>
        <v>0</v>
      </c>
      <c r="H2262">
        <f>IF(A2262="","",COUNTIFS(BallByBall!$B$2:$B$501,A2262,BallByBall!$F$2:$F$501,B2262,BallByBall!$Q$2:$Q$501,1))</f>
        <v>0</v>
      </c>
      <c r="I2262">
        <f>IF(A2262="","",COUNTIFS(BallByBall!$B$2:$B$501,A2262,BallByBall!$F$2:$F$501,B2262,BallByBall!$R$2:$R$501,1))</f>
        <v>0</v>
      </c>
      <c r="J2262">
        <f>IF(A2262="","",SUMIFS(BallByBall!$T$2:$T$501,BallByBall!$B$2:$B$501,A2262,BallByBall!$H$2:$H$501,B2262))</f>
        <v>0</v>
      </c>
      <c r="K2262">
        <f>IF(A2262="","",SUMIFS(BallByBall!$U$2:$U$501,BallByBall!$B$2:$B$501,A2262,BallByBall!$P$2:$P$501,B2262))</f>
        <v>0</v>
      </c>
      <c r="L2262">
        <f>IF(A2262="","",SUMIFS(BallByBall!$V$2:$V$501,BallByBall!$B$2:$B$501,A2262,BallByBall!$P$2:$P$501,B2262))</f>
        <v>0</v>
      </c>
      <c r="M2262">
        <f>IF(A2262="","",SUMIFS(BallByBall!$W$2:$W$501,BallByBall!$B$2:$B$501,A2262,BallByBall!$P$2:$P$501,B2262))</f>
        <v>0</v>
      </c>
      <c r="N2262">
        <f>IF(A2262="","",SUMIFS(BallByBall!$X$2:$X$501,BallByBall!$B$2:$B$501,A2262,BallByBall!$P$2:$P$501,B2262))</f>
        <v>0</v>
      </c>
      <c r="O2262">
        <f>IF(A2262="","",SUMIFS(OverSummary!$G$2:$G$101,OverSummary!$A$2:$A$101,A2262,OverSummary!$D$2:$D$101,B2262))</f>
        <v>0</v>
      </c>
      <c r="P2262">
        <f>IF(A2262="","",G2262*Rules!$B$13+H2262*Rules!$B$14+I2262*Rules!$B$15)</f>
        <v>0</v>
      </c>
      <c r="Q2262">
        <f>IF(A2262="","",IF(G2262&gt;=100,Rules!$B$18,IF(G2262&gt;=50,Rules!$B$17,IF(G2262&gt;=30,Rules!$B$16,0)))+IF(AND(F2262=1,D2262&lt;&gt;"BWL",G2262=0),Rules!$B$27,0))</f>
        <v>0</v>
      </c>
      <c r="R2262">
        <f>IF(A2262="","",J2262*Rules!$B$19+O2262*Rules!$B$22)</f>
        <v>0</v>
      </c>
      <c r="S2262">
        <f>IF(A2262="","",IF(J2262&gt;=4,Rules!$B$21,IF(J2262&gt;=3,Rules!$B$20,0)))</f>
        <v>0</v>
      </c>
      <c r="T2262">
        <f>IF(A2262="","",K2262*Rules!$B$23+L2262*Rules!$B$24+M2262*Rules!$B$25+N2262*Rules!$B$26)</f>
        <v>0</v>
      </c>
      <c r="U2262">
        <f t="shared" si="35"/>
        <v>0</v>
      </c>
    </row>
    <row r="2263" spans="1:21" x14ac:dyDescent="0.2">
      <c r="A2263" t="str">
        <f>MatchSquad!A2263</f>
        <v>M046</v>
      </c>
      <c r="B2263" t="str">
        <f>MatchSquad!B2263</f>
        <v>P062</v>
      </c>
      <c r="C2263" t="str">
        <f>MatchSquad!C2263</f>
        <v>Jayant Yadav</v>
      </c>
      <c r="D2263" t="str">
        <f>MatchSquad!D2263</f>
        <v>AR</v>
      </c>
      <c r="E2263" t="str">
        <f>MatchSquad!E2263</f>
        <v>GT</v>
      </c>
      <c r="F2263">
        <f>MatchSquad!G2263</f>
        <v>0</v>
      </c>
      <c r="G2263">
        <f>IF(A2263="","",SUMIFS(BallByBall!$I$2:$I$501,BallByBall!$B$2:$B$501,A2263,BallByBall!$F$2:$F$501,B2263))</f>
        <v>0</v>
      </c>
      <c r="H2263">
        <f>IF(A2263="","",COUNTIFS(BallByBall!$B$2:$B$501,A2263,BallByBall!$F$2:$F$501,B2263,BallByBall!$Q$2:$Q$501,1))</f>
        <v>0</v>
      </c>
      <c r="I2263">
        <f>IF(A2263="","",COUNTIFS(BallByBall!$B$2:$B$501,A2263,BallByBall!$F$2:$F$501,B2263,BallByBall!$R$2:$R$501,1))</f>
        <v>0</v>
      </c>
      <c r="J2263">
        <f>IF(A2263="","",SUMIFS(BallByBall!$T$2:$T$501,BallByBall!$B$2:$B$501,A2263,BallByBall!$H$2:$H$501,B2263))</f>
        <v>0</v>
      </c>
      <c r="K2263">
        <f>IF(A2263="","",SUMIFS(BallByBall!$U$2:$U$501,BallByBall!$B$2:$B$501,A2263,BallByBall!$P$2:$P$501,B2263))</f>
        <v>0</v>
      </c>
      <c r="L2263">
        <f>IF(A2263="","",SUMIFS(BallByBall!$V$2:$V$501,BallByBall!$B$2:$B$501,A2263,BallByBall!$P$2:$P$501,B2263))</f>
        <v>0</v>
      </c>
      <c r="M2263">
        <f>IF(A2263="","",SUMIFS(BallByBall!$W$2:$W$501,BallByBall!$B$2:$B$501,A2263,BallByBall!$P$2:$P$501,B2263))</f>
        <v>0</v>
      </c>
      <c r="N2263">
        <f>IF(A2263="","",SUMIFS(BallByBall!$X$2:$X$501,BallByBall!$B$2:$B$501,A2263,BallByBall!$P$2:$P$501,B2263))</f>
        <v>0</v>
      </c>
      <c r="O2263">
        <f>IF(A2263="","",SUMIFS(OverSummary!$G$2:$G$101,OverSummary!$A$2:$A$101,A2263,OverSummary!$D$2:$D$101,B2263))</f>
        <v>0</v>
      </c>
      <c r="P2263">
        <f>IF(A2263="","",G2263*Rules!$B$13+H2263*Rules!$B$14+I2263*Rules!$B$15)</f>
        <v>0</v>
      </c>
      <c r="Q2263">
        <f>IF(A2263="","",IF(G2263&gt;=100,Rules!$B$18,IF(G2263&gt;=50,Rules!$B$17,IF(G2263&gt;=30,Rules!$B$16,0)))+IF(AND(F2263=1,D2263&lt;&gt;"BWL",G2263=0),Rules!$B$27,0))</f>
        <v>0</v>
      </c>
      <c r="R2263">
        <f>IF(A2263="","",J2263*Rules!$B$19+O2263*Rules!$B$22)</f>
        <v>0</v>
      </c>
      <c r="S2263">
        <f>IF(A2263="","",IF(J2263&gt;=4,Rules!$B$21,IF(J2263&gt;=3,Rules!$B$20,0)))</f>
        <v>0</v>
      </c>
      <c r="T2263">
        <f>IF(A2263="","",K2263*Rules!$B$23+L2263*Rules!$B$24+M2263*Rules!$B$25+N2263*Rules!$B$26)</f>
        <v>0</v>
      </c>
      <c r="U2263">
        <f t="shared" si="35"/>
        <v>0</v>
      </c>
    </row>
    <row r="2264" spans="1:21" x14ac:dyDescent="0.2">
      <c r="A2264" t="str">
        <f>MatchSquad!A2264</f>
        <v>M046</v>
      </c>
      <c r="B2264" t="str">
        <f>MatchSquad!B2264</f>
        <v>P063</v>
      </c>
      <c r="C2264" t="str">
        <f>MatchSquad!C2264</f>
        <v>Jason Holder</v>
      </c>
      <c r="D2264" t="str">
        <f>MatchSquad!D2264</f>
        <v>AR</v>
      </c>
      <c r="E2264" t="str">
        <f>MatchSquad!E2264</f>
        <v>GT</v>
      </c>
      <c r="F2264">
        <f>MatchSquad!G2264</f>
        <v>0</v>
      </c>
      <c r="G2264">
        <f>IF(A2264="","",SUMIFS(BallByBall!$I$2:$I$501,BallByBall!$B$2:$B$501,A2264,BallByBall!$F$2:$F$501,B2264))</f>
        <v>0</v>
      </c>
      <c r="H2264">
        <f>IF(A2264="","",COUNTIFS(BallByBall!$B$2:$B$501,A2264,BallByBall!$F$2:$F$501,B2264,BallByBall!$Q$2:$Q$501,1))</f>
        <v>0</v>
      </c>
      <c r="I2264">
        <f>IF(A2264="","",COUNTIFS(BallByBall!$B$2:$B$501,A2264,BallByBall!$F$2:$F$501,B2264,BallByBall!$R$2:$R$501,1))</f>
        <v>0</v>
      </c>
      <c r="J2264">
        <f>IF(A2264="","",SUMIFS(BallByBall!$T$2:$T$501,BallByBall!$B$2:$B$501,A2264,BallByBall!$H$2:$H$501,B2264))</f>
        <v>0</v>
      </c>
      <c r="K2264">
        <f>IF(A2264="","",SUMIFS(BallByBall!$U$2:$U$501,BallByBall!$B$2:$B$501,A2264,BallByBall!$P$2:$P$501,B2264))</f>
        <v>0</v>
      </c>
      <c r="L2264">
        <f>IF(A2264="","",SUMIFS(BallByBall!$V$2:$V$501,BallByBall!$B$2:$B$501,A2264,BallByBall!$P$2:$P$501,B2264))</f>
        <v>0</v>
      </c>
      <c r="M2264">
        <f>IF(A2264="","",SUMIFS(BallByBall!$W$2:$W$501,BallByBall!$B$2:$B$501,A2264,BallByBall!$P$2:$P$501,B2264))</f>
        <v>0</v>
      </c>
      <c r="N2264">
        <f>IF(A2264="","",SUMIFS(BallByBall!$X$2:$X$501,BallByBall!$B$2:$B$501,A2264,BallByBall!$P$2:$P$501,B2264))</f>
        <v>0</v>
      </c>
      <c r="O2264">
        <f>IF(A2264="","",SUMIFS(OverSummary!$G$2:$G$101,OverSummary!$A$2:$A$101,A2264,OverSummary!$D$2:$D$101,B2264))</f>
        <v>0</v>
      </c>
      <c r="P2264">
        <f>IF(A2264="","",G2264*Rules!$B$13+H2264*Rules!$B$14+I2264*Rules!$B$15)</f>
        <v>0</v>
      </c>
      <c r="Q2264">
        <f>IF(A2264="","",IF(G2264&gt;=100,Rules!$B$18,IF(G2264&gt;=50,Rules!$B$17,IF(G2264&gt;=30,Rules!$B$16,0)))+IF(AND(F2264=1,D2264&lt;&gt;"BWL",G2264=0),Rules!$B$27,0))</f>
        <v>0</v>
      </c>
      <c r="R2264">
        <f>IF(A2264="","",J2264*Rules!$B$19+O2264*Rules!$B$22)</f>
        <v>0</v>
      </c>
      <c r="S2264">
        <f>IF(A2264="","",IF(J2264&gt;=4,Rules!$B$21,IF(J2264&gt;=3,Rules!$B$20,0)))</f>
        <v>0</v>
      </c>
      <c r="T2264">
        <f>IF(A2264="","",K2264*Rules!$B$23+L2264*Rules!$B$24+M2264*Rules!$B$25+N2264*Rules!$B$26)</f>
        <v>0</v>
      </c>
      <c r="U2264">
        <f t="shared" si="35"/>
        <v>0</v>
      </c>
    </row>
    <row r="2265" spans="1:21" x14ac:dyDescent="0.2">
      <c r="A2265" t="str">
        <f>MatchSquad!A2265</f>
        <v>M046</v>
      </c>
      <c r="B2265" t="str">
        <f>MatchSquad!B2265</f>
        <v>P064</v>
      </c>
      <c r="C2265" t="str">
        <f>MatchSquad!C2265</f>
        <v>Rahul Tewatia</v>
      </c>
      <c r="D2265" t="str">
        <f>MatchSquad!D2265</f>
        <v>AR</v>
      </c>
      <c r="E2265" t="str">
        <f>MatchSquad!E2265</f>
        <v>GT</v>
      </c>
      <c r="F2265">
        <f>MatchSquad!G2265</f>
        <v>0</v>
      </c>
      <c r="G2265">
        <f>IF(A2265="","",SUMIFS(BallByBall!$I$2:$I$501,BallByBall!$B$2:$B$501,A2265,BallByBall!$F$2:$F$501,B2265))</f>
        <v>0</v>
      </c>
      <c r="H2265">
        <f>IF(A2265="","",COUNTIFS(BallByBall!$B$2:$B$501,A2265,BallByBall!$F$2:$F$501,B2265,BallByBall!$Q$2:$Q$501,1))</f>
        <v>0</v>
      </c>
      <c r="I2265">
        <f>IF(A2265="","",COUNTIFS(BallByBall!$B$2:$B$501,A2265,BallByBall!$F$2:$F$501,B2265,BallByBall!$R$2:$R$501,1))</f>
        <v>0</v>
      </c>
      <c r="J2265">
        <f>IF(A2265="","",SUMIFS(BallByBall!$T$2:$T$501,BallByBall!$B$2:$B$501,A2265,BallByBall!$H$2:$H$501,B2265))</f>
        <v>0</v>
      </c>
      <c r="K2265">
        <f>IF(A2265="","",SUMIFS(BallByBall!$U$2:$U$501,BallByBall!$B$2:$B$501,A2265,BallByBall!$P$2:$P$501,B2265))</f>
        <v>0</v>
      </c>
      <c r="L2265">
        <f>IF(A2265="","",SUMIFS(BallByBall!$V$2:$V$501,BallByBall!$B$2:$B$501,A2265,BallByBall!$P$2:$P$501,B2265))</f>
        <v>0</v>
      </c>
      <c r="M2265">
        <f>IF(A2265="","",SUMIFS(BallByBall!$W$2:$W$501,BallByBall!$B$2:$B$501,A2265,BallByBall!$P$2:$P$501,B2265))</f>
        <v>0</v>
      </c>
      <c r="N2265">
        <f>IF(A2265="","",SUMIFS(BallByBall!$X$2:$X$501,BallByBall!$B$2:$B$501,A2265,BallByBall!$P$2:$P$501,B2265))</f>
        <v>0</v>
      </c>
      <c r="O2265">
        <f>IF(A2265="","",SUMIFS(OverSummary!$G$2:$G$101,OverSummary!$A$2:$A$101,A2265,OverSummary!$D$2:$D$101,B2265))</f>
        <v>0</v>
      </c>
      <c r="P2265">
        <f>IF(A2265="","",G2265*Rules!$B$13+H2265*Rules!$B$14+I2265*Rules!$B$15)</f>
        <v>0</v>
      </c>
      <c r="Q2265">
        <f>IF(A2265="","",IF(G2265&gt;=100,Rules!$B$18,IF(G2265&gt;=50,Rules!$B$17,IF(G2265&gt;=30,Rules!$B$16,0)))+IF(AND(F2265=1,D2265&lt;&gt;"BWL",G2265=0),Rules!$B$27,0))</f>
        <v>0</v>
      </c>
      <c r="R2265">
        <f>IF(A2265="","",J2265*Rules!$B$19+O2265*Rules!$B$22)</f>
        <v>0</v>
      </c>
      <c r="S2265">
        <f>IF(A2265="","",IF(J2265&gt;=4,Rules!$B$21,IF(J2265&gt;=3,Rules!$B$20,0)))</f>
        <v>0</v>
      </c>
      <c r="T2265">
        <f>IF(A2265="","",K2265*Rules!$B$23+L2265*Rules!$B$24+M2265*Rules!$B$25+N2265*Rules!$B$26)</f>
        <v>0</v>
      </c>
      <c r="U2265">
        <f t="shared" si="35"/>
        <v>0</v>
      </c>
    </row>
    <row r="2266" spans="1:21" x14ac:dyDescent="0.2">
      <c r="A2266" t="str">
        <f>MatchSquad!A2266</f>
        <v>M046</v>
      </c>
      <c r="B2266" t="str">
        <f>MatchSquad!B2266</f>
        <v>P065</v>
      </c>
      <c r="C2266" t="str">
        <f>MatchSquad!C2266</f>
        <v>Shahrukh Khan</v>
      </c>
      <c r="D2266" t="str">
        <f>MatchSquad!D2266</f>
        <v>AR</v>
      </c>
      <c r="E2266" t="str">
        <f>MatchSquad!E2266</f>
        <v>GT</v>
      </c>
      <c r="F2266">
        <f>MatchSquad!G2266</f>
        <v>0</v>
      </c>
      <c r="G2266">
        <f>IF(A2266="","",SUMIFS(BallByBall!$I$2:$I$501,BallByBall!$B$2:$B$501,A2266,BallByBall!$F$2:$F$501,B2266))</f>
        <v>0</v>
      </c>
      <c r="H2266">
        <f>IF(A2266="","",COUNTIFS(BallByBall!$B$2:$B$501,A2266,BallByBall!$F$2:$F$501,B2266,BallByBall!$Q$2:$Q$501,1))</f>
        <v>0</v>
      </c>
      <c r="I2266">
        <f>IF(A2266="","",COUNTIFS(BallByBall!$B$2:$B$501,A2266,BallByBall!$F$2:$F$501,B2266,BallByBall!$R$2:$R$501,1))</f>
        <v>0</v>
      </c>
      <c r="J2266">
        <f>IF(A2266="","",SUMIFS(BallByBall!$T$2:$T$501,BallByBall!$B$2:$B$501,A2266,BallByBall!$H$2:$H$501,B2266))</f>
        <v>0</v>
      </c>
      <c r="K2266">
        <f>IF(A2266="","",SUMIFS(BallByBall!$U$2:$U$501,BallByBall!$B$2:$B$501,A2266,BallByBall!$P$2:$P$501,B2266))</f>
        <v>0</v>
      </c>
      <c r="L2266">
        <f>IF(A2266="","",SUMIFS(BallByBall!$V$2:$V$501,BallByBall!$B$2:$B$501,A2266,BallByBall!$P$2:$P$501,B2266))</f>
        <v>0</v>
      </c>
      <c r="M2266">
        <f>IF(A2266="","",SUMIFS(BallByBall!$W$2:$W$501,BallByBall!$B$2:$B$501,A2266,BallByBall!$P$2:$P$501,B2266))</f>
        <v>0</v>
      </c>
      <c r="N2266">
        <f>IF(A2266="","",SUMIFS(BallByBall!$X$2:$X$501,BallByBall!$B$2:$B$501,A2266,BallByBall!$P$2:$P$501,B2266))</f>
        <v>0</v>
      </c>
      <c r="O2266">
        <f>IF(A2266="","",SUMIFS(OverSummary!$G$2:$G$101,OverSummary!$A$2:$A$101,A2266,OverSummary!$D$2:$D$101,B2266))</f>
        <v>0</v>
      </c>
      <c r="P2266">
        <f>IF(A2266="","",G2266*Rules!$B$13+H2266*Rules!$B$14+I2266*Rules!$B$15)</f>
        <v>0</v>
      </c>
      <c r="Q2266">
        <f>IF(A2266="","",IF(G2266&gt;=100,Rules!$B$18,IF(G2266&gt;=50,Rules!$B$17,IF(G2266&gt;=30,Rules!$B$16,0)))+IF(AND(F2266=1,D2266&lt;&gt;"BWL",G2266=0),Rules!$B$27,0))</f>
        <v>0</v>
      </c>
      <c r="R2266">
        <f>IF(A2266="","",J2266*Rules!$B$19+O2266*Rules!$B$22)</f>
        <v>0</v>
      </c>
      <c r="S2266">
        <f>IF(A2266="","",IF(J2266&gt;=4,Rules!$B$21,IF(J2266&gt;=3,Rules!$B$20,0)))</f>
        <v>0</v>
      </c>
      <c r="T2266">
        <f>IF(A2266="","",K2266*Rules!$B$23+L2266*Rules!$B$24+M2266*Rules!$B$25+N2266*Rules!$B$26)</f>
        <v>0</v>
      </c>
      <c r="U2266">
        <f t="shared" si="35"/>
        <v>0</v>
      </c>
    </row>
    <row r="2267" spans="1:21" x14ac:dyDescent="0.2">
      <c r="A2267" t="str">
        <f>MatchSquad!A2267</f>
        <v>M046</v>
      </c>
      <c r="B2267" t="str">
        <f>MatchSquad!B2267</f>
        <v>P066</v>
      </c>
      <c r="C2267" t="str">
        <f>MatchSquad!C2267</f>
        <v>Kagiso Rabada</v>
      </c>
      <c r="D2267" t="str">
        <f>MatchSquad!D2267</f>
        <v>BWL</v>
      </c>
      <c r="E2267" t="str">
        <f>MatchSquad!E2267</f>
        <v>GT</v>
      </c>
      <c r="F2267">
        <f>MatchSquad!G2267</f>
        <v>0</v>
      </c>
      <c r="G2267">
        <f>IF(A2267="","",SUMIFS(BallByBall!$I$2:$I$501,BallByBall!$B$2:$B$501,A2267,BallByBall!$F$2:$F$501,B2267))</f>
        <v>0</v>
      </c>
      <c r="H2267">
        <f>IF(A2267="","",COUNTIFS(BallByBall!$B$2:$B$501,A2267,BallByBall!$F$2:$F$501,B2267,BallByBall!$Q$2:$Q$501,1))</f>
        <v>0</v>
      </c>
      <c r="I2267">
        <f>IF(A2267="","",COUNTIFS(BallByBall!$B$2:$B$501,A2267,BallByBall!$F$2:$F$501,B2267,BallByBall!$R$2:$R$501,1))</f>
        <v>0</v>
      </c>
      <c r="J2267">
        <f>IF(A2267="","",SUMIFS(BallByBall!$T$2:$T$501,BallByBall!$B$2:$B$501,A2267,BallByBall!$H$2:$H$501,B2267))</f>
        <v>0</v>
      </c>
      <c r="K2267">
        <f>IF(A2267="","",SUMIFS(BallByBall!$U$2:$U$501,BallByBall!$B$2:$B$501,A2267,BallByBall!$P$2:$P$501,B2267))</f>
        <v>0</v>
      </c>
      <c r="L2267">
        <f>IF(A2267="","",SUMIFS(BallByBall!$V$2:$V$501,BallByBall!$B$2:$B$501,A2267,BallByBall!$P$2:$P$501,B2267))</f>
        <v>0</v>
      </c>
      <c r="M2267">
        <f>IF(A2267="","",SUMIFS(BallByBall!$W$2:$W$501,BallByBall!$B$2:$B$501,A2267,BallByBall!$P$2:$P$501,B2267))</f>
        <v>0</v>
      </c>
      <c r="N2267">
        <f>IF(A2267="","",SUMIFS(BallByBall!$X$2:$X$501,BallByBall!$B$2:$B$501,A2267,BallByBall!$P$2:$P$501,B2267))</f>
        <v>0</v>
      </c>
      <c r="O2267">
        <f>IF(A2267="","",SUMIFS(OverSummary!$G$2:$G$101,OverSummary!$A$2:$A$101,A2267,OverSummary!$D$2:$D$101,B2267))</f>
        <v>0</v>
      </c>
      <c r="P2267">
        <f>IF(A2267="","",G2267*Rules!$B$13+H2267*Rules!$B$14+I2267*Rules!$B$15)</f>
        <v>0</v>
      </c>
      <c r="Q2267">
        <f>IF(A2267="","",IF(G2267&gt;=100,Rules!$B$18,IF(G2267&gt;=50,Rules!$B$17,IF(G2267&gt;=30,Rules!$B$16,0)))+IF(AND(F2267=1,D2267&lt;&gt;"BWL",G2267=0),Rules!$B$27,0))</f>
        <v>0</v>
      </c>
      <c r="R2267">
        <f>IF(A2267="","",J2267*Rules!$B$19+O2267*Rules!$B$22)</f>
        <v>0</v>
      </c>
      <c r="S2267">
        <f>IF(A2267="","",IF(J2267&gt;=4,Rules!$B$21,IF(J2267&gt;=3,Rules!$B$20,0)))</f>
        <v>0</v>
      </c>
      <c r="T2267">
        <f>IF(A2267="","",K2267*Rules!$B$23+L2267*Rules!$B$24+M2267*Rules!$B$25+N2267*Rules!$B$26)</f>
        <v>0</v>
      </c>
      <c r="U2267">
        <f t="shared" si="35"/>
        <v>0</v>
      </c>
    </row>
    <row r="2268" spans="1:21" x14ac:dyDescent="0.2">
      <c r="A2268" t="str">
        <f>MatchSquad!A2268</f>
        <v>M046</v>
      </c>
      <c r="B2268" t="str">
        <f>MatchSquad!B2268</f>
        <v>P067</v>
      </c>
      <c r="C2268" t="str">
        <f>MatchSquad!C2268</f>
        <v>Mohammed Siraj</v>
      </c>
      <c r="D2268" t="str">
        <f>MatchSquad!D2268</f>
        <v>BWL</v>
      </c>
      <c r="E2268" t="str">
        <f>MatchSquad!E2268</f>
        <v>GT</v>
      </c>
      <c r="F2268">
        <f>MatchSquad!G2268</f>
        <v>0</v>
      </c>
      <c r="G2268">
        <f>IF(A2268="","",SUMIFS(BallByBall!$I$2:$I$501,BallByBall!$B$2:$B$501,A2268,BallByBall!$F$2:$F$501,B2268))</f>
        <v>0</v>
      </c>
      <c r="H2268">
        <f>IF(A2268="","",COUNTIFS(BallByBall!$B$2:$B$501,A2268,BallByBall!$F$2:$F$501,B2268,BallByBall!$Q$2:$Q$501,1))</f>
        <v>0</v>
      </c>
      <c r="I2268">
        <f>IF(A2268="","",COUNTIFS(BallByBall!$B$2:$B$501,A2268,BallByBall!$F$2:$F$501,B2268,BallByBall!$R$2:$R$501,1))</f>
        <v>0</v>
      </c>
      <c r="J2268">
        <f>IF(A2268="","",SUMIFS(BallByBall!$T$2:$T$501,BallByBall!$B$2:$B$501,A2268,BallByBall!$H$2:$H$501,B2268))</f>
        <v>0</v>
      </c>
      <c r="K2268">
        <f>IF(A2268="","",SUMIFS(BallByBall!$U$2:$U$501,BallByBall!$B$2:$B$501,A2268,BallByBall!$P$2:$P$501,B2268))</f>
        <v>0</v>
      </c>
      <c r="L2268">
        <f>IF(A2268="","",SUMIFS(BallByBall!$V$2:$V$501,BallByBall!$B$2:$B$501,A2268,BallByBall!$P$2:$P$501,B2268))</f>
        <v>0</v>
      </c>
      <c r="M2268">
        <f>IF(A2268="","",SUMIFS(BallByBall!$W$2:$W$501,BallByBall!$B$2:$B$501,A2268,BallByBall!$P$2:$P$501,B2268))</f>
        <v>0</v>
      </c>
      <c r="N2268">
        <f>IF(A2268="","",SUMIFS(BallByBall!$X$2:$X$501,BallByBall!$B$2:$B$501,A2268,BallByBall!$P$2:$P$501,B2268))</f>
        <v>0</v>
      </c>
      <c r="O2268">
        <f>IF(A2268="","",SUMIFS(OverSummary!$G$2:$G$101,OverSummary!$A$2:$A$101,A2268,OverSummary!$D$2:$D$101,B2268))</f>
        <v>0</v>
      </c>
      <c r="P2268">
        <f>IF(A2268="","",G2268*Rules!$B$13+H2268*Rules!$B$14+I2268*Rules!$B$15)</f>
        <v>0</v>
      </c>
      <c r="Q2268">
        <f>IF(A2268="","",IF(G2268&gt;=100,Rules!$B$18,IF(G2268&gt;=50,Rules!$B$17,IF(G2268&gt;=30,Rules!$B$16,0)))+IF(AND(F2268=1,D2268&lt;&gt;"BWL",G2268=0),Rules!$B$27,0))</f>
        <v>0</v>
      </c>
      <c r="R2268">
        <f>IF(A2268="","",J2268*Rules!$B$19+O2268*Rules!$B$22)</f>
        <v>0</v>
      </c>
      <c r="S2268">
        <f>IF(A2268="","",IF(J2268&gt;=4,Rules!$B$21,IF(J2268&gt;=3,Rules!$B$20,0)))</f>
        <v>0</v>
      </c>
      <c r="T2268">
        <f>IF(A2268="","",K2268*Rules!$B$23+L2268*Rules!$B$24+M2268*Rules!$B$25+N2268*Rules!$B$26)</f>
        <v>0</v>
      </c>
      <c r="U2268">
        <f t="shared" si="35"/>
        <v>0</v>
      </c>
    </row>
    <row r="2269" spans="1:21" x14ac:dyDescent="0.2">
      <c r="A2269" t="str">
        <f>MatchSquad!A2269</f>
        <v>M046</v>
      </c>
      <c r="B2269" t="str">
        <f>MatchSquad!B2269</f>
        <v>P068</v>
      </c>
      <c r="C2269" t="str">
        <f>MatchSquad!C2269</f>
        <v>Prasidh Krishna</v>
      </c>
      <c r="D2269" t="str">
        <f>MatchSquad!D2269</f>
        <v>BWL</v>
      </c>
      <c r="E2269" t="str">
        <f>MatchSquad!E2269</f>
        <v>GT</v>
      </c>
      <c r="F2269">
        <f>MatchSquad!G2269</f>
        <v>0</v>
      </c>
      <c r="G2269">
        <f>IF(A2269="","",SUMIFS(BallByBall!$I$2:$I$501,BallByBall!$B$2:$B$501,A2269,BallByBall!$F$2:$F$501,B2269))</f>
        <v>0</v>
      </c>
      <c r="H2269">
        <f>IF(A2269="","",COUNTIFS(BallByBall!$B$2:$B$501,A2269,BallByBall!$F$2:$F$501,B2269,BallByBall!$Q$2:$Q$501,1))</f>
        <v>0</v>
      </c>
      <c r="I2269">
        <f>IF(A2269="","",COUNTIFS(BallByBall!$B$2:$B$501,A2269,BallByBall!$F$2:$F$501,B2269,BallByBall!$R$2:$R$501,1))</f>
        <v>0</v>
      </c>
      <c r="J2269">
        <f>IF(A2269="","",SUMIFS(BallByBall!$T$2:$T$501,BallByBall!$B$2:$B$501,A2269,BallByBall!$H$2:$H$501,B2269))</f>
        <v>0</v>
      </c>
      <c r="K2269">
        <f>IF(A2269="","",SUMIFS(BallByBall!$U$2:$U$501,BallByBall!$B$2:$B$501,A2269,BallByBall!$P$2:$P$501,B2269))</f>
        <v>0</v>
      </c>
      <c r="L2269">
        <f>IF(A2269="","",SUMIFS(BallByBall!$V$2:$V$501,BallByBall!$B$2:$B$501,A2269,BallByBall!$P$2:$P$501,B2269))</f>
        <v>0</v>
      </c>
      <c r="M2269">
        <f>IF(A2269="","",SUMIFS(BallByBall!$W$2:$W$501,BallByBall!$B$2:$B$501,A2269,BallByBall!$P$2:$P$501,B2269))</f>
        <v>0</v>
      </c>
      <c r="N2269">
        <f>IF(A2269="","",SUMIFS(BallByBall!$X$2:$X$501,BallByBall!$B$2:$B$501,A2269,BallByBall!$P$2:$P$501,B2269))</f>
        <v>0</v>
      </c>
      <c r="O2269">
        <f>IF(A2269="","",SUMIFS(OverSummary!$G$2:$G$101,OverSummary!$A$2:$A$101,A2269,OverSummary!$D$2:$D$101,B2269))</f>
        <v>0</v>
      </c>
      <c r="P2269">
        <f>IF(A2269="","",G2269*Rules!$B$13+H2269*Rules!$B$14+I2269*Rules!$B$15)</f>
        <v>0</v>
      </c>
      <c r="Q2269">
        <f>IF(A2269="","",IF(G2269&gt;=100,Rules!$B$18,IF(G2269&gt;=50,Rules!$B$17,IF(G2269&gt;=30,Rules!$B$16,0)))+IF(AND(F2269=1,D2269&lt;&gt;"BWL",G2269=0),Rules!$B$27,0))</f>
        <v>0</v>
      </c>
      <c r="R2269">
        <f>IF(A2269="","",J2269*Rules!$B$19+O2269*Rules!$B$22)</f>
        <v>0</v>
      </c>
      <c r="S2269">
        <f>IF(A2269="","",IF(J2269&gt;=4,Rules!$B$21,IF(J2269&gt;=3,Rules!$B$20,0)))</f>
        <v>0</v>
      </c>
      <c r="T2269">
        <f>IF(A2269="","",K2269*Rules!$B$23+L2269*Rules!$B$24+M2269*Rules!$B$25+N2269*Rules!$B$26)</f>
        <v>0</v>
      </c>
      <c r="U2269">
        <f t="shared" si="35"/>
        <v>0</v>
      </c>
    </row>
    <row r="2270" spans="1:21" x14ac:dyDescent="0.2">
      <c r="A2270" t="str">
        <f>MatchSquad!A2270</f>
        <v>M046</v>
      </c>
      <c r="B2270" t="str">
        <f>MatchSquad!B2270</f>
        <v>P069</v>
      </c>
      <c r="C2270" t="str">
        <f>MatchSquad!C2270</f>
        <v>Manav Suthar</v>
      </c>
      <c r="D2270" t="str">
        <f>MatchSquad!D2270</f>
        <v>BWL</v>
      </c>
      <c r="E2270" t="str">
        <f>MatchSquad!E2270</f>
        <v>GT</v>
      </c>
      <c r="F2270">
        <f>MatchSquad!G2270</f>
        <v>0</v>
      </c>
      <c r="G2270">
        <f>IF(A2270="","",SUMIFS(BallByBall!$I$2:$I$501,BallByBall!$B$2:$B$501,A2270,BallByBall!$F$2:$F$501,B2270))</f>
        <v>0</v>
      </c>
      <c r="H2270">
        <f>IF(A2270="","",COUNTIFS(BallByBall!$B$2:$B$501,A2270,BallByBall!$F$2:$F$501,B2270,BallByBall!$Q$2:$Q$501,1))</f>
        <v>0</v>
      </c>
      <c r="I2270">
        <f>IF(A2270="","",COUNTIFS(BallByBall!$B$2:$B$501,A2270,BallByBall!$F$2:$F$501,B2270,BallByBall!$R$2:$R$501,1))</f>
        <v>0</v>
      </c>
      <c r="J2270">
        <f>IF(A2270="","",SUMIFS(BallByBall!$T$2:$T$501,BallByBall!$B$2:$B$501,A2270,BallByBall!$H$2:$H$501,B2270))</f>
        <v>0</v>
      </c>
      <c r="K2270">
        <f>IF(A2270="","",SUMIFS(BallByBall!$U$2:$U$501,BallByBall!$B$2:$B$501,A2270,BallByBall!$P$2:$P$501,B2270))</f>
        <v>0</v>
      </c>
      <c r="L2270">
        <f>IF(A2270="","",SUMIFS(BallByBall!$V$2:$V$501,BallByBall!$B$2:$B$501,A2270,BallByBall!$P$2:$P$501,B2270))</f>
        <v>0</v>
      </c>
      <c r="M2270">
        <f>IF(A2270="","",SUMIFS(BallByBall!$W$2:$W$501,BallByBall!$B$2:$B$501,A2270,BallByBall!$P$2:$P$501,B2270))</f>
        <v>0</v>
      </c>
      <c r="N2270">
        <f>IF(A2270="","",SUMIFS(BallByBall!$X$2:$X$501,BallByBall!$B$2:$B$501,A2270,BallByBall!$P$2:$P$501,B2270))</f>
        <v>0</v>
      </c>
      <c r="O2270">
        <f>IF(A2270="","",SUMIFS(OverSummary!$G$2:$G$101,OverSummary!$A$2:$A$101,A2270,OverSummary!$D$2:$D$101,B2270))</f>
        <v>0</v>
      </c>
      <c r="P2270">
        <f>IF(A2270="","",G2270*Rules!$B$13+H2270*Rules!$B$14+I2270*Rules!$B$15)</f>
        <v>0</v>
      </c>
      <c r="Q2270">
        <f>IF(A2270="","",IF(G2270&gt;=100,Rules!$B$18,IF(G2270&gt;=50,Rules!$B$17,IF(G2270&gt;=30,Rules!$B$16,0)))+IF(AND(F2270=1,D2270&lt;&gt;"BWL",G2270=0),Rules!$B$27,0))</f>
        <v>0</v>
      </c>
      <c r="R2270">
        <f>IF(A2270="","",J2270*Rules!$B$19+O2270*Rules!$B$22)</f>
        <v>0</v>
      </c>
      <c r="S2270">
        <f>IF(A2270="","",IF(J2270&gt;=4,Rules!$B$21,IF(J2270&gt;=3,Rules!$B$20,0)))</f>
        <v>0</v>
      </c>
      <c r="T2270">
        <f>IF(A2270="","",K2270*Rules!$B$23+L2270*Rules!$B$24+M2270*Rules!$B$25+N2270*Rules!$B$26)</f>
        <v>0</v>
      </c>
      <c r="U2270">
        <f t="shared" si="35"/>
        <v>0</v>
      </c>
    </row>
    <row r="2271" spans="1:21" x14ac:dyDescent="0.2">
      <c r="A2271" t="str">
        <f>MatchSquad!A2271</f>
        <v>M046</v>
      </c>
      <c r="B2271" t="str">
        <f>MatchSquad!B2271</f>
        <v>P070</v>
      </c>
      <c r="C2271" t="str">
        <f>MatchSquad!C2271</f>
        <v>Gurnoor Singh Brar</v>
      </c>
      <c r="D2271" t="str">
        <f>MatchSquad!D2271</f>
        <v>BWL</v>
      </c>
      <c r="E2271" t="str">
        <f>MatchSquad!E2271</f>
        <v>GT</v>
      </c>
      <c r="F2271">
        <f>MatchSquad!G2271</f>
        <v>0</v>
      </c>
      <c r="G2271">
        <f>IF(A2271="","",SUMIFS(BallByBall!$I$2:$I$501,BallByBall!$B$2:$B$501,A2271,BallByBall!$F$2:$F$501,B2271))</f>
        <v>0</v>
      </c>
      <c r="H2271">
        <f>IF(A2271="","",COUNTIFS(BallByBall!$B$2:$B$501,A2271,BallByBall!$F$2:$F$501,B2271,BallByBall!$Q$2:$Q$501,1))</f>
        <v>0</v>
      </c>
      <c r="I2271">
        <f>IF(A2271="","",COUNTIFS(BallByBall!$B$2:$B$501,A2271,BallByBall!$F$2:$F$501,B2271,BallByBall!$R$2:$R$501,1))</f>
        <v>0</v>
      </c>
      <c r="J2271">
        <f>IF(A2271="","",SUMIFS(BallByBall!$T$2:$T$501,BallByBall!$B$2:$B$501,A2271,BallByBall!$H$2:$H$501,B2271))</f>
        <v>0</v>
      </c>
      <c r="K2271">
        <f>IF(A2271="","",SUMIFS(BallByBall!$U$2:$U$501,BallByBall!$B$2:$B$501,A2271,BallByBall!$P$2:$P$501,B2271))</f>
        <v>0</v>
      </c>
      <c r="L2271">
        <f>IF(A2271="","",SUMIFS(BallByBall!$V$2:$V$501,BallByBall!$B$2:$B$501,A2271,BallByBall!$P$2:$P$501,B2271))</f>
        <v>0</v>
      </c>
      <c r="M2271">
        <f>IF(A2271="","",SUMIFS(BallByBall!$W$2:$W$501,BallByBall!$B$2:$B$501,A2271,BallByBall!$P$2:$P$501,B2271))</f>
        <v>0</v>
      </c>
      <c r="N2271">
        <f>IF(A2271="","",SUMIFS(BallByBall!$X$2:$X$501,BallByBall!$B$2:$B$501,A2271,BallByBall!$P$2:$P$501,B2271))</f>
        <v>0</v>
      </c>
      <c r="O2271">
        <f>IF(A2271="","",SUMIFS(OverSummary!$G$2:$G$101,OverSummary!$A$2:$A$101,A2271,OverSummary!$D$2:$D$101,B2271))</f>
        <v>0</v>
      </c>
      <c r="P2271">
        <f>IF(A2271="","",G2271*Rules!$B$13+H2271*Rules!$B$14+I2271*Rules!$B$15)</f>
        <v>0</v>
      </c>
      <c r="Q2271">
        <f>IF(A2271="","",IF(G2271&gt;=100,Rules!$B$18,IF(G2271&gt;=50,Rules!$B$17,IF(G2271&gt;=30,Rules!$B$16,0)))+IF(AND(F2271=1,D2271&lt;&gt;"BWL",G2271=0),Rules!$B$27,0))</f>
        <v>0</v>
      </c>
      <c r="R2271">
        <f>IF(A2271="","",J2271*Rules!$B$19+O2271*Rules!$B$22)</f>
        <v>0</v>
      </c>
      <c r="S2271">
        <f>IF(A2271="","",IF(J2271&gt;=4,Rules!$B$21,IF(J2271&gt;=3,Rules!$B$20,0)))</f>
        <v>0</v>
      </c>
      <c r="T2271">
        <f>IF(A2271="","",K2271*Rules!$B$23+L2271*Rules!$B$24+M2271*Rules!$B$25+N2271*Rules!$B$26)</f>
        <v>0</v>
      </c>
      <c r="U2271">
        <f t="shared" si="35"/>
        <v>0</v>
      </c>
    </row>
    <row r="2272" spans="1:21" x14ac:dyDescent="0.2">
      <c r="A2272" t="str">
        <f>MatchSquad!A2272</f>
        <v>M046</v>
      </c>
      <c r="B2272" t="str">
        <f>MatchSquad!B2272</f>
        <v>P071</v>
      </c>
      <c r="C2272" t="str">
        <f>MatchSquad!C2272</f>
        <v>Ishant Sharma</v>
      </c>
      <c r="D2272" t="str">
        <f>MatchSquad!D2272</f>
        <v>BWL</v>
      </c>
      <c r="E2272" t="str">
        <f>MatchSquad!E2272</f>
        <v>GT</v>
      </c>
      <c r="F2272">
        <f>MatchSquad!G2272</f>
        <v>0</v>
      </c>
      <c r="G2272">
        <f>IF(A2272="","",SUMIFS(BallByBall!$I$2:$I$501,BallByBall!$B$2:$B$501,A2272,BallByBall!$F$2:$F$501,B2272))</f>
        <v>0</v>
      </c>
      <c r="H2272">
        <f>IF(A2272="","",COUNTIFS(BallByBall!$B$2:$B$501,A2272,BallByBall!$F$2:$F$501,B2272,BallByBall!$Q$2:$Q$501,1))</f>
        <v>0</v>
      </c>
      <c r="I2272">
        <f>IF(A2272="","",COUNTIFS(BallByBall!$B$2:$B$501,A2272,BallByBall!$F$2:$F$501,B2272,BallByBall!$R$2:$R$501,1))</f>
        <v>0</v>
      </c>
      <c r="J2272">
        <f>IF(A2272="","",SUMIFS(BallByBall!$T$2:$T$501,BallByBall!$B$2:$B$501,A2272,BallByBall!$H$2:$H$501,B2272))</f>
        <v>0</v>
      </c>
      <c r="K2272">
        <f>IF(A2272="","",SUMIFS(BallByBall!$U$2:$U$501,BallByBall!$B$2:$B$501,A2272,BallByBall!$P$2:$P$501,B2272))</f>
        <v>0</v>
      </c>
      <c r="L2272">
        <f>IF(A2272="","",SUMIFS(BallByBall!$V$2:$V$501,BallByBall!$B$2:$B$501,A2272,BallByBall!$P$2:$P$501,B2272))</f>
        <v>0</v>
      </c>
      <c r="M2272">
        <f>IF(A2272="","",SUMIFS(BallByBall!$W$2:$W$501,BallByBall!$B$2:$B$501,A2272,BallByBall!$P$2:$P$501,B2272))</f>
        <v>0</v>
      </c>
      <c r="N2272">
        <f>IF(A2272="","",SUMIFS(BallByBall!$X$2:$X$501,BallByBall!$B$2:$B$501,A2272,BallByBall!$P$2:$P$501,B2272))</f>
        <v>0</v>
      </c>
      <c r="O2272">
        <f>IF(A2272="","",SUMIFS(OverSummary!$G$2:$G$101,OverSummary!$A$2:$A$101,A2272,OverSummary!$D$2:$D$101,B2272))</f>
        <v>0</v>
      </c>
      <c r="P2272">
        <f>IF(A2272="","",G2272*Rules!$B$13+H2272*Rules!$B$14+I2272*Rules!$B$15)</f>
        <v>0</v>
      </c>
      <c r="Q2272">
        <f>IF(A2272="","",IF(G2272&gt;=100,Rules!$B$18,IF(G2272&gt;=50,Rules!$B$17,IF(G2272&gt;=30,Rules!$B$16,0)))+IF(AND(F2272=1,D2272&lt;&gt;"BWL",G2272=0),Rules!$B$27,0))</f>
        <v>0</v>
      </c>
      <c r="R2272">
        <f>IF(A2272="","",J2272*Rules!$B$19+O2272*Rules!$B$22)</f>
        <v>0</v>
      </c>
      <c r="S2272">
        <f>IF(A2272="","",IF(J2272&gt;=4,Rules!$B$21,IF(J2272&gt;=3,Rules!$B$20,0)))</f>
        <v>0</v>
      </c>
      <c r="T2272">
        <f>IF(A2272="","",K2272*Rules!$B$23+L2272*Rules!$B$24+M2272*Rules!$B$25+N2272*Rules!$B$26)</f>
        <v>0</v>
      </c>
      <c r="U2272">
        <f t="shared" si="35"/>
        <v>0</v>
      </c>
    </row>
    <row r="2273" spans="1:21" x14ac:dyDescent="0.2">
      <c r="A2273" t="str">
        <f>MatchSquad!A2273</f>
        <v>M046</v>
      </c>
      <c r="B2273" t="str">
        <f>MatchSquad!B2273</f>
        <v>P072</v>
      </c>
      <c r="C2273" t="str">
        <f>MatchSquad!C2273</f>
        <v>Ashok Sharma</v>
      </c>
      <c r="D2273" t="str">
        <f>MatchSquad!D2273</f>
        <v>BWL</v>
      </c>
      <c r="E2273" t="str">
        <f>MatchSquad!E2273</f>
        <v>GT</v>
      </c>
      <c r="F2273">
        <f>MatchSquad!G2273</f>
        <v>0</v>
      </c>
      <c r="G2273">
        <f>IF(A2273="","",SUMIFS(BallByBall!$I$2:$I$501,BallByBall!$B$2:$B$501,A2273,BallByBall!$F$2:$F$501,B2273))</f>
        <v>0</v>
      </c>
      <c r="H2273">
        <f>IF(A2273="","",COUNTIFS(BallByBall!$B$2:$B$501,A2273,BallByBall!$F$2:$F$501,B2273,BallByBall!$Q$2:$Q$501,1))</f>
        <v>0</v>
      </c>
      <c r="I2273">
        <f>IF(A2273="","",COUNTIFS(BallByBall!$B$2:$B$501,A2273,BallByBall!$F$2:$F$501,B2273,BallByBall!$R$2:$R$501,1))</f>
        <v>0</v>
      </c>
      <c r="J2273">
        <f>IF(A2273="","",SUMIFS(BallByBall!$T$2:$T$501,BallByBall!$B$2:$B$501,A2273,BallByBall!$H$2:$H$501,B2273))</f>
        <v>0</v>
      </c>
      <c r="K2273">
        <f>IF(A2273="","",SUMIFS(BallByBall!$U$2:$U$501,BallByBall!$B$2:$B$501,A2273,BallByBall!$P$2:$P$501,B2273))</f>
        <v>0</v>
      </c>
      <c r="L2273">
        <f>IF(A2273="","",SUMIFS(BallByBall!$V$2:$V$501,BallByBall!$B$2:$B$501,A2273,BallByBall!$P$2:$P$501,B2273))</f>
        <v>0</v>
      </c>
      <c r="M2273">
        <f>IF(A2273="","",SUMIFS(BallByBall!$W$2:$W$501,BallByBall!$B$2:$B$501,A2273,BallByBall!$P$2:$P$501,B2273))</f>
        <v>0</v>
      </c>
      <c r="N2273">
        <f>IF(A2273="","",SUMIFS(BallByBall!$X$2:$X$501,BallByBall!$B$2:$B$501,A2273,BallByBall!$P$2:$P$501,B2273))</f>
        <v>0</v>
      </c>
      <c r="O2273">
        <f>IF(A2273="","",SUMIFS(OverSummary!$G$2:$G$101,OverSummary!$A$2:$A$101,A2273,OverSummary!$D$2:$D$101,B2273))</f>
        <v>0</v>
      </c>
      <c r="P2273">
        <f>IF(A2273="","",G2273*Rules!$B$13+H2273*Rules!$B$14+I2273*Rules!$B$15)</f>
        <v>0</v>
      </c>
      <c r="Q2273">
        <f>IF(A2273="","",IF(G2273&gt;=100,Rules!$B$18,IF(G2273&gt;=50,Rules!$B$17,IF(G2273&gt;=30,Rules!$B$16,0)))+IF(AND(F2273=1,D2273&lt;&gt;"BWL",G2273=0),Rules!$B$27,0))</f>
        <v>0</v>
      </c>
      <c r="R2273">
        <f>IF(A2273="","",J2273*Rules!$B$19+O2273*Rules!$B$22)</f>
        <v>0</v>
      </c>
      <c r="S2273">
        <f>IF(A2273="","",IF(J2273&gt;=4,Rules!$B$21,IF(J2273&gt;=3,Rules!$B$20,0)))</f>
        <v>0</v>
      </c>
      <c r="T2273">
        <f>IF(A2273="","",K2273*Rules!$B$23+L2273*Rules!$B$24+M2273*Rules!$B$25+N2273*Rules!$B$26)</f>
        <v>0</v>
      </c>
      <c r="U2273">
        <f t="shared" si="35"/>
        <v>0</v>
      </c>
    </row>
    <row r="2274" spans="1:21" x14ac:dyDescent="0.2">
      <c r="A2274" t="str">
        <f>MatchSquad!A2274</f>
        <v>M046</v>
      </c>
      <c r="B2274" t="str">
        <f>MatchSquad!B2274</f>
        <v>P073</v>
      </c>
      <c r="C2274" t="str">
        <f>MatchSquad!C2274</f>
        <v>Luke Wood</v>
      </c>
      <c r="D2274" t="str">
        <f>MatchSquad!D2274</f>
        <v>BWL</v>
      </c>
      <c r="E2274" t="str">
        <f>MatchSquad!E2274</f>
        <v>GT</v>
      </c>
      <c r="F2274">
        <f>MatchSquad!G2274</f>
        <v>0</v>
      </c>
      <c r="G2274">
        <f>IF(A2274="","",SUMIFS(BallByBall!$I$2:$I$501,BallByBall!$B$2:$B$501,A2274,BallByBall!$F$2:$F$501,B2274))</f>
        <v>0</v>
      </c>
      <c r="H2274">
        <f>IF(A2274="","",COUNTIFS(BallByBall!$B$2:$B$501,A2274,BallByBall!$F$2:$F$501,B2274,BallByBall!$Q$2:$Q$501,1))</f>
        <v>0</v>
      </c>
      <c r="I2274">
        <f>IF(A2274="","",COUNTIFS(BallByBall!$B$2:$B$501,A2274,BallByBall!$F$2:$F$501,B2274,BallByBall!$R$2:$R$501,1))</f>
        <v>0</v>
      </c>
      <c r="J2274">
        <f>IF(A2274="","",SUMIFS(BallByBall!$T$2:$T$501,BallByBall!$B$2:$B$501,A2274,BallByBall!$H$2:$H$501,B2274))</f>
        <v>0</v>
      </c>
      <c r="K2274">
        <f>IF(A2274="","",SUMIFS(BallByBall!$U$2:$U$501,BallByBall!$B$2:$B$501,A2274,BallByBall!$P$2:$P$501,B2274))</f>
        <v>0</v>
      </c>
      <c r="L2274">
        <f>IF(A2274="","",SUMIFS(BallByBall!$V$2:$V$501,BallByBall!$B$2:$B$501,A2274,BallByBall!$P$2:$P$501,B2274))</f>
        <v>0</v>
      </c>
      <c r="M2274">
        <f>IF(A2274="","",SUMIFS(BallByBall!$W$2:$W$501,BallByBall!$B$2:$B$501,A2274,BallByBall!$P$2:$P$501,B2274))</f>
        <v>0</v>
      </c>
      <c r="N2274">
        <f>IF(A2274="","",SUMIFS(BallByBall!$X$2:$X$501,BallByBall!$B$2:$B$501,A2274,BallByBall!$P$2:$P$501,B2274))</f>
        <v>0</v>
      </c>
      <c r="O2274">
        <f>IF(A2274="","",SUMIFS(OverSummary!$G$2:$G$101,OverSummary!$A$2:$A$101,A2274,OverSummary!$D$2:$D$101,B2274))</f>
        <v>0</v>
      </c>
      <c r="P2274">
        <f>IF(A2274="","",G2274*Rules!$B$13+H2274*Rules!$B$14+I2274*Rules!$B$15)</f>
        <v>0</v>
      </c>
      <c r="Q2274">
        <f>IF(A2274="","",IF(G2274&gt;=100,Rules!$B$18,IF(G2274&gt;=50,Rules!$B$17,IF(G2274&gt;=30,Rules!$B$16,0)))+IF(AND(F2274=1,D2274&lt;&gt;"BWL",G2274=0),Rules!$B$27,0))</f>
        <v>0</v>
      </c>
      <c r="R2274">
        <f>IF(A2274="","",J2274*Rules!$B$19+O2274*Rules!$B$22)</f>
        <v>0</v>
      </c>
      <c r="S2274">
        <f>IF(A2274="","",IF(J2274&gt;=4,Rules!$B$21,IF(J2274&gt;=3,Rules!$B$20,0)))</f>
        <v>0</v>
      </c>
      <c r="T2274">
        <f>IF(A2274="","",K2274*Rules!$B$23+L2274*Rules!$B$24+M2274*Rules!$B$25+N2274*Rules!$B$26)</f>
        <v>0</v>
      </c>
      <c r="U2274">
        <f t="shared" si="35"/>
        <v>0</v>
      </c>
    </row>
    <row r="2275" spans="1:21" x14ac:dyDescent="0.2">
      <c r="A2275" t="str">
        <f>MatchSquad!A2275</f>
        <v>M046</v>
      </c>
      <c r="B2275" t="str">
        <f>MatchSquad!B2275</f>
        <v>P074</v>
      </c>
      <c r="C2275" t="str">
        <f>MatchSquad!C2275</f>
        <v>Kulwant Khejroliya</v>
      </c>
      <c r="D2275" t="str">
        <f>MatchSquad!D2275</f>
        <v>BWL</v>
      </c>
      <c r="E2275" t="str">
        <f>MatchSquad!E2275</f>
        <v>GT</v>
      </c>
      <c r="F2275">
        <f>MatchSquad!G2275</f>
        <v>0</v>
      </c>
      <c r="G2275">
        <f>IF(A2275="","",SUMIFS(BallByBall!$I$2:$I$501,BallByBall!$B$2:$B$501,A2275,BallByBall!$F$2:$F$501,B2275))</f>
        <v>0</v>
      </c>
      <c r="H2275">
        <f>IF(A2275="","",COUNTIFS(BallByBall!$B$2:$B$501,A2275,BallByBall!$F$2:$F$501,B2275,BallByBall!$Q$2:$Q$501,1))</f>
        <v>0</v>
      </c>
      <c r="I2275">
        <f>IF(A2275="","",COUNTIFS(BallByBall!$B$2:$B$501,A2275,BallByBall!$F$2:$F$501,B2275,BallByBall!$R$2:$R$501,1))</f>
        <v>0</v>
      </c>
      <c r="J2275">
        <f>IF(A2275="","",SUMIFS(BallByBall!$T$2:$T$501,BallByBall!$B$2:$B$501,A2275,BallByBall!$H$2:$H$501,B2275))</f>
        <v>0</v>
      </c>
      <c r="K2275">
        <f>IF(A2275="","",SUMIFS(BallByBall!$U$2:$U$501,BallByBall!$B$2:$B$501,A2275,BallByBall!$P$2:$P$501,B2275))</f>
        <v>0</v>
      </c>
      <c r="L2275">
        <f>IF(A2275="","",SUMIFS(BallByBall!$V$2:$V$501,BallByBall!$B$2:$B$501,A2275,BallByBall!$P$2:$P$501,B2275))</f>
        <v>0</v>
      </c>
      <c r="M2275">
        <f>IF(A2275="","",SUMIFS(BallByBall!$W$2:$W$501,BallByBall!$B$2:$B$501,A2275,BallByBall!$P$2:$P$501,B2275))</f>
        <v>0</v>
      </c>
      <c r="N2275">
        <f>IF(A2275="","",SUMIFS(BallByBall!$X$2:$X$501,BallByBall!$B$2:$B$501,A2275,BallByBall!$P$2:$P$501,B2275))</f>
        <v>0</v>
      </c>
      <c r="O2275">
        <f>IF(A2275="","",SUMIFS(OverSummary!$G$2:$G$101,OverSummary!$A$2:$A$101,A2275,OverSummary!$D$2:$D$101,B2275))</f>
        <v>0</v>
      </c>
      <c r="P2275">
        <f>IF(A2275="","",G2275*Rules!$B$13+H2275*Rules!$B$14+I2275*Rules!$B$15)</f>
        <v>0</v>
      </c>
      <c r="Q2275">
        <f>IF(A2275="","",IF(G2275&gt;=100,Rules!$B$18,IF(G2275&gt;=50,Rules!$B$17,IF(G2275&gt;=30,Rules!$B$16,0)))+IF(AND(F2275=1,D2275&lt;&gt;"BWL",G2275=0),Rules!$B$27,0))</f>
        <v>0</v>
      </c>
      <c r="R2275">
        <f>IF(A2275="","",J2275*Rules!$B$19+O2275*Rules!$B$22)</f>
        <v>0</v>
      </c>
      <c r="S2275">
        <f>IF(A2275="","",IF(J2275&gt;=4,Rules!$B$21,IF(J2275&gt;=3,Rules!$B$20,0)))</f>
        <v>0</v>
      </c>
      <c r="T2275">
        <f>IF(A2275="","",K2275*Rules!$B$23+L2275*Rules!$B$24+M2275*Rules!$B$25+N2275*Rules!$B$26)</f>
        <v>0</v>
      </c>
      <c r="U2275">
        <f t="shared" si="35"/>
        <v>0</v>
      </c>
    </row>
    <row r="2276" spans="1:21" x14ac:dyDescent="0.2">
      <c r="A2276" t="str">
        <f>MatchSquad!A2276</f>
        <v>M046</v>
      </c>
      <c r="B2276" t="str">
        <f>MatchSquad!B2276</f>
        <v>P075</v>
      </c>
      <c r="C2276" t="str">
        <f>MatchSquad!C2276</f>
        <v>Rashid Khan</v>
      </c>
      <c r="D2276" t="str">
        <f>MatchSquad!D2276</f>
        <v>BWL</v>
      </c>
      <c r="E2276" t="str">
        <f>MatchSquad!E2276</f>
        <v>GT</v>
      </c>
      <c r="F2276">
        <f>MatchSquad!G2276</f>
        <v>0</v>
      </c>
      <c r="G2276">
        <f>IF(A2276="","",SUMIFS(BallByBall!$I$2:$I$501,BallByBall!$B$2:$B$501,A2276,BallByBall!$F$2:$F$501,B2276))</f>
        <v>0</v>
      </c>
      <c r="H2276">
        <f>IF(A2276="","",COUNTIFS(BallByBall!$B$2:$B$501,A2276,BallByBall!$F$2:$F$501,B2276,BallByBall!$Q$2:$Q$501,1))</f>
        <v>0</v>
      </c>
      <c r="I2276">
        <f>IF(A2276="","",COUNTIFS(BallByBall!$B$2:$B$501,A2276,BallByBall!$F$2:$F$501,B2276,BallByBall!$R$2:$R$501,1))</f>
        <v>0</v>
      </c>
      <c r="J2276">
        <f>IF(A2276="","",SUMIFS(BallByBall!$T$2:$T$501,BallByBall!$B$2:$B$501,A2276,BallByBall!$H$2:$H$501,B2276))</f>
        <v>0</v>
      </c>
      <c r="K2276">
        <f>IF(A2276="","",SUMIFS(BallByBall!$U$2:$U$501,BallByBall!$B$2:$B$501,A2276,BallByBall!$P$2:$P$501,B2276))</f>
        <v>0</v>
      </c>
      <c r="L2276">
        <f>IF(A2276="","",SUMIFS(BallByBall!$V$2:$V$501,BallByBall!$B$2:$B$501,A2276,BallByBall!$P$2:$P$501,B2276))</f>
        <v>0</v>
      </c>
      <c r="M2276">
        <f>IF(A2276="","",SUMIFS(BallByBall!$W$2:$W$501,BallByBall!$B$2:$B$501,A2276,BallByBall!$P$2:$P$501,B2276))</f>
        <v>0</v>
      </c>
      <c r="N2276">
        <f>IF(A2276="","",SUMIFS(BallByBall!$X$2:$X$501,BallByBall!$B$2:$B$501,A2276,BallByBall!$P$2:$P$501,B2276))</f>
        <v>0</v>
      </c>
      <c r="O2276">
        <f>IF(A2276="","",SUMIFS(OverSummary!$G$2:$G$101,OverSummary!$A$2:$A$101,A2276,OverSummary!$D$2:$D$101,B2276))</f>
        <v>0</v>
      </c>
      <c r="P2276">
        <f>IF(A2276="","",G2276*Rules!$B$13+H2276*Rules!$B$14+I2276*Rules!$B$15)</f>
        <v>0</v>
      </c>
      <c r="Q2276">
        <f>IF(A2276="","",IF(G2276&gt;=100,Rules!$B$18,IF(G2276&gt;=50,Rules!$B$17,IF(G2276&gt;=30,Rules!$B$16,0)))+IF(AND(F2276=1,D2276&lt;&gt;"BWL",G2276=0),Rules!$B$27,0))</f>
        <v>0</v>
      </c>
      <c r="R2276">
        <f>IF(A2276="","",J2276*Rules!$B$19+O2276*Rules!$B$22)</f>
        <v>0</v>
      </c>
      <c r="S2276">
        <f>IF(A2276="","",IF(J2276&gt;=4,Rules!$B$21,IF(J2276&gt;=3,Rules!$B$20,0)))</f>
        <v>0</v>
      </c>
      <c r="T2276">
        <f>IF(A2276="","",K2276*Rules!$B$23+L2276*Rules!$B$24+M2276*Rules!$B$25+N2276*Rules!$B$26)</f>
        <v>0</v>
      </c>
      <c r="U2276">
        <f t="shared" si="35"/>
        <v>0</v>
      </c>
    </row>
    <row r="2277" spans="1:21" x14ac:dyDescent="0.2">
      <c r="A2277" t="str">
        <f>MatchSquad!A2277</f>
        <v>M046</v>
      </c>
      <c r="B2277" t="str">
        <f>MatchSquad!B2277</f>
        <v>P151</v>
      </c>
      <c r="C2277" t="str">
        <f>MatchSquad!C2277</f>
        <v>Shreyas Iyer</v>
      </c>
      <c r="D2277" t="str">
        <f>MatchSquad!D2277</f>
        <v>BAT</v>
      </c>
      <c r="E2277" t="str">
        <f>MatchSquad!E2277</f>
        <v>PBKS</v>
      </c>
      <c r="F2277">
        <f>MatchSquad!G2277</f>
        <v>0</v>
      </c>
      <c r="G2277">
        <f>IF(A2277="","",SUMIFS(BallByBall!$I$2:$I$501,BallByBall!$B$2:$B$501,A2277,BallByBall!$F$2:$F$501,B2277))</f>
        <v>0</v>
      </c>
      <c r="H2277">
        <f>IF(A2277="","",COUNTIFS(BallByBall!$B$2:$B$501,A2277,BallByBall!$F$2:$F$501,B2277,BallByBall!$Q$2:$Q$501,1))</f>
        <v>0</v>
      </c>
      <c r="I2277">
        <f>IF(A2277="","",COUNTIFS(BallByBall!$B$2:$B$501,A2277,BallByBall!$F$2:$F$501,B2277,BallByBall!$R$2:$R$501,1))</f>
        <v>0</v>
      </c>
      <c r="J2277">
        <f>IF(A2277="","",SUMIFS(BallByBall!$T$2:$T$501,BallByBall!$B$2:$B$501,A2277,BallByBall!$H$2:$H$501,B2277))</f>
        <v>0</v>
      </c>
      <c r="K2277">
        <f>IF(A2277="","",SUMIFS(BallByBall!$U$2:$U$501,BallByBall!$B$2:$B$501,A2277,BallByBall!$P$2:$P$501,B2277))</f>
        <v>0</v>
      </c>
      <c r="L2277">
        <f>IF(A2277="","",SUMIFS(BallByBall!$V$2:$V$501,BallByBall!$B$2:$B$501,A2277,BallByBall!$P$2:$P$501,B2277))</f>
        <v>0</v>
      </c>
      <c r="M2277">
        <f>IF(A2277="","",SUMIFS(BallByBall!$W$2:$W$501,BallByBall!$B$2:$B$501,A2277,BallByBall!$P$2:$P$501,B2277))</f>
        <v>0</v>
      </c>
      <c r="N2277">
        <f>IF(A2277="","",SUMIFS(BallByBall!$X$2:$X$501,BallByBall!$B$2:$B$501,A2277,BallByBall!$P$2:$P$501,B2277))</f>
        <v>0</v>
      </c>
      <c r="O2277">
        <f>IF(A2277="","",SUMIFS(OverSummary!$G$2:$G$101,OverSummary!$A$2:$A$101,A2277,OverSummary!$D$2:$D$101,B2277))</f>
        <v>0</v>
      </c>
      <c r="P2277">
        <f>IF(A2277="","",G2277*Rules!$B$13+H2277*Rules!$B$14+I2277*Rules!$B$15)</f>
        <v>0</v>
      </c>
      <c r="Q2277">
        <f>IF(A2277="","",IF(G2277&gt;=100,Rules!$B$18,IF(G2277&gt;=50,Rules!$B$17,IF(G2277&gt;=30,Rules!$B$16,0)))+IF(AND(F2277=1,D2277&lt;&gt;"BWL",G2277=0),Rules!$B$27,0))</f>
        <v>0</v>
      </c>
      <c r="R2277">
        <f>IF(A2277="","",J2277*Rules!$B$19+O2277*Rules!$B$22)</f>
        <v>0</v>
      </c>
      <c r="S2277">
        <f>IF(A2277="","",IF(J2277&gt;=4,Rules!$B$21,IF(J2277&gt;=3,Rules!$B$20,0)))</f>
        <v>0</v>
      </c>
      <c r="T2277">
        <f>IF(A2277="","",K2277*Rules!$B$23+L2277*Rules!$B$24+M2277*Rules!$B$25+N2277*Rules!$B$26)</f>
        <v>0</v>
      </c>
      <c r="U2277">
        <f t="shared" si="35"/>
        <v>0</v>
      </c>
    </row>
    <row r="2278" spans="1:21" x14ac:dyDescent="0.2">
      <c r="A2278" t="str">
        <f>MatchSquad!A2278</f>
        <v>M046</v>
      </c>
      <c r="B2278" t="str">
        <f>MatchSquad!B2278</f>
        <v>P152</v>
      </c>
      <c r="C2278" t="str">
        <f>MatchSquad!C2278</f>
        <v>Nehal Wadhera</v>
      </c>
      <c r="D2278" t="str">
        <f>MatchSquad!D2278</f>
        <v>BAT</v>
      </c>
      <c r="E2278" t="str">
        <f>MatchSquad!E2278</f>
        <v>PBKS</v>
      </c>
      <c r="F2278">
        <f>MatchSquad!G2278</f>
        <v>0</v>
      </c>
      <c r="G2278">
        <f>IF(A2278="","",SUMIFS(BallByBall!$I$2:$I$501,BallByBall!$B$2:$B$501,A2278,BallByBall!$F$2:$F$501,B2278))</f>
        <v>0</v>
      </c>
      <c r="H2278">
        <f>IF(A2278="","",COUNTIFS(BallByBall!$B$2:$B$501,A2278,BallByBall!$F$2:$F$501,B2278,BallByBall!$Q$2:$Q$501,1))</f>
        <v>0</v>
      </c>
      <c r="I2278">
        <f>IF(A2278="","",COUNTIFS(BallByBall!$B$2:$B$501,A2278,BallByBall!$F$2:$F$501,B2278,BallByBall!$R$2:$R$501,1))</f>
        <v>0</v>
      </c>
      <c r="J2278">
        <f>IF(A2278="","",SUMIFS(BallByBall!$T$2:$T$501,BallByBall!$B$2:$B$501,A2278,BallByBall!$H$2:$H$501,B2278))</f>
        <v>0</v>
      </c>
      <c r="K2278">
        <f>IF(A2278="","",SUMIFS(BallByBall!$U$2:$U$501,BallByBall!$B$2:$B$501,A2278,BallByBall!$P$2:$P$501,B2278))</f>
        <v>0</v>
      </c>
      <c r="L2278">
        <f>IF(A2278="","",SUMIFS(BallByBall!$V$2:$V$501,BallByBall!$B$2:$B$501,A2278,BallByBall!$P$2:$P$501,B2278))</f>
        <v>0</v>
      </c>
      <c r="M2278">
        <f>IF(A2278="","",SUMIFS(BallByBall!$W$2:$W$501,BallByBall!$B$2:$B$501,A2278,BallByBall!$P$2:$P$501,B2278))</f>
        <v>0</v>
      </c>
      <c r="N2278">
        <f>IF(A2278="","",SUMIFS(BallByBall!$X$2:$X$501,BallByBall!$B$2:$B$501,A2278,BallByBall!$P$2:$P$501,B2278))</f>
        <v>0</v>
      </c>
      <c r="O2278">
        <f>IF(A2278="","",SUMIFS(OverSummary!$G$2:$G$101,OverSummary!$A$2:$A$101,A2278,OverSummary!$D$2:$D$101,B2278))</f>
        <v>0</v>
      </c>
      <c r="P2278">
        <f>IF(A2278="","",G2278*Rules!$B$13+H2278*Rules!$B$14+I2278*Rules!$B$15)</f>
        <v>0</v>
      </c>
      <c r="Q2278">
        <f>IF(A2278="","",IF(G2278&gt;=100,Rules!$B$18,IF(G2278&gt;=50,Rules!$B$17,IF(G2278&gt;=30,Rules!$B$16,0)))+IF(AND(F2278=1,D2278&lt;&gt;"BWL",G2278=0),Rules!$B$27,0))</f>
        <v>0</v>
      </c>
      <c r="R2278">
        <f>IF(A2278="","",J2278*Rules!$B$19+O2278*Rules!$B$22)</f>
        <v>0</v>
      </c>
      <c r="S2278">
        <f>IF(A2278="","",IF(J2278&gt;=4,Rules!$B$21,IF(J2278&gt;=3,Rules!$B$20,0)))</f>
        <v>0</v>
      </c>
      <c r="T2278">
        <f>IF(A2278="","",K2278*Rules!$B$23+L2278*Rules!$B$24+M2278*Rules!$B$25+N2278*Rules!$B$26)</f>
        <v>0</v>
      </c>
      <c r="U2278">
        <f t="shared" si="35"/>
        <v>0</v>
      </c>
    </row>
    <row r="2279" spans="1:21" x14ac:dyDescent="0.2">
      <c r="A2279" t="str">
        <f>MatchSquad!A2279</f>
        <v>M046</v>
      </c>
      <c r="B2279" t="str">
        <f>MatchSquad!B2279</f>
        <v>P153</v>
      </c>
      <c r="C2279" t="str">
        <f>MatchSquad!C2279</f>
        <v>Vishnu Vinod</v>
      </c>
      <c r="D2279" t="str">
        <f>MatchSquad!D2279</f>
        <v>WK</v>
      </c>
      <c r="E2279" t="str">
        <f>MatchSquad!E2279</f>
        <v>PBKS</v>
      </c>
      <c r="F2279">
        <f>MatchSquad!G2279</f>
        <v>0</v>
      </c>
      <c r="G2279">
        <f>IF(A2279="","",SUMIFS(BallByBall!$I$2:$I$501,BallByBall!$B$2:$B$501,A2279,BallByBall!$F$2:$F$501,B2279))</f>
        <v>0</v>
      </c>
      <c r="H2279">
        <f>IF(A2279="","",COUNTIFS(BallByBall!$B$2:$B$501,A2279,BallByBall!$F$2:$F$501,B2279,BallByBall!$Q$2:$Q$501,1))</f>
        <v>0</v>
      </c>
      <c r="I2279">
        <f>IF(A2279="","",COUNTIFS(BallByBall!$B$2:$B$501,A2279,BallByBall!$F$2:$F$501,B2279,BallByBall!$R$2:$R$501,1))</f>
        <v>0</v>
      </c>
      <c r="J2279">
        <f>IF(A2279="","",SUMIFS(BallByBall!$T$2:$T$501,BallByBall!$B$2:$B$501,A2279,BallByBall!$H$2:$H$501,B2279))</f>
        <v>0</v>
      </c>
      <c r="K2279">
        <f>IF(A2279="","",SUMIFS(BallByBall!$U$2:$U$501,BallByBall!$B$2:$B$501,A2279,BallByBall!$P$2:$P$501,B2279))</f>
        <v>0</v>
      </c>
      <c r="L2279">
        <f>IF(A2279="","",SUMIFS(BallByBall!$V$2:$V$501,BallByBall!$B$2:$B$501,A2279,BallByBall!$P$2:$P$501,B2279))</f>
        <v>0</v>
      </c>
      <c r="M2279">
        <f>IF(A2279="","",SUMIFS(BallByBall!$W$2:$W$501,BallByBall!$B$2:$B$501,A2279,BallByBall!$P$2:$P$501,B2279))</f>
        <v>0</v>
      </c>
      <c r="N2279">
        <f>IF(A2279="","",SUMIFS(BallByBall!$X$2:$X$501,BallByBall!$B$2:$B$501,A2279,BallByBall!$P$2:$P$501,B2279))</f>
        <v>0</v>
      </c>
      <c r="O2279">
        <f>IF(A2279="","",SUMIFS(OverSummary!$G$2:$G$101,OverSummary!$A$2:$A$101,A2279,OverSummary!$D$2:$D$101,B2279))</f>
        <v>0</v>
      </c>
      <c r="P2279">
        <f>IF(A2279="","",G2279*Rules!$B$13+H2279*Rules!$B$14+I2279*Rules!$B$15)</f>
        <v>0</v>
      </c>
      <c r="Q2279">
        <f>IF(A2279="","",IF(G2279&gt;=100,Rules!$B$18,IF(G2279&gt;=50,Rules!$B$17,IF(G2279&gt;=30,Rules!$B$16,0)))+IF(AND(F2279=1,D2279&lt;&gt;"BWL",G2279=0),Rules!$B$27,0))</f>
        <v>0</v>
      </c>
      <c r="R2279">
        <f>IF(A2279="","",J2279*Rules!$B$19+O2279*Rules!$B$22)</f>
        <v>0</v>
      </c>
      <c r="S2279">
        <f>IF(A2279="","",IF(J2279&gt;=4,Rules!$B$21,IF(J2279&gt;=3,Rules!$B$20,0)))</f>
        <v>0</v>
      </c>
      <c r="T2279">
        <f>IF(A2279="","",K2279*Rules!$B$23+L2279*Rules!$B$24+M2279*Rules!$B$25+N2279*Rules!$B$26)</f>
        <v>0</v>
      </c>
      <c r="U2279">
        <f t="shared" si="35"/>
        <v>0</v>
      </c>
    </row>
    <row r="2280" spans="1:21" x14ac:dyDescent="0.2">
      <c r="A2280" t="str">
        <f>MatchSquad!A2280</f>
        <v>M046</v>
      </c>
      <c r="B2280" t="str">
        <f>MatchSquad!B2280</f>
        <v>P154</v>
      </c>
      <c r="C2280" t="str">
        <f>MatchSquad!C2280</f>
        <v>Harnoor Pannu</v>
      </c>
      <c r="D2280" t="str">
        <f>MatchSquad!D2280</f>
        <v>BAT</v>
      </c>
      <c r="E2280" t="str">
        <f>MatchSquad!E2280</f>
        <v>PBKS</v>
      </c>
      <c r="F2280">
        <f>MatchSquad!G2280</f>
        <v>0</v>
      </c>
      <c r="G2280">
        <f>IF(A2280="","",SUMIFS(BallByBall!$I$2:$I$501,BallByBall!$B$2:$B$501,A2280,BallByBall!$F$2:$F$501,B2280))</f>
        <v>0</v>
      </c>
      <c r="H2280">
        <f>IF(A2280="","",COUNTIFS(BallByBall!$B$2:$B$501,A2280,BallByBall!$F$2:$F$501,B2280,BallByBall!$Q$2:$Q$501,1))</f>
        <v>0</v>
      </c>
      <c r="I2280">
        <f>IF(A2280="","",COUNTIFS(BallByBall!$B$2:$B$501,A2280,BallByBall!$F$2:$F$501,B2280,BallByBall!$R$2:$R$501,1))</f>
        <v>0</v>
      </c>
      <c r="J2280">
        <f>IF(A2280="","",SUMIFS(BallByBall!$T$2:$T$501,BallByBall!$B$2:$B$501,A2280,BallByBall!$H$2:$H$501,B2280))</f>
        <v>0</v>
      </c>
      <c r="K2280">
        <f>IF(A2280="","",SUMIFS(BallByBall!$U$2:$U$501,BallByBall!$B$2:$B$501,A2280,BallByBall!$P$2:$P$501,B2280))</f>
        <v>0</v>
      </c>
      <c r="L2280">
        <f>IF(A2280="","",SUMIFS(BallByBall!$V$2:$V$501,BallByBall!$B$2:$B$501,A2280,BallByBall!$P$2:$P$501,B2280))</f>
        <v>0</v>
      </c>
      <c r="M2280">
        <f>IF(A2280="","",SUMIFS(BallByBall!$W$2:$W$501,BallByBall!$B$2:$B$501,A2280,BallByBall!$P$2:$P$501,B2280))</f>
        <v>0</v>
      </c>
      <c r="N2280">
        <f>IF(A2280="","",SUMIFS(BallByBall!$X$2:$X$501,BallByBall!$B$2:$B$501,A2280,BallByBall!$P$2:$P$501,B2280))</f>
        <v>0</v>
      </c>
      <c r="O2280">
        <f>IF(A2280="","",SUMIFS(OverSummary!$G$2:$G$101,OverSummary!$A$2:$A$101,A2280,OverSummary!$D$2:$D$101,B2280))</f>
        <v>0</v>
      </c>
      <c r="P2280">
        <f>IF(A2280="","",G2280*Rules!$B$13+H2280*Rules!$B$14+I2280*Rules!$B$15)</f>
        <v>0</v>
      </c>
      <c r="Q2280">
        <f>IF(A2280="","",IF(G2280&gt;=100,Rules!$B$18,IF(G2280&gt;=50,Rules!$B$17,IF(G2280&gt;=30,Rules!$B$16,0)))+IF(AND(F2280=1,D2280&lt;&gt;"BWL",G2280=0),Rules!$B$27,0))</f>
        <v>0</v>
      </c>
      <c r="R2280">
        <f>IF(A2280="","",J2280*Rules!$B$19+O2280*Rules!$B$22)</f>
        <v>0</v>
      </c>
      <c r="S2280">
        <f>IF(A2280="","",IF(J2280&gt;=4,Rules!$B$21,IF(J2280&gt;=3,Rules!$B$20,0)))</f>
        <v>0</v>
      </c>
      <c r="T2280">
        <f>IF(A2280="","",K2280*Rules!$B$23+L2280*Rules!$B$24+M2280*Rules!$B$25+N2280*Rules!$B$26)</f>
        <v>0</v>
      </c>
      <c r="U2280">
        <f t="shared" si="35"/>
        <v>0</v>
      </c>
    </row>
    <row r="2281" spans="1:21" x14ac:dyDescent="0.2">
      <c r="A2281" t="str">
        <f>MatchSquad!A2281</f>
        <v>M046</v>
      </c>
      <c r="B2281" t="str">
        <f>MatchSquad!B2281</f>
        <v>P155</v>
      </c>
      <c r="C2281" t="str">
        <f>MatchSquad!C2281</f>
        <v>Pyla Avinash</v>
      </c>
      <c r="D2281" t="str">
        <f>MatchSquad!D2281</f>
        <v>BAT</v>
      </c>
      <c r="E2281" t="str">
        <f>MatchSquad!E2281</f>
        <v>PBKS</v>
      </c>
      <c r="F2281">
        <f>MatchSquad!G2281</f>
        <v>0</v>
      </c>
      <c r="G2281">
        <f>IF(A2281="","",SUMIFS(BallByBall!$I$2:$I$501,BallByBall!$B$2:$B$501,A2281,BallByBall!$F$2:$F$501,B2281))</f>
        <v>0</v>
      </c>
      <c r="H2281">
        <f>IF(A2281="","",COUNTIFS(BallByBall!$B$2:$B$501,A2281,BallByBall!$F$2:$F$501,B2281,BallByBall!$Q$2:$Q$501,1))</f>
        <v>0</v>
      </c>
      <c r="I2281">
        <f>IF(A2281="","",COUNTIFS(BallByBall!$B$2:$B$501,A2281,BallByBall!$F$2:$F$501,B2281,BallByBall!$R$2:$R$501,1))</f>
        <v>0</v>
      </c>
      <c r="J2281">
        <f>IF(A2281="","",SUMIFS(BallByBall!$T$2:$T$501,BallByBall!$B$2:$B$501,A2281,BallByBall!$H$2:$H$501,B2281))</f>
        <v>0</v>
      </c>
      <c r="K2281">
        <f>IF(A2281="","",SUMIFS(BallByBall!$U$2:$U$501,BallByBall!$B$2:$B$501,A2281,BallByBall!$P$2:$P$501,B2281))</f>
        <v>0</v>
      </c>
      <c r="L2281">
        <f>IF(A2281="","",SUMIFS(BallByBall!$V$2:$V$501,BallByBall!$B$2:$B$501,A2281,BallByBall!$P$2:$P$501,B2281))</f>
        <v>0</v>
      </c>
      <c r="M2281">
        <f>IF(A2281="","",SUMIFS(BallByBall!$W$2:$W$501,BallByBall!$B$2:$B$501,A2281,BallByBall!$P$2:$P$501,B2281))</f>
        <v>0</v>
      </c>
      <c r="N2281">
        <f>IF(A2281="","",SUMIFS(BallByBall!$X$2:$X$501,BallByBall!$B$2:$B$501,A2281,BallByBall!$P$2:$P$501,B2281))</f>
        <v>0</v>
      </c>
      <c r="O2281">
        <f>IF(A2281="","",SUMIFS(OverSummary!$G$2:$G$101,OverSummary!$A$2:$A$101,A2281,OverSummary!$D$2:$D$101,B2281))</f>
        <v>0</v>
      </c>
      <c r="P2281">
        <f>IF(A2281="","",G2281*Rules!$B$13+H2281*Rules!$B$14+I2281*Rules!$B$15)</f>
        <v>0</v>
      </c>
      <c r="Q2281">
        <f>IF(A2281="","",IF(G2281&gt;=100,Rules!$B$18,IF(G2281&gt;=50,Rules!$B$17,IF(G2281&gt;=30,Rules!$B$16,0)))+IF(AND(F2281=1,D2281&lt;&gt;"BWL",G2281=0),Rules!$B$27,0))</f>
        <v>0</v>
      </c>
      <c r="R2281">
        <f>IF(A2281="","",J2281*Rules!$B$19+O2281*Rules!$B$22)</f>
        <v>0</v>
      </c>
      <c r="S2281">
        <f>IF(A2281="","",IF(J2281&gt;=4,Rules!$B$21,IF(J2281&gt;=3,Rules!$B$20,0)))</f>
        <v>0</v>
      </c>
      <c r="T2281">
        <f>IF(A2281="","",K2281*Rules!$B$23+L2281*Rules!$B$24+M2281*Rules!$B$25+N2281*Rules!$B$26)</f>
        <v>0</v>
      </c>
      <c r="U2281">
        <f t="shared" si="35"/>
        <v>0</v>
      </c>
    </row>
    <row r="2282" spans="1:21" x14ac:dyDescent="0.2">
      <c r="A2282" t="str">
        <f>MatchSquad!A2282</f>
        <v>M046</v>
      </c>
      <c r="B2282" t="str">
        <f>MatchSquad!B2282</f>
        <v>P156</v>
      </c>
      <c r="C2282" t="str">
        <f>MatchSquad!C2282</f>
        <v>Prabhsimran Singh</v>
      </c>
      <c r="D2282" t="str">
        <f>MatchSquad!D2282</f>
        <v>WK</v>
      </c>
      <c r="E2282" t="str">
        <f>MatchSquad!E2282</f>
        <v>PBKS</v>
      </c>
      <c r="F2282">
        <f>MatchSquad!G2282</f>
        <v>0</v>
      </c>
      <c r="G2282">
        <f>IF(A2282="","",SUMIFS(BallByBall!$I$2:$I$501,BallByBall!$B$2:$B$501,A2282,BallByBall!$F$2:$F$501,B2282))</f>
        <v>0</v>
      </c>
      <c r="H2282">
        <f>IF(A2282="","",COUNTIFS(BallByBall!$B$2:$B$501,A2282,BallByBall!$F$2:$F$501,B2282,BallByBall!$Q$2:$Q$501,1))</f>
        <v>0</v>
      </c>
      <c r="I2282">
        <f>IF(A2282="","",COUNTIFS(BallByBall!$B$2:$B$501,A2282,BallByBall!$F$2:$F$501,B2282,BallByBall!$R$2:$R$501,1))</f>
        <v>0</v>
      </c>
      <c r="J2282">
        <f>IF(A2282="","",SUMIFS(BallByBall!$T$2:$T$501,BallByBall!$B$2:$B$501,A2282,BallByBall!$H$2:$H$501,B2282))</f>
        <v>0</v>
      </c>
      <c r="K2282">
        <f>IF(A2282="","",SUMIFS(BallByBall!$U$2:$U$501,BallByBall!$B$2:$B$501,A2282,BallByBall!$P$2:$P$501,B2282))</f>
        <v>0</v>
      </c>
      <c r="L2282">
        <f>IF(A2282="","",SUMIFS(BallByBall!$V$2:$V$501,BallByBall!$B$2:$B$501,A2282,BallByBall!$P$2:$P$501,B2282))</f>
        <v>0</v>
      </c>
      <c r="M2282">
        <f>IF(A2282="","",SUMIFS(BallByBall!$W$2:$W$501,BallByBall!$B$2:$B$501,A2282,BallByBall!$P$2:$P$501,B2282))</f>
        <v>0</v>
      </c>
      <c r="N2282">
        <f>IF(A2282="","",SUMIFS(BallByBall!$X$2:$X$501,BallByBall!$B$2:$B$501,A2282,BallByBall!$P$2:$P$501,B2282))</f>
        <v>0</v>
      </c>
      <c r="O2282">
        <f>IF(A2282="","",SUMIFS(OverSummary!$G$2:$G$101,OverSummary!$A$2:$A$101,A2282,OverSummary!$D$2:$D$101,B2282))</f>
        <v>0</v>
      </c>
      <c r="P2282">
        <f>IF(A2282="","",G2282*Rules!$B$13+H2282*Rules!$B$14+I2282*Rules!$B$15)</f>
        <v>0</v>
      </c>
      <c r="Q2282">
        <f>IF(A2282="","",IF(G2282&gt;=100,Rules!$B$18,IF(G2282&gt;=50,Rules!$B$17,IF(G2282&gt;=30,Rules!$B$16,0)))+IF(AND(F2282=1,D2282&lt;&gt;"BWL",G2282=0),Rules!$B$27,0))</f>
        <v>0</v>
      </c>
      <c r="R2282">
        <f>IF(A2282="","",J2282*Rules!$B$19+O2282*Rules!$B$22)</f>
        <v>0</v>
      </c>
      <c r="S2282">
        <f>IF(A2282="","",IF(J2282&gt;=4,Rules!$B$21,IF(J2282&gt;=3,Rules!$B$20,0)))</f>
        <v>0</v>
      </c>
      <c r="T2282">
        <f>IF(A2282="","",K2282*Rules!$B$23+L2282*Rules!$B$24+M2282*Rules!$B$25+N2282*Rules!$B$26)</f>
        <v>0</v>
      </c>
      <c r="U2282">
        <f t="shared" si="35"/>
        <v>0</v>
      </c>
    </row>
    <row r="2283" spans="1:21" x14ac:dyDescent="0.2">
      <c r="A2283" t="str">
        <f>MatchSquad!A2283</f>
        <v>M046</v>
      </c>
      <c r="B2283" t="str">
        <f>MatchSquad!B2283</f>
        <v>P157</v>
      </c>
      <c r="C2283" t="str">
        <f>MatchSquad!C2283</f>
        <v>Shashank Singh</v>
      </c>
      <c r="D2283" t="str">
        <f>MatchSquad!D2283</f>
        <v>BAT</v>
      </c>
      <c r="E2283" t="str">
        <f>MatchSquad!E2283</f>
        <v>PBKS</v>
      </c>
      <c r="F2283">
        <f>MatchSquad!G2283</f>
        <v>0</v>
      </c>
      <c r="G2283">
        <f>IF(A2283="","",SUMIFS(BallByBall!$I$2:$I$501,BallByBall!$B$2:$B$501,A2283,BallByBall!$F$2:$F$501,B2283))</f>
        <v>0</v>
      </c>
      <c r="H2283">
        <f>IF(A2283="","",COUNTIFS(BallByBall!$B$2:$B$501,A2283,BallByBall!$F$2:$F$501,B2283,BallByBall!$Q$2:$Q$501,1))</f>
        <v>0</v>
      </c>
      <c r="I2283">
        <f>IF(A2283="","",COUNTIFS(BallByBall!$B$2:$B$501,A2283,BallByBall!$F$2:$F$501,B2283,BallByBall!$R$2:$R$501,1))</f>
        <v>0</v>
      </c>
      <c r="J2283">
        <f>IF(A2283="","",SUMIFS(BallByBall!$T$2:$T$501,BallByBall!$B$2:$B$501,A2283,BallByBall!$H$2:$H$501,B2283))</f>
        <v>0</v>
      </c>
      <c r="K2283">
        <f>IF(A2283="","",SUMIFS(BallByBall!$U$2:$U$501,BallByBall!$B$2:$B$501,A2283,BallByBall!$P$2:$P$501,B2283))</f>
        <v>0</v>
      </c>
      <c r="L2283">
        <f>IF(A2283="","",SUMIFS(BallByBall!$V$2:$V$501,BallByBall!$B$2:$B$501,A2283,BallByBall!$P$2:$P$501,B2283))</f>
        <v>0</v>
      </c>
      <c r="M2283">
        <f>IF(A2283="","",SUMIFS(BallByBall!$W$2:$W$501,BallByBall!$B$2:$B$501,A2283,BallByBall!$P$2:$P$501,B2283))</f>
        <v>0</v>
      </c>
      <c r="N2283">
        <f>IF(A2283="","",SUMIFS(BallByBall!$X$2:$X$501,BallByBall!$B$2:$B$501,A2283,BallByBall!$P$2:$P$501,B2283))</f>
        <v>0</v>
      </c>
      <c r="O2283">
        <f>IF(A2283="","",SUMIFS(OverSummary!$G$2:$G$101,OverSummary!$A$2:$A$101,A2283,OverSummary!$D$2:$D$101,B2283))</f>
        <v>0</v>
      </c>
      <c r="P2283">
        <f>IF(A2283="","",G2283*Rules!$B$13+H2283*Rules!$B$14+I2283*Rules!$B$15)</f>
        <v>0</v>
      </c>
      <c r="Q2283">
        <f>IF(A2283="","",IF(G2283&gt;=100,Rules!$B$18,IF(G2283&gt;=50,Rules!$B$17,IF(G2283&gt;=30,Rules!$B$16,0)))+IF(AND(F2283=1,D2283&lt;&gt;"BWL",G2283=0),Rules!$B$27,0))</f>
        <v>0</v>
      </c>
      <c r="R2283">
        <f>IF(A2283="","",J2283*Rules!$B$19+O2283*Rules!$B$22)</f>
        <v>0</v>
      </c>
      <c r="S2283">
        <f>IF(A2283="","",IF(J2283&gt;=4,Rules!$B$21,IF(J2283&gt;=3,Rules!$B$20,0)))</f>
        <v>0</v>
      </c>
      <c r="T2283">
        <f>IF(A2283="","",K2283*Rules!$B$23+L2283*Rules!$B$24+M2283*Rules!$B$25+N2283*Rules!$B$26)</f>
        <v>0</v>
      </c>
      <c r="U2283">
        <f t="shared" si="35"/>
        <v>0</v>
      </c>
    </row>
    <row r="2284" spans="1:21" x14ac:dyDescent="0.2">
      <c r="A2284" t="str">
        <f>MatchSquad!A2284</f>
        <v>M046</v>
      </c>
      <c r="B2284" t="str">
        <f>MatchSquad!B2284</f>
        <v>P158</v>
      </c>
      <c r="C2284" t="str">
        <f>MatchSquad!C2284</f>
        <v>Marcus Stoinis</v>
      </c>
      <c r="D2284" t="str">
        <f>MatchSquad!D2284</f>
        <v>AR</v>
      </c>
      <c r="E2284" t="str">
        <f>MatchSquad!E2284</f>
        <v>PBKS</v>
      </c>
      <c r="F2284">
        <f>MatchSquad!G2284</f>
        <v>0</v>
      </c>
      <c r="G2284">
        <f>IF(A2284="","",SUMIFS(BallByBall!$I$2:$I$501,BallByBall!$B$2:$B$501,A2284,BallByBall!$F$2:$F$501,B2284))</f>
        <v>0</v>
      </c>
      <c r="H2284">
        <f>IF(A2284="","",COUNTIFS(BallByBall!$B$2:$B$501,A2284,BallByBall!$F$2:$F$501,B2284,BallByBall!$Q$2:$Q$501,1))</f>
        <v>0</v>
      </c>
      <c r="I2284">
        <f>IF(A2284="","",COUNTIFS(BallByBall!$B$2:$B$501,A2284,BallByBall!$F$2:$F$501,B2284,BallByBall!$R$2:$R$501,1))</f>
        <v>0</v>
      </c>
      <c r="J2284">
        <f>IF(A2284="","",SUMIFS(BallByBall!$T$2:$T$501,BallByBall!$B$2:$B$501,A2284,BallByBall!$H$2:$H$501,B2284))</f>
        <v>0</v>
      </c>
      <c r="K2284">
        <f>IF(A2284="","",SUMIFS(BallByBall!$U$2:$U$501,BallByBall!$B$2:$B$501,A2284,BallByBall!$P$2:$P$501,B2284))</f>
        <v>0</v>
      </c>
      <c r="L2284">
        <f>IF(A2284="","",SUMIFS(BallByBall!$V$2:$V$501,BallByBall!$B$2:$B$501,A2284,BallByBall!$P$2:$P$501,B2284))</f>
        <v>0</v>
      </c>
      <c r="M2284">
        <f>IF(A2284="","",SUMIFS(BallByBall!$W$2:$W$501,BallByBall!$B$2:$B$501,A2284,BallByBall!$P$2:$P$501,B2284))</f>
        <v>0</v>
      </c>
      <c r="N2284">
        <f>IF(A2284="","",SUMIFS(BallByBall!$X$2:$X$501,BallByBall!$B$2:$B$501,A2284,BallByBall!$P$2:$P$501,B2284))</f>
        <v>0</v>
      </c>
      <c r="O2284">
        <f>IF(A2284="","",SUMIFS(OverSummary!$G$2:$G$101,OverSummary!$A$2:$A$101,A2284,OverSummary!$D$2:$D$101,B2284))</f>
        <v>0</v>
      </c>
      <c r="P2284">
        <f>IF(A2284="","",G2284*Rules!$B$13+H2284*Rules!$B$14+I2284*Rules!$B$15)</f>
        <v>0</v>
      </c>
      <c r="Q2284">
        <f>IF(A2284="","",IF(G2284&gt;=100,Rules!$B$18,IF(G2284&gt;=50,Rules!$B$17,IF(G2284&gt;=30,Rules!$B$16,0)))+IF(AND(F2284=1,D2284&lt;&gt;"BWL",G2284=0),Rules!$B$27,0))</f>
        <v>0</v>
      </c>
      <c r="R2284">
        <f>IF(A2284="","",J2284*Rules!$B$19+O2284*Rules!$B$22)</f>
        <v>0</v>
      </c>
      <c r="S2284">
        <f>IF(A2284="","",IF(J2284&gt;=4,Rules!$B$21,IF(J2284&gt;=3,Rules!$B$20,0)))</f>
        <v>0</v>
      </c>
      <c r="T2284">
        <f>IF(A2284="","",K2284*Rules!$B$23+L2284*Rules!$B$24+M2284*Rules!$B$25+N2284*Rules!$B$26)</f>
        <v>0</v>
      </c>
      <c r="U2284">
        <f t="shared" si="35"/>
        <v>0</v>
      </c>
    </row>
    <row r="2285" spans="1:21" x14ac:dyDescent="0.2">
      <c r="A2285" t="str">
        <f>MatchSquad!A2285</f>
        <v>M046</v>
      </c>
      <c r="B2285" t="str">
        <f>MatchSquad!B2285</f>
        <v>P159</v>
      </c>
      <c r="C2285" t="str">
        <f>MatchSquad!C2285</f>
        <v>Harpreet Brar</v>
      </c>
      <c r="D2285" t="str">
        <f>MatchSquad!D2285</f>
        <v>AR</v>
      </c>
      <c r="E2285" t="str">
        <f>MatchSquad!E2285</f>
        <v>PBKS</v>
      </c>
      <c r="F2285">
        <f>MatchSquad!G2285</f>
        <v>0</v>
      </c>
      <c r="G2285">
        <f>IF(A2285="","",SUMIFS(BallByBall!$I$2:$I$501,BallByBall!$B$2:$B$501,A2285,BallByBall!$F$2:$F$501,B2285))</f>
        <v>0</v>
      </c>
      <c r="H2285">
        <f>IF(A2285="","",COUNTIFS(BallByBall!$B$2:$B$501,A2285,BallByBall!$F$2:$F$501,B2285,BallByBall!$Q$2:$Q$501,1))</f>
        <v>0</v>
      </c>
      <c r="I2285">
        <f>IF(A2285="","",COUNTIFS(BallByBall!$B$2:$B$501,A2285,BallByBall!$F$2:$F$501,B2285,BallByBall!$R$2:$R$501,1))</f>
        <v>0</v>
      </c>
      <c r="J2285">
        <f>IF(A2285="","",SUMIFS(BallByBall!$T$2:$T$501,BallByBall!$B$2:$B$501,A2285,BallByBall!$H$2:$H$501,B2285))</f>
        <v>0</v>
      </c>
      <c r="K2285">
        <f>IF(A2285="","",SUMIFS(BallByBall!$U$2:$U$501,BallByBall!$B$2:$B$501,A2285,BallByBall!$P$2:$P$501,B2285))</f>
        <v>0</v>
      </c>
      <c r="L2285">
        <f>IF(A2285="","",SUMIFS(BallByBall!$V$2:$V$501,BallByBall!$B$2:$B$501,A2285,BallByBall!$P$2:$P$501,B2285))</f>
        <v>0</v>
      </c>
      <c r="M2285">
        <f>IF(A2285="","",SUMIFS(BallByBall!$W$2:$W$501,BallByBall!$B$2:$B$501,A2285,BallByBall!$P$2:$P$501,B2285))</f>
        <v>0</v>
      </c>
      <c r="N2285">
        <f>IF(A2285="","",SUMIFS(BallByBall!$X$2:$X$501,BallByBall!$B$2:$B$501,A2285,BallByBall!$P$2:$P$501,B2285))</f>
        <v>0</v>
      </c>
      <c r="O2285">
        <f>IF(A2285="","",SUMIFS(OverSummary!$G$2:$G$101,OverSummary!$A$2:$A$101,A2285,OverSummary!$D$2:$D$101,B2285))</f>
        <v>0</v>
      </c>
      <c r="P2285">
        <f>IF(A2285="","",G2285*Rules!$B$13+H2285*Rules!$B$14+I2285*Rules!$B$15)</f>
        <v>0</v>
      </c>
      <c r="Q2285">
        <f>IF(A2285="","",IF(G2285&gt;=100,Rules!$B$18,IF(G2285&gt;=50,Rules!$B$17,IF(G2285&gt;=30,Rules!$B$16,0)))+IF(AND(F2285=1,D2285&lt;&gt;"BWL",G2285=0),Rules!$B$27,0))</f>
        <v>0</v>
      </c>
      <c r="R2285">
        <f>IF(A2285="","",J2285*Rules!$B$19+O2285*Rules!$B$22)</f>
        <v>0</v>
      </c>
      <c r="S2285">
        <f>IF(A2285="","",IF(J2285&gt;=4,Rules!$B$21,IF(J2285&gt;=3,Rules!$B$20,0)))</f>
        <v>0</v>
      </c>
      <c r="T2285">
        <f>IF(A2285="","",K2285*Rules!$B$23+L2285*Rules!$B$24+M2285*Rules!$B$25+N2285*Rules!$B$26)</f>
        <v>0</v>
      </c>
      <c r="U2285">
        <f t="shared" si="35"/>
        <v>0</v>
      </c>
    </row>
    <row r="2286" spans="1:21" x14ac:dyDescent="0.2">
      <c r="A2286" t="str">
        <f>MatchSquad!A2286</f>
        <v>M046</v>
      </c>
      <c r="B2286" t="str">
        <f>MatchSquad!B2286</f>
        <v>P160</v>
      </c>
      <c r="C2286" t="str">
        <f>MatchSquad!C2286</f>
        <v>Marco Jansen</v>
      </c>
      <c r="D2286" t="str">
        <f>MatchSquad!D2286</f>
        <v>AR</v>
      </c>
      <c r="E2286" t="str">
        <f>MatchSquad!E2286</f>
        <v>PBKS</v>
      </c>
      <c r="F2286">
        <f>MatchSquad!G2286</f>
        <v>0</v>
      </c>
      <c r="G2286">
        <f>IF(A2286="","",SUMIFS(BallByBall!$I$2:$I$501,BallByBall!$B$2:$B$501,A2286,BallByBall!$F$2:$F$501,B2286))</f>
        <v>0</v>
      </c>
      <c r="H2286">
        <f>IF(A2286="","",COUNTIFS(BallByBall!$B$2:$B$501,A2286,BallByBall!$F$2:$F$501,B2286,BallByBall!$Q$2:$Q$501,1))</f>
        <v>0</v>
      </c>
      <c r="I2286">
        <f>IF(A2286="","",COUNTIFS(BallByBall!$B$2:$B$501,A2286,BallByBall!$F$2:$F$501,B2286,BallByBall!$R$2:$R$501,1))</f>
        <v>0</v>
      </c>
      <c r="J2286">
        <f>IF(A2286="","",SUMIFS(BallByBall!$T$2:$T$501,BallByBall!$B$2:$B$501,A2286,BallByBall!$H$2:$H$501,B2286))</f>
        <v>0</v>
      </c>
      <c r="K2286">
        <f>IF(A2286="","",SUMIFS(BallByBall!$U$2:$U$501,BallByBall!$B$2:$B$501,A2286,BallByBall!$P$2:$P$501,B2286))</f>
        <v>0</v>
      </c>
      <c r="L2286">
        <f>IF(A2286="","",SUMIFS(BallByBall!$V$2:$V$501,BallByBall!$B$2:$B$501,A2286,BallByBall!$P$2:$P$501,B2286))</f>
        <v>0</v>
      </c>
      <c r="M2286">
        <f>IF(A2286="","",SUMIFS(BallByBall!$W$2:$W$501,BallByBall!$B$2:$B$501,A2286,BallByBall!$P$2:$P$501,B2286))</f>
        <v>0</v>
      </c>
      <c r="N2286">
        <f>IF(A2286="","",SUMIFS(BallByBall!$X$2:$X$501,BallByBall!$B$2:$B$501,A2286,BallByBall!$P$2:$P$501,B2286))</f>
        <v>0</v>
      </c>
      <c r="O2286">
        <f>IF(A2286="","",SUMIFS(OverSummary!$G$2:$G$101,OverSummary!$A$2:$A$101,A2286,OverSummary!$D$2:$D$101,B2286))</f>
        <v>0</v>
      </c>
      <c r="P2286">
        <f>IF(A2286="","",G2286*Rules!$B$13+H2286*Rules!$B$14+I2286*Rules!$B$15)</f>
        <v>0</v>
      </c>
      <c r="Q2286">
        <f>IF(A2286="","",IF(G2286&gt;=100,Rules!$B$18,IF(G2286&gt;=50,Rules!$B$17,IF(G2286&gt;=30,Rules!$B$16,0)))+IF(AND(F2286=1,D2286&lt;&gt;"BWL",G2286=0),Rules!$B$27,0))</f>
        <v>0</v>
      </c>
      <c r="R2286">
        <f>IF(A2286="","",J2286*Rules!$B$19+O2286*Rules!$B$22)</f>
        <v>0</v>
      </c>
      <c r="S2286">
        <f>IF(A2286="","",IF(J2286&gt;=4,Rules!$B$21,IF(J2286&gt;=3,Rules!$B$20,0)))</f>
        <v>0</v>
      </c>
      <c r="T2286">
        <f>IF(A2286="","",K2286*Rules!$B$23+L2286*Rules!$B$24+M2286*Rules!$B$25+N2286*Rules!$B$26)</f>
        <v>0</v>
      </c>
      <c r="U2286">
        <f t="shared" si="35"/>
        <v>0</v>
      </c>
    </row>
    <row r="2287" spans="1:21" x14ac:dyDescent="0.2">
      <c r="A2287" t="str">
        <f>MatchSquad!A2287</f>
        <v>M046</v>
      </c>
      <c r="B2287" t="str">
        <f>MatchSquad!B2287</f>
        <v>P161</v>
      </c>
      <c r="C2287" t="str">
        <f>MatchSquad!C2287</f>
        <v>Azmatullah Omarzai</v>
      </c>
      <c r="D2287" t="str">
        <f>MatchSquad!D2287</f>
        <v>AR</v>
      </c>
      <c r="E2287" t="str">
        <f>MatchSquad!E2287</f>
        <v>PBKS</v>
      </c>
      <c r="F2287">
        <f>MatchSquad!G2287</f>
        <v>0</v>
      </c>
      <c r="G2287">
        <f>IF(A2287="","",SUMIFS(BallByBall!$I$2:$I$501,BallByBall!$B$2:$B$501,A2287,BallByBall!$F$2:$F$501,B2287))</f>
        <v>0</v>
      </c>
      <c r="H2287">
        <f>IF(A2287="","",COUNTIFS(BallByBall!$B$2:$B$501,A2287,BallByBall!$F$2:$F$501,B2287,BallByBall!$Q$2:$Q$501,1))</f>
        <v>0</v>
      </c>
      <c r="I2287">
        <f>IF(A2287="","",COUNTIFS(BallByBall!$B$2:$B$501,A2287,BallByBall!$F$2:$F$501,B2287,BallByBall!$R$2:$R$501,1))</f>
        <v>0</v>
      </c>
      <c r="J2287">
        <f>IF(A2287="","",SUMIFS(BallByBall!$T$2:$T$501,BallByBall!$B$2:$B$501,A2287,BallByBall!$H$2:$H$501,B2287))</f>
        <v>0</v>
      </c>
      <c r="K2287">
        <f>IF(A2287="","",SUMIFS(BallByBall!$U$2:$U$501,BallByBall!$B$2:$B$501,A2287,BallByBall!$P$2:$P$501,B2287))</f>
        <v>0</v>
      </c>
      <c r="L2287">
        <f>IF(A2287="","",SUMIFS(BallByBall!$V$2:$V$501,BallByBall!$B$2:$B$501,A2287,BallByBall!$P$2:$P$501,B2287))</f>
        <v>0</v>
      </c>
      <c r="M2287">
        <f>IF(A2287="","",SUMIFS(BallByBall!$W$2:$W$501,BallByBall!$B$2:$B$501,A2287,BallByBall!$P$2:$P$501,B2287))</f>
        <v>0</v>
      </c>
      <c r="N2287">
        <f>IF(A2287="","",SUMIFS(BallByBall!$X$2:$X$501,BallByBall!$B$2:$B$501,A2287,BallByBall!$P$2:$P$501,B2287))</f>
        <v>0</v>
      </c>
      <c r="O2287">
        <f>IF(A2287="","",SUMIFS(OverSummary!$G$2:$G$101,OverSummary!$A$2:$A$101,A2287,OverSummary!$D$2:$D$101,B2287))</f>
        <v>0</v>
      </c>
      <c r="P2287">
        <f>IF(A2287="","",G2287*Rules!$B$13+H2287*Rules!$B$14+I2287*Rules!$B$15)</f>
        <v>0</v>
      </c>
      <c r="Q2287">
        <f>IF(A2287="","",IF(G2287&gt;=100,Rules!$B$18,IF(G2287&gt;=50,Rules!$B$17,IF(G2287&gt;=30,Rules!$B$16,0)))+IF(AND(F2287=1,D2287&lt;&gt;"BWL",G2287=0),Rules!$B$27,0))</f>
        <v>0</v>
      </c>
      <c r="R2287">
        <f>IF(A2287="","",J2287*Rules!$B$19+O2287*Rules!$B$22)</f>
        <v>0</v>
      </c>
      <c r="S2287">
        <f>IF(A2287="","",IF(J2287&gt;=4,Rules!$B$21,IF(J2287&gt;=3,Rules!$B$20,0)))</f>
        <v>0</v>
      </c>
      <c r="T2287">
        <f>IF(A2287="","",K2287*Rules!$B$23+L2287*Rules!$B$24+M2287*Rules!$B$25+N2287*Rules!$B$26)</f>
        <v>0</v>
      </c>
      <c r="U2287">
        <f t="shared" si="35"/>
        <v>0</v>
      </c>
    </row>
    <row r="2288" spans="1:21" x14ac:dyDescent="0.2">
      <c r="A2288" t="str">
        <f>MatchSquad!A2288</f>
        <v>M046</v>
      </c>
      <c r="B2288" t="str">
        <f>MatchSquad!B2288</f>
        <v>P162</v>
      </c>
      <c r="C2288" t="str">
        <f>MatchSquad!C2288</f>
        <v>Priyansh Arya</v>
      </c>
      <c r="D2288" t="str">
        <f>MatchSquad!D2288</f>
        <v>AR</v>
      </c>
      <c r="E2288" t="str">
        <f>MatchSquad!E2288</f>
        <v>PBKS</v>
      </c>
      <c r="F2288">
        <f>MatchSquad!G2288</f>
        <v>0</v>
      </c>
      <c r="G2288">
        <f>IF(A2288="","",SUMIFS(BallByBall!$I$2:$I$501,BallByBall!$B$2:$B$501,A2288,BallByBall!$F$2:$F$501,B2288))</f>
        <v>0</v>
      </c>
      <c r="H2288">
        <f>IF(A2288="","",COUNTIFS(BallByBall!$B$2:$B$501,A2288,BallByBall!$F$2:$F$501,B2288,BallByBall!$Q$2:$Q$501,1))</f>
        <v>0</v>
      </c>
      <c r="I2288">
        <f>IF(A2288="","",COUNTIFS(BallByBall!$B$2:$B$501,A2288,BallByBall!$F$2:$F$501,B2288,BallByBall!$R$2:$R$501,1))</f>
        <v>0</v>
      </c>
      <c r="J2288">
        <f>IF(A2288="","",SUMIFS(BallByBall!$T$2:$T$501,BallByBall!$B$2:$B$501,A2288,BallByBall!$H$2:$H$501,B2288))</f>
        <v>0</v>
      </c>
      <c r="K2288">
        <f>IF(A2288="","",SUMIFS(BallByBall!$U$2:$U$501,BallByBall!$B$2:$B$501,A2288,BallByBall!$P$2:$P$501,B2288))</f>
        <v>0</v>
      </c>
      <c r="L2288">
        <f>IF(A2288="","",SUMIFS(BallByBall!$V$2:$V$501,BallByBall!$B$2:$B$501,A2288,BallByBall!$P$2:$P$501,B2288))</f>
        <v>0</v>
      </c>
      <c r="M2288">
        <f>IF(A2288="","",SUMIFS(BallByBall!$W$2:$W$501,BallByBall!$B$2:$B$501,A2288,BallByBall!$P$2:$P$501,B2288))</f>
        <v>0</v>
      </c>
      <c r="N2288">
        <f>IF(A2288="","",SUMIFS(BallByBall!$X$2:$X$501,BallByBall!$B$2:$B$501,A2288,BallByBall!$P$2:$P$501,B2288))</f>
        <v>0</v>
      </c>
      <c r="O2288">
        <f>IF(A2288="","",SUMIFS(OverSummary!$G$2:$G$101,OverSummary!$A$2:$A$101,A2288,OverSummary!$D$2:$D$101,B2288))</f>
        <v>0</v>
      </c>
      <c r="P2288">
        <f>IF(A2288="","",G2288*Rules!$B$13+H2288*Rules!$B$14+I2288*Rules!$B$15)</f>
        <v>0</v>
      </c>
      <c r="Q2288">
        <f>IF(A2288="","",IF(G2288&gt;=100,Rules!$B$18,IF(G2288&gt;=50,Rules!$B$17,IF(G2288&gt;=30,Rules!$B$16,0)))+IF(AND(F2288=1,D2288&lt;&gt;"BWL",G2288=0),Rules!$B$27,0))</f>
        <v>0</v>
      </c>
      <c r="R2288">
        <f>IF(A2288="","",J2288*Rules!$B$19+O2288*Rules!$B$22)</f>
        <v>0</v>
      </c>
      <c r="S2288">
        <f>IF(A2288="","",IF(J2288&gt;=4,Rules!$B$21,IF(J2288&gt;=3,Rules!$B$20,0)))</f>
        <v>0</v>
      </c>
      <c r="T2288">
        <f>IF(A2288="","",K2288*Rules!$B$23+L2288*Rules!$B$24+M2288*Rules!$B$25+N2288*Rules!$B$26)</f>
        <v>0</v>
      </c>
      <c r="U2288">
        <f t="shared" si="35"/>
        <v>0</v>
      </c>
    </row>
    <row r="2289" spans="1:21" x14ac:dyDescent="0.2">
      <c r="A2289" t="str">
        <f>MatchSquad!A2289</f>
        <v>M046</v>
      </c>
      <c r="B2289" t="str">
        <f>MatchSquad!B2289</f>
        <v>P163</v>
      </c>
      <c r="C2289" t="str">
        <f>MatchSquad!C2289</f>
        <v>Musheer Khan</v>
      </c>
      <c r="D2289" t="str">
        <f>MatchSquad!D2289</f>
        <v>AR</v>
      </c>
      <c r="E2289" t="str">
        <f>MatchSquad!E2289</f>
        <v>PBKS</v>
      </c>
      <c r="F2289">
        <f>MatchSquad!G2289</f>
        <v>0</v>
      </c>
      <c r="G2289">
        <f>IF(A2289="","",SUMIFS(BallByBall!$I$2:$I$501,BallByBall!$B$2:$B$501,A2289,BallByBall!$F$2:$F$501,B2289))</f>
        <v>0</v>
      </c>
      <c r="H2289">
        <f>IF(A2289="","",COUNTIFS(BallByBall!$B$2:$B$501,A2289,BallByBall!$F$2:$F$501,B2289,BallByBall!$Q$2:$Q$501,1))</f>
        <v>0</v>
      </c>
      <c r="I2289">
        <f>IF(A2289="","",COUNTIFS(BallByBall!$B$2:$B$501,A2289,BallByBall!$F$2:$F$501,B2289,BallByBall!$R$2:$R$501,1))</f>
        <v>0</v>
      </c>
      <c r="J2289">
        <f>IF(A2289="","",SUMIFS(BallByBall!$T$2:$T$501,BallByBall!$B$2:$B$501,A2289,BallByBall!$H$2:$H$501,B2289))</f>
        <v>0</v>
      </c>
      <c r="K2289">
        <f>IF(A2289="","",SUMIFS(BallByBall!$U$2:$U$501,BallByBall!$B$2:$B$501,A2289,BallByBall!$P$2:$P$501,B2289))</f>
        <v>0</v>
      </c>
      <c r="L2289">
        <f>IF(A2289="","",SUMIFS(BallByBall!$V$2:$V$501,BallByBall!$B$2:$B$501,A2289,BallByBall!$P$2:$P$501,B2289))</f>
        <v>0</v>
      </c>
      <c r="M2289">
        <f>IF(A2289="","",SUMIFS(BallByBall!$W$2:$W$501,BallByBall!$B$2:$B$501,A2289,BallByBall!$P$2:$P$501,B2289))</f>
        <v>0</v>
      </c>
      <c r="N2289">
        <f>IF(A2289="","",SUMIFS(BallByBall!$X$2:$X$501,BallByBall!$B$2:$B$501,A2289,BallByBall!$P$2:$P$501,B2289))</f>
        <v>0</v>
      </c>
      <c r="O2289">
        <f>IF(A2289="","",SUMIFS(OverSummary!$G$2:$G$101,OverSummary!$A$2:$A$101,A2289,OverSummary!$D$2:$D$101,B2289))</f>
        <v>0</v>
      </c>
      <c r="P2289">
        <f>IF(A2289="","",G2289*Rules!$B$13+H2289*Rules!$B$14+I2289*Rules!$B$15)</f>
        <v>0</v>
      </c>
      <c r="Q2289">
        <f>IF(A2289="","",IF(G2289&gt;=100,Rules!$B$18,IF(G2289&gt;=50,Rules!$B$17,IF(G2289&gt;=30,Rules!$B$16,0)))+IF(AND(F2289=1,D2289&lt;&gt;"BWL",G2289=0),Rules!$B$27,0))</f>
        <v>0</v>
      </c>
      <c r="R2289">
        <f>IF(A2289="","",J2289*Rules!$B$19+O2289*Rules!$B$22)</f>
        <v>0</v>
      </c>
      <c r="S2289">
        <f>IF(A2289="","",IF(J2289&gt;=4,Rules!$B$21,IF(J2289&gt;=3,Rules!$B$20,0)))</f>
        <v>0</v>
      </c>
      <c r="T2289">
        <f>IF(A2289="","",K2289*Rules!$B$23+L2289*Rules!$B$24+M2289*Rules!$B$25+N2289*Rules!$B$26)</f>
        <v>0</v>
      </c>
      <c r="U2289">
        <f t="shared" si="35"/>
        <v>0</v>
      </c>
    </row>
    <row r="2290" spans="1:21" x14ac:dyDescent="0.2">
      <c r="A2290" t="str">
        <f>MatchSquad!A2290</f>
        <v>M046</v>
      </c>
      <c r="B2290" t="str">
        <f>MatchSquad!B2290</f>
        <v>P164</v>
      </c>
      <c r="C2290" t="str">
        <f>MatchSquad!C2290</f>
        <v>Suryansh Shedge</v>
      </c>
      <c r="D2290" t="str">
        <f>MatchSquad!D2290</f>
        <v>AR</v>
      </c>
      <c r="E2290" t="str">
        <f>MatchSquad!E2290</f>
        <v>PBKS</v>
      </c>
      <c r="F2290">
        <f>MatchSquad!G2290</f>
        <v>0</v>
      </c>
      <c r="G2290">
        <f>IF(A2290="","",SUMIFS(BallByBall!$I$2:$I$501,BallByBall!$B$2:$B$501,A2290,BallByBall!$F$2:$F$501,B2290))</f>
        <v>0</v>
      </c>
      <c r="H2290">
        <f>IF(A2290="","",COUNTIFS(BallByBall!$B$2:$B$501,A2290,BallByBall!$F$2:$F$501,B2290,BallByBall!$Q$2:$Q$501,1))</f>
        <v>0</v>
      </c>
      <c r="I2290">
        <f>IF(A2290="","",COUNTIFS(BallByBall!$B$2:$B$501,A2290,BallByBall!$F$2:$F$501,B2290,BallByBall!$R$2:$R$501,1))</f>
        <v>0</v>
      </c>
      <c r="J2290">
        <f>IF(A2290="","",SUMIFS(BallByBall!$T$2:$T$501,BallByBall!$B$2:$B$501,A2290,BallByBall!$H$2:$H$501,B2290))</f>
        <v>0</v>
      </c>
      <c r="K2290">
        <f>IF(A2290="","",SUMIFS(BallByBall!$U$2:$U$501,BallByBall!$B$2:$B$501,A2290,BallByBall!$P$2:$P$501,B2290))</f>
        <v>0</v>
      </c>
      <c r="L2290">
        <f>IF(A2290="","",SUMIFS(BallByBall!$V$2:$V$501,BallByBall!$B$2:$B$501,A2290,BallByBall!$P$2:$P$501,B2290))</f>
        <v>0</v>
      </c>
      <c r="M2290">
        <f>IF(A2290="","",SUMIFS(BallByBall!$W$2:$W$501,BallByBall!$B$2:$B$501,A2290,BallByBall!$P$2:$P$501,B2290))</f>
        <v>0</v>
      </c>
      <c r="N2290">
        <f>IF(A2290="","",SUMIFS(BallByBall!$X$2:$X$501,BallByBall!$B$2:$B$501,A2290,BallByBall!$P$2:$P$501,B2290))</f>
        <v>0</v>
      </c>
      <c r="O2290">
        <f>IF(A2290="","",SUMIFS(OverSummary!$G$2:$G$101,OverSummary!$A$2:$A$101,A2290,OverSummary!$D$2:$D$101,B2290))</f>
        <v>0</v>
      </c>
      <c r="P2290">
        <f>IF(A2290="","",G2290*Rules!$B$13+H2290*Rules!$B$14+I2290*Rules!$B$15)</f>
        <v>0</v>
      </c>
      <c r="Q2290">
        <f>IF(A2290="","",IF(G2290&gt;=100,Rules!$B$18,IF(G2290&gt;=50,Rules!$B$17,IF(G2290&gt;=30,Rules!$B$16,0)))+IF(AND(F2290=1,D2290&lt;&gt;"BWL",G2290=0),Rules!$B$27,0))</f>
        <v>0</v>
      </c>
      <c r="R2290">
        <f>IF(A2290="","",J2290*Rules!$B$19+O2290*Rules!$B$22)</f>
        <v>0</v>
      </c>
      <c r="S2290">
        <f>IF(A2290="","",IF(J2290&gt;=4,Rules!$B$21,IF(J2290&gt;=3,Rules!$B$20,0)))</f>
        <v>0</v>
      </c>
      <c r="T2290">
        <f>IF(A2290="","",K2290*Rules!$B$23+L2290*Rules!$B$24+M2290*Rules!$B$25+N2290*Rules!$B$26)</f>
        <v>0</v>
      </c>
      <c r="U2290">
        <f t="shared" si="35"/>
        <v>0</v>
      </c>
    </row>
    <row r="2291" spans="1:21" x14ac:dyDescent="0.2">
      <c r="A2291" t="str">
        <f>MatchSquad!A2291</f>
        <v>M046</v>
      </c>
      <c r="B2291" t="str">
        <f>MatchSquad!B2291</f>
        <v>P165</v>
      </c>
      <c r="C2291" t="str">
        <f>MatchSquad!C2291</f>
        <v>Mitch Owen</v>
      </c>
      <c r="D2291" t="str">
        <f>MatchSquad!D2291</f>
        <v>AR</v>
      </c>
      <c r="E2291" t="str">
        <f>MatchSquad!E2291</f>
        <v>PBKS</v>
      </c>
      <c r="F2291">
        <f>MatchSquad!G2291</f>
        <v>0</v>
      </c>
      <c r="G2291">
        <f>IF(A2291="","",SUMIFS(BallByBall!$I$2:$I$501,BallByBall!$B$2:$B$501,A2291,BallByBall!$F$2:$F$501,B2291))</f>
        <v>0</v>
      </c>
      <c r="H2291">
        <f>IF(A2291="","",COUNTIFS(BallByBall!$B$2:$B$501,A2291,BallByBall!$F$2:$F$501,B2291,BallByBall!$Q$2:$Q$501,1))</f>
        <v>0</v>
      </c>
      <c r="I2291">
        <f>IF(A2291="","",COUNTIFS(BallByBall!$B$2:$B$501,A2291,BallByBall!$F$2:$F$501,B2291,BallByBall!$R$2:$R$501,1))</f>
        <v>0</v>
      </c>
      <c r="J2291">
        <f>IF(A2291="","",SUMIFS(BallByBall!$T$2:$T$501,BallByBall!$B$2:$B$501,A2291,BallByBall!$H$2:$H$501,B2291))</f>
        <v>0</v>
      </c>
      <c r="K2291">
        <f>IF(A2291="","",SUMIFS(BallByBall!$U$2:$U$501,BallByBall!$B$2:$B$501,A2291,BallByBall!$P$2:$P$501,B2291))</f>
        <v>0</v>
      </c>
      <c r="L2291">
        <f>IF(A2291="","",SUMIFS(BallByBall!$V$2:$V$501,BallByBall!$B$2:$B$501,A2291,BallByBall!$P$2:$P$501,B2291))</f>
        <v>0</v>
      </c>
      <c r="M2291">
        <f>IF(A2291="","",SUMIFS(BallByBall!$W$2:$W$501,BallByBall!$B$2:$B$501,A2291,BallByBall!$P$2:$P$501,B2291))</f>
        <v>0</v>
      </c>
      <c r="N2291">
        <f>IF(A2291="","",SUMIFS(BallByBall!$X$2:$X$501,BallByBall!$B$2:$B$501,A2291,BallByBall!$P$2:$P$501,B2291))</f>
        <v>0</v>
      </c>
      <c r="O2291">
        <f>IF(A2291="","",SUMIFS(OverSummary!$G$2:$G$101,OverSummary!$A$2:$A$101,A2291,OverSummary!$D$2:$D$101,B2291))</f>
        <v>0</v>
      </c>
      <c r="P2291">
        <f>IF(A2291="","",G2291*Rules!$B$13+H2291*Rules!$B$14+I2291*Rules!$B$15)</f>
        <v>0</v>
      </c>
      <c r="Q2291">
        <f>IF(A2291="","",IF(G2291&gt;=100,Rules!$B$18,IF(G2291&gt;=50,Rules!$B$17,IF(G2291&gt;=30,Rules!$B$16,0)))+IF(AND(F2291=1,D2291&lt;&gt;"BWL",G2291=0),Rules!$B$27,0))</f>
        <v>0</v>
      </c>
      <c r="R2291">
        <f>IF(A2291="","",J2291*Rules!$B$19+O2291*Rules!$B$22)</f>
        <v>0</v>
      </c>
      <c r="S2291">
        <f>IF(A2291="","",IF(J2291&gt;=4,Rules!$B$21,IF(J2291&gt;=3,Rules!$B$20,0)))</f>
        <v>0</v>
      </c>
      <c r="T2291">
        <f>IF(A2291="","",K2291*Rules!$B$23+L2291*Rules!$B$24+M2291*Rules!$B$25+N2291*Rules!$B$26)</f>
        <v>0</v>
      </c>
      <c r="U2291">
        <f t="shared" si="35"/>
        <v>0</v>
      </c>
    </row>
    <row r="2292" spans="1:21" x14ac:dyDescent="0.2">
      <c r="A2292" t="str">
        <f>MatchSquad!A2292</f>
        <v>M046</v>
      </c>
      <c r="B2292" t="str">
        <f>MatchSquad!B2292</f>
        <v>P166</v>
      </c>
      <c r="C2292" t="str">
        <f>MatchSquad!C2292</f>
        <v>Cooper Connolly</v>
      </c>
      <c r="D2292" t="str">
        <f>MatchSquad!D2292</f>
        <v>AR</v>
      </c>
      <c r="E2292" t="str">
        <f>MatchSquad!E2292</f>
        <v>PBKS</v>
      </c>
      <c r="F2292">
        <f>MatchSquad!G2292</f>
        <v>0</v>
      </c>
      <c r="G2292">
        <f>IF(A2292="","",SUMIFS(BallByBall!$I$2:$I$501,BallByBall!$B$2:$B$501,A2292,BallByBall!$F$2:$F$501,B2292))</f>
        <v>0</v>
      </c>
      <c r="H2292">
        <f>IF(A2292="","",COUNTIFS(BallByBall!$B$2:$B$501,A2292,BallByBall!$F$2:$F$501,B2292,BallByBall!$Q$2:$Q$501,1))</f>
        <v>0</v>
      </c>
      <c r="I2292">
        <f>IF(A2292="","",COUNTIFS(BallByBall!$B$2:$B$501,A2292,BallByBall!$F$2:$F$501,B2292,BallByBall!$R$2:$R$501,1))</f>
        <v>0</v>
      </c>
      <c r="J2292">
        <f>IF(A2292="","",SUMIFS(BallByBall!$T$2:$T$501,BallByBall!$B$2:$B$501,A2292,BallByBall!$H$2:$H$501,B2292))</f>
        <v>0</v>
      </c>
      <c r="K2292">
        <f>IF(A2292="","",SUMIFS(BallByBall!$U$2:$U$501,BallByBall!$B$2:$B$501,A2292,BallByBall!$P$2:$P$501,B2292))</f>
        <v>0</v>
      </c>
      <c r="L2292">
        <f>IF(A2292="","",SUMIFS(BallByBall!$V$2:$V$501,BallByBall!$B$2:$B$501,A2292,BallByBall!$P$2:$P$501,B2292))</f>
        <v>0</v>
      </c>
      <c r="M2292">
        <f>IF(A2292="","",SUMIFS(BallByBall!$W$2:$W$501,BallByBall!$B$2:$B$501,A2292,BallByBall!$P$2:$P$501,B2292))</f>
        <v>0</v>
      </c>
      <c r="N2292">
        <f>IF(A2292="","",SUMIFS(BallByBall!$X$2:$X$501,BallByBall!$B$2:$B$501,A2292,BallByBall!$P$2:$P$501,B2292))</f>
        <v>0</v>
      </c>
      <c r="O2292">
        <f>IF(A2292="","",SUMIFS(OverSummary!$G$2:$G$101,OverSummary!$A$2:$A$101,A2292,OverSummary!$D$2:$D$101,B2292))</f>
        <v>0</v>
      </c>
      <c r="P2292">
        <f>IF(A2292="","",G2292*Rules!$B$13+H2292*Rules!$B$14+I2292*Rules!$B$15)</f>
        <v>0</v>
      </c>
      <c r="Q2292">
        <f>IF(A2292="","",IF(G2292&gt;=100,Rules!$B$18,IF(G2292&gt;=50,Rules!$B$17,IF(G2292&gt;=30,Rules!$B$16,0)))+IF(AND(F2292=1,D2292&lt;&gt;"BWL",G2292=0),Rules!$B$27,0))</f>
        <v>0</v>
      </c>
      <c r="R2292">
        <f>IF(A2292="","",J2292*Rules!$B$19+O2292*Rules!$B$22)</f>
        <v>0</v>
      </c>
      <c r="S2292">
        <f>IF(A2292="","",IF(J2292&gt;=4,Rules!$B$21,IF(J2292&gt;=3,Rules!$B$20,0)))</f>
        <v>0</v>
      </c>
      <c r="T2292">
        <f>IF(A2292="","",K2292*Rules!$B$23+L2292*Rules!$B$24+M2292*Rules!$B$25+N2292*Rules!$B$26)</f>
        <v>0</v>
      </c>
      <c r="U2292">
        <f t="shared" si="35"/>
        <v>0</v>
      </c>
    </row>
    <row r="2293" spans="1:21" x14ac:dyDescent="0.2">
      <c r="A2293" t="str">
        <f>MatchSquad!A2293</f>
        <v>M046</v>
      </c>
      <c r="B2293" t="str">
        <f>MatchSquad!B2293</f>
        <v>P167</v>
      </c>
      <c r="C2293" t="str">
        <f>MatchSquad!C2293</f>
        <v>Ben Dwarshuis</v>
      </c>
      <c r="D2293" t="str">
        <f>MatchSquad!D2293</f>
        <v>AR</v>
      </c>
      <c r="E2293" t="str">
        <f>MatchSquad!E2293</f>
        <v>PBKS</v>
      </c>
      <c r="F2293">
        <f>MatchSquad!G2293</f>
        <v>0</v>
      </c>
      <c r="G2293">
        <f>IF(A2293="","",SUMIFS(BallByBall!$I$2:$I$501,BallByBall!$B$2:$B$501,A2293,BallByBall!$F$2:$F$501,B2293))</f>
        <v>0</v>
      </c>
      <c r="H2293">
        <f>IF(A2293="","",COUNTIFS(BallByBall!$B$2:$B$501,A2293,BallByBall!$F$2:$F$501,B2293,BallByBall!$Q$2:$Q$501,1))</f>
        <v>0</v>
      </c>
      <c r="I2293">
        <f>IF(A2293="","",COUNTIFS(BallByBall!$B$2:$B$501,A2293,BallByBall!$F$2:$F$501,B2293,BallByBall!$R$2:$R$501,1))</f>
        <v>0</v>
      </c>
      <c r="J2293">
        <f>IF(A2293="","",SUMIFS(BallByBall!$T$2:$T$501,BallByBall!$B$2:$B$501,A2293,BallByBall!$H$2:$H$501,B2293))</f>
        <v>0</v>
      </c>
      <c r="K2293">
        <f>IF(A2293="","",SUMIFS(BallByBall!$U$2:$U$501,BallByBall!$B$2:$B$501,A2293,BallByBall!$P$2:$P$501,B2293))</f>
        <v>0</v>
      </c>
      <c r="L2293">
        <f>IF(A2293="","",SUMIFS(BallByBall!$V$2:$V$501,BallByBall!$B$2:$B$501,A2293,BallByBall!$P$2:$P$501,B2293))</f>
        <v>0</v>
      </c>
      <c r="M2293">
        <f>IF(A2293="","",SUMIFS(BallByBall!$W$2:$W$501,BallByBall!$B$2:$B$501,A2293,BallByBall!$P$2:$P$501,B2293))</f>
        <v>0</v>
      </c>
      <c r="N2293">
        <f>IF(A2293="","",SUMIFS(BallByBall!$X$2:$X$501,BallByBall!$B$2:$B$501,A2293,BallByBall!$P$2:$P$501,B2293))</f>
        <v>0</v>
      </c>
      <c r="O2293">
        <f>IF(A2293="","",SUMIFS(OverSummary!$G$2:$G$101,OverSummary!$A$2:$A$101,A2293,OverSummary!$D$2:$D$101,B2293))</f>
        <v>0</v>
      </c>
      <c r="P2293">
        <f>IF(A2293="","",G2293*Rules!$B$13+H2293*Rules!$B$14+I2293*Rules!$B$15)</f>
        <v>0</v>
      </c>
      <c r="Q2293">
        <f>IF(A2293="","",IF(G2293&gt;=100,Rules!$B$18,IF(G2293&gt;=50,Rules!$B$17,IF(G2293&gt;=30,Rules!$B$16,0)))+IF(AND(F2293=1,D2293&lt;&gt;"BWL",G2293=0),Rules!$B$27,0))</f>
        <v>0</v>
      </c>
      <c r="R2293">
        <f>IF(A2293="","",J2293*Rules!$B$19+O2293*Rules!$B$22)</f>
        <v>0</v>
      </c>
      <c r="S2293">
        <f>IF(A2293="","",IF(J2293&gt;=4,Rules!$B$21,IF(J2293&gt;=3,Rules!$B$20,0)))</f>
        <v>0</v>
      </c>
      <c r="T2293">
        <f>IF(A2293="","",K2293*Rules!$B$23+L2293*Rules!$B$24+M2293*Rules!$B$25+N2293*Rules!$B$26)</f>
        <v>0</v>
      </c>
      <c r="U2293">
        <f t="shared" si="35"/>
        <v>0</v>
      </c>
    </row>
    <row r="2294" spans="1:21" x14ac:dyDescent="0.2">
      <c r="A2294" t="str">
        <f>MatchSquad!A2294</f>
        <v>M046</v>
      </c>
      <c r="B2294" t="str">
        <f>MatchSquad!B2294</f>
        <v>P168</v>
      </c>
      <c r="C2294" t="str">
        <f>MatchSquad!C2294</f>
        <v>Arshdeep Singh</v>
      </c>
      <c r="D2294" t="str">
        <f>MatchSquad!D2294</f>
        <v>BWL</v>
      </c>
      <c r="E2294" t="str">
        <f>MatchSquad!E2294</f>
        <v>PBKS</v>
      </c>
      <c r="F2294">
        <f>MatchSquad!G2294</f>
        <v>0</v>
      </c>
      <c r="G2294">
        <f>IF(A2294="","",SUMIFS(BallByBall!$I$2:$I$501,BallByBall!$B$2:$B$501,A2294,BallByBall!$F$2:$F$501,B2294))</f>
        <v>0</v>
      </c>
      <c r="H2294">
        <f>IF(A2294="","",COUNTIFS(BallByBall!$B$2:$B$501,A2294,BallByBall!$F$2:$F$501,B2294,BallByBall!$Q$2:$Q$501,1))</f>
        <v>0</v>
      </c>
      <c r="I2294">
        <f>IF(A2294="","",COUNTIFS(BallByBall!$B$2:$B$501,A2294,BallByBall!$F$2:$F$501,B2294,BallByBall!$R$2:$R$501,1))</f>
        <v>0</v>
      </c>
      <c r="J2294">
        <f>IF(A2294="","",SUMIFS(BallByBall!$T$2:$T$501,BallByBall!$B$2:$B$501,A2294,BallByBall!$H$2:$H$501,B2294))</f>
        <v>0</v>
      </c>
      <c r="K2294">
        <f>IF(A2294="","",SUMIFS(BallByBall!$U$2:$U$501,BallByBall!$B$2:$B$501,A2294,BallByBall!$P$2:$P$501,B2294))</f>
        <v>0</v>
      </c>
      <c r="L2294">
        <f>IF(A2294="","",SUMIFS(BallByBall!$V$2:$V$501,BallByBall!$B$2:$B$501,A2294,BallByBall!$P$2:$P$501,B2294))</f>
        <v>0</v>
      </c>
      <c r="M2294">
        <f>IF(A2294="","",SUMIFS(BallByBall!$W$2:$W$501,BallByBall!$B$2:$B$501,A2294,BallByBall!$P$2:$P$501,B2294))</f>
        <v>0</v>
      </c>
      <c r="N2294">
        <f>IF(A2294="","",SUMIFS(BallByBall!$X$2:$X$501,BallByBall!$B$2:$B$501,A2294,BallByBall!$P$2:$P$501,B2294))</f>
        <v>0</v>
      </c>
      <c r="O2294">
        <f>IF(A2294="","",SUMIFS(OverSummary!$G$2:$G$101,OverSummary!$A$2:$A$101,A2294,OverSummary!$D$2:$D$101,B2294))</f>
        <v>0</v>
      </c>
      <c r="P2294">
        <f>IF(A2294="","",G2294*Rules!$B$13+H2294*Rules!$B$14+I2294*Rules!$B$15)</f>
        <v>0</v>
      </c>
      <c r="Q2294">
        <f>IF(A2294="","",IF(G2294&gt;=100,Rules!$B$18,IF(G2294&gt;=50,Rules!$B$17,IF(G2294&gt;=30,Rules!$B$16,0)))+IF(AND(F2294=1,D2294&lt;&gt;"BWL",G2294=0),Rules!$B$27,0))</f>
        <v>0</v>
      </c>
      <c r="R2294">
        <f>IF(A2294="","",J2294*Rules!$B$19+O2294*Rules!$B$22)</f>
        <v>0</v>
      </c>
      <c r="S2294">
        <f>IF(A2294="","",IF(J2294&gt;=4,Rules!$B$21,IF(J2294&gt;=3,Rules!$B$20,0)))</f>
        <v>0</v>
      </c>
      <c r="T2294">
        <f>IF(A2294="","",K2294*Rules!$B$23+L2294*Rules!$B$24+M2294*Rules!$B$25+N2294*Rules!$B$26)</f>
        <v>0</v>
      </c>
      <c r="U2294">
        <f t="shared" si="35"/>
        <v>0</v>
      </c>
    </row>
    <row r="2295" spans="1:21" x14ac:dyDescent="0.2">
      <c r="A2295" t="str">
        <f>MatchSquad!A2295</f>
        <v>M046</v>
      </c>
      <c r="B2295" t="str">
        <f>MatchSquad!B2295</f>
        <v>P169</v>
      </c>
      <c r="C2295" t="str">
        <f>MatchSquad!C2295</f>
        <v>Yuzvendra Chahal</v>
      </c>
      <c r="D2295" t="str">
        <f>MatchSquad!D2295</f>
        <v>BWL</v>
      </c>
      <c r="E2295" t="str">
        <f>MatchSquad!E2295</f>
        <v>PBKS</v>
      </c>
      <c r="F2295">
        <f>MatchSquad!G2295</f>
        <v>0</v>
      </c>
      <c r="G2295">
        <f>IF(A2295="","",SUMIFS(BallByBall!$I$2:$I$501,BallByBall!$B$2:$B$501,A2295,BallByBall!$F$2:$F$501,B2295))</f>
        <v>0</v>
      </c>
      <c r="H2295">
        <f>IF(A2295="","",COUNTIFS(BallByBall!$B$2:$B$501,A2295,BallByBall!$F$2:$F$501,B2295,BallByBall!$Q$2:$Q$501,1))</f>
        <v>0</v>
      </c>
      <c r="I2295">
        <f>IF(A2295="","",COUNTIFS(BallByBall!$B$2:$B$501,A2295,BallByBall!$F$2:$F$501,B2295,BallByBall!$R$2:$R$501,1))</f>
        <v>0</v>
      </c>
      <c r="J2295">
        <f>IF(A2295="","",SUMIFS(BallByBall!$T$2:$T$501,BallByBall!$B$2:$B$501,A2295,BallByBall!$H$2:$H$501,B2295))</f>
        <v>0</v>
      </c>
      <c r="K2295">
        <f>IF(A2295="","",SUMIFS(BallByBall!$U$2:$U$501,BallByBall!$B$2:$B$501,A2295,BallByBall!$P$2:$P$501,B2295))</f>
        <v>0</v>
      </c>
      <c r="L2295">
        <f>IF(A2295="","",SUMIFS(BallByBall!$V$2:$V$501,BallByBall!$B$2:$B$501,A2295,BallByBall!$P$2:$P$501,B2295))</f>
        <v>0</v>
      </c>
      <c r="M2295">
        <f>IF(A2295="","",SUMIFS(BallByBall!$W$2:$W$501,BallByBall!$B$2:$B$501,A2295,BallByBall!$P$2:$P$501,B2295))</f>
        <v>0</v>
      </c>
      <c r="N2295">
        <f>IF(A2295="","",SUMIFS(BallByBall!$X$2:$X$501,BallByBall!$B$2:$B$501,A2295,BallByBall!$P$2:$P$501,B2295))</f>
        <v>0</v>
      </c>
      <c r="O2295">
        <f>IF(A2295="","",SUMIFS(OverSummary!$G$2:$G$101,OverSummary!$A$2:$A$101,A2295,OverSummary!$D$2:$D$101,B2295))</f>
        <v>0</v>
      </c>
      <c r="P2295">
        <f>IF(A2295="","",G2295*Rules!$B$13+H2295*Rules!$B$14+I2295*Rules!$B$15)</f>
        <v>0</v>
      </c>
      <c r="Q2295">
        <f>IF(A2295="","",IF(G2295&gt;=100,Rules!$B$18,IF(G2295&gt;=50,Rules!$B$17,IF(G2295&gt;=30,Rules!$B$16,0)))+IF(AND(F2295=1,D2295&lt;&gt;"BWL",G2295=0),Rules!$B$27,0))</f>
        <v>0</v>
      </c>
      <c r="R2295">
        <f>IF(A2295="","",J2295*Rules!$B$19+O2295*Rules!$B$22)</f>
        <v>0</v>
      </c>
      <c r="S2295">
        <f>IF(A2295="","",IF(J2295&gt;=4,Rules!$B$21,IF(J2295&gt;=3,Rules!$B$20,0)))</f>
        <v>0</v>
      </c>
      <c r="T2295">
        <f>IF(A2295="","",K2295*Rules!$B$23+L2295*Rules!$B$24+M2295*Rules!$B$25+N2295*Rules!$B$26)</f>
        <v>0</v>
      </c>
      <c r="U2295">
        <f t="shared" si="35"/>
        <v>0</v>
      </c>
    </row>
    <row r="2296" spans="1:21" x14ac:dyDescent="0.2">
      <c r="A2296" t="str">
        <f>MatchSquad!A2296</f>
        <v>M046</v>
      </c>
      <c r="B2296" t="str">
        <f>MatchSquad!B2296</f>
        <v>P170</v>
      </c>
      <c r="C2296" t="str">
        <f>MatchSquad!C2296</f>
        <v>Vyshak Vijaykumar</v>
      </c>
      <c r="D2296" t="str">
        <f>MatchSquad!D2296</f>
        <v>BWL</v>
      </c>
      <c r="E2296" t="str">
        <f>MatchSquad!E2296</f>
        <v>PBKS</v>
      </c>
      <c r="F2296">
        <f>MatchSquad!G2296</f>
        <v>0</v>
      </c>
      <c r="G2296">
        <f>IF(A2296="","",SUMIFS(BallByBall!$I$2:$I$501,BallByBall!$B$2:$B$501,A2296,BallByBall!$F$2:$F$501,B2296))</f>
        <v>0</v>
      </c>
      <c r="H2296">
        <f>IF(A2296="","",COUNTIFS(BallByBall!$B$2:$B$501,A2296,BallByBall!$F$2:$F$501,B2296,BallByBall!$Q$2:$Q$501,1))</f>
        <v>0</v>
      </c>
      <c r="I2296">
        <f>IF(A2296="","",COUNTIFS(BallByBall!$B$2:$B$501,A2296,BallByBall!$F$2:$F$501,B2296,BallByBall!$R$2:$R$501,1))</f>
        <v>0</v>
      </c>
      <c r="J2296">
        <f>IF(A2296="","",SUMIFS(BallByBall!$T$2:$T$501,BallByBall!$B$2:$B$501,A2296,BallByBall!$H$2:$H$501,B2296))</f>
        <v>0</v>
      </c>
      <c r="K2296">
        <f>IF(A2296="","",SUMIFS(BallByBall!$U$2:$U$501,BallByBall!$B$2:$B$501,A2296,BallByBall!$P$2:$P$501,B2296))</f>
        <v>0</v>
      </c>
      <c r="L2296">
        <f>IF(A2296="","",SUMIFS(BallByBall!$V$2:$V$501,BallByBall!$B$2:$B$501,A2296,BallByBall!$P$2:$P$501,B2296))</f>
        <v>0</v>
      </c>
      <c r="M2296">
        <f>IF(A2296="","",SUMIFS(BallByBall!$W$2:$W$501,BallByBall!$B$2:$B$501,A2296,BallByBall!$P$2:$P$501,B2296))</f>
        <v>0</v>
      </c>
      <c r="N2296">
        <f>IF(A2296="","",SUMIFS(BallByBall!$X$2:$X$501,BallByBall!$B$2:$B$501,A2296,BallByBall!$P$2:$P$501,B2296))</f>
        <v>0</v>
      </c>
      <c r="O2296">
        <f>IF(A2296="","",SUMIFS(OverSummary!$G$2:$G$101,OverSummary!$A$2:$A$101,A2296,OverSummary!$D$2:$D$101,B2296))</f>
        <v>0</v>
      </c>
      <c r="P2296">
        <f>IF(A2296="","",G2296*Rules!$B$13+H2296*Rules!$B$14+I2296*Rules!$B$15)</f>
        <v>0</v>
      </c>
      <c r="Q2296">
        <f>IF(A2296="","",IF(G2296&gt;=100,Rules!$B$18,IF(G2296&gt;=50,Rules!$B$17,IF(G2296&gt;=30,Rules!$B$16,0)))+IF(AND(F2296=1,D2296&lt;&gt;"BWL",G2296=0),Rules!$B$27,0))</f>
        <v>0</v>
      </c>
      <c r="R2296">
        <f>IF(A2296="","",J2296*Rules!$B$19+O2296*Rules!$B$22)</f>
        <v>0</v>
      </c>
      <c r="S2296">
        <f>IF(A2296="","",IF(J2296&gt;=4,Rules!$B$21,IF(J2296&gt;=3,Rules!$B$20,0)))</f>
        <v>0</v>
      </c>
      <c r="T2296">
        <f>IF(A2296="","",K2296*Rules!$B$23+L2296*Rules!$B$24+M2296*Rules!$B$25+N2296*Rules!$B$26)</f>
        <v>0</v>
      </c>
      <c r="U2296">
        <f t="shared" si="35"/>
        <v>0</v>
      </c>
    </row>
    <row r="2297" spans="1:21" x14ac:dyDescent="0.2">
      <c r="A2297" t="str">
        <f>MatchSquad!A2297</f>
        <v>M046</v>
      </c>
      <c r="B2297" t="str">
        <f>MatchSquad!B2297</f>
        <v>P171</v>
      </c>
      <c r="C2297" t="str">
        <f>MatchSquad!C2297</f>
        <v>Yash Thakur</v>
      </c>
      <c r="D2297" t="str">
        <f>MatchSquad!D2297</f>
        <v>BWL</v>
      </c>
      <c r="E2297" t="str">
        <f>MatchSquad!E2297</f>
        <v>PBKS</v>
      </c>
      <c r="F2297">
        <f>MatchSquad!G2297</f>
        <v>0</v>
      </c>
      <c r="G2297">
        <f>IF(A2297="","",SUMIFS(BallByBall!$I$2:$I$501,BallByBall!$B$2:$B$501,A2297,BallByBall!$F$2:$F$501,B2297))</f>
        <v>0</v>
      </c>
      <c r="H2297">
        <f>IF(A2297="","",COUNTIFS(BallByBall!$B$2:$B$501,A2297,BallByBall!$F$2:$F$501,B2297,BallByBall!$Q$2:$Q$501,1))</f>
        <v>0</v>
      </c>
      <c r="I2297">
        <f>IF(A2297="","",COUNTIFS(BallByBall!$B$2:$B$501,A2297,BallByBall!$F$2:$F$501,B2297,BallByBall!$R$2:$R$501,1))</f>
        <v>0</v>
      </c>
      <c r="J2297">
        <f>IF(A2297="","",SUMIFS(BallByBall!$T$2:$T$501,BallByBall!$B$2:$B$501,A2297,BallByBall!$H$2:$H$501,B2297))</f>
        <v>0</v>
      </c>
      <c r="K2297">
        <f>IF(A2297="","",SUMIFS(BallByBall!$U$2:$U$501,BallByBall!$B$2:$B$501,A2297,BallByBall!$P$2:$P$501,B2297))</f>
        <v>0</v>
      </c>
      <c r="L2297">
        <f>IF(A2297="","",SUMIFS(BallByBall!$V$2:$V$501,BallByBall!$B$2:$B$501,A2297,BallByBall!$P$2:$P$501,B2297))</f>
        <v>0</v>
      </c>
      <c r="M2297">
        <f>IF(A2297="","",SUMIFS(BallByBall!$W$2:$W$501,BallByBall!$B$2:$B$501,A2297,BallByBall!$P$2:$P$501,B2297))</f>
        <v>0</v>
      </c>
      <c r="N2297">
        <f>IF(A2297="","",SUMIFS(BallByBall!$X$2:$X$501,BallByBall!$B$2:$B$501,A2297,BallByBall!$P$2:$P$501,B2297))</f>
        <v>0</v>
      </c>
      <c r="O2297">
        <f>IF(A2297="","",SUMIFS(OverSummary!$G$2:$G$101,OverSummary!$A$2:$A$101,A2297,OverSummary!$D$2:$D$101,B2297))</f>
        <v>0</v>
      </c>
      <c r="P2297">
        <f>IF(A2297="","",G2297*Rules!$B$13+H2297*Rules!$B$14+I2297*Rules!$B$15)</f>
        <v>0</v>
      </c>
      <c r="Q2297">
        <f>IF(A2297="","",IF(G2297&gt;=100,Rules!$B$18,IF(G2297&gt;=50,Rules!$B$17,IF(G2297&gt;=30,Rules!$B$16,0)))+IF(AND(F2297=1,D2297&lt;&gt;"BWL",G2297=0),Rules!$B$27,0))</f>
        <v>0</v>
      </c>
      <c r="R2297">
        <f>IF(A2297="","",J2297*Rules!$B$19+O2297*Rules!$B$22)</f>
        <v>0</v>
      </c>
      <c r="S2297">
        <f>IF(A2297="","",IF(J2297&gt;=4,Rules!$B$21,IF(J2297&gt;=3,Rules!$B$20,0)))</f>
        <v>0</v>
      </c>
      <c r="T2297">
        <f>IF(A2297="","",K2297*Rules!$B$23+L2297*Rules!$B$24+M2297*Rules!$B$25+N2297*Rules!$B$26)</f>
        <v>0</v>
      </c>
      <c r="U2297">
        <f t="shared" si="35"/>
        <v>0</v>
      </c>
    </row>
    <row r="2298" spans="1:21" x14ac:dyDescent="0.2">
      <c r="A2298" t="str">
        <f>MatchSquad!A2298</f>
        <v>M046</v>
      </c>
      <c r="B2298" t="str">
        <f>MatchSquad!B2298</f>
        <v>P172</v>
      </c>
      <c r="C2298" t="str">
        <f>MatchSquad!C2298</f>
        <v>Xavier Bartlett</v>
      </c>
      <c r="D2298" t="str">
        <f>MatchSquad!D2298</f>
        <v>BWL</v>
      </c>
      <c r="E2298" t="str">
        <f>MatchSquad!E2298</f>
        <v>PBKS</v>
      </c>
      <c r="F2298">
        <f>MatchSquad!G2298</f>
        <v>0</v>
      </c>
      <c r="G2298">
        <f>IF(A2298="","",SUMIFS(BallByBall!$I$2:$I$501,BallByBall!$B$2:$B$501,A2298,BallByBall!$F$2:$F$501,B2298))</f>
        <v>0</v>
      </c>
      <c r="H2298">
        <f>IF(A2298="","",COUNTIFS(BallByBall!$B$2:$B$501,A2298,BallByBall!$F$2:$F$501,B2298,BallByBall!$Q$2:$Q$501,1))</f>
        <v>0</v>
      </c>
      <c r="I2298">
        <f>IF(A2298="","",COUNTIFS(BallByBall!$B$2:$B$501,A2298,BallByBall!$F$2:$F$501,B2298,BallByBall!$R$2:$R$501,1))</f>
        <v>0</v>
      </c>
      <c r="J2298">
        <f>IF(A2298="","",SUMIFS(BallByBall!$T$2:$T$501,BallByBall!$B$2:$B$501,A2298,BallByBall!$H$2:$H$501,B2298))</f>
        <v>0</v>
      </c>
      <c r="K2298">
        <f>IF(A2298="","",SUMIFS(BallByBall!$U$2:$U$501,BallByBall!$B$2:$B$501,A2298,BallByBall!$P$2:$P$501,B2298))</f>
        <v>0</v>
      </c>
      <c r="L2298">
        <f>IF(A2298="","",SUMIFS(BallByBall!$V$2:$V$501,BallByBall!$B$2:$B$501,A2298,BallByBall!$P$2:$P$501,B2298))</f>
        <v>0</v>
      </c>
      <c r="M2298">
        <f>IF(A2298="","",SUMIFS(BallByBall!$W$2:$W$501,BallByBall!$B$2:$B$501,A2298,BallByBall!$P$2:$P$501,B2298))</f>
        <v>0</v>
      </c>
      <c r="N2298">
        <f>IF(A2298="","",SUMIFS(BallByBall!$X$2:$X$501,BallByBall!$B$2:$B$501,A2298,BallByBall!$P$2:$P$501,B2298))</f>
        <v>0</v>
      </c>
      <c r="O2298">
        <f>IF(A2298="","",SUMIFS(OverSummary!$G$2:$G$101,OverSummary!$A$2:$A$101,A2298,OverSummary!$D$2:$D$101,B2298))</f>
        <v>0</v>
      </c>
      <c r="P2298">
        <f>IF(A2298="","",G2298*Rules!$B$13+H2298*Rules!$B$14+I2298*Rules!$B$15)</f>
        <v>0</v>
      </c>
      <c r="Q2298">
        <f>IF(A2298="","",IF(G2298&gt;=100,Rules!$B$18,IF(G2298&gt;=50,Rules!$B$17,IF(G2298&gt;=30,Rules!$B$16,0)))+IF(AND(F2298=1,D2298&lt;&gt;"BWL",G2298=0),Rules!$B$27,0))</f>
        <v>0</v>
      </c>
      <c r="R2298">
        <f>IF(A2298="","",J2298*Rules!$B$19+O2298*Rules!$B$22)</f>
        <v>0</v>
      </c>
      <c r="S2298">
        <f>IF(A2298="","",IF(J2298&gt;=4,Rules!$B$21,IF(J2298&gt;=3,Rules!$B$20,0)))</f>
        <v>0</v>
      </c>
      <c r="T2298">
        <f>IF(A2298="","",K2298*Rules!$B$23+L2298*Rules!$B$24+M2298*Rules!$B$25+N2298*Rules!$B$26)</f>
        <v>0</v>
      </c>
      <c r="U2298">
        <f t="shared" si="35"/>
        <v>0</v>
      </c>
    </row>
    <row r="2299" spans="1:21" x14ac:dyDescent="0.2">
      <c r="A2299" t="str">
        <f>MatchSquad!A2299</f>
        <v>M046</v>
      </c>
      <c r="B2299" t="str">
        <f>MatchSquad!B2299</f>
        <v>P173</v>
      </c>
      <c r="C2299" t="str">
        <f>MatchSquad!C2299</f>
        <v>Pravin Dubey</v>
      </c>
      <c r="D2299" t="str">
        <f>MatchSquad!D2299</f>
        <v>BWL</v>
      </c>
      <c r="E2299" t="str">
        <f>MatchSquad!E2299</f>
        <v>PBKS</v>
      </c>
      <c r="F2299">
        <f>MatchSquad!G2299</f>
        <v>0</v>
      </c>
      <c r="G2299">
        <f>IF(A2299="","",SUMIFS(BallByBall!$I$2:$I$501,BallByBall!$B$2:$B$501,A2299,BallByBall!$F$2:$F$501,B2299))</f>
        <v>0</v>
      </c>
      <c r="H2299">
        <f>IF(A2299="","",COUNTIFS(BallByBall!$B$2:$B$501,A2299,BallByBall!$F$2:$F$501,B2299,BallByBall!$Q$2:$Q$501,1))</f>
        <v>0</v>
      </c>
      <c r="I2299">
        <f>IF(A2299="","",COUNTIFS(BallByBall!$B$2:$B$501,A2299,BallByBall!$F$2:$F$501,B2299,BallByBall!$R$2:$R$501,1))</f>
        <v>0</v>
      </c>
      <c r="J2299">
        <f>IF(A2299="","",SUMIFS(BallByBall!$T$2:$T$501,BallByBall!$B$2:$B$501,A2299,BallByBall!$H$2:$H$501,B2299))</f>
        <v>0</v>
      </c>
      <c r="K2299">
        <f>IF(A2299="","",SUMIFS(BallByBall!$U$2:$U$501,BallByBall!$B$2:$B$501,A2299,BallByBall!$P$2:$P$501,B2299))</f>
        <v>0</v>
      </c>
      <c r="L2299">
        <f>IF(A2299="","",SUMIFS(BallByBall!$V$2:$V$501,BallByBall!$B$2:$B$501,A2299,BallByBall!$P$2:$P$501,B2299))</f>
        <v>0</v>
      </c>
      <c r="M2299">
        <f>IF(A2299="","",SUMIFS(BallByBall!$W$2:$W$501,BallByBall!$B$2:$B$501,A2299,BallByBall!$P$2:$P$501,B2299))</f>
        <v>0</v>
      </c>
      <c r="N2299">
        <f>IF(A2299="","",SUMIFS(BallByBall!$X$2:$X$501,BallByBall!$B$2:$B$501,A2299,BallByBall!$P$2:$P$501,B2299))</f>
        <v>0</v>
      </c>
      <c r="O2299">
        <f>IF(A2299="","",SUMIFS(OverSummary!$G$2:$G$101,OverSummary!$A$2:$A$101,A2299,OverSummary!$D$2:$D$101,B2299))</f>
        <v>0</v>
      </c>
      <c r="P2299">
        <f>IF(A2299="","",G2299*Rules!$B$13+H2299*Rules!$B$14+I2299*Rules!$B$15)</f>
        <v>0</v>
      </c>
      <c r="Q2299">
        <f>IF(A2299="","",IF(G2299&gt;=100,Rules!$B$18,IF(G2299&gt;=50,Rules!$B$17,IF(G2299&gt;=30,Rules!$B$16,0)))+IF(AND(F2299=1,D2299&lt;&gt;"BWL",G2299=0),Rules!$B$27,0))</f>
        <v>0</v>
      </c>
      <c r="R2299">
        <f>IF(A2299="","",J2299*Rules!$B$19+O2299*Rules!$B$22)</f>
        <v>0</v>
      </c>
      <c r="S2299">
        <f>IF(A2299="","",IF(J2299&gt;=4,Rules!$B$21,IF(J2299&gt;=3,Rules!$B$20,0)))</f>
        <v>0</v>
      </c>
      <c r="T2299">
        <f>IF(A2299="","",K2299*Rules!$B$23+L2299*Rules!$B$24+M2299*Rules!$B$25+N2299*Rules!$B$26)</f>
        <v>0</v>
      </c>
      <c r="U2299">
        <f t="shared" si="35"/>
        <v>0</v>
      </c>
    </row>
    <row r="2300" spans="1:21" x14ac:dyDescent="0.2">
      <c r="A2300" t="str">
        <f>MatchSquad!A2300</f>
        <v>M046</v>
      </c>
      <c r="B2300" t="str">
        <f>MatchSquad!B2300</f>
        <v>P174</v>
      </c>
      <c r="C2300" t="str">
        <f>MatchSquad!C2300</f>
        <v>Vishal Nishad</v>
      </c>
      <c r="D2300" t="str">
        <f>MatchSquad!D2300</f>
        <v>BWL</v>
      </c>
      <c r="E2300" t="str">
        <f>MatchSquad!E2300</f>
        <v>PBKS</v>
      </c>
      <c r="F2300">
        <f>MatchSquad!G2300</f>
        <v>0</v>
      </c>
      <c r="G2300">
        <f>IF(A2300="","",SUMIFS(BallByBall!$I$2:$I$501,BallByBall!$B$2:$B$501,A2300,BallByBall!$F$2:$F$501,B2300))</f>
        <v>0</v>
      </c>
      <c r="H2300">
        <f>IF(A2300="","",COUNTIFS(BallByBall!$B$2:$B$501,A2300,BallByBall!$F$2:$F$501,B2300,BallByBall!$Q$2:$Q$501,1))</f>
        <v>0</v>
      </c>
      <c r="I2300">
        <f>IF(A2300="","",COUNTIFS(BallByBall!$B$2:$B$501,A2300,BallByBall!$F$2:$F$501,B2300,BallByBall!$R$2:$R$501,1))</f>
        <v>0</v>
      </c>
      <c r="J2300">
        <f>IF(A2300="","",SUMIFS(BallByBall!$T$2:$T$501,BallByBall!$B$2:$B$501,A2300,BallByBall!$H$2:$H$501,B2300))</f>
        <v>0</v>
      </c>
      <c r="K2300">
        <f>IF(A2300="","",SUMIFS(BallByBall!$U$2:$U$501,BallByBall!$B$2:$B$501,A2300,BallByBall!$P$2:$P$501,B2300))</f>
        <v>0</v>
      </c>
      <c r="L2300">
        <f>IF(A2300="","",SUMIFS(BallByBall!$V$2:$V$501,BallByBall!$B$2:$B$501,A2300,BallByBall!$P$2:$P$501,B2300))</f>
        <v>0</v>
      </c>
      <c r="M2300">
        <f>IF(A2300="","",SUMIFS(BallByBall!$W$2:$W$501,BallByBall!$B$2:$B$501,A2300,BallByBall!$P$2:$P$501,B2300))</f>
        <v>0</v>
      </c>
      <c r="N2300">
        <f>IF(A2300="","",SUMIFS(BallByBall!$X$2:$X$501,BallByBall!$B$2:$B$501,A2300,BallByBall!$P$2:$P$501,B2300))</f>
        <v>0</v>
      </c>
      <c r="O2300">
        <f>IF(A2300="","",SUMIFS(OverSummary!$G$2:$G$101,OverSummary!$A$2:$A$101,A2300,OverSummary!$D$2:$D$101,B2300))</f>
        <v>0</v>
      </c>
      <c r="P2300">
        <f>IF(A2300="","",G2300*Rules!$B$13+H2300*Rules!$B$14+I2300*Rules!$B$15)</f>
        <v>0</v>
      </c>
      <c r="Q2300">
        <f>IF(A2300="","",IF(G2300&gt;=100,Rules!$B$18,IF(G2300&gt;=50,Rules!$B$17,IF(G2300&gt;=30,Rules!$B$16,0)))+IF(AND(F2300=1,D2300&lt;&gt;"BWL",G2300=0),Rules!$B$27,0))</f>
        <v>0</v>
      </c>
      <c r="R2300">
        <f>IF(A2300="","",J2300*Rules!$B$19+O2300*Rules!$B$22)</f>
        <v>0</v>
      </c>
      <c r="S2300">
        <f>IF(A2300="","",IF(J2300&gt;=4,Rules!$B$21,IF(J2300&gt;=3,Rules!$B$20,0)))</f>
        <v>0</v>
      </c>
      <c r="T2300">
        <f>IF(A2300="","",K2300*Rules!$B$23+L2300*Rules!$B$24+M2300*Rules!$B$25+N2300*Rules!$B$26)</f>
        <v>0</v>
      </c>
      <c r="U2300">
        <f t="shared" si="35"/>
        <v>0</v>
      </c>
    </row>
    <row r="2301" spans="1:21" x14ac:dyDescent="0.2">
      <c r="A2301" t="str">
        <f>MatchSquad!A2301</f>
        <v>M046</v>
      </c>
      <c r="B2301" t="str">
        <f>MatchSquad!B2301</f>
        <v>P175</v>
      </c>
      <c r="C2301" t="str">
        <f>MatchSquad!C2301</f>
        <v>Lockie Ferguson</v>
      </c>
      <c r="D2301" t="str">
        <f>MatchSquad!D2301</f>
        <v>BWL</v>
      </c>
      <c r="E2301" t="str">
        <f>MatchSquad!E2301</f>
        <v>PBKS</v>
      </c>
      <c r="F2301">
        <f>MatchSquad!G2301</f>
        <v>0</v>
      </c>
      <c r="G2301">
        <f>IF(A2301="","",SUMIFS(BallByBall!$I$2:$I$501,BallByBall!$B$2:$B$501,A2301,BallByBall!$F$2:$F$501,B2301))</f>
        <v>0</v>
      </c>
      <c r="H2301">
        <f>IF(A2301="","",COUNTIFS(BallByBall!$B$2:$B$501,A2301,BallByBall!$F$2:$F$501,B2301,BallByBall!$Q$2:$Q$501,1))</f>
        <v>0</v>
      </c>
      <c r="I2301">
        <f>IF(A2301="","",COUNTIFS(BallByBall!$B$2:$B$501,A2301,BallByBall!$F$2:$F$501,B2301,BallByBall!$R$2:$R$501,1))</f>
        <v>0</v>
      </c>
      <c r="J2301">
        <f>IF(A2301="","",SUMIFS(BallByBall!$T$2:$T$501,BallByBall!$B$2:$B$501,A2301,BallByBall!$H$2:$H$501,B2301))</f>
        <v>0</v>
      </c>
      <c r="K2301">
        <f>IF(A2301="","",SUMIFS(BallByBall!$U$2:$U$501,BallByBall!$B$2:$B$501,A2301,BallByBall!$P$2:$P$501,B2301))</f>
        <v>0</v>
      </c>
      <c r="L2301">
        <f>IF(A2301="","",SUMIFS(BallByBall!$V$2:$V$501,BallByBall!$B$2:$B$501,A2301,BallByBall!$P$2:$P$501,B2301))</f>
        <v>0</v>
      </c>
      <c r="M2301">
        <f>IF(A2301="","",SUMIFS(BallByBall!$W$2:$W$501,BallByBall!$B$2:$B$501,A2301,BallByBall!$P$2:$P$501,B2301))</f>
        <v>0</v>
      </c>
      <c r="N2301">
        <f>IF(A2301="","",SUMIFS(BallByBall!$X$2:$X$501,BallByBall!$B$2:$B$501,A2301,BallByBall!$P$2:$P$501,B2301))</f>
        <v>0</v>
      </c>
      <c r="O2301">
        <f>IF(A2301="","",SUMIFS(OverSummary!$G$2:$G$101,OverSummary!$A$2:$A$101,A2301,OverSummary!$D$2:$D$101,B2301))</f>
        <v>0</v>
      </c>
      <c r="P2301">
        <f>IF(A2301="","",G2301*Rules!$B$13+H2301*Rules!$B$14+I2301*Rules!$B$15)</f>
        <v>0</v>
      </c>
      <c r="Q2301">
        <f>IF(A2301="","",IF(G2301&gt;=100,Rules!$B$18,IF(G2301&gt;=50,Rules!$B$17,IF(G2301&gt;=30,Rules!$B$16,0)))+IF(AND(F2301=1,D2301&lt;&gt;"BWL",G2301=0),Rules!$B$27,0))</f>
        <v>0</v>
      </c>
      <c r="R2301">
        <f>IF(A2301="","",J2301*Rules!$B$19+O2301*Rules!$B$22)</f>
        <v>0</v>
      </c>
      <c r="S2301">
        <f>IF(A2301="","",IF(J2301&gt;=4,Rules!$B$21,IF(J2301&gt;=3,Rules!$B$20,0)))</f>
        <v>0</v>
      </c>
      <c r="T2301">
        <f>IF(A2301="","",K2301*Rules!$B$23+L2301*Rules!$B$24+M2301*Rules!$B$25+N2301*Rules!$B$26)</f>
        <v>0</v>
      </c>
      <c r="U2301">
        <f t="shared" si="35"/>
        <v>0</v>
      </c>
    </row>
    <row r="2302" spans="1:21" x14ac:dyDescent="0.2">
      <c r="A2302" t="str">
        <f>MatchSquad!A2302</f>
        <v>M047</v>
      </c>
      <c r="B2302" t="str">
        <f>MatchSquad!B2302</f>
        <v>P126</v>
      </c>
      <c r="C2302" t="str">
        <f>MatchSquad!C2302</f>
        <v>Rohit Sharma</v>
      </c>
      <c r="D2302" t="str">
        <f>MatchSquad!D2302</f>
        <v>BAT</v>
      </c>
      <c r="E2302" t="str">
        <f>MatchSquad!E2302</f>
        <v>MI</v>
      </c>
      <c r="F2302">
        <f>MatchSquad!G2302</f>
        <v>0</v>
      </c>
      <c r="G2302">
        <f>IF(A2302="","",SUMIFS(BallByBall!$I$2:$I$501,BallByBall!$B$2:$B$501,A2302,BallByBall!$F$2:$F$501,B2302))</f>
        <v>0</v>
      </c>
      <c r="H2302">
        <f>IF(A2302="","",COUNTIFS(BallByBall!$B$2:$B$501,A2302,BallByBall!$F$2:$F$501,B2302,BallByBall!$Q$2:$Q$501,1))</f>
        <v>0</v>
      </c>
      <c r="I2302">
        <f>IF(A2302="","",COUNTIFS(BallByBall!$B$2:$B$501,A2302,BallByBall!$F$2:$F$501,B2302,BallByBall!$R$2:$R$501,1))</f>
        <v>0</v>
      </c>
      <c r="J2302">
        <f>IF(A2302="","",SUMIFS(BallByBall!$T$2:$T$501,BallByBall!$B$2:$B$501,A2302,BallByBall!$H$2:$H$501,B2302))</f>
        <v>0</v>
      </c>
      <c r="K2302">
        <f>IF(A2302="","",SUMIFS(BallByBall!$U$2:$U$501,BallByBall!$B$2:$B$501,A2302,BallByBall!$P$2:$P$501,B2302))</f>
        <v>0</v>
      </c>
      <c r="L2302">
        <f>IF(A2302="","",SUMIFS(BallByBall!$V$2:$V$501,BallByBall!$B$2:$B$501,A2302,BallByBall!$P$2:$P$501,B2302))</f>
        <v>0</v>
      </c>
      <c r="M2302">
        <f>IF(A2302="","",SUMIFS(BallByBall!$W$2:$W$501,BallByBall!$B$2:$B$501,A2302,BallByBall!$P$2:$P$501,B2302))</f>
        <v>0</v>
      </c>
      <c r="N2302">
        <f>IF(A2302="","",SUMIFS(BallByBall!$X$2:$X$501,BallByBall!$B$2:$B$501,A2302,BallByBall!$P$2:$P$501,B2302))</f>
        <v>0</v>
      </c>
      <c r="O2302">
        <f>IF(A2302="","",SUMIFS(OverSummary!$G$2:$G$101,OverSummary!$A$2:$A$101,A2302,OverSummary!$D$2:$D$101,B2302))</f>
        <v>0</v>
      </c>
      <c r="P2302">
        <f>IF(A2302="","",G2302*Rules!$B$13+H2302*Rules!$B$14+I2302*Rules!$B$15)</f>
        <v>0</v>
      </c>
      <c r="Q2302">
        <f>IF(A2302="","",IF(G2302&gt;=100,Rules!$B$18,IF(G2302&gt;=50,Rules!$B$17,IF(G2302&gt;=30,Rules!$B$16,0)))+IF(AND(F2302=1,D2302&lt;&gt;"BWL",G2302=0),Rules!$B$27,0))</f>
        <v>0</v>
      </c>
      <c r="R2302">
        <f>IF(A2302="","",J2302*Rules!$B$19+O2302*Rules!$B$22)</f>
        <v>0</v>
      </c>
      <c r="S2302">
        <f>IF(A2302="","",IF(J2302&gt;=4,Rules!$B$21,IF(J2302&gt;=3,Rules!$B$20,0)))</f>
        <v>0</v>
      </c>
      <c r="T2302">
        <f>IF(A2302="","",K2302*Rules!$B$23+L2302*Rules!$B$24+M2302*Rules!$B$25+N2302*Rules!$B$26)</f>
        <v>0</v>
      </c>
      <c r="U2302">
        <f t="shared" si="35"/>
        <v>0</v>
      </c>
    </row>
    <row r="2303" spans="1:21" x14ac:dyDescent="0.2">
      <c r="A2303" t="str">
        <f>MatchSquad!A2303</f>
        <v>M047</v>
      </c>
      <c r="B2303" t="str">
        <f>MatchSquad!B2303</f>
        <v>P127</v>
      </c>
      <c r="C2303" t="str">
        <f>MatchSquad!C2303</f>
        <v>Surya Kumar Yadav</v>
      </c>
      <c r="D2303" t="str">
        <f>MatchSquad!D2303</f>
        <v>BAT</v>
      </c>
      <c r="E2303" t="str">
        <f>MatchSquad!E2303</f>
        <v>MI</v>
      </c>
      <c r="F2303">
        <f>MatchSquad!G2303</f>
        <v>0</v>
      </c>
      <c r="G2303">
        <f>IF(A2303="","",SUMIFS(BallByBall!$I$2:$I$501,BallByBall!$B$2:$B$501,A2303,BallByBall!$F$2:$F$501,B2303))</f>
        <v>0</v>
      </c>
      <c r="H2303">
        <f>IF(A2303="","",COUNTIFS(BallByBall!$B$2:$B$501,A2303,BallByBall!$F$2:$F$501,B2303,BallByBall!$Q$2:$Q$501,1))</f>
        <v>0</v>
      </c>
      <c r="I2303">
        <f>IF(A2303="","",COUNTIFS(BallByBall!$B$2:$B$501,A2303,BallByBall!$F$2:$F$501,B2303,BallByBall!$R$2:$R$501,1))</f>
        <v>0</v>
      </c>
      <c r="J2303">
        <f>IF(A2303="","",SUMIFS(BallByBall!$T$2:$T$501,BallByBall!$B$2:$B$501,A2303,BallByBall!$H$2:$H$501,B2303))</f>
        <v>0</v>
      </c>
      <c r="K2303">
        <f>IF(A2303="","",SUMIFS(BallByBall!$U$2:$U$501,BallByBall!$B$2:$B$501,A2303,BallByBall!$P$2:$P$501,B2303))</f>
        <v>0</v>
      </c>
      <c r="L2303">
        <f>IF(A2303="","",SUMIFS(BallByBall!$V$2:$V$501,BallByBall!$B$2:$B$501,A2303,BallByBall!$P$2:$P$501,B2303))</f>
        <v>0</v>
      </c>
      <c r="M2303">
        <f>IF(A2303="","",SUMIFS(BallByBall!$W$2:$W$501,BallByBall!$B$2:$B$501,A2303,BallByBall!$P$2:$P$501,B2303))</f>
        <v>0</v>
      </c>
      <c r="N2303">
        <f>IF(A2303="","",SUMIFS(BallByBall!$X$2:$X$501,BallByBall!$B$2:$B$501,A2303,BallByBall!$P$2:$P$501,B2303))</f>
        <v>0</v>
      </c>
      <c r="O2303">
        <f>IF(A2303="","",SUMIFS(OverSummary!$G$2:$G$101,OverSummary!$A$2:$A$101,A2303,OverSummary!$D$2:$D$101,B2303))</f>
        <v>0</v>
      </c>
      <c r="P2303">
        <f>IF(A2303="","",G2303*Rules!$B$13+H2303*Rules!$B$14+I2303*Rules!$B$15)</f>
        <v>0</v>
      </c>
      <c r="Q2303">
        <f>IF(A2303="","",IF(G2303&gt;=100,Rules!$B$18,IF(G2303&gt;=50,Rules!$B$17,IF(G2303&gt;=30,Rules!$B$16,0)))+IF(AND(F2303=1,D2303&lt;&gt;"BWL",G2303=0),Rules!$B$27,0))</f>
        <v>0</v>
      </c>
      <c r="R2303">
        <f>IF(A2303="","",J2303*Rules!$B$19+O2303*Rules!$B$22)</f>
        <v>0</v>
      </c>
      <c r="S2303">
        <f>IF(A2303="","",IF(J2303&gt;=4,Rules!$B$21,IF(J2303&gt;=3,Rules!$B$20,0)))</f>
        <v>0</v>
      </c>
      <c r="T2303">
        <f>IF(A2303="","",K2303*Rules!$B$23+L2303*Rules!$B$24+M2303*Rules!$B$25+N2303*Rules!$B$26)</f>
        <v>0</v>
      </c>
      <c r="U2303">
        <f t="shared" si="35"/>
        <v>0</v>
      </c>
    </row>
    <row r="2304" spans="1:21" x14ac:dyDescent="0.2">
      <c r="A2304" t="str">
        <f>MatchSquad!A2304</f>
        <v>M047</v>
      </c>
      <c r="B2304" t="str">
        <f>MatchSquad!B2304</f>
        <v>P128</v>
      </c>
      <c r="C2304" t="str">
        <f>MatchSquad!C2304</f>
        <v>Robin Minz</v>
      </c>
      <c r="D2304" t="str">
        <f>MatchSquad!D2304</f>
        <v>WK</v>
      </c>
      <c r="E2304" t="str">
        <f>MatchSquad!E2304</f>
        <v>MI</v>
      </c>
      <c r="F2304">
        <f>MatchSquad!G2304</f>
        <v>0</v>
      </c>
      <c r="G2304">
        <f>IF(A2304="","",SUMIFS(BallByBall!$I$2:$I$501,BallByBall!$B$2:$B$501,A2304,BallByBall!$F$2:$F$501,B2304))</f>
        <v>0</v>
      </c>
      <c r="H2304">
        <f>IF(A2304="","",COUNTIFS(BallByBall!$B$2:$B$501,A2304,BallByBall!$F$2:$F$501,B2304,BallByBall!$Q$2:$Q$501,1))</f>
        <v>0</v>
      </c>
      <c r="I2304">
        <f>IF(A2304="","",COUNTIFS(BallByBall!$B$2:$B$501,A2304,BallByBall!$F$2:$F$501,B2304,BallByBall!$R$2:$R$501,1))</f>
        <v>0</v>
      </c>
      <c r="J2304">
        <f>IF(A2304="","",SUMIFS(BallByBall!$T$2:$T$501,BallByBall!$B$2:$B$501,A2304,BallByBall!$H$2:$H$501,B2304))</f>
        <v>0</v>
      </c>
      <c r="K2304">
        <f>IF(A2304="","",SUMIFS(BallByBall!$U$2:$U$501,BallByBall!$B$2:$B$501,A2304,BallByBall!$P$2:$P$501,B2304))</f>
        <v>0</v>
      </c>
      <c r="L2304">
        <f>IF(A2304="","",SUMIFS(BallByBall!$V$2:$V$501,BallByBall!$B$2:$B$501,A2304,BallByBall!$P$2:$P$501,B2304))</f>
        <v>0</v>
      </c>
      <c r="M2304">
        <f>IF(A2304="","",SUMIFS(BallByBall!$W$2:$W$501,BallByBall!$B$2:$B$501,A2304,BallByBall!$P$2:$P$501,B2304))</f>
        <v>0</v>
      </c>
      <c r="N2304">
        <f>IF(A2304="","",SUMIFS(BallByBall!$X$2:$X$501,BallByBall!$B$2:$B$501,A2304,BallByBall!$P$2:$P$501,B2304))</f>
        <v>0</v>
      </c>
      <c r="O2304">
        <f>IF(A2304="","",SUMIFS(OverSummary!$G$2:$G$101,OverSummary!$A$2:$A$101,A2304,OverSummary!$D$2:$D$101,B2304))</f>
        <v>0</v>
      </c>
      <c r="P2304">
        <f>IF(A2304="","",G2304*Rules!$B$13+H2304*Rules!$B$14+I2304*Rules!$B$15)</f>
        <v>0</v>
      </c>
      <c r="Q2304">
        <f>IF(A2304="","",IF(G2304&gt;=100,Rules!$B$18,IF(G2304&gt;=50,Rules!$B$17,IF(G2304&gt;=30,Rules!$B$16,0)))+IF(AND(F2304=1,D2304&lt;&gt;"BWL",G2304=0),Rules!$B$27,0))</f>
        <v>0</v>
      </c>
      <c r="R2304">
        <f>IF(A2304="","",J2304*Rules!$B$19+O2304*Rules!$B$22)</f>
        <v>0</v>
      </c>
      <c r="S2304">
        <f>IF(A2304="","",IF(J2304&gt;=4,Rules!$B$21,IF(J2304&gt;=3,Rules!$B$20,0)))</f>
        <v>0</v>
      </c>
      <c r="T2304">
        <f>IF(A2304="","",K2304*Rules!$B$23+L2304*Rules!$B$24+M2304*Rules!$B$25+N2304*Rules!$B$26)</f>
        <v>0</v>
      </c>
      <c r="U2304">
        <f t="shared" si="35"/>
        <v>0</v>
      </c>
    </row>
    <row r="2305" spans="1:21" x14ac:dyDescent="0.2">
      <c r="A2305" t="str">
        <f>MatchSquad!A2305</f>
        <v>M047</v>
      </c>
      <c r="B2305" t="str">
        <f>MatchSquad!B2305</f>
        <v>P129</v>
      </c>
      <c r="C2305" t="str">
        <f>MatchSquad!C2305</f>
        <v>Sherfane Rutherford</v>
      </c>
      <c r="D2305" t="str">
        <f>MatchSquad!D2305</f>
        <v>BAT</v>
      </c>
      <c r="E2305" t="str">
        <f>MatchSquad!E2305</f>
        <v>MI</v>
      </c>
      <c r="F2305">
        <f>MatchSquad!G2305</f>
        <v>0</v>
      </c>
      <c r="G2305">
        <f>IF(A2305="","",SUMIFS(BallByBall!$I$2:$I$501,BallByBall!$B$2:$B$501,A2305,BallByBall!$F$2:$F$501,B2305))</f>
        <v>0</v>
      </c>
      <c r="H2305">
        <f>IF(A2305="","",COUNTIFS(BallByBall!$B$2:$B$501,A2305,BallByBall!$F$2:$F$501,B2305,BallByBall!$Q$2:$Q$501,1))</f>
        <v>0</v>
      </c>
      <c r="I2305">
        <f>IF(A2305="","",COUNTIFS(BallByBall!$B$2:$B$501,A2305,BallByBall!$F$2:$F$501,B2305,BallByBall!$R$2:$R$501,1))</f>
        <v>0</v>
      </c>
      <c r="J2305">
        <f>IF(A2305="","",SUMIFS(BallByBall!$T$2:$T$501,BallByBall!$B$2:$B$501,A2305,BallByBall!$H$2:$H$501,B2305))</f>
        <v>0</v>
      </c>
      <c r="K2305">
        <f>IF(A2305="","",SUMIFS(BallByBall!$U$2:$U$501,BallByBall!$B$2:$B$501,A2305,BallByBall!$P$2:$P$501,B2305))</f>
        <v>0</v>
      </c>
      <c r="L2305">
        <f>IF(A2305="","",SUMIFS(BallByBall!$V$2:$V$501,BallByBall!$B$2:$B$501,A2305,BallByBall!$P$2:$P$501,B2305))</f>
        <v>0</v>
      </c>
      <c r="M2305">
        <f>IF(A2305="","",SUMIFS(BallByBall!$W$2:$W$501,BallByBall!$B$2:$B$501,A2305,BallByBall!$P$2:$P$501,B2305))</f>
        <v>0</v>
      </c>
      <c r="N2305">
        <f>IF(A2305="","",SUMIFS(BallByBall!$X$2:$X$501,BallByBall!$B$2:$B$501,A2305,BallByBall!$P$2:$P$501,B2305))</f>
        <v>0</v>
      </c>
      <c r="O2305">
        <f>IF(A2305="","",SUMIFS(OverSummary!$G$2:$G$101,OverSummary!$A$2:$A$101,A2305,OverSummary!$D$2:$D$101,B2305))</f>
        <v>0</v>
      </c>
      <c r="P2305">
        <f>IF(A2305="","",G2305*Rules!$B$13+H2305*Rules!$B$14+I2305*Rules!$B$15)</f>
        <v>0</v>
      </c>
      <c r="Q2305">
        <f>IF(A2305="","",IF(G2305&gt;=100,Rules!$B$18,IF(G2305&gt;=50,Rules!$B$17,IF(G2305&gt;=30,Rules!$B$16,0)))+IF(AND(F2305=1,D2305&lt;&gt;"BWL",G2305=0),Rules!$B$27,0))</f>
        <v>0</v>
      </c>
      <c r="R2305">
        <f>IF(A2305="","",J2305*Rules!$B$19+O2305*Rules!$B$22)</f>
        <v>0</v>
      </c>
      <c r="S2305">
        <f>IF(A2305="","",IF(J2305&gt;=4,Rules!$B$21,IF(J2305&gt;=3,Rules!$B$20,0)))</f>
        <v>0</v>
      </c>
      <c r="T2305">
        <f>IF(A2305="","",K2305*Rules!$B$23+L2305*Rules!$B$24+M2305*Rules!$B$25+N2305*Rules!$B$26)</f>
        <v>0</v>
      </c>
      <c r="U2305">
        <f t="shared" si="35"/>
        <v>0</v>
      </c>
    </row>
    <row r="2306" spans="1:21" x14ac:dyDescent="0.2">
      <c r="A2306" t="str">
        <f>MatchSquad!A2306</f>
        <v>M047</v>
      </c>
      <c r="B2306" t="str">
        <f>MatchSquad!B2306</f>
        <v>P130</v>
      </c>
      <c r="C2306" t="str">
        <f>MatchSquad!C2306</f>
        <v>Ryan Rickelton</v>
      </c>
      <c r="D2306" t="str">
        <f>MatchSquad!D2306</f>
        <v>WK</v>
      </c>
      <c r="E2306" t="str">
        <f>MatchSquad!E2306</f>
        <v>MI</v>
      </c>
      <c r="F2306">
        <f>MatchSquad!G2306</f>
        <v>0</v>
      </c>
      <c r="G2306">
        <f>IF(A2306="","",SUMIFS(BallByBall!$I$2:$I$501,BallByBall!$B$2:$B$501,A2306,BallByBall!$F$2:$F$501,B2306))</f>
        <v>0</v>
      </c>
      <c r="H2306">
        <f>IF(A2306="","",COUNTIFS(BallByBall!$B$2:$B$501,A2306,BallByBall!$F$2:$F$501,B2306,BallByBall!$Q$2:$Q$501,1))</f>
        <v>0</v>
      </c>
      <c r="I2306">
        <f>IF(A2306="","",COUNTIFS(BallByBall!$B$2:$B$501,A2306,BallByBall!$F$2:$F$501,B2306,BallByBall!$R$2:$R$501,1))</f>
        <v>0</v>
      </c>
      <c r="J2306">
        <f>IF(A2306="","",SUMIFS(BallByBall!$T$2:$T$501,BallByBall!$B$2:$B$501,A2306,BallByBall!$H$2:$H$501,B2306))</f>
        <v>0</v>
      </c>
      <c r="K2306">
        <f>IF(A2306="","",SUMIFS(BallByBall!$U$2:$U$501,BallByBall!$B$2:$B$501,A2306,BallByBall!$P$2:$P$501,B2306))</f>
        <v>0</v>
      </c>
      <c r="L2306">
        <f>IF(A2306="","",SUMIFS(BallByBall!$V$2:$V$501,BallByBall!$B$2:$B$501,A2306,BallByBall!$P$2:$P$501,B2306))</f>
        <v>0</v>
      </c>
      <c r="M2306">
        <f>IF(A2306="","",SUMIFS(BallByBall!$W$2:$W$501,BallByBall!$B$2:$B$501,A2306,BallByBall!$P$2:$P$501,B2306))</f>
        <v>0</v>
      </c>
      <c r="N2306">
        <f>IF(A2306="","",SUMIFS(BallByBall!$X$2:$X$501,BallByBall!$B$2:$B$501,A2306,BallByBall!$P$2:$P$501,B2306))</f>
        <v>0</v>
      </c>
      <c r="O2306">
        <f>IF(A2306="","",SUMIFS(OverSummary!$G$2:$G$101,OverSummary!$A$2:$A$101,A2306,OverSummary!$D$2:$D$101,B2306))</f>
        <v>0</v>
      </c>
      <c r="P2306">
        <f>IF(A2306="","",G2306*Rules!$B$13+H2306*Rules!$B$14+I2306*Rules!$B$15)</f>
        <v>0</v>
      </c>
      <c r="Q2306">
        <f>IF(A2306="","",IF(G2306&gt;=100,Rules!$B$18,IF(G2306&gt;=50,Rules!$B$17,IF(G2306&gt;=30,Rules!$B$16,0)))+IF(AND(F2306=1,D2306&lt;&gt;"BWL",G2306=0),Rules!$B$27,0))</f>
        <v>0</v>
      </c>
      <c r="R2306">
        <f>IF(A2306="","",J2306*Rules!$B$19+O2306*Rules!$B$22)</f>
        <v>0</v>
      </c>
      <c r="S2306">
        <f>IF(A2306="","",IF(J2306&gt;=4,Rules!$B$21,IF(J2306&gt;=3,Rules!$B$20,0)))</f>
        <v>0</v>
      </c>
      <c r="T2306">
        <f>IF(A2306="","",K2306*Rules!$B$23+L2306*Rules!$B$24+M2306*Rules!$B$25+N2306*Rules!$B$26)</f>
        <v>0</v>
      </c>
      <c r="U2306">
        <f t="shared" ref="U2306:U2369" si="36">IF(A2306="","",P2306+Q2306+R2306+S2306+T2306)</f>
        <v>0</v>
      </c>
    </row>
    <row r="2307" spans="1:21" x14ac:dyDescent="0.2">
      <c r="A2307" t="str">
        <f>MatchSquad!A2307</f>
        <v>M047</v>
      </c>
      <c r="B2307" t="str">
        <f>MatchSquad!B2307</f>
        <v>P131</v>
      </c>
      <c r="C2307" t="str">
        <f>MatchSquad!C2307</f>
        <v>Quinton de Kock</v>
      </c>
      <c r="D2307" t="str">
        <f>MatchSquad!D2307</f>
        <v>WK</v>
      </c>
      <c r="E2307" t="str">
        <f>MatchSquad!E2307</f>
        <v>MI</v>
      </c>
      <c r="F2307">
        <f>MatchSquad!G2307</f>
        <v>0</v>
      </c>
      <c r="G2307">
        <f>IF(A2307="","",SUMIFS(BallByBall!$I$2:$I$501,BallByBall!$B$2:$B$501,A2307,BallByBall!$F$2:$F$501,B2307))</f>
        <v>0</v>
      </c>
      <c r="H2307">
        <f>IF(A2307="","",COUNTIFS(BallByBall!$B$2:$B$501,A2307,BallByBall!$F$2:$F$501,B2307,BallByBall!$Q$2:$Q$501,1))</f>
        <v>0</v>
      </c>
      <c r="I2307">
        <f>IF(A2307="","",COUNTIFS(BallByBall!$B$2:$B$501,A2307,BallByBall!$F$2:$F$501,B2307,BallByBall!$R$2:$R$501,1))</f>
        <v>0</v>
      </c>
      <c r="J2307">
        <f>IF(A2307="","",SUMIFS(BallByBall!$T$2:$T$501,BallByBall!$B$2:$B$501,A2307,BallByBall!$H$2:$H$501,B2307))</f>
        <v>0</v>
      </c>
      <c r="K2307">
        <f>IF(A2307="","",SUMIFS(BallByBall!$U$2:$U$501,BallByBall!$B$2:$B$501,A2307,BallByBall!$P$2:$P$501,B2307))</f>
        <v>0</v>
      </c>
      <c r="L2307">
        <f>IF(A2307="","",SUMIFS(BallByBall!$V$2:$V$501,BallByBall!$B$2:$B$501,A2307,BallByBall!$P$2:$P$501,B2307))</f>
        <v>0</v>
      </c>
      <c r="M2307">
        <f>IF(A2307="","",SUMIFS(BallByBall!$W$2:$W$501,BallByBall!$B$2:$B$501,A2307,BallByBall!$P$2:$P$501,B2307))</f>
        <v>0</v>
      </c>
      <c r="N2307">
        <f>IF(A2307="","",SUMIFS(BallByBall!$X$2:$X$501,BallByBall!$B$2:$B$501,A2307,BallByBall!$P$2:$P$501,B2307))</f>
        <v>0</v>
      </c>
      <c r="O2307">
        <f>IF(A2307="","",SUMIFS(OverSummary!$G$2:$G$101,OverSummary!$A$2:$A$101,A2307,OverSummary!$D$2:$D$101,B2307))</f>
        <v>0</v>
      </c>
      <c r="P2307">
        <f>IF(A2307="","",G2307*Rules!$B$13+H2307*Rules!$B$14+I2307*Rules!$B$15)</f>
        <v>0</v>
      </c>
      <c r="Q2307">
        <f>IF(A2307="","",IF(G2307&gt;=100,Rules!$B$18,IF(G2307&gt;=50,Rules!$B$17,IF(G2307&gt;=30,Rules!$B$16,0)))+IF(AND(F2307=1,D2307&lt;&gt;"BWL",G2307=0),Rules!$B$27,0))</f>
        <v>0</v>
      </c>
      <c r="R2307">
        <f>IF(A2307="","",J2307*Rules!$B$19+O2307*Rules!$B$22)</f>
        <v>0</v>
      </c>
      <c r="S2307">
        <f>IF(A2307="","",IF(J2307&gt;=4,Rules!$B$21,IF(J2307&gt;=3,Rules!$B$20,0)))</f>
        <v>0</v>
      </c>
      <c r="T2307">
        <f>IF(A2307="","",K2307*Rules!$B$23+L2307*Rules!$B$24+M2307*Rules!$B$25+N2307*Rules!$B$26)</f>
        <v>0</v>
      </c>
      <c r="U2307">
        <f t="shared" si="36"/>
        <v>0</v>
      </c>
    </row>
    <row r="2308" spans="1:21" x14ac:dyDescent="0.2">
      <c r="A2308" t="str">
        <f>MatchSquad!A2308</f>
        <v>M047</v>
      </c>
      <c r="B2308" t="str">
        <f>MatchSquad!B2308</f>
        <v>P132</v>
      </c>
      <c r="C2308" t="str">
        <f>MatchSquad!C2308</f>
        <v>Danish Malewar</v>
      </c>
      <c r="D2308" t="str">
        <f>MatchSquad!D2308</f>
        <v>BAT</v>
      </c>
      <c r="E2308" t="str">
        <f>MatchSquad!E2308</f>
        <v>MI</v>
      </c>
      <c r="F2308">
        <f>MatchSquad!G2308</f>
        <v>0</v>
      </c>
      <c r="G2308">
        <f>IF(A2308="","",SUMIFS(BallByBall!$I$2:$I$501,BallByBall!$B$2:$B$501,A2308,BallByBall!$F$2:$F$501,B2308))</f>
        <v>0</v>
      </c>
      <c r="H2308">
        <f>IF(A2308="","",COUNTIFS(BallByBall!$B$2:$B$501,A2308,BallByBall!$F$2:$F$501,B2308,BallByBall!$Q$2:$Q$501,1))</f>
        <v>0</v>
      </c>
      <c r="I2308">
        <f>IF(A2308="","",COUNTIFS(BallByBall!$B$2:$B$501,A2308,BallByBall!$F$2:$F$501,B2308,BallByBall!$R$2:$R$501,1))</f>
        <v>0</v>
      </c>
      <c r="J2308">
        <f>IF(A2308="","",SUMIFS(BallByBall!$T$2:$T$501,BallByBall!$B$2:$B$501,A2308,BallByBall!$H$2:$H$501,B2308))</f>
        <v>0</v>
      </c>
      <c r="K2308">
        <f>IF(A2308="","",SUMIFS(BallByBall!$U$2:$U$501,BallByBall!$B$2:$B$501,A2308,BallByBall!$P$2:$P$501,B2308))</f>
        <v>0</v>
      </c>
      <c r="L2308">
        <f>IF(A2308="","",SUMIFS(BallByBall!$V$2:$V$501,BallByBall!$B$2:$B$501,A2308,BallByBall!$P$2:$P$501,B2308))</f>
        <v>0</v>
      </c>
      <c r="M2308">
        <f>IF(A2308="","",SUMIFS(BallByBall!$W$2:$W$501,BallByBall!$B$2:$B$501,A2308,BallByBall!$P$2:$P$501,B2308))</f>
        <v>0</v>
      </c>
      <c r="N2308">
        <f>IF(A2308="","",SUMIFS(BallByBall!$X$2:$X$501,BallByBall!$B$2:$B$501,A2308,BallByBall!$P$2:$P$501,B2308))</f>
        <v>0</v>
      </c>
      <c r="O2308">
        <f>IF(A2308="","",SUMIFS(OverSummary!$G$2:$G$101,OverSummary!$A$2:$A$101,A2308,OverSummary!$D$2:$D$101,B2308))</f>
        <v>0</v>
      </c>
      <c r="P2308">
        <f>IF(A2308="","",G2308*Rules!$B$13+H2308*Rules!$B$14+I2308*Rules!$B$15)</f>
        <v>0</v>
      </c>
      <c r="Q2308">
        <f>IF(A2308="","",IF(G2308&gt;=100,Rules!$B$18,IF(G2308&gt;=50,Rules!$B$17,IF(G2308&gt;=30,Rules!$B$16,0)))+IF(AND(F2308=1,D2308&lt;&gt;"BWL",G2308=0),Rules!$B$27,0))</f>
        <v>0</v>
      </c>
      <c r="R2308">
        <f>IF(A2308="","",J2308*Rules!$B$19+O2308*Rules!$B$22)</f>
        <v>0</v>
      </c>
      <c r="S2308">
        <f>IF(A2308="","",IF(J2308&gt;=4,Rules!$B$21,IF(J2308&gt;=3,Rules!$B$20,0)))</f>
        <v>0</v>
      </c>
      <c r="T2308">
        <f>IF(A2308="","",K2308*Rules!$B$23+L2308*Rules!$B$24+M2308*Rules!$B$25+N2308*Rules!$B$26)</f>
        <v>0</v>
      </c>
      <c r="U2308">
        <f t="shared" si="36"/>
        <v>0</v>
      </c>
    </row>
    <row r="2309" spans="1:21" x14ac:dyDescent="0.2">
      <c r="A2309" t="str">
        <f>MatchSquad!A2309</f>
        <v>M047</v>
      </c>
      <c r="B2309" t="str">
        <f>MatchSquad!B2309</f>
        <v>P133</v>
      </c>
      <c r="C2309" t="str">
        <f>MatchSquad!C2309</f>
        <v>N. Tilak Varma</v>
      </c>
      <c r="D2309" t="str">
        <f>MatchSquad!D2309</f>
        <v>BAT</v>
      </c>
      <c r="E2309" t="str">
        <f>MatchSquad!E2309</f>
        <v>MI</v>
      </c>
      <c r="F2309">
        <f>MatchSquad!G2309</f>
        <v>0</v>
      </c>
      <c r="G2309">
        <f>IF(A2309="","",SUMIFS(BallByBall!$I$2:$I$501,BallByBall!$B$2:$B$501,A2309,BallByBall!$F$2:$F$501,B2309))</f>
        <v>0</v>
      </c>
      <c r="H2309">
        <f>IF(A2309="","",COUNTIFS(BallByBall!$B$2:$B$501,A2309,BallByBall!$F$2:$F$501,B2309,BallByBall!$Q$2:$Q$501,1))</f>
        <v>0</v>
      </c>
      <c r="I2309">
        <f>IF(A2309="","",COUNTIFS(BallByBall!$B$2:$B$501,A2309,BallByBall!$F$2:$F$501,B2309,BallByBall!$R$2:$R$501,1))</f>
        <v>0</v>
      </c>
      <c r="J2309">
        <f>IF(A2309="","",SUMIFS(BallByBall!$T$2:$T$501,BallByBall!$B$2:$B$501,A2309,BallByBall!$H$2:$H$501,B2309))</f>
        <v>0</v>
      </c>
      <c r="K2309">
        <f>IF(A2309="","",SUMIFS(BallByBall!$U$2:$U$501,BallByBall!$B$2:$B$501,A2309,BallByBall!$P$2:$P$501,B2309))</f>
        <v>0</v>
      </c>
      <c r="L2309">
        <f>IF(A2309="","",SUMIFS(BallByBall!$V$2:$V$501,BallByBall!$B$2:$B$501,A2309,BallByBall!$P$2:$P$501,B2309))</f>
        <v>0</v>
      </c>
      <c r="M2309">
        <f>IF(A2309="","",SUMIFS(BallByBall!$W$2:$W$501,BallByBall!$B$2:$B$501,A2309,BallByBall!$P$2:$P$501,B2309))</f>
        <v>0</v>
      </c>
      <c r="N2309">
        <f>IF(A2309="","",SUMIFS(BallByBall!$X$2:$X$501,BallByBall!$B$2:$B$501,A2309,BallByBall!$P$2:$P$501,B2309))</f>
        <v>0</v>
      </c>
      <c r="O2309">
        <f>IF(A2309="","",SUMIFS(OverSummary!$G$2:$G$101,OverSummary!$A$2:$A$101,A2309,OverSummary!$D$2:$D$101,B2309))</f>
        <v>0</v>
      </c>
      <c r="P2309">
        <f>IF(A2309="","",G2309*Rules!$B$13+H2309*Rules!$B$14+I2309*Rules!$B$15)</f>
        <v>0</v>
      </c>
      <c r="Q2309">
        <f>IF(A2309="","",IF(G2309&gt;=100,Rules!$B$18,IF(G2309&gt;=50,Rules!$B$17,IF(G2309&gt;=30,Rules!$B$16,0)))+IF(AND(F2309=1,D2309&lt;&gt;"BWL",G2309=0),Rules!$B$27,0))</f>
        <v>0</v>
      </c>
      <c r="R2309">
        <f>IF(A2309="","",J2309*Rules!$B$19+O2309*Rules!$B$22)</f>
        <v>0</v>
      </c>
      <c r="S2309">
        <f>IF(A2309="","",IF(J2309&gt;=4,Rules!$B$21,IF(J2309&gt;=3,Rules!$B$20,0)))</f>
        <v>0</v>
      </c>
      <c r="T2309">
        <f>IF(A2309="","",K2309*Rules!$B$23+L2309*Rules!$B$24+M2309*Rules!$B$25+N2309*Rules!$B$26)</f>
        <v>0</v>
      </c>
      <c r="U2309">
        <f t="shared" si="36"/>
        <v>0</v>
      </c>
    </row>
    <row r="2310" spans="1:21" x14ac:dyDescent="0.2">
      <c r="A2310" t="str">
        <f>MatchSquad!A2310</f>
        <v>M047</v>
      </c>
      <c r="B2310" t="str">
        <f>MatchSquad!B2310</f>
        <v>P134</v>
      </c>
      <c r="C2310" t="str">
        <f>MatchSquad!C2310</f>
        <v>Hardik Pandya</v>
      </c>
      <c r="D2310" t="str">
        <f>MatchSquad!D2310</f>
        <v>AR</v>
      </c>
      <c r="E2310" t="str">
        <f>MatchSquad!E2310</f>
        <v>MI</v>
      </c>
      <c r="F2310">
        <f>MatchSquad!G2310</f>
        <v>0</v>
      </c>
      <c r="G2310">
        <f>IF(A2310="","",SUMIFS(BallByBall!$I$2:$I$501,BallByBall!$B$2:$B$501,A2310,BallByBall!$F$2:$F$501,B2310))</f>
        <v>0</v>
      </c>
      <c r="H2310">
        <f>IF(A2310="","",COUNTIFS(BallByBall!$B$2:$B$501,A2310,BallByBall!$F$2:$F$501,B2310,BallByBall!$Q$2:$Q$501,1))</f>
        <v>0</v>
      </c>
      <c r="I2310">
        <f>IF(A2310="","",COUNTIFS(BallByBall!$B$2:$B$501,A2310,BallByBall!$F$2:$F$501,B2310,BallByBall!$R$2:$R$501,1))</f>
        <v>0</v>
      </c>
      <c r="J2310">
        <f>IF(A2310="","",SUMIFS(BallByBall!$T$2:$T$501,BallByBall!$B$2:$B$501,A2310,BallByBall!$H$2:$H$501,B2310))</f>
        <v>0</v>
      </c>
      <c r="K2310">
        <f>IF(A2310="","",SUMIFS(BallByBall!$U$2:$U$501,BallByBall!$B$2:$B$501,A2310,BallByBall!$P$2:$P$501,B2310))</f>
        <v>0</v>
      </c>
      <c r="L2310">
        <f>IF(A2310="","",SUMIFS(BallByBall!$V$2:$V$501,BallByBall!$B$2:$B$501,A2310,BallByBall!$P$2:$P$501,B2310))</f>
        <v>0</v>
      </c>
      <c r="M2310">
        <f>IF(A2310="","",SUMIFS(BallByBall!$W$2:$W$501,BallByBall!$B$2:$B$501,A2310,BallByBall!$P$2:$P$501,B2310))</f>
        <v>0</v>
      </c>
      <c r="N2310">
        <f>IF(A2310="","",SUMIFS(BallByBall!$X$2:$X$501,BallByBall!$B$2:$B$501,A2310,BallByBall!$P$2:$P$501,B2310))</f>
        <v>0</v>
      </c>
      <c r="O2310">
        <f>IF(A2310="","",SUMIFS(OverSummary!$G$2:$G$101,OverSummary!$A$2:$A$101,A2310,OverSummary!$D$2:$D$101,B2310))</f>
        <v>0</v>
      </c>
      <c r="P2310">
        <f>IF(A2310="","",G2310*Rules!$B$13+H2310*Rules!$B$14+I2310*Rules!$B$15)</f>
        <v>0</v>
      </c>
      <c r="Q2310">
        <f>IF(A2310="","",IF(G2310&gt;=100,Rules!$B$18,IF(G2310&gt;=50,Rules!$B$17,IF(G2310&gt;=30,Rules!$B$16,0)))+IF(AND(F2310=1,D2310&lt;&gt;"BWL",G2310=0),Rules!$B$27,0))</f>
        <v>0</v>
      </c>
      <c r="R2310">
        <f>IF(A2310="","",J2310*Rules!$B$19+O2310*Rules!$B$22)</f>
        <v>0</v>
      </c>
      <c r="S2310">
        <f>IF(A2310="","",IF(J2310&gt;=4,Rules!$B$21,IF(J2310&gt;=3,Rules!$B$20,0)))</f>
        <v>0</v>
      </c>
      <c r="T2310">
        <f>IF(A2310="","",K2310*Rules!$B$23+L2310*Rules!$B$24+M2310*Rules!$B$25+N2310*Rules!$B$26)</f>
        <v>0</v>
      </c>
      <c r="U2310">
        <f t="shared" si="36"/>
        <v>0</v>
      </c>
    </row>
    <row r="2311" spans="1:21" x14ac:dyDescent="0.2">
      <c r="A2311" t="str">
        <f>MatchSquad!A2311</f>
        <v>M047</v>
      </c>
      <c r="B2311" t="str">
        <f>MatchSquad!B2311</f>
        <v>P135</v>
      </c>
      <c r="C2311" t="str">
        <f>MatchSquad!C2311</f>
        <v>Naman Dhir</v>
      </c>
      <c r="D2311" t="str">
        <f>MatchSquad!D2311</f>
        <v>AR</v>
      </c>
      <c r="E2311" t="str">
        <f>MatchSquad!E2311</f>
        <v>MI</v>
      </c>
      <c r="F2311">
        <f>MatchSquad!G2311</f>
        <v>0</v>
      </c>
      <c r="G2311">
        <f>IF(A2311="","",SUMIFS(BallByBall!$I$2:$I$501,BallByBall!$B$2:$B$501,A2311,BallByBall!$F$2:$F$501,B2311))</f>
        <v>0</v>
      </c>
      <c r="H2311">
        <f>IF(A2311="","",COUNTIFS(BallByBall!$B$2:$B$501,A2311,BallByBall!$F$2:$F$501,B2311,BallByBall!$Q$2:$Q$501,1))</f>
        <v>0</v>
      </c>
      <c r="I2311">
        <f>IF(A2311="","",COUNTIFS(BallByBall!$B$2:$B$501,A2311,BallByBall!$F$2:$F$501,B2311,BallByBall!$R$2:$R$501,1))</f>
        <v>0</v>
      </c>
      <c r="J2311">
        <f>IF(A2311="","",SUMIFS(BallByBall!$T$2:$T$501,BallByBall!$B$2:$B$501,A2311,BallByBall!$H$2:$H$501,B2311))</f>
        <v>0</v>
      </c>
      <c r="K2311">
        <f>IF(A2311="","",SUMIFS(BallByBall!$U$2:$U$501,BallByBall!$B$2:$B$501,A2311,BallByBall!$P$2:$P$501,B2311))</f>
        <v>0</v>
      </c>
      <c r="L2311">
        <f>IF(A2311="","",SUMIFS(BallByBall!$V$2:$V$501,BallByBall!$B$2:$B$501,A2311,BallByBall!$P$2:$P$501,B2311))</f>
        <v>0</v>
      </c>
      <c r="M2311">
        <f>IF(A2311="","",SUMIFS(BallByBall!$W$2:$W$501,BallByBall!$B$2:$B$501,A2311,BallByBall!$P$2:$P$501,B2311))</f>
        <v>0</v>
      </c>
      <c r="N2311">
        <f>IF(A2311="","",SUMIFS(BallByBall!$X$2:$X$501,BallByBall!$B$2:$B$501,A2311,BallByBall!$P$2:$P$501,B2311))</f>
        <v>0</v>
      </c>
      <c r="O2311">
        <f>IF(A2311="","",SUMIFS(OverSummary!$G$2:$G$101,OverSummary!$A$2:$A$101,A2311,OverSummary!$D$2:$D$101,B2311))</f>
        <v>0</v>
      </c>
      <c r="P2311">
        <f>IF(A2311="","",G2311*Rules!$B$13+H2311*Rules!$B$14+I2311*Rules!$B$15)</f>
        <v>0</v>
      </c>
      <c r="Q2311">
        <f>IF(A2311="","",IF(G2311&gt;=100,Rules!$B$18,IF(G2311&gt;=50,Rules!$B$17,IF(G2311&gt;=30,Rules!$B$16,0)))+IF(AND(F2311=1,D2311&lt;&gt;"BWL",G2311=0),Rules!$B$27,0))</f>
        <v>0</v>
      </c>
      <c r="R2311">
        <f>IF(A2311="","",J2311*Rules!$B$19+O2311*Rules!$B$22)</f>
        <v>0</v>
      </c>
      <c r="S2311">
        <f>IF(A2311="","",IF(J2311&gt;=4,Rules!$B$21,IF(J2311&gt;=3,Rules!$B$20,0)))</f>
        <v>0</v>
      </c>
      <c r="T2311">
        <f>IF(A2311="","",K2311*Rules!$B$23+L2311*Rules!$B$24+M2311*Rules!$B$25+N2311*Rules!$B$26)</f>
        <v>0</v>
      </c>
      <c r="U2311">
        <f t="shared" si="36"/>
        <v>0</v>
      </c>
    </row>
    <row r="2312" spans="1:21" x14ac:dyDescent="0.2">
      <c r="A2312" t="str">
        <f>MatchSquad!A2312</f>
        <v>M047</v>
      </c>
      <c r="B2312" t="str">
        <f>MatchSquad!B2312</f>
        <v>P136</v>
      </c>
      <c r="C2312" t="str">
        <f>MatchSquad!C2312</f>
        <v>Mitchell Santner</v>
      </c>
      <c r="D2312" t="str">
        <f>MatchSquad!D2312</f>
        <v>AR</v>
      </c>
      <c r="E2312" t="str">
        <f>MatchSquad!E2312</f>
        <v>MI</v>
      </c>
      <c r="F2312">
        <f>MatchSquad!G2312</f>
        <v>0</v>
      </c>
      <c r="G2312">
        <f>IF(A2312="","",SUMIFS(BallByBall!$I$2:$I$501,BallByBall!$B$2:$B$501,A2312,BallByBall!$F$2:$F$501,B2312))</f>
        <v>0</v>
      </c>
      <c r="H2312">
        <f>IF(A2312="","",COUNTIFS(BallByBall!$B$2:$B$501,A2312,BallByBall!$F$2:$F$501,B2312,BallByBall!$Q$2:$Q$501,1))</f>
        <v>0</v>
      </c>
      <c r="I2312">
        <f>IF(A2312="","",COUNTIFS(BallByBall!$B$2:$B$501,A2312,BallByBall!$F$2:$F$501,B2312,BallByBall!$R$2:$R$501,1))</f>
        <v>0</v>
      </c>
      <c r="J2312">
        <f>IF(A2312="","",SUMIFS(BallByBall!$T$2:$T$501,BallByBall!$B$2:$B$501,A2312,BallByBall!$H$2:$H$501,B2312))</f>
        <v>0</v>
      </c>
      <c r="K2312">
        <f>IF(A2312="","",SUMIFS(BallByBall!$U$2:$U$501,BallByBall!$B$2:$B$501,A2312,BallByBall!$P$2:$P$501,B2312))</f>
        <v>0</v>
      </c>
      <c r="L2312">
        <f>IF(A2312="","",SUMIFS(BallByBall!$V$2:$V$501,BallByBall!$B$2:$B$501,A2312,BallByBall!$P$2:$P$501,B2312))</f>
        <v>0</v>
      </c>
      <c r="M2312">
        <f>IF(A2312="","",SUMIFS(BallByBall!$W$2:$W$501,BallByBall!$B$2:$B$501,A2312,BallByBall!$P$2:$P$501,B2312))</f>
        <v>0</v>
      </c>
      <c r="N2312">
        <f>IF(A2312="","",SUMIFS(BallByBall!$X$2:$X$501,BallByBall!$B$2:$B$501,A2312,BallByBall!$P$2:$P$501,B2312))</f>
        <v>0</v>
      </c>
      <c r="O2312">
        <f>IF(A2312="","",SUMIFS(OverSummary!$G$2:$G$101,OverSummary!$A$2:$A$101,A2312,OverSummary!$D$2:$D$101,B2312))</f>
        <v>0</v>
      </c>
      <c r="P2312">
        <f>IF(A2312="","",G2312*Rules!$B$13+H2312*Rules!$B$14+I2312*Rules!$B$15)</f>
        <v>0</v>
      </c>
      <c r="Q2312">
        <f>IF(A2312="","",IF(G2312&gt;=100,Rules!$B$18,IF(G2312&gt;=50,Rules!$B$17,IF(G2312&gt;=30,Rules!$B$16,0)))+IF(AND(F2312=1,D2312&lt;&gt;"BWL",G2312=0),Rules!$B$27,0))</f>
        <v>0</v>
      </c>
      <c r="R2312">
        <f>IF(A2312="","",J2312*Rules!$B$19+O2312*Rules!$B$22)</f>
        <v>0</v>
      </c>
      <c r="S2312">
        <f>IF(A2312="","",IF(J2312&gt;=4,Rules!$B$21,IF(J2312&gt;=3,Rules!$B$20,0)))</f>
        <v>0</v>
      </c>
      <c r="T2312">
        <f>IF(A2312="","",K2312*Rules!$B$23+L2312*Rules!$B$24+M2312*Rules!$B$25+N2312*Rules!$B$26)</f>
        <v>0</v>
      </c>
      <c r="U2312">
        <f t="shared" si="36"/>
        <v>0</v>
      </c>
    </row>
    <row r="2313" spans="1:21" x14ac:dyDescent="0.2">
      <c r="A2313" t="str">
        <f>MatchSquad!A2313</f>
        <v>M047</v>
      </c>
      <c r="B2313" t="str">
        <f>MatchSquad!B2313</f>
        <v>P137</v>
      </c>
      <c r="C2313" t="str">
        <f>MatchSquad!C2313</f>
        <v>Raj Angad Bawa</v>
      </c>
      <c r="D2313" t="str">
        <f>MatchSquad!D2313</f>
        <v>AR</v>
      </c>
      <c r="E2313" t="str">
        <f>MatchSquad!E2313</f>
        <v>MI</v>
      </c>
      <c r="F2313">
        <f>MatchSquad!G2313</f>
        <v>0</v>
      </c>
      <c r="G2313">
        <f>IF(A2313="","",SUMIFS(BallByBall!$I$2:$I$501,BallByBall!$B$2:$B$501,A2313,BallByBall!$F$2:$F$501,B2313))</f>
        <v>0</v>
      </c>
      <c r="H2313">
        <f>IF(A2313="","",COUNTIFS(BallByBall!$B$2:$B$501,A2313,BallByBall!$F$2:$F$501,B2313,BallByBall!$Q$2:$Q$501,1))</f>
        <v>0</v>
      </c>
      <c r="I2313">
        <f>IF(A2313="","",COUNTIFS(BallByBall!$B$2:$B$501,A2313,BallByBall!$F$2:$F$501,B2313,BallByBall!$R$2:$R$501,1))</f>
        <v>0</v>
      </c>
      <c r="J2313">
        <f>IF(A2313="","",SUMIFS(BallByBall!$T$2:$T$501,BallByBall!$B$2:$B$501,A2313,BallByBall!$H$2:$H$501,B2313))</f>
        <v>0</v>
      </c>
      <c r="K2313">
        <f>IF(A2313="","",SUMIFS(BallByBall!$U$2:$U$501,BallByBall!$B$2:$B$501,A2313,BallByBall!$P$2:$P$501,B2313))</f>
        <v>0</v>
      </c>
      <c r="L2313">
        <f>IF(A2313="","",SUMIFS(BallByBall!$V$2:$V$501,BallByBall!$B$2:$B$501,A2313,BallByBall!$P$2:$P$501,B2313))</f>
        <v>0</v>
      </c>
      <c r="M2313">
        <f>IF(A2313="","",SUMIFS(BallByBall!$W$2:$W$501,BallByBall!$B$2:$B$501,A2313,BallByBall!$P$2:$P$501,B2313))</f>
        <v>0</v>
      </c>
      <c r="N2313">
        <f>IF(A2313="","",SUMIFS(BallByBall!$X$2:$X$501,BallByBall!$B$2:$B$501,A2313,BallByBall!$P$2:$P$501,B2313))</f>
        <v>0</v>
      </c>
      <c r="O2313">
        <f>IF(A2313="","",SUMIFS(OverSummary!$G$2:$G$101,OverSummary!$A$2:$A$101,A2313,OverSummary!$D$2:$D$101,B2313))</f>
        <v>0</v>
      </c>
      <c r="P2313">
        <f>IF(A2313="","",G2313*Rules!$B$13+H2313*Rules!$B$14+I2313*Rules!$B$15)</f>
        <v>0</v>
      </c>
      <c r="Q2313">
        <f>IF(A2313="","",IF(G2313&gt;=100,Rules!$B$18,IF(G2313&gt;=50,Rules!$B$17,IF(G2313&gt;=30,Rules!$B$16,0)))+IF(AND(F2313=1,D2313&lt;&gt;"BWL",G2313=0),Rules!$B$27,0))</f>
        <v>0</v>
      </c>
      <c r="R2313">
        <f>IF(A2313="","",J2313*Rules!$B$19+O2313*Rules!$B$22)</f>
        <v>0</v>
      </c>
      <c r="S2313">
        <f>IF(A2313="","",IF(J2313&gt;=4,Rules!$B$21,IF(J2313&gt;=3,Rules!$B$20,0)))</f>
        <v>0</v>
      </c>
      <c r="T2313">
        <f>IF(A2313="","",K2313*Rules!$B$23+L2313*Rules!$B$24+M2313*Rules!$B$25+N2313*Rules!$B$26)</f>
        <v>0</v>
      </c>
      <c r="U2313">
        <f t="shared" si="36"/>
        <v>0</v>
      </c>
    </row>
    <row r="2314" spans="1:21" x14ac:dyDescent="0.2">
      <c r="A2314" t="str">
        <f>MatchSquad!A2314</f>
        <v>M047</v>
      </c>
      <c r="B2314" t="str">
        <f>MatchSquad!B2314</f>
        <v>P138</v>
      </c>
      <c r="C2314" t="str">
        <f>MatchSquad!C2314</f>
        <v>Atharva Ankolekar</v>
      </c>
      <c r="D2314" t="str">
        <f>MatchSquad!D2314</f>
        <v>AR</v>
      </c>
      <c r="E2314" t="str">
        <f>MatchSquad!E2314</f>
        <v>MI</v>
      </c>
      <c r="F2314">
        <f>MatchSquad!G2314</f>
        <v>0</v>
      </c>
      <c r="G2314">
        <f>IF(A2314="","",SUMIFS(BallByBall!$I$2:$I$501,BallByBall!$B$2:$B$501,A2314,BallByBall!$F$2:$F$501,B2314))</f>
        <v>0</v>
      </c>
      <c r="H2314">
        <f>IF(A2314="","",COUNTIFS(BallByBall!$B$2:$B$501,A2314,BallByBall!$F$2:$F$501,B2314,BallByBall!$Q$2:$Q$501,1))</f>
        <v>0</v>
      </c>
      <c r="I2314">
        <f>IF(A2314="","",COUNTIFS(BallByBall!$B$2:$B$501,A2314,BallByBall!$F$2:$F$501,B2314,BallByBall!$R$2:$R$501,1))</f>
        <v>0</v>
      </c>
      <c r="J2314">
        <f>IF(A2314="","",SUMIFS(BallByBall!$T$2:$T$501,BallByBall!$B$2:$B$501,A2314,BallByBall!$H$2:$H$501,B2314))</f>
        <v>0</v>
      </c>
      <c r="K2314">
        <f>IF(A2314="","",SUMIFS(BallByBall!$U$2:$U$501,BallByBall!$B$2:$B$501,A2314,BallByBall!$P$2:$P$501,B2314))</f>
        <v>0</v>
      </c>
      <c r="L2314">
        <f>IF(A2314="","",SUMIFS(BallByBall!$V$2:$V$501,BallByBall!$B$2:$B$501,A2314,BallByBall!$P$2:$P$501,B2314))</f>
        <v>0</v>
      </c>
      <c r="M2314">
        <f>IF(A2314="","",SUMIFS(BallByBall!$W$2:$W$501,BallByBall!$B$2:$B$501,A2314,BallByBall!$P$2:$P$501,B2314))</f>
        <v>0</v>
      </c>
      <c r="N2314">
        <f>IF(A2314="","",SUMIFS(BallByBall!$X$2:$X$501,BallByBall!$B$2:$B$501,A2314,BallByBall!$P$2:$P$501,B2314))</f>
        <v>0</v>
      </c>
      <c r="O2314">
        <f>IF(A2314="","",SUMIFS(OverSummary!$G$2:$G$101,OverSummary!$A$2:$A$101,A2314,OverSummary!$D$2:$D$101,B2314))</f>
        <v>0</v>
      </c>
      <c r="P2314">
        <f>IF(A2314="","",G2314*Rules!$B$13+H2314*Rules!$B$14+I2314*Rules!$B$15)</f>
        <v>0</v>
      </c>
      <c r="Q2314">
        <f>IF(A2314="","",IF(G2314&gt;=100,Rules!$B$18,IF(G2314&gt;=50,Rules!$B$17,IF(G2314&gt;=30,Rules!$B$16,0)))+IF(AND(F2314=1,D2314&lt;&gt;"BWL",G2314=0),Rules!$B$27,0))</f>
        <v>0</v>
      </c>
      <c r="R2314">
        <f>IF(A2314="","",J2314*Rules!$B$19+O2314*Rules!$B$22)</f>
        <v>0</v>
      </c>
      <c r="S2314">
        <f>IF(A2314="","",IF(J2314&gt;=4,Rules!$B$21,IF(J2314&gt;=3,Rules!$B$20,0)))</f>
        <v>0</v>
      </c>
      <c r="T2314">
        <f>IF(A2314="","",K2314*Rules!$B$23+L2314*Rules!$B$24+M2314*Rules!$B$25+N2314*Rules!$B$26)</f>
        <v>0</v>
      </c>
      <c r="U2314">
        <f t="shared" si="36"/>
        <v>0</v>
      </c>
    </row>
    <row r="2315" spans="1:21" x14ac:dyDescent="0.2">
      <c r="A2315" t="str">
        <f>MatchSquad!A2315</f>
        <v>M047</v>
      </c>
      <c r="B2315" t="str">
        <f>MatchSquad!B2315</f>
        <v>P139</v>
      </c>
      <c r="C2315" t="str">
        <f>MatchSquad!C2315</f>
        <v>Mayank Rawat</v>
      </c>
      <c r="D2315" t="str">
        <f>MatchSquad!D2315</f>
        <v>AR</v>
      </c>
      <c r="E2315" t="str">
        <f>MatchSquad!E2315</f>
        <v>MI</v>
      </c>
      <c r="F2315">
        <f>MatchSquad!G2315</f>
        <v>0</v>
      </c>
      <c r="G2315">
        <f>IF(A2315="","",SUMIFS(BallByBall!$I$2:$I$501,BallByBall!$B$2:$B$501,A2315,BallByBall!$F$2:$F$501,B2315))</f>
        <v>0</v>
      </c>
      <c r="H2315">
        <f>IF(A2315="","",COUNTIFS(BallByBall!$B$2:$B$501,A2315,BallByBall!$F$2:$F$501,B2315,BallByBall!$Q$2:$Q$501,1))</f>
        <v>0</v>
      </c>
      <c r="I2315">
        <f>IF(A2315="","",COUNTIFS(BallByBall!$B$2:$B$501,A2315,BallByBall!$F$2:$F$501,B2315,BallByBall!$R$2:$R$501,1))</f>
        <v>0</v>
      </c>
      <c r="J2315">
        <f>IF(A2315="","",SUMIFS(BallByBall!$T$2:$T$501,BallByBall!$B$2:$B$501,A2315,BallByBall!$H$2:$H$501,B2315))</f>
        <v>0</v>
      </c>
      <c r="K2315">
        <f>IF(A2315="","",SUMIFS(BallByBall!$U$2:$U$501,BallByBall!$B$2:$B$501,A2315,BallByBall!$P$2:$P$501,B2315))</f>
        <v>0</v>
      </c>
      <c r="L2315">
        <f>IF(A2315="","",SUMIFS(BallByBall!$V$2:$V$501,BallByBall!$B$2:$B$501,A2315,BallByBall!$P$2:$P$501,B2315))</f>
        <v>0</v>
      </c>
      <c r="M2315">
        <f>IF(A2315="","",SUMIFS(BallByBall!$W$2:$W$501,BallByBall!$B$2:$B$501,A2315,BallByBall!$P$2:$P$501,B2315))</f>
        <v>0</v>
      </c>
      <c r="N2315">
        <f>IF(A2315="","",SUMIFS(BallByBall!$X$2:$X$501,BallByBall!$B$2:$B$501,A2315,BallByBall!$P$2:$P$501,B2315))</f>
        <v>0</v>
      </c>
      <c r="O2315">
        <f>IF(A2315="","",SUMIFS(OverSummary!$G$2:$G$101,OverSummary!$A$2:$A$101,A2315,OverSummary!$D$2:$D$101,B2315))</f>
        <v>0</v>
      </c>
      <c r="P2315">
        <f>IF(A2315="","",G2315*Rules!$B$13+H2315*Rules!$B$14+I2315*Rules!$B$15)</f>
        <v>0</v>
      </c>
      <c r="Q2315">
        <f>IF(A2315="","",IF(G2315&gt;=100,Rules!$B$18,IF(G2315&gt;=50,Rules!$B$17,IF(G2315&gt;=30,Rules!$B$16,0)))+IF(AND(F2315=1,D2315&lt;&gt;"BWL",G2315=0),Rules!$B$27,0))</f>
        <v>0</v>
      </c>
      <c r="R2315">
        <f>IF(A2315="","",J2315*Rules!$B$19+O2315*Rules!$B$22)</f>
        <v>0</v>
      </c>
      <c r="S2315">
        <f>IF(A2315="","",IF(J2315&gt;=4,Rules!$B$21,IF(J2315&gt;=3,Rules!$B$20,0)))</f>
        <v>0</v>
      </c>
      <c r="T2315">
        <f>IF(A2315="","",K2315*Rules!$B$23+L2315*Rules!$B$24+M2315*Rules!$B$25+N2315*Rules!$B$26)</f>
        <v>0</v>
      </c>
      <c r="U2315">
        <f t="shared" si="36"/>
        <v>0</v>
      </c>
    </row>
    <row r="2316" spans="1:21" x14ac:dyDescent="0.2">
      <c r="A2316" t="str">
        <f>MatchSquad!A2316</f>
        <v>M047</v>
      </c>
      <c r="B2316" t="str">
        <f>MatchSquad!B2316</f>
        <v>P140</v>
      </c>
      <c r="C2316" t="str">
        <f>MatchSquad!C2316</f>
        <v>Corbin Bosch</v>
      </c>
      <c r="D2316" t="str">
        <f>MatchSquad!D2316</f>
        <v>AR</v>
      </c>
      <c r="E2316" t="str">
        <f>MatchSquad!E2316</f>
        <v>MI</v>
      </c>
      <c r="F2316">
        <f>MatchSquad!G2316</f>
        <v>0</v>
      </c>
      <c r="G2316">
        <f>IF(A2316="","",SUMIFS(BallByBall!$I$2:$I$501,BallByBall!$B$2:$B$501,A2316,BallByBall!$F$2:$F$501,B2316))</f>
        <v>0</v>
      </c>
      <c r="H2316">
        <f>IF(A2316="","",COUNTIFS(BallByBall!$B$2:$B$501,A2316,BallByBall!$F$2:$F$501,B2316,BallByBall!$Q$2:$Q$501,1))</f>
        <v>0</v>
      </c>
      <c r="I2316">
        <f>IF(A2316="","",COUNTIFS(BallByBall!$B$2:$B$501,A2316,BallByBall!$F$2:$F$501,B2316,BallByBall!$R$2:$R$501,1))</f>
        <v>0</v>
      </c>
      <c r="J2316">
        <f>IF(A2316="","",SUMIFS(BallByBall!$T$2:$T$501,BallByBall!$B$2:$B$501,A2316,BallByBall!$H$2:$H$501,B2316))</f>
        <v>0</v>
      </c>
      <c r="K2316">
        <f>IF(A2316="","",SUMIFS(BallByBall!$U$2:$U$501,BallByBall!$B$2:$B$501,A2316,BallByBall!$P$2:$P$501,B2316))</f>
        <v>0</v>
      </c>
      <c r="L2316">
        <f>IF(A2316="","",SUMIFS(BallByBall!$V$2:$V$501,BallByBall!$B$2:$B$501,A2316,BallByBall!$P$2:$P$501,B2316))</f>
        <v>0</v>
      </c>
      <c r="M2316">
        <f>IF(A2316="","",SUMIFS(BallByBall!$W$2:$W$501,BallByBall!$B$2:$B$501,A2316,BallByBall!$P$2:$P$501,B2316))</f>
        <v>0</v>
      </c>
      <c r="N2316">
        <f>IF(A2316="","",SUMIFS(BallByBall!$X$2:$X$501,BallByBall!$B$2:$B$501,A2316,BallByBall!$P$2:$P$501,B2316))</f>
        <v>0</v>
      </c>
      <c r="O2316">
        <f>IF(A2316="","",SUMIFS(OverSummary!$G$2:$G$101,OverSummary!$A$2:$A$101,A2316,OverSummary!$D$2:$D$101,B2316))</f>
        <v>0</v>
      </c>
      <c r="P2316">
        <f>IF(A2316="","",G2316*Rules!$B$13+H2316*Rules!$B$14+I2316*Rules!$B$15)</f>
        <v>0</v>
      </c>
      <c r="Q2316">
        <f>IF(A2316="","",IF(G2316&gt;=100,Rules!$B$18,IF(G2316&gt;=50,Rules!$B$17,IF(G2316&gt;=30,Rules!$B$16,0)))+IF(AND(F2316=1,D2316&lt;&gt;"BWL",G2316=0),Rules!$B$27,0))</f>
        <v>0</v>
      </c>
      <c r="R2316">
        <f>IF(A2316="","",J2316*Rules!$B$19+O2316*Rules!$B$22)</f>
        <v>0</v>
      </c>
      <c r="S2316">
        <f>IF(A2316="","",IF(J2316&gt;=4,Rules!$B$21,IF(J2316&gt;=3,Rules!$B$20,0)))</f>
        <v>0</v>
      </c>
      <c r="T2316">
        <f>IF(A2316="","",K2316*Rules!$B$23+L2316*Rules!$B$24+M2316*Rules!$B$25+N2316*Rules!$B$26)</f>
        <v>0</v>
      </c>
      <c r="U2316">
        <f t="shared" si="36"/>
        <v>0</v>
      </c>
    </row>
    <row r="2317" spans="1:21" x14ac:dyDescent="0.2">
      <c r="A2317" t="str">
        <f>MatchSquad!A2317</f>
        <v>M047</v>
      </c>
      <c r="B2317" t="str">
        <f>MatchSquad!B2317</f>
        <v>P141</v>
      </c>
      <c r="C2317" t="str">
        <f>MatchSquad!C2317</f>
        <v>Will Jacks</v>
      </c>
      <c r="D2317" t="str">
        <f>MatchSquad!D2317</f>
        <v>AR</v>
      </c>
      <c r="E2317" t="str">
        <f>MatchSquad!E2317</f>
        <v>MI</v>
      </c>
      <c r="F2317">
        <f>MatchSquad!G2317</f>
        <v>0</v>
      </c>
      <c r="G2317">
        <f>IF(A2317="","",SUMIFS(BallByBall!$I$2:$I$501,BallByBall!$B$2:$B$501,A2317,BallByBall!$F$2:$F$501,B2317))</f>
        <v>0</v>
      </c>
      <c r="H2317">
        <f>IF(A2317="","",COUNTIFS(BallByBall!$B$2:$B$501,A2317,BallByBall!$F$2:$F$501,B2317,BallByBall!$Q$2:$Q$501,1))</f>
        <v>0</v>
      </c>
      <c r="I2317">
        <f>IF(A2317="","",COUNTIFS(BallByBall!$B$2:$B$501,A2317,BallByBall!$F$2:$F$501,B2317,BallByBall!$R$2:$R$501,1))</f>
        <v>0</v>
      </c>
      <c r="J2317">
        <f>IF(A2317="","",SUMIFS(BallByBall!$T$2:$T$501,BallByBall!$B$2:$B$501,A2317,BallByBall!$H$2:$H$501,B2317))</f>
        <v>0</v>
      </c>
      <c r="K2317">
        <f>IF(A2317="","",SUMIFS(BallByBall!$U$2:$U$501,BallByBall!$B$2:$B$501,A2317,BallByBall!$P$2:$P$501,B2317))</f>
        <v>0</v>
      </c>
      <c r="L2317">
        <f>IF(A2317="","",SUMIFS(BallByBall!$V$2:$V$501,BallByBall!$B$2:$B$501,A2317,BallByBall!$P$2:$P$501,B2317))</f>
        <v>0</v>
      </c>
      <c r="M2317">
        <f>IF(A2317="","",SUMIFS(BallByBall!$W$2:$W$501,BallByBall!$B$2:$B$501,A2317,BallByBall!$P$2:$P$501,B2317))</f>
        <v>0</v>
      </c>
      <c r="N2317">
        <f>IF(A2317="","",SUMIFS(BallByBall!$X$2:$X$501,BallByBall!$B$2:$B$501,A2317,BallByBall!$P$2:$P$501,B2317))</f>
        <v>0</v>
      </c>
      <c r="O2317">
        <f>IF(A2317="","",SUMIFS(OverSummary!$G$2:$G$101,OverSummary!$A$2:$A$101,A2317,OverSummary!$D$2:$D$101,B2317))</f>
        <v>0</v>
      </c>
      <c r="P2317">
        <f>IF(A2317="","",G2317*Rules!$B$13+H2317*Rules!$B$14+I2317*Rules!$B$15)</f>
        <v>0</v>
      </c>
      <c r="Q2317">
        <f>IF(A2317="","",IF(G2317&gt;=100,Rules!$B$18,IF(G2317&gt;=50,Rules!$B$17,IF(G2317&gt;=30,Rules!$B$16,0)))+IF(AND(F2317=1,D2317&lt;&gt;"BWL",G2317=0),Rules!$B$27,0))</f>
        <v>0</v>
      </c>
      <c r="R2317">
        <f>IF(A2317="","",J2317*Rules!$B$19+O2317*Rules!$B$22)</f>
        <v>0</v>
      </c>
      <c r="S2317">
        <f>IF(A2317="","",IF(J2317&gt;=4,Rules!$B$21,IF(J2317&gt;=3,Rules!$B$20,0)))</f>
        <v>0</v>
      </c>
      <c r="T2317">
        <f>IF(A2317="","",K2317*Rules!$B$23+L2317*Rules!$B$24+M2317*Rules!$B$25+N2317*Rules!$B$26)</f>
        <v>0</v>
      </c>
      <c r="U2317">
        <f t="shared" si="36"/>
        <v>0</v>
      </c>
    </row>
    <row r="2318" spans="1:21" x14ac:dyDescent="0.2">
      <c r="A2318" t="str">
        <f>MatchSquad!A2318</f>
        <v>M047</v>
      </c>
      <c r="B2318" t="str">
        <f>MatchSquad!B2318</f>
        <v>P142</v>
      </c>
      <c r="C2318" t="str">
        <f>MatchSquad!C2318</f>
        <v>Shardul Thakur</v>
      </c>
      <c r="D2318" t="str">
        <f>MatchSquad!D2318</f>
        <v>AR</v>
      </c>
      <c r="E2318" t="str">
        <f>MatchSquad!E2318</f>
        <v>MI</v>
      </c>
      <c r="F2318">
        <f>MatchSquad!G2318</f>
        <v>0</v>
      </c>
      <c r="G2318">
        <f>IF(A2318="","",SUMIFS(BallByBall!$I$2:$I$501,BallByBall!$B$2:$B$501,A2318,BallByBall!$F$2:$F$501,B2318))</f>
        <v>0</v>
      </c>
      <c r="H2318">
        <f>IF(A2318="","",COUNTIFS(BallByBall!$B$2:$B$501,A2318,BallByBall!$F$2:$F$501,B2318,BallByBall!$Q$2:$Q$501,1))</f>
        <v>0</v>
      </c>
      <c r="I2318">
        <f>IF(A2318="","",COUNTIFS(BallByBall!$B$2:$B$501,A2318,BallByBall!$F$2:$F$501,B2318,BallByBall!$R$2:$R$501,1))</f>
        <v>0</v>
      </c>
      <c r="J2318">
        <f>IF(A2318="","",SUMIFS(BallByBall!$T$2:$T$501,BallByBall!$B$2:$B$501,A2318,BallByBall!$H$2:$H$501,B2318))</f>
        <v>0</v>
      </c>
      <c r="K2318">
        <f>IF(A2318="","",SUMIFS(BallByBall!$U$2:$U$501,BallByBall!$B$2:$B$501,A2318,BallByBall!$P$2:$P$501,B2318))</f>
        <v>0</v>
      </c>
      <c r="L2318">
        <f>IF(A2318="","",SUMIFS(BallByBall!$V$2:$V$501,BallByBall!$B$2:$B$501,A2318,BallByBall!$P$2:$P$501,B2318))</f>
        <v>0</v>
      </c>
      <c r="M2318">
        <f>IF(A2318="","",SUMIFS(BallByBall!$W$2:$W$501,BallByBall!$B$2:$B$501,A2318,BallByBall!$P$2:$P$501,B2318))</f>
        <v>0</v>
      </c>
      <c r="N2318">
        <f>IF(A2318="","",SUMIFS(BallByBall!$X$2:$X$501,BallByBall!$B$2:$B$501,A2318,BallByBall!$P$2:$P$501,B2318))</f>
        <v>0</v>
      </c>
      <c r="O2318">
        <f>IF(A2318="","",SUMIFS(OverSummary!$G$2:$G$101,OverSummary!$A$2:$A$101,A2318,OverSummary!$D$2:$D$101,B2318))</f>
        <v>0</v>
      </c>
      <c r="P2318">
        <f>IF(A2318="","",G2318*Rules!$B$13+H2318*Rules!$B$14+I2318*Rules!$B$15)</f>
        <v>0</v>
      </c>
      <c r="Q2318">
        <f>IF(A2318="","",IF(G2318&gt;=100,Rules!$B$18,IF(G2318&gt;=50,Rules!$B$17,IF(G2318&gt;=30,Rules!$B$16,0)))+IF(AND(F2318=1,D2318&lt;&gt;"BWL",G2318=0),Rules!$B$27,0))</f>
        <v>0</v>
      </c>
      <c r="R2318">
        <f>IF(A2318="","",J2318*Rules!$B$19+O2318*Rules!$B$22)</f>
        <v>0</v>
      </c>
      <c r="S2318">
        <f>IF(A2318="","",IF(J2318&gt;=4,Rules!$B$21,IF(J2318&gt;=3,Rules!$B$20,0)))</f>
        <v>0</v>
      </c>
      <c r="T2318">
        <f>IF(A2318="","",K2318*Rules!$B$23+L2318*Rules!$B$24+M2318*Rules!$B$25+N2318*Rules!$B$26)</f>
        <v>0</v>
      </c>
      <c r="U2318">
        <f t="shared" si="36"/>
        <v>0</v>
      </c>
    </row>
    <row r="2319" spans="1:21" x14ac:dyDescent="0.2">
      <c r="A2319" t="str">
        <f>MatchSquad!A2319</f>
        <v>M047</v>
      </c>
      <c r="B2319" t="str">
        <f>MatchSquad!B2319</f>
        <v>P143</v>
      </c>
      <c r="C2319" t="str">
        <f>MatchSquad!C2319</f>
        <v>Trent Boult</v>
      </c>
      <c r="D2319" t="str">
        <f>MatchSquad!D2319</f>
        <v>BWL</v>
      </c>
      <c r="E2319" t="str">
        <f>MatchSquad!E2319</f>
        <v>MI</v>
      </c>
      <c r="F2319">
        <f>MatchSquad!G2319</f>
        <v>0</v>
      </c>
      <c r="G2319">
        <f>IF(A2319="","",SUMIFS(BallByBall!$I$2:$I$501,BallByBall!$B$2:$B$501,A2319,BallByBall!$F$2:$F$501,B2319))</f>
        <v>0</v>
      </c>
      <c r="H2319">
        <f>IF(A2319="","",COUNTIFS(BallByBall!$B$2:$B$501,A2319,BallByBall!$F$2:$F$501,B2319,BallByBall!$Q$2:$Q$501,1))</f>
        <v>0</v>
      </c>
      <c r="I2319">
        <f>IF(A2319="","",COUNTIFS(BallByBall!$B$2:$B$501,A2319,BallByBall!$F$2:$F$501,B2319,BallByBall!$R$2:$R$501,1))</f>
        <v>0</v>
      </c>
      <c r="J2319">
        <f>IF(A2319="","",SUMIFS(BallByBall!$T$2:$T$501,BallByBall!$B$2:$B$501,A2319,BallByBall!$H$2:$H$501,B2319))</f>
        <v>0</v>
      </c>
      <c r="K2319">
        <f>IF(A2319="","",SUMIFS(BallByBall!$U$2:$U$501,BallByBall!$B$2:$B$501,A2319,BallByBall!$P$2:$P$501,B2319))</f>
        <v>0</v>
      </c>
      <c r="L2319">
        <f>IF(A2319="","",SUMIFS(BallByBall!$V$2:$V$501,BallByBall!$B$2:$B$501,A2319,BallByBall!$P$2:$P$501,B2319))</f>
        <v>0</v>
      </c>
      <c r="M2319">
        <f>IF(A2319="","",SUMIFS(BallByBall!$W$2:$W$501,BallByBall!$B$2:$B$501,A2319,BallByBall!$P$2:$P$501,B2319))</f>
        <v>0</v>
      </c>
      <c r="N2319">
        <f>IF(A2319="","",SUMIFS(BallByBall!$X$2:$X$501,BallByBall!$B$2:$B$501,A2319,BallByBall!$P$2:$P$501,B2319))</f>
        <v>0</v>
      </c>
      <c r="O2319">
        <f>IF(A2319="","",SUMIFS(OverSummary!$G$2:$G$101,OverSummary!$A$2:$A$101,A2319,OverSummary!$D$2:$D$101,B2319))</f>
        <v>0</v>
      </c>
      <c r="P2319">
        <f>IF(A2319="","",G2319*Rules!$B$13+H2319*Rules!$B$14+I2319*Rules!$B$15)</f>
        <v>0</v>
      </c>
      <c r="Q2319">
        <f>IF(A2319="","",IF(G2319&gt;=100,Rules!$B$18,IF(G2319&gt;=50,Rules!$B$17,IF(G2319&gt;=30,Rules!$B$16,0)))+IF(AND(F2319=1,D2319&lt;&gt;"BWL",G2319=0),Rules!$B$27,0))</f>
        <v>0</v>
      </c>
      <c r="R2319">
        <f>IF(A2319="","",J2319*Rules!$B$19+O2319*Rules!$B$22)</f>
        <v>0</v>
      </c>
      <c r="S2319">
        <f>IF(A2319="","",IF(J2319&gt;=4,Rules!$B$21,IF(J2319&gt;=3,Rules!$B$20,0)))</f>
        <v>0</v>
      </c>
      <c r="T2319">
        <f>IF(A2319="","",K2319*Rules!$B$23+L2319*Rules!$B$24+M2319*Rules!$B$25+N2319*Rules!$B$26)</f>
        <v>0</v>
      </c>
      <c r="U2319">
        <f t="shared" si="36"/>
        <v>0</v>
      </c>
    </row>
    <row r="2320" spans="1:21" x14ac:dyDescent="0.2">
      <c r="A2320" t="str">
        <f>MatchSquad!A2320</f>
        <v>M047</v>
      </c>
      <c r="B2320" t="str">
        <f>MatchSquad!B2320</f>
        <v>P144</v>
      </c>
      <c r="C2320" t="str">
        <f>MatchSquad!C2320</f>
        <v>Mayank Markande</v>
      </c>
      <c r="D2320" t="str">
        <f>MatchSquad!D2320</f>
        <v>BWL</v>
      </c>
      <c r="E2320" t="str">
        <f>MatchSquad!E2320</f>
        <v>MI</v>
      </c>
      <c r="F2320">
        <f>MatchSquad!G2320</f>
        <v>0</v>
      </c>
      <c r="G2320">
        <f>IF(A2320="","",SUMIFS(BallByBall!$I$2:$I$501,BallByBall!$B$2:$B$501,A2320,BallByBall!$F$2:$F$501,B2320))</f>
        <v>0</v>
      </c>
      <c r="H2320">
        <f>IF(A2320="","",COUNTIFS(BallByBall!$B$2:$B$501,A2320,BallByBall!$F$2:$F$501,B2320,BallByBall!$Q$2:$Q$501,1))</f>
        <v>0</v>
      </c>
      <c r="I2320">
        <f>IF(A2320="","",COUNTIFS(BallByBall!$B$2:$B$501,A2320,BallByBall!$F$2:$F$501,B2320,BallByBall!$R$2:$R$501,1))</f>
        <v>0</v>
      </c>
      <c r="J2320">
        <f>IF(A2320="","",SUMIFS(BallByBall!$T$2:$T$501,BallByBall!$B$2:$B$501,A2320,BallByBall!$H$2:$H$501,B2320))</f>
        <v>0</v>
      </c>
      <c r="K2320">
        <f>IF(A2320="","",SUMIFS(BallByBall!$U$2:$U$501,BallByBall!$B$2:$B$501,A2320,BallByBall!$P$2:$P$501,B2320))</f>
        <v>0</v>
      </c>
      <c r="L2320">
        <f>IF(A2320="","",SUMIFS(BallByBall!$V$2:$V$501,BallByBall!$B$2:$B$501,A2320,BallByBall!$P$2:$P$501,B2320))</f>
        <v>0</v>
      </c>
      <c r="M2320">
        <f>IF(A2320="","",SUMIFS(BallByBall!$W$2:$W$501,BallByBall!$B$2:$B$501,A2320,BallByBall!$P$2:$P$501,B2320))</f>
        <v>0</v>
      </c>
      <c r="N2320">
        <f>IF(A2320="","",SUMIFS(BallByBall!$X$2:$X$501,BallByBall!$B$2:$B$501,A2320,BallByBall!$P$2:$P$501,B2320))</f>
        <v>0</v>
      </c>
      <c r="O2320">
        <f>IF(A2320="","",SUMIFS(OverSummary!$G$2:$G$101,OverSummary!$A$2:$A$101,A2320,OverSummary!$D$2:$D$101,B2320))</f>
        <v>0</v>
      </c>
      <c r="P2320">
        <f>IF(A2320="","",G2320*Rules!$B$13+H2320*Rules!$B$14+I2320*Rules!$B$15)</f>
        <v>0</v>
      </c>
      <c r="Q2320">
        <f>IF(A2320="","",IF(G2320&gt;=100,Rules!$B$18,IF(G2320&gt;=50,Rules!$B$17,IF(G2320&gt;=30,Rules!$B$16,0)))+IF(AND(F2320=1,D2320&lt;&gt;"BWL",G2320=0),Rules!$B$27,0))</f>
        <v>0</v>
      </c>
      <c r="R2320">
        <f>IF(A2320="","",J2320*Rules!$B$19+O2320*Rules!$B$22)</f>
        <v>0</v>
      </c>
      <c r="S2320">
        <f>IF(A2320="","",IF(J2320&gt;=4,Rules!$B$21,IF(J2320&gt;=3,Rules!$B$20,0)))</f>
        <v>0</v>
      </c>
      <c r="T2320">
        <f>IF(A2320="","",K2320*Rules!$B$23+L2320*Rules!$B$24+M2320*Rules!$B$25+N2320*Rules!$B$26)</f>
        <v>0</v>
      </c>
      <c r="U2320">
        <f t="shared" si="36"/>
        <v>0</v>
      </c>
    </row>
    <row r="2321" spans="1:21" x14ac:dyDescent="0.2">
      <c r="A2321" t="str">
        <f>MatchSquad!A2321</f>
        <v>M047</v>
      </c>
      <c r="B2321" t="str">
        <f>MatchSquad!B2321</f>
        <v>P145</v>
      </c>
      <c r="C2321" t="str">
        <f>MatchSquad!C2321</f>
        <v>Deepak Chahar</v>
      </c>
      <c r="D2321" t="str">
        <f>MatchSquad!D2321</f>
        <v>BWL</v>
      </c>
      <c r="E2321" t="str">
        <f>MatchSquad!E2321</f>
        <v>MI</v>
      </c>
      <c r="F2321">
        <f>MatchSquad!G2321</f>
        <v>0</v>
      </c>
      <c r="G2321">
        <f>IF(A2321="","",SUMIFS(BallByBall!$I$2:$I$501,BallByBall!$B$2:$B$501,A2321,BallByBall!$F$2:$F$501,B2321))</f>
        <v>0</v>
      </c>
      <c r="H2321">
        <f>IF(A2321="","",COUNTIFS(BallByBall!$B$2:$B$501,A2321,BallByBall!$F$2:$F$501,B2321,BallByBall!$Q$2:$Q$501,1))</f>
        <v>0</v>
      </c>
      <c r="I2321">
        <f>IF(A2321="","",COUNTIFS(BallByBall!$B$2:$B$501,A2321,BallByBall!$F$2:$F$501,B2321,BallByBall!$R$2:$R$501,1))</f>
        <v>0</v>
      </c>
      <c r="J2321">
        <f>IF(A2321="","",SUMIFS(BallByBall!$T$2:$T$501,BallByBall!$B$2:$B$501,A2321,BallByBall!$H$2:$H$501,B2321))</f>
        <v>0</v>
      </c>
      <c r="K2321">
        <f>IF(A2321="","",SUMIFS(BallByBall!$U$2:$U$501,BallByBall!$B$2:$B$501,A2321,BallByBall!$P$2:$P$501,B2321))</f>
        <v>0</v>
      </c>
      <c r="L2321">
        <f>IF(A2321="","",SUMIFS(BallByBall!$V$2:$V$501,BallByBall!$B$2:$B$501,A2321,BallByBall!$P$2:$P$501,B2321))</f>
        <v>0</v>
      </c>
      <c r="M2321">
        <f>IF(A2321="","",SUMIFS(BallByBall!$W$2:$W$501,BallByBall!$B$2:$B$501,A2321,BallByBall!$P$2:$P$501,B2321))</f>
        <v>0</v>
      </c>
      <c r="N2321">
        <f>IF(A2321="","",SUMIFS(BallByBall!$X$2:$X$501,BallByBall!$B$2:$B$501,A2321,BallByBall!$P$2:$P$501,B2321))</f>
        <v>0</v>
      </c>
      <c r="O2321">
        <f>IF(A2321="","",SUMIFS(OverSummary!$G$2:$G$101,OverSummary!$A$2:$A$101,A2321,OverSummary!$D$2:$D$101,B2321))</f>
        <v>0</v>
      </c>
      <c r="P2321">
        <f>IF(A2321="","",G2321*Rules!$B$13+H2321*Rules!$B$14+I2321*Rules!$B$15)</f>
        <v>0</v>
      </c>
      <c r="Q2321">
        <f>IF(A2321="","",IF(G2321&gt;=100,Rules!$B$18,IF(G2321&gt;=50,Rules!$B$17,IF(G2321&gt;=30,Rules!$B$16,0)))+IF(AND(F2321=1,D2321&lt;&gt;"BWL",G2321=0),Rules!$B$27,0))</f>
        <v>0</v>
      </c>
      <c r="R2321">
        <f>IF(A2321="","",J2321*Rules!$B$19+O2321*Rules!$B$22)</f>
        <v>0</v>
      </c>
      <c r="S2321">
        <f>IF(A2321="","",IF(J2321&gt;=4,Rules!$B$21,IF(J2321&gt;=3,Rules!$B$20,0)))</f>
        <v>0</v>
      </c>
      <c r="T2321">
        <f>IF(A2321="","",K2321*Rules!$B$23+L2321*Rules!$B$24+M2321*Rules!$B$25+N2321*Rules!$B$26)</f>
        <v>0</v>
      </c>
      <c r="U2321">
        <f t="shared" si="36"/>
        <v>0</v>
      </c>
    </row>
    <row r="2322" spans="1:21" x14ac:dyDescent="0.2">
      <c r="A2322" t="str">
        <f>MatchSquad!A2322</f>
        <v>M047</v>
      </c>
      <c r="B2322" t="str">
        <f>MatchSquad!B2322</f>
        <v>P146</v>
      </c>
      <c r="C2322" t="str">
        <f>MatchSquad!C2322</f>
        <v>Ashwani Kumar</v>
      </c>
      <c r="D2322" t="str">
        <f>MatchSquad!D2322</f>
        <v>BWL</v>
      </c>
      <c r="E2322" t="str">
        <f>MatchSquad!E2322</f>
        <v>MI</v>
      </c>
      <c r="F2322">
        <f>MatchSquad!G2322</f>
        <v>0</v>
      </c>
      <c r="G2322">
        <f>IF(A2322="","",SUMIFS(BallByBall!$I$2:$I$501,BallByBall!$B$2:$B$501,A2322,BallByBall!$F$2:$F$501,B2322))</f>
        <v>0</v>
      </c>
      <c r="H2322">
        <f>IF(A2322="","",COUNTIFS(BallByBall!$B$2:$B$501,A2322,BallByBall!$F$2:$F$501,B2322,BallByBall!$Q$2:$Q$501,1))</f>
        <v>0</v>
      </c>
      <c r="I2322">
        <f>IF(A2322="","",COUNTIFS(BallByBall!$B$2:$B$501,A2322,BallByBall!$F$2:$F$501,B2322,BallByBall!$R$2:$R$501,1))</f>
        <v>0</v>
      </c>
      <c r="J2322">
        <f>IF(A2322="","",SUMIFS(BallByBall!$T$2:$T$501,BallByBall!$B$2:$B$501,A2322,BallByBall!$H$2:$H$501,B2322))</f>
        <v>0</v>
      </c>
      <c r="K2322">
        <f>IF(A2322="","",SUMIFS(BallByBall!$U$2:$U$501,BallByBall!$B$2:$B$501,A2322,BallByBall!$P$2:$P$501,B2322))</f>
        <v>0</v>
      </c>
      <c r="L2322">
        <f>IF(A2322="","",SUMIFS(BallByBall!$V$2:$V$501,BallByBall!$B$2:$B$501,A2322,BallByBall!$P$2:$P$501,B2322))</f>
        <v>0</v>
      </c>
      <c r="M2322">
        <f>IF(A2322="","",SUMIFS(BallByBall!$W$2:$W$501,BallByBall!$B$2:$B$501,A2322,BallByBall!$P$2:$P$501,B2322))</f>
        <v>0</v>
      </c>
      <c r="N2322">
        <f>IF(A2322="","",SUMIFS(BallByBall!$X$2:$X$501,BallByBall!$B$2:$B$501,A2322,BallByBall!$P$2:$P$501,B2322))</f>
        <v>0</v>
      </c>
      <c r="O2322">
        <f>IF(A2322="","",SUMIFS(OverSummary!$G$2:$G$101,OverSummary!$A$2:$A$101,A2322,OverSummary!$D$2:$D$101,B2322))</f>
        <v>0</v>
      </c>
      <c r="P2322">
        <f>IF(A2322="","",G2322*Rules!$B$13+H2322*Rules!$B$14+I2322*Rules!$B$15)</f>
        <v>0</v>
      </c>
      <c r="Q2322">
        <f>IF(A2322="","",IF(G2322&gt;=100,Rules!$B$18,IF(G2322&gt;=50,Rules!$B$17,IF(G2322&gt;=30,Rules!$B$16,0)))+IF(AND(F2322=1,D2322&lt;&gt;"BWL",G2322=0),Rules!$B$27,0))</f>
        <v>0</v>
      </c>
      <c r="R2322">
        <f>IF(A2322="","",J2322*Rules!$B$19+O2322*Rules!$B$22)</f>
        <v>0</v>
      </c>
      <c r="S2322">
        <f>IF(A2322="","",IF(J2322&gt;=4,Rules!$B$21,IF(J2322&gt;=3,Rules!$B$20,0)))</f>
        <v>0</v>
      </c>
      <c r="T2322">
        <f>IF(A2322="","",K2322*Rules!$B$23+L2322*Rules!$B$24+M2322*Rules!$B$25+N2322*Rules!$B$26)</f>
        <v>0</v>
      </c>
      <c r="U2322">
        <f t="shared" si="36"/>
        <v>0</v>
      </c>
    </row>
    <row r="2323" spans="1:21" x14ac:dyDescent="0.2">
      <c r="A2323" t="str">
        <f>MatchSquad!A2323</f>
        <v>M047</v>
      </c>
      <c r="B2323" t="str">
        <f>MatchSquad!B2323</f>
        <v>P147</v>
      </c>
      <c r="C2323" t="str">
        <f>MatchSquad!C2323</f>
        <v>Raghu Sharma</v>
      </c>
      <c r="D2323" t="str">
        <f>MatchSquad!D2323</f>
        <v>BWL</v>
      </c>
      <c r="E2323" t="str">
        <f>MatchSquad!E2323</f>
        <v>MI</v>
      </c>
      <c r="F2323">
        <f>MatchSquad!G2323</f>
        <v>0</v>
      </c>
      <c r="G2323">
        <f>IF(A2323="","",SUMIFS(BallByBall!$I$2:$I$501,BallByBall!$B$2:$B$501,A2323,BallByBall!$F$2:$F$501,B2323))</f>
        <v>0</v>
      </c>
      <c r="H2323">
        <f>IF(A2323="","",COUNTIFS(BallByBall!$B$2:$B$501,A2323,BallByBall!$F$2:$F$501,B2323,BallByBall!$Q$2:$Q$501,1))</f>
        <v>0</v>
      </c>
      <c r="I2323">
        <f>IF(A2323="","",COUNTIFS(BallByBall!$B$2:$B$501,A2323,BallByBall!$F$2:$F$501,B2323,BallByBall!$R$2:$R$501,1))</f>
        <v>0</v>
      </c>
      <c r="J2323">
        <f>IF(A2323="","",SUMIFS(BallByBall!$T$2:$T$501,BallByBall!$B$2:$B$501,A2323,BallByBall!$H$2:$H$501,B2323))</f>
        <v>0</v>
      </c>
      <c r="K2323">
        <f>IF(A2323="","",SUMIFS(BallByBall!$U$2:$U$501,BallByBall!$B$2:$B$501,A2323,BallByBall!$P$2:$P$501,B2323))</f>
        <v>0</v>
      </c>
      <c r="L2323">
        <f>IF(A2323="","",SUMIFS(BallByBall!$V$2:$V$501,BallByBall!$B$2:$B$501,A2323,BallByBall!$P$2:$P$501,B2323))</f>
        <v>0</v>
      </c>
      <c r="M2323">
        <f>IF(A2323="","",SUMIFS(BallByBall!$W$2:$W$501,BallByBall!$B$2:$B$501,A2323,BallByBall!$P$2:$P$501,B2323))</f>
        <v>0</v>
      </c>
      <c r="N2323">
        <f>IF(A2323="","",SUMIFS(BallByBall!$X$2:$X$501,BallByBall!$B$2:$B$501,A2323,BallByBall!$P$2:$P$501,B2323))</f>
        <v>0</v>
      </c>
      <c r="O2323">
        <f>IF(A2323="","",SUMIFS(OverSummary!$G$2:$G$101,OverSummary!$A$2:$A$101,A2323,OverSummary!$D$2:$D$101,B2323))</f>
        <v>0</v>
      </c>
      <c r="P2323">
        <f>IF(A2323="","",G2323*Rules!$B$13+H2323*Rules!$B$14+I2323*Rules!$B$15)</f>
        <v>0</v>
      </c>
      <c r="Q2323">
        <f>IF(A2323="","",IF(G2323&gt;=100,Rules!$B$18,IF(G2323&gt;=50,Rules!$B$17,IF(G2323&gt;=30,Rules!$B$16,0)))+IF(AND(F2323=1,D2323&lt;&gt;"BWL",G2323=0),Rules!$B$27,0))</f>
        <v>0</v>
      </c>
      <c r="R2323">
        <f>IF(A2323="","",J2323*Rules!$B$19+O2323*Rules!$B$22)</f>
        <v>0</v>
      </c>
      <c r="S2323">
        <f>IF(A2323="","",IF(J2323&gt;=4,Rules!$B$21,IF(J2323&gt;=3,Rules!$B$20,0)))</f>
        <v>0</v>
      </c>
      <c r="T2323">
        <f>IF(A2323="","",K2323*Rules!$B$23+L2323*Rules!$B$24+M2323*Rules!$B$25+N2323*Rules!$B$26)</f>
        <v>0</v>
      </c>
      <c r="U2323">
        <f t="shared" si="36"/>
        <v>0</v>
      </c>
    </row>
    <row r="2324" spans="1:21" x14ac:dyDescent="0.2">
      <c r="A2324" t="str">
        <f>MatchSquad!A2324</f>
        <v>M047</v>
      </c>
      <c r="B2324" t="str">
        <f>MatchSquad!B2324</f>
        <v>P148</v>
      </c>
      <c r="C2324" t="str">
        <f>MatchSquad!C2324</f>
        <v>Mohammad Izhar</v>
      </c>
      <c r="D2324" t="str">
        <f>MatchSquad!D2324</f>
        <v>BWL</v>
      </c>
      <c r="E2324" t="str">
        <f>MatchSquad!E2324</f>
        <v>MI</v>
      </c>
      <c r="F2324">
        <f>MatchSquad!G2324</f>
        <v>0</v>
      </c>
      <c r="G2324">
        <f>IF(A2324="","",SUMIFS(BallByBall!$I$2:$I$501,BallByBall!$B$2:$B$501,A2324,BallByBall!$F$2:$F$501,B2324))</f>
        <v>0</v>
      </c>
      <c r="H2324">
        <f>IF(A2324="","",COUNTIFS(BallByBall!$B$2:$B$501,A2324,BallByBall!$F$2:$F$501,B2324,BallByBall!$Q$2:$Q$501,1))</f>
        <v>0</v>
      </c>
      <c r="I2324">
        <f>IF(A2324="","",COUNTIFS(BallByBall!$B$2:$B$501,A2324,BallByBall!$F$2:$F$501,B2324,BallByBall!$R$2:$R$501,1))</f>
        <v>0</v>
      </c>
      <c r="J2324">
        <f>IF(A2324="","",SUMIFS(BallByBall!$T$2:$T$501,BallByBall!$B$2:$B$501,A2324,BallByBall!$H$2:$H$501,B2324))</f>
        <v>0</v>
      </c>
      <c r="K2324">
        <f>IF(A2324="","",SUMIFS(BallByBall!$U$2:$U$501,BallByBall!$B$2:$B$501,A2324,BallByBall!$P$2:$P$501,B2324))</f>
        <v>0</v>
      </c>
      <c r="L2324">
        <f>IF(A2324="","",SUMIFS(BallByBall!$V$2:$V$501,BallByBall!$B$2:$B$501,A2324,BallByBall!$P$2:$P$501,B2324))</f>
        <v>0</v>
      </c>
      <c r="M2324">
        <f>IF(A2324="","",SUMIFS(BallByBall!$W$2:$W$501,BallByBall!$B$2:$B$501,A2324,BallByBall!$P$2:$P$501,B2324))</f>
        <v>0</v>
      </c>
      <c r="N2324">
        <f>IF(A2324="","",SUMIFS(BallByBall!$X$2:$X$501,BallByBall!$B$2:$B$501,A2324,BallByBall!$P$2:$P$501,B2324))</f>
        <v>0</v>
      </c>
      <c r="O2324">
        <f>IF(A2324="","",SUMIFS(OverSummary!$G$2:$G$101,OverSummary!$A$2:$A$101,A2324,OverSummary!$D$2:$D$101,B2324))</f>
        <v>0</v>
      </c>
      <c r="P2324">
        <f>IF(A2324="","",G2324*Rules!$B$13+H2324*Rules!$B$14+I2324*Rules!$B$15)</f>
        <v>0</v>
      </c>
      <c r="Q2324">
        <f>IF(A2324="","",IF(G2324&gt;=100,Rules!$B$18,IF(G2324&gt;=50,Rules!$B$17,IF(G2324&gt;=30,Rules!$B$16,0)))+IF(AND(F2324=1,D2324&lt;&gt;"BWL",G2324=0),Rules!$B$27,0))</f>
        <v>0</v>
      </c>
      <c r="R2324">
        <f>IF(A2324="","",J2324*Rules!$B$19+O2324*Rules!$B$22)</f>
        <v>0</v>
      </c>
      <c r="S2324">
        <f>IF(A2324="","",IF(J2324&gt;=4,Rules!$B$21,IF(J2324&gt;=3,Rules!$B$20,0)))</f>
        <v>0</v>
      </c>
      <c r="T2324">
        <f>IF(A2324="","",K2324*Rules!$B$23+L2324*Rules!$B$24+M2324*Rules!$B$25+N2324*Rules!$B$26)</f>
        <v>0</v>
      </c>
      <c r="U2324">
        <f t="shared" si="36"/>
        <v>0</v>
      </c>
    </row>
    <row r="2325" spans="1:21" x14ac:dyDescent="0.2">
      <c r="A2325" t="str">
        <f>MatchSquad!A2325</f>
        <v>M047</v>
      </c>
      <c r="B2325" t="str">
        <f>MatchSquad!B2325</f>
        <v>P149</v>
      </c>
      <c r="C2325" t="str">
        <f>MatchSquad!C2325</f>
        <v>Allah Ghazanfar</v>
      </c>
      <c r="D2325" t="str">
        <f>MatchSquad!D2325</f>
        <v>BWL</v>
      </c>
      <c r="E2325" t="str">
        <f>MatchSquad!E2325</f>
        <v>MI</v>
      </c>
      <c r="F2325">
        <f>MatchSquad!G2325</f>
        <v>0</v>
      </c>
      <c r="G2325">
        <f>IF(A2325="","",SUMIFS(BallByBall!$I$2:$I$501,BallByBall!$B$2:$B$501,A2325,BallByBall!$F$2:$F$501,B2325))</f>
        <v>0</v>
      </c>
      <c r="H2325">
        <f>IF(A2325="","",COUNTIFS(BallByBall!$B$2:$B$501,A2325,BallByBall!$F$2:$F$501,B2325,BallByBall!$Q$2:$Q$501,1))</f>
        <v>0</v>
      </c>
      <c r="I2325">
        <f>IF(A2325="","",COUNTIFS(BallByBall!$B$2:$B$501,A2325,BallByBall!$F$2:$F$501,B2325,BallByBall!$R$2:$R$501,1))</f>
        <v>0</v>
      </c>
      <c r="J2325">
        <f>IF(A2325="","",SUMIFS(BallByBall!$T$2:$T$501,BallByBall!$B$2:$B$501,A2325,BallByBall!$H$2:$H$501,B2325))</f>
        <v>0</v>
      </c>
      <c r="K2325">
        <f>IF(A2325="","",SUMIFS(BallByBall!$U$2:$U$501,BallByBall!$B$2:$B$501,A2325,BallByBall!$P$2:$P$501,B2325))</f>
        <v>0</v>
      </c>
      <c r="L2325">
        <f>IF(A2325="","",SUMIFS(BallByBall!$V$2:$V$501,BallByBall!$B$2:$B$501,A2325,BallByBall!$P$2:$P$501,B2325))</f>
        <v>0</v>
      </c>
      <c r="M2325">
        <f>IF(A2325="","",SUMIFS(BallByBall!$W$2:$W$501,BallByBall!$B$2:$B$501,A2325,BallByBall!$P$2:$P$501,B2325))</f>
        <v>0</v>
      </c>
      <c r="N2325">
        <f>IF(A2325="","",SUMIFS(BallByBall!$X$2:$X$501,BallByBall!$B$2:$B$501,A2325,BallByBall!$P$2:$P$501,B2325))</f>
        <v>0</v>
      </c>
      <c r="O2325">
        <f>IF(A2325="","",SUMIFS(OverSummary!$G$2:$G$101,OverSummary!$A$2:$A$101,A2325,OverSummary!$D$2:$D$101,B2325))</f>
        <v>0</v>
      </c>
      <c r="P2325">
        <f>IF(A2325="","",G2325*Rules!$B$13+H2325*Rules!$B$14+I2325*Rules!$B$15)</f>
        <v>0</v>
      </c>
      <c r="Q2325">
        <f>IF(A2325="","",IF(G2325&gt;=100,Rules!$B$18,IF(G2325&gt;=50,Rules!$B$17,IF(G2325&gt;=30,Rules!$B$16,0)))+IF(AND(F2325=1,D2325&lt;&gt;"BWL",G2325=0),Rules!$B$27,0))</f>
        <v>0</v>
      </c>
      <c r="R2325">
        <f>IF(A2325="","",J2325*Rules!$B$19+O2325*Rules!$B$22)</f>
        <v>0</v>
      </c>
      <c r="S2325">
        <f>IF(A2325="","",IF(J2325&gt;=4,Rules!$B$21,IF(J2325&gt;=3,Rules!$B$20,0)))</f>
        <v>0</v>
      </c>
      <c r="T2325">
        <f>IF(A2325="","",K2325*Rules!$B$23+L2325*Rules!$B$24+M2325*Rules!$B$25+N2325*Rules!$B$26)</f>
        <v>0</v>
      </c>
      <c r="U2325">
        <f t="shared" si="36"/>
        <v>0</v>
      </c>
    </row>
    <row r="2326" spans="1:21" x14ac:dyDescent="0.2">
      <c r="A2326" t="str">
        <f>MatchSquad!A2326</f>
        <v>M047</v>
      </c>
      <c r="B2326" t="str">
        <f>MatchSquad!B2326</f>
        <v>P150</v>
      </c>
      <c r="C2326" t="str">
        <f>MatchSquad!C2326</f>
        <v>Jasprit Bumrah</v>
      </c>
      <c r="D2326" t="str">
        <f>MatchSquad!D2326</f>
        <v>BWL</v>
      </c>
      <c r="E2326" t="str">
        <f>MatchSquad!E2326</f>
        <v>MI</v>
      </c>
      <c r="F2326">
        <f>MatchSquad!G2326</f>
        <v>0</v>
      </c>
      <c r="G2326">
        <f>IF(A2326="","",SUMIFS(BallByBall!$I$2:$I$501,BallByBall!$B$2:$B$501,A2326,BallByBall!$F$2:$F$501,B2326))</f>
        <v>0</v>
      </c>
      <c r="H2326">
        <f>IF(A2326="","",COUNTIFS(BallByBall!$B$2:$B$501,A2326,BallByBall!$F$2:$F$501,B2326,BallByBall!$Q$2:$Q$501,1))</f>
        <v>0</v>
      </c>
      <c r="I2326">
        <f>IF(A2326="","",COUNTIFS(BallByBall!$B$2:$B$501,A2326,BallByBall!$F$2:$F$501,B2326,BallByBall!$R$2:$R$501,1))</f>
        <v>0</v>
      </c>
      <c r="J2326">
        <f>IF(A2326="","",SUMIFS(BallByBall!$T$2:$T$501,BallByBall!$B$2:$B$501,A2326,BallByBall!$H$2:$H$501,B2326))</f>
        <v>0</v>
      </c>
      <c r="K2326">
        <f>IF(A2326="","",SUMIFS(BallByBall!$U$2:$U$501,BallByBall!$B$2:$B$501,A2326,BallByBall!$P$2:$P$501,B2326))</f>
        <v>0</v>
      </c>
      <c r="L2326">
        <f>IF(A2326="","",SUMIFS(BallByBall!$V$2:$V$501,BallByBall!$B$2:$B$501,A2326,BallByBall!$P$2:$P$501,B2326))</f>
        <v>0</v>
      </c>
      <c r="M2326">
        <f>IF(A2326="","",SUMIFS(BallByBall!$W$2:$W$501,BallByBall!$B$2:$B$501,A2326,BallByBall!$P$2:$P$501,B2326))</f>
        <v>0</v>
      </c>
      <c r="N2326">
        <f>IF(A2326="","",SUMIFS(BallByBall!$X$2:$X$501,BallByBall!$B$2:$B$501,A2326,BallByBall!$P$2:$P$501,B2326))</f>
        <v>0</v>
      </c>
      <c r="O2326">
        <f>IF(A2326="","",SUMIFS(OverSummary!$G$2:$G$101,OverSummary!$A$2:$A$101,A2326,OverSummary!$D$2:$D$101,B2326))</f>
        <v>0</v>
      </c>
      <c r="P2326">
        <f>IF(A2326="","",G2326*Rules!$B$13+H2326*Rules!$B$14+I2326*Rules!$B$15)</f>
        <v>0</v>
      </c>
      <c r="Q2326">
        <f>IF(A2326="","",IF(G2326&gt;=100,Rules!$B$18,IF(G2326&gt;=50,Rules!$B$17,IF(G2326&gt;=30,Rules!$B$16,0)))+IF(AND(F2326=1,D2326&lt;&gt;"BWL",G2326=0),Rules!$B$27,0))</f>
        <v>0</v>
      </c>
      <c r="R2326">
        <f>IF(A2326="","",J2326*Rules!$B$19+O2326*Rules!$B$22)</f>
        <v>0</v>
      </c>
      <c r="S2326">
        <f>IF(A2326="","",IF(J2326&gt;=4,Rules!$B$21,IF(J2326&gt;=3,Rules!$B$20,0)))</f>
        <v>0</v>
      </c>
      <c r="T2326">
        <f>IF(A2326="","",K2326*Rules!$B$23+L2326*Rules!$B$24+M2326*Rules!$B$25+N2326*Rules!$B$26)</f>
        <v>0</v>
      </c>
      <c r="U2326">
        <f t="shared" si="36"/>
        <v>0</v>
      </c>
    </row>
    <row r="2327" spans="1:21" x14ac:dyDescent="0.2">
      <c r="A2327" t="str">
        <f>MatchSquad!A2327</f>
        <v>M047</v>
      </c>
      <c r="B2327" t="str">
        <f>MatchSquad!B2327</f>
        <v>P101</v>
      </c>
      <c r="C2327" t="str">
        <f>MatchSquad!C2327</f>
        <v>Rishabh Pant</v>
      </c>
      <c r="D2327" t="str">
        <f>MatchSquad!D2327</f>
        <v>WK</v>
      </c>
      <c r="E2327" t="str">
        <f>MatchSquad!E2327</f>
        <v>LSG</v>
      </c>
      <c r="F2327">
        <f>MatchSquad!G2327</f>
        <v>0</v>
      </c>
      <c r="G2327">
        <f>IF(A2327="","",SUMIFS(BallByBall!$I$2:$I$501,BallByBall!$B$2:$B$501,A2327,BallByBall!$F$2:$F$501,B2327))</f>
        <v>0</v>
      </c>
      <c r="H2327">
        <f>IF(A2327="","",COUNTIFS(BallByBall!$B$2:$B$501,A2327,BallByBall!$F$2:$F$501,B2327,BallByBall!$Q$2:$Q$501,1))</f>
        <v>0</v>
      </c>
      <c r="I2327">
        <f>IF(A2327="","",COUNTIFS(BallByBall!$B$2:$B$501,A2327,BallByBall!$F$2:$F$501,B2327,BallByBall!$R$2:$R$501,1))</f>
        <v>0</v>
      </c>
      <c r="J2327">
        <f>IF(A2327="","",SUMIFS(BallByBall!$T$2:$T$501,BallByBall!$B$2:$B$501,A2327,BallByBall!$H$2:$H$501,B2327))</f>
        <v>0</v>
      </c>
      <c r="K2327">
        <f>IF(A2327="","",SUMIFS(BallByBall!$U$2:$U$501,BallByBall!$B$2:$B$501,A2327,BallByBall!$P$2:$P$501,B2327))</f>
        <v>0</v>
      </c>
      <c r="L2327">
        <f>IF(A2327="","",SUMIFS(BallByBall!$V$2:$V$501,BallByBall!$B$2:$B$501,A2327,BallByBall!$P$2:$P$501,B2327))</f>
        <v>0</v>
      </c>
      <c r="M2327">
        <f>IF(A2327="","",SUMIFS(BallByBall!$W$2:$W$501,BallByBall!$B$2:$B$501,A2327,BallByBall!$P$2:$P$501,B2327))</f>
        <v>0</v>
      </c>
      <c r="N2327">
        <f>IF(A2327="","",SUMIFS(BallByBall!$X$2:$X$501,BallByBall!$B$2:$B$501,A2327,BallByBall!$P$2:$P$501,B2327))</f>
        <v>0</v>
      </c>
      <c r="O2327">
        <f>IF(A2327="","",SUMIFS(OverSummary!$G$2:$G$101,OverSummary!$A$2:$A$101,A2327,OverSummary!$D$2:$D$101,B2327))</f>
        <v>0</v>
      </c>
      <c r="P2327">
        <f>IF(A2327="","",G2327*Rules!$B$13+H2327*Rules!$B$14+I2327*Rules!$B$15)</f>
        <v>0</v>
      </c>
      <c r="Q2327">
        <f>IF(A2327="","",IF(G2327&gt;=100,Rules!$B$18,IF(G2327&gt;=50,Rules!$B$17,IF(G2327&gt;=30,Rules!$B$16,0)))+IF(AND(F2327=1,D2327&lt;&gt;"BWL",G2327=0),Rules!$B$27,0))</f>
        <v>0</v>
      </c>
      <c r="R2327">
        <f>IF(A2327="","",J2327*Rules!$B$19+O2327*Rules!$B$22)</f>
        <v>0</v>
      </c>
      <c r="S2327">
        <f>IF(A2327="","",IF(J2327&gt;=4,Rules!$B$21,IF(J2327&gt;=3,Rules!$B$20,0)))</f>
        <v>0</v>
      </c>
      <c r="T2327">
        <f>IF(A2327="","",K2327*Rules!$B$23+L2327*Rules!$B$24+M2327*Rules!$B$25+N2327*Rules!$B$26)</f>
        <v>0</v>
      </c>
      <c r="U2327">
        <f t="shared" si="36"/>
        <v>0</v>
      </c>
    </row>
    <row r="2328" spans="1:21" x14ac:dyDescent="0.2">
      <c r="A2328" t="str">
        <f>MatchSquad!A2328</f>
        <v>M047</v>
      </c>
      <c r="B2328" t="str">
        <f>MatchSquad!B2328</f>
        <v>P102</v>
      </c>
      <c r="C2328" t="str">
        <f>MatchSquad!C2328</f>
        <v>Aiden Markram</v>
      </c>
      <c r="D2328" t="str">
        <f>MatchSquad!D2328</f>
        <v>BAT</v>
      </c>
      <c r="E2328" t="str">
        <f>MatchSquad!E2328</f>
        <v>LSG</v>
      </c>
      <c r="F2328">
        <f>MatchSquad!G2328</f>
        <v>0</v>
      </c>
      <c r="G2328">
        <f>IF(A2328="","",SUMIFS(BallByBall!$I$2:$I$501,BallByBall!$B$2:$B$501,A2328,BallByBall!$F$2:$F$501,B2328))</f>
        <v>0</v>
      </c>
      <c r="H2328">
        <f>IF(A2328="","",COUNTIFS(BallByBall!$B$2:$B$501,A2328,BallByBall!$F$2:$F$501,B2328,BallByBall!$Q$2:$Q$501,1))</f>
        <v>0</v>
      </c>
      <c r="I2328">
        <f>IF(A2328="","",COUNTIFS(BallByBall!$B$2:$B$501,A2328,BallByBall!$F$2:$F$501,B2328,BallByBall!$R$2:$R$501,1))</f>
        <v>0</v>
      </c>
      <c r="J2328">
        <f>IF(A2328="","",SUMIFS(BallByBall!$T$2:$T$501,BallByBall!$B$2:$B$501,A2328,BallByBall!$H$2:$H$501,B2328))</f>
        <v>0</v>
      </c>
      <c r="K2328">
        <f>IF(A2328="","",SUMIFS(BallByBall!$U$2:$U$501,BallByBall!$B$2:$B$501,A2328,BallByBall!$P$2:$P$501,B2328))</f>
        <v>0</v>
      </c>
      <c r="L2328">
        <f>IF(A2328="","",SUMIFS(BallByBall!$V$2:$V$501,BallByBall!$B$2:$B$501,A2328,BallByBall!$P$2:$P$501,B2328))</f>
        <v>0</v>
      </c>
      <c r="M2328">
        <f>IF(A2328="","",SUMIFS(BallByBall!$W$2:$W$501,BallByBall!$B$2:$B$501,A2328,BallByBall!$P$2:$P$501,B2328))</f>
        <v>0</v>
      </c>
      <c r="N2328">
        <f>IF(A2328="","",SUMIFS(BallByBall!$X$2:$X$501,BallByBall!$B$2:$B$501,A2328,BallByBall!$P$2:$P$501,B2328))</f>
        <v>0</v>
      </c>
      <c r="O2328">
        <f>IF(A2328="","",SUMIFS(OverSummary!$G$2:$G$101,OverSummary!$A$2:$A$101,A2328,OverSummary!$D$2:$D$101,B2328))</f>
        <v>0</v>
      </c>
      <c r="P2328">
        <f>IF(A2328="","",G2328*Rules!$B$13+H2328*Rules!$B$14+I2328*Rules!$B$15)</f>
        <v>0</v>
      </c>
      <c r="Q2328">
        <f>IF(A2328="","",IF(G2328&gt;=100,Rules!$B$18,IF(G2328&gt;=50,Rules!$B$17,IF(G2328&gt;=30,Rules!$B$16,0)))+IF(AND(F2328=1,D2328&lt;&gt;"BWL",G2328=0),Rules!$B$27,0))</f>
        <v>0</v>
      </c>
      <c r="R2328">
        <f>IF(A2328="","",J2328*Rules!$B$19+O2328*Rules!$B$22)</f>
        <v>0</v>
      </c>
      <c r="S2328">
        <f>IF(A2328="","",IF(J2328&gt;=4,Rules!$B$21,IF(J2328&gt;=3,Rules!$B$20,0)))</f>
        <v>0</v>
      </c>
      <c r="T2328">
        <f>IF(A2328="","",K2328*Rules!$B$23+L2328*Rules!$B$24+M2328*Rules!$B$25+N2328*Rules!$B$26)</f>
        <v>0</v>
      </c>
      <c r="U2328">
        <f t="shared" si="36"/>
        <v>0</v>
      </c>
    </row>
    <row r="2329" spans="1:21" x14ac:dyDescent="0.2">
      <c r="A2329" t="str">
        <f>MatchSquad!A2329</f>
        <v>M047</v>
      </c>
      <c r="B2329" t="str">
        <f>MatchSquad!B2329</f>
        <v>P103</v>
      </c>
      <c r="C2329" t="str">
        <f>MatchSquad!C2329</f>
        <v>Himmat Singh</v>
      </c>
      <c r="D2329" t="str">
        <f>MatchSquad!D2329</f>
        <v>BAT</v>
      </c>
      <c r="E2329" t="str">
        <f>MatchSquad!E2329</f>
        <v>LSG</v>
      </c>
      <c r="F2329">
        <f>MatchSquad!G2329</f>
        <v>0</v>
      </c>
      <c r="G2329">
        <f>IF(A2329="","",SUMIFS(BallByBall!$I$2:$I$501,BallByBall!$B$2:$B$501,A2329,BallByBall!$F$2:$F$501,B2329))</f>
        <v>0</v>
      </c>
      <c r="H2329">
        <f>IF(A2329="","",COUNTIFS(BallByBall!$B$2:$B$501,A2329,BallByBall!$F$2:$F$501,B2329,BallByBall!$Q$2:$Q$501,1))</f>
        <v>0</v>
      </c>
      <c r="I2329">
        <f>IF(A2329="","",COUNTIFS(BallByBall!$B$2:$B$501,A2329,BallByBall!$F$2:$F$501,B2329,BallByBall!$R$2:$R$501,1))</f>
        <v>0</v>
      </c>
      <c r="J2329">
        <f>IF(A2329="","",SUMIFS(BallByBall!$T$2:$T$501,BallByBall!$B$2:$B$501,A2329,BallByBall!$H$2:$H$501,B2329))</f>
        <v>0</v>
      </c>
      <c r="K2329">
        <f>IF(A2329="","",SUMIFS(BallByBall!$U$2:$U$501,BallByBall!$B$2:$B$501,A2329,BallByBall!$P$2:$P$501,B2329))</f>
        <v>0</v>
      </c>
      <c r="L2329">
        <f>IF(A2329="","",SUMIFS(BallByBall!$V$2:$V$501,BallByBall!$B$2:$B$501,A2329,BallByBall!$P$2:$P$501,B2329))</f>
        <v>0</v>
      </c>
      <c r="M2329">
        <f>IF(A2329="","",SUMIFS(BallByBall!$W$2:$W$501,BallByBall!$B$2:$B$501,A2329,BallByBall!$P$2:$P$501,B2329))</f>
        <v>0</v>
      </c>
      <c r="N2329">
        <f>IF(A2329="","",SUMIFS(BallByBall!$X$2:$X$501,BallByBall!$B$2:$B$501,A2329,BallByBall!$P$2:$P$501,B2329))</f>
        <v>0</v>
      </c>
      <c r="O2329">
        <f>IF(A2329="","",SUMIFS(OverSummary!$G$2:$G$101,OverSummary!$A$2:$A$101,A2329,OverSummary!$D$2:$D$101,B2329))</f>
        <v>0</v>
      </c>
      <c r="P2329">
        <f>IF(A2329="","",G2329*Rules!$B$13+H2329*Rules!$B$14+I2329*Rules!$B$15)</f>
        <v>0</v>
      </c>
      <c r="Q2329">
        <f>IF(A2329="","",IF(G2329&gt;=100,Rules!$B$18,IF(G2329&gt;=50,Rules!$B$17,IF(G2329&gt;=30,Rules!$B$16,0)))+IF(AND(F2329=1,D2329&lt;&gt;"BWL",G2329=0),Rules!$B$27,0))</f>
        <v>0</v>
      </c>
      <c r="R2329">
        <f>IF(A2329="","",J2329*Rules!$B$19+O2329*Rules!$B$22)</f>
        <v>0</v>
      </c>
      <c r="S2329">
        <f>IF(A2329="","",IF(J2329&gt;=4,Rules!$B$21,IF(J2329&gt;=3,Rules!$B$20,0)))</f>
        <v>0</v>
      </c>
      <c r="T2329">
        <f>IF(A2329="","",K2329*Rules!$B$23+L2329*Rules!$B$24+M2329*Rules!$B$25+N2329*Rules!$B$26)</f>
        <v>0</v>
      </c>
      <c r="U2329">
        <f t="shared" si="36"/>
        <v>0</v>
      </c>
    </row>
    <row r="2330" spans="1:21" x14ac:dyDescent="0.2">
      <c r="A2330" t="str">
        <f>MatchSquad!A2330</f>
        <v>M047</v>
      </c>
      <c r="B2330" t="str">
        <f>MatchSquad!B2330</f>
        <v>P104</v>
      </c>
      <c r="C2330" t="str">
        <f>MatchSquad!C2330</f>
        <v>Matthew Breetzke</v>
      </c>
      <c r="D2330" t="str">
        <f>MatchSquad!D2330</f>
        <v>BAT</v>
      </c>
      <c r="E2330" t="str">
        <f>MatchSquad!E2330</f>
        <v>LSG</v>
      </c>
      <c r="F2330">
        <f>MatchSquad!G2330</f>
        <v>0</v>
      </c>
      <c r="G2330">
        <f>IF(A2330="","",SUMIFS(BallByBall!$I$2:$I$501,BallByBall!$B$2:$B$501,A2330,BallByBall!$F$2:$F$501,B2330))</f>
        <v>0</v>
      </c>
      <c r="H2330">
        <f>IF(A2330="","",COUNTIFS(BallByBall!$B$2:$B$501,A2330,BallByBall!$F$2:$F$501,B2330,BallByBall!$Q$2:$Q$501,1))</f>
        <v>0</v>
      </c>
      <c r="I2330">
        <f>IF(A2330="","",COUNTIFS(BallByBall!$B$2:$B$501,A2330,BallByBall!$F$2:$F$501,B2330,BallByBall!$R$2:$R$501,1))</f>
        <v>0</v>
      </c>
      <c r="J2330">
        <f>IF(A2330="","",SUMIFS(BallByBall!$T$2:$T$501,BallByBall!$B$2:$B$501,A2330,BallByBall!$H$2:$H$501,B2330))</f>
        <v>0</v>
      </c>
      <c r="K2330">
        <f>IF(A2330="","",SUMIFS(BallByBall!$U$2:$U$501,BallByBall!$B$2:$B$501,A2330,BallByBall!$P$2:$P$501,B2330))</f>
        <v>0</v>
      </c>
      <c r="L2330">
        <f>IF(A2330="","",SUMIFS(BallByBall!$V$2:$V$501,BallByBall!$B$2:$B$501,A2330,BallByBall!$P$2:$P$501,B2330))</f>
        <v>0</v>
      </c>
      <c r="M2330">
        <f>IF(A2330="","",SUMIFS(BallByBall!$W$2:$W$501,BallByBall!$B$2:$B$501,A2330,BallByBall!$P$2:$P$501,B2330))</f>
        <v>0</v>
      </c>
      <c r="N2330">
        <f>IF(A2330="","",SUMIFS(BallByBall!$X$2:$X$501,BallByBall!$B$2:$B$501,A2330,BallByBall!$P$2:$P$501,B2330))</f>
        <v>0</v>
      </c>
      <c r="O2330">
        <f>IF(A2330="","",SUMIFS(OverSummary!$G$2:$G$101,OverSummary!$A$2:$A$101,A2330,OverSummary!$D$2:$D$101,B2330))</f>
        <v>0</v>
      </c>
      <c r="P2330">
        <f>IF(A2330="","",G2330*Rules!$B$13+H2330*Rules!$B$14+I2330*Rules!$B$15)</f>
        <v>0</v>
      </c>
      <c r="Q2330">
        <f>IF(A2330="","",IF(G2330&gt;=100,Rules!$B$18,IF(G2330&gt;=50,Rules!$B$17,IF(G2330&gt;=30,Rules!$B$16,0)))+IF(AND(F2330=1,D2330&lt;&gt;"BWL",G2330=0),Rules!$B$27,0))</f>
        <v>0</v>
      </c>
      <c r="R2330">
        <f>IF(A2330="","",J2330*Rules!$B$19+O2330*Rules!$B$22)</f>
        <v>0</v>
      </c>
      <c r="S2330">
        <f>IF(A2330="","",IF(J2330&gt;=4,Rules!$B$21,IF(J2330&gt;=3,Rules!$B$20,0)))</f>
        <v>0</v>
      </c>
      <c r="T2330">
        <f>IF(A2330="","",K2330*Rules!$B$23+L2330*Rules!$B$24+M2330*Rules!$B$25+N2330*Rules!$B$26)</f>
        <v>0</v>
      </c>
      <c r="U2330">
        <f t="shared" si="36"/>
        <v>0</v>
      </c>
    </row>
    <row r="2331" spans="1:21" x14ac:dyDescent="0.2">
      <c r="A2331" t="str">
        <f>MatchSquad!A2331</f>
        <v>M047</v>
      </c>
      <c r="B2331" t="str">
        <f>MatchSquad!B2331</f>
        <v>P105</v>
      </c>
      <c r="C2331" t="str">
        <f>MatchSquad!C2331</f>
        <v>Mukul Choudhary</v>
      </c>
      <c r="D2331" t="str">
        <f>MatchSquad!D2331</f>
        <v>WK</v>
      </c>
      <c r="E2331" t="str">
        <f>MatchSquad!E2331</f>
        <v>LSG</v>
      </c>
      <c r="F2331">
        <f>MatchSquad!G2331</f>
        <v>0</v>
      </c>
      <c r="G2331">
        <f>IF(A2331="","",SUMIFS(BallByBall!$I$2:$I$501,BallByBall!$B$2:$B$501,A2331,BallByBall!$F$2:$F$501,B2331))</f>
        <v>0</v>
      </c>
      <c r="H2331">
        <f>IF(A2331="","",COUNTIFS(BallByBall!$B$2:$B$501,A2331,BallByBall!$F$2:$F$501,B2331,BallByBall!$Q$2:$Q$501,1))</f>
        <v>0</v>
      </c>
      <c r="I2331">
        <f>IF(A2331="","",COUNTIFS(BallByBall!$B$2:$B$501,A2331,BallByBall!$F$2:$F$501,B2331,BallByBall!$R$2:$R$501,1))</f>
        <v>0</v>
      </c>
      <c r="J2331">
        <f>IF(A2331="","",SUMIFS(BallByBall!$T$2:$T$501,BallByBall!$B$2:$B$501,A2331,BallByBall!$H$2:$H$501,B2331))</f>
        <v>0</v>
      </c>
      <c r="K2331">
        <f>IF(A2331="","",SUMIFS(BallByBall!$U$2:$U$501,BallByBall!$B$2:$B$501,A2331,BallByBall!$P$2:$P$501,B2331))</f>
        <v>0</v>
      </c>
      <c r="L2331">
        <f>IF(A2331="","",SUMIFS(BallByBall!$V$2:$V$501,BallByBall!$B$2:$B$501,A2331,BallByBall!$P$2:$P$501,B2331))</f>
        <v>0</v>
      </c>
      <c r="M2331">
        <f>IF(A2331="","",SUMIFS(BallByBall!$W$2:$W$501,BallByBall!$B$2:$B$501,A2331,BallByBall!$P$2:$P$501,B2331))</f>
        <v>0</v>
      </c>
      <c r="N2331">
        <f>IF(A2331="","",SUMIFS(BallByBall!$X$2:$X$501,BallByBall!$B$2:$B$501,A2331,BallByBall!$P$2:$P$501,B2331))</f>
        <v>0</v>
      </c>
      <c r="O2331">
        <f>IF(A2331="","",SUMIFS(OverSummary!$G$2:$G$101,OverSummary!$A$2:$A$101,A2331,OverSummary!$D$2:$D$101,B2331))</f>
        <v>0</v>
      </c>
      <c r="P2331">
        <f>IF(A2331="","",G2331*Rules!$B$13+H2331*Rules!$B$14+I2331*Rules!$B$15)</f>
        <v>0</v>
      </c>
      <c r="Q2331">
        <f>IF(A2331="","",IF(G2331&gt;=100,Rules!$B$18,IF(G2331&gt;=50,Rules!$B$17,IF(G2331&gt;=30,Rules!$B$16,0)))+IF(AND(F2331=1,D2331&lt;&gt;"BWL",G2331=0),Rules!$B$27,0))</f>
        <v>0</v>
      </c>
      <c r="R2331">
        <f>IF(A2331="","",J2331*Rules!$B$19+O2331*Rules!$B$22)</f>
        <v>0</v>
      </c>
      <c r="S2331">
        <f>IF(A2331="","",IF(J2331&gt;=4,Rules!$B$21,IF(J2331&gt;=3,Rules!$B$20,0)))</f>
        <v>0</v>
      </c>
      <c r="T2331">
        <f>IF(A2331="","",K2331*Rules!$B$23+L2331*Rules!$B$24+M2331*Rules!$B$25+N2331*Rules!$B$26)</f>
        <v>0</v>
      </c>
      <c r="U2331">
        <f t="shared" si="36"/>
        <v>0</v>
      </c>
    </row>
    <row r="2332" spans="1:21" x14ac:dyDescent="0.2">
      <c r="A2332" t="str">
        <f>MatchSquad!A2332</f>
        <v>M047</v>
      </c>
      <c r="B2332" t="str">
        <f>MatchSquad!B2332</f>
        <v>P106</v>
      </c>
      <c r="C2332" t="str">
        <f>MatchSquad!C2332</f>
        <v>Akshat Raghuwanshi</v>
      </c>
      <c r="D2332" t="str">
        <f>MatchSquad!D2332</f>
        <v>BAT</v>
      </c>
      <c r="E2332" t="str">
        <f>MatchSquad!E2332</f>
        <v>LSG</v>
      </c>
      <c r="F2332">
        <f>MatchSquad!G2332</f>
        <v>0</v>
      </c>
      <c r="G2332">
        <f>IF(A2332="","",SUMIFS(BallByBall!$I$2:$I$501,BallByBall!$B$2:$B$501,A2332,BallByBall!$F$2:$F$501,B2332))</f>
        <v>0</v>
      </c>
      <c r="H2332">
        <f>IF(A2332="","",COUNTIFS(BallByBall!$B$2:$B$501,A2332,BallByBall!$F$2:$F$501,B2332,BallByBall!$Q$2:$Q$501,1))</f>
        <v>0</v>
      </c>
      <c r="I2332">
        <f>IF(A2332="","",COUNTIFS(BallByBall!$B$2:$B$501,A2332,BallByBall!$F$2:$F$501,B2332,BallByBall!$R$2:$R$501,1))</f>
        <v>0</v>
      </c>
      <c r="J2332">
        <f>IF(A2332="","",SUMIFS(BallByBall!$T$2:$T$501,BallByBall!$B$2:$B$501,A2332,BallByBall!$H$2:$H$501,B2332))</f>
        <v>0</v>
      </c>
      <c r="K2332">
        <f>IF(A2332="","",SUMIFS(BallByBall!$U$2:$U$501,BallByBall!$B$2:$B$501,A2332,BallByBall!$P$2:$P$501,B2332))</f>
        <v>0</v>
      </c>
      <c r="L2332">
        <f>IF(A2332="","",SUMIFS(BallByBall!$V$2:$V$501,BallByBall!$B$2:$B$501,A2332,BallByBall!$P$2:$P$501,B2332))</f>
        <v>0</v>
      </c>
      <c r="M2332">
        <f>IF(A2332="","",SUMIFS(BallByBall!$W$2:$W$501,BallByBall!$B$2:$B$501,A2332,BallByBall!$P$2:$P$501,B2332))</f>
        <v>0</v>
      </c>
      <c r="N2332">
        <f>IF(A2332="","",SUMIFS(BallByBall!$X$2:$X$501,BallByBall!$B$2:$B$501,A2332,BallByBall!$P$2:$P$501,B2332))</f>
        <v>0</v>
      </c>
      <c r="O2332">
        <f>IF(A2332="","",SUMIFS(OverSummary!$G$2:$G$101,OverSummary!$A$2:$A$101,A2332,OverSummary!$D$2:$D$101,B2332))</f>
        <v>0</v>
      </c>
      <c r="P2332">
        <f>IF(A2332="","",G2332*Rules!$B$13+H2332*Rules!$B$14+I2332*Rules!$B$15)</f>
        <v>0</v>
      </c>
      <c r="Q2332">
        <f>IF(A2332="","",IF(G2332&gt;=100,Rules!$B$18,IF(G2332&gt;=50,Rules!$B$17,IF(G2332&gt;=30,Rules!$B$16,0)))+IF(AND(F2332=1,D2332&lt;&gt;"BWL",G2332=0),Rules!$B$27,0))</f>
        <v>0</v>
      </c>
      <c r="R2332">
        <f>IF(A2332="","",J2332*Rules!$B$19+O2332*Rules!$B$22)</f>
        <v>0</v>
      </c>
      <c r="S2332">
        <f>IF(A2332="","",IF(J2332&gt;=4,Rules!$B$21,IF(J2332&gt;=3,Rules!$B$20,0)))</f>
        <v>0</v>
      </c>
      <c r="T2332">
        <f>IF(A2332="","",K2332*Rules!$B$23+L2332*Rules!$B$24+M2332*Rules!$B$25+N2332*Rules!$B$26)</f>
        <v>0</v>
      </c>
      <c r="U2332">
        <f t="shared" si="36"/>
        <v>0</v>
      </c>
    </row>
    <row r="2333" spans="1:21" x14ac:dyDescent="0.2">
      <c r="A2333" t="str">
        <f>MatchSquad!A2333</f>
        <v>M047</v>
      </c>
      <c r="B2333" t="str">
        <f>MatchSquad!B2333</f>
        <v>P107</v>
      </c>
      <c r="C2333" t="str">
        <f>MatchSquad!C2333</f>
        <v>Josh Inglis</v>
      </c>
      <c r="D2333" t="str">
        <f>MatchSquad!D2333</f>
        <v>WK</v>
      </c>
      <c r="E2333" t="str">
        <f>MatchSquad!E2333</f>
        <v>LSG</v>
      </c>
      <c r="F2333">
        <f>MatchSquad!G2333</f>
        <v>0</v>
      </c>
      <c r="G2333">
        <f>IF(A2333="","",SUMIFS(BallByBall!$I$2:$I$501,BallByBall!$B$2:$B$501,A2333,BallByBall!$F$2:$F$501,B2333))</f>
        <v>0</v>
      </c>
      <c r="H2333">
        <f>IF(A2333="","",COUNTIFS(BallByBall!$B$2:$B$501,A2333,BallByBall!$F$2:$F$501,B2333,BallByBall!$Q$2:$Q$501,1))</f>
        <v>0</v>
      </c>
      <c r="I2333">
        <f>IF(A2333="","",COUNTIFS(BallByBall!$B$2:$B$501,A2333,BallByBall!$F$2:$F$501,B2333,BallByBall!$R$2:$R$501,1))</f>
        <v>0</v>
      </c>
      <c r="J2333">
        <f>IF(A2333="","",SUMIFS(BallByBall!$T$2:$T$501,BallByBall!$B$2:$B$501,A2333,BallByBall!$H$2:$H$501,B2333))</f>
        <v>0</v>
      </c>
      <c r="K2333">
        <f>IF(A2333="","",SUMIFS(BallByBall!$U$2:$U$501,BallByBall!$B$2:$B$501,A2333,BallByBall!$P$2:$P$501,B2333))</f>
        <v>0</v>
      </c>
      <c r="L2333">
        <f>IF(A2333="","",SUMIFS(BallByBall!$V$2:$V$501,BallByBall!$B$2:$B$501,A2333,BallByBall!$P$2:$P$501,B2333))</f>
        <v>0</v>
      </c>
      <c r="M2333">
        <f>IF(A2333="","",SUMIFS(BallByBall!$W$2:$W$501,BallByBall!$B$2:$B$501,A2333,BallByBall!$P$2:$P$501,B2333))</f>
        <v>0</v>
      </c>
      <c r="N2333">
        <f>IF(A2333="","",SUMIFS(BallByBall!$X$2:$X$501,BallByBall!$B$2:$B$501,A2333,BallByBall!$P$2:$P$501,B2333))</f>
        <v>0</v>
      </c>
      <c r="O2333">
        <f>IF(A2333="","",SUMIFS(OverSummary!$G$2:$G$101,OverSummary!$A$2:$A$101,A2333,OverSummary!$D$2:$D$101,B2333))</f>
        <v>0</v>
      </c>
      <c r="P2333">
        <f>IF(A2333="","",G2333*Rules!$B$13+H2333*Rules!$B$14+I2333*Rules!$B$15)</f>
        <v>0</v>
      </c>
      <c r="Q2333">
        <f>IF(A2333="","",IF(G2333&gt;=100,Rules!$B$18,IF(G2333&gt;=50,Rules!$B$17,IF(G2333&gt;=30,Rules!$B$16,0)))+IF(AND(F2333=1,D2333&lt;&gt;"BWL",G2333=0),Rules!$B$27,0))</f>
        <v>0</v>
      </c>
      <c r="R2333">
        <f>IF(A2333="","",J2333*Rules!$B$19+O2333*Rules!$B$22)</f>
        <v>0</v>
      </c>
      <c r="S2333">
        <f>IF(A2333="","",IF(J2333&gt;=4,Rules!$B$21,IF(J2333&gt;=3,Rules!$B$20,0)))</f>
        <v>0</v>
      </c>
      <c r="T2333">
        <f>IF(A2333="","",K2333*Rules!$B$23+L2333*Rules!$B$24+M2333*Rules!$B$25+N2333*Rules!$B$26)</f>
        <v>0</v>
      </c>
      <c r="U2333">
        <f t="shared" si="36"/>
        <v>0</v>
      </c>
    </row>
    <row r="2334" spans="1:21" x14ac:dyDescent="0.2">
      <c r="A2334" t="str">
        <f>MatchSquad!A2334</f>
        <v>M047</v>
      </c>
      <c r="B2334" t="str">
        <f>MatchSquad!B2334</f>
        <v>P108</v>
      </c>
      <c r="C2334" t="str">
        <f>MatchSquad!C2334</f>
        <v>Nicholas Pooran</v>
      </c>
      <c r="D2334" t="str">
        <f>MatchSquad!D2334</f>
        <v>WK</v>
      </c>
      <c r="E2334" t="str">
        <f>MatchSquad!E2334</f>
        <v>LSG</v>
      </c>
      <c r="F2334">
        <f>MatchSquad!G2334</f>
        <v>0</v>
      </c>
      <c r="G2334">
        <f>IF(A2334="","",SUMIFS(BallByBall!$I$2:$I$501,BallByBall!$B$2:$B$501,A2334,BallByBall!$F$2:$F$501,B2334))</f>
        <v>0</v>
      </c>
      <c r="H2334">
        <f>IF(A2334="","",COUNTIFS(BallByBall!$B$2:$B$501,A2334,BallByBall!$F$2:$F$501,B2334,BallByBall!$Q$2:$Q$501,1))</f>
        <v>0</v>
      </c>
      <c r="I2334">
        <f>IF(A2334="","",COUNTIFS(BallByBall!$B$2:$B$501,A2334,BallByBall!$F$2:$F$501,B2334,BallByBall!$R$2:$R$501,1))</f>
        <v>0</v>
      </c>
      <c r="J2334">
        <f>IF(A2334="","",SUMIFS(BallByBall!$T$2:$T$501,BallByBall!$B$2:$B$501,A2334,BallByBall!$H$2:$H$501,B2334))</f>
        <v>0</v>
      </c>
      <c r="K2334">
        <f>IF(A2334="","",SUMIFS(BallByBall!$U$2:$U$501,BallByBall!$B$2:$B$501,A2334,BallByBall!$P$2:$P$501,B2334))</f>
        <v>0</v>
      </c>
      <c r="L2334">
        <f>IF(A2334="","",SUMIFS(BallByBall!$V$2:$V$501,BallByBall!$B$2:$B$501,A2334,BallByBall!$P$2:$P$501,B2334))</f>
        <v>0</v>
      </c>
      <c r="M2334">
        <f>IF(A2334="","",SUMIFS(BallByBall!$W$2:$W$501,BallByBall!$B$2:$B$501,A2334,BallByBall!$P$2:$P$501,B2334))</f>
        <v>0</v>
      </c>
      <c r="N2334">
        <f>IF(A2334="","",SUMIFS(BallByBall!$X$2:$X$501,BallByBall!$B$2:$B$501,A2334,BallByBall!$P$2:$P$501,B2334))</f>
        <v>0</v>
      </c>
      <c r="O2334">
        <f>IF(A2334="","",SUMIFS(OverSummary!$G$2:$G$101,OverSummary!$A$2:$A$101,A2334,OverSummary!$D$2:$D$101,B2334))</f>
        <v>0</v>
      </c>
      <c r="P2334">
        <f>IF(A2334="","",G2334*Rules!$B$13+H2334*Rules!$B$14+I2334*Rules!$B$15)</f>
        <v>0</v>
      </c>
      <c r="Q2334">
        <f>IF(A2334="","",IF(G2334&gt;=100,Rules!$B$18,IF(G2334&gt;=50,Rules!$B$17,IF(G2334&gt;=30,Rules!$B$16,0)))+IF(AND(F2334=1,D2334&lt;&gt;"BWL",G2334=0),Rules!$B$27,0))</f>
        <v>0</v>
      </c>
      <c r="R2334">
        <f>IF(A2334="","",J2334*Rules!$B$19+O2334*Rules!$B$22)</f>
        <v>0</v>
      </c>
      <c r="S2334">
        <f>IF(A2334="","",IF(J2334&gt;=4,Rules!$B$21,IF(J2334&gt;=3,Rules!$B$20,0)))</f>
        <v>0</v>
      </c>
      <c r="T2334">
        <f>IF(A2334="","",K2334*Rules!$B$23+L2334*Rules!$B$24+M2334*Rules!$B$25+N2334*Rules!$B$26)</f>
        <v>0</v>
      </c>
      <c r="U2334">
        <f t="shared" si="36"/>
        <v>0</v>
      </c>
    </row>
    <row r="2335" spans="1:21" x14ac:dyDescent="0.2">
      <c r="A2335" t="str">
        <f>MatchSquad!A2335</f>
        <v>M047</v>
      </c>
      <c r="B2335" t="str">
        <f>MatchSquad!B2335</f>
        <v>P109</v>
      </c>
      <c r="C2335" t="str">
        <f>MatchSquad!C2335</f>
        <v>Mitchell Marsh</v>
      </c>
      <c r="D2335" t="str">
        <f>MatchSquad!D2335</f>
        <v>AR</v>
      </c>
      <c r="E2335" t="str">
        <f>MatchSquad!E2335</f>
        <v>LSG</v>
      </c>
      <c r="F2335">
        <f>MatchSquad!G2335</f>
        <v>0</v>
      </c>
      <c r="G2335">
        <f>IF(A2335="","",SUMIFS(BallByBall!$I$2:$I$501,BallByBall!$B$2:$B$501,A2335,BallByBall!$F$2:$F$501,B2335))</f>
        <v>0</v>
      </c>
      <c r="H2335">
        <f>IF(A2335="","",COUNTIFS(BallByBall!$B$2:$B$501,A2335,BallByBall!$F$2:$F$501,B2335,BallByBall!$Q$2:$Q$501,1))</f>
        <v>0</v>
      </c>
      <c r="I2335">
        <f>IF(A2335="","",COUNTIFS(BallByBall!$B$2:$B$501,A2335,BallByBall!$F$2:$F$501,B2335,BallByBall!$R$2:$R$501,1))</f>
        <v>0</v>
      </c>
      <c r="J2335">
        <f>IF(A2335="","",SUMIFS(BallByBall!$T$2:$T$501,BallByBall!$B$2:$B$501,A2335,BallByBall!$H$2:$H$501,B2335))</f>
        <v>0</v>
      </c>
      <c r="K2335">
        <f>IF(A2335="","",SUMIFS(BallByBall!$U$2:$U$501,BallByBall!$B$2:$B$501,A2335,BallByBall!$P$2:$P$501,B2335))</f>
        <v>0</v>
      </c>
      <c r="L2335">
        <f>IF(A2335="","",SUMIFS(BallByBall!$V$2:$V$501,BallByBall!$B$2:$B$501,A2335,BallByBall!$P$2:$P$501,B2335))</f>
        <v>0</v>
      </c>
      <c r="M2335">
        <f>IF(A2335="","",SUMIFS(BallByBall!$W$2:$W$501,BallByBall!$B$2:$B$501,A2335,BallByBall!$P$2:$P$501,B2335))</f>
        <v>0</v>
      </c>
      <c r="N2335">
        <f>IF(A2335="","",SUMIFS(BallByBall!$X$2:$X$501,BallByBall!$B$2:$B$501,A2335,BallByBall!$P$2:$P$501,B2335))</f>
        <v>0</v>
      </c>
      <c r="O2335">
        <f>IF(A2335="","",SUMIFS(OverSummary!$G$2:$G$101,OverSummary!$A$2:$A$101,A2335,OverSummary!$D$2:$D$101,B2335))</f>
        <v>0</v>
      </c>
      <c r="P2335">
        <f>IF(A2335="","",G2335*Rules!$B$13+H2335*Rules!$B$14+I2335*Rules!$B$15)</f>
        <v>0</v>
      </c>
      <c r="Q2335">
        <f>IF(A2335="","",IF(G2335&gt;=100,Rules!$B$18,IF(G2335&gt;=50,Rules!$B$17,IF(G2335&gt;=30,Rules!$B$16,0)))+IF(AND(F2335=1,D2335&lt;&gt;"BWL",G2335=0),Rules!$B$27,0))</f>
        <v>0</v>
      </c>
      <c r="R2335">
        <f>IF(A2335="","",J2335*Rules!$B$19+O2335*Rules!$B$22)</f>
        <v>0</v>
      </c>
      <c r="S2335">
        <f>IF(A2335="","",IF(J2335&gt;=4,Rules!$B$21,IF(J2335&gt;=3,Rules!$B$20,0)))</f>
        <v>0</v>
      </c>
      <c r="T2335">
        <f>IF(A2335="","",K2335*Rules!$B$23+L2335*Rules!$B$24+M2335*Rules!$B$25+N2335*Rules!$B$26)</f>
        <v>0</v>
      </c>
      <c r="U2335">
        <f t="shared" si="36"/>
        <v>0</v>
      </c>
    </row>
    <row r="2336" spans="1:21" x14ac:dyDescent="0.2">
      <c r="A2336" t="str">
        <f>MatchSquad!A2336</f>
        <v>M047</v>
      </c>
      <c r="B2336" t="str">
        <f>MatchSquad!B2336</f>
        <v>P110</v>
      </c>
      <c r="C2336" t="str">
        <f>MatchSquad!C2336</f>
        <v>Abdul Samad</v>
      </c>
      <c r="D2336" t="str">
        <f>MatchSquad!D2336</f>
        <v>AR</v>
      </c>
      <c r="E2336" t="str">
        <f>MatchSquad!E2336</f>
        <v>LSG</v>
      </c>
      <c r="F2336">
        <f>MatchSquad!G2336</f>
        <v>0</v>
      </c>
      <c r="G2336">
        <f>IF(A2336="","",SUMIFS(BallByBall!$I$2:$I$501,BallByBall!$B$2:$B$501,A2336,BallByBall!$F$2:$F$501,B2336))</f>
        <v>0</v>
      </c>
      <c r="H2336">
        <f>IF(A2336="","",COUNTIFS(BallByBall!$B$2:$B$501,A2336,BallByBall!$F$2:$F$501,B2336,BallByBall!$Q$2:$Q$501,1))</f>
        <v>0</v>
      </c>
      <c r="I2336">
        <f>IF(A2336="","",COUNTIFS(BallByBall!$B$2:$B$501,A2336,BallByBall!$F$2:$F$501,B2336,BallByBall!$R$2:$R$501,1))</f>
        <v>0</v>
      </c>
      <c r="J2336">
        <f>IF(A2336="","",SUMIFS(BallByBall!$T$2:$T$501,BallByBall!$B$2:$B$501,A2336,BallByBall!$H$2:$H$501,B2336))</f>
        <v>0</v>
      </c>
      <c r="K2336">
        <f>IF(A2336="","",SUMIFS(BallByBall!$U$2:$U$501,BallByBall!$B$2:$B$501,A2336,BallByBall!$P$2:$P$501,B2336))</f>
        <v>0</v>
      </c>
      <c r="L2336">
        <f>IF(A2336="","",SUMIFS(BallByBall!$V$2:$V$501,BallByBall!$B$2:$B$501,A2336,BallByBall!$P$2:$P$501,B2336))</f>
        <v>0</v>
      </c>
      <c r="M2336">
        <f>IF(A2336="","",SUMIFS(BallByBall!$W$2:$W$501,BallByBall!$B$2:$B$501,A2336,BallByBall!$P$2:$P$501,B2336))</f>
        <v>0</v>
      </c>
      <c r="N2336">
        <f>IF(A2336="","",SUMIFS(BallByBall!$X$2:$X$501,BallByBall!$B$2:$B$501,A2336,BallByBall!$P$2:$P$501,B2336))</f>
        <v>0</v>
      </c>
      <c r="O2336">
        <f>IF(A2336="","",SUMIFS(OverSummary!$G$2:$G$101,OverSummary!$A$2:$A$101,A2336,OverSummary!$D$2:$D$101,B2336))</f>
        <v>0</v>
      </c>
      <c r="P2336">
        <f>IF(A2336="","",G2336*Rules!$B$13+H2336*Rules!$B$14+I2336*Rules!$B$15)</f>
        <v>0</v>
      </c>
      <c r="Q2336">
        <f>IF(A2336="","",IF(G2336&gt;=100,Rules!$B$18,IF(G2336&gt;=50,Rules!$B$17,IF(G2336&gt;=30,Rules!$B$16,0)))+IF(AND(F2336=1,D2336&lt;&gt;"BWL",G2336=0),Rules!$B$27,0))</f>
        <v>0</v>
      </c>
      <c r="R2336">
        <f>IF(A2336="","",J2336*Rules!$B$19+O2336*Rules!$B$22)</f>
        <v>0</v>
      </c>
      <c r="S2336">
        <f>IF(A2336="","",IF(J2336&gt;=4,Rules!$B$21,IF(J2336&gt;=3,Rules!$B$20,0)))</f>
        <v>0</v>
      </c>
      <c r="T2336">
        <f>IF(A2336="","",K2336*Rules!$B$23+L2336*Rules!$B$24+M2336*Rules!$B$25+N2336*Rules!$B$26)</f>
        <v>0</v>
      </c>
      <c r="U2336">
        <f t="shared" si="36"/>
        <v>0</v>
      </c>
    </row>
    <row r="2337" spans="1:21" x14ac:dyDescent="0.2">
      <c r="A2337" t="str">
        <f>MatchSquad!A2337</f>
        <v>M047</v>
      </c>
      <c r="B2337" t="str">
        <f>MatchSquad!B2337</f>
        <v>P111</v>
      </c>
      <c r="C2337" t="str">
        <f>MatchSquad!C2337</f>
        <v>Shahbaz Ahamad</v>
      </c>
      <c r="D2337" t="str">
        <f>MatchSquad!D2337</f>
        <v>AR</v>
      </c>
      <c r="E2337" t="str">
        <f>MatchSquad!E2337</f>
        <v>LSG</v>
      </c>
      <c r="F2337">
        <f>MatchSquad!G2337</f>
        <v>0</v>
      </c>
      <c r="G2337">
        <f>IF(A2337="","",SUMIFS(BallByBall!$I$2:$I$501,BallByBall!$B$2:$B$501,A2337,BallByBall!$F$2:$F$501,B2337))</f>
        <v>0</v>
      </c>
      <c r="H2337">
        <f>IF(A2337="","",COUNTIFS(BallByBall!$B$2:$B$501,A2337,BallByBall!$F$2:$F$501,B2337,BallByBall!$Q$2:$Q$501,1))</f>
        <v>0</v>
      </c>
      <c r="I2337">
        <f>IF(A2337="","",COUNTIFS(BallByBall!$B$2:$B$501,A2337,BallByBall!$F$2:$F$501,B2337,BallByBall!$R$2:$R$501,1))</f>
        <v>0</v>
      </c>
      <c r="J2337">
        <f>IF(A2337="","",SUMIFS(BallByBall!$T$2:$T$501,BallByBall!$B$2:$B$501,A2337,BallByBall!$H$2:$H$501,B2337))</f>
        <v>0</v>
      </c>
      <c r="K2337">
        <f>IF(A2337="","",SUMIFS(BallByBall!$U$2:$U$501,BallByBall!$B$2:$B$501,A2337,BallByBall!$P$2:$P$501,B2337))</f>
        <v>0</v>
      </c>
      <c r="L2337">
        <f>IF(A2337="","",SUMIFS(BallByBall!$V$2:$V$501,BallByBall!$B$2:$B$501,A2337,BallByBall!$P$2:$P$501,B2337))</f>
        <v>0</v>
      </c>
      <c r="M2337">
        <f>IF(A2337="","",SUMIFS(BallByBall!$W$2:$W$501,BallByBall!$B$2:$B$501,A2337,BallByBall!$P$2:$P$501,B2337))</f>
        <v>0</v>
      </c>
      <c r="N2337">
        <f>IF(A2337="","",SUMIFS(BallByBall!$X$2:$X$501,BallByBall!$B$2:$B$501,A2337,BallByBall!$P$2:$P$501,B2337))</f>
        <v>0</v>
      </c>
      <c r="O2337">
        <f>IF(A2337="","",SUMIFS(OverSummary!$G$2:$G$101,OverSummary!$A$2:$A$101,A2337,OverSummary!$D$2:$D$101,B2337))</f>
        <v>0</v>
      </c>
      <c r="P2337">
        <f>IF(A2337="","",G2337*Rules!$B$13+H2337*Rules!$B$14+I2337*Rules!$B$15)</f>
        <v>0</v>
      </c>
      <c r="Q2337">
        <f>IF(A2337="","",IF(G2337&gt;=100,Rules!$B$18,IF(G2337&gt;=50,Rules!$B$17,IF(G2337&gt;=30,Rules!$B$16,0)))+IF(AND(F2337=1,D2337&lt;&gt;"BWL",G2337=0),Rules!$B$27,0))</f>
        <v>0</v>
      </c>
      <c r="R2337">
        <f>IF(A2337="","",J2337*Rules!$B$19+O2337*Rules!$B$22)</f>
        <v>0</v>
      </c>
      <c r="S2337">
        <f>IF(A2337="","",IF(J2337&gt;=4,Rules!$B$21,IF(J2337&gt;=3,Rules!$B$20,0)))</f>
        <v>0</v>
      </c>
      <c r="T2337">
        <f>IF(A2337="","",K2337*Rules!$B$23+L2337*Rules!$B$24+M2337*Rules!$B$25+N2337*Rules!$B$26)</f>
        <v>0</v>
      </c>
      <c r="U2337">
        <f t="shared" si="36"/>
        <v>0</v>
      </c>
    </row>
    <row r="2338" spans="1:21" x14ac:dyDescent="0.2">
      <c r="A2338" t="str">
        <f>MatchSquad!A2338</f>
        <v>M047</v>
      </c>
      <c r="B2338" t="str">
        <f>MatchSquad!B2338</f>
        <v>P112</v>
      </c>
      <c r="C2338" t="str">
        <f>MatchSquad!C2338</f>
        <v>Arshin Kulkarni</v>
      </c>
      <c r="D2338" t="str">
        <f>MatchSquad!D2338</f>
        <v>AR</v>
      </c>
      <c r="E2338" t="str">
        <f>MatchSquad!E2338</f>
        <v>LSG</v>
      </c>
      <c r="F2338">
        <f>MatchSquad!G2338</f>
        <v>0</v>
      </c>
      <c r="G2338">
        <f>IF(A2338="","",SUMIFS(BallByBall!$I$2:$I$501,BallByBall!$B$2:$B$501,A2338,BallByBall!$F$2:$F$501,B2338))</f>
        <v>0</v>
      </c>
      <c r="H2338">
        <f>IF(A2338="","",COUNTIFS(BallByBall!$B$2:$B$501,A2338,BallByBall!$F$2:$F$501,B2338,BallByBall!$Q$2:$Q$501,1))</f>
        <v>0</v>
      </c>
      <c r="I2338">
        <f>IF(A2338="","",COUNTIFS(BallByBall!$B$2:$B$501,A2338,BallByBall!$F$2:$F$501,B2338,BallByBall!$R$2:$R$501,1))</f>
        <v>0</v>
      </c>
      <c r="J2338">
        <f>IF(A2338="","",SUMIFS(BallByBall!$T$2:$T$501,BallByBall!$B$2:$B$501,A2338,BallByBall!$H$2:$H$501,B2338))</f>
        <v>0</v>
      </c>
      <c r="K2338">
        <f>IF(A2338="","",SUMIFS(BallByBall!$U$2:$U$501,BallByBall!$B$2:$B$501,A2338,BallByBall!$P$2:$P$501,B2338))</f>
        <v>0</v>
      </c>
      <c r="L2338">
        <f>IF(A2338="","",SUMIFS(BallByBall!$V$2:$V$501,BallByBall!$B$2:$B$501,A2338,BallByBall!$P$2:$P$501,B2338))</f>
        <v>0</v>
      </c>
      <c r="M2338">
        <f>IF(A2338="","",SUMIFS(BallByBall!$W$2:$W$501,BallByBall!$B$2:$B$501,A2338,BallByBall!$P$2:$P$501,B2338))</f>
        <v>0</v>
      </c>
      <c r="N2338">
        <f>IF(A2338="","",SUMIFS(BallByBall!$X$2:$X$501,BallByBall!$B$2:$B$501,A2338,BallByBall!$P$2:$P$501,B2338))</f>
        <v>0</v>
      </c>
      <c r="O2338">
        <f>IF(A2338="","",SUMIFS(OverSummary!$G$2:$G$101,OverSummary!$A$2:$A$101,A2338,OverSummary!$D$2:$D$101,B2338))</f>
        <v>0</v>
      </c>
      <c r="P2338">
        <f>IF(A2338="","",G2338*Rules!$B$13+H2338*Rules!$B$14+I2338*Rules!$B$15)</f>
        <v>0</v>
      </c>
      <c r="Q2338">
        <f>IF(A2338="","",IF(G2338&gt;=100,Rules!$B$18,IF(G2338&gt;=50,Rules!$B$17,IF(G2338&gt;=30,Rules!$B$16,0)))+IF(AND(F2338=1,D2338&lt;&gt;"BWL",G2338=0),Rules!$B$27,0))</f>
        <v>0</v>
      </c>
      <c r="R2338">
        <f>IF(A2338="","",J2338*Rules!$B$19+O2338*Rules!$B$22)</f>
        <v>0</v>
      </c>
      <c r="S2338">
        <f>IF(A2338="","",IF(J2338&gt;=4,Rules!$B$21,IF(J2338&gt;=3,Rules!$B$20,0)))</f>
        <v>0</v>
      </c>
      <c r="T2338">
        <f>IF(A2338="","",K2338*Rules!$B$23+L2338*Rules!$B$24+M2338*Rules!$B$25+N2338*Rules!$B$26)</f>
        <v>0</v>
      </c>
      <c r="U2338">
        <f t="shared" si="36"/>
        <v>0</v>
      </c>
    </row>
    <row r="2339" spans="1:21" x14ac:dyDescent="0.2">
      <c r="A2339" t="str">
        <f>MatchSquad!A2339</f>
        <v>M047</v>
      </c>
      <c r="B2339" t="str">
        <f>MatchSquad!B2339</f>
        <v>P113</v>
      </c>
      <c r="C2339" t="str">
        <f>MatchSquad!C2339</f>
        <v>Wanindu Hasaranga</v>
      </c>
      <c r="D2339" t="str">
        <f>MatchSquad!D2339</f>
        <v>AR</v>
      </c>
      <c r="E2339" t="str">
        <f>MatchSquad!E2339</f>
        <v>LSG</v>
      </c>
      <c r="F2339">
        <f>MatchSquad!G2339</f>
        <v>0</v>
      </c>
      <c r="G2339">
        <f>IF(A2339="","",SUMIFS(BallByBall!$I$2:$I$501,BallByBall!$B$2:$B$501,A2339,BallByBall!$F$2:$F$501,B2339))</f>
        <v>0</v>
      </c>
      <c r="H2339">
        <f>IF(A2339="","",COUNTIFS(BallByBall!$B$2:$B$501,A2339,BallByBall!$F$2:$F$501,B2339,BallByBall!$Q$2:$Q$501,1))</f>
        <v>0</v>
      </c>
      <c r="I2339">
        <f>IF(A2339="","",COUNTIFS(BallByBall!$B$2:$B$501,A2339,BallByBall!$F$2:$F$501,B2339,BallByBall!$R$2:$R$501,1))</f>
        <v>0</v>
      </c>
      <c r="J2339">
        <f>IF(A2339="","",SUMIFS(BallByBall!$T$2:$T$501,BallByBall!$B$2:$B$501,A2339,BallByBall!$H$2:$H$501,B2339))</f>
        <v>0</v>
      </c>
      <c r="K2339">
        <f>IF(A2339="","",SUMIFS(BallByBall!$U$2:$U$501,BallByBall!$B$2:$B$501,A2339,BallByBall!$P$2:$P$501,B2339))</f>
        <v>0</v>
      </c>
      <c r="L2339">
        <f>IF(A2339="","",SUMIFS(BallByBall!$V$2:$V$501,BallByBall!$B$2:$B$501,A2339,BallByBall!$P$2:$P$501,B2339))</f>
        <v>0</v>
      </c>
      <c r="M2339">
        <f>IF(A2339="","",SUMIFS(BallByBall!$W$2:$W$501,BallByBall!$B$2:$B$501,A2339,BallByBall!$P$2:$P$501,B2339))</f>
        <v>0</v>
      </c>
      <c r="N2339">
        <f>IF(A2339="","",SUMIFS(BallByBall!$X$2:$X$501,BallByBall!$B$2:$B$501,A2339,BallByBall!$P$2:$P$501,B2339))</f>
        <v>0</v>
      </c>
      <c r="O2339">
        <f>IF(A2339="","",SUMIFS(OverSummary!$G$2:$G$101,OverSummary!$A$2:$A$101,A2339,OverSummary!$D$2:$D$101,B2339))</f>
        <v>0</v>
      </c>
      <c r="P2339">
        <f>IF(A2339="","",G2339*Rules!$B$13+H2339*Rules!$B$14+I2339*Rules!$B$15)</f>
        <v>0</v>
      </c>
      <c r="Q2339">
        <f>IF(A2339="","",IF(G2339&gt;=100,Rules!$B$18,IF(G2339&gt;=50,Rules!$B$17,IF(G2339&gt;=30,Rules!$B$16,0)))+IF(AND(F2339=1,D2339&lt;&gt;"BWL",G2339=0),Rules!$B$27,0))</f>
        <v>0</v>
      </c>
      <c r="R2339">
        <f>IF(A2339="","",J2339*Rules!$B$19+O2339*Rules!$B$22)</f>
        <v>0</v>
      </c>
      <c r="S2339">
        <f>IF(A2339="","",IF(J2339&gt;=4,Rules!$B$21,IF(J2339&gt;=3,Rules!$B$20,0)))</f>
        <v>0</v>
      </c>
      <c r="T2339">
        <f>IF(A2339="","",K2339*Rules!$B$23+L2339*Rules!$B$24+M2339*Rules!$B$25+N2339*Rules!$B$26)</f>
        <v>0</v>
      </c>
      <c r="U2339">
        <f t="shared" si="36"/>
        <v>0</v>
      </c>
    </row>
    <row r="2340" spans="1:21" x14ac:dyDescent="0.2">
      <c r="A2340" t="str">
        <f>MatchSquad!A2340</f>
        <v>M047</v>
      </c>
      <c r="B2340" t="str">
        <f>MatchSquad!B2340</f>
        <v>P114</v>
      </c>
      <c r="C2340" t="str">
        <f>MatchSquad!C2340</f>
        <v>Ayush Badoni</v>
      </c>
      <c r="D2340" t="str">
        <f>MatchSquad!D2340</f>
        <v>AR</v>
      </c>
      <c r="E2340" t="str">
        <f>MatchSquad!E2340</f>
        <v>LSG</v>
      </c>
      <c r="F2340">
        <f>MatchSquad!G2340</f>
        <v>0</v>
      </c>
      <c r="G2340">
        <f>IF(A2340="","",SUMIFS(BallByBall!$I$2:$I$501,BallByBall!$B$2:$B$501,A2340,BallByBall!$F$2:$F$501,B2340))</f>
        <v>0</v>
      </c>
      <c r="H2340">
        <f>IF(A2340="","",COUNTIFS(BallByBall!$B$2:$B$501,A2340,BallByBall!$F$2:$F$501,B2340,BallByBall!$Q$2:$Q$501,1))</f>
        <v>0</v>
      </c>
      <c r="I2340">
        <f>IF(A2340="","",COUNTIFS(BallByBall!$B$2:$B$501,A2340,BallByBall!$F$2:$F$501,B2340,BallByBall!$R$2:$R$501,1))</f>
        <v>0</v>
      </c>
      <c r="J2340">
        <f>IF(A2340="","",SUMIFS(BallByBall!$T$2:$T$501,BallByBall!$B$2:$B$501,A2340,BallByBall!$H$2:$H$501,B2340))</f>
        <v>0</v>
      </c>
      <c r="K2340">
        <f>IF(A2340="","",SUMIFS(BallByBall!$U$2:$U$501,BallByBall!$B$2:$B$501,A2340,BallByBall!$P$2:$P$501,B2340))</f>
        <v>0</v>
      </c>
      <c r="L2340">
        <f>IF(A2340="","",SUMIFS(BallByBall!$V$2:$V$501,BallByBall!$B$2:$B$501,A2340,BallByBall!$P$2:$P$501,B2340))</f>
        <v>0</v>
      </c>
      <c r="M2340">
        <f>IF(A2340="","",SUMIFS(BallByBall!$W$2:$W$501,BallByBall!$B$2:$B$501,A2340,BallByBall!$P$2:$P$501,B2340))</f>
        <v>0</v>
      </c>
      <c r="N2340">
        <f>IF(A2340="","",SUMIFS(BallByBall!$X$2:$X$501,BallByBall!$B$2:$B$501,A2340,BallByBall!$P$2:$P$501,B2340))</f>
        <v>0</v>
      </c>
      <c r="O2340">
        <f>IF(A2340="","",SUMIFS(OverSummary!$G$2:$G$101,OverSummary!$A$2:$A$101,A2340,OverSummary!$D$2:$D$101,B2340))</f>
        <v>0</v>
      </c>
      <c r="P2340">
        <f>IF(A2340="","",G2340*Rules!$B$13+H2340*Rules!$B$14+I2340*Rules!$B$15)</f>
        <v>0</v>
      </c>
      <c r="Q2340">
        <f>IF(A2340="","",IF(G2340&gt;=100,Rules!$B$18,IF(G2340&gt;=50,Rules!$B$17,IF(G2340&gt;=30,Rules!$B$16,0)))+IF(AND(F2340=1,D2340&lt;&gt;"BWL",G2340=0),Rules!$B$27,0))</f>
        <v>0</v>
      </c>
      <c r="R2340">
        <f>IF(A2340="","",J2340*Rules!$B$19+O2340*Rules!$B$22)</f>
        <v>0</v>
      </c>
      <c r="S2340">
        <f>IF(A2340="","",IF(J2340&gt;=4,Rules!$B$21,IF(J2340&gt;=3,Rules!$B$20,0)))</f>
        <v>0</v>
      </c>
      <c r="T2340">
        <f>IF(A2340="","",K2340*Rules!$B$23+L2340*Rules!$B$24+M2340*Rules!$B$25+N2340*Rules!$B$26)</f>
        <v>0</v>
      </c>
      <c r="U2340">
        <f t="shared" si="36"/>
        <v>0</v>
      </c>
    </row>
    <row r="2341" spans="1:21" x14ac:dyDescent="0.2">
      <c r="A2341" t="str">
        <f>MatchSquad!A2341</f>
        <v>M047</v>
      </c>
      <c r="B2341" t="str">
        <f>MatchSquad!B2341</f>
        <v>P115</v>
      </c>
      <c r="C2341" t="str">
        <f>MatchSquad!C2341</f>
        <v>Mohammad Shami</v>
      </c>
      <c r="D2341" t="str">
        <f>MatchSquad!D2341</f>
        <v>BWL</v>
      </c>
      <c r="E2341" t="str">
        <f>MatchSquad!E2341</f>
        <v>LSG</v>
      </c>
      <c r="F2341">
        <f>MatchSquad!G2341</f>
        <v>0</v>
      </c>
      <c r="G2341">
        <f>IF(A2341="","",SUMIFS(BallByBall!$I$2:$I$501,BallByBall!$B$2:$B$501,A2341,BallByBall!$F$2:$F$501,B2341))</f>
        <v>0</v>
      </c>
      <c r="H2341">
        <f>IF(A2341="","",COUNTIFS(BallByBall!$B$2:$B$501,A2341,BallByBall!$F$2:$F$501,B2341,BallByBall!$Q$2:$Q$501,1))</f>
        <v>0</v>
      </c>
      <c r="I2341">
        <f>IF(A2341="","",COUNTIFS(BallByBall!$B$2:$B$501,A2341,BallByBall!$F$2:$F$501,B2341,BallByBall!$R$2:$R$501,1))</f>
        <v>0</v>
      </c>
      <c r="J2341">
        <f>IF(A2341="","",SUMIFS(BallByBall!$T$2:$T$501,BallByBall!$B$2:$B$501,A2341,BallByBall!$H$2:$H$501,B2341))</f>
        <v>0</v>
      </c>
      <c r="K2341">
        <f>IF(A2341="","",SUMIFS(BallByBall!$U$2:$U$501,BallByBall!$B$2:$B$501,A2341,BallByBall!$P$2:$P$501,B2341))</f>
        <v>0</v>
      </c>
      <c r="L2341">
        <f>IF(A2341="","",SUMIFS(BallByBall!$V$2:$V$501,BallByBall!$B$2:$B$501,A2341,BallByBall!$P$2:$P$501,B2341))</f>
        <v>0</v>
      </c>
      <c r="M2341">
        <f>IF(A2341="","",SUMIFS(BallByBall!$W$2:$W$501,BallByBall!$B$2:$B$501,A2341,BallByBall!$P$2:$P$501,B2341))</f>
        <v>0</v>
      </c>
      <c r="N2341">
        <f>IF(A2341="","",SUMIFS(BallByBall!$X$2:$X$501,BallByBall!$B$2:$B$501,A2341,BallByBall!$P$2:$P$501,B2341))</f>
        <v>0</v>
      </c>
      <c r="O2341">
        <f>IF(A2341="","",SUMIFS(OverSummary!$G$2:$G$101,OverSummary!$A$2:$A$101,A2341,OverSummary!$D$2:$D$101,B2341))</f>
        <v>0</v>
      </c>
      <c r="P2341">
        <f>IF(A2341="","",G2341*Rules!$B$13+H2341*Rules!$B$14+I2341*Rules!$B$15)</f>
        <v>0</v>
      </c>
      <c r="Q2341">
        <f>IF(A2341="","",IF(G2341&gt;=100,Rules!$B$18,IF(G2341&gt;=50,Rules!$B$17,IF(G2341&gt;=30,Rules!$B$16,0)))+IF(AND(F2341=1,D2341&lt;&gt;"BWL",G2341=0),Rules!$B$27,0))</f>
        <v>0</v>
      </c>
      <c r="R2341">
        <f>IF(A2341="","",J2341*Rules!$B$19+O2341*Rules!$B$22)</f>
        <v>0</v>
      </c>
      <c r="S2341">
        <f>IF(A2341="","",IF(J2341&gt;=4,Rules!$B$21,IF(J2341&gt;=3,Rules!$B$20,0)))</f>
        <v>0</v>
      </c>
      <c r="T2341">
        <f>IF(A2341="","",K2341*Rules!$B$23+L2341*Rules!$B$24+M2341*Rules!$B$25+N2341*Rules!$B$26)</f>
        <v>0</v>
      </c>
      <c r="U2341">
        <f t="shared" si="36"/>
        <v>0</v>
      </c>
    </row>
    <row r="2342" spans="1:21" x14ac:dyDescent="0.2">
      <c r="A2342" t="str">
        <f>MatchSquad!A2342</f>
        <v>M047</v>
      </c>
      <c r="B2342" t="str">
        <f>MatchSquad!B2342</f>
        <v>P116</v>
      </c>
      <c r="C2342" t="str">
        <f>MatchSquad!C2342</f>
        <v>Avesh Khan</v>
      </c>
      <c r="D2342" t="str">
        <f>MatchSquad!D2342</f>
        <v>BWL</v>
      </c>
      <c r="E2342" t="str">
        <f>MatchSquad!E2342</f>
        <v>LSG</v>
      </c>
      <c r="F2342">
        <f>MatchSquad!G2342</f>
        <v>0</v>
      </c>
      <c r="G2342">
        <f>IF(A2342="","",SUMIFS(BallByBall!$I$2:$I$501,BallByBall!$B$2:$B$501,A2342,BallByBall!$F$2:$F$501,B2342))</f>
        <v>0</v>
      </c>
      <c r="H2342">
        <f>IF(A2342="","",COUNTIFS(BallByBall!$B$2:$B$501,A2342,BallByBall!$F$2:$F$501,B2342,BallByBall!$Q$2:$Q$501,1))</f>
        <v>0</v>
      </c>
      <c r="I2342">
        <f>IF(A2342="","",COUNTIFS(BallByBall!$B$2:$B$501,A2342,BallByBall!$F$2:$F$501,B2342,BallByBall!$R$2:$R$501,1))</f>
        <v>0</v>
      </c>
      <c r="J2342">
        <f>IF(A2342="","",SUMIFS(BallByBall!$T$2:$T$501,BallByBall!$B$2:$B$501,A2342,BallByBall!$H$2:$H$501,B2342))</f>
        <v>0</v>
      </c>
      <c r="K2342">
        <f>IF(A2342="","",SUMIFS(BallByBall!$U$2:$U$501,BallByBall!$B$2:$B$501,A2342,BallByBall!$P$2:$P$501,B2342))</f>
        <v>0</v>
      </c>
      <c r="L2342">
        <f>IF(A2342="","",SUMIFS(BallByBall!$V$2:$V$501,BallByBall!$B$2:$B$501,A2342,BallByBall!$P$2:$P$501,B2342))</f>
        <v>0</v>
      </c>
      <c r="M2342">
        <f>IF(A2342="","",SUMIFS(BallByBall!$W$2:$W$501,BallByBall!$B$2:$B$501,A2342,BallByBall!$P$2:$P$501,B2342))</f>
        <v>0</v>
      </c>
      <c r="N2342">
        <f>IF(A2342="","",SUMIFS(BallByBall!$X$2:$X$501,BallByBall!$B$2:$B$501,A2342,BallByBall!$P$2:$P$501,B2342))</f>
        <v>0</v>
      </c>
      <c r="O2342">
        <f>IF(A2342="","",SUMIFS(OverSummary!$G$2:$G$101,OverSummary!$A$2:$A$101,A2342,OverSummary!$D$2:$D$101,B2342))</f>
        <v>0</v>
      </c>
      <c r="P2342">
        <f>IF(A2342="","",G2342*Rules!$B$13+H2342*Rules!$B$14+I2342*Rules!$B$15)</f>
        <v>0</v>
      </c>
      <c r="Q2342">
        <f>IF(A2342="","",IF(G2342&gt;=100,Rules!$B$18,IF(G2342&gt;=50,Rules!$B$17,IF(G2342&gt;=30,Rules!$B$16,0)))+IF(AND(F2342=1,D2342&lt;&gt;"BWL",G2342=0),Rules!$B$27,0))</f>
        <v>0</v>
      </c>
      <c r="R2342">
        <f>IF(A2342="","",J2342*Rules!$B$19+O2342*Rules!$B$22)</f>
        <v>0</v>
      </c>
      <c r="S2342">
        <f>IF(A2342="","",IF(J2342&gt;=4,Rules!$B$21,IF(J2342&gt;=3,Rules!$B$20,0)))</f>
        <v>0</v>
      </c>
      <c r="T2342">
        <f>IF(A2342="","",K2342*Rules!$B$23+L2342*Rules!$B$24+M2342*Rules!$B$25+N2342*Rules!$B$26)</f>
        <v>0</v>
      </c>
      <c r="U2342">
        <f t="shared" si="36"/>
        <v>0</v>
      </c>
    </row>
    <row r="2343" spans="1:21" x14ac:dyDescent="0.2">
      <c r="A2343" t="str">
        <f>MatchSquad!A2343</f>
        <v>M047</v>
      </c>
      <c r="B2343" t="str">
        <f>MatchSquad!B2343</f>
        <v>P117</v>
      </c>
      <c r="C2343" t="str">
        <f>MatchSquad!C2343</f>
        <v>M. Siddharth</v>
      </c>
      <c r="D2343" t="str">
        <f>MatchSquad!D2343</f>
        <v>BWL</v>
      </c>
      <c r="E2343" t="str">
        <f>MatchSquad!E2343</f>
        <v>LSG</v>
      </c>
      <c r="F2343">
        <f>MatchSquad!G2343</f>
        <v>0</v>
      </c>
      <c r="G2343">
        <f>IF(A2343="","",SUMIFS(BallByBall!$I$2:$I$501,BallByBall!$B$2:$B$501,A2343,BallByBall!$F$2:$F$501,B2343))</f>
        <v>0</v>
      </c>
      <c r="H2343">
        <f>IF(A2343="","",COUNTIFS(BallByBall!$B$2:$B$501,A2343,BallByBall!$F$2:$F$501,B2343,BallByBall!$Q$2:$Q$501,1))</f>
        <v>0</v>
      </c>
      <c r="I2343">
        <f>IF(A2343="","",COUNTIFS(BallByBall!$B$2:$B$501,A2343,BallByBall!$F$2:$F$501,B2343,BallByBall!$R$2:$R$501,1))</f>
        <v>0</v>
      </c>
      <c r="J2343">
        <f>IF(A2343="","",SUMIFS(BallByBall!$T$2:$T$501,BallByBall!$B$2:$B$501,A2343,BallByBall!$H$2:$H$501,B2343))</f>
        <v>0</v>
      </c>
      <c r="K2343">
        <f>IF(A2343="","",SUMIFS(BallByBall!$U$2:$U$501,BallByBall!$B$2:$B$501,A2343,BallByBall!$P$2:$P$501,B2343))</f>
        <v>0</v>
      </c>
      <c r="L2343">
        <f>IF(A2343="","",SUMIFS(BallByBall!$V$2:$V$501,BallByBall!$B$2:$B$501,A2343,BallByBall!$P$2:$P$501,B2343))</f>
        <v>0</v>
      </c>
      <c r="M2343">
        <f>IF(A2343="","",SUMIFS(BallByBall!$W$2:$W$501,BallByBall!$B$2:$B$501,A2343,BallByBall!$P$2:$P$501,B2343))</f>
        <v>0</v>
      </c>
      <c r="N2343">
        <f>IF(A2343="","",SUMIFS(BallByBall!$X$2:$X$501,BallByBall!$B$2:$B$501,A2343,BallByBall!$P$2:$P$501,B2343))</f>
        <v>0</v>
      </c>
      <c r="O2343">
        <f>IF(A2343="","",SUMIFS(OverSummary!$G$2:$G$101,OverSummary!$A$2:$A$101,A2343,OverSummary!$D$2:$D$101,B2343))</f>
        <v>0</v>
      </c>
      <c r="P2343">
        <f>IF(A2343="","",G2343*Rules!$B$13+H2343*Rules!$B$14+I2343*Rules!$B$15)</f>
        <v>0</v>
      </c>
      <c r="Q2343">
        <f>IF(A2343="","",IF(G2343&gt;=100,Rules!$B$18,IF(G2343&gt;=50,Rules!$B$17,IF(G2343&gt;=30,Rules!$B$16,0)))+IF(AND(F2343=1,D2343&lt;&gt;"BWL",G2343=0),Rules!$B$27,0))</f>
        <v>0</v>
      </c>
      <c r="R2343">
        <f>IF(A2343="","",J2343*Rules!$B$19+O2343*Rules!$B$22)</f>
        <v>0</v>
      </c>
      <c r="S2343">
        <f>IF(A2343="","",IF(J2343&gt;=4,Rules!$B$21,IF(J2343&gt;=3,Rules!$B$20,0)))</f>
        <v>0</v>
      </c>
      <c r="T2343">
        <f>IF(A2343="","",K2343*Rules!$B$23+L2343*Rules!$B$24+M2343*Rules!$B$25+N2343*Rules!$B$26)</f>
        <v>0</v>
      </c>
      <c r="U2343">
        <f t="shared" si="36"/>
        <v>0</v>
      </c>
    </row>
    <row r="2344" spans="1:21" x14ac:dyDescent="0.2">
      <c r="A2344" t="str">
        <f>MatchSquad!A2344</f>
        <v>M047</v>
      </c>
      <c r="B2344" t="str">
        <f>MatchSquad!B2344</f>
        <v>P118</v>
      </c>
      <c r="C2344" t="str">
        <f>MatchSquad!C2344</f>
        <v>Digvesh Singh</v>
      </c>
      <c r="D2344" t="str">
        <f>MatchSquad!D2344</f>
        <v>BWL</v>
      </c>
      <c r="E2344" t="str">
        <f>MatchSquad!E2344</f>
        <v>LSG</v>
      </c>
      <c r="F2344">
        <f>MatchSquad!G2344</f>
        <v>0</v>
      </c>
      <c r="G2344">
        <f>IF(A2344="","",SUMIFS(BallByBall!$I$2:$I$501,BallByBall!$B$2:$B$501,A2344,BallByBall!$F$2:$F$501,B2344))</f>
        <v>0</v>
      </c>
      <c r="H2344">
        <f>IF(A2344="","",COUNTIFS(BallByBall!$B$2:$B$501,A2344,BallByBall!$F$2:$F$501,B2344,BallByBall!$Q$2:$Q$501,1))</f>
        <v>0</v>
      </c>
      <c r="I2344">
        <f>IF(A2344="","",COUNTIFS(BallByBall!$B$2:$B$501,A2344,BallByBall!$F$2:$F$501,B2344,BallByBall!$R$2:$R$501,1))</f>
        <v>0</v>
      </c>
      <c r="J2344">
        <f>IF(A2344="","",SUMIFS(BallByBall!$T$2:$T$501,BallByBall!$B$2:$B$501,A2344,BallByBall!$H$2:$H$501,B2344))</f>
        <v>0</v>
      </c>
      <c r="K2344">
        <f>IF(A2344="","",SUMIFS(BallByBall!$U$2:$U$501,BallByBall!$B$2:$B$501,A2344,BallByBall!$P$2:$P$501,B2344))</f>
        <v>0</v>
      </c>
      <c r="L2344">
        <f>IF(A2344="","",SUMIFS(BallByBall!$V$2:$V$501,BallByBall!$B$2:$B$501,A2344,BallByBall!$P$2:$P$501,B2344))</f>
        <v>0</v>
      </c>
      <c r="M2344">
        <f>IF(A2344="","",SUMIFS(BallByBall!$W$2:$W$501,BallByBall!$B$2:$B$501,A2344,BallByBall!$P$2:$P$501,B2344))</f>
        <v>0</v>
      </c>
      <c r="N2344">
        <f>IF(A2344="","",SUMIFS(BallByBall!$X$2:$X$501,BallByBall!$B$2:$B$501,A2344,BallByBall!$P$2:$P$501,B2344))</f>
        <v>0</v>
      </c>
      <c r="O2344">
        <f>IF(A2344="","",SUMIFS(OverSummary!$G$2:$G$101,OverSummary!$A$2:$A$101,A2344,OverSummary!$D$2:$D$101,B2344))</f>
        <v>0</v>
      </c>
      <c r="P2344">
        <f>IF(A2344="","",G2344*Rules!$B$13+H2344*Rules!$B$14+I2344*Rules!$B$15)</f>
        <v>0</v>
      </c>
      <c r="Q2344">
        <f>IF(A2344="","",IF(G2344&gt;=100,Rules!$B$18,IF(G2344&gt;=50,Rules!$B$17,IF(G2344&gt;=30,Rules!$B$16,0)))+IF(AND(F2344=1,D2344&lt;&gt;"BWL",G2344=0),Rules!$B$27,0))</f>
        <v>0</v>
      </c>
      <c r="R2344">
        <f>IF(A2344="","",J2344*Rules!$B$19+O2344*Rules!$B$22)</f>
        <v>0</v>
      </c>
      <c r="S2344">
        <f>IF(A2344="","",IF(J2344&gt;=4,Rules!$B$21,IF(J2344&gt;=3,Rules!$B$20,0)))</f>
        <v>0</v>
      </c>
      <c r="T2344">
        <f>IF(A2344="","",K2344*Rules!$B$23+L2344*Rules!$B$24+M2344*Rules!$B$25+N2344*Rules!$B$26)</f>
        <v>0</v>
      </c>
      <c r="U2344">
        <f t="shared" si="36"/>
        <v>0</v>
      </c>
    </row>
    <row r="2345" spans="1:21" x14ac:dyDescent="0.2">
      <c r="A2345" t="str">
        <f>MatchSquad!A2345</f>
        <v>M047</v>
      </c>
      <c r="B2345" t="str">
        <f>MatchSquad!B2345</f>
        <v>P119</v>
      </c>
      <c r="C2345" t="str">
        <f>MatchSquad!C2345</f>
        <v>Akash Singh</v>
      </c>
      <c r="D2345" t="str">
        <f>MatchSquad!D2345</f>
        <v>BWL</v>
      </c>
      <c r="E2345" t="str">
        <f>MatchSquad!E2345</f>
        <v>LSG</v>
      </c>
      <c r="F2345">
        <f>MatchSquad!G2345</f>
        <v>0</v>
      </c>
      <c r="G2345">
        <f>IF(A2345="","",SUMIFS(BallByBall!$I$2:$I$501,BallByBall!$B$2:$B$501,A2345,BallByBall!$F$2:$F$501,B2345))</f>
        <v>0</v>
      </c>
      <c r="H2345">
        <f>IF(A2345="","",COUNTIFS(BallByBall!$B$2:$B$501,A2345,BallByBall!$F$2:$F$501,B2345,BallByBall!$Q$2:$Q$501,1))</f>
        <v>0</v>
      </c>
      <c r="I2345">
        <f>IF(A2345="","",COUNTIFS(BallByBall!$B$2:$B$501,A2345,BallByBall!$F$2:$F$501,B2345,BallByBall!$R$2:$R$501,1))</f>
        <v>0</v>
      </c>
      <c r="J2345">
        <f>IF(A2345="","",SUMIFS(BallByBall!$T$2:$T$501,BallByBall!$B$2:$B$501,A2345,BallByBall!$H$2:$H$501,B2345))</f>
        <v>0</v>
      </c>
      <c r="K2345">
        <f>IF(A2345="","",SUMIFS(BallByBall!$U$2:$U$501,BallByBall!$B$2:$B$501,A2345,BallByBall!$P$2:$P$501,B2345))</f>
        <v>0</v>
      </c>
      <c r="L2345">
        <f>IF(A2345="","",SUMIFS(BallByBall!$V$2:$V$501,BallByBall!$B$2:$B$501,A2345,BallByBall!$P$2:$P$501,B2345))</f>
        <v>0</v>
      </c>
      <c r="M2345">
        <f>IF(A2345="","",SUMIFS(BallByBall!$W$2:$W$501,BallByBall!$B$2:$B$501,A2345,BallByBall!$P$2:$P$501,B2345))</f>
        <v>0</v>
      </c>
      <c r="N2345">
        <f>IF(A2345="","",SUMIFS(BallByBall!$X$2:$X$501,BallByBall!$B$2:$B$501,A2345,BallByBall!$P$2:$P$501,B2345))</f>
        <v>0</v>
      </c>
      <c r="O2345">
        <f>IF(A2345="","",SUMIFS(OverSummary!$G$2:$G$101,OverSummary!$A$2:$A$101,A2345,OverSummary!$D$2:$D$101,B2345))</f>
        <v>0</v>
      </c>
      <c r="P2345">
        <f>IF(A2345="","",G2345*Rules!$B$13+H2345*Rules!$B$14+I2345*Rules!$B$15)</f>
        <v>0</v>
      </c>
      <c r="Q2345">
        <f>IF(A2345="","",IF(G2345&gt;=100,Rules!$B$18,IF(G2345&gt;=50,Rules!$B$17,IF(G2345&gt;=30,Rules!$B$16,0)))+IF(AND(F2345=1,D2345&lt;&gt;"BWL",G2345=0),Rules!$B$27,0))</f>
        <v>0</v>
      </c>
      <c r="R2345">
        <f>IF(A2345="","",J2345*Rules!$B$19+O2345*Rules!$B$22)</f>
        <v>0</v>
      </c>
      <c r="S2345">
        <f>IF(A2345="","",IF(J2345&gt;=4,Rules!$B$21,IF(J2345&gt;=3,Rules!$B$20,0)))</f>
        <v>0</v>
      </c>
      <c r="T2345">
        <f>IF(A2345="","",K2345*Rules!$B$23+L2345*Rules!$B$24+M2345*Rules!$B$25+N2345*Rules!$B$26)</f>
        <v>0</v>
      </c>
      <c r="U2345">
        <f t="shared" si="36"/>
        <v>0</v>
      </c>
    </row>
    <row r="2346" spans="1:21" x14ac:dyDescent="0.2">
      <c r="A2346" t="str">
        <f>MatchSquad!A2346</f>
        <v>M047</v>
      </c>
      <c r="B2346" t="str">
        <f>MatchSquad!B2346</f>
        <v>P120</v>
      </c>
      <c r="C2346" t="str">
        <f>MatchSquad!C2346</f>
        <v>Prince Yadav</v>
      </c>
      <c r="D2346" t="str">
        <f>MatchSquad!D2346</f>
        <v>BWL</v>
      </c>
      <c r="E2346" t="str">
        <f>MatchSquad!E2346</f>
        <v>LSG</v>
      </c>
      <c r="F2346">
        <f>MatchSquad!G2346</f>
        <v>0</v>
      </c>
      <c r="G2346">
        <f>IF(A2346="","",SUMIFS(BallByBall!$I$2:$I$501,BallByBall!$B$2:$B$501,A2346,BallByBall!$F$2:$F$501,B2346))</f>
        <v>0</v>
      </c>
      <c r="H2346">
        <f>IF(A2346="","",COUNTIFS(BallByBall!$B$2:$B$501,A2346,BallByBall!$F$2:$F$501,B2346,BallByBall!$Q$2:$Q$501,1))</f>
        <v>0</v>
      </c>
      <c r="I2346">
        <f>IF(A2346="","",COUNTIFS(BallByBall!$B$2:$B$501,A2346,BallByBall!$F$2:$F$501,B2346,BallByBall!$R$2:$R$501,1))</f>
        <v>0</v>
      </c>
      <c r="J2346">
        <f>IF(A2346="","",SUMIFS(BallByBall!$T$2:$T$501,BallByBall!$B$2:$B$501,A2346,BallByBall!$H$2:$H$501,B2346))</f>
        <v>0</v>
      </c>
      <c r="K2346">
        <f>IF(A2346="","",SUMIFS(BallByBall!$U$2:$U$501,BallByBall!$B$2:$B$501,A2346,BallByBall!$P$2:$P$501,B2346))</f>
        <v>0</v>
      </c>
      <c r="L2346">
        <f>IF(A2346="","",SUMIFS(BallByBall!$V$2:$V$501,BallByBall!$B$2:$B$501,A2346,BallByBall!$P$2:$P$501,B2346))</f>
        <v>0</v>
      </c>
      <c r="M2346">
        <f>IF(A2346="","",SUMIFS(BallByBall!$W$2:$W$501,BallByBall!$B$2:$B$501,A2346,BallByBall!$P$2:$P$501,B2346))</f>
        <v>0</v>
      </c>
      <c r="N2346">
        <f>IF(A2346="","",SUMIFS(BallByBall!$X$2:$X$501,BallByBall!$B$2:$B$501,A2346,BallByBall!$P$2:$P$501,B2346))</f>
        <v>0</v>
      </c>
      <c r="O2346">
        <f>IF(A2346="","",SUMIFS(OverSummary!$G$2:$G$101,OverSummary!$A$2:$A$101,A2346,OverSummary!$D$2:$D$101,B2346))</f>
        <v>0</v>
      </c>
      <c r="P2346">
        <f>IF(A2346="","",G2346*Rules!$B$13+H2346*Rules!$B$14+I2346*Rules!$B$15)</f>
        <v>0</v>
      </c>
      <c r="Q2346">
        <f>IF(A2346="","",IF(G2346&gt;=100,Rules!$B$18,IF(G2346&gt;=50,Rules!$B$17,IF(G2346&gt;=30,Rules!$B$16,0)))+IF(AND(F2346=1,D2346&lt;&gt;"BWL",G2346=0),Rules!$B$27,0))</f>
        <v>0</v>
      </c>
      <c r="R2346">
        <f>IF(A2346="","",J2346*Rules!$B$19+O2346*Rules!$B$22)</f>
        <v>0</v>
      </c>
      <c r="S2346">
        <f>IF(A2346="","",IF(J2346&gt;=4,Rules!$B$21,IF(J2346&gt;=3,Rules!$B$20,0)))</f>
        <v>0</v>
      </c>
      <c r="T2346">
        <f>IF(A2346="","",K2346*Rules!$B$23+L2346*Rules!$B$24+M2346*Rules!$B$25+N2346*Rules!$B$26)</f>
        <v>0</v>
      </c>
      <c r="U2346">
        <f t="shared" si="36"/>
        <v>0</v>
      </c>
    </row>
    <row r="2347" spans="1:21" x14ac:dyDescent="0.2">
      <c r="A2347" t="str">
        <f>MatchSquad!A2347</f>
        <v>M047</v>
      </c>
      <c r="B2347" t="str">
        <f>MatchSquad!B2347</f>
        <v>P121</v>
      </c>
      <c r="C2347" t="str">
        <f>MatchSquad!C2347</f>
        <v>Arjun Tendulkar</v>
      </c>
      <c r="D2347" t="str">
        <f>MatchSquad!D2347</f>
        <v>BWL</v>
      </c>
      <c r="E2347" t="str">
        <f>MatchSquad!E2347</f>
        <v>LSG</v>
      </c>
      <c r="F2347">
        <f>MatchSquad!G2347</f>
        <v>0</v>
      </c>
      <c r="G2347">
        <f>IF(A2347="","",SUMIFS(BallByBall!$I$2:$I$501,BallByBall!$B$2:$B$501,A2347,BallByBall!$F$2:$F$501,B2347))</f>
        <v>0</v>
      </c>
      <c r="H2347">
        <f>IF(A2347="","",COUNTIFS(BallByBall!$B$2:$B$501,A2347,BallByBall!$F$2:$F$501,B2347,BallByBall!$Q$2:$Q$501,1))</f>
        <v>0</v>
      </c>
      <c r="I2347">
        <f>IF(A2347="","",COUNTIFS(BallByBall!$B$2:$B$501,A2347,BallByBall!$F$2:$F$501,B2347,BallByBall!$R$2:$R$501,1))</f>
        <v>0</v>
      </c>
      <c r="J2347">
        <f>IF(A2347="","",SUMIFS(BallByBall!$T$2:$T$501,BallByBall!$B$2:$B$501,A2347,BallByBall!$H$2:$H$501,B2347))</f>
        <v>0</v>
      </c>
      <c r="K2347">
        <f>IF(A2347="","",SUMIFS(BallByBall!$U$2:$U$501,BallByBall!$B$2:$B$501,A2347,BallByBall!$P$2:$P$501,B2347))</f>
        <v>0</v>
      </c>
      <c r="L2347">
        <f>IF(A2347="","",SUMIFS(BallByBall!$V$2:$V$501,BallByBall!$B$2:$B$501,A2347,BallByBall!$P$2:$P$501,B2347))</f>
        <v>0</v>
      </c>
      <c r="M2347">
        <f>IF(A2347="","",SUMIFS(BallByBall!$W$2:$W$501,BallByBall!$B$2:$B$501,A2347,BallByBall!$P$2:$P$501,B2347))</f>
        <v>0</v>
      </c>
      <c r="N2347">
        <f>IF(A2347="","",SUMIFS(BallByBall!$X$2:$X$501,BallByBall!$B$2:$B$501,A2347,BallByBall!$P$2:$P$501,B2347))</f>
        <v>0</v>
      </c>
      <c r="O2347">
        <f>IF(A2347="","",SUMIFS(OverSummary!$G$2:$G$101,OverSummary!$A$2:$A$101,A2347,OverSummary!$D$2:$D$101,B2347))</f>
        <v>0</v>
      </c>
      <c r="P2347">
        <f>IF(A2347="","",G2347*Rules!$B$13+H2347*Rules!$B$14+I2347*Rules!$B$15)</f>
        <v>0</v>
      </c>
      <c r="Q2347">
        <f>IF(A2347="","",IF(G2347&gt;=100,Rules!$B$18,IF(G2347&gt;=50,Rules!$B$17,IF(G2347&gt;=30,Rules!$B$16,0)))+IF(AND(F2347=1,D2347&lt;&gt;"BWL",G2347=0),Rules!$B$27,0))</f>
        <v>0</v>
      </c>
      <c r="R2347">
        <f>IF(A2347="","",J2347*Rules!$B$19+O2347*Rules!$B$22)</f>
        <v>0</v>
      </c>
      <c r="S2347">
        <f>IF(A2347="","",IF(J2347&gt;=4,Rules!$B$21,IF(J2347&gt;=3,Rules!$B$20,0)))</f>
        <v>0</v>
      </c>
      <c r="T2347">
        <f>IF(A2347="","",K2347*Rules!$B$23+L2347*Rules!$B$24+M2347*Rules!$B$25+N2347*Rules!$B$26)</f>
        <v>0</v>
      </c>
      <c r="U2347">
        <f t="shared" si="36"/>
        <v>0</v>
      </c>
    </row>
    <row r="2348" spans="1:21" x14ac:dyDescent="0.2">
      <c r="A2348" t="str">
        <f>MatchSquad!A2348</f>
        <v>M047</v>
      </c>
      <c r="B2348" t="str">
        <f>MatchSquad!B2348</f>
        <v>P122</v>
      </c>
      <c r="C2348" t="str">
        <f>MatchSquad!C2348</f>
        <v>Anrich Nortje</v>
      </c>
      <c r="D2348" t="str">
        <f>MatchSquad!D2348</f>
        <v>BWL</v>
      </c>
      <c r="E2348" t="str">
        <f>MatchSquad!E2348</f>
        <v>LSG</v>
      </c>
      <c r="F2348">
        <f>MatchSquad!G2348</f>
        <v>0</v>
      </c>
      <c r="G2348">
        <f>IF(A2348="","",SUMIFS(BallByBall!$I$2:$I$501,BallByBall!$B$2:$B$501,A2348,BallByBall!$F$2:$F$501,B2348))</f>
        <v>0</v>
      </c>
      <c r="H2348">
        <f>IF(A2348="","",COUNTIFS(BallByBall!$B$2:$B$501,A2348,BallByBall!$F$2:$F$501,B2348,BallByBall!$Q$2:$Q$501,1))</f>
        <v>0</v>
      </c>
      <c r="I2348">
        <f>IF(A2348="","",COUNTIFS(BallByBall!$B$2:$B$501,A2348,BallByBall!$F$2:$F$501,B2348,BallByBall!$R$2:$R$501,1))</f>
        <v>0</v>
      </c>
      <c r="J2348">
        <f>IF(A2348="","",SUMIFS(BallByBall!$T$2:$T$501,BallByBall!$B$2:$B$501,A2348,BallByBall!$H$2:$H$501,B2348))</f>
        <v>0</v>
      </c>
      <c r="K2348">
        <f>IF(A2348="","",SUMIFS(BallByBall!$U$2:$U$501,BallByBall!$B$2:$B$501,A2348,BallByBall!$P$2:$P$501,B2348))</f>
        <v>0</v>
      </c>
      <c r="L2348">
        <f>IF(A2348="","",SUMIFS(BallByBall!$V$2:$V$501,BallByBall!$B$2:$B$501,A2348,BallByBall!$P$2:$P$501,B2348))</f>
        <v>0</v>
      </c>
      <c r="M2348">
        <f>IF(A2348="","",SUMIFS(BallByBall!$W$2:$W$501,BallByBall!$B$2:$B$501,A2348,BallByBall!$P$2:$P$501,B2348))</f>
        <v>0</v>
      </c>
      <c r="N2348">
        <f>IF(A2348="","",SUMIFS(BallByBall!$X$2:$X$501,BallByBall!$B$2:$B$501,A2348,BallByBall!$P$2:$P$501,B2348))</f>
        <v>0</v>
      </c>
      <c r="O2348">
        <f>IF(A2348="","",SUMIFS(OverSummary!$G$2:$G$101,OverSummary!$A$2:$A$101,A2348,OverSummary!$D$2:$D$101,B2348))</f>
        <v>0</v>
      </c>
      <c r="P2348">
        <f>IF(A2348="","",G2348*Rules!$B$13+H2348*Rules!$B$14+I2348*Rules!$B$15)</f>
        <v>0</v>
      </c>
      <c r="Q2348">
        <f>IF(A2348="","",IF(G2348&gt;=100,Rules!$B$18,IF(G2348&gt;=50,Rules!$B$17,IF(G2348&gt;=30,Rules!$B$16,0)))+IF(AND(F2348=1,D2348&lt;&gt;"BWL",G2348=0),Rules!$B$27,0))</f>
        <v>0</v>
      </c>
      <c r="R2348">
        <f>IF(A2348="","",J2348*Rules!$B$19+O2348*Rules!$B$22)</f>
        <v>0</v>
      </c>
      <c r="S2348">
        <f>IF(A2348="","",IF(J2348&gt;=4,Rules!$B$21,IF(J2348&gt;=3,Rules!$B$20,0)))</f>
        <v>0</v>
      </c>
      <c r="T2348">
        <f>IF(A2348="","",K2348*Rules!$B$23+L2348*Rules!$B$24+M2348*Rules!$B$25+N2348*Rules!$B$26)</f>
        <v>0</v>
      </c>
      <c r="U2348">
        <f t="shared" si="36"/>
        <v>0</v>
      </c>
    </row>
    <row r="2349" spans="1:21" x14ac:dyDescent="0.2">
      <c r="A2349" t="str">
        <f>MatchSquad!A2349</f>
        <v>M047</v>
      </c>
      <c r="B2349" t="str">
        <f>MatchSquad!B2349</f>
        <v>P123</v>
      </c>
      <c r="C2349" t="str">
        <f>MatchSquad!C2349</f>
        <v>Naman Tiwari</v>
      </c>
      <c r="D2349" t="str">
        <f>MatchSquad!D2349</f>
        <v>BWL</v>
      </c>
      <c r="E2349" t="str">
        <f>MatchSquad!E2349</f>
        <v>LSG</v>
      </c>
      <c r="F2349">
        <f>MatchSquad!G2349</f>
        <v>0</v>
      </c>
      <c r="G2349">
        <f>IF(A2349="","",SUMIFS(BallByBall!$I$2:$I$501,BallByBall!$B$2:$B$501,A2349,BallByBall!$F$2:$F$501,B2349))</f>
        <v>0</v>
      </c>
      <c r="H2349">
        <f>IF(A2349="","",COUNTIFS(BallByBall!$B$2:$B$501,A2349,BallByBall!$F$2:$F$501,B2349,BallByBall!$Q$2:$Q$501,1))</f>
        <v>0</v>
      </c>
      <c r="I2349">
        <f>IF(A2349="","",COUNTIFS(BallByBall!$B$2:$B$501,A2349,BallByBall!$F$2:$F$501,B2349,BallByBall!$R$2:$R$501,1))</f>
        <v>0</v>
      </c>
      <c r="J2349">
        <f>IF(A2349="","",SUMIFS(BallByBall!$T$2:$T$501,BallByBall!$B$2:$B$501,A2349,BallByBall!$H$2:$H$501,B2349))</f>
        <v>0</v>
      </c>
      <c r="K2349">
        <f>IF(A2349="","",SUMIFS(BallByBall!$U$2:$U$501,BallByBall!$B$2:$B$501,A2349,BallByBall!$P$2:$P$501,B2349))</f>
        <v>0</v>
      </c>
      <c r="L2349">
        <f>IF(A2349="","",SUMIFS(BallByBall!$V$2:$V$501,BallByBall!$B$2:$B$501,A2349,BallByBall!$P$2:$P$501,B2349))</f>
        <v>0</v>
      </c>
      <c r="M2349">
        <f>IF(A2349="","",SUMIFS(BallByBall!$W$2:$W$501,BallByBall!$B$2:$B$501,A2349,BallByBall!$P$2:$P$501,B2349))</f>
        <v>0</v>
      </c>
      <c r="N2349">
        <f>IF(A2349="","",SUMIFS(BallByBall!$X$2:$X$501,BallByBall!$B$2:$B$501,A2349,BallByBall!$P$2:$P$501,B2349))</f>
        <v>0</v>
      </c>
      <c r="O2349">
        <f>IF(A2349="","",SUMIFS(OverSummary!$G$2:$G$101,OverSummary!$A$2:$A$101,A2349,OverSummary!$D$2:$D$101,B2349))</f>
        <v>0</v>
      </c>
      <c r="P2349">
        <f>IF(A2349="","",G2349*Rules!$B$13+H2349*Rules!$B$14+I2349*Rules!$B$15)</f>
        <v>0</v>
      </c>
      <c r="Q2349">
        <f>IF(A2349="","",IF(G2349&gt;=100,Rules!$B$18,IF(G2349&gt;=50,Rules!$B$17,IF(G2349&gt;=30,Rules!$B$16,0)))+IF(AND(F2349=1,D2349&lt;&gt;"BWL",G2349=0),Rules!$B$27,0))</f>
        <v>0</v>
      </c>
      <c r="R2349">
        <f>IF(A2349="","",J2349*Rules!$B$19+O2349*Rules!$B$22)</f>
        <v>0</v>
      </c>
      <c r="S2349">
        <f>IF(A2349="","",IF(J2349&gt;=4,Rules!$B$21,IF(J2349&gt;=3,Rules!$B$20,0)))</f>
        <v>0</v>
      </c>
      <c r="T2349">
        <f>IF(A2349="","",K2349*Rules!$B$23+L2349*Rules!$B$24+M2349*Rules!$B$25+N2349*Rules!$B$26)</f>
        <v>0</v>
      </c>
      <c r="U2349">
        <f t="shared" si="36"/>
        <v>0</v>
      </c>
    </row>
    <row r="2350" spans="1:21" x14ac:dyDescent="0.2">
      <c r="A2350" t="str">
        <f>MatchSquad!A2350</f>
        <v>M047</v>
      </c>
      <c r="B2350" t="str">
        <f>MatchSquad!B2350</f>
        <v>P124</v>
      </c>
      <c r="C2350" t="str">
        <f>MatchSquad!C2350</f>
        <v>Mayank Yadav</v>
      </c>
      <c r="D2350" t="str">
        <f>MatchSquad!D2350</f>
        <v>BWL</v>
      </c>
      <c r="E2350" t="str">
        <f>MatchSquad!E2350</f>
        <v>LSG</v>
      </c>
      <c r="F2350">
        <f>MatchSquad!G2350</f>
        <v>0</v>
      </c>
      <c r="G2350">
        <f>IF(A2350="","",SUMIFS(BallByBall!$I$2:$I$501,BallByBall!$B$2:$B$501,A2350,BallByBall!$F$2:$F$501,B2350))</f>
        <v>0</v>
      </c>
      <c r="H2350">
        <f>IF(A2350="","",COUNTIFS(BallByBall!$B$2:$B$501,A2350,BallByBall!$F$2:$F$501,B2350,BallByBall!$Q$2:$Q$501,1))</f>
        <v>0</v>
      </c>
      <c r="I2350">
        <f>IF(A2350="","",COUNTIFS(BallByBall!$B$2:$B$501,A2350,BallByBall!$F$2:$F$501,B2350,BallByBall!$R$2:$R$501,1))</f>
        <v>0</v>
      </c>
      <c r="J2350">
        <f>IF(A2350="","",SUMIFS(BallByBall!$T$2:$T$501,BallByBall!$B$2:$B$501,A2350,BallByBall!$H$2:$H$501,B2350))</f>
        <v>0</v>
      </c>
      <c r="K2350">
        <f>IF(A2350="","",SUMIFS(BallByBall!$U$2:$U$501,BallByBall!$B$2:$B$501,A2350,BallByBall!$P$2:$P$501,B2350))</f>
        <v>0</v>
      </c>
      <c r="L2350">
        <f>IF(A2350="","",SUMIFS(BallByBall!$V$2:$V$501,BallByBall!$B$2:$B$501,A2350,BallByBall!$P$2:$P$501,B2350))</f>
        <v>0</v>
      </c>
      <c r="M2350">
        <f>IF(A2350="","",SUMIFS(BallByBall!$W$2:$W$501,BallByBall!$B$2:$B$501,A2350,BallByBall!$P$2:$P$501,B2350))</f>
        <v>0</v>
      </c>
      <c r="N2350">
        <f>IF(A2350="","",SUMIFS(BallByBall!$X$2:$X$501,BallByBall!$B$2:$B$501,A2350,BallByBall!$P$2:$P$501,B2350))</f>
        <v>0</v>
      </c>
      <c r="O2350">
        <f>IF(A2350="","",SUMIFS(OverSummary!$G$2:$G$101,OverSummary!$A$2:$A$101,A2350,OverSummary!$D$2:$D$101,B2350))</f>
        <v>0</v>
      </c>
      <c r="P2350">
        <f>IF(A2350="","",G2350*Rules!$B$13+H2350*Rules!$B$14+I2350*Rules!$B$15)</f>
        <v>0</v>
      </c>
      <c r="Q2350">
        <f>IF(A2350="","",IF(G2350&gt;=100,Rules!$B$18,IF(G2350&gt;=50,Rules!$B$17,IF(G2350&gt;=30,Rules!$B$16,0)))+IF(AND(F2350=1,D2350&lt;&gt;"BWL",G2350=0),Rules!$B$27,0))</f>
        <v>0</v>
      </c>
      <c r="R2350">
        <f>IF(A2350="","",J2350*Rules!$B$19+O2350*Rules!$B$22)</f>
        <v>0</v>
      </c>
      <c r="S2350">
        <f>IF(A2350="","",IF(J2350&gt;=4,Rules!$B$21,IF(J2350&gt;=3,Rules!$B$20,0)))</f>
        <v>0</v>
      </c>
      <c r="T2350">
        <f>IF(A2350="","",K2350*Rules!$B$23+L2350*Rules!$B$24+M2350*Rules!$B$25+N2350*Rules!$B$26)</f>
        <v>0</v>
      </c>
      <c r="U2350">
        <f t="shared" si="36"/>
        <v>0</v>
      </c>
    </row>
    <row r="2351" spans="1:21" x14ac:dyDescent="0.2">
      <c r="A2351" t="str">
        <f>MatchSquad!A2351</f>
        <v>M047</v>
      </c>
      <c r="B2351" t="str">
        <f>MatchSquad!B2351</f>
        <v>P125</v>
      </c>
      <c r="C2351" t="str">
        <f>MatchSquad!C2351</f>
        <v>Mohsin Khan</v>
      </c>
      <c r="D2351" t="str">
        <f>MatchSquad!D2351</f>
        <v>BWL</v>
      </c>
      <c r="E2351" t="str">
        <f>MatchSquad!E2351</f>
        <v>LSG</v>
      </c>
      <c r="F2351">
        <f>MatchSquad!G2351</f>
        <v>0</v>
      </c>
      <c r="G2351">
        <f>IF(A2351="","",SUMIFS(BallByBall!$I$2:$I$501,BallByBall!$B$2:$B$501,A2351,BallByBall!$F$2:$F$501,B2351))</f>
        <v>0</v>
      </c>
      <c r="H2351">
        <f>IF(A2351="","",COUNTIFS(BallByBall!$B$2:$B$501,A2351,BallByBall!$F$2:$F$501,B2351,BallByBall!$Q$2:$Q$501,1))</f>
        <v>0</v>
      </c>
      <c r="I2351">
        <f>IF(A2351="","",COUNTIFS(BallByBall!$B$2:$B$501,A2351,BallByBall!$F$2:$F$501,B2351,BallByBall!$R$2:$R$501,1))</f>
        <v>0</v>
      </c>
      <c r="J2351">
        <f>IF(A2351="","",SUMIFS(BallByBall!$T$2:$T$501,BallByBall!$B$2:$B$501,A2351,BallByBall!$H$2:$H$501,B2351))</f>
        <v>0</v>
      </c>
      <c r="K2351">
        <f>IF(A2351="","",SUMIFS(BallByBall!$U$2:$U$501,BallByBall!$B$2:$B$501,A2351,BallByBall!$P$2:$P$501,B2351))</f>
        <v>0</v>
      </c>
      <c r="L2351">
        <f>IF(A2351="","",SUMIFS(BallByBall!$V$2:$V$501,BallByBall!$B$2:$B$501,A2351,BallByBall!$P$2:$P$501,B2351))</f>
        <v>0</v>
      </c>
      <c r="M2351">
        <f>IF(A2351="","",SUMIFS(BallByBall!$W$2:$W$501,BallByBall!$B$2:$B$501,A2351,BallByBall!$P$2:$P$501,B2351))</f>
        <v>0</v>
      </c>
      <c r="N2351">
        <f>IF(A2351="","",SUMIFS(BallByBall!$X$2:$X$501,BallByBall!$B$2:$B$501,A2351,BallByBall!$P$2:$P$501,B2351))</f>
        <v>0</v>
      </c>
      <c r="O2351">
        <f>IF(A2351="","",SUMIFS(OverSummary!$G$2:$G$101,OverSummary!$A$2:$A$101,A2351,OverSummary!$D$2:$D$101,B2351))</f>
        <v>0</v>
      </c>
      <c r="P2351">
        <f>IF(A2351="","",G2351*Rules!$B$13+H2351*Rules!$B$14+I2351*Rules!$B$15)</f>
        <v>0</v>
      </c>
      <c r="Q2351">
        <f>IF(A2351="","",IF(G2351&gt;=100,Rules!$B$18,IF(G2351&gt;=50,Rules!$B$17,IF(G2351&gt;=30,Rules!$B$16,0)))+IF(AND(F2351=1,D2351&lt;&gt;"BWL",G2351=0),Rules!$B$27,0))</f>
        <v>0</v>
      </c>
      <c r="R2351">
        <f>IF(A2351="","",J2351*Rules!$B$19+O2351*Rules!$B$22)</f>
        <v>0</v>
      </c>
      <c r="S2351">
        <f>IF(A2351="","",IF(J2351&gt;=4,Rules!$B$21,IF(J2351&gt;=3,Rules!$B$20,0)))</f>
        <v>0</v>
      </c>
      <c r="T2351">
        <f>IF(A2351="","",K2351*Rules!$B$23+L2351*Rules!$B$24+M2351*Rules!$B$25+N2351*Rules!$B$26)</f>
        <v>0</v>
      </c>
      <c r="U2351">
        <f t="shared" si="36"/>
        <v>0</v>
      </c>
    </row>
    <row r="2352" spans="1:21" x14ac:dyDescent="0.2">
      <c r="A2352" t="str">
        <f>MatchSquad!A2352</f>
        <v>M048</v>
      </c>
      <c r="B2352" t="str">
        <f>MatchSquad!B2352</f>
        <v>P026</v>
      </c>
      <c r="C2352" t="str">
        <f>MatchSquad!C2352</f>
        <v>KL Rahul</v>
      </c>
      <c r="D2352" t="str">
        <f>MatchSquad!D2352</f>
        <v>WK</v>
      </c>
      <c r="E2352" t="str">
        <f>MatchSquad!E2352</f>
        <v>DC</v>
      </c>
      <c r="F2352">
        <f>MatchSquad!G2352</f>
        <v>0</v>
      </c>
      <c r="G2352">
        <f>IF(A2352="","",SUMIFS(BallByBall!$I$2:$I$501,BallByBall!$B$2:$B$501,A2352,BallByBall!$F$2:$F$501,B2352))</f>
        <v>0</v>
      </c>
      <c r="H2352">
        <f>IF(A2352="","",COUNTIFS(BallByBall!$B$2:$B$501,A2352,BallByBall!$F$2:$F$501,B2352,BallByBall!$Q$2:$Q$501,1))</f>
        <v>0</v>
      </c>
      <c r="I2352">
        <f>IF(A2352="","",COUNTIFS(BallByBall!$B$2:$B$501,A2352,BallByBall!$F$2:$F$501,B2352,BallByBall!$R$2:$R$501,1))</f>
        <v>0</v>
      </c>
      <c r="J2352">
        <f>IF(A2352="","",SUMIFS(BallByBall!$T$2:$T$501,BallByBall!$B$2:$B$501,A2352,BallByBall!$H$2:$H$501,B2352))</f>
        <v>0</v>
      </c>
      <c r="K2352">
        <f>IF(A2352="","",SUMIFS(BallByBall!$U$2:$U$501,BallByBall!$B$2:$B$501,A2352,BallByBall!$P$2:$P$501,B2352))</f>
        <v>0</v>
      </c>
      <c r="L2352">
        <f>IF(A2352="","",SUMIFS(BallByBall!$V$2:$V$501,BallByBall!$B$2:$B$501,A2352,BallByBall!$P$2:$P$501,B2352))</f>
        <v>0</v>
      </c>
      <c r="M2352">
        <f>IF(A2352="","",SUMIFS(BallByBall!$W$2:$W$501,BallByBall!$B$2:$B$501,A2352,BallByBall!$P$2:$P$501,B2352))</f>
        <v>0</v>
      </c>
      <c r="N2352">
        <f>IF(A2352="","",SUMIFS(BallByBall!$X$2:$X$501,BallByBall!$B$2:$B$501,A2352,BallByBall!$P$2:$P$501,B2352))</f>
        <v>0</v>
      </c>
      <c r="O2352">
        <f>IF(A2352="","",SUMIFS(OverSummary!$G$2:$G$101,OverSummary!$A$2:$A$101,A2352,OverSummary!$D$2:$D$101,B2352))</f>
        <v>0</v>
      </c>
      <c r="P2352">
        <f>IF(A2352="","",G2352*Rules!$B$13+H2352*Rules!$B$14+I2352*Rules!$B$15)</f>
        <v>0</v>
      </c>
      <c r="Q2352">
        <f>IF(A2352="","",IF(G2352&gt;=100,Rules!$B$18,IF(G2352&gt;=50,Rules!$B$17,IF(G2352&gt;=30,Rules!$B$16,0)))+IF(AND(F2352=1,D2352&lt;&gt;"BWL",G2352=0),Rules!$B$27,0))</f>
        <v>0</v>
      </c>
      <c r="R2352">
        <f>IF(A2352="","",J2352*Rules!$B$19+O2352*Rules!$B$22)</f>
        <v>0</v>
      </c>
      <c r="S2352">
        <f>IF(A2352="","",IF(J2352&gt;=4,Rules!$B$21,IF(J2352&gt;=3,Rules!$B$20,0)))</f>
        <v>0</v>
      </c>
      <c r="T2352">
        <f>IF(A2352="","",K2352*Rules!$B$23+L2352*Rules!$B$24+M2352*Rules!$B$25+N2352*Rules!$B$26)</f>
        <v>0</v>
      </c>
      <c r="U2352">
        <f t="shared" si="36"/>
        <v>0</v>
      </c>
    </row>
    <row r="2353" spans="1:21" x14ac:dyDescent="0.2">
      <c r="A2353" t="str">
        <f>MatchSquad!A2353</f>
        <v>M048</v>
      </c>
      <c r="B2353" t="str">
        <f>MatchSquad!B2353</f>
        <v>P027</v>
      </c>
      <c r="C2353" t="str">
        <f>MatchSquad!C2353</f>
        <v>Karun Nair</v>
      </c>
      <c r="D2353" t="str">
        <f>MatchSquad!D2353</f>
        <v>BAT</v>
      </c>
      <c r="E2353" t="str">
        <f>MatchSquad!E2353</f>
        <v>DC</v>
      </c>
      <c r="F2353">
        <f>MatchSquad!G2353</f>
        <v>0</v>
      </c>
      <c r="G2353">
        <f>IF(A2353="","",SUMIFS(BallByBall!$I$2:$I$501,BallByBall!$B$2:$B$501,A2353,BallByBall!$F$2:$F$501,B2353))</f>
        <v>0</v>
      </c>
      <c r="H2353">
        <f>IF(A2353="","",COUNTIFS(BallByBall!$B$2:$B$501,A2353,BallByBall!$F$2:$F$501,B2353,BallByBall!$Q$2:$Q$501,1))</f>
        <v>0</v>
      </c>
      <c r="I2353">
        <f>IF(A2353="","",COUNTIFS(BallByBall!$B$2:$B$501,A2353,BallByBall!$F$2:$F$501,B2353,BallByBall!$R$2:$R$501,1))</f>
        <v>0</v>
      </c>
      <c r="J2353">
        <f>IF(A2353="","",SUMIFS(BallByBall!$T$2:$T$501,BallByBall!$B$2:$B$501,A2353,BallByBall!$H$2:$H$501,B2353))</f>
        <v>0</v>
      </c>
      <c r="K2353">
        <f>IF(A2353="","",SUMIFS(BallByBall!$U$2:$U$501,BallByBall!$B$2:$B$501,A2353,BallByBall!$P$2:$P$501,B2353))</f>
        <v>0</v>
      </c>
      <c r="L2353">
        <f>IF(A2353="","",SUMIFS(BallByBall!$V$2:$V$501,BallByBall!$B$2:$B$501,A2353,BallByBall!$P$2:$P$501,B2353))</f>
        <v>0</v>
      </c>
      <c r="M2353">
        <f>IF(A2353="","",SUMIFS(BallByBall!$W$2:$W$501,BallByBall!$B$2:$B$501,A2353,BallByBall!$P$2:$P$501,B2353))</f>
        <v>0</v>
      </c>
      <c r="N2353">
        <f>IF(A2353="","",SUMIFS(BallByBall!$X$2:$X$501,BallByBall!$B$2:$B$501,A2353,BallByBall!$P$2:$P$501,B2353))</f>
        <v>0</v>
      </c>
      <c r="O2353">
        <f>IF(A2353="","",SUMIFS(OverSummary!$G$2:$G$101,OverSummary!$A$2:$A$101,A2353,OverSummary!$D$2:$D$101,B2353))</f>
        <v>0</v>
      </c>
      <c r="P2353">
        <f>IF(A2353="","",G2353*Rules!$B$13+H2353*Rules!$B$14+I2353*Rules!$B$15)</f>
        <v>0</v>
      </c>
      <c r="Q2353">
        <f>IF(A2353="","",IF(G2353&gt;=100,Rules!$B$18,IF(G2353&gt;=50,Rules!$B$17,IF(G2353&gt;=30,Rules!$B$16,0)))+IF(AND(F2353=1,D2353&lt;&gt;"BWL",G2353=0),Rules!$B$27,0))</f>
        <v>0</v>
      </c>
      <c r="R2353">
        <f>IF(A2353="","",J2353*Rules!$B$19+O2353*Rules!$B$22)</f>
        <v>0</v>
      </c>
      <c r="S2353">
        <f>IF(A2353="","",IF(J2353&gt;=4,Rules!$B$21,IF(J2353&gt;=3,Rules!$B$20,0)))</f>
        <v>0</v>
      </c>
      <c r="T2353">
        <f>IF(A2353="","",K2353*Rules!$B$23+L2353*Rules!$B$24+M2353*Rules!$B$25+N2353*Rules!$B$26)</f>
        <v>0</v>
      </c>
      <c r="U2353">
        <f t="shared" si="36"/>
        <v>0</v>
      </c>
    </row>
    <row r="2354" spans="1:21" x14ac:dyDescent="0.2">
      <c r="A2354" t="str">
        <f>MatchSquad!A2354</f>
        <v>M048</v>
      </c>
      <c r="B2354" t="str">
        <f>MatchSquad!B2354</f>
        <v>P028</v>
      </c>
      <c r="C2354" t="str">
        <f>MatchSquad!C2354</f>
        <v>David Miller</v>
      </c>
      <c r="D2354" t="str">
        <f>MatchSquad!D2354</f>
        <v>BAT</v>
      </c>
      <c r="E2354" t="str">
        <f>MatchSquad!E2354</f>
        <v>DC</v>
      </c>
      <c r="F2354">
        <f>MatchSquad!G2354</f>
        <v>0</v>
      </c>
      <c r="G2354">
        <f>IF(A2354="","",SUMIFS(BallByBall!$I$2:$I$501,BallByBall!$B$2:$B$501,A2354,BallByBall!$F$2:$F$501,B2354))</f>
        <v>0</v>
      </c>
      <c r="H2354">
        <f>IF(A2354="","",COUNTIFS(BallByBall!$B$2:$B$501,A2354,BallByBall!$F$2:$F$501,B2354,BallByBall!$Q$2:$Q$501,1))</f>
        <v>0</v>
      </c>
      <c r="I2354">
        <f>IF(A2354="","",COUNTIFS(BallByBall!$B$2:$B$501,A2354,BallByBall!$F$2:$F$501,B2354,BallByBall!$R$2:$R$501,1))</f>
        <v>0</v>
      </c>
      <c r="J2354">
        <f>IF(A2354="","",SUMIFS(BallByBall!$T$2:$T$501,BallByBall!$B$2:$B$501,A2354,BallByBall!$H$2:$H$501,B2354))</f>
        <v>0</v>
      </c>
      <c r="K2354">
        <f>IF(A2354="","",SUMIFS(BallByBall!$U$2:$U$501,BallByBall!$B$2:$B$501,A2354,BallByBall!$P$2:$P$501,B2354))</f>
        <v>0</v>
      </c>
      <c r="L2354">
        <f>IF(A2354="","",SUMIFS(BallByBall!$V$2:$V$501,BallByBall!$B$2:$B$501,A2354,BallByBall!$P$2:$P$501,B2354))</f>
        <v>0</v>
      </c>
      <c r="M2354">
        <f>IF(A2354="","",SUMIFS(BallByBall!$W$2:$W$501,BallByBall!$B$2:$B$501,A2354,BallByBall!$P$2:$P$501,B2354))</f>
        <v>0</v>
      </c>
      <c r="N2354">
        <f>IF(A2354="","",SUMIFS(BallByBall!$X$2:$X$501,BallByBall!$B$2:$B$501,A2354,BallByBall!$P$2:$P$501,B2354))</f>
        <v>0</v>
      </c>
      <c r="O2354">
        <f>IF(A2354="","",SUMIFS(OverSummary!$G$2:$G$101,OverSummary!$A$2:$A$101,A2354,OverSummary!$D$2:$D$101,B2354))</f>
        <v>0</v>
      </c>
      <c r="P2354">
        <f>IF(A2354="","",G2354*Rules!$B$13+H2354*Rules!$B$14+I2354*Rules!$B$15)</f>
        <v>0</v>
      </c>
      <c r="Q2354">
        <f>IF(A2354="","",IF(G2354&gt;=100,Rules!$B$18,IF(G2354&gt;=50,Rules!$B$17,IF(G2354&gt;=30,Rules!$B$16,0)))+IF(AND(F2354=1,D2354&lt;&gt;"BWL",G2354=0),Rules!$B$27,0))</f>
        <v>0</v>
      </c>
      <c r="R2354">
        <f>IF(A2354="","",J2354*Rules!$B$19+O2354*Rules!$B$22)</f>
        <v>0</v>
      </c>
      <c r="S2354">
        <f>IF(A2354="","",IF(J2354&gt;=4,Rules!$B$21,IF(J2354&gt;=3,Rules!$B$20,0)))</f>
        <v>0</v>
      </c>
      <c r="T2354">
        <f>IF(A2354="","",K2354*Rules!$B$23+L2354*Rules!$B$24+M2354*Rules!$B$25+N2354*Rules!$B$26)</f>
        <v>0</v>
      </c>
      <c r="U2354">
        <f t="shared" si="36"/>
        <v>0</v>
      </c>
    </row>
    <row r="2355" spans="1:21" x14ac:dyDescent="0.2">
      <c r="A2355" t="str">
        <f>MatchSquad!A2355</f>
        <v>M048</v>
      </c>
      <c r="B2355" t="str">
        <f>MatchSquad!B2355</f>
        <v>P029</v>
      </c>
      <c r="C2355" t="str">
        <f>MatchSquad!C2355</f>
        <v>Ben Duckett</v>
      </c>
      <c r="D2355" t="str">
        <f>MatchSquad!D2355</f>
        <v>WK</v>
      </c>
      <c r="E2355" t="str">
        <f>MatchSquad!E2355</f>
        <v>DC</v>
      </c>
      <c r="F2355">
        <f>MatchSquad!G2355</f>
        <v>0</v>
      </c>
      <c r="G2355">
        <f>IF(A2355="","",SUMIFS(BallByBall!$I$2:$I$501,BallByBall!$B$2:$B$501,A2355,BallByBall!$F$2:$F$501,B2355))</f>
        <v>0</v>
      </c>
      <c r="H2355">
        <f>IF(A2355="","",COUNTIFS(BallByBall!$B$2:$B$501,A2355,BallByBall!$F$2:$F$501,B2355,BallByBall!$Q$2:$Q$501,1))</f>
        <v>0</v>
      </c>
      <c r="I2355">
        <f>IF(A2355="","",COUNTIFS(BallByBall!$B$2:$B$501,A2355,BallByBall!$F$2:$F$501,B2355,BallByBall!$R$2:$R$501,1))</f>
        <v>0</v>
      </c>
      <c r="J2355">
        <f>IF(A2355="","",SUMIFS(BallByBall!$T$2:$T$501,BallByBall!$B$2:$B$501,A2355,BallByBall!$H$2:$H$501,B2355))</f>
        <v>0</v>
      </c>
      <c r="K2355">
        <f>IF(A2355="","",SUMIFS(BallByBall!$U$2:$U$501,BallByBall!$B$2:$B$501,A2355,BallByBall!$P$2:$P$501,B2355))</f>
        <v>0</v>
      </c>
      <c r="L2355">
        <f>IF(A2355="","",SUMIFS(BallByBall!$V$2:$V$501,BallByBall!$B$2:$B$501,A2355,BallByBall!$P$2:$P$501,B2355))</f>
        <v>0</v>
      </c>
      <c r="M2355">
        <f>IF(A2355="","",SUMIFS(BallByBall!$W$2:$W$501,BallByBall!$B$2:$B$501,A2355,BallByBall!$P$2:$P$501,B2355))</f>
        <v>0</v>
      </c>
      <c r="N2355">
        <f>IF(A2355="","",SUMIFS(BallByBall!$X$2:$X$501,BallByBall!$B$2:$B$501,A2355,BallByBall!$P$2:$P$501,B2355))</f>
        <v>0</v>
      </c>
      <c r="O2355">
        <f>IF(A2355="","",SUMIFS(OverSummary!$G$2:$G$101,OverSummary!$A$2:$A$101,A2355,OverSummary!$D$2:$D$101,B2355))</f>
        <v>0</v>
      </c>
      <c r="P2355">
        <f>IF(A2355="","",G2355*Rules!$B$13+H2355*Rules!$B$14+I2355*Rules!$B$15)</f>
        <v>0</v>
      </c>
      <c r="Q2355">
        <f>IF(A2355="","",IF(G2355&gt;=100,Rules!$B$18,IF(G2355&gt;=50,Rules!$B$17,IF(G2355&gt;=30,Rules!$B$16,0)))+IF(AND(F2355=1,D2355&lt;&gt;"BWL",G2355=0),Rules!$B$27,0))</f>
        <v>0</v>
      </c>
      <c r="R2355">
        <f>IF(A2355="","",J2355*Rules!$B$19+O2355*Rules!$B$22)</f>
        <v>0</v>
      </c>
      <c r="S2355">
        <f>IF(A2355="","",IF(J2355&gt;=4,Rules!$B$21,IF(J2355&gt;=3,Rules!$B$20,0)))</f>
        <v>0</v>
      </c>
      <c r="T2355">
        <f>IF(A2355="","",K2355*Rules!$B$23+L2355*Rules!$B$24+M2355*Rules!$B$25+N2355*Rules!$B$26)</f>
        <v>0</v>
      </c>
      <c r="U2355">
        <f t="shared" si="36"/>
        <v>0</v>
      </c>
    </row>
    <row r="2356" spans="1:21" x14ac:dyDescent="0.2">
      <c r="A2356" t="str">
        <f>MatchSquad!A2356</f>
        <v>M048</v>
      </c>
      <c r="B2356" t="str">
        <f>MatchSquad!B2356</f>
        <v>P030</v>
      </c>
      <c r="C2356" t="str">
        <f>MatchSquad!C2356</f>
        <v>Pathum Nissanka</v>
      </c>
      <c r="D2356" t="str">
        <f>MatchSquad!D2356</f>
        <v>BAT</v>
      </c>
      <c r="E2356" t="str">
        <f>MatchSquad!E2356</f>
        <v>DC</v>
      </c>
      <c r="F2356">
        <f>MatchSquad!G2356</f>
        <v>0</v>
      </c>
      <c r="G2356">
        <f>IF(A2356="","",SUMIFS(BallByBall!$I$2:$I$501,BallByBall!$B$2:$B$501,A2356,BallByBall!$F$2:$F$501,B2356))</f>
        <v>0</v>
      </c>
      <c r="H2356">
        <f>IF(A2356="","",COUNTIFS(BallByBall!$B$2:$B$501,A2356,BallByBall!$F$2:$F$501,B2356,BallByBall!$Q$2:$Q$501,1))</f>
        <v>0</v>
      </c>
      <c r="I2356">
        <f>IF(A2356="","",COUNTIFS(BallByBall!$B$2:$B$501,A2356,BallByBall!$F$2:$F$501,B2356,BallByBall!$R$2:$R$501,1))</f>
        <v>0</v>
      </c>
      <c r="J2356">
        <f>IF(A2356="","",SUMIFS(BallByBall!$T$2:$T$501,BallByBall!$B$2:$B$501,A2356,BallByBall!$H$2:$H$501,B2356))</f>
        <v>0</v>
      </c>
      <c r="K2356">
        <f>IF(A2356="","",SUMIFS(BallByBall!$U$2:$U$501,BallByBall!$B$2:$B$501,A2356,BallByBall!$P$2:$P$501,B2356))</f>
        <v>0</v>
      </c>
      <c r="L2356">
        <f>IF(A2356="","",SUMIFS(BallByBall!$V$2:$V$501,BallByBall!$B$2:$B$501,A2356,BallByBall!$P$2:$P$501,B2356))</f>
        <v>0</v>
      </c>
      <c r="M2356">
        <f>IF(A2356="","",SUMIFS(BallByBall!$W$2:$W$501,BallByBall!$B$2:$B$501,A2356,BallByBall!$P$2:$P$501,B2356))</f>
        <v>0</v>
      </c>
      <c r="N2356">
        <f>IF(A2356="","",SUMIFS(BallByBall!$X$2:$X$501,BallByBall!$B$2:$B$501,A2356,BallByBall!$P$2:$P$501,B2356))</f>
        <v>0</v>
      </c>
      <c r="O2356">
        <f>IF(A2356="","",SUMIFS(OverSummary!$G$2:$G$101,OverSummary!$A$2:$A$101,A2356,OverSummary!$D$2:$D$101,B2356))</f>
        <v>0</v>
      </c>
      <c r="P2356">
        <f>IF(A2356="","",G2356*Rules!$B$13+H2356*Rules!$B$14+I2356*Rules!$B$15)</f>
        <v>0</v>
      </c>
      <c r="Q2356">
        <f>IF(A2356="","",IF(G2356&gt;=100,Rules!$B$18,IF(G2356&gt;=50,Rules!$B$17,IF(G2356&gt;=30,Rules!$B$16,0)))+IF(AND(F2356=1,D2356&lt;&gt;"BWL",G2356=0),Rules!$B$27,0))</f>
        <v>0</v>
      </c>
      <c r="R2356">
        <f>IF(A2356="","",J2356*Rules!$B$19+O2356*Rules!$B$22)</f>
        <v>0</v>
      </c>
      <c r="S2356">
        <f>IF(A2356="","",IF(J2356&gt;=4,Rules!$B$21,IF(J2356&gt;=3,Rules!$B$20,0)))</f>
        <v>0</v>
      </c>
      <c r="T2356">
        <f>IF(A2356="","",K2356*Rules!$B$23+L2356*Rules!$B$24+M2356*Rules!$B$25+N2356*Rules!$B$26)</f>
        <v>0</v>
      </c>
      <c r="U2356">
        <f t="shared" si="36"/>
        <v>0</v>
      </c>
    </row>
    <row r="2357" spans="1:21" x14ac:dyDescent="0.2">
      <c r="A2357" t="str">
        <f>MatchSquad!A2357</f>
        <v>M048</v>
      </c>
      <c r="B2357" t="str">
        <f>MatchSquad!B2357</f>
        <v>P031</v>
      </c>
      <c r="C2357" t="str">
        <f>MatchSquad!C2357</f>
        <v>Sahil Parakh</v>
      </c>
      <c r="D2357" t="str">
        <f>MatchSquad!D2357</f>
        <v>BAT</v>
      </c>
      <c r="E2357" t="str">
        <f>MatchSquad!E2357</f>
        <v>DC</v>
      </c>
      <c r="F2357">
        <f>MatchSquad!G2357</f>
        <v>0</v>
      </c>
      <c r="G2357">
        <f>IF(A2357="","",SUMIFS(BallByBall!$I$2:$I$501,BallByBall!$B$2:$B$501,A2357,BallByBall!$F$2:$F$501,B2357))</f>
        <v>0</v>
      </c>
      <c r="H2357">
        <f>IF(A2357="","",COUNTIFS(BallByBall!$B$2:$B$501,A2357,BallByBall!$F$2:$F$501,B2357,BallByBall!$Q$2:$Q$501,1))</f>
        <v>0</v>
      </c>
      <c r="I2357">
        <f>IF(A2357="","",COUNTIFS(BallByBall!$B$2:$B$501,A2357,BallByBall!$F$2:$F$501,B2357,BallByBall!$R$2:$R$501,1))</f>
        <v>0</v>
      </c>
      <c r="J2357">
        <f>IF(A2357="","",SUMIFS(BallByBall!$T$2:$T$501,BallByBall!$B$2:$B$501,A2357,BallByBall!$H$2:$H$501,B2357))</f>
        <v>0</v>
      </c>
      <c r="K2357">
        <f>IF(A2357="","",SUMIFS(BallByBall!$U$2:$U$501,BallByBall!$B$2:$B$501,A2357,BallByBall!$P$2:$P$501,B2357))</f>
        <v>0</v>
      </c>
      <c r="L2357">
        <f>IF(A2357="","",SUMIFS(BallByBall!$V$2:$V$501,BallByBall!$B$2:$B$501,A2357,BallByBall!$P$2:$P$501,B2357))</f>
        <v>0</v>
      </c>
      <c r="M2357">
        <f>IF(A2357="","",SUMIFS(BallByBall!$W$2:$W$501,BallByBall!$B$2:$B$501,A2357,BallByBall!$P$2:$P$501,B2357))</f>
        <v>0</v>
      </c>
      <c r="N2357">
        <f>IF(A2357="","",SUMIFS(BallByBall!$X$2:$X$501,BallByBall!$B$2:$B$501,A2357,BallByBall!$P$2:$P$501,B2357))</f>
        <v>0</v>
      </c>
      <c r="O2357">
        <f>IF(A2357="","",SUMIFS(OverSummary!$G$2:$G$101,OverSummary!$A$2:$A$101,A2357,OverSummary!$D$2:$D$101,B2357))</f>
        <v>0</v>
      </c>
      <c r="P2357">
        <f>IF(A2357="","",G2357*Rules!$B$13+H2357*Rules!$B$14+I2357*Rules!$B$15)</f>
        <v>0</v>
      </c>
      <c r="Q2357">
        <f>IF(A2357="","",IF(G2357&gt;=100,Rules!$B$18,IF(G2357&gt;=50,Rules!$B$17,IF(G2357&gt;=30,Rules!$B$16,0)))+IF(AND(F2357=1,D2357&lt;&gt;"BWL",G2357=0),Rules!$B$27,0))</f>
        <v>0</v>
      </c>
      <c r="R2357">
        <f>IF(A2357="","",J2357*Rules!$B$19+O2357*Rules!$B$22)</f>
        <v>0</v>
      </c>
      <c r="S2357">
        <f>IF(A2357="","",IF(J2357&gt;=4,Rules!$B$21,IF(J2357&gt;=3,Rules!$B$20,0)))</f>
        <v>0</v>
      </c>
      <c r="T2357">
        <f>IF(A2357="","",K2357*Rules!$B$23+L2357*Rules!$B$24+M2357*Rules!$B$25+N2357*Rules!$B$26)</f>
        <v>0</v>
      </c>
      <c r="U2357">
        <f t="shared" si="36"/>
        <v>0</v>
      </c>
    </row>
    <row r="2358" spans="1:21" x14ac:dyDescent="0.2">
      <c r="A2358" t="str">
        <f>MatchSquad!A2358</f>
        <v>M048</v>
      </c>
      <c r="B2358" t="str">
        <f>MatchSquad!B2358</f>
        <v>P032</v>
      </c>
      <c r="C2358" t="str">
        <f>MatchSquad!C2358</f>
        <v>Prithvi Shaw</v>
      </c>
      <c r="D2358" t="str">
        <f>MatchSquad!D2358</f>
        <v>BAT</v>
      </c>
      <c r="E2358" t="str">
        <f>MatchSquad!E2358</f>
        <v>DC</v>
      </c>
      <c r="F2358">
        <f>MatchSquad!G2358</f>
        <v>0</v>
      </c>
      <c r="G2358">
        <f>IF(A2358="","",SUMIFS(BallByBall!$I$2:$I$501,BallByBall!$B$2:$B$501,A2358,BallByBall!$F$2:$F$501,B2358))</f>
        <v>0</v>
      </c>
      <c r="H2358">
        <f>IF(A2358="","",COUNTIFS(BallByBall!$B$2:$B$501,A2358,BallByBall!$F$2:$F$501,B2358,BallByBall!$Q$2:$Q$501,1))</f>
        <v>0</v>
      </c>
      <c r="I2358">
        <f>IF(A2358="","",COUNTIFS(BallByBall!$B$2:$B$501,A2358,BallByBall!$F$2:$F$501,B2358,BallByBall!$R$2:$R$501,1))</f>
        <v>0</v>
      </c>
      <c r="J2358">
        <f>IF(A2358="","",SUMIFS(BallByBall!$T$2:$T$501,BallByBall!$B$2:$B$501,A2358,BallByBall!$H$2:$H$501,B2358))</f>
        <v>0</v>
      </c>
      <c r="K2358">
        <f>IF(A2358="","",SUMIFS(BallByBall!$U$2:$U$501,BallByBall!$B$2:$B$501,A2358,BallByBall!$P$2:$P$501,B2358))</f>
        <v>0</v>
      </c>
      <c r="L2358">
        <f>IF(A2358="","",SUMIFS(BallByBall!$V$2:$V$501,BallByBall!$B$2:$B$501,A2358,BallByBall!$P$2:$P$501,B2358))</f>
        <v>0</v>
      </c>
      <c r="M2358">
        <f>IF(A2358="","",SUMIFS(BallByBall!$W$2:$W$501,BallByBall!$B$2:$B$501,A2358,BallByBall!$P$2:$P$501,B2358))</f>
        <v>0</v>
      </c>
      <c r="N2358">
        <f>IF(A2358="","",SUMIFS(BallByBall!$X$2:$X$501,BallByBall!$B$2:$B$501,A2358,BallByBall!$P$2:$P$501,B2358))</f>
        <v>0</v>
      </c>
      <c r="O2358">
        <f>IF(A2358="","",SUMIFS(OverSummary!$G$2:$G$101,OverSummary!$A$2:$A$101,A2358,OverSummary!$D$2:$D$101,B2358))</f>
        <v>0</v>
      </c>
      <c r="P2358">
        <f>IF(A2358="","",G2358*Rules!$B$13+H2358*Rules!$B$14+I2358*Rules!$B$15)</f>
        <v>0</v>
      </c>
      <c r="Q2358">
        <f>IF(A2358="","",IF(G2358&gt;=100,Rules!$B$18,IF(G2358&gt;=50,Rules!$B$17,IF(G2358&gt;=30,Rules!$B$16,0)))+IF(AND(F2358=1,D2358&lt;&gt;"BWL",G2358=0),Rules!$B$27,0))</f>
        <v>0</v>
      </c>
      <c r="R2358">
        <f>IF(A2358="","",J2358*Rules!$B$19+O2358*Rules!$B$22)</f>
        <v>0</v>
      </c>
      <c r="S2358">
        <f>IF(A2358="","",IF(J2358&gt;=4,Rules!$B$21,IF(J2358&gt;=3,Rules!$B$20,0)))</f>
        <v>0</v>
      </c>
      <c r="T2358">
        <f>IF(A2358="","",K2358*Rules!$B$23+L2358*Rules!$B$24+M2358*Rules!$B$25+N2358*Rules!$B$26)</f>
        <v>0</v>
      </c>
      <c r="U2358">
        <f t="shared" si="36"/>
        <v>0</v>
      </c>
    </row>
    <row r="2359" spans="1:21" x14ac:dyDescent="0.2">
      <c r="A2359" t="str">
        <f>MatchSquad!A2359</f>
        <v>M048</v>
      </c>
      <c r="B2359" t="str">
        <f>MatchSquad!B2359</f>
        <v>P033</v>
      </c>
      <c r="C2359" t="str">
        <f>MatchSquad!C2359</f>
        <v>Abishek Porel</v>
      </c>
      <c r="D2359" t="str">
        <f>MatchSquad!D2359</f>
        <v>WK</v>
      </c>
      <c r="E2359" t="str">
        <f>MatchSquad!E2359</f>
        <v>DC</v>
      </c>
      <c r="F2359">
        <f>MatchSquad!G2359</f>
        <v>0</v>
      </c>
      <c r="G2359">
        <f>IF(A2359="","",SUMIFS(BallByBall!$I$2:$I$501,BallByBall!$B$2:$B$501,A2359,BallByBall!$F$2:$F$501,B2359))</f>
        <v>0</v>
      </c>
      <c r="H2359">
        <f>IF(A2359="","",COUNTIFS(BallByBall!$B$2:$B$501,A2359,BallByBall!$F$2:$F$501,B2359,BallByBall!$Q$2:$Q$501,1))</f>
        <v>0</v>
      </c>
      <c r="I2359">
        <f>IF(A2359="","",COUNTIFS(BallByBall!$B$2:$B$501,A2359,BallByBall!$F$2:$F$501,B2359,BallByBall!$R$2:$R$501,1))</f>
        <v>0</v>
      </c>
      <c r="J2359">
        <f>IF(A2359="","",SUMIFS(BallByBall!$T$2:$T$501,BallByBall!$B$2:$B$501,A2359,BallByBall!$H$2:$H$501,B2359))</f>
        <v>0</v>
      </c>
      <c r="K2359">
        <f>IF(A2359="","",SUMIFS(BallByBall!$U$2:$U$501,BallByBall!$B$2:$B$501,A2359,BallByBall!$P$2:$P$501,B2359))</f>
        <v>0</v>
      </c>
      <c r="L2359">
        <f>IF(A2359="","",SUMIFS(BallByBall!$V$2:$V$501,BallByBall!$B$2:$B$501,A2359,BallByBall!$P$2:$P$501,B2359))</f>
        <v>0</v>
      </c>
      <c r="M2359">
        <f>IF(A2359="","",SUMIFS(BallByBall!$W$2:$W$501,BallByBall!$B$2:$B$501,A2359,BallByBall!$P$2:$P$501,B2359))</f>
        <v>0</v>
      </c>
      <c r="N2359">
        <f>IF(A2359="","",SUMIFS(BallByBall!$X$2:$X$501,BallByBall!$B$2:$B$501,A2359,BallByBall!$P$2:$P$501,B2359))</f>
        <v>0</v>
      </c>
      <c r="O2359">
        <f>IF(A2359="","",SUMIFS(OverSummary!$G$2:$G$101,OverSummary!$A$2:$A$101,A2359,OverSummary!$D$2:$D$101,B2359))</f>
        <v>0</v>
      </c>
      <c r="P2359">
        <f>IF(A2359="","",G2359*Rules!$B$13+H2359*Rules!$B$14+I2359*Rules!$B$15)</f>
        <v>0</v>
      </c>
      <c r="Q2359">
        <f>IF(A2359="","",IF(G2359&gt;=100,Rules!$B$18,IF(G2359&gt;=50,Rules!$B$17,IF(G2359&gt;=30,Rules!$B$16,0)))+IF(AND(F2359=1,D2359&lt;&gt;"BWL",G2359=0),Rules!$B$27,0))</f>
        <v>0</v>
      </c>
      <c r="R2359">
        <f>IF(A2359="","",J2359*Rules!$B$19+O2359*Rules!$B$22)</f>
        <v>0</v>
      </c>
      <c r="S2359">
        <f>IF(A2359="","",IF(J2359&gt;=4,Rules!$B$21,IF(J2359&gt;=3,Rules!$B$20,0)))</f>
        <v>0</v>
      </c>
      <c r="T2359">
        <f>IF(A2359="","",K2359*Rules!$B$23+L2359*Rules!$B$24+M2359*Rules!$B$25+N2359*Rules!$B$26)</f>
        <v>0</v>
      </c>
      <c r="U2359">
        <f t="shared" si="36"/>
        <v>0</v>
      </c>
    </row>
    <row r="2360" spans="1:21" x14ac:dyDescent="0.2">
      <c r="A2360" t="str">
        <f>MatchSquad!A2360</f>
        <v>M048</v>
      </c>
      <c r="B2360" t="str">
        <f>MatchSquad!B2360</f>
        <v>P034</v>
      </c>
      <c r="C2360" t="str">
        <f>MatchSquad!C2360</f>
        <v>Tristan Stubbs</v>
      </c>
      <c r="D2360" t="str">
        <f>MatchSquad!D2360</f>
        <v>WK</v>
      </c>
      <c r="E2360" t="str">
        <f>MatchSquad!E2360</f>
        <v>DC</v>
      </c>
      <c r="F2360">
        <f>MatchSquad!G2360</f>
        <v>0</v>
      </c>
      <c r="G2360">
        <f>IF(A2360="","",SUMIFS(BallByBall!$I$2:$I$501,BallByBall!$B$2:$B$501,A2360,BallByBall!$F$2:$F$501,B2360))</f>
        <v>0</v>
      </c>
      <c r="H2360">
        <f>IF(A2360="","",COUNTIFS(BallByBall!$B$2:$B$501,A2360,BallByBall!$F$2:$F$501,B2360,BallByBall!$Q$2:$Q$501,1))</f>
        <v>0</v>
      </c>
      <c r="I2360">
        <f>IF(A2360="","",COUNTIFS(BallByBall!$B$2:$B$501,A2360,BallByBall!$F$2:$F$501,B2360,BallByBall!$R$2:$R$501,1))</f>
        <v>0</v>
      </c>
      <c r="J2360">
        <f>IF(A2360="","",SUMIFS(BallByBall!$T$2:$T$501,BallByBall!$B$2:$B$501,A2360,BallByBall!$H$2:$H$501,B2360))</f>
        <v>0</v>
      </c>
      <c r="K2360">
        <f>IF(A2360="","",SUMIFS(BallByBall!$U$2:$U$501,BallByBall!$B$2:$B$501,A2360,BallByBall!$P$2:$P$501,B2360))</f>
        <v>0</v>
      </c>
      <c r="L2360">
        <f>IF(A2360="","",SUMIFS(BallByBall!$V$2:$V$501,BallByBall!$B$2:$B$501,A2360,BallByBall!$P$2:$P$501,B2360))</f>
        <v>0</v>
      </c>
      <c r="M2360">
        <f>IF(A2360="","",SUMIFS(BallByBall!$W$2:$W$501,BallByBall!$B$2:$B$501,A2360,BallByBall!$P$2:$P$501,B2360))</f>
        <v>0</v>
      </c>
      <c r="N2360">
        <f>IF(A2360="","",SUMIFS(BallByBall!$X$2:$X$501,BallByBall!$B$2:$B$501,A2360,BallByBall!$P$2:$P$501,B2360))</f>
        <v>0</v>
      </c>
      <c r="O2360">
        <f>IF(A2360="","",SUMIFS(OverSummary!$G$2:$G$101,OverSummary!$A$2:$A$101,A2360,OverSummary!$D$2:$D$101,B2360))</f>
        <v>0</v>
      </c>
      <c r="P2360">
        <f>IF(A2360="","",G2360*Rules!$B$13+H2360*Rules!$B$14+I2360*Rules!$B$15)</f>
        <v>0</v>
      </c>
      <c r="Q2360">
        <f>IF(A2360="","",IF(G2360&gt;=100,Rules!$B$18,IF(G2360&gt;=50,Rules!$B$17,IF(G2360&gt;=30,Rules!$B$16,0)))+IF(AND(F2360=1,D2360&lt;&gt;"BWL",G2360=0),Rules!$B$27,0))</f>
        <v>0</v>
      </c>
      <c r="R2360">
        <f>IF(A2360="","",J2360*Rules!$B$19+O2360*Rules!$B$22)</f>
        <v>0</v>
      </c>
      <c r="S2360">
        <f>IF(A2360="","",IF(J2360&gt;=4,Rules!$B$21,IF(J2360&gt;=3,Rules!$B$20,0)))</f>
        <v>0</v>
      </c>
      <c r="T2360">
        <f>IF(A2360="","",K2360*Rules!$B$23+L2360*Rules!$B$24+M2360*Rules!$B$25+N2360*Rules!$B$26)</f>
        <v>0</v>
      </c>
      <c r="U2360">
        <f t="shared" si="36"/>
        <v>0</v>
      </c>
    </row>
    <row r="2361" spans="1:21" x14ac:dyDescent="0.2">
      <c r="A2361" t="str">
        <f>MatchSquad!A2361</f>
        <v>M048</v>
      </c>
      <c r="B2361" t="str">
        <f>MatchSquad!B2361</f>
        <v>P035</v>
      </c>
      <c r="C2361" t="str">
        <f>MatchSquad!C2361</f>
        <v>Axar Patel</v>
      </c>
      <c r="D2361" t="str">
        <f>MatchSquad!D2361</f>
        <v>AR</v>
      </c>
      <c r="E2361" t="str">
        <f>MatchSquad!E2361</f>
        <v>DC</v>
      </c>
      <c r="F2361">
        <f>MatchSquad!G2361</f>
        <v>0</v>
      </c>
      <c r="G2361">
        <f>IF(A2361="","",SUMIFS(BallByBall!$I$2:$I$501,BallByBall!$B$2:$B$501,A2361,BallByBall!$F$2:$F$501,B2361))</f>
        <v>0</v>
      </c>
      <c r="H2361">
        <f>IF(A2361="","",COUNTIFS(BallByBall!$B$2:$B$501,A2361,BallByBall!$F$2:$F$501,B2361,BallByBall!$Q$2:$Q$501,1))</f>
        <v>0</v>
      </c>
      <c r="I2361">
        <f>IF(A2361="","",COUNTIFS(BallByBall!$B$2:$B$501,A2361,BallByBall!$F$2:$F$501,B2361,BallByBall!$R$2:$R$501,1))</f>
        <v>0</v>
      </c>
      <c r="J2361">
        <f>IF(A2361="","",SUMIFS(BallByBall!$T$2:$T$501,BallByBall!$B$2:$B$501,A2361,BallByBall!$H$2:$H$501,B2361))</f>
        <v>0</v>
      </c>
      <c r="K2361">
        <f>IF(A2361="","",SUMIFS(BallByBall!$U$2:$U$501,BallByBall!$B$2:$B$501,A2361,BallByBall!$P$2:$P$501,B2361))</f>
        <v>0</v>
      </c>
      <c r="L2361">
        <f>IF(A2361="","",SUMIFS(BallByBall!$V$2:$V$501,BallByBall!$B$2:$B$501,A2361,BallByBall!$P$2:$P$501,B2361))</f>
        <v>0</v>
      </c>
      <c r="M2361">
        <f>IF(A2361="","",SUMIFS(BallByBall!$W$2:$W$501,BallByBall!$B$2:$B$501,A2361,BallByBall!$P$2:$P$501,B2361))</f>
        <v>0</v>
      </c>
      <c r="N2361">
        <f>IF(A2361="","",SUMIFS(BallByBall!$X$2:$X$501,BallByBall!$B$2:$B$501,A2361,BallByBall!$P$2:$P$501,B2361))</f>
        <v>0</v>
      </c>
      <c r="O2361">
        <f>IF(A2361="","",SUMIFS(OverSummary!$G$2:$G$101,OverSummary!$A$2:$A$101,A2361,OverSummary!$D$2:$D$101,B2361))</f>
        <v>0</v>
      </c>
      <c r="P2361">
        <f>IF(A2361="","",G2361*Rules!$B$13+H2361*Rules!$B$14+I2361*Rules!$B$15)</f>
        <v>0</v>
      </c>
      <c r="Q2361">
        <f>IF(A2361="","",IF(G2361&gt;=100,Rules!$B$18,IF(G2361&gt;=50,Rules!$B$17,IF(G2361&gt;=30,Rules!$B$16,0)))+IF(AND(F2361=1,D2361&lt;&gt;"BWL",G2361=0),Rules!$B$27,0))</f>
        <v>0</v>
      </c>
      <c r="R2361">
        <f>IF(A2361="","",J2361*Rules!$B$19+O2361*Rules!$B$22)</f>
        <v>0</v>
      </c>
      <c r="S2361">
        <f>IF(A2361="","",IF(J2361&gt;=4,Rules!$B$21,IF(J2361&gt;=3,Rules!$B$20,0)))</f>
        <v>0</v>
      </c>
      <c r="T2361">
        <f>IF(A2361="","",K2361*Rules!$B$23+L2361*Rules!$B$24+M2361*Rules!$B$25+N2361*Rules!$B$26)</f>
        <v>0</v>
      </c>
      <c r="U2361">
        <f t="shared" si="36"/>
        <v>0</v>
      </c>
    </row>
    <row r="2362" spans="1:21" x14ac:dyDescent="0.2">
      <c r="A2362" t="str">
        <f>MatchSquad!A2362</f>
        <v>M048</v>
      </c>
      <c r="B2362" t="str">
        <f>MatchSquad!B2362</f>
        <v>P036</v>
      </c>
      <c r="C2362" t="str">
        <f>MatchSquad!C2362</f>
        <v>Sameer Rizvi</v>
      </c>
      <c r="D2362" t="str">
        <f>MatchSquad!D2362</f>
        <v>AR</v>
      </c>
      <c r="E2362" t="str">
        <f>MatchSquad!E2362</f>
        <v>DC</v>
      </c>
      <c r="F2362">
        <f>MatchSquad!G2362</f>
        <v>0</v>
      </c>
      <c r="G2362">
        <f>IF(A2362="","",SUMIFS(BallByBall!$I$2:$I$501,BallByBall!$B$2:$B$501,A2362,BallByBall!$F$2:$F$501,B2362))</f>
        <v>0</v>
      </c>
      <c r="H2362">
        <f>IF(A2362="","",COUNTIFS(BallByBall!$B$2:$B$501,A2362,BallByBall!$F$2:$F$501,B2362,BallByBall!$Q$2:$Q$501,1))</f>
        <v>0</v>
      </c>
      <c r="I2362">
        <f>IF(A2362="","",COUNTIFS(BallByBall!$B$2:$B$501,A2362,BallByBall!$F$2:$F$501,B2362,BallByBall!$R$2:$R$501,1))</f>
        <v>0</v>
      </c>
      <c r="J2362">
        <f>IF(A2362="","",SUMIFS(BallByBall!$T$2:$T$501,BallByBall!$B$2:$B$501,A2362,BallByBall!$H$2:$H$501,B2362))</f>
        <v>0</v>
      </c>
      <c r="K2362">
        <f>IF(A2362="","",SUMIFS(BallByBall!$U$2:$U$501,BallByBall!$B$2:$B$501,A2362,BallByBall!$P$2:$P$501,B2362))</f>
        <v>0</v>
      </c>
      <c r="L2362">
        <f>IF(A2362="","",SUMIFS(BallByBall!$V$2:$V$501,BallByBall!$B$2:$B$501,A2362,BallByBall!$P$2:$P$501,B2362))</f>
        <v>0</v>
      </c>
      <c r="M2362">
        <f>IF(A2362="","",SUMIFS(BallByBall!$W$2:$W$501,BallByBall!$B$2:$B$501,A2362,BallByBall!$P$2:$P$501,B2362))</f>
        <v>0</v>
      </c>
      <c r="N2362">
        <f>IF(A2362="","",SUMIFS(BallByBall!$X$2:$X$501,BallByBall!$B$2:$B$501,A2362,BallByBall!$P$2:$P$501,B2362))</f>
        <v>0</v>
      </c>
      <c r="O2362">
        <f>IF(A2362="","",SUMIFS(OverSummary!$G$2:$G$101,OverSummary!$A$2:$A$101,A2362,OverSummary!$D$2:$D$101,B2362))</f>
        <v>0</v>
      </c>
      <c r="P2362">
        <f>IF(A2362="","",G2362*Rules!$B$13+H2362*Rules!$B$14+I2362*Rules!$B$15)</f>
        <v>0</v>
      </c>
      <c r="Q2362">
        <f>IF(A2362="","",IF(G2362&gt;=100,Rules!$B$18,IF(G2362&gt;=50,Rules!$B$17,IF(G2362&gt;=30,Rules!$B$16,0)))+IF(AND(F2362=1,D2362&lt;&gt;"BWL",G2362=0),Rules!$B$27,0))</f>
        <v>0</v>
      </c>
      <c r="R2362">
        <f>IF(A2362="","",J2362*Rules!$B$19+O2362*Rules!$B$22)</f>
        <v>0</v>
      </c>
      <c r="S2362">
        <f>IF(A2362="","",IF(J2362&gt;=4,Rules!$B$21,IF(J2362&gt;=3,Rules!$B$20,0)))</f>
        <v>0</v>
      </c>
      <c r="T2362">
        <f>IF(A2362="","",K2362*Rules!$B$23+L2362*Rules!$B$24+M2362*Rules!$B$25+N2362*Rules!$B$26)</f>
        <v>0</v>
      </c>
      <c r="U2362">
        <f t="shared" si="36"/>
        <v>0</v>
      </c>
    </row>
    <row r="2363" spans="1:21" x14ac:dyDescent="0.2">
      <c r="A2363" t="str">
        <f>MatchSquad!A2363</f>
        <v>M048</v>
      </c>
      <c r="B2363" t="str">
        <f>MatchSquad!B2363</f>
        <v>P037</v>
      </c>
      <c r="C2363" t="str">
        <f>MatchSquad!C2363</f>
        <v>Ashutosh Sharma</v>
      </c>
      <c r="D2363" t="str">
        <f>MatchSquad!D2363</f>
        <v>AR</v>
      </c>
      <c r="E2363" t="str">
        <f>MatchSquad!E2363</f>
        <v>DC</v>
      </c>
      <c r="F2363">
        <f>MatchSquad!G2363</f>
        <v>0</v>
      </c>
      <c r="G2363">
        <f>IF(A2363="","",SUMIFS(BallByBall!$I$2:$I$501,BallByBall!$B$2:$B$501,A2363,BallByBall!$F$2:$F$501,B2363))</f>
        <v>0</v>
      </c>
      <c r="H2363">
        <f>IF(A2363="","",COUNTIFS(BallByBall!$B$2:$B$501,A2363,BallByBall!$F$2:$F$501,B2363,BallByBall!$Q$2:$Q$501,1))</f>
        <v>0</v>
      </c>
      <c r="I2363">
        <f>IF(A2363="","",COUNTIFS(BallByBall!$B$2:$B$501,A2363,BallByBall!$F$2:$F$501,B2363,BallByBall!$R$2:$R$501,1))</f>
        <v>0</v>
      </c>
      <c r="J2363">
        <f>IF(A2363="","",SUMIFS(BallByBall!$T$2:$T$501,BallByBall!$B$2:$B$501,A2363,BallByBall!$H$2:$H$501,B2363))</f>
        <v>0</v>
      </c>
      <c r="K2363">
        <f>IF(A2363="","",SUMIFS(BallByBall!$U$2:$U$501,BallByBall!$B$2:$B$501,A2363,BallByBall!$P$2:$P$501,B2363))</f>
        <v>0</v>
      </c>
      <c r="L2363">
        <f>IF(A2363="","",SUMIFS(BallByBall!$V$2:$V$501,BallByBall!$B$2:$B$501,A2363,BallByBall!$P$2:$P$501,B2363))</f>
        <v>0</v>
      </c>
      <c r="M2363">
        <f>IF(A2363="","",SUMIFS(BallByBall!$W$2:$W$501,BallByBall!$B$2:$B$501,A2363,BallByBall!$P$2:$P$501,B2363))</f>
        <v>0</v>
      </c>
      <c r="N2363">
        <f>IF(A2363="","",SUMIFS(BallByBall!$X$2:$X$501,BallByBall!$B$2:$B$501,A2363,BallByBall!$P$2:$P$501,B2363))</f>
        <v>0</v>
      </c>
      <c r="O2363">
        <f>IF(A2363="","",SUMIFS(OverSummary!$G$2:$G$101,OverSummary!$A$2:$A$101,A2363,OverSummary!$D$2:$D$101,B2363))</f>
        <v>0</v>
      </c>
      <c r="P2363">
        <f>IF(A2363="","",G2363*Rules!$B$13+H2363*Rules!$B$14+I2363*Rules!$B$15)</f>
        <v>0</v>
      </c>
      <c r="Q2363">
        <f>IF(A2363="","",IF(G2363&gt;=100,Rules!$B$18,IF(G2363&gt;=50,Rules!$B$17,IF(G2363&gt;=30,Rules!$B$16,0)))+IF(AND(F2363=1,D2363&lt;&gt;"BWL",G2363=0),Rules!$B$27,0))</f>
        <v>0</v>
      </c>
      <c r="R2363">
        <f>IF(A2363="","",J2363*Rules!$B$19+O2363*Rules!$B$22)</f>
        <v>0</v>
      </c>
      <c r="S2363">
        <f>IF(A2363="","",IF(J2363&gt;=4,Rules!$B$21,IF(J2363&gt;=3,Rules!$B$20,0)))</f>
        <v>0</v>
      </c>
      <c r="T2363">
        <f>IF(A2363="","",K2363*Rules!$B$23+L2363*Rules!$B$24+M2363*Rules!$B$25+N2363*Rules!$B$26)</f>
        <v>0</v>
      </c>
      <c r="U2363">
        <f t="shared" si="36"/>
        <v>0</v>
      </c>
    </row>
    <row r="2364" spans="1:21" x14ac:dyDescent="0.2">
      <c r="A2364" t="str">
        <f>MatchSquad!A2364</f>
        <v>M048</v>
      </c>
      <c r="B2364" t="str">
        <f>MatchSquad!B2364</f>
        <v>P038</v>
      </c>
      <c r="C2364" t="str">
        <f>MatchSquad!C2364</f>
        <v>Vipraj Nigam</v>
      </c>
      <c r="D2364" t="str">
        <f>MatchSquad!D2364</f>
        <v>AR</v>
      </c>
      <c r="E2364" t="str">
        <f>MatchSquad!E2364</f>
        <v>DC</v>
      </c>
      <c r="F2364">
        <f>MatchSquad!G2364</f>
        <v>0</v>
      </c>
      <c r="G2364">
        <f>IF(A2364="","",SUMIFS(BallByBall!$I$2:$I$501,BallByBall!$B$2:$B$501,A2364,BallByBall!$F$2:$F$501,B2364))</f>
        <v>0</v>
      </c>
      <c r="H2364">
        <f>IF(A2364="","",COUNTIFS(BallByBall!$B$2:$B$501,A2364,BallByBall!$F$2:$F$501,B2364,BallByBall!$Q$2:$Q$501,1))</f>
        <v>0</v>
      </c>
      <c r="I2364">
        <f>IF(A2364="","",COUNTIFS(BallByBall!$B$2:$B$501,A2364,BallByBall!$F$2:$F$501,B2364,BallByBall!$R$2:$R$501,1))</f>
        <v>0</v>
      </c>
      <c r="J2364">
        <f>IF(A2364="","",SUMIFS(BallByBall!$T$2:$T$501,BallByBall!$B$2:$B$501,A2364,BallByBall!$H$2:$H$501,B2364))</f>
        <v>0</v>
      </c>
      <c r="K2364">
        <f>IF(A2364="","",SUMIFS(BallByBall!$U$2:$U$501,BallByBall!$B$2:$B$501,A2364,BallByBall!$P$2:$P$501,B2364))</f>
        <v>0</v>
      </c>
      <c r="L2364">
        <f>IF(A2364="","",SUMIFS(BallByBall!$V$2:$V$501,BallByBall!$B$2:$B$501,A2364,BallByBall!$P$2:$P$501,B2364))</f>
        <v>0</v>
      </c>
      <c r="M2364">
        <f>IF(A2364="","",SUMIFS(BallByBall!$W$2:$W$501,BallByBall!$B$2:$B$501,A2364,BallByBall!$P$2:$P$501,B2364))</f>
        <v>0</v>
      </c>
      <c r="N2364">
        <f>IF(A2364="","",SUMIFS(BallByBall!$X$2:$X$501,BallByBall!$B$2:$B$501,A2364,BallByBall!$P$2:$P$501,B2364))</f>
        <v>0</v>
      </c>
      <c r="O2364">
        <f>IF(A2364="","",SUMIFS(OverSummary!$G$2:$G$101,OverSummary!$A$2:$A$101,A2364,OverSummary!$D$2:$D$101,B2364))</f>
        <v>0</v>
      </c>
      <c r="P2364">
        <f>IF(A2364="","",G2364*Rules!$B$13+H2364*Rules!$B$14+I2364*Rules!$B$15)</f>
        <v>0</v>
      </c>
      <c r="Q2364">
        <f>IF(A2364="","",IF(G2364&gt;=100,Rules!$B$18,IF(G2364&gt;=50,Rules!$B$17,IF(G2364&gt;=30,Rules!$B$16,0)))+IF(AND(F2364=1,D2364&lt;&gt;"BWL",G2364=0),Rules!$B$27,0))</f>
        <v>0</v>
      </c>
      <c r="R2364">
        <f>IF(A2364="","",J2364*Rules!$B$19+O2364*Rules!$B$22)</f>
        <v>0</v>
      </c>
      <c r="S2364">
        <f>IF(A2364="","",IF(J2364&gt;=4,Rules!$B$21,IF(J2364&gt;=3,Rules!$B$20,0)))</f>
        <v>0</v>
      </c>
      <c r="T2364">
        <f>IF(A2364="","",K2364*Rules!$B$23+L2364*Rules!$B$24+M2364*Rules!$B$25+N2364*Rules!$B$26)</f>
        <v>0</v>
      </c>
      <c r="U2364">
        <f t="shared" si="36"/>
        <v>0</v>
      </c>
    </row>
    <row r="2365" spans="1:21" x14ac:dyDescent="0.2">
      <c r="A2365" t="str">
        <f>MatchSquad!A2365</f>
        <v>M048</v>
      </c>
      <c r="B2365" t="str">
        <f>MatchSquad!B2365</f>
        <v>P039</v>
      </c>
      <c r="C2365" t="str">
        <f>MatchSquad!C2365</f>
        <v>Ajay Mandal</v>
      </c>
      <c r="D2365" t="str">
        <f>MatchSquad!D2365</f>
        <v>AR</v>
      </c>
      <c r="E2365" t="str">
        <f>MatchSquad!E2365</f>
        <v>DC</v>
      </c>
      <c r="F2365">
        <f>MatchSquad!G2365</f>
        <v>0</v>
      </c>
      <c r="G2365">
        <f>IF(A2365="","",SUMIFS(BallByBall!$I$2:$I$501,BallByBall!$B$2:$B$501,A2365,BallByBall!$F$2:$F$501,B2365))</f>
        <v>0</v>
      </c>
      <c r="H2365">
        <f>IF(A2365="","",COUNTIFS(BallByBall!$B$2:$B$501,A2365,BallByBall!$F$2:$F$501,B2365,BallByBall!$Q$2:$Q$501,1))</f>
        <v>0</v>
      </c>
      <c r="I2365">
        <f>IF(A2365="","",COUNTIFS(BallByBall!$B$2:$B$501,A2365,BallByBall!$F$2:$F$501,B2365,BallByBall!$R$2:$R$501,1))</f>
        <v>0</v>
      </c>
      <c r="J2365">
        <f>IF(A2365="","",SUMIFS(BallByBall!$T$2:$T$501,BallByBall!$B$2:$B$501,A2365,BallByBall!$H$2:$H$501,B2365))</f>
        <v>0</v>
      </c>
      <c r="K2365">
        <f>IF(A2365="","",SUMIFS(BallByBall!$U$2:$U$501,BallByBall!$B$2:$B$501,A2365,BallByBall!$P$2:$P$501,B2365))</f>
        <v>0</v>
      </c>
      <c r="L2365">
        <f>IF(A2365="","",SUMIFS(BallByBall!$V$2:$V$501,BallByBall!$B$2:$B$501,A2365,BallByBall!$P$2:$P$501,B2365))</f>
        <v>0</v>
      </c>
      <c r="M2365">
        <f>IF(A2365="","",SUMIFS(BallByBall!$W$2:$W$501,BallByBall!$B$2:$B$501,A2365,BallByBall!$P$2:$P$501,B2365))</f>
        <v>0</v>
      </c>
      <c r="N2365">
        <f>IF(A2365="","",SUMIFS(BallByBall!$X$2:$X$501,BallByBall!$B$2:$B$501,A2365,BallByBall!$P$2:$P$501,B2365))</f>
        <v>0</v>
      </c>
      <c r="O2365">
        <f>IF(A2365="","",SUMIFS(OverSummary!$G$2:$G$101,OverSummary!$A$2:$A$101,A2365,OverSummary!$D$2:$D$101,B2365))</f>
        <v>0</v>
      </c>
      <c r="P2365">
        <f>IF(A2365="","",G2365*Rules!$B$13+H2365*Rules!$B$14+I2365*Rules!$B$15)</f>
        <v>0</v>
      </c>
      <c r="Q2365">
        <f>IF(A2365="","",IF(G2365&gt;=100,Rules!$B$18,IF(G2365&gt;=50,Rules!$B$17,IF(G2365&gt;=30,Rules!$B$16,0)))+IF(AND(F2365=1,D2365&lt;&gt;"BWL",G2365=0),Rules!$B$27,0))</f>
        <v>0</v>
      </c>
      <c r="R2365">
        <f>IF(A2365="","",J2365*Rules!$B$19+O2365*Rules!$B$22)</f>
        <v>0</v>
      </c>
      <c r="S2365">
        <f>IF(A2365="","",IF(J2365&gt;=4,Rules!$B$21,IF(J2365&gt;=3,Rules!$B$20,0)))</f>
        <v>0</v>
      </c>
      <c r="T2365">
        <f>IF(A2365="","",K2365*Rules!$B$23+L2365*Rules!$B$24+M2365*Rules!$B$25+N2365*Rules!$B$26)</f>
        <v>0</v>
      </c>
      <c r="U2365">
        <f t="shared" si="36"/>
        <v>0</v>
      </c>
    </row>
    <row r="2366" spans="1:21" x14ac:dyDescent="0.2">
      <c r="A2366" t="str">
        <f>MatchSquad!A2366</f>
        <v>M048</v>
      </c>
      <c r="B2366" t="str">
        <f>MatchSquad!B2366</f>
        <v>P040</v>
      </c>
      <c r="C2366" t="str">
        <f>MatchSquad!C2366</f>
        <v>Tripurana Vijay</v>
      </c>
      <c r="D2366" t="str">
        <f>MatchSquad!D2366</f>
        <v>AR</v>
      </c>
      <c r="E2366" t="str">
        <f>MatchSquad!E2366</f>
        <v>DC</v>
      </c>
      <c r="F2366">
        <f>MatchSquad!G2366</f>
        <v>0</v>
      </c>
      <c r="G2366">
        <f>IF(A2366="","",SUMIFS(BallByBall!$I$2:$I$501,BallByBall!$B$2:$B$501,A2366,BallByBall!$F$2:$F$501,B2366))</f>
        <v>0</v>
      </c>
      <c r="H2366">
        <f>IF(A2366="","",COUNTIFS(BallByBall!$B$2:$B$501,A2366,BallByBall!$F$2:$F$501,B2366,BallByBall!$Q$2:$Q$501,1))</f>
        <v>0</v>
      </c>
      <c r="I2366">
        <f>IF(A2366="","",COUNTIFS(BallByBall!$B$2:$B$501,A2366,BallByBall!$F$2:$F$501,B2366,BallByBall!$R$2:$R$501,1))</f>
        <v>0</v>
      </c>
      <c r="J2366">
        <f>IF(A2366="","",SUMIFS(BallByBall!$T$2:$T$501,BallByBall!$B$2:$B$501,A2366,BallByBall!$H$2:$H$501,B2366))</f>
        <v>0</v>
      </c>
      <c r="K2366">
        <f>IF(A2366="","",SUMIFS(BallByBall!$U$2:$U$501,BallByBall!$B$2:$B$501,A2366,BallByBall!$P$2:$P$501,B2366))</f>
        <v>0</v>
      </c>
      <c r="L2366">
        <f>IF(A2366="","",SUMIFS(BallByBall!$V$2:$V$501,BallByBall!$B$2:$B$501,A2366,BallByBall!$P$2:$P$501,B2366))</f>
        <v>0</v>
      </c>
      <c r="M2366">
        <f>IF(A2366="","",SUMIFS(BallByBall!$W$2:$W$501,BallByBall!$B$2:$B$501,A2366,BallByBall!$P$2:$P$501,B2366))</f>
        <v>0</v>
      </c>
      <c r="N2366">
        <f>IF(A2366="","",SUMIFS(BallByBall!$X$2:$X$501,BallByBall!$B$2:$B$501,A2366,BallByBall!$P$2:$P$501,B2366))</f>
        <v>0</v>
      </c>
      <c r="O2366">
        <f>IF(A2366="","",SUMIFS(OverSummary!$G$2:$G$101,OverSummary!$A$2:$A$101,A2366,OverSummary!$D$2:$D$101,B2366))</f>
        <v>0</v>
      </c>
      <c r="P2366">
        <f>IF(A2366="","",G2366*Rules!$B$13+H2366*Rules!$B$14+I2366*Rules!$B$15)</f>
        <v>0</v>
      </c>
      <c r="Q2366">
        <f>IF(A2366="","",IF(G2366&gt;=100,Rules!$B$18,IF(G2366&gt;=50,Rules!$B$17,IF(G2366&gt;=30,Rules!$B$16,0)))+IF(AND(F2366=1,D2366&lt;&gt;"BWL",G2366=0),Rules!$B$27,0))</f>
        <v>0</v>
      </c>
      <c r="R2366">
        <f>IF(A2366="","",J2366*Rules!$B$19+O2366*Rules!$B$22)</f>
        <v>0</v>
      </c>
      <c r="S2366">
        <f>IF(A2366="","",IF(J2366&gt;=4,Rules!$B$21,IF(J2366&gt;=3,Rules!$B$20,0)))</f>
        <v>0</v>
      </c>
      <c r="T2366">
        <f>IF(A2366="","",K2366*Rules!$B$23+L2366*Rules!$B$24+M2366*Rules!$B$25+N2366*Rules!$B$26)</f>
        <v>0</v>
      </c>
      <c r="U2366">
        <f t="shared" si="36"/>
        <v>0</v>
      </c>
    </row>
    <row r="2367" spans="1:21" x14ac:dyDescent="0.2">
      <c r="A2367" t="str">
        <f>MatchSquad!A2367</f>
        <v>M048</v>
      </c>
      <c r="B2367" t="str">
        <f>MatchSquad!B2367</f>
        <v>P041</v>
      </c>
      <c r="C2367" t="str">
        <f>MatchSquad!C2367</f>
        <v>Madhav Tiwari</v>
      </c>
      <c r="D2367" t="str">
        <f>MatchSquad!D2367</f>
        <v>AR</v>
      </c>
      <c r="E2367" t="str">
        <f>MatchSquad!E2367</f>
        <v>DC</v>
      </c>
      <c r="F2367">
        <f>MatchSquad!G2367</f>
        <v>0</v>
      </c>
      <c r="G2367">
        <f>IF(A2367="","",SUMIFS(BallByBall!$I$2:$I$501,BallByBall!$B$2:$B$501,A2367,BallByBall!$F$2:$F$501,B2367))</f>
        <v>0</v>
      </c>
      <c r="H2367">
        <f>IF(A2367="","",COUNTIFS(BallByBall!$B$2:$B$501,A2367,BallByBall!$F$2:$F$501,B2367,BallByBall!$Q$2:$Q$501,1))</f>
        <v>0</v>
      </c>
      <c r="I2367">
        <f>IF(A2367="","",COUNTIFS(BallByBall!$B$2:$B$501,A2367,BallByBall!$F$2:$F$501,B2367,BallByBall!$R$2:$R$501,1))</f>
        <v>0</v>
      </c>
      <c r="J2367">
        <f>IF(A2367="","",SUMIFS(BallByBall!$T$2:$T$501,BallByBall!$B$2:$B$501,A2367,BallByBall!$H$2:$H$501,B2367))</f>
        <v>0</v>
      </c>
      <c r="K2367">
        <f>IF(A2367="","",SUMIFS(BallByBall!$U$2:$U$501,BallByBall!$B$2:$B$501,A2367,BallByBall!$P$2:$P$501,B2367))</f>
        <v>0</v>
      </c>
      <c r="L2367">
        <f>IF(A2367="","",SUMIFS(BallByBall!$V$2:$V$501,BallByBall!$B$2:$B$501,A2367,BallByBall!$P$2:$P$501,B2367))</f>
        <v>0</v>
      </c>
      <c r="M2367">
        <f>IF(A2367="","",SUMIFS(BallByBall!$W$2:$W$501,BallByBall!$B$2:$B$501,A2367,BallByBall!$P$2:$P$501,B2367))</f>
        <v>0</v>
      </c>
      <c r="N2367">
        <f>IF(A2367="","",SUMIFS(BallByBall!$X$2:$X$501,BallByBall!$B$2:$B$501,A2367,BallByBall!$P$2:$P$501,B2367))</f>
        <v>0</v>
      </c>
      <c r="O2367">
        <f>IF(A2367="","",SUMIFS(OverSummary!$G$2:$G$101,OverSummary!$A$2:$A$101,A2367,OverSummary!$D$2:$D$101,B2367))</f>
        <v>0</v>
      </c>
      <c r="P2367">
        <f>IF(A2367="","",G2367*Rules!$B$13+H2367*Rules!$B$14+I2367*Rules!$B$15)</f>
        <v>0</v>
      </c>
      <c r="Q2367">
        <f>IF(A2367="","",IF(G2367&gt;=100,Rules!$B$18,IF(G2367&gt;=50,Rules!$B$17,IF(G2367&gt;=30,Rules!$B$16,0)))+IF(AND(F2367=1,D2367&lt;&gt;"BWL",G2367=0),Rules!$B$27,0))</f>
        <v>0</v>
      </c>
      <c r="R2367">
        <f>IF(A2367="","",J2367*Rules!$B$19+O2367*Rules!$B$22)</f>
        <v>0</v>
      </c>
      <c r="S2367">
        <f>IF(A2367="","",IF(J2367&gt;=4,Rules!$B$21,IF(J2367&gt;=3,Rules!$B$20,0)))</f>
        <v>0</v>
      </c>
      <c r="T2367">
        <f>IF(A2367="","",K2367*Rules!$B$23+L2367*Rules!$B$24+M2367*Rules!$B$25+N2367*Rules!$B$26)</f>
        <v>0</v>
      </c>
      <c r="U2367">
        <f t="shared" si="36"/>
        <v>0</v>
      </c>
    </row>
    <row r="2368" spans="1:21" x14ac:dyDescent="0.2">
      <c r="A2368" t="str">
        <f>MatchSquad!A2368</f>
        <v>M048</v>
      </c>
      <c r="B2368" t="str">
        <f>MatchSquad!B2368</f>
        <v>P042</v>
      </c>
      <c r="C2368" t="str">
        <f>MatchSquad!C2368</f>
        <v>Nitish Rana</v>
      </c>
      <c r="D2368" t="str">
        <f>MatchSquad!D2368</f>
        <v>AR</v>
      </c>
      <c r="E2368" t="str">
        <f>MatchSquad!E2368</f>
        <v>DC</v>
      </c>
      <c r="F2368">
        <f>MatchSquad!G2368</f>
        <v>0</v>
      </c>
      <c r="G2368">
        <f>IF(A2368="","",SUMIFS(BallByBall!$I$2:$I$501,BallByBall!$B$2:$B$501,A2368,BallByBall!$F$2:$F$501,B2368))</f>
        <v>0</v>
      </c>
      <c r="H2368">
        <f>IF(A2368="","",COUNTIFS(BallByBall!$B$2:$B$501,A2368,BallByBall!$F$2:$F$501,B2368,BallByBall!$Q$2:$Q$501,1))</f>
        <v>0</v>
      </c>
      <c r="I2368">
        <f>IF(A2368="","",COUNTIFS(BallByBall!$B$2:$B$501,A2368,BallByBall!$F$2:$F$501,B2368,BallByBall!$R$2:$R$501,1))</f>
        <v>0</v>
      </c>
      <c r="J2368">
        <f>IF(A2368="","",SUMIFS(BallByBall!$T$2:$T$501,BallByBall!$B$2:$B$501,A2368,BallByBall!$H$2:$H$501,B2368))</f>
        <v>0</v>
      </c>
      <c r="K2368">
        <f>IF(A2368="","",SUMIFS(BallByBall!$U$2:$U$501,BallByBall!$B$2:$B$501,A2368,BallByBall!$P$2:$P$501,B2368))</f>
        <v>0</v>
      </c>
      <c r="L2368">
        <f>IF(A2368="","",SUMIFS(BallByBall!$V$2:$V$501,BallByBall!$B$2:$B$501,A2368,BallByBall!$P$2:$P$501,B2368))</f>
        <v>0</v>
      </c>
      <c r="M2368">
        <f>IF(A2368="","",SUMIFS(BallByBall!$W$2:$W$501,BallByBall!$B$2:$B$501,A2368,BallByBall!$P$2:$P$501,B2368))</f>
        <v>0</v>
      </c>
      <c r="N2368">
        <f>IF(A2368="","",SUMIFS(BallByBall!$X$2:$X$501,BallByBall!$B$2:$B$501,A2368,BallByBall!$P$2:$P$501,B2368))</f>
        <v>0</v>
      </c>
      <c r="O2368">
        <f>IF(A2368="","",SUMIFS(OverSummary!$G$2:$G$101,OverSummary!$A$2:$A$101,A2368,OverSummary!$D$2:$D$101,B2368))</f>
        <v>0</v>
      </c>
      <c r="P2368">
        <f>IF(A2368="","",G2368*Rules!$B$13+H2368*Rules!$B$14+I2368*Rules!$B$15)</f>
        <v>0</v>
      </c>
      <c r="Q2368">
        <f>IF(A2368="","",IF(G2368&gt;=100,Rules!$B$18,IF(G2368&gt;=50,Rules!$B$17,IF(G2368&gt;=30,Rules!$B$16,0)))+IF(AND(F2368=1,D2368&lt;&gt;"BWL",G2368=0),Rules!$B$27,0))</f>
        <v>0</v>
      </c>
      <c r="R2368">
        <f>IF(A2368="","",J2368*Rules!$B$19+O2368*Rules!$B$22)</f>
        <v>0</v>
      </c>
      <c r="S2368">
        <f>IF(A2368="","",IF(J2368&gt;=4,Rules!$B$21,IF(J2368&gt;=3,Rules!$B$20,0)))</f>
        <v>0</v>
      </c>
      <c r="T2368">
        <f>IF(A2368="","",K2368*Rules!$B$23+L2368*Rules!$B$24+M2368*Rules!$B$25+N2368*Rules!$B$26)</f>
        <v>0</v>
      </c>
      <c r="U2368">
        <f t="shared" si="36"/>
        <v>0</v>
      </c>
    </row>
    <row r="2369" spans="1:21" x14ac:dyDescent="0.2">
      <c r="A2369" t="str">
        <f>MatchSquad!A2369</f>
        <v>M048</v>
      </c>
      <c r="B2369" t="str">
        <f>MatchSquad!B2369</f>
        <v>P043</v>
      </c>
      <c r="C2369" t="str">
        <f>MatchSquad!C2369</f>
        <v>Mitchell Starc</v>
      </c>
      <c r="D2369" t="str">
        <f>MatchSquad!D2369</f>
        <v>BWL</v>
      </c>
      <c r="E2369" t="str">
        <f>MatchSquad!E2369</f>
        <v>DC</v>
      </c>
      <c r="F2369">
        <f>MatchSquad!G2369</f>
        <v>0</v>
      </c>
      <c r="G2369">
        <f>IF(A2369="","",SUMIFS(BallByBall!$I$2:$I$501,BallByBall!$B$2:$B$501,A2369,BallByBall!$F$2:$F$501,B2369))</f>
        <v>0</v>
      </c>
      <c r="H2369">
        <f>IF(A2369="","",COUNTIFS(BallByBall!$B$2:$B$501,A2369,BallByBall!$F$2:$F$501,B2369,BallByBall!$Q$2:$Q$501,1))</f>
        <v>0</v>
      </c>
      <c r="I2369">
        <f>IF(A2369="","",COUNTIFS(BallByBall!$B$2:$B$501,A2369,BallByBall!$F$2:$F$501,B2369,BallByBall!$R$2:$R$501,1))</f>
        <v>0</v>
      </c>
      <c r="J2369">
        <f>IF(A2369="","",SUMIFS(BallByBall!$T$2:$T$501,BallByBall!$B$2:$B$501,A2369,BallByBall!$H$2:$H$501,B2369))</f>
        <v>0</v>
      </c>
      <c r="K2369">
        <f>IF(A2369="","",SUMIFS(BallByBall!$U$2:$U$501,BallByBall!$B$2:$B$501,A2369,BallByBall!$P$2:$P$501,B2369))</f>
        <v>0</v>
      </c>
      <c r="L2369">
        <f>IF(A2369="","",SUMIFS(BallByBall!$V$2:$V$501,BallByBall!$B$2:$B$501,A2369,BallByBall!$P$2:$P$501,B2369))</f>
        <v>0</v>
      </c>
      <c r="M2369">
        <f>IF(A2369="","",SUMIFS(BallByBall!$W$2:$W$501,BallByBall!$B$2:$B$501,A2369,BallByBall!$P$2:$P$501,B2369))</f>
        <v>0</v>
      </c>
      <c r="N2369">
        <f>IF(A2369="","",SUMIFS(BallByBall!$X$2:$X$501,BallByBall!$B$2:$B$501,A2369,BallByBall!$P$2:$P$501,B2369))</f>
        <v>0</v>
      </c>
      <c r="O2369">
        <f>IF(A2369="","",SUMIFS(OverSummary!$G$2:$G$101,OverSummary!$A$2:$A$101,A2369,OverSummary!$D$2:$D$101,B2369))</f>
        <v>0</v>
      </c>
      <c r="P2369">
        <f>IF(A2369="","",G2369*Rules!$B$13+H2369*Rules!$B$14+I2369*Rules!$B$15)</f>
        <v>0</v>
      </c>
      <c r="Q2369">
        <f>IF(A2369="","",IF(G2369&gt;=100,Rules!$B$18,IF(G2369&gt;=50,Rules!$B$17,IF(G2369&gt;=30,Rules!$B$16,0)))+IF(AND(F2369=1,D2369&lt;&gt;"BWL",G2369=0),Rules!$B$27,0))</f>
        <v>0</v>
      </c>
      <c r="R2369">
        <f>IF(A2369="","",J2369*Rules!$B$19+O2369*Rules!$B$22)</f>
        <v>0</v>
      </c>
      <c r="S2369">
        <f>IF(A2369="","",IF(J2369&gt;=4,Rules!$B$21,IF(J2369&gt;=3,Rules!$B$20,0)))</f>
        <v>0</v>
      </c>
      <c r="T2369">
        <f>IF(A2369="","",K2369*Rules!$B$23+L2369*Rules!$B$24+M2369*Rules!$B$25+N2369*Rules!$B$26)</f>
        <v>0</v>
      </c>
      <c r="U2369">
        <f t="shared" si="36"/>
        <v>0</v>
      </c>
    </row>
    <row r="2370" spans="1:21" x14ac:dyDescent="0.2">
      <c r="A2370" t="str">
        <f>MatchSquad!A2370</f>
        <v>M048</v>
      </c>
      <c r="B2370" t="str">
        <f>MatchSquad!B2370</f>
        <v>P044</v>
      </c>
      <c r="C2370" t="str">
        <f>MatchSquad!C2370</f>
        <v>T. Natarajan</v>
      </c>
      <c r="D2370" t="str">
        <f>MatchSquad!D2370</f>
        <v>BWL</v>
      </c>
      <c r="E2370" t="str">
        <f>MatchSquad!E2370</f>
        <v>DC</v>
      </c>
      <c r="F2370">
        <f>MatchSquad!G2370</f>
        <v>0</v>
      </c>
      <c r="G2370">
        <f>IF(A2370="","",SUMIFS(BallByBall!$I$2:$I$501,BallByBall!$B$2:$B$501,A2370,BallByBall!$F$2:$F$501,B2370))</f>
        <v>0</v>
      </c>
      <c r="H2370">
        <f>IF(A2370="","",COUNTIFS(BallByBall!$B$2:$B$501,A2370,BallByBall!$F$2:$F$501,B2370,BallByBall!$Q$2:$Q$501,1))</f>
        <v>0</v>
      </c>
      <c r="I2370">
        <f>IF(A2370="","",COUNTIFS(BallByBall!$B$2:$B$501,A2370,BallByBall!$F$2:$F$501,B2370,BallByBall!$R$2:$R$501,1))</f>
        <v>0</v>
      </c>
      <c r="J2370">
        <f>IF(A2370="","",SUMIFS(BallByBall!$T$2:$T$501,BallByBall!$B$2:$B$501,A2370,BallByBall!$H$2:$H$501,B2370))</f>
        <v>0</v>
      </c>
      <c r="K2370">
        <f>IF(A2370="","",SUMIFS(BallByBall!$U$2:$U$501,BallByBall!$B$2:$B$501,A2370,BallByBall!$P$2:$P$501,B2370))</f>
        <v>0</v>
      </c>
      <c r="L2370">
        <f>IF(A2370="","",SUMIFS(BallByBall!$V$2:$V$501,BallByBall!$B$2:$B$501,A2370,BallByBall!$P$2:$P$501,B2370))</f>
        <v>0</v>
      </c>
      <c r="M2370">
        <f>IF(A2370="","",SUMIFS(BallByBall!$W$2:$W$501,BallByBall!$B$2:$B$501,A2370,BallByBall!$P$2:$P$501,B2370))</f>
        <v>0</v>
      </c>
      <c r="N2370">
        <f>IF(A2370="","",SUMIFS(BallByBall!$X$2:$X$501,BallByBall!$B$2:$B$501,A2370,BallByBall!$P$2:$P$501,B2370))</f>
        <v>0</v>
      </c>
      <c r="O2370">
        <f>IF(A2370="","",SUMIFS(OverSummary!$G$2:$G$101,OverSummary!$A$2:$A$101,A2370,OverSummary!$D$2:$D$101,B2370))</f>
        <v>0</v>
      </c>
      <c r="P2370">
        <f>IF(A2370="","",G2370*Rules!$B$13+H2370*Rules!$B$14+I2370*Rules!$B$15)</f>
        <v>0</v>
      </c>
      <c r="Q2370">
        <f>IF(A2370="","",IF(G2370&gt;=100,Rules!$B$18,IF(G2370&gt;=50,Rules!$B$17,IF(G2370&gt;=30,Rules!$B$16,0)))+IF(AND(F2370=1,D2370&lt;&gt;"BWL",G2370=0),Rules!$B$27,0))</f>
        <v>0</v>
      </c>
      <c r="R2370">
        <f>IF(A2370="","",J2370*Rules!$B$19+O2370*Rules!$B$22)</f>
        <v>0</v>
      </c>
      <c r="S2370">
        <f>IF(A2370="","",IF(J2370&gt;=4,Rules!$B$21,IF(J2370&gt;=3,Rules!$B$20,0)))</f>
        <v>0</v>
      </c>
      <c r="T2370">
        <f>IF(A2370="","",K2370*Rules!$B$23+L2370*Rules!$B$24+M2370*Rules!$B$25+N2370*Rules!$B$26)</f>
        <v>0</v>
      </c>
      <c r="U2370">
        <f t="shared" ref="U2370:U2433" si="37">IF(A2370="","",P2370+Q2370+R2370+S2370+T2370)</f>
        <v>0</v>
      </c>
    </row>
    <row r="2371" spans="1:21" x14ac:dyDescent="0.2">
      <c r="A2371" t="str">
        <f>MatchSquad!A2371</f>
        <v>M048</v>
      </c>
      <c r="B2371" t="str">
        <f>MatchSquad!B2371</f>
        <v>P045</v>
      </c>
      <c r="C2371" t="str">
        <f>MatchSquad!C2371</f>
        <v>Mukesh Kumar</v>
      </c>
      <c r="D2371" t="str">
        <f>MatchSquad!D2371</f>
        <v>BWL</v>
      </c>
      <c r="E2371" t="str">
        <f>MatchSquad!E2371</f>
        <v>DC</v>
      </c>
      <c r="F2371">
        <f>MatchSquad!G2371</f>
        <v>0</v>
      </c>
      <c r="G2371">
        <f>IF(A2371="","",SUMIFS(BallByBall!$I$2:$I$501,BallByBall!$B$2:$B$501,A2371,BallByBall!$F$2:$F$501,B2371))</f>
        <v>0</v>
      </c>
      <c r="H2371">
        <f>IF(A2371="","",COUNTIFS(BallByBall!$B$2:$B$501,A2371,BallByBall!$F$2:$F$501,B2371,BallByBall!$Q$2:$Q$501,1))</f>
        <v>0</v>
      </c>
      <c r="I2371">
        <f>IF(A2371="","",COUNTIFS(BallByBall!$B$2:$B$501,A2371,BallByBall!$F$2:$F$501,B2371,BallByBall!$R$2:$R$501,1))</f>
        <v>0</v>
      </c>
      <c r="J2371">
        <f>IF(A2371="","",SUMIFS(BallByBall!$T$2:$T$501,BallByBall!$B$2:$B$501,A2371,BallByBall!$H$2:$H$501,B2371))</f>
        <v>0</v>
      </c>
      <c r="K2371">
        <f>IF(A2371="","",SUMIFS(BallByBall!$U$2:$U$501,BallByBall!$B$2:$B$501,A2371,BallByBall!$P$2:$P$501,B2371))</f>
        <v>0</v>
      </c>
      <c r="L2371">
        <f>IF(A2371="","",SUMIFS(BallByBall!$V$2:$V$501,BallByBall!$B$2:$B$501,A2371,BallByBall!$P$2:$P$501,B2371))</f>
        <v>0</v>
      </c>
      <c r="M2371">
        <f>IF(A2371="","",SUMIFS(BallByBall!$W$2:$W$501,BallByBall!$B$2:$B$501,A2371,BallByBall!$P$2:$P$501,B2371))</f>
        <v>0</v>
      </c>
      <c r="N2371">
        <f>IF(A2371="","",SUMIFS(BallByBall!$X$2:$X$501,BallByBall!$B$2:$B$501,A2371,BallByBall!$P$2:$P$501,B2371))</f>
        <v>0</v>
      </c>
      <c r="O2371">
        <f>IF(A2371="","",SUMIFS(OverSummary!$G$2:$G$101,OverSummary!$A$2:$A$101,A2371,OverSummary!$D$2:$D$101,B2371))</f>
        <v>0</v>
      </c>
      <c r="P2371">
        <f>IF(A2371="","",G2371*Rules!$B$13+H2371*Rules!$B$14+I2371*Rules!$B$15)</f>
        <v>0</v>
      </c>
      <c r="Q2371">
        <f>IF(A2371="","",IF(G2371&gt;=100,Rules!$B$18,IF(G2371&gt;=50,Rules!$B$17,IF(G2371&gt;=30,Rules!$B$16,0)))+IF(AND(F2371=1,D2371&lt;&gt;"BWL",G2371=0),Rules!$B$27,0))</f>
        <v>0</v>
      </c>
      <c r="R2371">
        <f>IF(A2371="","",J2371*Rules!$B$19+O2371*Rules!$B$22)</f>
        <v>0</v>
      </c>
      <c r="S2371">
        <f>IF(A2371="","",IF(J2371&gt;=4,Rules!$B$21,IF(J2371&gt;=3,Rules!$B$20,0)))</f>
        <v>0</v>
      </c>
      <c r="T2371">
        <f>IF(A2371="","",K2371*Rules!$B$23+L2371*Rules!$B$24+M2371*Rules!$B$25+N2371*Rules!$B$26)</f>
        <v>0</v>
      </c>
      <c r="U2371">
        <f t="shared" si="37"/>
        <v>0</v>
      </c>
    </row>
    <row r="2372" spans="1:21" x14ac:dyDescent="0.2">
      <c r="A2372" t="str">
        <f>MatchSquad!A2372</f>
        <v>M048</v>
      </c>
      <c r="B2372" t="str">
        <f>MatchSquad!B2372</f>
        <v>P046</v>
      </c>
      <c r="C2372" t="str">
        <f>MatchSquad!C2372</f>
        <v>Dushmantha Chameera</v>
      </c>
      <c r="D2372" t="str">
        <f>MatchSquad!D2372</f>
        <v>BWL</v>
      </c>
      <c r="E2372" t="str">
        <f>MatchSquad!E2372</f>
        <v>DC</v>
      </c>
      <c r="F2372">
        <f>MatchSquad!G2372</f>
        <v>0</v>
      </c>
      <c r="G2372">
        <f>IF(A2372="","",SUMIFS(BallByBall!$I$2:$I$501,BallByBall!$B$2:$B$501,A2372,BallByBall!$F$2:$F$501,B2372))</f>
        <v>0</v>
      </c>
      <c r="H2372">
        <f>IF(A2372="","",COUNTIFS(BallByBall!$B$2:$B$501,A2372,BallByBall!$F$2:$F$501,B2372,BallByBall!$Q$2:$Q$501,1))</f>
        <v>0</v>
      </c>
      <c r="I2372">
        <f>IF(A2372="","",COUNTIFS(BallByBall!$B$2:$B$501,A2372,BallByBall!$F$2:$F$501,B2372,BallByBall!$R$2:$R$501,1))</f>
        <v>0</v>
      </c>
      <c r="J2372">
        <f>IF(A2372="","",SUMIFS(BallByBall!$T$2:$T$501,BallByBall!$B$2:$B$501,A2372,BallByBall!$H$2:$H$501,B2372))</f>
        <v>0</v>
      </c>
      <c r="K2372">
        <f>IF(A2372="","",SUMIFS(BallByBall!$U$2:$U$501,BallByBall!$B$2:$B$501,A2372,BallByBall!$P$2:$P$501,B2372))</f>
        <v>0</v>
      </c>
      <c r="L2372">
        <f>IF(A2372="","",SUMIFS(BallByBall!$V$2:$V$501,BallByBall!$B$2:$B$501,A2372,BallByBall!$P$2:$P$501,B2372))</f>
        <v>0</v>
      </c>
      <c r="M2372">
        <f>IF(A2372="","",SUMIFS(BallByBall!$W$2:$W$501,BallByBall!$B$2:$B$501,A2372,BallByBall!$P$2:$P$501,B2372))</f>
        <v>0</v>
      </c>
      <c r="N2372">
        <f>IF(A2372="","",SUMIFS(BallByBall!$X$2:$X$501,BallByBall!$B$2:$B$501,A2372,BallByBall!$P$2:$P$501,B2372))</f>
        <v>0</v>
      </c>
      <c r="O2372">
        <f>IF(A2372="","",SUMIFS(OverSummary!$G$2:$G$101,OverSummary!$A$2:$A$101,A2372,OverSummary!$D$2:$D$101,B2372))</f>
        <v>0</v>
      </c>
      <c r="P2372">
        <f>IF(A2372="","",G2372*Rules!$B$13+H2372*Rules!$B$14+I2372*Rules!$B$15)</f>
        <v>0</v>
      </c>
      <c r="Q2372">
        <f>IF(A2372="","",IF(G2372&gt;=100,Rules!$B$18,IF(G2372&gt;=50,Rules!$B$17,IF(G2372&gt;=30,Rules!$B$16,0)))+IF(AND(F2372=1,D2372&lt;&gt;"BWL",G2372=0),Rules!$B$27,0))</f>
        <v>0</v>
      </c>
      <c r="R2372">
        <f>IF(A2372="","",J2372*Rules!$B$19+O2372*Rules!$B$22)</f>
        <v>0</v>
      </c>
      <c r="S2372">
        <f>IF(A2372="","",IF(J2372&gt;=4,Rules!$B$21,IF(J2372&gt;=3,Rules!$B$20,0)))</f>
        <v>0</v>
      </c>
      <c r="T2372">
        <f>IF(A2372="","",K2372*Rules!$B$23+L2372*Rules!$B$24+M2372*Rules!$B$25+N2372*Rules!$B$26)</f>
        <v>0</v>
      </c>
      <c r="U2372">
        <f t="shared" si="37"/>
        <v>0</v>
      </c>
    </row>
    <row r="2373" spans="1:21" x14ac:dyDescent="0.2">
      <c r="A2373" t="str">
        <f>MatchSquad!A2373</f>
        <v>M048</v>
      </c>
      <c r="B2373" t="str">
        <f>MatchSquad!B2373</f>
        <v>P047</v>
      </c>
      <c r="C2373" t="str">
        <f>MatchSquad!C2373</f>
        <v>Auqib Nabi</v>
      </c>
      <c r="D2373" t="str">
        <f>MatchSquad!D2373</f>
        <v>BWL</v>
      </c>
      <c r="E2373" t="str">
        <f>MatchSquad!E2373</f>
        <v>DC</v>
      </c>
      <c r="F2373">
        <f>MatchSquad!G2373</f>
        <v>0</v>
      </c>
      <c r="G2373">
        <f>IF(A2373="","",SUMIFS(BallByBall!$I$2:$I$501,BallByBall!$B$2:$B$501,A2373,BallByBall!$F$2:$F$501,B2373))</f>
        <v>0</v>
      </c>
      <c r="H2373">
        <f>IF(A2373="","",COUNTIFS(BallByBall!$B$2:$B$501,A2373,BallByBall!$F$2:$F$501,B2373,BallByBall!$Q$2:$Q$501,1))</f>
        <v>0</v>
      </c>
      <c r="I2373">
        <f>IF(A2373="","",COUNTIFS(BallByBall!$B$2:$B$501,A2373,BallByBall!$F$2:$F$501,B2373,BallByBall!$R$2:$R$501,1))</f>
        <v>0</v>
      </c>
      <c r="J2373">
        <f>IF(A2373="","",SUMIFS(BallByBall!$T$2:$T$501,BallByBall!$B$2:$B$501,A2373,BallByBall!$H$2:$H$501,B2373))</f>
        <v>0</v>
      </c>
      <c r="K2373">
        <f>IF(A2373="","",SUMIFS(BallByBall!$U$2:$U$501,BallByBall!$B$2:$B$501,A2373,BallByBall!$P$2:$P$501,B2373))</f>
        <v>0</v>
      </c>
      <c r="L2373">
        <f>IF(A2373="","",SUMIFS(BallByBall!$V$2:$V$501,BallByBall!$B$2:$B$501,A2373,BallByBall!$P$2:$P$501,B2373))</f>
        <v>0</v>
      </c>
      <c r="M2373">
        <f>IF(A2373="","",SUMIFS(BallByBall!$W$2:$W$501,BallByBall!$B$2:$B$501,A2373,BallByBall!$P$2:$P$501,B2373))</f>
        <v>0</v>
      </c>
      <c r="N2373">
        <f>IF(A2373="","",SUMIFS(BallByBall!$X$2:$X$501,BallByBall!$B$2:$B$501,A2373,BallByBall!$P$2:$P$501,B2373))</f>
        <v>0</v>
      </c>
      <c r="O2373">
        <f>IF(A2373="","",SUMIFS(OverSummary!$G$2:$G$101,OverSummary!$A$2:$A$101,A2373,OverSummary!$D$2:$D$101,B2373))</f>
        <v>0</v>
      </c>
      <c r="P2373">
        <f>IF(A2373="","",G2373*Rules!$B$13+H2373*Rules!$B$14+I2373*Rules!$B$15)</f>
        <v>0</v>
      </c>
      <c r="Q2373">
        <f>IF(A2373="","",IF(G2373&gt;=100,Rules!$B$18,IF(G2373&gt;=50,Rules!$B$17,IF(G2373&gt;=30,Rules!$B$16,0)))+IF(AND(F2373=1,D2373&lt;&gt;"BWL",G2373=0),Rules!$B$27,0))</f>
        <v>0</v>
      </c>
      <c r="R2373">
        <f>IF(A2373="","",J2373*Rules!$B$19+O2373*Rules!$B$22)</f>
        <v>0</v>
      </c>
      <c r="S2373">
        <f>IF(A2373="","",IF(J2373&gt;=4,Rules!$B$21,IF(J2373&gt;=3,Rules!$B$20,0)))</f>
        <v>0</v>
      </c>
      <c r="T2373">
        <f>IF(A2373="","",K2373*Rules!$B$23+L2373*Rules!$B$24+M2373*Rules!$B$25+N2373*Rules!$B$26)</f>
        <v>0</v>
      </c>
      <c r="U2373">
        <f t="shared" si="37"/>
        <v>0</v>
      </c>
    </row>
    <row r="2374" spans="1:21" x14ac:dyDescent="0.2">
      <c r="A2374" t="str">
        <f>MatchSquad!A2374</f>
        <v>M048</v>
      </c>
      <c r="B2374" t="str">
        <f>MatchSquad!B2374</f>
        <v>P048</v>
      </c>
      <c r="C2374" t="str">
        <f>MatchSquad!C2374</f>
        <v>Lungisani Ngidi</v>
      </c>
      <c r="D2374" t="str">
        <f>MatchSquad!D2374</f>
        <v>BWL</v>
      </c>
      <c r="E2374" t="str">
        <f>MatchSquad!E2374</f>
        <v>DC</v>
      </c>
      <c r="F2374">
        <f>MatchSquad!G2374</f>
        <v>0</v>
      </c>
      <c r="G2374">
        <f>IF(A2374="","",SUMIFS(BallByBall!$I$2:$I$501,BallByBall!$B$2:$B$501,A2374,BallByBall!$F$2:$F$501,B2374))</f>
        <v>0</v>
      </c>
      <c r="H2374">
        <f>IF(A2374="","",COUNTIFS(BallByBall!$B$2:$B$501,A2374,BallByBall!$F$2:$F$501,B2374,BallByBall!$Q$2:$Q$501,1))</f>
        <v>0</v>
      </c>
      <c r="I2374">
        <f>IF(A2374="","",COUNTIFS(BallByBall!$B$2:$B$501,A2374,BallByBall!$F$2:$F$501,B2374,BallByBall!$R$2:$R$501,1))</f>
        <v>0</v>
      </c>
      <c r="J2374">
        <f>IF(A2374="","",SUMIFS(BallByBall!$T$2:$T$501,BallByBall!$B$2:$B$501,A2374,BallByBall!$H$2:$H$501,B2374))</f>
        <v>0</v>
      </c>
      <c r="K2374">
        <f>IF(A2374="","",SUMIFS(BallByBall!$U$2:$U$501,BallByBall!$B$2:$B$501,A2374,BallByBall!$P$2:$P$501,B2374))</f>
        <v>0</v>
      </c>
      <c r="L2374">
        <f>IF(A2374="","",SUMIFS(BallByBall!$V$2:$V$501,BallByBall!$B$2:$B$501,A2374,BallByBall!$P$2:$P$501,B2374))</f>
        <v>0</v>
      </c>
      <c r="M2374">
        <f>IF(A2374="","",SUMIFS(BallByBall!$W$2:$W$501,BallByBall!$B$2:$B$501,A2374,BallByBall!$P$2:$P$501,B2374))</f>
        <v>0</v>
      </c>
      <c r="N2374">
        <f>IF(A2374="","",SUMIFS(BallByBall!$X$2:$X$501,BallByBall!$B$2:$B$501,A2374,BallByBall!$P$2:$P$501,B2374))</f>
        <v>0</v>
      </c>
      <c r="O2374">
        <f>IF(A2374="","",SUMIFS(OverSummary!$G$2:$G$101,OverSummary!$A$2:$A$101,A2374,OverSummary!$D$2:$D$101,B2374))</f>
        <v>0</v>
      </c>
      <c r="P2374">
        <f>IF(A2374="","",G2374*Rules!$B$13+H2374*Rules!$B$14+I2374*Rules!$B$15)</f>
        <v>0</v>
      </c>
      <c r="Q2374">
        <f>IF(A2374="","",IF(G2374&gt;=100,Rules!$B$18,IF(G2374&gt;=50,Rules!$B$17,IF(G2374&gt;=30,Rules!$B$16,0)))+IF(AND(F2374=1,D2374&lt;&gt;"BWL",G2374=0),Rules!$B$27,0))</f>
        <v>0</v>
      </c>
      <c r="R2374">
        <f>IF(A2374="","",J2374*Rules!$B$19+O2374*Rules!$B$22)</f>
        <v>0</v>
      </c>
      <c r="S2374">
        <f>IF(A2374="","",IF(J2374&gt;=4,Rules!$B$21,IF(J2374&gt;=3,Rules!$B$20,0)))</f>
        <v>0</v>
      </c>
      <c r="T2374">
        <f>IF(A2374="","",K2374*Rules!$B$23+L2374*Rules!$B$24+M2374*Rules!$B$25+N2374*Rules!$B$26)</f>
        <v>0</v>
      </c>
      <c r="U2374">
        <f t="shared" si="37"/>
        <v>0</v>
      </c>
    </row>
    <row r="2375" spans="1:21" x14ac:dyDescent="0.2">
      <c r="A2375" t="str">
        <f>MatchSquad!A2375</f>
        <v>M048</v>
      </c>
      <c r="B2375" t="str">
        <f>MatchSquad!B2375</f>
        <v>P049</v>
      </c>
      <c r="C2375" t="str">
        <f>MatchSquad!C2375</f>
        <v>Kyle Jamieson</v>
      </c>
      <c r="D2375" t="str">
        <f>MatchSquad!D2375</f>
        <v>BWL</v>
      </c>
      <c r="E2375" t="str">
        <f>MatchSquad!E2375</f>
        <v>DC</v>
      </c>
      <c r="F2375">
        <f>MatchSquad!G2375</f>
        <v>0</v>
      </c>
      <c r="G2375">
        <f>IF(A2375="","",SUMIFS(BallByBall!$I$2:$I$501,BallByBall!$B$2:$B$501,A2375,BallByBall!$F$2:$F$501,B2375))</f>
        <v>0</v>
      </c>
      <c r="H2375">
        <f>IF(A2375="","",COUNTIFS(BallByBall!$B$2:$B$501,A2375,BallByBall!$F$2:$F$501,B2375,BallByBall!$Q$2:$Q$501,1))</f>
        <v>0</v>
      </c>
      <c r="I2375">
        <f>IF(A2375="","",COUNTIFS(BallByBall!$B$2:$B$501,A2375,BallByBall!$F$2:$F$501,B2375,BallByBall!$R$2:$R$501,1))</f>
        <v>0</v>
      </c>
      <c r="J2375">
        <f>IF(A2375="","",SUMIFS(BallByBall!$T$2:$T$501,BallByBall!$B$2:$B$501,A2375,BallByBall!$H$2:$H$501,B2375))</f>
        <v>0</v>
      </c>
      <c r="K2375">
        <f>IF(A2375="","",SUMIFS(BallByBall!$U$2:$U$501,BallByBall!$B$2:$B$501,A2375,BallByBall!$P$2:$P$501,B2375))</f>
        <v>0</v>
      </c>
      <c r="L2375">
        <f>IF(A2375="","",SUMIFS(BallByBall!$V$2:$V$501,BallByBall!$B$2:$B$501,A2375,BallByBall!$P$2:$P$501,B2375))</f>
        <v>0</v>
      </c>
      <c r="M2375">
        <f>IF(A2375="","",SUMIFS(BallByBall!$W$2:$W$501,BallByBall!$B$2:$B$501,A2375,BallByBall!$P$2:$P$501,B2375))</f>
        <v>0</v>
      </c>
      <c r="N2375">
        <f>IF(A2375="","",SUMIFS(BallByBall!$X$2:$X$501,BallByBall!$B$2:$B$501,A2375,BallByBall!$P$2:$P$501,B2375))</f>
        <v>0</v>
      </c>
      <c r="O2375">
        <f>IF(A2375="","",SUMIFS(OverSummary!$G$2:$G$101,OverSummary!$A$2:$A$101,A2375,OverSummary!$D$2:$D$101,B2375))</f>
        <v>0</v>
      </c>
      <c r="P2375">
        <f>IF(A2375="","",G2375*Rules!$B$13+H2375*Rules!$B$14+I2375*Rules!$B$15)</f>
        <v>0</v>
      </c>
      <c r="Q2375">
        <f>IF(A2375="","",IF(G2375&gt;=100,Rules!$B$18,IF(G2375&gt;=50,Rules!$B$17,IF(G2375&gt;=30,Rules!$B$16,0)))+IF(AND(F2375=1,D2375&lt;&gt;"BWL",G2375=0),Rules!$B$27,0))</f>
        <v>0</v>
      </c>
      <c r="R2375">
        <f>IF(A2375="","",J2375*Rules!$B$19+O2375*Rules!$B$22)</f>
        <v>0</v>
      </c>
      <c r="S2375">
        <f>IF(A2375="","",IF(J2375&gt;=4,Rules!$B$21,IF(J2375&gt;=3,Rules!$B$20,0)))</f>
        <v>0</v>
      </c>
      <c r="T2375">
        <f>IF(A2375="","",K2375*Rules!$B$23+L2375*Rules!$B$24+M2375*Rules!$B$25+N2375*Rules!$B$26)</f>
        <v>0</v>
      </c>
      <c r="U2375">
        <f t="shared" si="37"/>
        <v>0</v>
      </c>
    </row>
    <row r="2376" spans="1:21" x14ac:dyDescent="0.2">
      <c r="A2376" t="str">
        <f>MatchSquad!A2376</f>
        <v>M048</v>
      </c>
      <c r="B2376" t="str">
        <f>MatchSquad!B2376</f>
        <v>P050</v>
      </c>
      <c r="C2376" t="str">
        <f>MatchSquad!C2376</f>
        <v>Kuldeep Yadav</v>
      </c>
      <c r="D2376" t="str">
        <f>MatchSquad!D2376</f>
        <v>BWL</v>
      </c>
      <c r="E2376" t="str">
        <f>MatchSquad!E2376</f>
        <v>DC</v>
      </c>
      <c r="F2376">
        <f>MatchSquad!G2376</f>
        <v>0</v>
      </c>
      <c r="G2376">
        <f>IF(A2376="","",SUMIFS(BallByBall!$I$2:$I$501,BallByBall!$B$2:$B$501,A2376,BallByBall!$F$2:$F$501,B2376))</f>
        <v>0</v>
      </c>
      <c r="H2376">
        <f>IF(A2376="","",COUNTIFS(BallByBall!$B$2:$B$501,A2376,BallByBall!$F$2:$F$501,B2376,BallByBall!$Q$2:$Q$501,1))</f>
        <v>0</v>
      </c>
      <c r="I2376">
        <f>IF(A2376="","",COUNTIFS(BallByBall!$B$2:$B$501,A2376,BallByBall!$F$2:$F$501,B2376,BallByBall!$R$2:$R$501,1))</f>
        <v>0</v>
      </c>
      <c r="J2376">
        <f>IF(A2376="","",SUMIFS(BallByBall!$T$2:$T$501,BallByBall!$B$2:$B$501,A2376,BallByBall!$H$2:$H$501,B2376))</f>
        <v>0</v>
      </c>
      <c r="K2376">
        <f>IF(A2376="","",SUMIFS(BallByBall!$U$2:$U$501,BallByBall!$B$2:$B$501,A2376,BallByBall!$P$2:$P$501,B2376))</f>
        <v>0</v>
      </c>
      <c r="L2376">
        <f>IF(A2376="","",SUMIFS(BallByBall!$V$2:$V$501,BallByBall!$B$2:$B$501,A2376,BallByBall!$P$2:$P$501,B2376))</f>
        <v>0</v>
      </c>
      <c r="M2376">
        <f>IF(A2376="","",SUMIFS(BallByBall!$W$2:$W$501,BallByBall!$B$2:$B$501,A2376,BallByBall!$P$2:$P$501,B2376))</f>
        <v>0</v>
      </c>
      <c r="N2376">
        <f>IF(A2376="","",SUMIFS(BallByBall!$X$2:$X$501,BallByBall!$B$2:$B$501,A2376,BallByBall!$P$2:$P$501,B2376))</f>
        <v>0</v>
      </c>
      <c r="O2376">
        <f>IF(A2376="","",SUMIFS(OverSummary!$G$2:$G$101,OverSummary!$A$2:$A$101,A2376,OverSummary!$D$2:$D$101,B2376))</f>
        <v>0</v>
      </c>
      <c r="P2376">
        <f>IF(A2376="","",G2376*Rules!$B$13+H2376*Rules!$B$14+I2376*Rules!$B$15)</f>
        <v>0</v>
      </c>
      <c r="Q2376">
        <f>IF(A2376="","",IF(G2376&gt;=100,Rules!$B$18,IF(G2376&gt;=50,Rules!$B$17,IF(G2376&gt;=30,Rules!$B$16,0)))+IF(AND(F2376=1,D2376&lt;&gt;"BWL",G2376=0),Rules!$B$27,0))</f>
        <v>0</v>
      </c>
      <c r="R2376">
        <f>IF(A2376="","",J2376*Rules!$B$19+O2376*Rules!$B$22)</f>
        <v>0</v>
      </c>
      <c r="S2376">
        <f>IF(A2376="","",IF(J2376&gt;=4,Rules!$B$21,IF(J2376&gt;=3,Rules!$B$20,0)))</f>
        <v>0</v>
      </c>
      <c r="T2376">
        <f>IF(A2376="","",K2376*Rules!$B$23+L2376*Rules!$B$24+M2376*Rules!$B$25+N2376*Rules!$B$26)</f>
        <v>0</v>
      </c>
      <c r="U2376">
        <f t="shared" si="37"/>
        <v>0</v>
      </c>
    </row>
    <row r="2377" spans="1:21" x14ac:dyDescent="0.2">
      <c r="A2377" t="str">
        <f>MatchSquad!A2377</f>
        <v>M048</v>
      </c>
      <c r="B2377" t="str">
        <f>MatchSquad!B2377</f>
        <v>P001</v>
      </c>
      <c r="C2377" t="str">
        <f>MatchSquad!C2377</f>
        <v>Ruturaj Gaikwad</v>
      </c>
      <c r="D2377" t="str">
        <f>MatchSquad!D2377</f>
        <v>BAT</v>
      </c>
      <c r="E2377" t="str">
        <f>MatchSquad!E2377</f>
        <v>CSK</v>
      </c>
      <c r="F2377">
        <f>MatchSquad!G2377</f>
        <v>0</v>
      </c>
      <c r="G2377">
        <f>IF(A2377="","",SUMIFS(BallByBall!$I$2:$I$501,BallByBall!$B$2:$B$501,A2377,BallByBall!$F$2:$F$501,B2377))</f>
        <v>0</v>
      </c>
      <c r="H2377">
        <f>IF(A2377="","",COUNTIFS(BallByBall!$B$2:$B$501,A2377,BallByBall!$F$2:$F$501,B2377,BallByBall!$Q$2:$Q$501,1))</f>
        <v>0</v>
      </c>
      <c r="I2377">
        <f>IF(A2377="","",COUNTIFS(BallByBall!$B$2:$B$501,A2377,BallByBall!$F$2:$F$501,B2377,BallByBall!$R$2:$R$501,1))</f>
        <v>0</v>
      </c>
      <c r="J2377">
        <f>IF(A2377="","",SUMIFS(BallByBall!$T$2:$T$501,BallByBall!$B$2:$B$501,A2377,BallByBall!$H$2:$H$501,B2377))</f>
        <v>0</v>
      </c>
      <c r="K2377">
        <f>IF(A2377="","",SUMIFS(BallByBall!$U$2:$U$501,BallByBall!$B$2:$B$501,A2377,BallByBall!$P$2:$P$501,B2377))</f>
        <v>0</v>
      </c>
      <c r="L2377">
        <f>IF(A2377="","",SUMIFS(BallByBall!$V$2:$V$501,BallByBall!$B$2:$B$501,A2377,BallByBall!$P$2:$P$501,B2377))</f>
        <v>0</v>
      </c>
      <c r="M2377">
        <f>IF(A2377="","",SUMIFS(BallByBall!$W$2:$W$501,BallByBall!$B$2:$B$501,A2377,BallByBall!$P$2:$P$501,B2377))</f>
        <v>0</v>
      </c>
      <c r="N2377">
        <f>IF(A2377="","",SUMIFS(BallByBall!$X$2:$X$501,BallByBall!$B$2:$B$501,A2377,BallByBall!$P$2:$P$501,B2377))</f>
        <v>0</v>
      </c>
      <c r="O2377">
        <f>IF(A2377="","",SUMIFS(OverSummary!$G$2:$G$101,OverSummary!$A$2:$A$101,A2377,OverSummary!$D$2:$D$101,B2377))</f>
        <v>0</v>
      </c>
      <c r="P2377">
        <f>IF(A2377="","",G2377*Rules!$B$13+H2377*Rules!$B$14+I2377*Rules!$B$15)</f>
        <v>0</v>
      </c>
      <c r="Q2377">
        <f>IF(A2377="","",IF(G2377&gt;=100,Rules!$B$18,IF(G2377&gt;=50,Rules!$B$17,IF(G2377&gt;=30,Rules!$B$16,0)))+IF(AND(F2377=1,D2377&lt;&gt;"BWL",G2377=0),Rules!$B$27,0))</f>
        <v>0</v>
      </c>
      <c r="R2377">
        <f>IF(A2377="","",J2377*Rules!$B$19+O2377*Rules!$B$22)</f>
        <v>0</v>
      </c>
      <c r="S2377">
        <f>IF(A2377="","",IF(J2377&gt;=4,Rules!$B$21,IF(J2377&gt;=3,Rules!$B$20,0)))</f>
        <v>0</v>
      </c>
      <c r="T2377">
        <f>IF(A2377="","",K2377*Rules!$B$23+L2377*Rules!$B$24+M2377*Rules!$B$25+N2377*Rules!$B$26)</f>
        <v>0</v>
      </c>
      <c r="U2377">
        <f t="shared" si="37"/>
        <v>0</v>
      </c>
    </row>
    <row r="2378" spans="1:21" x14ac:dyDescent="0.2">
      <c r="A2378" t="str">
        <f>MatchSquad!A2378</f>
        <v>M048</v>
      </c>
      <c r="B2378" t="str">
        <f>MatchSquad!B2378</f>
        <v>P002</v>
      </c>
      <c r="C2378" t="str">
        <f>MatchSquad!C2378</f>
        <v>MS Dhoni</v>
      </c>
      <c r="D2378" t="str">
        <f>MatchSquad!D2378</f>
        <v>WK</v>
      </c>
      <c r="E2378" t="str">
        <f>MatchSquad!E2378</f>
        <v>CSK</v>
      </c>
      <c r="F2378">
        <f>MatchSquad!G2378</f>
        <v>0</v>
      </c>
      <c r="G2378">
        <f>IF(A2378="","",SUMIFS(BallByBall!$I$2:$I$501,BallByBall!$B$2:$B$501,A2378,BallByBall!$F$2:$F$501,B2378))</f>
        <v>0</v>
      </c>
      <c r="H2378">
        <f>IF(A2378="","",COUNTIFS(BallByBall!$B$2:$B$501,A2378,BallByBall!$F$2:$F$501,B2378,BallByBall!$Q$2:$Q$501,1))</f>
        <v>0</v>
      </c>
      <c r="I2378">
        <f>IF(A2378="","",COUNTIFS(BallByBall!$B$2:$B$501,A2378,BallByBall!$F$2:$F$501,B2378,BallByBall!$R$2:$R$501,1))</f>
        <v>0</v>
      </c>
      <c r="J2378">
        <f>IF(A2378="","",SUMIFS(BallByBall!$T$2:$T$501,BallByBall!$B$2:$B$501,A2378,BallByBall!$H$2:$H$501,B2378))</f>
        <v>0</v>
      </c>
      <c r="K2378">
        <f>IF(A2378="","",SUMIFS(BallByBall!$U$2:$U$501,BallByBall!$B$2:$B$501,A2378,BallByBall!$P$2:$P$501,B2378))</f>
        <v>0</v>
      </c>
      <c r="L2378">
        <f>IF(A2378="","",SUMIFS(BallByBall!$V$2:$V$501,BallByBall!$B$2:$B$501,A2378,BallByBall!$P$2:$P$501,B2378))</f>
        <v>0</v>
      </c>
      <c r="M2378">
        <f>IF(A2378="","",SUMIFS(BallByBall!$W$2:$W$501,BallByBall!$B$2:$B$501,A2378,BallByBall!$P$2:$P$501,B2378))</f>
        <v>0</v>
      </c>
      <c r="N2378">
        <f>IF(A2378="","",SUMIFS(BallByBall!$X$2:$X$501,BallByBall!$B$2:$B$501,A2378,BallByBall!$P$2:$P$501,B2378))</f>
        <v>0</v>
      </c>
      <c r="O2378">
        <f>IF(A2378="","",SUMIFS(OverSummary!$G$2:$G$101,OverSummary!$A$2:$A$101,A2378,OverSummary!$D$2:$D$101,B2378))</f>
        <v>0</v>
      </c>
      <c r="P2378">
        <f>IF(A2378="","",G2378*Rules!$B$13+H2378*Rules!$B$14+I2378*Rules!$B$15)</f>
        <v>0</v>
      </c>
      <c r="Q2378">
        <f>IF(A2378="","",IF(G2378&gt;=100,Rules!$B$18,IF(G2378&gt;=50,Rules!$B$17,IF(G2378&gt;=30,Rules!$B$16,0)))+IF(AND(F2378=1,D2378&lt;&gt;"BWL",G2378=0),Rules!$B$27,0))</f>
        <v>0</v>
      </c>
      <c r="R2378">
        <f>IF(A2378="","",J2378*Rules!$B$19+O2378*Rules!$B$22)</f>
        <v>0</v>
      </c>
      <c r="S2378">
        <f>IF(A2378="","",IF(J2378&gt;=4,Rules!$B$21,IF(J2378&gt;=3,Rules!$B$20,0)))</f>
        <v>0</v>
      </c>
      <c r="T2378">
        <f>IF(A2378="","",K2378*Rules!$B$23+L2378*Rules!$B$24+M2378*Rules!$B$25+N2378*Rules!$B$26)</f>
        <v>0</v>
      </c>
      <c r="U2378">
        <f t="shared" si="37"/>
        <v>0</v>
      </c>
    </row>
    <row r="2379" spans="1:21" x14ac:dyDescent="0.2">
      <c r="A2379" t="str">
        <f>MatchSquad!A2379</f>
        <v>M048</v>
      </c>
      <c r="B2379" t="str">
        <f>MatchSquad!B2379</f>
        <v>P003</v>
      </c>
      <c r="C2379" t="str">
        <f>MatchSquad!C2379</f>
        <v>Sanju Samson</v>
      </c>
      <c r="D2379" t="str">
        <f>MatchSquad!D2379</f>
        <v>WK</v>
      </c>
      <c r="E2379" t="str">
        <f>MatchSquad!E2379</f>
        <v>CSK</v>
      </c>
      <c r="F2379">
        <f>MatchSquad!G2379</f>
        <v>0</v>
      </c>
      <c r="G2379">
        <f>IF(A2379="","",SUMIFS(BallByBall!$I$2:$I$501,BallByBall!$B$2:$B$501,A2379,BallByBall!$F$2:$F$501,B2379))</f>
        <v>0</v>
      </c>
      <c r="H2379">
        <f>IF(A2379="","",COUNTIFS(BallByBall!$B$2:$B$501,A2379,BallByBall!$F$2:$F$501,B2379,BallByBall!$Q$2:$Q$501,1))</f>
        <v>0</v>
      </c>
      <c r="I2379">
        <f>IF(A2379="","",COUNTIFS(BallByBall!$B$2:$B$501,A2379,BallByBall!$F$2:$F$501,B2379,BallByBall!$R$2:$R$501,1))</f>
        <v>0</v>
      </c>
      <c r="J2379">
        <f>IF(A2379="","",SUMIFS(BallByBall!$T$2:$T$501,BallByBall!$B$2:$B$501,A2379,BallByBall!$H$2:$H$501,B2379))</f>
        <v>0</v>
      </c>
      <c r="K2379">
        <f>IF(A2379="","",SUMIFS(BallByBall!$U$2:$U$501,BallByBall!$B$2:$B$501,A2379,BallByBall!$P$2:$P$501,B2379))</f>
        <v>0</v>
      </c>
      <c r="L2379">
        <f>IF(A2379="","",SUMIFS(BallByBall!$V$2:$V$501,BallByBall!$B$2:$B$501,A2379,BallByBall!$P$2:$P$501,B2379))</f>
        <v>0</v>
      </c>
      <c r="M2379">
        <f>IF(A2379="","",SUMIFS(BallByBall!$W$2:$W$501,BallByBall!$B$2:$B$501,A2379,BallByBall!$P$2:$P$501,B2379))</f>
        <v>0</v>
      </c>
      <c r="N2379">
        <f>IF(A2379="","",SUMIFS(BallByBall!$X$2:$X$501,BallByBall!$B$2:$B$501,A2379,BallByBall!$P$2:$P$501,B2379))</f>
        <v>0</v>
      </c>
      <c r="O2379">
        <f>IF(A2379="","",SUMIFS(OverSummary!$G$2:$G$101,OverSummary!$A$2:$A$101,A2379,OverSummary!$D$2:$D$101,B2379))</f>
        <v>0</v>
      </c>
      <c r="P2379">
        <f>IF(A2379="","",G2379*Rules!$B$13+H2379*Rules!$B$14+I2379*Rules!$B$15)</f>
        <v>0</v>
      </c>
      <c r="Q2379">
        <f>IF(A2379="","",IF(G2379&gt;=100,Rules!$B$18,IF(G2379&gt;=50,Rules!$B$17,IF(G2379&gt;=30,Rules!$B$16,0)))+IF(AND(F2379=1,D2379&lt;&gt;"BWL",G2379=0),Rules!$B$27,0))</f>
        <v>0</v>
      </c>
      <c r="R2379">
        <f>IF(A2379="","",J2379*Rules!$B$19+O2379*Rules!$B$22)</f>
        <v>0</v>
      </c>
      <c r="S2379">
        <f>IF(A2379="","",IF(J2379&gt;=4,Rules!$B$21,IF(J2379&gt;=3,Rules!$B$20,0)))</f>
        <v>0</v>
      </c>
      <c r="T2379">
        <f>IF(A2379="","",K2379*Rules!$B$23+L2379*Rules!$B$24+M2379*Rules!$B$25+N2379*Rules!$B$26)</f>
        <v>0</v>
      </c>
      <c r="U2379">
        <f t="shared" si="37"/>
        <v>0</v>
      </c>
    </row>
    <row r="2380" spans="1:21" x14ac:dyDescent="0.2">
      <c r="A2380" t="str">
        <f>MatchSquad!A2380</f>
        <v>M048</v>
      </c>
      <c r="B2380" t="str">
        <f>MatchSquad!B2380</f>
        <v>P004</v>
      </c>
      <c r="C2380" t="str">
        <f>MatchSquad!C2380</f>
        <v>Dewald Brevis</v>
      </c>
      <c r="D2380" t="str">
        <f>MatchSquad!D2380</f>
        <v>BAT</v>
      </c>
      <c r="E2380" t="str">
        <f>MatchSquad!E2380</f>
        <v>CSK</v>
      </c>
      <c r="F2380">
        <f>MatchSquad!G2380</f>
        <v>0</v>
      </c>
      <c r="G2380">
        <f>IF(A2380="","",SUMIFS(BallByBall!$I$2:$I$501,BallByBall!$B$2:$B$501,A2380,BallByBall!$F$2:$F$501,B2380))</f>
        <v>0</v>
      </c>
      <c r="H2380">
        <f>IF(A2380="","",COUNTIFS(BallByBall!$B$2:$B$501,A2380,BallByBall!$F$2:$F$501,B2380,BallByBall!$Q$2:$Q$501,1))</f>
        <v>0</v>
      </c>
      <c r="I2380">
        <f>IF(A2380="","",COUNTIFS(BallByBall!$B$2:$B$501,A2380,BallByBall!$F$2:$F$501,B2380,BallByBall!$R$2:$R$501,1))</f>
        <v>0</v>
      </c>
      <c r="J2380">
        <f>IF(A2380="","",SUMIFS(BallByBall!$T$2:$T$501,BallByBall!$B$2:$B$501,A2380,BallByBall!$H$2:$H$501,B2380))</f>
        <v>0</v>
      </c>
      <c r="K2380">
        <f>IF(A2380="","",SUMIFS(BallByBall!$U$2:$U$501,BallByBall!$B$2:$B$501,A2380,BallByBall!$P$2:$P$501,B2380))</f>
        <v>0</v>
      </c>
      <c r="L2380">
        <f>IF(A2380="","",SUMIFS(BallByBall!$V$2:$V$501,BallByBall!$B$2:$B$501,A2380,BallByBall!$P$2:$P$501,B2380))</f>
        <v>0</v>
      </c>
      <c r="M2380">
        <f>IF(A2380="","",SUMIFS(BallByBall!$W$2:$W$501,BallByBall!$B$2:$B$501,A2380,BallByBall!$P$2:$P$501,B2380))</f>
        <v>0</v>
      </c>
      <c r="N2380">
        <f>IF(A2380="","",SUMIFS(BallByBall!$X$2:$X$501,BallByBall!$B$2:$B$501,A2380,BallByBall!$P$2:$P$501,B2380))</f>
        <v>0</v>
      </c>
      <c r="O2380">
        <f>IF(A2380="","",SUMIFS(OverSummary!$G$2:$G$101,OverSummary!$A$2:$A$101,A2380,OverSummary!$D$2:$D$101,B2380))</f>
        <v>0</v>
      </c>
      <c r="P2380">
        <f>IF(A2380="","",G2380*Rules!$B$13+H2380*Rules!$B$14+I2380*Rules!$B$15)</f>
        <v>0</v>
      </c>
      <c r="Q2380">
        <f>IF(A2380="","",IF(G2380&gt;=100,Rules!$B$18,IF(G2380&gt;=50,Rules!$B$17,IF(G2380&gt;=30,Rules!$B$16,0)))+IF(AND(F2380=1,D2380&lt;&gt;"BWL",G2380=0),Rules!$B$27,0))</f>
        <v>0</v>
      </c>
      <c r="R2380">
        <f>IF(A2380="","",J2380*Rules!$B$19+O2380*Rules!$B$22)</f>
        <v>0</v>
      </c>
      <c r="S2380">
        <f>IF(A2380="","",IF(J2380&gt;=4,Rules!$B$21,IF(J2380&gt;=3,Rules!$B$20,0)))</f>
        <v>0</v>
      </c>
      <c r="T2380">
        <f>IF(A2380="","",K2380*Rules!$B$23+L2380*Rules!$B$24+M2380*Rules!$B$25+N2380*Rules!$B$26)</f>
        <v>0</v>
      </c>
      <c r="U2380">
        <f t="shared" si="37"/>
        <v>0</v>
      </c>
    </row>
    <row r="2381" spans="1:21" x14ac:dyDescent="0.2">
      <c r="A2381" t="str">
        <f>MatchSquad!A2381</f>
        <v>M048</v>
      </c>
      <c r="B2381" t="str">
        <f>MatchSquad!B2381</f>
        <v>P005</v>
      </c>
      <c r="C2381" t="str">
        <f>MatchSquad!C2381</f>
        <v>Ayush Mhatre</v>
      </c>
      <c r="D2381" t="str">
        <f>MatchSquad!D2381</f>
        <v>BAT</v>
      </c>
      <c r="E2381" t="str">
        <f>MatchSquad!E2381</f>
        <v>CSK</v>
      </c>
      <c r="F2381">
        <f>MatchSquad!G2381</f>
        <v>0</v>
      </c>
      <c r="G2381">
        <f>IF(A2381="","",SUMIFS(BallByBall!$I$2:$I$501,BallByBall!$B$2:$B$501,A2381,BallByBall!$F$2:$F$501,B2381))</f>
        <v>0</v>
      </c>
      <c r="H2381">
        <f>IF(A2381="","",COUNTIFS(BallByBall!$B$2:$B$501,A2381,BallByBall!$F$2:$F$501,B2381,BallByBall!$Q$2:$Q$501,1))</f>
        <v>0</v>
      </c>
      <c r="I2381">
        <f>IF(A2381="","",COUNTIFS(BallByBall!$B$2:$B$501,A2381,BallByBall!$F$2:$F$501,B2381,BallByBall!$R$2:$R$501,1))</f>
        <v>0</v>
      </c>
      <c r="J2381">
        <f>IF(A2381="","",SUMIFS(BallByBall!$T$2:$T$501,BallByBall!$B$2:$B$501,A2381,BallByBall!$H$2:$H$501,B2381))</f>
        <v>0</v>
      </c>
      <c r="K2381">
        <f>IF(A2381="","",SUMIFS(BallByBall!$U$2:$U$501,BallByBall!$B$2:$B$501,A2381,BallByBall!$P$2:$P$501,B2381))</f>
        <v>0</v>
      </c>
      <c r="L2381">
        <f>IF(A2381="","",SUMIFS(BallByBall!$V$2:$V$501,BallByBall!$B$2:$B$501,A2381,BallByBall!$P$2:$P$501,B2381))</f>
        <v>0</v>
      </c>
      <c r="M2381">
        <f>IF(A2381="","",SUMIFS(BallByBall!$W$2:$W$501,BallByBall!$B$2:$B$501,A2381,BallByBall!$P$2:$P$501,B2381))</f>
        <v>0</v>
      </c>
      <c r="N2381">
        <f>IF(A2381="","",SUMIFS(BallByBall!$X$2:$X$501,BallByBall!$B$2:$B$501,A2381,BallByBall!$P$2:$P$501,B2381))</f>
        <v>0</v>
      </c>
      <c r="O2381">
        <f>IF(A2381="","",SUMIFS(OverSummary!$G$2:$G$101,OverSummary!$A$2:$A$101,A2381,OverSummary!$D$2:$D$101,B2381))</f>
        <v>0</v>
      </c>
      <c r="P2381">
        <f>IF(A2381="","",G2381*Rules!$B$13+H2381*Rules!$B$14+I2381*Rules!$B$15)</f>
        <v>0</v>
      </c>
      <c r="Q2381">
        <f>IF(A2381="","",IF(G2381&gt;=100,Rules!$B$18,IF(G2381&gt;=50,Rules!$B$17,IF(G2381&gt;=30,Rules!$B$16,0)))+IF(AND(F2381=1,D2381&lt;&gt;"BWL",G2381=0),Rules!$B$27,0))</f>
        <v>0</v>
      </c>
      <c r="R2381">
        <f>IF(A2381="","",J2381*Rules!$B$19+O2381*Rules!$B$22)</f>
        <v>0</v>
      </c>
      <c r="S2381">
        <f>IF(A2381="","",IF(J2381&gt;=4,Rules!$B$21,IF(J2381&gt;=3,Rules!$B$20,0)))</f>
        <v>0</v>
      </c>
      <c r="T2381">
        <f>IF(A2381="","",K2381*Rules!$B$23+L2381*Rules!$B$24+M2381*Rules!$B$25+N2381*Rules!$B$26)</f>
        <v>0</v>
      </c>
      <c r="U2381">
        <f t="shared" si="37"/>
        <v>0</v>
      </c>
    </row>
    <row r="2382" spans="1:21" x14ac:dyDescent="0.2">
      <c r="A2382" t="str">
        <f>MatchSquad!A2382</f>
        <v>M048</v>
      </c>
      <c r="B2382" t="str">
        <f>MatchSquad!B2382</f>
        <v>P006</v>
      </c>
      <c r="C2382" t="str">
        <f>MatchSquad!C2382</f>
        <v>Kartik Sharma</v>
      </c>
      <c r="D2382" t="str">
        <f>MatchSquad!D2382</f>
        <v>WK</v>
      </c>
      <c r="E2382" t="str">
        <f>MatchSquad!E2382</f>
        <v>CSK</v>
      </c>
      <c r="F2382">
        <f>MatchSquad!G2382</f>
        <v>0</v>
      </c>
      <c r="G2382">
        <f>IF(A2382="","",SUMIFS(BallByBall!$I$2:$I$501,BallByBall!$B$2:$B$501,A2382,BallByBall!$F$2:$F$501,B2382))</f>
        <v>0</v>
      </c>
      <c r="H2382">
        <f>IF(A2382="","",COUNTIFS(BallByBall!$B$2:$B$501,A2382,BallByBall!$F$2:$F$501,B2382,BallByBall!$Q$2:$Q$501,1))</f>
        <v>0</v>
      </c>
      <c r="I2382">
        <f>IF(A2382="","",COUNTIFS(BallByBall!$B$2:$B$501,A2382,BallByBall!$F$2:$F$501,B2382,BallByBall!$R$2:$R$501,1))</f>
        <v>0</v>
      </c>
      <c r="J2382">
        <f>IF(A2382="","",SUMIFS(BallByBall!$T$2:$T$501,BallByBall!$B$2:$B$501,A2382,BallByBall!$H$2:$H$501,B2382))</f>
        <v>0</v>
      </c>
      <c r="K2382">
        <f>IF(A2382="","",SUMIFS(BallByBall!$U$2:$U$501,BallByBall!$B$2:$B$501,A2382,BallByBall!$P$2:$P$501,B2382))</f>
        <v>0</v>
      </c>
      <c r="L2382">
        <f>IF(A2382="","",SUMIFS(BallByBall!$V$2:$V$501,BallByBall!$B$2:$B$501,A2382,BallByBall!$P$2:$P$501,B2382))</f>
        <v>0</v>
      </c>
      <c r="M2382">
        <f>IF(A2382="","",SUMIFS(BallByBall!$W$2:$W$501,BallByBall!$B$2:$B$501,A2382,BallByBall!$P$2:$P$501,B2382))</f>
        <v>0</v>
      </c>
      <c r="N2382">
        <f>IF(A2382="","",SUMIFS(BallByBall!$X$2:$X$501,BallByBall!$B$2:$B$501,A2382,BallByBall!$P$2:$P$501,B2382))</f>
        <v>0</v>
      </c>
      <c r="O2382">
        <f>IF(A2382="","",SUMIFS(OverSummary!$G$2:$G$101,OverSummary!$A$2:$A$101,A2382,OverSummary!$D$2:$D$101,B2382))</f>
        <v>0</v>
      </c>
      <c r="P2382">
        <f>IF(A2382="","",G2382*Rules!$B$13+H2382*Rules!$B$14+I2382*Rules!$B$15)</f>
        <v>0</v>
      </c>
      <c r="Q2382">
        <f>IF(A2382="","",IF(G2382&gt;=100,Rules!$B$18,IF(G2382&gt;=50,Rules!$B$17,IF(G2382&gt;=30,Rules!$B$16,0)))+IF(AND(F2382=1,D2382&lt;&gt;"BWL",G2382=0),Rules!$B$27,0))</f>
        <v>0</v>
      </c>
      <c r="R2382">
        <f>IF(A2382="","",J2382*Rules!$B$19+O2382*Rules!$B$22)</f>
        <v>0</v>
      </c>
      <c r="S2382">
        <f>IF(A2382="","",IF(J2382&gt;=4,Rules!$B$21,IF(J2382&gt;=3,Rules!$B$20,0)))</f>
        <v>0</v>
      </c>
      <c r="T2382">
        <f>IF(A2382="","",K2382*Rules!$B$23+L2382*Rules!$B$24+M2382*Rules!$B$25+N2382*Rules!$B$26)</f>
        <v>0</v>
      </c>
      <c r="U2382">
        <f t="shared" si="37"/>
        <v>0</v>
      </c>
    </row>
    <row r="2383" spans="1:21" x14ac:dyDescent="0.2">
      <c r="A2383" t="str">
        <f>MatchSquad!A2383</f>
        <v>M048</v>
      </c>
      <c r="B2383" t="str">
        <f>MatchSquad!B2383</f>
        <v>P007</v>
      </c>
      <c r="C2383" t="str">
        <f>MatchSquad!C2383</f>
        <v>Sarfaraz Khan</v>
      </c>
      <c r="D2383" t="str">
        <f>MatchSquad!D2383</f>
        <v>BAT</v>
      </c>
      <c r="E2383" t="str">
        <f>MatchSquad!E2383</f>
        <v>CSK</v>
      </c>
      <c r="F2383">
        <f>MatchSquad!G2383</f>
        <v>0</v>
      </c>
      <c r="G2383">
        <f>IF(A2383="","",SUMIFS(BallByBall!$I$2:$I$501,BallByBall!$B$2:$B$501,A2383,BallByBall!$F$2:$F$501,B2383))</f>
        <v>0</v>
      </c>
      <c r="H2383">
        <f>IF(A2383="","",COUNTIFS(BallByBall!$B$2:$B$501,A2383,BallByBall!$F$2:$F$501,B2383,BallByBall!$Q$2:$Q$501,1))</f>
        <v>0</v>
      </c>
      <c r="I2383">
        <f>IF(A2383="","",COUNTIFS(BallByBall!$B$2:$B$501,A2383,BallByBall!$F$2:$F$501,B2383,BallByBall!$R$2:$R$501,1))</f>
        <v>0</v>
      </c>
      <c r="J2383">
        <f>IF(A2383="","",SUMIFS(BallByBall!$T$2:$T$501,BallByBall!$B$2:$B$501,A2383,BallByBall!$H$2:$H$501,B2383))</f>
        <v>0</v>
      </c>
      <c r="K2383">
        <f>IF(A2383="","",SUMIFS(BallByBall!$U$2:$U$501,BallByBall!$B$2:$B$501,A2383,BallByBall!$P$2:$P$501,B2383))</f>
        <v>0</v>
      </c>
      <c r="L2383">
        <f>IF(A2383="","",SUMIFS(BallByBall!$V$2:$V$501,BallByBall!$B$2:$B$501,A2383,BallByBall!$P$2:$P$501,B2383))</f>
        <v>0</v>
      </c>
      <c r="M2383">
        <f>IF(A2383="","",SUMIFS(BallByBall!$W$2:$W$501,BallByBall!$B$2:$B$501,A2383,BallByBall!$P$2:$P$501,B2383))</f>
        <v>0</v>
      </c>
      <c r="N2383">
        <f>IF(A2383="","",SUMIFS(BallByBall!$X$2:$X$501,BallByBall!$B$2:$B$501,A2383,BallByBall!$P$2:$P$501,B2383))</f>
        <v>0</v>
      </c>
      <c r="O2383">
        <f>IF(A2383="","",SUMIFS(OverSummary!$G$2:$G$101,OverSummary!$A$2:$A$101,A2383,OverSummary!$D$2:$D$101,B2383))</f>
        <v>0</v>
      </c>
      <c r="P2383">
        <f>IF(A2383="","",G2383*Rules!$B$13+H2383*Rules!$B$14+I2383*Rules!$B$15)</f>
        <v>0</v>
      </c>
      <c r="Q2383">
        <f>IF(A2383="","",IF(G2383&gt;=100,Rules!$B$18,IF(G2383&gt;=50,Rules!$B$17,IF(G2383&gt;=30,Rules!$B$16,0)))+IF(AND(F2383=1,D2383&lt;&gt;"BWL",G2383=0),Rules!$B$27,0))</f>
        <v>0</v>
      </c>
      <c r="R2383">
        <f>IF(A2383="","",J2383*Rules!$B$19+O2383*Rules!$B$22)</f>
        <v>0</v>
      </c>
      <c r="S2383">
        <f>IF(A2383="","",IF(J2383&gt;=4,Rules!$B$21,IF(J2383&gt;=3,Rules!$B$20,0)))</f>
        <v>0</v>
      </c>
      <c r="T2383">
        <f>IF(A2383="","",K2383*Rules!$B$23+L2383*Rules!$B$24+M2383*Rules!$B$25+N2383*Rules!$B$26)</f>
        <v>0</v>
      </c>
      <c r="U2383">
        <f t="shared" si="37"/>
        <v>0</v>
      </c>
    </row>
    <row r="2384" spans="1:21" x14ac:dyDescent="0.2">
      <c r="A2384" t="str">
        <f>MatchSquad!A2384</f>
        <v>M048</v>
      </c>
      <c r="B2384" t="str">
        <f>MatchSquad!B2384</f>
        <v>P008</v>
      </c>
      <c r="C2384" t="str">
        <f>MatchSquad!C2384</f>
        <v>Urvil Patel</v>
      </c>
      <c r="D2384" t="str">
        <f>MatchSquad!D2384</f>
        <v>WK</v>
      </c>
      <c r="E2384" t="str">
        <f>MatchSquad!E2384</f>
        <v>CSK</v>
      </c>
      <c r="F2384">
        <f>MatchSquad!G2384</f>
        <v>0</v>
      </c>
      <c r="G2384">
        <f>IF(A2384="","",SUMIFS(BallByBall!$I$2:$I$501,BallByBall!$B$2:$B$501,A2384,BallByBall!$F$2:$F$501,B2384))</f>
        <v>0</v>
      </c>
      <c r="H2384">
        <f>IF(A2384="","",COUNTIFS(BallByBall!$B$2:$B$501,A2384,BallByBall!$F$2:$F$501,B2384,BallByBall!$Q$2:$Q$501,1))</f>
        <v>0</v>
      </c>
      <c r="I2384">
        <f>IF(A2384="","",COUNTIFS(BallByBall!$B$2:$B$501,A2384,BallByBall!$F$2:$F$501,B2384,BallByBall!$R$2:$R$501,1))</f>
        <v>0</v>
      </c>
      <c r="J2384">
        <f>IF(A2384="","",SUMIFS(BallByBall!$T$2:$T$501,BallByBall!$B$2:$B$501,A2384,BallByBall!$H$2:$H$501,B2384))</f>
        <v>0</v>
      </c>
      <c r="K2384">
        <f>IF(A2384="","",SUMIFS(BallByBall!$U$2:$U$501,BallByBall!$B$2:$B$501,A2384,BallByBall!$P$2:$P$501,B2384))</f>
        <v>0</v>
      </c>
      <c r="L2384">
        <f>IF(A2384="","",SUMIFS(BallByBall!$V$2:$V$501,BallByBall!$B$2:$B$501,A2384,BallByBall!$P$2:$P$501,B2384))</f>
        <v>0</v>
      </c>
      <c r="M2384">
        <f>IF(A2384="","",SUMIFS(BallByBall!$W$2:$W$501,BallByBall!$B$2:$B$501,A2384,BallByBall!$P$2:$P$501,B2384))</f>
        <v>0</v>
      </c>
      <c r="N2384">
        <f>IF(A2384="","",SUMIFS(BallByBall!$X$2:$X$501,BallByBall!$B$2:$B$501,A2384,BallByBall!$P$2:$P$501,B2384))</f>
        <v>0</v>
      </c>
      <c r="O2384">
        <f>IF(A2384="","",SUMIFS(OverSummary!$G$2:$G$101,OverSummary!$A$2:$A$101,A2384,OverSummary!$D$2:$D$101,B2384))</f>
        <v>0</v>
      </c>
      <c r="P2384">
        <f>IF(A2384="","",G2384*Rules!$B$13+H2384*Rules!$B$14+I2384*Rules!$B$15)</f>
        <v>0</v>
      </c>
      <c r="Q2384">
        <f>IF(A2384="","",IF(G2384&gt;=100,Rules!$B$18,IF(G2384&gt;=50,Rules!$B$17,IF(G2384&gt;=30,Rules!$B$16,0)))+IF(AND(F2384=1,D2384&lt;&gt;"BWL",G2384=0),Rules!$B$27,0))</f>
        <v>0</v>
      </c>
      <c r="R2384">
        <f>IF(A2384="","",J2384*Rules!$B$19+O2384*Rules!$B$22)</f>
        <v>0</v>
      </c>
      <c r="S2384">
        <f>IF(A2384="","",IF(J2384&gt;=4,Rules!$B$21,IF(J2384&gt;=3,Rules!$B$20,0)))</f>
        <v>0</v>
      </c>
      <c r="T2384">
        <f>IF(A2384="","",K2384*Rules!$B$23+L2384*Rules!$B$24+M2384*Rules!$B$25+N2384*Rules!$B$26)</f>
        <v>0</v>
      </c>
      <c r="U2384">
        <f t="shared" si="37"/>
        <v>0</v>
      </c>
    </row>
    <row r="2385" spans="1:21" x14ac:dyDescent="0.2">
      <c r="A2385" t="str">
        <f>MatchSquad!A2385</f>
        <v>M048</v>
      </c>
      <c r="B2385" t="str">
        <f>MatchSquad!B2385</f>
        <v>P009</v>
      </c>
      <c r="C2385" t="str">
        <f>MatchSquad!C2385</f>
        <v>Jamie Overton</v>
      </c>
      <c r="D2385" t="str">
        <f>MatchSquad!D2385</f>
        <v>AR</v>
      </c>
      <c r="E2385" t="str">
        <f>MatchSquad!E2385</f>
        <v>CSK</v>
      </c>
      <c r="F2385">
        <f>MatchSquad!G2385</f>
        <v>0</v>
      </c>
      <c r="G2385">
        <f>IF(A2385="","",SUMIFS(BallByBall!$I$2:$I$501,BallByBall!$B$2:$B$501,A2385,BallByBall!$F$2:$F$501,B2385))</f>
        <v>0</v>
      </c>
      <c r="H2385">
        <f>IF(A2385="","",COUNTIFS(BallByBall!$B$2:$B$501,A2385,BallByBall!$F$2:$F$501,B2385,BallByBall!$Q$2:$Q$501,1))</f>
        <v>0</v>
      </c>
      <c r="I2385">
        <f>IF(A2385="","",COUNTIFS(BallByBall!$B$2:$B$501,A2385,BallByBall!$F$2:$F$501,B2385,BallByBall!$R$2:$R$501,1))</f>
        <v>0</v>
      </c>
      <c r="J2385">
        <f>IF(A2385="","",SUMIFS(BallByBall!$T$2:$T$501,BallByBall!$B$2:$B$501,A2385,BallByBall!$H$2:$H$501,B2385))</f>
        <v>0</v>
      </c>
      <c r="K2385">
        <f>IF(A2385="","",SUMIFS(BallByBall!$U$2:$U$501,BallByBall!$B$2:$B$501,A2385,BallByBall!$P$2:$P$501,B2385))</f>
        <v>0</v>
      </c>
      <c r="L2385">
        <f>IF(A2385="","",SUMIFS(BallByBall!$V$2:$V$501,BallByBall!$B$2:$B$501,A2385,BallByBall!$P$2:$P$501,B2385))</f>
        <v>0</v>
      </c>
      <c r="M2385">
        <f>IF(A2385="","",SUMIFS(BallByBall!$W$2:$W$501,BallByBall!$B$2:$B$501,A2385,BallByBall!$P$2:$P$501,B2385))</f>
        <v>0</v>
      </c>
      <c r="N2385">
        <f>IF(A2385="","",SUMIFS(BallByBall!$X$2:$X$501,BallByBall!$B$2:$B$501,A2385,BallByBall!$P$2:$P$501,B2385))</f>
        <v>0</v>
      </c>
      <c r="O2385">
        <f>IF(A2385="","",SUMIFS(OverSummary!$G$2:$G$101,OverSummary!$A$2:$A$101,A2385,OverSummary!$D$2:$D$101,B2385))</f>
        <v>0</v>
      </c>
      <c r="P2385">
        <f>IF(A2385="","",G2385*Rules!$B$13+H2385*Rules!$B$14+I2385*Rules!$B$15)</f>
        <v>0</v>
      </c>
      <c r="Q2385">
        <f>IF(A2385="","",IF(G2385&gt;=100,Rules!$B$18,IF(G2385&gt;=50,Rules!$B$17,IF(G2385&gt;=30,Rules!$B$16,0)))+IF(AND(F2385=1,D2385&lt;&gt;"BWL",G2385=0),Rules!$B$27,0))</f>
        <v>0</v>
      </c>
      <c r="R2385">
        <f>IF(A2385="","",J2385*Rules!$B$19+O2385*Rules!$B$22)</f>
        <v>0</v>
      </c>
      <c r="S2385">
        <f>IF(A2385="","",IF(J2385&gt;=4,Rules!$B$21,IF(J2385&gt;=3,Rules!$B$20,0)))</f>
        <v>0</v>
      </c>
      <c r="T2385">
        <f>IF(A2385="","",K2385*Rules!$B$23+L2385*Rules!$B$24+M2385*Rules!$B$25+N2385*Rules!$B$26)</f>
        <v>0</v>
      </c>
      <c r="U2385">
        <f t="shared" si="37"/>
        <v>0</v>
      </c>
    </row>
    <row r="2386" spans="1:21" x14ac:dyDescent="0.2">
      <c r="A2386" t="str">
        <f>MatchSquad!A2386</f>
        <v>M048</v>
      </c>
      <c r="B2386" t="str">
        <f>MatchSquad!B2386</f>
        <v>P010</v>
      </c>
      <c r="C2386" t="str">
        <f>MatchSquad!C2386</f>
        <v>Ramakrishna Ghosh</v>
      </c>
      <c r="D2386" t="str">
        <f>MatchSquad!D2386</f>
        <v>AR</v>
      </c>
      <c r="E2386" t="str">
        <f>MatchSquad!E2386</f>
        <v>CSK</v>
      </c>
      <c r="F2386">
        <f>MatchSquad!G2386</f>
        <v>0</v>
      </c>
      <c r="G2386">
        <f>IF(A2386="","",SUMIFS(BallByBall!$I$2:$I$501,BallByBall!$B$2:$B$501,A2386,BallByBall!$F$2:$F$501,B2386))</f>
        <v>0</v>
      </c>
      <c r="H2386">
        <f>IF(A2386="","",COUNTIFS(BallByBall!$B$2:$B$501,A2386,BallByBall!$F$2:$F$501,B2386,BallByBall!$Q$2:$Q$501,1))</f>
        <v>0</v>
      </c>
      <c r="I2386">
        <f>IF(A2386="","",COUNTIFS(BallByBall!$B$2:$B$501,A2386,BallByBall!$F$2:$F$501,B2386,BallByBall!$R$2:$R$501,1))</f>
        <v>0</v>
      </c>
      <c r="J2386">
        <f>IF(A2386="","",SUMIFS(BallByBall!$T$2:$T$501,BallByBall!$B$2:$B$501,A2386,BallByBall!$H$2:$H$501,B2386))</f>
        <v>0</v>
      </c>
      <c r="K2386">
        <f>IF(A2386="","",SUMIFS(BallByBall!$U$2:$U$501,BallByBall!$B$2:$B$501,A2386,BallByBall!$P$2:$P$501,B2386))</f>
        <v>0</v>
      </c>
      <c r="L2386">
        <f>IF(A2386="","",SUMIFS(BallByBall!$V$2:$V$501,BallByBall!$B$2:$B$501,A2386,BallByBall!$P$2:$P$501,B2386))</f>
        <v>0</v>
      </c>
      <c r="M2386">
        <f>IF(A2386="","",SUMIFS(BallByBall!$W$2:$W$501,BallByBall!$B$2:$B$501,A2386,BallByBall!$P$2:$P$501,B2386))</f>
        <v>0</v>
      </c>
      <c r="N2386">
        <f>IF(A2386="","",SUMIFS(BallByBall!$X$2:$X$501,BallByBall!$B$2:$B$501,A2386,BallByBall!$P$2:$P$501,B2386))</f>
        <v>0</v>
      </c>
      <c r="O2386">
        <f>IF(A2386="","",SUMIFS(OverSummary!$G$2:$G$101,OverSummary!$A$2:$A$101,A2386,OverSummary!$D$2:$D$101,B2386))</f>
        <v>0</v>
      </c>
      <c r="P2386">
        <f>IF(A2386="","",G2386*Rules!$B$13+H2386*Rules!$B$14+I2386*Rules!$B$15)</f>
        <v>0</v>
      </c>
      <c r="Q2386">
        <f>IF(A2386="","",IF(G2386&gt;=100,Rules!$B$18,IF(G2386&gt;=50,Rules!$B$17,IF(G2386&gt;=30,Rules!$B$16,0)))+IF(AND(F2386=1,D2386&lt;&gt;"BWL",G2386=0),Rules!$B$27,0))</f>
        <v>0</v>
      </c>
      <c r="R2386">
        <f>IF(A2386="","",J2386*Rules!$B$19+O2386*Rules!$B$22)</f>
        <v>0</v>
      </c>
      <c r="S2386">
        <f>IF(A2386="","",IF(J2386&gt;=4,Rules!$B$21,IF(J2386&gt;=3,Rules!$B$20,0)))</f>
        <v>0</v>
      </c>
      <c r="T2386">
        <f>IF(A2386="","",K2386*Rules!$B$23+L2386*Rules!$B$24+M2386*Rules!$B$25+N2386*Rules!$B$26)</f>
        <v>0</v>
      </c>
      <c r="U2386">
        <f t="shared" si="37"/>
        <v>0</v>
      </c>
    </row>
    <row r="2387" spans="1:21" x14ac:dyDescent="0.2">
      <c r="A2387" t="str">
        <f>MatchSquad!A2387</f>
        <v>M048</v>
      </c>
      <c r="B2387" t="str">
        <f>MatchSquad!B2387</f>
        <v>P011</v>
      </c>
      <c r="C2387" t="str">
        <f>MatchSquad!C2387</f>
        <v>Prashant Veer</v>
      </c>
      <c r="D2387" t="str">
        <f>MatchSquad!D2387</f>
        <v>AR</v>
      </c>
      <c r="E2387" t="str">
        <f>MatchSquad!E2387</f>
        <v>CSK</v>
      </c>
      <c r="F2387">
        <f>MatchSquad!G2387</f>
        <v>0</v>
      </c>
      <c r="G2387">
        <f>IF(A2387="","",SUMIFS(BallByBall!$I$2:$I$501,BallByBall!$B$2:$B$501,A2387,BallByBall!$F$2:$F$501,B2387))</f>
        <v>0</v>
      </c>
      <c r="H2387">
        <f>IF(A2387="","",COUNTIFS(BallByBall!$B$2:$B$501,A2387,BallByBall!$F$2:$F$501,B2387,BallByBall!$Q$2:$Q$501,1))</f>
        <v>0</v>
      </c>
      <c r="I2387">
        <f>IF(A2387="","",COUNTIFS(BallByBall!$B$2:$B$501,A2387,BallByBall!$F$2:$F$501,B2387,BallByBall!$R$2:$R$501,1))</f>
        <v>0</v>
      </c>
      <c r="J2387">
        <f>IF(A2387="","",SUMIFS(BallByBall!$T$2:$T$501,BallByBall!$B$2:$B$501,A2387,BallByBall!$H$2:$H$501,B2387))</f>
        <v>0</v>
      </c>
      <c r="K2387">
        <f>IF(A2387="","",SUMIFS(BallByBall!$U$2:$U$501,BallByBall!$B$2:$B$501,A2387,BallByBall!$P$2:$P$501,B2387))</f>
        <v>0</v>
      </c>
      <c r="L2387">
        <f>IF(A2387="","",SUMIFS(BallByBall!$V$2:$V$501,BallByBall!$B$2:$B$501,A2387,BallByBall!$P$2:$P$501,B2387))</f>
        <v>0</v>
      </c>
      <c r="M2387">
        <f>IF(A2387="","",SUMIFS(BallByBall!$W$2:$W$501,BallByBall!$B$2:$B$501,A2387,BallByBall!$P$2:$P$501,B2387))</f>
        <v>0</v>
      </c>
      <c r="N2387">
        <f>IF(A2387="","",SUMIFS(BallByBall!$X$2:$X$501,BallByBall!$B$2:$B$501,A2387,BallByBall!$P$2:$P$501,B2387))</f>
        <v>0</v>
      </c>
      <c r="O2387">
        <f>IF(A2387="","",SUMIFS(OverSummary!$G$2:$G$101,OverSummary!$A$2:$A$101,A2387,OverSummary!$D$2:$D$101,B2387))</f>
        <v>0</v>
      </c>
      <c r="P2387">
        <f>IF(A2387="","",G2387*Rules!$B$13+H2387*Rules!$B$14+I2387*Rules!$B$15)</f>
        <v>0</v>
      </c>
      <c r="Q2387">
        <f>IF(A2387="","",IF(G2387&gt;=100,Rules!$B$18,IF(G2387&gt;=50,Rules!$B$17,IF(G2387&gt;=30,Rules!$B$16,0)))+IF(AND(F2387=1,D2387&lt;&gt;"BWL",G2387=0),Rules!$B$27,0))</f>
        <v>0</v>
      </c>
      <c r="R2387">
        <f>IF(A2387="","",J2387*Rules!$B$19+O2387*Rules!$B$22)</f>
        <v>0</v>
      </c>
      <c r="S2387">
        <f>IF(A2387="","",IF(J2387&gt;=4,Rules!$B$21,IF(J2387&gt;=3,Rules!$B$20,0)))</f>
        <v>0</v>
      </c>
      <c r="T2387">
        <f>IF(A2387="","",K2387*Rules!$B$23+L2387*Rules!$B$24+M2387*Rules!$B$25+N2387*Rules!$B$26)</f>
        <v>0</v>
      </c>
      <c r="U2387">
        <f t="shared" si="37"/>
        <v>0</v>
      </c>
    </row>
    <row r="2388" spans="1:21" x14ac:dyDescent="0.2">
      <c r="A2388" t="str">
        <f>MatchSquad!A2388</f>
        <v>M048</v>
      </c>
      <c r="B2388" t="str">
        <f>MatchSquad!B2388</f>
        <v>P012</v>
      </c>
      <c r="C2388" t="str">
        <f>MatchSquad!C2388</f>
        <v>Matthew William Short</v>
      </c>
      <c r="D2388" t="str">
        <f>MatchSquad!D2388</f>
        <v>AR</v>
      </c>
      <c r="E2388" t="str">
        <f>MatchSquad!E2388</f>
        <v>CSK</v>
      </c>
      <c r="F2388">
        <f>MatchSquad!G2388</f>
        <v>0</v>
      </c>
      <c r="G2388">
        <f>IF(A2388="","",SUMIFS(BallByBall!$I$2:$I$501,BallByBall!$B$2:$B$501,A2388,BallByBall!$F$2:$F$501,B2388))</f>
        <v>0</v>
      </c>
      <c r="H2388">
        <f>IF(A2388="","",COUNTIFS(BallByBall!$B$2:$B$501,A2388,BallByBall!$F$2:$F$501,B2388,BallByBall!$Q$2:$Q$501,1))</f>
        <v>0</v>
      </c>
      <c r="I2388">
        <f>IF(A2388="","",COUNTIFS(BallByBall!$B$2:$B$501,A2388,BallByBall!$F$2:$F$501,B2388,BallByBall!$R$2:$R$501,1))</f>
        <v>0</v>
      </c>
      <c r="J2388">
        <f>IF(A2388="","",SUMIFS(BallByBall!$T$2:$T$501,BallByBall!$B$2:$B$501,A2388,BallByBall!$H$2:$H$501,B2388))</f>
        <v>0</v>
      </c>
      <c r="K2388">
        <f>IF(A2388="","",SUMIFS(BallByBall!$U$2:$U$501,BallByBall!$B$2:$B$501,A2388,BallByBall!$P$2:$P$501,B2388))</f>
        <v>0</v>
      </c>
      <c r="L2388">
        <f>IF(A2388="","",SUMIFS(BallByBall!$V$2:$V$501,BallByBall!$B$2:$B$501,A2388,BallByBall!$P$2:$P$501,B2388))</f>
        <v>0</v>
      </c>
      <c r="M2388">
        <f>IF(A2388="","",SUMIFS(BallByBall!$W$2:$W$501,BallByBall!$B$2:$B$501,A2388,BallByBall!$P$2:$P$501,B2388))</f>
        <v>0</v>
      </c>
      <c r="N2388">
        <f>IF(A2388="","",SUMIFS(BallByBall!$X$2:$X$501,BallByBall!$B$2:$B$501,A2388,BallByBall!$P$2:$P$501,B2388))</f>
        <v>0</v>
      </c>
      <c r="O2388">
        <f>IF(A2388="","",SUMIFS(OverSummary!$G$2:$G$101,OverSummary!$A$2:$A$101,A2388,OverSummary!$D$2:$D$101,B2388))</f>
        <v>0</v>
      </c>
      <c r="P2388">
        <f>IF(A2388="","",G2388*Rules!$B$13+H2388*Rules!$B$14+I2388*Rules!$B$15)</f>
        <v>0</v>
      </c>
      <c r="Q2388">
        <f>IF(A2388="","",IF(G2388&gt;=100,Rules!$B$18,IF(G2388&gt;=50,Rules!$B$17,IF(G2388&gt;=30,Rules!$B$16,0)))+IF(AND(F2388=1,D2388&lt;&gt;"BWL",G2388=0),Rules!$B$27,0))</f>
        <v>0</v>
      </c>
      <c r="R2388">
        <f>IF(A2388="","",J2388*Rules!$B$19+O2388*Rules!$B$22)</f>
        <v>0</v>
      </c>
      <c r="S2388">
        <f>IF(A2388="","",IF(J2388&gt;=4,Rules!$B$21,IF(J2388&gt;=3,Rules!$B$20,0)))</f>
        <v>0</v>
      </c>
      <c r="T2388">
        <f>IF(A2388="","",K2388*Rules!$B$23+L2388*Rules!$B$24+M2388*Rules!$B$25+N2388*Rules!$B$26)</f>
        <v>0</v>
      </c>
      <c r="U2388">
        <f t="shared" si="37"/>
        <v>0</v>
      </c>
    </row>
    <row r="2389" spans="1:21" x14ac:dyDescent="0.2">
      <c r="A2389" t="str">
        <f>MatchSquad!A2389</f>
        <v>M048</v>
      </c>
      <c r="B2389" t="str">
        <f>MatchSquad!B2389</f>
        <v>P013</v>
      </c>
      <c r="C2389" t="str">
        <f>MatchSquad!C2389</f>
        <v>Aman Khan</v>
      </c>
      <c r="D2389" t="str">
        <f>MatchSquad!D2389</f>
        <v>AR</v>
      </c>
      <c r="E2389" t="str">
        <f>MatchSquad!E2389</f>
        <v>CSK</v>
      </c>
      <c r="F2389">
        <f>MatchSquad!G2389</f>
        <v>0</v>
      </c>
      <c r="G2389">
        <f>IF(A2389="","",SUMIFS(BallByBall!$I$2:$I$501,BallByBall!$B$2:$B$501,A2389,BallByBall!$F$2:$F$501,B2389))</f>
        <v>0</v>
      </c>
      <c r="H2389">
        <f>IF(A2389="","",COUNTIFS(BallByBall!$B$2:$B$501,A2389,BallByBall!$F$2:$F$501,B2389,BallByBall!$Q$2:$Q$501,1))</f>
        <v>0</v>
      </c>
      <c r="I2389">
        <f>IF(A2389="","",COUNTIFS(BallByBall!$B$2:$B$501,A2389,BallByBall!$F$2:$F$501,B2389,BallByBall!$R$2:$R$501,1))</f>
        <v>0</v>
      </c>
      <c r="J2389">
        <f>IF(A2389="","",SUMIFS(BallByBall!$T$2:$T$501,BallByBall!$B$2:$B$501,A2389,BallByBall!$H$2:$H$501,B2389))</f>
        <v>0</v>
      </c>
      <c r="K2389">
        <f>IF(A2389="","",SUMIFS(BallByBall!$U$2:$U$501,BallByBall!$B$2:$B$501,A2389,BallByBall!$P$2:$P$501,B2389))</f>
        <v>0</v>
      </c>
      <c r="L2389">
        <f>IF(A2389="","",SUMIFS(BallByBall!$V$2:$V$501,BallByBall!$B$2:$B$501,A2389,BallByBall!$P$2:$P$501,B2389))</f>
        <v>0</v>
      </c>
      <c r="M2389">
        <f>IF(A2389="","",SUMIFS(BallByBall!$W$2:$W$501,BallByBall!$B$2:$B$501,A2389,BallByBall!$P$2:$P$501,B2389))</f>
        <v>0</v>
      </c>
      <c r="N2389">
        <f>IF(A2389="","",SUMIFS(BallByBall!$X$2:$X$501,BallByBall!$B$2:$B$501,A2389,BallByBall!$P$2:$P$501,B2389))</f>
        <v>0</v>
      </c>
      <c r="O2389">
        <f>IF(A2389="","",SUMIFS(OverSummary!$G$2:$G$101,OverSummary!$A$2:$A$101,A2389,OverSummary!$D$2:$D$101,B2389))</f>
        <v>0</v>
      </c>
      <c r="P2389">
        <f>IF(A2389="","",G2389*Rules!$B$13+H2389*Rules!$B$14+I2389*Rules!$B$15)</f>
        <v>0</v>
      </c>
      <c r="Q2389">
        <f>IF(A2389="","",IF(G2389&gt;=100,Rules!$B$18,IF(G2389&gt;=50,Rules!$B$17,IF(G2389&gt;=30,Rules!$B$16,0)))+IF(AND(F2389=1,D2389&lt;&gt;"BWL",G2389=0),Rules!$B$27,0))</f>
        <v>0</v>
      </c>
      <c r="R2389">
        <f>IF(A2389="","",J2389*Rules!$B$19+O2389*Rules!$B$22)</f>
        <v>0</v>
      </c>
      <c r="S2389">
        <f>IF(A2389="","",IF(J2389&gt;=4,Rules!$B$21,IF(J2389&gt;=3,Rules!$B$20,0)))</f>
        <v>0</v>
      </c>
      <c r="T2389">
        <f>IF(A2389="","",K2389*Rules!$B$23+L2389*Rules!$B$24+M2389*Rules!$B$25+N2389*Rules!$B$26)</f>
        <v>0</v>
      </c>
      <c r="U2389">
        <f t="shared" si="37"/>
        <v>0</v>
      </c>
    </row>
    <row r="2390" spans="1:21" x14ac:dyDescent="0.2">
      <c r="A2390" t="str">
        <f>MatchSquad!A2390</f>
        <v>M048</v>
      </c>
      <c r="B2390" t="str">
        <f>MatchSquad!B2390</f>
        <v>P014</v>
      </c>
      <c r="C2390" t="str">
        <f>MatchSquad!C2390</f>
        <v>Zak Foulkes</v>
      </c>
      <c r="D2390" t="str">
        <f>MatchSquad!D2390</f>
        <v>AR</v>
      </c>
      <c r="E2390" t="str">
        <f>MatchSquad!E2390</f>
        <v>CSK</v>
      </c>
      <c r="F2390">
        <f>MatchSquad!G2390</f>
        <v>0</v>
      </c>
      <c r="G2390">
        <f>IF(A2390="","",SUMIFS(BallByBall!$I$2:$I$501,BallByBall!$B$2:$B$501,A2390,BallByBall!$F$2:$F$501,B2390))</f>
        <v>0</v>
      </c>
      <c r="H2390">
        <f>IF(A2390="","",COUNTIFS(BallByBall!$B$2:$B$501,A2390,BallByBall!$F$2:$F$501,B2390,BallByBall!$Q$2:$Q$501,1))</f>
        <v>0</v>
      </c>
      <c r="I2390">
        <f>IF(A2390="","",COUNTIFS(BallByBall!$B$2:$B$501,A2390,BallByBall!$F$2:$F$501,B2390,BallByBall!$R$2:$R$501,1))</f>
        <v>0</v>
      </c>
      <c r="J2390">
        <f>IF(A2390="","",SUMIFS(BallByBall!$T$2:$T$501,BallByBall!$B$2:$B$501,A2390,BallByBall!$H$2:$H$501,B2390))</f>
        <v>0</v>
      </c>
      <c r="K2390">
        <f>IF(A2390="","",SUMIFS(BallByBall!$U$2:$U$501,BallByBall!$B$2:$B$501,A2390,BallByBall!$P$2:$P$501,B2390))</f>
        <v>0</v>
      </c>
      <c r="L2390">
        <f>IF(A2390="","",SUMIFS(BallByBall!$V$2:$V$501,BallByBall!$B$2:$B$501,A2390,BallByBall!$P$2:$P$501,B2390))</f>
        <v>0</v>
      </c>
      <c r="M2390">
        <f>IF(A2390="","",SUMIFS(BallByBall!$W$2:$W$501,BallByBall!$B$2:$B$501,A2390,BallByBall!$P$2:$P$501,B2390))</f>
        <v>0</v>
      </c>
      <c r="N2390">
        <f>IF(A2390="","",SUMIFS(BallByBall!$X$2:$X$501,BallByBall!$B$2:$B$501,A2390,BallByBall!$P$2:$P$501,B2390))</f>
        <v>0</v>
      </c>
      <c r="O2390">
        <f>IF(A2390="","",SUMIFS(OverSummary!$G$2:$G$101,OverSummary!$A$2:$A$101,A2390,OverSummary!$D$2:$D$101,B2390))</f>
        <v>0</v>
      </c>
      <c r="P2390">
        <f>IF(A2390="","",G2390*Rules!$B$13+H2390*Rules!$B$14+I2390*Rules!$B$15)</f>
        <v>0</v>
      </c>
      <c r="Q2390">
        <f>IF(A2390="","",IF(G2390&gt;=100,Rules!$B$18,IF(G2390&gt;=50,Rules!$B$17,IF(G2390&gt;=30,Rules!$B$16,0)))+IF(AND(F2390=1,D2390&lt;&gt;"BWL",G2390=0),Rules!$B$27,0))</f>
        <v>0</v>
      </c>
      <c r="R2390">
        <f>IF(A2390="","",J2390*Rules!$B$19+O2390*Rules!$B$22)</f>
        <v>0</v>
      </c>
      <c r="S2390">
        <f>IF(A2390="","",IF(J2390&gt;=4,Rules!$B$21,IF(J2390&gt;=3,Rules!$B$20,0)))</f>
        <v>0</v>
      </c>
      <c r="T2390">
        <f>IF(A2390="","",K2390*Rules!$B$23+L2390*Rules!$B$24+M2390*Rules!$B$25+N2390*Rules!$B$26)</f>
        <v>0</v>
      </c>
      <c r="U2390">
        <f t="shared" si="37"/>
        <v>0</v>
      </c>
    </row>
    <row r="2391" spans="1:21" x14ac:dyDescent="0.2">
      <c r="A2391" t="str">
        <f>MatchSquad!A2391</f>
        <v>M048</v>
      </c>
      <c r="B2391" t="str">
        <f>MatchSquad!B2391</f>
        <v>P015</v>
      </c>
      <c r="C2391" t="str">
        <f>MatchSquad!C2391</f>
        <v>Shivam Dube</v>
      </c>
      <c r="D2391" t="str">
        <f>MatchSquad!D2391</f>
        <v>AR</v>
      </c>
      <c r="E2391" t="str">
        <f>MatchSquad!E2391</f>
        <v>CSK</v>
      </c>
      <c r="F2391">
        <f>MatchSquad!G2391</f>
        <v>0</v>
      </c>
      <c r="G2391">
        <f>IF(A2391="","",SUMIFS(BallByBall!$I$2:$I$501,BallByBall!$B$2:$B$501,A2391,BallByBall!$F$2:$F$501,B2391))</f>
        <v>0</v>
      </c>
      <c r="H2391">
        <f>IF(A2391="","",COUNTIFS(BallByBall!$B$2:$B$501,A2391,BallByBall!$F$2:$F$501,B2391,BallByBall!$Q$2:$Q$501,1))</f>
        <v>0</v>
      </c>
      <c r="I2391">
        <f>IF(A2391="","",COUNTIFS(BallByBall!$B$2:$B$501,A2391,BallByBall!$F$2:$F$501,B2391,BallByBall!$R$2:$R$501,1))</f>
        <v>0</v>
      </c>
      <c r="J2391">
        <f>IF(A2391="","",SUMIFS(BallByBall!$T$2:$T$501,BallByBall!$B$2:$B$501,A2391,BallByBall!$H$2:$H$501,B2391))</f>
        <v>0</v>
      </c>
      <c r="K2391">
        <f>IF(A2391="","",SUMIFS(BallByBall!$U$2:$U$501,BallByBall!$B$2:$B$501,A2391,BallByBall!$P$2:$P$501,B2391))</f>
        <v>0</v>
      </c>
      <c r="L2391">
        <f>IF(A2391="","",SUMIFS(BallByBall!$V$2:$V$501,BallByBall!$B$2:$B$501,A2391,BallByBall!$P$2:$P$501,B2391))</f>
        <v>0</v>
      </c>
      <c r="M2391">
        <f>IF(A2391="","",SUMIFS(BallByBall!$W$2:$W$501,BallByBall!$B$2:$B$501,A2391,BallByBall!$P$2:$P$501,B2391))</f>
        <v>0</v>
      </c>
      <c r="N2391">
        <f>IF(A2391="","",SUMIFS(BallByBall!$X$2:$X$501,BallByBall!$B$2:$B$501,A2391,BallByBall!$P$2:$P$501,B2391))</f>
        <v>0</v>
      </c>
      <c r="O2391">
        <f>IF(A2391="","",SUMIFS(OverSummary!$G$2:$G$101,OverSummary!$A$2:$A$101,A2391,OverSummary!$D$2:$D$101,B2391))</f>
        <v>0</v>
      </c>
      <c r="P2391">
        <f>IF(A2391="","",G2391*Rules!$B$13+H2391*Rules!$B$14+I2391*Rules!$B$15)</f>
        <v>0</v>
      </c>
      <c r="Q2391">
        <f>IF(A2391="","",IF(G2391&gt;=100,Rules!$B$18,IF(G2391&gt;=50,Rules!$B$17,IF(G2391&gt;=30,Rules!$B$16,0)))+IF(AND(F2391=1,D2391&lt;&gt;"BWL",G2391=0),Rules!$B$27,0))</f>
        <v>0</v>
      </c>
      <c r="R2391">
        <f>IF(A2391="","",J2391*Rules!$B$19+O2391*Rules!$B$22)</f>
        <v>0</v>
      </c>
      <c r="S2391">
        <f>IF(A2391="","",IF(J2391&gt;=4,Rules!$B$21,IF(J2391&gt;=3,Rules!$B$20,0)))</f>
        <v>0</v>
      </c>
      <c r="T2391">
        <f>IF(A2391="","",K2391*Rules!$B$23+L2391*Rules!$B$24+M2391*Rules!$B$25+N2391*Rules!$B$26)</f>
        <v>0</v>
      </c>
      <c r="U2391">
        <f t="shared" si="37"/>
        <v>0</v>
      </c>
    </row>
    <row r="2392" spans="1:21" x14ac:dyDescent="0.2">
      <c r="A2392" t="str">
        <f>MatchSquad!A2392</f>
        <v>M048</v>
      </c>
      <c r="B2392" t="str">
        <f>MatchSquad!B2392</f>
        <v>P016</v>
      </c>
      <c r="C2392" t="str">
        <f>MatchSquad!C2392</f>
        <v>Khaleel Ahmed</v>
      </c>
      <c r="D2392" t="str">
        <f>MatchSquad!D2392</f>
        <v>BWL</v>
      </c>
      <c r="E2392" t="str">
        <f>MatchSquad!E2392</f>
        <v>CSK</v>
      </c>
      <c r="F2392">
        <f>MatchSquad!G2392</f>
        <v>0</v>
      </c>
      <c r="G2392">
        <f>IF(A2392="","",SUMIFS(BallByBall!$I$2:$I$501,BallByBall!$B$2:$B$501,A2392,BallByBall!$F$2:$F$501,B2392))</f>
        <v>0</v>
      </c>
      <c r="H2392">
        <f>IF(A2392="","",COUNTIFS(BallByBall!$B$2:$B$501,A2392,BallByBall!$F$2:$F$501,B2392,BallByBall!$Q$2:$Q$501,1))</f>
        <v>0</v>
      </c>
      <c r="I2392">
        <f>IF(A2392="","",COUNTIFS(BallByBall!$B$2:$B$501,A2392,BallByBall!$F$2:$F$501,B2392,BallByBall!$R$2:$R$501,1))</f>
        <v>0</v>
      </c>
      <c r="J2392">
        <f>IF(A2392="","",SUMIFS(BallByBall!$T$2:$T$501,BallByBall!$B$2:$B$501,A2392,BallByBall!$H$2:$H$501,B2392))</f>
        <v>0</v>
      </c>
      <c r="K2392">
        <f>IF(A2392="","",SUMIFS(BallByBall!$U$2:$U$501,BallByBall!$B$2:$B$501,A2392,BallByBall!$P$2:$P$501,B2392))</f>
        <v>0</v>
      </c>
      <c r="L2392">
        <f>IF(A2392="","",SUMIFS(BallByBall!$V$2:$V$501,BallByBall!$B$2:$B$501,A2392,BallByBall!$P$2:$P$501,B2392))</f>
        <v>0</v>
      </c>
      <c r="M2392">
        <f>IF(A2392="","",SUMIFS(BallByBall!$W$2:$W$501,BallByBall!$B$2:$B$501,A2392,BallByBall!$P$2:$P$501,B2392))</f>
        <v>0</v>
      </c>
      <c r="N2392">
        <f>IF(A2392="","",SUMIFS(BallByBall!$X$2:$X$501,BallByBall!$B$2:$B$501,A2392,BallByBall!$P$2:$P$501,B2392))</f>
        <v>0</v>
      </c>
      <c r="O2392">
        <f>IF(A2392="","",SUMIFS(OverSummary!$G$2:$G$101,OverSummary!$A$2:$A$101,A2392,OverSummary!$D$2:$D$101,B2392))</f>
        <v>0</v>
      </c>
      <c r="P2392">
        <f>IF(A2392="","",G2392*Rules!$B$13+H2392*Rules!$B$14+I2392*Rules!$B$15)</f>
        <v>0</v>
      </c>
      <c r="Q2392">
        <f>IF(A2392="","",IF(G2392&gt;=100,Rules!$B$18,IF(G2392&gt;=50,Rules!$B$17,IF(G2392&gt;=30,Rules!$B$16,0)))+IF(AND(F2392=1,D2392&lt;&gt;"BWL",G2392=0),Rules!$B$27,0))</f>
        <v>0</v>
      </c>
      <c r="R2392">
        <f>IF(A2392="","",J2392*Rules!$B$19+O2392*Rules!$B$22)</f>
        <v>0</v>
      </c>
      <c r="S2392">
        <f>IF(A2392="","",IF(J2392&gt;=4,Rules!$B$21,IF(J2392&gt;=3,Rules!$B$20,0)))</f>
        <v>0</v>
      </c>
      <c r="T2392">
        <f>IF(A2392="","",K2392*Rules!$B$23+L2392*Rules!$B$24+M2392*Rules!$B$25+N2392*Rules!$B$26)</f>
        <v>0</v>
      </c>
      <c r="U2392">
        <f t="shared" si="37"/>
        <v>0</v>
      </c>
    </row>
    <row r="2393" spans="1:21" x14ac:dyDescent="0.2">
      <c r="A2393" t="str">
        <f>MatchSquad!A2393</f>
        <v>M048</v>
      </c>
      <c r="B2393" t="str">
        <f>MatchSquad!B2393</f>
        <v>P017</v>
      </c>
      <c r="C2393" t="str">
        <f>MatchSquad!C2393</f>
        <v>Noor Ahmad</v>
      </c>
      <c r="D2393" t="str">
        <f>MatchSquad!D2393</f>
        <v>BWL</v>
      </c>
      <c r="E2393" t="str">
        <f>MatchSquad!E2393</f>
        <v>CSK</v>
      </c>
      <c r="F2393">
        <f>MatchSquad!G2393</f>
        <v>0</v>
      </c>
      <c r="G2393">
        <f>IF(A2393="","",SUMIFS(BallByBall!$I$2:$I$501,BallByBall!$B$2:$B$501,A2393,BallByBall!$F$2:$F$501,B2393))</f>
        <v>0</v>
      </c>
      <c r="H2393">
        <f>IF(A2393="","",COUNTIFS(BallByBall!$B$2:$B$501,A2393,BallByBall!$F$2:$F$501,B2393,BallByBall!$Q$2:$Q$501,1))</f>
        <v>0</v>
      </c>
      <c r="I2393">
        <f>IF(A2393="","",COUNTIFS(BallByBall!$B$2:$B$501,A2393,BallByBall!$F$2:$F$501,B2393,BallByBall!$R$2:$R$501,1))</f>
        <v>0</v>
      </c>
      <c r="J2393">
        <f>IF(A2393="","",SUMIFS(BallByBall!$T$2:$T$501,BallByBall!$B$2:$B$501,A2393,BallByBall!$H$2:$H$501,B2393))</f>
        <v>0</v>
      </c>
      <c r="K2393">
        <f>IF(A2393="","",SUMIFS(BallByBall!$U$2:$U$501,BallByBall!$B$2:$B$501,A2393,BallByBall!$P$2:$P$501,B2393))</f>
        <v>0</v>
      </c>
      <c r="L2393">
        <f>IF(A2393="","",SUMIFS(BallByBall!$V$2:$V$501,BallByBall!$B$2:$B$501,A2393,BallByBall!$P$2:$P$501,B2393))</f>
        <v>0</v>
      </c>
      <c r="M2393">
        <f>IF(A2393="","",SUMIFS(BallByBall!$W$2:$W$501,BallByBall!$B$2:$B$501,A2393,BallByBall!$P$2:$P$501,B2393))</f>
        <v>0</v>
      </c>
      <c r="N2393">
        <f>IF(A2393="","",SUMIFS(BallByBall!$X$2:$X$501,BallByBall!$B$2:$B$501,A2393,BallByBall!$P$2:$P$501,B2393))</f>
        <v>0</v>
      </c>
      <c r="O2393">
        <f>IF(A2393="","",SUMIFS(OverSummary!$G$2:$G$101,OverSummary!$A$2:$A$101,A2393,OverSummary!$D$2:$D$101,B2393))</f>
        <v>0</v>
      </c>
      <c r="P2393">
        <f>IF(A2393="","",G2393*Rules!$B$13+H2393*Rules!$B$14+I2393*Rules!$B$15)</f>
        <v>0</v>
      </c>
      <c r="Q2393">
        <f>IF(A2393="","",IF(G2393&gt;=100,Rules!$B$18,IF(G2393&gt;=50,Rules!$B$17,IF(G2393&gt;=30,Rules!$B$16,0)))+IF(AND(F2393=1,D2393&lt;&gt;"BWL",G2393=0),Rules!$B$27,0))</f>
        <v>0</v>
      </c>
      <c r="R2393">
        <f>IF(A2393="","",J2393*Rules!$B$19+O2393*Rules!$B$22)</f>
        <v>0</v>
      </c>
      <c r="S2393">
        <f>IF(A2393="","",IF(J2393&gt;=4,Rules!$B$21,IF(J2393&gt;=3,Rules!$B$20,0)))</f>
        <v>0</v>
      </c>
      <c r="T2393">
        <f>IF(A2393="","",K2393*Rules!$B$23+L2393*Rules!$B$24+M2393*Rules!$B$25+N2393*Rules!$B$26)</f>
        <v>0</v>
      </c>
      <c r="U2393">
        <f t="shared" si="37"/>
        <v>0</v>
      </c>
    </row>
    <row r="2394" spans="1:21" x14ac:dyDescent="0.2">
      <c r="A2394" t="str">
        <f>MatchSquad!A2394</f>
        <v>M048</v>
      </c>
      <c r="B2394" t="str">
        <f>MatchSquad!B2394</f>
        <v>P018</v>
      </c>
      <c r="C2394" t="str">
        <f>MatchSquad!C2394</f>
        <v>Anshul Kamboj</v>
      </c>
      <c r="D2394" t="str">
        <f>MatchSquad!D2394</f>
        <v>BWL</v>
      </c>
      <c r="E2394" t="str">
        <f>MatchSquad!E2394</f>
        <v>CSK</v>
      </c>
      <c r="F2394">
        <f>MatchSquad!G2394</f>
        <v>0</v>
      </c>
      <c r="G2394">
        <f>IF(A2394="","",SUMIFS(BallByBall!$I$2:$I$501,BallByBall!$B$2:$B$501,A2394,BallByBall!$F$2:$F$501,B2394))</f>
        <v>0</v>
      </c>
      <c r="H2394">
        <f>IF(A2394="","",COUNTIFS(BallByBall!$B$2:$B$501,A2394,BallByBall!$F$2:$F$501,B2394,BallByBall!$Q$2:$Q$501,1))</f>
        <v>0</v>
      </c>
      <c r="I2394">
        <f>IF(A2394="","",COUNTIFS(BallByBall!$B$2:$B$501,A2394,BallByBall!$F$2:$F$501,B2394,BallByBall!$R$2:$R$501,1))</f>
        <v>0</v>
      </c>
      <c r="J2394">
        <f>IF(A2394="","",SUMIFS(BallByBall!$T$2:$T$501,BallByBall!$B$2:$B$501,A2394,BallByBall!$H$2:$H$501,B2394))</f>
        <v>0</v>
      </c>
      <c r="K2394">
        <f>IF(A2394="","",SUMIFS(BallByBall!$U$2:$U$501,BallByBall!$B$2:$B$501,A2394,BallByBall!$P$2:$P$501,B2394))</f>
        <v>0</v>
      </c>
      <c r="L2394">
        <f>IF(A2394="","",SUMIFS(BallByBall!$V$2:$V$501,BallByBall!$B$2:$B$501,A2394,BallByBall!$P$2:$P$501,B2394))</f>
        <v>0</v>
      </c>
      <c r="M2394">
        <f>IF(A2394="","",SUMIFS(BallByBall!$W$2:$W$501,BallByBall!$B$2:$B$501,A2394,BallByBall!$P$2:$P$501,B2394))</f>
        <v>0</v>
      </c>
      <c r="N2394">
        <f>IF(A2394="","",SUMIFS(BallByBall!$X$2:$X$501,BallByBall!$B$2:$B$501,A2394,BallByBall!$P$2:$P$501,B2394))</f>
        <v>0</v>
      </c>
      <c r="O2394">
        <f>IF(A2394="","",SUMIFS(OverSummary!$G$2:$G$101,OverSummary!$A$2:$A$101,A2394,OverSummary!$D$2:$D$101,B2394))</f>
        <v>0</v>
      </c>
      <c r="P2394">
        <f>IF(A2394="","",G2394*Rules!$B$13+H2394*Rules!$B$14+I2394*Rules!$B$15)</f>
        <v>0</v>
      </c>
      <c r="Q2394">
        <f>IF(A2394="","",IF(G2394&gt;=100,Rules!$B$18,IF(G2394&gt;=50,Rules!$B$17,IF(G2394&gt;=30,Rules!$B$16,0)))+IF(AND(F2394=1,D2394&lt;&gt;"BWL",G2394=0),Rules!$B$27,0))</f>
        <v>0</v>
      </c>
      <c r="R2394">
        <f>IF(A2394="","",J2394*Rules!$B$19+O2394*Rules!$B$22)</f>
        <v>0</v>
      </c>
      <c r="S2394">
        <f>IF(A2394="","",IF(J2394&gt;=4,Rules!$B$21,IF(J2394&gt;=3,Rules!$B$20,0)))</f>
        <v>0</v>
      </c>
      <c r="T2394">
        <f>IF(A2394="","",K2394*Rules!$B$23+L2394*Rules!$B$24+M2394*Rules!$B$25+N2394*Rules!$B$26)</f>
        <v>0</v>
      </c>
      <c r="U2394">
        <f t="shared" si="37"/>
        <v>0</v>
      </c>
    </row>
    <row r="2395" spans="1:21" x14ac:dyDescent="0.2">
      <c r="A2395" t="str">
        <f>MatchSquad!A2395</f>
        <v>M048</v>
      </c>
      <c r="B2395" t="str">
        <f>MatchSquad!B2395</f>
        <v>P019</v>
      </c>
      <c r="C2395" t="str">
        <f>MatchSquad!C2395</f>
        <v>Mukesh Choudhary</v>
      </c>
      <c r="D2395" t="str">
        <f>MatchSquad!D2395</f>
        <v>BWL</v>
      </c>
      <c r="E2395" t="str">
        <f>MatchSquad!E2395</f>
        <v>CSK</v>
      </c>
      <c r="F2395">
        <f>MatchSquad!G2395</f>
        <v>0</v>
      </c>
      <c r="G2395">
        <f>IF(A2395="","",SUMIFS(BallByBall!$I$2:$I$501,BallByBall!$B$2:$B$501,A2395,BallByBall!$F$2:$F$501,B2395))</f>
        <v>0</v>
      </c>
      <c r="H2395">
        <f>IF(A2395="","",COUNTIFS(BallByBall!$B$2:$B$501,A2395,BallByBall!$F$2:$F$501,B2395,BallByBall!$Q$2:$Q$501,1))</f>
        <v>0</v>
      </c>
      <c r="I2395">
        <f>IF(A2395="","",COUNTIFS(BallByBall!$B$2:$B$501,A2395,BallByBall!$F$2:$F$501,B2395,BallByBall!$R$2:$R$501,1))</f>
        <v>0</v>
      </c>
      <c r="J2395">
        <f>IF(A2395="","",SUMIFS(BallByBall!$T$2:$T$501,BallByBall!$B$2:$B$501,A2395,BallByBall!$H$2:$H$501,B2395))</f>
        <v>0</v>
      </c>
      <c r="K2395">
        <f>IF(A2395="","",SUMIFS(BallByBall!$U$2:$U$501,BallByBall!$B$2:$B$501,A2395,BallByBall!$P$2:$P$501,B2395))</f>
        <v>0</v>
      </c>
      <c r="L2395">
        <f>IF(A2395="","",SUMIFS(BallByBall!$V$2:$V$501,BallByBall!$B$2:$B$501,A2395,BallByBall!$P$2:$P$501,B2395))</f>
        <v>0</v>
      </c>
      <c r="M2395">
        <f>IF(A2395="","",SUMIFS(BallByBall!$W$2:$W$501,BallByBall!$B$2:$B$501,A2395,BallByBall!$P$2:$P$501,B2395))</f>
        <v>0</v>
      </c>
      <c r="N2395">
        <f>IF(A2395="","",SUMIFS(BallByBall!$X$2:$X$501,BallByBall!$B$2:$B$501,A2395,BallByBall!$P$2:$P$501,B2395))</f>
        <v>0</v>
      </c>
      <c r="O2395">
        <f>IF(A2395="","",SUMIFS(OverSummary!$G$2:$G$101,OverSummary!$A$2:$A$101,A2395,OverSummary!$D$2:$D$101,B2395))</f>
        <v>0</v>
      </c>
      <c r="P2395">
        <f>IF(A2395="","",G2395*Rules!$B$13+H2395*Rules!$B$14+I2395*Rules!$B$15)</f>
        <v>0</v>
      </c>
      <c r="Q2395">
        <f>IF(A2395="","",IF(G2395&gt;=100,Rules!$B$18,IF(G2395&gt;=50,Rules!$B$17,IF(G2395&gt;=30,Rules!$B$16,0)))+IF(AND(F2395=1,D2395&lt;&gt;"BWL",G2395=0),Rules!$B$27,0))</f>
        <v>0</v>
      </c>
      <c r="R2395">
        <f>IF(A2395="","",J2395*Rules!$B$19+O2395*Rules!$B$22)</f>
        <v>0</v>
      </c>
      <c r="S2395">
        <f>IF(A2395="","",IF(J2395&gt;=4,Rules!$B$21,IF(J2395&gt;=3,Rules!$B$20,0)))</f>
        <v>0</v>
      </c>
      <c r="T2395">
        <f>IF(A2395="","",K2395*Rules!$B$23+L2395*Rules!$B$24+M2395*Rules!$B$25+N2395*Rules!$B$26)</f>
        <v>0</v>
      </c>
      <c r="U2395">
        <f t="shared" si="37"/>
        <v>0</v>
      </c>
    </row>
    <row r="2396" spans="1:21" x14ac:dyDescent="0.2">
      <c r="A2396" t="str">
        <f>MatchSquad!A2396</f>
        <v>M048</v>
      </c>
      <c r="B2396" t="str">
        <f>MatchSquad!B2396</f>
        <v>P020</v>
      </c>
      <c r="C2396" t="str">
        <f>MatchSquad!C2396</f>
        <v>Shreyas Gopal</v>
      </c>
      <c r="D2396" t="str">
        <f>MatchSquad!D2396</f>
        <v>BWL</v>
      </c>
      <c r="E2396" t="str">
        <f>MatchSquad!E2396</f>
        <v>CSK</v>
      </c>
      <c r="F2396">
        <f>MatchSquad!G2396</f>
        <v>0</v>
      </c>
      <c r="G2396">
        <f>IF(A2396="","",SUMIFS(BallByBall!$I$2:$I$501,BallByBall!$B$2:$B$501,A2396,BallByBall!$F$2:$F$501,B2396))</f>
        <v>0</v>
      </c>
      <c r="H2396">
        <f>IF(A2396="","",COUNTIFS(BallByBall!$B$2:$B$501,A2396,BallByBall!$F$2:$F$501,B2396,BallByBall!$Q$2:$Q$501,1))</f>
        <v>0</v>
      </c>
      <c r="I2396">
        <f>IF(A2396="","",COUNTIFS(BallByBall!$B$2:$B$501,A2396,BallByBall!$F$2:$F$501,B2396,BallByBall!$R$2:$R$501,1))</f>
        <v>0</v>
      </c>
      <c r="J2396">
        <f>IF(A2396="","",SUMIFS(BallByBall!$T$2:$T$501,BallByBall!$B$2:$B$501,A2396,BallByBall!$H$2:$H$501,B2396))</f>
        <v>0</v>
      </c>
      <c r="K2396">
        <f>IF(A2396="","",SUMIFS(BallByBall!$U$2:$U$501,BallByBall!$B$2:$B$501,A2396,BallByBall!$P$2:$P$501,B2396))</f>
        <v>0</v>
      </c>
      <c r="L2396">
        <f>IF(A2396="","",SUMIFS(BallByBall!$V$2:$V$501,BallByBall!$B$2:$B$501,A2396,BallByBall!$P$2:$P$501,B2396))</f>
        <v>0</v>
      </c>
      <c r="M2396">
        <f>IF(A2396="","",SUMIFS(BallByBall!$W$2:$W$501,BallByBall!$B$2:$B$501,A2396,BallByBall!$P$2:$P$501,B2396))</f>
        <v>0</v>
      </c>
      <c r="N2396">
        <f>IF(A2396="","",SUMIFS(BallByBall!$X$2:$X$501,BallByBall!$B$2:$B$501,A2396,BallByBall!$P$2:$P$501,B2396))</f>
        <v>0</v>
      </c>
      <c r="O2396">
        <f>IF(A2396="","",SUMIFS(OverSummary!$G$2:$G$101,OverSummary!$A$2:$A$101,A2396,OverSummary!$D$2:$D$101,B2396))</f>
        <v>0</v>
      </c>
      <c r="P2396">
        <f>IF(A2396="","",G2396*Rules!$B$13+H2396*Rules!$B$14+I2396*Rules!$B$15)</f>
        <v>0</v>
      </c>
      <c r="Q2396">
        <f>IF(A2396="","",IF(G2396&gt;=100,Rules!$B$18,IF(G2396&gt;=50,Rules!$B$17,IF(G2396&gt;=30,Rules!$B$16,0)))+IF(AND(F2396=1,D2396&lt;&gt;"BWL",G2396=0),Rules!$B$27,0))</f>
        <v>0</v>
      </c>
      <c r="R2396">
        <f>IF(A2396="","",J2396*Rules!$B$19+O2396*Rules!$B$22)</f>
        <v>0</v>
      </c>
      <c r="S2396">
        <f>IF(A2396="","",IF(J2396&gt;=4,Rules!$B$21,IF(J2396&gt;=3,Rules!$B$20,0)))</f>
        <v>0</v>
      </c>
      <c r="T2396">
        <f>IF(A2396="","",K2396*Rules!$B$23+L2396*Rules!$B$24+M2396*Rules!$B$25+N2396*Rules!$B$26)</f>
        <v>0</v>
      </c>
      <c r="U2396">
        <f t="shared" si="37"/>
        <v>0</v>
      </c>
    </row>
    <row r="2397" spans="1:21" x14ac:dyDescent="0.2">
      <c r="A2397" t="str">
        <f>MatchSquad!A2397</f>
        <v>M048</v>
      </c>
      <c r="B2397" t="str">
        <f>MatchSquad!B2397</f>
        <v>P021</v>
      </c>
      <c r="C2397" t="str">
        <f>MatchSquad!C2397</f>
        <v>Gurjapneet Singh</v>
      </c>
      <c r="D2397" t="str">
        <f>MatchSquad!D2397</f>
        <v>BWL</v>
      </c>
      <c r="E2397" t="str">
        <f>MatchSquad!E2397</f>
        <v>CSK</v>
      </c>
      <c r="F2397">
        <f>MatchSquad!G2397</f>
        <v>0</v>
      </c>
      <c r="G2397">
        <f>IF(A2397="","",SUMIFS(BallByBall!$I$2:$I$501,BallByBall!$B$2:$B$501,A2397,BallByBall!$F$2:$F$501,B2397))</f>
        <v>0</v>
      </c>
      <c r="H2397">
        <f>IF(A2397="","",COUNTIFS(BallByBall!$B$2:$B$501,A2397,BallByBall!$F$2:$F$501,B2397,BallByBall!$Q$2:$Q$501,1))</f>
        <v>0</v>
      </c>
      <c r="I2397">
        <f>IF(A2397="","",COUNTIFS(BallByBall!$B$2:$B$501,A2397,BallByBall!$F$2:$F$501,B2397,BallByBall!$R$2:$R$501,1))</f>
        <v>0</v>
      </c>
      <c r="J2397">
        <f>IF(A2397="","",SUMIFS(BallByBall!$T$2:$T$501,BallByBall!$B$2:$B$501,A2397,BallByBall!$H$2:$H$501,B2397))</f>
        <v>0</v>
      </c>
      <c r="K2397">
        <f>IF(A2397="","",SUMIFS(BallByBall!$U$2:$U$501,BallByBall!$B$2:$B$501,A2397,BallByBall!$P$2:$P$501,B2397))</f>
        <v>0</v>
      </c>
      <c r="L2397">
        <f>IF(A2397="","",SUMIFS(BallByBall!$V$2:$V$501,BallByBall!$B$2:$B$501,A2397,BallByBall!$P$2:$P$501,B2397))</f>
        <v>0</v>
      </c>
      <c r="M2397">
        <f>IF(A2397="","",SUMIFS(BallByBall!$W$2:$W$501,BallByBall!$B$2:$B$501,A2397,BallByBall!$P$2:$P$501,B2397))</f>
        <v>0</v>
      </c>
      <c r="N2397">
        <f>IF(A2397="","",SUMIFS(BallByBall!$X$2:$X$501,BallByBall!$B$2:$B$501,A2397,BallByBall!$P$2:$P$501,B2397))</f>
        <v>0</v>
      </c>
      <c r="O2397">
        <f>IF(A2397="","",SUMIFS(OverSummary!$G$2:$G$101,OverSummary!$A$2:$A$101,A2397,OverSummary!$D$2:$D$101,B2397))</f>
        <v>0</v>
      </c>
      <c r="P2397">
        <f>IF(A2397="","",G2397*Rules!$B$13+H2397*Rules!$B$14+I2397*Rules!$B$15)</f>
        <v>0</v>
      </c>
      <c r="Q2397">
        <f>IF(A2397="","",IF(G2397&gt;=100,Rules!$B$18,IF(G2397&gt;=50,Rules!$B$17,IF(G2397&gt;=30,Rules!$B$16,0)))+IF(AND(F2397=1,D2397&lt;&gt;"BWL",G2397=0),Rules!$B$27,0))</f>
        <v>0</v>
      </c>
      <c r="R2397">
        <f>IF(A2397="","",J2397*Rules!$B$19+O2397*Rules!$B$22)</f>
        <v>0</v>
      </c>
      <c r="S2397">
        <f>IF(A2397="","",IF(J2397&gt;=4,Rules!$B$21,IF(J2397&gt;=3,Rules!$B$20,0)))</f>
        <v>0</v>
      </c>
      <c r="T2397">
        <f>IF(A2397="","",K2397*Rules!$B$23+L2397*Rules!$B$24+M2397*Rules!$B$25+N2397*Rules!$B$26)</f>
        <v>0</v>
      </c>
      <c r="U2397">
        <f t="shared" si="37"/>
        <v>0</v>
      </c>
    </row>
    <row r="2398" spans="1:21" x14ac:dyDescent="0.2">
      <c r="A2398" t="str">
        <f>MatchSquad!A2398</f>
        <v>M048</v>
      </c>
      <c r="B2398" t="str">
        <f>MatchSquad!B2398</f>
        <v>P022</v>
      </c>
      <c r="C2398" t="str">
        <f>MatchSquad!C2398</f>
        <v>Akeal Hosein</v>
      </c>
      <c r="D2398" t="str">
        <f>MatchSquad!D2398</f>
        <v>BWL</v>
      </c>
      <c r="E2398" t="str">
        <f>MatchSquad!E2398</f>
        <v>CSK</v>
      </c>
      <c r="F2398">
        <f>MatchSquad!G2398</f>
        <v>0</v>
      </c>
      <c r="G2398">
        <f>IF(A2398="","",SUMIFS(BallByBall!$I$2:$I$501,BallByBall!$B$2:$B$501,A2398,BallByBall!$F$2:$F$501,B2398))</f>
        <v>0</v>
      </c>
      <c r="H2398">
        <f>IF(A2398="","",COUNTIFS(BallByBall!$B$2:$B$501,A2398,BallByBall!$F$2:$F$501,B2398,BallByBall!$Q$2:$Q$501,1))</f>
        <v>0</v>
      </c>
      <c r="I2398">
        <f>IF(A2398="","",COUNTIFS(BallByBall!$B$2:$B$501,A2398,BallByBall!$F$2:$F$501,B2398,BallByBall!$R$2:$R$501,1))</f>
        <v>0</v>
      </c>
      <c r="J2398">
        <f>IF(A2398="","",SUMIFS(BallByBall!$T$2:$T$501,BallByBall!$B$2:$B$501,A2398,BallByBall!$H$2:$H$501,B2398))</f>
        <v>0</v>
      </c>
      <c r="K2398">
        <f>IF(A2398="","",SUMIFS(BallByBall!$U$2:$U$501,BallByBall!$B$2:$B$501,A2398,BallByBall!$P$2:$P$501,B2398))</f>
        <v>0</v>
      </c>
      <c r="L2398">
        <f>IF(A2398="","",SUMIFS(BallByBall!$V$2:$V$501,BallByBall!$B$2:$B$501,A2398,BallByBall!$P$2:$P$501,B2398))</f>
        <v>0</v>
      </c>
      <c r="M2398">
        <f>IF(A2398="","",SUMIFS(BallByBall!$W$2:$W$501,BallByBall!$B$2:$B$501,A2398,BallByBall!$P$2:$P$501,B2398))</f>
        <v>0</v>
      </c>
      <c r="N2398">
        <f>IF(A2398="","",SUMIFS(BallByBall!$X$2:$X$501,BallByBall!$B$2:$B$501,A2398,BallByBall!$P$2:$P$501,B2398))</f>
        <v>0</v>
      </c>
      <c r="O2398">
        <f>IF(A2398="","",SUMIFS(OverSummary!$G$2:$G$101,OverSummary!$A$2:$A$101,A2398,OverSummary!$D$2:$D$101,B2398))</f>
        <v>0</v>
      </c>
      <c r="P2398">
        <f>IF(A2398="","",G2398*Rules!$B$13+H2398*Rules!$B$14+I2398*Rules!$B$15)</f>
        <v>0</v>
      </c>
      <c r="Q2398">
        <f>IF(A2398="","",IF(G2398&gt;=100,Rules!$B$18,IF(G2398&gt;=50,Rules!$B$17,IF(G2398&gt;=30,Rules!$B$16,0)))+IF(AND(F2398=1,D2398&lt;&gt;"BWL",G2398=0),Rules!$B$27,0))</f>
        <v>0</v>
      </c>
      <c r="R2398">
        <f>IF(A2398="","",J2398*Rules!$B$19+O2398*Rules!$B$22)</f>
        <v>0</v>
      </c>
      <c r="S2398">
        <f>IF(A2398="","",IF(J2398&gt;=4,Rules!$B$21,IF(J2398&gt;=3,Rules!$B$20,0)))</f>
        <v>0</v>
      </c>
      <c r="T2398">
        <f>IF(A2398="","",K2398*Rules!$B$23+L2398*Rules!$B$24+M2398*Rules!$B$25+N2398*Rules!$B$26)</f>
        <v>0</v>
      </c>
      <c r="U2398">
        <f t="shared" si="37"/>
        <v>0</v>
      </c>
    </row>
    <row r="2399" spans="1:21" x14ac:dyDescent="0.2">
      <c r="A2399" t="str">
        <f>MatchSquad!A2399</f>
        <v>M048</v>
      </c>
      <c r="B2399" t="str">
        <f>MatchSquad!B2399</f>
        <v>P023</v>
      </c>
      <c r="C2399" t="str">
        <f>MatchSquad!C2399</f>
        <v>Matt Henry</v>
      </c>
      <c r="D2399" t="str">
        <f>MatchSquad!D2399</f>
        <v>BWL</v>
      </c>
      <c r="E2399" t="str">
        <f>MatchSquad!E2399</f>
        <v>CSK</v>
      </c>
      <c r="F2399">
        <f>MatchSquad!G2399</f>
        <v>0</v>
      </c>
      <c r="G2399">
        <f>IF(A2399="","",SUMIFS(BallByBall!$I$2:$I$501,BallByBall!$B$2:$B$501,A2399,BallByBall!$F$2:$F$501,B2399))</f>
        <v>0</v>
      </c>
      <c r="H2399">
        <f>IF(A2399="","",COUNTIFS(BallByBall!$B$2:$B$501,A2399,BallByBall!$F$2:$F$501,B2399,BallByBall!$Q$2:$Q$501,1))</f>
        <v>0</v>
      </c>
      <c r="I2399">
        <f>IF(A2399="","",COUNTIFS(BallByBall!$B$2:$B$501,A2399,BallByBall!$F$2:$F$501,B2399,BallByBall!$R$2:$R$501,1))</f>
        <v>0</v>
      </c>
      <c r="J2399">
        <f>IF(A2399="","",SUMIFS(BallByBall!$T$2:$T$501,BallByBall!$B$2:$B$501,A2399,BallByBall!$H$2:$H$501,B2399))</f>
        <v>0</v>
      </c>
      <c r="K2399">
        <f>IF(A2399="","",SUMIFS(BallByBall!$U$2:$U$501,BallByBall!$B$2:$B$501,A2399,BallByBall!$P$2:$P$501,B2399))</f>
        <v>0</v>
      </c>
      <c r="L2399">
        <f>IF(A2399="","",SUMIFS(BallByBall!$V$2:$V$501,BallByBall!$B$2:$B$501,A2399,BallByBall!$P$2:$P$501,B2399))</f>
        <v>0</v>
      </c>
      <c r="M2399">
        <f>IF(A2399="","",SUMIFS(BallByBall!$W$2:$W$501,BallByBall!$B$2:$B$501,A2399,BallByBall!$P$2:$P$501,B2399))</f>
        <v>0</v>
      </c>
      <c r="N2399">
        <f>IF(A2399="","",SUMIFS(BallByBall!$X$2:$X$501,BallByBall!$B$2:$B$501,A2399,BallByBall!$P$2:$P$501,B2399))</f>
        <v>0</v>
      </c>
      <c r="O2399">
        <f>IF(A2399="","",SUMIFS(OverSummary!$G$2:$G$101,OverSummary!$A$2:$A$101,A2399,OverSummary!$D$2:$D$101,B2399))</f>
        <v>0</v>
      </c>
      <c r="P2399">
        <f>IF(A2399="","",G2399*Rules!$B$13+H2399*Rules!$B$14+I2399*Rules!$B$15)</f>
        <v>0</v>
      </c>
      <c r="Q2399">
        <f>IF(A2399="","",IF(G2399&gt;=100,Rules!$B$18,IF(G2399&gt;=50,Rules!$B$17,IF(G2399&gt;=30,Rules!$B$16,0)))+IF(AND(F2399=1,D2399&lt;&gt;"BWL",G2399=0),Rules!$B$27,0))</f>
        <v>0</v>
      </c>
      <c r="R2399">
        <f>IF(A2399="","",J2399*Rules!$B$19+O2399*Rules!$B$22)</f>
        <v>0</v>
      </c>
      <c r="S2399">
        <f>IF(A2399="","",IF(J2399&gt;=4,Rules!$B$21,IF(J2399&gt;=3,Rules!$B$20,0)))</f>
        <v>0</v>
      </c>
      <c r="T2399">
        <f>IF(A2399="","",K2399*Rules!$B$23+L2399*Rules!$B$24+M2399*Rules!$B$25+N2399*Rules!$B$26)</f>
        <v>0</v>
      </c>
      <c r="U2399">
        <f t="shared" si="37"/>
        <v>0</v>
      </c>
    </row>
    <row r="2400" spans="1:21" x14ac:dyDescent="0.2">
      <c r="A2400" t="str">
        <f>MatchSquad!A2400</f>
        <v>M048</v>
      </c>
      <c r="B2400" t="str">
        <f>MatchSquad!B2400</f>
        <v>P024</v>
      </c>
      <c r="C2400" t="str">
        <f>MatchSquad!C2400</f>
        <v>Rahul Chahar</v>
      </c>
      <c r="D2400" t="str">
        <f>MatchSquad!D2400</f>
        <v>BWL</v>
      </c>
      <c r="E2400" t="str">
        <f>MatchSquad!E2400</f>
        <v>CSK</v>
      </c>
      <c r="F2400">
        <f>MatchSquad!G2400</f>
        <v>0</v>
      </c>
      <c r="G2400">
        <f>IF(A2400="","",SUMIFS(BallByBall!$I$2:$I$501,BallByBall!$B$2:$B$501,A2400,BallByBall!$F$2:$F$501,B2400))</f>
        <v>0</v>
      </c>
      <c r="H2400">
        <f>IF(A2400="","",COUNTIFS(BallByBall!$B$2:$B$501,A2400,BallByBall!$F$2:$F$501,B2400,BallByBall!$Q$2:$Q$501,1))</f>
        <v>0</v>
      </c>
      <c r="I2400">
        <f>IF(A2400="","",COUNTIFS(BallByBall!$B$2:$B$501,A2400,BallByBall!$F$2:$F$501,B2400,BallByBall!$R$2:$R$501,1))</f>
        <v>0</v>
      </c>
      <c r="J2400">
        <f>IF(A2400="","",SUMIFS(BallByBall!$T$2:$T$501,BallByBall!$B$2:$B$501,A2400,BallByBall!$H$2:$H$501,B2400))</f>
        <v>0</v>
      </c>
      <c r="K2400">
        <f>IF(A2400="","",SUMIFS(BallByBall!$U$2:$U$501,BallByBall!$B$2:$B$501,A2400,BallByBall!$P$2:$P$501,B2400))</f>
        <v>0</v>
      </c>
      <c r="L2400">
        <f>IF(A2400="","",SUMIFS(BallByBall!$V$2:$V$501,BallByBall!$B$2:$B$501,A2400,BallByBall!$P$2:$P$501,B2400))</f>
        <v>0</v>
      </c>
      <c r="M2400">
        <f>IF(A2400="","",SUMIFS(BallByBall!$W$2:$W$501,BallByBall!$B$2:$B$501,A2400,BallByBall!$P$2:$P$501,B2400))</f>
        <v>0</v>
      </c>
      <c r="N2400">
        <f>IF(A2400="","",SUMIFS(BallByBall!$X$2:$X$501,BallByBall!$B$2:$B$501,A2400,BallByBall!$P$2:$P$501,B2400))</f>
        <v>0</v>
      </c>
      <c r="O2400">
        <f>IF(A2400="","",SUMIFS(OverSummary!$G$2:$G$101,OverSummary!$A$2:$A$101,A2400,OverSummary!$D$2:$D$101,B2400))</f>
        <v>0</v>
      </c>
      <c r="P2400">
        <f>IF(A2400="","",G2400*Rules!$B$13+H2400*Rules!$B$14+I2400*Rules!$B$15)</f>
        <v>0</v>
      </c>
      <c r="Q2400">
        <f>IF(A2400="","",IF(G2400&gt;=100,Rules!$B$18,IF(G2400&gt;=50,Rules!$B$17,IF(G2400&gt;=30,Rules!$B$16,0)))+IF(AND(F2400=1,D2400&lt;&gt;"BWL",G2400=0),Rules!$B$27,0))</f>
        <v>0</v>
      </c>
      <c r="R2400">
        <f>IF(A2400="","",J2400*Rules!$B$19+O2400*Rules!$B$22)</f>
        <v>0</v>
      </c>
      <c r="S2400">
        <f>IF(A2400="","",IF(J2400&gt;=4,Rules!$B$21,IF(J2400&gt;=3,Rules!$B$20,0)))</f>
        <v>0</v>
      </c>
      <c r="T2400">
        <f>IF(A2400="","",K2400*Rules!$B$23+L2400*Rules!$B$24+M2400*Rules!$B$25+N2400*Rules!$B$26)</f>
        <v>0</v>
      </c>
      <c r="U2400">
        <f t="shared" si="37"/>
        <v>0</v>
      </c>
    </row>
    <row r="2401" spans="1:21" x14ac:dyDescent="0.2">
      <c r="A2401" t="str">
        <f>MatchSquad!A2401</f>
        <v>M048</v>
      </c>
      <c r="B2401" t="str">
        <f>MatchSquad!B2401</f>
        <v>P025</v>
      </c>
      <c r="C2401" t="str">
        <f>MatchSquad!C2401</f>
        <v>Spencer Johnson</v>
      </c>
      <c r="D2401" t="str">
        <f>MatchSquad!D2401</f>
        <v>BWL</v>
      </c>
      <c r="E2401" t="str">
        <f>MatchSquad!E2401</f>
        <v>CSK</v>
      </c>
      <c r="F2401">
        <f>MatchSquad!G2401</f>
        <v>0</v>
      </c>
      <c r="G2401">
        <f>IF(A2401="","",SUMIFS(BallByBall!$I$2:$I$501,BallByBall!$B$2:$B$501,A2401,BallByBall!$F$2:$F$501,B2401))</f>
        <v>0</v>
      </c>
      <c r="H2401">
        <f>IF(A2401="","",COUNTIFS(BallByBall!$B$2:$B$501,A2401,BallByBall!$F$2:$F$501,B2401,BallByBall!$Q$2:$Q$501,1))</f>
        <v>0</v>
      </c>
      <c r="I2401">
        <f>IF(A2401="","",COUNTIFS(BallByBall!$B$2:$B$501,A2401,BallByBall!$F$2:$F$501,B2401,BallByBall!$R$2:$R$501,1))</f>
        <v>0</v>
      </c>
      <c r="J2401">
        <f>IF(A2401="","",SUMIFS(BallByBall!$T$2:$T$501,BallByBall!$B$2:$B$501,A2401,BallByBall!$H$2:$H$501,B2401))</f>
        <v>0</v>
      </c>
      <c r="K2401">
        <f>IF(A2401="","",SUMIFS(BallByBall!$U$2:$U$501,BallByBall!$B$2:$B$501,A2401,BallByBall!$P$2:$P$501,B2401))</f>
        <v>0</v>
      </c>
      <c r="L2401">
        <f>IF(A2401="","",SUMIFS(BallByBall!$V$2:$V$501,BallByBall!$B$2:$B$501,A2401,BallByBall!$P$2:$P$501,B2401))</f>
        <v>0</v>
      </c>
      <c r="M2401">
        <f>IF(A2401="","",SUMIFS(BallByBall!$W$2:$W$501,BallByBall!$B$2:$B$501,A2401,BallByBall!$P$2:$P$501,B2401))</f>
        <v>0</v>
      </c>
      <c r="N2401">
        <f>IF(A2401="","",SUMIFS(BallByBall!$X$2:$X$501,BallByBall!$B$2:$B$501,A2401,BallByBall!$P$2:$P$501,B2401))</f>
        <v>0</v>
      </c>
      <c r="O2401">
        <f>IF(A2401="","",SUMIFS(OverSummary!$G$2:$G$101,OverSummary!$A$2:$A$101,A2401,OverSummary!$D$2:$D$101,B2401))</f>
        <v>0</v>
      </c>
      <c r="P2401">
        <f>IF(A2401="","",G2401*Rules!$B$13+H2401*Rules!$B$14+I2401*Rules!$B$15)</f>
        <v>0</v>
      </c>
      <c r="Q2401">
        <f>IF(A2401="","",IF(G2401&gt;=100,Rules!$B$18,IF(G2401&gt;=50,Rules!$B$17,IF(G2401&gt;=30,Rules!$B$16,0)))+IF(AND(F2401=1,D2401&lt;&gt;"BWL",G2401=0),Rules!$B$27,0))</f>
        <v>0</v>
      </c>
      <c r="R2401">
        <f>IF(A2401="","",J2401*Rules!$B$19+O2401*Rules!$B$22)</f>
        <v>0</v>
      </c>
      <c r="S2401">
        <f>IF(A2401="","",IF(J2401&gt;=4,Rules!$B$21,IF(J2401&gt;=3,Rules!$B$20,0)))</f>
        <v>0</v>
      </c>
      <c r="T2401">
        <f>IF(A2401="","",K2401*Rules!$B$23+L2401*Rules!$B$24+M2401*Rules!$B$25+N2401*Rules!$B$26)</f>
        <v>0</v>
      </c>
      <c r="U2401">
        <f t="shared" si="37"/>
        <v>0</v>
      </c>
    </row>
    <row r="2402" spans="1:21" x14ac:dyDescent="0.2">
      <c r="A2402" t="str">
        <f>MatchSquad!A2402</f>
        <v>M049</v>
      </c>
      <c r="B2402" t="str">
        <f>MatchSquad!B2402</f>
        <v>P226</v>
      </c>
      <c r="C2402" t="str">
        <f>MatchSquad!C2402</f>
        <v>Ishan Kishan</v>
      </c>
      <c r="D2402" t="str">
        <f>MatchSquad!D2402</f>
        <v>WK</v>
      </c>
      <c r="E2402" t="str">
        <f>MatchSquad!E2402</f>
        <v>SRH</v>
      </c>
      <c r="F2402">
        <f>MatchSquad!G2402</f>
        <v>0</v>
      </c>
      <c r="G2402">
        <f>IF(A2402="","",SUMIFS(BallByBall!$I$2:$I$501,BallByBall!$B$2:$B$501,A2402,BallByBall!$F$2:$F$501,B2402))</f>
        <v>0</v>
      </c>
      <c r="H2402">
        <f>IF(A2402="","",COUNTIFS(BallByBall!$B$2:$B$501,A2402,BallByBall!$F$2:$F$501,B2402,BallByBall!$Q$2:$Q$501,1))</f>
        <v>0</v>
      </c>
      <c r="I2402">
        <f>IF(A2402="","",COUNTIFS(BallByBall!$B$2:$B$501,A2402,BallByBall!$F$2:$F$501,B2402,BallByBall!$R$2:$R$501,1))</f>
        <v>0</v>
      </c>
      <c r="J2402">
        <f>IF(A2402="","",SUMIFS(BallByBall!$T$2:$T$501,BallByBall!$B$2:$B$501,A2402,BallByBall!$H$2:$H$501,B2402))</f>
        <v>0</v>
      </c>
      <c r="K2402">
        <f>IF(A2402="","",SUMIFS(BallByBall!$U$2:$U$501,BallByBall!$B$2:$B$501,A2402,BallByBall!$P$2:$P$501,B2402))</f>
        <v>0</v>
      </c>
      <c r="L2402">
        <f>IF(A2402="","",SUMIFS(BallByBall!$V$2:$V$501,BallByBall!$B$2:$B$501,A2402,BallByBall!$P$2:$P$501,B2402))</f>
        <v>0</v>
      </c>
      <c r="M2402">
        <f>IF(A2402="","",SUMIFS(BallByBall!$W$2:$W$501,BallByBall!$B$2:$B$501,A2402,BallByBall!$P$2:$P$501,B2402))</f>
        <v>0</v>
      </c>
      <c r="N2402">
        <f>IF(A2402="","",SUMIFS(BallByBall!$X$2:$X$501,BallByBall!$B$2:$B$501,A2402,BallByBall!$P$2:$P$501,B2402))</f>
        <v>0</v>
      </c>
      <c r="O2402">
        <f>IF(A2402="","",SUMIFS(OverSummary!$G$2:$G$101,OverSummary!$A$2:$A$101,A2402,OverSummary!$D$2:$D$101,B2402))</f>
        <v>0</v>
      </c>
      <c r="P2402">
        <f>IF(A2402="","",G2402*Rules!$B$13+H2402*Rules!$B$14+I2402*Rules!$B$15)</f>
        <v>0</v>
      </c>
      <c r="Q2402">
        <f>IF(A2402="","",IF(G2402&gt;=100,Rules!$B$18,IF(G2402&gt;=50,Rules!$B$17,IF(G2402&gt;=30,Rules!$B$16,0)))+IF(AND(F2402=1,D2402&lt;&gt;"BWL",G2402=0),Rules!$B$27,0))</f>
        <v>0</v>
      </c>
      <c r="R2402">
        <f>IF(A2402="","",J2402*Rules!$B$19+O2402*Rules!$B$22)</f>
        <v>0</v>
      </c>
      <c r="S2402">
        <f>IF(A2402="","",IF(J2402&gt;=4,Rules!$B$21,IF(J2402&gt;=3,Rules!$B$20,0)))</f>
        <v>0</v>
      </c>
      <c r="T2402">
        <f>IF(A2402="","",K2402*Rules!$B$23+L2402*Rules!$B$24+M2402*Rules!$B$25+N2402*Rules!$B$26)</f>
        <v>0</v>
      </c>
      <c r="U2402">
        <f t="shared" si="37"/>
        <v>0</v>
      </c>
    </row>
    <row r="2403" spans="1:21" x14ac:dyDescent="0.2">
      <c r="A2403" t="str">
        <f>MatchSquad!A2403</f>
        <v>M049</v>
      </c>
      <c r="B2403" t="str">
        <f>MatchSquad!B2403</f>
        <v>P227</v>
      </c>
      <c r="C2403" t="str">
        <f>MatchSquad!C2403</f>
        <v>Aniket Verma</v>
      </c>
      <c r="D2403" t="str">
        <f>MatchSquad!D2403</f>
        <v>BAT</v>
      </c>
      <c r="E2403" t="str">
        <f>MatchSquad!E2403</f>
        <v>SRH</v>
      </c>
      <c r="F2403">
        <f>MatchSquad!G2403</f>
        <v>0</v>
      </c>
      <c r="G2403">
        <f>IF(A2403="","",SUMIFS(BallByBall!$I$2:$I$501,BallByBall!$B$2:$B$501,A2403,BallByBall!$F$2:$F$501,B2403))</f>
        <v>0</v>
      </c>
      <c r="H2403">
        <f>IF(A2403="","",COUNTIFS(BallByBall!$B$2:$B$501,A2403,BallByBall!$F$2:$F$501,B2403,BallByBall!$Q$2:$Q$501,1))</f>
        <v>0</v>
      </c>
      <c r="I2403">
        <f>IF(A2403="","",COUNTIFS(BallByBall!$B$2:$B$501,A2403,BallByBall!$F$2:$F$501,B2403,BallByBall!$R$2:$R$501,1))</f>
        <v>0</v>
      </c>
      <c r="J2403">
        <f>IF(A2403="","",SUMIFS(BallByBall!$T$2:$T$501,BallByBall!$B$2:$B$501,A2403,BallByBall!$H$2:$H$501,B2403))</f>
        <v>0</v>
      </c>
      <c r="K2403">
        <f>IF(A2403="","",SUMIFS(BallByBall!$U$2:$U$501,BallByBall!$B$2:$B$501,A2403,BallByBall!$P$2:$P$501,B2403))</f>
        <v>0</v>
      </c>
      <c r="L2403">
        <f>IF(A2403="","",SUMIFS(BallByBall!$V$2:$V$501,BallByBall!$B$2:$B$501,A2403,BallByBall!$P$2:$P$501,B2403))</f>
        <v>0</v>
      </c>
      <c r="M2403">
        <f>IF(A2403="","",SUMIFS(BallByBall!$W$2:$W$501,BallByBall!$B$2:$B$501,A2403,BallByBall!$P$2:$P$501,B2403))</f>
        <v>0</v>
      </c>
      <c r="N2403">
        <f>IF(A2403="","",SUMIFS(BallByBall!$X$2:$X$501,BallByBall!$B$2:$B$501,A2403,BallByBall!$P$2:$P$501,B2403))</f>
        <v>0</v>
      </c>
      <c r="O2403">
        <f>IF(A2403="","",SUMIFS(OverSummary!$G$2:$G$101,OverSummary!$A$2:$A$101,A2403,OverSummary!$D$2:$D$101,B2403))</f>
        <v>0</v>
      </c>
      <c r="P2403">
        <f>IF(A2403="","",G2403*Rules!$B$13+H2403*Rules!$B$14+I2403*Rules!$B$15)</f>
        <v>0</v>
      </c>
      <c r="Q2403">
        <f>IF(A2403="","",IF(G2403&gt;=100,Rules!$B$18,IF(G2403&gt;=50,Rules!$B$17,IF(G2403&gt;=30,Rules!$B$16,0)))+IF(AND(F2403=1,D2403&lt;&gt;"BWL",G2403=0),Rules!$B$27,0))</f>
        <v>0</v>
      </c>
      <c r="R2403">
        <f>IF(A2403="","",J2403*Rules!$B$19+O2403*Rules!$B$22)</f>
        <v>0</v>
      </c>
      <c r="S2403">
        <f>IF(A2403="","",IF(J2403&gt;=4,Rules!$B$21,IF(J2403&gt;=3,Rules!$B$20,0)))</f>
        <v>0</v>
      </c>
      <c r="T2403">
        <f>IF(A2403="","",K2403*Rules!$B$23+L2403*Rules!$B$24+M2403*Rules!$B$25+N2403*Rules!$B$26)</f>
        <v>0</v>
      </c>
      <c r="U2403">
        <f t="shared" si="37"/>
        <v>0</v>
      </c>
    </row>
    <row r="2404" spans="1:21" x14ac:dyDescent="0.2">
      <c r="A2404" t="str">
        <f>MatchSquad!A2404</f>
        <v>M049</v>
      </c>
      <c r="B2404" t="str">
        <f>MatchSquad!B2404</f>
        <v>P228</v>
      </c>
      <c r="C2404" t="str">
        <f>MatchSquad!C2404</f>
        <v>Smaran Ravichandran</v>
      </c>
      <c r="D2404" t="str">
        <f>MatchSquad!D2404</f>
        <v>BAT</v>
      </c>
      <c r="E2404" t="str">
        <f>MatchSquad!E2404</f>
        <v>SRH</v>
      </c>
      <c r="F2404">
        <f>MatchSquad!G2404</f>
        <v>0</v>
      </c>
      <c r="G2404">
        <f>IF(A2404="","",SUMIFS(BallByBall!$I$2:$I$501,BallByBall!$B$2:$B$501,A2404,BallByBall!$F$2:$F$501,B2404))</f>
        <v>0</v>
      </c>
      <c r="H2404">
        <f>IF(A2404="","",COUNTIFS(BallByBall!$B$2:$B$501,A2404,BallByBall!$F$2:$F$501,B2404,BallByBall!$Q$2:$Q$501,1))</f>
        <v>0</v>
      </c>
      <c r="I2404">
        <f>IF(A2404="","",COUNTIFS(BallByBall!$B$2:$B$501,A2404,BallByBall!$F$2:$F$501,B2404,BallByBall!$R$2:$R$501,1))</f>
        <v>0</v>
      </c>
      <c r="J2404">
        <f>IF(A2404="","",SUMIFS(BallByBall!$T$2:$T$501,BallByBall!$B$2:$B$501,A2404,BallByBall!$H$2:$H$501,B2404))</f>
        <v>0</v>
      </c>
      <c r="K2404">
        <f>IF(A2404="","",SUMIFS(BallByBall!$U$2:$U$501,BallByBall!$B$2:$B$501,A2404,BallByBall!$P$2:$P$501,B2404))</f>
        <v>0</v>
      </c>
      <c r="L2404">
        <f>IF(A2404="","",SUMIFS(BallByBall!$V$2:$V$501,BallByBall!$B$2:$B$501,A2404,BallByBall!$P$2:$P$501,B2404))</f>
        <v>0</v>
      </c>
      <c r="M2404">
        <f>IF(A2404="","",SUMIFS(BallByBall!$W$2:$W$501,BallByBall!$B$2:$B$501,A2404,BallByBall!$P$2:$P$501,B2404))</f>
        <v>0</v>
      </c>
      <c r="N2404">
        <f>IF(A2404="","",SUMIFS(BallByBall!$X$2:$X$501,BallByBall!$B$2:$B$501,A2404,BallByBall!$P$2:$P$501,B2404))</f>
        <v>0</v>
      </c>
      <c r="O2404">
        <f>IF(A2404="","",SUMIFS(OverSummary!$G$2:$G$101,OverSummary!$A$2:$A$101,A2404,OverSummary!$D$2:$D$101,B2404))</f>
        <v>0</v>
      </c>
      <c r="P2404">
        <f>IF(A2404="","",G2404*Rules!$B$13+H2404*Rules!$B$14+I2404*Rules!$B$15)</f>
        <v>0</v>
      </c>
      <c r="Q2404">
        <f>IF(A2404="","",IF(G2404&gt;=100,Rules!$B$18,IF(G2404&gt;=50,Rules!$B$17,IF(G2404&gt;=30,Rules!$B$16,0)))+IF(AND(F2404=1,D2404&lt;&gt;"BWL",G2404=0),Rules!$B$27,0))</f>
        <v>0</v>
      </c>
      <c r="R2404">
        <f>IF(A2404="","",J2404*Rules!$B$19+O2404*Rules!$B$22)</f>
        <v>0</v>
      </c>
      <c r="S2404">
        <f>IF(A2404="","",IF(J2404&gt;=4,Rules!$B$21,IF(J2404&gt;=3,Rules!$B$20,0)))</f>
        <v>0</v>
      </c>
      <c r="T2404">
        <f>IF(A2404="","",K2404*Rules!$B$23+L2404*Rules!$B$24+M2404*Rules!$B$25+N2404*Rules!$B$26)</f>
        <v>0</v>
      </c>
      <c r="U2404">
        <f t="shared" si="37"/>
        <v>0</v>
      </c>
    </row>
    <row r="2405" spans="1:21" x14ac:dyDescent="0.2">
      <c r="A2405" t="str">
        <f>MatchSquad!A2405</f>
        <v>M049</v>
      </c>
      <c r="B2405" t="str">
        <f>MatchSquad!B2405</f>
        <v>P229</v>
      </c>
      <c r="C2405" t="str">
        <f>MatchSquad!C2405</f>
        <v>Salil Arora</v>
      </c>
      <c r="D2405" t="str">
        <f>MatchSquad!D2405</f>
        <v>WK</v>
      </c>
      <c r="E2405" t="str">
        <f>MatchSquad!E2405</f>
        <v>SRH</v>
      </c>
      <c r="F2405">
        <f>MatchSquad!G2405</f>
        <v>0</v>
      </c>
      <c r="G2405">
        <f>IF(A2405="","",SUMIFS(BallByBall!$I$2:$I$501,BallByBall!$B$2:$B$501,A2405,BallByBall!$F$2:$F$501,B2405))</f>
        <v>0</v>
      </c>
      <c r="H2405">
        <f>IF(A2405="","",COUNTIFS(BallByBall!$B$2:$B$501,A2405,BallByBall!$F$2:$F$501,B2405,BallByBall!$Q$2:$Q$501,1))</f>
        <v>0</v>
      </c>
      <c r="I2405">
        <f>IF(A2405="","",COUNTIFS(BallByBall!$B$2:$B$501,A2405,BallByBall!$F$2:$F$501,B2405,BallByBall!$R$2:$R$501,1))</f>
        <v>0</v>
      </c>
      <c r="J2405">
        <f>IF(A2405="","",SUMIFS(BallByBall!$T$2:$T$501,BallByBall!$B$2:$B$501,A2405,BallByBall!$H$2:$H$501,B2405))</f>
        <v>0</v>
      </c>
      <c r="K2405">
        <f>IF(A2405="","",SUMIFS(BallByBall!$U$2:$U$501,BallByBall!$B$2:$B$501,A2405,BallByBall!$P$2:$P$501,B2405))</f>
        <v>0</v>
      </c>
      <c r="L2405">
        <f>IF(A2405="","",SUMIFS(BallByBall!$V$2:$V$501,BallByBall!$B$2:$B$501,A2405,BallByBall!$P$2:$P$501,B2405))</f>
        <v>0</v>
      </c>
      <c r="M2405">
        <f>IF(A2405="","",SUMIFS(BallByBall!$W$2:$W$501,BallByBall!$B$2:$B$501,A2405,BallByBall!$P$2:$P$501,B2405))</f>
        <v>0</v>
      </c>
      <c r="N2405">
        <f>IF(A2405="","",SUMIFS(BallByBall!$X$2:$X$501,BallByBall!$B$2:$B$501,A2405,BallByBall!$P$2:$P$501,B2405))</f>
        <v>0</v>
      </c>
      <c r="O2405">
        <f>IF(A2405="","",SUMIFS(OverSummary!$G$2:$G$101,OverSummary!$A$2:$A$101,A2405,OverSummary!$D$2:$D$101,B2405))</f>
        <v>0</v>
      </c>
      <c r="P2405">
        <f>IF(A2405="","",G2405*Rules!$B$13+H2405*Rules!$B$14+I2405*Rules!$B$15)</f>
        <v>0</v>
      </c>
      <c r="Q2405">
        <f>IF(A2405="","",IF(G2405&gt;=100,Rules!$B$18,IF(G2405&gt;=50,Rules!$B$17,IF(G2405&gt;=30,Rules!$B$16,0)))+IF(AND(F2405=1,D2405&lt;&gt;"BWL",G2405=0),Rules!$B$27,0))</f>
        <v>0</v>
      </c>
      <c r="R2405">
        <f>IF(A2405="","",J2405*Rules!$B$19+O2405*Rules!$B$22)</f>
        <v>0</v>
      </c>
      <c r="S2405">
        <f>IF(A2405="","",IF(J2405&gt;=4,Rules!$B$21,IF(J2405&gt;=3,Rules!$B$20,0)))</f>
        <v>0</v>
      </c>
      <c r="T2405">
        <f>IF(A2405="","",K2405*Rules!$B$23+L2405*Rules!$B$24+M2405*Rules!$B$25+N2405*Rules!$B$26)</f>
        <v>0</v>
      </c>
      <c r="U2405">
        <f t="shared" si="37"/>
        <v>0</v>
      </c>
    </row>
    <row r="2406" spans="1:21" x14ac:dyDescent="0.2">
      <c r="A2406" t="str">
        <f>MatchSquad!A2406</f>
        <v>M049</v>
      </c>
      <c r="B2406" t="str">
        <f>MatchSquad!B2406</f>
        <v>P230</v>
      </c>
      <c r="C2406" t="str">
        <f>MatchSquad!C2406</f>
        <v>Heinrich Klaasen</v>
      </c>
      <c r="D2406" t="str">
        <f>MatchSquad!D2406</f>
        <v>WK</v>
      </c>
      <c r="E2406" t="str">
        <f>MatchSquad!E2406</f>
        <v>SRH</v>
      </c>
      <c r="F2406">
        <f>MatchSquad!G2406</f>
        <v>0</v>
      </c>
      <c r="G2406">
        <f>IF(A2406="","",SUMIFS(BallByBall!$I$2:$I$501,BallByBall!$B$2:$B$501,A2406,BallByBall!$F$2:$F$501,B2406))</f>
        <v>0</v>
      </c>
      <c r="H2406">
        <f>IF(A2406="","",COUNTIFS(BallByBall!$B$2:$B$501,A2406,BallByBall!$F$2:$F$501,B2406,BallByBall!$Q$2:$Q$501,1))</f>
        <v>0</v>
      </c>
      <c r="I2406">
        <f>IF(A2406="","",COUNTIFS(BallByBall!$B$2:$B$501,A2406,BallByBall!$F$2:$F$501,B2406,BallByBall!$R$2:$R$501,1))</f>
        <v>0</v>
      </c>
      <c r="J2406">
        <f>IF(A2406="","",SUMIFS(BallByBall!$T$2:$T$501,BallByBall!$B$2:$B$501,A2406,BallByBall!$H$2:$H$501,B2406))</f>
        <v>0</v>
      </c>
      <c r="K2406">
        <f>IF(A2406="","",SUMIFS(BallByBall!$U$2:$U$501,BallByBall!$B$2:$B$501,A2406,BallByBall!$P$2:$P$501,B2406))</f>
        <v>0</v>
      </c>
      <c r="L2406">
        <f>IF(A2406="","",SUMIFS(BallByBall!$V$2:$V$501,BallByBall!$B$2:$B$501,A2406,BallByBall!$P$2:$P$501,B2406))</f>
        <v>0</v>
      </c>
      <c r="M2406">
        <f>IF(A2406="","",SUMIFS(BallByBall!$W$2:$W$501,BallByBall!$B$2:$B$501,A2406,BallByBall!$P$2:$P$501,B2406))</f>
        <v>0</v>
      </c>
      <c r="N2406">
        <f>IF(A2406="","",SUMIFS(BallByBall!$X$2:$X$501,BallByBall!$B$2:$B$501,A2406,BallByBall!$P$2:$P$501,B2406))</f>
        <v>0</v>
      </c>
      <c r="O2406">
        <f>IF(A2406="","",SUMIFS(OverSummary!$G$2:$G$101,OverSummary!$A$2:$A$101,A2406,OverSummary!$D$2:$D$101,B2406))</f>
        <v>0</v>
      </c>
      <c r="P2406">
        <f>IF(A2406="","",G2406*Rules!$B$13+H2406*Rules!$B$14+I2406*Rules!$B$15)</f>
        <v>0</v>
      </c>
      <c r="Q2406">
        <f>IF(A2406="","",IF(G2406&gt;=100,Rules!$B$18,IF(G2406&gt;=50,Rules!$B$17,IF(G2406&gt;=30,Rules!$B$16,0)))+IF(AND(F2406=1,D2406&lt;&gt;"BWL",G2406=0),Rules!$B$27,0))</f>
        <v>0</v>
      </c>
      <c r="R2406">
        <f>IF(A2406="","",J2406*Rules!$B$19+O2406*Rules!$B$22)</f>
        <v>0</v>
      </c>
      <c r="S2406">
        <f>IF(A2406="","",IF(J2406&gt;=4,Rules!$B$21,IF(J2406&gt;=3,Rules!$B$20,0)))</f>
        <v>0</v>
      </c>
      <c r="T2406">
        <f>IF(A2406="","",K2406*Rules!$B$23+L2406*Rules!$B$24+M2406*Rules!$B$25+N2406*Rules!$B$26)</f>
        <v>0</v>
      </c>
      <c r="U2406">
        <f t="shared" si="37"/>
        <v>0</v>
      </c>
    </row>
    <row r="2407" spans="1:21" x14ac:dyDescent="0.2">
      <c r="A2407" t="str">
        <f>MatchSquad!A2407</f>
        <v>M049</v>
      </c>
      <c r="B2407" t="str">
        <f>MatchSquad!B2407</f>
        <v>P231</v>
      </c>
      <c r="C2407" t="str">
        <f>MatchSquad!C2407</f>
        <v>Travis Head</v>
      </c>
      <c r="D2407" t="str">
        <f>MatchSquad!D2407</f>
        <v>BAT</v>
      </c>
      <c r="E2407" t="str">
        <f>MatchSquad!E2407</f>
        <v>SRH</v>
      </c>
      <c r="F2407">
        <f>MatchSquad!G2407</f>
        <v>0</v>
      </c>
      <c r="G2407">
        <f>IF(A2407="","",SUMIFS(BallByBall!$I$2:$I$501,BallByBall!$B$2:$B$501,A2407,BallByBall!$F$2:$F$501,B2407))</f>
        <v>0</v>
      </c>
      <c r="H2407">
        <f>IF(A2407="","",COUNTIFS(BallByBall!$B$2:$B$501,A2407,BallByBall!$F$2:$F$501,B2407,BallByBall!$Q$2:$Q$501,1))</f>
        <v>0</v>
      </c>
      <c r="I2407">
        <f>IF(A2407="","",COUNTIFS(BallByBall!$B$2:$B$501,A2407,BallByBall!$F$2:$F$501,B2407,BallByBall!$R$2:$R$501,1))</f>
        <v>0</v>
      </c>
      <c r="J2407">
        <f>IF(A2407="","",SUMIFS(BallByBall!$T$2:$T$501,BallByBall!$B$2:$B$501,A2407,BallByBall!$H$2:$H$501,B2407))</f>
        <v>0</v>
      </c>
      <c r="K2407">
        <f>IF(A2407="","",SUMIFS(BallByBall!$U$2:$U$501,BallByBall!$B$2:$B$501,A2407,BallByBall!$P$2:$P$501,B2407))</f>
        <v>0</v>
      </c>
      <c r="L2407">
        <f>IF(A2407="","",SUMIFS(BallByBall!$V$2:$V$501,BallByBall!$B$2:$B$501,A2407,BallByBall!$P$2:$P$501,B2407))</f>
        <v>0</v>
      </c>
      <c r="M2407">
        <f>IF(A2407="","",SUMIFS(BallByBall!$W$2:$W$501,BallByBall!$B$2:$B$501,A2407,BallByBall!$P$2:$P$501,B2407))</f>
        <v>0</v>
      </c>
      <c r="N2407">
        <f>IF(A2407="","",SUMIFS(BallByBall!$X$2:$X$501,BallByBall!$B$2:$B$501,A2407,BallByBall!$P$2:$P$501,B2407))</f>
        <v>0</v>
      </c>
      <c r="O2407">
        <f>IF(A2407="","",SUMIFS(OverSummary!$G$2:$G$101,OverSummary!$A$2:$A$101,A2407,OverSummary!$D$2:$D$101,B2407))</f>
        <v>0</v>
      </c>
      <c r="P2407">
        <f>IF(A2407="","",G2407*Rules!$B$13+H2407*Rules!$B$14+I2407*Rules!$B$15)</f>
        <v>0</v>
      </c>
      <c r="Q2407">
        <f>IF(A2407="","",IF(G2407&gt;=100,Rules!$B$18,IF(G2407&gt;=50,Rules!$B$17,IF(G2407&gt;=30,Rules!$B$16,0)))+IF(AND(F2407=1,D2407&lt;&gt;"BWL",G2407=0),Rules!$B$27,0))</f>
        <v>0</v>
      </c>
      <c r="R2407">
        <f>IF(A2407="","",J2407*Rules!$B$19+O2407*Rules!$B$22)</f>
        <v>0</v>
      </c>
      <c r="S2407">
        <f>IF(A2407="","",IF(J2407&gt;=4,Rules!$B$21,IF(J2407&gt;=3,Rules!$B$20,0)))</f>
        <v>0</v>
      </c>
      <c r="T2407">
        <f>IF(A2407="","",K2407*Rules!$B$23+L2407*Rules!$B$24+M2407*Rules!$B$25+N2407*Rules!$B$26)</f>
        <v>0</v>
      </c>
      <c r="U2407">
        <f t="shared" si="37"/>
        <v>0</v>
      </c>
    </row>
    <row r="2408" spans="1:21" x14ac:dyDescent="0.2">
      <c r="A2408" t="str">
        <f>MatchSquad!A2408</f>
        <v>M049</v>
      </c>
      <c r="B2408" t="str">
        <f>MatchSquad!B2408</f>
        <v>P232</v>
      </c>
      <c r="C2408" t="str">
        <f>MatchSquad!C2408</f>
        <v>Harshal Patel</v>
      </c>
      <c r="D2408" t="str">
        <f>MatchSquad!D2408</f>
        <v>AR</v>
      </c>
      <c r="E2408" t="str">
        <f>MatchSquad!E2408</f>
        <v>SRH</v>
      </c>
      <c r="F2408">
        <f>MatchSquad!G2408</f>
        <v>0</v>
      </c>
      <c r="G2408">
        <f>IF(A2408="","",SUMIFS(BallByBall!$I$2:$I$501,BallByBall!$B$2:$B$501,A2408,BallByBall!$F$2:$F$501,B2408))</f>
        <v>0</v>
      </c>
      <c r="H2408">
        <f>IF(A2408="","",COUNTIFS(BallByBall!$B$2:$B$501,A2408,BallByBall!$F$2:$F$501,B2408,BallByBall!$Q$2:$Q$501,1))</f>
        <v>0</v>
      </c>
      <c r="I2408">
        <f>IF(A2408="","",COUNTIFS(BallByBall!$B$2:$B$501,A2408,BallByBall!$F$2:$F$501,B2408,BallByBall!$R$2:$R$501,1))</f>
        <v>0</v>
      </c>
      <c r="J2408">
        <f>IF(A2408="","",SUMIFS(BallByBall!$T$2:$T$501,BallByBall!$B$2:$B$501,A2408,BallByBall!$H$2:$H$501,B2408))</f>
        <v>0</v>
      </c>
      <c r="K2408">
        <f>IF(A2408="","",SUMIFS(BallByBall!$U$2:$U$501,BallByBall!$B$2:$B$501,A2408,BallByBall!$P$2:$P$501,B2408))</f>
        <v>0</v>
      </c>
      <c r="L2408">
        <f>IF(A2408="","",SUMIFS(BallByBall!$V$2:$V$501,BallByBall!$B$2:$B$501,A2408,BallByBall!$P$2:$P$501,B2408))</f>
        <v>0</v>
      </c>
      <c r="M2408">
        <f>IF(A2408="","",SUMIFS(BallByBall!$W$2:$W$501,BallByBall!$B$2:$B$501,A2408,BallByBall!$P$2:$P$501,B2408))</f>
        <v>0</v>
      </c>
      <c r="N2408">
        <f>IF(A2408="","",SUMIFS(BallByBall!$X$2:$X$501,BallByBall!$B$2:$B$501,A2408,BallByBall!$P$2:$P$501,B2408))</f>
        <v>0</v>
      </c>
      <c r="O2408">
        <f>IF(A2408="","",SUMIFS(OverSummary!$G$2:$G$101,OverSummary!$A$2:$A$101,A2408,OverSummary!$D$2:$D$101,B2408))</f>
        <v>0</v>
      </c>
      <c r="P2408">
        <f>IF(A2408="","",G2408*Rules!$B$13+H2408*Rules!$B$14+I2408*Rules!$B$15)</f>
        <v>0</v>
      </c>
      <c r="Q2408">
        <f>IF(A2408="","",IF(G2408&gt;=100,Rules!$B$18,IF(G2408&gt;=50,Rules!$B$17,IF(G2408&gt;=30,Rules!$B$16,0)))+IF(AND(F2408=1,D2408&lt;&gt;"BWL",G2408=0),Rules!$B$27,0))</f>
        <v>0</v>
      </c>
      <c r="R2408">
        <f>IF(A2408="","",J2408*Rules!$B$19+O2408*Rules!$B$22)</f>
        <v>0</v>
      </c>
      <c r="S2408">
        <f>IF(A2408="","",IF(J2408&gt;=4,Rules!$B$21,IF(J2408&gt;=3,Rules!$B$20,0)))</f>
        <v>0</v>
      </c>
      <c r="T2408">
        <f>IF(A2408="","",K2408*Rules!$B$23+L2408*Rules!$B$24+M2408*Rules!$B$25+N2408*Rules!$B$26)</f>
        <v>0</v>
      </c>
      <c r="U2408">
        <f t="shared" si="37"/>
        <v>0</v>
      </c>
    </row>
    <row r="2409" spans="1:21" x14ac:dyDescent="0.2">
      <c r="A2409" t="str">
        <f>MatchSquad!A2409</f>
        <v>M049</v>
      </c>
      <c r="B2409" t="str">
        <f>MatchSquad!B2409</f>
        <v>P233</v>
      </c>
      <c r="C2409" t="str">
        <f>MatchSquad!C2409</f>
        <v>Kamindu Mendis</v>
      </c>
      <c r="D2409" t="str">
        <f>MatchSquad!D2409</f>
        <v>AR</v>
      </c>
      <c r="E2409" t="str">
        <f>MatchSquad!E2409</f>
        <v>SRH</v>
      </c>
      <c r="F2409">
        <f>MatchSquad!G2409</f>
        <v>0</v>
      </c>
      <c r="G2409">
        <f>IF(A2409="","",SUMIFS(BallByBall!$I$2:$I$501,BallByBall!$B$2:$B$501,A2409,BallByBall!$F$2:$F$501,B2409))</f>
        <v>0</v>
      </c>
      <c r="H2409">
        <f>IF(A2409="","",COUNTIFS(BallByBall!$B$2:$B$501,A2409,BallByBall!$F$2:$F$501,B2409,BallByBall!$Q$2:$Q$501,1))</f>
        <v>0</v>
      </c>
      <c r="I2409">
        <f>IF(A2409="","",COUNTIFS(BallByBall!$B$2:$B$501,A2409,BallByBall!$F$2:$F$501,B2409,BallByBall!$R$2:$R$501,1))</f>
        <v>0</v>
      </c>
      <c r="J2409">
        <f>IF(A2409="","",SUMIFS(BallByBall!$T$2:$T$501,BallByBall!$B$2:$B$501,A2409,BallByBall!$H$2:$H$501,B2409))</f>
        <v>0</v>
      </c>
      <c r="K2409">
        <f>IF(A2409="","",SUMIFS(BallByBall!$U$2:$U$501,BallByBall!$B$2:$B$501,A2409,BallByBall!$P$2:$P$501,B2409))</f>
        <v>0</v>
      </c>
      <c r="L2409">
        <f>IF(A2409="","",SUMIFS(BallByBall!$V$2:$V$501,BallByBall!$B$2:$B$501,A2409,BallByBall!$P$2:$P$501,B2409))</f>
        <v>0</v>
      </c>
      <c r="M2409">
        <f>IF(A2409="","",SUMIFS(BallByBall!$W$2:$W$501,BallByBall!$B$2:$B$501,A2409,BallByBall!$P$2:$P$501,B2409))</f>
        <v>0</v>
      </c>
      <c r="N2409">
        <f>IF(A2409="","",SUMIFS(BallByBall!$X$2:$X$501,BallByBall!$B$2:$B$501,A2409,BallByBall!$P$2:$P$501,B2409))</f>
        <v>0</v>
      </c>
      <c r="O2409">
        <f>IF(A2409="","",SUMIFS(OverSummary!$G$2:$G$101,OverSummary!$A$2:$A$101,A2409,OverSummary!$D$2:$D$101,B2409))</f>
        <v>0</v>
      </c>
      <c r="P2409">
        <f>IF(A2409="","",G2409*Rules!$B$13+H2409*Rules!$B$14+I2409*Rules!$B$15)</f>
        <v>0</v>
      </c>
      <c r="Q2409">
        <f>IF(A2409="","",IF(G2409&gt;=100,Rules!$B$18,IF(G2409&gt;=50,Rules!$B$17,IF(G2409&gt;=30,Rules!$B$16,0)))+IF(AND(F2409=1,D2409&lt;&gt;"BWL",G2409=0),Rules!$B$27,0))</f>
        <v>0</v>
      </c>
      <c r="R2409">
        <f>IF(A2409="","",J2409*Rules!$B$19+O2409*Rules!$B$22)</f>
        <v>0</v>
      </c>
      <c r="S2409">
        <f>IF(A2409="","",IF(J2409&gt;=4,Rules!$B$21,IF(J2409&gt;=3,Rules!$B$20,0)))</f>
        <v>0</v>
      </c>
      <c r="T2409">
        <f>IF(A2409="","",K2409*Rules!$B$23+L2409*Rules!$B$24+M2409*Rules!$B$25+N2409*Rules!$B$26)</f>
        <v>0</v>
      </c>
      <c r="U2409">
        <f t="shared" si="37"/>
        <v>0</v>
      </c>
    </row>
    <row r="2410" spans="1:21" x14ac:dyDescent="0.2">
      <c r="A2410" t="str">
        <f>MatchSquad!A2410</f>
        <v>M049</v>
      </c>
      <c r="B2410" t="str">
        <f>MatchSquad!B2410</f>
        <v>P234</v>
      </c>
      <c r="C2410" t="str">
        <f>MatchSquad!C2410</f>
        <v>Harsh Dubey</v>
      </c>
      <c r="D2410" t="str">
        <f>MatchSquad!D2410</f>
        <v>AR</v>
      </c>
      <c r="E2410" t="str">
        <f>MatchSquad!E2410</f>
        <v>SRH</v>
      </c>
      <c r="F2410">
        <f>MatchSquad!G2410</f>
        <v>0</v>
      </c>
      <c r="G2410">
        <f>IF(A2410="","",SUMIFS(BallByBall!$I$2:$I$501,BallByBall!$B$2:$B$501,A2410,BallByBall!$F$2:$F$501,B2410))</f>
        <v>0</v>
      </c>
      <c r="H2410">
        <f>IF(A2410="","",COUNTIFS(BallByBall!$B$2:$B$501,A2410,BallByBall!$F$2:$F$501,B2410,BallByBall!$Q$2:$Q$501,1))</f>
        <v>0</v>
      </c>
      <c r="I2410">
        <f>IF(A2410="","",COUNTIFS(BallByBall!$B$2:$B$501,A2410,BallByBall!$F$2:$F$501,B2410,BallByBall!$R$2:$R$501,1))</f>
        <v>0</v>
      </c>
      <c r="J2410">
        <f>IF(A2410="","",SUMIFS(BallByBall!$T$2:$T$501,BallByBall!$B$2:$B$501,A2410,BallByBall!$H$2:$H$501,B2410))</f>
        <v>0</v>
      </c>
      <c r="K2410">
        <f>IF(A2410="","",SUMIFS(BallByBall!$U$2:$U$501,BallByBall!$B$2:$B$501,A2410,BallByBall!$P$2:$P$501,B2410))</f>
        <v>0</v>
      </c>
      <c r="L2410">
        <f>IF(A2410="","",SUMIFS(BallByBall!$V$2:$V$501,BallByBall!$B$2:$B$501,A2410,BallByBall!$P$2:$P$501,B2410))</f>
        <v>0</v>
      </c>
      <c r="M2410">
        <f>IF(A2410="","",SUMIFS(BallByBall!$W$2:$W$501,BallByBall!$B$2:$B$501,A2410,BallByBall!$P$2:$P$501,B2410))</f>
        <v>0</v>
      </c>
      <c r="N2410">
        <f>IF(A2410="","",SUMIFS(BallByBall!$X$2:$X$501,BallByBall!$B$2:$B$501,A2410,BallByBall!$P$2:$P$501,B2410))</f>
        <v>0</v>
      </c>
      <c r="O2410">
        <f>IF(A2410="","",SUMIFS(OverSummary!$G$2:$G$101,OverSummary!$A$2:$A$101,A2410,OverSummary!$D$2:$D$101,B2410))</f>
        <v>0</v>
      </c>
      <c r="P2410">
        <f>IF(A2410="","",G2410*Rules!$B$13+H2410*Rules!$B$14+I2410*Rules!$B$15)</f>
        <v>0</v>
      </c>
      <c r="Q2410">
        <f>IF(A2410="","",IF(G2410&gt;=100,Rules!$B$18,IF(G2410&gt;=50,Rules!$B$17,IF(G2410&gt;=30,Rules!$B$16,0)))+IF(AND(F2410=1,D2410&lt;&gt;"BWL",G2410=0),Rules!$B$27,0))</f>
        <v>0</v>
      </c>
      <c r="R2410">
        <f>IF(A2410="","",J2410*Rules!$B$19+O2410*Rules!$B$22)</f>
        <v>0</v>
      </c>
      <c r="S2410">
        <f>IF(A2410="","",IF(J2410&gt;=4,Rules!$B$21,IF(J2410&gt;=3,Rules!$B$20,0)))</f>
        <v>0</v>
      </c>
      <c r="T2410">
        <f>IF(A2410="","",K2410*Rules!$B$23+L2410*Rules!$B$24+M2410*Rules!$B$25+N2410*Rules!$B$26)</f>
        <v>0</v>
      </c>
      <c r="U2410">
        <f t="shared" si="37"/>
        <v>0</v>
      </c>
    </row>
    <row r="2411" spans="1:21" x14ac:dyDescent="0.2">
      <c r="A2411" t="str">
        <f>MatchSquad!A2411</f>
        <v>M049</v>
      </c>
      <c r="B2411" t="str">
        <f>MatchSquad!B2411</f>
        <v>P235</v>
      </c>
      <c r="C2411" t="str">
        <f>MatchSquad!C2411</f>
        <v>Brydon Carse</v>
      </c>
      <c r="D2411" t="str">
        <f>MatchSquad!D2411</f>
        <v>AR</v>
      </c>
      <c r="E2411" t="str">
        <f>MatchSquad!E2411</f>
        <v>SRH</v>
      </c>
      <c r="F2411">
        <f>MatchSquad!G2411</f>
        <v>0</v>
      </c>
      <c r="G2411">
        <f>IF(A2411="","",SUMIFS(BallByBall!$I$2:$I$501,BallByBall!$B$2:$B$501,A2411,BallByBall!$F$2:$F$501,B2411))</f>
        <v>0</v>
      </c>
      <c r="H2411">
        <f>IF(A2411="","",COUNTIFS(BallByBall!$B$2:$B$501,A2411,BallByBall!$F$2:$F$501,B2411,BallByBall!$Q$2:$Q$501,1))</f>
        <v>0</v>
      </c>
      <c r="I2411">
        <f>IF(A2411="","",COUNTIFS(BallByBall!$B$2:$B$501,A2411,BallByBall!$F$2:$F$501,B2411,BallByBall!$R$2:$R$501,1))</f>
        <v>0</v>
      </c>
      <c r="J2411">
        <f>IF(A2411="","",SUMIFS(BallByBall!$T$2:$T$501,BallByBall!$B$2:$B$501,A2411,BallByBall!$H$2:$H$501,B2411))</f>
        <v>0</v>
      </c>
      <c r="K2411">
        <f>IF(A2411="","",SUMIFS(BallByBall!$U$2:$U$501,BallByBall!$B$2:$B$501,A2411,BallByBall!$P$2:$P$501,B2411))</f>
        <v>0</v>
      </c>
      <c r="L2411">
        <f>IF(A2411="","",SUMIFS(BallByBall!$V$2:$V$501,BallByBall!$B$2:$B$501,A2411,BallByBall!$P$2:$P$501,B2411))</f>
        <v>0</v>
      </c>
      <c r="M2411">
        <f>IF(A2411="","",SUMIFS(BallByBall!$W$2:$W$501,BallByBall!$B$2:$B$501,A2411,BallByBall!$P$2:$P$501,B2411))</f>
        <v>0</v>
      </c>
      <c r="N2411">
        <f>IF(A2411="","",SUMIFS(BallByBall!$X$2:$X$501,BallByBall!$B$2:$B$501,A2411,BallByBall!$P$2:$P$501,B2411))</f>
        <v>0</v>
      </c>
      <c r="O2411">
        <f>IF(A2411="","",SUMIFS(OverSummary!$G$2:$G$101,OverSummary!$A$2:$A$101,A2411,OverSummary!$D$2:$D$101,B2411))</f>
        <v>0</v>
      </c>
      <c r="P2411">
        <f>IF(A2411="","",G2411*Rules!$B$13+H2411*Rules!$B$14+I2411*Rules!$B$15)</f>
        <v>0</v>
      </c>
      <c r="Q2411">
        <f>IF(A2411="","",IF(G2411&gt;=100,Rules!$B$18,IF(G2411&gt;=50,Rules!$B$17,IF(G2411&gt;=30,Rules!$B$16,0)))+IF(AND(F2411=1,D2411&lt;&gt;"BWL",G2411=0),Rules!$B$27,0))</f>
        <v>0</v>
      </c>
      <c r="R2411">
        <f>IF(A2411="","",J2411*Rules!$B$19+O2411*Rules!$B$22)</f>
        <v>0</v>
      </c>
      <c r="S2411">
        <f>IF(A2411="","",IF(J2411&gt;=4,Rules!$B$21,IF(J2411&gt;=3,Rules!$B$20,0)))</f>
        <v>0</v>
      </c>
      <c r="T2411">
        <f>IF(A2411="","",K2411*Rules!$B$23+L2411*Rules!$B$24+M2411*Rules!$B$25+N2411*Rules!$B$26)</f>
        <v>0</v>
      </c>
      <c r="U2411">
        <f t="shared" si="37"/>
        <v>0</v>
      </c>
    </row>
    <row r="2412" spans="1:21" x14ac:dyDescent="0.2">
      <c r="A2412" t="str">
        <f>MatchSquad!A2412</f>
        <v>M049</v>
      </c>
      <c r="B2412" t="str">
        <f>MatchSquad!B2412</f>
        <v>P236</v>
      </c>
      <c r="C2412" t="str">
        <f>MatchSquad!C2412</f>
        <v>Shivang Kumar</v>
      </c>
      <c r="D2412" t="str">
        <f>MatchSquad!D2412</f>
        <v>AR</v>
      </c>
      <c r="E2412" t="str">
        <f>MatchSquad!E2412</f>
        <v>SRH</v>
      </c>
      <c r="F2412">
        <f>MatchSquad!G2412</f>
        <v>0</v>
      </c>
      <c r="G2412">
        <f>IF(A2412="","",SUMIFS(BallByBall!$I$2:$I$501,BallByBall!$B$2:$B$501,A2412,BallByBall!$F$2:$F$501,B2412))</f>
        <v>0</v>
      </c>
      <c r="H2412">
        <f>IF(A2412="","",COUNTIFS(BallByBall!$B$2:$B$501,A2412,BallByBall!$F$2:$F$501,B2412,BallByBall!$Q$2:$Q$501,1))</f>
        <v>0</v>
      </c>
      <c r="I2412">
        <f>IF(A2412="","",COUNTIFS(BallByBall!$B$2:$B$501,A2412,BallByBall!$F$2:$F$501,B2412,BallByBall!$R$2:$R$501,1))</f>
        <v>0</v>
      </c>
      <c r="J2412">
        <f>IF(A2412="","",SUMIFS(BallByBall!$T$2:$T$501,BallByBall!$B$2:$B$501,A2412,BallByBall!$H$2:$H$501,B2412))</f>
        <v>0</v>
      </c>
      <c r="K2412">
        <f>IF(A2412="","",SUMIFS(BallByBall!$U$2:$U$501,BallByBall!$B$2:$B$501,A2412,BallByBall!$P$2:$P$501,B2412))</f>
        <v>0</v>
      </c>
      <c r="L2412">
        <f>IF(A2412="","",SUMIFS(BallByBall!$V$2:$V$501,BallByBall!$B$2:$B$501,A2412,BallByBall!$P$2:$P$501,B2412))</f>
        <v>0</v>
      </c>
      <c r="M2412">
        <f>IF(A2412="","",SUMIFS(BallByBall!$W$2:$W$501,BallByBall!$B$2:$B$501,A2412,BallByBall!$P$2:$P$501,B2412))</f>
        <v>0</v>
      </c>
      <c r="N2412">
        <f>IF(A2412="","",SUMIFS(BallByBall!$X$2:$X$501,BallByBall!$B$2:$B$501,A2412,BallByBall!$P$2:$P$501,B2412))</f>
        <v>0</v>
      </c>
      <c r="O2412">
        <f>IF(A2412="","",SUMIFS(OverSummary!$G$2:$G$101,OverSummary!$A$2:$A$101,A2412,OverSummary!$D$2:$D$101,B2412))</f>
        <v>0</v>
      </c>
      <c r="P2412">
        <f>IF(A2412="","",G2412*Rules!$B$13+H2412*Rules!$B$14+I2412*Rules!$B$15)</f>
        <v>0</v>
      </c>
      <c r="Q2412">
        <f>IF(A2412="","",IF(G2412&gt;=100,Rules!$B$18,IF(G2412&gt;=50,Rules!$B$17,IF(G2412&gt;=30,Rules!$B$16,0)))+IF(AND(F2412=1,D2412&lt;&gt;"BWL",G2412=0),Rules!$B$27,0))</f>
        <v>0</v>
      </c>
      <c r="R2412">
        <f>IF(A2412="","",J2412*Rules!$B$19+O2412*Rules!$B$22)</f>
        <v>0</v>
      </c>
      <c r="S2412">
        <f>IF(A2412="","",IF(J2412&gt;=4,Rules!$B$21,IF(J2412&gt;=3,Rules!$B$20,0)))</f>
        <v>0</v>
      </c>
      <c r="T2412">
        <f>IF(A2412="","",K2412*Rules!$B$23+L2412*Rules!$B$24+M2412*Rules!$B$25+N2412*Rules!$B$26)</f>
        <v>0</v>
      </c>
      <c r="U2412">
        <f t="shared" si="37"/>
        <v>0</v>
      </c>
    </row>
    <row r="2413" spans="1:21" x14ac:dyDescent="0.2">
      <c r="A2413" t="str">
        <f>MatchSquad!A2413</f>
        <v>M049</v>
      </c>
      <c r="B2413" t="str">
        <f>MatchSquad!B2413</f>
        <v>P237</v>
      </c>
      <c r="C2413" t="str">
        <f>MatchSquad!C2413</f>
        <v>Krains Fuletra</v>
      </c>
      <c r="D2413" t="str">
        <f>MatchSquad!D2413</f>
        <v>AR</v>
      </c>
      <c r="E2413" t="str">
        <f>MatchSquad!E2413</f>
        <v>SRH</v>
      </c>
      <c r="F2413">
        <f>MatchSquad!G2413</f>
        <v>0</v>
      </c>
      <c r="G2413">
        <f>IF(A2413="","",SUMIFS(BallByBall!$I$2:$I$501,BallByBall!$B$2:$B$501,A2413,BallByBall!$F$2:$F$501,B2413))</f>
        <v>0</v>
      </c>
      <c r="H2413">
        <f>IF(A2413="","",COUNTIFS(BallByBall!$B$2:$B$501,A2413,BallByBall!$F$2:$F$501,B2413,BallByBall!$Q$2:$Q$501,1))</f>
        <v>0</v>
      </c>
      <c r="I2413">
        <f>IF(A2413="","",COUNTIFS(BallByBall!$B$2:$B$501,A2413,BallByBall!$F$2:$F$501,B2413,BallByBall!$R$2:$R$501,1))</f>
        <v>0</v>
      </c>
      <c r="J2413">
        <f>IF(A2413="","",SUMIFS(BallByBall!$T$2:$T$501,BallByBall!$B$2:$B$501,A2413,BallByBall!$H$2:$H$501,B2413))</f>
        <v>0</v>
      </c>
      <c r="K2413">
        <f>IF(A2413="","",SUMIFS(BallByBall!$U$2:$U$501,BallByBall!$B$2:$B$501,A2413,BallByBall!$P$2:$P$501,B2413))</f>
        <v>0</v>
      </c>
      <c r="L2413">
        <f>IF(A2413="","",SUMIFS(BallByBall!$V$2:$V$501,BallByBall!$B$2:$B$501,A2413,BallByBall!$P$2:$P$501,B2413))</f>
        <v>0</v>
      </c>
      <c r="M2413">
        <f>IF(A2413="","",SUMIFS(BallByBall!$W$2:$W$501,BallByBall!$B$2:$B$501,A2413,BallByBall!$P$2:$P$501,B2413))</f>
        <v>0</v>
      </c>
      <c r="N2413">
        <f>IF(A2413="","",SUMIFS(BallByBall!$X$2:$X$501,BallByBall!$B$2:$B$501,A2413,BallByBall!$P$2:$P$501,B2413))</f>
        <v>0</v>
      </c>
      <c r="O2413">
        <f>IF(A2413="","",SUMIFS(OverSummary!$G$2:$G$101,OverSummary!$A$2:$A$101,A2413,OverSummary!$D$2:$D$101,B2413))</f>
        <v>0</v>
      </c>
      <c r="P2413">
        <f>IF(A2413="","",G2413*Rules!$B$13+H2413*Rules!$B$14+I2413*Rules!$B$15)</f>
        <v>0</v>
      </c>
      <c r="Q2413">
        <f>IF(A2413="","",IF(G2413&gt;=100,Rules!$B$18,IF(G2413&gt;=50,Rules!$B$17,IF(G2413&gt;=30,Rules!$B$16,0)))+IF(AND(F2413=1,D2413&lt;&gt;"BWL",G2413=0),Rules!$B$27,0))</f>
        <v>0</v>
      </c>
      <c r="R2413">
        <f>IF(A2413="","",J2413*Rules!$B$19+O2413*Rules!$B$22)</f>
        <v>0</v>
      </c>
      <c r="S2413">
        <f>IF(A2413="","",IF(J2413&gt;=4,Rules!$B$21,IF(J2413&gt;=3,Rules!$B$20,0)))</f>
        <v>0</v>
      </c>
      <c r="T2413">
        <f>IF(A2413="","",K2413*Rules!$B$23+L2413*Rules!$B$24+M2413*Rules!$B$25+N2413*Rules!$B$26)</f>
        <v>0</v>
      </c>
      <c r="U2413">
        <f t="shared" si="37"/>
        <v>0</v>
      </c>
    </row>
    <row r="2414" spans="1:21" x14ac:dyDescent="0.2">
      <c r="A2414" t="str">
        <f>MatchSquad!A2414</f>
        <v>M049</v>
      </c>
      <c r="B2414" t="str">
        <f>MatchSquad!B2414</f>
        <v>P238</v>
      </c>
      <c r="C2414" t="str">
        <f>MatchSquad!C2414</f>
        <v>Liam Livingstone</v>
      </c>
      <c r="D2414" t="str">
        <f>MatchSquad!D2414</f>
        <v>AR</v>
      </c>
      <c r="E2414" t="str">
        <f>MatchSquad!E2414</f>
        <v>SRH</v>
      </c>
      <c r="F2414">
        <f>MatchSquad!G2414</f>
        <v>0</v>
      </c>
      <c r="G2414">
        <f>IF(A2414="","",SUMIFS(BallByBall!$I$2:$I$501,BallByBall!$B$2:$B$501,A2414,BallByBall!$F$2:$F$501,B2414))</f>
        <v>0</v>
      </c>
      <c r="H2414">
        <f>IF(A2414="","",COUNTIFS(BallByBall!$B$2:$B$501,A2414,BallByBall!$F$2:$F$501,B2414,BallByBall!$Q$2:$Q$501,1))</f>
        <v>0</v>
      </c>
      <c r="I2414">
        <f>IF(A2414="","",COUNTIFS(BallByBall!$B$2:$B$501,A2414,BallByBall!$F$2:$F$501,B2414,BallByBall!$R$2:$R$501,1))</f>
        <v>0</v>
      </c>
      <c r="J2414">
        <f>IF(A2414="","",SUMIFS(BallByBall!$T$2:$T$501,BallByBall!$B$2:$B$501,A2414,BallByBall!$H$2:$H$501,B2414))</f>
        <v>0</v>
      </c>
      <c r="K2414">
        <f>IF(A2414="","",SUMIFS(BallByBall!$U$2:$U$501,BallByBall!$B$2:$B$501,A2414,BallByBall!$P$2:$P$501,B2414))</f>
        <v>0</v>
      </c>
      <c r="L2414">
        <f>IF(A2414="","",SUMIFS(BallByBall!$V$2:$V$501,BallByBall!$B$2:$B$501,A2414,BallByBall!$P$2:$P$501,B2414))</f>
        <v>0</v>
      </c>
      <c r="M2414">
        <f>IF(A2414="","",SUMIFS(BallByBall!$W$2:$W$501,BallByBall!$B$2:$B$501,A2414,BallByBall!$P$2:$P$501,B2414))</f>
        <v>0</v>
      </c>
      <c r="N2414">
        <f>IF(A2414="","",SUMIFS(BallByBall!$X$2:$X$501,BallByBall!$B$2:$B$501,A2414,BallByBall!$P$2:$P$501,B2414))</f>
        <v>0</v>
      </c>
      <c r="O2414">
        <f>IF(A2414="","",SUMIFS(OverSummary!$G$2:$G$101,OverSummary!$A$2:$A$101,A2414,OverSummary!$D$2:$D$101,B2414))</f>
        <v>0</v>
      </c>
      <c r="P2414">
        <f>IF(A2414="","",G2414*Rules!$B$13+H2414*Rules!$B$14+I2414*Rules!$B$15)</f>
        <v>0</v>
      </c>
      <c r="Q2414">
        <f>IF(A2414="","",IF(G2414&gt;=100,Rules!$B$18,IF(G2414&gt;=50,Rules!$B$17,IF(G2414&gt;=30,Rules!$B$16,0)))+IF(AND(F2414=1,D2414&lt;&gt;"BWL",G2414=0),Rules!$B$27,0))</f>
        <v>0</v>
      </c>
      <c r="R2414">
        <f>IF(A2414="","",J2414*Rules!$B$19+O2414*Rules!$B$22)</f>
        <v>0</v>
      </c>
      <c r="S2414">
        <f>IF(A2414="","",IF(J2414&gt;=4,Rules!$B$21,IF(J2414&gt;=3,Rules!$B$20,0)))</f>
        <v>0</v>
      </c>
      <c r="T2414">
        <f>IF(A2414="","",K2414*Rules!$B$23+L2414*Rules!$B$24+M2414*Rules!$B$25+N2414*Rules!$B$26)</f>
        <v>0</v>
      </c>
      <c r="U2414">
        <f t="shared" si="37"/>
        <v>0</v>
      </c>
    </row>
    <row r="2415" spans="1:21" x14ac:dyDescent="0.2">
      <c r="A2415" t="str">
        <f>MatchSquad!A2415</f>
        <v>M049</v>
      </c>
      <c r="B2415" t="str">
        <f>MatchSquad!B2415</f>
        <v>P239</v>
      </c>
      <c r="C2415" t="str">
        <f>MatchSquad!C2415</f>
        <v>David Payne</v>
      </c>
      <c r="D2415" t="str">
        <f>MatchSquad!D2415</f>
        <v>AR</v>
      </c>
      <c r="E2415" t="str">
        <f>MatchSquad!E2415</f>
        <v>SRH</v>
      </c>
      <c r="F2415">
        <f>MatchSquad!G2415</f>
        <v>0</v>
      </c>
      <c r="G2415">
        <f>IF(A2415="","",SUMIFS(BallByBall!$I$2:$I$501,BallByBall!$B$2:$B$501,A2415,BallByBall!$F$2:$F$501,B2415))</f>
        <v>0</v>
      </c>
      <c r="H2415">
        <f>IF(A2415="","",COUNTIFS(BallByBall!$B$2:$B$501,A2415,BallByBall!$F$2:$F$501,B2415,BallByBall!$Q$2:$Q$501,1))</f>
        <v>0</v>
      </c>
      <c r="I2415">
        <f>IF(A2415="","",COUNTIFS(BallByBall!$B$2:$B$501,A2415,BallByBall!$F$2:$F$501,B2415,BallByBall!$R$2:$R$501,1))</f>
        <v>0</v>
      </c>
      <c r="J2415">
        <f>IF(A2415="","",SUMIFS(BallByBall!$T$2:$T$501,BallByBall!$B$2:$B$501,A2415,BallByBall!$H$2:$H$501,B2415))</f>
        <v>0</v>
      </c>
      <c r="K2415">
        <f>IF(A2415="","",SUMIFS(BallByBall!$U$2:$U$501,BallByBall!$B$2:$B$501,A2415,BallByBall!$P$2:$P$501,B2415))</f>
        <v>0</v>
      </c>
      <c r="L2415">
        <f>IF(A2415="","",SUMIFS(BallByBall!$V$2:$V$501,BallByBall!$B$2:$B$501,A2415,BallByBall!$P$2:$P$501,B2415))</f>
        <v>0</v>
      </c>
      <c r="M2415">
        <f>IF(A2415="","",SUMIFS(BallByBall!$W$2:$W$501,BallByBall!$B$2:$B$501,A2415,BallByBall!$P$2:$P$501,B2415))</f>
        <v>0</v>
      </c>
      <c r="N2415">
        <f>IF(A2415="","",SUMIFS(BallByBall!$X$2:$X$501,BallByBall!$B$2:$B$501,A2415,BallByBall!$P$2:$P$501,B2415))</f>
        <v>0</v>
      </c>
      <c r="O2415">
        <f>IF(A2415="","",SUMIFS(OverSummary!$G$2:$G$101,OverSummary!$A$2:$A$101,A2415,OverSummary!$D$2:$D$101,B2415))</f>
        <v>0</v>
      </c>
      <c r="P2415">
        <f>IF(A2415="","",G2415*Rules!$B$13+H2415*Rules!$B$14+I2415*Rules!$B$15)</f>
        <v>0</v>
      </c>
      <c r="Q2415">
        <f>IF(A2415="","",IF(G2415&gt;=100,Rules!$B$18,IF(G2415&gt;=50,Rules!$B$17,IF(G2415&gt;=30,Rules!$B$16,0)))+IF(AND(F2415=1,D2415&lt;&gt;"BWL",G2415=0),Rules!$B$27,0))</f>
        <v>0</v>
      </c>
      <c r="R2415">
        <f>IF(A2415="","",J2415*Rules!$B$19+O2415*Rules!$B$22)</f>
        <v>0</v>
      </c>
      <c r="S2415">
        <f>IF(A2415="","",IF(J2415&gt;=4,Rules!$B$21,IF(J2415&gt;=3,Rules!$B$20,0)))</f>
        <v>0</v>
      </c>
      <c r="T2415">
        <f>IF(A2415="","",K2415*Rules!$B$23+L2415*Rules!$B$24+M2415*Rules!$B$25+N2415*Rules!$B$26)</f>
        <v>0</v>
      </c>
      <c r="U2415">
        <f t="shared" si="37"/>
        <v>0</v>
      </c>
    </row>
    <row r="2416" spans="1:21" x14ac:dyDescent="0.2">
      <c r="A2416" t="str">
        <f>MatchSquad!A2416</f>
        <v>M049</v>
      </c>
      <c r="B2416" t="str">
        <f>MatchSquad!B2416</f>
        <v>P240</v>
      </c>
      <c r="C2416" t="str">
        <f>MatchSquad!C2416</f>
        <v>Abhishek Sharma</v>
      </c>
      <c r="D2416" t="str">
        <f>MatchSquad!D2416</f>
        <v>AR</v>
      </c>
      <c r="E2416" t="str">
        <f>MatchSquad!E2416</f>
        <v>SRH</v>
      </c>
      <c r="F2416">
        <f>MatchSquad!G2416</f>
        <v>0</v>
      </c>
      <c r="G2416">
        <f>IF(A2416="","",SUMIFS(BallByBall!$I$2:$I$501,BallByBall!$B$2:$B$501,A2416,BallByBall!$F$2:$F$501,B2416))</f>
        <v>0</v>
      </c>
      <c r="H2416">
        <f>IF(A2416="","",COUNTIFS(BallByBall!$B$2:$B$501,A2416,BallByBall!$F$2:$F$501,B2416,BallByBall!$Q$2:$Q$501,1))</f>
        <v>0</v>
      </c>
      <c r="I2416">
        <f>IF(A2416="","",COUNTIFS(BallByBall!$B$2:$B$501,A2416,BallByBall!$F$2:$F$501,B2416,BallByBall!$R$2:$R$501,1))</f>
        <v>0</v>
      </c>
      <c r="J2416">
        <f>IF(A2416="","",SUMIFS(BallByBall!$T$2:$T$501,BallByBall!$B$2:$B$501,A2416,BallByBall!$H$2:$H$501,B2416))</f>
        <v>0</v>
      </c>
      <c r="K2416">
        <f>IF(A2416="","",SUMIFS(BallByBall!$U$2:$U$501,BallByBall!$B$2:$B$501,A2416,BallByBall!$P$2:$P$501,B2416))</f>
        <v>0</v>
      </c>
      <c r="L2416">
        <f>IF(A2416="","",SUMIFS(BallByBall!$V$2:$V$501,BallByBall!$B$2:$B$501,A2416,BallByBall!$P$2:$P$501,B2416))</f>
        <v>0</v>
      </c>
      <c r="M2416">
        <f>IF(A2416="","",SUMIFS(BallByBall!$W$2:$W$501,BallByBall!$B$2:$B$501,A2416,BallByBall!$P$2:$P$501,B2416))</f>
        <v>0</v>
      </c>
      <c r="N2416">
        <f>IF(A2416="","",SUMIFS(BallByBall!$X$2:$X$501,BallByBall!$B$2:$B$501,A2416,BallByBall!$P$2:$P$501,B2416))</f>
        <v>0</v>
      </c>
      <c r="O2416">
        <f>IF(A2416="","",SUMIFS(OverSummary!$G$2:$G$101,OverSummary!$A$2:$A$101,A2416,OverSummary!$D$2:$D$101,B2416))</f>
        <v>0</v>
      </c>
      <c r="P2416">
        <f>IF(A2416="","",G2416*Rules!$B$13+H2416*Rules!$B$14+I2416*Rules!$B$15)</f>
        <v>0</v>
      </c>
      <c r="Q2416">
        <f>IF(A2416="","",IF(G2416&gt;=100,Rules!$B$18,IF(G2416&gt;=50,Rules!$B$17,IF(G2416&gt;=30,Rules!$B$16,0)))+IF(AND(F2416=1,D2416&lt;&gt;"BWL",G2416=0),Rules!$B$27,0))</f>
        <v>0</v>
      </c>
      <c r="R2416">
        <f>IF(A2416="","",J2416*Rules!$B$19+O2416*Rules!$B$22)</f>
        <v>0</v>
      </c>
      <c r="S2416">
        <f>IF(A2416="","",IF(J2416&gt;=4,Rules!$B$21,IF(J2416&gt;=3,Rules!$B$20,0)))</f>
        <v>0</v>
      </c>
      <c r="T2416">
        <f>IF(A2416="","",K2416*Rules!$B$23+L2416*Rules!$B$24+M2416*Rules!$B$25+N2416*Rules!$B$26)</f>
        <v>0</v>
      </c>
      <c r="U2416">
        <f t="shared" si="37"/>
        <v>0</v>
      </c>
    </row>
    <row r="2417" spans="1:21" x14ac:dyDescent="0.2">
      <c r="A2417" t="str">
        <f>MatchSquad!A2417</f>
        <v>M049</v>
      </c>
      <c r="B2417" t="str">
        <f>MatchSquad!B2417</f>
        <v>P241</v>
      </c>
      <c r="C2417" t="str">
        <f>MatchSquad!C2417</f>
        <v>Nitish Kumar Reddy</v>
      </c>
      <c r="D2417" t="str">
        <f>MatchSquad!D2417</f>
        <v>AR</v>
      </c>
      <c r="E2417" t="str">
        <f>MatchSquad!E2417</f>
        <v>SRH</v>
      </c>
      <c r="F2417">
        <f>MatchSquad!G2417</f>
        <v>0</v>
      </c>
      <c r="G2417">
        <f>IF(A2417="","",SUMIFS(BallByBall!$I$2:$I$501,BallByBall!$B$2:$B$501,A2417,BallByBall!$F$2:$F$501,B2417))</f>
        <v>0</v>
      </c>
      <c r="H2417">
        <f>IF(A2417="","",COUNTIFS(BallByBall!$B$2:$B$501,A2417,BallByBall!$F$2:$F$501,B2417,BallByBall!$Q$2:$Q$501,1))</f>
        <v>0</v>
      </c>
      <c r="I2417">
        <f>IF(A2417="","",COUNTIFS(BallByBall!$B$2:$B$501,A2417,BallByBall!$F$2:$F$501,B2417,BallByBall!$R$2:$R$501,1))</f>
        <v>0</v>
      </c>
      <c r="J2417">
        <f>IF(A2417="","",SUMIFS(BallByBall!$T$2:$T$501,BallByBall!$B$2:$B$501,A2417,BallByBall!$H$2:$H$501,B2417))</f>
        <v>0</v>
      </c>
      <c r="K2417">
        <f>IF(A2417="","",SUMIFS(BallByBall!$U$2:$U$501,BallByBall!$B$2:$B$501,A2417,BallByBall!$P$2:$P$501,B2417))</f>
        <v>0</v>
      </c>
      <c r="L2417">
        <f>IF(A2417="","",SUMIFS(BallByBall!$V$2:$V$501,BallByBall!$B$2:$B$501,A2417,BallByBall!$P$2:$P$501,B2417))</f>
        <v>0</v>
      </c>
      <c r="M2417">
        <f>IF(A2417="","",SUMIFS(BallByBall!$W$2:$W$501,BallByBall!$B$2:$B$501,A2417,BallByBall!$P$2:$P$501,B2417))</f>
        <v>0</v>
      </c>
      <c r="N2417">
        <f>IF(A2417="","",SUMIFS(BallByBall!$X$2:$X$501,BallByBall!$B$2:$B$501,A2417,BallByBall!$P$2:$P$501,B2417))</f>
        <v>0</v>
      </c>
      <c r="O2417">
        <f>IF(A2417="","",SUMIFS(OverSummary!$G$2:$G$101,OverSummary!$A$2:$A$101,A2417,OverSummary!$D$2:$D$101,B2417))</f>
        <v>0</v>
      </c>
      <c r="P2417">
        <f>IF(A2417="","",G2417*Rules!$B$13+H2417*Rules!$B$14+I2417*Rules!$B$15)</f>
        <v>0</v>
      </c>
      <c r="Q2417">
        <f>IF(A2417="","",IF(G2417&gt;=100,Rules!$B$18,IF(G2417&gt;=50,Rules!$B$17,IF(G2417&gt;=30,Rules!$B$16,0)))+IF(AND(F2417=1,D2417&lt;&gt;"BWL",G2417=0),Rules!$B$27,0))</f>
        <v>0</v>
      </c>
      <c r="R2417">
        <f>IF(A2417="","",J2417*Rules!$B$19+O2417*Rules!$B$22)</f>
        <v>0</v>
      </c>
      <c r="S2417">
        <f>IF(A2417="","",IF(J2417&gt;=4,Rules!$B$21,IF(J2417&gt;=3,Rules!$B$20,0)))</f>
        <v>0</v>
      </c>
      <c r="T2417">
        <f>IF(A2417="","",K2417*Rules!$B$23+L2417*Rules!$B$24+M2417*Rules!$B$25+N2417*Rules!$B$26)</f>
        <v>0</v>
      </c>
      <c r="U2417">
        <f t="shared" si="37"/>
        <v>0</v>
      </c>
    </row>
    <row r="2418" spans="1:21" x14ac:dyDescent="0.2">
      <c r="A2418" t="str">
        <f>MatchSquad!A2418</f>
        <v>M049</v>
      </c>
      <c r="B2418" t="str">
        <f>MatchSquad!B2418</f>
        <v>P242</v>
      </c>
      <c r="C2418" t="str">
        <f>MatchSquad!C2418</f>
        <v>Pat Cummins</v>
      </c>
      <c r="D2418" t="str">
        <f>MatchSquad!D2418</f>
        <v>BWL</v>
      </c>
      <c r="E2418" t="str">
        <f>MatchSquad!E2418</f>
        <v>SRH</v>
      </c>
      <c r="F2418">
        <f>MatchSquad!G2418</f>
        <v>0</v>
      </c>
      <c r="G2418">
        <f>IF(A2418="","",SUMIFS(BallByBall!$I$2:$I$501,BallByBall!$B$2:$B$501,A2418,BallByBall!$F$2:$F$501,B2418))</f>
        <v>0</v>
      </c>
      <c r="H2418">
        <f>IF(A2418="","",COUNTIFS(BallByBall!$B$2:$B$501,A2418,BallByBall!$F$2:$F$501,B2418,BallByBall!$Q$2:$Q$501,1))</f>
        <v>0</v>
      </c>
      <c r="I2418">
        <f>IF(A2418="","",COUNTIFS(BallByBall!$B$2:$B$501,A2418,BallByBall!$F$2:$F$501,B2418,BallByBall!$R$2:$R$501,1))</f>
        <v>0</v>
      </c>
      <c r="J2418">
        <f>IF(A2418="","",SUMIFS(BallByBall!$T$2:$T$501,BallByBall!$B$2:$B$501,A2418,BallByBall!$H$2:$H$501,B2418))</f>
        <v>0</v>
      </c>
      <c r="K2418">
        <f>IF(A2418="","",SUMIFS(BallByBall!$U$2:$U$501,BallByBall!$B$2:$B$501,A2418,BallByBall!$P$2:$P$501,B2418))</f>
        <v>0</v>
      </c>
      <c r="L2418">
        <f>IF(A2418="","",SUMIFS(BallByBall!$V$2:$V$501,BallByBall!$B$2:$B$501,A2418,BallByBall!$P$2:$P$501,B2418))</f>
        <v>0</v>
      </c>
      <c r="M2418">
        <f>IF(A2418="","",SUMIFS(BallByBall!$W$2:$W$501,BallByBall!$B$2:$B$501,A2418,BallByBall!$P$2:$P$501,B2418))</f>
        <v>0</v>
      </c>
      <c r="N2418">
        <f>IF(A2418="","",SUMIFS(BallByBall!$X$2:$X$501,BallByBall!$B$2:$B$501,A2418,BallByBall!$P$2:$P$501,B2418))</f>
        <v>0</v>
      </c>
      <c r="O2418">
        <f>IF(A2418="","",SUMIFS(OverSummary!$G$2:$G$101,OverSummary!$A$2:$A$101,A2418,OverSummary!$D$2:$D$101,B2418))</f>
        <v>0</v>
      </c>
      <c r="P2418">
        <f>IF(A2418="","",G2418*Rules!$B$13+H2418*Rules!$B$14+I2418*Rules!$B$15)</f>
        <v>0</v>
      </c>
      <c r="Q2418">
        <f>IF(A2418="","",IF(G2418&gt;=100,Rules!$B$18,IF(G2418&gt;=50,Rules!$B$17,IF(G2418&gt;=30,Rules!$B$16,0)))+IF(AND(F2418=1,D2418&lt;&gt;"BWL",G2418=0),Rules!$B$27,0))</f>
        <v>0</v>
      </c>
      <c r="R2418">
        <f>IF(A2418="","",J2418*Rules!$B$19+O2418*Rules!$B$22)</f>
        <v>0</v>
      </c>
      <c r="S2418">
        <f>IF(A2418="","",IF(J2418&gt;=4,Rules!$B$21,IF(J2418&gt;=3,Rules!$B$20,0)))</f>
        <v>0</v>
      </c>
      <c r="T2418">
        <f>IF(A2418="","",K2418*Rules!$B$23+L2418*Rules!$B$24+M2418*Rules!$B$25+N2418*Rules!$B$26)</f>
        <v>0</v>
      </c>
      <c r="U2418">
        <f t="shared" si="37"/>
        <v>0</v>
      </c>
    </row>
    <row r="2419" spans="1:21" x14ac:dyDescent="0.2">
      <c r="A2419" t="str">
        <f>MatchSquad!A2419</f>
        <v>M049</v>
      </c>
      <c r="B2419" t="str">
        <f>MatchSquad!B2419</f>
        <v>P243</v>
      </c>
      <c r="C2419" t="str">
        <f>MatchSquad!C2419</f>
        <v>Zeeshan Ansari</v>
      </c>
      <c r="D2419" t="str">
        <f>MatchSquad!D2419</f>
        <v>BWL</v>
      </c>
      <c r="E2419" t="str">
        <f>MatchSquad!E2419</f>
        <v>SRH</v>
      </c>
      <c r="F2419">
        <f>MatchSquad!G2419</f>
        <v>0</v>
      </c>
      <c r="G2419">
        <f>IF(A2419="","",SUMIFS(BallByBall!$I$2:$I$501,BallByBall!$B$2:$B$501,A2419,BallByBall!$F$2:$F$501,B2419))</f>
        <v>0</v>
      </c>
      <c r="H2419">
        <f>IF(A2419="","",COUNTIFS(BallByBall!$B$2:$B$501,A2419,BallByBall!$F$2:$F$501,B2419,BallByBall!$Q$2:$Q$501,1))</f>
        <v>0</v>
      </c>
      <c r="I2419">
        <f>IF(A2419="","",COUNTIFS(BallByBall!$B$2:$B$501,A2419,BallByBall!$F$2:$F$501,B2419,BallByBall!$R$2:$R$501,1))</f>
        <v>0</v>
      </c>
      <c r="J2419">
        <f>IF(A2419="","",SUMIFS(BallByBall!$T$2:$T$501,BallByBall!$B$2:$B$501,A2419,BallByBall!$H$2:$H$501,B2419))</f>
        <v>0</v>
      </c>
      <c r="K2419">
        <f>IF(A2419="","",SUMIFS(BallByBall!$U$2:$U$501,BallByBall!$B$2:$B$501,A2419,BallByBall!$P$2:$P$501,B2419))</f>
        <v>0</v>
      </c>
      <c r="L2419">
        <f>IF(A2419="","",SUMIFS(BallByBall!$V$2:$V$501,BallByBall!$B$2:$B$501,A2419,BallByBall!$P$2:$P$501,B2419))</f>
        <v>0</v>
      </c>
      <c r="M2419">
        <f>IF(A2419="","",SUMIFS(BallByBall!$W$2:$W$501,BallByBall!$B$2:$B$501,A2419,BallByBall!$P$2:$P$501,B2419))</f>
        <v>0</v>
      </c>
      <c r="N2419">
        <f>IF(A2419="","",SUMIFS(BallByBall!$X$2:$X$501,BallByBall!$B$2:$B$501,A2419,BallByBall!$P$2:$P$501,B2419))</f>
        <v>0</v>
      </c>
      <c r="O2419">
        <f>IF(A2419="","",SUMIFS(OverSummary!$G$2:$G$101,OverSummary!$A$2:$A$101,A2419,OverSummary!$D$2:$D$101,B2419))</f>
        <v>0</v>
      </c>
      <c r="P2419">
        <f>IF(A2419="","",G2419*Rules!$B$13+H2419*Rules!$B$14+I2419*Rules!$B$15)</f>
        <v>0</v>
      </c>
      <c r="Q2419">
        <f>IF(A2419="","",IF(G2419&gt;=100,Rules!$B$18,IF(G2419&gt;=50,Rules!$B$17,IF(G2419&gt;=30,Rules!$B$16,0)))+IF(AND(F2419=1,D2419&lt;&gt;"BWL",G2419=0),Rules!$B$27,0))</f>
        <v>0</v>
      </c>
      <c r="R2419">
        <f>IF(A2419="","",J2419*Rules!$B$19+O2419*Rules!$B$22)</f>
        <v>0</v>
      </c>
      <c r="S2419">
        <f>IF(A2419="","",IF(J2419&gt;=4,Rules!$B$21,IF(J2419&gt;=3,Rules!$B$20,0)))</f>
        <v>0</v>
      </c>
      <c r="T2419">
        <f>IF(A2419="","",K2419*Rules!$B$23+L2419*Rules!$B$24+M2419*Rules!$B$25+N2419*Rules!$B$26)</f>
        <v>0</v>
      </c>
      <c r="U2419">
        <f t="shared" si="37"/>
        <v>0</v>
      </c>
    </row>
    <row r="2420" spans="1:21" x14ac:dyDescent="0.2">
      <c r="A2420" t="str">
        <f>MatchSquad!A2420</f>
        <v>M049</v>
      </c>
      <c r="B2420" t="str">
        <f>MatchSquad!B2420</f>
        <v>P244</v>
      </c>
      <c r="C2420" t="str">
        <f>MatchSquad!C2420</f>
        <v>Jaydev Unadkat</v>
      </c>
      <c r="D2420" t="str">
        <f>MatchSquad!D2420</f>
        <v>BWL</v>
      </c>
      <c r="E2420" t="str">
        <f>MatchSquad!E2420</f>
        <v>SRH</v>
      </c>
      <c r="F2420">
        <f>MatchSquad!G2420</f>
        <v>0</v>
      </c>
      <c r="G2420">
        <f>IF(A2420="","",SUMIFS(BallByBall!$I$2:$I$501,BallByBall!$B$2:$B$501,A2420,BallByBall!$F$2:$F$501,B2420))</f>
        <v>0</v>
      </c>
      <c r="H2420">
        <f>IF(A2420="","",COUNTIFS(BallByBall!$B$2:$B$501,A2420,BallByBall!$F$2:$F$501,B2420,BallByBall!$Q$2:$Q$501,1))</f>
        <v>0</v>
      </c>
      <c r="I2420">
        <f>IF(A2420="","",COUNTIFS(BallByBall!$B$2:$B$501,A2420,BallByBall!$F$2:$F$501,B2420,BallByBall!$R$2:$R$501,1))</f>
        <v>0</v>
      </c>
      <c r="J2420">
        <f>IF(A2420="","",SUMIFS(BallByBall!$T$2:$T$501,BallByBall!$B$2:$B$501,A2420,BallByBall!$H$2:$H$501,B2420))</f>
        <v>0</v>
      </c>
      <c r="K2420">
        <f>IF(A2420="","",SUMIFS(BallByBall!$U$2:$U$501,BallByBall!$B$2:$B$501,A2420,BallByBall!$P$2:$P$501,B2420))</f>
        <v>0</v>
      </c>
      <c r="L2420">
        <f>IF(A2420="","",SUMIFS(BallByBall!$V$2:$V$501,BallByBall!$B$2:$B$501,A2420,BallByBall!$P$2:$P$501,B2420))</f>
        <v>0</v>
      </c>
      <c r="M2420">
        <f>IF(A2420="","",SUMIFS(BallByBall!$W$2:$W$501,BallByBall!$B$2:$B$501,A2420,BallByBall!$P$2:$P$501,B2420))</f>
        <v>0</v>
      </c>
      <c r="N2420">
        <f>IF(A2420="","",SUMIFS(BallByBall!$X$2:$X$501,BallByBall!$B$2:$B$501,A2420,BallByBall!$P$2:$P$501,B2420))</f>
        <v>0</v>
      </c>
      <c r="O2420">
        <f>IF(A2420="","",SUMIFS(OverSummary!$G$2:$G$101,OverSummary!$A$2:$A$101,A2420,OverSummary!$D$2:$D$101,B2420))</f>
        <v>0</v>
      </c>
      <c r="P2420">
        <f>IF(A2420="","",G2420*Rules!$B$13+H2420*Rules!$B$14+I2420*Rules!$B$15)</f>
        <v>0</v>
      </c>
      <c r="Q2420">
        <f>IF(A2420="","",IF(G2420&gt;=100,Rules!$B$18,IF(G2420&gt;=50,Rules!$B$17,IF(G2420&gt;=30,Rules!$B$16,0)))+IF(AND(F2420=1,D2420&lt;&gt;"BWL",G2420=0),Rules!$B$27,0))</f>
        <v>0</v>
      </c>
      <c r="R2420">
        <f>IF(A2420="","",J2420*Rules!$B$19+O2420*Rules!$B$22)</f>
        <v>0</v>
      </c>
      <c r="S2420">
        <f>IF(A2420="","",IF(J2420&gt;=4,Rules!$B$21,IF(J2420&gt;=3,Rules!$B$20,0)))</f>
        <v>0</v>
      </c>
      <c r="T2420">
        <f>IF(A2420="","",K2420*Rules!$B$23+L2420*Rules!$B$24+M2420*Rules!$B$25+N2420*Rules!$B$26)</f>
        <v>0</v>
      </c>
      <c r="U2420">
        <f t="shared" si="37"/>
        <v>0</v>
      </c>
    </row>
    <row r="2421" spans="1:21" x14ac:dyDescent="0.2">
      <c r="A2421" t="str">
        <f>MatchSquad!A2421</f>
        <v>M049</v>
      </c>
      <c r="B2421" t="str">
        <f>MatchSquad!B2421</f>
        <v>P245</v>
      </c>
      <c r="C2421" t="str">
        <f>MatchSquad!C2421</f>
        <v>Eshan Malinga</v>
      </c>
      <c r="D2421" t="str">
        <f>MatchSquad!D2421</f>
        <v>BWL</v>
      </c>
      <c r="E2421" t="str">
        <f>MatchSquad!E2421</f>
        <v>SRH</v>
      </c>
      <c r="F2421">
        <f>MatchSquad!G2421</f>
        <v>0</v>
      </c>
      <c r="G2421">
        <f>IF(A2421="","",SUMIFS(BallByBall!$I$2:$I$501,BallByBall!$B$2:$B$501,A2421,BallByBall!$F$2:$F$501,B2421))</f>
        <v>0</v>
      </c>
      <c r="H2421">
        <f>IF(A2421="","",COUNTIFS(BallByBall!$B$2:$B$501,A2421,BallByBall!$F$2:$F$501,B2421,BallByBall!$Q$2:$Q$501,1))</f>
        <v>0</v>
      </c>
      <c r="I2421">
        <f>IF(A2421="","",COUNTIFS(BallByBall!$B$2:$B$501,A2421,BallByBall!$F$2:$F$501,B2421,BallByBall!$R$2:$R$501,1))</f>
        <v>0</v>
      </c>
      <c r="J2421">
        <f>IF(A2421="","",SUMIFS(BallByBall!$T$2:$T$501,BallByBall!$B$2:$B$501,A2421,BallByBall!$H$2:$H$501,B2421))</f>
        <v>0</v>
      </c>
      <c r="K2421">
        <f>IF(A2421="","",SUMIFS(BallByBall!$U$2:$U$501,BallByBall!$B$2:$B$501,A2421,BallByBall!$P$2:$P$501,B2421))</f>
        <v>0</v>
      </c>
      <c r="L2421">
        <f>IF(A2421="","",SUMIFS(BallByBall!$V$2:$V$501,BallByBall!$B$2:$B$501,A2421,BallByBall!$P$2:$P$501,B2421))</f>
        <v>0</v>
      </c>
      <c r="M2421">
        <f>IF(A2421="","",SUMIFS(BallByBall!$W$2:$W$501,BallByBall!$B$2:$B$501,A2421,BallByBall!$P$2:$P$501,B2421))</f>
        <v>0</v>
      </c>
      <c r="N2421">
        <f>IF(A2421="","",SUMIFS(BallByBall!$X$2:$X$501,BallByBall!$B$2:$B$501,A2421,BallByBall!$P$2:$P$501,B2421))</f>
        <v>0</v>
      </c>
      <c r="O2421">
        <f>IF(A2421="","",SUMIFS(OverSummary!$G$2:$G$101,OverSummary!$A$2:$A$101,A2421,OverSummary!$D$2:$D$101,B2421))</f>
        <v>0</v>
      </c>
      <c r="P2421">
        <f>IF(A2421="","",G2421*Rules!$B$13+H2421*Rules!$B$14+I2421*Rules!$B$15)</f>
        <v>0</v>
      </c>
      <c r="Q2421">
        <f>IF(A2421="","",IF(G2421&gt;=100,Rules!$B$18,IF(G2421&gt;=50,Rules!$B$17,IF(G2421&gt;=30,Rules!$B$16,0)))+IF(AND(F2421=1,D2421&lt;&gt;"BWL",G2421=0),Rules!$B$27,0))</f>
        <v>0</v>
      </c>
      <c r="R2421">
        <f>IF(A2421="","",J2421*Rules!$B$19+O2421*Rules!$B$22)</f>
        <v>0</v>
      </c>
      <c r="S2421">
        <f>IF(A2421="","",IF(J2421&gt;=4,Rules!$B$21,IF(J2421&gt;=3,Rules!$B$20,0)))</f>
        <v>0</v>
      </c>
      <c r="T2421">
        <f>IF(A2421="","",K2421*Rules!$B$23+L2421*Rules!$B$24+M2421*Rules!$B$25+N2421*Rules!$B$26)</f>
        <v>0</v>
      </c>
      <c r="U2421">
        <f t="shared" si="37"/>
        <v>0</v>
      </c>
    </row>
    <row r="2422" spans="1:21" x14ac:dyDescent="0.2">
      <c r="A2422" t="str">
        <f>MatchSquad!A2422</f>
        <v>M049</v>
      </c>
      <c r="B2422" t="str">
        <f>MatchSquad!B2422</f>
        <v>P246</v>
      </c>
      <c r="C2422" t="str">
        <f>MatchSquad!C2422</f>
        <v>Sakib Hussain</v>
      </c>
      <c r="D2422" t="str">
        <f>MatchSquad!D2422</f>
        <v>BWL</v>
      </c>
      <c r="E2422" t="str">
        <f>MatchSquad!E2422</f>
        <v>SRH</v>
      </c>
      <c r="F2422">
        <f>MatchSquad!G2422</f>
        <v>0</v>
      </c>
      <c r="G2422">
        <f>IF(A2422="","",SUMIFS(BallByBall!$I$2:$I$501,BallByBall!$B$2:$B$501,A2422,BallByBall!$F$2:$F$501,B2422))</f>
        <v>0</v>
      </c>
      <c r="H2422">
        <f>IF(A2422="","",COUNTIFS(BallByBall!$B$2:$B$501,A2422,BallByBall!$F$2:$F$501,B2422,BallByBall!$Q$2:$Q$501,1))</f>
        <v>0</v>
      </c>
      <c r="I2422">
        <f>IF(A2422="","",COUNTIFS(BallByBall!$B$2:$B$501,A2422,BallByBall!$F$2:$F$501,B2422,BallByBall!$R$2:$R$501,1))</f>
        <v>0</v>
      </c>
      <c r="J2422">
        <f>IF(A2422="","",SUMIFS(BallByBall!$T$2:$T$501,BallByBall!$B$2:$B$501,A2422,BallByBall!$H$2:$H$501,B2422))</f>
        <v>0</v>
      </c>
      <c r="K2422">
        <f>IF(A2422="","",SUMIFS(BallByBall!$U$2:$U$501,BallByBall!$B$2:$B$501,A2422,BallByBall!$P$2:$P$501,B2422))</f>
        <v>0</v>
      </c>
      <c r="L2422">
        <f>IF(A2422="","",SUMIFS(BallByBall!$V$2:$V$501,BallByBall!$B$2:$B$501,A2422,BallByBall!$P$2:$P$501,B2422))</f>
        <v>0</v>
      </c>
      <c r="M2422">
        <f>IF(A2422="","",SUMIFS(BallByBall!$W$2:$W$501,BallByBall!$B$2:$B$501,A2422,BallByBall!$P$2:$P$501,B2422))</f>
        <v>0</v>
      </c>
      <c r="N2422">
        <f>IF(A2422="","",SUMIFS(BallByBall!$X$2:$X$501,BallByBall!$B$2:$B$501,A2422,BallByBall!$P$2:$P$501,B2422))</f>
        <v>0</v>
      </c>
      <c r="O2422">
        <f>IF(A2422="","",SUMIFS(OverSummary!$G$2:$G$101,OverSummary!$A$2:$A$101,A2422,OverSummary!$D$2:$D$101,B2422))</f>
        <v>0</v>
      </c>
      <c r="P2422">
        <f>IF(A2422="","",G2422*Rules!$B$13+H2422*Rules!$B$14+I2422*Rules!$B$15)</f>
        <v>0</v>
      </c>
      <c r="Q2422">
        <f>IF(A2422="","",IF(G2422&gt;=100,Rules!$B$18,IF(G2422&gt;=50,Rules!$B$17,IF(G2422&gt;=30,Rules!$B$16,0)))+IF(AND(F2422=1,D2422&lt;&gt;"BWL",G2422=0),Rules!$B$27,0))</f>
        <v>0</v>
      </c>
      <c r="R2422">
        <f>IF(A2422="","",J2422*Rules!$B$19+O2422*Rules!$B$22)</f>
        <v>0</v>
      </c>
      <c r="S2422">
        <f>IF(A2422="","",IF(J2422&gt;=4,Rules!$B$21,IF(J2422&gt;=3,Rules!$B$20,0)))</f>
        <v>0</v>
      </c>
      <c r="T2422">
        <f>IF(A2422="","",K2422*Rules!$B$23+L2422*Rules!$B$24+M2422*Rules!$B$25+N2422*Rules!$B$26)</f>
        <v>0</v>
      </c>
      <c r="U2422">
        <f t="shared" si="37"/>
        <v>0</v>
      </c>
    </row>
    <row r="2423" spans="1:21" x14ac:dyDescent="0.2">
      <c r="A2423" t="str">
        <f>MatchSquad!A2423</f>
        <v>M049</v>
      </c>
      <c r="B2423" t="str">
        <f>MatchSquad!B2423</f>
        <v>P247</v>
      </c>
      <c r="C2423" t="str">
        <f>MatchSquad!C2423</f>
        <v>Onkar Tarmale</v>
      </c>
      <c r="D2423" t="str">
        <f>MatchSquad!D2423</f>
        <v>BWL</v>
      </c>
      <c r="E2423" t="str">
        <f>MatchSquad!E2423</f>
        <v>SRH</v>
      </c>
      <c r="F2423">
        <f>MatchSquad!G2423</f>
        <v>0</v>
      </c>
      <c r="G2423">
        <f>IF(A2423="","",SUMIFS(BallByBall!$I$2:$I$501,BallByBall!$B$2:$B$501,A2423,BallByBall!$F$2:$F$501,B2423))</f>
        <v>0</v>
      </c>
      <c r="H2423">
        <f>IF(A2423="","",COUNTIFS(BallByBall!$B$2:$B$501,A2423,BallByBall!$F$2:$F$501,B2423,BallByBall!$Q$2:$Q$501,1))</f>
        <v>0</v>
      </c>
      <c r="I2423">
        <f>IF(A2423="","",COUNTIFS(BallByBall!$B$2:$B$501,A2423,BallByBall!$F$2:$F$501,B2423,BallByBall!$R$2:$R$501,1))</f>
        <v>0</v>
      </c>
      <c r="J2423">
        <f>IF(A2423="","",SUMIFS(BallByBall!$T$2:$T$501,BallByBall!$B$2:$B$501,A2423,BallByBall!$H$2:$H$501,B2423))</f>
        <v>0</v>
      </c>
      <c r="K2423">
        <f>IF(A2423="","",SUMIFS(BallByBall!$U$2:$U$501,BallByBall!$B$2:$B$501,A2423,BallByBall!$P$2:$P$501,B2423))</f>
        <v>0</v>
      </c>
      <c r="L2423">
        <f>IF(A2423="","",SUMIFS(BallByBall!$V$2:$V$501,BallByBall!$B$2:$B$501,A2423,BallByBall!$P$2:$P$501,B2423))</f>
        <v>0</v>
      </c>
      <c r="M2423">
        <f>IF(A2423="","",SUMIFS(BallByBall!$W$2:$W$501,BallByBall!$B$2:$B$501,A2423,BallByBall!$P$2:$P$501,B2423))</f>
        <v>0</v>
      </c>
      <c r="N2423">
        <f>IF(A2423="","",SUMIFS(BallByBall!$X$2:$X$501,BallByBall!$B$2:$B$501,A2423,BallByBall!$P$2:$P$501,B2423))</f>
        <v>0</v>
      </c>
      <c r="O2423">
        <f>IF(A2423="","",SUMIFS(OverSummary!$G$2:$G$101,OverSummary!$A$2:$A$101,A2423,OverSummary!$D$2:$D$101,B2423))</f>
        <v>0</v>
      </c>
      <c r="P2423">
        <f>IF(A2423="","",G2423*Rules!$B$13+H2423*Rules!$B$14+I2423*Rules!$B$15)</f>
        <v>0</v>
      </c>
      <c r="Q2423">
        <f>IF(A2423="","",IF(G2423&gt;=100,Rules!$B$18,IF(G2423&gt;=50,Rules!$B$17,IF(G2423&gt;=30,Rules!$B$16,0)))+IF(AND(F2423=1,D2423&lt;&gt;"BWL",G2423=0),Rules!$B$27,0))</f>
        <v>0</v>
      </c>
      <c r="R2423">
        <f>IF(A2423="","",J2423*Rules!$B$19+O2423*Rules!$B$22)</f>
        <v>0</v>
      </c>
      <c r="S2423">
        <f>IF(A2423="","",IF(J2423&gt;=4,Rules!$B$21,IF(J2423&gt;=3,Rules!$B$20,0)))</f>
        <v>0</v>
      </c>
      <c r="T2423">
        <f>IF(A2423="","",K2423*Rules!$B$23+L2423*Rules!$B$24+M2423*Rules!$B$25+N2423*Rules!$B$26)</f>
        <v>0</v>
      </c>
      <c r="U2423">
        <f t="shared" si="37"/>
        <v>0</v>
      </c>
    </row>
    <row r="2424" spans="1:21" x14ac:dyDescent="0.2">
      <c r="A2424" t="str">
        <f>MatchSquad!A2424</f>
        <v>M049</v>
      </c>
      <c r="B2424" t="str">
        <f>MatchSquad!B2424</f>
        <v>P248</v>
      </c>
      <c r="C2424" t="str">
        <f>MatchSquad!C2424</f>
        <v>Amit Kumar</v>
      </c>
      <c r="D2424" t="str">
        <f>MatchSquad!D2424</f>
        <v>BWL</v>
      </c>
      <c r="E2424" t="str">
        <f>MatchSquad!E2424</f>
        <v>SRH</v>
      </c>
      <c r="F2424">
        <f>MatchSquad!G2424</f>
        <v>0</v>
      </c>
      <c r="G2424">
        <f>IF(A2424="","",SUMIFS(BallByBall!$I$2:$I$501,BallByBall!$B$2:$B$501,A2424,BallByBall!$F$2:$F$501,B2424))</f>
        <v>0</v>
      </c>
      <c r="H2424">
        <f>IF(A2424="","",COUNTIFS(BallByBall!$B$2:$B$501,A2424,BallByBall!$F$2:$F$501,B2424,BallByBall!$Q$2:$Q$501,1))</f>
        <v>0</v>
      </c>
      <c r="I2424">
        <f>IF(A2424="","",COUNTIFS(BallByBall!$B$2:$B$501,A2424,BallByBall!$F$2:$F$501,B2424,BallByBall!$R$2:$R$501,1))</f>
        <v>0</v>
      </c>
      <c r="J2424">
        <f>IF(A2424="","",SUMIFS(BallByBall!$T$2:$T$501,BallByBall!$B$2:$B$501,A2424,BallByBall!$H$2:$H$501,B2424))</f>
        <v>0</v>
      </c>
      <c r="K2424">
        <f>IF(A2424="","",SUMIFS(BallByBall!$U$2:$U$501,BallByBall!$B$2:$B$501,A2424,BallByBall!$P$2:$P$501,B2424))</f>
        <v>0</v>
      </c>
      <c r="L2424">
        <f>IF(A2424="","",SUMIFS(BallByBall!$V$2:$V$501,BallByBall!$B$2:$B$501,A2424,BallByBall!$P$2:$P$501,B2424))</f>
        <v>0</v>
      </c>
      <c r="M2424">
        <f>IF(A2424="","",SUMIFS(BallByBall!$W$2:$W$501,BallByBall!$B$2:$B$501,A2424,BallByBall!$P$2:$P$501,B2424))</f>
        <v>0</v>
      </c>
      <c r="N2424">
        <f>IF(A2424="","",SUMIFS(BallByBall!$X$2:$X$501,BallByBall!$B$2:$B$501,A2424,BallByBall!$P$2:$P$501,B2424))</f>
        <v>0</v>
      </c>
      <c r="O2424">
        <f>IF(A2424="","",SUMIFS(OverSummary!$G$2:$G$101,OverSummary!$A$2:$A$101,A2424,OverSummary!$D$2:$D$101,B2424))</f>
        <v>0</v>
      </c>
      <c r="P2424">
        <f>IF(A2424="","",G2424*Rules!$B$13+H2424*Rules!$B$14+I2424*Rules!$B$15)</f>
        <v>0</v>
      </c>
      <c r="Q2424">
        <f>IF(A2424="","",IF(G2424&gt;=100,Rules!$B$18,IF(G2424&gt;=50,Rules!$B$17,IF(G2424&gt;=30,Rules!$B$16,0)))+IF(AND(F2424=1,D2424&lt;&gt;"BWL",G2424=0),Rules!$B$27,0))</f>
        <v>0</v>
      </c>
      <c r="R2424">
        <f>IF(A2424="","",J2424*Rules!$B$19+O2424*Rules!$B$22)</f>
        <v>0</v>
      </c>
      <c r="S2424">
        <f>IF(A2424="","",IF(J2424&gt;=4,Rules!$B$21,IF(J2424&gt;=3,Rules!$B$20,0)))</f>
        <v>0</v>
      </c>
      <c r="T2424">
        <f>IF(A2424="","",K2424*Rules!$B$23+L2424*Rules!$B$24+M2424*Rules!$B$25+N2424*Rules!$B$26)</f>
        <v>0</v>
      </c>
      <c r="U2424">
        <f t="shared" si="37"/>
        <v>0</v>
      </c>
    </row>
    <row r="2425" spans="1:21" x14ac:dyDescent="0.2">
      <c r="A2425" t="str">
        <f>MatchSquad!A2425</f>
        <v>M049</v>
      </c>
      <c r="B2425" t="str">
        <f>MatchSquad!B2425</f>
        <v>P249</v>
      </c>
      <c r="C2425" t="str">
        <f>MatchSquad!C2425</f>
        <v>Praful Hinge</v>
      </c>
      <c r="D2425" t="str">
        <f>MatchSquad!D2425</f>
        <v>BWL</v>
      </c>
      <c r="E2425" t="str">
        <f>MatchSquad!E2425</f>
        <v>SRH</v>
      </c>
      <c r="F2425">
        <f>MatchSquad!G2425</f>
        <v>0</v>
      </c>
      <c r="G2425">
        <f>IF(A2425="","",SUMIFS(BallByBall!$I$2:$I$501,BallByBall!$B$2:$B$501,A2425,BallByBall!$F$2:$F$501,B2425))</f>
        <v>0</v>
      </c>
      <c r="H2425">
        <f>IF(A2425="","",COUNTIFS(BallByBall!$B$2:$B$501,A2425,BallByBall!$F$2:$F$501,B2425,BallByBall!$Q$2:$Q$501,1))</f>
        <v>0</v>
      </c>
      <c r="I2425">
        <f>IF(A2425="","",COUNTIFS(BallByBall!$B$2:$B$501,A2425,BallByBall!$F$2:$F$501,B2425,BallByBall!$R$2:$R$501,1))</f>
        <v>0</v>
      </c>
      <c r="J2425">
        <f>IF(A2425="","",SUMIFS(BallByBall!$T$2:$T$501,BallByBall!$B$2:$B$501,A2425,BallByBall!$H$2:$H$501,B2425))</f>
        <v>0</v>
      </c>
      <c r="K2425">
        <f>IF(A2425="","",SUMIFS(BallByBall!$U$2:$U$501,BallByBall!$B$2:$B$501,A2425,BallByBall!$P$2:$P$501,B2425))</f>
        <v>0</v>
      </c>
      <c r="L2425">
        <f>IF(A2425="","",SUMIFS(BallByBall!$V$2:$V$501,BallByBall!$B$2:$B$501,A2425,BallByBall!$P$2:$P$501,B2425))</f>
        <v>0</v>
      </c>
      <c r="M2425">
        <f>IF(A2425="","",SUMIFS(BallByBall!$W$2:$W$501,BallByBall!$B$2:$B$501,A2425,BallByBall!$P$2:$P$501,B2425))</f>
        <v>0</v>
      </c>
      <c r="N2425">
        <f>IF(A2425="","",SUMIFS(BallByBall!$X$2:$X$501,BallByBall!$B$2:$B$501,A2425,BallByBall!$P$2:$P$501,B2425))</f>
        <v>0</v>
      </c>
      <c r="O2425">
        <f>IF(A2425="","",SUMIFS(OverSummary!$G$2:$G$101,OverSummary!$A$2:$A$101,A2425,OverSummary!$D$2:$D$101,B2425))</f>
        <v>0</v>
      </c>
      <c r="P2425">
        <f>IF(A2425="","",G2425*Rules!$B$13+H2425*Rules!$B$14+I2425*Rules!$B$15)</f>
        <v>0</v>
      </c>
      <c r="Q2425">
        <f>IF(A2425="","",IF(G2425&gt;=100,Rules!$B$18,IF(G2425&gt;=50,Rules!$B$17,IF(G2425&gt;=30,Rules!$B$16,0)))+IF(AND(F2425=1,D2425&lt;&gt;"BWL",G2425=0),Rules!$B$27,0))</f>
        <v>0</v>
      </c>
      <c r="R2425">
        <f>IF(A2425="","",J2425*Rules!$B$19+O2425*Rules!$B$22)</f>
        <v>0</v>
      </c>
      <c r="S2425">
        <f>IF(A2425="","",IF(J2425&gt;=4,Rules!$B$21,IF(J2425&gt;=3,Rules!$B$20,0)))</f>
        <v>0</v>
      </c>
      <c r="T2425">
        <f>IF(A2425="","",K2425*Rules!$B$23+L2425*Rules!$B$24+M2425*Rules!$B$25+N2425*Rules!$B$26)</f>
        <v>0</v>
      </c>
      <c r="U2425">
        <f t="shared" si="37"/>
        <v>0</v>
      </c>
    </row>
    <row r="2426" spans="1:21" x14ac:dyDescent="0.2">
      <c r="A2426" t="str">
        <f>MatchSquad!A2426</f>
        <v>M049</v>
      </c>
      <c r="B2426" t="str">
        <f>MatchSquad!B2426</f>
        <v>P250</v>
      </c>
      <c r="C2426" t="str">
        <f>MatchSquad!C2426</f>
        <v>Shivam Mavi</v>
      </c>
      <c r="D2426" t="str">
        <f>MatchSquad!D2426</f>
        <v>BWL</v>
      </c>
      <c r="E2426" t="str">
        <f>MatchSquad!E2426</f>
        <v>SRH</v>
      </c>
      <c r="F2426">
        <f>MatchSquad!G2426</f>
        <v>0</v>
      </c>
      <c r="G2426">
        <f>IF(A2426="","",SUMIFS(BallByBall!$I$2:$I$501,BallByBall!$B$2:$B$501,A2426,BallByBall!$F$2:$F$501,B2426))</f>
        <v>0</v>
      </c>
      <c r="H2426">
        <f>IF(A2426="","",COUNTIFS(BallByBall!$B$2:$B$501,A2426,BallByBall!$F$2:$F$501,B2426,BallByBall!$Q$2:$Q$501,1))</f>
        <v>0</v>
      </c>
      <c r="I2426">
        <f>IF(A2426="","",COUNTIFS(BallByBall!$B$2:$B$501,A2426,BallByBall!$F$2:$F$501,B2426,BallByBall!$R$2:$R$501,1))</f>
        <v>0</v>
      </c>
      <c r="J2426">
        <f>IF(A2426="","",SUMIFS(BallByBall!$T$2:$T$501,BallByBall!$B$2:$B$501,A2426,BallByBall!$H$2:$H$501,B2426))</f>
        <v>0</v>
      </c>
      <c r="K2426">
        <f>IF(A2426="","",SUMIFS(BallByBall!$U$2:$U$501,BallByBall!$B$2:$B$501,A2426,BallByBall!$P$2:$P$501,B2426))</f>
        <v>0</v>
      </c>
      <c r="L2426">
        <f>IF(A2426="","",SUMIFS(BallByBall!$V$2:$V$501,BallByBall!$B$2:$B$501,A2426,BallByBall!$P$2:$P$501,B2426))</f>
        <v>0</v>
      </c>
      <c r="M2426">
        <f>IF(A2426="","",SUMIFS(BallByBall!$W$2:$W$501,BallByBall!$B$2:$B$501,A2426,BallByBall!$P$2:$P$501,B2426))</f>
        <v>0</v>
      </c>
      <c r="N2426">
        <f>IF(A2426="","",SUMIFS(BallByBall!$X$2:$X$501,BallByBall!$B$2:$B$501,A2426,BallByBall!$P$2:$P$501,B2426))</f>
        <v>0</v>
      </c>
      <c r="O2426">
        <f>IF(A2426="","",SUMIFS(OverSummary!$G$2:$G$101,OverSummary!$A$2:$A$101,A2426,OverSummary!$D$2:$D$101,B2426))</f>
        <v>0</v>
      </c>
      <c r="P2426">
        <f>IF(A2426="","",G2426*Rules!$B$13+H2426*Rules!$B$14+I2426*Rules!$B$15)</f>
        <v>0</v>
      </c>
      <c r="Q2426">
        <f>IF(A2426="","",IF(G2426&gt;=100,Rules!$B$18,IF(G2426&gt;=50,Rules!$B$17,IF(G2426&gt;=30,Rules!$B$16,0)))+IF(AND(F2426=1,D2426&lt;&gt;"BWL",G2426=0),Rules!$B$27,0))</f>
        <v>0</v>
      </c>
      <c r="R2426">
        <f>IF(A2426="","",J2426*Rules!$B$19+O2426*Rules!$B$22)</f>
        <v>0</v>
      </c>
      <c r="S2426">
        <f>IF(A2426="","",IF(J2426&gt;=4,Rules!$B$21,IF(J2426&gt;=3,Rules!$B$20,0)))</f>
        <v>0</v>
      </c>
      <c r="T2426">
        <f>IF(A2426="","",K2426*Rules!$B$23+L2426*Rules!$B$24+M2426*Rules!$B$25+N2426*Rules!$B$26)</f>
        <v>0</v>
      </c>
      <c r="U2426">
        <f t="shared" si="37"/>
        <v>0</v>
      </c>
    </row>
    <row r="2427" spans="1:21" x14ac:dyDescent="0.2">
      <c r="A2427" t="str">
        <f>MatchSquad!A2427</f>
        <v>M049</v>
      </c>
      <c r="B2427" t="str">
        <f>MatchSquad!B2427</f>
        <v>P151</v>
      </c>
      <c r="C2427" t="str">
        <f>MatchSquad!C2427</f>
        <v>Shreyas Iyer</v>
      </c>
      <c r="D2427" t="str">
        <f>MatchSquad!D2427</f>
        <v>BAT</v>
      </c>
      <c r="E2427" t="str">
        <f>MatchSquad!E2427</f>
        <v>PBKS</v>
      </c>
      <c r="F2427">
        <f>MatchSquad!G2427</f>
        <v>0</v>
      </c>
      <c r="G2427">
        <f>IF(A2427="","",SUMIFS(BallByBall!$I$2:$I$501,BallByBall!$B$2:$B$501,A2427,BallByBall!$F$2:$F$501,B2427))</f>
        <v>0</v>
      </c>
      <c r="H2427">
        <f>IF(A2427="","",COUNTIFS(BallByBall!$B$2:$B$501,A2427,BallByBall!$F$2:$F$501,B2427,BallByBall!$Q$2:$Q$501,1))</f>
        <v>0</v>
      </c>
      <c r="I2427">
        <f>IF(A2427="","",COUNTIFS(BallByBall!$B$2:$B$501,A2427,BallByBall!$F$2:$F$501,B2427,BallByBall!$R$2:$R$501,1))</f>
        <v>0</v>
      </c>
      <c r="J2427">
        <f>IF(A2427="","",SUMIFS(BallByBall!$T$2:$T$501,BallByBall!$B$2:$B$501,A2427,BallByBall!$H$2:$H$501,B2427))</f>
        <v>0</v>
      </c>
      <c r="K2427">
        <f>IF(A2427="","",SUMIFS(BallByBall!$U$2:$U$501,BallByBall!$B$2:$B$501,A2427,BallByBall!$P$2:$P$501,B2427))</f>
        <v>0</v>
      </c>
      <c r="L2427">
        <f>IF(A2427="","",SUMIFS(BallByBall!$V$2:$V$501,BallByBall!$B$2:$B$501,A2427,BallByBall!$P$2:$P$501,B2427))</f>
        <v>0</v>
      </c>
      <c r="M2427">
        <f>IF(A2427="","",SUMIFS(BallByBall!$W$2:$W$501,BallByBall!$B$2:$B$501,A2427,BallByBall!$P$2:$P$501,B2427))</f>
        <v>0</v>
      </c>
      <c r="N2427">
        <f>IF(A2427="","",SUMIFS(BallByBall!$X$2:$X$501,BallByBall!$B$2:$B$501,A2427,BallByBall!$P$2:$P$501,B2427))</f>
        <v>0</v>
      </c>
      <c r="O2427">
        <f>IF(A2427="","",SUMIFS(OverSummary!$G$2:$G$101,OverSummary!$A$2:$A$101,A2427,OverSummary!$D$2:$D$101,B2427))</f>
        <v>0</v>
      </c>
      <c r="P2427">
        <f>IF(A2427="","",G2427*Rules!$B$13+H2427*Rules!$B$14+I2427*Rules!$B$15)</f>
        <v>0</v>
      </c>
      <c r="Q2427">
        <f>IF(A2427="","",IF(G2427&gt;=100,Rules!$B$18,IF(G2427&gt;=50,Rules!$B$17,IF(G2427&gt;=30,Rules!$B$16,0)))+IF(AND(F2427=1,D2427&lt;&gt;"BWL",G2427=0),Rules!$B$27,0))</f>
        <v>0</v>
      </c>
      <c r="R2427">
        <f>IF(A2427="","",J2427*Rules!$B$19+O2427*Rules!$B$22)</f>
        <v>0</v>
      </c>
      <c r="S2427">
        <f>IF(A2427="","",IF(J2427&gt;=4,Rules!$B$21,IF(J2427&gt;=3,Rules!$B$20,0)))</f>
        <v>0</v>
      </c>
      <c r="T2427">
        <f>IF(A2427="","",K2427*Rules!$B$23+L2427*Rules!$B$24+M2427*Rules!$B$25+N2427*Rules!$B$26)</f>
        <v>0</v>
      </c>
      <c r="U2427">
        <f t="shared" si="37"/>
        <v>0</v>
      </c>
    </row>
    <row r="2428" spans="1:21" x14ac:dyDescent="0.2">
      <c r="A2428" t="str">
        <f>MatchSquad!A2428</f>
        <v>M049</v>
      </c>
      <c r="B2428" t="str">
        <f>MatchSquad!B2428</f>
        <v>P152</v>
      </c>
      <c r="C2428" t="str">
        <f>MatchSquad!C2428</f>
        <v>Nehal Wadhera</v>
      </c>
      <c r="D2428" t="str">
        <f>MatchSquad!D2428</f>
        <v>BAT</v>
      </c>
      <c r="E2428" t="str">
        <f>MatchSquad!E2428</f>
        <v>PBKS</v>
      </c>
      <c r="F2428">
        <f>MatchSquad!G2428</f>
        <v>0</v>
      </c>
      <c r="G2428">
        <f>IF(A2428="","",SUMIFS(BallByBall!$I$2:$I$501,BallByBall!$B$2:$B$501,A2428,BallByBall!$F$2:$F$501,B2428))</f>
        <v>0</v>
      </c>
      <c r="H2428">
        <f>IF(A2428="","",COUNTIFS(BallByBall!$B$2:$B$501,A2428,BallByBall!$F$2:$F$501,B2428,BallByBall!$Q$2:$Q$501,1))</f>
        <v>0</v>
      </c>
      <c r="I2428">
        <f>IF(A2428="","",COUNTIFS(BallByBall!$B$2:$B$501,A2428,BallByBall!$F$2:$F$501,B2428,BallByBall!$R$2:$R$501,1))</f>
        <v>0</v>
      </c>
      <c r="J2428">
        <f>IF(A2428="","",SUMIFS(BallByBall!$T$2:$T$501,BallByBall!$B$2:$B$501,A2428,BallByBall!$H$2:$H$501,B2428))</f>
        <v>0</v>
      </c>
      <c r="K2428">
        <f>IF(A2428="","",SUMIFS(BallByBall!$U$2:$U$501,BallByBall!$B$2:$B$501,A2428,BallByBall!$P$2:$P$501,B2428))</f>
        <v>0</v>
      </c>
      <c r="L2428">
        <f>IF(A2428="","",SUMIFS(BallByBall!$V$2:$V$501,BallByBall!$B$2:$B$501,A2428,BallByBall!$P$2:$P$501,B2428))</f>
        <v>0</v>
      </c>
      <c r="M2428">
        <f>IF(A2428="","",SUMIFS(BallByBall!$W$2:$W$501,BallByBall!$B$2:$B$501,A2428,BallByBall!$P$2:$P$501,B2428))</f>
        <v>0</v>
      </c>
      <c r="N2428">
        <f>IF(A2428="","",SUMIFS(BallByBall!$X$2:$X$501,BallByBall!$B$2:$B$501,A2428,BallByBall!$P$2:$P$501,B2428))</f>
        <v>0</v>
      </c>
      <c r="O2428">
        <f>IF(A2428="","",SUMIFS(OverSummary!$G$2:$G$101,OverSummary!$A$2:$A$101,A2428,OverSummary!$D$2:$D$101,B2428))</f>
        <v>0</v>
      </c>
      <c r="P2428">
        <f>IF(A2428="","",G2428*Rules!$B$13+H2428*Rules!$B$14+I2428*Rules!$B$15)</f>
        <v>0</v>
      </c>
      <c r="Q2428">
        <f>IF(A2428="","",IF(G2428&gt;=100,Rules!$B$18,IF(G2428&gt;=50,Rules!$B$17,IF(G2428&gt;=30,Rules!$B$16,0)))+IF(AND(F2428=1,D2428&lt;&gt;"BWL",G2428=0),Rules!$B$27,0))</f>
        <v>0</v>
      </c>
      <c r="R2428">
        <f>IF(A2428="","",J2428*Rules!$B$19+O2428*Rules!$B$22)</f>
        <v>0</v>
      </c>
      <c r="S2428">
        <f>IF(A2428="","",IF(J2428&gt;=4,Rules!$B$21,IF(J2428&gt;=3,Rules!$B$20,0)))</f>
        <v>0</v>
      </c>
      <c r="T2428">
        <f>IF(A2428="","",K2428*Rules!$B$23+L2428*Rules!$B$24+M2428*Rules!$B$25+N2428*Rules!$B$26)</f>
        <v>0</v>
      </c>
      <c r="U2428">
        <f t="shared" si="37"/>
        <v>0</v>
      </c>
    </row>
    <row r="2429" spans="1:21" x14ac:dyDescent="0.2">
      <c r="A2429" t="str">
        <f>MatchSquad!A2429</f>
        <v>M049</v>
      </c>
      <c r="B2429" t="str">
        <f>MatchSquad!B2429</f>
        <v>P153</v>
      </c>
      <c r="C2429" t="str">
        <f>MatchSquad!C2429</f>
        <v>Vishnu Vinod</v>
      </c>
      <c r="D2429" t="str">
        <f>MatchSquad!D2429</f>
        <v>WK</v>
      </c>
      <c r="E2429" t="str">
        <f>MatchSquad!E2429</f>
        <v>PBKS</v>
      </c>
      <c r="F2429">
        <f>MatchSquad!G2429</f>
        <v>0</v>
      </c>
      <c r="G2429">
        <f>IF(A2429="","",SUMIFS(BallByBall!$I$2:$I$501,BallByBall!$B$2:$B$501,A2429,BallByBall!$F$2:$F$501,B2429))</f>
        <v>0</v>
      </c>
      <c r="H2429">
        <f>IF(A2429="","",COUNTIFS(BallByBall!$B$2:$B$501,A2429,BallByBall!$F$2:$F$501,B2429,BallByBall!$Q$2:$Q$501,1))</f>
        <v>0</v>
      </c>
      <c r="I2429">
        <f>IF(A2429="","",COUNTIFS(BallByBall!$B$2:$B$501,A2429,BallByBall!$F$2:$F$501,B2429,BallByBall!$R$2:$R$501,1))</f>
        <v>0</v>
      </c>
      <c r="J2429">
        <f>IF(A2429="","",SUMIFS(BallByBall!$T$2:$T$501,BallByBall!$B$2:$B$501,A2429,BallByBall!$H$2:$H$501,B2429))</f>
        <v>0</v>
      </c>
      <c r="K2429">
        <f>IF(A2429="","",SUMIFS(BallByBall!$U$2:$U$501,BallByBall!$B$2:$B$501,A2429,BallByBall!$P$2:$P$501,B2429))</f>
        <v>0</v>
      </c>
      <c r="L2429">
        <f>IF(A2429="","",SUMIFS(BallByBall!$V$2:$V$501,BallByBall!$B$2:$B$501,A2429,BallByBall!$P$2:$P$501,B2429))</f>
        <v>0</v>
      </c>
      <c r="M2429">
        <f>IF(A2429="","",SUMIFS(BallByBall!$W$2:$W$501,BallByBall!$B$2:$B$501,A2429,BallByBall!$P$2:$P$501,B2429))</f>
        <v>0</v>
      </c>
      <c r="N2429">
        <f>IF(A2429="","",SUMIFS(BallByBall!$X$2:$X$501,BallByBall!$B$2:$B$501,A2429,BallByBall!$P$2:$P$501,B2429))</f>
        <v>0</v>
      </c>
      <c r="O2429">
        <f>IF(A2429="","",SUMIFS(OverSummary!$G$2:$G$101,OverSummary!$A$2:$A$101,A2429,OverSummary!$D$2:$D$101,B2429))</f>
        <v>0</v>
      </c>
      <c r="P2429">
        <f>IF(A2429="","",G2429*Rules!$B$13+H2429*Rules!$B$14+I2429*Rules!$B$15)</f>
        <v>0</v>
      </c>
      <c r="Q2429">
        <f>IF(A2429="","",IF(G2429&gt;=100,Rules!$B$18,IF(G2429&gt;=50,Rules!$B$17,IF(G2429&gt;=30,Rules!$B$16,0)))+IF(AND(F2429=1,D2429&lt;&gt;"BWL",G2429=0),Rules!$B$27,0))</f>
        <v>0</v>
      </c>
      <c r="R2429">
        <f>IF(A2429="","",J2429*Rules!$B$19+O2429*Rules!$B$22)</f>
        <v>0</v>
      </c>
      <c r="S2429">
        <f>IF(A2429="","",IF(J2429&gt;=4,Rules!$B$21,IF(J2429&gt;=3,Rules!$B$20,0)))</f>
        <v>0</v>
      </c>
      <c r="T2429">
        <f>IF(A2429="","",K2429*Rules!$B$23+L2429*Rules!$B$24+M2429*Rules!$B$25+N2429*Rules!$B$26)</f>
        <v>0</v>
      </c>
      <c r="U2429">
        <f t="shared" si="37"/>
        <v>0</v>
      </c>
    </row>
    <row r="2430" spans="1:21" x14ac:dyDescent="0.2">
      <c r="A2430" t="str">
        <f>MatchSquad!A2430</f>
        <v>M049</v>
      </c>
      <c r="B2430" t="str">
        <f>MatchSquad!B2430</f>
        <v>P154</v>
      </c>
      <c r="C2430" t="str">
        <f>MatchSquad!C2430</f>
        <v>Harnoor Pannu</v>
      </c>
      <c r="D2430" t="str">
        <f>MatchSquad!D2430</f>
        <v>BAT</v>
      </c>
      <c r="E2430" t="str">
        <f>MatchSquad!E2430</f>
        <v>PBKS</v>
      </c>
      <c r="F2430">
        <f>MatchSquad!G2430</f>
        <v>0</v>
      </c>
      <c r="G2430">
        <f>IF(A2430="","",SUMIFS(BallByBall!$I$2:$I$501,BallByBall!$B$2:$B$501,A2430,BallByBall!$F$2:$F$501,B2430))</f>
        <v>0</v>
      </c>
      <c r="H2430">
        <f>IF(A2430="","",COUNTIFS(BallByBall!$B$2:$B$501,A2430,BallByBall!$F$2:$F$501,B2430,BallByBall!$Q$2:$Q$501,1))</f>
        <v>0</v>
      </c>
      <c r="I2430">
        <f>IF(A2430="","",COUNTIFS(BallByBall!$B$2:$B$501,A2430,BallByBall!$F$2:$F$501,B2430,BallByBall!$R$2:$R$501,1))</f>
        <v>0</v>
      </c>
      <c r="J2430">
        <f>IF(A2430="","",SUMIFS(BallByBall!$T$2:$T$501,BallByBall!$B$2:$B$501,A2430,BallByBall!$H$2:$H$501,B2430))</f>
        <v>0</v>
      </c>
      <c r="K2430">
        <f>IF(A2430="","",SUMIFS(BallByBall!$U$2:$U$501,BallByBall!$B$2:$B$501,A2430,BallByBall!$P$2:$P$501,B2430))</f>
        <v>0</v>
      </c>
      <c r="L2430">
        <f>IF(A2430="","",SUMIFS(BallByBall!$V$2:$V$501,BallByBall!$B$2:$B$501,A2430,BallByBall!$P$2:$P$501,B2430))</f>
        <v>0</v>
      </c>
      <c r="M2430">
        <f>IF(A2430="","",SUMIFS(BallByBall!$W$2:$W$501,BallByBall!$B$2:$B$501,A2430,BallByBall!$P$2:$P$501,B2430))</f>
        <v>0</v>
      </c>
      <c r="N2430">
        <f>IF(A2430="","",SUMIFS(BallByBall!$X$2:$X$501,BallByBall!$B$2:$B$501,A2430,BallByBall!$P$2:$P$501,B2430))</f>
        <v>0</v>
      </c>
      <c r="O2430">
        <f>IF(A2430="","",SUMIFS(OverSummary!$G$2:$G$101,OverSummary!$A$2:$A$101,A2430,OverSummary!$D$2:$D$101,B2430))</f>
        <v>0</v>
      </c>
      <c r="P2430">
        <f>IF(A2430="","",G2430*Rules!$B$13+H2430*Rules!$B$14+I2430*Rules!$B$15)</f>
        <v>0</v>
      </c>
      <c r="Q2430">
        <f>IF(A2430="","",IF(G2430&gt;=100,Rules!$B$18,IF(G2430&gt;=50,Rules!$B$17,IF(G2430&gt;=30,Rules!$B$16,0)))+IF(AND(F2430=1,D2430&lt;&gt;"BWL",G2430=0),Rules!$B$27,0))</f>
        <v>0</v>
      </c>
      <c r="R2430">
        <f>IF(A2430="","",J2430*Rules!$B$19+O2430*Rules!$B$22)</f>
        <v>0</v>
      </c>
      <c r="S2430">
        <f>IF(A2430="","",IF(J2430&gt;=4,Rules!$B$21,IF(J2430&gt;=3,Rules!$B$20,0)))</f>
        <v>0</v>
      </c>
      <c r="T2430">
        <f>IF(A2430="","",K2430*Rules!$B$23+L2430*Rules!$B$24+M2430*Rules!$B$25+N2430*Rules!$B$26)</f>
        <v>0</v>
      </c>
      <c r="U2430">
        <f t="shared" si="37"/>
        <v>0</v>
      </c>
    </row>
    <row r="2431" spans="1:21" x14ac:dyDescent="0.2">
      <c r="A2431" t="str">
        <f>MatchSquad!A2431</f>
        <v>M049</v>
      </c>
      <c r="B2431" t="str">
        <f>MatchSquad!B2431</f>
        <v>P155</v>
      </c>
      <c r="C2431" t="str">
        <f>MatchSquad!C2431</f>
        <v>Pyla Avinash</v>
      </c>
      <c r="D2431" t="str">
        <f>MatchSquad!D2431</f>
        <v>BAT</v>
      </c>
      <c r="E2431" t="str">
        <f>MatchSquad!E2431</f>
        <v>PBKS</v>
      </c>
      <c r="F2431">
        <f>MatchSquad!G2431</f>
        <v>0</v>
      </c>
      <c r="G2431">
        <f>IF(A2431="","",SUMIFS(BallByBall!$I$2:$I$501,BallByBall!$B$2:$B$501,A2431,BallByBall!$F$2:$F$501,B2431))</f>
        <v>0</v>
      </c>
      <c r="H2431">
        <f>IF(A2431="","",COUNTIFS(BallByBall!$B$2:$B$501,A2431,BallByBall!$F$2:$F$501,B2431,BallByBall!$Q$2:$Q$501,1))</f>
        <v>0</v>
      </c>
      <c r="I2431">
        <f>IF(A2431="","",COUNTIFS(BallByBall!$B$2:$B$501,A2431,BallByBall!$F$2:$F$501,B2431,BallByBall!$R$2:$R$501,1))</f>
        <v>0</v>
      </c>
      <c r="J2431">
        <f>IF(A2431="","",SUMIFS(BallByBall!$T$2:$T$501,BallByBall!$B$2:$B$501,A2431,BallByBall!$H$2:$H$501,B2431))</f>
        <v>0</v>
      </c>
      <c r="K2431">
        <f>IF(A2431="","",SUMIFS(BallByBall!$U$2:$U$501,BallByBall!$B$2:$B$501,A2431,BallByBall!$P$2:$P$501,B2431))</f>
        <v>0</v>
      </c>
      <c r="L2431">
        <f>IF(A2431="","",SUMIFS(BallByBall!$V$2:$V$501,BallByBall!$B$2:$B$501,A2431,BallByBall!$P$2:$P$501,B2431))</f>
        <v>0</v>
      </c>
      <c r="M2431">
        <f>IF(A2431="","",SUMIFS(BallByBall!$W$2:$W$501,BallByBall!$B$2:$B$501,A2431,BallByBall!$P$2:$P$501,B2431))</f>
        <v>0</v>
      </c>
      <c r="N2431">
        <f>IF(A2431="","",SUMIFS(BallByBall!$X$2:$X$501,BallByBall!$B$2:$B$501,A2431,BallByBall!$P$2:$P$501,B2431))</f>
        <v>0</v>
      </c>
      <c r="O2431">
        <f>IF(A2431="","",SUMIFS(OverSummary!$G$2:$G$101,OverSummary!$A$2:$A$101,A2431,OverSummary!$D$2:$D$101,B2431))</f>
        <v>0</v>
      </c>
      <c r="P2431">
        <f>IF(A2431="","",G2431*Rules!$B$13+H2431*Rules!$B$14+I2431*Rules!$B$15)</f>
        <v>0</v>
      </c>
      <c r="Q2431">
        <f>IF(A2431="","",IF(G2431&gt;=100,Rules!$B$18,IF(G2431&gt;=50,Rules!$B$17,IF(G2431&gt;=30,Rules!$B$16,0)))+IF(AND(F2431=1,D2431&lt;&gt;"BWL",G2431=0),Rules!$B$27,0))</f>
        <v>0</v>
      </c>
      <c r="R2431">
        <f>IF(A2431="","",J2431*Rules!$B$19+O2431*Rules!$B$22)</f>
        <v>0</v>
      </c>
      <c r="S2431">
        <f>IF(A2431="","",IF(J2431&gt;=4,Rules!$B$21,IF(J2431&gt;=3,Rules!$B$20,0)))</f>
        <v>0</v>
      </c>
      <c r="T2431">
        <f>IF(A2431="","",K2431*Rules!$B$23+L2431*Rules!$B$24+M2431*Rules!$B$25+N2431*Rules!$B$26)</f>
        <v>0</v>
      </c>
      <c r="U2431">
        <f t="shared" si="37"/>
        <v>0</v>
      </c>
    </row>
    <row r="2432" spans="1:21" x14ac:dyDescent="0.2">
      <c r="A2432" t="str">
        <f>MatchSquad!A2432</f>
        <v>M049</v>
      </c>
      <c r="B2432" t="str">
        <f>MatchSquad!B2432</f>
        <v>P156</v>
      </c>
      <c r="C2432" t="str">
        <f>MatchSquad!C2432</f>
        <v>Prabhsimran Singh</v>
      </c>
      <c r="D2432" t="str">
        <f>MatchSquad!D2432</f>
        <v>WK</v>
      </c>
      <c r="E2432" t="str">
        <f>MatchSquad!E2432</f>
        <v>PBKS</v>
      </c>
      <c r="F2432">
        <f>MatchSquad!G2432</f>
        <v>0</v>
      </c>
      <c r="G2432">
        <f>IF(A2432="","",SUMIFS(BallByBall!$I$2:$I$501,BallByBall!$B$2:$B$501,A2432,BallByBall!$F$2:$F$501,B2432))</f>
        <v>0</v>
      </c>
      <c r="H2432">
        <f>IF(A2432="","",COUNTIFS(BallByBall!$B$2:$B$501,A2432,BallByBall!$F$2:$F$501,B2432,BallByBall!$Q$2:$Q$501,1))</f>
        <v>0</v>
      </c>
      <c r="I2432">
        <f>IF(A2432="","",COUNTIFS(BallByBall!$B$2:$B$501,A2432,BallByBall!$F$2:$F$501,B2432,BallByBall!$R$2:$R$501,1))</f>
        <v>0</v>
      </c>
      <c r="J2432">
        <f>IF(A2432="","",SUMIFS(BallByBall!$T$2:$T$501,BallByBall!$B$2:$B$501,A2432,BallByBall!$H$2:$H$501,B2432))</f>
        <v>0</v>
      </c>
      <c r="K2432">
        <f>IF(A2432="","",SUMIFS(BallByBall!$U$2:$U$501,BallByBall!$B$2:$B$501,A2432,BallByBall!$P$2:$P$501,B2432))</f>
        <v>0</v>
      </c>
      <c r="L2432">
        <f>IF(A2432="","",SUMIFS(BallByBall!$V$2:$V$501,BallByBall!$B$2:$B$501,A2432,BallByBall!$P$2:$P$501,B2432))</f>
        <v>0</v>
      </c>
      <c r="M2432">
        <f>IF(A2432="","",SUMIFS(BallByBall!$W$2:$W$501,BallByBall!$B$2:$B$501,A2432,BallByBall!$P$2:$P$501,B2432))</f>
        <v>0</v>
      </c>
      <c r="N2432">
        <f>IF(A2432="","",SUMIFS(BallByBall!$X$2:$X$501,BallByBall!$B$2:$B$501,A2432,BallByBall!$P$2:$P$501,B2432))</f>
        <v>0</v>
      </c>
      <c r="O2432">
        <f>IF(A2432="","",SUMIFS(OverSummary!$G$2:$G$101,OverSummary!$A$2:$A$101,A2432,OverSummary!$D$2:$D$101,B2432))</f>
        <v>0</v>
      </c>
      <c r="P2432">
        <f>IF(A2432="","",G2432*Rules!$B$13+H2432*Rules!$B$14+I2432*Rules!$B$15)</f>
        <v>0</v>
      </c>
      <c r="Q2432">
        <f>IF(A2432="","",IF(G2432&gt;=100,Rules!$B$18,IF(G2432&gt;=50,Rules!$B$17,IF(G2432&gt;=30,Rules!$B$16,0)))+IF(AND(F2432=1,D2432&lt;&gt;"BWL",G2432=0),Rules!$B$27,0))</f>
        <v>0</v>
      </c>
      <c r="R2432">
        <f>IF(A2432="","",J2432*Rules!$B$19+O2432*Rules!$B$22)</f>
        <v>0</v>
      </c>
      <c r="S2432">
        <f>IF(A2432="","",IF(J2432&gt;=4,Rules!$B$21,IF(J2432&gt;=3,Rules!$B$20,0)))</f>
        <v>0</v>
      </c>
      <c r="T2432">
        <f>IF(A2432="","",K2432*Rules!$B$23+L2432*Rules!$B$24+M2432*Rules!$B$25+N2432*Rules!$B$26)</f>
        <v>0</v>
      </c>
      <c r="U2432">
        <f t="shared" si="37"/>
        <v>0</v>
      </c>
    </row>
    <row r="2433" spans="1:21" x14ac:dyDescent="0.2">
      <c r="A2433" t="str">
        <f>MatchSquad!A2433</f>
        <v>M049</v>
      </c>
      <c r="B2433" t="str">
        <f>MatchSquad!B2433</f>
        <v>P157</v>
      </c>
      <c r="C2433" t="str">
        <f>MatchSquad!C2433</f>
        <v>Shashank Singh</v>
      </c>
      <c r="D2433" t="str">
        <f>MatchSquad!D2433</f>
        <v>BAT</v>
      </c>
      <c r="E2433" t="str">
        <f>MatchSquad!E2433</f>
        <v>PBKS</v>
      </c>
      <c r="F2433">
        <f>MatchSquad!G2433</f>
        <v>0</v>
      </c>
      <c r="G2433">
        <f>IF(A2433="","",SUMIFS(BallByBall!$I$2:$I$501,BallByBall!$B$2:$B$501,A2433,BallByBall!$F$2:$F$501,B2433))</f>
        <v>0</v>
      </c>
      <c r="H2433">
        <f>IF(A2433="","",COUNTIFS(BallByBall!$B$2:$B$501,A2433,BallByBall!$F$2:$F$501,B2433,BallByBall!$Q$2:$Q$501,1))</f>
        <v>0</v>
      </c>
      <c r="I2433">
        <f>IF(A2433="","",COUNTIFS(BallByBall!$B$2:$B$501,A2433,BallByBall!$F$2:$F$501,B2433,BallByBall!$R$2:$R$501,1))</f>
        <v>0</v>
      </c>
      <c r="J2433">
        <f>IF(A2433="","",SUMIFS(BallByBall!$T$2:$T$501,BallByBall!$B$2:$B$501,A2433,BallByBall!$H$2:$H$501,B2433))</f>
        <v>0</v>
      </c>
      <c r="K2433">
        <f>IF(A2433="","",SUMIFS(BallByBall!$U$2:$U$501,BallByBall!$B$2:$B$501,A2433,BallByBall!$P$2:$P$501,B2433))</f>
        <v>0</v>
      </c>
      <c r="L2433">
        <f>IF(A2433="","",SUMIFS(BallByBall!$V$2:$V$501,BallByBall!$B$2:$B$501,A2433,BallByBall!$P$2:$P$501,B2433))</f>
        <v>0</v>
      </c>
      <c r="M2433">
        <f>IF(A2433="","",SUMIFS(BallByBall!$W$2:$W$501,BallByBall!$B$2:$B$501,A2433,BallByBall!$P$2:$P$501,B2433))</f>
        <v>0</v>
      </c>
      <c r="N2433">
        <f>IF(A2433="","",SUMIFS(BallByBall!$X$2:$X$501,BallByBall!$B$2:$B$501,A2433,BallByBall!$P$2:$P$501,B2433))</f>
        <v>0</v>
      </c>
      <c r="O2433">
        <f>IF(A2433="","",SUMIFS(OverSummary!$G$2:$G$101,OverSummary!$A$2:$A$101,A2433,OverSummary!$D$2:$D$101,B2433))</f>
        <v>0</v>
      </c>
      <c r="P2433">
        <f>IF(A2433="","",G2433*Rules!$B$13+H2433*Rules!$B$14+I2433*Rules!$B$15)</f>
        <v>0</v>
      </c>
      <c r="Q2433">
        <f>IF(A2433="","",IF(G2433&gt;=100,Rules!$B$18,IF(G2433&gt;=50,Rules!$B$17,IF(G2433&gt;=30,Rules!$B$16,0)))+IF(AND(F2433=1,D2433&lt;&gt;"BWL",G2433=0),Rules!$B$27,0))</f>
        <v>0</v>
      </c>
      <c r="R2433">
        <f>IF(A2433="","",J2433*Rules!$B$19+O2433*Rules!$B$22)</f>
        <v>0</v>
      </c>
      <c r="S2433">
        <f>IF(A2433="","",IF(J2433&gt;=4,Rules!$B$21,IF(J2433&gt;=3,Rules!$B$20,0)))</f>
        <v>0</v>
      </c>
      <c r="T2433">
        <f>IF(A2433="","",K2433*Rules!$B$23+L2433*Rules!$B$24+M2433*Rules!$B$25+N2433*Rules!$B$26)</f>
        <v>0</v>
      </c>
      <c r="U2433">
        <f t="shared" si="37"/>
        <v>0</v>
      </c>
    </row>
    <row r="2434" spans="1:21" x14ac:dyDescent="0.2">
      <c r="A2434" t="str">
        <f>MatchSquad!A2434</f>
        <v>M049</v>
      </c>
      <c r="B2434" t="str">
        <f>MatchSquad!B2434</f>
        <v>P158</v>
      </c>
      <c r="C2434" t="str">
        <f>MatchSquad!C2434</f>
        <v>Marcus Stoinis</v>
      </c>
      <c r="D2434" t="str">
        <f>MatchSquad!D2434</f>
        <v>AR</v>
      </c>
      <c r="E2434" t="str">
        <f>MatchSquad!E2434</f>
        <v>PBKS</v>
      </c>
      <c r="F2434">
        <f>MatchSquad!G2434</f>
        <v>0</v>
      </c>
      <c r="G2434">
        <f>IF(A2434="","",SUMIFS(BallByBall!$I$2:$I$501,BallByBall!$B$2:$B$501,A2434,BallByBall!$F$2:$F$501,B2434))</f>
        <v>0</v>
      </c>
      <c r="H2434">
        <f>IF(A2434="","",COUNTIFS(BallByBall!$B$2:$B$501,A2434,BallByBall!$F$2:$F$501,B2434,BallByBall!$Q$2:$Q$501,1))</f>
        <v>0</v>
      </c>
      <c r="I2434">
        <f>IF(A2434="","",COUNTIFS(BallByBall!$B$2:$B$501,A2434,BallByBall!$F$2:$F$501,B2434,BallByBall!$R$2:$R$501,1))</f>
        <v>0</v>
      </c>
      <c r="J2434">
        <f>IF(A2434="","",SUMIFS(BallByBall!$T$2:$T$501,BallByBall!$B$2:$B$501,A2434,BallByBall!$H$2:$H$501,B2434))</f>
        <v>0</v>
      </c>
      <c r="K2434">
        <f>IF(A2434="","",SUMIFS(BallByBall!$U$2:$U$501,BallByBall!$B$2:$B$501,A2434,BallByBall!$P$2:$P$501,B2434))</f>
        <v>0</v>
      </c>
      <c r="L2434">
        <f>IF(A2434="","",SUMIFS(BallByBall!$V$2:$V$501,BallByBall!$B$2:$B$501,A2434,BallByBall!$P$2:$P$501,B2434))</f>
        <v>0</v>
      </c>
      <c r="M2434">
        <f>IF(A2434="","",SUMIFS(BallByBall!$W$2:$W$501,BallByBall!$B$2:$B$501,A2434,BallByBall!$P$2:$P$501,B2434))</f>
        <v>0</v>
      </c>
      <c r="N2434">
        <f>IF(A2434="","",SUMIFS(BallByBall!$X$2:$X$501,BallByBall!$B$2:$B$501,A2434,BallByBall!$P$2:$P$501,B2434))</f>
        <v>0</v>
      </c>
      <c r="O2434">
        <f>IF(A2434="","",SUMIFS(OverSummary!$G$2:$G$101,OverSummary!$A$2:$A$101,A2434,OverSummary!$D$2:$D$101,B2434))</f>
        <v>0</v>
      </c>
      <c r="P2434">
        <f>IF(A2434="","",G2434*Rules!$B$13+H2434*Rules!$B$14+I2434*Rules!$B$15)</f>
        <v>0</v>
      </c>
      <c r="Q2434">
        <f>IF(A2434="","",IF(G2434&gt;=100,Rules!$B$18,IF(G2434&gt;=50,Rules!$B$17,IF(G2434&gt;=30,Rules!$B$16,0)))+IF(AND(F2434=1,D2434&lt;&gt;"BWL",G2434=0),Rules!$B$27,0))</f>
        <v>0</v>
      </c>
      <c r="R2434">
        <f>IF(A2434="","",J2434*Rules!$B$19+O2434*Rules!$B$22)</f>
        <v>0</v>
      </c>
      <c r="S2434">
        <f>IF(A2434="","",IF(J2434&gt;=4,Rules!$B$21,IF(J2434&gt;=3,Rules!$B$20,0)))</f>
        <v>0</v>
      </c>
      <c r="T2434">
        <f>IF(A2434="","",K2434*Rules!$B$23+L2434*Rules!$B$24+M2434*Rules!$B$25+N2434*Rules!$B$26)</f>
        <v>0</v>
      </c>
      <c r="U2434">
        <f t="shared" ref="U2434:U2497" si="38">IF(A2434="","",P2434+Q2434+R2434+S2434+T2434)</f>
        <v>0</v>
      </c>
    </row>
    <row r="2435" spans="1:21" x14ac:dyDescent="0.2">
      <c r="A2435" t="str">
        <f>MatchSquad!A2435</f>
        <v>M049</v>
      </c>
      <c r="B2435" t="str">
        <f>MatchSquad!B2435</f>
        <v>P159</v>
      </c>
      <c r="C2435" t="str">
        <f>MatchSquad!C2435</f>
        <v>Harpreet Brar</v>
      </c>
      <c r="D2435" t="str">
        <f>MatchSquad!D2435</f>
        <v>AR</v>
      </c>
      <c r="E2435" t="str">
        <f>MatchSquad!E2435</f>
        <v>PBKS</v>
      </c>
      <c r="F2435">
        <f>MatchSquad!G2435</f>
        <v>0</v>
      </c>
      <c r="G2435">
        <f>IF(A2435="","",SUMIFS(BallByBall!$I$2:$I$501,BallByBall!$B$2:$B$501,A2435,BallByBall!$F$2:$F$501,B2435))</f>
        <v>0</v>
      </c>
      <c r="H2435">
        <f>IF(A2435="","",COUNTIFS(BallByBall!$B$2:$B$501,A2435,BallByBall!$F$2:$F$501,B2435,BallByBall!$Q$2:$Q$501,1))</f>
        <v>0</v>
      </c>
      <c r="I2435">
        <f>IF(A2435="","",COUNTIFS(BallByBall!$B$2:$B$501,A2435,BallByBall!$F$2:$F$501,B2435,BallByBall!$R$2:$R$501,1))</f>
        <v>0</v>
      </c>
      <c r="J2435">
        <f>IF(A2435="","",SUMIFS(BallByBall!$T$2:$T$501,BallByBall!$B$2:$B$501,A2435,BallByBall!$H$2:$H$501,B2435))</f>
        <v>0</v>
      </c>
      <c r="K2435">
        <f>IF(A2435="","",SUMIFS(BallByBall!$U$2:$U$501,BallByBall!$B$2:$B$501,A2435,BallByBall!$P$2:$P$501,B2435))</f>
        <v>0</v>
      </c>
      <c r="L2435">
        <f>IF(A2435="","",SUMIFS(BallByBall!$V$2:$V$501,BallByBall!$B$2:$B$501,A2435,BallByBall!$P$2:$P$501,B2435))</f>
        <v>0</v>
      </c>
      <c r="M2435">
        <f>IF(A2435="","",SUMIFS(BallByBall!$W$2:$W$501,BallByBall!$B$2:$B$501,A2435,BallByBall!$P$2:$P$501,B2435))</f>
        <v>0</v>
      </c>
      <c r="N2435">
        <f>IF(A2435="","",SUMIFS(BallByBall!$X$2:$X$501,BallByBall!$B$2:$B$501,A2435,BallByBall!$P$2:$P$501,B2435))</f>
        <v>0</v>
      </c>
      <c r="O2435">
        <f>IF(A2435="","",SUMIFS(OverSummary!$G$2:$G$101,OverSummary!$A$2:$A$101,A2435,OverSummary!$D$2:$D$101,B2435))</f>
        <v>0</v>
      </c>
      <c r="P2435">
        <f>IF(A2435="","",G2435*Rules!$B$13+H2435*Rules!$B$14+I2435*Rules!$B$15)</f>
        <v>0</v>
      </c>
      <c r="Q2435">
        <f>IF(A2435="","",IF(G2435&gt;=100,Rules!$B$18,IF(G2435&gt;=50,Rules!$B$17,IF(G2435&gt;=30,Rules!$B$16,0)))+IF(AND(F2435=1,D2435&lt;&gt;"BWL",G2435=0),Rules!$B$27,0))</f>
        <v>0</v>
      </c>
      <c r="R2435">
        <f>IF(A2435="","",J2435*Rules!$B$19+O2435*Rules!$B$22)</f>
        <v>0</v>
      </c>
      <c r="S2435">
        <f>IF(A2435="","",IF(J2435&gt;=4,Rules!$B$21,IF(J2435&gt;=3,Rules!$B$20,0)))</f>
        <v>0</v>
      </c>
      <c r="T2435">
        <f>IF(A2435="","",K2435*Rules!$B$23+L2435*Rules!$B$24+M2435*Rules!$B$25+N2435*Rules!$B$26)</f>
        <v>0</v>
      </c>
      <c r="U2435">
        <f t="shared" si="38"/>
        <v>0</v>
      </c>
    </row>
    <row r="2436" spans="1:21" x14ac:dyDescent="0.2">
      <c r="A2436" t="str">
        <f>MatchSquad!A2436</f>
        <v>M049</v>
      </c>
      <c r="B2436" t="str">
        <f>MatchSquad!B2436</f>
        <v>P160</v>
      </c>
      <c r="C2436" t="str">
        <f>MatchSquad!C2436</f>
        <v>Marco Jansen</v>
      </c>
      <c r="D2436" t="str">
        <f>MatchSquad!D2436</f>
        <v>AR</v>
      </c>
      <c r="E2436" t="str">
        <f>MatchSquad!E2436</f>
        <v>PBKS</v>
      </c>
      <c r="F2436">
        <f>MatchSquad!G2436</f>
        <v>0</v>
      </c>
      <c r="G2436">
        <f>IF(A2436="","",SUMIFS(BallByBall!$I$2:$I$501,BallByBall!$B$2:$B$501,A2436,BallByBall!$F$2:$F$501,B2436))</f>
        <v>0</v>
      </c>
      <c r="H2436">
        <f>IF(A2436="","",COUNTIFS(BallByBall!$B$2:$B$501,A2436,BallByBall!$F$2:$F$501,B2436,BallByBall!$Q$2:$Q$501,1))</f>
        <v>0</v>
      </c>
      <c r="I2436">
        <f>IF(A2436="","",COUNTIFS(BallByBall!$B$2:$B$501,A2436,BallByBall!$F$2:$F$501,B2436,BallByBall!$R$2:$R$501,1))</f>
        <v>0</v>
      </c>
      <c r="J2436">
        <f>IF(A2436="","",SUMIFS(BallByBall!$T$2:$T$501,BallByBall!$B$2:$B$501,A2436,BallByBall!$H$2:$H$501,B2436))</f>
        <v>0</v>
      </c>
      <c r="K2436">
        <f>IF(A2436="","",SUMIFS(BallByBall!$U$2:$U$501,BallByBall!$B$2:$B$501,A2436,BallByBall!$P$2:$P$501,B2436))</f>
        <v>0</v>
      </c>
      <c r="L2436">
        <f>IF(A2436="","",SUMIFS(BallByBall!$V$2:$V$501,BallByBall!$B$2:$B$501,A2436,BallByBall!$P$2:$P$501,B2436))</f>
        <v>0</v>
      </c>
      <c r="M2436">
        <f>IF(A2436="","",SUMIFS(BallByBall!$W$2:$W$501,BallByBall!$B$2:$B$501,A2436,BallByBall!$P$2:$P$501,B2436))</f>
        <v>0</v>
      </c>
      <c r="N2436">
        <f>IF(A2436="","",SUMIFS(BallByBall!$X$2:$X$501,BallByBall!$B$2:$B$501,A2436,BallByBall!$P$2:$P$501,B2436))</f>
        <v>0</v>
      </c>
      <c r="O2436">
        <f>IF(A2436="","",SUMIFS(OverSummary!$G$2:$G$101,OverSummary!$A$2:$A$101,A2436,OverSummary!$D$2:$D$101,B2436))</f>
        <v>0</v>
      </c>
      <c r="P2436">
        <f>IF(A2436="","",G2436*Rules!$B$13+H2436*Rules!$B$14+I2436*Rules!$B$15)</f>
        <v>0</v>
      </c>
      <c r="Q2436">
        <f>IF(A2436="","",IF(G2436&gt;=100,Rules!$B$18,IF(G2436&gt;=50,Rules!$B$17,IF(G2436&gt;=30,Rules!$B$16,0)))+IF(AND(F2436=1,D2436&lt;&gt;"BWL",G2436=0),Rules!$B$27,0))</f>
        <v>0</v>
      </c>
      <c r="R2436">
        <f>IF(A2436="","",J2436*Rules!$B$19+O2436*Rules!$B$22)</f>
        <v>0</v>
      </c>
      <c r="S2436">
        <f>IF(A2436="","",IF(J2436&gt;=4,Rules!$B$21,IF(J2436&gt;=3,Rules!$B$20,0)))</f>
        <v>0</v>
      </c>
      <c r="T2436">
        <f>IF(A2436="","",K2436*Rules!$B$23+L2436*Rules!$B$24+M2436*Rules!$B$25+N2436*Rules!$B$26)</f>
        <v>0</v>
      </c>
      <c r="U2436">
        <f t="shared" si="38"/>
        <v>0</v>
      </c>
    </row>
    <row r="2437" spans="1:21" x14ac:dyDescent="0.2">
      <c r="A2437" t="str">
        <f>MatchSquad!A2437</f>
        <v>M049</v>
      </c>
      <c r="B2437" t="str">
        <f>MatchSquad!B2437</f>
        <v>P161</v>
      </c>
      <c r="C2437" t="str">
        <f>MatchSquad!C2437</f>
        <v>Azmatullah Omarzai</v>
      </c>
      <c r="D2437" t="str">
        <f>MatchSquad!D2437</f>
        <v>AR</v>
      </c>
      <c r="E2437" t="str">
        <f>MatchSquad!E2437</f>
        <v>PBKS</v>
      </c>
      <c r="F2437">
        <f>MatchSquad!G2437</f>
        <v>0</v>
      </c>
      <c r="G2437">
        <f>IF(A2437="","",SUMIFS(BallByBall!$I$2:$I$501,BallByBall!$B$2:$B$501,A2437,BallByBall!$F$2:$F$501,B2437))</f>
        <v>0</v>
      </c>
      <c r="H2437">
        <f>IF(A2437="","",COUNTIFS(BallByBall!$B$2:$B$501,A2437,BallByBall!$F$2:$F$501,B2437,BallByBall!$Q$2:$Q$501,1))</f>
        <v>0</v>
      </c>
      <c r="I2437">
        <f>IF(A2437="","",COUNTIFS(BallByBall!$B$2:$B$501,A2437,BallByBall!$F$2:$F$501,B2437,BallByBall!$R$2:$R$501,1))</f>
        <v>0</v>
      </c>
      <c r="J2437">
        <f>IF(A2437="","",SUMIFS(BallByBall!$T$2:$T$501,BallByBall!$B$2:$B$501,A2437,BallByBall!$H$2:$H$501,B2437))</f>
        <v>0</v>
      </c>
      <c r="K2437">
        <f>IF(A2437="","",SUMIFS(BallByBall!$U$2:$U$501,BallByBall!$B$2:$B$501,A2437,BallByBall!$P$2:$P$501,B2437))</f>
        <v>0</v>
      </c>
      <c r="L2437">
        <f>IF(A2437="","",SUMIFS(BallByBall!$V$2:$V$501,BallByBall!$B$2:$B$501,A2437,BallByBall!$P$2:$P$501,B2437))</f>
        <v>0</v>
      </c>
      <c r="M2437">
        <f>IF(A2437="","",SUMIFS(BallByBall!$W$2:$W$501,BallByBall!$B$2:$B$501,A2437,BallByBall!$P$2:$P$501,B2437))</f>
        <v>0</v>
      </c>
      <c r="N2437">
        <f>IF(A2437="","",SUMIFS(BallByBall!$X$2:$X$501,BallByBall!$B$2:$B$501,A2437,BallByBall!$P$2:$P$501,B2437))</f>
        <v>0</v>
      </c>
      <c r="O2437">
        <f>IF(A2437="","",SUMIFS(OverSummary!$G$2:$G$101,OverSummary!$A$2:$A$101,A2437,OverSummary!$D$2:$D$101,B2437))</f>
        <v>0</v>
      </c>
      <c r="P2437">
        <f>IF(A2437="","",G2437*Rules!$B$13+H2437*Rules!$B$14+I2437*Rules!$B$15)</f>
        <v>0</v>
      </c>
      <c r="Q2437">
        <f>IF(A2437="","",IF(G2437&gt;=100,Rules!$B$18,IF(G2437&gt;=50,Rules!$B$17,IF(G2437&gt;=30,Rules!$B$16,0)))+IF(AND(F2437=1,D2437&lt;&gt;"BWL",G2437=0),Rules!$B$27,0))</f>
        <v>0</v>
      </c>
      <c r="R2437">
        <f>IF(A2437="","",J2437*Rules!$B$19+O2437*Rules!$B$22)</f>
        <v>0</v>
      </c>
      <c r="S2437">
        <f>IF(A2437="","",IF(J2437&gt;=4,Rules!$B$21,IF(J2437&gt;=3,Rules!$B$20,0)))</f>
        <v>0</v>
      </c>
      <c r="T2437">
        <f>IF(A2437="","",K2437*Rules!$B$23+L2437*Rules!$B$24+M2437*Rules!$B$25+N2437*Rules!$B$26)</f>
        <v>0</v>
      </c>
      <c r="U2437">
        <f t="shared" si="38"/>
        <v>0</v>
      </c>
    </row>
    <row r="2438" spans="1:21" x14ac:dyDescent="0.2">
      <c r="A2438" t="str">
        <f>MatchSquad!A2438</f>
        <v>M049</v>
      </c>
      <c r="B2438" t="str">
        <f>MatchSquad!B2438</f>
        <v>P162</v>
      </c>
      <c r="C2438" t="str">
        <f>MatchSquad!C2438</f>
        <v>Priyansh Arya</v>
      </c>
      <c r="D2438" t="str">
        <f>MatchSquad!D2438</f>
        <v>AR</v>
      </c>
      <c r="E2438" t="str">
        <f>MatchSquad!E2438</f>
        <v>PBKS</v>
      </c>
      <c r="F2438">
        <f>MatchSquad!G2438</f>
        <v>0</v>
      </c>
      <c r="G2438">
        <f>IF(A2438="","",SUMIFS(BallByBall!$I$2:$I$501,BallByBall!$B$2:$B$501,A2438,BallByBall!$F$2:$F$501,B2438))</f>
        <v>0</v>
      </c>
      <c r="H2438">
        <f>IF(A2438="","",COUNTIFS(BallByBall!$B$2:$B$501,A2438,BallByBall!$F$2:$F$501,B2438,BallByBall!$Q$2:$Q$501,1))</f>
        <v>0</v>
      </c>
      <c r="I2438">
        <f>IF(A2438="","",COUNTIFS(BallByBall!$B$2:$B$501,A2438,BallByBall!$F$2:$F$501,B2438,BallByBall!$R$2:$R$501,1))</f>
        <v>0</v>
      </c>
      <c r="J2438">
        <f>IF(A2438="","",SUMIFS(BallByBall!$T$2:$T$501,BallByBall!$B$2:$B$501,A2438,BallByBall!$H$2:$H$501,B2438))</f>
        <v>0</v>
      </c>
      <c r="K2438">
        <f>IF(A2438="","",SUMIFS(BallByBall!$U$2:$U$501,BallByBall!$B$2:$B$501,A2438,BallByBall!$P$2:$P$501,B2438))</f>
        <v>0</v>
      </c>
      <c r="L2438">
        <f>IF(A2438="","",SUMIFS(BallByBall!$V$2:$V$501,BallByBall!$B$2:$B$501,A2438,BallByBall!$P$2:$P$501,B2438))</f>
        <v>0</v>
      </c>
      <c r="M2438">
        <f>IF(A2438="","",SUMIFS(BallByBall!$W$2:$W$501,BallByBall!$B$2:$B$501,A2438,BallByBall!$P$2:$P$501,B2438))</f>
        <v>0</v>
      </c>
      <c r="N2438">
        <f>IF(A2438="","",SUMIFS(BallByBall!$X$2:$X$501,BallByBall!$B$2:$B$501,A2438,BallByBall!$P$2:$P$501,B2438))</f>
        <v>0</v>
      </c>
      <c r="O2438">
        <f>IF(A2438="","",SUMIFS(OverSummary!$G$2:$G$101,OverSummary!$A$2:$A$101,A2438,OverSummary!$D$2:$D$101,B2438))</f>
        <v>0</v>
      </c>
      <c r="P2438">
        <f>IF(A2438="","",G2438*Rules!$B$13+H2438*Rules!$B$14+I2438*Rules!$B$15)</f>
        <v>0</v>
      </c>
      <c r="Q2438">
        <f>IF(A2438="","",IF(G2438&gt;=100,Rules!$B$18,IF(G2438&gt;=50,Rules!$B$17,IF(G2438&gt;=30,Rules!$B$16,0)))+IF(AND(F2438=1,D2438&lt;&gt;"BWL",G2438=0),Rules!$B$27,0))</f>
        <v>0</v>
      </c>
      <c r="R2438">
        <f>IF(A2438="","",J2438*Rules!$B$19+O2438*Rules!$B$22)</f>
        <v>0</v>
      </c>
      <c r="S2438">
        <f>IF(A2438="","",IF(J2438&gt;=4,Rules!$B$21,IF(J2438&gt;=3,Rules!$B$20,0)))</f>
        <v>0</v>
      </c>
      <c r="T2438">
        <f>IF(A2438="","",K2438*Rules!$B$23+L2438*Rules!$B$24+M2438*Rules!$B$25+N2438*Rules!$B$26)</f>
        <v>0</v>
      </c>
      <c r="U2438">
        <f t="shared" si="38"/>
        <v>0</v>
      </c>
    </row>
    <row r="2439" spans="1:21" x14ac:dyDescent="0.2">
      <c r="A2439" t="str">
        <f>MatchSquad!A2439</f>
        <v>M049</v>
      </c>
      <c r="B2439" t="str">
        <f>MatchSquad!B2439</f>
        <v>P163</v>
      </c>
      <c r="C2439" t="str">
        <f>MatchSquad!C2439</f>
        <v>Musheer Khan</v>
      </c>
      <c r="D2439" t="str">
        <f>MatchSquad!D2439</f>
        <v>AR</v>
      </c>
      <c r="E2439" t="str">
        <f>MatchSquad!E2439</f>
        <v>PBKS</v>
      </c>
      <c r="F2439">
        <f>MatchSquad!G2439</f>
        <v>0</v>
      </c>
      <c r="G2439">
        <f>IF(A2439="","",SUMIFS(BallByBall!$I$2:$I$501,BallByBall!$B$2:$B$501,A2439,BallByBall!$F$2:$F$501,B2439))</f>
        <v>0</v>
      </c>
      <c r="H2439">
        <f>IF(A2439="","",COUNTIFS(BallByBall!$B$2:$B$501,A2439,BallByBall!$F$2:$F$501,B2439,BallByBall!$Q$2:$Q$501,1))</f>
        <v>0</v>
      </c>
      <c r="I2439">
        <f>IF(A2439="","",COUNTIFS(BallByBall!$B$2:$B$501,A2439,BallByBall!$F$2:$F$501,B2439,BallByBall!$R$2:$R$501,1))</f>
        <v>0</v>
      </c>
      <c r="J2439">
        <f>IF(A2439="","",SUMIFS(BallByBall!$T$2:$T$501,BallByBall!$B$2:$B$501,A2439,BallByBall!$H$2:$H$501,B2439))</f>
        <v>0</v>
      </c>
      <c r="K2439">
        <f>IF(A2439="","",SUMIFS(BallByBall!$U$2:$U$501,BallByBall!$B$2:$B$501,A2439,BallByBall!$P$2:$P$501,B2439))</f>
        <v>0</v>
      </c>
      <c r="L2439">
        <f>IF(A2439="","",SUMIFS(BallByBall!$V$2:$V$501,BallByBall!$B$2:$B$501,A2439,BallByBall!$P$2:$P$501,B2439))</f>
        <v>0</v>
      </c>
      <c r="M2439">
        <f>IF(A2439="","",SUMIFS(BallByBall!$W$2:$W$501,BallByBall!$B$2:$B$501,A2439,BallByBall!$P$2:$P$501,B2439))</f>
        <v>0</v>
      </c>
      <c r="N2439">
        <f>IF(A2439="","",SUMIFS(BallByBall!$X$2:$X$501,BallByBall!$B$2:$B$501,A2439,BallByBall!$P$2:$P$501,B2439))</f>
        <v>0</v>
      </c>
      <c r="O2439">
        <f>IF(A2439="","",SUMIFS(OverSummary!$G$2:$G$101,OverSummary!$A$2:$A$101,A2439,OverSummary!$D$2:$D$101,B2439))</f>
        <v>0</v>
      </c>
      <c r="P2439">
        <f>IF(A2439="","",G2439*Rules!$B$13+H2439*Rules!$B$14+I2439*Rules!$B$15)</f>
        <v>0</v>
      </c>
      <c r="Q2439">
        <f>IF(A2439="","",IF(G2439&gt;=100,Rules!$B$18,IF(G2439&gt;=50,Rules!$B$17,IF(G2439&gt;=30,Rules!$B$16,0)))+IF(AND(F2439=1,D2439&lt;&gt;"BWL",G2439=0),Rules!$B$27,0))</f>
        <v>0</v>
      </c>
      <c r="R2439">
        <f>IF(A2439="","",J2439*Rules!$B$19+O2439*Rules!$B$22)</f>
        <v>0</v>
      </c>
      <c r="S2439">
        <f>IF(A2439="","",IF(J2439&gt;=4,Rules!$B$21,IF(J2439&gt;=3,Rules!$B$20,0)))</f>
        <v>0</v>
      </c>
      <c r="T2439">
        <f>IF(A2439="","",K2439*Rules!$B$23+L2439*Rules!$B$24+M2439*Rules!$B$25+N2439*Rules!$B$26)</f>
        <v>0</v>
      </c>
      <c r="U2439">
        <f t="shared" si="38"/>
        <v>0</v>
      </c>
    </row>
    <row r="2440" spans="1:21" x14ac:dyDescent="0.2">
      <c r="A2440" t="str">
        <f>MatchSquad!A2440</f>
        <v>M049</v>
      </c>
      <c r="B2440" t="str">
        <f>MatchSquad!B2440</f>
        <v>P164</v>
      </c>
      <c r="C2440" t="str">
        <f>MatchSquad!C2440</f>
        <v>Suryansh Shedge</v>
      </c>
      <c r="D2440" t="str">
        <f>MatchSquad!D2440</f>
        <v>AR</v>
      </c>
      <c r="E2440" t="str">
        <f>MatchSquad!E2440</f>
        <v>PBKS</v>
      </c>
      <c r="F2440">
        <f>MatchSquad!G2440</f>
        <v>0</v>
      </c>
      <c r="G2440">
        <f>IF(A2440="","",SUMIFS(BallByBall!$I$2:$I$501,BallByBall!$B$2:$B$501,A2440,BallByBall!$F$2:$F$501,B2440))</f>
        <v>0</v>
      </c>
      <c r="H2440">
        <f>IF(A2440="","",COUNTIFS(BallByBall!$B$2:$B$501,A2440,BallByBall!$F$2:$F$501,B2440,BallByBall!$Q$2:$Q$501,1))</f>
        <v>0</v>
      </c>
      <c r="I2440">
        <f>IF(A2440="","",COUNTIFS(BallByBall!$B$2:$B$501,A2440,BallByBall!$F$2:$F$501,B2440,BallByBall!$R$2:$R$501,1))</f>
        <v>0</v>
      </c>
      <c r="J2440">
        <f>IF(A2440="","",SUMIFS(BallByBall!$T$2:$T$501,BallByBall!$B$2:$B$501,A2440,BallByBall!$H$2:$H$501,B2440))</f>
        <v>0</v>
      </c>
      <c r="K2440">
        <f>IF(A2440="","",SUMIFS(BallByBall!$U$2:$U$501,BallByBall!$B$2:$B$501,A2440,BallByBall!$P$2:$P$501,B2440))</f>
        <v>0</v>
      </c>
      <c r="L2440">
        <f>IF(A2440="","",SUMIFS(BallByBall!$V$2:$V$501,BallByBall!$B$2:$B$501,A2440,BallByBall!$P$2:$P$501,B2440))</f>
        <v>0</v>
      </c>
      <c r="M2440">
        <f>IF(A2440="","",SUMIFS(BallByBall!$W$2:$W$501,BallByBall!$B$2:$B$501,A2440,BallByBall!$P$2:$P$501,B2440))</f>
        <v>0</v>
      </c>
      <c r="N2440">
        <f>IF(A2440="","",SUMIFS(BallByBall!$X$2:$X$501,BallByBall!$B$2:$B$501,A2440,BallByBall!$P$2:$P$501,B2440))</f>
        <v>0</v>
      </c>
      <c r="O2440">
        <f>IF(A2440="","",SUMIFS(OverSummary!$G$2:$G$101,OverSummary!$A$2:$A$101,A2440,OverSummary!$D$2:$D$101,B2440))</f>
        <v>0</v>
      </c>
      <c r="P2440">
        <f>IF(A2440="","",G2440*Rules!$B$13+H2440*Rules!$B$14+I2440*Rules!$B$15)</f>
        <v>0</v>
      </c>
      <c r="Q2440">
        <f>IF(A2440="","",IF(G2440&gt;=100,Rules!$B$18,IF(G2440&gt;=50,Rules!$B$17,IF(G2440&gt;=30,Rules!$B$16,0)))+IF(AND(F2440=1,D2440&lt;&gt;"BWL",G2440=0),Rules!$B$27,0))</f>
        <v>0</v>
      </c>
      <c r="R2440">
        <f>IF(A2440="","",J2440*Rules!$B$19+O2440*Rules!$B$22)</f>
        <v>0</v>
      </c>
      <c r="S2440">
        <f>IF(A2440="","",IF(J2440&gt;=4,Rules!$B$21,IF(J2440&gt;=3,Rules!$B$20,0)))</f>
        <v>0</v>
      </c>
      <c r="T2440">
        <f>IF(A2440="","",K2440*Rules!$B$23+L2440*Rules!$B$24+M2440*Rules!$B$25+N2440*Rules!$B$26)</f>
        <v>0</v>
      </c>
      <c r="U2440">
        <f t="shared" si="38"/>
        <v>0</v>
      </c>
    </row>
    <row r="2441" spans="1:21" x14ac:dyDescent="0.2">
      <c r="A2441" t="str">
        <f>MatchSquad!A2441</f>
        <v>M049</v>
      </c>
      <c r="B2441" t="str">
        <f>MatchSquad!B2441</f>
        <v>P165</v>
      </c>
      <c r="C2441" t="str">
        <f>MatchSquad!C2441</f>
        <v>Mitch Owen</v>
      </c>
      <c r="D2441" t="str">
        <f>MatchSquad!D2441</f>
        <v>AR</v>
      </c>
      <c r="E2441" t="str">
        <f>MatchSquad!E2441</f>
        <v>PBKS</v>
      </c>
      <c r="F2441">
        <f>MatchSquad!G2441</f>
        <v>0</v>
      </c>
      <c r="G2441">
        <f>IF(A2441="","",SUMIFS(BallByBall!$I$2:$I$501,BallByBall!$B$2:$B$501,A2441,BallByBall!$F$2:$F$501,B2441))</f>
        <v>0</v>
      </c>
      <c r="H2441">
        <f>IF(A2441="","",COUNTIFS(BallByBall!$B$2:$B$501,A2441,BallByBall!$F$2:$F$501,B2441,BallByBall!$Q$2:$Q$501,1))</f>
        <v>0</v>
      </c>
      <c r="I2441">
        <f>IF(A2441="","",COUNTIFS(BallByBall!$B$2:$B$501,A2441,BallByBall!$F$2:$F$501,B2441,BallByBall!$R$2:$R$501,1))</f>
        <v>0</v>
      </c>
      <c r="J2441">
        <f>IF(A2441="","",SUMIFS(BallByBall!$T$2:$T$501,BallByBall!$B$2:$B$501,A2441,BallByBall!$H$2:$H$501,B2441))</f>
        <v>0</v>
      </c>
      <c r="K2441">
        <f>IF(A2441="","",SUMIFS(BallByBall!$U$2:$U$501,BallByBall!$B$2:$B$501,A2441,BallByBall!$P$2:$P$501,B2441))</f>
        <v>0</v>
      </c>
      <c r="L2441">
        <f>IF(A2441="","",SUMIFS(BallByBall!$V$2:$V$501,BallByBall!$B$2:$B$501,A2441,BallByBall!$P$2:$P$501,B2441))</f>
        <v>0</v>
      </c>
      <c r="M2441">
        <f>IF(A2441="","",SUMIFS(BallByBall!$W$2:$W$501,BallByBall!$B$2:$B$501,A2441,BallByBall!$P$2:$P$501,B2441))</f>
        <v>0</v>
      </c>
      <c r="N2441">
        <f>IF(A2441="","",SUMIFS(BallByBall!$X$2:$X$501,BallByBall!$B$2:$B$501,A2441,BallByBall!$P$2:$P$501,B2441))</f>
        <v>0</v>
      </c>
      <c r="O2441">
        <f>IF(A2441="","",SUMIFS(OverSummary!$G$2:$G$101,OverSummary!$A$2:$A$101,A2441,OverSummary!$D$2:$D$101,B2441))</f>
        <v>0</v>
      </c>
      <c r="P2441">
        <f>IF(A2441="","",G2441*Rules!$B$13+H2441*Rules!$B$14+I2441*Rules!$B$15)</f>
        <v>0</v>
      </c>
      <c r="Q2441">
        <f>IF(A2441="","",IF(G2441&gt;=100,Rules!$B$18,IF(G2441&gt;=50,Rules!$B$17,IF(G2441&gt;=30,Rules!$B$16,0)))+IF(AND(F2441=1,D2441&lt;&gt;"BWL",G2441=0),Rules!$B$27,0))</f>
        <v>0</v>
      </c>
      <c r="R2441">
        <f>IF(A2441="","",J2441*Rules!$B$19+O2441*Rules!$B$22)</f>
        <v>0</v>
      </c>
      <c r="S2441">
        <f>IF(A2441="","",IF(J2441&gt;=4,Rules!$B$21,IF(J2441&gt;=3,Rules!$B$20,0)))</f>
        <v>0</v>
      </c>
      <c r="T2441">
        <f>IF(A2441="","",K2441*Rules!$B$23+L2441*Rules!$B$24+M2441*Rules!$B$25+N2441*Rules!$B$26)</f>
        <v>0</v>
      </c>
      <c r="U2441">
        <f t="shared" si="38"/>
        <v>0</v>
      </c>
    </row>
    <row r="2442" spans="1:21" x14ac:dyDescent="0.2">
      <c r="A2442" t="str">
        <f>MatchSquad!A2442</f>
        <v>M049</v>
      </c>
      <c r="B2442" t="str">
        <f>MatchSquad!B2442</f>
        <v>P166</v>
      </c>
      <c r="C2442" t="str">
        <f>MatchSquad!C2442</f>
        <v>Cooper Connolly</v>
      </c>
      <c r="D2442" t="str">
        <f>MatchSquad!D2442</f>
        <v>AR</v>
      </c>
      <c r="E2442" t="str">
        <f>MatchSquad!E2442</f>
        <v>PBKS</v>
      </c>
      <c r="F2442">
        <f>MatchSquad!G2442</f>
        <v>0</v>
      </c>
      <c r="G2442">
        <f>IF(A2442="","",SUMIFS(BallByBall!$I$2:$I$501,BallByBall!$B$2:$B$501,A2442,BallByBall!$F$2:$F$501,B2442))</f>
        <v>0</v>
      </c>
      <c r="H2442">
        <f>IF(A2442="","",COUNTIFS(BallByBall!$B$2:$B$501,A2442,BallByBall!$F$2:$F$501,B2442,BallByBall!$Q$2:$Q$501,1))</f>
        <v>0</v>
      </c>
      <c r="I2442">
        <f>IF(A2442="","",COUNTIFS(BallByBall!$B$2:$B$501,A2442,BallByBall!$F$2:$F$501,B2442,BallByBall!$R$2:$R$501,1))</f>
        <v>0</v>
      </c>
      <c r="J2442">
        <f>IF(A2442="","",SUMIFS(BallByBall!$T$2:$T$501,BallByBall!$B$2:$B$501,A2442,BallByBall!$H$2:$H$501,B2442))</f>
        <v>0</v>
      </c>
      <c r="K2442">
        <f>IF(A2442="","",SUMIFS(BallByBall!$U$2:$U$501,BallByBall!$B$2:$B$501,A2442,BallByBall!$P$2:$P$501,B2442))</f>
        <v>0</v>
      </c>
      <c r="L2442">
        <f>IF(A2442="","",SUMIFS(BallByBall!$V$2:$V$501,BallByBall!$B$2:$B$501,A2442,BallByBall!$P$2:$P$501,B2442))</f>
        <v>0</v>
      </c>
      <c r="M2442">
        <f>IF(A2442="","",SUMIFS(BallByBall!$W$2:$W$501,BallByBall!$B$2:$B$501,A2442,BallByBall!$P$2:$P$501,B2442))</f>
        <v>0</v>
      </c>
      <c r="N2442">
        <f>IF(A2442="","",SUMIFS(BallByBall!$X$2:$X$501,BallByBall!$B$2:$B$501,A2442,BallByBall!$P$2:$P$501,B2442))</f>
        <v>0</v>
      </c>
      <c r="O2442">
        <f>IF(A2442="","",SUMIFS(OverSummary!$G$2:$G$101,OverSummary!$A$2:$A$101,A2442,OverSummary!$D$2:$D$101,B2442))</f>
        <v>0</v>
      </c>
      <c r="P2442">
        <f>IF(A2442="","",G2442*Rules!$B$13+H2442*Rules!$B$14+I2442*Rules!$B$15)</f>
        <v>0</v>
      </c>
      <c r="Q2442">
        <f>IF(A2442="","",IF(G2442&gt;=100,Rules!$B$18,IF(G2442&gt;=50,Rules!$B$17,IF(G2442&gt;=30,Rules!$B$16,0)))+IF(AND(F2442=1,D2442&lt;&gt;"BWL",G2442=0),Rules!$B$27,0))</f>
        <v>0</v>
      </c>
      <c r="R2442">
        <f>IF(A2442="","",J2442*Rules!$B$19+O2442*Rules!$B$22)</f>
        <v>0</v>
      </c>
      <c r="S2442">
        <f>IF(A2442="","",IF(J2442&gt;=4,Rules!$B$21,IF(J2442&gt;=3,Rules!$B$20,0)))</f>
        <v>0</v>
      </c>
      <c r="T2442">
        <f>IF(A2442="","",K2442*Rules!$B$23+L2442*Rules!$B$24+M2442*Rules!$B$25+N2442*Rules!$B$26)</f>
        <v>0</v>
      </c>
      <c r="U2442">
        <f t="shared" si="38"/>
        <v>0</v>
      </c>
    </row>
    <row r="2443" spans="1:21" x14ac:dyDescent="0.2">
      <c r="A2443" t="str">
        <f>MatchSquad!A2443</f>
        <v>M049</v>
      </c>
      <c r="B2443" t="str">
        <f>MatchSquad!B2443</f>
        <v>P167</v>
      </c>
      <c r="C2443" t="str">
        <f>MatchSquad!C2443</f>
        <v>Ben Dwarshuis</v>
      </c>
      <c r="D2443" t="str">
        <f>MatchSquad!D2443</f>
        <v>AR</v>
      </c>
      <c r="E2443" t="str">
        <f>MatchSquad!E2443</f>
        <v>PBKS</v>
      </c>
      <c r="F2443">
        <f>MatchSquad!G2443</f>
        <v>0</v>
      </c>
      <c r="G2443">
        <f>IF(A2443="","",SUMIFS(BallByBall!$I$2:$I$501,BallByBall!$B$2:$B$501,A2443,BallByBall!$F$2:$F$501,B2443))</f>
        <v>0</v>
      </c>
      <c r="H2443">
        <f>IF(A2443="","",COUNTIFS(BallByBall!$B$2:$B$501,A2443,BallByBall!$F$2:$F$501,B2443,BallByBall!$Q$2:$Q$501,1))</f>
        <v>0</v>
      </c>
      <c r="I2443">
        <f>IF(A2443="","",COUNTIFS(BallByBall!$B$2:$B$501,A2443,BallByBall!$F$2:$F$501,B2443,BallByBall!$R$2:$R$501,1))</f>
        <v>0</v>
      </c>
      <c r="J2443">
        <f>IF(A2443="","",SUMIFS(BallByBall!$T$2:$T$501,BallByBall!$B$2:$B$501,A2443,BallByBall!$H$2:$H$501,B2443))</f>
        <v>0</v>
      </c>
      <c r="K2443">
        <f>IF(A2443="","",SUMIFS(BallByBall!$U$2:$U$501,BallByBall!$B$2:$B$501,A2443,BallByBall!$P$2:$P$501,B2443))</f>
        <v>0</v>
      </c>
      <c r="L2443">
        <f>IF(A2443="","",SUMIFS(BallByBall!$V$2:$V$501,BallByBall!$B$2:$B$501,A2443,BallByBall!$P$2:$P$501,B2443))</f>
        <v>0</v>
      </c>
      <c r="M2443">
        <f>IF(A2443="","",SUMIFS(BallByBall!$W$2:$W$501,BallByBall!$B$2:$B$501,A2443,BallByBall!$P$2:$P$501,B2443))</f>
        <v>0</v>
      </c>
      <c r="N2443">
        <f>IF(A2443="","",SUMIFS(BallByBall!$X$2:$X$501,BallByBall!$B$2:$B$501,A2443,BallByBall!$P$2:$P$501,B2443))</f>
        <v>0</v>
      </c>
      <c r="O2443">
        <f>IF(A2443="","",SUMIFS(OverSummary!$G$2:$G$101,OverSummary!$A$2:$A$101,A2443,OverSummary!$D$2:$D$101,B2443))</f>
        <v>0</v>
      </c>
      <c r="P2443">
        <f>IF(A2443="","",G2443*Rules!$B$13+H2443*Rules!$B$14+I2443*Rules!$B$15)</f>
        <v>0</v>
      </c>
      <c r="Q2443">
        <f>IF(A2443="","",IF(G2443&gt;=100,Rules!$B$18,IF(G2443&gt;=50,Rules!$B$17,IF(G2443&gt;=30,Rules!$B$16,0)))+IF(AND(F2443=1,D2443&lt;&gt;"BWL",G2443=0),Rules!$B$27,0))</f>
        <v>0</v>
      </c>
      <c r="R2443">
        <f>IF(A2443="","",J2443*Rules!$B$19+O2443*Rules!$B$22)</f>
        <v>0</v>
      </c>
      <c r="S2443">
        <f>IF(A2443="","",IF(J2443&gt;=4,Rules!$B$21,IF(J2443&gt;=3,Rules!$B$20,0)))</f>
        <v>0</v>
      </c>
      <c r="T2443">
        <f>IF(A2443="","",K2443*Rules!$B$23+L2443*Rules!$B$24+M2443*Rules!$B$25+N2443*Rules!$B$26)</f>
        <v>0</v>
      </c>
      <c r="U2443">
        <f t="shared" si="38"/>
        <v>0</v>
      </c>
    </row>
    <row r="2444" spans="1:21" x14ac:dyDescent="0.2">
      <c r="A2444" t="str">
        <f>MatchSquad!A2444</f>
        <v>M049</v>
      </c>
      <c r="B2444" t="str">
        <f>MatchSquad!B2444</f>
        <v>P168</v>
      </c>
      <c r="C2444" t="str">
        <f>MatchSquad!C2444</f>
        <v>Arshdeep Singh</v>
      </c>
      <c r="D2444" t="str">
        <f>MatchSquad!D2444</f>
        <v>BWL</v>
      </c>
      <c r="E2444" t="str">
        <f>MatchSquad!E2444</f>
        <v>PBKS</v>
      </c>
      <c r="F2444">
        <f>MatchSquad!G2444</f>
        <v>0</v>
      </c>
      <c r="G2444">
        <f>IF(A2444="","",SUMIFS(BallByBall!$I$2:$I$501,BallByBall!$B$2:$B$501,A2444,BallByBall!$F$2:$F$501,B2444))</f>
        <v>0</v>
      </c>
      <c r="H2444">
        <f>IF(A2444="","",COUNTIFS(BallByBall!$B$2:$B$501,A2444,BallByBall!$F$2:$F$501,B2444,BallByBall!$Q$2:$Q$501,1))</f>
        <v>0</v>
      </c>
      <c r="I2444">
        <f>IF(A2444="","",COUNTIFS(BallByBall!$B$2:$B$501,A2444,BallByBall!$F$2:$F$501,B2444,BallByBall!$R$2:$R$501,1))</f>
        <v>0</v>
      </c>
      <c r="J2444">
        <f>IF(A2444="","",SUMIFS(BallByBall!$T$2:$T$501,BallByBall!$B$2:$B$501,A2444,BallByBall!$H$2:$H$501,B2444))</f>
        <v>0</v>
      </c>
      <c r="K2444">
        <f>IF(A2444="","",SUMIFS(BallByBall!$U$2:$U$501,BallByBall!$B$2:$B$501,A2444,BallByBall!$P$2:$P$501,B2444))</f>
        <v>0</v>
      </c>
      <c r="L2444">
        <f>IF(A2444="","",SUMIFS(BallByBall!$V$2:$V$501,BallByBall!$B$2:$B$501,A2444,BallByBall!$P$2:$P$501,B2444))</f>
        <v>0</v>
      </c>
      <c r="M2444">
        <f>IF(A2444="","",SUMIFS(BallByBall!$W$2:$W$501,BallByBall!$B$2:$B$501,A2444,BallByBall!$P$2:$P$501,B2444))</f>
        <v>0</v>
      </c>
      <c r="N2444">
        <f>IF(A2444="","",SUMIFS(BallByBall!$X$2:$X$501,BallByBall!$B$2:$B$501,A2444,BallByBall!$P$2:$P$501,B2444))</f>
        <v>0</v>
      </c>
      <c r="O2444">
        <f>IF(A2444="","",SUMIFS(OverSummary!$G$2:$G$101,OverSummary!$A$2:$A$101,A2444,OverSummary!$D$2:$D$101,B2444))</f>
        <v>0</v>
      </c>
      <c r="P2444">
        <f>IF(A2444="","",G2444*Rules!$B$13+H2444*Rules!$B$14+I2444*Rules!$B$15)</f>
        <v>0</v>
      </c>
      <c r="Q2444">
        <f>IF(A2444="","",IF(G2444&gt;=100,Rules!$B$18,IF(G2444&gt;=50,Rules!$B$17,IF(G2444&gt;=30,Rules!$B$16,0)))+IF(AND(F2444=1,D2444&lt;&gt;"BWL",G2444=0),Rules!$B$27,0))</f>
        <v>0</v>
      </c>
      <c r="R2444">
        <f>IF(A2444="","",J2444*Rules!$B$19+O2444*Rules!$B$22)</f>
        <v>0</v>
      </c>
      <c r="S2444">
        <f>IF(A2444="","",IF(J2444&gt;=4,Rules!$B$21,IF(J2444&gt;=3,Rules!$B$20,0)))</f>
        <v>0</v>
      </c>
      <c r="T2444">
        <f>IF(A2444="","",K2444*Rules!$B$23+L2444*Rules!$B$24+M2444*Rules!$B$25+N2444*Rules!$B$26)</f>
        <v>0</v>
      </c>
      <c r="U2444">
        <f t="shared" si="38"/>
        <v>0</v>
      </c>
    </row>
    <row r="2445" spans="1:21" x14ac:dyDescent="0.2">
      <c r="A2445" t="str">
        <f>MatchSquad!A2445</f>
        <v>M049</v>
      </c>
      <c r="B2445" t="str">
        <f>MatchSquad!B2445</f>
        <v>P169</v>
      </c>
      <c r="C2445" t="str">
        <f>MatchSquad!C2445</f>
        <v>Yuzvendra Chahal</v>
      </c>
      <c r="D2445" t="str">
        <f>MatchSquad!D2445</f>
        <v>BWL</v>
      </c>
      <c r="E2445" t="str">
        <f>MatchSquad!E2445</f>
        <v>PBKS</v>
      </c>
      <c r="F2445">
        <f>MatchSquad!G2445</f>
        <v>0</v>
      </c>
      <c r="G2445">
        <f>IF(A2445="","",SUMIFS(BallByBall!$I$2:$I$501,BallByBall!$B$2:$B$501,A2445,BallByBall!$F$2:$F$501,B2445))</f>
        <v>0</v>
      </c>
      <c r="H2445">
        <f>IF(A2445="","",COUNTIFS(BallByBall!$B$2:$B$501,A2445,BallByBall!$F$2:$F$501,B2445,BallByBall!$Q$2:$Q$501,1))</f>
        <v>0</v>
      </c>
      <c r="I2445">
        <f>IF(A2445="","",COUNTIFS(BallByBall!$B$2:$B$501,A2445,BallByBall!$F$2:$F$501,B2445,BallByBall!$R$2:$R$501,1))</f>
        <v>0</v>
      </c>
      <c r="J2445">
        <f>IF(A2445="","",SUMIFS(BallByBall!$T$2:$T$501,BallByBall!$B$2:$B$501,A2445,BallByBall!$H$2:$H$501,B2445))</f>
        <v>0</v>
      </c>
      <c r="K2445">
        <f>IF(A2445="","",SUMIFS(BallByBall!$U$2:$U$501,BallByBall!$B$2:$B$501,A2445,BallByBall!$P$2:$P$501,B2445))</f>
        <v>0</v>
      </c>
      <c r="L2445">
        <f>IF(A2445="","",SUMIFS(BallByBall!$V$2:$V$501,BallByBall!$B$2:$B$501,A2445,BallByBall!$P$2:$P$501,B2445))</f>
        <v>0</v>
      </c>
      <c r="M2445">
        <f>IF(A2445="","",SUMIFS(BallByBall!$W$2:$W$501,BallByBall!$B$2:$B$501,A2445,BallByBall!$P$2:$P$501,B2445))</f>
        <v>0</v>
      </c>
      <c r="N2445">
        <f>IF(A2445="","",SUMIFS(BallByBall!$X$2:$X$501,BallByBall!$B$2:$B$501,A2445,BallByBall!$P$2:$P$501,B2445))</f>
        <v>0</v>
      </c>
      <c r="O2445">
        <f>IF(A2445="","",SUMIFS(OverSummary!$G$2:$G$101,OverSummary!$A$2:$A$101,A2445,OverSummary!$D$2:$D$101,B2445))</f>
        <v>0</v>
      </c>
      <c r="P2445">
        <f>IF(A2445="","",G2445*Rules!$B$13+H2445*Rules!$B$14+I2445*Rules!$B$15)</f>
        <v>0</v>
      </c>
      <c r="Q2445">
        <f>IF(A2445="","",IF(G2445&gt;=100,Rules!$B$18,IF(G2445&gt;=50,Rules!$B$17,IF(G2445&gt;=30,Rules!$B$16,0)))+IF(AND(F2445=1,D2445&lt;&gt;"BWL",G2445=0),Rules!$B$27,0))</f>
        <v>0</v>
      </c>
      <c r="R2445">
        <f>IF(A2445="","",J2445*Rules!$B$19+O2445*Rules!$B$22)</f>
        <v>0</v>
      </c>
      <c r="S2445">
        <f>IF(A2445="","",IF(J2445&gt;=4,Rules!$B$21,IF(J2445&gt;=3,Rules!$B$20,0)))</f>
        <v>0</v>
      </c>
      <c r="T2445">
        <f>IF(A2445="","",K2445*Rules!$B$23+L2445*Rules!$B$24+M2445*Rules!$B$25+N2445*Rules!$B$26)</f>
        <v>0</v>
      </c>
      <c r="U2445">
        <f t="shared" si="38"/>
        <v>0</v>
      </c>
    </row>
    <row r="2446" spans="1:21" x14ac:dyDescent="0.2">
      <c r="A2446" t="str">
        <f>MatchSquad!A2446</f>
        <v>M049</v>
      </c>
      <c r="B2446" t="str">
        <f>MatchSquad!B2446</f>
        <v>P170</v>
      </c>
      <c r="C2446" t="str">
        <f>MatchSquad!C2446</f>
        <v>Vyshak Vijaykumar</v>
      </c>
      <c r="D2446" t="str">
        <f>MatchSquad!D2446</f>
        <v>BWL</v>
      </c>
      <c r="E2446" t="str">
        <f>MatchSquad!E2446</f>
        <v>PBKS</v>
      </c>
      <c r="F2446">
        <f>MatchSquad!G2446</f>
        <v>0</v>
      </c>
      <c r="G2446">
        <f>IF(A2446="","",SUMIFS(BallByBall!$I$2:$I$501,BallByBall!$B$2:$B$501,A2446,BallByBall!$F$2:$F$501,B2446))</f>
        <v>0</v>
      </c>
      <c r="H2446">
        <f>IF(A2446="","",COUNTIFS(BallByBall!$B$2:$B$501,A2446,BallByBall!$F$2:$F$501,B2446,BallByBall!$Q$2:$Q$501,1))</f>
        <v>0</v>
      </c>
      <c r="I2446">
        <f>IF(A2446="","",COUNTIFS(BallByBall!$B$2:$B$501,A2446,BallByBall!$F$2:$F$501,B2446,BallByBall!$R$2:$R$501,1))</f>
        <v>0</v>
      </c>
      <c r="J2446">
        <f>IF(A2446="","",SUMIFS(BallByBall!$T$2:$T$501,BallByBall!$B$2:$B$501,A2446,BallByBall!$H$2:$H$501,B2446))</f>
        <v>0</v>
      </c>
      <c r="K2446">
        <f>IF(A2446="","",SUMIFS(BallByBall!$U$2:$U$501,BallByBall!$B$2:$B$501,A2446,BallByBall!$P$2:$P$501,B2446))</f>
        <v>0</v>
      </c>
      <c r="L2446">
        <f>IF(A2446="","",SUMIFS(BallByBall!$V$2:$V$501,BallByBall!$B$2:$B$501,A2446,BallByBall!$P$2:$P$501,B2446))</f>
        <v>0</v>
      </c>
      <c r="M2446">
        <f>IF(A2446="","",SUMIFS(BallByBall!$W$2:$W$501,BallByBall!$B$2:$B$501,A2446,BallByBall!$P$2:$P$501,B2446))</f>
        <v>0</v>
      </c>
      <c r="N2446">
        <f>IF(A2446="","",SUMIFS(BallByBall!$X$2:$X$501,BallByBall!$B$2:$B$501,A2446,BallByBall!$P$2:$P$501,B2446))</f>
        <v>0</v>
      </c>
      <c r="O2446">
        <f>IF(A2446="","",SUMIFS(OverSummary!$G$2:$G$101,OverSummary!$A$2:$A$101,A2446,OverSummary!$D$2:$D$101,B2446))</f>
        <v>0</v>
      </c>
      <c r="P2446">
        <f>IF(A2446="","",G2446*Rules!$B$13+H2446*Rules!$B$14+I2446*Rules!$B$15)</f>
        <v>0</v>
      </c>
      <c r="Q2446">
        <f>IF(A2446="","",IF(G2446&gt;=100,Rules!$B$18,IF(G2446&gt;=50,Rules!$B$17,IF(G2446&gt;=30,Rules!$B$16,0)))+IF(AND(F2446=1,D2446&lt;&gt;"BWL",G2446=0),Rules!$B$27,0))</f>
        <v>0</v>
      </c>
      <c r="R2446">
        <f>IF(A2446="","",J2446*Rules!$B$19+O2446*Rules!$B$22)</f>
        <v>0</v>
      </c>
      <c r="S2446">
        <f>IF(A2446="","",IF(J2446&gt;=4,Rules!$B$21,IF(J2446&gt;=3,Rules!$B$20,0)))</f>
        <v>0</v>
      </c>
      <c r="T2446">
        <f>IF(A2446="","",K2446*Rules!$B$23+L2446*Rules!$B$24+M2446*Rules!$B$25+N2446*Rules!$B$26)</f>
        <v>0</v>
      </c>
      <c r="U2446">
        <f t="shared" si="38"/>
        <v>0</v>
      </c>
    </row>
    <row r="2447" spans="1:21" x14ac:dyDescent="0.2">
      <c r="A2447" t="str">
        <f>MatchSquad!A2447</f>
        <v>M049</v>
      </c>
      <c r="B2447" t="str">
        <f>MatchSquad!B2447</f>
        <v>P171</v>
      </c>
      <c r="C2447" t="str">
        <f>MatchSquad!C2447</f>
        <v>Yash Thakur</v>
      </c>
      <c r="D2447" t="str">
        <f>MatchSquad!D2447</f>
        <v>BWL</v>
      </c>
      <c r="E2447" t="str">
        <f>MatchSquad!E2447</f>
        <v>PBKS</v>
      </c>
      <c r="F2447">
        <f>MatchSquad!G2447</f>
        <v>0</v>
      </c>
      <c r="G2447">
        <f>IF(A2447="","",SUMIFS(BallByBall!$I$2:$I$501,BallByBall!$B$2:$B$501,A2447,BallByBall!$F$2:$F$501,B2447))</f>
        <v>0</v>
      </c>
      <c r="H2447">
        <f>IF(A2447="","",COUNTIFS(BallByBall!$B$2:$B$501,A2447,BallByBall!$F$2:$F$501,B2447,BallByBall!$Q$2:$Q$501,1))</f>
        <v>0</v>
      </c>
      <c r="I2447">
        <f>IF(A2447="","",COUNTIFS(BallByBall!$B$2:$B$501,A2447,BallByBall!$F$2:$F$501,B2447,BallByBall!$R$2:$R$501,1))</f>
        <v>0</v>
      </c>
      <c r="J2447">
        <f>IF(A2447="","",SUMIFS(BallByBall!$T$2:$T$501,BallByBall!$B$2:$B$501,A2447,BallByBall!$H$2:$H$501,B2447))</f>
        <v>0</v>
      </c>
      <c r="K2447">
        <f>IF(A2447="","",SUMIFS(BallByBall!$U$2:$U$501,BallByBall!$B$2:$B$501,A2447,BallByBall!$P$2:$P$501,B2447))</f>
        <v>0</v>
      </c>
      <c r="L2447">
        <f>IF(A2447="","",SUMIFS(BallByBall!$V$2:$V$501,BallByBall!$B$2:$B$501,A2447,BallByBall!$P$2:$P$501,B2447))</f>
        <v>0</v>
      </c>
      <c r="M2447">
        <f>IF(A2447="","",SUMIFS(BallByBall!$W$2:$W$501,BallByBall!$B$2:$B$501,A2447,BallByBall!$P$2:$P$501,B2447))</f>
        <v>0</v>
      </c>
      <c r="N2447">
        <f>IF(A2447="","",SUMIFS(BallByBall!$X$2:$X$501,BallByBall!$B$2:$B$501,A2447,BallByBall!$P$2:$P$501,B2447))</f>
        <v>0</v>
      </c>
      <c r="O2447">
        <f>IF(A2447="","",SUMIFS(OverSummary!$G$2:$G$101,OverSummary!$A$2:$A$101,A2447,OverSummary!$D$2:$D$101,B2447))</f>
        <v>0</v>
      </c>
      <c r="P2447">
        <f>IF(A2447="","",G2447*Rules!$B$13+H2447*Rules!$B$14+I2447*Rules!$B$15)</f>
        <v>0</v>
      </c>
      <c r="Q2447">
        <f>IF(A2447="","",IF(G2447&gt;=100,Rules!$B$18,IF(G2447&gt;=50,Rules!$B$17,IF(G2447&gt;=30,Rules!$B$16,0)))+IF(AND(F2447=1,D2447&lt;&gt;"BWL",G2447=0),Rules!$B$27,0))</f>
        <v>0</v>
      </c>
      <c r="R2447">
        <f>IF(A2447="","",J2447*Rules!$B$19+O2447*Rules!$B$22)</f>
        <v>0</v>
      </c>
      <c r="S2447">
        <f>IF(A2447="","",IF(J2447&gt;=4,Rules!$B$21,IF(J2447&gt;=3,Rules!$B$20,0)))</f>
        <v>0</v>
      </c>
      <c r="T2447">
        <f>IF(A2447="","",K2447*Rules!$B$23+L2447*Rules!$B$24+M2447*Rules!$B$25+N2447*Rules!$B$26)</f>
        <v>0</v>
      </c>
      <c r="U2447">
        <f t="shared" si="38"/>
        <v>0</v>
      </c>
    </row>
    <row r="2448" spans="1:21" x14ac:dyDescent="0.2">
      <c r="A2448" t="str">
        <f>MatchSquad!A2448</f>
        <v>M049</v>
      </c>
      <c r="B2448" t="str">
        <f>MatchSquad!B2448</f>
        <v>P172</v>
      </c>
      <c r="C2448" t="str">
        <f>MatchSquad!C2448</f>
        <v>Xavier Bartlett</v>
      </c>
      <c r="D2448" t="str">
        <f>MatchSquad!D2448</f>
        <v>BWL</v>
      </c>
      <c r="E2448" t="str">
        <f>MatchSquad!E2448</f>
        <v>PBKS</v>
      </c>
      <c r="F2448">
        <f>MatchSquad!G2448</f>
        <v>0</v>
      </c>
      <c r="G2448">
        <f>IF(A2448="","",SUMIFS(BallByBall!$I$2:$I$501,BallByBall!$B$2:$B$501,A2448,BallByBall!$F$2:$F$501,B2448))</f>
        <v>0</v>
      </c>
      <c r="H2448">
        <f>IF(A2448="","",COUNTIFS(BallByBall!$B$2:$B$501,A2448,BallByBall!$F$2:$F$501,B2448,BallByBall!$Q$2:$Q$501,1))</f>
        <v>0</v>
      </c>
      <c r="I2448">
        <f>IF(A2448="","",COUNTIFS(BallByBall!$B$2:$B$501,A2448,BallByBall!$F$2:$F$501,B2448,BallByBall!$R$2:$R$501,1))</f>
        <v>0</v>
      </c>
      <c r="J2448">
        <f>IF(A2448="","",SUMIFS(BallByBall!$T$2:$T$501,BallByBall!$B$2:$B$501,A2448,BallByBall!$H$2:$H$501,B2448))</f>
        <v>0</v>
      </c>
      <c r="K2448">
        <f>IF(A2448="","",SUMIFS(BallByBall!$U$2:$U$501,BallByBall!$B$2:$B$501,A2448,BallByBall!$P$2:$P$501,B2448))</f>
        <v>0</v>
      </c>
      <c r="L2448">
        <f>IF(A2448="","",SUMIFS(BallByBall!$V$2:$V$501,BallByBall!$B$2:$B$501,A2448,BallByBall!$P$2:$P$501,B2448))</f>
        <v>0</v>
      </c>
      <c r="M2448">
        <f>IF(A2448="","",SUMIFS(BallByBall!$W$2:$W$501,BallByBall!$B$2:$B$501,A2448,BallByBall!$P$2:$P$501,B2448))</f>
        <v>0</v>
      </c>
      <c r="N2448">
        <f>IF(A2448="","",SUMIFS(BallByBall!$X$2:$X$501,BallByBall!$B$2:$B$501,A2448,BallByBall!$P$2:$P$501,B2448))</f>
        <v>0</v>
      </c>
      <c r="O2448">
        <f>IF(A2448="","",SUMIFS(OverSummary!$G$2:$G$101,OverSummary!$A$2:$A$101,A2448,OverSummary!$D$2:$D$101,B2448))</f>
        <v>0</v>
      </c>
      <c r="P2448">
        <f>IF(A2448="","",G2448*Rules!$B$13+H2448*Rules!$B$14+I2448*Rules!$B$15)</f>
        <v>0</v>
      </c>
      <c r="Q2448">
        <f>IF(A2448="","",IF(G2448&gt;=100,Rules!$B$18,IF(G2448&gt;=50,Rules!$B$17,IF(G2448&gt;=30,Rules!$B$16,0)))+IF(AND(F2448=1,D2448&lt;&gt;"BWL",G2448=0),Rules!$B$27,0))</f>
        <v>0</v>
      </c>
      <c r="R2448">
        <f>IF(A2448="","",J2448*Rules!$B$19+O2448*Rules!$B$22)</f>
        <v>0</v>
      </c>
      <c r="S2448">
        <f>IF(A2448="","",IF(J2448&gt;=4,Rules!$B$21,IF(J2448&gt;=3,Rules!$B$20,0)))</f>
        <v>0</v>
      </c>
      <c r="T2448">
        <f>IF(A2448="","",K2448*Rules!$B$23+L2448*Rules!$B$24+M2448*Rules!$B$25+N2448*Rules!$B$26)</f>
        <v>0</v>
      </c>
      <c r="U2448">
        <f t="shared" si="38"/>
        <v>0</v>
      </c>
    </row>
    <row r="2449" spans="1:21" x14ac:dyDescent="0.2">
      <c r="A2449" t="str">
        <f>MatchSquad!A2449</f>
        <v>M049</v>
      </c>
      <c r="B2449" t="str">
        <f>MatchSquad!B2449</f>
        <v>P173</v>
      </c>
      <c r="C2449" t="str">
        <f>MatchSquad!C2449</f>
        <v>Pravin Dubey</v>
      </c>
      <c r="D2449" t="str">
        <f>MatchSquad!D2449</f>
        <v>BWL</v>
      </c>
      <c r="E2449" t="str">
        <f>MatchSquad!E2449</f>
        <v>PBKS</v>
      </c>
      <c r="F2449">
        <f>MatchSquad!G2449</f>
        <v>0</v>
      </c>
      <c r="G2449">
        <f>IF(A2449="","",SUMIFS(BallByBall!$I$2:$I$501,BallByBall!$B$2:$B$501,A2449,BallByBall!$F$2:$F$501,B2449))</f>
        <v>0</v>
      </c>
      <c r="H2449">
        <f>IF(A2449="","",COUNTIFS(BallByBall!$B$2:$B$501,A2449,BallByBall!$F$2:$F$501,B2449,BallByBall!$Q$2:$Q$501,1))</f>
        <v>0</v>
      </c>
      <c r="I2449">
        <f>IF(A2449="","",COUNTIFS(BallByBall!$B$2:$B$501,A2449,BallByBall!$F$2:$F$501,B2449,BallByBall!$R$2:$R$501,1))</f>
        <v>0</v>
      </c>
      <c r="J2449">
        <f>IF(A2449="","",SUMIFS(BallByBall!$T$2:$T$501,BallByBall!$B$2:$B$501,A2449,BallByBall!$H$2:$H$501,B2449))</f>
        <v>0</v>
      </c>
      <c r="K2449">
        <f>IF(A2449="","",SUMIFS(BallByBall!$U$2:$U$501,BallByBall!$B$2:$B$501,A2449,BallByBall!$P$2:$P$501,B2449))</f>
        <v>0</v>
      </c>
      <c r="L2449">
        <f>IF(A2449="","",SUMIFS(BallByBall!$V$2:$V$501,BallByBall!$B$2:$B$501,A2449,BallByBall!$P$2:$P$501,B2449))</f>
        <v>0</v>
      </c>
      <c r="M2449">
        <f>IF(A2449="","",SUMIFS(BallByBall!$W$2:$W$501,BallByBall!$B$2:$B$501,A2449,BallByBall!$P$2:$P$501,B2449))</f>
        <v>0</v>
      </c>
      <c r="N2449">
        <f>IF(A2449="","",SUMIFS(BallByBall!$X$2:$X$501,BallByBall!$B$2:$B$501,A2449,BallByBall!$P$2:$P$501,B2449))</f>
        <v>0</v>
      </c>
      <c r="O2449">
        <f>IF(A2449="","",SUMIFS(OverSummary!$G$2:$G$101,OverSummary!$A$2:$A$101,A2449,OverSummary!$D$2:$D$101,B2449))</f>
        <v>0</v>
      </c>
      <c r="P2449">
        <f>IF(A2449="","",G2449*Rules!$B$13+H2449*Rules!$B$14+I2449*Rules!$B$15)</f>
        <v>0</v>
      </c>
      <c r="Q2449">
        <f>IF(A2449="","",IF(G2449&gt;=100,Rules!$B$18,IF(G2449&gt;=50,Rules!$B$17,IF(G2449&gt;=30,Rules!$B$16,0)))+IF(AND(F2449=1,D2449&lt;&gt;"BWL",G2449=0),Rules!$B$27,0))</f>
        <v>0</v>
      </c>
      <c r="R2449">
        <f>IF(A2449="","",J2449*Rules!$B$19+O2449*Rules!$B$22)</f>
        <v>0</v>
      </c>
      <c r="S2449">
        <f>IF(A2449="","",IF(J2449&gt;=4,Rules!$B$21,IF(J2449&gt;=3,Rules!$B$20,0)))</f>
        <v>0</v>
      </c>
      <c r="T2449">
        <f>IF(A2449="","",K2449*Rules!$B$23+L2449*Rules!$B$24+M2449*Rules!$B$25+N2449*Rules!$B$26)</f>
        <v>0</v>
      </c>
      <c r="U2449">
        <f t="shared" si="38"/>
        <v>0</v>
      </c>
    </row>
    <row r="2450" spans="1:21" x14ac:dyDescent="0.2">
      <c r="A2450" t="str">
        <f>MatchSquad!A2450</f>
        <v>M049</v>
      </c>
      <c r="B2450" t="str">
        <f>MatchSquad!B2450</f>
        <v>P174</v>
      </c>
      <c r="C2450" t="str">
        <f>MatchSquad!C2450</f>
        <v>Vishal Nishad</v>
      </c>
      <c r="D2450" t="str">
        <f>MatchSquad!D2450</f>
        <v>BWL</v>
      </c>
      <c r="E2450" t="str">
        <f>MatchSquad!E2450</f>
        <v>PBKS</v>
      </c>
      <c r="F2450">
        <f>MatchSquad!G2450</f>
        <v>0</v>
      </c>
      <c r="G2450">
        <f>IF(A2450="","",SUMIFS(BallByBall!$I$2:$I$501,BallByBall!$B$2:$B$501,A2450,BallByBall!$F$2:$F$501,B2450))</f>
        <v>0</v>
      </c>
      <c r="H2450">
        <f>IF(A2450="","",COUNTIFS(BallByBall!$B$2:$B$501,A2450,BallByBall!$F$2:$F$501,B2450,BallByBall!$Q$2:$Q$501,1))</f>
        <v>0</v>
      </c>
      <c r="I2450">
        <f>IF(A2450="","",COUNTIFS(BallByBall!$B$2:$B$501,A2450,BallByBall!$F$2:$F$501,B2450,BallByBall!$R$2:$R$501,1))</f>
        <v>0</v>
      </c>
      <c r="J2450">
        <f>IF(A2450="","",SUMIFS(BallByBall!$T$2:$T$501,BallByBall!$B$2:$B$501,A2450,BallByBall!$H$2:$H$501,B2450))</f>
        <v>0</v>
      </c>
      <c r="K2450">
        <f>IF(A2450="","",SUMIFS(BallByBall!$U$2:$U$501,BallByBall!$B$2:$B$501,A2450,BallByBall!$P$2:$P$501,B2450))</f>
        <v>0</v>
      </c>
      <c r="L2450">
        <f>IF(A2450="","",SUMIFS(BallByBall!$V$2:$V$501,BallByBall!$B$2:$B$501,A2450,BallByBall!$P$2:$P$501,B2450))</f>
        <v>0</v>
      </c>
      <c r="M2450">
        <f>IF(A2450="","",SUMIFS(BallByBall!$W$2:$W$501,BallByBall!$B$2:$B$501,A2450,BallByBall!$P$2:$P$501,B2450))</f>
        <v>0</v>
      </c>
      <c r="N2450">
        <f>IF(A2450="","",SUMIFS(BallByBall!$X$2:$X$501,BallByBall!$B$2:$B$501,A2450,BallByBall!$P$2:$P$501,B2450))</f>
        <v>0</v>
      </c>
      <c r="O2450">
        <f>IF(A2450="","",SUMIFS(OverSummary!$G$2:$G$101,OverSummary!$A$2:$A$101,A2450,OverSummary!$D$2:$D$101,B2450))</f>
        <v>0</v>
      </c>
      <c r="P2450">
        <f>IF(A2450="","",G2450*Rules!$B$13+H2450*Rules!$B$14+I2450*Rules!$B$15)</f>
        <v>0</v>
      </c>
      <c r="Q2450">
        <f>IF(A2450="","",IF(G2450&gt;=100,Rules!$B$18,IF(G2450&gt;=50,Rules!$B$17,IF(G2450&gt;=30,Rules!$B$16,0)))+IF(AND(F2450=1,D2450&lt;&gt;"BWL",G2450=0),Rules!$B$27,0))</f>
        <v>0</v>
      </c>
      <c r="R2450">
        <f>IF(A2450="","",J2450*Rules!$B$19+O2450*Rules!$B$22)</f>
        <v>0</v>
      </c>
      <c r="S2450">
        <f>IF(A2450="","",IF(J2450&gt;=4,Rules!$B$21,IF(J2450&gt;=3,Rules!$B$20,0)))</f>
        <v>0</v>
      </c>
      <c r="T2450">
        <f>IF(A2450="","",K2450*Rules!$B$23+L2450*Rules!$B$24+M2450*Rules!$B$25+N2450*Rules!$B$26)</f>
        <v>0</v>
      </c>
      <c r="U2450">
        <f t="shared" si="38"/>
        <v>0</v>
      </c>
    </row>
    <row r="2451" spans="1:21" x14ac:dyDescent="0.2">
      <c r="A2451" t="str">
        <f>MatchSquad!A2451</f>
        <v>M049</v>
      </c>
      <c r="B2451" t="str">
        <f>MatchSquad!B2451</f>
        <v>P175</v>
      </c>
      <c r="C2451" t="str">
        <f>MatchSquad!C2451</f>
        <v>Lockie Ferguson</v>
      </c>
      <c r="D2451" t="str">
        <f>MatchSquad!D2451</f>
        <v>BWL</v>
      </c>
      <c r="E2451" t="str">
        <f>MatchSquad!E2451</f>
        <v>PBKS</v>
      </c>
      <c r="F2451">
        <f>MatchSquad!G2451</f>
        <v>0</v>
      </c>
      <c r="G2451">
        <f>IF(A2451="","",SUMIFS(BallByBall!$I$2:$I$501,BallByBall!$B$2:$B$501,A2451,BallByBall!$F$2:$F$501,B2451))</f>
        <v>0</v>
      </c>
      <c r="H2451">
        <f>IF(A2451="","",COUNTIFS(BallByBall!$B$2:$B$501,A2451,BallByBall!$F$2:$F$501,B2451,BallByBall!$Q$2:$Q$501,1))</f>
        <v>0</v>
      </c>
      <c r="I2451">
        <f>IF(A2451="","",COUNTIFS(BallByBall!$B$2:$B$501,A2451,BallByBall!$F$2:$F$501,B2451,BallByBall!$R$2:$R$501,1))</f>
        <v>0</v>
      </c>
      <c r="J2451">
        <f>IF(A2451="","",SUMIFS(BallByBall!$T$2:$T$501,BallByBall!$B$2:$B$501,A2451,BallByBall!$H$2:$H$501,B2451))</f>
        <v>0</v>
      </c>
      <c r="K2451">
        <f>IF(A2451="","",SUMIFS(BallByBall!$U$2:$U$501,BallByBall!$B$2:$B$501,A2451,BallByBall!$P$2:$P$501,B2451))</f>
        <v>0</v>
      </c>
      <c r="L2451">
        <f>IF(A2451="","",SUMIFS(BallByBall!$V$2:$V$501,BallByBall!$B$2:$B$501,A2451,BallByBall!$P$2:$P$501,B2451))</f>
        <v>0</v>
      </c>
      <c r="M2451">
        <f>IF(A2451="","",SUMIFS(BallByBall!$W$2:$W$501,BallByBall!$B$2:$B$501,A2451,BallByBall!$P$2:$P$501,B2451))</f>
        <v>0</v>
      </c>
      <c r="N2451">
        <f>IF(A2451="","",SUMIFS(BallByBall!$X$2:$X$501,BallByBall!$B$2:$B$501,A2451,BallByBall!$P$2:$P$501,B2451))</f>
        <v>0</v>
      </c>
      <c r="O2451">
        <f>IF(A2451="","",SUMIFS(OverSummary!$G$2:$G$101,OverSummary!$A$2:$A$101,A2451,OverSummary!$D$2:$D$101,B2451))</f>
        <v>0</v>
      </c>
      <c r="P2451">
        <f>IF(A2451="","",G2451*Rules!$B$13+H2451*Rules!$B$14+I2451*Rules!$B$15)</f>
        <v>0</v>
      </c>
      <c r="Q2451">
        <f>IF(A2451="","",IF(G2451&gt;=100,Rules!$B$18,IF(G2451&gt;=50,Rules!$B$17,IF(G2451&gt;=30,Rules!$B$16,0)))+IF(AND(F2451=1,D2451&lt;&gt;"BWL",G2451=0),Rules!$B$27,0))</f>
        <v>0</v>
      </c>
      <c r="R2451">
        <f>IF(A2451="","",J2451*Rules!$B$19+O2451*Rules!$B$22)</f>
        <v>0</v>
      </c>
      <c r="S2451">
        <f>IF(A2451="","",IF(J2451&gt;=4,Rules!$B$21,IF(J2451&gt;=3,Rules!$B$20,0)))</f>
        <v>0</v>
      </c>
      <c r="T2451">
        <f>IF(A2451="","",K2451*Rules!$B$23+L2451*Rules!$B$24+M2451*Rules!$B$25+N2451*Rules!$B$26)</f>
        <v>0</v>
      </c>
      <c r="U2451">
        <f t="shared" si="38"/>
        <v>0</v>
      </c>
    </row>
    <row r="2452" spans="1:21" x14ac:dyDescent="0.2">
      <c r="A2452" t="str">
        <f>MatchSquad!A2452</f>
        <v>M050</v>
      </c>
      <c r="B2452" t="str">
        <f>MatchSquad!B2452</f>
        <v>P101</v>
      </c>
      <c r="C2452" t="str">
        <f>MatchSquad!C2452</f>
        <v>Rishabh Pant</v>
      </c>
      <c r="D2452" t="str">
        <f>MatchSquad!D2452</f>
        <v>WK</v>
      </c>
      <c r="E2452" t="str">
        <f>MatchSquad!E2452</f>
        <v>LSG</v>
      </c>
      <c r="F2452">
        <f>MatchSquad!G2452</f>
        <v>0</v>
      </c>
      <c r="G2452">
        <f>IF(A2452="","",SUMIFS(BallByBall!$I$2:$I$501,BallByBall!$B$2:$B$501,A2452,BallByBall!$F$2:$F$501,B2452))</f>
        <v>0</v>
      </c>
      <c r="H2452">
        <f>IF(A2452="","",COUNTIFS(BallByBall!$B$2:$B$501,A2452,BallByBall!$F$2:$F$501,B2452,BallByBall!$Q$2:$Q$501,1))</f>
        <v>0</v>
      </c>
      <c r="I2452">
        <f>IF(A2452="","",COUNTIFS(BallByBall!$B$2:$B$501,A2452,BallByBall!$F$2:$F$501,B2452,BallByBall!$R$2:$R$501,1))</f>
        <v>0</v>
      </c>
      <c r="J2452">
        <f>IF(A2452="","",SUMIFS(BallByBall!$T$2:$T$501,BallByBall!$B$2:$B$501,A2452,BallByBall!$H$2:$H$501,B2452))</f>
        <v>0</v>
      </c>
      <c r="K2452">
        <f>IF(A2452="","",SUMIFS(BallByBall!$U$2:$U$501,BallByBall!$B$2:$B$501,A2452,BallByBall!$P$2:$P$501,B2452))</f>
        <v>0</v>
      </c>
      <c r="L2452">
        <f>IF(A2452="","",SUMIFS(BallByBall!$V$2:$V$501,BallByBall!$B$2:$B$501,A2452,BallByBall!$P$2:$P$501,B2452))</f>
        <v>0</v>
      </c>
      <c r="M2452">
        <f>IF(A2452="","",SUMIFS(BallByBall!$W$2:$W$501,BallByBall!$B$2:$B$501,A2452,BallByBall!$P$2:$P$501,B2452))</f>
        <v>0</v>
      </c>
      <c r="N2452">
        <f>IF(A2452="","",SUMIFS(BallByBall!$X$2:$X$501,BallByBall!$B$2:$B$501,A2452,BallByBall!$P$2:$P$501,B2452))</f>
        <v>0</v>
      </c>
      <c r="O2452">
        <f>IF(A2452="","",SUMIFS(OverSummary!$G$2:$G$101,OverSummary!$A$2:$A$101,A2452,OverSummary!$D$2:$D$101,B2452))</f>
        <v>0</v>
      </c>
      <c r="P2452">
        <f>IF(A2452="","",G2452*Rules!$B$13+H2452*Rules!$B$14+I2452*Rules!$B$15)</f>
        <v>0</v>
      </c>
      <c r="Q2452">
        <f>IF(A2452="","",IF(G2452&gt;=100,Rules!$B$18,IF(G2452&gt;=50,Rules!$B$17,IF(G2452&gt;=30,Rules!$B$16,0)))+IF(AND(F2452=1,D2452&lt;&gt;"BWL",G2452=0),Rules!$B$27,0))</f>
        <v>0</v>
      </c>
      <c r="R2452">
        <f>IF(A2452="","",J2452*Rules!$B$19+O2452*Rules!$B$22)</f>
        <v>0</v>
      </c>
      <c r="S2452">
        <f>IF(A2452="","",IF(J2452&gt;=4,Rules!$B$21,IF(J2452&gt;=3,Rules!$B$20,0)))</f>
        <v>0</v>
      </c>
      <c r="T2452">
        <f>IF(A2452="","",K2452*Rules!$B$23+L2452*Rules!$B$24+M2452*Rules!$B$25+N2452*Rules!$B$26)</f>
        <v>0</v>
      </c>
      <c r="U2452">
        <f t="shared" si="38"/>
        <v>0</v>
      </c>
    </row>
    <row r="2453" spans="1:21" x14ac:dyDescent="0.2">
      <c r="A2453" t="str">
        <f>MatchSquad!A2453</f>
        <v>M050</v>
      </c>
      <c r="B2453" t="str">
        <f>MatchSquad!B2453</f>
        <v>P102</v>
      </c>
      <c r="C2453" t="str">
        <f>MatchSquad!C2453</f>
        <v>Aiden Markram</v>
      </c>
      <c r="D2453" t="str">
        <f>MatchSquad!D2453</f>
        <v>BAT</v>
      </c>
      <c r="E2453" t="str">
        <f>MatchSquad!E2453</f>
        <v>LSG</v>
      </c>
      <c r="F2453">
        <f>MatchSquad!G2453</f>
        <v>0</v>
      </c>
      <c r="G2453">
        <f>IF(A2453="","",SUMIFS(BallByBall!$I$2:$I$501,BallByBall!$B$2:$B$501,A2453,BallByBall!$F$2:$F$501,B2453))</f>
        <v>0</v>
      </c>
      <c r="H2453">
        <f>IF(A2453="","",COUNTIFS(BallByBall!$B$2:$B$501,A2453,BallByBall!$F$2:$F$501,B2453,BallByBall!$Q$2:$Q$501,1))</f>
        <v>0</v>
      </c>
      <c r="I2453">
        <f>IF(A2453="","",COUNTIFS(BallByBall!$B$2:$B$501,A2453,BallByBall!$F$2:$F$501,B2453,BallByBall!$R$2:$R$501,1))</f>
        <v>0</v>
      </c>
      <c r="J2453">
        <f>IF(A2453="","",SUMIFS(BallByBall!$T$2:$T$501,BallByBall!$B$2:$B$501,A2453,BallByBall!$H$2:$H$501,B2453))</f>
        <v>0</v>
      </c>
      <c r="K2453">
        <f>IF(A2453="","",SUMIFS(BallByBall!$U$2:$U$501,BallByBall!$B$2:$B$501,A2453,BallByBall!$P$2:$P$501,B2453))</f>
        <v>0</v>
      </c>
      <c r="L2453">
        <f>IF(A2453="","",SUMIFS(BallByBall!$V$2:$V$501,BallByBall!$B$2:$B$501,A2453,BallByBall!$P$2:$P$501,B2453))</f>
        <v>0</v>
      </c>
      <c r="M2453">
        <f>IF(A2453="","",SUMIFS(BallByBall!$W$2:$W$501,BallByBall!$B$2:$B$501,A2453,BallByBall!$P$2:$P$501,B2453))</f>
        <v>0</v>
      </c>
      <c r="N2453">
        <f>IF(A2453="","",SUMIFS(BallByBall!$X$2:$X$501,BallByBall!$B$2:$B$501,A2453,BallByBall!$P$2:$P$501,B2453))</f>
        <v>0</v>
      </c>
      <c r="O2453">
        <f>IF(A2453="","",SUMIFS(OverSummary!$G$2:$G$101,OverSummary!$A$2:$A$101,A2453,OverSummary!$D$2:$D$101,B2453))</f>
        <v>0</v>
      </c>
      <c r="P2453">
        <f>IF(A2453="","",G2453*Rules!$B$13+H2453*Rules!$B$14+I2453*Rules!$B$15)</f>
        <v>0</v>
      </c>
      <c r="Q2453">
        <f>IF(A2453="","",IF(G2453&gt;=100,Rules!$B$18,IF(G2453&gt;=50,Rules!$B$17,IF(G2453&gt;=30,Rules!$B$16,0)))+IF(AND(F2453=1,D2453&lt;&gt;"BWL",G2453=0),Rules!$B$27,0))</f>
        <v>0</v>
      </c>
      <c r="R2453">
        <f>IF(A2453="","",J2453*Rules!$B$19+O2453*Rules!$B$22)</f>
        <v>0</v>
      </c>
      <c r="S2453">
        <f>IF(A2453="","",IF(J2453&gt;=4,Rules!$B$21,IF(J2453&gt;=3,Rules!$B$20,0)))</f>
        <v>0</v>
      </c>
      <c r="T2453">
        <f>IF(A2453="","",K2453*Rules!$B$23+L2453*Rules!$B$24+M2453*Rules!$B$25+N2453*Rules!$B$26)</f>
        <v>0</v>
      </c>
      <c r="U2453">
        <f t="shared" si="38"/>
        <v>0</v>
      </c>
    </row>
    <row r="2454" spans="1:21" x14ac:dyDescent="0.2">
      <c r="A2454" t="str">
        <f>MatchSquad!A2454</f>
        <v>M050</v>
      </c>
      <c r="B2454" t="str">
        <f>MatchSquad!B2454</f>
        <v>P103</v>
      </c>
      <c r="C2454" t="str">
        <f>MatchSquad!C2454</f>
        <v>Himmat Singh</v>
      </c>
      <c r="D2454" t="str">
        <f>MatchSquad!D2454</f>
        <v>BAT</v>
      </c>
      <c r="E2454" t="str">
        <f>MatchSquad!E2454</f>
        <v>LSG</v>
      </c>
      <c r="F2454">
        <f>MatchSquad!G2454</f>
        <v>0</v>
      </c>
      <c r="G2454">
        <f>IF(A2454="","",SUMIFS(BallByBall!$I$2:$I$501,BallByBall!$B$2:$B$501,A2454,BallByBall!$F$2:$F$501,B2454))</f>
        <v>0</v>
      </c>
      <c r="H2454">
        <f>IF(A2454="","",COUNTIFS(BallByBall!$B$2:$B$501,A2454,BallByBall!$F$2:$F$501,B2454,BallByBall!$Q$2:$Q$501,1))</f>
        <v>0</v>
      </c>
      <c r="I2454">
        <f>IF(A2454="","",COUNTIFS(BallByBall!$B$2:$B$501,A2454,BallByBall!$F$2:$F$501,B2454,BallByBall!$R$2:$R$501,1))</f>
        <v>0</v>
      </c>
      <c r="J2454">
        <f>IF(A2454="","",SUMIFS(BallByBall!$T$2:$T$501,BallByBall!$B$2:$B$501,A2454,BallByBall!$H$2:$H$501,B2454))</f>
        <v>0</v>
      </c>
      <c r="K2454">
        <f>IF(A2454="","",SUMIFS(BallByBall!$U$2:$U$501,BallByBall!$B$2:$B$501,A2454,BallByBall!$P$2:$P$501,B2454))</f>
        <v>0</v>
      </c>
      <c r="L2454">
        <f>IF(A2454="","",SUMIFS(BallByBall!$V$2:$V$501,BallByBall!$B$2:$B$501,A2454,BallByBall!$P$2:$P$501,B2454))</f>
        <v>0</v>
      </c>
      <c r="M2454">
        <f>IF(A2454="","",SUMIFS(BallByBall!$W$2:$W$501,BallByBall!$B$2:$B$501,A2454,BallByBall!$P$2:$P$501,B2454))</f>
        <v>0</v>
      </c>
      <c r="N2454">
        <f>IF(A2454="","",SUMIFS(BallByBall!$X$2:$X$501,BallByBall!$B$2:$B$501,A2454,BallByBall!$P$2:$P$501,B2454))</f>
        <v>0</v>
      </c>
      <c r="O2454">
        <f>IF(A2454="","",SUMIFS(OverSummary!$G$2:$G$101,OverSummary!$A$2:$A$101,A2454,OverSummary!$D$2:$D$101,B2454))</f>
        <v>0</v>
      </c>
      <c r="P2454">
        <f>IF(A2454="","",G2454*Rules!$B$13+H2454*Rules!$B$14+I2454*Rules!$B$15)</f>
        <v>0</v>
      </c>
      <c r="Q2454">
        <f>IF(A2454="","",IF(G2454&gt;=100,Rules!$B$18,IF(G2454&gt;=50,Rules!$B$17,IF(G2454&gt;=30,Rules!$B$16,0)))+IF(AND(F2454=1,D2454&lt;&gt;"BWL",G2454=0),Rules!$B$27,0))</f>
        <v>0</v>
      </c>
      <c r="R2454">
        <f>IF(A2454="","",J2454*Rules!$B$19+O2454*Rules!$B$22)</f>
        <v>0</v>
      </c>
      <c r="S2454">
        <f>IF(A2454="","",IF(J2454&gt;=4,Rules!$B$21,IF(J2454&gt;=3,Rules!$B$20,0)))</f>
        <v>0</v>
      </c>
      <c r="T2454">
        <f>IF(A2454="","",K2454*Rules!$B$23+L2454*Rules!$B$24+M2454*Rules!$B$25+N2454*Rules!$B$26)</f>
        <v>0</v>
      </c>
      <c r="U2454">
        <f t="shared" si="38"/>
        <v>0</v>
      </c>
    </row>
    <row r="2455" spans="1:21" x14ac:dyDescent="0.2">
      <c r="A2455" t="str">
        <f>MatchSquad!A2455</f>
        <v>M050</v>
      </c>
      <c r="B2455" t="str">
        <f>MatchSquad!B2455</f>
        <v>P104</v>
      </c>
      <c r="C2455" t="str">
        <f>MatchSquad!C2455</f>
        <v>Matthew Breetzke</v>
      </c>
      <c r="D2455" t="str">
        <f>MatchSquad!D2455</f>
        <v>BAT</v>
      </c>
      <c r="E2455" t="str">
        <f>MatchSquad!E2455</f>
        <v>LSG</v>
      </c>
      <c r="F2455">
        <f>MatchSquad!G2455</f>
        <v>0</v>
      </c>
      <c r="G2455">
        <f>IF(A2455="","",SUMIFS(BallByBall!$I$2:$I$501,BallByBall!$B$2:$B$501,A2455,BallByBall!$F$2:$F$501,B2455))</f>
        <v>0</v>
      </c>
      <c r="H2455">
        <f>IF(A2455="","",COUNTIFS(BallByBall!$B$2:$B$501,A2455,BallByBall!$F$2:$F$501,B2455,BallByBall!$Q$2:$Q$501,1))</f>
        <v>0</v>
      </c>
      <c r="I2455">
        <f>IF(A2455="","",COUNTIFS(BallByBall!$B$2:$B$501,A2455,BallByBall!$F$2:$F$501,B2455,BallByBall!$R$2:$R$501,1))</f>
        <v>0</v>
      </c>
      <c r="J2455">
        <f>IF(A2455="","",SUMIFS(BallByBall!$T$2:$T$501,BallByBall!$B$2:$B$501,A2455,BallByBall!$H$2:$H$501,B2455))</f>
        <v>0</v>
      </c>
      <c r="K2455">
        <f>IF(A2455="","",SUMIFS(BallByBall!$U$2:$U$501,BallByBall!$B$2:$B$501,A2455,BallByBall!$P$2:$P$501,B2455))</f>
        <v>0</v>
      </c>
      <c r="L2455">
        <f>IF(A2455="","",SUMIFS(BallByBall!$V$2:$V$501,BallByBall!$B$2:$B$501,A2455,BallByBall!$P$2:$P$501,B2455))</f>
        <v>0</v>
      </c>
      <c r="M2455">
        <f>IF(A2455="","",SUMIFS(BallByBall!$W$2:$W$501,BallByBall!$B$2:$B$501,A2455,BallByBall!$P$2:$P$501,B2455))</f>
        <v>0</v>
      </c>
      <c r="N2455">
        <f>IF(A2455="","",SUMIFS(BallByBall!$X$2:$X$501,BallByBall!$B$2:$B$501,A2455,BallByBall!$P$2:$P$501,B2455))</f>
        <v>0</v>
      </c>
      <c r="O2455">
        <f>IF(A2455="","",SUMIFS(OverSummary!$G$2:$G$101,OverSummary!$A$2:$A$101,A2455,OverSummary!$D$2:$D$101,B2455))</f>
        <v>0</v>
      </c>
      <c r="P2455">
        <f>IF(A2455="","",G2455*Rules!$B$13+H2455*Rules!$B$14+I2455*Rules!$B$15)</f>
        <v>0</v>
      </c>
      <c r="Q2455">
        <f>IF(A2455="","",IF(G2455&gt;=100,Rules!$B$18,IF(G2455&gt;=50,Rules!$B$17,IF(G2455&gt;=30,Rules!$B$16,0)))+IF(AND(F2455=1,D2455&lt;&gt;"BWL",G2455=0),Rules!$B$27,0))</f>
        <v>0</v>
      </c>
      <c r="R2455">
        <f>IF(A2455="","",J2455*Rules!$B$19+O2455*Rules!$B$22)</f>
        <v>0</v>
      </c>
      <c r="S2455">
        <f>IF(A2455="","",IF(J2455&gt;=4,Rules!$B$21,IF(J2455&gt;=3,Rules!$B$20,0)))</f>
        <v>0</v>
      </c>
      <c r="T2455">
        <f>IF(A2455="","",K2455*Rules!$B$23+L2455*Rules!$B$24+M2455*Rules!$B$25+N2455*Rules!$B$26)</f>
        <v>0</v>
      </c>
      <c r="U2455">
        <f t="shared" si="38"/>
        <v>0</v>
      </c>
    </row>
    <row r="2456" spans="1:21" x14ac:dyDescent="0.2">
      <c r="A2456" t="str">
        <f>MatchSquad!A2456</f>
        <v>M050</v>
      </c>
      <c r="B2456" t="str">
        <f>MatchSquad!B2456</f>
        <v>P105</v>
      </c>
      <c r="C2456" t="str">
        <f>MatchSquad!C2456</f>
        <v>Mukul Choudhary</v>
      </c>
      <c r="D2456" t="str">
        <f>MatchSquad!D2456</f>
        <v>WK</v>
      </c>
      <c r="E2456" t="str">
        <f>MatchSquad!E2456</f>
        <v>LSG</v>
      </c>
      <c r="F2456">
        <f>MatchSquad!G2456</f>
        <v>0</v>
      </c>
      <c r="G2456">
        <f>IF(A2456="","",SUMIFS(BallByBall!$I$2:$I$501,BallByBall!$B$2:$B$501,A2456,BallByBall!$F$2:$F$501,B2456))</f>
        <v>0</v>
      </c>
      <c r="H2456">
        <f>IF(A2456="","",COUNTIFS(BallByBall!$B$2:$B$501,A2456,BallByBall!$F$2:$F$501,B2456,BallByBall!$Q$2:$Q$501,1))</f>
        <v>0</v>
      </c>
      <c r="I2456">
        <f>IF(A2456="","",COUNTIFS(BallByBall!$B$2:$B$501,A2456,BallByBall!$F$2:$F$501,B2456,BallByBall!$R$2:$R$501,1))</f>
        <v>0</v>
      </c>
      <c r="J2456">
        <f>IF(A2456="","",SUMIFS(BallByBall!$T$2:$T$501,BallByBall!$B$2:$B$501,A2456,BallByBall!$H$2:$H$501,B2456))</f>
        <v>0</v>
      </c>
      <c r="K2456">
        <f>IF(A2456="","",SUMIFS(BallByBall!$U$2:$U$501,BallByBall!$B$2:$B$501,A2456,BallByBall!$P$2:$P$501,B2456))</f>
        <v>0</v>
      </c>
      <c r="L2456">
        <f>IF(A2456="","",SUMIFS(BallByBall!$V$2:$V$501,BallByBall!$B$2:$B$501,A2456,BallByBall!$P$2:$P$501,B2456))</f>
        <v>0</v>
      </c>
      <c r="M2456">
        <f>IF(A2456="","",SUMIFS(BallByBall!$W$2:$W$501,BallByBall!$B$2:$B$501,A2456,BallByBall!$P$2:$P$501,B2456))</f>
        <v>0</v>
      </c>
      <c r="N2456">
        <f>IF(A2456="","",SUMIFS(BallByBall!$X$2:$X$501,BallByBall!$B$2:$B$501,A2456,BallByBall!$P$2:$P$501,B2456))</f>
        <v>0</v>
      </c>
      <c r="O2456">
        <f>IF(A2456="","",SUMIFS(OverSummary!$G$2:$G$101,OverSummary!$A$2:$A$101,A2456,OverSummary!$D$2:$D$101,B2456))</f>
        <v>0</v>
      </c>
      <c r="P2456">
        <f>IF(A2456="","",G2456*Rules!$B$13+H2456*Rules!$B$14+I2456*Rules!$B$15)</f>
        <v>0</v>
      </c>
      <c r="Q2456">
        <f>IF(A2456="","",IF(G2456&gt;=100,Rules!$B$18,IF(G2456&gt;=50,Rules!$B$17,IF(G2456&gt;=30,Rules!$B$16,0)))+IF(AND(F2456=1,D2456&lt;&gt;"BWL",G2456=0),Rules!$B$27,0))</f>
        <v>0</v>
      </c>
      <c r="R2456">
        <f>IF(A2456="","",J2456*Rules!$B$19+O2456*Rules!$B$22)</f>
        <v>0</v>
      </c>
      <c r="S2456">
        <f>IF(A2456="","",IF(J2456&gt;=4,Rules!$B$21,IF(J2456&gt;=3,Rules!$B$20,0)))</f>
        <v>0</v>
      </c>
      <c r="T2456">
        <f>IF(A2456="","",K2456*Rules!$B$23+L2456*Rules!$B$24+M2456*Rules!$B$25+N2456*Rules!$B$26)</f>
        <v>0</v>
      </c>
      <c r="U2456">
        <f t="shared" si="38"/>
        <v>0</v>
      </c>
    </row>
    <row r="2457" spans="1:21" x14ac:dyDescent="0.2">
      <c r="A2457" t="str">
        <f>MatchSquad!A2457</f>
        <v>M050</v>
      </c>
      <c r="B2457" t="str">
        <f>MatchSquad!B2457</f>
        <v>P106</v>
      </c>
      <c r="C2457" t="str">
        <f>MatchSquad!C2457</f>
        <v>Akshat Raghuwanshi</v>
      </c>
      <c r="D2457" t="str">
        <f>MatchSquad!D2457</f>
        <v>BAT</v>
      </c>
      <c r="E2457" t="str">
        <f>MatchSquad!E2457</f>
        <v>LSG</v>
      </c>
      <c r="F2457">
        <f>MatchSquad!G2457</f>
        <v>0</v>
      </c>
      <c r="G2457">
        <f>IF(A2457="","",SUMIFS(BallByBall!$I$2:$I$501,BallByBall!$B$2:$B$501,A2457,BallByBall!$F$2:$F$501,B2457))</f>
        <v>0</v>
      </c>
      <c r="H2457">
        <f>IF(A2457="","",COUNTIFS(BallByBall!$B$2:$B$501,A2457,BallByBall!$F$2:$F$501,B2457,BallByBall!$Q$2:$Q$501,1))</f>
        <v>0</v>
      </c>
      <c r="I2457">
        <f>IF(A2457="","",COUNTIFS(BallByBall!$B$2:$B$501,A2457,BallByBall!$F$2:$F$501,B2457,BallByBall!$R$2:$R$501,1))</f>
        <v>0</v>
      </c>
      <c r="J2457">
        <f>IF(A2457="","",SUMIFS(BallByBall!$T$2:$T$501,BallByBall!$B$2:$B$501,A2457,BallByBall!$H$2:$H$501,B2457))</f>
        <v>0</v>
      </c>
      <c r="K2457">
        <f>IF(A2457="","",SUMIFS(BallByBall!$U$2:$U$501,BallByBall!$B$2:$B$501,A2457,BallByBall!$P$2:$P$501,B2457))</f>
        <v>0</v>
      </c>
      <c r="L2457">
        <f>IF(A2457="","",SUMIFS(BallByBall!$V$2:$V$501,BallByBall!$B$2:$B$501,A2457,BallByBall!$P$2:$P$501,B2457))</f>
        <v>0</v>
      </c>
      <c r="M2457">
        <f>IF(A2457="","",SUMIFS(BallByBall!$W$2:$W$501,BallByBall!$B$2:$B$501,A2457,BallByBall!$P$2:$P$501,B2457))</f>
        <v>0</v>
      </c>
      <c r="N2457">
        <f>IF(A2457="","",SUMIFS(BallByBall!$X$2:$X$501,BallByBall!$B$2:$B$501,A2457,BallByBall!$P$2:$P$501,B2457))</f>
        <v>0</v>
      </c>
      <c r="O2457">
        <f>IF(A2457="","",SUMIFS(OverSummary!$G$2:$G$101,OverSummary!$A$2:$A$101,A2457,OverSummary!$D$2:$D$101,B2457))</f>
        <v>0</v>
      </c>
      <c r="P2457">
        <f>IF(A2457="","",G2457*Rules!$B$13+H2457*Rules!$B$14+I2457*Rules!$B$15)</f>
        <v>0</v>
      </c>
      <c r="Q2457">
        <f>IF(A2457="","",IF(G2457&gt;=100,Rules!$B$18,IF(G2457&gt;=50,Rules!$B$17,IF(G2457&gt;=30,Rules!$B$16,0)))+IF(AND(F2457=1,D2457&lt;&gt;"BWL",G2457=0),Rules!$B$27,0))</f>
        <v>0</v>
      </c>
      <c r="R2457">
        <f>IF(A2457="","",J2457*Rules!$B$19+O2457*Rules!$B$22)</f>
        <v>0</v>
      </c>
      <c r="S2457">
        <f>IF(A2457="","",IF(J2457&gt;=4,Rules!$B$21,IF(J2457&gt;=3,Rules!$B$20,0)))</f>
        <v>0</v>
      </c>
      <c r="T2457">
        <f>IF(A2457="","",K2457*Rules!$B$23+L2457*Rules!$B$24+M2457*Rules!$B$25+N2457*Rules!$B$26)</f>
        <v>0</v>
      </c>
      <c r="U2457">
        <f t="shared" si="38"/>
        <v>0</v>
      </c>
    </row>
    <row r="2458" spans="1:21" x14ac:dyDescent="0.2">
      <c r="A2458" t="str">
        <f>MatchSquad!A2458</f>
        <v>M050</v>
      </c>
      <c r="B2458" t="str">
        <f>MatchSquad!B2458</f>
        <v>P107</v>
      </c>
      <c r="C2458" t="str">
        <f>MatchSquad!C2458</f>
        <v>Josh Inglis</v>
      </c>
      <c r="D2458" t="str">
        <f>MatchSquad!D2458</f>
        <v>WK</v>
      </c>
      <c r="E2458" t="str">
        <f>MatchSquad!E2458</f>
        <v>LSG</v>
      </c>
      <c r="F2458">
        <f>MatchSquad!G2458</f>
        <v>0</v>
      </c>
      <c r="G2458">
        <f>IF(A2458="","",SUMIFS(BallByBall!$I$2:$I$501,BallByBall!$B$2:$B$501,A2458,BallByBall!$F$2:$F$501,B2458))</f>
        <v>0</v>
      </c>
      <c r="H2458">
        <f>IF(A2458="","",COUNTIFS(BallByBall!$B$2:$B$501,A2458,BallByBall!$F$2:$F$501,B2458,BallByBall!$Q$2:$Q$501,1))</f>
        <v>0</v>
      </c>
      <c r="I2458">
        <f>IF(A2458="","",COUNTIFS(BallByBall!$B$2:$B$501,A2458,BallByBall!$F$2:$F$501,B2458,BallByBall!$R$2:$R$501,1))</f>
        <v>0</v>
      </c>
      <c r="J2458">
        <f>IF(A2458="","",SUMIFS(BallByBall!$T$2:$T$501,BallByBall!$B$2:$B$501,A2458,BallByBall!$H$2:$H$501,B2458))</f>
        <v>0</v>
      </c>
      <c r="K2458">
        <f>IF(A2458="","",SUMIFS(BallByBall!$U$2:$U$501,BallByBall!$B$2:$B$501,A2458,BallByBall!$P$2:$P$501,B2458))</f>
        <v>0</v>
      </c>
      <c r="L2458">
        <f>IF(A2458="","",SUMIFS(BallByBall!$V$2:$V$501,BallByBall!$B$2:$B$501,A2458,BallByBall!$P$2:$P$501,B2458))</f>
        <v>0</v>
      </c>
      <c r="M2458">
        <f>IF(A2458="","",SUMIFS(BallByBall!$W$2:$W$501,BallByBall!$B$2:$B$501,A2458,BallByBall!$P$2:$P$501,B2458))</f>
        <v>0</v>
      </c>
      <c r="N2458">
        <f>IF(A2458="","",SUMIFS(BallByBall!$X$2:$X$501,BallByBall!$B$2:$B$501,A2458,BallByBall!$P$2:$P$501,B2458))</f>
        <v>0</v>
      </c>
      <c r="O2458">
        <f>IF(A2458="","",SUMIFS(OverSummary!$G$2:$G$101,OverSummary!$A$2:$A$101,A2458,OverSummary!$D$2:$D$101,B2458))</f>
        <v>0</v>
      </c>
      <c r="P2458">
        <f>IF(A2458="","",G2458*Rules!$B$13+H2458*Rules!$B$14+I2458*Rules!$B$15)</f>
        <v>0</v>
      </c>
      <c r="Q2458">
        <f>IF(A2458="","",IF(G2458&gt;=100,Rules!$B$18,IF(G2458&gt;=50,Rules!$B$17,IF(G2458&gt;=30,Rules!$B$16,0)))+IF(AND(F2458=1,D2458&lt;&gt;"BWL",G2458=0),Rules!$B$27,0))</f>
        <v>0</v>
      </c>
      <c r="R2458">
        <f>IF(A2458="","",J2458*Rules!$B$19+O2458*Rules!$B$22)</f>
        <v>0</v>
      </c>
      <c r="S2458">
        <f>IF(A2458="","",IF(J2458&gt;=4,Rules!$B$21,IF(J2458&gt;=3,Rules!$B$20,0)))</f>
        <v>0</v>
      </c>
      <c r="T2458">
        <f>IF(A2458="","",K2458*Rules!$B$23+L2458*Rules!$B$24+M2458*Rules!$B$25+N2458*Rules!$B$26)</f>
        <v>0</v>
      </c>
      <c r="U2458">
        <f t="shared" si="38"/>
        <v>0</v>
      </c>
    </row>
    <row r="2459" spans="1:21" x14ac:dyDescent="0.2">
      <c r="A2459" t="str">
        <f>MatchSquad!A2459</f>
        <v>M050</v>
      </c>
      <c r="B2459" t="str">
        <f>MatchSquad!B2459</f>
        <v>P108</v>
      </c>
      <c r="C2459" t="str">
        <f>MatchSquad!C2459</f>
        <v>Nicholas Pooran</v>
      </c>
      <c r="D2459" t="str">
        <f>MatchSquad!D2459</f>
        <v>WK</v>
      </c>
      <c r="E2459" t="str">
        <f>MatchSquad!E2459</f>
        <v>LSG</v>
      </c>
      <c r="F2459">
        <f>MatchSquad!G2459</f>
        <v>0</v>
      </c>
      <c r="G2459">
        <f>IF(A2459="","",SUMIFS(BallByBall!$I$2:$I$501,BallByBall!$B$2:$B$501,A2459,BallByBall!$F$2:$F$501,B2459))</f>
        <v>0</v>
      </c>
      <c r="H2459">
        <f>IF(A2459="","",COUNTIFS(BallByBall!$B$2:$B$501,A2459,BallByBall!$F$2:$F$501,B2459,BallByBall!$Q$2:$Q$501,1))</f>
        <v>0</v>
      </c>
      <c r="I2459">
        <f>IF(A2459="","",COUNTIFS(BallByBall!$B$2:$B$501,A2459,BallByBall!$F$2:$F$501,B2459,BallByBall!$R$2:$R$501,1))</f>
        <v>0</v>
      </c>
      <c r="J2459">
        <f>IF(A2459="","",SUMIFS(BallByBall!$T$2:$T$501,BallByBall!$B$2:$B$501,A2459,BallByBall!$H$2:$H$501,B2459))</f>
        <v>0</v>
      </c>
      <c r="K2459">
        <f>IF(A2459="","",SUMIFS(BallByBall!$U$2:$U$501,BallByBall!$B$2:$B$501,A2459,BallByBall!$P$2:$P$501,B2459))</f>
        <v>0</v>
      </c>
      <c r="L2459">
        <f>IF(A2459="","",SUMIFS(BallByBall!$V$2:$V$501,BallByBall!$B$2:$B$501,A2459,BallByBall!$P$2:$P$501,B2459))</f>
        <v>0</v>
      </c>
      <c r="M2459">
        <f>IF(A2459="","",SUMIFS(BallByBall!$W$2:$W$501,BallByBall!$B$2:$B$501,A2459,BallByBall!$P$2:$P$501,B2459))</f>
        <v>0</v>
      </c>
      <c r="N2459">
        <f>IF(A2459="","",SUMIFS(BallByBall!$X$2:$X$501,BallByBall!$B$2:$B$501,A2459,BallByBall!$P$2:$P$501,B2459))</f>
        <v>0</v>
      </c>
      <c r="O2459">
        <f>IF(A2459="","",SUMIFS(OverSummary!$G$2:$G$101,OverSummary!$A$2:$A$101,A2459,OverSummary!$D$2:$D$101,B2459))</f>
        <v>0</v>
      </c>
      <c r="P2459">
        <f>IF(A2459="","",G2459*Rules!$B$13+H2459*Rules!$B$14+I2459*Rules!$B$15)</f>
        <v>0</v>
      </c>
      <c r="Q2459">
        <f>IF(A2459="","",IF(G2459&gt;=100,Rules!$B$18,IF(G2459&gt;=50,Rules!$B$17,IF(G2459&gt;=30,Rules!$B$16,0)))+IF(AND(F2459=1,D2459&lt;&gt;"BWL",G2459=0),Rules!$B$27,0))</f>
        <v>0</v>
      </c>
      <c r="R2459">
        <f>IF(A2459="","",J2459*Rules!$B$19+O2459*Rules!$B$22)</f>
        <v>0</v>
      </c>
      <c r="S2459">
        <f>IF(A2459="","",IF(J2459&gt;=4,Rules!$B$21,IF(J2459&gt;=3,Rules!$B$20,0)))</f>
        <v>0</v>
      </c>
      <c r="T2459">
        <f>IF(A2459="","",K2459*Rules!$B$23+L2459*Rules!$B$24+M2459*Rules!$B$25+N2459*Rules!$B$26)</f>
        <v>0</v>
      </c>
      <c r="U2459">
        <f t="shared" si="38"/>
        <v>0</v>
      </c>
    </row>
    <row r="2460" spans="1:21" x14ac:dyDescent="0.2">
      <c r="A2460" t="str">
        <f>MatchSquad!A2460</f>
        <v>M050</v>
      </c>
      <c r="B2460" t="str">
        <f>MatchSquad!B2460</f>
        <v>P109</v>
      </c>
      <c r="C2460" t="str">
        <f>MatchSquad!C2460</f>
        <v>Mitchell Marsh</v>
      </c>
      <c r="D2460" t="str">
        <f>MatchSquad!D2460</f>
        <v>AR</v>
      </c>
      <c r="E2460" t="str">
        <f>MatchSquad!E2460</f>
        <v>LSG</v>
      </c>
      <c r="F2460">
        <f>MatchSquad!G2460</f>
        <v>0</v>
      </c>
      <c r="G2460">
        <f>IF(A2460="","",SUMIFS(BallByBall!$I$2:$I$501,BallByBall!$B$2:$B$501,A2460,BallByBall!$F$2:$F$501,B2460))</f>
        <v>0</v>
      </c>
      <c r="H2460">
        <f>IF(A2460="","",COUNTIFS(BallByBall!$B$2:$B$501,A2460,BallByBall!$F$2:$F$501,B2460,BallByBall!$Q$2:$Q$501,1))</f>
        <v>0</v>
      </c>
      <c r="I2460">
        <f>IF(A2460="","",COUNTIFS(BallByBall!$B$2:$B$501,A2460,BallByBall!$F$2:$F$501,B2460,BallByBall!$R$2:$R$501,1))</f>
        <v>0</v>
      </c>
      <c r="J2460">
        <f>IF(A2460="","",SUMIFS(BallByBall!$T$2:$T$501,BallByBall!$B$2:$B$501,A2460,BallByBall!$H$2:$H$501,B2460))</f>
        <v>0</v>
      </c>
      <c r="K2460">
        <f>IF(A2460="","",SUMIFS(BallByBall!$U$2:$U$501,BallByBall!$B$2:$B$501,A2460,BallByBall!$P$2:$P$501,B2460))</f>
        <v>0</v>
      </c>
      <c r="L2460">
        <f>IF(A2460="","",SUMIFS(BallByBall!$V$2:$V$501,BallByBall!$B$2:$B$501,A2460,BallByBall!$P$2:$P$501,B2460))</f>
        <v>0</v>
      </c>
      <c r="M2460">
        <f>IF(A2460="","",SUMIFS(BallByBall!$W$2:$W$501,BallByBall!$B$2:$B$501,A2460,BallByBall!$P$2:$P$501,B2460))</f>
        <v>0</v>
      </c>
      <c r="N2460">
        <f>IF(A2460="","",SUMIFS(BallByBall!$X$2:$X$501,BallByBall!$B$2:$B$501,A2460,BallByBall!$P$2:$P$501,B2460))</f>
        <v>0</v>
      </c>
      <c r="O2460">
        <f>IF(A2460="","",SUMIFS(OverSummary!$G$2:$G$101,OverSummary!$A$2:$A$101,A2460,OverSummary!$D$2:$D$101,B2460))</f>
        <v>0</v>
      </c>
      <c r="P2460">
        <f>IF(A2460="","",G2460*Rules!$B$13+H2460*Rules!$B$14+I2460*Rules!$B$15)</f>
        <v>0</v>
      </c>
      <c r="Q2460">
        <f>IF(A2460="","",IF(G2460&gt;=100,Rules!$B$18,IF(G2460&gt;=50,Rules!$B$17,IF(G2460&gt;=30,Rules!$B$16,0)))+IF(AND(F2460=1,D2460&lt;&gt;"BWL",G2460=0),Rules!$B$27,0))</f>
        <v>0</v>
      </c>
      <c r="R2460">
        <f>IF(A2460="","",J2460*Rules!$B$19+O2460*Rules!$B$22)</f>
        <v>0</v>
      </c>
      <c r="S2460">
        <f>IF(A2460="","",IF(J2460&gt;=4,Rules!$B$21,IF(J2460&gt;=3,Rules!$B$20,0)))</f>
        <v>0</v>
      </c>
      <c r="T2460">
        <f>IF(A2460="","",K2460*Rules!$B$23+L2460*Rules!$B$24+M2460*Rules!$B$25+N2460*Rules!$B$26)</f>
        <v>0</v>
      </c>
      <c r="U2460">
        <f t="shared" si="38"/>
        <v>0</v>
      </c>
    </row>
    <row r="2461" spans="1:21" x14ac:dyDescent="0.2">
      <c r="A2461" t="str">
        <f>MatchSquad!A2461</f>
        <v>M050</v>
      </c>
      <c r="B2461" t="str">
        <f>MatchSquad!B2461</f>
        <v>P110</v>
      </c>
      <c r="C2461" t="str">
        <f>MatchSquad!C2461</f>
        <v>Abdul Samad</v>
      </c>
      <c r="D2461" t="str">
        <f>MatchSquad!D2461</f>
        <v>AR</v>
      </c>
      <c r="E2461" t="str">
        <f>MatchSquad!E2461</f>
        <v>LSG</v>
      </c>
      <c r="F2461">
        <f>MatchSquad!G2461</f>
        <v>0</v>
      </c>
      <c r="G2461">
        <f>IF(A2461="","",SUMIFS(BallByBall!$I$2:$I$501,BallByBall!$B$2:$B$501,A2461,BallByBall!$F$2:$F$501,B2461))</f>
        <v>0</v>
      </c>
      <c r="H2461">
        <f>IF(A2461="","",COUNTIFS(BallByBall!$B$2:$B$501,A2461,BallByBall!$F$2:$F$501,B2461,BallByBall!$Q$2:$Q$501,1))</f>
        <v>0</v>
      </c>
      <c r="I2461">
        <f>IF(A2461="","",COUNTIFS(BallByBall!$B$2:$B$501,A2461,BallByBall!$F$2:$F$501,B2461,BallByBall!$R$2:$R$501,1))</f>
        <v>0</v>
      </c>
      <c r="J2461">
        <f>IF(A2461="","",SUMIFS(BallByBall!$T$2:$T$501,BallByBall!$B$2:$B$501,A2461,BallByBall!$H$2:$H$501,B2461))</f>
        <v>0</v>
      </c>
      <c r="K2461">
        <f>IF(A2461="","",SUMIFS(BallByBall!$U$2:$U$501,BallByBall!$B$2:$B$501,A2461,BallByBall!$P$2:$P$501,B2461))</f>
        <v>0</v>
      </c>
      <c r="L2461">
        <f>IF(A2461="","",SUMIFS(BallByBall!$V$2:$V$501,BallByBall!$B$2:$B$501,A2461,BallByBall!$P$2:$P$501,B2461))</f>
        <v>0</v>
      </c>
      <c r="M2461">
        <f>IF(A2461="","",SUMIFS(BallByBall!$W$2:$W$501,BallByBall!$B$2:$B$501,A2461,BallByBall!$P$2:$P$501,B2461))</f>
        <v>0</v>
      </c>
      <c r="N2461">
        <f>IF(A2461="","",SUMIFS(BallByBall!$X$2:$X$501,BallByBall!$B$2:$B$501,A2461,BallByBall!$P$2:$P$501,B2461))</f>
        <v>0</v>
      </c>
      <c r="O2461">
        <f>IF(A2461="","",SUMIFS(OverSummary!$G$2:$G$101,OverSummary!$A$2:$A$101,A2461,OverSummary!$D$2:$D$101,B2461))</f>
        <v>0</v>
      </c>
      <c r="P2461">
        <f>IF(A2461="","",G2461*Rules!$B$13+H2461*Rules!$B$14+I2461*Rules!$B$15)</f>
        <v>0</v>
      </c>
      <c r="Q2461">
        <f>IF(A2461="","",IF(G2461&gt;=100,Rules!$B$18,IF(G2461&gt;=50,Rules!$B$17,IF(G2461&gt;=30,Rules!$B$16,0)))+IF(AND(F2461=1,D2461&lt;&gt;"BWL",G2461=0),Rules!$B$27,0))</f>
        <v>0</v>
      </c>
      <c r="R2461">
        <f>IF(A2461="","",J2461*Rules!$B$19+O2461*Rules!$B$22)</f>
        <v>0</v>
      </c>
      <c r="S2461">
        <f>IF(A2461="","",IF(J2461&gt;=4,Rules!$B$21,IF(J2461&gt;=3,Rules!$B$20,0)))</f>
        <v>0</v>
      </c>
      <c r="T2461">
        <f>IF(A2461="","",K2461*Rules!$B$23+L2461*Rules!$B$24+M2461*Rules!$B$25+N2461*Rules!$B$26)</f>
        <v>0</v>
      </c>
      <c r="U2461">
        <f t="shared" si="38"/>
        <v>0</v>
      </c>
    </row>
    <row r="2462" spans="1:21" x14ac:dyDescent="0.2">
      <c r="A2462" t="str">
        <f>MatchSquad!A2462</f>
        <v>M050</v>
      </c>
      <c r="B2462" t="str">
        <f>MatchSquad!B2462</f>
        <v>P111</v>
      </c>
      <c r="C2462" t="str">
        <f>MatchSquad!C2462</f>
        <v>Shahbaz Ahamad</v>
      </c>
      <c r="D2462" t="str">
        <f>MatchSquad!D2462</f>
        <v>AR</v>
      </c>
      <c r="E2462" t="str">
        <f>MatchSquad!E2462</f>
        <v>LSG</v>
      </c>
      <c r="F2462">
        <f>MatchSquad!G2462</f>
        <v>0</v>
      </c>
      <c r="G2462">
        <f>IF(A2462="","",SUMIFS(BallByBall!$I$2:$I$501,BallByBall!$B$2:$B$501,A2462,BallByBall!$F$2:$F$501,B2462))</f>
        <v>0</v>
      </c>
      <c r="H2462">
        <f>IF(A2462="","",COUNTIFS(BallByBall!$B$2:$B$501,A2462,BallByBall!$F$2:$F$501,B2462,BallByBall!$Q$2:$Q$501,1))</f>
        <v>0</v>
      </c>
      <c r="I2462">
        <f>IF(A2462="","",COUNTIFS(BallByBall!$B$2:$B$501,A2462,BallByBall!$F$2:$F$501,B2462,BallByBall!$R$2:$R$501,1))</f>
        <v>0</v>
      </c>
      <c r="J2462">
        <f>IF(A2462="","",SUMIFS(BallByBall!$T$2:$T$501,BallByBall!$B$2:$B$501,A2462,BallByBall!$H$2:$H$501,B2462))</f>
        <v>0</v>
      </c>
      <c r="K2462">
        <f>IF(A2462="","",SUMIFS(BallByBall!$U$2:$U$501,BallByBall!$B$2:$B$501,A2462,BallByBall!$P$2:$P$501,B2462))</f>
        <v>0</v>
      </c>
      <c r="L2462">
        <f>IF(A2462="","",SUMIFS(BallByBall!$V$2:$V$501,BallByBall!$B$2:$B$501,A2462,BallByBall!$P$2:$P$501,B2462))</f>
        <v>0</v>
      </c>
      <c r="M2462">
        <f>IF(A2462="","",SUMIFS(BallByBall!$W$2:$W$501,BallByBall!$B$2:$B$501,A2462,BallByBall!$P$2:$P$501,B2462))</f>
        <v>0</v>
      </c>
      <c r="N2462">
        <f>IF(A2462="","",SUMIFS(BallByBall!$X$2:$X$501,BallByBall!$B$2:$B$501,A2462,BallByBall!$P$2:$P$501,B2462))</f>
        <v>0</v>
      </c>
      <c r="O2462">
        <f>IF(A2462="","",SUMIFS(OverSummary!$G$2:$G$101,OverSummary!$A$2:$A$101,A2462,OverSummary!$D$2:$D$101,B2462))</f>
        <v>0</v>
      </c>
      <c r="P2462">
        <f>IF(A2462="","",G2462*Rules!$B$13+H2462*Rules!$B$14+I2462*Rules!$B$15)</f>
        <v>0</v>
      </c>
      <c r="Q2462">
        <f>IF(A2462="","",IF(G2462&gt;=100,Rules!$B$18,IF(G2462&gt;=50,Rules!$B$17,IF(G2462&gt;=30,Rules!$B$16,0)))+IF(AND(F2462=1,D2462&lt;&gt;"BWL",G2462=0),Rules!$B$27,0))</f>
        <v>0</v>
      </c>
      <c r="R2462">
        <f>IF(A2462="","",J2462*Rules!$B$19+O2462*Rules!$B$22)</f>
        <v>0</v>
      </c>
      <c r="S2462">
        <f>IF(A2462="","",IF(J2462&gt;=4,Rules!$B$21,IF(J2462&gt;=3,Rules!$B$20,0)))</f>
        <v>0</v>
      </c>
      <c r="T2462">
        <f>IF(A2462="","",K2462*Rules!$B$23+L2462*Rules!$B$24+M2462*Rules!$B$25+N2462*Rules!$B$26)</f>
        <v>0</v>
      </c>
      <c r="U2462">
        <f t="shared" si="38"/>
        <v>0</v>
      </c>
    </row>
    <row r="2463" spans="1:21" x14ac:dyDescent="0.2">
      <c r="A2463" t="str">
        <f>MatchSquad!A2463</f>
        <v>M050</v>
      </c>
      <c r="B2463" t="str">
        <f>MatchSquad!B2463</f>
        <v>P112</v>
      </c>
      <c r="C2463" t="str">
        <f>MatchSquad!C2463</f>
        <v>Arshin Kulkarni</v>
      </c>
      <c r="D2463" t="str">
        <f>MatchSquad!D2463</f>
        <v>AR</v>
      </c>
      <c r="E2463" t="str">
        <f>MatchSquad!E2463</f>
        <v>LSG</v>
      </c>
      <c r="F2463">
        <f>MatchSquad!G2463</f>
        <v>0</v>
      </c>
      <c r="G2463">
        <f>IF(A2463="","",SUMIFS(BallByBall!$I$2:$I$501,BallByBall!$B$2:$B$501,A2463,BallByBall!$F$2:$F$501,B2463))</f>
        <v>0</v>
      </c>
      <c r="H2463">
        <f>IF(A2463="","",COUNTIFS(BallByBall!$B$2:$B$501,A2463,BallByBall!$F$2:$F$501,B2463,BallByBall!$Q$2:$Q$501,1))</f>
        <v>0</v>
      </c>
      <c r="I2463">
        <f>IF(A2463="","",COUNTIFS(BallByBall!$B$2:$B$501,A2463,BallByBall!$F$2:$F$501,B2463,BallByBall!$R$2:$R$501,1))</f>
        <v>0</v>
      </c>
      <c r="J2463">
        <f>IF(A2463="","",SUMIFS(BallByBall!$T$2:$T$501,BallByBall!$B$2:$B$501,A2463,BallByBall!$H$2:$H$501,B2463))</f>
        <v>0</v>
      </c>
      <c r="K2463">
        <f>IF(A2463="","",SUMIFS(BallByBall!$U$2:$U$501,BallByBall!$B$2:$B$501,A2463,BallByBall!$P$2:$P$501,B2463))</f>
        <v>0</v>
      </c>
      <c r="L2463">
        <f>IF(A2463="","",SUMIFS(BallByBall!$V$2:$V$501,BallByBall!$B$2:$B$501,A2463,BallByBall!$P$2:$P$501,B2463))</f>
        <v>0</v>
      </c>
      <c r="M2463">
        <f>IF(A2463="","",SUMIFS(BallByBall!$W$2:$W$501,BallByBall!$B$2:$B$501,A2463,BallByBall!$P$2:$P$501,B2463))</f>
        <v>0</v>
      </c>
      <c r="N2463">
        <f>IF(A2463="","",SUMIFS(BallByBall!$X$2:$X$501,BallByBall!$B$2:$B$501,A2463,BallByBall!$P$2:$P$501,B2463))</f>
        <v>0</v>
      </c>
      <c r="O2463">
        <f>IF(A2463="","",SUMIFS(OverSummary!$G$2:$G$101,OverSummary!$A$2:$A$101,A2463,OverSummary!$D$2:$D$101,B2463))</f>
        <v>0</v>
      </c>
      <c r="P2463">
        <f>IF(A2463="","",G2463*Rules!$B$13+H2463*Rules!$B$14+I2463*Rules!$B$15)</f>
        <v>0</v>
      </c>
      <c r="Q2463">
        <f>IF(A2463="","",IF(G2463&gt;=100,Rules!$B$18,IF(G2463&gt;=50,Rules!$B$17,IF(G2463&gt;=30,Rules!$B$16,0)))+IF(AND(F2463=1,D2463&lt;&gt;"BWL",G2463=0),Rules!$B$27,0))</f>
        <v>0</v>
      </c>
      <c r="R2463">
        <f>IF(A2463="","",J2463*Rules!$B$19+O2463*Rules!$B$22)</f>
        <v>0</v>
      </c>
      <c r="S2463">
        <f>IF(A2463="","",IF(J2463&gt;=4,Rules!$B$21,IF(J2463&gt;=3,Rules!$B$20,0)))</f>
        <v>0</v>
      </c>
      <c r="T2463">
        <f>IF(A2463="","",K2463*Rules!$B$23+L2463*Rules!$B$24+M2463*Rules!$B$25+N2463*Rules!$B$26)</f>
        <v>0</v>
      </c>
      <c r="U2463">
        <f t="shared" si="38"/>
        <v>0</v>
      </c>
    </row>
    <row r="2464" spans="1:21" x14ac:dyDescent="0.2">
      <c r="A2464" t="str">
        <f>MatchSquad!A2464</f>
        <v>M050</v>
      </c>
      <c r="B2464" t="str">
        <f>MatchSquad!B2464</f>
        <v>P113</v>
      </c>
      <c r="C2464" t="str">
        <f>MatchSquad!C2464</f>
        <v>Wanindu Hasaranga</v>
      </c>
      <c r="D2464" t="str">
        <f>MatchSquad!D2464</f>
        <v>AR</v>
      </c>
      <c r="E2464" t="str">
        <f>MatchSquad!E2464</f>
        <v>LSG</v>
      </c>
      <c r="F2464">
        <f>MatchSquad!G2464</f>
        <v>0</v>
      </c>
      <c r="G2464">
        <f>IF(A2464="","",SUMIFS(BallByBall!$I$2:$I$501,BallByBall!$B$2:$B$501,A2464,BallByBall!$F$2:$F$501,B2464))</f>
        <v>0</v>
      </c>
      <c r="H2464">
        <f>IF(A2464="","",COUNTIFS(BallByBall!$B$2:$B$501,A2464,BallByBall!$F$2:$F$501,B2464,BallByBall!$Q$2:$Q$501,1))</f>
        <v>0</v>
      </c>
      <c r="I2464">
        <f>IF(A2464="","",COUNTIFS(BallByBall!$B$2:$B$501,A2464,BallByBall!$F$2:$F$501,B2464,BallByBall!$R$2:$R$501,1))</f>
        <v>0</v>
      </c>
      <c r="J2464">
        <f>IF(A2464="","",SUMIFS(BallByBall!$T$2:$T$501,BallByBall!$B$2:$B$501,A2464,BallByBall!$H$2:$H$501,B2464))</f>
        <v>0</v>
      </c>
      <c r="K2464">
        <f>IF(A2464="","",SUMIFS(BallByBall!$U$2:$U$501,BallByBall!$B$2:$B$501,A2464,BallByBall!$P$2:$P$501,B2464))</f>
        <v>0</v>
      </c>
      <c r="L2464">
        <f>IF(A2464="","",SUMIFS(BallByBall!$V$2:$V$501,BallByBall!$B$2:$B$501,A2464,BallByBall!$P$2:$P$501,B2464))</f>
        <v>0</v>
      </c>
      <c r="M2464">
        <f>IF(A2464="","",SUMIFS(BallByBall!$W$2:$W$501,BallByBall!$B$2:$B$501,A2464,BallByBall!$P$2:$P$501,B2464))</f>
        <v>0</v>
      </c>
      <c r="N2464">
        <f>IF(A2464="","",SUMIFS(BallByBall!$X$2:$X$501,BallByBall!$B$2:$B$501,A2464,BallByBall!$P$2:$P$501,B2464))</f>
        <v>0</v>
      </c>
      <c r="O2464">
        <f>IF(A2464="","",SUMIFS(OverSummary!$G$2:$G$101,OverSummary!$A$2:$A$101,A2464,OverSummary!$D$2:$D$101,B2464))</f>
        <v>0</v>
      </c>
      <c r="P2464">
        <f>IF(A2464="","",G2464*Rules!$B$13+H2464*Rules!$B$14+I2464*Rules!$B$15)</f>
        <v>0</v>
      </c>
      <c r="Q2464">
        <f>IF(A2464="","",IF(G2464&gt;=100,Rules!$B$18,IF(G2464&gt;=50,Rules!$B$17,IF(G2464&gt;=30,Rules!$B$16,0)))+IF(AND(F2464=1,D2464&lt;&gt;"BWL",G2464=0),Rules!$B$27,0))</f>
        <v>0</v>
      </c>
      <c r="R2464">
        <f>IF(A2464="","",J2464*Rules!$B$19+O2464*Rules!$B$22)</f>
        <v>0</v>
      </c>
      <c r="S2464">
        <f>IF(A2464="","",IF(J2464&gt;=4,Rules!$B$21,IF(J2464&gt;=3,Rules!$B$20,0)))</f>
        <v>0</v>
      </c>
      <c r="T2464">
        <f>IF(A2464="","",K2464*Rules!$B$23+L2464*Rules!$B$24+M2464*Rules!$B$25+N2464*Rules!$B$26)</f>
        <v>0</v>
      </c>
      <c r="U2464">
        <f t="shared" si="38"/>
        <v>0</v>
      </c>
    </row>
    <row r="2465" spans="1:21" x14ac:dyDescent="0.2">
      <c r="A2465" t="str">
        <f>MatchSquad!A2465</f>
        <v>M050</v>
      </c>
      <c r="B2465" t="str">
        <f>MatchSquad!B2465</f>
        <v>P114</v>
      </c>
      <c r="C2465" t="str">
        <f>MatchSquad!C2465</f>
        <v>Ayush Badoni</v>
      </c>
      <c r="D2465" t="str">
        <f>MatchSquad!D2465</f>
        <v>AR</v>
      </c>
      <c r="E2465" t="str">
        <f>MatchSquad!E2465</f>
        <v>LSG</v>
      </c>
      <c r="F2465">
        <f>MatchSquad!G2465</f>
        <v>0</v>
      </c>
      <c r="G2465">
        <f>IF(A2465="","",SUMIFS(BallByBall!$I$2:$I$501,BallByBall!$B$2:$B$501,A2465,BallByBall!$F$2:$F$501,B2465))</f>
        <v>0</v>
      </c>
      <c r="H2465">
        <f>IF(A2465="","",COUNTIFS(BallByBall!$B$2:$B$501,A2465,BallByBall!$F$2:$F$501,B2465,BallByBall!$Q$2:$Q$501,1))</f>
        <v>0</v>
      </c>
      <c r="I2465">
        <f>IF(A2465="","",COUNTIFS(BallByBall!$B$2:$B$501,A2465,BallByBall!$F$2:$F$501,B2465,BallByBall!$R$2:$R$501,1))</f>
        <v>0</v>
      </c>
      <c r="J2465">
        <f>IF(A2465="","",SUMIFS(BallByBall!$T$2:$T$501,BallByBall!$B$2:$B$501,A2465,BallByBall!$H$2:$H$501,B2465))</f>
        <v>0</v>
      </c>
      <c r="K2465">
        <f>IF(A2465="","",SUMIFS(BallByBall!$U$2:$U$501,BallByBall!$B$2:$B$501,A2465,BallByBall!$P$2:$P$501,B2465))</f>
        <v>0</v>
      </c>
      <c r="L2465">
        <f>IF(A2465="","",SUMIFS(BallByBall!$V$2:$V$501,BallByBall!$B$2:$B$501,A2465,BallByBall!$P$2:$P$501,B2465))</f>
        <v>0</v>
      </c>
      <c r="M2465">
        <f>IF(A2465="","",SUMIFS(BallByBall!$W$2:$W$501,BallByBall!$B$2:$B$501,A2465,BallByBall!$P$2:$P$501,B2465))</f>
        <v>0</v>
      </c>
      <c r="N2465">
        <f>IF(A2465="","",SUMIFS(BallByBall!$X$2:$X$501,BallByBall!$B$2:$B$501,A2465,BallByBall!$P$2:$P$501,B2465))</f>
        <v>0</v>
      </c>
      <c r="O2465">
        <f>IF(A2465="","",SUMIFS(OverSummary!$G$2:$G$101,OverSummary!$A$2:$A$101,A2465,OverSummary!$D$2:$D$101,B2465))</f>
        <v>0</v>
      </c>
      <c r="P2465">
        <f>IF(A2465="","",G2465*Rules!$B$13+H2465*Rules!$B$14+I2465*Rules!$B$15)</f>
        <v>0</v>
      </c>
      <c r="Q2465">
        <f>IF(A2465="","",IF(G2465&gt;=100,Rules!$B$18,IF(G2465&gt;=50,Rules!$B$17,IF(G2465&gt;=30,Rules!$B$16,0)))+IF(AND(F2465=1,D2465&lt;&gt;"BWL",G2465=0),Rules!$B$27,0))</f>
        <v>0</v>
      </c>
      <c r="R2465">
        <f>IF(A2465="","",J2465*Rules!$B$19+O2465*Rules!$B$22)</f>
        <v>0</v>
      </c>
      <c r="S2465">
        <f>IF(A2465="","",IF(J2465&gt;=4,Rules!$B$21,IF(J2465&gt;=3,Rules!$B$20,0)))</f>
        <v>0</v>
      </c>
      <c r="T2465">
        <f>IF(A2465="","",K2465*Rules!$B$23+L2465*Rules!$B$24+M2465*Rules!$B$25+N2465*Rules!$B$26)</f>
        <v>0</v>
      </c>
      <c r="U2465">
        <f t="shared" si="38"/>
        <v>0</v>
      </c>
    </row>
    <row r="2466" spans="1:21" x14ac:dyDescent="0.2">
      <c r="A2466" t="str">
        <f>MatchSquad!A2466</f>
        <v>M050</v>
      </c>
      <c r="B2466" t="str">
        <f>MatchSquad!B2466</f>
        <v>P115</v>
      </c>
      <c r="C2466" t="str">
        <f>MatchSquad!C2466</f>
        <v>Mohammad Shami</v>
      </c>
      <c r="D2466" t="str">
        <f>MatchSquad!D2466</f>
        <v>BWL</v>
      </c>
      <c r="E2466" t="str">
        <f>MatchSquad!E2466</f>
        <v>LSG</v>
      </c>
      <c r="F2466">
        <f>MatchSquad!G2466</f>
        <v>0</v>
      </c>
      <c r="G2466">
        <f>IF(A2466="","",SUMIFS(BallByBall!$I$2:$I$501,BallByBall!$B$2:$B$501,A2466,BallByBall!$F$2:$F$501,B2466))</f>
        <v>0</v>
      </c>
      <c r="H2466">
        <f>IF(A2466="","",COUNTIFS(BallByBall!$B$2:$B$501,A2466,BallByBall!$F$2:$F$501,B2466,BallByBall!$Q$2:$Q$501,1))</f>
        <v>0</v>
      </c>
      <c r="I2466">
        <f>IF(A2466="","",COUNTIFS(BallByBall!$B$2:$B$501,A2466,BallByBall!$F$2:$F$501,B2466,BallByBall!$R$2:$R$501,1))</f>
        <v>0</v>
      </c>
      <c r="J2466">
        <f>IF(A2466="","",SUMIFS(BallByBall!$T$2:$T$501,BallByBall!$B$2:$B$501,A2466,BallByBall!$H$2:$H$501,B2466))</f>
        <v>0</v>
      </c>
      <c r="K2466">
        <f>IF(A2466="","",SUMIFS(BallByBall!$U$2:$U$501,BallByBall!$B$2:$B$501,A2466,BallByBall!$P$2:$P$501,B2466))</f>
        <v>0</v>
      </c>
      <c r="L2466">
        <f>IF(A2466="","",SUMIFS(BallByBall!$V$2:$V$501,BallByBall!$B$2:$B$501,A2466,BallByBall!$P$2:$P$501,B2466))</f>
        <v>0</v>
      </c>
      <c r="M2466">
        <f>IF(A2466="","",SUMIFS(BallByBall!$W$2:$W$501,BallByBall!$B$2:$B$501,A2466,BallByBall!$P$2:$P$501,B2466))</f>
        <v>0</v>
      </c>
      <c r="N2466">
        <f>IF(A2466="","",SUMIFS(BallByBall!$X$2:$X$501,BallByBall!$B$2:$B$501,A2466,BallByBall!$P$2:$P$501,B2466))</f>
        <v>0</v>
      </c>
      <c r="O2466">
        <f>IF(A2466="","",SUMIFS(OverSummary!$G$2:$G$101,OverSummary!$A$2:$A$101,A2466,OverSummary!$D$2:$D$101,B2466))</f>
        <v>0</v>
      </c>
      <c r="P2466">
        <f>IF(A2466="","",G2466*Rules!$B$13+H2466*Rules!$B$14+I2466*Rules!$B$15)</f>
        <v>0</v>
      </c>
      <c r="Q2466">
        <f>IF(A2466="","",IF(G2466&gt;=100,Rules!$B$18,IF(G2466&gt;=50,Rules!$B$17,IF(G2466&gt;=30,Rules!$B$16,0)))+IF(AND(F2466=1,D2466&lt;&gt;"BWL",G2466=0),Rules!$B$27,0))</f>
        <v>0</v>
      </c>
      <c r="R2466">
        <f>IF(A2466="","",J2466*Rules!$B$19+O2466*Rules!$B$22)</f>
        <v>0</v>
      </c>
      <c r="S2466">
        <f>IF(A2466="","",IF(J2466&gt;=4,Rules!$B$21,IF(J2466&gt;=3,Rules!$B$20,0)))</f>
        <v>0</v>
      </c>
      <c r="T2466">
        <f>IF(A2466="","",K2466*Rules!$B$23+L2466*Rules!$B$24+M2466*Rules!$B$25+N2466*Rules!$B$26)</f>
        <v>0</v>
      </c>
      <c r="U2466">
        <f t="shared" si="38"/>
        <v>0</v>
      </c>
    </row>
    <row r="2467" spans="1:21" x14ac:dyDescent="0.2">
      <c r="A2467" t="str">
        <f>MatchSquad!A2467</f>
        <v>M050</v>
      </c>
      <c r="B2467" t="str">
        <f>MatchSquad!B2467</f>
        <v>P116</v>
      </c>
      <c r="C2467" t="str">
        <f>MatchSquad!C2467</f>
        <v>Avesh Khan</v>
      </c>
      <c r="D2467" t="str">
        <f>MatchSquad!D2467</f>
        <v>BWL</v>
      </c>
      <c r="E2467" t="str">
        <f>MatchSquad!E2467</f>
        <v>LSG</v>
      </c>
      <c r="F2467">
        <f>MatchSquad!G2467</f>
        <v>0</v>
      </c>
      <c r="G2467">
        <f>IF(A2467="","",SUMIFS(BallByBall!$I$2:$I$501,BallByBall!$B$2:$B$501,A2467,BallByBall!$F$2:$F$501,B2467))</f>
        <v>0</v>
      </c>
      <c r="H2467">
        <f>IF(A2467="","",COUNTIFS(BallByBall!$B$2:$B$501,A2467,BallByBall!$F$2:$F$501,B2467,BallByBall!$Q$2:$Q$501,1))</f>
        <v>0</v>
      </c>
      <c r="I2467">
        <f>IF(A2467="","",COUNTIFS(BallByBall!$B$2:$B$501,A2467,BallByBall!$F$2:$F$501,B2467,BallByBall!$R$2:$R$501,1))</f>
        <v>0</v>
      </c>
      <c r="J2467">
        <f>IF(A2467="","",SUMIFS(BallByBall!$T$2:$T$501,BallByBall!$B$2:$B$501,A2467,BallByBall!$H$2:$H$501,B2467))</f>
        <v>0</v>
      </c>
      <c r="K2467">
        <f>IF(A2467="","",SUMIFS(BallByBall!$U$2:$U$501,BallByBall!$B$2:$B$501,A2467,BallByBall!$P$2:$P$501,B2467))</f>
        <v>0</v>
      </c>
      <c r="L2467">
        <f>IF(A2467="","",SUMIFS(BallByBall!$V$2:$V$501,BallByBall!$B$2:$B$501,A2467,BallByBall!$P$2:$P$501,B2467))</f>
        <v>0</v>
      </c>
      <c r="M2467">
        <f>IF(A2467="","",SUMIFS(BallByBall!$W$2:$W$501,BallByBall!$B$2:$B$501,A2467,BallByBall!$P$2:$P$501,B2467))</f>
        <v>0</v>
      </c>
      <c r="N2467">
        <f>IF(A2467="","",SUMIFS(BallByBall!$X$2:$X$501,BallByBall!$B$2:$B$501,A2467,BallByBall!$P$2:$P$501,B2467))</f>
        <v>0</v>
      </c>
      <c r="O2467">
        <f>IF(A2467="","",SUMIFS(OverSummary!$G$2:$G$101,OverSummary!$A$2:$A$101,A2467,OverSummary!$D$2:$D$101,B2467))</f>
        <v>0</v>
      </c>
      <c r="P2467">
        <f>IF(A2467="","",G2467*Rules!$B$13+H2467*Rules!$B$14+I2467*Rules!$B$15)</f>
        <v>0</v>
      </c>
      <c r="Q2467">
        <f>IF(A2467="","",IF(G2467&gt;=100,Rules!$B$18,IF(G2467&gt;=50,Rules!$B$17,IF(G2467&gt;=30,Rules!$B$16,0)))+IF(AND(F2467=1,D2467&lt;&gt;"BWL",G2467=0),Rules!$B$27,0))</f>
        <v>0</v>
      </c>
      <c r="R2467">
        <f>IF(A2467="","",J2467*Rules!$B$19+O2467*Rules!$B$22)</f>
        <v>0</v>
      </c>
      <c r="S2467">
        <f>IF(A2467="","",IF(J2467&gt;=4,Rules!$B$21,IF(J2467&gt;=3,Rules!$B$20,0)))</f>
        <v>0</v>
      </c>
      <c r="T2467">
        <f>IF(A2467="","",K2467*Rules!$B$23+L2467*Rules!$B$24+M2467*Rules!$B$25+N2467*Rules!$B$26)</f>
        <v>0</v>
      </c>
      <c r="U2467">
        <f t="shared" si="38"/>
        <v>0</v>
      </c>
    </row>
    <row r="2468" spans="1:21" x14ac:dyDescent="0.2">
      <c r="A2468" t="str">
        <f>MatchSquad!A2468</f>
        <v>M050</v>
      </c>
      <c r="B2468" t="str">
        <f>MatchSquad!B2468</f>
        <v>P117</v>
      </c>
      <c r="C2468" t="str">
        <f>MatchSquad!C2468</f>
        <v>M. Siddharth</v>
      </c>
      <c r="D2468" t="str">
        <f>MatchSquad!D2468</f>
        <v>BWL</v>
      </c>
      <c r="E2468" t="str">
        <f>MatchSquad!E2468</f>
        <v>LSG</v>
      </c>
      <c r="F2468">
        <f>MatchSquad!G2468</f>
        <v>0</v>
      </c>
      <c r="G2468">
        <f>IF(A2468="","",SUMIFS(BallByBall!$I$2:$I$501,BallByBall!$B$2:$B$501,A2468,BallByBall!$F$2:$F$501,B2468))</f>
        <v>0</v>
      </c>
      <c r="H2468">
        <f>IF(A2468="","",COUNTIFS(BallByBall!$B$2:$B$501,A2468,BallByBall!$F$2:$F$501,B2468,BallByBall!$Q$2:$Q$501,1))</f>
        <v>0</v>
      </c>
      <c r="I2468">
        <f>IF(A2468="","",COUNTIFS(BallByBall!$B$2:$B$501,A2468,BallByBall!$F$2:$F$501,B2468,BallByBall!$R$2:$R$501,1))</f>
        <v>0</v>
      </c>
      <c r="J2468">
        <f>IF(A2468="","",SUMIFS(BallByBall!$T$2:$T$501,BallByBall!$B$2:$B$501,A2468,BallByBall!$H$2:$H$501,B2468))</f>
        <v>0</v>
      </c>
      <c r="K2468">
        <f>IF(A2468="","",SUMIFS(BallByBall!$U$2:$U$501,BallByBall!$B$2:$B$501,A2468,BallByBall!$P$2:$P$501,B2468))</f>
        <v>0</v>
      </c>
      <c r="L2468">
        <f>IF(A2468="","",SUMIFS(BallByBall!$V$2:$V$501,BallByBall!$B$2:$B$501,A2468,BallByBall!$P$2:$P$501,B2468))</f>
        <v>0</v>
      </c>
      <c r="M2468">
        <f>IF(A2468="","",SUMIFS(BallByBall!$W$2:$W$501,BallByBall!$B$2:$B$501,A2468,BallByBall!$P$2:$P$501,B2468))</f>
        <v>0</v>
      </c>
      <c r="N2468">
        <f>IF(A2468="","",SUMIFS(BallByBall!$X$2:$X$501,BallByBall!$B$2:$B$501,A2468,BallByBall!$P$2:$P$501,B2468))</f>
        <v>0</v>
      </c>
      <c r="O2468">
        <f>IF(A2468="","",SUMIFS(OverSummary!$G$2:$G$101,OverSummary!$A$2:$A$101,A2468,OverSummary!$D$2:$D$101,B2468))</f>
        <v>0</v>
      </c>
      <c r="P2468">
        <f>IF(A2468="","",G2468*Rules!$B$13+H2468*Rules!$B$14+I2468*Rules!$B$15)</f>
        <v>0</v>
      </c>
      <c r="Q2468">
        <f>IF(A2468="","",IF(G2468&gt;=100,Rules!$B$18,IF(G2468&gt;=50,Rules!$B$17,IF(G2468&gt;=30,Rules!$B$16,0)))+IF(AND(F2468=1,D2468&lt;&gt;"BWL",G2468=0),Rules!$B$27,0))</f>
        <v>0</v>
      </c>
      <c r="R2468">
        <f>IF(A2468="","",J2468*Rules!$B$19+O2468*Rules!$B$22)</f>
        <v>0</v>
      </c>
      <c r="S2468">
        <f>IF(A2468="","",IF(J2468&gt;=4,Rules!$B$21,IF(J2468&gt;=3,Rules!$B$20,0)))</f>
        <v>0</v>
      </c>
      <c r="T2468">
        <f>IF(A2468="","",K2468*Rules!$B$23+L2468*Rules!$B$24+M2468*Rules!$B$25+N2468*Rules!$B$26)</f>
        <v>0</v>
      </c>
      <c r="U2468">
        <f t="shared" si="38"/>
        <v>0</v>
      </c>
    </row>
    <row r="2469" spans="1:21" x14ac:dyDescent="0.2">
      <c r="A2469" t="str">
        <f>MatchSquad!A2469</f>
        <v>M050</v>
      </c>
      <c r="B2469" t="str">
        <f>MatchSquad!B2469</f>
        <v>P118</v>
      </c>
      <c r="C2469" t="str">
        <f>MatchSquad!C2469</f>
        <v>Digvesh Singh</v>
      </c>
      <c r="D2469" t="str">
        <f>MatchSquad!D2469</f>
        <v>BWL</v>
      </c>
      <c r="E2469" t="str">
        <f>MatchSquad!E2469</f>
        <v>LSG</v>
      </c>
      <c r="F2469">
        <f>MatchSquad!G2469</f>
        <v>0</v>
      </c>
      <c r="G2469">
        <f>IF(A2469="","",SUMIFS(BallByBall!$I$2:$I$501,BallByBall!$B$2:$B$501,A2469,BallByBall!$F$2:$F$501,B2469))</f>
        <v>0</v>
      </c>
      <c r="H2469">
        <f>IF(A2469="","",COUNTIFS(BallByBall!$B$2:$B$501,A2469,BallByBall!$F$2:$F$501,B2469,BallByBall!$Q$2:$Q$501,1))</f>
        <v>0</v>
      </c>
      <c r="I2469">
        <f>IF(A2469="","",COUNTIFS(BallByBall!$B$2:$B$501,A2469,BallByBall!$F$2:$F$501,B2469,BallByBall!$R$2:$R$501,1))</f>
        <v>0</v>
      </c>
      <c r="J2469">
        <f>IF(A2469="","",SUMIFS(BallByBall!$T$2:$T$501,BallByBall!$B$2:$B$501,A2469,BallByBall!$H$2:$H$501,B2469))</f>
        <v>0</v>
      </c>
      <c r="K2469">
        <f>IF(A2469="","",SUMIFS(BallByBall!$U$2:$U$501,BallByBall!$B$2:$B$501,A2469,BallByBall!$P$2:$P$501,B2469))</f>
        <v>0</v>
      </c>
      <c r="L2469">
        <f>IF(A2469="","",SUMIFS(BallByBall!$V$2:$V$501,BallByBall!$B$2:$B$501,A2469,BallByBall!$P$2:$P$501,B2469))</f>
        <v>0</v>
      </c>
      <c r="M2469">
        <f>IF(A2469="","",SUMIFS(BallByBall!$W$2:$W$501,BallByBall!$B$2:$B$501,A2469,BallByBall!$P$2:$P$501,B2469))</f>
        <v>0</v>
      </c>
      <c r="N2469">
        <f>IF(A2469="","",SUMIFS(BallByBall!$X$2:$X$501,BallByBall!$B$2:$B$501,A2469,BallByBall!$P$2:$P$501,B2469))</f>
        <v>0</v>
      </c>
      <c r="O2469">
        <f>IF(A2469="","",SUMIFS(OverSummary!$G$2:$G$101,OverSummary!$A$2:$A$101,A2469,OverSummary!$D$2:$D$101,B2469))</f>
        <v>0</v>
      </c>
      <c r="P2469">
        <f>IF(A2469="","",G2469*Rules!$B$13+H2469*Rules!$B$14+I2469*Rules!$B$15)</f>
        <v>0</v>
      </c>
      <c r="Q2469">
        <f>IF(A2469="","",IF(G2469&gt;=100,Rules!$B$18,IF(G2469&gt;=50,Rules!$B$17,IF(G2469&gt;=30,Rules!$B$16,0)))+IF(AND(F2469=1,D2469&lt;&gt;"BWL",G2469=0),Rules!$B$27,0))</f>
        <v>0</v>
      </c>
      <c r="R2469">
        <f>IF(A2469="","",J2469*Rules!$B$19+O2469*Rules!$B$22)</f>
        <v>0</v>
      </c>
      <c r="S2469">
        <f>IF(A2469="","",IF(J2469&gt;=4,Rules!$B$21,IF(J2469&gt;=3,Rules!$B$20,0)))</f>
        <v>0</v>
      </c>
      <c r="T2469">
        <f>IF(A2469="","",K2469*Rules!$B$23+L2469*Rules!$B$24+M2469*Rules!$B$25+N2469*Rules!$B$26)</f>
        <v>0</v>
      </c>
      <c r="U2469">
        <f t="shared" si="38"/>
        <v>0</v>
      </c>
    </row>
    <row r="2470" spans="1:21" x14ac:dyDescent="0.2">
      <c r="A2470" t="str">
        <f>MatchSquad!A2470</f>
        <v>M050</v>
      </c>
      <c r="B2470" t="str">
        <f>MatchSquad!B2470</f>
        <v>P119</v>
      </c>
      <c r="C2470" t="str">
        <f>MatchSquad!C2470</f>
        <v>Akash Singh</v>
      </c>
      <c r="D2470" t="str">
        <f>MatchSquad!D2470</f>
        <v>BWL</v>
      </c>
      <c r="E2470" t="str">
        <f>MatchSquad!E2470</f>
        <v>LSG</v>
      </c>
      <c r="F2470">
        <f>MatchSquad!G2470</f>
        <v>0</v>
      </c>
      <c r="G2470">
        <f>IF(A2470="","",SUMIFS(BallByBall!$I$2:$I$501,BallByBall!$B$2:$B$501,A2470,BallByBall!$F$2:$F$501,B2470))</f>
        <v>0</v>
      </c>
      <c r="H2470">
        <f>IF(A2470="","",COUNTIFS(BallByBall!$B$2:$B$501,A2470,BallByBall!$F$2:$F$501,B2470,BallByBall!$Q$2:$Q$501,1))</f>
        <v>0</v>
      </c>
      <c r="I2470">
        <f>IF(A2470="","",COUNTIFS(BallByBall!$B$2:$B$501,A2470,BallByBall!$F$2:$F$501,B2470,BallByBall!$R$2:$R$501,1))</f>
        <v>0</v>
      </c>
      <c r="J2470">
        <f>IF(A2470="","",SUMIFS(BallByBall!$T$2:$T$501,BallByBall!$B$2:$B$501,A2470,BallByBall!$H$2:$H$501,B2470))</f>
        <v>0</v>
      </c>
      <c r="K2470">
        <f>IF(A2470="","",SUMIFS(BallByBall!$U$2:$U$501,BallByBall!$B$2:$B$501,A2470,BallByBall!$P$2:$P$501,B2470))</f>
        <v>0</v>
      </c>
      <c r="L2470">
        <f>IF(A2470="","",SUMIFS(BallByBall!$V$2:$V$501,BallByBall!$B$2:$B$501,A2470,BallByBall!$P$2:$P$501,B2470))</f>
        <v>0</v>
      </c>
      <c r="M2470">
        <f>IF(A2470="","",SUMIFS(BallByBall!$W$2:$W$501,BallByBall!$B$2:$B$501,A2470,BallByBall!$P$2:$P$501,B2470))</f>
        <v>0</v>
      </c>
      <c r="N2470">
        <f>IF(A2470="","",SUMIFS(BallByBall!$X$2:$X$501,BallByBall!$B$2:$B$501,A2470,BallByBall!$P$2:$P$501,B2470))</f>
        <v>0</v>
      </c>
      <c r="O2470">
        <f>IF(A2470="","",SUMIFS(OverSummary!$G$2:$G$101,OverSummary!$A$2:$A$101,A2470,OverSummary!$D$2:$D$101,B2470))</f>
        <v>0</v>
      </c>
      <c r="P2470">
        <f>IF(A2470="","",G2470*Rules!$B$13+H2470*Rules!$B$14+I2470*Rules!$B$15)</f>
        <v>0</v>
      </c>
      <c r="Q2470">
        <f>IF(A2470="","",IF(G2470&gt;=100,Rules!$B$18,IF(G2470&gt;=50,Rules!$B$17,IF(G2470&gt;=30,Rules!$B$16,0)))+IF(AND(F2470=1,D2470&lt;&gt;"BWL",G2470=0),Rules!$B$27,0))</f>
        <v>0</v>
      </c>
      <c r="R2470">
        <f>IF(A2470="","",J2470*Rules!$B$19+O2470*Rules!$B$22)</f>
        <v>0</v>
      </c>
      <c r="S2470">
        <f>IF(A2470="","",IF(J2470&gt;=4,Rules!$B$21,IF(J2470&gt;=3,Rules!$B$20,0)))</f>
        <v>0</v>
      </c>
      <c r="T2470">
        <f>IF(A2470="","",K2470*Rules!$B$23+L2470*Rules!$B$24+M2470*Rules!$B$25+N2470*Rules!$B$26)</f>
        <v>0</v>
      </c>
      <c r="U2470">
        <f t="shared" si="38"/>
        <v>0</v>
      </c>
    </row>
    <row r="2471" spans="1:21" x14ac:dyDescent="0.2">
      <c r="A2471" t="str">
        <f>MatchSquad!A2471</f>
        <v>M050</v>
      </c>
      <c r="B2471" t="str">
        <f>MatchSquad!B2471</f>
        <v>P120</v>
      </c>
      <c r="C2471" t="str">
        <f>MatchSquad!C2471</f>
        <v>Prince Yadav</v>
      </c>
      <c r="D2471" t="str">
        <f>MatchSquad!D2471</f>
        <v>BWL</v>
      </c>
      <c r="E2471" t="str">
        <f>MatchSquad!E2471</f>
        <v>LSG</v>
      </c>
      <c r="F2471">
        <f>MatchSquad!G2471</f>
        <v>0</v>
      </c>
      <c r="G2471">
        <f>IF(A2471="","",SUMIFS(BallByBall!$I$2:$I$501,BallByBall!$B$2:$B$501,A2471,BallByBall!$F$2:$F$501,B2471))</f>
        <v>0</v>
      </c>
      <c r="H2471">
        <f>IF(A2471="","",COUNTIFS(BallByBall!$B$2:$B$501,A2471,BallByBall!$F$2:$F$501,B2471,BallByBall!$Q$2:$Q$501,1))</f>
        <v>0</v>
      </c>
      <c r="I2471">
        <f>IF(A2471="","",COUNTIFS(BallByBall!$B$2:$B$501,A2471,BallByBall!$F$2:$F$501,B2471,BallByBall!$R$2:$R$501,1))</f>
        <v>0</v>
      </c>
      <c r="J2471">
        <f>IF(A2471="","",SUMIFS(BallByBall!$T$2:$T$501,BallByBall!$B$2:$B$501,A2471,BallByBall!$H$2:$H$501,B2471))</f>
        <v>0</v>
      </c>
      <c r="K2471">
        <f>IF(A2471="","",SUMIFS(BallByBall!$U$2:$U$501,BallByBall!$B$2:$B$501,A2471,BallByBall!$P$2:$P$501,B2471))</f>
        <v>0</v>
      </c>
      <c r="L2471">
        <f>IF(A2471="","",SUMIFS(BallByBall!$V$2:$V$501,BallByBall!$B$2:$B$501,A2471,BallByBall!$P$2:$P$501,B2471))</f>
        <v>0</v>
      </c>
      <c r="M2471">
        <f>IF(A2471="","",SUMIFS(BallByBall!$W$2:$W$501,BallByBall!$B$2:$B$501,A2471,BallByBall!$P$2:$P$501,B2471))</f>
        <v>0</v>
      </c>
      <c r="N2471">
        <f>IF(A2471="","",SUMIFS(BallByBall!$X$2:$X$501,BallByBall!$B$2:$B$501,A2471,BallByBall!$P$2:$P$501,B2471))</f>
        <v>0</v>
      </c>
      <c r="O2471">
        <f>IF(A2471="","",SUMIFS(OverSummary!$G$2:$G$101,OverSummary!$A$2:$A$101,A2471,OverSummary!$D$2:$D$101,B2471))</f>
        <v>0</v>
      </c>
      <c r="P2471">
        <f>IF(A2471="","",G2471*Rules!$B$13+H2471*Rules!$B$14+I2471*Rules!$B$15)</f>
        <v>0</v>
      </c>
      <c r="Q2471">
        <f>IF(A2471="","",IF(G2471&gt;=100,Rules!$B$18,IF(G2471&gt;=50,Rules!$B$17,IF(G2471&gt;=30,Rules!$B$16,0)))+IF(AND(F2471=1,D2471&lt;&gt;"BWL",G2471=0),Rules!$B$27,0))</f>
        <v>0</v>
      </c>
      <c r="R2471">
        <f>IF(A2471="","",J2471*Rules!$B$19+O2471*Rules!$B$22)</f>
        <v>0</v>
      </c>
      <c r="S2471">
        <f>IF(A2471="","",IF(J2471&gt;=4,Rules!$B$21,IF(J2471&gt;=3,Rules!$B$20,0)))</f>
        <v>0</v>
      </c>
      <c r="T2471">
        <f>IF(A2471="","",K2471*Rules!$B$23+L2471*Rules!$B$24+M2471*Rules!$B$25+N2471*Rules!$B$26)</f>
        <v>0</v>
      </c>
      <c r="U2471">
        <f t="shared" si="38"/>
        <v>0</v>
      </c>
    </row>
    <row r="2472" spans="1:21" x14ac:dyDescent="0.2">
      <c r="A2472" t="str">
        <f>MatchSquad!A2472</f>
        <v>M050</v>
      </c>
      <c r="B2472" t="str">
        <f>MatchSquad!B2472</f>
        <v>P121</v>
      </c>
      <c r="C2472" t="str">
        <f>MatchSquad!C2472</f>
        <v>Arjun Tendulkar</v>
      </c>
      <c r="D2472" t="str">
        <f>MatchSquad!D2472</f>
        <v>BWL</v>
      </c>
      <c r="E2472" t="str">
        <f>MatchSquad!E2472</f>
        <v>LSG</v>
      </c>
      <c r="F2472">
        <f>MatchSquad!G2472</f>
        <v>0</v>
      </c>
      <c r="G2472">
        <f>IF(A2472="","",SUMIFS(BallByBall!$I$2:$I$501,BallByBall!$B$2:$B$501,A2472,BallByBall!$F$2:$F$501,B2472))</f>
        <v>0</v>
      </c>
      <c r="H2472">
        <f>IF(A2472="","",COUNTIFS(BallByBall!$B$2:$B$501,A2472,BallByBall!$F$2:$F$501,B2472,BallByBall!$Q$2:$Q$501,1))</f>
        <v>0</v>
      </c>
      <c r="I2472">
        <f>IF(A2472="","",COUNTIFS(BallByBall!$B$2:$B$501,A2472,BallByBall!$F$2:$F$501,B2472,BallByBall!$R$2:$R$501,1))</f>
        <v>0</v>
      </c>
      <c r="J2472">
        <f>IF(A2472="","",SUMIFS(BallByBall!$T$2:$T$501,BallByBall!$B$2:$B$501,A2472,BallByBall!$H$2:$H$501,B2472))</f>
        <v>0</v>
      </c>
      <c r="K2472">
        <f>IF(A2472="","",SUMIFS(BallByBall!$U$2:$U$501,BallByBall!$B$2:$B$501,A2472,BallByBall!$P$2:$P$501,B2472))</f>
        <v>0</v>
      </c>
      <c r="L2472">
        <f>IF(A2472="","",SUMIFS(BallByBall!$V$2:$V$501,BallByBall!$B$2:$B$501,A2472,BallByBall!$P$2:$P$501,B2472))</f>
        <v>0</v>
      </c>
      <c r="M2472">
        <f>IF(A2472="","",SUMIFS(BallByBall!$W$2:$W$501,BallByBall!$B$2:$B$501,A2472,BallByBall!$P$2:$P$501,B2472))</f>
        <v>0</v>
      </c>
      <c r="N2472">
        <f>IF(A2472="","",SUMIFS(BallByBall!$X$2:$X$501,BallByBall!$B$2:$B$501,A2472,BallByBall!$P$2:$P$501,B2472))</f>
        <v>0</v>
      </c>
      <c r="O2472">
        <f>IF(A2472="","",SUMIFS(OverSummary!$G$2:$G$101,OverSummary!$A$2:$A$101,A2472,OverSummary!$D$2:$D$101,B2472))</f>
        <v>0</v>
      </c>
      <c r="P2472">
        <f>IF(A2472="","",G2472*Rules!$B$13+H2472*Rules!$B$14+I2472*Rules!$B$15)</f>
        <v>0</v>
      </c>
      <c r="Q2472">
        <f>IF(A2472="","",IF(G2472&gt;=100,Rules!$B$18,IF(G2472&gt;=50,Rules!$B$17,IF(G2472&gt;=30,Rules!$B$16,0)))+IF(AND(F2472=1,D2472&lt;&gt;"BWL",G2472=0),Rules!$B$27,0))</f>
        <v>0</v>
      </c>
      <c r="R2472">
        <f>IF(A2472="","",J2472*Rules!$B$19+O2472*Rules!$B$22)</f>
        <v>0</v>
      </c>
      <c r="S2472">
        <f>IF(A2472="","",IF(J2472&gt;=4,Rules!$B$21,IF(J2472&gt;=3,Rules!$B$20,0)))</f>
        <v>0</v>
      </c>
      <c r="T2472">
        <f>IF(A2472="","",K2472*Rules!$B$23+L2472*Rules!$B$24+M2472*Rules!$B$25+N2472*Rules!$B$26)</f>
        <v>0</v>
      </c>
      <c r="U2472">
        <f t="shared" si="38"/>
        <v>0</v>
      </c>
    </row>
    <row r="2473" spans="1:21" x14ac:dyDescent="0.2">
      <c r="A2473" t="str">
        <f>MatchSquad!A2473</f>
        <v>M050</v>
      </c>
      <c r="B2473" t="str">
        <f>MatchSquad!B2473</f>
        <v>P122</v>
      </c>
      <c r="C2473" t="str">
        <f>MatchSquad!C2473</f>
        <v>Anrich Nortje</v>
      </c>
      <c r="D2473" t="str">
        <f>MatchSquad!D2473</f>
        <v>BWL</v>
      </c>
      <c r="E2473" t="str">
        <f>MatchSquad!E2473</f>
        <v>LSG</v>
      </c>
      <c r="F2473">
        <f>MatchSquad!G2473</f>
        <v>0</v>
      </c>
      <c r="G2473">
        <f>IF(A2473="","",SUMIFS(BallByBall!$I$2:$I$501,BallByBall!$B$2:$B$501,A2473,BallByBall!$F$2:$F$501,B2473))</f>
        <v>0</v>
      </c>
      <c r="H2473">
        <f>IF(A2473="","",COUNTIFS(BallByBall!$B$2:$B$501,A2473,BallByBall!$F$2:$F$501,B2473,BallByBall!$Q$2:$Q$501,1))</f>
        <v>0</v>
      </c>
      <c r="I2473">
        <f>IF(A2473="","",COUNTIFS(BallByBall!$B$2:$B$501,A2473,BallByBall!$F$2:$F$501,B2473,BallByBall!$R$2:$R$501,1))</f>
        <v>0</v>
      </c>
      <c r="J2473">
        <f>IF(A2473="","",SUMIFS(BallByBall!$T$2:$T$501,BallByBall!$B$2:$B$501,A2473,BallByBall!$H$2:$H$501,B2473))</f>
        <v>0</v>
      </c>
      <c r="K2473">
        <f>IF(A2473="","",SUMIFS(BallByBall!$U$2:$U$501,BallByBall!$B$2:$B$501,A2473,BallByBall!$P$2:$P$501,B2473))</f>
        <v>0</v>
      </c>
      <c r="L2473">
        <f>IF(A2473="","",SUMIFS(BallByBall!$V$2:$V$501,BallByBall!$B$2:$B$501,A2473,BallByBall!$P$2:$P$501,B2473))</f>
        <v>0</v>
      </c>
      <c r="M2473">
        <f>IF(A2473="","",SUMIFS(BallByBall!$W$2:$W$501,BallByBall!$B$2:$B$501,A2473,BallByBall!$P$2:$P$501,B2473))</f>
        <v>0</v>
      </c>
      <c r="N2473">
        <f>IF(A2473="","",SUMIFS(BallByBall!$X$2:$X$501,BallByBall!$B$2:$B$501,A2473,BallByBall!$P$2:$P$501,B2473))</f>
        <v>0</v>
      </c>
      <c r="O2473">
        <f>IF(A2473="","",SUMIFS(OverSummary!$G$2:$G$101,OverSummary!$A$2:$A$101,A2473,OverSummary!$D$2:$D$101,B2473))</f>
        <v>0</v>
      </c>
      <c r="P2473">
        <f>IF(A2473="","",G2473*Rules!$B$13+H2473*Rules!$B$14+I2473*Rules!$B$15)</f>
        <v>0</v>
      </c>
      <c r="Q2473">
        <f>IF(A2473="","",IF(G2473&gt;=100,Rules!$B$18,IF(G2473&gt;=50,Rules!$B$17,IF(G2473&gt;=30,Rules!$B$16,0)))+IF(AND(F2473=1,D2473&lt;&gt;"BWL",G2473=0),Rules!$B$27,0))</f>
        <v>0</v>
      </c>
      <c r="R2473">
        <f>IF(A2473="","",J2473*Rules!$B$19+O2473*Rules!$B$22)</f>
        <v>0</v>
      </c>
      <c r="S2473">
        <f>IF(A2473="","",IF(J2473&gt;=4,Rules!$B$21,IF(J2473&gt;=3,Rules!$B$20,0)))</f>
        <v>0</v>
      </c>
      <c r="T2473">
        <f>IF(A2473="","",K2473*Rules!$B$23+L2473*Rules!$B$24+M2473*Rules!$B$25+N2473*Rules!$B$26)</f>
        <v>0</v>
      </c>
      <c r="U2473">
        <f t="shared" si="38"/>
        <v>0</v>
      </c>
    </row>
    <row r="2474" spans="1:21" x14ac:dyDescent="0.2">
      <c r="A2474" t="str">
        <f>MatchSquad!A2474</f>
        <v>M050</v>
      </c>
      <c r="B2474" t="str">
        <f>MatchSquad!B2474</f>
        <v>P123</v>
      </c>
      <c r="C2474" t="str">
        <f>MatchSquad!C2474</f>
        <v>Naman Tiwari</v>
      </c>
      <c r="D2474" t="str">
        <f>MatchSquad!D2474</f>
        <v>BWL</v>
      </c>
      <c r="E2474" t="str">
        <f>MatchSquad!E2474</f>
        <v>LSG</v>
      </c>
      <c r="F2474">
        <f>MatchSquad!G2474</f>
        <v>0</v>
      </c>
      <c r="G2474">
        <f>IF(A2474="","",SUMIFS(BallByBall!$I$2:$I$501,BallByBall!$B$2:$B$501,A2474,BallByBall!$F$2:$F$501,B2474))</f>
        <v>0</v>
      </c>
      <c r="H2474">
        <f>IF(A2474="","",COUNTIFS(BallByBall!$B$2:$B$501,A2474,BallByBall!$F$2:$F$501,B2474,BallByBall!$Q$2:$Q$501,1))</f>
        <v>0</v>
      </c>
      <c r="I2474">
        <f>IF(A2474="","",COUNTIFS(BallByBall!$B$2:$B$501,A2474,BallByBall!$F$2:$F$501,B2474,BallByBall!$R$2:$R$501,1))</f>
        <v>0</v>
      </c>
      <c r="J2474">
        <f>IF(A2474="","",SUMIFS(BallByBall!$T$2:$T$501,BallByBall!$B$2:$B$501,A2474,BallByBall!$H$2:$H$501,B2474))</f>
        <v>0</v>
      </c>
      <c r="K2474">
        <f>IF(A2474="","",SUMIFS(BallByBall!$U$2:$U$501,BallByBall!$B$2:$B$501,A2474,BallByBall!$P$2:$P$501,B2474))</f>
        <v>0</v>
      </c>
      <c r="L2474">
        <f>IF(A2474="","",SUMIFS(BallByBall!$V$2:$V$501,BallByBall!$B$2:$B$501,A2474,BallByBall!$P$2:$P$501,B2474))</f>
        <v>0</v>
      </c>
      <c r="M2474">
        <f>IF(A2474="","",SUMIFS(BallByBall!$W$2:$W$501,BallByBall!$B$2:$B$501,A2474,BallByBall!$P$2:$P$501,B2474))</f>
        <v>0</v>
      </c>
      <c r="N2474">
        <f>IF(A2474="","",SUMIFS(BallByBall!$X$2:$X$501,BallByBall!$B$2:$B$501,A2474,BallByBall!$P$2:$P$501,B2474))</f>
        <v>0</v>
      </c>
      <c r="O2474">
        <f>IF(A2474="","",SUMIFS(OverSummary!$G$2:$G$101,OverSummary!$A$2:$A$101,A2474,OverSummary!$D$2:$D$101,B2474))</f>
        <v>0</v>
      </c>
      <c r="P2474">
        <f>IF(A2474="","",G2474*Rules!$B$13+H2474*Rules!$B$14+I2474*Rules!$B$15)</f>
        <v>0</v>
      </c>
      <c r="Q2474">
        <f>IF(A2474="","",IF(G2474&gt;=100,Rules!$B$18,IF(G2474&gt;=50,Rules!$B$17,IF(G2474&gt;=30,Rules!$B$16,0)))+IF(AND(F2474=1,D2474&lt;&gt;"BWL",G2474=0),Rules!$B$27,0))</f>
        <v>0</v>
      </c>
      <c r="R2474">
        <f>IF(A2474="","",J2474*Rules!$B$19+O2474*Rules!$B$22)</f>
        <v>0</v>
      </c>
      <c r="S2474">
        <f>IF(A2474="","",IF(J2474&gt;=4,Rules!$B$21,IF(J2474&gt;=3,Rules!$B$20,0)))</f>
        <v>0</v>
      </c>
      <c r="T2474">
        <f>IF(A2474="","",K2474*Rules!$B$23+L2474*Rules!$B$24+M2474*Rules!$B$25+N2474*Rules!$B$26)</f>
        <v>0</v>
      </c>
      <c r="U2474">
        <f t="shared" si="38"/>
        <v>0</v>
      </c>
    </row>
    <row r="2475" spans="1:21" x14ac:dyDescent="0.2">
      <c r="A2475" t="str">
        <f>MatchSquad!A2475</f>
        <v>M050</v>
      </c>
      <c r="B2475" t="str">
        <f>MatchSquad!B2475</f>
        <v>P124</v>
      </c>
      <c r="C2475" t="str">
        <f>MatchSquad!C2475</f>
        <v>Mayank Yadav</v>
      </c>
      <c r="D2475" t="str">
        <f>MatchSquad!D2475</f>
        <v>BWL</v>
      </c>
      <c r="E2475" t="str">
        <f>MatchSquad!E2475</f>
        <v>LSG</v>
      </c>
      <c r="F2475">
        <f>MatchSquad!G2475</f>
        <v>0</v>
      </c>
      <c r="G2475">
        <f>IF(A2475="","",SUMIFS(BallByBall!$I$2:$I$501,BallByBall!$B$2:$B$501,A2475,BallByBall!$F$2:$F$501,B2475))</f>
        <v>0</v>
      </c>
      <c r="H2475">
        <f>IF(A2475="","",COUNTIFS(BallByBall!$B$2:$B$501,A2475,BallByBall!$F$2:$F$501,B2475,BallByBall!$Q$2:$Q$501,1))</f>
        <v>0</v>
      </c>
      <c r="I2475">
        <f>IF(A2475="","",COUNTIFS(BallByBall!$B$2:$B$501,A2475,BallByBall!$F$2:$F$501,B2475,BallByBall!$R$2:$R$501,1))</f>
        <v>0</v>
      </c>
      <c r="J2475">
        <f>IF(A2475="","",SUMIFS(BallByBall!$T$2:$T$501,BallByBall!$B$2:$B$501,A2475,BallByBall!$H$2:$H$501,B2475))</f>
        <v>0</v>
      </c>
      <c r="K2475">
        <f>IF(A2475="","",SUMIFS(BallByBall!$U$2:$U$501,BallByBall!$B$2:$B$501,A2475,BallByBall!$P$2:$P$501,B2475))</f>
        <v>0</v>
      </c>
      <c r="L2475">
        <f>IF(A2475="","",SUMIFS(BallByBall!$V$2:$V$501,BallByBall!$B$2:$B$501,A2475,BallByBall!$P$2:$P$501,B2475))</f>
        <v>0</v>
      </c>
      <c r="M2475">
        <f>IF(A2475="","",SUMIFS(BallByBall!$W$2:$W$501,BallByBall!$B$2:$B$501,A2475,BallByBall!$P$2:$P$501,B2475))</f>
        <v>0</v>
      </c>
      <c r="N2475">
        <f>IF(A2475="","",SUMIFS(BallByBall!$X$2:$X$501,BallByBall!$B$2:$B$501,A2475,BallByBall!$P$2:$P$501,B2475))</f>
        <v>0</v>
      </c>
      <c r="O2475">
        <f>IF(A2475="","",SUMIFS(OverSummary!$G$2:$G$101,OverSummary!$A$2:$A$101,A2475,OverSummary!$D$2:$D$101,B2475))</f>
        <v>0</v>
      </c>
      <c r="P2475">
        <f>IF(A2475="","",G2475*Rules!$B$13+H2475*Rules!$B$14+I2475*Rules!$B$15)</f>
        <v>0</v>
      </c>
      <c r="Q2475">
        <f>IF(A2475="","",IF(G2475&gt;=100,Rules!$B$18,IF(G2475&gt;=50,Rules!$B$17,IF(G2475&gt;=30,Rules!$B$16,0)))+IF(AND(F2475=1,D2475&lt;&gt;"BWL",G2475=0),Rules!$B$27,0))</f>
        <v>0</v>
      </c>
      <c r="R2475">
        <f>IF(A2475="","",J2475*Rules!$B$19+O2475*Rules!$B$22)</f>
        <v>0</v>
      </c>
      <c r="S2475">
        <f>IF(A2475="","",IF(J2475&gt;=4,Rules!$B$21,IF(J2475&gt;=3,Rules!$B$20,0)))</f>
        <v>0</v>
      </c>
      <c r="T2475">
        <f>IF(A2475="","",K2475*Rules!$B$23+L2475*Rules!$B$24+M2475*Rules!$B$25+N2475*Rules!$B$26)</f>
        <v>0</v>
      </c>
      <c r="U2475">
        <f t="shared" si="38"/>
        <v>0</v>
      </c>
    </row>
    <row r="2476" spans="1:21" x14ac:dyDescent="0.2">
      <c r="A2476" t="str">
        <f>MatchSquad!A2476</f>
        <v>M050</v>
      </c>
      <c r="B2476" t="str">
        <f>MatchSquad!B2476</f>
        <v>P125</v>
      </c>
      <c r="C2476" t="str">
        <f>MatchSquad!C2476</f>
        <v>Mohsin Khan</v>
      </c>
      <c r="D2476" t="str">
        <f>MatchSquad!D2476</f>
        <v>BWL</v>
      </c>
      <c r="E2476" t="str">
        <f>MatchSquad!E2476</f>
        <v>LSG</v>
      </c>
      <c r="F2476">
        <f>MatchSquad!G2476</f>
        <v>0</v>
      </c>
      <c r="G2476">
        <f>IF(A2476="","",SUMIFS(BallByBall!$I$2:$I$501,BallByBall!$B$2:$B$501,A2476,BallByBall!$F$2:$F$501,B2476))</f>
        <v>0</v>
      </c>
      <c r="H2476">
        <f>IF(A2476="","",COUNTIFS(BallByBall!$B$2:$B$501,A2476,BallByBall!$F$2:$F$501,B2476,BallByBall!$Q$2:$Q$501,1))</f>
        <v>0</v>
      </c>
      <c r="I2476">
        <f>IF(A2476="","",COUNTIFS(BallByBall!$B$2:$B$501,A2476,BallByBall!$F$2:$F$501,B2476,BallByBall!$R$2:$R$501,1))</f>
        <v>0</v>
      </c>
      <c r="J2476">
        <f>IF(A2476="","",SUMIFS(BallByBall!$T$2:$T$501,BallByBall!$B$2:$B$501,A2476,BallByBall!$H$2:$H$501,B2476))</f>
        <v>0</v>
      </c>
      <c r="K2476">
        <f>IF(A2476="","",SUMIFS(BallByBall!$U$2:$U$501,BallByBall!$B$2:$B$501,A2476,BallByBall!$P$2:$P$501,B2476))</f>
        <v>0</v>
      </c>
      <c r="L2476">
        <f>IF(A2476="","",SUMIFS(BallByBall!$V$2:$V$501,BallByBall!$B$2:$B$501,A2476,BallByBall!$P$2:$P$501,B2476))</f>
        <v>0</v>
      </c>
      <c r="M2476">
        <f>IF(A2476="","",SUMIFS(BallByBall!$W$2:$W$501,BallByBall!$B$2:$B$501,A2476,BallByBall!$P$2:$P$501,B2476))</f>
        <v>0</v>
      </c>
      <c r="N2476">
        <f>IF(A2476="","",SUMIFS(BallByBall!$X$2:$X$501,BallByBall!$B$2:$B$501,A2476,BallByBall!$P$2:$P$501,B2476))</f>
        <v>0</v>
      </c>
      <c r="O2476">
        <f>IF(A2476="","",SUMIFS(OverSummary!$G$2:$G$101,OverSummary!$A$2:$A$101,A2476,OverSummary!$D$2:$D$101,B2476))</f>
        <v>0</v>
      </c>
      <c r="P2476">
        <f>IF(A2476="","",G2476*Rules!$B$13+H2476*Rules!$B$14+I2476*Rules!$B$15)</f>
        <v>0</v>
      </c>
      <c r="Q2476">
        <f>IF(A2476="","",IF(G2476&gt;=100,Rules!$B$18,IF(G2476&gt;=50,Rules!$B$17,IF(G2476&gt;=30,Rules!$B$16,0)))+IF(AND(F2476=1,D2476&lt;&gt;"BWL",G2476=0),Rules!$B$27,0))</f>
        <v>0</v>
      </c>
      <c r="R2476">
        <f>IF(A2476="","",J2476*Rules!$B$19+O2476*Rules!$B$22)</f>
        <v>0</v>
      </c>
      <c r="S2476">
        <f>IF(A2476="","",IF(J2476&gt;=4,Rules!$B$21,IF(J2476&gt;=3,Rules!$B$20,0)))</f>
        <v>0</v>
      </c>
      <c r="T2476">
        <f>IF(A2476="","",K2476*Rules!$B$23+L2476*Rules!$B$24+M2476*Rules!$B$25+N2476*Rules!$B$26)</f>
        <v>0</v>
      </c>
      <c r="U2476">
        <f t="shared" si="38"/>
        <v>0</v>
      </c>
    </row>
    <row r="2477" spans="1:21" x14ac:dyDescent="0.2">
      <c r="A2477" t="str">
        <f>MatchSquad!A2477</f>
        <v>M050</v>
      </c>
      <c r="B2477" t="str">
        <f>MatchSquad!B2477</f>
        <v>P201</v>
      </c>
      <c r="C2477" t="str">
        <f>MatchSquad!C2477</f>
        <v>Rajat Patidar</v>
      </c>
      <c r="D2477" t="str">
        <f>MatchSquad!D2477</f>
        <v>BAT</v>
      </c>
      <c r="E2477" t="str">
        <f>MatchSquad!E2477</f>
        <v>RCB</v>
      </c>
      <c r="F2477">
        <f>MatchSquad!G2477</f>
        <v>0</v>
      </c>
      <c r="G2477">
        <f>IF(A2477="","",SUMIFS(BallByBall!$I$2:$I$501,BallByBall!$B$2:$B$501,A2477,BallByBall!$F$2:$F$501,B2477))</f>
        <v>0</v>
      </c>
      <c r="H2477">
        <f>IF(A2477="","",COUNTIFS(BallByBall!$B$2:$B$501,A2477,BallByBall!$F$2:$F$501,B2477,BallByBall!$Q$2:$Q$501,1))</f>
        <v>0</v>
      </c>
      <c r="I2477">
        <f>IF(A2477="","",COUNTIFS(BallByBall!$B$2:$B$501,A2477,BallByBall!$F$2:$F$501,B2477,BallByBall!$R$2:$R$501,1))</f>
        <v>0</v>
      </c>
      <c r="J2477">
        <f>IF(A2477="","",SUMIFS(BallByBall!$T$2:$T$501,BallByBall!$B$2:$B$501,A2477,BallByBall!$H$2:$H$501,B2477))</f>
        <v>0</v>
      </c>
      <c r="K2477">
        <f>IF(A2477="","",SUMIFS(BallByBall!$U$2:$U$501,BallByBall!$B$2:$B$501,A2477,BallByBall!$P$2:$P$501,B2477))</f>
        <v>0</v>
      </c>
      <c r="L2477">
        <f>IF(A2477="","",SUMIFS(BallByBall!$V$2:$V$501,BallByBall!$B$2:$B$501,A2477,BallByBall!$P$2:$P$501,B2477))</f>
        <v>0</v>
      </c>
      <c r="M2477">
        <f>IF(A2477="","",SUMIFS(BallByBall!$W$2:$W$501,BallByBall!$B$2:$B$501,A2477,BallByBall!$P$2:$P$501,B2477))</f>
        <v>0</v>
      </c>
      <c r="N2477">
        <f>IF(A2477="","",SUMIFS(BallByBall!$X$2:$X$501,BallByBall!$B$2:$B$501,A2477,BallByBall!$P$2:$P$501,B2477))</f>
        <v>0</v>
      </c>
      <c r="O2477">
        <f>IF(A2477="","",SUMIFS(OverSummary!$G$2:$G$101,OverSummary!$A$2:$A$101,A2477,OverSummary!$D$2:$D$101,B2477))</f>
        <v>0</v>
      </c>
      <c r="P2477">
        <f>IF(A2477="","",G2477*Rules!$B$13+H2477*Rules!$B$14+I2477*Rules!$B$15)</f>
        <v>0</v>
      </c>
      <c r="Q2477">
        <f>IF(A2477="","",IF(G2477&gt;=100,Rules!$B$18,IF(G2477&gt;=50,Rules!$B$17,IF(G2477&gt;=30,Rules!$B$16,0)))+IF(AND(F2477=1,D2477&lt;&gt;"BWL",G2477=0),Rules!$B$27,0))</f>
        <v>0</v>
      </c>
      <c r="R2477">
        <f>IF(A2477="","",J2477*Rules!$B$19+O2477*Rules!$B$22)</f>
        <v>0</v>
      </c>
      <c r="S2477">
        <f>IF(A2477="","",IF(J2477&gt;=4,Rules!$B$21,IF(J2477&gt;=3,Rules!$B$20,0)))</f>
        <v>0</v>
      </c>
      <c r="T2477">
        <f>IF(A2477="","",K2477*Rules!$B$23+L2477*Rules!$B$24+M2477*Rules!$B$25+N2477*Rules!$B$26)</f>
        <v>0</v>
      </c>
      <c r="U2477">
        <f t="shared" si="38"/>
        <v>0</v>
      </c>
    </row>
    <row r="2478" spans="1:21" x14ac:dyDescent="0.2">
      <c r="A2478" t="str">
        <f>MatchSquad!A2478</f>
        <v>M050</v>
      </c>
      <c r="B2478" t="str">
        <f>MatchSquad!B2478</f>
        <v>P202</v>
      </c>
      <c r="C2478" t="str">
        <f>MatchSquad!C2478</f>
        <v>Devdutt Padikkal</v>
      </c>
      <c r="D2478" t="str">
        <f>MatchSquad!D2478</f>
        <v>BAT</v>
      </c>
      <c r="E2478" t="str">
        <f>MatchSquad!E2478</f>
        <v>RCB</v>
      </c>
      <c r="F2478">
        <f>MatchSquad!G2478</f>
        <v>0</v>
      </c>
      <c r="G2478">
        <f>IF(A2478="","",SUMIFS(BallByBall!$I$2:$I$501,BallByBall!$B$2:$B$501,A2478,BallByBall!$F$2:$F$501,B2478))</f>
        <v>0</v>
      </c>
      <c r="H2478">
        <f>IF(A2478="","",COUNTIFS(BallByBall!$B$2:$B$501,A2478,BallByBall!$F$2:$F$501,B2478,BallByBall!$Q$2:$Q$501,1))</f>
        <v>0</v>
      </c>
      <c r="I2478">
        <f>IF(A2478="","",COUNTIFS(BallByBall!$B$2:$B$501,A2478,BallByBall!$F$2:$F$501,B2478,BallByBall!$R$2:$R$501,1))</f>
        <v>0</v>
      </c>
      <c r="J2478">
        <f>IF(A2478="","",SUMIFS(BallByBall!$T$2:$T$501,BallByBall!$B$2:$B$501,A2478,BallByBall!$H$2:$H$501,B2478))</f>
        <v>0</v>
      </c>
      <c r="K2478">
        <f>IF(A2478="","",SUMIFS(BallByBall!$U$2:$U$501,BallByBall!$B$2:$B$501,A2478,BallByBall!$P$2:$P$501,B2478))</f>
        <v>0</v>
      </c>
      <c r="L2478">
        <f>IF(A2478="","",SUMIFS(BallByBall!$V$2:$V$501,BallByBall!$B$2:$B$501,A2478,BallByBall!$P$2:$P$501,B2478))</f>
        <v>0</v>
      </c>
      <c r="M2478">
        <f>IF(A2478="","",SUMIFS(BallByBall!$W$2:$W$501,BallByBall!$B$2:$B$501,A2478,BallByBall!$P$2:$P$501,B2478))</f>
        <v>0</v>
      </c>
      <c r="N2478">
        <f>IF(A2478="","",SUMIFS(BallByBall!$X$2:$X$501,BallByBall!$B$2:$B$501,A2478,BallByBall!$P$2:$P$501,B2478))</f>
        <v>0</v>
      </c>
      <c r="O2478">
        <f>IF(A2478="","",SUMIFS(OverSummary!$G$2:$G$101,OverSummary!$A$2:$A$101,A2478,OverSummary!$D$2:$D$101,B2478))</f>
        <v>0</v>
      </c>
      <c r="P2478">
        <f>IF(A2478="","",G2478*Rules!$B$13+H2478*Rules!$B$14+I2478*Rules!$B$15)</f>
        <v>0</v>
      </c>
      <c r="Q2478">
        <f>IF(A2478="","",IF(G2478&gt;=100,Rules!$B$18,IF(G2478&gt;=50,Rules!$B$17,IF(G2478&gt;=30,Rules!$B$16,0)))+IF(AND(F2478=1,D2478&lt;&gt;"BWL",G2478=0),Rules!$B$27,0))</f>
        <v>0</v>
      </c>
      <c r="R2478">
        <f>IF(A2478="","",J2478*Rules!$B$19+O2478*Rules!$B$22)</f>
        <v>0</v>
      </c>
      <c r="S2478">
        <f>IF(A2478="","",IF(J2478&gt;=4,Rules!$B$21,IF(J2478&gt;=3,Rules!$B$20,0)))</f>
        <v>0</v>
      </c>
      <c r="T2478">
        <f>IF(A2478="","",K2478*Rules!$B$23+L2478*Rules!$B$24+M2478*Rules!$B$25+N2478*Rules!$B$26)</f>
        <v>0</v>
      </c>
      <c r="U2478">
        <f t="shared" si="38"/>
        <v>0</v>
      </c>
    </row>
    <row r="2479" spans="1:21" x14ac:dyDescent="0.2">
      <c r="A2479" t="str">
        <f>MatchSquad!A2479</f>
        <v>M050</v>
      </c>
      <c r="B2479" t="str">
        <f>MatchSquad!B2479</f>
        <v>P203</v>
      </c>
      <c r="C2479" t="str">
        <f>MatchSquad!C2479</f>
        <v>Virat Kohli</v>
      </c>
      <c r="D2479" t="str">
        <f>MatchSquad!D2479</f>
        <v>BAT</v>
      </c>
      <c r="E2479" t="str">
        <f>MatchSquad!E2479</f>
        <v>RCB</v>
      </c>
      <c r="F2479">
        <f>MatchSquad!G2479</f>
        <v>0</v>
      </c>
      <c r="G2479">
        <f>IF(A2479="","",SUMIFS(BallByBall!$I$2:$I$501,BallByBall!$B$2:$B$501,A2479,BallByBall!$F$2:$F$501,B2479))</f>
        <v>0</v>
      </c>
      <c r="H2479">
        <f>IF(A2479="","",COUNTIFS(BallByBall!$B$2:$B$501,A2479,BallByBall!$F$2:$F$501,B2479,BallByBall!$Q$2:$Q$501,1))</f>
        <v>0</v>
      </c>
      <c r="I2479">
        <f>IF(A2479="","",COUNTIFS(BallByBall!$B$2:$B$501,A2479,BallByBall!$F$2:$F$501,B2479,BallByBall!$R$2:$R$501,1))</f>
        <v>0</v>
      </c>
      <c r="J2479">
        <f>IF(A2479="","",SUMIFS(BallByBall!$T$2:$T$501,BallByBall!$B$2:$B$501,A2479,BallByBall!$H$2:$H$501,B2479))</f>
        <v>0</v>
      </c>
      <c r="K2479">
        <f>IF(A2479="","",SUMIFS(BallByBall!$U$2:$U$501,BallByBall!$B$2:$B$501,A2479,BallByBall!$P$2:$P$501,B2479))</f>
        <v>0</v>
      </c>
      <c r="L2479">
        <f>IF(A2479="","",SUMIFS(BallByBall!$V$2:$V$501,BallByBall!$B$2:$B$501,A2479,BallByBall!$P$2:$P$501,B2479))</f>
        <v>0</v>
      </c>
      <c r="M2479">
        <f>IF(A2479="","",SUMIFS(BallByBall!$W$2:$W$501,BallByBall!$B$2:$B$501,A2479,BallByBall!$P$2:$P$501,B2479))</f>
        <v>0</v>
      </c>
      <c r="N2479">
        <f>IF(A2479="","",SUMIFS(BallByBall!$X$2:$X$501,BallByBall!$B$2:$B$501,A2479,BallByBall!$P$2:$P$501,B2479))</f>
        <v>0</v>
      </c>
      <c r="O2479">
        <f>IF(A2479="","",SUMIFS(OverSummary!$G$2:$G$101,OverSummary!$A$2:$A$101,A2479,OverSummary!$D$2:$D$101,B2479))</f>
        <v>0</v>
      </c>
      <c r="P2479">
        <f>IF(A2479="","",G2479*Rules!$B$13+H2479*Rules!$B$14+I2479*Rules!$B$15)</f>
        <v>0</v>
      </c>
      <c r="Q2479">
        <f>IF(A2479="","",IF(G2479&gt;=100,Rules!$B$18,IF(G2479&gt;=50,Rules!$B$17,IF(G2479&gt;=30,Rules!$B$16,0)))+IF(AND(F2479=1,D2479&lt;&gt;"BWL",G2479=0),Rules!$B$27,0))</f>
        <v>0</v>
      </c>
      <c r="R2479">
        <f>IF(A2479="","",J2479*Rules!$B$19+O2479*Rules!$B$22)</f>
        <v>0</v>
      </c>
      <c r="S2479">
        <f>IF(A2479="","",IF(J2479&gt;=4,Rules!$B$21,IF(J2479&gt;=3,Rules!$B$20,0)))</f>
        <v>0</v>
      </c>
      <c r="T2479">
        <f>IF(A2479="","",K2479*Rules!$B$23+L2479*Rules!$B$24+M2479*Rules!$B$25+N2479*Rules!$B$26)</f>
        <v>0</v>
      </c>
      <c r="U2479">
        <f t="shared" si="38"/>
        <v>0</v>
      </c>
    </row>
    <row r="2480" spans="1:21" x14ac:dyDescent="0.2">
      <c r="A2480" t="str">
        <f>MatchSquad!A2480</f>
        <v>M050</v>
      </c>
      <c r="B2480" t="str">
        <f>MatchSquad!B2480</f>
        <v>P204</v>
      </c>
      <c r="C2480" t="str">
        <f>MatchSquad!C2480</f>
        <v>Phil Salt</v>
      </c>
      <c r="D2480" t="str">
        <f>MatchSquad!D2480</f>
        <v>WK</v>
      </c>
      <c r="E2480" t="str">
        <f>MatchSquad!E2480</f>
        <v>RCB</v>
      </c>
      <c r="F2480">
        <f>MatchSquad!G2480</f>
        <v>0</v>
      </c>
      <c r="G2480">
        <f>IF(A2480="","",SUMIFS(BallByBall!$I$2:$I$501,BallByBall!$B$2:$B$501,A2480,BallByBall!$F$2:$F$501,B2480))</f>
        <v>0</v>
      </c>
      <c r="H2480">
        <f>IF(A2480="","",COUNTIFS(BallByBall!$B$2:$B$501,A2480,BallByBall!$F$2:$F$501,B2480,BallByBall!$Q$2:$Q$501,1))</f>
        <v>0</v>
      </c>
      <c r="I2480">
        <f>IF(A2480="","",COUNTIFS(BallByBall!$B$2:$B$501,A2480,BallByBall!$F$2:$F$501,B2480,BallByBall!$R$2:$R$501,1))</f>
        <v>0</v>
      </c>
      <c r="J2480">
        <f>IF(A2480="","",SUMIFS(BallByBall!$T$2:$T$501,BallByBall!$B$2:$B$501,A2480,BallByBall!$H$2:$H$501,B2480))</f>
        <v>0</v>
      </c>
      <c r="K2480">
        <f>IF(A2480="","",SUMIFS(BallByBall!$U$2:$U$501,BallByBall!$B$2:$B$501,A2480,BallByBall!$P$2:$P$501,B2480))</f>
        <v>0</v>
      </c>
      <c r="L2480">
        <f>IF(A2480="","",SUMIFS(BallByBall!$V$2:$V$501,BallByBall!$B$2:$B$501,A2480,BallByBall!$P$2:$P$501,B2480))</f>
        <v>0</v>
      </c>
      <c r="M2480">
        <f>IF(A2480="","",SUMIFS(BallByBall!$W$2:$W$501,BallByBall!$B$2:$B$501,A2480,BallByBall!$P$2:$P$501,B2480))</f>
        <v>0</v>
      </c>
      <c r="N2480">
        <f>IF(A2480="","",SUMIFS(BallByBall!$X$2:$X$501,BallByBall!$B$2:$B$501,A2480,BallByBall!$P$2:$P$501,B2480))</f>
        <v>0</v>
      </c>
      <c r="O2480">
        <f>IF(A2480="","",SUMIFS(OverSummary!$G$2:$G$101,OverSummary!$A$2:$A$101,A2480,OverSummary!$D$2:$D$101,B2480))</f>
        <v>0</v>
      </c>
      <c r="P2480">
        <f>IF(A2480="","",G2480*Rules!$B$13+H2480*Rules!$B$14+I2480*Rules!$B$15)</f>
        <v>0</v>
      </c>
      <c r="Q2480">
        <f>IF(A2480="","",IF(G2480&gt;=100,Rules!$B$18,IF(G2480&gt;=50,Rules!$B$17,IF(G2480&gt;=30,Rules!$B$16,0)))+IF(AND(F2480=1,D2480&lt;&gt;"BWL",G2480=0),Rules!$B$27,0))</f>
        <v>0</v>
      </c>
      <c r="R2480">
        <f>IF(A2480="","",J2480*Rules!$B$19+O2480*Rules!$B$22)</f>
        <v>0</v>
      </c>
      <c r="S2480">
        <f>IF(A2480="","",IF(J2480&gt;=4,Rules!$B$21,IF(J2480&gt;=3,Rules!$B$20,0)))</f>
        <v>0</v>
      </c>
      <c r="T2480">
        <f>IF(A2480="","",K2480*Rules!$B$23+L2480*Rules!$B$24+M2480*Rules!$B$25+N2480*Rules!$B$26)</f>
        <v>0</v>
      </c>
      <c r="U2480">
        <f t="shared" si="38"/>
        <v>0</v>
      </c>
    </row>
    <row r="2481" spans="1:21" x14ac:dyDescent="0.2">
      <c r="A2481" t="str">
        <f>MatchSquad!A2481</f>
        <v>M050</v>
      </c>
      <c r="B2481" t="str">
        <f>MatchSquad!B2481</f>
        <v>P205</v>
      </c>
      <c r="C2481" t="str">
        <f>MatchSquad!C2481</f>
        <v>Jitesh Sharma</v>
      </c>
      <c r="D2481" t="str">
        <f>MatchSquad!D2481</f>
        <v>WK</v>
      </c>
      <c r="E2481" t="str">
        <f>MatchSquad!E2481</f>
        <v>RCB</v>
      </c>
      <c r="F2481">
        <f>MatchSquad!G2481</f>
        <v>0</v>
      </c>
      <c r="G2481">
        <f>IF(A2481="","",SUMIFS(BallByBall!$I$2:$I$501,BallByBall!$B$2:$B$501,A2481,BallByBall!$F$2:$F$501,B2481))</f>
        <v>0</v>
      </c>
      <c r="H2481">
        <f>IF(A2481="","",COUNTIFS(BallByBall!$B$2:$B$501,A2481,BallByBall!$F$2:$F$501,B2481,BallByBall!$Q$2:$Q$501,1))</f>
        <v>0</v>
      </c>
      <c r="I2481">
        <f>IF(A2481="","",COUNTIFS(BallByBall!$B$2:$B$501,A2481,BallByBall!$F$2:$F$501,B2481,BallByBall!$R$2:$R$501,1))</f>
        <v>0</v>
      </c>
      <c r="J2481">
        <f>IF(A2481="","",SUMIFS(BallByBall!$T$2:$T$501,BallByBall!$B$2:$B$501,A2481,BallByBall!$H$2:$H$501,B2481))</f>
        <v>0</v>
      </c>
      <c r="K2481">
        <f>IF(A2481="","",SUMIFS(BallByBall!$U$2:$U$501,BallByBall!$B$2:$B$501,A2481,BallByBall!$P$2:$P$501,B2481))</f>
        <v>0</v>
      </c>
      <c r="L2481">
        <f>IF(A2481="","",SUMIFS(BallByBall!$V$2:$V$501,BallByBall!$B$2:$B$501,A2481,BallByBall!$P$2:$P$501,B2481))</f>
        <v>0</v>
      </c>
      <c r="M2481">
        <f>IF(A2481="","",SUMIFS(BallByBall!$W$2:$W$501,BallByBall!$B$2:$B$501,A2481,BallByBall!$P$2:$P$501,B2481))</f>
        <v>0</v>
      </c>
      <c r="N2481">
        <f>IF(A2481="","",SUMIFS(BallByBall!$X$2:$X$501,BallByBall!$B$2:$B$501,A2481,BallByBall!$P$2:$P$501,B2481))</f>
        <v>0</v>
      </c>
      <c r="O2481">
        <f>IF(A2481="","",SUMIFS(OverSummary!$G$2:$G$101,OverSummary!$A$2:$A$101,A2481,OverSummary!$D$2:$D$101,B2481))</f>
        <v>0</v>
      </c>
      <c r="P2481">
        <f>IF(A2481="","",G2481*Rules!$B$13+H2481*Rules!$B$14+I2481*Rules!$B$15)</f>
        <v>0</v>
      </c>
      <c r="Q2481">
        <f>IF(A2481="","",IF(G2481&gt;=100,Rules!$B$18,IF(G2481&gt;=50,Rules!$B$17,IF(G2481&gt;=30,Rules!$B$16,0)))+IF(AND(F2481=1,D2481&lt;&gt;"BWL",G2481=0),Rules!$B$27,0))</f>
        <v>0</v>
      </c>
      <c r="R2481">
        <f>IF(A2481="","",J2481*Rules!$B$19+O2481*Rules!$B$22)</f>
        <v>0</v>
      </c>
      <c r="S2481">
        <f>IF(A2481="","",IF(J2481&gt;=4,Rules!$B$21,IF(J2481&gt;=3,Rules!$B$20,0)))</f>
        <v>0</v>
      </c>
      <c r="T2481">
        <f>IF(A2481="","",K2481*Rules!$B$23+L2481*Rules!$B$24+M2481*Rules!$B$25+N2481*Rules!$B$26)</f>
        <v>0</v>
      </c>
      <c r="U2481">
        <f t="shared" si="38"/>
        <v>0</v>
      </c>
    </row>
    <row r="2482" spans="1:21" x14ac:dyDescent="0.2">
      <c r="A2482" t="str">
        <f>MatchSquad!A2482</f>
        <v>M050</v>
      </c>
      <c r="B2482" t="str">
        <f>MatchSquad!B2482</f>
        <v>P206</v>
      </c>
      <c r="C2482" t="str">
        <f>MatchSquad!C2482</f>
        <v>Jordan Cox</v>
      </c>
      <c r="D2482" t="str">
        <f>MatchSquad!D2482</f>
        <v>WK</v>
      </c>
      <c r="E2482" t="str">
        <f>MatchSquad!E2482</f>
        <v>RCB</v>
      </c>
      <c r="F2482">
        <f>MatchSquad!G2482</f>
        <v>0</v>
      </c>
      <c r="G2482">
        <f>IF(A2482="","",SUMIFS(BallByBall!$I$2:$I$501,BallByBall!$B$2:$B$501,A2482,BallByBall!$F$2:$F$501,B2482))</f>
        <v>0</v>
      </c>
      <c r="H2482">
        <f>IF(A2482="","",COUNTIFS(BallByBall!$B$2:$B$501,A2482,BallByBall!$F$2:$F$501,B2482,BallByBall!$Q$2:$Q$501,1))</f>
        <v>0</v>
      </c>
      <c r="I2482">
        <f>IF(A2482="","",COUNTIFS(BallByBall!$B$2:$B$501,A2482,BallByBall!$F$2:$F$501,B2482,BallByBall!$R$2:$R$501,1))</f>
        <v>0</v>
      </c>
      <c r="J2482">
        <f>IF(A2482="","",SUMIFS(BallByBall!$T$2:$T$501,BallByBall!$B$2:$B$501,A2482,BallByBall!$H$2:$H$501,B2482))</f>
        <v>0</v>
      </c>
      <c r="K2482">
        <f>IF(A2482="","",SUMIFS(BallByBall!$U$2:$U$501,BallByBall!$B$2:$B$501,A2482,BallByBall!$P$2:$P$501,B2482))</f>
        <v>0</v>
      </c>
      <c r="L2482">
        <f>IF(A2482="","",SUMIFS(BallByBall!$V$2:$V$501,BallByBall!$B$2:$B$501,A2482,BallByBall!$P$2:$P$501,B2482))</f>
        <v>0</v>
      </c>
      <c r="M2482">
        <f>IF(A2482="","",SUMIFS(BallByBall!$W$2:$W$501,BallByBall!$B$2:$B$501,A2482,BallByBall!$P$2:$P$501,B2482))</f>
        <v>0</v>
      </c>
      <c r="N2482">
        <f>IF(A2482="","",SUMIFS(BallByBall!$X$2:$X$501,BallByBall!$B$2:$B$501,A2482,BallByBall!$P$2:$P$501,B2482))</f>
        <v>0</v>
      </c>
      <c r="O2482">
        <f>IF(A2482="","",SUMIFS(OverSummary!$G$2:$G$101,OverSummary!$A$2:$A$101,A2482,OverSummary!$D$2:$D$101,B2482))</f>
        <v>0</v>
      </c>
      <c r="P2482">
        <f>IF(A2482="","",G2482*Rules!$B$13+H2482*Rules!$B$14+I2482*Rules!$B$15)</f>
        <v>0</v>
      </c>
      <c r="Q2482">
        <f>IF(A2482="","",IF(G2482&gt;=100,Rules!$B$18,IF(G2482&gt;=50,Rules!$B$17,IF(G2482&gt;=30,Rules!$B$16,0)))+IF(AND(F2482=1,D2482&lt;&gt;"BWL",G2482=0),Rules!$B$27,0))</f>
        <v>0</v>
      </c>
      <c r="R2482">
        <f>IF(A2482="","",J2482*Rules!$B$19+O2482*Rules!$B$22)</f>
        <v>0</v>
      </c>
      <c r="S2482">
        <f>IF(A2482="","",IF(J2482&gt;=4,Rules!$B$21,IF(J2482&gt;=3,Rules!$B$20,0)))</f>
        <v>0</v>
      </c>
      <c r="T2482">
        <f>IF(A2482="","",K2482*Rules!$B$23+L2482*Rules!$B$24+M2482*Rules!$B$25+N2482*Rules!$B$26)</f>
        <v>0</v>
      </c>
      <c r="U2482">
        <f t="shared" si="38"/>
        <v>0</v>
      </c>
    </row>
    <row r="2483" spans="1:21" x14ac:dyDescent="0.2">
      <c r="A2483" t="str">
        <f>MatchSquad!A2483</f>
        <v>M050</v>
      </c>
      <c r="B2483" t="str">
        <f>MatchSquad!B2483</f>
        <v>P207</v>
      </c>
      <c r="C2483" t="str">
        <f>MatchSquad!C2483</f>
        <v>Krunal Pandya</v>
      </c>
      <c r="D2483" t="str">
        <f>MatchSquad!D2483</f>
        <v>AR</v>
      </c>
      <c r="E2483" t="str">
        <f>MatchSquad!E2483</f>
        <v>RCB</v>
      </c>
      <c r="F2483">
        <f>MatchSquad!G2483</f>
        <v>0</v>
      </c>
      <c r="G2483">
        <f>IF(A2483="","",SUMIFS(BallByBall!$I$2:$I$501,BallByBall!$B$2:$B$501,A2483,BallByBall!$F$2:$F$501,B2483))</f>
        <v>0</v>
      </c>
      <c r="H2483">
        <f>IF(A2483="","",COUNTIFS(BallByBall!$B$2:$B$501,A2483,BallByBall!$F$2:$F$501,B2483,BallByBall!$Q$2:$Q$501,1))</f>
        <v>0</v>
      </c>
      <c r="I2483">
        <f>IF(A2483="","",COUNTIFS(BallByBall!$B$2:$B$501,A2483,BallByBall!$F$2:$F$501,B2483,BallByBall!$R$2:$R$501,1))</f>
        <v>0</v>
      </c>
      <c r="J2483">
        <f>IF(A2483="","",SUMIFS(BallByBall!$T$2:$T$501,BallByBall!$B$2:$B$501,A2483,BallByBall!$H$2:$H$501,B2483))</f>
        <v>0</v>
      </c>
      <c r="K2483">
        <f>IF(A2483="","",SUMIFS(BallByBall!$U$2:$U$501,BallByBall!$B$2:$B$501,A2483,BallByBall!$P$2:$P$501,B2483))</f>
        <v>0</v>
      </c>
      <c r="L2483">
        <f>IF(A2483="","",SUMIFS(BallByBall!$V$2:$V$501,BallByBall!$B$2:$B$501,A2483,BallByBall!$P$2:$P$501,B2483))</f>
        <v>0</v>
      </c>
      <c r="M2483">
        <f>IF(A2483="","",SUMIFS(BallByBall!$W$2:$W$501,BallByBall!$B$2:$B$501,A2483,BallByBall!$P$2:$P$501,B2483))</f>
        <v>0</v>
      </c>
      <c r="N2483">
        <f>IF(A2483="","",SUMIFS(BallByBall!$X$2:$X$501,BallByBall!$B$2:$B$501,A2483,BallByBall!$P$2:$P$501,B2483))</f>
        <v>0</v>
      </c>
      <c r="O2483">
        <f>IF(A2483="","",SUMIFS(OverSummary!$G$2:$G$101,OverSummary!$A$2:$A$101,A2483,OverSummary!$D$2:$D$101,B2483))</f>
        <v>0</v>
      </c>
      <c r="P2483">
        <f>IF(A2483="","",G2483*Rules!$B$13+H2483*Rules!$B$14+I2483*Rules!$B$15)</f>
        <v>0</v>
      </c>
      <c r="Q2483">
        <f>IF(A2483="","",IF(G2483&gt;=100,Rules!$B$18,IF(G2483&gt;=50,Rules!$B$17,IF(G2483&gt;=30,Rules!$B$16,0)))+IF(AND(F2483=1,D2483&lt;&gt;"BWL",G2483=0),Rules!$B$27,0))</f>
        <v>0</v>
      </c>
      <c r="R2483">
        <f>IF(A2483="","",J2483*Rules!$B$19+O2483*Rules!$B$22)</f>
        <v>0</v>
      </c>
      <c r="S2483">
        <f>IF(A2483="","",IF(J2483&gt;=4,Rules!$B$21,IF(J2483&gt;=3,Rules!$B$20,0)))</f>
        <v>0</v>
      </c>
      <c r="T2483">
        <f>IF(A2483="","",K2483*Rules!$B$23+L2483*Rules!$B$24+M2483*Rules!$B$25+N2483*Rules!$B$26)</f>
        <v>0</v>
      </c>
      <c r="U2483">
        <f t="shared" si="38"/>
        <v>0</v>
      </c>
    </row>
    <row r="2484" spans="1:21" x14ac:dyDescent="0.2">
      <c r="A2484" t="str">
        <f>MatchSquad!A2484</f>
        <v>M050</v>
      </c>
      <c r="B2484" t="str">
        <f>MatchSquad!B2484</f>
        <v>P208</v>
      </c>
      <c r="C2484" t="str">
        <f>MatchSquad!C2484</f>
        <v>Swapnil Singh</v>
      </c>
      <c r="D2484" t="str">
        <f>MatchSquad!D2484</f>
        <v>AR</v>
      </c>
      <c r="E2484" t="str">
        <f>MatchSquad!E2484</f>
        <v>RCB</v>
      </c>
      <c r="F2484">
        <f>MatchSquad!G2484</f>
        <v>0</v>
      </c>
      <c r="G2484">
        <f>IF(A2484="","",SUMIFS(BallByBall!$I$2:$I$501,BallByBall!$B$2:$B$501,A2484,BallByBall!$F$2:$F$501,B2484))</f>
        <v>0</v>
      </c>
      <c r="H2484">
        <f>IF(A2484="","",COUNTIFS(BallByBall!$B$2:$B$501,A2484,BallByBall!$F$2:$F$501,B2484,BallByBall!$Q$2:$Q$501,1))</f>
        <v>0</v>
      </c>
      <c r="I2484">
        <f>IF(A2484="","",COUNTIFS(BallByBall!$B$2:$B$501,A2484,BallByBall!$F$2:$F$501,B2484,BallByBall!$R$2:$R$501,1))</f>
        <v>0</v>
      </c>
      <c r="J2484">
        <f>IF(A2484="","",SUMIFS(BallByBall!$T$2:$T$501,BallByBall!$B$2:$B$501,A2484,BallByBall!$H$2:$H$501,B2484))</f>
        <v>0</v>
      </c>
      <c r="K2484">
        <f>IF(A2484="","",SUMIFS(BallByBall!$U$2:$U$501,BallByBall!$B$2:$B$501,A2484,BallByBall!$P$2:$P$501,B2484))</f>
        <v>0</v>
      </c>
      <c r="L2484">
        <f>IF(A2484="","",SUMIFS(BallByBall!$V$2:$V$501,BallByBall!$B$2:$B$501,A2484,BallByBall!$P$2:$P$501,B2484))</f>
        <v>0</v>
      </c>
      <c r="M2484">
        <f>IF(A2484="","",SUMIFS(BallByBall!$W$2:$W$501,BallByBall!$B$2:$B$501,A2484,BallByBall!$P$2:$P$501,B2484))</f>
        <v>0</v>
      </c>
      <c r="N2484">
        <f>IF(A2484="","",SUMIFS(BallByBall!$X$2:$X$501,BallByBall!$B$2:$B$501,A2484,BallByBall!$P$2:$P$501,B2484))</f>
        <v>0</v>
      </c>
      <c r="O2484">
        <f>IF(A2484="","",SUMIFS(OverSummary!$G$2:$G$101,OverSummary!$A$2:$A$101,A2484,OverSummary!$D$2:$D$101,B2484))</f>
        <v>0</v>
      </c>
      <c r="P2484">
        <f>IF(A2484="","",G2484*Rules!$B$13+H2484*Rules!$B$14+I2484*Rules!$B$15)</f>
        <v>0</v>
      </c>
      <c r="Q2484">
        <f>IF(A2484="","",IF(G2484&gt;=100,Rules!$B$18,IF(G2484&gt;=50,Rules!$B$17,IF(G2484&gt;=30,Rules!$B$16,0)))+IF(AND(F2484=1,D2484&lt;&gt;"BWL",G2484=0),Rules!$B$27,0))</f>
        <v>0</v>
      </c>
      <c r="R2484">
        <f>IF(A2484="","",J2484*Rules!$B$19+O2484*Rules!$B$22)</f>
        <v>0</v>
      </c>
      <c r="S2484">
        <f>IF(A2484="","",IF(J2484&gt;=4,Rules!$B$21,IF(J2484&gt;=3,Rules!$B$20,0)))</f>
        <v>0</v>
      </c>
      <c r="T2484">
        <f>IF(A2484="","",K2484*Rules!$B$23+L2484*Rules!$B$24+M2484*Rules!$B$25+N2484*Rules!$B$26)</f>
        <v>0</v>
      </c>
      <c r="U2484">
        <f t="shared" si="38"/>
        <v>0</v>
      </c>
    </row>
    <row r="2485" spans="1:21" x14ac:dyDescent="0.2">
      <c r="A2485" t="str">
        <f>MatchSquad!A2485</f>
        <v>M050</v>
      </c>
      <c r="B2485" t="str">
        <f>MatchSquad!B2485</f>
        <v>P209</v>
      </c>
      <c r="C2485" t="str">
        <f>MatchSquad!C2485</f>
        <v>Tim David</v>
      </c>
      <c r="D2485" t="str">
        <f>MatchSquad!D2485</f>
        <v>AR</v>
      </c>
      <c r="E2485" t="str">
        <f>MatchSquad!E2485</f>
        <v>RCB</v>
      </c>
      <c r="F2485">
        <f>MatchSquad!G2485</f>
        <v>0</v>
      </c>
      <c r="G2485">
        <f>IF(A2485="","",SUMIFS(BallByBall!$I$2:$I$501,BallByBall!$B$2:$B$501,A2485,BallByBall!$F$2:$F$501,B2485))</f>
        <v>0</v>
      </c>
      <c r="H2485">
        <f>IF(A2485="","",COUNTIFS(BallByBall!$B$2:$B$501,A2485,BallByBall!$F$2:$F$501,B2485,BallByBall!$Q$2:$Q$501,1))</f>
        <v>0</v>
      </c>
      <c r="I2485">
        <f>IF(A2485="","",COUNTIFS(BallByBall!$B$2:$B$501,A2485,BallByBall!$F$2:$F$501,B2485,BallByBall!$R$2:$R$501,1))</f>
        <v>0</v>
      </c>
      <c r="J2485">
        <f>IF(A2485="","",SUMIFS(BallByBall!$T$2:$T$501,BallByBall!$B$2:$B$501,A2485,BallByBall!$H$2:$H$501,B2485))</f>
        <v>0</v>
      </c>
      <c r="K2485">
        <f>IF(A2485="","",SUMIFS(BallByBall!$U$2:$U$501,BallByBall!$B$2:$B$501,A2485,BallByBall!$P$2:$P$501,B2485))</f>
        <v>0</v>
      </c>
      <c r="L2485">
        <f>IF(A2485="","",SUMIFS(BallByBall!$V$2:$V$501,BallByBall!$B$2:$B$501,A2485,BallByBall!$P$2:$P$501,B2485))</f>
        <v>0</v>
      </c>
      <c r="M2485">
        <f>IF(A2485="","",SUMIFS(BallByBall!$W$2:$W$501,BallByBall!$B$2:$B$501,A2485,BallByBall!$P$2:$P$501,B2485))</f>
        <v>0</v>
      </c>
      <c r="N2485">
        <f>IF(A2485="","",SUMIFS(BallByBall!$X$2:$X$501,BallByBall!$B$2:$B$501,A2485,BallByBall!$P$2:$P$501,B2485))</f>
        <v>0</v>
      </c>
      <c r="O2485">
        <f>IF(A2485="","",SUMIFS(OverSummary!$G$2:$G$101,OverSummary!$A$2:$A$101,A2485,OverSummary!$D$2:$D$101,B2485))</f>
        <v>0</v>
      </c>
      <c r="P2485">
        <f>IF(A2485="","",G2485*Rules!$B$13+H2485*Rules!$B$14+I2485*Rules!$B$15)</f>
        <v>0</v>
      </c>
      <c r="Q2485">
        <f>IF(A2485="","",IF(G2485&gt;=100,Rules!$B$18,IF(G2485&gt;=50,Rules!$B$17,IF(G2485&gt;=30,Rules!$B$16,0)))+IF(AND(F2485=1,D2485&lt;&gt;"BWL",G2485=0),Rules!$B$27,0))</f>
        <v>0</v>
      </c>
      <c r="R2485">
        <f>IF(A2485="","",J2485*Rules!$B$19+O2485*Rules!$B$22)</f>
        <v>0</v>
      </c>
      <c r="S2485">
        <f>IF(A2485="","",IF(J2485&gt;=4,Rules!$B$21,IF(J2485&gt;=3,Rules!$B$20,0)))</f>
        <v>0</v>
      </c>
      <c r="T2485">
        <f>IF(A2485="","",K2485*Rules!$B$23+L2485*Rules!$B$24+M2485*Rules!$B$25+N2485*Rules!$B$26)</f>
        <v>0</v>
      </c>
      <c r="U2485">
        <f t="shared" si="38"/>
        <v>0</v>
      </c>
    </row>
    <row r="2486" spans="1:21" x14ac:dyDescent="0.2">
      <c r="A2486" t="str">
        <f>MatchSquad!A2486</f>
        <v>M050</v>
      </c>
      <c r="B2486" t="str">
        <f>MatchSquad!B2486</f>
        <v>P210</v>
      </c>
      <c r="C2486" t="str">
        <f>MatchSquad!C2486</f>
        <v>Romario Shepherd</v>
      </c>
      <c r="D2486" t="str">
        <f>MatchSquad!D2486</f>
        <v>AR</v>
      </c>
      <c r="E2486" t="str">
        <f>MatchSquad!E2486</f>
        <v>RCB</v>
      </c>
      <c r="F2486">
        <f>MatchSquad!G2486</f>
        <v>0</v>
      </c>
      <c r="G2486">
        <f>IF(A2486="","",SUMIFS(BallByBall!$I$2:$I$501,BallByBall!$B$2:$B$501,A2486,BallByBall!$F$2:$F$501,B2486))</f>
        <v>0</v>
      </c>
      <c r="H2486">
        <f>IF(A2486="","",COUNTIFS(BallByBall!$B$2:$B$501,A2486,BallByBall!$F$2:$F$501,B2486,BallByBall!$Q$2:$Q$501,1))</f>
        <v>0</v>
      </c>
      <c r="I2486">
        <f>IF(A2486="","",COUNTIFS(BallByBall!$B$2:$B$501,A2486,BallByBall!$F$2:$F$501,B2486,BallByBall!$R$2:$R$501,1))</f>
        <v>0</v>
      </c>
      <c r="J2486">
        <f>IF(A2486="","",SUMIFS(BallByBall!$T$2:$T$501,BallByBall!$B$2:$B$501,A2486,BallByBall!$H$2:$H$501,B2486))</f>
        <v>0</v>
      </c>
      <c r="K2486">
        <f>IF(A2486="","",SUMIFS(BallByBall!$U$2:$U$501,BallByBall!$B$2:$B$501,A2486,BallByBall!$P$2:$P$501,B2486))</f>
        <v>0</v>
      </c>
      <c r="L2486">
        <f>IF(A2486="","",SUMIFS(BallByBall!$V$2:$V$501,BallByBall!$B$2:$B$501,A2486,BallByBall!$P$2:$P$501,B2486))</f>
        <v>0</v>
      </c>
      <c r="M2486">
        <f>IF(A2486="","",SUMIFS(BallByBall!$W$2:$W$501,BallByBall!$B$2:$B$501,A2486,BallByBall!$P$2:$P$501,B2486))</f>
        <v>0</v>
      </c>
      <c r="N2486">
        <f>IF(A2486="","",SUMIFS(BallByBall!$X$2:$X$501,BallByBall!$B$2:$B$501,A2486,BallByBall!$P$2:$P$501,B2486))</f>
        <v>0</v>
      </c>
      <c r="O2486">
        <f>IF(A2486="","",SUMIFS(OverSummary!$G$2:$G$101,OverSummary!$A$2:$A$101,A2486,OverSummary!$D$2:$D$101,B2486))</f>
        <v>0</v>
      </c>
      <c r="P2486">
        <f>IF(A2486="","",G2486*Rules!$B$13+H2486*Rules!$B$14+I2486*Rules!$B$15)</f>
        <v>0</v>
      </c>
      <c r="Q2486">
        <f>IF(A2486="","",IF(G2486&gt;=100,Rules!$B$18,IF(G2486&gt;=50,Rules!$B$17,IF(G2486&gt;=30,Rules!$B$16,0)))+IF(AND(F2486=1,D2486&lt;&gt;"BWL",G2486=0),Rules!$B$27,0))</f>
        <v>0</v>
      </c>
      <c r="R2486">
        <f>IF(A2486="","",J2486*Rules!$B$19+O2486*Rules!$B$22)</f>
        <v>0</v>
      </c>
      <c r="S2486">
        <f>IF(A2486="","",IF(J2486&gt;=4,Rules!$B$21,IF(J2486&gt;=3,Rules!$B$20,0)))</f>
        <v>0</v>
      </c>
      <c r="T2486">
        <f>IF(A2486="","",K2486*Rules!$B$23+L2486*Rules!$B$24+M2486*Rules!$B$25+N2486*Rules!$B$26)</f>
        <v>0</v>
      </c>
      <c r="U2486">
        <f t="shared" si="38"/>
        <v>0</v>
      </c>
    </row>
    <row r="2487" spans="1:21" x14ac:dyDescent="0.2">
      <c r="A2487" t="str">
        <f>MatchSquad!A2487</f>
        <v>M050</v>
      </c>
      <c r="B2487" t="str">
        <f>MatchSquad!B2487</f>
        <v>P211</v>
      </c>
      <c r="C2487" t="str">
        <f>MatchSquad!C2487</f>
        <v>Jacob Bethell</v>
      </c>
      <c r="D2487" t="str">
        <f>MatchSquad!D2487</f>
        <v>AR</v>
      </c>
      <c r="E2487" t="str">
        <f>MatchSquad!E2487</f>
        <v>RCB</v>
      </c>
      <c r="F2487">
        <f>MatchSquad!G2487</f>
        <v>0</v>
      </c>
      <c r="G2487">
        <f>IF(A2487="","",SUMIFS(BallByBall!$I$2:$I$501,BallByBall!$B$2:$B$501,A2487,BallByBall!$F$2:$F$501,B2487))</f>
        <v>0</v>
      </c>
      <c r="H2487">
        <f>IF(A2487="","",COUNTIFS(BallByBall!$B$2:$B$501,A2487,BallByBall!$F$2:$F$501,B2487,BallByBall!$Q$2:$Q$501,1))</f>
        <v>0</v>
      </c>
      <c r="I2487">
        <f>IF(A2487="","",COUNTIFS(BallByBall!$B$2:$B$501,A2487,BallByBall!$F$2:$F$501,B2487,BallByBall!$R$2:$R$501,1))</f>
        <v>0</v>
      </c>
      <c r="J2487">
        <f>IF(A2487="","",SUMIFS(BallByBall!$T$2:$T$501,BallByBall!$B$2:$B$501,A2487,BallByBall!$H$2:$H$501,B2487))</f>
        <v>0</v>
      </c>
      <c r="K2487">
        <f>IF(A2487="","",SUMIFS(BallByBall!$U$2:$U$501,BallByBall!$B$2:$B$501,A2487,BallByBall!$P$2:$P$501,B2487))</f>
        <v>0</v>
      </c>
      <c r="L2487">
        <f>IF(A2487="","",SUMIFS(BallByBall!$V$2:$V$501,BallByBall!$B$2:$B$501,A2487,BallByBall!$P$2:$P$501,B2487))</f>
        <v>0</v>
      </c>
      <c r="M2487">
        <f>IF(A2487="","",SUMIFS(BallByBall!$W$2:$W$501,BallByBall!$B$2:$B$501,A2487,BallByBall!$P$2:$P$501,B2487))</f>
        <v>0</v>
      </c>
      <c r="N2487">
        <f>IF(A2487="","",SUMIFS(BallByBall!$X$2:$X$501,BallByBall!$B$2:$B$501,A2487,BallByBall!$P$2:$P$501,B2487))</f>
        <v>0</v>
      </c>
      <c r="O2487">
        <f>IF(A2487="","",SUMIFS(OverSummary!$G$2:$G$101,OverSummary!$A$2:$A$101,A2487,OverSummary!$D$2:$D$101,B2487))</f>
        <v>0</v>
      </c>
      <c r="P2487">
        <f>IF(A2487="","",G2487*Rules!$B$13+H2487*Rules!$B$14+I2487*Rules!$B$15)</f>
        <v>0</v>
      </c>
      <c r="Q2487">
        <f>IF(A2487="","",IF(G2487&gt;=100,Rules!$B$18,IF(G2487&gt;=50,Rules!$B$17,IF(G2487&gt;=30,Rules!$B$16,0)))+IF(AND(F2487=1,D2487&lt;&gt;"BWL",G2487=0),Rules!$B$27,0))</f>
        <v>0</v>
      </c>
      <c r="R2487">
        <f>IF(A2487="","",J2487*Rules!$B$19+O2487*Rules!$B$22)</f>
        <v>0</v>
      </c>
      <c r="S2487">
        <f>IF(A2487="","",IF(J2487&gt;=4,Rules!$B$21,IF(J2487&gt;=3,Rules!$B$20,0)))</f>
        <v>0</v>
      </c>
      <c r="T2487">
        <f>IF(A2487="","",K2487*Rules!$B$23+L2487*Rules!$B$24+M2487*Rules!$B$25+N2487*Rules!$B$26)</f>
        <v>0</v>
      </c>
      <c r="U2487">
        <f t="shared" si="38"/>
        <v>0</v>
      </c>
    </row>
    <row r="2488" spans="1:21" x14ac:dyDescent="0.2">
      <c r="A2488" t="str">
        <f>MatchSquad!A2488</f>
        <v>M050</v>
      </c>
      <c r="B2488" t="str">
        <f>MatchSquad!B2488</f>
        <v>P212</v>
      </c>
      <c r="C2488" t="str">
        <f>MatchSquad!C2488</f>
        <v>Venkatesh Iyer</v>
      </c>
      <c r="D2488" t="str">
        <f>MatchSquad!D2488</f>
        <v>AR</v>
      </c>
      <c r="E2488" t="str">
        <f>MatchSquad!E2488</f>
        <v>RCB</v>
      </c>
      <c r="F2488">
        <f>MatchSquad!G2488</f>
        <v>0</v>
      </c>
      <c r="G2488">
        <f>IF(A2488="","",SUMIFS(BallByBall!$I$2:$I$501,BallByBall!$B$2:$B$501,A2488,BallByBall!$F$2:$F$501,B2488))</f>
        <v>0</v>
      </c>
      <c r="H2488">
        <f>IF(A2488="","",COUNTIFS(BallByBall!$B$2:$B$501,A2488,BallByBall!$F$2:$F$501,B2488,BallByBall!$Q$2:$Q$501,1))</f>
        <v>0</v>
      </c>
      <c r="I2488">
        <f>IF(A2488="","",COUNTIFS(BallByBall!$B$2:$B$501,A2488,BallByBall!$F$2:$F$501,B2488,BallByBall!$R$2:$R$501,1))</f>
        <v>0</v>
      </c>
      <c r="J2488">
        <f>IF(A2488="","",SUMIFS(BallByBall!$T$2:$T$501,BallByBall!$B$2:$B$501,A2488,BallByBall!$H$2:$H$501,B2488))</f>
        <v>0</v>
      </c>
      <c r="K2488">
        <f>IF(A2488="","",SUMIFS(BallByBall!$U$2:$U$501,BallByBall!$B$2:$B$501,A2488,BallByBall!$P$2:$P$501,B2488))</f>
        <v>0</v>
      </c>
      <c r="L2488">
        <f>IF(A2488="","",SUMIFS(BallByBall!$V$2:$V$501,BallByBall!$B$2:$B$501,A2488,BallByBall!$P$2:$P$501,B2488))</f>
        <v>0</v>
      </c>
      <c r="M2488">
        <f>IF(A2488="","",SUMIFS(BallByBall!$W$2:$W$501,BallByBall!$B$2:$B$501,A2488,BallByBall!$P$2:$P$501,B2488))</f>
        <v>0</v>
      </c>
      <c r="N2488">
        <f>IF(A2488="","",SUMIFS(BallByBall!$X$2:$X$501,BallByBall!$B$2:$B$501,A2488,BallByBall!$P$2:$P$501,B2488))</f>
        <v>0</v>
      </c>
      <c r="O2488">
        <f>IF(A2488="","",SUMIFS(OverSummary!$G$2:$G$101,OverSummary!$A$2:$A$101,A2488,OverSummary!$D$2:$D$101,B2488))</f>
        <v>0</v>
      </c>
      <c r="P2488">
        <f>IF(A2488="","",G2488*Rules!$B$13+H2488*Rules!$B$14+I2488*Rules!$B$15)</f>
        <v>0</v>
      </c>
      <c r="Q2488">
        <f>IF(A2488="","",IF(G2488&gt;=100,Rules!$B$18,IF(G2488&gt;=50,Rules!$B$17,IF(G2488&gt;=30,Rules!$B$16,0)))+IF(AND(F2488=1,D2488&lt;&gt;"BWL",G2488=0),Rules!$B$27,0))</f>
        <v>0</v>
      </c>
      <c r="R2488">
        <f>IF(A2488="","",J2488*Rules!$B$19+O2488*Rules!$B$22)</f>
        <v>0</v>
      </c>
      <c r="S2488">
        <f>IF(A2488="","",IF(J2488&gt;=4,Rules!$B$21,IF(J2488&gt;=3,Rules!$B$20,0)))</f>
        <v>0</v>
      </c>
      <c r="T2488">
        <f>IF(A2488="","",K2488*Rules!$B$23+L2488*Rules!$B$24+M2488*Rules!$B$25+N2488*Rules!$B$26)</f>
        <v>0</v>
      </c>
      <c r="U2488">
        <f t="shared" si="38"/>
        <v>0</v>
      </c>
    </row>
    <row r="2489" spans="1:21" x14ac:dyDescent="0.2">
      <c r="A2489" t="str">
        <f>MatchSquad!A2489</f>
        <v>M050</v>
      </c>
      <c r="B2489" t="str">
        <f>MatchSquad!B2489</f>
        <v>P213</v>
      </c>
      <c r="C2489" t="str">
        <f>MatchSquad!C2489</f>
        <v>Satvik Deswal</v>
      </c>
      <c r="D2489" t="str">
        <f>MatchSquad!D2489</f>
        <v>AR</v>
      </c>
      <c r="E2489" t="str">
        <f>MatchSquad!E2489</f>
        <v>RCB</v>
      </c>
      <c r="F2489">
        <f>MatchSquad!G2489</f>
        <v>0</v>
      </c>
      <c r="G2489">
        <f>IF(A2489="","",SUMIFS(BallByBall!$I$2:$I$501,BallByBall!$B$2:$B$501,A2489,BallByBall!$F$2:$F$501,B2489))</f>
        <v>0</v>
      </c>
      <c r="H2489">
        <f>IF(A2489="","",COUNTIFS(BallByBall!$B$2:$B$501,A2489,BallByBall!$F$2:$F$501,B2489,BallByBall!$Q$2:$Q$501,1))</f>
        <v>0</v>
      </c>
      <c r="I2489">
        <f>IF(A2489="","",COUNTIFS(BallByBall!$B$2:$B$501,A2489,BallByBall!$F$2:$F$501,B2489,BallByBall!$R$2:$R$501,1))</f>
        <v>0</v>
      </c>
      <c r="J2489">
        <f>IF(A2489="","",SUMIFS(BallByBall!$T$2:$T$501,BallByBall!$B$2:$B$501,A2489,BallByBall!$H$2:$H$501,B2489))</f>
        <v>0</v>
      </c>
      <c r="K2489">
        <f>IF(A2489="","",SUMIFS(BallByBall!$U$2:$U$501,BallByBall!$B$2:$B$501,A2489,BallByBall!$P$2:$P$501,B2489))</f>
        <v>0</v>
      </c>
      <c r="L2489">
        <f>IF(A2489="","",SUMIFS(BallByBall!$V$2:$V$501,BallByBall!$B$2:$B$501,A2489,BallByBall!$P$2:$P$501,B2489))</f>
        <v>0</v>
      </c>
      <c r="M2489">
        <f>IF(A2489="","",SUMIFS(BallByBall!$W$2:$W$501,BallByBall!$B$2:$B$501,A2489,BallByBall!$P$2:$P$501,B2489))</f>
        <v>0</v>
      </c>
      <c r="N2489">
        <f>IF(A2489="","",SUMIFS(BallByBall!$X$2:$X$501,BallByBall!$B$2:$B$501,A2489,BallByBall!$P$2:$P$501,B2489))</f>
        <v>0</v>
      </c>
      <c r="O2489">
        <f>IF(A2489="","",SUMIFS(OverSummary!$G$2:$G$101,OverSummary!$A$2:$A$101,A2489,OverSummary!$D$2:$D$101,B2489))</f>
        <v>0</v>
      </c>
      <c r="P2489">
        <f>IF(A2489="","",G2489*Rules!$B$13+H2489*Rules!$B$14+I2489*Rules!$B$15)</f>
        <v>0</v>
      </c>
      <c r="Q2489">
        <f>IF(A2489="","",IF(G2489&gt;=100,Rules!$B$18,IF(G2489&gt;=50,Rules!$B$17,IF(G2489&gt;=30,Rules!$B$16,0)))+IF(AND(F2489=1,D2489&lt;&gt;"BWL",G2489=0),Rules!$B$27,0))</f>
        <v>0</v>
      </c>
      <c r="R2489">
        <f>IF(A2489="","",J2489*Rules!$B$19+O2489*Rules!$B$22)</f>
        <v>0</v>
      </c>
      <c r="S2489">
        <f>IF(A2489="","",IF(J2489&gt;=4,Rules!$B$21,IF(J2489&gt;=3,Rules!$B$20,0)))</f>
        <v>0</v>
      </c>
      <c r="T2489">
        <f>IF(A2489="","",K2489*Rules!$B$23+L2489*Rules!$B$24+M2489*Rules!$B$25+N2489*Rules!$B$26)</f>
        <v>0</v>
      </c>
      <c r="U2489">
        <f t="shared" si="38"/>
        <v>0</v>
      </c>
    </row>
    <row r="2490" spans="1:21" x14ac:dyDescent="0.2">
      <c r="A2490" t="str">
        <f>MatchSquad!A2490</f>
        <v>M050</v>
      </c>
      <c r="B2490" t="str">
        <f>MatchSquad!B2490</f>
        <v>P214</v>
      </c>
      <c r="C2490" t="str">
        <f>MatchSquad!C2490</f>
        <v>Mangesh Yadav</v>
      </c>
      <c r="D2490" t="str">
        <f>MatchSquad!D2490</f>
        <v>AR</v>
      </c>
      <c r="E2490" t="str">
        <f>MatchSquad!E2490</f>
        <v>RCB</v>
      </c>
      <c r="F2490">
        <f>MatchSquad!G2490</f>
        <v>0</v>
      </c>
      <c r="G2490">
        <f>IF(A2490="","",SUMIFS(BallByBall!$I$2:$I$501,BallByBall!$B$2:$B$501,A2490,BallByBall!$F$2:$F$501,B2490))</f>
        <v>0</v>
      </c>
      <c r="H2490">
        <f>IF(A2490="","",COUNTIFS(BallByBall!$B$2:$B$501,A2490,BallByBall!$F$2:$F$501,B2490,BallByBall!$Q$2:$Q$501,1))</f>
        <v>0</v>
      </c>
      <c r="I2490">
        <f>IF(A2490="","",COUNTIFS(BallByBall!$B$2:$B$501,A2490,BallByBall!$F$2:$F$501,B2490,BallByBall!$R$2:$R$501,1))</f>
        <v>0</v>
      </c>
      <c r="J2490">
        <f>IF(A2490="","",SUMIFS(BallByBall!$T$2:$T$501,BallByBall!$B$2:$B$501,A2490,BallByBall!$H$2:$H$501,B2490))</f>
        <v>0</v>
      </c>
      <c r="K2490">
        <f>IF(A2490="","",SUMIFS(BallByBall!$U$2:$U$501,BallByBall!$B$2:$B$501,A2490,BallByBall!$P$2:$P$501,B2490))</f>
        <v>0</v>
      </c>
      <c r="L2490">
        <f>IF(A2490="","",SUMIFS(BallByBall!$V$2:$V$501,BallByBall!$B$2:$B$501,A2490,BallByBall!$P$2:$P$501,B2490))</f>
        <v>0</v>
      </c>
      <c r="M2490">
        <f>IF(A2490="","",SUMIFS(BallByBall!$W$2:$W$501,BallByBall!$B$2:$B$501,A2490,BallByBall!$P$2:$P$501,B2490))</f>
        <v>0</v>
      </c>
      <c r="N2490">
        <f>IF(A2490="","",SUMIFS(BallByBall!$X$2:$X$501,BallByBall!$B$2:$B$501,A2490,BallByBall!$P$2:$P$501,B2490))</f>
        <v>0</v>
      </c>
      <c r="O2490">
        <f>IF(A2490="","",SUMIFS(OverSummary!$G$2:$G$101,OverSummary!$A$2:$A$101,A2490,OverSummary!$D$2:$D$101,B2490))</f>
        <v>0</v>
      </c>
      <c r="P2490">
        <f>IF(A2490="","",G2490*Rules!$B$13+H2490*Rules!$B$14+I2490*Rules!$B$15)</f>
        <v>0</v>
      </c>
      <c r="Q2490">
        <f>IF(A2490="","",IF(G2490&gt;=100,Rules!$B$18,IF(G2490&gt;=50,Rules!$B$17,IF(G2490&gt;=30,Rules!$B$16,0)))+IF(AND(F2490=1,D2490&lt;&gt;"BWL",G2490=0),Rules!$B$27,0))</f>
        <v>0</v>
      </c>
      <c r="R2490">
        <f>IF(A2490="","",J2490*Rules!$B$19+O2490*Rules!$B$22)</f>
        <v>0</v>
      </c>
      <c r="S2490">
        <f>IF(A2490="","",IF(J2490&gt;=4,Rules!$B$21,IF(J2490&gt;=3,Rules!$B$20,0)))</f>
        <v>0</v>
      </c>
      <c r="T2490">
        <f>IF(A2490="","",K2490*Rules!$B$23+L2490*Rules!$B$24+M2490*Rules!$B$25+N2490*Rules!$B$26)</f>
        <v>0</v>
      </c>
      <c r="U2490">
        <f t="shared" si="38"/>
        <v>0</v>
      </c>
    </row>
    <row r="2491" spans="1:21" x14ac:dyDescent="0.2">
      <c r="A2491" t="str">
        <f>MatchSquad!A2491</f>
        <v>M050</v>
      </c>
      <c r="B2491" t="str">
        <f>MatchSquad!B2491</f>
        <v>P215</v>
      </c>
      <c r="C2491" t="str">
        <f>MatchSquad!C2491</f>
        <v>Vicky Ostwal</v>
      </c>
      <c r="D2491" t="str">
        <f>MatchSquad!D2491</f>
        <v>AR</v>
      </c>
      <c r="E2491" t="str">
        <f>MatchSquad!E2491</f>
        <v>RCB</v>
      </c>
      <c r="F2491">
        <f>MatchSquad!G2491</f>
        <v>0</v>
      </c>
      <c r="G2491">
        <f>IF(A2491="","",SUMIFS(BallByBall!$I$2:$I$501,BallByBall!$B$2:$B$501,A2491,BallByBall!$F$2:$F$501,B2491))</f>
        <v>0</v>
      </c>
      <c r="H2491">
        <f>IF(A2491="","",COUNTIFS(BallByBall!$B$2:$B$501,A2491,BallByBall!$F$2:$F$501,B2491,BallByBall!$Q$2:$Q$501,1))</f>
        <v>0</v>
      </c>
      <c r="I2491">
        <f>IF(A2491="","",COUNTIFS(BallByBall!$B$2:$B$501,A2491,BallByBall!$F$2:$F$501,B2491,BallByBall!$R$2:$R$501,1))</f>
        <v>0</v>
      </c>
      <c r="J2491">
        <f>IF(A2491="","",SUMIFS(BallByBall!$T$2:$T$501,BallByBall!$B$2:$B$501,A2491,BallByBall!$H$2:$H$501,B2491))</f>
        <v>0</v>
      </c>
      <c r="K2491">
        <f>IF(A2491="","",SUMIFS(BallByBall!$U$2:$U$501,BallByBall!$B$2:$B$501,A2491,BallByBall!$P$2:$P$501,B2491))</f>
        <v>0</v>
      </c>
      <c r="L2491">
        <f>IF(A2491="","",SUMIFS(BallByBall!$V$2:$V$501,BallByBall!$B$2:$B$501,A2491,BallByBall!$P$2:$P$501,B2491))</f>
        <v>0</v>
      </c>
      <c r="M2491">
        <f>IF(A2491="","",SUMIFS(BallByBall!$W$2:$W$501,BallByBall!$B$2:$B$501,A2491,BallByBall!$P$2:$P$501,B2491))</f>
        <v>0</v>
      </c>
      <c r="N2491">
        <f>IF(A2491="","",SUMIFS(BallByBall!$X$2:$X$501,BallByBall!$B$2:$B$501,A2491,BallByBall!$P$2:$P$501,B2491))</f>
        <v>0</v>
      </c>
      <c r="O2491">
        <f>IF(A2491="","",SUMIFS(OverSummary!$G$2:$G$101,OverSummary!$A$2:$A$101,A2491,OverSummary!$D$2:$D$101,B2491))</f>
        <v>0</v>
      </c>
      <c r="P2491">
        <f>IF(A2491="","",G2491*Rules!$B$13+H2491*Rules!$B$14+I2491*Rules!$B$15)</f>
        <v>0</v>
      </c>
      <c r="Q2491">
        <f>IF(A2491="","",IF(G2491&gt;=100,Rules!$B$18,IF(G2491&gt;=50,Rules!$B$17,IF(G2491&gt;=30,Rules!$B$16,0)))+IF(AND(F2491=1,D2491&lt;&gt;"BWL",G2491=0),Rules!$B$27,0))</f>
        <v>0</v>
      </c>
      <c r="R2491">
        <f>IF(A2491="","",J2491*Rules!$B$19+O2491*Rules!$B$22)</f>
        <v>0</v>
      </c>
      <c r="S2491">
        <f>IF(A2491="","",IF(J2491&gt;=4,Rules!$B$21,IF(J2491&gt;=3,Rules!$B$20,0)))</f>
        <v>0</v>
      </c>
      <c r="T2491">
        <f>IF(A2491="","",K2491*Rules!$B$23+L2491*Rules!$B$24+M2491*Rules!$B$25+N2491*Rules!$B$26)</f>
        <v>0</v>
      </c>
      <c r="U2491">
        <f t="shared" si="38"/>
        <v>0</v>
      </c>
    </row>
    <row r="2492" spans="1:21" x14ac:dyDescent="0.2">
      <c r="A2492" t="str">
        <f>MatchSquad!A2492</f>
        <v>M050</v>
      </c>
      <c r="B2492" t="str">
        <f>MatchSquad!B2492</f>
        <v>P216</v>
      </c>
      <c r="C2492" t="str">
        <f>MatchSquad!C2492</f>
        <v>Vihaan Malhotra</v>
      </c>
      <c r="D2492" t="str">
        <f>MatchSquad!D2492</f>
        <v>AR</v>
      </c>
      <c r="E2492" t="str">
        <f>MatchSquad!E2492</f>
        <v>RCB</v>
      </c>
      <c r="F2492">
        <f>MatchSquad!G2492</f>
        <v>0</v>
      </c>
      <c r="G2492">
        <f>IF(A2492="","",SUMIFS(BallByBall!$I$2:$I$501,BallByBall!$B$2:$B$501,A2492,BallByBall!$F$2:$F$501,B2492))</f>
        <v>0</v>
      </c>
      <c r="H2492">
        <f>IF(A2492="","",COUNTIFS(BallByBall!$B$2:$B$501,A2492,BallByBall!$F$2:$F$501,B2492,BallByBall!$Q$2:$Q$501,1))</f>
        <v>0</v>
      </c>
      <c r="I2492">
        <f>IF(A2492="","",COUNTIFS(BallByBall!$B$2:$B$501,A2492,BallByBall!$F$2:$F$501,B2492,BallByBall!$R$2:$R$501,1))</f>
        <v>0</v>
      </c>
      <c r="J2492">
        <f>IF(A2492="","",SUMIFS(BallByBall!$T$2:$T$501,BallByBall!$B$2:$B$501,A2492,BallByBall!$H$2:$H$501,B2492))</f>
        <v>0</v>
      </c>
      <c r="K2492">
        <f>IF(A2492="","",SUMIFS(BallByBall!$U$2:$U$501,BallByBall!$B$2:$B$501,A2492,BallByBall!$P$2:$P$501,B2492))</f>
        <v>0</v>
      </c>
      <c r="L2492">
        <f>IF(A2492="","",SUMIFS(BallByBall!$V$2:$V$501,BallByBall!$B$2:$B$501,A2492,BallByBall!$P$2:$P$501,B2492))</f>
        <v>0</v>
      </c>
      <c r="M2492">
        <f>IF(A2492="","",SUMIFS(BallByBall!$W$2:$W$501,BallByBall!$B$2:$B$501,A2492,BallByBall!$P$2:$P$501,B2492))</f>
        <v>0</v>
      </c>
      <c r="N2492">
        <f>IF(A2492="","",SUMIFS(BallByBall!$X$2:$X$501,BallByBall!$B$2:$B$501,A2492,BallByBall!$P$2:$P$501,B2492))</f>
        <v>0</v>
      </c>
      <c r="O2492">
        <f>IF(A2492="","",SUMIFS(OverSummary!$G$2:$G$101,OverSummary!$A$2:$A$101,A2492,OverSummary!$D$2:$D$101,B2492))</f>
        <v>0</v>
      </c>
      <c r="P2492">
        <f>IF(A2492="","",G2492*Rules!$B$13+H2492*Rules!$B$14+I2492*Rules!$B$15)</f>
        <v>0</v>
      </c>
      <c r="Q2492">
        <f>IF(A2492="","",IF(G2492&gt;=100,Rules!$B$18,IF(G2492&gt;=50,Rules!$B$17,IF(G2492&gt;=30,Rules!$B$16,0)))+IF(AND(F2492=1,D2492&lt;&gt;"BWL",G2492=0),Rules!$B$27,0))</f>
        <v>0</v>
      </c>
      <c r="R2492">
        <f>IF(A2492="","",J2492*Rules!$B$19+O2492*Rules!$B$22)</f>
        <v>0</v>
      </c>
      <c r="S2492">
        <f>IF(A2492="","",IF(J2492&gt;=4,Rules!$B$21,IF(J2492&gt;=3,Rules!$B$20,0)))</f>
        <v>0</v>
      </c>
      <c r="T2492">
        <f>IF(A2492="","",K2492*Rules!$B$23+L2492*Rules!$B$24+M2492*Rules!$B$25+N2492*Rules!$B$26)</f>
        <v>0</v>
      </c>
      <c r="U2492">
        <f t="shared" si="38"/>
        <v>0</v>
      </c>
    </row>
    <row r="2493" spans="1:21" x14ac:dyDescent="0.2">
      <c r="A2493" t="str">
        <f>MatchSquad!A2493</f>
        <v>M050</v>
      </c>
      <c r="B2493" t="str">
        <f>MatchSquad!B2493</f>
        <v>P217</v>
      </c>
      <c r="C2493" t="str">
        <f>MatchSquad!C2493</f>
        <v>Kanishk Chouhan</v>
      </c>
      <c r="D2493" t="str">
        <f>MatchSquad!D2493</f>
        <v>AR</v>
      </c>
      <c r="E2493" t="str">
        <f>MatchSquad!E2493</f>
        <v>RCB</v>
      </c>
      <c r="F2493">
        <f>MatchSquad!G2493</f>
        <v>0</v>
      </c>
      <c r="G2493">
        <f>IF(A2493="","",SUMIFS(BallByBall!$I$2:$I$501,BallByBall!$B$2:$B$501,A2493,BallByBall!$F$2:$F$501,B2493))</f>
        <v>0</v>
      </c>
      <c r="H2493">
        <f>IF(A2493="","",COUNTIFS(BallByBall!$B$2:$B$501,A2493,BallByBall!$F$2:$F$501,B2493,BallByBall!$Q$2:$Q$501,1))</f>
        <v>0</v>
      </c>
      <c r="I2493">
        <f>IF(A2493="","",COUNTIFS(BallByBall!$B$2:$B$501,A2493,BallByBall!$F$2:$F$501,B2493,BallByBall!$R$2:$R$501,1))</f>
        <v>0</v>
      </c>
      <c r="J2493">
        <f>IF(A2493="","",SUMIFS(BallByBall!$T$2:$T$501,BallByBall!$B$2:$B$501,A2493,BallByBall!$H$2:$H$501,B2493))</f>
        <v>0</v>
      </c>
      <c r="K2493">
        <f>IF(A2493="","",SUMIFS(BallByBall!$U$2:$U$501,BallByBall!$B$2:$B$501,A2493,BallByBall!$P$2:$P$501,B2493))</f>
        <v>0</v>
      </c>
      <c r="L2493">
        <f>IF(A2493="","",SUMIFS(BallByBall!$V$2:$V$501,BallByBall!$B$2:$B$501,A2493,BallByBall!$P$2:$P$501,B2493))</f>
        <v>0</v>
      </c>
      <c r="M2493">
        <f>IF(A2493="","",SUMIFS(BallByBall!$W$2:$W$501,BallByBall!$B$2:$B$501,A2493,BallByBall!$P$2:$P$501,B2493))</f>
        <v>0</v>
      </c>
      <c r="N2493">
        <f>IF(A2493="","",SUMIFS(BallByBall!$X$2:$X$501,BallByBall!$B$2:$B$501,A2493,BallByBall!$P$2:$P$501,B2493))</f>
        <v>0</v>
      </c>
      <c r="O2493">
        <f>IF(A2493="","",SUMIFS(OverSummary!$G$2:$G$101,OverSummary!$A$2:$A$101,A2493,OverSummary!$D$2:$D$101,B2493))</f>
        <v>0</v>
      </c>
      <c r="P2493">
        <f>IF(A2493="","",G2493*Rules!$B$13+H2493*Rules!$B$14+I2493*Rules!$B$15)</f>
        <v>0</v>
      </c>
      <c r="Q2493">
        <f>IF(A2493="","",IF(G2493&gt;=100,Rules!$B$18,IF(G2493&gt;=50,Rules!$B$17,IF(G2493&gt;=30,Rules!$B$16,0)))+IF(AND(F2493=1,D2493&lt;&gt;"BWL",G2493=0),Rules!$B$27,0))</f>
        <v>0</v>
      </c>
      <c r="R2493">
        <f>IF(A2493="","",J2493*Rules!$B$19+O2493*Rules!$B$22)</f>
        <v>0</v>
      </c>
      <c r="S2493">
        <f>IF(A2493="","",IF(J2493&gt;=4,Rules!$B$21,IF(J2493&gt;=3,Rules!$B$20,0)))</f>
        <v>0</v>
      </c>
      <c r="T2493">
        <f>IF(A2493="","",K2493*Rules!$B$23+L2493*Rules!$B$24+M2493*Rules!$B$25+N2493*Rules!$B$26)</f>
        <v>0</v>
      </c>
      <c r="U2493">
        <f t="shared" si="38"/>
        <v>0</v>
      </c>
    </row>
    <row r="2494" spans="1:21" x14ac:dyDescent="0.2">
      <c r="A2494" t="str">
        <f>MatchSquad!A2494</f>
        <v>M050</v>
      </c>
      <c r="B2494" t="str">
        <f>MatchSquad!B2494</f>
        <v>P218</v>
      </c>
      <c r="C2494" t="str">
        <f>MatchSquad!C2494</f>
        <v>Josh Hazlewood</v>
      </c>
      <c r="D2494" t="str">
        <f>MatchSquad!D2494</f>
        <v>BWL</v>
      </c>
      <c r="E2494" t="str">
        <f>MatchSquad!E2494</f>
        <v>RCB</v>
      </c>
      <c r="F2494">
        <f>MatchSquad!G2494</f>
        <v>0</v>
      </c>
      <c r="G2494">
        <f>IF(A2494="","",SUMIFS(BallByBall!$I$2:$I$501,BallByBall!$B$2:$B$501,A2494,BallByBall!$F$2:$F$501,B2494))</f>
        <v>0</v>
      </c>
      <c r="H2494">
        <f>IF(A2494="","",COUNTIFS(BallByBall!$B$2:$B$501,A2494,BallByBall!$F$2:$F$501,B2494,BallByBall!$Q$2:$Q$501,1))</f>
        <v>0</v>
      </c>
      <c r="I2494">
        <f>IF(A2494="","",COUNTIFS(BallByBall!$B$2:$B$501,A2494,BallByBall!$F$2:$F$501,B2494,BallByBall!$R$2:$R$501,1))</f>
        <v>0</v>
      </c>
      <c r="J2494">
        <f>IF(A2494="","",SUMIFS(BallByBall!$T$2:$T$501,BallByBall!$B$2:$B$501,A2494,BallByBall!$H$2:$H$501,B2494))</f>
        <v>0</v>
      </c>
      <c r="K2494">
        <f>IF(A2494="","",SUMIFS(BallByBall!$U$2:$U$501,BallByBall!$B$2:$B$501,A2494,BallByBall!$P$2:$P$501,B2494))</f>
        <v>0</v>
      </c>
      <c r="L2494">
        <f>IF(A2494="","",SUMIFS(BallByBall!$V$2:$V$501,BallByBall!$B$2:$B$501,A2494,BallByBall!$P$2:$P$501,B2494))</f>
        <v>0</v>
      </c>
      <c r="M2494">
        <f>IF(A2494="","",SUMIFS(BallByBall!$W$2:$W$501,BallByBall!$B$2:$B$501,A2494,BallByBall!$P$2:$P$501,B2494))</f>
        <v>0</v>
      </c>
      <c r="N2494">
        <f>IF(A2494="","",SUMIFS(BallByBall!$X$2:$X$501,BallByBall!$B$2:$B$501,A2494,BallByBall!$P$2:$P$501,B2494))</f>
        <v>0</v>
      </c>
      <c r="O2494">
        <f>IF(A2494="","",SUMIFS(OverSummary!$G$2:$G$101,OverSummary!$A$2:$A$101,A2494,OverSummary!$D$2:$D$101,B2494))</f>
        <v>0</v>
      </c>
      <c r="P2494">
        <f>IF(A2494="","",G2494*Rules!$B$13+H2494*Rules!$B$14+I2494*Rules!$B$15)</f>
        <v>0</v>
      </c>
      <c r="Q2494">
        <f>IF(A2494="","",IF(G2494&gt;=100,Rules!$B$18,IF(G2494&gt;=50,Rules!$B$17,IF(G2494&gt;=30,Rules!$B$16,0)))+IF(AND(F2494=1,D2494&lt;&gt;"BWL",G2494=0),Rules!$B$27,0))</f>
        <v>0</v>
      </c>
      <c r="R2494">
        <f>IF(A2494="","",J2494*Rules!$B$19+O2494*Rules!$B$22)</f>
        <v>0</v>
      </c>
      <c r="S2494">
        <f>IF(A2494="","",IF(J2494&gt;=4,Rules!$B$21,IF(J2494&gt;=3,Rules!$B$20,0)))</f>
        <v>0</v>
      </c>
      <c r="T2494">
        <f>IF(A2494="","",K2494*Rules!$B$23+L2494*Rules!$B$24+M2494*Rules!$B$25+N2494*Rules!$B$26)</f>
        <v>0</v>
      </c>
      <c r="U2494">
        <f t="shared" si="38"/>
        <v>0</v>
      </c>
    </row>
    <row r="2495" spans="1:21" x14ac:dyDescent="0.2">
      <c r="A2495" t="str">
        <f>MatchSquad!A2495</f>
        <v>M050</v>
      </c>
      <c r="B2495" t="str">
        <f>MatchSquad!B2495</f>
        <v>P219</v>
      </c>
      <c r="C2495" t="str">
        <f>MatchSquad!C2495</f>
        <v>Rasikh Dar</v>
      </c>
      <c r="D2495" t="str">
        <f>MatchSquad!D2495</f>
        <v>BWL</v>
      </c>
      <c r="E2495" t="str">
        <f>MatchSquad!E2495</f>
        <v>RCB</v>
      </c>
      <c r="F2495">
        <f>MatchSquad!G2495</f>
        <v>0</v>
      </c>
      <c r="G2495">
        <f>IF(A2495="","",SUMIFS(BallByBall!$I$2:$I$501,BallByBall!$B$2:$B$501,A2495,BallByBall!$F$2:$F$501,B2495))</f>
        <v>0</v>
      </c>
      <c r="H2495">
        <f>IF(A2495="","",COUNTIFS(BallByBall!$B$2:$B$501,A2495,BallByBall!$F$2:$F$501,B2495,BallByBall!$Q$2:$Q$501,1))</f>
        <v>0</v>
      </c>
      <c r="I2495">
        <f>IF(A2495="","",COUNTIFS(BallByBall!$B$2:$B$501,A2495,BallByBall!$F$2:$F$501,B2495,BallByBall!$R$2:$R$501,1))</f>
        <v>0</v>
      </c>
      <c r="J2495">
        <f>IF(A2495="","",SUMIFS(BallByBall!$T$2:$T$501,BallByBall!$B$2:$B$501,A2495,BallByBall!$H$2:$H$501,B2495))</f>
        <v>0</v>
      </c>
      <c r="K2495">
        <f>IF(A2495="","",SUMIFS(BallByBall!$U$2:$U$501,BallByBall!$B$2:$B$501,A2495,BallByBall!$P$2:$P$501,B2495))</f>
        <v>0</v>
      </c>
      <c r="L2495">
        <f>IF(A2495="","",SUMIFS(BallByBall!$V$2:$V$501,BallByBall!$B$2:$B$501,A2495,BallByBall!$P$2:$P$501,B2495))</f>
        <v>0</v>
      </c>
      <c r="M2495">
        <f>IF(A2495="","",SUMIFS(BallByBall!$W$2:$W$501,BallByBall!$B$2:$B$501,A2495,BallByBall!$P$2:$P$501,B2495))</f>
        <v>0</v>
      </c>
      <c r="N2495">
        <f>IF(A2495="","",SUMIFS(BallByBall!$X$2:$X$501,BallByBall!$B$2:$B$501,A2495,BallByBall!$P$2:$P$501,B2495))</f>
        <v>0</v>
      </c>
      <c r="O2495">
        <f>IF(A2495="","",SUMIFS(OverSummary!$G$2:$G$101,OverSummary!$A$2:$A$101,A2495,OverSummary!$D$2:$D$101,B2495))</f>
        <v>0</v>
      </c>
      <c r="P2495">
        <f>IF(A2495="","",G2495*Rules!$B$13+H2495*Rules!$B$14+I2495*Rules!$B$15)</f>
        <v>0</v>
      </c>
      <c r="Q2495">
        <f>IF(A2495="","",IF(G2495&gt;=100,Rules!$B$18,IF(G2495&gt;=50,Rules!$B$17,IF(G2495&gt;=30,Rules!$B$16,0)))+IF(AND(F2495=1,D2495&lt;&gt;"BWL",G2495=0),Rules!$B$27,0))</f>
        <v>0</v>
      </c>
      <c r="R2495">
        <f>IF(A2495="","",J2495*Rules!$B$19+O2495*Rules!$B$22)</f>
        <v>0</v>
      </c>
      <c r="S2495">
        <f>IF(A2495="","",IF(J2495&gt;=4,Rules!$B$21,IF(J2495&gt;=3,Rules!$B$20,0)))</f>
        <v>0</v>
      </c>
      <c r="T2495">
        <f>IF(A2495="","",K2495*Rules!$B$23+L2495*Rules!$B$24+M2495*Rules!$B$25+N2495*Rules!$B$26)</f>
        <v>0</v>
      </c>
      <c r="U2495">
        <f t="shared" si="38"/>
        <v>0</v>
      </c>
    </row>
    <row r="2496" spans="1:21" x14ac:dyDescent="0.2">
      <c r="A2496" t="str">
        <f>MatchSquad!A2496</f>
        <v>M050</v>
      </c>
      <c r="B2496" t="str">
        <f>MatchSquad!B2496</f>
        <v>P220</v>
      </c>
      <c r="C2496" t="str">
        <f>MatchSquad!C2496</f>
        <v>Suyash Sharma</v>
      </c>
      <c r="D2496" t="str">
        <f>MatchSquad!D2496</f>
        <v>BWL</v>
      </c>
      <c r="E2496" t="str">
        <f>MatchSquad!E2496</f>
        <v>RCB</v>
      </c>
      <c r="F2496">
        <f>MatchSquad!G2496</f>
        <v>0</v>
      </c>
      <c r="G2496">
        <f>IF(A2496="","",SUMIFS(BallByBall!$I$2:$I$501,BallByBall!$B$2:$B$501,A2496,BallByBall!$F$2:$F$501,B2496))</f>
        <v>0</v>
      </c>
      <c r="H2496">
        <f>IF(A2496="","",COUNTIFS(BallByBall!$B$2:$B$501,A2496,BallByBall!$F$2:$F$501,B2496,BallByBall!$Q$2:$Q$501,1))</f>
        <v>0</v>
      </c>
      <c r="I2496">
        <f>IF(A2496="","",COUNTIFS(BallByBall!$B$2:$B$501,A2496,BallByBall!$F$2:$F$501,B2496,BallByBall!$R$2:$R$501,1))</f>
        <v>0</v>
      </c>
      <c r="J2496">
        <f>IF(A2496="","",SUMIFS(BallByBall!$T$2:$T$501,BallByBall!$B$2:$B$501,A2496,BallByBall!$H$2:$H$501,B2496))</f>
        <v>0</v>
      </c>
      <c r="K2496">
        <f>IF(A2496="","",SUMIFS(BallByBall!$U$2:$U$501,BallByBall!$B$2:$B$501,A2496,BallByBall!$P$2:$P$501,B2496))</f>
        <v>0</v>
      </c>
      <c r="L2496">
        <f>IF(A2496="","",SUMIFS(BallByBall!$V$2:$V$501,BallByBall!$B$2:$B$501,A2496,BallByBall!$P$2:$P$501,B2496))</f>
        <v>0</v>
      </c>
      <c r="M2496">
        <f>IF(A2496="","",SUMIFS(BallByBall!$W$2:$W$501,BallByBall!$B$2:$B$501,A2496,BallByBall!$P$2:$P$501,B2496))</f>
        <v>0</v>
      </c>
      <c r="N2496">
        <f>IF(A2496="","",SUMIFS(BallByBall!$X$2:$X$501,BallByBall!$B$2:$B$501,A2496,BallByBall!$P$2:$P$501,B2496))</f>
        <v>0</v>
      </c>
      <c r="O2496">
        <f>IF(A2496="","",SUMIFS(OverSummary!$G$2:$G$101,OverSummary!$A$2:$A$101,A2496,OverSummary!$D$2:$D$101,B2496))</f>
        <v>0</v>
      </c>
      <c r="P2496">
        <f>IF(A2496="","",G2496*Rules!$B$13+H2496*Rules!$B$14+I2496*Rules!$B$15)</f>
        <v>0</v>
      </c>
      <c r="Q2496">
        <f>IF(A2496="","",IF(G2496&gt;=100,Rules!$B$18,IF(G2496&gt;=50,Rules!$B$17,IF(G2496&gt;=30,Rules!$B$16,0)))+IF(AND(F2496=1,D2496&lt;&gt;"BWL",G2496=0),Rules!$B$27,0))</f>
        <v>0</v>
      </c>
      <c r="R2496">
        <f>IF(A2496="","",J2496*Rules!$B$19+O2496*Rules!$B$22)</f>
        <v>0</v>
      </c>
      <c r="S2496">
        <f>IF(A2496="","",IF(J2496&gt;=4,Rules!$B$21,IF(J2496&gt;=3,Rules!$B$20,0)))</f>
        <v>0</v>
      </c>
      <c r="T2496">
        <f>IF(A2496="","",K2496*Rules!$B$23+L2496*Rules!$B$24+M2496*Rules!$B$25+N2496*Rules!$B$26)</f>
        <v>0</v>
      </c>
      <c r="U2496">
        <f t="shared" si="38"/>
        <v>0</v>
      </c>
    </row>
    <row r="2497" spans="1:21" x14ac:dyDescent="0.2">
      <c r="A2497" t="str">
        <f>MatchSquad!A2497</f>
        <v>M050</v>
      </c>
      <c r="B2497" t="str">
        <f>MatchSquad!B2497</f>
        <v>P221</v>
      </c>
      <c r="C2497" t="str">
        <f>MatchSquad!C2497</f>
        <v>Bhuvneshwar Kumar</v>
      </c>
      <c r="D2497" t="str">
        <f>MatchSquad!D2497</f>
        <v>BWL</v>
      </c>
      <c r="E2497" t="str">
        <f>MatchSquad!E2497</f>
        <v>RCB</v>
      </c>
      <c r="F2497">
        <f>MatchSquad!G2497</f>
        <v>0</v>
      </c>
      <c r="G2497">
        <f>IF(A2497="","",SUMIFS(BallByBall!$I$2:$I$501,BallByBall!$B$2:$B$501,A2497,BallByBall!$F$2:$F$501,B2497))</f>
        <v>0</v>
      </c>
      <c r="H2497">
        <f>IF(A2497="","",COUNTIFS(BallByBall!$B$2:$B$501,A2497,BallByBall!$F$2:$F$501,B2497,BallByBall!$Q$2:$Q$501,1))</f>
        <v>0</v>
      </c>
      <c r="I2497">
        <f>IF(A2497="","",COUNTIFS(BallByBall!$B$2:$B$501,A2497,BallByBall!$F$2:$F$501,B2497,BallByBall!$R$2:$R$501,1))</f>
        <v>0</v>
      </c>
      <c r="J2497">
        <f>IF(A2497="","",SUMIFS(BallByBall!$T$2:$T$501,BallByBall!$B$2:$B$501,A2497,BallByBall!$H$2:$H$501,B2497))</f>
        <v>0</v>
      </c>
      <c r="K2497">
        <f>IF(A2497="","",SUMIFS(BallByBall!$U$2:$U$501,BallByBall!$B$2:$B$501,A2497,BallByBall!$P$2:$P$501,B2497))</f>
        <v>0</v>
      </c>
      <c r="L2497">
        <f>IF(A2497="","",SUMIFS(BallByBall!$V$2:$V$501,BallByBall!$B$2:$B$501,A2497,BallByBall!$P$2:$P$501,B2497))</f>
        <v>0</v>
      </c>
      <c r="M2497">
        <f>IF(A2497="","",SUMIFS(BallByBall!$W$2:$W$501,BallByBall!$B$2:$B$501,A2497,BallByBall!$P$2:$P$501,B2497))</f>
        <v>0</v>
      </c>
      <c r="N2497">
        <f>IF(A2497="","",SUMIFS(BallByBall!$X$2:$X$501,BallByBall!$B$2:$B$501,A2497,BallByBall!$P$2:$P$501,B2497))</f>
        <v>0</v>
      </c>
      <c r="O2497">
        <f>IF(A2497="","",SUMIFS(OverSummary!$G$2:$G$101,OverSummary!$A$2:$A$101,A2497,OverSummary!$D$2:$D$101,B2497))</f>
        <v>0</v>
      </c>
      <c r="P2497">
        <f>IF(A2497="","",G2497*Rules!$B$13+H2497*Rules!$B$14+I2497*Rules!$B$15)</f>
        <v>0</v>
      </c>
      <c r="Q2497">
        <f>IF(A2497="","",IF(G2497&gt;=100,Rules!$B$18,IF(G2497&gt;=50,Rules!$B$17,IF(G2497&gt;=30,Rules!$B$16,0)))+IF(AND(F2497=1,D2497&lt;&gt;"BWL",G2497=0),Rules!$B$27,0))</f>
        <v>0</v>
      </c>
      <c r="R2497">
        <f>IF(A2497="","",J2497*Rules!$B$19+O2497*Rules!$B$22)</f>
        <v>0</v>
      </c>
      <c r="S2497">
        <f>IF(A2497="","",IF(J2497&gt;=4,Rules!$B$21,IF(J2497&gt;=3,Rules!$B$20,0)))</f>
        <v>0</v>
      </c>
      <c r="T2497">
        <f>IF(A2497="","",K2497*Rules!$B$23+L2497*Rules!$B$24+M2497*Rules!$B$25+N2497*Rules!$B$26)</f>
        <v>0</v>
      </c>
      <c r="U2497">
        <f t="shared" si="38"/>
        <v>0</v>
      </c>
    </row>
    <row r="2498" spans="1:21" x14ac:dyDescent="0.2">
      <c r="A2498" t="str">
        <f>MatchSquad!A2498</f>
        <v>M050</v>
      </c>
      <c r="B2498" t="str">
        <f>MatchSquad!B2498</f>
        <v>P222</v>
      </c>
      <c r="C2498" t="str">
        <f>MatchSquad!C2498</f>
        <v>Nuwan Thushara</v>
      </c>
      <c r="D2498" t="str">
        <f>MatchSquad!D2498</f>
        <v>BWL</v>
      </c>
      <c r="E2498" t="str">
        <f>MatchSquad!E2498</f>
        <v>RCB</v>
      </c>
      <c r="F2498">
        <f>MatchSquad!G2498</f>
        <v>0</v>
      </c>
      <c r="G2498">
        <f>IF(A2498="","",SUMIFS(BallByBall!$I$2:$I$501,BallByBall!$B$2:$B$501,A2498,BallByBall!$F$2:$F$501,B2498))</f>
        <v>0</v>
      </c>
      <c r="H2498">
        <f>IF(A2498="","",COUNTIFS(BallByBall!$B$2:$B$501,A2498,BallByBall!$F$2:$F$501,B2498,BallByBall!$Q$2:$Q$501,1))</f>
        <v>0</v>
      </c>
      <c r="I2498">
        <f>IF(A2498="","",COUNTIFS(BallByBall!$B$2:$B$501,A2498,BallByBall!$F$2:$F$501,B2498,BallByBall!$R$2:$R$501,1))</f>
        <v>0</v>
      </c>
      <c r="J2498">
        <f>IF(A2498="","",SUMIFS(BallByBall!$T$2:$T$501,BallByBall!$B$2:$B$501,A2498,BallByBall!$H$2:$H$501,B2498))</f>
        <v>0</v>
      </c>
      <c r="K2498">
        <f>IF(A2498="","",SUMIFS(BallByBall!$U$2:$U$501,BallByBall!$B$2:$B$501,A2498,BallByBall!$P$2:$P$501,B2498))</f>
        <v>0</v>
      </c>
      <c r="L2498">
        <f>IF(A2498="","",SUMIFS(BallByBall!$V$2:$V$501,BallByBall!$B$2:$B$501,A2498,BallByBall!$P$2:$P$501,B2498))</f>
        <v>0</v>
      </c>
      <c r="M2498">
        <f>IF(A2498="","",SUMIFS(BallByBall!$W$2:$W$501,BallByBall!$B$2:$B$501,A2498,BallByBall!$P$2:$P$501,B2498))</f>
        <v>0</v>
      </c>
      <c r="N2498">
        <f>IF(A2498="","",SUMIFS(BallByBall!$X$2:$X$501,BallByBall!$B$2:$B$501,A2498,BallByBall!$P$2:$P$501,B2498))</f>
        <v>0</v>
      </c>
      <c r="O2498">
        <f>IF(A2498="","",SUMIFS(OverSummary!$G$2:$G$101,OverSummary!$A$2:$A$101,A2498,OverSummary!$D$2:$D$101,B2498))</f>
        <v>0</v>
      </c>
      <c r="P2498">
        <f>IF(A2498="","",G2498*Rules!$B$13+H2498*Rules!$B$14+I2498*Rules!$B$15)</f>
        <v>0</v>
      </c>
      <c r="Q2498">
        <f>IF(A2498="","",IF(G2498&gt;=100,Rules!$B$18,IF(G2498&gt;=50,Rules!$B$17,IF(G2498&gt;=30,Rules!$B$16,0)))+IF(AND(F2498=1,D2498&lt;&gt;"BWL",G2498=0),Rules!$B$27,0))</f>
        <v>0</v>
      </c>
      <c r="R2498">
        <f>IF(A2498="","",J2498*Rules!$B$19+O2498*Rules!$B$22)</f>
        <v>0</v>
      </c>
      <c r="S2498">
        <f>IF(A2498="","",IF(J2498&gt;=4,Rules!$B$21,IF(J2498&gt;=3,Rules!$B$20,0)))</f>
        <v>0</v>
      </c>
      <c r="T2498">
        <f>IF(A2498="","",K2498*Rules!$B$23+L2498*Rules!$B$24+M2498*Rules!$B$25+N2498*Rules!$B$26)</f>
        <v>0</v>
      </c>
      <c r="U2498">
        <f t="shared" ref="U2498:U2561" si="39">IF(A2498="","",P2498+Q2498+R2498+S2498+T2498)</f>
        <v>0</v>
      </c>
    </row>
    <row r="2499" spans="1:21" x14ac:dyDescent="0.2">
      <c r="A2499" t="str">
        <f>MatchSquad!A2499</f>
        <v>M050</v>
      </c>
      <c r="B2499" t="str">
        <f>MatchSquad!B2499</f>
        <v>P223</v>
      </c>
      <c r="C2499" t="str">
        <f>MatchSquad!C2499</f>
        <v>Abhinandan Singh</v>
      </c>
      <c r="D2499" t="str">
        <f>MatchSquad!D2499</f>
        <v>BWL</v>
      </c>
      <c r="E2499" t="str">
        <f>MatchSquad!E2499</f>
        <v>RCB</v>
      </c>
      <c r="F2499">
        <f>MatchSquad!G2499</f>
        <v>0</v>
      </c>
      <c r="G2499">
        <f>IF(A2499="","",SUMIFS(BallByBall!$I$2:$I$501,BallByBall!$B$2:$B$501,A2499,BallByBall!$F$2:$F$501,B2499))</f>
        <v>0</v>
      </c>
      <c r="H2499">
        <f>IF(A2499="","",COUNTIFS(BallByBall!$B$2:$B$501,A2499,BallByBall!$F$2:$F$501,B2499,BallByBall!$Q$2:$Q$501,1))</f>
        <v>0</v>
      </c>
      <c r="I2499">
        <f>IF(A2499="","",COUNTIFS(BallByBall!$B$2:$B$501,A2499,BallByBall!$F$2:$F$501,B2499,BallByBall!$R$2:$R$501,1))</f>
        <v>0</v>
      </c>
      <c r="J2499">
        <f>IF(A2499="","",SUMIFS(BallByBall!$T$2:$T$501,BallByBall!$B$2:$B$501,A2499,BallByBall!$H$2:$H$501,B2499))</f>
        <v>0</v>
      </c>
      <c r="K2499">
        <f>IF(A2499="","",SUMIFS(BallByBall!$U$2:$U$501,BallByBall!$B$2:$B$501,A2499,BallByBall!$P$2:$P$501,B2499))</f>
        <v>0</v>
      </c>
      <c r="L2499">
        <f>IF(A2499="","",SUMIFS(BallByBall!$V$2:$V$501,BallByBall!$B$2:$B$501,A2499,BallByBall!$P$2:$P$501,B2499))</f>
        <v>0</v>
      </c>
      <c r="M2499">
        <f>IF(A2499="","",SUMIFS(BallByBall!$W$2:$W$501,BallByBall!$B$2:$B$501,A2499,BallByBall!$P$2:$P$501,B2499))</f>
        <v>0</v>
      </c>
      <c r="N2499">
        <f>IF(A2499="","",SUMIFS(BallByBall!$X$2:$X$501,BallByBall!$B$2:$B$501,A2499,BallByBall!$P$2:$P$501,B2499))</f>
        <v>0</v>
      </c>
      <c r="O2499">
        <f>IF(A2499="","",SUMIFS(OverSummary!$G$2:$G$101,OverSummary!$A$2:$A$101,A2499,OverSummary!$D$2:$D$101,B2499))</f>
        <v>0</v>
      </c>
      <c r="P2499">
        <f>IF(A2499="","",G2499*Rules!$B$13+H2499*Rules!$B$14+I2499*Rules!$B$15)</f>
        <v>0</v>
      </c>
      <c r="Q2499">
        <f>IF(A2499="","",IF(G2499&gt;=100,Rules!$B$18,IF(G2499&gt;=50,Rules!$B$17,IF(G2499&gt;=30,Rules!$B$16,0)))+IF(AND(F2499=1,D2499&lt;&gt;"BWL",G2499=0),Rules!$B$27,0))</f>
        <v>0</v>
      </c>
      <c r="R2499">
        <f>IF(A2499="","",J2499*Rules!$B$19+O2499*Rules!$B$22)</f>
        <v>0</v>
      </c>
      <c r="S2499">
        <f>IF(A2499="","",IF(J2499&gt;=4,Rules!$B$21,IF(J2499&gt;=3,Rules!$B$20,0)))</f>
        <v>0</v>
      </c>
      <c r="T2499">
        <f>IF(A2499="","",K2499*Rules!$B$23+L2499*Rules!$B$24+M2499*Rules!$B$25+N2499*Rules!$B$26)</f>
        <v>0</v>
      </c>
      <c r="U2499">
        <f t="shared" si="39"/>
        <v>0</v>
      </c>
    </row>
    <row r="2500" spans="1:21" x14ac:dyDescent="0.2">
      <c r="A2500" t="str">
        <f>MatchSquad!A2500</f>
        <v>M050</v>
      </c>
      <c r="B2500" t="str">
        <f>MatchSquad!B2500</f>
        <v>P224</v>
      </c>
      <c r="C2500" t="str">
        <f>MatchSquad!C2500</f>
        <v>Jacob Duffy</v>
      </c>
      <c r="D2500" t="str">
        <f>MatchSquad!D2500</f>
        <v>BWL</v>
      </c>
      <c r="E2500" t="str">
        <f>MatchSquad!E2500</f>
        <v>RCB</v>
      </c>
      <c r="F2500">
        <f>MatchSquad!G2500</f>
        <v>0</v>
      </c>
      <c r="G2500">
        <f>IF(A2500="","",SUMIFS(BallByBall!$I$2:$I$501,BallByBall!$B$2:$B$501,A2500,BallByBall!$F$2:$F$501,B2500))</f>
        <v>0</v>
      </c>
      <c r="H2500">
        <f>IF(A2500="","",COUNTIFS(BallByBall!$B$2:$B$501,A2500,BallByBall!$F$2:$F$501,B2500,BallByBall!$Q$2:$Q$501,1))</f>
        <v>0</v>
      </c>
      <c r="I2500">
        <f>IF(A2500="","",COUNTIFS(BallByBall!$B$2:$B$501,A2500,BallByBall!$F$2:$F$501,B2500,BallByBall!$R$2:$R$501,1))</f>
        <v>0</v>
      </c>
      <c r="J2500">
        <f>IF(A2500="","",SUMIFS(BallByBall!$T$2:$T$501,BallByBall!$B$2:$B$501,A2500,BallByBall!$H$2:$H$501,B2500))</f>
        <v>0</v>
      </c>
      <c r="K2500">
        <f>IF(A2500="","",SUMIFS(BallByBall!$U$2:$U$501,BallByBall!$B$2:$B$501,A2500,BallByBall!$P$2:$P$501,B2500))</f>
        <v>0</v>
      </c>
      <c r="L2500">
        <f>IF(A2500="","",SUMIFS(BallByBall!$V$2:$V$501,BallByBall!$B$2:$B$501,A2500,BallByBall!$P$2:$P$501,B2500))</f>
        <v>0</v>
      </c>
      <c r="M2500">
        <f>IF(A2500="","",SUMIFS(BallByBall!$W$2:$W$501,BallByBall!$B$2:$B$501,A2500,BallByBall!$P$2:$P$501,B2500))</f>
        <v>0</v>
      </c>
      <c r="N2500">
        <f>IF(A2500="","",SUMIFS(BallByBall!$X$2:$X$501,BallByBall!$B$2:$B$501,A2500,BallByBall!$P$2:$P$501,B2500))</f>
        <v>0</v>
      </c>
      <c r="O2500">
        <f>IF(A2500="","",SUMIFS(OverSummary!$G$2:$G$101,OverSummary!$A$2:$A$101,A2500,OverSummary!$D$2:$D$101,B2500))</f>
        <v>0</v>
      </c>
      <c r="P2500">
        <f>IF(A2500="","",G2500*Rules!$B$13+H2500*Rules!$B$14+I2500*Rules!$B$15)</f>
        <v>0</v>
      </c>
      <c r="Q2500">
        <f>IF(A2500="","",IF(G2500&gt;=100,Rules!$B$18,IF(G2500&gt;=50,Rules!$B$17,IF(G2500&gt;=30,Rules!$B$16,0)))+IF(AND(F2500=1,D2500&lt;&gt;"BWL",G2500=0),Rules!$B$27,0))</f>
        <v>0</v>
      </c>
      <c r="R2500">
        <f>IF(A2500="","",J2500*Rules!$B$19+O2500*Rules!$B$22)</f>
        <v>0</v>
      </c>
      <c r="S2500">
        <f>IF(A2500="","",IF(J2500&gt;=4,Rules!$B$21,IF(J2500&gt;=3,Rules!$B$20,0)))</f>
        <v>0</v>
      </c>
      <c r="T2500">
        <f>IF(A2500="","",K2500*Rules!$B$23+L2500*Rules!$B$24+M2500*Rules!$B$25+N2500*Rules!$B$26)</f>
        <v>0</v>
      </c>
      <c r="U2500">
        <f t="shared" si="39"/>
        <v>0</v>
      </c>
    </row>
    <row r="2501" spans="1:21" x14ac:dyDescent="0.2">
      <c r="A2501" t="str">
        <f>MatchSquad!A2501</f>
        <v>M050</v>
      </c>
      <c r="B2501" t="str">
        <f>MatchSquad!B2501</f>
        <v>P225</v>
      </c>
      <c r="C2501" t="str">
        <f>MatchSquad!C2501</f>
        <v>Yash Dayal</v>
      </c>
      <c r="D2501" t="str">
        <f>MatchSquad!D2501</f>
        <v>BWL</v>
      </c>
      <c r="E2501" t="str">
        <f>MatchSquad!E2501</f>
        <v>RCB</v>
      </c>
      <c r="F2501">
        <f>MatchSquad!G2501</f>
        <v>0</v>
      </c>
      <c r="G2501">
        <f>IF(A2501="","",SUMIFS(BallByBall!$I$2:$I$501,BallByBall!$B$2:$B$501,A2501,BallByBall!$F$2:$F$501,B2501))</f>
        <v>0</v>
      </c>
      <c r="H2501">
        <f>IF(A2501="","",COUNTIFS(BallByBall!$B$2:$B$501,A2501,BallByBall!$F$2:$F$501,B2501,BallByBall!$Q$2:$Q$501,1))</f>
        <v>0</v>
      </c>
      <c r="I2501">
        <f>IF(A2501="","",COUNTIFS(BallByBall!$B$2:$B$501,A2501,BallByBall!$F$2:$F$501,B2501,BallByBall!$R$2:$R$501,1))</f>
        <v>0</v>
      </c>
      <c r="J2501">
        <f>IF(A2501="","",SUMIFS(BallByBall!$T$2:$T$501,BallByBall!$B$2:$B$501,A2501,BallByBall!$H$2:$H$501,B2501))</f>
        <v>0</v>
      </c>
      <c r="K2501">
        <f>IF(A2501="","",SUMIFS(BallByBall!$U$2:$U$501,BallByBall!$B$2:$B$501,A2501,BallByBall!$P$2:$P$501,B2501))</f>
        <v>0</v>
      </c>
      <c r="L2501">
        <f>IF(A2501="","",SUMIFS(BallByBall!$V$2:$V$501,BallByBall!$B$2:$B$501,A2501,BallByBall!$P$2:$P$501,B2501))</f>
        <v>0</v>
      </c>
      <c r="M2501">
        <f>IF(A2501="","",SUMIFS(BallByBall!$W$2:$W$501,BallByBall!$B$2:$B$501,A2501,BallByBall!$P$2:$P$501,B2501))</f>
        <v>0</v>
      </c>
      <c r="N2501">
        <f>IF(A2501="","",SUMIFS(BallByBall!$X$2:$X$501,BallByBall!$B$2:$B$501,A2501,BallByBall!$P$2:$P$501,B2501))</f>
        <v>0</v>
      </c>
      <c r="O2501">
        <f>IF(A2501="","",SUMIFS(OverSummary!$G$2:$G$101,OverSummary!$A$2:$A$101,A2501,OverSummary!$D$2:$D$101,B2501))</f>
        <v>0</v>
      </c>
      <c r="P2501">
        <f>IF(A2501="","",G2501*Rules!$B$13+H2501*Rules!$B$14+I2501*Rules!$B$15)</f>
        <v>0</v>
      </c>
      <c r="Q2501">
        <f>IF(A2501="","",IF(G2501&gt;=100,Rules!$B$18,IF(G2501&gt;=50,Rules!$B$17,IF(G2501&gt;=30,Rules!$B$16,0)))+IF(AND(F2501=1,D2501&lt;&gt;"BWL",G2501=0),Rules!$B$27,0))</f>
        <v>0</v>
      </c>
      <c r="R2501">
        <f>IF(A2501="","",J2501*Rules!$B$19+O2501*Rules!$B$22)</f>
        <v>0</v>
      </c>
      <c r="S2501">
        <f>IF(A2501="","",IF(J2501&gt;=4,Rules!$B$21,IF(J2501&gt;=3,Rules!$B$20,0)))</f>
        <v>0</v>
      </c>
      <c r="T2501">
        <f>IF(A2501="","",K2501*Rules!$B$23+L2501*Rules!$B$24+M2501*Rules!$B$25+N2501*Rules!$B$26)</f>
        <v>0</v>
      </c>
      <c r="U2501">
        <f t="shared" si="39"/>
        <v>0</v>
      </c>
    </row>
    <row r="2502" spans="1:21" x14ac:dyDescent="0.2">
      <c r="A2502" t="str">
        <f>MatchSquad!A2502</f>
        <v>M051</v>
      </c>
      <c r="B2502" t="str">
        <f>MatchSquad!B2502</f>
        <v>P026</v>
      </c>
      <c r="C2502" t="str">
        <f>MatchSquad!C2502</f>
        <v>KL Rahul</v>
      </c>
      <c r="D2502" t="str">
        <f>MatchSquad!D2502</f>
        <v>WK</v>
      </c>
      <c r="E2502" t="str">
        <f>MatchSquad!E2502</f>
        <v>DC</v>
      </c>
      <c r="F2502">
        <f>MatchSquad!G2502</f>
        <v>0</v>
      </c>
      <c r="G2502">
        <f>IF(A2502="","",SUMIFS(BallByBall!$I$2:$I$501,BallByBall!$B$2:$B$501,A2502,BallByBall!$F$2:$F$501,B2502))</f>
        <v>0</v>
      </c>
      <c r="H2502">
        <f>IF(A2502="","",COUNTIFS(BallByBall!$B$2:$B$501,A2502,BallByBall!$F$2:$F$501,B2502,BallByBall!$Q$2:$Q$501,1))</f>
        <v>0</v>
      </c>
      <c r="I2502">
        <f>IF(A2502="","",COUNTIFS(BallByBall!$B$2:$B$501,A2502,BallByBall!$F$2:$F$501,B2502,BallByBall!$R$2:$R$501,1))</f>
        <v>0</v>
      </c>
      <c r="J2502">
        <f>IF(A2502="","",SUMIFS(BallByBall!$T$2:$T$501,BallByBall!$B$2:$B$501,A2502,BallByBall!$H$2:$H$501,B2502))</f>
        <v>0</v>
      </c>
      <c r="K2502">
        <f>IF(A2502="","",SUMIFS(BallByBall!$U$2:$U$501,BallByBall!$B$2:$B$501,A2502,BallByBall!$P$2:$P$501,B2502))</f>
        <v>0</v>
      </c>
      <c r="L2502">
        <f>IF(A2502="","",SUMIFS(BallByBall!$V$2:$V$501,BallByBall!$B$2:$B$501,A2502,BallByBall!$P$2:$P$501,B2502))</f>
        <v>0</v>
      </c>
      <c r="M2502">
        <f>IF(A2502="","",SUMIFS(BallByBall!$W$2:$W$501,BallByBall!$B$2:$B$501,A2502,BallByBall!$P$2:$P$501,B2502))</f>
        <v>0</v>
      </c>
      <c r="N2502">
        <f>IF(A2502="","",SUMIFS(BallByBall!$X$2:$X$501,BallByBall!$B$2:$B$501,A2502,BallByBall!$P$2:$P$501,B2502))</f>
        <v>0</v>
      </c>
      <c r="O2502">
        <f>IF(A2502="","",SUMIFS(OverSummary!$G$2:$G$101,OverSummary!$A$2:$A$101,A2502,OverSummary!$D$2:$D$101,B2502))</f>
        <v>0</v>
      </c>
      <c r="P2502">
        <f>IF(A2502="","",G2502*Rules!$B$13+H2502*Rules!$B$14+I2502*Rules!$B$15)</f>
        <v>0</v>
      </c>
      <c r="Q2502">
        <f>IF(A2502="","",IF(G2502&gt;=100,Rules!$B$18,IF(G2502&gt;=50,Rules!$B$17,IF(G2502&gt;=30,Rules!$B$16,0)))+IF(AND(F2502=1,D2502&lt;&gt;"BWL",G2502=0),Rules!$B$27,0))</f>
        <v>0</v>
      </c>
      <c r="R2502">
        <f>IF(A2502="","",J2502*Rules!$B$19+O2502*Rules!$B$22)</f>
        <v>0</v>
      </c>
      <c r="S2502">
        <f>IF(A2502="","",IF(J2502&gt;=4,Rules!$B$21,IF(J2502&gt;=3,Rules!$B$20,0)))</f>
        <v>0</v>
      </c>
      <c r="T2502">
        <f>IF(A2502="","",K2502*Rules!$B$23+L2502*Rules!$B$24+M2502*Rules!$B$25+N2502*Rules!$B$26)</f>
        <v>0</v>
      </c>
      <c r="U2502">
        <f t="shared" si="39"/>
        <v>0</v>
      </c>
    </row>
    <row r="2503" spans="1:21" x14ac:dyDescent="0.2">
      <c r="A2503" t="str">
        <f>MatchSquad!A2503</f>
        <v>M051</v>
      </c>
      <c r="B2503" t="str">
        <f>MatchSquad!B2503</f>
        <v>P027</v>
      </c>
      <c r="C2503" t="str">
        <f>MatchSquad!C2503</f>
        <v>Karun Nair</v>
      </c>
      <c r="D2503" t="str">
        <f>MatchSquad!D2503</f>
        <v>BAT</v>
      </c>
      <c r="E2503" t="str">
        <f>MatchSquad!E2503</f>
        <v>DC</v>
      </c>
      <c r="F2503">
        <f>MatchSquad!G2503</f>
        <v>0</v>
      </c>
      <c r="G2503">
        <f>IF(A2503="","",SUMIFS(BallByBall!$I$2:$I$501,BallByBall!$B$2:$B$501,A2503,BallByBall!$F$2:$F$501,B2503))</f>
        <v>0</v>
      </c>
      <c r="H2503">
        <f>IF(A2503="","",COUNTIFS(BallByBall!$B$2:$B$501,A2503,BallByBall!$F$2:$F$501,B2503,BallByBall!$Q$2:$Q$501,1))</f>
        <v>0</v>
      </c>
      <c r="I2503">
        <f>IF(A2503="","",COUNTIFS(BallByBall!$B$2:$B$501,A2503,BallByBall!$F$2:$F$501,B2503,BallByBall!$R$2:$R$501,1))</f>
        <v>0</v>
      </c>
      <c r="J2503">
        <f>IF(A2503="","",SUMIFS(BallByBall!$T$2:$T$501,BallByBall!$B$2:$B$501,A2503,BallByBall!$H$2:$H$501,B2503))</f>
        <v>0</v>
      </c>
      <c r="K2503">
        <f>IF(A2503="","",SUMIFS(BallByBall!$U$2:$U$501,BallByBall!$B$2:$B$501,A2503,BallByBall!$P$2:$P$501,B2503))</f>
        <v>0</v>
      </c>
      <c r="L2503">
        <f>IF(A2503="","",SUMIFS(BallByBall!$V$2:$V$501,BallByBall!$B$2:$B$501,A2503,BallByBall!$P$2:$P$501,B2503))</f>
        <v>0</v>
      </c>
      <c r="M2503">
        <f>IF(A2503="","",SUMIFS(BallByBall!$W$2:$W$501,BallByBall!$B$2:$B$501,A2503,BallByBall!$P$2:$P$501,B2503))</f>
        <v>0</v>
      </c>
      <c r="N2503">
        <f>IF(A2503="","",SUMIFS(BallByBall!$X$2:$X$501,BallByBall!$B$2:$B$501,A2503,BallByBall!$P$2:$P$501,B2503))</f>
        <v>0</v>
      </c>
      <c r="O2503">
        <f>IF(A2503="","",SUMIFS(OverSummary!$G$2:$G$101,OverSummary!$A$2:$A$101,A2503,OverSummary!$D$2:$D$101,B2503))</f>
        <v>0</v>
      </c>
      <c r="P2503">
        <f>IF(A2503="","",G2503*Rules!$B$13+H2503*Rules!$B$14+I2503*Rules!$B$15)</f>
        <v>0</v>
      </c>
      <c r="Q2503">
        <f>IF(A2503="","",IF(G2503&gt;=100,Rules!$B$18,IF(G2503&gt;=50,Rules!$B$17,IF(G2503&gt;=30,Rules!$B$16,0)))+IF(AND(F2503=1,D2503&lt;&gt;"BWL",G2503=0),Rules!$B$27,0))</f>
        <v>0</v>
      </c>
      <c r="R2503">
        <f>IF(A2503="","",J2503*Rules!$B$19+O2503*Rules!$B$22)</f>
        <v>0</v>
      </c>
      <c r="S2503">
        <f>IF(A2503="","",IF(J2503&gt;=4,Rules!$B$21,IF(J2503&gt;=3,Rules!$B$20,0)))</f>
        <v>0</v>
      </c>
      <c r="T2503">
        <f>IF(A2503="","",K2503*Rules!$B$23+L2503*Rules!$B$24+M2503*Rules!$B$25+N2503*Rules!$B$26)</f>
        <v>0</v>
      </c>
      <c r="U2503">
        <f t="shared" si="39"/>
        <v>0</v>
      </c>
    </row>
    <row r="2504" spans="1:21" x14ac:dyDescent="0.2">
      <c r="A2504" t="str">
        <f>MatchSquad!A2504</f>
        <v>M051</v>
      </c>
      <c r="B2504" t="str">
        <f>MatchSquad!B2504</f>
        <v>P028</v>
      </c>
      <c r="C2504" t="str">
        <f>MatchSquad!C2504</f>
        <v>David Miller</v>
      </c>
      <c r="D2504" t="str">
        <f>MatchSquad!D2504</f>
        <v>BAT</v>
      </c>
      <c r="E2504" t="str">
        <f>MatchSquad!E2504</f>
        <v>DC</v>
      </c>
      <c r="F2504">
        <f>MatchSquad!G2504</f>
        <v>0</v>
      </c>
      <c r="G2504">
        <f>IF(A2504="","",SUMIFS(BallByBall!$I$2:$I$501,BallByBall!$B$2:$B$501,A2504,BallByBall!$F$2:$F$501,B2504))</f>
        <v>0</v>
      </c>
      <c r="H2504">
        <f>IF(A2504="","",COUNTIFS(BallByBall!$B$2:$B$501,A2504,BallByBall!$F$2:$F$501,B2504,BallByBall!$Q$2:$Q$501,1))</f>
        <v>0</v>
      </c>
      <c r="I2504">
        <f>IF(A2504="","",COUNTIFS(BallByBall!$B$2:$B$501,A2504,BallByBall!$F$2:$F$501,B2504,BallByBall!$R$2:$R$501,1))</f>
        <v>0</v>
      </c>
      <c r="J2504">
        <f>IF(A2504="","",SUMIFS(BallByBall!$T$2:$T$501,BallByBall!$B$2:$B$501,A2504,BallByBall!$H$2:$H$501,B2504))</f>
        <v>0</v>
      </c>
      <c r="K2504">
        <f>IF(A2504="","",SUMIFS(BallByBall!$U$2:$U$501,BallByBall!$B$2:$B$501,A2504,BallByBall!$P$2:$P$501,B2504))</f>
        <v>0</v>
      </c>
      <c r="L2504">
        <f>IF(A2504="","",SUMIFS(BallByBall!$V$2:$V$501,BallByBall!$B$2:$B$501,A2504,BallByBall!$P$2:$P$501,B2504))</f>
        <v>0</v>
      </c>
      <c r="M2504">
        <f>IF(A2504="","",SUMIFS(BallByBall!$W$2:$W$501,BallByBall!$B$2:$B$501,A2504,BallByBall!$P$2:$P$501,B2504))</f>
        <v>0</v>
      </c>
      <c r="N2504">
        <f>IF(A2504="","",SUMIFS(BallByBall!$X$2:$X$501,BallByBall!$B$2:$B$501,A2504,BallByBall!$P$2:$P$501,B2504))</f>
        <v>0</v>
      </c>
      <c r="O2504">
        <f>IF(A2504="","",SUMIFS(OverSummary!$G$2:$G$101,OverSummary!$A$2:$A$101,A2504,OverSummary!$D$2:$D$101,B2504))</f>
        <v>0</v>
      </c>
      <c r="P2504">
        <f>IF(A2504="","",G2504*Rules!$B$13+H2504*Rules!$B$14+I2504*Rules!$B$15)</f>
        <v>0</v>
      </c>
      <c r="Q2504">
        <f>IF(A2504="","",IF(G2504&gt;=100,Rules!$B$18,IF(G2504&gt;=50,Rules!$B$17,IF(G2504&gt;=30,Rules!$B$16,0)))+IF(AND(F2504=1,D2504&lt;&gt;"BWL",G2504=0),Rules!$B$27,0))</f>
        <v>0</v>
      </c>
      <c r="R2504">
        <f>IF(A2504="","",J2504*Rules!$B$19+O2504*Rules!$B$22)</f>
        <v>0</v>
      </c>
      <c r="S2504">
        <f>IF(A2504="","",IF(J2504&gt;=4,Rules!$B$21,IF(J2504&gt;=3,Rules!$B$20,0)))</f>
        <v>0</v>
      </c>
      <c r="T2504">
        <f>IF(A2504="","",K2504*Rules!$B$23+L2504*Rules!$B$24+M2504*Rules!$B$25+N2504*Rules!$B$26)</f>
        <v>0</v>
      </c>
      <c r="U2504">
        <f t="shared" si="39"/>
        <v>0</v>
      </c>
    </row>
    <row r="2505" spans="1:21" x14ac:dyDescent="0.2">
      <c r="A2505" t="str">
        <f>MatchSquad!A2505</f>
        <v>M051</v>
      </c>
      <c r="B2505" t="str">
        <f>MatchSquad!B2505</f>
        <v>P029</v>
      </c>
      <c r="C2505" t="str">
        <f>MatchSquad!C2505</f>
        <v>Ben Duckett</v>
      </c>
      <c r="D2505" t="str">
        <f>MatchSquad!D2505</f>
        <v>WK</v>
      </c>
      <c r="E2505" t="str">
        <f>MatchSquad!E2505</f>
        <v>DC</v>
      </c>
      <c r="F2505">
        <f>MatchSquad!G2505</f>
        <v>0</v>
      </c>
      <c r="G2505">
        <f>IF(A2505="","",SUMIFS(BallByBall!$I$2:$I$501,BallByBall!$B$2:$B$501,A2505,BallByBall!$F$2:$F$501,B2505))</f>
        <v>0</v>
      </c>
      <c r="H2505">
        <f>IF(A2505="","",COUNTIFS(BallByBall!$B$2:$B$501,A2505,BallByBall!$F$2:$F$501,B2505,BallByBall!$Q$2:$Q$501,1))</f>
        <v>0</v>
      </c>
      <c r="I2505">
        <f>IF(A2505="","",COUNTIFS(BallByBall!$B$2:$B$501,A2505,BallByBall!$F$2:$F$501,B2505,BallByBall!$R$2:$R$501,1))</f>
        <v>0</v>
      </c>
      <c r="J2505">
        <f>IF(A2505="","",SUMIFS(BallByBall!$T$2:$T$501,BallByBall!$B$2:$B$501,A2505,BallByBall!$H$2:$H$501,B2505))</f>
        <v>0</v>
      </c>
      <c r="K2505">
        <f>IF(A2505="","",SUMIFS(BallByBall!$U$2:$U$501,BallByBall!$B$2:$B$501,A2505,BallByBall!$P$2:$P$501,B2505))</f>
        <v>0</v>
      </c>
      <c r="L2505">
        <f>IF(A2505="","",SUMIFS(BallByBall!$V$2:$V$501,BallByBall!$B$2:$B$501,A2505,BallByBall!$P$2:$P$501,B2505))</f>
        <v>0</v>
      </c>
      <c r="M2505">
        <f>IF(A2505="","",SUMIFS(BallByBall!$W$2:$W$501,BallByBall!$B$2:$B$501,A2505,BallByBall!$P$2:$P$501,B2505))</f>
        <v>0</v>
      </c>
      <c r="N2505">
        <f>IF(A2505="","",SUMIFS(BallByBall!$X$2:$X$501,BallByBall!$B$2:$B$501,A2505,BallByBall!$P$2:$P$501,B2505))</f>
        <v>0</v>
      </c>
      <c r="O2505">
        <f>IF(A2505="","",SUMIFS(OverSummary!$G$2:$G$101,OverSummary!$A$2:$A$101,A2505,OverSummary!$D$2:$D$101,B2505))</f>
        <v>0</v>
      </c>
      <c r="P2505">
        <f>IF(A2505="","",G2505*Rules!$B$13+H2505*Rules!$B$14+I2505*Rules!$B$15)</f>
        <v>0</v>
      </c>
      <c r="Q2505">
        <f>IF(A2505="","",IF(G2505&gt;=100,Rules!$B$18,IF(G2505&gt;=50,Rules!$B$17,IF(G2505&gt;=30,Rules!$B$16,0)))+IF(AND(F2505=1,D2505&lt;&gt;"BWL",G2505=0),Rules!$B$27,0))</f>
        <v>0</v>
      </c>
      <c r="R2505">
        <f>IF(A2505="","",J2505*Rules!$B$19+O2505*Rules!$B$22)</f>
        <v>0</v>
      </c>
      <c r="S2505">
        <f>IF(A2505="","",IF(J2505&gt;=4,Rules!$B$21,IF(J2505&gt;=3,Rules!$B$20,0)))</f>
        <v>0</v>
      </c>
      <c r="T2505">
        <f>IF(A2505="","",K2505*Rules!$B$23+L2505*Rules!$B$24+M2505*Rules!$B$25+N2505*Rules!$B$26)</f>
        <v>0</v>
      </c>
      <c r="U2505">
        <f t="shared" si="39"/>
        <v>0</v>
      </c>
    </row>
    <row r="2506" spans="1:21" x14ac:dyDescent="0.2">
      <c r="A2506" t="str">
        <f>MatchSquad!A2506</f>
        <v>M051</v>
      </c>
      <c r="B2506" t="str">
        <f>MatchSquad!B2506</f>
        <v>P030</v>
      </c>
      <c r="C2506" t="str">
        <f>MatchSquad!C2506</f>
        <v>Pathum Nissanka</v>
      </c>
      <c r="D2506" t="str">
        <f>MatchSquad!D2506</f>
        <v>BAT</v>
      </c>
      <c r="E2506" t="str">
        <f>MatchSquad!E2506</f>
        <v>DC</v>
      </c>
      <c r="F2506">
        <f>MatchSquad!G2506</f>
        <v>0</v>
      </c>
      <c r="G2506">
        <f>IF(A2506="","",SUMIFS(BallByBall!$I$2:$I$501,BallByBall!$B$2:$B$501,A2506,BallByBall!$F$2:$F$501,B2506))</f>
        <v>0</v>
      </c>
      <c r="H2506">
        <f>IF(A2506="","",COUNTIFS(BallByBall!$B$2:$B$501,A2506,BallByBall!$F$2:$F$501,B2506,BallByBall!$Q$2:$Q$501,1))</f>
        <v>0</v>
      </c>
      <c r="I2506">
        <f>IF(A2506="","",COUNTIFS(BallByBall!$B$2:$B$501,A2506,BallByBall!$F$2:$F$501,B2506,BallByBall!$R$2:$R$501,1))</f>
        <v>0</v>
      </c>
      <c r="J2506">
        <f>IF(A2506="","",SUMIFS(BallByBall!$T$2:$T$501,BallByBall!$B$2:$B$501,A2506,BallByBall!$H$2:$H$501,B2506))</f>
        <v>0</v>
      </c>
      <c r="K2506">
        <f>IF(A2506="","",SUMIFS(BallByBall!$U$2:$U$501,BallByBall!$B$2:$B$501,A2506,BallByBall!$P$2:$P$501,B2506))</f>
        <v>0</v>
      </c>
      <c r="L2506">
        <f>IF(A2506="","",SUMIFS(BallByBall!$V$2:$V$501,BallByBall!$B$2:$B$501,A2506,BallByBall!$P$2:$P$501,B2506))</f>
        <v>0</v>
      </c>
      <c r="M2506">
        <f>IF(A2506="","",SUMIFS(BallByBall!$W$2:$W$501,BallByBall!$B$2:$B$501,A2506,BallByBall!$P$2:$P$501,B2506))</f>
        <v>0</v>
      </c>
      <c r="N2506">
        <f>IF(A2506="","",SUMIFS(BallByBall!$X$2:$X$501,BallByBall!$B$2:$B$501,A2506,BallByBall!$P$2:$P$501,B2506))</f>
        <v>0</v>
      </c>
      <c r="O2506">
        <f>IF(A2506="","",SUMIFS(OverSummary!$G$2:$G$101,OverSummary!$A$2:$A$101,A2506,OverSummary!$D$2:$D$101,B2506))</f>
        <v>0</v>
      </c>
      <c r="P2506">
        <f>IF(A2506="","",G2506*Rules!$B$13+H2506*Rules!$B$14+I2506*Rules!$B$15)</f>
        <v>0</v>
      </c>
      <c r="Q2506">
        <f>IF(A2506="","",IF(G2506&gt;=100,Rules!$B$18,IF(G2506&gt;=50,Rules!$B$17,IF(G2506&gt;=30,Rules!$B$16,0)))+IF(AND(F2506=1,D2506&lt;&gt;"BWL",G2506=0),Rules!$B$27,0))</f>
        <v>0</v>
      </c>
      <c r="R2506">
        <f>IF(A2506="","",J2506*Rules!$B$19+O2506*Rules!$B$22)</f>
        <v>0</v>
      </c>
      <c r="S2506">
        <f>IF(A2506="","",IF(J2506&gt;=4,Rules!$B$21,IF(J2506&gt;=3,Rules!$B$20,0)))</f>
        <v>0</v>
      </c>
      <c r="T2506">
        <f>IF(A2506="","",K2506*Rules!$B$23+L2506*Rules!$B$24+M2506*Rules!$B$25+N2506*Rules!$B$26)</f>
        <v>0</v>
      </c>
      <c r="U2506">
        <f t="shared" si="39"/>
        <v>0</v>
      </c>
    </row>
    <row r="2507" spans="1:21" x14ac:dyDescent="0.2">
      <c r="A2507" t="str">
        <f>MatchSquad!A2507</f>
        <v>M051</v>
      </c>
      <c r="B2507" t="str">
        <f>MatchSquad!B2507</f>
        <v>P031</v>
      </c>
      <c r="C2507" t="str">
        <f>MatchSquad!C2507</f>
        <v>Sahil Parakh</v>
      </c>
      <c r="D2507" t="str">
        <f>MatchSquad!D2507</f>
        <v>BAT</v>
      </c>
      <c r="E2507" t="str">
        <f>MatchSquad!E2507</f>
        <v>DC</v>
      </c>
      <c r="F2507">
        <f>MatchSquad!G2507</f>
        <v>0</v>
      </c>
      <c r="G2507">
        <f>IF(A2507="","",SUMIFS(BallByBall!$I$2:$I$501,BallByBall!$B$2:$B$501,A2507,BallByBall!$F$2:$F$501,B2507))</f>
        <v>0</v>
      </c>
      <c r="H2507">
        <f>IF(A2507="","",COUNTIFS(BallByBall!$B$2:$B$501,A2507,BallByBall!$F$2:$F$501,B2507,BallByBall!$Q$2:$Q$501,1))</f>
        <v>0</v>
      </c>
      <c r="I2507">
        <f>IF(A2507="","",COUNTIFS(BallByBall!$B$2:$B$501,A2507,BallByBall!$F$2:$F$501,B2507,BallByBall!$R$2:$R$501,1))</f>
        <v>0</v>
      </c>
      <c r="J2507">
        <f>IF(A2507="","",SUMIFS(BallByBall!$T$2:$T$501,BallByBall!$B$2:$B$501,A2507,BallByBall!$H$2:$H$501,B2507))</f>
        <v>0</v>
      </c>
      <c r="K2507">
        <f>IF(A2507="","",SUMIFS(BallByBall!$U$2:$U$501,BallByBall!$B$2:$B$501,A2507,BallByBall!$P$2:$P$501,B2507))</f>
        <v>0</v>
      </c>
      <c r="L2507">
        <f>IF(A2507="","",SUMIFS(BallByBall!$V$2:$V$501,BallByBall!$B$2:$B$501,A2507,BallByBall!$P$2:$P$501,B2507))</f>
        <v>0</v>
      </c>
      <c r="M2507">
        <f>IF(A2507="","",SUMIFS(BallByBall!$W$2:$W$501,BallByBall!$B$2:$B$501,A2507,BallByBall!$P$2:$P$501,B2507))</f>
        <v>0</v>
      </c>
      <c r="N2507">
        <f>IF(A2507="","",SUMIFS(BallByBall!$X$2:$X$501,BallByBall!$B$2:$B$501,A2507,BallByBall!$P$2:$P$501,B2507))</f>
        <v>0</v>
      </c>
      <c r="O2507">
        <f>IF(A2507="","",SUMIFS(OverSummary!$G$2:$G$101,OverSummary!$A$2:$A$101,A2507,OverSummary!$D$2:$D$101,B2507))</f>
        <v>0</v>
      </c>
      <c r="P2507">
        <f>IF(A2507="","",G2507*Rules!$B$13+H2507*Rules!$B$14+I2507*Rules!$B$15)</f>
        <v>0</v>
      </c>
      <c r="Q2507">
        <f>IF(A2507="","",IF(G2507&gt;=100,Rules!$B$18,IF(G2507&gt;=50,Rules!$B$17,IF(G2507&gt;=30,Rules!$B$16,0)))+IF(AND(F2507=1,D2507&lt;&gt;"BWL",G2507=0),Rules!$B$27,0))</f>
        <v>0</v>
      </c>
      <c r="R2507">
        <f>IF(A2507="","",J2507*Rules!$B$19+O2507*Rules!$B$22)</f>
        <v>0</v>
      </c>
      <c r="S2507">
        <f>IF(A2507="","",IF(J2507&gt;=4,Rules!$B$21,IF(J2507&gt;=3,Rules!$B$20,0)))</f>
        <v>0</v>
      </c>
      <c r="T2507">
        <f>IF(A2507="","",K2507*Rules!$B$23+L2507*Rules!$B$24+M2507*Rules!$B$25+N2507*Rules!$B$26)</f>
        <v>0</v>
      </c>
      <c r="U2507">
        <f t="shared" si="39"/>
        <v>0</v>
      </c>
    </row>
    <row r="2508" spans="1:21" x14ac:dyDescent="0.2">
      <c r="A2508" t="str">
        <f>MatchSquad!A2508</f>
        <v>M051</v>
      </c>
      <c r="B2508" t="str">
        <f>MatchSquad!B2508</f>
        <v>P032</v>
      </c>
      <c r="C2508" t="str">
        <f>MatchSquad!C2508</f>
        <v>Prithvi Shaw</v>
      </c>
      <c r="D2508" t="str">
        <f>MatchSquad!D2508</f>
        <v>BAT</v>
      </c>
      <c r="E2508" t="str">
        <f>MatchSquad!E2508</f>
        <v>DC</v>
      </c>
      <c r="F2508">
        <f>MatchSquad!G2508</f>
        <v>0</v>
      </c>
      <c r="G2508">
        <f>IF(A2508="","",SUMIFS(BallByBall!$I$2:$I$501,BallByBall!$B$2:$B$501,A2508,BallByBall!$F$2:$F$501,B2508))</f>
        <v>0</v>
      </c>
      <c r="H2508">
        <f>IF(A2508="","",COUNTIFS(BallByBall!$B$2:$B$501,A2508,BallByBall!$F$2:$F$501,B2508,BallByBall!$Q$2:$Q$501,1))</f>
        <v>0</v>
      </c>
      <c r="I2508">
        <f>IF(A2508="","",COUNTIFS(BallByBall!$B$2:$B$501,A2508,BallByBall!$F$2:$F$501,B2508,BallByBall!$R$2:$R$501,1))</f>
        <v>0</v>
      </c>
      <c r="J2508">
        <f>IF(A2508="","",SUMIFS(BallByBall!$T$2:$T$501,BallByBall!$B$2:$B$501,A2508,BallByBall!$H$2:$H$501,B2508))</f>
        <v>0</v>
      </c>
      <c r="K2508">
        <f>IF(A2508="","",SUMIFS(BallByBall!$U$2:$U$501,BallByBall!$B$2:$B$501,A2508,BallByBall!$P$2:$P$501,B2508))</f>
        <v>0</v>
      </c>
      <c r="L2508">
        <f>IF(A2508="","",SUMIFS(BallByBall!$V$2:$V$501,BallByBall!$B$2:$B$501,A2508,BallByBall!$P$2:$P$501,B2508))</f>
        <v>0</v>
      </c>
      <c r="M2508">
        <f>IF(A2508="","",SUMIFS(BallByBall!$W$2:$W$501,BallByBall!$B$2:$B$501,A2508,BallByBall!$P$2:$P$501,B2508))</f>
        <v>0</v>
      </c>
      <c r="N2508">
        <f>IF(A2508="","",SUMIFS(BallByBall!$X$2:$X$501,BallByBall!$B$2:$B$501,A2508,BallByBall!$P$2:$P$501,B2508))</f>
        <v>0</v>
      </c>
      <c r="O2508">
        <f>IF(A2508="","",SUMIFS(OverSummary!$G$2:$G$101,OverSummary!$A$2:$A$101,A2508,OverSummary!$D$2:$D$101,B2508))</f>
        <v>0</v>
      </c>
      <c r="P2508">
        <f>IF(A2508="","",G2508*Rules!$B$13+H2508*Rules!$B$14+I2508*Rules!$B$15)</f>
        <v>0</v>
      </c>
      <c r="Q2508">
        <f>IF(A2508="","",IF(G2508&gt;=100,Rules!$B$18,IF(G2508&gt;=50,Rules!$B$17,IF(G2508&gt;=30,Rules!$B$16,0)))+IF(AND(F2508=1,D2508&lt;&gt;"BWL",G2508=0),Rules!$B$27,0))</f>
        <v>0</v>
      </c>
      <c r="R2508">
        <f>IF(A2508="","",J2508*Rules!$B$19+O2508*Rules!$B$22)</f>
        <v>0</v>
      </c>
      <c r="S2508">
        <f>IF(A2508="","",IF(J2508&gt;=4,Rules!$B$21,IF(J2508&gt;=3,Rules!$B$20,0)))</f>
        <v>0</v>
      </c>
      <c r="T2508">
        <f>IF(A2508="","",K2508*Rules!$B$23+L2508*Rules!$B$24+M2508*Rules!$B$25+N2508*Rules!$B$26)</f>
        <v>0</v>
      </c>
      <c r="U2508">
        <f t="shared" si="39"/>
        <v>0</v>
      </c>
    </row>
    <row r="2509" spans="1:21" x14ac:dyDescent="0.2">
      <c r="A2509" t="str">
        <f>MatchSquad!A2509</f>
        <v>M051</v>
      </c>
      <c r="B2509" t="str">
        <f>MatchSquad!B2509</f>
        <v>P033</v>
      </c>
      <c r="C2509" t="str">
        <f>MatchSquad!C2509</f>
        <v>Abishek Porel</v>
      </c>
      <c r="D2509" t="str">
        <f>MatchSquad!D2509</f>
        <v>WK</v>
      </c>
      <c r="E2509" t="str">
        <f>MatchSquad!E2509</f>
        <v>DC</v>
      </c>
      <c r="F2509">
        <f>MatchSquad!G2509</f>
        <v>0</v>
      </c>
      <c r="G2509">
        <f>IF(A2509="","",SUMIFS(BallByBall!$I$2:$I$501,BallByBall!$B$2:$B$501,A2509,BallByBall!$F$2:$F$501,B2509))</f>
        <v>0</v>
      </c>
      <c r="H2509">
        <f>IF(A2509="","",COUNTIFS(BallByBall!$B$2:$B$501,A2509,BallByBall!$F$2:$F$501,B2509,BallByBall!$Q$2:$Q$501,1))</f>
        <v>0</v>
      </c>
      <c r="I2509">
        <f>IF(A2509="","",COUNTIFS(BallByBall!$B$2:$B$501,A2509,BallByBall!$F$2:$F$501,B2509,BallByBall!$R$2:$R$501,1))</f>
        <v>0</v>
      </c>
      <c r="J2509">
        <f>IF(A2509="","",SUMIFS(BallByBall!$T$2:$T$501,BallByBall!$B$2:$B$501,A2509,BallByBall!$H$2:$H$501,B2509))</f>
        <v>0</v>
      </c>
      <c r="K2509">
        <f>IF(A2509="","",SUMIFS(BallByBall!$U$2:$U$501,BallByBall!$B$2:$B$501,A2509,BallByBall!$P$2:$P$501,B2509))</f>
        <v>0</v>
      </c>
      <c r="L2509">
        <f>IF(A2509="","",SUMIFS(BallByBall!$V$2:$V$501,BallByBall!$B$2:$B$501,A2509,BallByBall!$P$2:$P$501,B2509))</f>
        <v>0</v>
      </c>
      <c r="M2509">
        <f>IF(A2509="","",SUMIFS(BallByBall!$W$2:$W$501,BallByBall!$B$2:$B$501,A2509,BallByBall!$P$2:$P$501,B2509))</f>
        <v>0</v>
      </c>
      <c r="N2509">
        <f>IF(A2509="","",SUMIFS(BallByBall!$X$2:$X$501,BallByBall!$B$2:$B$501,A2509,BallByBall!$P$2:$P$501,B2509))</f>
        <v>0</v>
      </c>
      <c r="O2509">
        <f>IF(A2509="","",SUMIFS(OverSummary!$G$2:$G$101,OverSummary!$A$2:$A$101,A2509,OverSummary!$D$2:$D$101,B2509))</f>
        <v>0</v>
      </c>
      <c r="P2509">
        <f>IF(A2509="","",G2509*Rules!$B$13+H2509*Rules!$B$14+I2509*Rules!$B$15)</f>
        <v>0</v>
      </c>
      <c r="Q2509">
        <f>IF(A2509="","",IF(G2509&gt;=100,Rules!$B$18,IF(G2509&gt;=50,Rules!$B$17,IF(G2509&gt;=30,Rules!$B$16,0)))+IF(AND(F2509=1,D2509&lt;&gt;"BWL",G2509=0),Rules!$B$27,0))</f>
        <v>0</v>
      </c>
      <c r="R2509">
        <f>IF(A2509="","",J2509*Rules!$B$19+O2509*Rules!$B$22)</f>
        <v>0</v>
      </c>
      <c r="S2509">
        <f>IF(A2509="","",IF(J2509&gt;=4,Rules!$B$21,IF(J2509&gt;=3,Rules!$B$20,0)))</f>
        <v>0</v>
      </c>
      <c r="T2509">
        <f>IF(A2509="","",K2509*Rules!$B$23+L2509*Rules!$B$24+M2509*Rules!$B$25+N2509*Rules!$B$26)</f>
        <v>0</v>
      </c>
      <c r="U2509">
        <f t="shared" si="39"/>
        <v>0</v>
      </c>
    </row>
    <row r="2510" spans="1:21" x14ac:dyDescent="0.2">
      <c r="A2510" t="str">
        <f>MatchSquad!A2510</f>
        <v>M051</v>
      </c>
      <c r="B2510" t="str">
        <f>MatchSquad!B2510</f>
        <v>P034</v>
      </c>
      <c r="C2510" t="str">
        <f>MatchSquad!C2510</f>
        <v>Tristan Stubbs</v>
      </c>
      <c r="D2510" t="str">
        <f>MatchSquad!D2510</f>
        <v>WK</v>
      </c>
      <c r="E2510" t="str">
        <f>MatchSquad!E2510</f>
        <v>DC</v>
      </c>
      <c r="F2510">
        <f>MatchSquad!G2510</f>
        <v>0</v>
      </c>
      <c r="G2510">
        <f>IF(A2510="","",SUMIFS(BallByBall!$I$2:$I$501,BallByBall!$B$2:$B$501,A2510,BallByBall!$F$2:$F$501,B2510))</f>
        <v>0</v>
      </c>
      <c r="H2510">
        <f>IF(A2510="","",COUNTIFS(BallByBall!$B$2:$B$501,A2510,BallByBall!$F$2:$F$501,B2510,BallByBall!$Q$2:$Q$501,1))</f>
        <v>0</v>
      </c>
      <c r="I2510">
        <f>IF(A2510="","",COUNTIFS(BallByBall!$B$2:$B$501,A2510,BallByBall!$F$2:$F$501,B2510,BallByBall!$R$2:$R$501,1))</f>
        <v>0</v>
      </c>
      <c r="J2510">
        <f>IF(A2510="","",SUMIFS(BallByBall!$T$2:$T$501,BallByBall!$B$2:$B$501,A2510,BallByBall!$H$2:$H$501,B2510))</f>
        <v>0</v>
      </c>
      <c r="K2510">
        <f>IF(A2510="","",SUMIFS(BallByBall!$U$2:$U$501,BallByBall!$B$2:$B$501,A2510,BallByBall!$P$2:$P$501,B2510))</f>
        <v>0</v>
      </c>
      <c r="L2510">
        <f>IF(A2510="","",SUMIFS(BallByBall!$V$2:$V$501,BallByBall!$B$2:$B$501,A2510,BallByBall!$P$2:$P$501,B2510))</f>
        <v>0</v>
      </c>
      <c r="M2510">
        <f>IF(A2510="","",SUMIFS(BallByBall!$W$2:$W$501,BallByBall!$B$2:$B$501,A2510,BallByBall!$P$2:$P$501,B2510))</f>
        <v>0</v>
      </c>
      <c r="N2510">
        <f>IF(A2510="","",SUMIFS(BallByBall!$X$2:$X$501,BallByBall!$B$2:$B$501,A2510,BallByBall!$P$2:$P$501,B2510))</f>
        <v>0</v>
      </c>
      <c r="O2510">
        <f>IF(A2510="","",SUMIFS(OverSummary!$G$2:$G$101,OverSummary!$A$2:$A$101,A2510,OverSummary!$D$2:$D$101,B2510))</f>
        <v>0</v>
      </c>
      <c r="P2510">
        <f>IF(A2510="","",G2510*Rules!$B$13+H2510*Rules!$B$14+I2510*Rules!$B$15)</f>
        <v>0</v>
      </c>
      <c r="Q2510">
        <f>IF(A2510="","",IF(G2510&gt;=100,Rules!$B$18,IF(G2510&gt;=50,Rules!$B$17,IF(G2510&gt;=30,Rules!$B$16,0)))+IF(AND(F2510=1,D2510&lt;&gt;"BWL",G2510=0),Rules!$B$27,0))</f>
        <v>0</v>
      </c>
      <c r="R2510">
        <f>IF(A2510="","",J2510*Rules!$B$19+O2510*Rules!$B$22)</f>
        <v>0</v>
      </c>
      <c r="S2510">
        <f>IF(A2510="","",IF(J2510&gt;=4,Rules!$B$21,IF(J2510&gt;=3,Rules!$B$20,0)))</f>
        <v>0</v>
      </c>
      <c r="T2510">
        <f>IF(A2510="","",K2510*Rules!$B$23+L2510*Rules!$B$24+M2510*Rules!$B$25+N2510*Rules!$B$26)</f>
        <v>0</v>
      </c>
      <c r="U2510">
        <f t="shared" si="39"/>
        <v>0</v>
      </c>
    </row>
    <row r="2511" spans="1:21" x14ac:dyDescent="0.2">
      <c r="A2511" t="str">
        <f>MatchSquad!A2511</f>
        <v>M051</v>
      </c>
      <c r="B2511" t="str">
        <f>MatchSquad!B2511</f>
        <v>P035</v>
      </c>
      <c r="C2511" t="str">
        <f>MatchSquad!C2511</f>
        <v>Axar Patel</v>
      </c>
      <c r="D2511" t="str">
        <f>MatchSquad!D2511</f>
        <v>AR</v>
      </c>
      <c r="E2511" t="str">
        <f>MatchSquad!E2511</f>
        <v>DC</v>
      </c>
      <c r="F2511">
        <f>MatchSquad!G2511</f>
        <v>0</v>
      </c>
      <c r="G2511">
        <f>IF(A2511="","",SUMIFS(BallByBall!$I$2:$I$501,BallByBall!$B$2:$B$501,A2511,BallByBall!$F$2:$F$501,B2511))</f>
        <v>0</v>
      </c>
      <c r="H2511">
        <f>IF(A2511="","",COUNTIFS(BallByBall!$B$2:$B$501,A2511,BallByBall!$F$2:$F$501,B2511,BallByBall!$Q$2:$Q$501,1))</f>
        <v>0</v>
      </c>
      <c r="I2511">
        <f>IF(A2511="","",COUNTIFS(BallByBall!$B$2:$B$501,A2511,BallByBall!$F$2:$F$501,B2511,BallByBall!$R$2:$R$501,1))</f>
        <v>0</v>
      </c>
      <c r="J2511">
        <f>IF(A2511="","",SUMIFS(BallByBall!$T$2:$T$501,BallByBall!$B$2:$B$501,A2511,BallByBall!$H$2:$H$501,B2511))</f>
        <v>0</v>
      </c>
      <c r="K2511">
        <f>IF(A2511="","",SUMIFS(BallByBall!$U$2:$U$501,BallByBall!$B$2:$B$501,A2511,BallByBall!$P$2:$P$501,B2511))</f>
        <v>0</v>
      </c>
      <c r="L2511">
        <f>IF(A2511="","",SUMIFS(BallByBall!$V$2:$V$501,BallByBall!$B$2:$B$501,A2511,BallByBall!$P$2:$P$501,B2511))</f>
        <v>0</v>
      </c>
      <c r="M2511">
        <f>IF(A2511="","",SUMIFS(BallByBall!$W$2:$W$501,BallByBall!$B$2:$B$501,A2511,BallByBall!$P$2:$P$501,B2511))</f>
        <v>0</v>
      </c>
      <c r="N2511">
        <f>IF(A2511="","",SUMIFS(BallByBall!$X$2:$X$501,BallByBall!$B$2:$B$501,A2511,BallByBall!$P$2:$P$501,B2511))</f>
        <v>0</v>
      </c>
      <c r="O2511">
        <f>IF(A2511="","",SUMIFS(OverSummary!$G$2:$G$101,OverSummary!$A$2:$A$101,A2511,OverSummary!$D$2:$D$101,B2511))</f>
        <v>0</v>
      </c>
      <c r="P2511">
        <f>IF(A2511="","",G2511*Rules!$B$13+H2511*Rules!$B$14+I2511*Rules!$B$15)</f>
        <v>0</v>
      </c>
      <c r="Q2511">
        <f>IF(A2511="","",IF(G2511&gt;=100,Rules!$B$18,IF(G2511&gt;=50,Rules!$B$17,IF(G2511&gt;=30,Rules!$B$16,0)))+IF(AND(F2511=1,D2511&lt;&gt;"BWL",G2511=0),Rules!$B$27,0))</f>
        <v>0</v>
      </c>
      <c r="R2511">
        <f>IF(A2511="","",J2511*Rules!$B$19+O2511*Rules!$B$22)</f>
        <v>0</v>
      </c>
      <c r="S2511">
        <f>IF(A2511="","",IF(J2511&gt;=4,Rules!$B$21,IF(J2511&gt;=3,Rules!$B$20,0)))</f>
        <v>0</v>
      </c>
      <c r="T2511">
        <f>IF(A2511="","",K2511*Rules!$B$23+L2511*Rules!$B$24+M2511*Rules!$B$25+N2511*Rules!$B$26)</f>
        <v>0</v>
      </c>
      <c r="U2511">
        <f t="shared" si="39"/>
        <v>0</v>
      </c>
    </row>
    <row r="2512" spans="1:21" x14ac:dyDescent="0.2">
      <c r="A2512" t="str">
        <f>MatchSquad!A2512</f>
        <v>M051</v>
      </c>
      <c r="B2512" t="str">
        <f>MatchSquad!B2512</f>
        <v>P036</v>
      </c>
      <c r="C2512" t="str">
        <f>MatchSquad!C2512</f>
        <v>Sameer Rizvi</v>
      </c>
      <c r="D2512" t="str">
        <f>MatchSquad!D2512</f>
        <v>AR</v>
      </c>
      <c r="E2512" t="str">
        <f>MatchSquad!E2512</f>
        <v>DC</v>
      </c>
      <c r="F2512">
        <f>MatchSquad!G2512</f>
        <v>0</v>
      </c>
      <c r="G2512">
        <f>IF(A2512="","",SUMIFS(BallByBall!$I$2:$I$501,BallByBall!$B$2:$B$501,A2512,BallByBall!$F$2:$F$501,B2512))</f>
        <v>0</v>
      </c>
      <c r="H2512">
        <f>IF(A2512="","",COUNTIFS(BallByBall!$B$2:$B$501,A2512,BallByBall!$F$2:$F$501,B2512,BallByBall!$Q$2:$Q$501,1))</f>
        <v>0</v>
      </c>
      <c r="I2512">
        <f>IF(A2512="","",COUNTIFS(BallByBall!$B$2:$B$501,A2512,BallByBall!$F$2:$F$501,B2512,BallByBall!$R$2:$R$501,1))</f>
        <v>0</v>
      </c>
      <c r="J2512">
        <f>IF(A2512="","",SUMIFS(BallByBall!$T$2:$T$501,BallByBall!$B$2:$B$501,A2512,BallByBall!$H$2:$H$501,B2512))</f>
        <v>0</v>
      </c>
      <c r="K2512">
        <f>IF(A2512="","",SUMIFS(BallByBall!$U$2:$U$501,BallByBall!$B$2:$B$501,A2512,BallByBall!$P$2:$P$501,B2512))</f>
        <v>0</v>
      </c>
      <c r="L2512">
        <f>IF(A2512="","",SUMIFS(BallByBall!$V$2:$V$501,BallByBall!$B$2:$B$501,A2512,BallByBall!$P$2:$P$501,B2512))</f>
        <v>0</v>
      </c>
      <c r="M2512">
        <f>IF(A2512="","",SUMIFS(BallByBall!$W$2:$W$501,BallByBall!$B$2:$B$501,A2512,BallByBall!$P$2:$P$501,B2512))</f>
        <v>0</v>
      </c>
      <c r="N2512">
        <f>IF(A2512="","",SUMIFS(BallByBall!$X$2:$X$501,BallByBall!$B$2:$B$501,A2512,BallByBall!$P$2:$P$501,B2512))</f>
        <v>0</v>
      </c>
      <c r="O2512">
        <f>IF(A2512="","",SUMIFS(OverSummary!$G$2:$G$101,OverSummary!$A$2:$A$101,A2512,OverSummary!$D$2:$D$101,B2512))</f>
        <v>0</v>
      </c>
      <c r="P2512">
        <f>IF(A2512="","",G2512*Rules!$B$13+H2512*Rules!$B$14+I2512*Rules!$B$15)</f>
        <v>0</v>
      </c>
      <c r="Q2512">
        <f>IF(A2512="","",IF(G2512&gt;=100,Rules!$B$18,IF(G2512&gt;=50,Rules!$B$17,IF(G2512&gt;=30,Rules!$B$16,0)))+IF(AND(F2512=1,D2512&lt;&gt;"BWL",G2512=0),Rules!$B$27,0))</f>
        <v>0</v>
      </c>
      <c r="R2512">
        <f>IF(A2512="","",J2512*Rules!$B$19+O2512*Rules!$B$22)</f>
        <v>0</v>
      </c>
      <c r="S2512">
        <f>IF(A2512="","",IF(J2512&gt;=4,Rules!$B$21,IF(J2512&gt;=3,Rules!$B$20,0)))</f>
        <v>0</v>
      </c>
      <c r="T2512">
        <f>IF(A2512="","",K2512*Rules!$B$23+L2512*Rules!$B$24+M2512*Rules!$B$25+N2512*Rules!$B$26)</f>
        <v>0</v>
      </c>
      <c r="U2512">
        <f t="shared" si="39"/>
        <v>0</v>
      </c>
    </row>
    <row r="2513" spans="1:21" x14ac:dyDescent="0.2">
      <c r="A2513" t="str">
        <f>MatchSquad!A2513</f>
        <v>M051</v>
      </c>
      <c r="B2513" t="str">
        <f>MatchSquad!B2513</f>
        <v>P037</v>
      </c>
      <c r="C2513" t="str">
        <f>MatchSquad!C2513</f>
        <v>Ashutosh Sharma</v>
      </c>
      <c r="D2513" t="str">
        <f>MatchSquad!D2513</f>
        <v>AR</v>
      </c>
      <c r="E2513" t="str">
        <f>MatchSquad!E2513</f>
        <v>DC</v>
      </c>
      <c r="F2513">
        <f>MatchSquad!G2513</f>
        <v>0</v>
      </c>
      <c r="G2513">
        <f>IF(A2513="","",SUMIFS(BallByBall!$I$2:$I$501,BallByBall!$B$2:$B$501,A2513,BallByBall!$F$2:$F$501,B2513))</f>
        <v>0</v>
      </c>
      <c r="H2513">
        <f>IF(A2513="","",COUNTIFS(BallByBall!$B$2:$B$501,A2513,BallByBall!$F$2:$F$501,B2513,BallByBall!$Q$2:$Q$501,1))</f>
        <v>0</v>
      </c>
      <c r="I2513">
        <f>IF(A2513="","",COUNTIFS(BallByBall!$B$2:$B$501,A2513,BallByBall!$F$2:$F$501,B2513,BallByBall!$R$2:$R$501,1))</f>
        <v>0</v>
      </c>
      <c r="J2513">
        <f>IF(A2513="","",SUMIFS(BallByBall!$T$2:$T$501,BallByBall!$B$2:$B$501,A2513,BallByBall!$H$2:$H$501,B2513))</f>
        <v>0</v>
      </c>
      <c r="K2513">
        <f>IF(A2513="","",SUMIFS(BallByBall!$U$2:$U$501,BallByBall!$B$2:$B$501,A2513,BallByBall!$P$2:$P$501,B2513))</f>
        <v>0</v>
      </c>
      <c r="L2513">
        <f>IF(A2513="","",SUMIFS(BallByBall!$V$2:$V$501,BallByBall!$B$2:$B$501,A2513,BallByBall!$P$2:$P$501,B2513))</f>
        <v>0</v>
      </c>
      <c r="M2513">
        <f>IF(A2513="","",SUMIFS(BallByBall!$W$2:$W$501,BallByBall!$B$2:$B$501,A2513,BallByBall!$P$2:$P$501,B2513))</f>
        <v>0</v>
      </c>
      <c r="N2513">
        <f>IF(A2513="","",SUMIFS(BallByBall!$X$2:$X$501,BallByBall!$B$2:$B$501,A2513,BallByBall!$P$2:$P$501,B2513))</f>
        <v>0</v>
      </c>
      <c r="O2513">
        <f>IF(A2513="","",SUMIFS(OverSummary!$G$2:$G$101,OverSummary!$A$2:$A$101,A2513,OverSummary!$D$2:$D$101,B2513))</f>
        <v>0</v>
      </c>
      <c r="P2513">
        <f>IF(A2513="","",G2513*Rules!$B$13+H2513*Rules!$B$14+I2513*Rules!$B$15)</f>
        <v>0</v>
      </c>
      <c r="Q2513">
        <f>IF(A2513="","",IF(G2513&gt;=100,Rules!$B$18,IF(G2513&gt;=50,Rules!$B$17,IF(G2513&gt;=30,Rules!$B$16,0)))+IF(AND(F2513=1,D2513&lt;&gt;"BWL",G2513=0),Rules!$B$27,0))</f>
        <v>0</v>
      </c>
      <c r="R2513">
        <f>IF(A2513="","",J2513*Rules!$B$19+O2513*Rules!$B$22)</f>
        <v>0</v>
      </c>
      <c r="S2513">
        <f>IF(A2513="","",IF(J2513&gt;=4,Rules!$B$21,IF(J2513&gt;=3,Rules!$B$20,0)))</f>
        <v>0</v>
      </c>
      <c r="T2513">
        <f>IF(A2513="","",K2513*Rules!$B$23+L2513*Rules!$B$24+M2513*Rules!$B$25+N2513*Rules!$B$26)</f>
        <v>0</v>
      </c>
      <c r="U2513">
        <f t="shared" si="39"/>
        <v>0</v>
      </c>
    </row>
    <row r="2514" spans="1:21" x14ac:dyDescent="0.2">
      <c r="A2514" t="str">
        <f>MatchSquad!A2514</f>
        <v>M051</v>
      </c>
      <c r="B2514" t="str">
        <f>MatchSquad!B2514</f>
        <v>P038</v>
      </c>
      <c r="C2514" t="str">
        <f>MatchSquad!C2514</f>
        <v>Vipraj Nigam</v>
      </c>
      <c r="D2514" t="str">
        <f>MatchSquad!D2514</f>
        <v>AR</v>
      </c>
      <c r="E2514" t="str">
        <f>MatchSquad!E2514</f>
        <v>DC</v>
      </c>
      <c r="F2514">
        <f>MatchSquad!G2514</f>
        <v>0</v>
      </c>
      <c r="G2514">
        <f>IF(A2514="","",SUMIFS(BallByBall!$I$2:$I$501,BallByBall!$B$2:$B$501,A2514,BallByBall!$F$2:$F$501,B2514))</f>
        <v>0</v>
      </c>
      <c r="H2514">
        <f>IF(A2514="","",COUNTIFS(BallByBall!$B$2:$B$501,A2514,BallByBall!$F$2:$F$501,B2514,BallByBall!$Q$2:$Q$501,1))</f>
        <v>0</v>
      </c>
      <c r="I2514">
        <f>IF(A2514="","",COUNTIFS(BallByBall!$B$2:$B$501,A2514,BallByBall!$F$2:$F$501,B2514,BallByBall!$R$2:$R$501,1))</f>
        <v>0</v>
      </c>
      <c r="J2514">
        <f>IF(A2514="","",SUMIFS(BallByBall!$T$2:$T$501,BallByBall!$B$2:$B$501,A2514,BallByBall!$H$2:$H$501,B2514))</f>
        <v>0</v>
      </c>
      <c r="K2514">
        <f>IF(A2514="","",SUMIFS(BallByBall!$U$2:$U$501,BallByBall!$B$2:$B$501,A2514,BallByBall!$P$2:$P$501,B2514))</f>
        <v>0</v>
      </c>
      <c r="L2514">
        <f>IF(A2514="","",SUMIFS(BallByBall!$V$2:$V$501,BallByBall!$B$2:$B$501,A2514,BallByBall!$P$2:$P$501,B2514))</f>
        <v>0</v>
      </c>
      <c r="M2514">
        <f>IF(A2514="","",SUMIFS(BallByBall!$W$2:$W$501,BallByBall!$B$2:$B$501,A2514,BallByBall!$P$2:$P$501,B2514))</f>
        <v>0</v>
      </c>
      <c r="N2514">
        <f>IF(A2514="","",SUMIFS(BallByBall!$X$2:$X$501,BallByBall!$B$2:$B$501,A2514,BallByBall!$P$2:$P$501,B2514))</f>
        <v>0</v>
      </c>
      <c r="O2514">
        <f>IF(A2514="","",SUMIFS(OverSummary!$G$2:$G$101,OverSummary!$A$2:$A$101,A2514,OverSummary!$D$2:$D$101,B2514))</f>
        <v>0</v>
      </c>
      <c r="P2514">
        <f>IF(A2514="","",G2514*Rules!$B$13+H2514*Rules!$B$14+I2514*Rules!$B$15)</f>
        <v>0</v>
      </c>
      <c r="Q2514">
        <f>IF(A2514="","",IF(G2514&gt;=100,Rules!$B$18,IF(G2514&gt;=50,Rules!$B$17,IF(G2514&gt;=30,Rules!$B$16,0)))+IF(AND(F2514=1,D2514&lt;&gt;"BWL",G2514=0),Rules!$B$27,0))</f>
        <v>0</v>
      </c>
      <c r="R2514">
        <f>IF(A2514="","",J2514*Rules!$B$19+O2514*Rules!$B$22)</f>
        <v>0</v>
      </c>
      <c r="S2514">
        <f>IF(A2514="","",IF(J2514&gt;=4,Rules!$B$21,IF(J2514&gt;=3,Rules!$B$20,0)))</f>
        <v>0</v>
      </c>
      <c r="T2514">
        <f>IF(A2514="","",K2514*Rules!$B$23+L2514*Rules!$B$24+M2514*Rules!$B$25+N2514*Rules!$B$26)</f>
        <v>0</v>
      </c>
      <c r="U2514">
        <f t="shared" si="39"/>
        <v>0</v>
      </c>
    </row>
    <row r="2515" spans="1:21" x14ac:dyDescent="0.2">
      <c r="A2515" t="str">
        <f>MatchSquad!A2515</f>
        <v>M051</v>
      </c>
      <c r="B2515" t="str">
        <f>MatchSquad!B2515</f>
        <v>P039</v>
      </c>
      <c r="C2515" t="str">
        <f>MatchSquad!C2515</f>
        <v>Ajay Mandal</v>
      </c>
      <c r="D2515" t="str">
        <f>MatchSquad!D2515</f>
        <v>AR</v>
      </c>
      <c r="E2515" t="str">
        <f>MatchSquad!E2515</f>
        <v>DC</v>
      </c>
      <c r="F2515">
        <f>MatchSquad!G2515</f>
        <v>0</v>
      </c>
      <c r="G2515">
        <f>IF(A2515="","",SUMIFS(BallByBall!$I$2:$I$501,BallByBall!$B$2:$B$501,A2515,BallByBall!$F$2:$F$501,B2515))</f>
        <v>0</v>
      </c>
      <c r="H2515">
        <f>IF(A2515="","",COUNTIFS(BallByBall!$B$2:$B$501,A2515,BallByBall!$F$2:$F$501,B2515,BallByBall!$Q$2:$Q$501,1))</f>
        <v>0</v>
      </c>
      <c r="I2515">
        <f>IF(A2515="","",COUNTIFS(BallByBall!$B$2:$B$501,A2515,BallByBall!$F$2:$F$501,B2515,BallByBall!$R$2:$R$501,1))</f>
        <v>0</v>
      </c>
      <c r="J2515">
        <f>IF(A2515="","",SUMIFS(BallByBall!$T$2:$T$501,BallByBall!$B$2:$B$501,A2515,BallByBall!$H$2:$H$501,B2515))</f>
        <v>0</v>
      </c>
      <c r="K2515">
        <f>IF(A2515="","",SUMIFS(BallByBall!$U$2:$U$501,BallByBall!$B$2:$B$501,A2515,BallByBall!$P$2:$P$501,B2515))</f>
        <v>0</v>
      </c>
      <c r="L2515">
        <f>IF(A2515="","",SUMIFS(BallByBall!$V$2:$V$501,BallByBall!$B$2:$B$501,A2515,BallByBall!$P$2:$P$501,B2515))</f>
        <v>0</v>
      </c>
      <c r="M2515">
        <f>IF(A2515="","",SUMIFS(BallByBall!$W$2:$W$501,BallByBall!$B$2:$B$501,A2515,BallByBall!$P$2:$P$501,B2515))</f>
        <v>0</v>
      </c>
      <c r="N2515">
        <f>IF(A2515="","",SUMIFS(BallByBall!$X$2:$X$501,BallByBall!$B$2:$B$501,A2515,BallByBall!$P$2:$P$501,B2515))</f>
        <v>0</v>
      </c>
      <c r="O2515">
        <f>IF(A2515="","",SUMIFS(OverSummary!$G$2:$G$101,OverSummary!$A$2:$A$101,A2515,OverSummary!$D$2:$D$101,B2515))</f>
        <v>0</v>
      </c>
      <c r="P2515">
        <f>IF(A2515="","",G2515*Rules!$B$13+H2515*Rules!$B$14+I2515*Rules!$B$15)</f>
        <v>0</v>
      </c>
      <c r="Q2515">
        <f>IF(A2515="","",IF(G2515&gt;=100,Rules!$B$18,IF(G2515&gt;=50,Rules!$B$17,IF(G2515&gt;=30,Rules!$B$16,0)))+IF(AND(F2515=1,D2515&lt;&gt;"BWL",G2515=0),Rules!$B$27,0))</f>
        <v>0</v>
      </c>
      <c r="R2515">
        <f>IF(A2515="","",J2515*Rules!$B$19+O2515*Rules!$B$22)</f>
        <v>0</v>
      </c>
      <c r="S2515">
        <f>IF(A2515="","",IF(J2515&gt;=4,Rules!$B$21,IF(J2515&gt;=3,Rules!$B$20,0)))</f>
        <v>0</v>
      </c>
      <c r="T2515">
        <f>IF(A2515="","",K2515*Rules!$B$23+L2515*Rules!$B$24+M2515*Rules!$B$25+N2515*Rules!$B$26)</f>
        <v>0</v>
      </c>
      <c r="U2515">
        <f t="shared" si="39"/>
        <v>0</v>
      </c>
    </row>
    <row r="2516" spans="1:21" x14ac:dyDescent="0.2">
      <c r="A2516" t="str">
        <f>MatchSquad!A2516</f>
        <v>M051</v>
      </c>
      <c r="B2516" t="str">
        <f>MatchSquad!B2516</f>
        <v>P040</v>
      </c>
      <c r="C2516" t="str">
        <f>MatchSquad!C2516</f>
        <v>Tripurana Vijay</v>
      </c>
      <c r="D2516" t="str">
        <f>MatchSquad!D2516</f>
        <v>AR</v>
      </c>
      <c r="E2516" t="str">
        <f>MatchSquad!E2516</f>
        <v>DC</v>
      </c>
      <c r="F2516">
        <f>MatchSquad!G2516</f>
        <v>0</v>
      </c>
      <c r="G2516">
        <f>IF(A2516="","",SUMIFS(BallByBall!$I$2:$I$501,BallByBall!$B$2:$B$501,A2516,BallByBall!$F$2:$F$501,B2516))</f>
        <v>0</v>
      </c>
      <c r="H2516">
        <f>IF(A2516="","",COUNTIFS(BallByBall!$B$2:$B$501,A2516,BallByBall!$F$2:$F$501,B2516,BallByBall!$Q$2:$Q$501,1))</f>
        <v>0</v>
      </c>
      <c r="I2516">
        <f>IF(A2516="","",COUNTIFS(BallByBall!$B$2:$B$501,A2516,BallByBall!$F$2:$F$501,B2516,BallByBall!$R$2:$R$501,1))</f>
        <v>0</v>
      </c>
      <c r="J2516">
        <f>IF(A2516="","",SUMIFS(BallByBall!$T$2:$T$501,BallByBall!$B$2:$B$501,A2516,BallByBall!$H$2:$H$501,B2516))</f>
        <v>0</v>
      </c>
      <c r="K2516">
        <f>IF(A2516="","",SUMIFS(BallByBall!$U$2:$U$501,BallByBall!$B$2:$B$501,A2516,BallByBall!$P$2:$P$501,B2516))</f>
        <v>0</v>
      </c>
      <c r="L2516">
        <f>IF(A2516="","",SUMIFS(BallByBall!$V$2:$V$501,BallByBall!$B$2:$B$501,A2516,BallByBall!$P$2:$P$501,B2516))</f>
        <v>0</v>
      </c>
      <c r="M2516">
        <f>IF(A2516="","",SUMIFS(BallByBall!$W$2:$W$501,BallByBall!$B$2:$B$501,A2516,BallByBall!$P$2:$P$501,B2516))</f>
        <v>0</v>
      </c>
      <c r="N2516">
        <f>IF(A2516="","",SUMIFS(BallByBall!$X$2:$X$501,BallByBall!$B$2:$B$501,A2516,BallByBall!$P$2:$P$501,B2516))</f>
        <v>0</v>
      </c>
      <c r="O2516">
        <f>IF(A2516="","",SUMIFS(OverSummary!$G$2:$G$101,OverSummary!$A$2:$A$101,A2516,OverSummary!$D$2:$D$101,B2516))</f>
        <v>0</v>
      </c>
      <c r="P2516">
        <f>IF(A2516="","",G2516*Rules!$B$13+H2516*Rules!$B$14+I2516*Rules!$B$15)</f>
        <v>0</v>
      </c>
      <c r="Q2516">
        <f>IF(A2516="","",IF(G2516&gt;=100,Rules!$B$18,IF(G2516&gt;=50,Rules!$B$17,IF(G2516&gt;=30,Rules!$B$16,0)))+IF(AND(F2516=1,D2516&lt;&gt;"BWL",G2516=0),Rules!$B$27,0))</f>
        <v>0</v>
      </c>
      <c r="R2516">
        <f>IF(A2516="","",J2516*Rules!$B$19+O2516*Rules!$B$22)</f>
        <v>0</v>
      </c>
      <c r="S2516">
        <f>IF(A2516="","",IF(J2516&gt;=4,Rules!$B$21,IF(J2516&gt;=3,Rules!$B$20,0)))</f>
        <v>0</v>
      </c>
      <c r="T2516">
        <f>IF(A2516="","",K2516*Rules!$B$23+L2516*Rules!$B$24+M2516*Rules!$B$25+N2516*Rules!$B$26)</f>
        <v>0</v>
      </c>
      <c r="U2516">
        <f t="shared" si="39"/>
        <v>0</v>
      </c>
    </row>
    <row r="2517" spans="1:21" x14ac:dyDescent="0.2">
      <c r="A2517" t="str">
        <f>MatchSquad!A2517</f>
        <v>M051</v>
      </c>
      <c r="B2517" t="str">
        <f>MatchSquad!B2517</f>
        <v>P041</v>
      </c>
      <c r="C2517" t="str">
        <f>MatchSquad!C2517</f>
        <v>Madhav Tiwari</v>
      </c>
      <c r="D2517" t="str">
        <f>MatchSquad!D2517</f>
        <v>AR</v>
      </c>
      <c r="E2517" t="str">
        <f>MatchSquad!E2517</f>
        <v>DC</v>
      </c>
      <c r="F2517">
        <f>MatchSquad!G2517</f>
        <v>0</v>
      </c>
      <c r="G2517">
        <f>IF(A2517="","",SUMIFS(BallByBall!$I$2:$I$501,BallByBall!$B$2:$B$501,A2517,BallByBall!$F$2:$F$501,B2517))</f>
        <v>0</v>
      </c>
      <c r="H2517">
        <f>IF(A2517="","",COUNTIFS(BallByBall!$B$2:$B$501,A2517,BallByBall!$F$2:$F$501,B2517,BallByBall!$Q$2:$Q$501,1))</f>
        <v>0</v>
      </c>
      <c r="I2517">
        <f>IF(A2517="","",COUNTIFS(BallByBall!$B$2:$B$501,A2517,BallByBall!$F$2:$F$501,B2517,BallByBall!$R$2:$R$501,1))</f>
        <v>0</v>
      </c>
      <c r="J2517">
        <f>IF(A2517="","",SUMIFS(BallByBall!$T$2:$T$501,BallByBall!$B$2:$B$501,A2517,BallByBall!$H$2:$H$501,B2517))</f>
        <v>0</v>
      </c>
      <c r="K2517">
        <f>IF(A2517="","",SUMIFS(BallByBall!$U$2:$U$501,BallByBall!$B$2:$B$501,A2517,BallByBall!$P$2:$P$501,B2517))</f>
        <v>0</v>
      </c>
      <c r="L2517">
        <f>IF(A2517="","",SUMIFS(BallByBall!$V$2:$V$501,BallByBall!$B$2:$B$501,A2517,BallByBall!$P$2:$P$501,B2517))</f>
        <v>0</v>
      </c>
      <c r="M2517">
        <f>IF(A2517="","",SUMIFS(BallByBall!$W$2:$W$501,BallByBall!$B$2:$B$501,A2517,BallByBall!$P$2:$P$501,B2517))</f>
        <v>0</v>
      </c>
      <c r="N2517">
        <f>IF(A2517="","",SUMIFS(BallByBall!$X$2:$X$501,BallByBall!$B$2:$B$501,A2517,BallByBall!$P$2:$P$501,B2517))</f>
        <v>0</v>
      </c>
      <c r="O2517">
        <f>IF(A2517="","",SUMIFS(OverSummary!$G$2:$G$101,OverSummary!$A$2:$A$101,A2517,OverSummary!$D$2:$D$101,B2517))</f>
        <v>0</v>
      </c>
      <c r="P2517">
        <f>IF(A2517="","",G2517*Rules!$B$13+H2517*Rules!$B$14+I2517*Rules!$B$15)</f>
        <v>0</v>
      </c>
      <c r="Q2517">
        <f>IF(A2517="","",IF(G2517&gt;=100,Rules!$B$18,IF(G2517&gt;=50,Rules!$B$17,IF(G2517&gt;=30,Rules!$B$16,0)))+IF(AND(F2517=1,D2517&lt;&gt;"BWL",G2517=0),Rules!$B$27,0))</f>
        <v>0</v>
      </c>
      <c r="R2517">
        <f>IF(A2517="","",J2517*Rules!$B$19+O2517*Rules!$B$22)</f>
        <v>0</v>
      </c>
      <c r="S2517">
        <f>IF(A2517="","",IF(J2517&gt;=4,Rules!$B$21,IF(J2517&gt;=3,Rules!$B$20,0)))</f>
        <v>0</v>
      </c>
      <c r="T2517">
        <f>IF(A2517="","",K2517*Rules!$B$23+L2517*Rules!$B$24+M2517*Rules!$B$25+N2517*Rules!$B$26)</f>
        <v>0</v>
      </c>
      <c r="U2517">
        <f t="shared" si="39"/>
        <v>0</v>
      </c>
    </row>
    <row r="2518" spans="1:21" x14ac:dyDescent="0.2">
      <c r="A2518" t="str">
        <f>MatchSquad!A2518</f>
        <v>M051</v>
      </c>
      <c r="B2518" t="str">
        <f>MatchSquad!B2518</f>
        <v>P042</v>
      </c>
      <c r="C2518" t="str">
        <f>MatchSquad!C2518</f>
        <v>Nitish Rana</v>
      </c>
      <c r="D2518" t="str">
        <f>MatchSquad!D2518</f>
        <v>AR</v>
      </c>
      <c r="E2518" t="str">
        <f>MatchSquad!E2518</f>
        <v>DC</v>
      </c>
      <c r="F2518">
        <f>MatchSquad!G2518</f>
        <v>0</v>
      </c>
      <c r="G2518">
        <f>IF(A2518="","",SUMIFS(BallByBall!$I$2:$I$501,BallByBall!$B$2:$B$501,A2518,BallByBall!$F$2:$F$501,B2518))</f>
        <v>0</v>
      </c>
      <c r="H2518">
        <f>IF(A2518="","",COUNTIFS(BallByBall!$B$2:$B$501,A2518,BallByBall!$F$2:$F$501,B2518,BallByBall!$Q$2:$Q$501,1))</f>
        <v>0</v>
      </c>
      <c r="I2518">
        <f>IF(A2518="","",COUNTIFS(BallByBall!$B$2:$B$501,A2518,BallByBall!$F$2:$F$501,B2518,BallByBall!$R$2:$R$501,1))</f>
        <v>0</v>
      </c>
      <c r="J2518">
        <f>IF(A2518="","",SUMIFS(BallByBall!$T$2:$T$501,BallByBall!$B$2:$B$501,A2518,BallByBall!$H$2:$H$501,B2518))</f>
        <v>0</v>
      </c>
      <c r="K2518">
        <f>IF(A2518="","",SUMIFS(BallByBall!$U$2:$U$501,BallByBall!$B$2:$B$501,A2518,BallByBall!$P$2:$P$501,B2518))</f>
        <v>0</v>
      </c>
      <c r="L2518">
        <f>IF(A2518="","",SUMIFS(BallByBall!$V$2:$V$501,BallByBall!$B$2:$B$501,A2518,BallByBall!$P$2:$P$501,B2518))</f>
        <v>0</v>
      </c>
      <c r="M2518">
        <f>IF(A2518="","",SUMIFS(BallByBall!$W$2:$W$501,BallByBall!$B$2:$B$501,A2518,BallByBall!$P$2:$P$501,B2518))</f>
        <v>0</v>
      </c>
      <c r="N2518">
        <f>IF(A2518="","",SUMIFS(BallByBall!$X$2:$X$501,BallByBall!$B$2:$B$501,A2518,BallByBall!$P$2:$P$501,B2518))</f>
        <v>0</v>
      </c>
      <c r="O2518">
        <f>IF(A2518="","",SUMIFS(OverSummary!$G$2:$G$101,OverSummary!$A$2:$A$101,A2518,OverSummary!$D$2:$D$101,B2518))</f>
        <v>0</v>
      </c>
      <c r="P2518">
        <f>IF(A2518="","",G2518*Rules!$B$13+H2518*Rules!$B$14+I2518*Rules!$B$15)</f>
        <v>0</v>
      </c>
      <c r="Q2518">
        <f>IF(A2518="","",IF(G2518&gt;=100,Rules!$B$18,IF(G2518&gt;=50,Rules!$B$17,IF(G2518&gt;=30,Rules!$B$16,0)))+IF(AND(F2518=1,D2518&lt;&gt;"BWL",G2518=0),Rules!$B$27,0))</f>
        <v>0</v>
      </c>
      <c r="R2518">
        <f>IF(A2518="","",J2518*Rules!$B$19+O2518*Rules!$B$22)</f>
        <v>0</v>
      </c>
      <c r="S2518">
        <f>IF(A2518="","",IF(J2518&gt;=4,Rules!$B$21,IF(J2518&gt;=3,Rules!$B$20,0)))</f>
        <v>0</v>
      </c>
      <c r="T2518">
        <f>IF(A2518="","",K2518*Rules!$B$23+L2518*Rules!$B$24+M2518*Rules!$B$25+N2518*Rules!$B$26)</f>
        <v>0</v>
      </c>
      <c r="U2518">
        <f t="shared" si="39"/>
        <v>0</v>
      </c>
    </row>
    <row r="2519" spans="1:21" x14ac:dyDescent="0.2">
      <c r="A2519" t="str">
        <f>MatchSquad!A2519</f>
        <v>M051</v>
      </c>
      <c r="B2519" t="str">
        <f>MatchSquad!B2519</f>
        <v>P043</v>
      </c>
      <c r="C2519" t="str">
        <f>MatchSquad!C2519</f>
        <v>Mitchell Starc</v>
      </c>
      <c r="D2519" t="str">
        <f>MatchSquad!D2519</f>
        <v>BWL</v>
      </c>
      <c r="E2519" t="str">
        <f>MatchSquad!E2519</f>
        <v>DC</v>
      </c>
      <c r="F2519">
        <f>MatchSquad!G2519</f>
        <v>0</v>
      </c>
      <c r="G2519">
        <f>IF(A2519="","",SUMIFS(BallByBall!$I$2:$I$501,BallByBall!$B$2:$B$501,A2519,BallByBall!$F$2:$F$501,B2519))</f>
        <v>0</v>
      </c>
      <c r="H2519">
        <f>IF(A2519="","",COUNTIFS(BallByBall!$B$2:$B$501,A2519,BallByBall!$F$2:$F$501,B2519,BallByBall!$Q$2:$Q$501,1))</f>
        <v>0</v>
      </c>
      <c r="I2519">
        <f>IF(A2519="","",COUNTIFS(BallByBall!$B$2:$B$501,A2519,BallByBall!$F$2:$F$501,B2519,BallByBall!$R$2:$R$501,1))</f>
        <v>0</v>
      </c>
      <c r="J2519">
        <f>IF(A2519="","",SUMIFS(BallByBall!$T$2:$T$501,BallByBall!$B$2:$B$501,A2519,BallByBall!$H$2:$H$501,B2519))</f>
        <v>0</v>
      </c>
      <c r="K2519">
        <f>IF(A2519="","",SUMIFS(BallByBall!$U$2:$U$501,BallByBall!$B$2:$B$501,A2519,BallByBall!$P$2:$P$501,B2519))</f>
        <v>0</v>
      </c>
      <c r="L2519">
        <f>IF(A2519="","",SUMIFS(BallByBall!$V$2:$V$501,BallByBall!$B$2:$B$501,A2519,BallByBall!$P$2:$P$501,B2519))</f>
        <v>0</v>
      </c>
      <c r="M2519">
        <f>IF(A2519="","",SUMIFS(BallByBall!$W$2:$W$501,BallByBall!$B$2:$B$501,A2519,BallByBall!$P$2:$P$501,B2519))</f>
        <v>0</v>
      </c>
      <c r="N2519">
        <f>IF(A2519="","",SUMIFS(BallByBall!$X$2:$X$501,BallByBall!$B$2:$B$501,A2519,BallByBall!$P$2:$P$501,B2519))</f>
        <v>0</v>
      </c>
      <c r="O2519">
        <f>IF(A2519="","",SUMIFS(OverSummary!$G$2:$G$101,OverSummary!$A$2:$A$101,A2519,OverSummary!$D$2:$D$101,B2519))</f>
        <v>0</v>
      </c>
      <c r="P2519">
        <f>IF(A2519="","",G2519*Rules!$B$13+H2519*Rules!$B$14+I2519*Rules!$B$15)</f>
        <v>0</v>
      </c>
      <c r="Q2519">
        <f>IF(A2519="","",IF(G2519&gt;=100,Rules!$B$18,IF(G2519&gt;=50,Rules!$B$17,IF(G2519&gt;=30,Rules!$B$16,0)))+IF(AND(F2519=1,D2519&lt;&gt;"BWL",G2519=0),Rules!$B$27,0))</f>
        <v>0</v>
      </c>
      <c r="R2519">
        <f>IF(A2519="","",J2519*Rules!$B$19+O2519*Rules!$B$22)</f>
        <v>0</v>
      </c>
      <c r="S2519">
        <f>IF(A2519="","",IF(J2519&gt;=4,Rules!$B$21,IF(J2519&gt;=3,Rules!$B$20,0)))</f>
        <v>0</v>
      </c>
      <c r="T2519">
        <f>IF(A2519="","",K2519*Rules!$B$23+L2519*Rules!$B$24+M2519*Rules!$B$25+N2519*Rules!$B$26)</f>
        <v>0</v>
      </c>
      <c r="U2519">
        <f t="shared" si="39"/>
        <v>0</v>
      </c>
    </row>
    <row r="2520" spans="1:21" x14ac:dyDescent="0.2">
      <c r="A2520" t="str">
        <f>MatchSquad!A2520</f>
        <v>M051</v>
      </c>
      <c r="B2520" t="str">
        <f>MatchSquad!B2520</f>
        <v>P044</v>
      </c>
      <c r="C2520" t="str">
        <f>MatchSquad!C2520</f>
        <v>T. Natarajan</v>
      </c>
      <c r="D2520" t="str">
        <f>MatchSquad!D2520</f>
        <v>BWL</v>
      </c>
      <c r="E2520" t="str">
        <f>MatchSquad!E2520</f>
        <v>DC</v>
      </c>
      <c r="F2520">
        <f>MatchSquad!G2520</f>
        <v>0</v>
      </c>
      <c r="G2520">
        <f>IF(A2520="","",SUMIFS(BallByBall!$I$2:$I$501,BallByBall!$B$2:$B$501,A2520,BallByBall!$F$2:$F$501,B2520))</f>
        <v>0</v>
      </c>
      <c r="H2520">
        <f>IF(A2520="","",COUNTIFS(BallByBall!$B$2:$B$501,A2520,BallByBall!$F$2:$F$501,B2520,BallByBall!$Q$2:$Q$501,1))</f>
        <v>0</v>
      </c>
      <c r="I2520">
        <f>IF(A2520="","",COUNTIFS(BallByBall!$B$2:$B$501,A2520,BallByBall!$F$2:$F$501,B2520,BallByBall!$R$2:$R$501,1))</f>
        <v>0</v>
      </c>
      <c r="J2520">
        <f>IF(A2520="","",SUMIFS(BallByBall!$T$2:$T$501,BallByBall!$B$2:$B$501,A2520,BallByBall!$H$2:$H$501,B2520))</f>
        <v>0</v>
      </c>
      <c r="K2520">
        <f>IF(A2520="","",SUMIFS(BallByBall!$U$2:$U$501,BallByBall!$B$2:$B$501,A2520,BallByBall!$P$2:$P$501,B2520))</f>
        <v>0</v>
      </c>
      <c r="L2520">
        <f>IF(A2520="","",SUMIFS(BallByBall!$V$2:$V$501,BallByBall!$B$2:$B$501,A2520,BallByBall!$P$2:$P$501,B2520))</f>
        <v>0</v>
      </c>
      <c r="M2520">
        <f>IF(A2520="","",SUMIFS(BallByBall!$W$2:$W$501,BallByBall!$B$2:$B$501,A2520,BallByBall!$P$2:$P$501,B2520))</f>
        <v>0</v>
      </c>
      <c r="N2520">
        <f>IF(A2520="","",SUMIFS(BallByBall!$X$2:$X$501,BallByBall!$B$2:$B$501,A2520,BallByBall!$P$2:$P$501,B2520))</f>
        <v>0</v>
      </c>
      <c r="O2520">
        <f>IF(A2520="","",SUMIFS(OverSummary!$G$2:$G$101,OverSummary!$A$2:$A$101,A2520,OverSummary!$D$2:$D$101,B2520))</f>
        <v>0</v>
      </c>
      <c r="P2520">
        <f>IF(A2520="","",G2520*Rules!$B$13+H2520*Rules!$B$14+I2520*Rules!$B$15)</f>
        <v>0</v>
      </c>
      <c r="Q2520">
        <f>IF(A2520="","",IF(G2520&gt;=100,Rules!$B$18,IF(G2520&gt;=50,Rules!$B$17,IF(G2520&gt;=30,Rules!$B$16,0)))+IF(AND(F2520=1,D2520&lt;&gt;"BWL",G2520=0),Rules!$B$27,0))</f>
        <v>0</v>
      </c>
      <c r="R2520">
        <f>IF(A2520="","",J2520*Rules!$B$19+O2520*Rules!$B$22)</f>
        <v>0</v>
      </c>
      <c r="S2520">
        <f>IF(A2520="","",IF(J2520&gt;=4,Rules!$B$21,IF(J2520&gt;=3,Rules!$B$20,0)))</f>
        <v>0</v>
      </c>
      <c r="T2520">
        <f>IF(A2520="","",K2520*Rules!$B$23+L2520*Rules!$B$24+M2520*Rules!$B$25+N2520*Rules!$B$26)</f>
        <v>0</v>
      </c>
      <c r="U2520">
        <f t="shared" si="39"/>
        <v>0</v>
      </c>
    </row>
    <row r="2521" spans="1:21" x14ac:dyDescent="0.2">
      <c r="A2521" t="str">
        <f>MatchSquad!A2521</f>
        <v>M051</v>
      </c>
      <c r="B2521" t="str">
        <f>MatchSquad!B2521</f>
        <v>P045</v>
      </c>
      <c r="C2521" t="str">
        <f>MatchSquad!C2521</f>
        <v>Mukesh Kumar</v>
      </c>
      <c r="D2521" t="str">
        <f>MatchSquad!D2521</f>
        <v>BWL</v>
      </c>
      <c r="E2521" t="str">
        <f>MatchSquad!E2521</f>
        <v>DC</v>
      </c>
      <c r="F2521">
        <f>MatchSquad!G2521</f>
        <v>0</v>
      </c>
      <c r="G2521">
        <f>IF(A2521="","",SUMIFS(BallByBall!$I$2:$I$501,BallByBall!$B$2:$B$501,A2521,BallByBall!$F$2:$F$501,B2521))</f>
        <v>0</v>
      </c>
      <c r="H2521">
        <f>IF(A2521="","",COUNTIFS(BallByBall!$B$2:$B$501,A2521,BallByBall!$F$2:$F$501,B2521,BallByBall!$Q$2:$Q$501,1))</f>
        <v>0</v>
      </c>
      <c r="I2521">
        <f>IF(A2521="","",COUNTIFS(BallByBall!$B$2:$B$501,A2521,BallByBall!$F$2:$F$501,B2521,BallByBall!$R$2:$R$501,1))</f>
        <v>0</v>
      </c>
      <c r="J2521">
        <f>IF(A2521="","",SUMIFS(BallByBall!$T$2:$T$501,BallByBall!$B$2:$B$501,A2521,BallByBall!$H$2:$H$501,B2521))</f>
        <v>0</v>
      </c>
      <c r="K2521">
        <f>IF(A2521="","",SUMIFS(BallByBall!$U$2:$U$501,BallByBall!$B$2:$B$501,A2521,BallByBall!$P$2:$P$501,B2521))</f>
        <v>0</v>
      </c>
      <c r="L2521">
        <f>IF(A2521="","",SUMIFS(BallByBall!$V$2:$V$501,BallByBall!$B$2:$B$501,A2521,BallByBall!$P$2:$P$501,B2521))</f>
        <v>0</v>
      </c>
      <c r="M2521">
        <f>IF(A2521="","",SUMIFS(BallByBall!$W$2:$W$501,BallByBall!$B$2:$B$501,A2521,BallByBall!$P$2:$P$501,B2521))</f>
        <v>0</v>
      </c>
      <c r="N2521">
        <f>IF(A2521="","",SUMIFS(BallByBall!$X$2:$X$501,BallByBall!$B$2:$B$501,A2521,BallByBall!$P$2:$P$501,B2521))</f>
        <v>0</v>
      </c>
      <c r="O2521">
        <f>IF(A2521="","",SUMIFS(OverSummary!$G$2:$G$101,OverSummary!$A$2:$A$101,A2521,OverSummary!$D$2:$D$101,B2521))</f>
        <v>0</v>
      </c>
      <c r="P2521">
        <f>IF(A2521="","",G2521*Rules!$B$13+H2521*Rules!$B$14+I2521*Rules!$B$15)</f>
        <v>0</v>
      </c>
      <c r="Q2521">
        <f>IF(A2521="","",IF(G2521&gt;=100,Rules!$B$18,IF(G2521&gt;=50,Rules!$B$17,IF(G2521&gt;=30,Rules!$B$16,0)))+IF(AND(F2521=1,D2521&lt;&gt;"BWL",G2521=0),Rules!$B$27,0))</f>
        <v>0</v>
      </c>
      <c r="R2521">
        <f>IF(A2521="","",J2521*Rules!$B$19+O2521*Rules!$B$22)</f>
        <v>0</v>
      </c>
      <c r="S2521">
        <f>IF(A2521="","",IF(J2521&gt;=4,Rules!$B$21,IF(J2521&gt;=3,Rules!$B$20,0)))</f>
        <v>0</v>
      </c>
      <c r="T2521">
        <f>IF(A2521="","",K2521*Rules!$B$23+L2521*Rules!$B$24+M2521*Rules!$B$25+N2521*Rules!$B$26)</f>
        <v>0</v>
      </c>
      <c r="U2521">
        <f t="shared" si="39"/>
        <v>0</v>
      </c>
    </row>
    <row r="2522" spans="1:21" x14ac:dyDescent="0.2">
      <c r="A2522" t="str">
        <f>MatchSquad!A2522</f>
        <v>M051</v>
      </c>
      <c r="B2522" t="str">
        <f>MatchSquad!B2522</f>
        <v>P046</v>
      </c>
      <c r="C2522" t="str">
        <f>MatchSquad!C2522</f>
        <v>Dushmantha Chameera</v>
      </c>
      <c r="D2522" t="str">
        <f>MatchSquad!D2522</f>
        <v>BWL</v>
      </c>
      <c r="E2522" t="str">
        <f>MatchSquad!E2522</f>
        <v>DC</v>
      </c>
      <c r="F2522">
        <f>MatchSquad!G2522</f>
        <v>0</v>
      </c>
      <c r="G2522">
        <f>IF(A2522="","",SUMIFS(BallByBall!$I$2:$I$501,BallByBall!$B$2:$B$501,A2522,BallByBall!$F$2:$F$501,B2522))</f>
        <v>0</v>
      </c>
      <c r="H2522">
        <f>IF(A2522="","",COUNTIFS(BallByBall!$B$2:$B$501,A2522,BallByBall!$F$2:$F$501,B2522,BallByBall!$Q$2:$Q$501,1))</f>
        <v>0</v>
      </c>
      <c r="I2522">
        <f>IF(A2522="","",COUNTIFS(BallByBall!$B$2:$B$501,A2522,BallByBall!$F$2:$F$501,B2522,BallByBall!$R$2:$R$501,1))</f>
        <v>0</v>
      </c>
      <c r="J2522">
        <f>IF(A2522="","",SUMIFS(BallByBall!$T$2:$T$501,BallByBall!$B$2:$B$501,A2522,BallByBall!$H$2:$H$501,B2522))</f>
        <v>0</v>
      </c>
      <c r="K2522">
        <f>IF(A2522="","",SUMIFS(BallByBall!$U$2:$U$501,BallByBall!$B$2:$B$501,A2522,BallByBall!$P$2:$P$501,B2522))</f>
        <v>0</v>
      </c>
      <c r="L2522">
        <f>IF(A2522="","",SUMIFS(BallByBall!$V$2:$V$501,BallByBall!$B$2:$B$501,A2522,BallByBall!$P$2:$P$501,B2522))</f>
        <v>0</v>
      </c>
      <c r="M2522">
        <f>IF(A2522="","",SUMIFS(BallByBall!$W$2:$W$501,BallByBall!$B$2:$B$501,A2522,BallByBall!$P$2:$P$501,B2522))</f>
        <v>0</v>
      </c>
      <c r="N2522">
        <f>IF(A2522="","",SUMIFS(BallByBall!$X$2:$X$501,BallByBall!$B$2:$B$501,A2522,BallByBall!$P$2:$P$501,B2522))</f>
        <v>0</v>
      </c>
      <c r="O2522">
        <f>IF(A2522="","",SUMIFS(OverSummary!$G$2:$G$101,OverSummary!$A$2:$A$101,A2522,OverSummary!$D$2:$D$101,B2522))</f>
        <v>0</v>
      </c>
      <c r="P2522">
        <f>IF(A2522="","",G2522*Rules!$B$13+H2522*Rules!$B$14+I2522*Rules!$B$15)</f>
        <v>0</v>
      </c>
      <c r="Q2522">
        <f>IF(A2522="","",IF(G2522&gt;=100,Rules!$B$18,IF(G2522&gt;=50,Rules!$B$17,IF(G2522&gt;=30,Rules!$B$16,0)))+IF(AND(F2522=1,D2522&lt;&gt;"BWL",G2522=0),Rules!$B$27,0))</f>
        <v>0</v>
      </c>
      <c r="R2522">
        <f>IF(A2522="","",J2522*Rules!$B$19+O2522*Rules!$B$22)</f>
        <v>0</v>
      </c>
      <c r="S2522">
        <f>IF(A2522="","",IF(J2522&gt;=4,Rules!$B$21,IF(J2522&gt;=3,Rules!$B$20,0)))</f>
        <v>0</v>
      </c>
      <c r="T2522">
        <f>IF(A2522="","",K2522*Rules!$B$23+L2522*Rules!$B$24+M2522*Rules!$B$25+N2522*Rules!$B$26)</f>
        <v>0</v>
      </c>
      <c r="U2522">
        <f t="shared" si="39"/>
        <v>0</v>
      </c>
    </row>
    <row r="2523" spans="1:21" x14ac:dyDescent="0.2">
      <c r="A2523" t="str">
        <f>MatchSquad!A2523</f>
        <v>M051</v>
      </c>
      <c r="B2523" t="str">
        <f>MatchSquad!B2523</f>
        <v>P047</v>
      </c>
      <c r="C2523" t="str">
        <f>MatchSquad!C2523</f>
        <v>Auqib Nabi</v>
      </c>
      <c r="D2523" t="str">
        <f>MatchSquad!D2523</f>
        <v>BWL</v>
      </c>
      <c r="E2523" t="str">
        <f>MatchSquad!E2523</f>
        <v>DC</v>
      </c>
      <c r="F2523">
        <f>MatchSquad!G2523</f>
        <v>0</v>
      </c>
      <c r="G2523">
        <f>IF(A2523="","",SUMIFS(BallByBall!$I$2:$I$501,BallByBall!$B$2:$B$501,A2523,BallByBall!$F$2:$F$501,B2523))</f>
        <v>0</v>
      </c>
      <c r="H2523">
        <f>IF(A2523="","",COUNTIFS(BallByBall!$B$2:$B$501,A2523,BallByBall!$F$2:$F$501,B2523,BallByBall!$Q$2:$Q$501,1))</f>
        <v>0</v>
      </c>
      <c r="I2523">
        <f>IF(A2523="","",COUNTIFS(BallByBall!$B$2:$B$501,A2523,BallByBall!$F$2:$F$501,B2523,BallByBall!$R$2:$R$501,1))</f>
        <v>0</v>
      </c>
      <c r="J2523">
        <f>IF(A2523="","",SUMIFS(BallByBall!$T$2:$T$501,BallByBall!$B$2:$B$501,A2523,BallByBall!$H$2:$H$501,B2523))</f>
        <v>0</v>
      </c>
      <c r="K2523">
        <f>IF(A2523="","",SUMIFS(BallByBall!$U$2:$U$501,BallByBall!$B$2:$B$501,A2523,BallByBall!$P$2:$P$501,B2523))</f>
        <v>0</v>
      </c>
      <c r="L2523">
        <f>IF(A2523="","",SUMIFS(BallByBall!$V$2:$V$501,BallByBall!$B$2:$B$501,A2523,BallByBall!$P$2:$P$501,B2523))</f>
        <v>0</v>
      </c>
      <c r="M2523">
        <f>IF(A2523="","",SUMIFS(BallByBall!$W$2:$W$501,BallByBall!$B$2:$B$501,A2523,BallByBall!$P$2:$P$501,B2523))</f>
        <v>0</v>
      </c>
      <c r="N2523">
        <f>IF(A2523="","",SUMIFS(BallByBall!$X$2:$X$501,BallByBall!$B$2:$B$501,A2523,BallByBall!$P$2:$P$501,B2523))</f>
        <v>0</v>
      </c>
      <c r="O2523">
        <f>IF(A2523="","",SUMIFS(OverSummary!$G$2:$G$101,OverSummary!$A$2:$A$101,A2523,OverSummary!$D$2:$D$101,B2523))</f>
        <v>0</v>
      </c>
      <c r="P2523">
        <f>IF(A2523="","",G2523*Rules!$B$13+H2523*Rules!$B$14+I2523*Rules!$B$15)</f>
        <v>0</v>
      </c>
      <c r="Q2523">
        <f>IF(A2523="","",IF(G2523&gt;=100,Rules!$B$18,IF(G2523&gt;=50,Rules!$B$17,IF(G2523&gt;=30,Rules!$B$16,0)))+IF(AND(F2523=1,D2523&lt;&gt;"BWL",G2523=0),Rules!$B$27,0))</f>
        <v>0</v>
      </c>
      <c r="R2523">
        <f>IF(A2523="","",J2523*Rules!$B$19+O2523*Rules!$B$22)</f>
        <v>0</v>
      </c>
      <c r="S2523">
        <f>IF(A2523="","",IF(J2523&gt;=4,Rules!$B$21,IF(J2523&gt;=3,Rules!$B$20,0)))</f>
        <v>0</v>
      </c>
      <c r="T2523">
        <f>IF(A2523="","",K2523*Rules!$B$23+L2523*Rules!$B$24+M2523*Rules!$B$25+N2523*Rules!$B$26)</f>
        <v>0</v>
      </c>
      <c r="U2523">
        <f t="shared" si="39"/>
        <v>0</v>
      </c>
    </row>
    <row r="2524" spans="1:21" x14ac:dyDescent="0.2">
      <c r="A2524" t="str">
        <f>MatchSquad!A2524</f>
        <v>M051</v>
      </c>
      <c r="B2524" t="str">
        <f>MatchSquad!B2524</f>
        <v>P048</v>
      </c>
      <c r="C2524" t="str">
        <f>MatchSquad!C2524</f>
        <v>Lungisani Ngidi</v>
      </c>
      <c r="D2524" t="str">
        <f>MatchSquad!D2524</f>
        <v>BWL</v>
      </c>
      <c r="E2524" t="str">
        <f>MatchSquad!E2524</f>
        <v>DC</v>
      </c>
      <c r="F2524">
        <f>MatchSquad!G2524</f>
        <v>0</v>
      </c>
      <c r="G2524">
        <f>IF(A2524="","",SUMIFS(BallByBall!$I$2:$I$501,BallByBall!$B$2:$B$501,A2524,BallByBall!$F$2:$F$501,B2524))</f>
        <v>0</v>
      </c>
      <c r="H2524">
        <f>IF(A2524="","",COUNTIFS(BallByBall!$B$2:$B$501,A2524,BallByBall!$F$2:$F$501,B2524,BallByBall!$Q$2:$Q$501,1))</f>
        <v>0</v>
      </c>
      <c r="I2524">
        <f>IF(A2524="","",COUNTIFS(BallByBall!$B$2:$B$501,A2524,BallByBall!$F$2:$F$501,B2524,BallByBall!$R$2:$R$501,1))</f>
        <v>0</v>
      </c>
      <c r="J2524">
        <f>IF(A2524="","",SUMIFS(BallByBall!$T$2:$T$501,BallByBall!$B$2:$B$501,A2524,BallByBall!$H$2:$H$501,B2524))</f>
        <v>0</v>
      </c>
      <c r="K2524">
        <f>IF(A2524="","",SUMIFS(BallByBall!$U$2:$U$501,BallByBall!$B$2:$B$501,A2524,BallByBall!$P$2:$P$501,B2524))</f>
        <v>0</v>
      </c>
      <c r="L2524">
        <f>IF(A2524="","",SUMIFS(BallByBall!$V$2:$V$501,BallByBall!$B$2:$B$501,A2524,BallByBall!$P$2:$P$501,B2524))</f>
        <v>0</v>
      </c>
      <c r="M2524">
        <f>IF(A2524="","",SUMIFS(BallByBall!$W$2:$W$501,BallByBall!$B$2:$B$501,A2524,BallByBall!$P$2:$P$501,B2524))</f>
        <v>0</v>
      </c>
      <c r="N2524">
        <f>IF(A2524="","",SUMIFS(BallByBall!$X$2:$X$501,BallByBall!$B$2:$B$501,A2524,BallByBall!$P$2:$P$501,B2524))</f>
        <v>0</v>
      </c>
      <c r="O2524">
        <f>IF(A2524="","",SUMIFS(OverSummary!$G$2:$G$101,OverSummary!$A$2:$A$101,A2524,OverSummary!$D$2:$D$101,B2524))</f>
        <v>0</v>
      </c>
      <c r="P2524">
        <f>IF(A2524="","",G2524*Rules!$B$13+H2524*Rules!$B$14+I2524*Rules!$B$15)</f>
        <v>0</v>
      </c>
      <c r="Q2524">
        <f>IF(A2524="","",IF(G2524&gt;=100,Rules!$B$18,IF(G2524&gt;=50,Rules!$B$17,IF(G2524&gt;=30,Rules!$B$16,0)))+IF(AND(F2524=1,D2524&lt;&gt;"BWL",G2524=0),Rules!$B$27,0))</f>
        <v>0</v>
      </c>
      <c r="R2524">
        <f>IF(A2524="","",J2524*Rules!$B$19+O2524*Rules!$B$22)</f>
        <v>0</v>
      </c>
      <c r="S2524">
        <f>IF(A2524="","",IF(J2524&gt;=4,Rules!$B$21,IF(J2524&gt;=3,Rules!$B$20,0)))</f>
        <v>0</v>
      </c>
      <c r="T2524">
        <f>IF(A2524="","",K2524*Rules!$B$23+L2524*Rules!$B$24+M2524*Rules!$B$25+N2524*Rules!$B$26)</f>
        <v>0</v>
      </c>
      <c r="U2524">
        <f t="shared" si="39"/>
        <v>0</v>
      </c>
    </row>
    <row r="2525" spans="1:21" x14ac:dyDescent="0.2">
      <c r="A2525" t="str">
        <f>MatchSquad!A2525</f>
        <v>M051</v>
      </c>
      <c r="B2525" t="str">
        <f>MatchSquad!B2525</f>
        <v>P049</v>
      </c>
      <c r="C2525" t="str">
        <f>MatchSquad!C2525</f>
        <v>Kyle Jamieson</v>
      </c>
      <c r="D2525" t="str">
        <f>MatchSquad!D2525</f>
        <v>BWL</v>
      </c>
      <c r="E2525" t="str">
        <f>MatchSquad!E2525</f>
        <v>DC</v>
      </c>
      <c r="F2525">
        <f>MatchSquad!G2525</f>
        <v>0</v>
      </c>
      <c r="G2525">
        <f>IF(A2525="","",SUMIFS(BallByBall!$I$2:$I$501,BallByBall!$B$2:$B$501,A2525,BallByBall!$F$2:$F$501,B2525))</f>
        <v>0</v>
      </c>
      <c r="H2525">
        <f>IF(A2525="","",COUNTIFS(BallByBall!$B$2:$B$501,A2525,BallByBall!$F$2:$F$501,B2525,BallByBall!$Q$2:$Q$501,1))</f>
        <v>0</v>
      </c>
      <c r="I2525">
        <f>IF(A2525="","",COUNTIFS(BallByBall!$B$2:$B$501,A2525,BallByBall!$F$2:$F$501,B2525,BallByBall!$R$2:$R$501,1))</f>
        <v>0</v>
      </c>
      <c r="J2525">
        <f>IF(A2525="","",SUMIFS(BallByBall!$T$2:$T$501,BallByBall!$B$2:$B$501,A2525,BallByBall!$H$2:$H$501,B2525))</f>
        <v>0</v>
      </c>
      <c r="K2525">
        <f>IF(A2525="","",SUMIFS(BallByBall!$U$2:$U$501,BallByBall!$B$2:$B$501,A2525,BallByBall!$P$2:$P$501,B2525))</f>
        <v>0</v>
      </c>
      <c r="L2525">
        <f>IF(A2525="","",SUMIFS(BallByBall!$V$2:$V$501,BallByBall!$B$2:$B$501,A2525,BallByBall!$P$2:$P$501,B2525))</f>
        <v>0</v>
      </c>
      <c r="M2525">
        <f>IF(A2525="","",SUMIFS(BallByBall!$W$2:$W$501,BallByBall!$B$2:$B$501,A2525,BallByBall!$P$2:$P$501,B2525))</f>
        <v>0</v>
      </c>
      <c r="N2525">
        <f>IF(A2525="","",SUMIFS(BallByBall!$X$2:$X$501,BallByBall!$B$2:$B$501,A2525,BallByBall!$P$2:$P$501,B2525))</f>
        <v>0</v>
      </c>
      <c r="O2525">
        <f>IF(A2525="","",SUMIFS(OverSummary!$G$2:$G$101,OverSummary!$A$2:$A$101,A2525,OverSummary!$D$2:$D$101,B2525))</f>
        <v>0</v>
      </c>
      <c r="P2525">
        <f>IF(A2525="","",G2525*Rules!$B$13+H2525*Rules!$B$14+I2525*Rules!$B$15)</f>
        <v>0</v>
      </c>
      <c r="Q2525">
        <f>IF(A2525="","",IF(G2525&gt;=100,Rules!$B$18,IF(G2525&gt;=50,Rules!$B$17,IF(G2525&gt;=30,Rules!$B$16,0)))+IF(AND(F2525=1,D2525&lt;&gt;"BWL",G2525=0),Rules!$B$27,0))</f>
        <v>0</v>
      </c>
      <c r="R2525">
        <f>IF(A2525="","",J2525*Rules!$B$19+O2525*Rules!$B$22)</f>
        <v>0</v>
      </c>
      <c r="S2525">
        <f>IF(A2525="","",IF(J2525&gt;=4,Rules!$B$21,IF(J2525&gt;=3,Rules!$B$20,0)))</f>
        <v>0</v>
      </c>
      <c r="T2525">
        <f>IF(A2525="","",K2525*Rules!$B$23+L2525*Rules!$B$24+M2525*Rules!$B$25+N2525*Rules!$B$26)</f>
        <v>0</v>
      </c>
      <c r="U2525">
        <f t="shared" si="39"/>
        <v>0</v>
      </c>
    </row>
    <row r="2526" spans="1:21" x14ac:dyDescent="0.2">
      <c r="A2526" t="str">
        <f>MatchSquad!A2526</f>
        <v>M051</v>
      </c>
      <c r="B2526" t="str">
        <f>MatchSquad!B2526</f>
        <v>P050</v>
      </c>
      <c r="C2526" t="str">
        <f>MatchSquad!C2526</f>
        <v>Kuldeep Yadav</v>
      </c>
      <c r="D2526" t="str">
        <f>MatchSquad!D2526</f>
        <v>BWL</v>
      </c>
      <c r="E2526" t="str">
        <f>MatchSquad!E2526</f>
        <v>DC</v>
      </c>
      <c r="F2526">
        <f>MatchSquad!G2526</f>
        <v>0</v>
      </c>
      <c r="G2526">
        <f>IF(A2526="","",SUMIFS(BallByBall!$I$2:$I$501,BallByBall!$B$2:$B$501,A2526,BallByBall!$F$2:$F$501,B2526))</f>
        <v>0</v>
      </c>
      <c r="H2526">
        <f>IF(A2526="","",COUNTIFS(BallByBall!$B$2:$B$501,A2526,BallByBall!$F$2:$F$501,B2526,BallByBall!$Q$2:$Q$501,1))</f>
        <v>0</v>
      </c>
      <c r="I2526">
        <f>IF(A2526="","",COUNTIFS(BallByBall!$B$2:$B$501,A2526,BallByBall!$F$2:$F$501,B2526,BallByBall!$R$2:$R$501,1))</f>
        <v>0</v>
      </c>
      <c r="J2526">
        <f>IF(A2526="","",SUMIFS(BallByBall!$T$2:$T$501,BallByBall!$B$2:$B$501,A2526,BallByBall!$H$2:$H$501,B2526))</f>
        <v>0</v>
      </c>
      <c r="K2526">
        <f>IF(A2526="","",SUMIFS(BallByBall!$U$2:$U$501,BallByBall!$B$2:$B$501,A2526,BallByBall!$P$2:$P$501,B2526))</f>
        <v>0</v>
      </c>
      <c r="L2526">
        <f>IF(A2526="","",SUMIFS(BallByBall!$V$2:$V$501,BallByBall!$B$2:$B$501,A2526,BallByBall!$P$2:$P$501,B2526))</f>
        <v>0</v>
      </c>
      <c r="M2526">
        <f>IF(A2526="","",SUMIFS(BallByBall!$W$2:$W$501,BallByBall!$B$2:$B$501,A2526,BallByBall!$P$2:$P$501,B2526))</f>
        <v>0</v>
      </c>
      <c r="N2526">
        <f>IF(A2526="","",SUMIFS(BallByBall!$X$2:$X$501,BallByBall!$B$2:$B$501,A2526,BallByBall!$P$2:$P$501,B2526))</f>
        <v>0</v>
      </c>
      <c r="O2526">
        <f>IF(A2526="","",SUMIFS(OverSummary!$G$2:$G$101,OverSummary!$A$2:$A$101,A2526,OverSummary!$D$2:$D$101,B2526))</f>
        <v>0</v>
      </c>
      <c r="P2526">
        <f>IF(A2526="","",G2526*Rules!$B$13+H2526*Rules!$B$14+I2526*Rules!$B$15)</f>
        <v>0</v>
      </c>
      <c r="Q2526">
        <f>IF(A2526="","",IF(G2526&gt;=100,Rules!$B$18,IF(G2526&gt;=50,Rules!$B$17,IF(G2526&gt;=30,Rules!$B$16,0)))+IF(AND(F2526=1,D2526&lt;&gt;"BWL",G2526=0),Rules!$B$27,0))</f>
        <v>0</v>
      </c>
      <c r="R2526">
        <f>IF(A2526="","",J2526*Rules!$B$19+O2526*Rules!$B$22)</f>
        <v>0</v>
      </c>
      <c r="S2526">
        <f>IF(A2526="","",IF(J2526&gt;=4,Rules!$B$21,IF(J2526&gt;=3,Rules!$B$20,0)))</f>
        <v>0</v>
      </c>
      <c r="T2526">
        <f>IF(A2526="","",K2526*Rules!$B$23+L2526*Rules!$B$24+M2526*Rules!$B$25+N2526*Rules!$B$26)</f>
        <v>0</v>
      </c>
      <c r="U2526">
        <f t="shared" si="39"/>
        <v>0</v>
      </c>
    </row>
    <row r="2527" spans="1:21" x14ac:dyDescent="0.2">
      <c r="A2527" t="str">
        <f>MatchSquad!A2527</f>
        <v>M051</v>
      </c>
      <c r="B2527" t="str">
        <f>MatchSquad!B2527</f>
        <v>P076</v>
      </c>
      <c r="C2527" t="str">
        <f>MatchSquad!C2527</f>
        <v>Ajinkya Rahane</v>
      </c>
      <c r="D2527" t="str">
        <f>MatchSquad!D2527</f>
        <v>BAT</v>
      </c>
      <c r="E2527" t="str">
        <f>MatchSquad!E2527</f>
        <v>KKR</v>
      </c>
      <c r="F2527">
        <f>MatchSquad!G2527</f>
        <v>0</v>
      </c>
      <c r="G2527">
        <f>IF(A2527="","",SUMIFS(BallByBall!$I$2:$I$501,BallByBall!$B$2:$B$501,A2527,BallByBall!$F$2:$F$501,B2527))</f>
        <v>0</v>
      </c>
      <c r="H2527">
        <f>IF(A2527="","",COUNTIFS(BallByBall!$B$2:$B$501,A2527,BallByBall!$F$2:$F$501,B2527,BallByBall!$Q$2:$Q$501,1))</f>
        <v>0</v>
      </c>
      <c r="I2527">
        <f>IF(A2527="","",COUNTIFS(BallByBall!$B$2:$B$501,A2527,BallByBall!$F$2:$F$501,B2527,BallByBall!$R$2:$R$501,1))</f>
        <v>0</v>
      </c>
      <c r="J2527">
        <f>IF(A2527="","",SUMIFS(BallByBall!$T$2:$T$501,BallByBall!$B$2:$B$501,A2527,BallByBall!$H$2:$H$501,B2527))</f>
        <v>0</v>
      </c>
      <c r="K2527">
        <f>IF(A2527="","",SUMIFS(BallByBall!$U$2:$U$501,BallByBall!$B$2:$B$501,A2527,BallByBall!$P$2:$P$501,B2527))</f>
        <v>0</v>
      </c>
      <c r="L2527">
        <f>IF(A2527="","",SUMIFS(BallByBall!$V$2:$V$501,BallByBall!$B$2:$B$501,A2527,BallByBall!$P$2:$P$501,B2527))</f>
        <v>0</v>
      </c>
      <c r="M2527">
        <f>IF(A2527="","",SUMIFS(BallByBall!$W$2:$W$501,BallByBall!$B$2:$B$501,A2527,BallByBall!$P$2:$P$501,B2527))</f>
        <v>0</v>
      </c>
      <c r="N2527">
        <f>IF(A2527="","",SUMIFS(BallByBall!$X$2:$X$501,BallByBall!$B$2:$B$501,A2527,BallByBall!$P$2:$P$501,B2527))</f>
        <v>0</v>
      </c>
      <c r="O2527">
        <f>IF(A2527="","",SUMIFS(OverSummary!$G$2:$G$101,OverSummary!$A$2:$A$101,A2527,OverSummary!$D$2:$D$101,B2527))</f>
        <v>0</v>
      </c>
      <c r="P2527">
        <f>IF(A2527="","",G2527*Rules!$B$13+H2527*Rules!$B$14+I2527*Rules!$B$15)</f>
        <v>0</v>
      </c>
      <c r="Q2527">
        <f>IF(A2527="","",IF(G2527&gt;=100,Rules!$B$18,IF(G2527&gt;=50,Rules!$B$17,IF(G2527&gt;=30,Rules!$B$16,0)))+IF(AND(F2527=1,D2527&lt;&gt;"BWL",G2527=0),Rules!$B$27,0))</f>
        <v>0</v>
      </c>
      <c r="R2527">
        <f>IF(A2527="","",J2527*Rules!$B$19+O2527*Rules!$B$22)</f>
        <v>0</v>
      </c>
      <c r="S2527">
        <f>IF(A2527="","",IF(J2527&gt;=4,Rules!$B$21,IF(J2527&gt;=3,Rules!$B$20,0)))</f>
        <v>0</v>
      </c>
      <c r="T2527">
        <f>IF(A2527="","",K2527*Rules!$B$23+L2527*Rules!$B$24+M2527*Rules!$B$25+N2527*Rules!$B$26)</f>
        <v>0</v>
      </c>
      <c r="U2527">
        <f t="shared" si="39"/>
        <v>0</v>
      </c>
    </row>
    <row r="2528" spans="1:21" x14ac:dyDescent="0.2">
      <c r="A2528" t="str">
        <f>MatchSquad!A2528</f>
        <v>M051</v>
      </c>
      <c r="B2528" t="str">
        <f>MatchSquad!B2528</f>
        <v>P077</v>
      </c>
      <c r="C2528" t="str">
        <f>MatchSquad!C2528</f>
        <v>Rinku Singh</v>
      </c>
      <c r="D2528" t="str">
        <f>MatchSquad!D2528</f>
        <v>BAT</v>
      </c>
      <c r="E2528" t="str">
        <f>MatchSquad!E2528</f>
        <v>KKR</v>
      </c>
      <c r="F2528">
        <f>MatchSquad!G2528</f>
        <v>0</v>
      </c>
      <c r="G2528">
        <f>IF(A2528="","",SUMIFS(BallByBall!$I$2:$I$501,BallByBall!$B$2:$B$501,A2528,BallByBall!$F$2:$F$501,B2528))</f>
        <v>0</v>
      </c>
      <c r="H2528">
        <f>IF(A2528="","",COUNTIFS(BallByBall!$B$2:$B$501,A2528,BallByBall!$F$2:$F$501,B2528,BallByBall!$Q$2:$Q$501,1))</f>
        <v>0</v>
      </c>
      <c r="I2528">
        <f>IF(A2528="","",COUNTIFS(BallByBall!$B$2:$B$501,A2528,BallByBall!$F$2:$F$501,B2528,BallByBall!$R$2:$R$501,1))</f>
        <v>0</v>
      </c>
      <c r="J2528">
        <f>IF(A2528="","",SUMIFS(BallByBall!$T$2:$T$501,BallByBall!$B$2:$B$501,A2528,BallByBall!$H$2:$H$501,B2528))</f>
        <v>0</v>
      </c>
      <c r="K2528">
        <f>IF(A2528="","",SUMIFS(BallByBall!$U$2:$U$501,BallByBall!$B$2:$B$501,A2528,BallByBall!$P$2:$P$501,B2528))</f>
        <v>0</v>
      </c>
      <c r="L2528">
        <f>IF(A2528="","",SUMIFS(BallByBall!$V$2:$V$501,BallByBall!$B$2:$B$501,A2528,BallByBall!$P$2:$P$501,B2528))</f>
        <v>0</v>
      </c>
      <c r="M2528">
        <f>IF(A2528="","",SUMIFS(BallByBall!$W$2:$W$501,BallByBall!$B$2:$B$501,A2528,BallByBall!$P$2:$P$501,B2528))</f>
        <v>0</v>
      </c>
      <c r="N2528">
        <f>IF(A2528="","",SUMIFS(BallByBall!$X$2:$X$501,BallByBall!$B$2:$B$501,A2528,BallByBall!$P$2:$P$501,B2528))</f>
        <v>0</v>
      </c>
      <c r="O2528">
        <f>IF(A2528="","",SUMIFS(OverSummary!$G$2:$G$101,OverSummary!$A$2:$A$101,A2528,OverSummary!$D$2:$D$101,B2528))</f>
        <v>0</v>
      </c>
      <c r="P2528">
        <f>IF(A2528="","",G2528*Rules!$B$13+H2528*Rules!$B$14+I2528*Rules!$B$15)</f>
        <v>0</v>
      </c>
      <c r="Q2528">
        <f>IF(A2528="","",IF(G2528&gt;=100,Rules!$B$18,IF(G2528&gt;=50,Rules!$B$17,IF(G2528&gt;=30,Rules!$B$16,0)))+IF(AND(F2528=1,D2528&lt;&gt;"BWL",G2528=0),Rules!$B$27,0))</f>
        <v>0</v>
      </c>
      <c r="R2528">
        <f>IF(A2528="","",J2528*Rules!$B$19+O2528*Rules!$B$22)</f>
        <v>0</v>
      </c>
      <c r="S2528">
        <f>IF(A2528="","",IF(J2528&gt;=4,Rules!$B$21,IF(J2528&gt;=3,Rules!$B$20,0)))</f>
        <v>0</v>
      </c>
      <c r="T2528">
        <f>IF(A2528="","",K2528*Rules!$B$23+L2528*Rules!$B$24+M2528*Rules!$B$25+N2528*Rules!$B$26)</f>
        <v>0</v>
      </c>
      <c r="U2528">
        <f t="shared" si="39"/>
        <v>0</v>
      </c>
    </row>
    <row r="2529" spans="1:21" x14ac:dyDescent="0.2">
      <c r="A2529" t="str">
        <f>MatchSquad!A2529</f>
        <v>M051</v>
      </c>
      <c r="B2529" t="str">
        <f>MatchSquad!B2529</f>
        <v>P078</v>
      </c>
      <c r="C2529" t="str">
        <f>MatchSquad!C2529</f>
        <v>Angkrish Raghuvanshi</v>
      </c>
      <c r="D2529" t="str">
        <f>MatchSquad!D2529</f>
        <v>BAT</v>
      </c>
      <c r="E2529" t="str">
        <f>MatchSquad!E2529</f>
        <v>KKR</v>
      </c>
      <c r="F2529">
        <f>MatchSquad!G2529</f>
        <v>0</v>
      </c>
      <c r="G2529">
        <f>IF(A2529="","",SUMIFS(BallByBall!$I$2:$I$501,BallByBall!$B$2:$B$501,A2529,BallByBall!$F$2:$F$501,B2529))</f>
        <v>0</v>
      </c>
      <c r="H2529">
        <f>IF(A2529="","",COUNTIFS(BallByBall!$B$2:$B$501,A2529,BallByBall!$F$2:$F$501,B2529,BallByBall!$Q$2:$Q$501,1))</f>
        <v>0</v>
      </c>
      <c r="I2529">
        <f>IF(A2529="","",COUNTIFS(BallByBall!$B$2:$B$501,A2529,BallByBall!$F$2:$F$501,B2529,BallByBall!$R$2:$R$501,1))</f>
        <v>0</v>
      </c>
      <c r="J2529">
        <f>IF(A2529="","",SUMIFS(BallByBall!$T$2:$T$501,BallByBall!$B$2:$B$501,A2529,BallByBall!$H$2:$H$501,B2529))</f>
        <v>0</v>
      </c>
      <c r="K2529">
        <f>IF(A2529="","",SUMIFS(BallByBall!$U$2:$U$501,BallByBall!$B$2:$B$501,A2529,BallByBall!$P$2:$P$501,B2529))</f>
        <v>0</v>
      </c>
      <c r="L2529">
        <f>IF(A2529="","",SUMIFS(BallByBall!$V$2:$V$501,BallByBall!$B$2:$B$501,A2529,BallByBall!$P$2:$P$501,B2529))</f>
        <v>0</v>
      </c>
      <c r="M2529">
        <f>IF(A2529="","",SUMIFS(BallByBall!$W$2:$W$501,BallByBall!$B$2:$B$501,A2529,BallByBall!$P$2:$P$501,B2529))</f>
        <v>0</v>
      </c>
      <c r="N2529">
        <f>IF(A2529="","",SUMIFS(BallByBall!$X$2:$X$501,BallByBall!$B$2:$B$501,A2529,BallByBall!$P$2:$P$501,B2529))</f>
        <v>0</v>
      </c>
      <c r="O2529">
        <f>IF(A2529="","",SUMIFS(OverSummary!$G$2:$G$101,OverSummary!$A$2:$A$101,A2529,OverSummary!$D$2:$D$101,B2529))</f>
        <v>0</v>
      </c>
      <c r="P2529">
        <f>IF(A2529="","",G2529*Rules!$B$13+H2529*Rules!$B$14+I2529*Rules!$B$15)</f>
        <v>0</v>
      </c>
      <c r="Q2529">
        <f>IF(A2529="","",IF(G2529&gt;=100,Rules!$B$18,IF(G2529&gt;=50,Rules!$B$17,IF(G2529&gt;=30,Rules!$B$16,0)))+IF(AND(F2529=1,D2529&lt;&gt;"BWL",G2529=0),Rules!$B$27,0))</f>
        <v>0</v>
      </c>
      <c r="R2529">
        <f>IF(A2529="","",J2529*Rules!$B$19+O2529*Rules!$B$22)</f>
        <v>0</v>
      </c>
      <c r="S2529">
        <f>IF(A2529="","",IF(J2529&gt;=4,Rules!$B$21,IF(J2529&gt;=3,Rules!$B$20,0)))</f>
        <v>0</v>
      </c>
      <c r="T2529">
        <f>IF(A2529="","",K2529*Rules!$B$23+L2529*Rules!$B$24+M2529*Rules!$B$25+N2529*Rules!$B$26)</f>
        <v>0</v>
      </c>
      <c r="U2529">
        <f t="shared" si="39"/>
        <v>0</v>
      </c>
    </row>
    <row r="2530" spans="1:21" x14ac:dyDescent="0.2">
      <c r="A2530" t="str">
        <f>MatchSquad!A2530</f>
        <v>M051</v>
      </c>
      <c r="B2530" t="str">
        <f>MatchSquad!B2530</f>
        <v>P079</v>
      </c>
      <c r="C2530" t="str">
        <f>MatchSquad!C2530</f>
        <v>Manish Pandey</v>
      </c>
      <c r="D2530" t="str">
        <f>MatchSquad!D2530</f>
        <v>BAT</v>
      </c>
      <c r="E2530" t="str">
        <f>MatchSquad!E2530</f>
        <v>KKR</v>
      </c>
      <c r="F2530">
        <f>MatchSquad!G2530</f>
        <v>0</v>
      </c>
      <c r="G2530">
        <f>IF(A2530="","",SUMIFS(BallByBall!$I$2:$I$501,BallByBall!$B$2:$B$501,A2530,BallByBall!$F$2:$F$501,B2530))</f>
        <v>0</v>
      </c>
      <c r="H2530">
        <f>IF(A2530="","",COUNTIFS(BallByBall!$B$2:$B$501,A2530,BallByBall!$F$2:$F$501,B2530,BallByBall!$Q$2:$Q$501,1))</f>
        <v>0</v>
      </c>
      <c r="I2530">
        <f>IF(A2530="","",COUNTIFS(BallByBall!$B$2:$B$501,A2530,BallByBall!$F$2:$F$501,B2530,BallByBall!$R$2:$R$501,1))</f>
        <v>0</v>
      </c>
      <c r="J2530">
        <f>IF(A2530="","",SUMIFS(BallByBall!$T$2:$T$501,BallByBall!$B$2:$B$501,A2530,BallByBall!$H$2:$H$501,B2530))</f>
        <v>0</v>
      </c>
      <c r="K2530">
        <f>IF(A2530="","",SUMIFS(BallByBall!$U$2:$U$501,BallByBall!$B$2:$B$501,A2530,BallByBall!$P$2:$P$501,B2530))</f>
        <v>0</v>
      </c>
      <c r="L2530">
        <f>IF(A2530="","",SUMIFS(BallByBall!$V$2:$V$501,BallByBall!$B$2:$B$501,A2530,BallByBall!$P$2:$P$501,B2530))</f>
        <v>0</v>
      </c>
      <c r="M2530">
        <f>IF(A2530="","",SUMIFS(BallByBall!$W$2:$W$501,BallByBall!$B$2:$B$501,A2530,BallByBall!$P$2:$P$501,B2530))</f>
        <v>0</v>
      </c>
      <c r="N2530">
        <f>IF(A2530="","",SUMIFS(BallByBall!$X$2:$X$501,BallByBall!$B$2:$B$501,A2530,BallByBall!$P$2:$P$501,B2530))</f>
        <v>0</v>
      </c>
      <c r="O2530">
        <f>IF(A2530="","",SUMIFS(OverSummary!$G$2:$G$101,OverSummary!$A$2:$A$101,A2530,OverSummary!$D$2:$D$101,B2530))</f>
        <v>0</v>
      </c>
      <c r="P2530">
        <f>IF(A2530="","",G2530*Rules!$B$13+H2530*Rules!$B$14+I2530*Rules!$B$15)</f>
        <v>0</v>
      </c>
      <c r="Q2530">
        <f>IF(A2530="","",IF(G2530&gt;=100,Rules!$B$18,IF(G2530&gt;=50,Rules!$B$17,IF(G2530&gt;=30,Rules!$B$16,0)))+IF(AND(F2530=1,D2530&lt;&gt;"BWL",G2530=0),Rules!$B$27,0))</f>
        <v>0</v>
      </c>
      <c r="R2530">
        <f>IF(A2530="","",J2530*Rules!$B$19+O2530*Rules!$B$22)</f>
        <v>0</v>
      </c>
      <c r="S2530">
        <f>IF(A2530="","",IF(J2530&gt;=4,Rules!$B$21,IF(J2530&gt;=3,Rules!$B$20,0)))</f>
        <v>0</v>
      </c>
      <c r="T2530">
        <f>IF(A2530="","",K2530*Rules!$B$23+L2530*Rules!$B$24+M2530*Rules!$B$25+N2530*Rules!$B$26)</f>
        <v>0</v>
      </c>
      <c r="U2530">
        <f t="shared" si="39"/>
        <v>0</v>
      </c>
    </row>
    <row r="2531" spans="1:21" x14ac:dyDescent="0.2">
      <c r="A2531" t="str">
        <f>MatchSquad!A2531</f>
        <v>M051</v>
      </c>
      <c r="B2531" t="str">
        <f>MatchSquad!B2531</f>
        <v>P080</v>
      </c>
      <c r="C2531" t="str">
        <f>MatchSquad!C2531</f>
        <v>Finn Allen</v>
      </c>
      <c r="D2531" t="str">
        <f>MatchSquad!D2531</f>
        <v>WK</v>
      </c>
      <c r="E2531" t="str">
        <f>MatchSquad!E2531</f>
        <v>KKR</v>
      </c>
      <c r="F2531">
        <f>MatchSquad!G2531</f>
        <v>0</v>
      </c>
      <c r="G2531">
        <f>IF(A2531="","",SUMIFS(BallByBall!$I$2:$I$501,BallByBall!$B$2:$B$501,A2531,BallByBall!$F$2:$F$501,B2531))</f>
        <v>0</v>
      </c>
      <c r="H2531">
        <f>IF(A2531="","",COUNTIFS(BallByBall!$B$2:$B$501,A2531,BallByBall!$F$2:$F$501,B2531,BallByBall!$Q$2:$Q$501,1))</f>
        <v>0</v>
      </c>
      <c r="I2531">
        <f>IF(A2531="","",COUNTIFS(BallByBall!$B$2:$B$501,A2531,BallByBall!$F$2:$F$501,B2531,BallByBall!$R$2:$R$501,1))</f>
        <v>0</v>
      </c>
      <c r="J2531">
        <f>IF(A2531="","",SUMIFS(BallByBall!$T$2:$T$501,BallByBall!$B$2:$B$501,A2531,BallByBall!$H$2:$H$501,B2531))</f>
        <v>0</v>
      </c>
      <c r="K2531">
        <f>IF(A2531="","",SUMIFS(BallByBall!$U$2:$U$501,BallByBall!$B$2:$B$501,A2531,BallByBall!$P$2:$P$501,B2531))</f>
        <v>0</v>
      </c>
      <c r="L2531">
        <f>IF(A2531="","",SUMIFS(BallByBall!$V$2:$V$501,BallByBall!$B$2:$B$501,A2531,BallByBall!$P$2:$P$501,B2531))</f>
        <v>0</v>
      </c>
      <c r="M2531">
        <f>IF(A2531="","",SUMIFS(BallByBall!$W$2:$W$501,BallByBall!$B$2:$B$501,A2531,BallByBall!$P$2:$P$501,B2531))</f>
        <v>0</v>
      </c>
      <c r="N2531">
        <f>IF(A2531="","",SUMIFS(BallByBall!$X$2:$X$501,BallByBall!$B$2:$B$501,A2531,BallByBall!$P$2:$P$501,B2531))</f>
        <v>0</v>
      </c>
      <c r="O2531">
        <f>IF(A2531="","",SUMIFS(OverSummary!$G$2:$G$101,OverSummary!$A$2:$A$101,A2531,OverSummary!$D$2:$D$101,B2531))</f>
        <v>0</v>
      </c>
      <c r="P2531">
        <f>IF(A2531="","",G2531*Rules!$B$13+H2531*Rules!$B$14+I2531*Rules!$B$15)</f>
        <v>0</v>
      </c>
      <c r="Q2531">
        <f>IF(A2531="","",IF(G2531&gt;=100,Rules!$B$18,IF(G2531&gt;=50,Rules!$B$17,IF(G2531&gt;=30,Rules!$B$16,0)))+IF(AND(F2531=1,D2531&lt;&gt;"BWL",G2531=0),Rules!$B$27,0))</f>
        <v>0</v>
      </c>
      <c r="R2531">
        <f>IF(A2531="","",J2531*Rules!$B$19+O2531*Rules!$B$22)</f>
        <v>0</v>
      </c>
      <c r="S2531">
        <f>IF(A2531="","",IF(J2531&gt;=4,Rules!$B$21,IF(J2531&gt;=3,Rules!$B$20,0)))</f>
        <v>0</v>
      </c>
      <c r="T2531">
        <f>IF(A2531="","",K2531*Rules!$B$23+L2531*Rules!$B$24+M2531*Rules!$B$25+N2531*Rules!$B$26)</f>
        <v>0</v>
      </c>
      <c r="U2531">
        <f t="shared" si="39"/>
        <v>0</v>
      </c>
    </row>
    <row r="2532" spans="1:21" x14ac:dyDescent="0.2">
      <c r="A2532" t="str">
        <f>MatchSquad!A2532</f>
        <v>M051</v>
      </c>
      <c r="B2532" t="str">
        <f>MatchSquad!B2532</f>
        <v>P081</v>
      </c>
      <c r="C2532" t="str">
        <f>MatchSquad!C2532</f>
        <v>Tejasvi Singh</v>
      </c>
      <c r="D2532" t="str">
        <f>MatchSquad!D2532</f>
        <v>WK</v>
      </c>
      <c r="E2532" t="str">
        <f>MatchSquad!E2532</f>
        <v>KKR</v>
      </c>
      <c r="F2532">
        <f>MatchSquad!G2532</f>
        <v>0</v>
      </c>
      <c r="G2532">
        <f>IF(A2532="","",SUMIFS(BallByBall!$I$2:$I$501,BallByBall!$B$2:$B$501,A2532,BallByBall!$F$2:$F$501,B2532))</f>
        <v>0</v>
      </c>
      <c r="H2532">
        <f>IF(A2532="","",COUNTIFS(BallByBall!$B$2:$B$501,A2532,BallByBall!$F$2:$F$501,B2532,BallByBall!$Q$2:$Q$501,1))</f>
        <v>0</v>
      </c>
      <c r="I2532">
        <f>IF(A2532="","",COUNTIFS(BallByBall!$B$2:$B$501,A2532,BallByBall!$F$2:$F$501,B2532,BallByBall!$R$2:$R$501,1))</f>
        <v>0</v>
      </c>
      <c r="J2532">
        <f>IF(A2532="","",SUMIFS(BallByBall!$T$2:$T$501,BallByBall!$B$2:$B$501,A2532,BallByBall!$H$2:$H$501,B2532))</f>
        <v>0</v>
      </c>
      <c r="K2532">
        <f>IF(A2532="","",SUMIFS(BallByBall!$U$2:$U$501,BallByBall!$B$2:$B$501,A2532,BallByBall!$P$2:$P$501,B2532))</f>
        <v>0</v>
      </c>
      <c r="L2532">
        <f>IF(A2532="","",SUMIFS(BallByBall!$V$2:$V$501,BallByBall!$B$2:$B$501,A2532,BallByBall!$P$2:$P$501,B2532))</f>
        <v>0</v>
      </c>
      <c r="M2532">
        <f>IF(A2532="","",SUMIFS(BallByBall!$W$2:$W$501,BallByBall!$B$2:$B$501,A2532,BallByBall!$P$2:$P$501,B2532))</f>
        <v>0</v>
      </c>
      <c r="N2532">
        <f>IF(A2532="","",SUMIFS(BallByBall!$X$2:$X$501,BallByBall!$B$2:$B$501,A2532,BallByBall!$P$2:$P$501,B2532))</f>
        <v>0</v>
      </c>
      <c r="O2532">
        <f>IF(A2532="","",SUMIFS(OverSummary!$G$2:$G$101,OverSummary!$A$2:$A$101,A2532,OverSummary!$D$2:$D$101,B2532))</f>
        <v>0</v>
      </c>
      <c r="P2532">
        <f>IF(A2532="","",G2532*Rules!$B$13+H2532*Rules!$B$14+I2532*Rules!$B$15)</f>
        <v>0</v>
      </c>
      <c r="Q2532">
        <f>IF(A2532="","",IF(G2532&gt;=100,Rules!$B$18,IF(G2532&gt;=50,Rules!$B$17,IF(G2532&gt;=30,Rules!$B$16,0)))+IF(AND(F2532=1,D2532&lt;&gt;"BWL",G2532=0),Rules!$B$27,0))</f>
        <v>0</v>
      </c>
      <c r="R2532">
        <f>IF(A2532="","",J2532*Rules!$B$19+O2532*Rules!$B$22)</f>
        <v>0</v>
      </c>
      <c r="S2532">
        <f>IF(A2532="","",IF(J2532&gt;=4,Rules!$B$21,IF(J2532&gt;=3,Rules!$B$20,0)))</f>
        <v>0</v>
      </c>
      <c r="T2532">
        <f>IF(A2532="","",K2532*Rules!$B$23+L2532*Rules!$B$24+M2532*Rules!$B$25+N2532*Rules!$B$26)</f>
        <v>0</v>
      </c>
      <c r="U2532">
        <f t="shared" si="39"/>
        <v>0</v>
      </c>
    </row>
    <row r="2533" spans="1:21" x14ac:dyDescent="0.2">
      <c r="A2533" t="str">
        <f>MatchSquad!A2533</f>
        <v>M051</v>
      </c>
      <c r="B2533" t="str">
        <f>MatchSquad!B2533</f>
        <v>P082</v>
      </c>
      <c r="C2533" t="str">
        <f>MatchSquad!C2533</f>
        <v>Rahul Tripathi</v>
      </c>
      <c r="D2533" t="str">
        <f>MatchSquad!D2533</f>
        <v>BAT</v>
      </c>
      <c r="E2533" t="str">
        <f>MatchSquad!E2533</f>
        <v>KKR</v>
      </c>
      <c r="F2533">
        <f>MatchSquad!G2533</f>
        <v>0</v>
      </c>
      <c r="G2533">
        <f>IF(A2533="","",SUMIFS(BallByBall!$I$2:$I$501,BallByBall!$B$2:$B$501,A2533,BallByBall!$F$2:$F$501,B2533))</f>
        <v>0</v>
      </c>
      <c r="H2533">
        <f>IF(A2533="","",COUNTIFS(BallByBall!$B$2:$B$501,A2533,BallByBall!$F$2:$F$501,B2533,BallByBall!$Q$2:$Q$501,1))</f>
        <v>0</v>
      </c>
      <c r="I2533">
        <f>IF(A2533="","",COUNTIFS(BallByBall!$B$2:$B$501,A2533,BallByBall!$F$2:$F$501,B2533,BallByBall!$R$2:$R$501,1))</f>
        <v>0</v>
      </c>
      <c r="J2533">
        <f>IF(A2533="","",SUMIFS(BallByBall!$T$2:$T$501,BallByBall!$B$2:$B$501,A2533,BallByBall!$H$2:$H$501,B2533))</f>
        <v>0</v>
      </c>
      <c r="K2533">
        <f>IF(A2533="","",SUMIFS(BallByBall!$U$2:$U$501,BallByBall!$B$2:$B$501,A2533,BallByBall!$P$2:$P$501,B2533))</f>
        <v>0</v>
      </c>
      <c r="L2533">
        <f>IF(A2533="","",SUMIFS(BallByBall!$V$2:$V$501,BallByBall!$B$2:$B$501,A2533,BallByBall!$P$2:$P$501,B2533))</f>
        <v>0</v>
      </c>
      <c r="M2533">
        <f>IF(A2533="","",SUMIFS(BallByBall!$W$2:$W$501,BallByBall!$B$2:$B$501,A2533,BallByBall!$P$2:$P$501,B2533))</f>
        <v>0</v>
      </c>
      <c r="N2533">
        <f>IF(A2533="","",SUMIFS(BallByBall!$X$2:$X$501,BallByBall!$B$2:$B$501,A2533,BallByBall!$P$2:$P$501,B2533))</f>
        <v>0</v>
      </c>
      <c r="O2533">
        <f>IF(A2533="","",SUMIFS(OverSummary!$G$2:$G$101,OverSummary!$A$2:$A$101,A2533,OverSummary!$D$2:$D$101,B2533))</f>
        <v>0</v>
      </c>
      <c r="P2533">
        <f>IF(A2533="","",G2533*Rules!$B$13+H2533*Rules!$B$14+I2533*Rules!$B$15)</f>
        <v>0</v>
      </c>
      <c r="Q2533">
        <f>IF(A2533="","",IF(G2533&gt;=100,Rules!$B$18,IF(G2533&gt;=50,Rules!$B$17,IF(G2533&gt;=30,Rules!$B$16,0)))+IF(AND(F2533=1,D2533&lt;&gt;"BWL",G2533=0),Rules!$B$27,0))</f>
        <v>0</v>
      </c>
      <c r="R2533">
        <f>IF(A2533="","",J2533*Rules!$B$19+O2533*Rules!$B$22)</f>
        <v>0</v>
      </c>
      <c r="S2533">
        <f>IF(A2533="","",IF(J2533&gt;=4,Rules!$B$21,IF(J2533&gt;=3,Rules!$B$20,0)))</f>
        <v>0</v>
      </c>
      <c r="T2533">
        <f>IF(A2533="","",K2533*Rules!$B$23+L2533*Rules!$B$24+M2533*Rules!$B$25+N2533*Rules!$B$26)</f>
        <v>0</v>
      </c>
      <c r="U2533">
        <f t="shared" si="39"/>
        <v>0</v>
      </c>
    </row>
    <row r="2534" spans="1:21" x14ac:dyDescent="0.2">
      <c r="A2534" t="str">
        <f>MatchSquad!A2534</f>
        <v>M051</v>
      </c>
      <c r="B2534" t="str">
        <f>MatchSquad!B2534</f>
        <v>P083</v>
      </c>
      <c r="C2534" t="str">
        <f>MatchSquad!C2534</f>
        <v>Tim Seifert</v>
      </c>
      <c r="D2534" t="str">
        <f>MatchSquad!D2534</f>
        <v>WK</v>
      </c>
      <c r="E2534" t="str">
        <f>MatchSquad!E2534</f>
        <v>KKR</v>
      </c>
      <c r="F2534">
        <f>MatchSquad!G2534</f>
        <v>0</v>
      </c>
      <c r="G2534">
        <f>IF(A2534="","",SUMIFS(BallByBall!$I$2:$I$501,BallByBall!$B$2:$B$501,A2534,BallByBall!$F$2:$F$501,B2534))</f>
        <v>0</v>
      </c>
      <c r="H2534">
        <f>IF(A2534="","",COUNTIFS(BallByBall!$B$2:$B$501,A2534,BallByBall!$F$2:$F$501,B2534,BallByBall!$Q$2:$Q$501,1))</f>
        <v>0</v>
      </c>
      <c r="I2534">
        <f>IF(A2534="","",COUNTIFS(BallByBall!$B$2:$B$501,A2534,BallByBall!$F$2:$F$501,B2534,BallByBall!$R$2:$R$501,1))</f>
        <v>0</v>
      </c>
      <c r="J2534">
        <f>IF(A2534="","",SUMIFS(BallByBall!$T$2:$T$501,BallByBall!$B$2:$B$501,A2534,BallByBall!$H$2:$H$501,B2534))</f>
        <v>0</v>
      </c>
      <c r="K2534">
        <f>IF(A2534="","",SUMIFS(BallByBall!$U$2:$U$501,BallByBall!$B$2:$B$501,A2534,BallByBall!$P$2:$P$501,B2534))</f>
        <v>0</v>
      </c>
      <c r="L2534">
        <f>IF(A2534="","",SUMIFS(BallByBall!$V$2:$V$501,BallByBall!$B$2:$B$501,A2534,BallByBall!$P$2:$P$501,B2534))</f>
        <v>0</v>
      </c>
      <c r="M2534">
        <f>IF(A2534="","",SUMIFS(BallByBall!$W$2:$W$501,BallByBall!$B$2:$B$501,A2534,BallByBall!$P$2:$P$501,B2534))</f>
        <v>0</v>
      </c>
      <c r="N2534">
        <f>IF(A2534="","",SUMIFS(BallByBall!$X$2:$X$501,BallByBall!$B$2:$B$501,A2534,BallByBall!$P$2:$P$501,B2534))</f>
        <v>0</v>
      </c>
      <c r="O2534">
        <f>IF(A2534="","",SUMIFS(OverSummary!$G$2:$G$101,OverSummary!$A$2:$A$101,A2534,OverSummary!$D$2:$D$101,B2534))</f>
        <v>0</v>
      </c>
      <c r="P2534">
        <f>IF(A2534="","",G2534*Rules!$B$13+H2534*Rules!$B$14+I2534*Rules!$B$15)</f>
        <v>0</v>
      </c>
      <c r="Q2534">
        <f>IF(A2534="","",IF(G2534&gt;=100,Rules!$B$18,IF(G2534&gt;=50,Rules!$B$17,IF(G2534&gt;=30,Rules!$B$16,0)))+IF(AND(F2534=1,D2534&lt;&gt;"BWL",G2534=0),Rules!$B$27,0))</f>
        <v>0</v>
      </c>
      <c r="R2534">
        <f>IF(A2534="","",J2534*Rules!$B$19+O2534*Rules!$B$22)</f>
        <v>0</v>
      </c>
      <c r="S2534">
        <f>IF(A2534="","",IF(J2534&gt;=4,Rules!$B$21,IF(J2534&gt;=3,Rules!$B$20,0)))</f>
        <v>0</v>
      </c>
      <c r="T2534">
        <f>IF(A2534="","",K2534*Rules!$B$23+L2534*Rules!$B$24+M2534*Rules!$B$25+N2534*Rules!$B$26)</f>
        <v>0</v>
      </c>
      <c r="U2534">
        <f t="shared" si="39"/>
        <v>0</v>
      </c>
    </row>
    <row r="2535" spans="1:21" x14ac:dyDescent="0.2">
      <c r="A2535" t="str">
        <f>MatchSquad!A2535</f>
        <v>M051</v>
      </c>
      <c r="B2535" t="str">
        <f>MatchSquad!B2535</f>
        <v>P084</v>
      </c>
      <c r="C2535" t="str">
        <f>MatchSquad!C2535</f>
        <v>Rovman Powell</v>
      </c>
      <c r="D2535" t="str">
        <f>MatchSquad!D2535</f>
        <v>BAT</v>
      </c>
      <c r="E2535" t="str">
        <f>MatchSquad!E2535</f>
        <v>KKR</v>
      </c>
      <c r="F2535">
        <f>MatchSquad!G2535</f>
        <v>0</v>
      </c>
      <c r="G2535">
        <f>IF(A2535="","",SUMIFS(BallByBall!$I$2:$I$501,BallByBall!$B$2:$B$501,A2535,BallByBall!$F$2:$F$501,B2535))</f>
        <v>0</v>
      </c>
      <c r="H2535">
        <f>IF(A2535="","",COUNTIFS(BallByBall!$B$2:$B$501,A2535,BallByBall!$F$2:$F$501,B2535,BallByBall!$Q$2:$Q$501,1))</f>
        <v>0</v>
      </c>
      <c r="I2535">
        <f>IF(A2535="","",COUNTIFS(BallByBall!$B$2:$B$501,A2535,BallByBall!$F$2:$F$501,B2535,BallByBall!$R$2:$R$501,1))</f>
        <v>0</v>
      </c>
      <c r="J2535">
        <f>IF(A2535="","",SUMIFS(BallByBall!$T$2:$T$501,BallByBall!$B$2:$B$501,A2535,BallByBall!$H$2:$H$501,B2535))</f>
        <v>0</v>
      </c>
      <c r="K2535">
        <f>IF(A2535="","",SUMIFS(BallByBall!$U$2:$U$501,BallByBall!$B$2:$B$501,A2535,BallByBall!$P$2:$P$501,B2535))</f>
        <v>0</v>
      </c>
      <c r="L2535">
        <f>IF(A2535="","",SUMIFS(BallByBall!$V$2:$V$501,BallByBall!$B$2:$B$501,A2535,BallByBall!$P$2:$P$501,B2535))</f>
        <v>0</v>
      </c>
      <c r="M2535">
        <f>IF(A2535="","",SUMIFS(BallByBall!$W$2:$W$501,BallByBall!$B$2:$B$501,A2535,BallByBall!$P$2:$P$501,B2535))</f>
        <v>0</v>
      </c>
      <c r="N2535">
        <f>IF(A2535="","",SUMIFS(BallByBall!$X$2:$X$501,BallByBall!$B$2:$B$501,A2535,BallByBall!$P$2:$P$501,B2535))</f>
        <v>0</v>
      </c>
      <c r="O2535">
        <f>IF(A2535="","",SUMIFS(OverSummary!$G$2:$G$101,OverSummary!$A$2:$A$101,A2535,OverSummary!$D$2:$D$101,B2535))</f>
        <v>0</v>
      </c>
      <c r="P2535">
        <f>IF(A2535="","",G2535*Rules!$B$13+H2535*Rules!$B$14+I2535*Rules!$B$15)</f>
        <v>0</v>
      </c>
      <c r="Q2535">
        <f>IF(A2535="","",IF(G2535&gt;=100,Rules!$B$18,IF(G2535&gt;=50,Rules!$B$17,IF(G2535&gt;=30,Rules!$B$16,0)))+IF(AND(F2535=1,D2535&lt;&gt;"BWL",G2535=0),Rules!$B$27,0))</f>
        <v>0</v>
      </c>
      <c r="R2535">
        <f>IF(A2535="","",J2535*Rules!$B$19+O2535*Rules!$B$22)</f>
        <v>0</v>
      </c>
      <c r="S2535">
        <f>IF(A2535="","",IF(J2535&gt;=4,Rules!$B$21,IF(J2535&gt;=3,Rules!$B$20,0)))</f>
        <v>0</v>
      </c>
      <c r="T2535">
        <f>IF(A2535="","",K2535*Rules!$B$23+L2535*Rules!$B$24+M2535*Rules!$B$25+N2535*Rules!$B$26)</f>
        <v>0</v>
      </c>
      <c r="U2535">
        <f t="shared" si="39"/>
        <v>0</v>
      </c>
    </row>
    <row r="2536" spans="1:21" x14ac:dyDescent="0.2">
      <c r="A2536" t="str">
        <f>MatchSquad!A2536</f>
        <v>M051</v>
      </c>
      <c r="B2536" t="str">
        <f>MatchSquad!B2536</f>
        <v>P085</v>
      </c>
      <c r="C2536" t="str">
        <f>MatchSquad!C2536</f>
        <v>Anukul Roy</v>
      </c>
      <c r="D2536" t="str">
        <f>MatchSquad!D2536</f>
        <v>AR</v>
      </c>
      <c r="E2536" t="str">
        <f>MatchSquad!E2536</f>
        <v>KKR</v>
      </c>
      <c r="F2536">
        <f>MatchSquad!G2536</f>
        <v>0</v>
      </c>
      <c r="G2536">
        <f>IF(A2536="","",SUMIFS(BallByBall!$I$2:$I$501,BallByBall!$B$2:$B$501,A2536,BallByBall!$F$2:$F$501,B2536))</f>
        <v>0</v>
      </c>
      <c r="H2536">
        <f>IF(A2536="","",COUNTIFS(BallByBall!$B$2:$B$501,A2536,BallByBall!$F$2:$F$501,B2536,BallByBall!$Q$2:$Q$501,1))</f>
        <v>0</v>
      </c>
      <c r="I2536">
        <f>IF(A2536="","",COUNTIFS(BallByBall!$B$2:$B$501,A2536,BallByBall!$F$2:$F$501,B2536,BallByBall!$R$2:$R$501,1))</f>
        <v>0</v>
      </c>
      <c r="J2536">
        <f>IF(A2536="","",SUMIFS(BallByBall!$T$2:$T$501,BallByBall!$B$2:$B$501,A2536,BallByBall!$H$2:$H$501,B2536))</f>
        <v>0</v>
      </c>
      <c r="K2536">
        <f>IF(A2536="","",SUMIFS(BallByBall!$U$2:$U$501,BallByBall!$B$2:$B$501,A2536,BallByBall!$P$2:$P$501,B2536))</f>
        <v>0</v>
      </c>
      <c r="L2536">
        <f>IF(A2536="","",SUMIFS(BallByBall!$V$2:$V$501,BallByBall!$B$2:$B$501,A2536,BallByBall!$P$2:$P$501,B2536))</f>
        <v>0</v>
      </c>
      <c r="M2536">
        <f>IF(A2536="","",SUMIFS(BallByBall!$W$2:$W$501,BallByBall!$B$2:$B$501,A2536,BallByBall!$P$2:$P$501,B2536))</f>
        <v>0</v>
      </c>
      <c r="N2536">
        <f>IF(A2536="","",SUMIFS(BallByBall!$X$2:$X$501,BallByBall!$B$2:$B$501,A2536,BallByBall!$P$2:$P$501,B2536))</f>
        <v>0</v>
      </c>
      <c r="O2536">
        <f>IF(A2536="","",SUMIFS(OverSummary!$G$2:$G$101,OverSummary!$A$2:$A$101,A2536,OverSummary!$D$2:$D$101,B2536))</f>
        <v>0</v>
      </c>
      <c r="P2536">
        <f>IF(A2536="","",G2536*Rules!$B$13+H2536*Rules!$B$14+I2536*Rules!$B$15)</f>
        <v>0</v>
      </c>
      <c r="Q2536">
        <f>IF(A2536="","",IF(G2536&gt;=100,Rules!$B$18,IF(G2536&gt;=50,Rules!$B$17,IF(G2536&gt;=30,Rules!$B$16,0)))+IF(AND(F2536=1,D2536&lt;&gt;"BWL",G2536=0),Rules!$B$27,0))</f>
        <v>0</v>
      </c>
      <c r="R2536">
        <f>IF(A2536="","",J2536*Rules!$B$19+O2536*Rules!$B$22)</f>
        <v>0</v>
      </c>
      <c r="S2536">
        <f>IF(A2536="","",IF(J2536&gt;=4,Rules!$B$21,IF(J2536&gt;=3,Rules!$B$20,0)))</f>
        <v>0</v>
      </c>
      <c r="T2536">
        <f>IF(A2536="","",K2536*Rules!$B$23+L2536*Rules!$B$24+M2536*Rules!$B$25+N2536*Rules!$B$26)</f>
        <v>0</v>
      </c>
      <c r="U2536">
        <f t="shared" si="39"/>
        <v>0</v>
      </c>
    </row>
    <row r="2537" spans="1:21" x14ac:dyDescent="0.2">
      <c r="A2537" t="str">
        <f>MatchSquad!A2537</f>
        <v>M051</v>
      </c>
      <c r="B2537" t="str">
        <f>MatchSquad!B2537</f>
        <v>P086</v>
      </c>
      <c r="C2537" t="str">
        <f>MatchSquad!C2537</f>
        <v>Cameron Green</v>
      </c>
      <c r="D2537" t="str">
        <f>MatchSquad!D2537</f>
        <v>AR</v>
      </c>
      <c r="E2537" t="str">
        <f>MatchSquad!E2537</f>
        <v>KKR</v>
      </c>
      <c r="F2537">
        <f>MatchSquad!G2537</f>
        <v>0</v>
      </c>
      <c r="G2537">
        <f>IF(A2537="","",SUMIFS(BallByBall!$I$2:$I$501,BallByBall!$B$2:$B$501,A2537,BallByBall!$F$2:$F$501,B2537))</f>
        <v>0</v>
      </c>
      <c r="H2537">
        <f>IF(A2537="","",COUNTIFS(BallByBall!$B$2:$B$501,A2537,BallByBall!$F$2:$F$501,B2537,BallByBall!$Q$2:$Q$501,1))</f>
        <v>0</v>
      </c>
      <c r="I2537">
        <f>IF(A2537="","",COUNTIFS(BallByBall!$B$2:$B$501,A2537,BallByBall!$F$2:$F$501,B2537,BallByBall!$R$2:$R$501,1))</f>
        <v>0</v>
      </c>
      <c r="J2537">
        <f>IF(A2537="","",SUMIFS(BallByBall!$T$2:$T$501,BallByBall!$B$2:$B$501,A2537,BallByBall!$H$2:$H$501,B2537))</f>
        <v>0</v>
      </c>
      <c r="K2537">
        <f>IF(A2537="","",SUMIFS(BallByBall!$U$2:$U$501,BallByBall!$B$2:$B$501,A2537,BallByBall!$P$2:$P$501,B2537))</f>
        <v>0</v>
      </c>
      <c r="L2537">
        <f>IF(A2537="","",SUMIFS(BallByBall!$V$2:$V$501,BallByBall!$B$2:$B$501,A2537,BallByBall!$P$2:$P$501,B2537))</f>
        <v>0</v>
      </c>
      <c r="M2537">
        <f>IF(A2537="","",SUMIFS(BallByBall!$W$2:$W$501,BallByBall!$B$2:$B$501,A2537,BallByBall!$P$2:$P$501,B2537))</f>
        <v>0</v>
      </c>
      <c r="N2537">
        <f>IF(A2537="","",SUMIFS(BallByBall!$X$2:$X$501,BallByBall!$B$2:$B$501,A2537,BallByBall!$P$2:$P$501,B2537))</f>
        <v>0</v>
      </c>
      <c r="O2537">
        <f>IF(A2537="","",SUMIFS(OverSummary!$G$2:$G$101,OverSummary!$A$2:$A$101,A2537,OverSummary!$D$2:$D$101,B2537))</f>
        <v>0</v>
      </c>
      <c r="P2537">
        <f>IF(A2537="","",G2537*Rules!$B$13+H2537*Rules!$B$14+I2537*Rules!$B$15)</f>
        <v>0</v>
      </c>
      <c r="Q2537">
        <f>IF(A2537="","",IF(G2537&gt;=100,Rules!$B$18,IF(G2537&gt;=50,Rules!$B$17,IF(G2537&gt;=30,Rules!$B$16,0)))+IF(AND(F2537=1,D2537&lt;&gt;"BWL",G2537=0),Rules!$B$27,0))</f>
        <v>0</v>
      </c>
      <c r="R2537">
        <f>IF(A2537="","",J2537*Rules!$B$19+O2537*Rules!$B$22)</f>
        <v>0</v>
      </c>
      <c r="S2537">
        <f>IF(A2537="","",IF(J2537&gt;=4,Rules!$B$21,IF(J2537&gt;=3,Rules!$B$20,0)))</f>
        <v>0</v>
      </c>
      <c r="T2537">
        <f>IF(A2537="","",K2537*Rules!$B$23+L2537*Rules!$B$24+M2537*Rules!$B$25+N2537*Rules!$B$26)</f>
        <v>0</v>
      </c>
      <c r="U2537">
        <f t="shared" si="39"/>
        <v>0</v>
      </c>
    </row>
    <row r="2538" spans="1:21" x14ac:dyDescent="0.2">
      <c r="A2538" t="str">
        <f>MatchSquad!A2538</f>
        <v>M051</v>
      </c>
      <c r="B2538" t="str">
        <f>MatchSquad!B2538</f>
        <v>P087</v>
      </c>
      <c r="C2538" t="str">
        <f>MatchSquad!C2538</f>
        <v>Sarthak Ranjan</v>
      </c>
      <c r="D2538" t="str">
        <f>MatchSquad!D2538</f>
        <v>AR</v>
      </c>
      <c r="E2538" t="str">
        <f>MatchSquad!E2538</f>
        <v>KKR</v>
      </c>
      <c r="F2538">
        <f>MatchSquad!G2538</f>
        <v>0</v>
      </c>
      <c r="G2538">
        <f>IF(A2538="","",SUMIFS(BallByBall!$I$2:$I$501,BallByBall!$B$2:$B$501,A2538,BallByBall!$F$2:$F$501,B2538))</f>
        <v>0</v>
      </c>
      <c r="H2538">
        <f>IF(A2538="","",COUNTIFS(BallByBall!$B$2:$B$501,A2538,BallByBall!$F$2:$F$501,B2538,BallByBall!$Q$2:$Q$501,1))</f>
        <v>0</v>
      </c>
      <c r="I2538">
        <f>IF(A2538="","",COUNTIFS(BallByBall!$B$2:$B$501,A2538,BallByBall!$F$2:$F$501,B2538,BallByBall!$R$2:$R$501,1))</f>
        <v>0</v>
      </c>
      <c r="J2538">
        <f>IF(A2538="","",SUMIFS(BallByBall!$T$2:$T$501,BallByBall!$B$2:$B$501,A2538,BallByBall!$H$2:$H$501,B2538))</f>
        <v>0</v>
      </c>
      <c r="K2538">
        <f>IF(A2538="","",SUMIFS(BallByBall!$U$2:$U$501,BallByBall!$B$2:$B$501,A2538,BallByBall!$P$2:$P$501,B2538))</f>
        <v>0</v>
      </c>
      <c r="L2538">
        <f>IF(A2538="","",SUMIFS(BallByBall!$V$2:$V$501,BallByBall!$B$2:$B$501,A2538,BallByBall!$P$2:$P$501,B2538))</f>
        <v>0</v>
      </c>
      <c r="M2538">
        <f>IF(A2538="","",SUMIFS(BallByBall!$W$2:$W$501,BallByBall!$B$2:$B$501,A2538,BallByBall!$P$2:$P$501,B2538))</f>
        <v>0</v>
      </c>
      <c r="N2538">
        <f>IF(A2538="","",SUMIFS(BallByBall!$X$2:$X$501,BallByBall!$B$2:$B$501,A2538,BallByBall!$P$2:$P$501,B2538))</f>
        <v>0</v>
      </c>
      <c r="O2538">
        <f>IF(A2538="","",SUMIFS(OverSummary!$G$2:$G$101,OverSummary!$A$2:$A$101,A2538,OverSummary!$D$2:$D$101,B2538))</f>
        <v>0</v>
      </c>
      <c r="P2538">
        <f>IF(A2538="","",G2538*Rules!$B$13+H2538*Rules!$B$14+I2538*Rules!$B$15)</f>
        <v>0</v>
      </c>
      <c r="Q2538">
        <f>IF(A2538="","",IF(G2538&gt;=100,Rules!$B$18,IF(G2538&gt;=50,Rules!$B$17,IF(G2538&gt;=30,Rules!$B$16,0)))+IF(AND(F2538=1,D2538&lt;&gt;"BWL",G2538=0),Rules!$B$27,0))</f>
        <v>0</v>
      </c>
      <c r="R2538">
        <f>IF(A2538="","",J2538*Rules!$B$19+O2538*Rules!$B$22)</f>
        <v>0</v>
      </c>
      <c r="S2538">
        <f>IF(A2538="","",IF(J2538&gt;=4,Rules!$B$21,IF(J2538&gt;=3,Rules!$B$20,0)))</f>
        <v>0</v>
      </c>
      <c r="T2538">
        <f>IF(A2538="","",K2538*Rules!$B$23+L2538*Rules!$B$24+M2538*Rules!$B$25+N2538*Rules!$B$26)</f>
        <v>0</v>
      </c>
      <c r="U2538">
        <f t="shared" si="39"/>
        <v>0</v>
      </c>
    </row>
    <row r="2539" spans="1:21" x14ac:dyDescent="0.2">
      <c r="A2539" t="str">
        <f>MatchSquad!A2539</f>
        <v>M051</v>
      </c>
      <c r="B2539" t="str">
        <f>MatchSquad!B2539</f>
        <v>P088</v>
      </c>
      <c r="C2539" t="str">
        <f>MatchSquad!C2539</f>
        <v>Daksh Kamra</v>
      </c>
      <c r="D2539" t="str">
        <f>MatchSquad!D2539</f>
        <v>AR</v>
      </c>
      <c r="E2539" t="str">
        <f>MatchSquad!E2539</f>
        <v>KKR</v>
      </c>
      <c r="F2539">
        <f>MatchSquad!G2539</f>
        <v>0</v>
      </c>
      <c r="G2539">
        <f>IF(A2539="","",SUMIFS(BallByBall!$I$2:$I$501,BallByBall!$B$2:$B$501,A2539,BallByBall!$F$2:$F$501,B2539))</f>
        <v>0</v>
      </c>
      <c r="H2539">
        <f>IF(A2539="","",COUNTIFS(BallByBall!$B$2:$B$501,A2539,BallByBall!$F$2:$F$501,B2539,BallByBall!$Q$2:$Q$501,1))</f>
        <v>0</v>
      </c>
      <c r="I2539">
        <f>IF(A2539="","",COUNTIFS(BallByBall!$B$2:$B$501,A2539,BallByBall!$F$2:$F$501,B2539,BallByBall!$R$2:$R$501,1))</f>
        <v>0</v>
      </c>
      <c r="J2539">
        <f>IF(A2539="","",SUMIFS(BallByBall!$T$2:$T$501,BallByBall!$B$2:$B$501,A2539,BallByBall!$H$2:$H$501,B2539))</f>
        <v>0</v>
      </c>
      <c r="K2539">
        <f>IF(A2539="","",SUMIFS(BallByBall!$U$2:$U$501,BallByBall!$B$2:$B$501,A2539,BallByBall!$P$2:$P$501,B2539))</f>
        <v>0</v>
      </c>
      <c r="L2539">
        <f>IF(A2539="","",SUMIFS(BallByBall!$V$2:$V$501,BallByBall!$B$2:$B$501,A2539,BallByBall!$P$2:$P$501,B2539))</f>
        <v>0</v>
      </c>
      <c r="M2539">
        <f>IF(A2539="","",SUMIFS(BallByBall!$W$2:$W$501,BallByBall!$B$2:$B$501,A2539,BallByBall!$P$2:$P$501,B2539))</f>
        <v>0</v>
      </c>
      <c r="N2539">
        <f>IF(A2539="","",SUMIFS(BallByBall!$X$2:$X$501,BallByBall!$B$2:$B$501,A2539,BallByBall!$P$2:$P$501,B2539))</f>
        <v>0</v>
      </c>
      <c r="O2539">
        <f>IF(A2539="","",SUMIFS(OverSummary!$G$2:$G$101,OverSummary!$A$2:$A$101,A2539,OverSummary!$D$2:$D$101,B2539))</f>
        <v>0</v>
      </c>
      <c r="P2539">
        <f>IF(A2539="","",G2539*Rules!$B$13+H2539*Rules!$B$14+I2539*Rules!$B$15)</f>
        <v>0</v>
      </c>
      <c r="Q2539">
        <f>IF(A2539="","",IF(G2539&gt;=100,Rules!$B$18,IF(G2539&gt;=50,Rules!$B$17,IF(G2539&gt;=30,Rules!$B$16,0)))+IF(AND(F2539=1,D2539&lt;&gt;"BWL",G2539=0),Rules!$B$27,0))</f>
        <v>0</v>
      </c>
      <c r="R2539">
        <f>IF(A2539="","",J2539*Rules!$B$19+O2539*Rules!$B$22)</f>
        <v>0</v>
      </c>
      <c r="S2539">
        <f>IF(A2539="","",IF(J2539&gt;=4,Rules!$B$21,IF(J2539&gt;=3,Rules!$B$20,0)))</f>
        <v>0</v>
      </c>
      <c r="T2539">
        <f>IF(A2539="","",K2539*Rules!$B$23+L2539*Rules!$B$24+M2539*Rules!$B$25+N2539*Rules!$B$26)</f>
        <v>0</v>
      </c>
      <c r="U2539">
        <f t="shared" si="39"/>
        <v>0</v>
      </c>
    </row>
    <row r="2540" spans="1:21" x14ac:dyDescent="0.2">
      <c r="A2540" t="str">
        <f>MatchSquad!A2540</f>
        <v>M051</v>
      </c>
      <c r="B2540" t="str">
        <f>MatchSquad!B2540</f>
        <v>P089</v>
      </c>
      <c r="C2540" t="str">
        <f>MatchSquad!C2540</f>
        <v>Rachin Ravindra</v>
      </c>
      <c r="D2540" t="str">
        <f>MatchSquad!D2540</f>
        <v>AR</v>
      </c>
      <c r="E2540" t="str">
        <f>MatchSquad!E2540</f>
        <v>KKR</v>
      </c>
      <c r="F2540">
        <f>MatchSquad!G2540</f>
        <v>0</v>
      </c>
      <c r="G2540">
        <f>IF(A2540="","",SUMIFS(BallByBall!$I$2:$I$501,BallByBall!$B$2:$B$501,A2540,BallByBall!$F$2:$F$501,B2540))</f>
        <v>0</v>
      </c>
      <c r="H2540">
        <f>IF(A2540="","",COUNTIFS(BallByBall!$B$2:$B$501,A2540,BallByBall!$F$2:$F$501,B2540,BallByBall!$Q$2:$Q$501,1))</f>
        <v>0</v>
      </c>
      <c r="I2540">
        <f>IF(A2540="","",COUNTIFS(BallByBall!$B$2:$B$501,A2540,BallByBall!$F$2:$F$501,B2540,BallByBall!$R$2:$R$501,1))</f>
        <v>0</v>
      </c>
      <c r="J2540">
        <f>IF(A2540="","",SUMIFS(BallByBall!$T$2:$T$501,BallByBall!$B$2:$B$501,A2540,BallByBall!$H$2:$H$501,B2540))</f>
        <v>0</v>
      </c>
      <c r="K2540">
        <f>IF(A2540="","",SUMIFS(BallByBall!$U$2:$U$501,BallByBall!$B$2:$B$501,A2540,BallByBall!$P$2:$P$501,B2540))</f>
        <v>0</v>
      </c>
      <c r="L2540">
        <f>IF(A2540="","",SUMIFS(BallByBall!$V$2:$V$501,BallByBall!$B$2:$B$501,A2540,BallByBall!$P$2:$P$501,B2540))</f>
        <v>0</v>
      </c>
      <c r="M2540">
        <f>IF(A2540="","",SUMIFS(BallByBall!$W$2:$W$501,BallByBall!$B$2:$B$501,A2540,BallByBall!$P$2:$P$501,B2540))</f>
        <v>0</v>
      </c>
      <c r="N2540">
        <f>IF(A2540="","",SUMIFS(BallByBall!$X$2:$X$501,BallByBall!$B$2:$B$501,A2540,BallByBall!$P$2:$P$501,B2540))</f>
        <v>0</v>
      </c>
      <c r="O2540">
        <f>IF(A2540="","",SUMIFS(OverSummary!$G$2:$G$101,OverSummary!$A$2:$A$101,A2540,OverSummary!$D$2:$D$101,B2540))</f>
        <v>0</v>
      </c>
      <c r="P2540">
        <f>IF(A2540="","",G2540*Rules!$B$13+H2540*Rules!$B$14+I2540*Rules!$B$15)</f>
        <v>0</v>
      </c>
      <c r="Q2540">
        <f>IF(A2540="","",IF(G2540&gt;=100,Rules!$B$18,IF(G2540&gt;=50,Rules!$B$17,IF(G2540&gt;=30,Rules!$B$16,0)))+IF(AND(F2540=1,D2540&lt;&gt;"BWL",G2540=0),Rules!$B$27,0))</f>
        <v>0</v>
      </c>
      <c r="R2540">
        <f>IF(A2540="","",J2540*Rules!$B$19+O2540*Rules!$B$22)</f>
        <v>0</v>
      </c>
      <c r="S2540">
        <f>IF(A2540="","",IF(J2540&gt;=4,Rules!$B$21,IF(J2540&gt;=3,Rules!$B$20,0)))</f>
        <v>0</v>
      </c>
      <c r="T2540">
        <f>IF(A2540="","",K2540*Rules!$B$23+L2540*Rules!$B$24+M2540*Rules!$B$25+N2540*Rules!$B$26)</f>
        <v>0</v>
      </c>
      <c r="U2540">
        <f t="shared" si="39"/>
        <v>0</v>
      </c>
    </row>
    <row r="2541" spans="1:21" x14ac:dyDescent="0.2">
      <c r="A2541" t="str">
        <f>MatchSquad!A2541</f>
        <v>M051</v>
      </c>
      <c r="B2541" t="str">
        <f>MatchSquad!B2541</f>
        <v>P090</v>
      </c>
      <c r="C2541" t="str">
        <f>MatchSquad!C2541</f>
        <v>Ramandeep Singh</v>
      </c>
      <c r="D2541" t="str">
        <f>MatchSquad!D2541</f>
        <v>AR</v>
      </c>
      <c r="E2541" t="str">
        <f>MatchSquad!E2541</f>
        <v>KKR</v>
      </c>
      <c r="F2541">
        <f>MatchSquad!G2541</f>
        <v>0</v>
      </c>
      <c r="G2541">
        <f>IF(A2541="","",SUMIFS(BallByBall!$I$2:$I$501,BallByBall!$B$2:$B$501,A2541,BallByBall!$F$2:$F$501,B2541))</f>
        <v>0</v>
      </c>
      <c r="H2541">
        <f>IF(A2541="","",COUNTIFS(BallByBall!$B$2:$B$501,A2541,BallByBall!$F$2:$F$501,B2541,BallByBall!$Q$2:$Q$501,1))</f>
        <v>0</v>
      </c>
      <c r="I2541">
        <f>IF(A2541="","",COUNTIFS(BallByBall!$B$2:$B$501,A2541,BallByBall!$F$2:$F$501,B2541,BallByBall!$R$2:$R$501,1))</f>
        <v>0</v>
      </c>
      <c r="J2541">
        <f>IF(A2541="","",SUMIFS(BallByBall!$T$2:$T$501,BallByBall!$B$2:$B$501,A2541,BallByBall!$H$2:$H$501,B2541))</f>
        <v>0</v>
      </c>
      <c r="K2541">
        <f>IF(A2541="","",SUMIFS(BallByBall!$U$2:$U$501,BallByBall!$B$2:$B$501,A2541,BallByBall!$P$2:$P$501,B2541))</f>
        <v>0</v>
      </c>
      <c r="L2541">
        <f>IF(A2541="","",SUMIFS(BallByBall!$V$2:$V$501,BallByBall!$B$2:$B$501,A2541,BallByBall!$P$2:$P$501,B2541))</f>
        <v>0</v>
      </c>
      <c r="M2541">
        <f>IF(A2541="","",SUMIFS(BallByBall!$W$2:$W$501,BallByBall!$B$2:$B$501,A2541,BallByBall!$P$2:$P$501,B2541))</f>
        <v>0</v>
      </c>
      <c r="N2541">
        <f>IF(A2541="","",SUMIFS(BallByBall!$X$2:$X$501,BallByBall!$B$2:$B$501,A2541,BallByBall!$P$2:$P$501,B2541))</f>
        <v>0</v>
      </c>
      <c r="O2541">
        <f>IF(A2541="","",SUMIFS(OverSummary!$G$2:$G$101,OverSummary!$A$2:$A$101,A2541,OverSummary!$D$2:$D$101,B2541))</f>
        <v>0</v>
      </c>
      <c r="P2541">
        <f>IF(A2541="","",G2541*Rules!$B$13+H2541*Rules!$B$14+I2541*Rules!$B$15)</f>
        <v>0</v>
      </c>
      <c r="Q2541">
        <f>IF(A2541="","",IF(G2541&gt;=100,Rules!$B$18,IF(G2541&gt;=50,Rules!$B$17,IF(G2541&gt;=30,Rules!$B$16,0)))+IF(AND(F2541=1,D2541&lt;&gt;"BWL",G2541=0),Rules!$B$27,0))</f>
        <v>0</v>
      </c>
      <c r="R2541">
        <f>IF(A2541="","",J2541*Rules!$B$19+O2541*Rules!$B$22)</f>
        <v>0</v>
      </c>
      <c r="S2541">
        <f>IF(A2541="","",IF(J2541&gt;=4,Rules!$B$21,IF(J2541&gt;=3,Rules!$B$20,0)))</f>
        <v>0</v>
      </c>
      <c r="T2541">
        <f>IF(A2541="","",K2541*Rules!$B$23+L2541*Rules!$B$24+M2541*Rules!$B$25+N2541*Rules!$B$26)</f>
        <v>0</v>
      </c>
      <c r="U2541">
        <f t="shared" si="39"/>
        <v>0</v>
      </c>
    </row>
    <row r="2542" spans="1:21" x14ac:dyDescent="0.2">
      <c r="A2542" t="str">
        <f>MatchSquad!A2542</f>
        <v>M051</v>
      </c>
      <c r="B2542" t="str">
        <f>MatchSquad!B2542</f>
        <v>P091</v>
      </c>
      <c r="C2542" t="str">
        <f>MatchSquad!C2542</f>
        <v>Sunil Narine</v>
      </c>
      <c r="D2542" t="str">
        <f>MatchSquad!D2542</f>
        <v>AR</v>
      </c>
      <c r="E2542" t="str">
        <f>MatchSquad!E2542</f>
        <v>KKR</v>
      </c>
      <c r="F2542">
        <f>MatchSquad!G2542</f>
        <v>0</v>
      </c>
      <c r="G2542">
        <f>IF(A2542="","",SUMIFS(BallByBall!$I$2:$I$501,BallByBall!$B$2:$B$501,A2542,BallByBall!$F$2:$F$501,B2542))</f>
        <v>0</v>
      </c>
      <c r="H2542">
        <f>IF(A2542="","",COUNTIFS(BallByBall!$B$2:$B$501,A2542,BallByBall!$F$2:$F$501,B2542,BallByBall!$Q$2:$Q$501,1))</f>
        <v>0</v>
      </c>
      <c r="I2542">
        <f>IF(A2542="","",COUNTIFS(BallByBall!$B$2:$B$501,A2542,BallByBall!$F$2:$F$501,B2542,BallByBall!$R$2:$R$501,1))</f>
        <v>0</v>
      </c>
      <c r="J2542">
        <f>IF(A2542="","",SUMIFS(BallByBall!$T$2:$T$501,BallByBall!$B$2:$B$501,A2542,BallByBall!$H$2:$H$501,B2542))</f>
        <v>0</v>
      </c>
      <c r="K2542">
        <f>IF(A2542="","",SUMIFS(BallByBall!$U$2:$U$501,BallByBall!$B$2:$B$501,A2542,BallByBall!$P$2:$P$501,B2542))</f>
        <v>0</v>
      </c>
      <c r="L2542">
        <f>IF(A2542="","",SUMIFS(BallByBall!$V$2:$V$501,BallByBall!$B$2:$B$501,A2542,BallByBall!$P$2:$P$501,B2542))</f>
        <v>0</v>
      </c>
      <c r="M2542">
        <f>IF(A2542="","",SUMIFS(BallByBall!$W$2:$W$501,BallByBall!$B$2:$B$501,A2542,BallByBall!$P$2:$P$501,B2542))</f>
        <v>0</v>
      </c>
      <c r="N2542">
        <f>IF(A2542="","",SUMIFS(BallByBall!$X$2:$X$501,BallByBall!$B$2:$B$501,A2542,BallByBall!$P$2:$P$501,B2542))</f>
        <v>0</v>
      </c>
      <c r="O2542">
        <f>IF(A2542="","",SUMIFS(OverSummary!$G$2:$G$101,OverSummary!$A$2:$A$101,A2542,OverSummary!$D$2:$D$101,B2542))</f>
        <v>0</v>
      </c>
      <c r="P2542">
        <f>IF(A2542="","",G2542*Rules!$B$13+H2542*Rules!$B$14+I2542*Rules!$B$15)</f>
        <v>0</v>
      </c>
      <c r="Q2542">
        <f>IF(A2542="","",IF(G2542&gt;=100,Rules!$B$18,IF(G2542&gt;=50,Rules!$B$17,IF(G2542&gt;=30,Rules!$B$16,0)))+IF(AND(F2542=1,D2542&lt;&gt;"BWL",G2542=0),Rules!$B$27,0))</f>
        <v>0</v>
      </c>
      <c r="R2542">
        <f>IF(A2542="","",J2542*Rules!$B$19+O2542*Rules!$B$22)</f>
        <v>0</v>
      </c>
      <c r="S2542">
        <f>IF(A2542="","",IF(J2542&gt;=4,Rules!$B$21,IF(J2542&gt;=3,Rules!$B$20,0)))</f>
        <v>0</v>
      </c>
      <c r="T2542">
        <f>IF(A2542="","",K2542*Rules!$B$23+L2542*Rules!$B$24+M2542*Rules!$B$25+N2542*Rules!$B$26)</f>
        <v>0</v>
      </c>
      <c r="U2542">
        <f t="shared" si="39"/>
        <v>0</v>
      </c>
    </row>
    <row r="2543" spans="1:21" x14ac:dyDescent="0.2">
      <c r="A2543" t="str">
        <f>MatchSquad!A2543</f>
        <v>M051</v>
      </c>
      <c r="B2543" t="str">
        <f>MatchSquad!B2543</f>
        <v>P092</v>
      </c>
      <c r="C2543" t="str">
        <f>MatchSquad!C2543</f>
        <v>Blessing Muzarabani</v>
      </c>
      <c r="D2543" t="str">
        <f>MatchSquad!D2543</f>
        <v>BWL</v>
      </c>
      <c r="E2543" t="str">
        <f>MatchSquad!E2543</f>
        <v>KKR</v>
      </c>
      <c r="F2543">
        <f>MatchSquad!G2543</f>
        <v>0</v>
      </c>
      <c r="G2543">
        <f>IF(A2543="","",SUMIFS(BallByBall!$I$2:$I$501,BallByBall!$B$2:$B$501,A2543,BallByBall!$F$2:$F$501,B2543))</f>
        <v>0</v>
      </c>
      <c r="H2543">
        <f>IF(A2543="","",COUNTIFS(BallByBall!$B$2:$B$501,A2543,BallByBall!$F$2:$F$501,B2543,BallByBall!$Q$2:$Q$501,1))</f>
        <v>0</v>
      </c>
      <c r="I2543">
        <f>IF(A2543="","",COUNTIFS(BallByBall!$B$2:$B$501,A2543,BallByBall!$F$2:$F$501,B2543,BallByBall!$R$2:$R$501,1))</f>
        <v>0</v>
      </c>
      <c r="J2543">
        <f>IF(A2543="","",SUMIFS(BallByBall!$T$2:$T$501,BallByBall!$B$2:$B$501,A2543,BallByBall!$H$2:$H$501,B2543))</f>
        <v>0</v>
      </c>
      <c r="K2543">
        <f>IF(A2543="","",SUMIFS(BallByBall!$U$2:$U$501,BallByBall!$B$2:$B$501,A2543,BallByBall!$P$2:$P$501,B2543))</f>
        <v>0</v>
      </c>
      <c r="L2543">
        <f>IF(A2543="","",SUMIFS(BallByBall!$V$2:$V$501,BallByBall!$B$2:$B$501,A2543,BallByBall!$P$2:$P$501,B2543))</f>
        <v>0</v>
      </c>
      <c r="M2543">
        <f>IF(A2543="","",SUMIFS(BallByBall!$W$2:$W$501,BallByBall!$B$2:$B$501,A2543,BallByBall!$P$2:$P$501,B2543))</f>
        <v>0</v>
      </c>
      <c r="N2543">
        <f>IF(A2543="","",SUMIFS(BallByBall!$X$2:$X$501,BallByBall!$B$2:$B$501,A2543,BallByBall!$P$2:$P$501,B2543))</f>
        <v>0</v>
      </c>
      <c r="O2543">
        <f>IF(A2543="","",SUMIFS(OverSummary!$G$2:$G$101,OverSummary!$A$2:$A$101,A2543,OverSummary!$D$2:$D$101,B2543))</f>
        <v>0</v>
      </c>
      <c r="P2543">
        <f>IF(A2543="","",G2543*Rules!$B$13+H2543*Rules!$B$14+I2543*Rules!$B$15)</f>
        <v>0</v>
      </c>
      <c r="Q2543">
        <f>IF(A2543="","",IF(G2543&gt;=100,Rules!$B$18,IF(G2543&gt;=50,Rules!$B$17,IF(G2543&gt;=30,Rules!$B$16,0)))+IF(AND(F2543=1,D2543&lt;&gt;"BWL",G2543=0),Rules!$B$27,0))</f>
        <v>0</v>
      </c>
      <c r="R2543">
        <f>IF(A2543="","",J2543*Rules!$B$19+O2543*Rules!$B$22)</f>
        <v>0</v>
      </c>
      <c r="S2543">
        <f>IF(A2543="","",IF(J2543&gt;=4,Rules!$B$21,IF(J2543&gt;=3,Rules!$B$20,0)))</f>
        <v>0</v>
      </c>
      <c r="T2543">
        <f>IF(A2543="","",K2543*Rules!$B$23+L2543*Rules!$B$24+M2543*Rules!$B$25+N2543*Rules!$B$26)</f>
        <v>0</v>
      </c>
      <c r="U2543">
        <f t="shared" si="39"/>
        <v>0</v>
      </c>
    </row>
    <row r="2544" spans="1:21" x14ac:dyDescent="0.2">
      <c r="A2544" t="str">
        <f>MatchSquad!A2544</f>
        <v>M051</v>
      </c>
      <c r="B2544" t="str">
        <f>MatchSquad!B2544</f>
        <v>P093</v>
      </c>
      <c r="C2544" t="str">
        <f>MatchSquad!C2544</f>
        <v>Vaibhav Arora</v>
      </c>
      <c r="D2544" t="str">
        <f>MatchSquad!D2544</f>
        <v>BWL</v>
      </c>
      <c r="E2544" t="str">
        <f>MatchSquad!E2544</f>
        <v>KKR</v>
      </c>
      <c r="F2544">
        <f>MatchSquad!G2544</f>
        <v>0</v>
      </c>
      <c r="G2544">
        <f>IF(A2544="","",SUMIFS(BallByBall!$I$2:$I$501,BallByBall!$B$2:$B$501,A2544,BallByBall!$F$2:$F$501,B2544))</f>
        <v>0</v>
      </c>
      <c r="H2544">
        <f>IF(A2544="","",COUNTIFS(BallByBall!$B$2:$B$501,A2544,BallByBall!$F$2:$F$501,B2544,BallByBall!$Q$2:$Q$501,1))</f>
        <v>0</v>
      </c>
      <c r="I2544">
        <f>IF(A2544="","",COUNTIFS(BallByBall!$B$2:$B$501,A2544,BallByBall!$F$2:$F$501,B2544,BallByBall!$R$2:$R$501,1))</f>
        <v>0</v>
      </c>
      <c r="J2544">
        <f>IF(A2544="","",SUMIFS(BallByBall!$T$2:$T$501,BallByBall!$B$2:$B$501,A2544,BallByBall!$H$2:$H$501,B2544))</f>
        <v>0</v>
      </c>
      <c r="K2544">
        <f>IF(A2544="","",SUMIFS(BallByBall!$U$2:$U$501,BallByBall!$B$2:$B$501,A2544,BallByBall!$P$2:$P$501,B2544))</f>
        <v>0</v>
      </c>
      <c r="L2544">
        <f>IF(A2544="","",SUMIFS(BallByBall!$V$2:$V$501,BallByBall!$B$2:$B$501,A2544,BallByBall!$P$2:$P$501,B2544))</f>
        <v>0</v>
      </c>
      <c r="M2544">
        <f>IF(A2544="","",SUMIFS(BallByBall!$W$2:$W$501,BallByBall!$B$2:$B$501,A2544,BallByBall!$P$2:$P$501,B2544))</f>
        <v>0</v>
      </c>
      <c r="N2544">
        <f>IF(A2544="","",SUMIFS(BallByBall!$X$2:$X$501,BallByBall!$B$2:$B$501,A2544,BallByBall!$P$2:$P$501,B2544))</f>
        <v>0</v>
      </c>
      <c r="O2544">
        <f>IF(A2544="","",SUMIFS(OverSummary!$G$2:$G$101,OverSummary!$A$2:$A$101,A2544,OverSummary!$D$2:$D$101,B2544))</f>
        <v>0</v>
      </c>
      <c r="P2544">
        <f>IF(A2544="","",G2544*Rules!$B$13+H2544*Rules!$B$14+I2544*Rules!$B$15)</f>
        <v>0</v>
      </c>
      <c r="Q2544">
        <f>IF(A2544="","",IF(G2544&gt;=100,Rules!$B$18,IF(G2544&gt;=50,Rules!$B$17,IF(G2544&gt;=30,Rules!$B$16,0)))+IF(AND(F2544=1,D2544&lt;&gt;"BWL",G2544=0),Rules!$B$27,0))</f>
        <v>0</v>
      </c>
      <c r="R2544">
        <f>IF(A2544="","",J2544*Rules!$B$19+O2544*Rules!$B$22)</f>
        <v>0</v>
      </c>
      <c r="S2544">
        <f>IF(A2544="","",IF(J2544&gt;=4,Rules!$B$21,IF(J2544&gt;=3,Rules!$B$20,0)))</f>
        <v>0</v>
      </c>
      <c r="T2544">
        <f>IF(A2544="","",K2544*Rules!$B$23+L2544*Rules!$B$24+M2544*Rules!$B$25+N2544*Rules!$B$26)</f>
        <v>0</v>
      </c>
      <c r="U2544">
        <f t="shared" si="39"/>
        <v>0</v>
      </c>
    </row>
    <row r="2545" spans="1:21" x14ac:dyDescent="0.2">
      <c r="A2545" t="str">
        <f>MatchSquad!A2545</f>
        <v>M051</v>
      </c>
      <c r="B2545" t="str">
        <f>MatchSquad!B2545</f>
        <v>P094</v>
      </c>
      <c r="C2545" t="str">
        <f>MatchSquad!C2545</f>
        <v>Matheesha Pathirana</v>
      </c>
      <c r="D2545" t="str">
        <f>MatchSquad!D2545</f>
        <v>BWL</v>
      </c>
      <c r="E2545" t="str">
        <f>MatchSquad!E2545</f>
        <v>KKR</v>
      </c>
      <c r="F2545">
        <f>MatchSquad!G2545</f>
        <v>0</v>
      </c>
      <c r="G2545">
        <f>IF(A2545="","",SUMIFS(BallByBall!$I$2:$I$501,BallByBall!$B$2:$B$501,A2545,BallByBall!$F$2:$F$501,B2545))</f>
        <v>0</v>
      </c>
      <c r="H2545">
        <f>IF(A2545="","",COUNTIFS(BallByBall!$B$2:$B$501,A2545,BallByBall!$F$2:$F$501,B2545,BallByBall!$Q$2:$Q$501,1))</f>
        <v>0</v>
      </c>
      <c r="I2545">
        <f>IF(A2545="","",COUNTIFS(BallByBall!$B$2:$B$501,A2545,BallByBall!$F$2:$F$501,B2545,BallByBall!$R$2:$R$501,1))</f>
        <v>0</v>
      </c>
      <c r="J2545">
        <f>IF(A2545="","",SUMIFS(BallByBall!$T$2:$T$501,BallByBall!$B$2:$B$501,A2545,BallByBall!$H$2:$H$501,B2545))</f>
        <v>0</v>
      </c>
      <c r="K2545">
        <f>IF(A2545="","",SUMIFS(BallByBall!$U$2:$U$501,BallByBall!$B$2:$B$501,A2545,BallByBall!$P$2:$P$501,B2545))</f>
        <v>0</v>
      </c>
      <c r="L2545">
        <f>IF(A2545="","",SUMIFS(BallByBall!$V$2:$V$501,BallByBall!$B$2:$B$501,A2545,BallByBall!$P$2:$P$501,B2545))</f>
        <v>0</v>
      </c>
      <c r="M2545">
        <f>IF(A2545="","",SUMIFS(BallByBall!$W$2:$W$501,BallByBall!$B$2:$B$501,A2545,BallByBall!$P$2:$P$501,B2545))</f>
        <v>0</v>
      </c>
      <c r="N2545">
        <f>IF(A2545="","",SUMIFS(BallByBall!$X$2:$X$501,BallByBall!$B$2:$B$501,A2545,BallByBall!$P$2:$P$501,B2545))</f>
        <v>0</v>
      </c>
      <c r="O2545">
        <f>IF(A2545="","",SUMIFS(OverSummary!$G$2:$G$101,OverSummary!$A$2:$A$101,A2545,OverSummary!$D$2:$D$101,B2545))</f>
        <v>0</v>
      </c>
      <c r="P2545">
        <f>IF(A2545="","",G2545*Rules!$B$13+H2545*Rules!$B$14+I2545*Rules!$B$15)</f>
        <v>0</v>
      </c>
      <c r="Q2545">
        <f>IF(A2545="","",IF(G2545&gt;=100,Rules!$B$18,IF(G2545&gt;=50,Rules!$B$17,IF(G2545&gt;=30,Rules!$B$16,0)))+IF(AND(F2545=1,D2545&lt;&gt;"BWL",G2545=0),Rules!$B$27,0))</f>
        <v>0</v>
      </c>
      <c r="R2545">
        <f>IF(A2545="","",J2545*Rules!$B$19+O2545*Rules!$B$22)</f>
        <v>0</v>
      </c>
      <c r="S2545">
        <f>IF(A2545="","",IF(J2545&gt;=4,Rules!$B$21,IF(J2545&gt;=3,Rules!$B$20,0)))</f>
        <v>0</v>
      </c>
      <c r="T2545">
        <f>IF(A2545="","",K2545*Rules!$B$23+L2545*Rules!$B$24+M2545*Rules!$B$25+N2545*Rules!$B$26)</f>
        <v>0</v>
      </c>
      <c r="U2545">
        <f t="shared" si="39"/>
        <v>0</v>
      </c>
    </row>
    <row r="2546" spans="1:21" x14ac:dyDescent="0.2">
      <c r="A2546" t="str">
        <f>MatchSquad!A2546</f>
        <v>M051</v>
      </c>
      <c r="B2546" t="str">
        <f>MatchSquad!B2546</f>
        <v>P095</v>
      </c>
      <c r="C2546" t="str">
        <f>MatchSquad!C2546</f>
        <v>Kartik Tyagi</v>
      </c>
      <c r="D2546" t="str">
        <f>MatchSquad!D2546</f>
        <v>BWL</v>
      </c>
      <c r="E2546" t="str">
        <f>MatchSquad!E2546</f>
        <v>KKR</v>
      </c>
      <c r="F2546">
        <f>MatchSquad!G2546</f>
        <v>0</v>
      </c>
      <c r="G2546">
        <f>IF(A2546="","",SUMIFS(BallByBall!$I$2:$I$501,BallByBall!$B$2:$B$501,A2546,BallByBall!$F$2:$F$501,B2546))</f>
        <v>0</v>
      </c>
      <c r="H2546">
        <f>IF(A2546="","",COUNTIFS(BallByBall!$B$2:$B$501,A2546,BallByBall!$F$2:$F$501,B2546,BallByBall!$Q$2:$Q$501,1))</f>
        <v>0</v>
      </c>
      <c r="I2546">
        <f>IF(A2546="","",COUNTIFS(BallByBall!$B$2:$B$501,A2546,BallByBall!$F$2:$F$501,B2546,BallByBall!$R$2:$R$501,1))</f>
        <v>0</v>
      </c>
      <c r="J2546">
        <f>IF(A2546="","",SUMIFS(BallByBall!$T$2:$T$501,BallByBall!$B$2:$B$501,A2546,BallByBall!$H$2:$H$501,B2546))</f>
        <v>0</v>
      </c>
      <c r="K2546">
        <f>IF(A2546="","",SUMIFS(BallByBall!$U$2:$U$501,BallByBall!$B$2:$B$501,A2546,BallByBall!$P$2:$P$501,B2546))</f>
        <v>0</v>
      </c>
      <c r="L2546">
        <f>IF(A2546="","",SUMIFS(BallByBall!$V$2:$V$501,BallByBall!$B$2:$B$501,A2546,BallByBall!$P$2:$P$501,B2546))</f>
        <v>0</v>
      </c>
      <c r="M2546">
        <f>IF(A2546="","",SUMIFS(BallByBall!$W$2:$W$501,BallByBall!$B$2:$B$501,A2546,BallByBall!$P$2:$P$501,B2546))</f>
        <v>0</v>
      </c>
      <c r="N2546">
        <f>IF(A2546="","",SUMIFS(BallByBall!$X$2:$X$501,BallByBall!$B$2:$B$501,A2546,BallByBall!$P$2:$P$501,B2546))</f>
        <v>0</v>
      </c>
      <c r="O2546">
        <f>IF(A2546="","",SUMIFS(OverSummary!$G$2:$G$101,OverSummary!$A$2:$A$101,A2546,OverSummary!$D$2:$D$101,B2546))</f>
        <v>0</v>
      </c>
      <c r="P2546">
        <f>IF(A2546="","",G2546*Rules!$B$13+H2546*Rules!$B$14+I2546*Rules!$B$15)</f>
        <v>0</v>
      </c>
      <c r="Q2546">
        <f>IF(A2546="","",IF(G2546&gt;=100,Rules!$B$18,IF(G2546&gt;=50,Rules!$B$17,IF(G2546&gt;=30,Rules!$B$16,0)))+IF(AND(F2546=1,D2546&lt;&gt;"BWL",G2546=0),Rules!$B$27,0))</f>
        <v>0</v>
      </c>
      <c r="R2546">
        <f>IF(A2546="","",J2546*Rules!$B$19+O2546*Rules!$B$22)</f>
        <v>0</v>
      </c>
      <c r="S2546">
        <f>IF(A2546="","",IF(J2546&gt;=4,Rules!$B$21,IF(J2546&gt;=3,Rules!$B$20,0)))</f>
        <v>0</v>
      </c>
      <c r="T2546">
        <f>IF(A2546="","",K2546*Rules!$B$23+L2546*Rules!$B$24+M2546*Rules!$B$25+N2546*Rules!$B$26)</f>
        <v>0</v>
      </c>
      <c r="U2546">
        <f t="shared" si="39"/>
        <v>0</v>
      </c>
    </row>
    <row r="2547" spans="1:21" x14ac:dyDescent="0.2">
      <c r="A2547" t="str">
        <f>MatchSquad!A2547</f>
        <v>M051</v>
      </c>
      <c r="B2547" t="str">
        <f>MatchSquad!B2547</f>
        <v>P096</v>
      </c>
      <c r="C2547" t="str">
        <f>MatchSquad!C2547</f>
        <v>Prashant Solanki</v>
      </c>
      <c r="D2547" t="str">
        <f>MatchSquad!D2547</f>
        <v>BWL</v>
      </c>
      <c r="E2547" t="str">
        <f>MatchSquad!E2547</f>
        <v>KKR</v>
      </c>
      <c r="F2547">
        <f>MatchSquad!G2547</f>
        <v>0</v>
      </c>
      <c r="G2547">
        <f>IF(A2547="","",SUMIFS(BallByBall!$I$2:$I$501,BallByBall!$B$2:$B$501,A2547,BallByBall!$F$2:$F$501,B2547))</f>
        <v>0</v>
      </c>
      <c r="H2547">
        <f>IF(A2547="","",COUNTIFS(BallByBall!$B$2:$B$501,A2547,BallByBall!$F$2:$F$501,B2547,BallByBall!$Q$2:$Q$501,1))</f>
        <v>0</v>
      </c>
      <c r="I2547">
        <f>IF(A2547="","",COUNTIFS(BallByBall!$B$2:$B$501,A2547,BallByBall!$F$2:$F$501,B2547,BallByBall!$R$2:$R$501,1))</f>
        <v>0</v>
      </c>
      <c r="J2547">
        <f>IF(A2547="","",SUMIFS(BallByBall!$T$2:$T$501,BallByBall!$B$2:$B$501,A2547,BallByBall!$H$2:$H$501,B2547))</f>
        <v>0</v>
      </c>
      <c r="K2547">
        <f>IF(A2547="","",SUMIFS(BallByBall!$U$2:$U$501,BallByBall!$B$2:$B$501,A2547,BallByBall!$P$2:$P$501,B2547))</f>
        <v>0</v>
      </c>
      <c r="L2547">
        <f>IF(A2547="","",SUMIFS(BallByBall!$V$2:$V$501,BallByBall!$B$2:$B$501,A2547,BallByBall!$P$2:$P$501,B2547))</f>
        <v>0</v>
      </c>
      <c r="M2547">
        <f>IF(A2547="","",SUMIFS(BallByBall!$W$2:$W$501,BallByBall!$B$2:$B$501,A2547,BallByBall!$P$2:$P$501,B2547))</f>
        <v>0</v>
      </c>
      <c r="N2547">
        <f>IF(A2547="","",SUMIFS(BallByBall!$X$2:$X$501,BallByBall!$B$2:$B$501,A2547,BallByBall!$P$2:$P$501,B2547))</f>
        <v>0</v>
      </c>
      <c r="O2547">
        <f>IF(A2547="","",SUMIFS(OverSummary!$G$2:$G$101,OverSummary!$A$2:$A$101,A2547,OverSummary!$D$2:$D$101,B2547))</f>
        <v>0</v>
      </c>
      <c r="P2547">
        <f>IF(A2547="","",G2547*Rules!$B$13+H2547*Rules!$B$14+I2547*Rules!$B$15)</f>
        <v>0</v>
      </c>
      <c r="Q2547">
        <f>IF(A2547="","",IF(G2547&gt;=100,Rules!$B$18,IF(G2547&gt;=50,Rules!$B$17,IF(G2547&gt;=30,Rules!$B$16,0)))+IF(AND(F2547=1,D2547&lt;&gt;"BWL",G2547=0),Rules!$B$27,0))</f>
        <v>0</v>
      </c>
      <c r="R2547">
        <f>IF(A2547="","",J2547*Rules!$B$19+O2547*Rules!$B$22)</f>
        <v>0</v>
      </c>
      <c r="S2547">
        <f>IF(A2547="","",IF(J2547&gt;=4,Rules!$B$21,IF(J2547&gt;=3,Rules!$B$20,0)))</f>
        <v>0</v>
      </c>
      <c r="T2547">
        <f>IF(A2547="","",K2547*Rules!$B$23+L2547*Rules!$B$24+M2547*Rules!$B$25+N2547*Rules!$B$26)</f>
        <v>0</v>
      </c>
      <c r="U2547">
        <f t="shared" si="39"/>
        <v>0</v>
      </c>
    </row>
    <row r="2548" spans="1:21" x14ac:dyDescent="0.2">
      <c r="A2548" t="str">
        <f>MatchSquad!A2548</f>
        <v>M051</v>
      </c>
      <c r="B2548" t="str">
        <f>MatchSquad!B2548</f>
        <v>P097</v>
      </c>
      <c r="C2548" t="str">
        <f>MatchSquad!C2548</f>
        <v>Saurabh Dubey</v>
      </c>
      <c r="D2548" t="str">
        <f>MatchSquad!D2548</f>
        <v>BWL</v>
      </c>
      <c r="E2548" t="str">
        <f>MatchSquad!E2548</f>
        <v>KKR</v>
      </c>
      <c r="F2548">
        <f>MatchSquad!G2548</f>
        <v>0</v>
      </c>
      <c r="G2548">
        <f>IF(A2548="","",SUMIFS(BallByBall!$I$2:$I$501,BallByBall!$B$2:$B$501,A2548,BallByBall!$F$2:$F$501,B2548))</f>
        <v>0</v>
      </c>
      <c r="H2548">
        <f>IF(A2548="","",COUNTIFS(BallByBall!$B$2:$B$501,A2548,BallByBall!$F$2:$F$501,B2548,BallByBall!$Q$2:$Q$501,1))</f>
        <v>0</v>
      </c>
      <c r="I2548">
        <f>IF(A2548="","",COUNTIFS(BallByBall!$B$2:$B$501,A2548,BallByBall!$F$2:$F$501,B2548,BallByBall!$R$2:$R$501,1))</f>
        <v>0</v>
      </c>
      <c r="J2548">
        <f>IF(A2548="","",SUMIFS(BallByBall!$T$2:$T$501,BallByBall!$B$2:$B$501,A2548,BallByBall!$H$2:$H$501,B2548))</f>
        <v>0</v>
      </c>
      <c r="K2548">
        <f>IF(A2548="","",SUMIFS(BallByBall!$U$2:$U$501,BallByBall!$B$2:$B$501,A2548,BallByBall!$P$2:$P$501,B2548))</f>
        <v>0</v>
      </c>
      <c r="L2548">
        <f>IF(A2548="","",SUMIFS(BallByBall!$V$2:$V$501,BallByBall!$B$2:$B$501,A2548,BallByBall!$P$2:$P$501,B2548))</f>
        <v>0</v>
      </c>
      <c r="M2548">
        <f>IF(A2548="","",SUMIFS(BallByBall!$W$2:$W$501,BallByBall!$B$2:$B$501,A2548,BallByBall!$P$2:$P$501,B2548))</f>
        <v>0</v>
      </c>
      <c r="N2548">
        <f>IF(A2548="","",SUMIFS(BallByBall!$X$2:$X$501,BallByBall!$B$2:$B$501,A2548,BallByBall!$P$2:$P$501,B2548))</f>
        <v>0</v>
      </c>
      <c r="O2548">
        <f>IF(A2548="","",SUMIFS(OverSummary!$G$2:$G$101,OverSummary!$A$2:$A$101,A2548,OverSummary!$D$2:$D$101,B2548))</f>
        <v>0</v>
      </c>
      <c r="P2548">
        <f>IF(A2548="","",G2548*Rules!$B$13+H2548*Rules!$B$14+I2548*Rules!$B$15)</f>
        <v>0</v>
      </c>
      <c r="Q2548">
        <f>IF(A2548="","",IF(G2548&gt;=100,Rules!$B$18,IF(G2548&gt;=50,Rules!$B$17,IF(G2548&gt;=30,Rules!$B$16,0)))+IF(AND(F2548=1,D2548&lt;&gt;"BWL",G2548=0),Rules!$B$27,0))</f>
        <v>0</v>
      </c>
      <c r="R2548">
        <f>IF(A2548="","",J2548*Rules!$B$19+O2548*Rules!$B$22)</f>
        <v>0</v>
      </c>
      <c r="S2548">
        <f>IF(A2548="","",IF(J2548&gt;=4,Rules!$B$21,IF(J2548&gt;=3,Rules!$B$20,0)))</f>
        <v>0</v>
      </c>
      <c r="T2548">
        <f>IF(A2548="","",K2548*Rules!$B$23+L2548*Rules!$B$24+M2548*Rules!$B$25+N2548*Rules!$B$26)</f>
        <v>0</v>
      </c>
      <c r="U2548">
        <f t="shared" si="39"/>
        <v>0</v>
      </c>
    </row>
    <row r="2549" spans="1:21" x14ac:dyDescent="0.2">
      <c r="A2549" t="str">
        <f>MatchSquad!A2549</f>
        <v>M051</v>
      </c>
      <c r="B2549" t="str">
        <f>MatchSquad!B2549</f>
        <v>P098</v>
      </c>
      <c r="C2549" t="str">
        <f>MatchSquad!C2549</f>
        <v>Navdeep Saini</v>
      </c>
      <c r="D2549" t="str">
        <f>MatchSquad!D2549</f>
        <v>BWL</v>
      </c>
      <c r="E2549" t="str">
        <f>MatchSquad!E2549</f>
        <v>KKR</v>
      </c>
      <c r="F2549">
        <f>MatchSquad!G2549</f>
        <v>0</v>
      </c>
      <c r="G2549">
        <f>IF(A2549="","",SUMIFS(BallByBall!$I$2:$I$501,BallByBall!$B$2:$B$501,A2549,BallByBall!$F$2:$F$501,B2549))</f>
        <v>0</v>
      </c>
      <c r="H2549">
        <f>IF(A2549="","",COUNTIFS(BallByBall!$B$2:$B$501,A2549,BallByBall!$F$2:$F$501,B2549,BallByBall!$Q$2:$Q$501,1))</f>
        <v>0</v>
      </c>
      <c r="I2549">
        <f>IF(A2549="","",COUNTIFS(BallByBall!$B$2:$B$501,A2549,BallByBall!$F$2:$F$501,B2549,BallByBall!$R$2:$R$501,1))</f>
        <v>0</v>
      </c>
      <c r="J2549">
        <f>IF(A2549="","",SUMIFS(BallByBall!$T$2:$T$501,BallByBall!$B$2:$B$501,A2549,BallByBall!$H$2:$H$501,B2549))</f>
        <v>0</v>
      </c>
      <c r="K2549">
        <f>IF(A2549="","",SUMIFS(BallByBall!$U$2:$U$501,BallByBall!$B$2:$B$501,A2549,BallByBall!$P$2:$P$501,B2549))</f>
        <v>0</v>
      </c>
      <c r="L2549">
        <f>IF(A2549="","",SUMIFS(BallByBall!$V$2:$V$501,BallByBall!$B$2:$B$501,A2549,BallByBall!$P$2:$P$501,B2549))</f>
        <v>0</v>
      </c>
      <c r="M2549">
        <f>IF(A2549="","",SUMIFS(BallByBall!$W$2:$W$501,BallByBall!$B$2:$B$501,A2549,BallByBall!$P$2:$P$501,B2549))</f>
        <v>0</v>
      </c>
      <c r="N2549">
        <f>IF(A2549="","",SUMIFS(BallByBall!$X$2:$X$501,BallByBall!$B$2:$B$501,A2549,BallByBall!$P$2:$P$501,B2549))</f>
        <v>0</v>
      </c>
      <c r="O2549">
        <f>IF(A2549="","",SUMIFS(OverSummary!$G$2:$G$101,OverSummary!$A$2:$A$101,A2549,OverSummary!$D$2:$D$101,B2549))</f>
        <v>0</v>
      </c>
      <c r="P2549">
        <f>IF(A2549="","",G2549*Rules!$B$13+H2549*Rules!$B$14+I2549*Rules!$B$15)</f>
        <v>0</v>
      </c>
      <c r="Q2549">
        <f>IF(A2549="","",IF(G2549&gt;=100,Rules!$B$18,IF(G2549&gt;=50,Rules!$B$17,IF(G2549&gt;=30,Rules!$B$16,0)))+IF(AND(F2549=1,D2549&lt;&gt;"BWL",G2549=0),Rules!$B$27,0))</f>
        <v>0</v>
      </c>
      <c r="R2549">
        <f>IF(A2549="","",J2549*Rules!$B$19+O2549*Rules!$B$22)</f>
        <v>0</v>
      </c>
      <c r="S2549">
        <f>IF(A2549="","",IF(J2549&gt;=4,Rules!$B$21,IF(J2549&gt;=3,Rules!$B$20,0)))</f>
        <v>0</v>
      </c>
      <c r="T2549">
        <f>IF(A2549="","",K2549*Rules!$B$23+L2549*Rules!$B$24+M2549*Rules!$B$25+N2549*Rules!$B$26)</f>
        <v>0</v>
      </c>
      <c r="U2549">
        <f t="shared" si="39"/>
        <v>0</v>
      </c>
    </row>
    <row r="2550" spans="1:21" x14ac:dyDescent="0.2">
      <c r="A2550" t="str">
        <f>MatchSquad!A2550</f>
        <v>M051</v>
      </c>
      <c r="B2550" t="str">
        <f>MatchSquad!B2550</f>
        <v>P099</v>
      </c>
      <c r="C2550" t="str">
        <f>MatchSquad!C2550</f>
        <v>Umran Malik</v>
      </c>
      <c r="D2550" t="str">
        <f>MatchSquad!D2550</f>
        <v>BWL</v>
      </c>
      <c r="E2550" t="str">
        <f>MatchSquad!E2550</f>
        <v>KKR</v>
      </c>
      <c r="F2550">
        <f>MatchSquad!G2550</f>
        <v>0</v>
      </c>
      <c r="G2550">
        <f>IF(A2550="","",SUMIFS(BallByBall!$I$2:$I$501,BallByBall!$B$2:$B$501,A2550,BallByBall!$F$2:$F$501,B2550))</f>
        <v>0</v>
      </c>
      <c r="H2550">
        <f>IF(A2550="","",COUNTIFS(BallByBall!$B$2:$B$501,A2550,BallByBall!$F$2:$F$501,B2550,BallByBall!$Q$2:$Q$501,1))</f>
        <v>0</v>
      </c>
      <c r="I2550">
        <f>IF(A2550="","",COUNTIFS(BallByBall!$B$2:$B$501,A2550,BallByBall!$F$2:$F$501,B2550,BallByBall!$R$2:$R$501,1))</f>
        <v>0</v>
      </c>
      <c r="J2550">
        <f>IF(A2550="","",SUMIFS(BallByBall!$T$2:$T$501,BallByBall!$B$2:$B$501,A2550,BallByBall!$H$2:$H$501,B2550))</f>
        <v>0</v>
      </c>
      <c r="K2550">
        <f>IF(A2550="","",SUMIFS(BallByBall!$U$2:$U$501,BallByBall!$B$2:$B$501,A2550,BallByBall!$P$2:$P$501,B2550))</f>
        <v>0</v>
      </c>
      <c r="L2550">
        <f>IF(A2550="","",SUMIFS(BallByBall!$V$2:$V$501,BallByBall!$B$2:$B$501,A2550,BallByBall!$P$2:$P$501,B2550))</f>
        <v>0</v>
      </c>
      <c r="M2550">
        <f>IF(A2550="","",SUMIFS(BallByBall!$W$2:$W$501,BallByBall!$B$2:$B$501,A2550,BallByBall!$P$2:$P$501,B2550))</f>
        <v>0</v>
      </c>
      <c r="N2550">
        <f>IF(A2550="","",SUMIFS(BallByBall!$X$2:$X$501,BallByBall!$B$2:$B$501,A2550,BallByBall!$P$2:$P$501,B2550))</f>
        <v>0</v>
      </c>
      <c r="O2550">
        <f>IF(A2550="","",SUMIFS(OverSummary!$G$2:$G$101,OverSummary!$A$2:$A$101,A2550,OverSummary!$D$2:$D$101,B2550))</f>
        <v>0</v>
      </c>
      <c r="P2550">
        <f>IF(A2550="","",G2550*Rules!$B$13+H2550*Rules!$B$14+I2550*Rules!$B$15)</f>
        <v>0</v>
      </c>
      <c r="Q2550">
        <f>IF(A2550="","",IF(G2550&gt;=100,Rules!$B$18,IF(G2550&gt;=50,Rules!$B$17,IF(G2550&gt;=30,Rules!$B$16,0)))+IF(AND(F2550=1,D2550&lt;&gt;"BWL",G2550=0),Rules!$B$27,0))</f>
        <v>0</v>
      </c>
      <c r="R2550">
        <f>IF(A2550="","",J2550*Rules!$B$19+O2550*Rules!$B$22)</f>
        <v>0</v>
      </c>
      <c r="S2550">
        <f>IF(A2550="","",IF(J2550&gt;=4,Rules!$B$21,IF(J2550&gt;=3,Rules!$B$20,0)))</f>
        <v>0</v>
      </c>
      <c r="T2550">
        <f>IF(A2550="","",K2550*Rules!$B$23+L2550*Rules!$B$24+M2550*Rules!$B$25+N2550*Rules!$B$26)</f>
        <v>0</v>
      </c>
      <c r="U2550">
        <f t="shared" si="39"/>
        <v>0</v>
      </c>
    </row>
    <row r="2551" spans="1:21" x14ac:dyDescent="0.2">
      <c r="A2551" t="str">
        <f>MatchSquad!A2551</f>
        <v>M051</v>
      </c>
      <c r="B2551" t="str">
        <f>MatchSquad!B2551</f>
        <v>P100</v>
      </c>
      <c r="C2551" t="str">
        <f>MatchSquad!C2551</f>
        <v>Varun Chakaravarthy</v>
      </c>
      <c r="D2551" t="str">
        <f>MatchSquad!D2551</f>
        <v>BWL</v>
      </c>
      <c r="E2551" t="str">
        <f>MatchSquad!E2551</f>
        <v>KKR</v>
      </c>
      <c r="F2551">
        <f>MatchSquad!G2551</f>
        <v>0</v>
      </c>
      <c r="G2551">
        <f>IF(A2551="","",SUMIFS(BallByBall!$I$2:$I$501,BallByBall!$B$2:$B$501,A2551,BallByBall!$F$2:$F$501,B2551))</f>
        <v>0</v>
      </c>
      <c r="H2551">
        <f>IF(A2551="","",COUNTIFS(BallByBall!$B$2:$B$501,A2551,BallByBall!$F$2:$F$501,B2551,BallByBall!$Q$2:$Q$501,1))</f>
        <v>0</v>
      </c>
      <c r="I2551">
        <f>IF(A2551="","",COUNTIFS(BallByBall!$B$2:$B$501,A2551,BallByBall!$F$2:$F$501,B2551,BallByBall!$R$2:$R$501,1))</f>
        <v>0</v>
      </c>
      <c r="J2551">
        <f>IF(A2551="","",SUMIFS(BallByBall!$T$2:$T$501,BallByBall!$B$2:$B$501,A2551,BallByBall!$H$2:$H$501,B2551))</f>
        <v>0</v>
      </c>
      <c r="K2551">
        <f>IF(A2551="","",SUMIFS(BallByBall!$U$2:$U$501,BallByBall!$B$2:$B$501,A2551,BallByBall!$P$2:$P$501,B2551))</f>
        <v>0</v>
      </c>
      <c r="L2551">
        <f>IF(A2551="","",SUMIFS(BallByBall!$V$2:$V$501,BallByBall!$B$2:$B$501,A2551,BallByBall!$P$2:$P$501,B2551))</f>
        <v>0</v>
      </c>
      <c r="M2551">
        <f>IF(A2551="","",SUMIFS(BallByBall!$W$2:$W$501,BallByBall!$B$2:$B$501,A2551,BallByBall!$P$2:$P$501,B2551))</f>
        <v>0</v>
      </c>
      <c r="N2551">
        <f>IF(A2551="","",SUMIFS(BallByBall!$X$2:$X$501,BallByBall!$B$2:$B$501,A2551,BallByBall!$P$2:$P$501,B2551))</f>
        <v>0</v>
      </c>
      <c r="O2551">
        <f>IF(A2551="","",SUMIFS(OverSummary!$G$2:$G$101,OverSummary!$A$2:$A$101,A2551,OverSummary!$D$2:$D$101,B2551))</f>
        <v>0</v>
      </c>
      <c r="P2551">
        <f>IF(A2551="","",G2551*Rules!$B$13+H2551*Rules!$B$14+I2551*Rules!$B$15)</f>
        <v>0</v>
      </c>
      <c r="Q2551">
        <f>IF(A2551="","",IF(G2551&gt;=100,Rules!$B$18,IF(G2551&gt;=50,Rules!$B$17,IF(G2551&gt;=30,Rules!$B$16,0)))+IF(AND(F2551=1,D2551&lt;&gt;"BWL",G2551=0),Rules!$B$27,0))</f>
        <v>0</v>
      </c>
      <c r="R2551">
        <f>IF(A2551="","",J2551*Rules!$B$19+O2551*Rules!$B$22)</f>
        <v>0</v>
      </c>
      <c r="S2551">
        <f>IF(A2551="","",IF(J2551&gt;=4,Rules!$B$21,IF(J2551&gt;=3,Rules!$B$20,0)))</f>
        <v>0</v>
      </c>
      <c r="T2551">
        <f>IF(A2551="","",K2551*Rules!$B$23+L2551*Rules!$B$24+M2551*Rules!$B$25+N2551*Rules!$B$26)</f>
        <v>0</v>
      </c>
      <c r="U2551">
        <f t="shared" si="39"/>
        <v>0</v>
      </c>
    </row>
    <row r="2552" spans="1:21" x14ac:dyDescent="0.2">
      <c r="A2552" t="str">
        <f>MatchSquad!A2552</f>
        <v>M052</v>
      </c>
      <c r="B2552" t="str">
        <f>MatchSquad!B2552</f>
        <v>P176</v>
      </c>
      <c r="C2552" t="str">
        <f>MatchSquad!C2552</f>
        <v>Shubham Dubey</v>
      </c>
      <c r="D2552" t="str">
        <f>MatchSquad!D2552</f>
        <v>BAT</v>
      </c>
      <c r="E2552" t="str">
        <f>MatchSquad!E2552</f>
        <v>RR</v>
      </c>
      <c r="F2552">
        <f>MatchSquad!G2552</f>
        <v>0</v>
      </c>
      <c r="G2552">
        <f>IF(A2552="","",SUMIFS(BallByBall!$I$2:$I$501,BallByBall!$B$2:$B$501,A2552,BallByBall!$F$2:$F$501,B2552))</f>
        <v>0</v>
      </c>
      <c r="H2552">
        <f>IF(A2552="","",COUNTIFS(BallByBall!$B$2:$B$501,A2552,BallByBall!$F$2:$F$501,B2552,BallByBall!$Q$2:$Q$501,1))</f>
        <v>0</v>
      </c>
      <c r="I2552">
        <f>IF(A2552="","",COUNTIFS(BallByBall!$B$2:$B$501,A2552,BallByBall!$F$2:$F$501,B2552,BallByBall!$R$2:$R$501,1))</f>
        <v>0</v>
      </c>
      <c r="J2552">
        <f>IF(A2552="","",SUMIFS(BallByBall!$T$2:$T$501,BallByBall!$B$2:$B$501,A2552,BallByBall!$H$2:$H$501,B2552))</f>
        <v>0</v>
      </c>
      <c r="K2552">
        <f>IF(A2552="","",SUMIFS(BallByBall!$U$2:$U$501,BallByBall!$B$2:$B$501,A2552,BallByBall!$P$2:$P$501,B2552))</f>
        <v>0</v>
      </c>
      <c r="L2552">
        <f>IF(A2552="","",SUMIFS(BallByBall!$V$2:$V$501,BallByBall!$B$2:$B$501,A2552,BallByBall!$P$2:$P$501,B2552))</f>
        <v>0</v>
      </c>
      <c r="M2552">
        <f>IF(A2552="","",SUMIFS(BallByBall!$W$2:$W$501,BallByBall!$B$2:$B$501,A2552,BallByBall!$P$2:$P$501,B2552))</f>
        <v>0</v>
      </c>
      <c r="N2552">
        <f>IF(A2552="","",SUMIFS(BallByBall!$X$2:$X$501,BallByBall!$B$2:$B$501,A2552,BallByBall!$P$2:$P$501,B2552))</f>
        <v>0</v>
      </c>
      <c r="O2552">
        <f>IF(A2552="","",SUMIFS(OverSummary!$G$2:$G$101,OverSummary!$A$2:$A$101,A2552,OverSummary!$D$2:$D$101,B2552))</f>
        <v>0</v>
      </c>
      <c r="P2552">
        <f>IF(A2552="","",G2552*Rules!$B$13+H2552*Rules!$B$14+I2552*Rules!$B$15)</f>
        <v>0</v>
      </c>
      <c r="Q2552">
        <f>IF(A2552="","",IF(G2552&gt;=100,Rules!$B$18,IF(G2552&gt;=50,Rules!$B$17,IF(G2552&gt;=30,Rules!$B$16,0)))+IF(AND(F2552=1,D2552&lt;&gt;"BWL",G2552=0),Rules!$B$27,0))</f>
        <v>0</v>
      </c>
      <c r="R2552">
        <f>IF(A2552="","",J2552*Rules!$B$19+O2552*Rules!$B$22)</f>
        <v>0</v>
      </c>
      <c r="S2552">
        <f>IF(A2552="","",IF(J2552&gt;=4,Rules!$B$21,IF(J2552&gt;=3,Rules!$B$20,0)))</f>
        <v>0</v>
      </c>
      <c r="T2552">
        <f>IF(A2552="","",K2552*Rules!$B$23+L2552*Rules!$B$24+M2552*Rules!$B$25+N2552*Rules!$B$26)</f>
        <v>0</v>
      </c>
      <c r="U2552">
        <f t="shared" si="39"/>
        <v>0</v>
      </c>
    </row>
    <row r="2553" spans="1:21" x14ac:dyDescent="0.2">
      <c r="A2553" t="str">
        <f>MatchSquad!A2553</f>
        <v>M052</v>
      </c>
      <c r="B2553" t="str">
        <f>MatchSquad!B2553</f>
        <v>P177</v>
      </c>
      <c r="C2553" t="str">
        <f>MatchSquad!C2553</f>
        <v>Vaibhav Sooryavanshi</v>
      </c>
      <c r="D2553" t="str">
        <f>MatchSquad!D2553</f>
        <v>BAT</v>
      </c>
      <c r="E2553" t="str">
        <f>MatchSquad!E2553</f>
        <v>RR</v>
      </c>
      <c r="F2553">
        <f>MatchSquad!G2553</f>
        <v>0</v>
      </c>
      <c r="G2553">
        <f>IF(A2553="","",SUMIFS(BallByBall!$I$2:$I$501,BallByBall!$B$2:$B$501,A2553,BallByBall!$F$2:$F$501,B2553))</f>
        <v>0</v>
      </c>
      <c r="H2553">
        <f>IF(A2553="","",COUNTIFS(BallByBall!$B$2:$B$501,A2553,BallByBall!$F$2:$F$501,B2553,BallByBall!$Q$2:$Q$501,1))</f>
        <v>0</v>
      </c>
      <c r="I2553">
        <f>IF(A2553="","",COUNTIFS(BallByBall!$B$2:$B$501,A2553,BallByBall!$F$2:$F$501,B2553,BallByBall!$R$2:$R$501,1))</f>
        <v>0</v>
      </c>
      <c r="J2553">
        <f>IF(A2553="","",SUMIFS(BallByBall!$T$2:$T$501,BallByBall!$B$2:$B$501,A2553,BallByBall!$H$2:$H$501,B2553))</f>
        <v>0</v>
      </c>
      <c r="K2553">
        <f>IF(A2553="","",SUMIFS(BallByBall!$U$2:$U$501,BallByBall!$B$2:$B$501,A2553,BallByBall!$P$2:$P$501,B2553))</f>
        <v>0</v>
      </c>
      <c r="L2553">
        <f>IF(A2553="","",SUMIFS(BallByBall!$V$2:$V$501,BallByBall!$B$2:$B$501,A2553,BallByBall!$P$2:$P$501,B2553))</f>
        <v>0</v>
      </c>
      <c r="M2553">
        <f>IF(A2553="","",SUMIFS(BallByBall!$W$2:$W$501,BallByBall!$B$2:$B$501,A2553,BallByBall!$P$2:$P$501,B2553))</f>
        <v>0</v>
      </c>
      <c r="N2553">
        <f>IF(A2553="","",SUMIFS(BallByBall!$X$2:$X$501,BallByBall!$B$2:$B$501,A2553,BallByBall!$P$2:$P$501,B2553))</f>
        <v>0</v>
      </c>
      <c r="O2553">
        <f>IF(A2553="","",SUMIFS(OverSummary!$G$2:$G$101,OverSummary!$A$2:$A$101,A2553,OverSummary!$D$2:$D$101,B2553))</f>
        <v>0</v>
      </c>
      <c r="P2553">
        <f>IF(A2553="","",G2553*Rules!$B$13+H2553*Rules!$B$14+I2553*Rules!$B$15)</f>
        <v>0</v>
      </c>
      <c r="Q2553">
        <f>IF(A2553="","",IF(G2553&gt;=100,Rules!$B$18,IF(G2553&gt;=50,Rules!$B$17,IF(G2553&gt;=30,Rules!$B$16,0)))+IF(AND(F2553=1,D2553&lt;&gt;"BWL",G2553=0),Rules!$B$27,0))</f>
        <v>0</v>
      </c>
      <c r="R2553">
        <f>IF(A2553="","",J2553*Rules!$B$19+O2553*Rules!$B$22)</f>
        <v>0</v>
      </c>
      <c r="S2553">
        <f>IF(A2553="","",IF(J2553&gt;=4,Rules!$B$21,IF(J2553&gt;=3,Rules!$B$20,0)))</f>
        <v>0</v>
      </c>
      <c r="T2553">
        <f>IF(A2553="","",K2553*Rules!$B$23+L2553*Rules!$B$24+M2553*Rules!$B$25+N2553*Rules!$B$26)</f>
        <v>0</v>
      </c>
      <c r="U2553">
        <f t="shared" si="39"/>
        <v>0</v>
      </c>
    </row>
    <row r="2554" spans="1:21" x14ac:dyDescent="0.2">
      <c r="A2554" t="str">
        <f>MatchSquad!A2554</f>
        <v>M052</v>
      </c>
      <c r="B2554" t="str">
        <f>MatchSquad!B2554</f>
        <v>P178</v>
      </c>
      <c r="C2554" t="str">
        <f>MatchSquad!C2554</f>
        <v>Donovan Ferreira</v>
      </c>
      <c r="D2554" t="str">
        <f>MatchSquad!D2554</f>
        <v>WK</v>
      </c>
      <c r="E2554" t="str">
        <f>MatchSquad!E2554</f>
        <v>RR</v>
      </c>
      <c r="F2554">
        <f>MatchSquad!G2554</f>
        <v>0</v>
      </c>
      <c r="G2554">
        <f>IF(A2554="","",SUMIFS(BallByBall!$I$2:$I$501,BallByBall!$B$2:$B$501,A2554,BallByBall!$F$2:$F$501,B2554))</f>
        <v>0</v>
      </c>
      <c r="H2554">
        <f>IF(A2554="","",COUNTIFS(BallByBall!$B$2:$B$501,A2554,BallByBall!$F$2:$F$501,B2554,BallByBall!$Q$2:$Q$501,1))</f>
        <v>0</v>
      </c>
      <c r="I2554">
        <f>IF(A2554="","",COUNTIFS(BallByBall!$B$2:$B$501,A2554,BallByBall!$F$2:$F$501,B2554,BallByBall!$R$2:$R$501,1))</f>
        <v>0</v>
      </c>
      <c r="J2554">
        <f>IF(A2554="","",SUMIFS(BallByBall!$T$2:$T$501,BallByBall!$B$2:$B$501,A2554,BallByBall!$H$2:$H$501,B2554))</f>
        <v>0</v>
      </c>
      <c r="K2554">
        <f>IF(A2554="","",SUMIFS(BallByBall!$U$2:$U$501,BallByBall!$B$2:$B$501,A2554,BallByBall!$P$2:$P$501,B2554))</f>
        <v>0</v>
      </c>
      <c r="L2554">
        <f>IF(A2554="","",SUMIFS(BallByBall!$V$2:$V$501,BallByBall!$B$2:$B$501,A2554,BallByBall!$P$2:$P$501,B2554))</f>
        <v>0</v>
      </c>
      <c r="M2554">
        <f>IF(A2554="","",SUMIFS(BallByBall!$W$2:$W$501,BallByBall!$B$2:$B$501,A2554,BallByBall!$P$2:$P$501,B2554))</f>
        <v>0</v>
      </c>
      <c r="N2554">
        <f>IF(A2554="","",SUMIFS(BallByBall!$X$2:$X$501,BallByBall!$B$2:$B$501,A2554,BallByBall!$P$2:$P$501,B2554))</f>
        <v>0</v>
      </c>
      <c r="O2554">
        <f>IF(A2554="","",SUMIFS(OverSummary!$G$2:$G$101,OverSummary!$A$2:$A$101,A2554,OverSummary!$D$2:$D$101,B2554))</f>
        <v>0</v>
      </c>
      <c r="P2554">
        <f>IF(A2554="","",G2554*Rules!$B$13+H2554*Rules!$B$14+I2554*Rules!$B$15)</f>
        <v>0</v>
      </c>
      <c r="Q2554">
        <f>IF(A2554="","",IF(G2554&gt;=100,Rules!$B$18,IF(G2554&gt;=50,Rules!$B$17,IF(G2554&gt;=30,Rules!$B$16,0)))+IF(AND(F2554=1,D2554&lt;&gt;"BWL",G2554=0),Rules!$B$27,0))</f>
        <v>0</v>
      </c>
      <c r="R2554">
        <f>IF(A2554="","",J2554*Rules!$B$19+O2554*Rules!$B$22)</f>
        <v>0</v>
      </c>
      <c r="S2554">
        <f>IF(A2554="","",IF(J2554&gt;=4,Rules!$B$21,IF(J2554&gt;=3,Rules!$B$20,0)))</f>
        <v>0</v>
      </c>
      <c r="T2554">
        <f>IF(A2554="","",K2554*Rules!$B$23+L2554*Rules!$B$24+M2554*Rules!$B$25+N2554*Rules!$B$26)</f>
        <v>0</v>
      </c>
      <c r="U2554">
        <f t="shared" si="39"/>
        <v>0</v>
      </c>
    </row>
    <row r="2555" spans="1:21" x14ac:dyDescent="0.2">
      <c r="A2555" t="str">
        <f>MatchSquad!A2555</f>
        <v>M052</v>
      </c>
      <c r="B2555" t="str">
        <f>MatchSquad!B2555</f>
        <v>P179</v>
      </c>
      <c r="C2555" t="str">
        <f>MatchSquad!C2555</f>
        <v>Lhuan-dre Pretorious</v>
      </c>
      <c r="D2555" t="str">
        <f>MatchSquad!D2555</f>
        <v>WK</v>
      </c>
      <c r="E2555" t="str">
        <f>MatchSquad!E2555</f>
        <v>RR</v>
      </c>
      <c r="F2555">
        <f>MatchSquad!G2555</f>
        <v>0</v>
      </c>
      <c r="G2555">
        <f>IF(A2555="","",SUMIFS(BallByBall!$I$2:$I$501,BallByBall!$B$2:$B$501,A2555,BallByBall!$F$2:$F$501,B2555))</f>
        <v>0</v>
      </c>
      <c r="H2555">
        <f>IF(A2555="","",COUNTIFS(BallByBall!$B$2:$B$501,A2555,BallByBall!$F$2:$F$501,B2555,BallByBall!$Q$2:$Q$501,1))</f>
        <v>0</v>
      </c>
      <c r="I2555">
        <f>IF(A2555="","",COUNTIFS(BallByBall!$B$2:$B$501,A2555,BallByBall!$F$2:$F$501,B2555,BallByBall!$R$2:$R$501,1))</f>
        <v>0</v>
      </c>
      <c r="J2555">
        <f>IF(A2555="","",SUMIFS(BallByBall!$T$2:$T$501,BallByBall!$B$2:$B$501,A2555,BallByBall!$H$2:$H$501,B2555))</f>
        <v>0</v>
      </c>
      <c r="K2555">
        <f>IF(A2555="","",SUMIFS(BallByBall!$U$2:$U$501,BallByBall!$B$2:$B$501,A2555,BallByBall!$P$2:$P$501,B2555))</f>
        <v>0</v>
      </c>
      <c r="L2555">
        <f>IF(A2555="","",SUMIFS(BallByBall!$V$2:$V$501,BallByBall!$B$2:$B$501,A2555,BallByBall!$P$2:$P$501,B2555))</f>
        <v>0</v>
      </c>
      <c r="M2555">
        <f>IF(A2555="","",SUMIFS(BallByBall!$W$2:$W$501,BallByBall!$B$2:$B$501,A2555,BallByBall!$P$2:$P$501,B2555))</f>
        <v>0</v>
      </c>
      <c r="N2555">
        <f>IF(A2555="","",SUMIFS(BallByBall!$X$2:$X$501,BallByBall!$B$2:$B$501,A2555,BallByBall!$P$2:$P$501,B2555))</f>
        <v>0</v>
      </c>
      <c r="O2555">
        <f>IF(A2555="","",SUMIFS(OverSummary!$G$2:$G$101,OverSummary!$A$2:$A$101,A2555,OverSummary!$D$2:$D$101,B2555))</f>
        <v>0</v>
      </c>
      <c r="P2555">
        <f>IF(A2555="","",G2555*Rules!$B$13+H2555*Rules!$B$14+I2555*Rules!$B$15)</f>
        <v>0</v>
      </c>
      <c r="Q2555">
        <f>IF(A2555="","",IF(G2555&gt;=100,Rules!$B$18,IF(G2555&gt;=50,Rules!$B$17,IF(G2555&gt;=30,Rules!$B$16,0)))+IF(AND(F2555=1,D2555&lt;&gt;"BWL",G2555=0),Rules!$B$27,0))</f>
        <v>0</v>
      </c>
      <c r="R2555">
        <f>IF(A2555="","",J2555*Rules!$B$19+O2555*Rules!$B$22)</f>
        <v>0</v>
      </c>
      <c r="S2555">
        <f>IF(A2555="","",IF(J2555&gt;=4,Rules!$B$21,IF(J2555&gt;=3,Rules!$B$20,0)))</f>
        <v>0</v>
      </c>
      <c r="T2555">
        <f>IF(A2555="","",K2555*Rules!$B$23+L2555*Rules!$B$24+M2555*Rules!$B$25+N2555*Rules!$B$26)</f>
        <v>0</v>
      </c>
      <c r="U2555">
        <f t="shared" si="39"/>
        <v>0</v>
      </c>
    </row>
    <row r="2556" spans="1:21" x14ac:dyDescent="0.2">
      <c r="A2556" t="str">
        <f>MatchSquad!A2556</f>
        <v>M052</v>
      </c>
      <c r="B2556" t="str">
        <f>MatchSquad!B2556</f>
        <v>P180</v>
      </c>
      <c r="C2556" t="str">
        <f>MatchSquad!C2556</f>
        <v>Ravi Singh</v>
      </c>
      <c r="D2556" t="str">
        <f>MatchSquad!D2556</f>
        <v>WK</v>
      </c>
      <c r="E2556" t="str">
        <f>MatchSquad!E2556</f>
        <v>RR</v>
      </c>
      <c r="F2556">
        <f>MatchSquad!G2556</f>
        <v>0</v>
      </c>
      <c r="G2556">
        <f>IF(A2556="","",SUMIFS(BallByBall!$I$2:$I$501,BallByBall!$B$2:$B$501,A2556,BallByBall!$F$2:$F$501,B2556))</f>
        <v>0</v>
      </c>
      <c r="H2556">
        <f>IF(A2556="","",COUNTIFS(BallByBall!$B$2:$B$501,A2556,BallByBall!$F$2:$F$501,B2556,BallByBall!$Q$2:$Q$501,1))</f>
        <v>0</v>
      </c>
      <c r="I2556">
        <f>IF(A2556="","",COUNTIFS(BallByBall!$B$2:$B$501,A2556,BallByBall!$F$2:$F$501,B2556,BallByBall!$R$2:$R$501,1))</f>
        <v>0</v>
      </c>
      <c r="J2556">
        <f>IF(A2556="","",SUMIFS(BallByBall!$T$2:$T$501,BallByBall!$B$2:$B$501,A2556,BallByBall!$H$2:$H$501,B2556))</f>
        <v>0</v>
      </c>
      <c r="K2556">
        <f>IF(A2556="","",SUMIFS(BallByBall!$U$2:$U$501,BallByBall!$B$2:$B$501,A2556,BallByBall!$P$2:$P$501,B2556))</f>
        <v>0</v>
      </c>
      <c r="L2556">
        <f>IF(A2556="","",SUMIFS(BallByBall!$V$2:$V$501,BallByBall!$B$2:$B$501,A2556,BallByBall!$P$2:$P$501,B2556))</f>
        <v>0</v>
      </c>
      <c r="M2556">
        <f>IF(A2556="","",SUMIFS(BallByBall!$W$2:$W$501,BallByBall!$B$2:$B$501,A2556,BallByBall!$P$2:$P$501,B2556))</f>
        <v>0</v>
      </c>
      <c r="N2556">
        <f>IF(A2556="","",SUMIFS(BallByBall!$X$2:$X$501,BallByBall!$B$2:$B$501,A2556,BallByBall!$P$2:$P$501,B2556))</f>
        <v>0</v>
      </c>
      <c r="O2556">
        <f>IF(A2556="","",SUMIFS(OverSummary!$G$2:$G$101,OverSummary!$A$2:$A$101,A2556,OverSummary!$D$2:$D$101,B2556))</f>
        <v>0</v>
      </c>
      <c r="P2556">
        <f>IF(A2556="","",G2556*Rules!$B$13+H2556*Rules!$B$14+I2556*Rules!$B$15)</f>
        <v>0</v>
      </c>
      <c r="Q2556">
        <f>IF(A2556="","",IF(G2556&gt;=100,Rules!$B$18,IF(G2556&gt;=50,Rules!$B$17,IF(G2556&gt;=30,Rules!$B$16,0)))+IF(AND(F2556=1,D2556&lt;&gt;"BWL",G2556=0),Rules!$B$27,0))</f>
        <v>0</v>
      </c>
      <c r="R2556">
        <f>IF(A2556="","",J2556*Rules!$B$19+O2556*Rules!$B$22)</f>
        <v>0</v>
      </c>
      <c r="S2556">
        <f>IF(A2556="","",IF(J2556&gt;=4,Rules!$B$21,IF(J2556&gt;=3,Rules!$B$20,0)))</f>
        <v>0</v>
      </c>
      <c r="T2556">
        <f>IF(A2556="","",K2556*Rules!$B$23+L2556*Rules!$B$24+M2556*Rules!$B$25+N2556*Rules!$B$26)</f>
        <v>0</v>
      </c>
      <c r="U2556">
        <f t="shared" si="39"/>
        <v>0</v>
      </c>
    </row>
    <row r="2557" spans="1:21" x14ac:dyDescent="0.2">
      <c r="A2557" t="str">
        <f>MatchSquad!A2557</f>
        <v>M052</v>
      </c>
      <c r="B2557" t="str">
        <f>MatchSquad!B2557</f>
        <v>P181</v>
      </c>
      <c r="C2557" t="str">
        <f>MatchSquad!C2557</f>
        <v>Aman Rao Perala</v>
      </c>
      <c r="D2557" t="str">
        <f>MatchSquad!D2557</f>
        <v>BAT</v>
      </c>
      <c r="E2557" t="str">
        <f>MatchSquad!E2557</f>
        <v>RR</v>
      </c>
      <c r="F2557">
        <f>MatchSquad!G2557</f>
        <v>0</v>
      </c>
      <c r="G2557">
        <f>IF(A2557="","",SUMIFS(BallByBall!$I$2:$I$501,BallByBall!$B$2:$B$501,A2557,BallByBall!$F$2:$F$501,B2557))</f>
        <v>0</v>
      </c>
      <c r="H2557">
        <f>IF(A2557="","",COUNTIFS(BallByBall!$B$2:$B$501,A2557,BallByBall!$F$2:$F$501,B2557,BallByBall!$Q$2:$Q$501,1))</f>
        <v>0</v>
      </c>
      <c r="I2557">
        <f>IF(A2557="","",COUNTIFS(BallByBall!$B$2:$B$501,A2557,BallByBall!$F$2:$F$501,B2557,BallByBall!$R$2:$R$501,1))</f>
        <v>0</v>
      </c>
      <c r="J2557">
        <f>IF(A2557="","",SUMIFS(BallByBall!$T$2:$T$501,BallByBall!$B$2:$B$501,A2557,BallByBall!$H$2:$H$501,B2557))</f>
        <v>0</v>
      </c>
      <c r="K2557">
        <f>IF(A2557="","",SUMIFS(BallByBall!$U$2:$U$501,BallByBall!$B$2:$B$501,A2557,BallByBall!$P$2:$P$501,B2557))</f>
        <v>0</v>
      </c>
      <c r="L2557">
        <f>IF(A2557="","",SUMIFS(BallByBall!$V$2:$V$501,BallByBall!$B$2:$B$501,A2557,BallByBall!$P$2:$P$501,B2557))</f>
        <v>0</v>
      </c>
      <c r="M2557">
        <f>IF(A2557="","",SUMIFS(BallByBall!$W$2:$W$501,BallByBall!$B$2:$B$501,A2557,BallByBall!$P$2:$P$501,B2557))</f>
        <v>0</v>
      </c>
      <c r="N2557">
        <f>IF(A2557="","",SUMIFS(BallByBall!$X$2:$X$501,BallByBall!$B$2:$B$501,A2557,BallByBall!$P$2:$P$501,B2557))</f>
        <v>0</v>
      </c>
      <c r="O2557">
        <f>IF(A2557="","",SUMIFS(OverSummary!$G$2:$G$101,OverSummary!$A$2:$A$101,A2557,OverSummary!$D$2:$D$101,B2557))</f>
        <v>0</v>
      </c>
      <c r="P2557">
        <f>IF(A2557="","",G2557*Rules!$B$13+H2557*Rules!$B$14+I2557*Rules!$B$15)</f>
        <v>0</v>
      </c>
      <c r="Q2557">
        <f>IF(A2557="","",IF(G2557&gt;=100,Rules!$B$18,IF(G2557&gt;=50,Rules!$B$17,IF(G2557&gt;=30,Rules!$B$16,0)))+IF(AND(F2557=1,D2557&lt;&gt;"BWL",G2557=0),Rules!$B$27,0))</f>
        <v>0</v>
      </c>
      <c r="R2557">
        <f>IF(A2557="","",J2557*Rules!$B$19+O2557*Rules!$B$22)</f>
        <v>0</v>
      </c>
      <c r="S2557">
        <f>IF(A2557="","",IF(J2557&gt;=4,Rules!$B$21,IF(J2557&gt;=3,Rules!$B$20,0)))</f>
        <v>0</v>
      </c>
      <c r="T2557">
        <f>IF(A2557="","",K2557*Rules!$B$23+L2557*Rules!$B$24+M2557*Rules!$B$25+N2557*Rules!$B$26)</f>
        <v>0</v>
      </c>
      <c r="U2557">
        <f t="shared" si="39"/>
        <v>0</v>
      </c>
    </row>
    <row r="2558" spans="1:21" x14ac:dyDescent="0.2">
      <c r="A2558" t="str">
        <f>MatchSquad!A2558</f>
        <v>M052</v>
      </c>
      <c r="B2558" t="str">
        <f>MatchSquad!B2558</f>
        <v>P182</v>
      </c>
      <c r="C2558" t="str">
        <f>MatchSquad!C2558</f>
        <v>Shimron Hetmyer</v>
      </c>
      <c r="D2558" t="str">
        <f>MatchSquad!D2558</f>
        <v>BAT</v>
      </c>
      <c r="E2558" t="str">
        <f>MatchSquad!E2558</f>
        <v>RR</v>
      </c>
      <c r="F2558">
        <f>MatchSquad!G2558</f>
        <v>0</v>
      </c>
      <c r="G2558">
        <f>IF(A2558="","",SUMIFS(BallByBall!$I$2:$I$501,BallByBall!$B$2:$B$501,A2558,BallByBall!$F$2:$F$501,B2558))</f>
        <v>0</v>
      </c>
      <c r="H2558">
        <f>IF(A2558="","",COUNTIFS(BallByBall!$B$2:$B$501,A2558,BallByBall!$F$2:$F$501,B2558,BallByBall!$Q$2:$Q$501,1))</f>
        <v>0</v>
      </c>
      <c r="I2558">
        <f>IF(A2558="","",COUNTIFS(BallByBall!$B$2:$B$501,A2558,BallByBall!$F$2:$F$501,B2558,BallByBall!$R$2:$R$501,1))</f>
        <v>0</v>
      </c>
      <c r="J2558">
        <f>IF(A2558="","",SUMIFS(BallByBall!$T$2:$T$501,BallByBall!$B$2:$B$501,A2558,BallByBall!$H$2:$H$501,B2558))</f>
        <v>0</v>
      </c>
      <c r="K2558">
        <f>IF(A2558="","",SUMIFS(BallByBall!$U$2:$U$501,BallByBall!$B$2:$B$501,A2558,BallByBall!$P$2:$P$501,B2558))</f>
        <v>0</v>
      </c>
      <c r="L2558">
        <f>IF(A2558="","",SUMIFS(BallByBall!$V$2:$V$501,BallByBall!$B$2:$B$501,A2558,BallByBall!$P$2:$P$501,B2558))</f>
        <v>0</v>
      </c>
      <c r="M2558">
        <f>IF(A2558="","",SUMIFS(BallByBall!$W$2:$W$501,BallByBall!$B$2:$B$501,A2558,BallByBall!$P$2:$P$501,B2558))</f>
        <v>0</v>
      </c>
      <c r="N2558">
        <f>IF(A2558="","",SUMIFS(BallByBall!$X$2:$X$501,BallByBall!$B$2:$B$501,A2558,BallByBall!$P$2:$P$501,B2558))</f>
        <v>0</v>
      </c>
      <c r="O2558">
        <f>IF(A2558="","",SUMIFS(OverSummary!$G$2:$G$101,OverSummary!$A$2:$A$101,A2558,OverSummary!$D$2:$D$101,B2558))</f>
        <v>0</v>
      </c>
      <c r="P2558">
        <f>IF(A2558="","",G2558*Rules!$B$13+H2558*Rules!$B$14+I2558*Rules!$B$15)</f>
        <v>0</v>
      </c>
      <c r="Q2558">
        <f>IF(A2558="","",IF(G2558&gt;=100,Rules!$B$18,IF(G2558&gt;=50,Rules!$B$17,IF(G2558&gt;=30,Rules!$B$16,0)))+IF(AND(F2558=1,D2558&lt;&gt;"BWL",G2558=0),Rules!$B$27,0))</f>
        <v>0</v>
      </c>
      <c r="R2558">
        <f>IF(A2558="","",J2558*Rules!$B$19+O2558*Rules!$B$22)</f>
        <v>0</v>
      </c>
      <c r="S2558">
        <f>IF(A2558="","",IF(J2558&gt;=4,Rules!$B$21,IF(J2558&gt;=3,Rules!$B$20,0)))</f>
        <v>0</v>
      </c>
      <c r="T2558">
        <f>IF(A2558="","",K2558*Rules!$B$23+L2558*Rules!$B$24+M2558*Rules!$B$25+N2558*Rules!$B$26)</f>
        <v>0</v>
      </c>
      <c r="U2558">
        <f t="shared" si="39"/>
        <v>0</v>
      </c>
    </row>
    <row r="2559" spans="1:21" x14ac:dyDescent="0.2">
      <c r="A2559" t="str">
        <f>MatchSquad!A2559</f>
        <v>M052</v>
      </c>
      <c r="B2559" t="str">
        <f>MatchSquad!B2559</f>
        <v>P183</v>
      </c>
      <c r="C2559" t="str">
        <f>MatchSquad!C2559</f>
        <v>Yashasvi Jaiswal</v>
      </c>
      <c r="D2559" t="str">
        <f>MatchSquad!D2559</f>
        <v>BAT</v>
      </c>
      <c r="E2559" t="str">
        <f>MatchSquad!E2559</f>
        <v>RR</v>
      </c>
      <c r="F2559">
        <f>MatchSquad!G2559</f>
        <v>0</v>
      </c>
      <c r="G2559">
        <f>IF(A2559="","",SUMIFS(BallByBall!$I$2:$I$501,BallByBall!$B$2:$B$501,A2559,BallByBall!$F$2:$F$501,B2559))</f>
        <v>0</v>
      </c>
      <c r="H2559">
        <f>IF(A2559="","",COUNTIFS(BallByBall!$B$2:$B$501,A2559,BallByBall!$F$2:$F$501,B2559,BallByBall!$Q$2:$Q$501,1))</f>
        <v>0</v>
      </c>
      <c r="I2559">
        <f>IF(A2559="","",COUNTIFS(BallByBall!$B$2:$B$501,A2559,BallByBall!$F$2:$F$501,B2559,BallByBall!$R$2:$R$501,1))</f>
        <v>0</v>
      </c>
      <c r="J2559">
        <f>IF(A2559="","",SUMIFS(BallByBall!$T$2:$T$501,BallByBall!$B$2:$B$501,A2559,BallByBall!$H$2:$H$501,B2559))</f>
        <v>0</v>
      </c>
      <c r="K2559">
        <f>IF(A2559="","",SUMIFS(BallByBall!$U$2:$U$501,BallByBall!$B$2:$B$501,A2559,BallByBall!$P$2:$P$501,B2559))</f>
        <v>0</v>
      </c>
      <c r="L2559">
        <f>IF(A2559="","",SUMIFS(BallByBall!$V$2:$V$501,BallByBall!$B$2:$B$501,A2559,BallByBall!$P$2:$P$501,B2559))</f>
        <v>0</v>
      </c>
      <c r="M2559">
        <f>IF(A2559="","",SUMIFS(BallByBall!$W$2:$W$501,BallByBall!$B$2:$B$501,A2559,BallByBall!$P$2:$P$501,B2559))</f>
        <v>0</v>
      </c>
      <c r="N2559">
        <f>IF(A2559="","",SUMIFS(BallByBall!$X$2:$X$501,BallByBall!$B$2:$B$501,A2559,BallByBall!$P$2:$P$501,B2559))</f>
        <v>0</v>
      </c>
      <c r="O2559">
        <f>IF(A2559="","",SUMIFS(OverSummary!$G$2:$G$101,OverSummary!$A$2:$A$101,A2559,OverSummary!$D$2:$D$101,B2559))</f>
        <v>0</v>
      </c>
      <c r="P2559">
        <f>IF(A2559="","",G2559*Rules!$B$13+H2559*Rules!$B$14+I2559*Rules!$B$15)</f>
        <v>0</v>
      </c>
      <c r="Q2559">
        <f>IF(A2559="","",IF(G2559&gt;=100,Rules!$B$18,IF(G2559&gt;=50,Rules!$B$17,IF(G2559&gt;=30,Rules!$B$16,0)))+IF(AND(F2559=1,D2559&lt;&gt;"BWL",G2559=0),Rules!$B$27,0))</f>
        <v>0</v>
      </c>
      <c r="R2559">
        <f>IF(A2559="","",J2559*Rules!$B$19+O2559*Rules!$B$22)</f>
        <v>0</v>
      </c>
      <c r="S2559">
        <f>IF(A2559="","",IF(J2559&gt;=4,Rules!$B$21,IF(J2559&gt;=3,Rules!$B$20,0)))</f>
        <v>0</v>
      </c>
      <c r="T2559">
        <f>IF(A2559="","",K2559*Rules!$B$23+L2559*Rules!$B$24+M2559*Rules!$B$25+N2559*Rules!$B$26)</f>
        <v>0</v>
      </c>
      <c r="U2559">
        <f t="shared" si="39"/>
        <v>0</v>
      </c>
    </row>
    <row r="2560" spans="1:21" x14ac:dyDescent="0.2">
      <c r="A2560" t="str">
        <f>MatchSquad!A2560</f>
        <v>M052</v>
      </c>
      <c r="B2560" t="str">
        <f>MatchSquad!B2560</f>
        <v>P184</v>
      </c>
      <c r="C2560" t="str">
        <f>MatchSquad!C2560</f>
        <v>Dhruv Jurel</v>
      </c>
      <c r="D2560" t="str">
        <f>MatchSquad!D2560</f>
        <v>WK</v>
      </c>
      <c r="E2560" t="str">
        <f>MatchSquad!E2560</f>
        <v>RR</v>
      </c>
      <c r="F2560">
        <f>MatchSquad!G2560</f>
        <v>0</v>
      </c>
      <c r="G2560">
        <f>IF(A2560="","",SUMIFS(BallByBall!$I$2:$I$501,BallByBall!$B$2:$B$501,A2560,BallByBall!$F$2:$F$501,B2560))</f>
        <v>0</v>
      </c>
      <c r="H2560">
        <f>IF(A2560="","",COUNTIFS(BallByBall!$B$2:$B$501,A2560,BallByBall!$F$2:$F$501,B2560,BallByBall!$Q$2:$Q$501,1))</f>
        <v>0</v>
      </c>
      <c r="I2560">
        <f>IF(A2560="","",COUNTIFS(BallByBall!$B$2:$B$501,A2560,BallByBall!$F$2:$F$501,B2560,BallByBall!$R$2:$R$501,1))</f>
        <v>0</v>
      </c>
      <c r="J2560">
        <f>IF(A2560="","",SUMIFS(BallByBall!$T$2:$T$501,BallByBall!$B$2:$B$501,A2560,BallByBall!$H$2:$H$501,B2560))</f>
        <v>0</v>
      </c>
      <c r="K2560">
        <f>IF(A2560="","",SUMIFS(BallByBall!$U$2:$U$501,BallByBall!$B$2:$B$501,A2560,BallByBall!$P$2:$P$501,B2560))</f>
        <v>0</v>
      </c>
      <c r="L2560">
        <f>IF(A2560="","",SUMIFS(BallByBall!$V$2:$V$501,BallByBall!$B$2:$B$501,A2560,BallByBall!$P$2:$P$501,B2560))</f>
        <v>0</v>
      </c>
      <c r="M2560">
        <f>IF(A2560="","",SUMIFS(BallByBall!$W$2:$W$501,BallByBall!$B$2:$B$501,A2560,BallByBall!$P$2:$P$501,B2560))</f>
        <v>0</v>
      </c>
      <c r="N2560">
        <f>IF(A2560="","",SUMIFS(BallByBall!$X$2:$X$501,BallByBall!$B$2:$B$501,A2560,BallByBall!$P$2:$P$501,B2560))</f>
        <v>0</v>
      </c>
      <c r="O2560">
        <f>IF(A2560="","",SUMIFS(OverSummary!$G$2:$G$101,OverSummary!$A$2:$A$101,A2560,OverSummary!$D$2:$D$101,B2560))</f>
        <v>0</v>
      </c>
      <c r="P2560">
        <f>IF(A2560="","",G2560*Rules!$B$13+H2560*Rules!$B$14+I2560*Rules!$B$15)</f>
        <v>0</v>
      </c>
      <c r="Q2560">
        <f>IF(A2560="","",IF(G2560&gt;=100,Rules!$B$18,IF(G2560&gt;=50,Rules!$B$17,IF(G2560&gt;=30,Rules!$B$16,0)))+IF(AND(F2560=1,D2560&lt;&gt;"BWL",G2560=0),Rules!$B$27,0))</f>
        <v>0</v>
      </c>
      <c r="R2560">
        <f>IF(A2560="","",J2560*Rules!$B$19+O2560*Rules!$B$22)</f>
        <v>0</v>
      </c>
      <c r="S2560">
        <f>IF(A2560="","",IF(J2560&gt;=4,Rules!$B$21,IF(J2560&gt;=3,Rules!$B$20,0)))</f>
        <v>0</v>
      </c>
      <c r="T2560">
        <f>IF(A2560="","",K2560*Rules!$B$23+L2560*Rules!$B$24+M2560*Rules!$B$25+N2560*Rules!$B$26)</f>
        <v>0</v>
      </c>
      <c r="U2560">
        <f t="shared" si="39"/>
        <v>0</v>
      </c>
    </row>
    <row r="2561" spans="1:21" x14ac:dyDescent="0.2">
      <c r="A2561" t="str">
        <f>MatchSquad!A2561</f>
        <v>M052</v>
      </c>
      <c r="B2561" t="str">
        <f>MatchSquad!B2561</f>
        <v>P185</v>
      </c>
      <c r="C2561" t="str">
        <f>MatchSquad!C2561</f>
        <v>Riyan Parag</v>
      </c>
      <c r="D2561" t="str">
        <f>MatchSquad!D2561</f>
        <v>AR</v>
      </c>
      <c r="E2561" t="str">
        <f>MatchSquad!E2561</f>
        <v>RR</v>
      </c>
      <c r="F2561">
        <f>MatchSquad!G2561</f>
        <v>0</v>
      </c>
      <c r="G2561">
        <f>IF(A2561="","",SUMIFS(BallByBall!$I$2:$I$501,BallByBall!$B$2:$B$501,A2561,BallByBall!$F$2:$F$501,B2561))</f>
        <v>0</v>
      </c>
      <c r="H2561">
        <f>IF(A2561="","",COUNTIFS(BallByBall!$B$2:$B$501,A2561,BallByBall!$F$2:$F$501,B2561,BallByBall!$Q$2:$Q$501,1))</f>
        <v>0</v>
      </c>
      <c r="I2561">
        <f>IF(A2561="","",COUNTIFS(BallByBall!$B$2:$B$501,A2561,BallByBall!$F$2:$F$501,B2561,BallByBall!$R$2:$R$501,1))</f>
        <v>0</v>
      </c>
      <c r="J2561">
        <f>IF(A2561="","",SUMIFS(BallByBall!$T$2:$T$501,BallByBall!$B$2:$B$501,A2561,BallByBall!$H$2:$H$501,B2561))</f>
        <v>0</v>
      </c>
      <c r="K2561">
        <f>IF(A2561="","",SUMIFS(BallByBall!$U$2:$U$501,BallByBall!$B$2:$B$501,A2561,BallByBall!$P$2:$P$501,B2561))</f>
        <v>0</v>
      </c>
      <c r="L2561">
        <f>IF(A2561="","",SUMIFS(BallByBall!$V$2:$V$501,BallByBall!$B$2:$B$501,A2561,BallByBall!$P$2:$P$501,B2561))</f>
        <v>0</v>
      </c>
      <c r="M2561">
        <f>IF(A2561="","",SUMIFS(BallByBall!$W$2:$W$501,BallByBall!$B$2:$B$501,A2561,BallByBall!$P$2:$P$501,B2561))</f>
        <v>0</v>
      </c>
      <c r="N2561">
        <f>IF(A2561="","",SUMIFS(BallByBall!$X$2:$X$501,BallByBall!$B$2:$B$501,A2561,BallByBall!$P$2:$P$501,B2561))</f>
        <v>0</v>
      </c>
      <c r="O2561">
        <f>IF(A2561="","",SUMIFS(OverSummary!$G$2:$G$101,OverSummary!$A$2:$A$101,A2561,OverSummary!$D$2:$D$101,B2561))</f>
        <v>0</v>
      </c>
      <c r="P2561">
        <f>IF(A2561="","",G2561*Rules!$B$13+H2561*Rules!$B$14+I2561*Rules!$B$15)</f>
        <v>0</v>
      </c>
      <c r="Q2561">
        <f>IF(A2561="","",IF(G2561&gt;=100,Rules!$B$18,IF(G2561&gt;=50,Rules!$B$17,IF(G2561&gt;=30,Rules!$B$16,0)))+IF(AND(F2561=1,D2561&lt;&gt;"BWL",G2561=0),Rules!$B$27,0))</f>
        <v>0</v>
      </c>
      <c r="R2561">
        <f>IF(A2561="","",J2561*Rules!$B$19+O2561*Rules!$B$22)</f>
        <v>0</v>
      </c>
      <c r="S2561">
        <f>IF(A2561="","",IF(J2561&gt;=4,Rules!$B$21,IF(J2561&gt;=3,Rules!$B$20,0)))</f>
        <v>0</v>
      </c>
      <c r="T2561">
        <f>IF(A2561="","",K2561*Rules!$B$23+L2561*Rules!$B$24+M2561*Rules!$B$25+N2561*Rules!$B$26)</f>
        <v>0</v>
      </c>
      <c r="U2561">
        <f t="shared" si="39"/>
        <v>0</v>
      </c>
    </row>
    <row r="2562" spans="1:21" x14ac:dyDescent="0.2">
      <c r="A2562" t="str">
        <f>MatchSquad!A2562</f>
        <v>M052</v>
      </c>
      <c r="B2562" t="str">
        <f>MatchSquad!B2562</f>
        <v>P186</v>
      </c>
      <c r="C2562" t="str">
        <f>MatchSquad!C2562</f>
        <v>Yudhvir Singh Charak</v>
      </c>
      <c r="D2562" t="str">
        <f>MatchSquad!D2562</f>
        <v>AR</v>
      </c>
      <c r="E2562" t="str">
        <f>MatchSquad!E2562</f>
        <v>RR</v>
      </c>
      <c r="F2562">
        <f>MatchSquad!G2562</f>
        <v>0</v>
      </c>
      <c r="G2562">
        <f>IF(A2562="","",SUMIFS(BallByBall!$I$2:$I$501,BallByBall!$B$2:$B$501,A2562,BallByBall!$F$2:$F$501,B2562))</f>
        <v>0</v>
      </c>
      <c r="H2562">
        <f>IF(A2562="","",COUNTIFS(BallByBall!$B$2:$B$501,A2562,BallByBall!$F$2:$F$501,B2562,BallByBall!$Q$2:$Q$501,1))</f>
        <v>0</v>
      </c>
      <c r="I2562">
        <f>IF(A2562="","",COUNTIFS(BallByBall!$B$2:$B$501,A2562,BallByBall!$F$2:$F$501,B2562,BallByBall!$R$2:$R$501,1))</f>
        <v>0</v>
      </c>
      <c r="J2562">
        <f>IF(A2562="","",SUMIFS(BallByBall!$T$2:$T$501,BallByBall!$B$2:$B$501,A2562,BallByBall!$H$2:$H$501,B2562))</f>
        <v>0</v>
      </c>
      <c r="K2562">
        <f>IF(A2562="","",SUMIFS(BallByBall!$U$2:$U$501,BallByBall!$B$2:$B$501,A2562,BallByBall!$P$2:$P$501,B2562))</f>
        <v>0</v>
      </c>
      <c r="L2562">
        <f>IF(A2562="","",SUMIFS(BallByBall!$V$2:$V$501,BallByBall!$B$2:$B$501,A2562,BallByBall!$P$2:$P$501,B2562))</f>
        <v>0</v>
      </c>
      <c r="M2562">
        <f>IF(A2562="","",SUMIFS(BallByBall!$W$2:$W$501,BallByBall!$B$2:$B$501,A2562,BallByBall!$P$2:$P$501,B2562))</f>
        <v>0</v>
      </c>
      <c r="N2562">
        <f>IF(A2562="","",SUMIFS(BallByBall!$X$2:$X$501,BallByBall!$B$2:$B$501,A2562,BallByBall!$P$2:$P$501,B2562))</f>
        <v>0</v>
      </c>
      <c r="O2562">
        <f>IF(A2562="","",SUMIFS(OverSummary!$G$2:$G$101,OverSummary!$A$2:$A$101,A2562,OverSummary!$D$2:$D$101,B2562))</f>
        <v>0</v>
      </c>
      <c r="P2562">
        <f>IF(A2562="","",G2562*Rules!$B$13+H2562*Rules!$B$14+I2562*Rules!$B$15)</f>
        <v>0</v>
      </c>
      <c r="Q2562">
        <f>IF(A2562="","",IF(G2562&gt;=100,Rules!$B$18,IF(G2562&gt;=50,Rules!$B$17,IF(G2562&gt;=30,Rules!$B$16,0)))+IF(AND(F2562=1,D2562&lt;&gt;"BWL",G2562=0),Rules!$B$27,0))</f>
        <v>0</v>
      </c>
      <c r="R2562">
        <f>IF(A2562="","",J2562*Rules!$B$19+O2562*Rules!$B$22)</f>
        <v>0</v>
      </c>
      <c r="S2562">
        <f>IF(A2562="","",IF(J2562&gt;=4,Rules!$B$21,IF(J2562&gt;=3,Rules!$B$20,0)))</f>
        <v>0</v>
      </c>
      <c r="T2562">
        <f>IF(A2562="","",K2562*Rules!$B$23+L2562*Rules!$B$24+M2562*Rules!$B$25+N2562*Rules!$B$26)</f>
        <v>0</v>
      </c>
      <c r="U2562">
        <f t="shared" ref="U2562:U2625" si="40">IF(A2562="","",P2562+Q2562+R2562+S2562+T2562)</f>
        <v>0</v>
      </c>
    </row>
    <row r="2563" spans="1:21" x14ac:dyDescent="0.2">
      <c r="A2563" t="str">
        <f>MatchSquad!A2563</f>
        <v>M052</v>
      </c>
      <c r="B2563" t="str">
        <f>MatchSquad!B2563</f>
        <v>P187</v>
      </c>
      <c r="C2563" t="str">
        <f>MatchSquad!C2563</f>
        <v>Ravindra Jadeja</v>
      </c>
      <c r="D2563" t="str">
        <f>MatchSquad!D2563</f>
        <v>AR</v>
      </c>
      <c r="E2563" t="str">
        <f>MatchSquad!E2563</f>
        <v>RR</v>
      </c>
      <c r="F2563">
        <f>MatchSquad!G2563</f>
        <v>0</v>
      </c>
      <c r="G2563">
        <f>IF(A2563="","",SUMIFS(BallByBall!$I$2:$I$501,BallByBall!$B$2:$B$501,A2563,BallByBall!$F$2:$F$501,B2563))</f>
        <v>0</v>
      </c>
      <c r="H2563">
        <f>IF(A2563="","",COUNTIFS(BallByBall!$B$2:$B$501,A2563,BallByBall!$F$2:$F$501,B2563,BallByBall!$Q$2:$Q$501,1))</f>
        <v>0</v>
      </c>
      <c r="I2563">
        <f>IF(A2563="","",COUNTIFS(BallByBall!$B$2:$B$501,A2563,BallByBall!$F$2:$F$501,B2563,BallByBall!$R$2:$R$501,1))</f>
        <v>0</v>
      </c>
      <c r="J2563">
        <f>IF(A2563="","",SUMIFS(BallByBall!$T$2:$T$501,BallByBall!$B$2:$B$501,A2563,BallByBall!$H$2:$H$501,B2563))</f>
        <v>0</v>
      </c>
      <c r="K2563">
        <f>IF(A2563="","",SUMIFS(BallByBall!$U$2:$U$501,BallByBall!$B$2:$B$501,A2563,BallByBall!$P$2:$P$501,B2563))</f>
        <v>0</v>
      </c>
      <c r="L2563">
        <f>IF(A2563="","",SUMIFS(BallByBall!$V$2:$V$501,BallByBall!$B$2:$B$501,A2563,BallByBall!$P$2:$P$501,B2563))</f>
        <v>0</v>
      </c>
      <c r="M2563">
        <f>IF(A2563="","",SUMIFS(BallByBall!$W$2:$W$501,BallByBall!$B$2:$B$501,A2563,BallByBall!$P$2:$P$501,B2563))</f>
        <v>0</v>
      </c>
      <c r="N2563">
        <f>IF(A2563="","",SUMIFS(BallByBall!$X$2:$X$501,BallByBall!$B$2:$B$501,A2563,BallByBall!$P$2:$P$501,B2563))</f>
        <v>0</v>
      </c>
      <c r="O2563">
        <f>IF(A2563="","",SUMIFS(OverSummary!$G$2:$G$101,OverSummary!$A$2:$A$101,A2563,OverSummary!$D$2:$D$101,B2563))</f>
        <v>0</v>
      </c>
      <c r="P2563">
        <f>IF(A2563="","",G2563*Rules!$B$13+H2563*Rules!$B$14+I2563*Rules!$B$15)</f>
        <v>0</v>
      </c>
      <c r="Q2563">
        <f>IF(A2563="","",IF(G2563&gt;=100,Rules!$B$18,IF(G2563&gt;=50,Rules!$B$17,IF(G2563&gt;=30,Rules!$B$16,0)))+IF(AND(F2563=1,D2563&lt;&gt;"BWL",G2563=0),Rules!$B$27,0))</f>
        <v>0</v>
      </c>
      <c r="R2563">
        <f>IF(A2563="","",J2563*Rules!$B$19+O2563*Rules!$B$22)</f>
        <v>0</v>
      </c>
      <c r="S2563">
        <f>IF(A2563="","",IF(J2563&gt;=4,Rules!$B$21,IF(J2563&gt;=3,Rules!$B$20,0)))</f>
        <v>0</v>
      </c>
      <c r="T2563">
        <f>IF(A2563="","",K2563*Rules!$B$23+L2563*Rules!$B$24+M2563*Rules!$B$25+N2563*Rules!$B$26)</f>
        <v>0</v>
      </c>
      <c r="U2563">
        <f t="shared" si="40"/>
        <v>0</v>
      </c>
    </row>
    <row r="2564" spans="1:21" x14ac:dyDescent="0.2">
      <c r="A2564" t="str">
        <f>MatchSquad!A2564</f>
        <v>M052</v>
      </c>
      <c r="B2564" t="str">
        <f>MatchSquad!B2564</f>
        <v>P188</v>
      </c>
      <c r="C2564" t="str">
        <f>MatchSquad!C2564</f>
        <v>Dasun Shanaka</v>
      </c>
      <c r="D2564" t="str">
        <f>MatchSquad!D2564</f>
        <v>AR</v>
      </c>
      <c r="E2564" t="str">
        <f>MatchSquad!E2564</f>
        <v>RR</v>
      </c>
      <c r="F2564">
        <f>MatchSquad!G2564</f>
        <v>0</v>
      </c>
      <c r="G2564">
        <f>IF(A2564="","",SUMIFS(BallByBall!$I$2:$I$501,BallByBall!$B$2:$B$501,A2564,BallByBall!$F$2:$F$501,B2564))</f>
        <v>0</v>
      </c>
      <c r="H2564">
        <f>IF(A2564="","",COUNTIFS(BallByBall!$B$2:$B$501,A2564,BallByBall!$F$2:$F$501,B2564,BallByBall!$Q$2:$Q$501,1))</f>
        <v>0</v>
      </c>
      <c r="I2564">
        <f>IF(A2564="","",COUNTIFS(BallByBall!$B$2:$B$501,A2564,BallByBall!$F$2:$F$501,B2564,BallByBall!$R$2:$R$501,1))</f>
        <v>0</v>
      </c>
      <c r="J2564">
        <f>IF(A2564="","",SUMIFS(BallByBall!$T$2:$T$501,BallByBall!$B$2:$B$501,A2564,BallByBall!$H$2:$H$501,B2564))</f>
        <v>0</v>
      </c>
      <c r="K2564">
        <f>IF(A2564="","",SUMIFS(BallByBall!$U$2:$U$501,BallByBall!$B$2:$B$501,A2564,BallByBall!$P$2:$P$501,B2564))</f>
        <v>0</v>
      </c>
      <c r="L2564">
        <f>IF(A2564="","",SUMIFS(BallByBall!$V$2:$V$501,BallByBall!$B$2:$B$501,A2564,BallByBall!$P$2:$P$501,B2564))</f>
        <v>0</v>
      </c>
      <c r="M2564">
        <f>IF(A2564="","",SUMIFS(BallByBall!$W$2:$W$501,BallByBall!$B$2:$B$501,A2564,BallByBall!$P$2:$P$501,B2564))</f>
        <v>0</v>
      </c>
      <c r="N2564">
        <f>IF(A2564="","",SUMIFS(BallByBall!$X$2:$X$501,BallByBall!$B$2:$B$501,A2564,BallByBall!$P$2:$P$501,B2564))</f>
        <v>0</v>
      </c>
      <c r="O2564">
        <f>IF(A2564="","",SUMIFS(OverSummary!$G$2:$G$101,OverSummary!$A$2:$A$101,A2564,OverSummary!$D$2:$D$101,B2564))</f>
        <v>0</v>
      </c>
      <c r="P2564">
        <f>IF(A2564="","",G2564*Rules!$B$13+H2564*Rules!$B$14+I2564*Rules!$B$15)</f>
        <v>0</v>
      </c>
      <c r="Q2564">
        <f>IF(A2564="","",IF(G2564&gt;=100,Rules!$B$18,IF(G2564&gt;=50,Rules!$B$17,IF(G2564&gt;=30,Rules!$B$16,0)))+IF(AND(F2564=1,D2564&lt;&gt;"BWL",G2564=0),Rules!$B$27,0))</f>
        <v>0</v>
      </c>
      <c r="R2564">
        <f>IF(A2564="","",J2564*Rules!$B$19+O2564*Rules!$B$22)</f>
        <v>0</v>
      </c>
      <c r="S2564">
        <f>IF(A2564="","",IF(J2564&gt;=4,Rules!$B$21,IF(J2564&gt;=3,Rules!$B$20,0)))</f>
        <v>0</v>
      </c>
      <c r="T2564">
        <f>IF(A2564="","",K2564*Rules!$B$23+L2564*Rules!$B$24+M2564*Rules!$B$25+N2564*Rules!$B$26)</f>
        <v>0</v>
      </c>
      <c r="U2564">
        <f t="shared" si="40"/>
        <v>0</v>
      </c>
    </row>
    <row r="2565" spans="1:21" x14ac:dyDescent="0.2">
      <c r="A2565" t="str">
        <f>MatchSquad!A2565</f>
        <v>M052</v>
      </c>
      <c r="B2565" t="str">
        <f>MatchSquad!B2565</f>
        <v>P189</v>
      </c>
      <c r="C2565" t="str">
        <f>MatchSquad!C2565</f>
        <v>Jofra Archer</v>
      </c>
      <c r="D2565" t="str">
        <f>MatchSquad!D2565</f>
        <v>BWL</v>
      </c>
      <c r="E2565" t="str">
        <f>MatchSquad!E2565</f>
        <v>RR</v>
      </c>
      <c r="F2565">
        <f>MatchSquad!G2565</f>
        <v>0</v>
      </c>
      <c r="G2565">
        <f>IF(A2565="","",SUMIFS(BallByBall!$I$2:$I$501,BallByBall!$B$2:$B$501,A2565,BallByBall!$F$2:$F$501,B2565))</f>
        <v>0</v>
      </c>
      <c r="H2565">
        <f>IF(A2565="","",COUNTIFS(BallByBall!$B$2:$B$501,A2565,BallByBall!$F$2:$F$501,B2565,BallByBall!$Q$2:$Q$501,1))</f>
        <v>0</v>
      </c>
      <c r="I2565">
        <f>IF(A2565="","",COUNTIFS(BallByBall!$B$2:$B$501,A2565,BallByBall!$F$2:$F$501,B2565,BallByBall!$R$2:$R$501,1))</f>
        <v>0</v>
      </c>
      <c r="J2565">
        <f>IF(A2565="","",SUMIFS(BallByBall!$T$2:$T$501,BallByBall!$B$2:$B$501,A2565,BallByBall!$H$2:$H$501,B2565))</f>
        <v>0</v>
      </c>
      <c r="K2565">
        <f>IF(A2565="","",SUMIFS(BallByBall!$U$2:$U$501,BallByBall!$B$2:$B$501,A2565,BallByBall!$P$2:$P$501,B2565))</f>
        <v>0</v>
      </c>
      <c r="L2565">
        <f>IF(A2565="","",SUMIFS(BallByBall!$V$2:$V$501,BallByBall!$B$2:$B$501,A2565,BallByBall!$P$2:$P$501,B2565))</f>
        <v>0</v>
      </c>
      <c r="M2565">
        <f>IF(A2565="","",SUMIFS(BallByBall!$W$2:$W$501,BallByBall!$B$2:$B$501,A2565,BallByBall!$P$2:$P$501,B2565))</f>
        <v>0</v>
      </c>
      <c r="N2565">
        <f>IF(A2565="","",SUMIFS(BallByBall!$X$2:$X$501,BallByBall!$B$2:$B$501,A2565,BallByBall!$P$2:$P$501,B2565))</f>
        <v>0</v>
      </c>
      <c r="O2565">
        <f>IF(A2565="","",SUMIFS(OverSummary!$G$2:$G$101,OverSummary!$A$2:$A$101,A2565,OverSummary!$D$2:$D$101,B2565))</f>
        <v>0</v>
      </c>
      <c r="P2565">
        <f>IF(A2565="","",G2565*Rules!$B$13+H2565*Rules!$B$14+I2565*Rules!$B$15)</f>
        <v>0</v>
      </c>
      <c r="Q2565">
        <f>IF(A2565="","",IF(G2565&gt;=100,Rules!$B$18,IF(G2565&gt;=50,Rules!$B$17,IF(G2565&gt;=30,Rules!$B$16,0)))+IF(AND(F2565=1,D2565&lt;&gt;"BWL",G2565=0),Rules!$B$27,0))</f>
        <v>0</v>
      </c>
      <c r="R2565">
        <f>IF(A2565="","",J2565*Rules!$B$19+O2565*Rules!$B$22)</f>
        <v>0</v>
      </c>
      <c r="S2565">
        <f>IF(A2565="","",IF(J2565&gt;=4,Rules!$B$21,IF(J2565&gt;=3,Rules!$B$20,0)))</f>
        <v>0</v>
      </c>
      <c r="T2565">
        <f>IF(A2565="","",K2565*Rules!$B$23+L2565*Rules!$B$24+M2565*Rules!$B$25+N2565*Rules!$B$26)</f>
        <v>0</v>
      </c>
      <c r="U2565">
        <f t="shared" si="40"/>
        <v>0</v>
      </c>
    </row>
    <row r="2566" spans="1:21" x14ac:dyDescent="0.2">
      <c r="A2566" t="str">
        <f>MatchSquad!A2566</f>
        <v>M052</v>
      </c>
      <c r="B2566" t="str">
        <f>MatchSquad!B2566</f>
        <v>P190</v>
      </c>
      <c r="C2566" t="str">
        <f>MatchSquad!C2566</f>
        <v>Tushar Deshpande</v>
      </c>
      <c r="D2566" t="str">
        <f>MatchSquad!D2566</f>
        <v>BWL</v>
      </c>
      <c r="E2566" t="str">
        <f>MatchSquad!E2566</f>
        <v>RR</v>
      </c>
      <c r="F2566">
        <f>MatchSquad!G2566</f>
        <v>0</v>
      </c>
      <c r="G2566">
        <f>IF(A2566="","",SUMIFS(BallByBall!$I$2:$I$501,BallByBall!$B$2:$B$501,A2566,BallByBall!$F$2:$F$501,B2566))</f>
        <v>0</v>
      </c>
      <c r="H2566">
        <f>IF(A2566="","",COUNTIFS(BallByBall!$B$2:$B$501,A2566,BallByBall!$F$2:$F$501,B2566,BallByBall!$Q$2:$Q$501,1))</f>
        <v>0</v>
      </c>
      <c r="I2566">
        <f>IF(A2566="","",COUNTIFS(BallByBall!$B$2:$B$501,A2566,BallByBall!$F$2:$F$501,B2566,BallByBall!$R$2:$R$501,1))</f>
        <v>0</v>
      </c>
      <c r="J2566">
        <f>IF(A2566="","",SUMIFS(BallByBall!$T$2:$T$501,BallByBall!$B$2:$B$501,A2566,BallByBall!$H$2:$H$501,B2566))</f>
        <v>0</v>
      </c>
      <c r="K2566">
        <f>IF(A2566="","",SUMIFS(BallByBall!$U$2:$U$501,BallByBall!$B$2:$B$501,A2566,BallByBall!$P$2:$P$501,B2566))</f>
        <v>0</v>
      </c>
      <c r="L2566">
        <f>IF(A2566="","",SUMIFS(BallByBall!$V$2:$V$501,BallByBall!$B$2:$B$501,A2566,BallByBall!$P$2:$P$501,B2566))</f>
        <v>0</v>
      </c>
      <c r="M2566">
        <f>IF(A2566="","",SUMIFS(BallByBall!$W$2:$W$501,BallByBall!$B$2:$B$501,A2566,BallByBall!$P$2:$P$501,B2566))</f>
        <v>0</v>
      </c>
      <c r="N2566">
        <f>IF(A2566="","",SUMIFS(BallByBall!$X$2:$X$501,BallByBall!$B$2:$B$501,A2566,BallByBall!$P$2:$P$501,B2566))</f>
        <v>0</v>
      </c>
      <c r="O2566">
        <f>IF(A2566="","",SUMIFS(OverSummary!$G$2:$G$101,OverSummary!$A$2:$A$101,A2566,OverSummary!$D$2:$D$101,B2566))</f>
        <v>0</v>
      </c>
      <c r="P2566">
        <f>IF(A2566="","",G2566*Rules!$B$13+H2566*Rules!$B$14+I2566*Rules!$B$15)</f>
        <v>0</v>
      </c>
      <c r="Q2566">
        <f>IF(A2566="","",IF(G2566&gt;=100,Rules!$B$18,IF(G2566&gt;=50,Rules!$B$17,IF(G2566&gt;=30,Rules!$B$16,0)))+IF(AND(F2566=1,D2566&lt;&gt;"BWL",G2566=0),Rules!$B$27,0))</f>
        <v>0</v>
      </c>
      <c r="R2566">
        <f>IF(A2566="","",J2566*Rules!$B$19+O2566*Rules!$B$22)</f>
        <v>0</v>
      </c>
      <c r="S2566">
        <f>IF(A2566="","",IF(J2566&gt;=4,Rules!$B$21,IF(J2566&gt;=3,Rules!$B$20,0)))</f>
        <v>0</v>
      </c>
      <c r="T2566">
        <f>IF(A2566="","",K2566*Rules!$B$23+L2566*Rules!$B$24+M2566*Rules!$B$25+N2566*Rules!$B$26)</f>
        <v>0</v>
      </c>
      <c r="U2566">
        <f t="shared" si="40"/>
        <v>0</v>
      </c>
    </row>
    <row r="2567" spans="1:21" x14ac:dyDescent="0.2">
      <c r="A2567" t="str">
        <f>MatchSquad!A2567</f>
        <v>M052</v>
      </c>
      <c r="B2567" t="str">
        <f>MatchSquad!B2567</f>
        <v>P191</v>
      </c>
      <c r="C2567" t="str">
        <f>MatchSquad!C2567</f>
        <v>Kwena Maphaka</v>
      </c>
      <c r="D2567" t="str">
        <f>MatchSquad!D2567</f>
        <v>BWL</v>
      </c>
      <c r="E2567" t="str">
        <f>MatchSquad!E2567</f>
        <v>RR</v>
      </c>
      <c r="F2567">
        <f>MatchSquad!G2567</f>
        <v>0</v>
      </c>
      <c r="G2567">
        <f>IF(A2567="","",SUMIFS(BallByBall!$I$2:$I$501,BallByBall!$B$2:$B$501,A2567,BallByBall!$F$2:$F$501,B2567))</f>
        <v>0</v>
      </c>
      <c r="H2567">
        <f>IF(A2567="","",COUNTIFS(BallByBall!$B$2:$B$501,A2567,BallByBall!$F$2:$F$501,B2567,BallByBall!$Q$2:$Q$501,1))</f>
        <v>0</v>
      </c>
      <c r="I2567">
        <f>IF(A2567="","",COUNTIFS(BallByBall!$B$2:$B$501,A2567,BallByBall!$F$2:$F$501,B2567,BallByBall!$R$2:$R$501,1))</f>
        <v>0</v>
      </c>
      <c r="J2567">
        <f>IF(A2567="","",SUMIFS(BallByBall!$T$2:$T$501,BallByBall!$B$2:$B$501,A2567,BallByBall!$H$2:$H$501,B2567))</f>
        <v>0</v>
      </c>
      <c r="K2567">
        <f>IF(A2567="","",SUMIFS(BallByBall!$U$2:$U$501,BallByBall!$B$2:$B$501,A2567,BallByBall!$P$2:$P$501,B2567))</f>
        <v>0</v>
      </c>
      <c r="L2567">
        <f>IF(A2567="","",SUMIFS(BallByBall!$V$2:$V$501,BallByBall!$B$2:$B$501,A2567,BallByBall!$P$2:$P$501,B2567))</f>
        <v>0</v>
      </c>
      <c r="M2567">
        <f>IF(A2567="","",SUMIFS(BallByBall!$W$2:$W$501,BallByBall!$B$2:$B$501,A2567,BallByBall!$P$2:$P$501,B2567))</f>
        <v>0</v>
      </c>
      <c r="N2567">
        <f>IF(A2567="","",SUMIFS(BallByBall!$X$2:$X$501,BallByBall!$B$2:$B$501,A2567,BallByBall!$P$2:$P$501,B2567))</f>
        <v>0</v>
      </c>
      <c r="O2567">
        <f>IF(A2567="","",SUMIFS(OverSummary!$G$2:$G$101,OverSummary!$A$2:$A$101,A2567,OverSummary!$D$2:$D$101,B2567))</f>
        <v>0</v>
      </c>
      <c r="P2567">
        <f>IF(A2567="","",G2567*Rules!$B$13+H2567*Rules!$B$14+I2567*Rules!$B$15)</f>
        <v>0</v>
      </c>
      <c r="Q2567">
        <f>IF(A2567="","",IF(G2567&gt;=100,Rules!$B$18,IF(G2567&gt;=50,Rules!$B$17,IF(G2567&gt;=30,Rules!$B$16,0)))+IF(AND(F2567=1,D2567&lt;&gt;"BWL",G2567=0),Rules!$B$27,0))</f>
        <v>0</v>
      </c>
      <c r="R2567">
        <f>IF(A2567="","",J2567*Rules!$B$19+O2567*Rules!$B$22)</f>
        <v>0</v>
      </c>
      <c r="S2567">
        <f>IF(A2567="","",IF(J2567&gt;=4,Rules!$B$21,IF(J2567&gt;=3,Rules!$B$20,0)))</f>
        <v>0</v>
      </c>
      <c r="T2567">
        <f>IF(A2567="","",K2567*Rules!$B$23+L2567*Rules!$B$24+M2567*Rules!$B$25+N2567*Rules!$B$26)</f>
        <v>0</v>
      </c>
      <c r="U2567">
        <f t="shared" si="40"/>
        <v>0</v>
      </c>
    </row>
    <row r="2568" spans="1:21" x14ac:dyDescent="0.2">
      <c r="A2568" t="str">
        <f>MatchSquad!A2568</f>
        <v>M052</v>
      </c>
      <c r="B2568" t="str">
        <f>MatchSquad!B2568</f>
        <v>P192</v>
      </c>
      <c r="C2568" t="str">
        <f>MatchSquad!C2568</f>
        <v>Ravi Bishnoi</v>
      </c>
      <c r="D2568" t="str">
        <f>MatchSquad!D2568</f>
        <v>BWL</v>
      </c>
      <c r="E2568" t="str">
        <f>MatchSquad!E2568</f>
        <v>RR</v>
      </c>
      <c r="F2568">
        <f>MatchSquad!G2568</f>
        <v>0</v>
      </c>
      <c r="G2568">
        <f>IF(A2568="","",SUMIFS(BallByBall!$I$2:$I$501,BallByBall!$B$2:$B$501,A2568,BallByBall!$F$2:$F$501,B2568))</f>
        <v>0</v>
      </c>
      <c r="H2568">
        <f>IF(A2568="","",COUNTIFS(BallByBall!$B$2:$B$501,A2568,BallByBall!$F$2:$F$501,B2568,BallByBall!$Q$2:$Q$501,1))</f>
        <v>0</v>
      </c>
      <c r="I2568">
        <f>IF(A2568="","",COUNTIFS(BallByBall!$B$2:$B$501,A2568,BallByBall!$F$2:$F$501,B2568,BallByBall!$R$2:$R$501,1))</f>
        <v>0</v>
      </c>
      <c r="J2568">
        <f>IF(A2568="","",SUMIFS(BallByBall!$T$2:$T$501,BallByBall!$B$2:$B$501,A2568,BallByBall!$H$2:$H$501,B2568))</f>
        <v>0</v>
      </c>
      <c r="K2568">
        <f>IF(A2568="","",SUMIFS(BallByBall!$U$2:$U$501,BallByBall!$B$2:$B$501,A2568,BallByBall!$P$2:$P$501,B2568))</f>
        <v>0</v>
      </c>
      <c r="L2568">
        <f>IF(A2568="","",SUMIFS(BallByBall!$V$2:$V$501,BallByBall!$B$2:$B$501,A2568,BallByBall!$P$2:$P$501,B2568))</f>
        <v>0</v>
      </c>
      <c r="M2568">
        <f>IF(A2568="","",SUMIFS(BallByBall!$W$2:$W$501,BallByBall!$B$2:$B$501,A2568,BallByBall!$P$2:$P$501,B2568))</f>
        <v>0</v>
      </c>
      <c r="N2568">
        <f>IF(A2568="","",SUMIFS(BallByBall!$X$2:$X$501,BallByBall!$B$2:$B$501,A2568,BallByBall!$P$2:$P$501,B2568))</f>
        <v>0</v>
      </c>
      <c r="O2568">
        <f>IF(A2568="","",SUMIFS(OverSummary!$G$2:$G$101,OverSummary!$A$2:$A$101,A2568,OverSummary!$D$2:$D$101,B2568))</f>
        <v>0</v>
      </c>
      <c r="P2568">
        <f>IF(A2568="","",G2568*Rules!$B$13+H2568*Rules!$B$14+I2568*Rules!$B$15)</f>
        <v>0</v>
      </c>
      <c r="Q2568">
        <f>IF(A2568="","",IF(G2568&gt;=100,Rules!$B$18,IF(G2568&gt;=50,Rules!$B$17,IF(G2568&gt;=30,Rules!$B$16,0)))+IF(AND(F2568=1,D2568&lt;&gt;"BWL",G2568=0),Rules!$B$27,0))</f>
        <v>0</v>
      </c>
      <c r="R2568">
        <f>IF(A2568="","",J2568*Rules!$B$19+O2568*Rules!$B$22)</f>
        <v>0</v>
      </c>
      <c r="S2568">
        <f>IF(A2568="","",IF(J2568&gt;=4,Rules!$B$21,IF(J2568&gt;=3,Rules!$B$20,0)))</f>
        <v>0</v>
      </c>
      <c r="T2568">
        <f>IF(A2568="","",K2568*Rules!$B$23+L2568*Rules!$B$24+M2568*Rules!$B$25+N2568*Rules!$B$26)</f>
        <v>0</v>
      </c>
      <c r="U2568">
        <f t="shared" si="40"/>
        <v>0</v>
      </c>
    </row>
    <row r="2569" spans="1:21" x14ac:dyDescent="0.2">
      <c r="A2569" t="str">
        <f>MatchSquad!A2569</f>
        <v>M052</v>
      </c>
      <c r="B2569" t="str">
        <f>MatchSquad!B2569</f>
        <v>P193</v>
      </c>
      <c r="C2569" t="str">
        <f>MatchSquad!C2569</f>
        <v>Sushant Mishra</v>
      </c>
      <c r="D2569" t="str">
        <f>MatchSquad!D2569</f>
        <v>BWL</v>
      </c>
      <c r="E2569" t="str">
        <f>MatchSquad!E2569</f>
        <v>RR</v>
      </c>
      <c r="F2569">
        <f>MatchSquad!G2569</f>
        <v>0</v>
      </c>
      <c r="G2569">
        <f>IF(A2569="","",SUMIFS(BallByBall!$I$2:$I$501,BallByBall!$B$2:$B$501,A2569,BallByBall!$F$2:$F$501,B2569))</f>
        <v>0</v>
      </c>
      <c r="H2569">
        <f>IF(A2569="","",COUNTIFS(BallByBall!$B$2:$B$501,A2569,BallByBall!$F$2:$F$501,B2569,BallByBall!$Q$2:$Q$501,1))</f>
        <v>0</v>
      </c>
      <c r="I2569">
        <f>IF(A2569="","",COUNTIFS(BallByBall!$B$2:$B$501,A2569,BallByBall!$F$2:$F$501,B2569,BallByBall!$R$2:$R$501,1))</f>
        <v>0</v>
      </c>
      <c r="J2569">
        <f>IF(A2569="","",SUMIFS(BallByBall!$T$2:$T$501,BallByBall!$B$2:$B$501,A2569,BallByBall!$H$2:$H$501,B2569))</f>
        <v>0</v>
      </c>
      <c r="K2569">
        <f>IF(A2569="","",SUMIFS(BallByBall!$U$2:$U$501,BallByBall!$B$2:$B$501,A2569,BallByBall!$P$2:$P$501,B2569))</f>
        <v>0</v>
      </c>
      <c r="L2569">
        <f>IF(A2569="","",SUMIFS(BallByBall!$V$2:$V$501,BallByBall!$B$2:$B$501,A2569,BallByBall!$P$2:$P$501,B2569))</f>
        <v>0</v>
      </c>
      <c r="M2569">
        <f>IF(A2569="","",SUMIFS(BallByBall!$W$2:$W$501,BallByBall!$B$2:$B$501,A2569,BallByBall!$P$2:$P$501,B2569))</f>
        <v>0</v>
      </c>
      <c r="N2569">
        <f>IF(A2569="","",SUMIFS(BallByBall!$X$2:$X$501,BallByBall!$B$2:$B$501,A2569,BallByBall!$P$2:$P$501,B2569))</f>
        <v>0</v>
      </c>
      <c r="O2569">
        <f>IF(A2569="","",SUMIFS(OverSummary!$G$2:$G$101,OverSummary!$A$2:$A$101,A2569,OverSummary!$D$2:$D$101,B2569))</f>
        <v>0</v>
      </c>
      <c r="P2569">
        <f>IF(A2569="","",G2569*Rules!$B$13+H2569*Rules!$B$14+I2569*Rules!$B$15)</f>
        <v>0</v>
      </c>
      <c r="Q2569">
        <f>IF(A2569="","",IF(G2569&gt;=100,Rules!$B$18,IF(G2569&gt;=50,Rules!$B$17,IF(G2569&gt;=30,Rules!$B$16,0)))+IF(AND(F2569=1,D2569&lt;&gt;"BWL",G2569=0),Rules!$B$27,0))</f>
        <v>0</v>
      </c>
      <c r="R2569">
        <f>IF(A2569="","",J2569*Rules!$B$19+O2569*Rules!$B$22)</f>
        <v>0</v>
      </c>
      <c r="S2569">
        <f>IF(A2569="","",IF(J2569&gt;=4,Rules!$B$21,IF(J2569&gt;=3,Rules!$B$20,0)))</f>
        <v>0</v>
      </c>
      <c r="T2569">
        <f>IF(A2569="","",K2569*Rules!$B$23+L2569*Rules!$B$24+M2569*Rules!$B$25+N2569*Rules!$B$26)</f>
        <v>0</v>
      </c>
      <c r="U2569">
        <f t="shared" si="40"/>
        <v>0</v>
      </c>
    </row>
    <row r="2570" spans="1:21" x14ac:dyDescent="0.2">
      <c r="A2570" t="str">
        <f>MatchSquad!A2570</f>
        <v>M052</v>
      </c>
      <c r="B2570" t="str">
        <f>MatchSquad!B2570</f>
        <v>P194</v>
      </c>
      <c r="C2570" t="str">
        <f>MatchSquad!C2570</f>
        <v>Yash Raj Punja</v>
      </c>
      <c r="D2570" t="str">
        <f>MatchSquad!D2570</f>
        <v>BWL</v>
      </c>
      <c r="E2570" t="str">
        <f>MatchSquad!E2570</f>
        <v>RR</v>
      </c>
      <c r="F2570">
        <f>MatchSquad!G2570</f>
        <v>0</v>
      </c>
      <c r="G2570">
        <f>IF(A2570="","",SUMIFS(BallByBall!$I$2:$I$501,BallByBall!$B$2:$B$501,A2570,BallByBall!$F$2:$F$501,B2570))</f>
        <v>0</v>
      </c>
      <c r="H2570">
        <f>IF(A2570="","",COUNTIFS(BallByBall!$B$2:$B$501,A2570,BallByBall!$F$2:$F$501,B2570,BallByBall!$Q$2:$Q$501,1))</f>
        <v>0</v>
      </c>
      <c r="I2570">
        <f>IF(A2570="","",COUNTIFS(BallByBall!$B$2:$B$501,A2570,BallByBall!$F$2:$F$501,B2570,BallByBall!$R$2:$R$501,1))</f>
        <v>0</v>
      </c>
      <c r="J2570">
        <f>IF(A2570="","",SUMIFS(BallByBall!$T$2:$T$501,BallByBall!$B$2:$B$501,A2570,BallByBall!$H$2:$H$501,B2570))</f>
        <v>0</v>
      </c>
      <c r="K2570">
        <f>IF(A2570="","",SUMIFS(BallByBall!$U$2:$U$501,BallByBall!$B$2:$B$501,A2570,BallByBall!$P$2:$P$501,B2570))</f>
        <v>0</v>
      </c>
      <c r="L2570">
        <f>IF(A2570="","",SUMIFS(BallByBall!$V$2:$V$501,BallByBall!$B$2:$B$501,A2570,BallByBall!$P$2:$P$501,B2570))</f>
        <v>0</v>
      </c>
      <c r="M2570">
        <f>IF(A2570="","",SUMIFS(BallByBall!$W$2:$W$501,BallByBall!$B$2:$B$501,A2570,BallByBall!$P$2:$P$501,B2570))</f>
        <v>0</v>
      </c>
      <c r="N2570">
        <f>IF(A2570="","",SUMIFS(BallByBall!$X$2:$X$501,BallByBall!$B$2:$B$501,A2570,BallByBall!$P$2:$P$501,B2570))</f>
        <v>0</v>
      </c>
      <c r="O2570">
        <f>IF(A2570="","",SUMIFS(OverSummary!$G$2:$G$101,OverSummary!$A$2:$A$101,A2570,OverSummary!$D$2:$D$101,B2570))</f>
        <v>0</v>
      </c>
      <c r="P2570">
        <f>IF(A2570="","",G2570*Rules!$B$13+H2570*Rules!$B$14+I2570*Rules!$B$15)</f>
        <v>0</v>
      </c>
      <c r="Q2570">
        <f>IF(A2570="","",IF(G2570&gt;=100,Rules!$B$18,IF(G2570&gt;=50,Rules!$B$17,IF(G2570&gt;=30,Rules!$B$16,0)))+IF(AND(F2570=1,D2570&lt;&gt;"BWL",G2570=0),Rules!$B$27,0))</f>
        <v>0</v>
      </c>
      <c r="R2570">
        <f>IF(A2570="","",J2570*Rules!$B$19+O2570*Rules!$B$22)</f>
        <v>0</v>
      </c>
      <c r="S2570">
        <f>IF(A2570="","",IF(J2570&gt;=4,Rules!$B$21,IF(J2570&gt;=3,Rules!$B$20,0)))</f>
        <v>0</v>
      </c>
      <c r="T2570">
        <f>IF(A2570="","",K2570*Rules!$B$23+L2570*Rules!$B$24+M2570*Rules!$B$25+N2570*Rules!$B$26)</f>
        <v>0</v>
      </c>
      <c r="U2570">
        <f t="shared" si="40"/>
        <v>0</v>
      </c>
    </row>
    <row r="2571" spans="1:21" x14ac:dyDescent="0.2">
      <c r="A2571" t="str">
        <f>MatchSquad!A2571</f>
        <v>M052</v>
      </c>
      <c r="B2571" t="str">
        <f>MatchSquad!B2571</f>
        <v>P195</v>
      </c>
      <c r="C2571" t="str">
        <f>MatchSquad!C2571</f>
        <v>Vignesh Puthur</v>
      </c>
      <c r="D2571" t="str">
        <f>MatchSquad!D2571</f>
        <v>BWL</v>
      </c>
      <c r="E2571" t="str">
        <f>MatchSquad!E2571</f>
        <v>RR</v>
      </c>
      <c r="F2571">
        <f>MatchSquad!G2571</f>
        <v>0</v>
      </c>
      <c r="G2571">
        <f>IF(A2571="","",SUMIFS(BallByBall!$I$2:$I$501,BallByBall!$B$2:$B$501,A2571,BallByBall!$F$2:$F$501,B2571))</f>
        <v>0</v>
      </c>
      <c r="H2571">
        <f>IF(A2571="","",COUNTIFS(BallByBall!$B$2:$B$501,A2571,BallByBall!$F$2:$F$501,B2571,BallByBall!$Q$2:$Q$501,1))</f>
        <v>0</v>
      </c>
      <c r="I2571">
        <f>IF(A2571="","",COUNTIFS(BallByBall!$B$2:$B$501,A2571,BallByBall!$F$2:$F$501,B2571,BallByBall!$R$2:$R$501,1))</f>
        <v>0</v>
      </c>
      <c r="J2571">
        <f>IF(A2571="","",SUMIFS(BallByBall!$T$2:$T$501,BallByBall!$B$2:$B$501,A2571,BallByBall!$H$2:$H$501,B2571))</f>
        <v>0</v>
      </c>
      <c r="K2571">
        <f>IF(A2571="","",SUMIFS(BallByBall!$U$2:$U$501,BallByBall!$B$2:$B$501,A2571,BallByBall!$P$2:$P$501,B2571))</f>
        <v>0</v>
      </c>
      <c r="L2571">
        <f>IF(A2571="","",SUMIFS(BallByBall!$V$2:$V$501,BallByBall!$B$2:$B$501,A2571,BallByBall!$P$2:$P$501,B2571))</f>
        <v>0</v>
      </c>
      <c r="M2571">
        <f>IF(A2571="","",SUMIFS(BallByBall!$W$2:$W$501,BallByBall!$B$2:$B$501,A2571,BallByBall!$P$2:$P$501,B2571))</f>
        <v>0</v>
      </c>
      <c r="N2571">
        <f>IF(A2571="","",SUMIFS(BallByBall!$X$2:$X$501,BallByBall!$B$2:$B$501,A2571,BallByBall!$P$2:$P$501,B2571))</f>
        <v>0</v>
      </c>
      <c r="O2571">
        <f>IF(A2571="","",SUMIFS(OverSummary!$G$2:$G$101,OverSummary!$A$2:$A$101,A2571,OverSummary!$D$2:$D$101,B2571))</f>
        <v>0</v>
      </c>
      <c r="P2571">
        <f>IF(A2571="","",G2571*Rules!$B$13+H2571*Rules!$B$14+I2571*Rules!$B$15)</f>
        <v>0</v>
      </c>
      <c r="Q2571">
        <f>IF(A2571="","",IF(G2571&gt;=100,Rules!$B$18,IF(G2571&gt;=50,Rules!$B$17,IF(G2571&gt;=30,Rules!$B$16,0)))+IF(AND(F2571=1,D2571&lt;&gt;"BWL",G2571=0),Rules!$B$27,0))</f>
        <v>0</v>
      </c>
      <c r="R2571">
        <f>IF(A2571="","",J2571*Rules!$B$19+O2571*Rules!$B$22)</f>
        <v>0</v>
      </c>
      <c r="S2571">
        <f>IF(A2571="","",IF(J2571&gt;=4,Rules!$B$21,IF(J2571&gt;=3,Rules!$B$20,0)))</f>
        <v>0</v>
      </c>
      <c r="T2571">
        <f>IF(A2571="","",K2571*Rules!$B$23+L2571*Rules!$B$24+M2571*Rules!$B$25+N2571*Rules!$B$26)</f>
        <v>0</v>
      </c>
      <c r="U2571">
        <f t="shared" si="40"/>
        <v>0</v>
      </c>
    </row>
    <row r="2572" spans="1:21" x14ac:dyDescent="0.2">
      <c r="A2572" t="str">
        <f>MatchSquad!A2572</f>
        <v>M052</v>
      </c>
      <c r="B2572" t="str">
        <f>MatchSquad!B2572</f>
        <v>P196</v>
      </c>
      <c r="C2572" t="str">
        <f>MatchSquad!C2572</f>
        <v>Brijesh Sharma</v>
      </c>
      <c r="D2572" t="str">
        <f>MatchSquad!D2572</f>
        <v>BWL</v>
      </c>
      <c r="E2572" t="str">
        <f>MatchSquad!E2572</f>
        <v>RR</v>
      </c>
      <c r="F2572">
        <f>MatchSquad!G2572</f>
        <v>0</v>
      </c>
      <c r="G2572">
        <f>IF(A2572="","",SUMIFS(BallByBall!$I$2:$I$501,BallByBall!$B$2:$B$501,A2572,BallByBall!$F$2:$F$501,B2572))</f>
        <v>0</v>
      </c>
      <c r="H2572">
        <f>IF(A2572="","",COUNTIFS(BallByBall!$B$2:$B$501,A2572,BallByBall!$F$2:$F$501,B2572,BallByBall!$Q$2:$Q$501,1))</f>
        <v>0</v>
      </c>
      <c r="I2572">
        <f>IF(A2572="","",COUNTIFS(BallByBall!$B$2:$B$501,A2572,BallByBall!$F$2:$F$501,B2572,BallByBall!$R$2:$R$501,1))</f>
        <v>0</v>
      </c>
      <c r="J2572">
        <f>IF(A2572="","",SUMIFS(BallByBall!$T$2:$T$501,BallByBall!$B$2:$B$501,A2572,BallByBall!$H$2:$H$501,B2572))</f>
        <v>0</v>
      </c>
      <c r="K2572">
        <f>IF(A2572="","",SUMIFS(BallByBall!$U$2:$U$501,BallByBall!$B$2:$B$501,A2572,BallByBall!$P$2:$P$501,B2572))</f>
        <v>0</v>
      </c>
      <c r="L2572">
        <f>IF(A2572="","",SUMIFS(BallByBall!$V$2:$V$501,BallByBall!$B$2:$B$501,A2572,BallByBall!$P$2:$P$501,B2572))</f>
        <v>0</v>
      </c>
      <c r="M2572">
        <f>IF(A2572="","",SUMIFS(BallByBall!$W$2:$W$501,BallByBall!$B$2:$B$501,A2572,BallByBall!$P$2:$P$501,B2572))</f>
        <v>0</v>
      </c>
      <c r="N2572">
        <f>IF(A2572="","",SUMIFS(BallByBall!$X$2:$X$501,BallByBall!$B$2:$B$501,A2572,BallByBall!$P$2:$P$501,B2572))</f>
        <v>0</v>
      </c>
      <c r="O2572">
        <f>IF(A2572="","",SUMIFS(OverSummary!$G$2:$G$101,OverSummary!$A$2:$A$101,A2572,OverSummary!$D$2:$D$101,B2572))</f>
        <v>0</v>
      </c>
      <c r="P2572">
        <f>IF(A2572="","",G2572*Rules!$B$13+H2572*Rules!$B$14+I2572*Rules!$B$15)</f>
        <v>0</v>
      </c>
      <c r="Q2572">
        <f>IF(A2572="","",IF(G2572&gt;=100,Rules!$B$18,IF(G2572&gt;=50,Rules!$B$17,IF(G2572&gt;=30,Rules!$B$16,0)))+IF(AND(F2572=1,D2572&lt;&gt;"BWL",G2572=0),Rules!$B$27,0))</f>
        <v>0</v>
      </c>
      <c r="R2572">
        <f>IF(A2572="","",J2572*Rules!$B$19+O2572*Rules!$B$22)</f>
        <v>0</v>
      </c>
      <c r="S2572">
        <f>IF(A2572="","",IF(J2572&gt;=4,Rules!$B$21,IF(J2572&gt;=3,Rules!$B$20,0)))</f>
        <v>0</v>
      </c>
      <c r="T2572">
        <f>IF(A2572="","",K2572*Rules!$B$23+L2572*Rules!$B$24+M2572*Rules!$B$25+N2572*Rules!$B$26)</f>
        <v>0</v>
      </c>
      <c r="U2572">
        <f t="shared" si="40"/>
        <v>0</v>
      </c>
    </row>
    <row r="2573" spans="1:21" x14ac:dyDescent="0.2">
      <c r="A2573" t="str">
        <f>MatchSquad!A2573</f>
        <v>M052</v>
      </c>
      <c r="B2573" t="str">
        <f>MatchSquad!B2573</f>
        <v>P197</v>
      </c>
      <c r="C2573" t="str">
        <f>MatchSquad!C2573</f>
        <v>Adam Milne</v>
      </c>
      <c r="D2573" t="str">
        <f>MatchSquad!D2573</f>
        <v>BWL</v>
      </c>
      <c r="E2573" t="str">
        <f>MatchSquad!E2573</f>
        <v>RR</v>
      </c>
      <c r="F2573">
        <f>MatchSquad!G2573</f>
        <v>0</v>
      </c>
      <c r="G2573">
        <f>IF(A2573="","",SUMIFS(BallByBall!$I$2:$I$501,BallByBall!$B$2:$B$501,A2573,BallByBall!$F$2:$F$501,B2573))</f>
        <v>0</v>
      </c>
      <c r="H2573">
        <f>IF(A2573="","",COUNTIFS(BallByBall!$B$2:$B$501,A2573,BallByBall!$F$2:$F$501,B2573,BallByBall!$Q$2:$Q$501,1))</f>
        <v>0</v>
      </c>
      <c r="I2573">
        <f>IF(A2573="","",COUNTIFS(BallByBall!$B$2:$B$501,A2573,BallByBall!$F$2:$F$501,B2573,BallByBall!$R$2:$R$501,1))</f>
        <v>0</v>
      </c>
      <c r="J2573">
        <f>IF(A2573="","",SUMIFS(BallByBall!$T$2:$T$501,BallByBall!$B$2:$B$501,A2573,BallByBall!$H$2:$H$501,B2573))</f>
        <v>0</v>
      </c>
      <c r="K2573">
        <f>IF(A2573="","",SUMIFS(BallByBall!$U$2:$U$501,BallByBall!$B$2:$B$501,A2573,BallByBall!$P$2:$P$501,B2573))</f>
        <v>0</v>
      </c>
      <c r="L2573">
        <f>IF(A2573="","",SUMIFS(BallByBall!$V$2:$V$501,BallByBall!$B$2:$B$501,A2573,BallByBall!$P$2:$P$501,B2573))</f>
        <v>0</v>
      </c>
      <c r="M2573">
        <f>IF(A2573="","",SUMIFS(BallByBall!$W$2:$W$501,BallByBall!$B$2:$B$501,A2573,BallByBall!$P$2:$P$501,B2573))</f>
        <v>0</v>
      </c>
      <c r="N2573">
        <f>IF(A2573="","",SUMIFS(BallByBall!$X$2:$X$501,BallByBall!$B$2:$B$501,A2573,BallByBall!$P$2:$P$501,B2573))</f>
        <v>0</v>
      </c>
      <c r="O2573">
        <f>IF(A2573="","",SUMIFS(OverSummary!$G$2:$G$101,OverSummary!$A$2:$A$101,A2573,OverSummary!$D$2:$D$101,B2573))</f>
        <v>0</v>
      </c>
      <c r="P2573">
        <f>IF(A2573="","",G2573*Rules!$B$13+H2573*Rules!$B$14+I2573*Rules!$B$15)</f>
        <v>0</v>
      </c>
      <c r="Q2573">
        <f>IF(A2573="","",IF(G2573&gt;=100,Rules!$B$18,IF(G2573&gt;=50,Rules!$B$17,IF(G2573&gt;=30,Rules!$B$16,0)))+IF(AND(F2573=1,D2573&lt;&gt;"BWL",G2573=0),Rules!$B$27,0))</f>
        <v>0</v>
      </c>
      <c r="R2573">
        <f>IF(A2573="","",J2573*Rules!$B$19+O2573*Rules!$B$22)</f>
        <v>0</v>
      </c>
      <c r="S2573">
        <f>IF(A2573="","",IF(J2573&gt;=4,Rules!$B$21,IF(J2573&gt;=3,Rules!$B$20,0)))</f>
        <v>0</v>
      </c>
      <c r="T2573">
        <f>IF(A2573="","",K2573*Rules!$B$23+L2573*Rules!$B$24+M2573*Rules!$B$25+N2573*Rules!$B$26)</f>
        <v>0</v>
      </c>
      <c r="U2573">
        <f t="shared" si="40"/>
        <v>0</v>
      </c>
    </row>
    <row r="2574" spans="1:21" x14ac:dyDescent="0.2">
      <c r="A2574" t="str">
        <f>MatchSquad!A2574</f>
        <v>M052</v>
      </c>
      <c r="B2574" t="str">
        <f>MatchSquad!B2574</f>
        <v>P198</v>
      </c>
      <c r="C2574" t="str">
        <f>MatchSquad!C2574</f>
        <v>Kuldeep Sen</v>
      </c>
      <c r="D2574" t="str">
        <f>MatchSquad!D2574</f>
        <v>BWL</v>
      </c>
      <c r="E2574" t="str">
        <f>MatchSquad!E2574</f>
        <v>RR</v>
      </c>
      <c r="F2574">
        <f>MatchSquad!G2574</f>
        <v>0</v>
      </c>
      <c r="G2574">
        <f>IF(A2574="","",SUMIFS(BallByBall!$I$2:$I$501,BallByBall!$B$2:$B$501,A2574,BallByBall!$F$2:$F$501,B2574))</f>
        <v>0</v>
      </c>
      <c r="H2574">
        <f>IF(A2574="","",COUNTIFS(BallByBall!$B$2:$B$501,A2574,BallByBall!$F$2:$F$501,B2574,BallByBall!$Q$2:$Q$501,1))</f>
        <v>0</v>
      </c>
      <c r="I2574">
        <f>IF(A2574="","",COUNTIFS(BallByBall!$B$2:$B$501,A2574,BallByBall!$F$2:$F$501,B2574,BallByBall!$R$2:$R$501,1))</f>
        <v>0</v>
      </c>
      <c r="J2574">
        <f>IF(A2574="","",SUMIFS(BallByBall!$T$2:$T$501,BallByBall!$B$2:$B$501,A2574,BallByBall!$H$2:$H$501,B2574))</f>
        <v>0</v>
      </c>
      <c r="K2574">
        <f>IF(A2574="","",SUMIFS(BallByBall!$U$2:$U$501,BallByBall!$B$2:$B$501,A2574,BallByBall!$P$2:$P$501,B2574))</f>
        <v>0</v>
      </c>
      <c r="L2574">
        <f>IF(A2574="","",SUMIFS(BallByBall!$V$2:$V$501,BallByBall!$B$2:$B$501,A2574,BallByBall!$P$2:$P$501,B2574))</f>
        <v>0</v>
      </c>
      <c r="M2574">
        <f>IF(A2574="","",SUMIFS(BallByBall!$W$2:$W$501,BallByBall!$B$2:$B$501,A2574,BallByBall!$P$2:$P$501,B2574))</f>
        <v>0</v>
      </c>
      <c r="N2574">
        <f>IF(A2574="","",SUMIFS(BallByBall!$X$2:$X$501,BallByBall!$B$2:$B$501,A2574,BallByBall!$P$2:$P$501,B2574))</f>
        <v>0</v>
      </c>
      <c r="O2574">
        <f>IF(A2574="","",SUMIFS(OverSummary!$G$2:$G$101,OverSummary!$A$2:$A$101,A2574,OverSummary!$D$2:$D$101,B2574))</f>
        <v>0</v>
      </c>
      <c r="P2574">
        <f>IF(A2574="","",G2574*Rules!$B$13+H2574*Rules!$B$14+I2574*Rules!$B$15)</f>
        <v>0</v>
      </c>
      <c r="Q2574">
        <f>IF(A2574="","",IF(G2574&gt;=100,Rules!$B$18,IF(G2574&gt;=50,Rules!$B$17,IF(G2574&gt;=30,Rules!$B$16,0)))+IF(AND(F2574=1,D2574&lt;&gt;"BWL",G2574=0),Rules!$B$27,0))</f>
        <v>0</v>
      </c>
      <c r="R2574">
        <f>IF(A2574="","",J2574*Rules!$B$19+O2574*Rules!$B$22)</f>
        <v>0</v>
      </c>
      <c r="S2574">
        <f>IF(A2574="","",IF(J2574&gt;=4,Rules!$B$21,IF(J2574&gt;=3,Rules!$B$20,0)))</f>
        <v>0</v>
      </c>
      <c r="T2574">
        <f>IF(A2574="","",K2574*Rules!$B$23+L2574*Rules!$B$24+M2574*Rules!$B$25+N2574*Rules!$B$26)</f>
        <v>0</v>
      </c>
      <c r="U2574">
        <f t="shared" si="40"/>
        <v>0</v>
      </c>
    </row>
    <row r="2575" spans="1:21" x14ac:dyDescent="0.2">
      <c r="A2575" t="str">
        <f>MatchSquad!A2575</f>
        <v>M052</v>
      </c>
      <c r="B2575" t="str">
        <f>MatchSquad!B2575</f>
        <v>P199</v>
      </c>
      <c r="C2575" t="str">
        <f>MatchSquad!C2575</f>
        <v>Sandeep Sharma</v>
      </c>
      <c r="D2575" t="str">
        <f>MatchSquad!D2575</f>
        <v>BWL</v>
      </c>
      <c r="E2575" t="str">
        <f>MatchSquad!E2575</f>
        <v>RR</v>
      </c>
      <c r="F2575">
        <f>MatchSquad!G2575</f>
        <v>0</v>
      </c>
      <c r="G2575">
        <f>IF(A2575="","",SUMIFS(BallByBall!$I$2:$I$501,BallByBall!$B$2:$B$501,A2575,BallByBall!$F$2:$F$501,B2575))</f>
        <v>0</v>
      </c>
      <c r="H2575">
        <f>IF(A2575="","",COUNTIFS(BallByBall!$B$2:$B$501,A2575,BallByBall!$F$2:$F$501,B2575,BallByBall!$Q$2:$Q$501,1))</f>
        <v>0</v>
      </c>
      <c r="I2575">
        <f>IF(A2575="","",COUNTIFS(BallByBall!$B$2:$B$501,A2575,BallByBall!$F$2:$F$501,B2575,BallByBall!$R$2:$R$501,1))</f>
        <v>0</v>
      </c>
      <c r="J2575">
        <f>IF(A2575="","",SUMIFS(BallByBall!$T$2:$T$501,BallByBall!$B$2:$B$501,A2575,BallByBall!$H$2:$H$501,B2575))</f>
        <v>0</v>
      </c>
      <c r="K2575">
        <f>IF(A2575="","",SUMIFS(BallByBall!$U$2:$U$501,BallByBall!$B$2:$B$501,A2575,BallByBall!$P$2:$P$501,B2575))</f>
        <v>0</v>
      </c>
      <c r="L2575">
        <f>IF(A2575="","",SUMIFS(BallByBall!$V$2:$V$501,BallByBall!$B$2:$B$501,A2575,BallByBall!$P$2:$P$501,B2575))</f>
        <v>0</v>
      </c>
      <c r="M2575">
        <f>IF(A2575="","",SUMIFS(BallByBall!$W$2:$W$501,BallByBall!$B$2:$B$501,A2575,BallByBall!$P$2:$P$501,B2575))</f>
        <v>0</v>
      </c>
      <c r="N2575">
        <f>IF(A2575="","",SUMIFS(BallByBall!$X$2:$X$501,BallByBall!$B$2:$B$501,A2575,BallByBall!$P$2:$P$501,B2575))</f>
        <v>0</v>
      </c>
      <c r="O2575">
        <f>IF(A2575="","",SUMIFS(OverSummary!$G$2:$G$101,OverSummary!$A$2:$A$101,A2575,OverSummary!$D$2:$D$101,B2575))</f>
        <v>0</v>
      </c>
      <c r="P2575">
        <f>IF(A2575="","",G2575*Rules!$B$13+H2575*Rules!$B$14+I2575*Rules!$B$15)</f>
        <v>0</v>
      </c>
      <c r="Q2575">
        <f>IF(A2575="","",IF(G2575&gt;=100,Rules!$B$18,IF(G2575&gt;=50,Rules!$B$17,IF(G2575&gt;=30,Rules!$B$16,0)))+IF(AND(F2575=1,D2575&lt;&gt;"BWL",G2575=0),Rules!$B$27,0))</f>
        <v>0</v>
      </c>
      <c r="R2575">
        <f>IF(A2575="","",J2575*Rules!$B$19+O2575*Rules!$B$22)</f>
        <v>0</v>
      </c>
      <c r="S2575">
        <f>IF(A2575="","",IF(J2575&gt;=4,Rules!$B$21,IF(J2575&gt;=3,Rules!$B$20,0)))</f>
        <v>0</v>
      </c>
      <c r="T2575">
        <f>IF(A2575="","",K2575*Rules!$B$23+L2575*Rules!$B$24+M2575*Rules!$B$25+N2575*Rules!$B$26)</f>
        <v>0</v>
      </c>
      <c r="U2575">
        <f t="shared" si="40"/>
        <v>0</v>
      </c>
    </row>
    <row r="2576" spans="1:21" x14ac:dyDescent="0.2">
      <c r="A2576" t="str">
        <f>MatchSquad!A2576</f>
        <v>M052</v>
      </c>
      <c r="B2576" t="str">
        <f>MatchSquad!B2576</f>
        <v>P200</v>
      </c>
      <c r="C2576" t="str">
        <f>MatchSquad!C2576</f>
        <v>Nandre Burger</v>
      </c>
      <c r="D2576" t="str">
        <f>MatchSquad!D2576</f>
        <v>BWL</v>
      </c>
      <c r="E2576" t="str">
        <f>MatchSquad!E2576</f>
        <v>RR</v>
      </c>
      <c r="F2576">
        <f>MatchSquad!G2576</f>
        <v>0</v>
      </c>
      <c r="G2576">
        <f>IF(A2576="","",SUMIFS(BallByBall!$I$2:$I$501,BallByBall!$B$2:$B$501,A2576,BallByBall!$F$2:$F$501,B2576))</f>
        <v>0</v>
      </c>
      <c r="H2576">
        <f>IF(A2576="","",COUNTIFS(BallByBall!$B$2:$B$501,A2576,BallByBall!$F$2:$F$501,B2576,BallByBall!$Q$2:$Q$501,1))</f>
        <v>0</v>
      </c>
      <c r="I2576">
        <f>IF(A2576="","",COUNTIFS(BallByBall!$B$2:$B$501,A2576,BallByBall!$F$2:$F$501,B2576,BallByBall!$R$2:$R$501,1))</f>
        <v>0</v>
      </c>
      <c r="J2576">
        <f>IF(A2576="","",SUMIFS(BallByBall!$T$2:$T$501,BallByBall!$B$2:$B$501,A2576,BallByBall!$H$2:$H$501,B2576))</f>
        <v>0</v>
      </c>
      <c r="K2576">
        <f>IF(A2576="","",SUMIFS(BallByBall!$U$2:$U$501,BallByBall!$B$2:$B$501,A2576,BallByBall!$P$2:$P$501,B2576))</f>
        <v>0</v>
      </c>
      <c r="L2576">
        <f>IF(A2576="","",SUMIFS(BallByBall!$V$2:$V$501,BallByBall!$B$2:$B$501,A2576,BallByBall!$P$2:$P$501,B2576))</f>
        <v>0</v>
      </c>
      <c r="M2576">
        <f>IF(A2576="","",SUMIFS(BallByBall!$W$2:$W$501,BallByBall!$B$2:$B$501,A2576,BallByBall!$P$2:$P$501,B2576))</f>
        <v>0</v>
      </c>
      <c r="N2576">
        <f>IF(A2576="","",SUMIFS(BallByBall!$X$2:$X$501,BallByBall!$B$2:$B$501,A2576,BallByBall!$P$2:$P$501,B2576))</f>
        <v>0</v>
      </c>
      <c r="O2576">
        <f>IF(A2576="","",SUMIFS(OverSummary!$G$2:$G$101,OverSummary!$A$2:$A$101,A2576,OverSummary!$D$2:$D$101,B2576))</f>
        <v>0</v>
      </c>
      <c r="P2576">
        <f>IF(A2576="","",G2576*Rules!$B$13+H2576*Rules!$B$14+I2576*Rules!$B$15)</f>
        <v>0</v>
      </c>
      <c r="Q2576">
        <f>IF(A2576="","",IF(G2576&gt;=100,Rules!$B$18,IF(G2576&gt;=50,Rules!$B$17,IF(G2576&gt;=30,Rules!$B$16,0)))+IF(AND(F2576=1,D2576&lt;&gt;"BWL",G2576=0),Rules!$B$27,0))</f>
        <v>0</v>
      </c>
      <c r="R2576">
        <f>IF(A2576="","",J2576*Rules!$B$19+O2576*Rules!$B$22)</f>
        <v>0</v>
      </c>
      <c r="S2576">
        <f>IF(A2576="","",IF(J2576&gt;=4,Rules!$B$21,IF(J2576&gt;=3,Rules!$B$20,0)))</f>
        <v>0</v>
      </c>
      <c r="T2576">
        <f>IF(A2576="","",K2576*Rules!$B$23+L2576*Rules!$B$24+M2576*Rules!$B$25+N2576*Rules!$B$26)</f>
        <v>0</v>
      </c>
      <c r="U2576">
        <f t="shared" si="40"/>
        <v>0</v>
      </c>
    </row>
    <row r="2577" spans="1:21" x14ac:dyDescent="0.2">
      <c r="A2577" t="str">
        <f>MatchSquad!A2577</f>
        <v>M052</v>
      </c>
      <c r="B2577" t="str">
        <f>MatchSquad!B2577</f>
        <v>P051</v>
      </c>
      <c r="C2577" t="str">
        <f>MatchSquad!C2577</f>
        <v>Shubman Gill</v>
      </c>
      <c r="D2577" t="str">
        <f>MatchSquad!D2577</f>
        <v>BAT</v>
      </c>
      <c r="E2577" t="str">
        <f>MatchSquad!E2577</f>
        <v>GT</v>
      </c>
      <c r="F2577">
        <f>MatchSquad!G2577</f>
        <v>0</v>
      </c>
      <c r="G2577">
        <f>IF(A2577="","",SUMIFS(BallByBall!$I$2:$I$501,BallByBall!$B$2:$B$501,A2577,BallByBall!$F$2:$F$501,B2577))</f>
        <v>0</v>
      </c>
      <c r="H2577">
        <f>IF(A2577="","",COUNTIFS(BallByBall!$B$2:$B$501,A2577,BallByBall!$F$2:$F$501,B2577,BallByBall!$Q$2:$Q$501,1))</f>
        <v>0</v>
      </c>
      <c r="I2577">
        <f>IF(A2577="","",COUNTIFS(BallByBall!$B$2:$B$501,A2577,BallByBall!$F$2:$F$501,B2577,BallByBall!$R$2:$R$501,1))</f>
        <v>0</v>
      </c>
      <c r="J2577">
        <f>IF(A2577="","",SUMIFS(BallByBall!$T$2:$T$501,BallByBall!$B$2:$B$501,A2577,BallByBall!$H$2:$H$501,B2577))</f>
        <v>0</v>
      </c>
      <c r="K2577">
        <f>IF(A2577="","",SUMIFS(BallByBall!$U$2:$U$501,BallByBall!$B$2:$B$501,A2577,BallByBall!$P$2:$P$501,B2577))</f>
        <v>0</v>
      </c>
      <c r="L2577">
        <f>IF(A2577="","",SUMIFS(BallByBall!$V$2:$V$501,BallByBall!$B$2:$B$501,A2577,BallByBall!$P$2:$P$501,B2577))</f>
        <v>0</v>
      </c>
      <c r="M2577">
        <f>IF(A2577="","",SUMIFS(BallByBall!$W$2:$W$501,BallByBall!$B$2:$B$501,A2577,BallByBall!$P$2:$P$501,B2577))</f>
        <v>0</v>
      </c>
      <c r="N2577">
        <f>IF(A2577="","",SUMIFS(BallByBall!$X$2:$X$501,BallByBall!$B$2:$B$501,A2577,BallByBall!$P$2:$P$501,B2577))</f>
        <v>0</v>
      </c>
      <c r="O2577">
        <f>IF(A2577="","",SUMIFS(OverSummary!$G$2:$G$101,OverSummary!$A$2:$A$101,A2577,OverSummary!$D$2:$D$101,B2577))</f>
        <v>0</v>
      </c>
      <c r="P2577">
        <f>IF(A2577="","",G2577*Rules!$B$13+H2577*Rules!$B$14+I2577*Rules!$B$15)</f>
        <v>0</v>
      </c>
      <c r="Q2577">
        <f>IF(A2577="","",IF(G2577&gt;=100,Rules!$B$18,IF(G2577&gt;=50,Rules!$B$17,IF(G2577&gt;=30,Rules!$B$16,0)))+IF(AND(F2577=1,D2577&lt;&gt;"BWL",G2577=0),Rules!$B$27,0))</f>
        <v>0</v>
      </c>
      <c r="R2577">
        <f>IF(A2577="","",J2577*Rules!$B$19+O2577*Rules!$B$22)</f>
        <v>0</v>
      </c>
      <c r="S2577">
        <f>IF(A2577="","",IF(J2577&gt;=4,Rules!$B$21,IF(J2577&gt;=3,Rules!$B$20,0)))</f>
        <v>0</v>
      </c>
      <c r="T2577">
        <f>IF(A2577="","",K2577*Rules!$B$23+L2577*Rules!$B$24+M2577*Rules!$B$25+N2577*Rules!$B$26)</f>
        <v>0</v>
      </c>
      <c r="U2577">
        <f t="shared" si="40"/>
        <v>0</v>
      </c>
    </row>
    <row r="2578" spans="1:21" x14ac:dyDescent="0.2">
      <c r="A2578" t="str">
        <f>MatchSquad!A2578</f>
        <v>M052</v>
      </c>
      <c r="B2578" t="str">
        <f>MatchSquad!B2578</f>
        <v>P052</v>
      </c>
      <c r="C2578" t="str">
        <f>MatchSquad!C2578</f>
        <v>Jos Buttler</v>
      </c>
      <c r="D2578" t="str">
        <f>MatchSquad!D2578</f>
        <v>WK</v>
      </c>
      <c r="E2578" t="str">
        <f>MatchSquad!E2578</f>
        <v>GT</v>
      </c>
      <c r="F2578">
        <f>MatchSquad!G2578</f>
        <v>0</v>
      </c>
      <c r="G2578">
        <f>IF(A2578="","",SUMIFS(BallByBall!$I$2:$I$501,BallByBall!$B$2:$B$501,A2578,BallByBall!$F$2:$F$501,B2578))</f>
        <v>0</v>
      </c>
      <c r="H2578">
        <f>IF(A2578="","",COUNTIFS(BallByBall!$B$2:$B$501,A2578,BallByBall!$F$2:$F$501,B2578,BallByBall!$Q$2:$Q$501,1))</f>
        <v>0</v>
      </c>
      <c r="I2578">
        <f>IF(A2578="","",COUNTIFS(BallByBall!$B$2:$B$501,A2578,BallByBall!$F$2:$F$501,B2578,BallByBall!$R$2:$R$501,1))</f>
        <v>0</v>
      </c>
      <c r="J2578">
        <f>IF(A2578="","",SUMIFS(BallByBall!$T$2:$T$501,BallByBall!$B$2:$B$501,A2578,BallByBall!$H$2:$H$501,B2578))</f>
        <v>0</v>
      </c>
      <c r="K2578">
        <f>IF(A2578="","",SUMIFS(BallByBall!$U$2:$U$501,BallByBall!$B$2:$B$501,A2578,BallByBall!$P$2:$P$501,B2578))</f>
        <v>0</v>
      </c>
      <c r="L2578">
        <f>IF(A2578="","",SUMIFS(BallByBall!$V$2:$V$501,BallByBall!$B$2:$B$501,A2578,BallByBall!$P$2:$P$501,B2578))</f>
        <v>0</v>
      </c>
      <c r="M2578">
        <f>IF(A2578="","",SUMIFS(BallByBall!$W$2:$W$501,BallByBall!$B$2:$B$501,A2578,BallByBall!$P$2:$P$501,B2578))</f>
        <v>0</v>
      </c>
      <c r="N2578">
        <f>IF(A2578="","",SUMIFS(BallByBall!$X$2:$X$501,BallByBall!$B$2:$B$501,A2578,BallByBall!$P$2:$P$501,B2578))</f>
        <v>0</v>
      </c>
      <c r="O2578">
        <f>IF(A2578="","",SUMIFS(OverSummary!$G$2:$G$101,OverSummary!$A$2:$A$101,A2578,OverSummary!$D$2:$D$101,B2578))</f>
        <v>0</v>
      </c>
      <c r="P2578">
        <f>IF(A2578="","",G2578*Rules!$B$13+H2578*Rules!$B$14+I2578*Rules!$B$15)</f>
        <v>0</v>
      </c>
      <c r="Q2578">
        <f>IF(A2578="","",IF(G2578&gt;=100,Rules!$B$18,IF(G2578&gt;=50,Rules!$B$17,IF(G2578&gt;=30,Rules!$B$16,0)))+IF(AND(F2578=1,D2578&lt;&gt;"BWL",G2578=0),Rules!$B$27,0))</f>
        <v>0</v>
      </c>
      <c r="R2578">
        <f>IF(A2578="","",J2578*Rules!$B$19+O2578*Rules!$B$22)</f>
        <v>0</v>
      </c>
      <c r="S2578">
        <f>IF(A2578="","",IF(J2578&gt;=4,Rules!$B$21,IF(J2578&gt;=3,Rules!$B$20,0)))</f>
        <v>0</v>
      </c>
      <c r="T2578">
        <f>IF(A2578="","",K2578*Rules!$B$23+L2578*Rules!$B$24+M2578*Rules!$B$25+N2578*Rules!$B$26)</f>
        <v>0</v>
      </c>
      <c r="U2578">
        <f t="shared" si="40"/>
        <v>0</v>
      </c>
    </row>
    <row r="2579" spans="1:21" x14ac:dyDescent="0.2">
      <c r="A2579" t="str">
        <f>MatchSquad!A2579</f>
        <v>M052</v>
      </c>
      <c r="B2579" t="str">
        <f>MatchSquad!B2579</f>
        <v>P053</v>
      </c>
      <c r="C2579" t="str">
        <f>MatchSquad!C2579</f>
        <v>Kumar Kushagra</v>
      </c>
      <c r="D2579" t="str">
        <f>MatchSquad!D2579</f>
        <v>WK</v>
      </c>
      <c r="E2579" t="str">
        <f>MatchSquad!E2579</f>
        <v>GT</v>
      </c>
      <c r="F2579">
        <f>MatchSquad!G2579</f>
        <v>0</v>
      </c>
      <c r="G2579">
        <f>IF(A2579="","",SUMIFS(BallByBall!$I$2:$I$501,BallByBall!$B$2:$B$501,A2579,BallByBall!$F$2:$F$501,B2579))</f>
        <v>0</v>
      </c>
      <c r="H2579">
        <f>IF(A2579="","",COUNTIFS(BallByBall!$B$2:$B$501,A2579,BallByBall!$F$2:$F$501,B2579,BallByBall!$Q$2:$Q$501,1))</f>
        <v>0</v>
      </c>
      <c r="I2579">
        <f>IF(A2579="","",COUNTIFS(BallByBall!$B$2:$B$501,A2579,BallByBall!$F$2:$F$501,B2579,BallByBall!$R$2:$R$501,1))</f>
        <v>0</v>
      </c>
      <c r="J2579">
        <f>IF(A2579="","",SUMIFS(BallByBall!$T$2:$T$501,BallByBall!$B$2:$B$501,A2579,BallByBall!$H$2:$H$501,B2579))</f>
        <v>0</v>
      </c>
      <c r="K2579">
        <f>IF(A2579="","",SUMIFS(BallByBall!$U$2:$U$501,BallByBall!$B$2:$B$501,A2579,BallByBall!$P$2:$P$501,B2579))</f>
        <v>0</v>
      </c>
      <c r="L2579">
        <f>IF(A2579="","",SUMIFS(BallByBall!$V$2:$V$501,BallByBall!$B$2:$B$501,A2579,BallByBall!$P$2:$P$501,B2579))</f>
        <v>0</v>
      </c>
      <c r="M2579">
        <f>IF(A2579="","",SUMIFS(BallByBall!$W$2:$W$501,BallByBall!$B$2:$B$501,A2579,BallByBall!$P$2:$P$501,B2579))</f>
        <v>0</v>
      </c>
      <c r="N2579">
        <f>IF(A2579="","",SUMIFS(BallByBall!$X$2:$X$501,BallByBall!$B$2:$B$501,A2579,BallByBall!$P$2:$P$501,B2579))</f>
        <v>0</v>
      </c>
      <c r="O2579">
        <f>IF(A2579="","",SUMIFS(OverSummary!$G$2:$G$101,OverSummary!$A$2:$A$101,A2579,OverSummary!$D$2:$D$101,B2579))</f>
        <v>0</v>
      </c>
      <c r="P2579">
        <f>IF(A2579="","",G2579*Rules!$B$13+H2579*Rules!$B$14+I2579*Rules!$B$15)</f>
        <v>0</v>
      </c>
      <c r="Q2579">
        <f>IF(A2579="","",IF(G2579&gt;=100,Rules!$B$18,IF(G2579&gt;=50,Rules!$B$17,IF(G2579&gt;=30,Rules!$B$16,0)))+IF(AND(F2579=1,D2579&lt;&gt;"BWL",G2579=0),Rules!$B$27,0))</f>
        <v>0</v>
      </c>
      <c r="R2579">
        <f>IF(A2579="","",J2579*Rules!$B$19+O2579*Rules!$B$22)</f>
        <v>0</v>
      </c>
      <c r="S2579">
        <f>IF(A2579="","",IF(J2579&gt;=4,Rules!$B$21,IF(J2579&gt;=3,Rules!$B$20,0)))</f>
        <v>0</v>
      </c>
      <c r="T2579">
        <f>IF(A2579="","",K2579*Rules!$B$23+L2579*Rules!$B$24+M2579*Rules!$B$25+N2579*Rules!$B$26)</f>
        <v>0</v>
      </c>
      <c r="U2579">
        <f t="shared" si="40"/>
        <v>0</v>
      </c>
    </row>
    <row r="2580" spans="1:21" x14ac:dyDescent="0.2">
      <c r="A2580" t="str">
        <f>MatchSquad!A2580</f>
        <v>M052</v>
      </c>
      <c r="B2580" t="str">
        <f>MatchSquad!B2580</f>
        <v>P054</v>
      </c>
      <c r="C2580" t="str">
        <f>MatchSquad!C2580</f>
        <v>Anuj Rawat</v>
      </c>
      <c r="D2580" t="str">
        <f>MatchSquad!D2580</f>
        <v>WK</v>
      </c>
      <c r="E2580" t="str">
        <f>MatchSquad!E2580</f>
        <v>GT</v>
      </c>
      <c r="F2580">
        <f>MatchSquad!G2580</f>
        <v>0</v>
      </c>
      <c r="G2580">
        <f>IF(A2580="","",SUMIFS(BallByBall!$I$2:$I$501,BallByBall!$B$2:$B$501,A2580,BallByBall!$F$2:$F$501,B2580))</f>
        <v>0</v>
      </c>
      <c r="H2580">
        <f>IF(A2580="","",COUNTIFS(BallByBall!$B$2:$B$501,A2580,BallByBall!$F$2:$F$501,B2580,BallByBall!$Q$2:$Q$501,1))</f>
        <v>0</v>
      </c>
      <c r="I2580">
        <f>IF(A2580="","",COUNTIFS(BallByBall!$B$2:$B$501,A2580,BallByBall!$F$2:$F$501,B2580,BallByBall!$R$2:$R$501,1))</f>
        <v>0</v>
      </c>
      <c r="J2580">
        <f>IF(A2580="","",SUMIFS(BallByBall!$T$2:$T$501,BallByBall!$B$2:$B$501,A2580,BallByBall!$H$2:$H$501,B2580))</f>
        <v>0</v>
      </c>
      <c r="K2580">
        <f>IF(A2580="","",SUMIFS(BallByBall!$U$2:$U$501,BallByBall!$B$2:$B$501,A2580,BallByBall!$P$2:$P$501,B2580))</f>
        <v>0</v>
      </c>
      <c r="L2580">
        <f>IF(A2580="","",SUMIFS(BallByBall!$V$2:$V$501,BallByBall!$B$2:$B$501,A2580,BallByBall!$P$2:$P$501,B2580))</f>
        <v>0</v>
      </c>
      <c r="M2580">
        <f>IF(A2580="","",SUMIFS(BallByBall!$W$2:$W$501,BallByBall!$B$2:$B$501,A2580,BallByBall!$P$2:$P$501,B2580))</f>
        <v>0</v>
      </c>
      <c r="N2580">
        <f>IF(A2580="","",SUMIFS(BallByBall!$X$2:$X$501,BallByBall!$B$2:$B$501,A2580,BallByBall!$P$2:$P$501,B2580))</f>
        <v>0</v>
      </c>
      <c r="O2580">
        <f>IF(A2580="","",SUMIFS(OverSummary!$G$2:$G$101,OverSummary!$A$2:$A$101,A2580,OverSummary!$D$2:$D$101,B2580))</f>
        <v>0</v>
      </c>
      <c r="P2580">
        <f>IF(A2580="","",G2580*Rules!$B$13+H2580*Rules!$B$14+I2580*Rules!$B$15)</f>
        <v>0</v>
      </c>
      <c r="Q2580">
        <f>IF(A2580="","",IF(G2580&gt;=100,Rules!$B$18,IF(G2580&gt;=50,Rules!$B$17,IF(G2580&gt;=30,Rules!$B$16,0)))+IF(AND(F2580=1,D2580&lt;&gt;"BWL",G2580=0),Rules!$B$27,0))</f>
        <v>0</v>
      </c>
      <c r="R2580">
        <f>IF(A2580="","",J2580*Rules!$B$19+O2580*Rules!$B$22)</f>
        <v>0</v>
      </c>
      <c r="S2580">
        <f>IF(A2580="","",IF(J2580&gt;=4,Rules!$B$21,IF(J2580&gt;=3,Rules!$B$20,0)))</f>
        <v>0</v>
      </c>
      <c r="T2580">
        <f>IF(A2580="","",K2580*Rules!$B$23+L2580*Rules!$B$24+M2580*Rules!$B$25+N2580*Rules!$B$26)</f>
        <v>0</v>
      </c>
      <c r="U2580">
        <f t="shared" si="40"/>
        <v>0</v>
      </c>
    </row>
    <row r="2581" spans="1:21" x14ac:dyDescent="0.2">
      <c r="A2581" t="str">
        <f>MatchSquad!A2581</f>
        <v>M052</v>
      </c>
      <c r="B2581" t="str">
        <f>MatchSquad!B2581</f>
        <v>P055</v>
      </c>
      <c r="C2581" t="str">
        <f>MatchSquad!C2581</f>
        <v>Tom Banton</v>
      </c>
      <c r="D2581" t="str">
        <f>MatchSquad!D2581</f>
        <v>WK</v>
      </c>
      <c r="E2581" t="str">
        <f>MatchSquad!E2581</f>
        <v>GT</v>
      </c>
      <c r="F2581">
        <f>MatchSquad!G2581</f>
        <v>0</v>
      </c>
      <c r="G2581">
        <f>IF(A2581="","",SUMIFS(BallByBall!$I$2:$I$501,BallByBall!$B$2:$B$501,A2581,BallByBall!$F$2:$F$501,B2581))</f>
        <v>0</v>
      </c>
      <c r="H2581">
        <f>IF(A2581="","",COUNTIFS(BallByBall!$B$2:$B$501,A2581,BallByBall!$F$2:$F$501,B2581,BallByBall!$Q$2:$Q$501,1))</f>
        <v>0</v>
      </c>
      <c r="I2581">
        <f>IF(A2581="","",COUNTIFS(BallByBall!$B$2:$B$501,A2581,BallByBall!$F$2:$F$501,B2581,BallByBall!$R$2:$R$501,1))</f>
        <v>0</v>
      </c>
      <c r="J2581">
        <f>IF(A2581="","",SUMIFS(BallByBall!$T$2:$T$501,BallByBall!$B$2:$B$501,A2581,BallByBall!$H$2:$H$501,B2581))</f>
        <v>0</v>
      </c>
      <c r="K2581">
        <f>IF(A2581="","",SUMIFS(BallByBall!$U$2:$U$501,BallByBall!$B$2:$B$501,A2581,BallByBall!$P$2:$P$501,B2581))</f>
        <v>0</v>
      </c>
      <c r="L2581">
        <f>IF(A2581="","",SUMIFS(BallByBall!$V$2:$V$501,BallByBall!$B$2:$B$501,A2581,BallByBall!$P$2:$P$501,B2581))</f>
        <v>0</v>
      </c>
      <c r="M2581">
        <f>IF(A2581="","",SUMIFS(BallByBall!$W$2:$W$501,BallByBall!$B$2:$B$501,A2581,BallByBall!$P$2:$P$501,B2581))</f>
        <v>0</v>
      </c>
      <c r="N2581">
        <f>IF(A2581="","",SUMIFS(BallByBall!$X$2:$X$501,BallByBall!$B$2:$B$501,A2581,BallByBall!$P$2:$P$501,B2581))</f>
        <v>0</v>
      </c>
      <c r="O2581">
        <f>IF(A2581="","",SUMIFS(OverSummary!$G$2:$G$101,OverSummary!$A$2:$A$101,A2581,OverSummary!$D$2:$D$101,B2581))</f>
        <v>0</v>
      </c>
      <c r="P2581">
        <f>IF(A2581="","",G2581*Rules!$B$13+H2581*Rules!$B$14+I2581*Rules!$B$15)</f>
        <v>0</v>
      </c>
      <c r="Q2581">
        <f>IF(A2581="","",IF(G2581&gt;=100,Rules!$B$18,IF(G2581&gt;=50,Rules!$B$17,IF(G2581&gt;=30,Rules!$B$16,0)))+IF(AND(F2581=1,D2581&lt;&gt;"BWL",G2581=0),Rules!$B$27,0))</f>
        <v>0</v>
      </c>
      <c r="R2581">
        <f>IF(A2581="","",J2581*Rules!$B$19+O2581*Rules!$B$22)</f>
        <v>0</v>
      </c>
      <c r="S2581">
        <f>IF(A2581="","",IF(J2581&gt;=4,Rules!$B$21,IF(J2581&gt;=3,Rules!$B$20,0)))</f>
        <v>0</v>
      </c>
      <c r="T2581">
        <f>IF(A2581="","",K2581*Rules!$B$23+L2581*Rules!$B$24+M2581*Rules!$B$25+N2581*Rules!$B$26)</f>
        <v>0</v>
      </c>
      <c r="U2581">
        <f t="shared" si="40"/>
        <v>0</v>
      </c>
    </row>
    <row r="2582" spans="1:21" x14ac:dyDescent="0.2">
      <c r="A2582" t="str">
        <f>MatchSquad!A2582</f>
        <v>M052</v>
      </c>
      <c r="B2582" t="str">
        <f>MatchSquad!B2582</f>
        <v>P056</v>
      </c>
      <c r="C2582" t="str">
        <f>MatchSquad!C2582</f>
        <v>Glenn Phillips</v>
      </c>
      <c r="D2582" t="str">
        <f>MatchSquad!D2582</f>
        <v>BAT</v>
      </c>
      <c r="E2582" t="str">
        <f>MatchSquad!E2582</f>
        <v>GT</v>
      </c>
      <c r="F2582">
        <f>MatchSquad!G2582</f>
        <v>0</v>
      </c>
      <c r="G2582">
        <f>IF(A2582="","",SUMIFS(BallByBall!$I$2:$I$501,BallByBall!$B$2:$B$501,A2582,BallByBall!$F$2:$F$501,B2582))</f>
        <v>0</v>
      </c>
      <c r="H2582">
        <f>IF(A2582="","",COUNTIFS(BallByBall!$B$2:$B$501,A2582,BallByBall!$F$2:$F$501,B2582,BallByBall!$Q$2:$Q$501,1))</f>
        <v>0</v>
      </c>
      <c r="I2582">
        <f>IF(A2582="","",COUNTIFS(BallByBall!$B$2:$B$501,A2582,BallByBall!$F$2:$F$501,B2582,BallByBall!$R$2:$R$501,1))</f>
        <v>0</v>
      </c>
      <c r="J2582">
        <f>IF(A2582="","",SUMIFS(BallByBall!$T$2:$T$501,BallByBall!$B$2:$B$501,A2582,BallByBall!$H$2:$H$501,B2582))</f>
        <v>0</v>
      </c>
      <c r="K2582">
        <f>IF(A2582="","",SUMIFS(BallByBall!$U$2:$U$501,BallByBall!$B$2:$B$501,A2582,BallByBall!$P$2:$P$501,B2582))</f>
        <v>0</v>
      </c>
      <c r="L2582">
        <f>IF(A2582="","",SUMIFS(BallByBall!$V$2:$V$501,BallByBall!$B$2:$B$501,A2582,BallByBall!$P$2:$P$501,B2582))</f>
        <v>0</v>
      </c>
      <c r="M2582">
        <f>IF(A2582="","",SUMIFS(BallByBall!$W$2:$W$501,BallByBall!$B$2:$B$501,A2582,BallByBall!$P$2:$P$501,B2582))</f>
        <v>0</v>
      </c>
      <c r="N2582">
        <f>IF(A2582="","",SUMIFS(BallByBall!$X$2:$X$501,BallByBall!$B$2:$B$501,A2582,BallByBall!$P$2:$P$501,B2582))</f>
        <v>0</v>
      </c>
      <c r="O2582">
        <f>IF(A2582="","",SUMIFS(OverSummary!$G$2:$G$101,OverSummary!$A$2:$A$101,A2582,OverSummary!$D$2:$D$101,B2582))</f>
        <v>0</v>
      </c>
      <c r="P2582">
        <f>IF(A2582="","",G2582*Rules!$B$13+H2582*Rules!$B$14+I2582*Rules!$B$15)</f>
        <v>0</v>
      </c>
      <c r="Q2582">
        <f>IF(A2582="","",IF(G2582&gt;=100,Rules!$B$18,IF(G2582&gt;=50,Rules!$B$17,IF(G2582&gt;=30,Rules!$B$16,0)))+IF(AND(F2582=1,D2582&lt;&gt;"BWL",G2582=0),Rules!$B$27,0))</f>
        <v>0</v>
      </c>
      <c r="R2582">
        <f>IF(A2582="","",J2582*Rules!$B$19+O2582*Rules!$B$22)</f>
        <v>0</v>
      </c>
      <c r="S2582">
        <f>IF(A2582="","",IF(J2582&gt;=4,Rules!$B$21,IF(J2582&gt;=3,Rules!$B$20,0)))</f>
        <v>0</v>
      </c>
      <c r="T2582">
        <f>IF(A2582="","",K2582*Rules!$B$23+L2582*Rules!$B$24+M2582*Rules!$B$25+N2582*Rules!$B$26)</f>
        <v>0</v>
      </c>
      <c r="U2582">
        <f t="shared" si="40"/>
        <v>0</v>
      </c>
    </row>
    <row r="2583" spans="1:21" x14ac:dyDescent="0.2">
      <c r="A2583" t="str">
        <f>MatchSquad!A2583</f>
        <v>M052</v>
      </c>
      <c r="B2583" t="str">
        <f>MatchSquad!B2583</f>
        <v>P057</v>
      </c>
      <c r="C2583" t="str">
        <f>MatchSquad!C2583</f>
        <v>Sai Sudharsan</v>
      </c>
      <c r="D2583" t="str">
        <f>MatchSquad!D2583</f>
        <v>BAT</v>
      </c>
      <c r="E2583" t="str">
        <f>MatchSquad!E2583</f>
        <v>GT</v>
      </c>
      <c r="F2583">
        <f>MatchSquad!G2583</f>
        <v>0</v>
      </c>
      <c r="G2583">
        <f>IF(A2583="","",SUMIFS(BallByBall!$I$2:$I$501,BallByBall!$B$2:$B$501,A2583,BallByBall!$F$2:$F$501,B2583))</f>
        <v>0</v>
      </c>
      <c r="H2583">
        <f>IF(A2583="","",COUNTIFS(BallByBall!$B$2:$B$501,A2583,BallByBall!$F$2:$F$501,B2583,BallByBall!$Q$2:$Q$501,1))</f>
        <v>0</v>
      </c>
      <c r="I2583">
        <f>IF(A2583="","",COUNTIFS(BallByBall!$B$2:$B$501,A2583,BallByBall!$F$2:$F$501,B2583,BallByBall!$R$2:$R$501,1))</f>
        <v>0</v>
      </c>
      <c r="J2583">
        <f>IF(A2583="","",SUMIFS(BallByBall!$T$2:$T$501,BallByBall!$B$2:$B$501,A2583,BallByBall!$H$2:$H$501,B2583))</f>
        <v>0</v>
      </c>
      <c r="K2583">
        <f>IF(A2583="","",SUMIFS(BallByBall!$U$2:$U$501,BallByBall!$B$2:$B$501,A2583,BallByBall!$P$2:$P$501,B2583))</f>
        <v>0</v>
      </c>
      <c r="L2583">
        <f>IF(A2583="","",SUMIFS(BallByBall!$V$2:$V$501,BallByBall!$B$2:$B$501,A2583,BallByBall!$P$2:$P$501,B2583))</f>
        <v>0</v>
      </c>
      <c r="M2583">
        <f>IF(A2583="","",SUMIFS(BallByBall!$W$2:$W$501,BallByBall!$B$2:$B$501,A2583,BallByBall!$P$2:$P$501,B2583))</f>
        <v>0</v>
      </c>
      <c r="N2583">
        <f>IF(A2583="","",SUMIFS(BallByBall!$X$2:$X$501,BallByBall!$B$2:$B$501,A2583,BallByBall!$P$2:$P$501,B2583))</f>
        <v>0</v>
      </c>
      <c r="O2583">
        <f>IF(A2583="","",SUMIFS(OverSummary!$G$2:$G$101,OverSummary!$A$2:$A$101,A2583,OverSummary!$D$2:$D$101,B2583))</f>
        <v>0</v>
      </c>
      <c r="P2583">
        <f>IF(A2583="","",G2583*Rules!$B$13+H2583*Rules!$B$14+I2583*Rules!$B$15)</f>
        <v>0</v>
      </c>
      <c r="Q2583">
        <f>IF(A2583="","",IF(G2583&gt;=100,Rules!$B$18,IF(G2583&gt;=50,Rules!$B$17,IF(G2583&gt;=30,Rules!$B$16,0)))+IF(AND(F2583=1,D2583&lt;&gt;"BWL",G2583=0),Rules!$B$27,0))</f>
        <v>0</v>
      </c>
      <c r="R2583">
        <f>IF(A2583="","",J2583*Rules!$B$19+O2583*Rules!$B$22)</f>
        <v>0</v>
      </c>
      <c r="S2583">
        <f>IF(A2583="","",IF(J2583&gt;=4,Rules!$B$21,IF(J2583&gt;=3,Rules!$B$20,0)))</f>
        <v>0</v>
      </c>
      <c r="T2583">
        <f>IF(A2583="","",K2583*Rules!$B$23+L2583*Rules!$B$24+M2583*Rules!$B$25+N2583*Rules!$B$26)</f>
        <v>0</v>
      </c>
      <c r="U2583">
        <f t="shared" si="40"/>
        <v>0</v>
      </c>
    </row>
    <row r="2584" spans="1:21" x14ac:dyDescent="0.2">
      <c r="A2584" t="str">
        <f>MatchSquad!A2584</f>
        <v>M052</v>
      </c>
      <c r="B2584" t="str">
        <f>MatchSquad!B2584</f>
        <v>P058</v>
      </c>
      <c r="C2584" t="str">
        <f>MatchSquad!C2584</f>
        <v>Nishant Sindhu</v>
      </c>
      <c r="D2584" t="str">
        <f>MatchSquad!D2584</f>
        <v>AR</v>
      </c>
      <c r="E2584" t="str">
        <f>MatchSquad!E2584</f>
        <v>GT</v>
      </c>
      <c r="F2584">
        <f>MatchSquad!G2584</f>
        <v>0</v>
      </c>
      <c r="G2584">
        <f>IF(A2584="","",SUMIFS(BallByBall!$I$2:$I$501,BallByBall!$B$2:$B$501,A2584,BallByBall!$F$2:$F$501,B2584))</f>
        <v>0</v>
      </c>
      <c r="H2584">
        <f>IF(A2584="","",COUNTIFS(BallByBall!$B$2:$B$501,A2584,BallByBall!$F$2:$F$501,B2584,BallByBall!$Q$2:$Q$501,1))</f>
        <v>0</v>
      </c>
      <c r="I2584">
        <f>IF(A2584="","",COUNTIFS(BallByBall!$B$2:$B$501,A2584,BallByBall!$F$2:$F$501,B2584,BallByBall!$R$2:$R$501,1))</f>
        <v>0</v>
      </c>
      <c r="J2584">
        <f>IF(A2584="","",SUMIFS(BallByBall!$T$2:$T$501,BallByBall!$B$2:$B$501,A2584,BallByBall!$H$2:$H$501,B2584))</f>
        <v>0</v>
      </c>
      <c r="K2584">
        <f>IF(A2584="","",SUMIFS(BallByBall!$U$2:$U$501,BallByBall!$B$2:$B$501,A2584,BallByBall!$P$2:$P$501,B2584))</f>
        <v>0</v>
      </c>
      <c r="L2584">
        <f>IF(A2584="","",SUMIFS(BallByBall!$V$2:$V$501,BallByBall!$B$2:$B$501,A2584,BallByBall!$P$2:$P$501,B2584))</f>
        <v>0</v>
      </c>
      <c r="M2584">
        <f>IF(A2584="","",SUMIFS(BallByBall!$W$2:$W$501,BallByBall!$B$2:$B$501,A2584,BallByBall!$P$2:$P$501,B2584))</f>
        <v>0</v>
      </c>
      <c r="N2584">
        <f>IF(A2584="","",SUMIFS(BallByBall!$X$2:$X$501,BallByBall!$B$2:$B$501,A2584,BallByBall!$P$2:$P$501,B2584))</f>
        <v>0</v>
      </c>
      <c r="O2584">
        <f>IF(A2584="","",SUMIFS(OverSummary!$G$2:$G$101,OverSummary!$A$2:$A$101,A2584,OverSummary!$D$2:$D$101,B2584))</f>
        <v>0</v>
      </c>
      <c r="P2584">
        <f>IF(A2584="","",G2584*Rules!$B$13+H2584*Rules!$B$14+I2584*Rules!$B$15)</f>
        <v>0</v>
      </c>
      <c r="Q2584">
        <f>IF(A2584="","",IF(G2584&gt;=100,Rules!$B$18,IF(G2584&gt;=50,Rules!$B$17,IF(G2584&gt;=30,Rules!$B$16,0)))+IF(AND(F2584=1,D2584&lt;&gt;"BWL",G2584=0),Rules!$B$27,0))</f>
        <v>0</v>
      </c>
      <c r="R2584">
        <f>IF(A2584="","",J2584*Rules!$B$19+O2584*Rules!$B$22)</f>
        <v>0</v>
      </c>
      <c r="S2584">
        <f>IF(A2584="","",IF(J2584&gt;=4,Rules!$B$21,IF(J2584&gt;=3,Rules!$B$20,0)))</f>
        <v>0</v>
      </c>
      <c r="T2584">
        <f>IF(A2584="","",K2584*Rules!$B$23+L2584*Rules!$B$24+M2584*Rules!$B$25+N2584*Rules!$B$26)</f>
        <v>0</v>
      </c>
      <c r="U2584">
        <f t="shared" si="40"/>
        <v>0</v>
      </c>
    </row>
    <row r="2585" spans="1:21" x14ac:dyDescent="0.2">
      <c r="A2585" t="str">
        <f>MatchSquad!A2585</f>
        <v>M052</v>
      </c>
      <c r="B2585" t="str">
        <f>MatchSquad!B2585</f>
        <v>P059</v>
      </c>
      <c r="C2585" t="str">
        <f>MatchSquad!C2585</f>
        <v>Washington Sundar</v>
      </c>
      <c r="D2585" t="str">
        <f>MatchSquad!D2585</f>
        <v>AR</v>
      </c>
      <c r="E2585" t="str">
        <f>MatchSquad!E2585</f>
        <v>GT</v>
      </c>
      <c r="F2585">
        <f>MatchSquad!G2585</f>
        <v>0</v>
      </c>
      <c r="G2585">
        <f>IF(A2585="","",SUMIFS(BallByBall!$I$2:$I$501,BallByBall!$B$2:$B$501,A2585,BallByBall!$F$2:$F$501,B2585))</f>
        <v>0</v>
      </c>
      <c r="H2585">
        <f>IF(A2585="","",COUNTIFS(BallByBall!$B$2:$B$501,A2585,BallByBall!$F$2:$F$501,B2585,BallByBall!$Q$2:$Q$501,1))</f>
        <v>0</v>
      </c>
      <c r="I2585">
        <f>IF(A2585="","",COUNTIFS(BallByBall!$B$2:$B$501,A2585,BallByBall!$F$2:$F$501,B2585,BallByBall!$R$2:$R$501,1))</f>
        <v>0</v>
      </c>
      <c r="J2585">
        <f>IF(A2585="","",SUMIFS(BallByBall!$T$2:$T$501,BallByBall!$B$2:$B$501,A2585,BallByBall!$H$2:$H$501,B2585))</f>
        <v>0</v>
      </c>
      <c r="K2585">
        <f>IF(A2585="","",SUMIFS(BallByBall!$U$2:$U$501,BallByBall!$B$2:$B$501,A2585,BallByBall!$P$2:$P$501,B2585))</f>
        <v>0</v>
      </c>
      <c r="L2585">
        <f>IF(A2585="","",SUMIFS(BallByBall!$V$2:$V$501,BallByBall!$B$2:$B$501,A2585,BallByBall!$P$2:$P$501,B2585))</f>
        <v>0</v>
      </c>
      <c r="M2585">
        <f>IF(A2585="","",SUMIFS(BallByBall!$W$2:$W$501,BallByBall!$B$2:$B$501,A2585,BallByBall!$P$2:$P$501,B2585))</f>
        <v>0</v>
      </c>
      <c r="N2585">
        <f>IF(A2585="","",SUMIFS(BallByBall!$X$2:$X$501,BallByBall!$B$2:$B$501,A2585,BallByBall!$P$2:$P$501,B2585))</f>
        <v>0</v>
      </c>
      <c r="O2585">
        <f>IF(A2585="","",SUMIFS(OverSummary!$G$2:$G$101,OverSummary!$A$2:$A$101,A2585,OverSummary!$D$2:$D$101,B2585))</f>
        <v>0</v>
      </c>
      <c r="P2585">
        <f>IF(A2585="","",G2585*Rules!$B$13+H2585*Rules!$B$14+I2585*Rules!$B$15)</f>
        <v>0</v>
      </c>
      <c r="Q2585">
        <f>IF(A2585="","",IF(G2585&gt;=100,Rules!$B$18,IF(G2585&gt;=50,Rules!$B$17,IF(G2585&gt;=30,Rules!$B$16,0)))+IF(AND(F2585=1,D2585&lt;&gt;"BWL",G2585=0),Rules!$B$27,0))</f>
        <v>0</v>
      </c>
      <c r="R2585">
        <f>IF(A2585="","",J2585*Rules!$B$19+O2585*Rules!$B$22)</f>
        <v>0</v>
      </c>
      <c r="S2585">
        <f>IF(A2585="","",IF(J2585&gt;=4,Rules!$B$21,IF(J2585&gt;=3,Rules!$B$20,0)))</f>
        <v>0</v>
      </c>
      <c r="T2585">
        <f>IF(A2585="","",K2585*Rules!$B$23+L2585*Rules!$B$24+M2585*Rules!$B$25+N2585*Rules!$B$26)</f>
        <v>0</v>
      </c>
      <c r="U2585">
        <f t="shared" si="40"/>
        <v>0</v>
      </c>
    </row>
    <row r="2586" spans="1:21" x14ac:dyDescent="0.2">
      <c r="A2586" t="str">
        <f>MatchSquad!A2586</f>
        <v>M052</v>
      </c>
      <c r="B2586" t="str">
        <f>MatchSquad!B2586</f>
        <v>P060</v>
      </c>
      <c r="C2586" t="str">
        <f>MatchSquad!C2586</f>
        <v>Mohd. Arshad Khan</v>
      </c>
      <c r="D2586" t="str">
        <f>MatchSquad!D2586</f>
        <v>AR</v>
      </c>
      <c r="E2586" t="str">
        <f>MatchSquad!E2586</f>
        <v>GT</v>
      </c>
      <c r="F2586">
        <f>MatchSquad!G2586</f>
        <v>0</v>
      </c>
      <c r="G2586">
        <f>IF(A2586="","",SUMIFS(BallByBall!$I$2:$I$501,BallByBall!$B$2:$B$501,A2586,BallByBall!$F$2:$F$501,B2586))</f>
        <v>0</v>
      </c>
      <c r="H2586">
        <f>IF(A2586="","",COUNTIFS(BallByBall!$B$2:$B$501,A2586,BallByBall!$F$2:$F$501,B2586,BallByBall!$Q$2:$Q$501,1))</f>
        <v>0</v>
      </c>
      <c r="I2586">
        <f>IF(A2586="","",COUNTIFS(BallByBall!$B$2:$B$501,A2586,BallByBall!$F$2:$F$501,B2586,BallByBall!$R$2:$R$501,1))</f>
        <v>0</v>
      </c>
      <c r="J2586">
        <f>IF(A2586="","",SUMIFS(BallByBall!$T$2:$T$501,BallByBall!$B$2:$B$501,A2586,BallByBall!$H$2:$H$501,B2586))</f>
        <v>0</v>
      </c>
      <c r="K2586">
        <f>IF(A2586="","",SUMIFS(BallByBall!$U$2:$U$501,BallByBall!$B$2:$B$501,A2586,BallByBall!$P$2:$P$501,B2586))</f>
        <v>0</v>
      </c>
      <c r="L2586">
        <f>IF(A2586="","",SUMIFS(BallByBall!$V$2:$V$501,BallByBall!$B$2:$B$501,A2586,BallByBall!$P$2:$P$501,B2586))</f>
        <v>0</v>
      </c>
      <c r="M2586">
        <f>IF(A2586="","",SUMIFS(BallByBall!$W$2:$W$501,BallByBall!$B$2:$B$501,A2586,BallByBall!$P$2:$P$501,B2586))</f>
        <v>0</v>
      </c>
      <c r="N2586">
        <f>IF(A2586="","",SUMIFS(BallByBall!$X$2:$X$501,BallByBall!$B$2:$B$501,A2586,BallByBall!$P$2:$P$501,B2586))</f>
        <v>0</v>
      </c>
      <c r="O2586">
        <f>IF(A2586="","",SUMIFS(OverSummary!$G$2:$G$101,OverSummary!$A$2:$A$101,A2586,OverSummary!$D$2:$D$101,B2586))</f>
        <v>0</v>
      </c>
      <c r="P2586">
        <f>IF(A2586="","",G2586*Rules!$B$13+H2586*Rules!$B$14+I2586*Rules!$B$15)</f>
        <v>0</v>
      </c>
      <c r="Q2586">
        <f>IF(A2586="","",IF(G2586&gt;=100,Rules!$B$18,IF(G2586&gt;=50,Rules!$B$17,IF(G2586&gt;=30,Rules!$B$16,0)))+IF(AND(F2586=1,D2586&lt;&gt;"BWL",G2586=0),Rules!$B$27,0))</f>
        <v>0</v>
      </c>
      <c r="R2586">
        <f>IF(A2586="","",J2586*Rules!$B$19+O2586*Rules!$B$22)</f>
        <v>0</v>
      </c>
      <c r="S2586">
        <f>IF(A2586="","",IF(J2586&gt;=4,Rules!$B$21,IF(J2586&gt;=3,Rules!$B$20,0)))</f>
        <v>0</v>
      </c>
      <c r="T2586">
        <f>IF(A2586="","",K2586*Rules!$B$23+L2586*Rules!$B$24+M2586*Rules!$B$25+N2586*Rules!$B$26)</f>
        <v>0</v>
      </c>
      <c r="U2586">
        <f t="shared" si="40"/>
        <v>0</v>
      </c>
    </row>
    <row r="2587" spans="1:21" x14ac:dyDescent="0.2">
      <c r="A2587" t="str">
        <f>MatchSquad!A2587</f>
        <v>M052</v>
      </c>
      <c r="B2587" t="str">
        <f>MatchSquad!B2587</f>
        <v>P061</v>
      </c>
      <c r="C2587" t="str">
        <f>MatchSquad!C2587</f>
        <v>Sai Kishore</v>
      </c>
      <c r="D2587" t="str">
        <f>MatchSquad!D2587</f>
        <v>AR</v>
      </c>
      <c r="E2587" t="str">
        <f>MatchSquad!E2587</f>
        <v>GT</v>
      </c>
      <c r="F2587">
        <f>MatchSquad!G2587</f>
        <v>0</v>
      </c>
      <c r="G2587">
        <f>IF(A2587="","",SUMIFS(BallByBall!$I$2:$I$501,BallByBall!$B$2:$B$501,A2587,BallByBall!$F$2:$F$501,B2587))</f>
        <v>0</v>
      </c>
      <c r="H2587">
        <f>IF(A2587="","",COUNTIFS(BallByBall!$B$2:$B$501,A2587,BallByBall!$F$2:$F$501,B2587,BallByBall!$Q$2:$Q$501,1))</f>
        <v>0</v>
      </c>
      <c r="I2587">
        <f>IF(A2587="","",COUNTIFS(BallByBall!$B$2:$B$501,A2587,BallByBall!$F$2:$F$501,B2587,BallByBall!$R$2:$R$501,1))</f>
        <v>0</v>
      </c>
      <c r="J2587">
        <f>IF(A2587="","",SUMIFS(BallByBall!$T$2:$T$501,BallByBall!$B$2:$B$501,A2587,BallByBall!$H$2:$H$501,B2587))</f>
        <v>0</v>
      </c>
      <c r="K2587">
        <f>IF(A2587="","",SUMIFS(BallByBall!$U$2:$U$501,BallByBall!$B$2:$B$501,A2587,BallByBall!$P$2:$P$501,B2587))</f>
        <v>0</v>
      </c>
      <c r="L2587">
        <f>IF(A2587="","",SUMIFS(BallByBall!$V$2:$V$501,BallByBall!$B$2:$B$501,A2587,BallByBall!$P$2:$P$501,B2587))</f>
        <v>0</v>
      </c>
      <c r="M2587">
        <f>IF(A2587="","",SUMIFS(BallByBall!$W$2:$W$501,BallByBall!$B$2:$B$501,A2587,BallByBall!$P$2:$P$501,B2587))</f>
        <v>0</v>
      </c>
      <c r="N2587">
        <f>IF(A2587="","",SUMIFS(BallByBall!$X$2:$X$501,BallByBall!$B$2:$B$501,A2587,BallByBall!$P$2:$P$501,B2587))</f>
        <v>0</v>
      </c>
      <c r="O2587">
        <f>IF(A2587="","",SUMIFS(OverSummary!$G$2:$G$101,OverSummary!$A$2:$A$101,A2587,OverSummary!$D$2:$D$101,B2587))</f>
        <v>0</v>
      </c>
      <c r="P2587">
        <f>IF(A2587="","",G2587*Rules!$B$13+H2587*Rules!$B$14+I2587*Rules!$B$15)</f>
        <v>0</v>
      </c>
      <c r="Q2587">
        <f>IF(A2587="","",IF(G2587&gt;=100,Rules!$B$18,IF(G2587&gt;=50,Rules!$B$17,IF(G2587&gt;=30,Rules!$B$16,0)))+IF(AND(F2587=1,D2587&lt;&gt;"BWL",G2587=0),Rules!$B$27,0))</f>
        <v>0</v>
      </c>
      <c r="R2587">
        <f>IF(A2587="","",J2587*Rules!$B$19+O2587*Rules!$B$22)</f>
        <v>0</v>
      </c>
      <c r="S2587">
        <f>IF(A2587="","",IF(J2587&gt;=4,Rules!$B$21,IF(J2587&gt;=3,Rules!$B$20,0)))</f>
        <v>0</v>
      </c>
      <c r="T2587">
        <f>IF(A2587="","",K2587*Rules!$B$23+L2587*Rules!$B$24+M2587*Rules!$B$25+N2587*Rules!$B$26)</f>
        <v>0</v>
      </c>
      <c r="U2587">
        <f t="shared" si="40"/>
        <v>0</v>
      </c>
    </row>
    <row r="2588" spans="1:21" x14ac:dyDescent="0.2">
      <c r="A2588" t="str">
        <f>MatchSquad!A2588</f>
        <v>M052</v>
      </c>
      <c r="B2588" t="str">
        <f>MatchSquad!B2588</f>
        <v>P062</v>
      </c>
      <c r="C2588" t="str">
        <f>MatchSquad!C2588</f>
        <v>Jayant Yadav</v>
      </c>
      <c r="D2588" t="str">
        <f>MatchSquad!D2588</f>
        <v>AR</v>
      </c>
      <c r="E2588" t="str">
        <f>MatchSquad!E2588</f>
        <v>GT</v>
      </c>
      <c r="F2588">
        <f>MatchSquad!G2588</f>
        <v>0</v>
      </c>
      <c r="G2588">
        <f>IF(A2588="","",SUMIFS(BallByBall!$I$2:$I$501,BallByBall!$B$2:$B$501,A2588,BallByBall!$F$2:$F$501,B2588))</f>
        <v>0</v>
      </c>
      <c r="H2588">
        <f>IF(A2588="","",COUNTIFS(BallByBall!$B$2:$B$501,A2588,BallByBall!$F$2:$F$501,B2588,BallByBall!$Q$2:$Q$501,1))</f>
        <v>0</v>
      </c>
      <c r="I2588">
        <f>IF(A2588="","",COUNTIFS(BallByBall!$B$2:$B$501,A2588,BallByBall!$F$2:$F$501,B2588,BallByBall!$R$2:$R$501,1))</f>
        <v>0</v>
      </c>
      <c r="J2588">
        <f>IF(A2588="","",SUMIFS(BallByBall!$T$2:$T$501,BallByBall!$B$2:$B$501,A2588,BallByBall!$H$2:$H$501,B2588))</f>
        <v>0</v>
      </c>
      <c r="K2588">
        <f>IF(A2588="","",SUMIFS(BallByBall!$U$2:$U$501,BallByBall!$B$2:$B$501,A2588,BallByBall!$P$2:$P$501,B2588))</f>
        <v>0</v>
      </c>
      <c r="L2588">
        <f>IF(A2588="","",SUMIFS(BallByBall!$V$2:$V$501,BallByBall!$B$2:$B$501,A2588,BallByBall!$P$2:$P$501,B2588))</f>
        <v>0</v>
      </c>
      <c r="M2588">
        <f>IF(A2588="","",SUMIFS(BallByBall!$W$2:$W$501,BallByBall!$B$2:$B$501,A2588,BallByBall!$P$2:$P$501,B2588))</f>
        <v>0</v>
      </c>
      <c r="N2588">
        <f>IF(A2588="","",SUMIFS(BallByBall!$X$2:$X$501,BallByBall!$B$2:$B$501,A2588,BallByBall!$P$2:$P$501,B2588))</f>
        <v>0</v>
      </c>
      <c r="O2588">
        <f>IF(A2588="","",SUMIFS(OverSummary!$G$2:$G$101,OverSummary!$A$2:$A$101,A2588,OverSummary!$D$2:$D$101,B2588))</f>
        <v>0</v>
      </c>
      <c r="P2588">
        <f>IF(A2588="","",G2588*Rules!$B$13+H2588*Rules!$B$14+I2588*Rules!$B$15)</f>
        <v>0</v>
      </c>
      <c r="Q2588">
        <f>IF(A2588="","",IF(G2588&gt;=100,Rules!$B$18,IF(G2588&gt;=50,Rules!$B$17,IF(G2588&gt;=30,Rules!$B$16,0)))+IF(AND(F2588=1,D2588&lt;&gt;"BWL",G2588=0),Rules!$B$27,0))</f>
        <v>0</v>
      </c>
      <c r="R2588">
        <f>IF(A2588="","",J2588*Rules!$B$19+O2588*Rules!$B$22)</f>
        <v>0</v>
      </c>
      <c r="S2588">
        <f>IF(A2588="","",IF(J2588&gt;=4,Rules!$B$21,IF(J2588&gt;=3,Rules!$B$20,0)))</f>
        <v>0</v>
      </c>
      <c r="T2588">
        <f>IF(A2588="","",K2588*Rules!$B$23+L2588*Rules!$B$24+M2588*Rules!$B$25+N2588*Rules!$B$26)</f>
        <v>0</v>
      </c>
      <c r="U2588">
        <f t="shared" si="40"/>
        <v>0</v>
      </c>
    </row>
    <row r="2589" spans="1:21" x14ac:dyDescent="0.2">
      <c r="A2589" t="str">
        <f>MatchSquad!A2589</f>
        <v>M052</v>
      </c>
      <c r="B2589" t="str">
        <f>MatchSquad!B2589</f>
        <v>P063</v>
      </c>
      <c r="C2589" t="str">
        <f>MatchSquad!C2589</f>
        <v>Jason Holder</v>
      </c>
      <c r="D2589" t="str">
        <f>MatchSquad!D2589</f>
        <v>AR</v>
      </c>
      <c r="E2589" t="str">
        <f>MatchSquad!E2589</f>
        <v>GT</v>
      </c>
      <c r="F2589">
        <f>MatchSquad!G2589</f>
        <v>0</v>
      </c>
      <c r="G2589">
        <f>IF(A2589="","",SUMIFS(BallByBall!$I$2:$I$501,BallByBall!$B$2:$B$501,A2589,BallByBall!$F$2:$F$501,B2589))</f>
        <v>0</v>
      </c>
      <c r="H2589">
        <f>IF(A2589="","",COUNTIFS(BallByBall!$B$2:$B$501,A2589,BallByBall!$F$2:$F$501,B2589,BallByBall!$Q$2:$Q$501,1))</f>
        <v>0</v>
      </c>
      <c r="I2589">
        <f>IF(A2589="","",COUNTIFS(BallByBall!$B$2:$B$501,A2589,BallByBall!$F$2:$F$501,B2589,BallByBall!$R$2:$R$501,1))</f>
        <v>0</v>
      </c>
      <c r="J2589">
        <f>IF(A2589="","",SUMIFS(BallByBall!$T$2:$T$501,BallByBall!$B$2:$B$501,A2589,BallByBall!$H$2:$H$501,B2589))</f>
        <v>0</v>
      </c>
      <c r="K2589">
        <f>IF(A2589="","",SUMIFS(BallByBall!$U$2:$U$501,BallByBall!$B$2:$B$501,A2589,BallByBall!$P$2:$P$501,B2589))</f>
        <v>0</v>
      </c>
      <c r="L2589">
        <f>IF(A2589="","",SUMIFS(BallByBall!$V$2:$V$501,BallByBall!$B$2:$B$501,A2589,BallByBall!$P$2:$P$501,B2589))</f>
        <v>0</v>
      </c>
      <c r="M2589">
        <f>IF(A2589="","",SUMIFS(BallByBall!$W$2:$W$501,BallByBall!$B$2:$B$501,A2589,BallByBall!$P$2:$P$501,B2589))</f>
        <v>0</v>
      </c>
      <c r="N2589">
        <f>IF(A2589="","",SUMIFS(BallByBall!$X$2:$X$501,BallByBall!$B$2:$B$501,A2589,BallByBall!$P$2:$P$501,B2589))</f>
        <v>0</v>
      </c>
      <c r="O2589">
        <f>IF(A2589="","",SUMIFS(OverSummary!$G$2:$G$101,OverSummary!$A$2:$A$101,A2589,OverSummary!$D$2:$D$101,B2589))</f>
        <v>0</v>
      </c>
      <c r="P2589">
        <f>IF(A2589="","",G2589*Rules!$B$13+H2589*Rules!$B$14+I2589*Rules!$B$15)</f>
        <v>0</v>
      </c>
      <c r="Q2589">
        <f>IF(A2589="","",IF(G2589&gt;=100,Rules!$B$18,IF(G2589&gt;=50,Rules!$B$17,IF(G2589&gt;=30,Rules!$B$16,0)))+IF(AND(F2589=1,D2589&lt;&gt;"BWL",G2589=0),Rules!$B$27,0))</f>
        <v>0</v>
      </c>
      <c r="R2589">
        <f>IF(A2589="","",J2589*Rules!$B$19+O2589*Rules!$B$22)</f>
        <v>0</v>
      </c>
      <c r="S2589">
        <f>IF(A2589="","",IF(J2589&gt;=4,Rules!$B$21,IF(J2589&gt;=3,Rules!$B$20,0)))</f>
        <v>0</v>
      </c>
      <c r="T2589">
        <f>IF(A2589="","",K2589*Rules!$B$23+L2589*Rules!$B$24+M2589*Rules!$B$25+N2589*Rules!$B$26)</f>
        <v>0</v>
      </c>
      <c r="U2589">
        <f t="shared" si="40"/>
        <v>0</v>
      </c>
    </row>
    <row r="2590" spans="1:21" x14ac:dyDescent="0.2">
      <c r="A2590" t="str">
        <f>MatchSquad!A2590</f>
        <v>M052</v>
      </c>
      <c r="B2590" t="str">
        <f>MatchSquad!B2590</f>
        <v>P064</v>
      </c>
      <c r="C2590" t="str">
        <f>MatchSquad!C2590</f>
        <v>Rahul Tewatia</v>
      </c>
      <c r="D2590" t="str">
        <f>MatchSquad!D2590</f>
        <v>AR</v>
      </c>
      <c r="E2590" t="str">
        <f>MatchSquad!E2590</f>
        <v>GT</v>
      </c>
      <c r="F2590">
        <f>MatchSquad!G2590</f>
        <v>0</v>
      </c>
      <c r="G2590">
        <f>IF(A2590="","",SUMIFS(BallByBall!$I$2:$I$501,BallByBall!$B$2:$B$501,A2590,BallByBall!$F$2:$F$501,B2590))</f>
        <v>0</v>
      </c>
      <c r="H2590">
        <f>IF(A2590="","",COUNTIFS(BallByBall!$B$2:$B$501,A2590,BallByBall!$F$2:$F$501,B2590,BallByBall!$Q$2:$Q$501,1))</f>
        <v>0</v>
      </c>
      <c r="I2590">
        <f>IF(A2590="","",COUNTIFS(BallByBall!$B$2:$B$501,A2590,BallByBall!$F$2:$F$501,B2590,BallByBall!$R$2:$R$501,1))</f>
        <v>0</v>
      </c>
      <c r="J2590">
        <f>IF(A2590="","",SUMIFS(BallByBall!$T$2:$T$501,BallByBall!$B$2:$B$501,A2590,BallByBall!$H$2:$H$501,B2590))</f>
        <v>0</v>
      </c>
      <c r="K2590">
        <f>IF(A2590="","",SUMIFS(BallByBall!$U$2:$U$501,BallByBall!$B$2:$B$501,A2590,BallByBall!$P$2:$P$501,B2590))</f>
        <v>0</v>
      </c>
      <c r="L2590">
        <f>IF(A2590="","",SUMIFS(BallByBall!$V$2:$V$501,BallByBall!$B$2:$B$501,A2590,BallByBall!$P$2:$P$501,B2590))</f>
        <v>0</v>
      </c>
      <c r="M2590">
        <f>IF(A2590="","",SUMIFS(BallByBall!$W$2:$W$501,BallByBall!$B$2:$B$501,A2590,BallByBall!$P$2:$P$501,B2590))</f>
        <v>0</v>
      </c>
      <c r="N2590">
        <f>IF(A2590="","",SUMIFS(BallByBall!$X$2:$X$501,BallByBall!$B$2:$B$501,A2590,BallByBall!$P$2:$P$501,B2590))</f>
        <v>0</v>
      </c>
      <c r="O2590">
        <f>IF(A2590="","",SUMIFS(OverSummary!$G$2:$G$101,OverSummary!$A$2:$A$101,A2590,OverSummary!$D$2:$D$101,B2590))</f>
        <v>0</v>
      </c>
      <c r="P2590">
        <f>IF(A2590="","",G2590*Rules!$B$13+H2590*Rules!$B$14+I2590*Rules!$B$15)</f>
        <v>0</v>
      </c>
      <c r="Q2590">
        <f>IF(A2590="","",IF(G2590&gt;=100,Rules!$B$18,IF(G2590&gt;=50,Rules!$B$17,IF(G2590&gt;=30,Rules!$B$16,0)))+IF(AND(F2590=1,D2590&lt;&gt;"BWL",G2590=0),Rules!$B$27,0))</f>
        <v>0</v>
      </c>
      <c r="R2590">
        <f>IF(A2590="","",J2590*Rules!$B$19+O2590*Rules!$B$22)</f>
        <v>0</v>
      </c>
      <c r="S2590">
        <f>IF(A2590="","",IF(J2590&gt;=4,Rules!$B$21,IF(J2590&gt;=3,Rules!$B$20,0)))</f>
        <v>0</v>
      </c>
      <c r="T2590">
        <f>IF(A2590="","",K2590*Rules!$B$23+L2590*Rules!$B$24+M2590*Rules!$B$25+N2590*Rules!$B$26)</f>
        <v>0</v>
      </c>
      <c r="U2590">
        <f t="shared" si="40"/>
        <v>0</v>
      </c>
    </row>
    <row r="2591" spans="1:21" x14ac:dyDescent="0.2">
      <c r="A2591" t="str">
        <f>MatchSquad!A2591</f>
        <v>M052</v>
      </c>
      <c r="B2591" t="str">
        <f>MatchSquad!B2591</f>
        <v>P065</v>
      </c>
      <c r="C2591" t="str">
        <f>MatchSquad!C2591</f>
        <v>Shahrukh Khan</v>
      </c>
      <c r="D2591" t="str">
        <f>MatchSquad!D2591</f>
        <v>AR</v>
      </c>
      <c r="E2591" t="str">
        <f>MatchSquad!E2591</f>
        <v>GT</v>
      </c>
      <c r="F2591">
        <f>MatchSquad!G2591</f>
        <v>0</v>
      </c>
      <c r="G2591">
        <f>IF(A2591="","",SUMIFS(BallByBall!$I$2:$I$501,BallByBall!$B$2:$B$501,A2591,BallByBall!$F$2:$F$501,B2591))</f>
        <v>0</v>
      </c>
      <c r="H2591">
        <f>IF(A2591="","",COUNTIFS(BallByBall!$B$2:$B$501,A2591,BallByBall!$F$2:$F$501,B2591,BallByBall!$Q$2:$Q$501,1))</f>
        <v>0</v>
      </c>
      <c r="I2591">
        <f>IF(A2591="","",COUNTIFS(BallByBall!$B$2:$B$501,A2591,BallByBall!$F$2:$F$501,B2591,BallByBall!$R$2:$R$501,1))</f>
        <v>0</v>
      </c>
      <c r="J2591">
        <f>IF(A2591="","",SUMIFS(BallByBall!$T$2:$T$501,BallByBall!$B$2:$B$501,A2591,BallByBall!$H$2:$H$501,B2591))</f>
        <v>0</v>
      </c>
      <c r="K2591">
        <f>IF(A2591="","",SUMIFS(BallByBall!$U$2:$U$501,BallByBall!$B$2:$B$501,A2591,BallByBall!$P$2:$P$501,B2591))</f>
        <v>0</v>
      </c>
      <c r="L2591">
        <f>IF(A2591="","",SUMIFS(BallByBall!$V$2:$V$501,BallByBall!$B$2:$B$501,A2591,BallByBall!$P$2:$P$501,B2591))</f>
        <v>0</v>
      </c>
      <c r="M2591">
        <f>IF(A2591="","",SUMIFS(BallByBall!$W$2:$W$501,BallByBall!$B$2:$B$501,A2591,BallByBall!$P$2:$P$501,B2591))</f>
        <v>0</v>
      </c>
      <c r="N2591">
        <f>IF(A2591="","",SUMIFS(BallByBall!$X$2:$X$501,BallByBall!$B$2:$B$501,A2591,BallByBall!$P$2:$P$501,B2591))</f>
        <v>0</v>
      </c>
      <c r="O2591">
        <f>IF(A2591="","",SUMIFS(OverSummary!$G$2:$G$101,OverSummary!$A$2:$A$101,A2591,OverSummary!$D$2:$D$101,B2591))</f>
        <v>0</v>
      </c>
      <c r="P2591">
        <f>IF(A2591="","",G2591*Rules!$B$13+H2591*Rules!$B$14+I2591*Rules!$B$15)</f>
        <v>0</v>
      </c>
      <c r="Q2591">
        <f>IF(A2591="","",IF(G2591&gt;=100,Rules!$B$18,IF(G2591&gt;=50,Rules!$B$17,IF(G2591&gt;=30,Rules!$B$16,0)))+IF(AND(F2591=1,D2591&lt;&gt;"BWL",G2591=0),Rules!$B$27,0))</f>
        <v>0</v>
      </c>
      <c r="R2591">
        <f>IF(A2591="","",J2591*Rules!$B$19+O2591*Rules!$B$22)</f>
        <v>0</v>
      </c>
      <c r="S2591">
        <f>IF(A2591="","",IF(J2591&gt;=4,Rules!$B$21,IF(J2591&gt;=3,Rules!$B$20,0)))</f>
        <v>0</v>
      </c>
      <c r="T2591">
        <f>IF(A2591="","",K2591*Rules!$B$23+L2591*Rules!$B$24+M2591*Rules!$B$25+N2591*Rules!$B$26)</f>
        <v>0</v>
      </c>
      <c r="U2591">
        <f t="shared" si="40"/>
        <v>0</v>
      </c>
    </row>
    <row r="2592" spans="1:21" x14ac:dyDescent="0.2">
      <c r="A2592" t="str">
        <f>MatchSquad!A2592</f>
        <v>M052</v>
      </c>
      <c r="B2592" t="str">
        <f>MatchSquad!B2592</f>
        <v>P066</v>
      </c>
      <c r="C2592" t="str">
        <f>MatchSquad!C2592</f>
        <v>Kagiso Rabada</v>
      </c>
      <c r="D2592" t="str">
        <f>MatchSquad!D2592</f>
        <v>BWL</v>
      </c>
      <c r="E2592" t="str">
        <f>MatchSquad!E2592</f>
        <v>GT</v>
      </c>
      <c r="F2592">
        <f>MatchSquad!G2592</f>
        <v>0</v>
      </c>
      <c r="G2592">
        <f>IF(A2592="","",SUMIFS(BallByBall!$I$2:$I$501,BallByBall!$B$2:$B$501,A2592,BallByBall!$F$2:$F$501,B2592))</f>
        <v>0</v>
      </c>
      <c r="H2592">
        <f>IF(A2592="","",COUNTIFS(BallByBall!$B$2:$B$501,A2592,BallByBall!$F$2:$F$501,B2592,BallByBall!$Q$2:$Q$501,1))</f>
        <v>0</v>
      </c>
      <c r="I2592">
        <f>IF(A2592="","",COUNTIFS(BallByBall!$B$2:$B$501,A2592,BallByBall!$F$2:$F$501,B2592,BallByBall!$R$2:$R$501,1))</f>
        <v>0</v>
      </c>
      <c r="J2592">
        <f>IF(A2592="","",SUMIFS(BallByBall!$T$2:$T$501,BallByBall!$B$2:$B$501,A2592,BallByBall!$H$2:$H$501,B2592))</f>
        <v>0</v>
      </c>
      <c r="K2592">
        <f>IF(A2592="","",SUMIFS(BallByBall!$U$2:$U$501,BallByBall!$B$2:$B$501,A2592,BallByBall!$P$2:$P$501,B2592))</f>
        <v>0</v>
      </c>
      <c r="L2592">
        <f>IF(A2592="","",SUMIFS(BallByBall!$V$2:$V$501,BallByBall!$B$2:$B$501,A2592,BallByBall!$P$2:$P$501,B2592))</f>
        <v>0</v>
      </c>
      <c r="M2592">
        <f>IF(A2592="","",SUMIFS(BallByBall!$W$2:$W$501,BallByBall!$B$2:$B$501,A2592,BallByBall!$P$2:$P$501,B2592))</f>
        <v>0</v>
      </c>
      <c r="N2592">
        <f>IF(A2592="","",SUMIFS(BallByBall!$X$2:$X$501,BallByBall!$B$2:$B$501,A2592,BallByBall!$P$2:$P$501,B2592))</f>
        <v>0</v>
      </c>
      <c r="O2592">
        <f>IF(A2592="","",SUMIFS(OverSummary!$G$2:$G$101,OverSummary!$A$2:$A$101,A2592,OverSummary!$D$2:$D$101,B2592))</f>
        <v>0</v>
      </c>
      <c r="P2592">
        <f>IF(A2592="","",G2592*Rules!$B$13+H2592*Rules!$B$14+I2592*Rules!$B$15)</f>
        <v>0</v>
      </c>
      <c r="Q2592">
        <f>IF(A2592="","",IF(G2592&gt;=100,Rules!$B$18,IF(G2592&gt;=50,Rules!$B$17,IF(G2592&gt;=30,Rules!$B$16,0)))+IF(AND(F2592=1,D2592&lt;&gt;"BWL",G2592=0),Rules!$B$27,0))</f>
        <v>0</v>
      </c>
      <c r="R2592">
        <f>IF(A2592="","",J2592*Rules!$B$19+O2592*Rules!$B$22)</f>
        <v>0</v>
      </c>
      <c r="S2592">
        <f>IF(A2592="","",IF(J2592&gt;=4,Rules!$B$21,IF(J2592&gt;=3,Rules!$B$20,0)))</f>
        <v>0</v>
      </c>
      <c r="T2592">
        <f>IF(A2592="","",K2592*Rules!$B$23+L2592*Rules!$B$24+M2592*Rules!$B$25+N2592*Rules!$B$26)</f>
        <v>0</v>
      </c>
      <c r="U2592">
        <f t="shared" si="40"/>
        <v>0</v>
      </c>
    </row>
    <row r="2593" spans="1:21" x14ac:dyDescent="0.2">
      <c r="A2593" t="str">
        <f>MatchSquad!A2593</f>
        <v>M052</v>
      </c>
      <c r="B2593" t="str">
        <f>MatchSquad!B2593</f>
        <v>P067</v>
      </c>
      <c r="C2593" t="str">
        <f>MatchSquad!C2593</f>
        <v>Mohammed Siraj</v>
      </c>
      <c r="D2593" t="str">
        <f>MatchSquad!D2593</f>
        <v>BWL</v>
      </c>
      <c r="E2593" t="str">
        <f>MatchSquad!E2593</f>
        <v>GT</v>
      </c>
      <c r="F2593">
        <f>MatchSquad!G2593</f>
        <v>0</v>
      </c>
      <c r="G2593">
        <f>IF(A2593="","",SUMIFS(BallByBall!$I$2:$I$501,BallByBall!$B$2:$B$501,A2593,BallByBall!$F$2:$F$501,B2593))</f>
        <v>0</v>
      </c>
      <c r="H2593">
        <f>IF(A2593="","",COUNTIFS(BallByBall!$B$2:$B$501,A2593,BallByBall!$F$2:$F$501,B2593,BallByBall!$Q$2:$Q$501,1))</f>
        <v>0</v>
      </c>
      <c r="I2593">
        <f>IF(A2593="","",COUNTIFS(BallByBall!$B$2:$B$501,A2593,BallByBall!$F$2:$F$501,B2593,BallByBall!$R$2:$R$501,1))</f>
        <v>0</v>
      </c>
      <c r="J2593">
        <f>IF(A2593="","",SUMIFS(BallByBall!$T$2:$T$501,BallByBall!$B$2:$B$501,A2593,BallByBall!$H$2:$H$501,B2593))</f>
        <v>0</v>
      </c>
      <c r="K2593">
        <f>IF(A2593="","",SUMIFS(BallByBall!$U$2:$U$501,BallByBall!$B$2:$B$501,A2593,BallByBall!$P$2:$P$501,B2593))</f>
        <v>0</v>
      </c>
      <c r="L2593">
        <f>IF(A2593="","",SUMIFS(BallByBall!$V$2:$V$501,BallByBall!$B$2:$B$501,A2593,BallByBall!$P$2:$P$501,B2593))</f>
        <v>0</v>
      </c>
      <c r="M2593">
        <f>IF(A2593="","",SUMIFS(BallByBall!$W$2:$W$501,BallByBall!$B$2:$B$501,A2593,BallByBall!$P$2:$P$501,B2593))</f>
        <v>0</v>
      </c>
      <c r="N2593">
        <f>IF(A2593="","",SUMIFS(BallByBall!$X$2:$X$501,BallByBall!$B$2:$B$501,A2593,BallByBall!$P$2:$P$501,B2593))</f>
        <v>0</v>
      </c>
      <c r="O2593">
        <f>IF(A2593="","",SUMIFS(OverSummary!$G$2:$G$101,OverSummary!$A$2:$A$101,A2593,OverSummary!$D$2:$D$101,B2593))</f>
        <v>0</v>
      </c>
      <c r="P2593">
        <f>IF(A2593="","",G2593*Rules!$B$13+H2593*Rules!$B$14+I2593*Rules!$B$15)</f>
        <v>0</v>
      </c>
      <c r="Q2593">
        <f>IF(A2593="","",IF(G2593&gt;=100,Rules!$B$18,IF(G2593&gt;=50,Rules!$B$17,IF(G2593&gt;=30,Rules!$B$16,0)))+IF(AND(F2593=1,D2593&lt;&gt;"BWL",G2593=0),Rules!$B$27,0))</f>
        <v>0</v>
      </c>
      <c r="R2593">
        <f>IF(A2593="","",J2593*Rules!$B$19+O2593*Rules!$B$22)</f>
        <v>0</v>
      </c>
      <c r="S2593">
        <f>IF(A2593="","",IF(J2593&gt;=4,Rules!$B$21,IF(J2593&gt;=3,Rules!$B$20,0)))</f>
        <v>0</v>
      </c>
      <c r="T2593">
        <f>IF(A2593="","",K2593*Rules!$B$23+L2593*Rules!$B$24+M2593*Rules!$B$25+N2593*Rules!$B$26)</f>
        <v>0</v>
      </c>
      <c r="U2593">
        <f t="shared" si="40"/>
        <v>0</v>
      </c>
    </row>
    <row r="2594" spans="1:21" x14ac:dyDescent="0.2">
      <c r="A2594" t="str">
        <f>MatchSquad!A2594</f>
        <v>M052</v>
      </c>
      <c r="B2594" t="str">
        <f>MatchSquad!B2594</f>
        <v>P068</v>
      </c>
      <c r="C2594" t="str">
        <f>MatchSquad!C2594</f>
        <v>Prasidh Krishna</v>
      </c>
      <c r="D2594" t="str">
        <f>MatchSquad!D2594</f>
        <v>BWL</v>
      </c>
      <c r="E2594" t="str">
        <f>MatchSquad!E2594</f>
        <v>GT</v>
      </c>
      <c r="F2594">
        <f>MatchSquad!G2594</f>
        <v>0</v>
      </c>
      <c r="G2594">
        <f>IF(A2594="","",SUMIFS(BallByBall!$I$2:$I$501,BallByBall!$B$2:$B$501,A2594,BallByBall!$F$2:$F$501,B2594))</f>
        <v>0</v>
      </c>
      <c r="H2594">
        <f>IF(A2594="","",COUNTIFS(BallByBall!$B$2:$B$501,A2594,BallByBall!$F$2:$F$501,B2594,BallByBall!$Q$2:$Q$501,1))</f>
        <v>0</v>
      </c>
      <c r="I2594">
        <f>IF(A2594="","",COUNTIFS(BallByBall!$B$2:$B$501,A2594,BallByBall!$F$2:$F$501,B2594,BallByBall!$R$2:$R$501,1))</f>
        <v>0</v>
      </c>
      <c r="J2594">
        <f>IF(A2594="","",SUMIFS(BallByBall!$T$2:$T$501,BallByBall!$B$2:$B$501,A2594,BallByBall!$H$2:$H$501,B2594))</f>
        <v>0</v>
      </c>
      <c r="K2594">
        <f>IF(A2594="","",SUMIFS(BallByBall!$U$2:$U$501,BallByBall!$B$2:$B$501,A2594,BallByBall!$P$2:$P$501,B2594))</f>
        <v>0</v>
      </c>
      <c r="L2594">
        <f>IF(A2594="","",SUMIFS(BallByBall!$V$2:$V$501,BallByBall!$B$2:$B$501,A2594,BallByBall!$P$2:$P$501,B2594))</f>
        <v>0</v>
      </c>
      <c r="M2594">
        <f>IF(A2594="","",SUMIFS(BallByBall!$W$2:$W$501,BallByBall!$B$2:$B$501,A2594,BallByBall!$P$2:$P$501,B2594))</f>
        <v>0</v>
      </c>
      <c r="N2594">
        <f>IF(A2594="","",SUMIFS(BallByBall!$X$2:$X$501,BallByBall!$B$2:$B$501,A2594,BallByBall!$P$2:$P$501,B2594))</f>
        <v>0</v>
      </c>
      <c r="O2594">
        <f>IF(A2594="","",SUMIFS(OverSummary!$G$2:$G$101,OverSummary!$A$2:$A$101,A2594,OverSummary!$D$2:$D$101,B2594))</f>
        <v>0</v>
      </c>
      <c r="P2594">
        <f>IF(A2594="","",G2594*Rules!$B$13+H2594*Rules!$B$14+I2594*Rules!$B$15)</f>
        <v>0</v>
      </c>
      <c r="Q2594">
        <f>IF(A2594="","",IF(G2594&gt;=100,Rules!$B$18,IF(G2594&gt;=50,Rules!$B$17,IF(G2594&gt;=30,Rules!$B$16,0)))+IF(AND(F2594=1,D2594&lt;&gt;"BWL",G2594=0),Rules!$B$27,0))</f>
        <v>0</v>
      </c>
      <c r="R2594">
        <f>IF(A2594="","",J2594*Rules!$B$19+O2594*Rules!$B$22)</f>
        <v>0</v>
      </c>
      <c r="S2594">
        <f>IF(A2594="","",IF(J2594&gt;=4,Rules!$B$21,IF(J2594&gt;=3,Rules!$B$20,0)))</f>
        <v>0</v>
      </c>
      <c r="T2594">
        <f>IF(A2594="","",K2594*Rules!$B$23+L2594*Rules!$B$24+M2594*Rules!$B$25+N2594*Rules!$B$26)</f>
        <v>0</v>
      </c>
      <c r="U2594">
        <f t="shared" si="40"/>
        <v>0</v>
      </c>
    </row>
    <row r="2595" spans="1:21" x14ac:dyDescent="0.2">
      <c r="A2595" t="str">
        <f>MatchSquad!A2595</f>
        <v>M052</v>
      </c>
      <c r="B2595" t="str">
        <f>MatchSquad!B2595</f>
        <v>P069</v>
      </c>
      <c r="C2595" t="str">
        <f>MatchSquad!C2595</f>
        <v>Manav Suthar</v>
      </c>
      <c r="D2595" t="str">
        <f>MatchSquad!D2595</f>
        <v>BWL</v>
      </c>
      <c r="E2595" t="str">
        <f>MatchSquad!E2595</f>
        <v>GT</v>
      </c>
      <c r="F2595">
        <f>MatchSquad!G2595</f>
        <v>0</v>
      </c>
      <c r="G2595">
        <f>IF(A2595="","",SUMIFS(BallByBall!$I$2:$I$501,BallByBall!$B$2:$B$501,A2595,BallByBall!$F$2:$F$501,B2595))</f>
        <v>0</v>
      </c>
      <c r="H2595">
        <f>IF(A2595="","",COUNTIFS(BallByBall!$B$2:$B$501,A2595,BallByBall!$F$2:$F$501,B2595,BallByBall!$Q$2:$Q$501,1))</f>
        <v>0</v>
      </c>
      <c r="I2595">
        <f>IF(A2595="","",COUNTIFS(BallByBall!$B$2:$B$501,A2595,BallByBall!$F$2:$F$501,B2595,BallByBall!$R$2:$R$501,1))</f>
        <v>0</v>
      </c>
      <c r="J2595">
        <f>IF(A2595="","",SUMIFS(BallByBall!$T$2:$T$501,BallByBall!$B$2:$B$501,A2595,BallByBall!$H$2:$H$501,B2595))</f>
        <v>0</v>
      </c>
      <c r="K2595">
        <f>IF(A2595="","",SUMIFS(BallByBall!$U$2:$U$501,BallByBall!$B$2:$B$501,A2595,BallByBall!$P$2:$P$501,B2595))</f>
        <v>0</v>
      </c>
      <c r="L2595">
        <f>IF(A2595="","",SUMIFS(BallByBall!$V$2:$V$501,BallByBall!$B$2:$B$501,A2595,BallByBall!$P$2:$P$501,B2595))</f>
        <v>0</v>
      </c>
      <c r="M2595">
        <f>IF(A2595="","",SUMIFS(BallByBall!$W$2:$W$501,BallByBall!$B$2:$B$501,A2595,BallByBall!$P$2:$P$501,B2595))</f>
        <v>0</v>
      </c>
      <c r="N2595">
        <f>IF(A2595="","",SUMIFS(BallByBall!$X$2:$X$501,BallByBall!$B$2:$B$501,A2595,BallByBall!$P$2:$P$501,B2595))</f>
        <v>0</v>
      </c>
      <c r="O2595">
        <f>IF(A2595="","",SUMIFS(OverSummary!$G$2:$G$101,OverSummary!$A$2:$A$101,A2595,OverSummary!$D$2:$D$101,B2595))</f>
        <v>0</v>
      </c>
      <c r="P2595">
        <f>IF(A2595="","",G2595*Rules!$B$13+H2595*Rules!$B$14+I2595*Rules!$B$15)</f>
        <v>0</v>
      </c>
      <c r="Q2595">
        <f>IF(A2595="","",IF(G2595&gt;=100,Rules!$B$18,IF(G2595&gt;=50,Rules!$B$17,IF(G2595&gt;=30,Rules!$B$16,0)))+IF(AND(F2595=1,D2595&lt;&gt;"BWL",G2595=0),Rules!$B$27,0))</f>
        <v>0</v>
      </c>
      <c r="R2595">
        <f>IF(A2595="","",J2595*Rules!$B$19+O2595*Rules!$B$22)</f>
        <v>0</v>
      </c>
      <c r="S2595">
        <f>IF(A2595="","",IF(J2595&gt;=4,Rules!$B$21,IF(J2595&gt;=3,Rules!$B$20,0)))</f>
        <v>0</v>
      </c>
      <c r="T2595">
        <f>IF(A2595="","",K2595*Rules!$B$23+L2595*Rules!$B$24+M2595*Rules!$B$25+N2595*Rules!$B$26)</f>
        <v>0</v>
      </c>
      <c r="U2595">
        <f t="shared" si="40"/>
        <v>0</v>
      </c>
    </row>
    <row r="2596" spans="1:21" x14ac:dyDescent="0.2">
      <c r="A2596" t="str">
        <f>MatchSquad!A2596</f>
        <v>M052</v>
      </c>
      <c r="B2596" t="str">
        <f>MatchSquad!B2596</f>
        <v>P070</v>
      </c>
      <c r="C2596" t="str">
        <f>MatchSquad!C2596</f>
        <v>Gurnoor Singh Brar</v>
      </c>
      <c r="D2596" t="str">
        <f>MatchSquad!D2596</f>
        <v>BWL</v>
      </c>
      <c r="E2596" t="str">
        <f>MatchSquad!E2596</f>
        <v>GT</v>
      </c>
      <c r="F2596">
        <f>MatchSquad!G2596</f>
        <v>0</v>
      </c>
      <c r="G2596">
        <f>IF(A2596="","",SUMIFS(BallByBall!$I$2:$I$501,BallByBall!$B$2:$B$501,A2596,BallByBall!$F$2:$F$501,B2596))</f>
        <v>0</v>
      </c>
      <c r="H2596">
        <f>IF(A2596="","",COUNTIFS(BallByBall!$B$2:$B$501,A2596,BallByBall!$F$2:$F$501,B2596,BallByBall!$Q$2:$Q$501,1))</f>
        <v>0</v>
      </c>
      <c r="I2596">
        <f>IF(A2596="","",COUNTIFS(BallByBall!$B$2:$B$501,A2596,BallByBall!$F$2:$F$501,B2596,BallByBall!$R$2:$R$501,1))</f>
        <v>0</v>
      </c>
      <c r="J2596">
        <f>IF(A2596="","",SUMIFS(BallByBall!$T$2:$T$501,BallByBall!$B$2:$B$501,A2596,BallByBall!$H$2:$H$501,B2596))</f>
        <v>0</v>
      </c>
      <c r="K2596">
        <f>IF(A2596="","",SUMIFS(BallByBall!$U$2:$U$501,BallByBall!$B$2:$B$501,A2596,BallByBall!$P$2:$P$501,B2596))</f>
        <v>0</v>
      </c>
      <c r="L2596">
        <f>IF(A2596="","",SUMIFS(BallByBall!$V$2:$V$501,BallByBall!$B$2:$B$501,A2596,BallByBall!$P$2:$P$501,B2596))</f>
        <v>0</v>
      </c>
      <c r="M2596">
        <f>IF(A2596="","",SUMIFS(BallByBall!$W$2:$W$501,BallByBall!$B$2:$B$501,A2596,BallByBall!$P$2:$P$501,B2596))</f>
        <v>0</v>
      </c>
      <c r="N2596">
        <f>IF(A2596="","",SUMIFS(BallByBall!$X$2:$X$501,BallByBall!$B$2:$B$501,A2596,BallByBall!$P$2:$P$501,B2596))</f>
        <v>0</v>
      </c>
      <c r="O2596">
        <f>IF(A2596="","",SUMIFS(OverSummary!$G$2:$G$101,OverSummary!$A$2:$A$101,A2596,OverSummary!$D$2:$D$101,B2596))</f>
        <v>0</v>
      </c>
      <c r="P2596">
        <f>IF(A2596="","",G2596*Rules!$B$13+H2596*Rules!$B$14+I2596*Rules!$B$15)</f>
        <v>0</v>
      </c>
      <c r="Q2596">
        <f>IF(A2596="","",IF(G2596&gt;=100,Rules!$B$18,IF(G2596&gt;=50,Rules!$B$17,IF(G2596&gt;=30,Rules!$B$16,0)))+IF(AND(F2596=1,D2596&lt;&gt;"BWL",G2596=0),Rules!$B$27,0))</f>
        <v>0</v>
      </c>
      <c r="R2596">
        <f>IF(A2596="","",J2596*Rules!$B$19+O2596*Rules!$B$22)</f>
        <v>0</v>
      </c>
      <c r="S2596">
        <f>IF(A2596="","",IF(J2596&gt;=4,Rules!$B$21,IF(J2596&gt;=3,Rules!$B$20,0)))</f>
        <v>0</v>
      </c>
      <c r="T2596">
        <f>IF(A2596="","",K2596*Rules!$B$23+L2596*Rules!$B$24+M2596*Rules!$B$25+N2596*Rules!$B$26)</f>
        <v>0</v>
      </c>
      <c r="U2596">
        <f t="shared" si="40"/>
        <v>0</v>
      </c>
    </row>
    <row r="2597" spans="1:21" x14ac:dyDescent="0.2">
      <c r="A2597" t="str">
        <f>MatchSquad!A2597</f>
        <v>M052</v>
      </c>
      <c r="B2597" t="str">
        <f>MatchSquad!B2597</f>
        <v>P071</v>
      </c>
      <c r="C2597" t="str">
        <f>MatchSquad!C2597</f>
        <v>Ishant Sharma</v>
      </c>
      <c r="D2597" t="str">
        <f>MatchSquad!D2597</f>
        <v>BWL</v>
      </c>
      <c r="E2597" t="str">
        <f>MatchSquad!E2597</f>
        <v>GT</v>
      </c>
      <c r="F2597">
        <f>MatchSquad!G2597</f>
        <v>0</v>
      </c>
      <c r="G2597">
        <f>IF(A2597="","",SUMIFS(BallByBall!$I$2:$I$501,BallByBall!$B$2:$B$501,A2597,BallByBall!$F$2:$F$501,B2597))</f>
        <v>0</v>
      </c>
      <c r="H2597">
        <f>IF(A2597="","",COUNTIFS(BallByBall!$B$2:$B$501,A2597,BallByBall!$F$2:$F$501,B2597,BallByBall!$Q$2:$Q$501,1))</f>
        <v>0</v>
      </c>
      <c r="I2597">
        <f>IF(A2597="","",COUNTIFS(BallByBall!$B$2:$B$501,A2597,BallByBall!$F$2:$F$501,B2597,BallByBall!$R$2:$R$501,1))</f>
        <v>0</v>
      </c>
      <c r="J2597">
        <f>IF(A2597="","",SUMIFS(BallByBall!$T$2:$T$501,BallByBall!$B$2:$B$501,A2597,BallByBall!$H$2:$H$501,B2597))</f>
        <v>0</v>
      </c>
      <c r="K2597">
        <f>IF(A2597="","",SUMIFS(BallByBall!$U$2:$U$501,BallByBall!$B$2:$B$501,A2597,BallByBall!$P$2:$P$501,B2597))</f>
        <v>0</v>
      </c>
      <c r="L2597">
        <f>IF(A2597="","",SUMIFS(BallByBall!$V$2:$V$501,BallByBall!$B$2:$B$501,A2597,BallByBall!$P$2:$P$501,B2597))</f>
        <v>0</v>
      </c>
      <c r="M2597">
        <f>IF(A2597="","",SUMIFS(BallByBall!$W$2:$W$501,BallByBall!$B$2:$B$501,A2597,BallByBall!$P$2:$P$501,B2597))</f>
        <v>0</v>
      </c>
      <c r="N2597">
        <f>IF(A2597="","",SUMIFS(BallByBall!$X$2:$X$501,BallByBall!$B$2:$B$501,A2597,BallByBall!$P$2:$P$501,B2597))</f>
        <v>0</v>
      </c>
      <c r="O2597">
        <f>IF(A2597="","",SUMIFS(OverSummary!$G$2:$G$101,OverSummary!$A$2:$A$101,A2597,OverSummary!$D$2:$D$101,B2597))</f>
        <v>0</v>
      </c>
      <c r="P2597">
        <f>IF(A2597="","",G2597*Rules!$B$13+H2597*Rules!$B$14+I2597*Rules!$B$15)</f>
        <v>0</v>
      </c>
      <c r="Q2597">
        <f>IF(A2597="","",IF(G2597&gt;=100,Rules!$B$18,IF(G2597&gt;=50,Rules!$B$17,IF(G2597&gt;=30,Rules!$B$16,0)))+IF(AND(F2597=1,D2597&lt;&gt;"BWL",G2597=0),Rules!$B$27,0))</f>
        <v>0</v>
      </c>
      <c r="R2597">
        <f>IF(A2597="","",J2597*Rules!$B$19+O2597*Rules!$B$22)</f>
        <v>0</v>
      </c>
      <c r="S2597">
        <f>IF(A2597="","",IF(J2597&gt;=4,Rules!$B$21,IF(J2597&gt;=3,Rules!$B$20,0)))</f>
        <v>0</v>
      </c>
      <c r="T2597">
        <f>IF(A2597="","",K2597*Rules!$B$23+L2597*Rules!$B$24+M2597*Rules!$B$25+N2597*Rules!$B$26)</f>
        <v>0</v>
      </c>
      <c r="U2597">
        <f t="shared" si="40"/>
        <v>0</v>
      </c>
    </row>
    <row r="2598" spans="1:21" x14ac:dyDescent="0.2">
      <c r="A2598" t="str">
        <f>MatchSquad!A2598</f>
        <v>M052</v>
      </c>
      <c r="B2598" t="str">
        <f>MatchSquad!B2598</f>
        <v>P072</v>
      </c>
      <c r="C2598" t="str">
        <f>MatchSquad!C2598</f>
        <v>Ashok Sharma</v>
      </c>
      <c r="D2598" t="str">
        <f>MatchSquad!D2598</f>
        <v>BWL</v>
      </c>
      <c r="E2598" t="str">
        <f>MatchSquad!E2598</f>
        <v>GT</v>
      </c>
      <c r="F2598">
        <f>MatchSquad!G2598</f>
        <v>0</v>
      </c>
      <c r="G2598">
        <f>IF(A2598="","",SUMIFS(BallByBall!$I$2:$I$501,BallByBall!$B$2:$B$501,A2598,BallByBall!$F$2:$F$501,B2598))</f>
        <v>0</v>
      </c>
      <c r="H2598">
        <f>IF(A2598="","",COUNTIFS(BallByBall!$B$2:$B$501,A2598,BallByBall!$F$2:$F$501,B2598,BallByBall!$Q$2:$Q$501,1))</f>
        <v>0</v>
      </c>
      <c r="I2598">
        <f>IF(A2598="","",COUNTIFS(BallByBall!$B$2:$B$501,A2598,BallByBall!$F$2:$F$501,B2598,BallByBall!$R$2:$R$501,1))</f>
        <v>0</v>
      </c>
      <c r="J2598">
        <f>IF(A2598="","",SUMIFS(BallByBall!$T$2:$T$501,BallByBall!$B$2:$B$501,A2598,BallByBall!$H$2:$H$501,B2598))</f>
        <v>0</v>
      </c>
      <c r="K2598">
        <f>IF(A2598="","",SUMIFS(BallByBall!$U$2:$U$501,BallByBall!$B$2:$B$501,A2598,BallByBall!$P$2:$P$501,B2598))</f>
        <v>0</v>
      </c>
      <c r="L2598">
        <f>IF(A2598="","",SUMIFS(BallByBall!$V$2:$V$501,BallByBall!$B$2:$B$501,A2598,BallByBall!$P$2:$P$501,B2598))</f>
        <v>0</v>
      </c>
      <c r="M2598">
        <f>IF(A2598="","",SUMIFS(BallByBall!$W$2:$W$501,BallByBall!$B$2:$B$501,A2598,BallByBall!$P$2:$P$501,B2598))</f>
        <v>0</v>
      </c>
      <c r="N2598">
        <f>IF(A2598="","",SUMIFS(BallByBall!$X$2:$X$501,BallByBall!$B$2:$B$501,A2598,BallByBall!$P$2:$P$501,B2598))</f>
        <v>0</v>
      </c>
      <c r="O2598">
        <f>IF(A2598="","",SUMIFS(OverSummary!$G$2:$G$101,OverSummary!$A$2:$A$101,A2598,OverSummary!$D$2:$D$101,B2598))</f>
        <v>0</v>
      </c>
      <c r="P2598">
        <f>IF(A2598="","",G2598*Rules!$B$13+H2598*Rules!$B$14+I2598*Rules!$B$15)</f>
        <v>0</v>
      </c>
      <c r="Q2598">
        <f>IF(A2598="","",IF(G2598&gt;=100,Rules!$B$18,IF(G2598&gt;=50,Rules!$B$17,IF(G2598&gt;=30,Rules!$B$16,0)))+IF(AND(F2598=1,D2598&lt;&gt;"BWL",G2598=0),Rules!$B$27,0))</f>
        <v>0</v>
      </c>
      <c r="R2598">
        <f>IF(A2598="","",J2598*Rules!$B$19+O2598*Rules!$B$22)</f>
        <v>0</v>
      </c>
      <c r="S2598">
        <f>IF(A2598="","",IF(J2598&gt;=4,Rules!$B$21,IF(J2598&gt;=3,Rules!$B$20,0)))</f>
        <v>0</v>
      </c>
      <c r="T2598">
        <f>IF(A2598="","",K2598*Rules!$B$23+L2598*Rules!$B$24+M2598*Rules!$B$25+N2598*Rules!$B$26)</f>
        <v>0</v>
      </c>
      <c r="U2598">
        <f t="shared" si="40"/>
        <v>0</v>
      </c>
    </row>
    <row r="2599" spans="1:21" x14ac:dyDescent="0.2">
      <c r="A2599" t="str">
        <f>MatchSquad!A2599</f>
        <v>M052</v>
      </c>
      <c r="B2599" t="str">
        <f>MatchSquad!B2599</f>
        <v>P073</v>
      </c>
      <c r="C2599" t="str">
        <f>MatchSquad!C2599</f>
        <v>Luke Wood</v>
      </c>
      <c r="D2599" t="str">
        <f>MatchSquad!D2599</f>
        <v>BWL</v>
      </c>
      <c r="E2599" t="str">
        <f>MatchSquad!E2599</f>
        <v>GT</v>
      </c>
      <c r="F2599">
        <f>MatchSquad!G2599</f>
        <v>0</v>
      </c>
      <c r="G2599">
        <f>IF(A2599="","",SUMIFS(BallByBall!$I$2:$I$501,BallByBall!$B$2:$B$501,A2599,BallByBall!$F$2:$F$501,B2599))</f>
        <v>0</v>
      </c>
      <c r="H2599">
        <f>IF(A2599="","",COUNTIFS(BallByBall!$B$2:$B$501,A2599,BallByBall!$F$2:$F$501,B2599,BallByBall!$Q$2:$Q$501,1))</f>
        <v>0</v>
      </c>
      <c r="I2599">
        <f>IF(A2599="","",COUNTIFS(BallByBall!$B$2:$B$501,A2599,BallByBall!$F$2:$F$501,B2599,BallByBall!$R$2:$R$501,1))</f>
        <v>0</v>
      </c>
      <c r="J2599">
        <f>IF(A2599="","",SUMIFS(BallByBall!$T$2:$T$501,BallByBall!$B$2:$B$501,A2599,BallByBall!$H$2:$H$501,B2599))</f>
        <v>0</v>
      </c>
      <c r="K2599">
        <f>IF(A2599="","",SUMIFS(BallByBall!$U$2:$U$501,BallByBall!$B$2:$B$501,A2599,BallByBall!$P$2:$P$501,B2599))</f>
        <v>0</v>
      </c>
      <c r="L2599">
        <f>IF(A2599="","",SUMIFS(BallByBall!$V$2:$V$501,BallByBall!$B$2:$B$501,A2599,BallByBall!$P$2:$P$501,B2599))</f>
        <v>0</v>
      </c>
      <c r="M2599">
        <f>IF(A2599="","",SUMIFS(BallByBall!$W$2:$W$501,BallByBall!$B$2:$B$501,A2599,BallByBall!$P$2:$P$501,B2599))</f>
        <v>0</v>
      </c>
      <c r="N2599">
        <f>IF(A2599="","",SUMIFS(BallByBall!$X$2:$X$501,BallByBall!$B$2:$B$501,A2599,BallByBall!$P$2:$P$501,B2599))</f>
        <v>0</v>
      </c>
      <c r="O2599">
        <f>IF(A2599="","",SUMIFS(OverSummary!$G$2:$G$101,OverSummary!$A$2:$A$101,A2599,OverSummary!$D$2:$D$101,B2599))</f>
        <v>0</v>
      </c>
      <c r="P2599">
        <f>IF(A2599="","",G2599*Rules!$B$13+H2599*Rules!$B$14+I2599*Rules!$B$15)</f>
        <v>0</v>
      </c>
      <c r="Q2599">
        <f>IF(A2599="","",IF(G2599&gt;=100,Rules!$B$18,IF(G2599&gt;=50,Rules!$B$17,IF(G2599&gt;=30,Rules!$B$16,0)))+IF(AND(F2599=1,D2599&lt;&gt;"BWL",G2599=0),Rules!$B$27,0))</f>
        <v>0</v>
      </c>
      <c r="R2599">
        <f>IF(A2599="","",J2599*Rules!$B$19+O2599*Rules!$B$22)</f>
        <v>0</v>
      </c>
      <c r="S2599">
        <f>IF(A2599="","",IF(J2599&gt;=4,Rules!$B$21,IF(J2599&gt;=3,Rules!$B$20,0)))</f>
        <v>0</v>
      </c>
      <c r="T2599">
        <f>IF(A2599="","",K2599*Rules!$B$23+L2599*Rules!$B$24+M2599*Rules!$B$25+N2599*Rules!$B$26)</f>
        <v>0</v>
      </c>
      <c r="U2599">
        <f t="shared" si="40"/>
        <v>0</v>
      </c>
    </row>
    <row r="2600" spans="1:21" x14ac:dyDescent="0.2">
      <c r="A2600" t="str">
        <f>MatchSquad!A2600</f>
        <v>M052</v>
      </c>
      <c r="B2600" t="str">
        <f>MatchSquad!B2600</f>
        <v>P074</v>
      </c>
      <c r="C2600" t="str">
        <f>MatchSquad!C2600</f>
        <v>Kulwant Khejroliya</v>
      </c>
      <c r="D2600" t="str">
        <f>MatchSquad!D2600</f>
        <v>BWL</v>
      </c>
      <c r="E2600" t="str">
        <f>MatchSquad!E2600</f>
        <v>GT</v>
      </c>
      <c r="F2600">
        <f>MatchSquad!G2600</f>
        <v>0</v>
      </c>
      <c r="G2600">
        <f>IF(A2600="","",SUMIFS(BallByBall!$I$2:$I$501,BallByBall!$B$2:$B$501,A2600,BallByBall!$F$2:$F$501,B2600))</f>
        <v>0</v>
      </c>
      <c r="H2600">
        <f>IF(A2600="","",COUNTIFS(BallByBall!$B$2:$B$501,A2600,BallByBall!$F$2:$F$501,B2600,BallByBall!$Q$2:$Q$501,1))</f>
        <v>0</v>
      </c>
      <c r="I2600">
        <f>IF(A2600="","",COUNTIFS(BallByBall!$B$2:$B$501,A2600,BallByBall!$F$2:$F$501,B2600,BallByBall!$R$2:$R$501,1))</f>
        <v>0</v>
      </c>
      <c r="J2600">
        <f>IF(A2600="","",SUMIFS(BallByBall!$T$2:$T$501,BallByBall!$B$2:$B$501,A2600,BallByBall!$H$2:$H$501,B2600))</f>
        <v>0</v>
      </c>
      <c r="K2600">
        <f>IF(A2600="","",SUMIFS(BallByBall!$U$2:$U$501,BallByBall!$B$2:$B$501,A2600,BallByBall!$P$2:$P$501,B2600))</f>
        <v>0</v>
      </c>
      <c r="L2600">
        <f>IF(A2600="","",SUMIFS(BallByBall!$V$2:$V$501,BallByBall!$B$2:$B$501,A2600,BallByBall!$P$2:$P$501,B2600))</f>
        <v>0</v>
      </c>
      <c r="M2600">
        <f>IF(A2600="","",SUMIFS(BallByBall!$W$2:$W$501,BallByBall!$B$2:$B$501,A2600,BallByBall!$P$2:$P$501,B2600))</f>
        <v>0</v>
      </c>
      <c r="N2600">
        <f>IF(A2600="","",SUMIFS(BallByBall!$X$2:$X$501,BallByBall!$B$2:$B$501,A2600,BallByBall!$P$2:$P$501,B2600))</f>
        <v>0</v>
      </c>
      <c r="O2600">
        <f>IF(A2600="","",SUMIFS(OverSummary!$G$2:$G$101,OverSummary!$A$2:$A$101,A2600,OverSummary!$D$2:$D$101,B2600))</f>
        <v>0</v>
      </c>
      <c r="P2600">
        <f>IF(A2600="","",G2600*Rules!$B$13+H2600*Rules!$B$14+I2600*Rules!$B$15)</f>
        <v>0</v>
      </c>
      <c r="Q2600">
        <f>IF(A2600="","",IF(G2600&gt;=100,Rules!$B$18,IF(G2600&gt;=50,Rules!$B$17,IF(G2600&gt;=30,Rules!$B$16,0)))+IF(AND(F2600=1,D2600&lt;&gt;"BWL",G2600=0),Rules!$B$27,0))</f>
        <v>0</v>
      </c>
      <c r="R2600">
        <f>IF(A2600="","",J2600*Rules!$B$19+O2600*Rules!$B$22)</f>
        <v>0</v>
      </c>
      <c r="S2600">
        <f>IF(A2600="","",IF(J2600&gt;=4,Rules!$B$21,IF(J2600&gt;=3,Rules!$B$20,0)))</f>
        <v>0</v>
      </c>
      <c r="T2600">
        <f>IF(A2600="","",K2600*Rules!$B$23+L2600*Rules!$B$24+M2600*Rules!$B$25+N2600*Rules!$B$26)</f>
        <v>0</v>
      </c>
      <c r="U2600">
        <f t="shared" si="40"/>
        <v>0</v>
      </c>
    </row>
    <row r="2601" spans="1:21" x14ac:dyDescent="0.2">
      <c r="A2601" t="str">
        <f>MatchSquad!A2601</f>
        <v>M052</v>
      </c>
      <c r="B2601" t="str">
        <f>MatchSquad!B2601</f>
        <v>P075</v>
      </c>
      <c r="C2601" t="str">
        <f>MatchSquad!C2601</f>
        <v>Rashid Khan</v>
      </c>
      <c r="D2601" t="str">
        <f>MatchSquad!D2601</f>
        <v>BWL</v>
      </c>
      <c r="E2601" t="str">
        <f>MatchSquad!E2601</f>
        <v>GT</v>
      </c>
      <c r="F2601">
        <f>MatchSquad!G2601</f>
        <v>0</v>
      </c>
      <c r="G2601">
        <f>IF(A2601="","",SUMIFS(BallByBall!$I$2:$I$501,BallByBall!$B$2:$B$501,A2601,BallByBall!$F$2:$F$501,B2601))</f>
        <v>0</v>
      </c>
      <c r="H2601">
        <f>IF(A2601="","",COUNTIFS(BallByBall!$B$2:$B$501,A2601,BallByBall!$F$2:$F$501,B2601,BallByBall!$Q$2:$Q$501,1))</f>
        <v>0</v>
      </c>
      <c r="I2601">
        <f>IF(A2601="","",COUNTIFS(BallByBall!$B$2:$B$501,A2601,BallByBall!$F$2:$F$501,B2601,BallByBall!$R$2:$R$501,1))</f>
        <v>0</v>
      </c>
      <c r="J2601">
        <f>IF(A2601="","",SUMIFS(BallByBall!$T$2:$T$501,BallByBall!$B$2:$B$501,A2601,BallByBall!$H$2:$H$501,B2601))</f>
        <v>0</v>
      </c>
      <c r="K2601">
        <f>IF(A2601="","",SUMIFS(BallByBall!$U$2:$U$501,BallByBall!$B$2:$B$501,A2601,BallByBall!$P$2:$P$501,B2601))</f>
        <v>0</v>
      </c>
      <c r="L2601">
        <f>IF(A2601="","",SUMIFS(BallByBall!$V$2:$V$501,BallByBall!$B$2:$B$501,A2601,BallByBall!$P$2:$P$501,B2601))</f>
        <v>0</v>
      </c>
      <c r="M2601">
        <f>IF(A2601="","",SUMIFS(BallByBall!$W$2:$W$501,BallByBall!$B$2:$B$501,A2601,BallByBall!$P$2:$P$501,B2601))</f>
        <v>0</v>
      </c>
      <c r="N2601">
        <f>IF(A2601="","",SUMIFS(BallByBall!$X$2:$X$501,BallByBall!$B$2:$B$501,A2601,BallByBall!$P$2:$P$501,B2601))</f>
        <v>0</v>
      </c>
      <c r="O2601">
        <f>IF(A2601="","",SUMIFS(OverSummary!$G$2:$G$101,OverSummary!$A$2:$A$101,A2601,OverSummary!$D$2:$D$101,B2601))</f>
        <v>0</v>
      </c>
      <c r="P2601">
        <f>IF(A2601="","",G2601*Rules!$B$13+H2601*Rules!$B$14+I2601*Rules!$B$15)</f>
        <v>0</v>
      </c>
      <c r="Q2601">
        <f>IF(A2601="","",IF(G2601&gt;=100,Rules!$B$18,IF(G2601&gt;=50,Rules!$B$17,IF(G2601&gt;=30,Rules!$B$16,0)))+IF(AND(F2601=1,D2601&lt;&gt;"BWL",G2601=0),Rules!$B$27,0))</f>
        <v>0</v>
      </c>
      <c r="R2601">
        <f>IF(A2601="","",J2601*Rules!$B$19+O2601*Rules!$B$22)</f>
        <v>0</v>
      </c>
      <c r="S2601">
        <f>IF(A2601="","",IF(J2601&gt;=4,Rules!$B$21,IF(J2601&gt;=3,Rules!$B$20,0)))</f>
        <v>0</v>
      </c>
      <c r="T2601">
        <f>IF(A2601="","",K2601*Rules!$B$23+L2601*Rules!$B$24+M2601*Rules!$B$25+N2601*Rules!$B$26)</f>
        <v>0</v>
      </c>
      <c r="U2601">
        <f t="shared" si="40"/>
        <v>0</v>
      </c>
    </row>
    <row r="2602" spans="1:21" x14ac:dyDescent="0.2">
      <c r="A2602" t="str">
        <f>MatchSquad!A2602</f>
        <v>M053</v>
      </c>
      <c r="B2602" t="str">
        <f>MatchSquad!B2602</f>
        <v>P001</v>
      </c>
      <c r="C2602" t="str">
        <f>MatchSquad!C2602</f>
        <v>Ruturaj Gaikwad</v>
      </c>
      <c r="D2602" t="str">
        <f>MatchSquad!D2602</f>
        <v>BAT</v>
      </c>
      <c r="E2602" t="str">
        <f>MatchSquad!E2602</f>
        <v>CSK</v>
      </c>
      <c r="F2602">
        <f>MatchSquad!G2602</f>
        <v>0</v>
      </c>
      <c r="G2602">
        <f>IF(A2602="","",SUMIFS(BallByBall!$I$2:$I$501,BallByBall!$B$2:$B$501,A2602,BallByBall!$F$2:$F$501,B2602))</f>
        <v>0</v>
      </c>
      <c r="H2602">
        <f>IF(A2602="","",COUNTIFS(BallByBall!$B$2:$B$501,A2602,BallByBall!$F$2:$F$501,B2602,BallByBall!$Q$2:$Q$501,1))</f>
        <v>0</v>
      </c>
      <c r="I2602">
        <f>IF(A2602="","",COUNTIFS(BallByBall!$B$2:$B$501,A2602,BallByBall!$F$2:$F$501,B2602,BallByBall!$R$2:$R$501,1))</f>
        <v>0</v>
      </c>
      <c r="J2602">
        <f>IF(A2602="","",SUMIFS(BallByBall!$T$2:$T$501,BallByBall!$B$2:$B$501,A2602,BallByBall!$H$2:$H$501,B2602))</f>
        <v>0</v>
      </c>
      <c r="K2602">
        <f>IF(A2602="","",SUMIFS(BallByBall!$U$2:$U$501,BallByBall!$B$2:$B$501,A2602,BallByBall!$P$2:$P$501,B2602))</f>
        <v>0</v>
      </c>
      <c r="L2602">
        <f>IF(A2602="","",SUMIFS(BallByBall!$V$2:$V$501,BallByBall!$B$2:$B$501,A2602,BallByBall!$P$2:$P$501,B2602))</f>
        <v>0</v>
      </c>
      <c r="M2602">
        <f>IF(A2602="","",SUMIFS(BallByBall!$W$2:$W$501,BallByBall!$B$2:$B$501,A2602,BallByBall!$P$2:$P$501,B2602))</f>
        <v>0</v>
      </c>
      <c r="N2602">
        <f>IF(A2602="","",SUMIFS(BallByBall!$X$2:$X$501,BallByBall!$B$2:$B$501,A2602,BallByBall!$P$2:$P$501,B2602))</f>
        <v>0</v>
      </c>
      <c r="O2602">
        <f>IF(A2602="","",SUMIFS(OverSummary!$G$2:$G$101,OverSummary!$A$2:$A$101,A2602,OverSummary!$D$2:$D$101,B2602))</f>
        <v>0</v>
      </c>
      <c r="P2602">
        <f>IF(A2602="","",G2602*Rules!$B$13+H2602*Rules!$B$14+I2602*Rules!$B$15)</f>
        <v>0</v>
      </c>
      <c r="Q2602">
        <f>IF(A2602="","",IF(G2602&gt;=100,Rules!$B$18,IF(G2602&gt;=50,Rules!$B$17,IF(G2602&gt;=30,Rules!$B$16,0)))+IF(AND(F2602=1,D2602&lt;&gt;"BWL",G2602=0),Rules!$B$27,0))</f>
        <v>0</v>
      </c>
      <c r="R2602">
        <f>IF(A2602="","",J2602*Rules!$B$19+O2602*Rules!$B$22)</f>
        <v>0</v>
      </c>
      <c r="S2602">
        <f>IF(A2602="","",IF(J2602&gt;=4,Rules!$B$21,IF(J2602&gt;=3,Rules!$B$20,0)))</f>
        <v>0</v>
      </c>
      <c r="T2602">
        <f>IF(A2602="","",K2602*Rules!$B$23+L2602*Rules!$B$24+M2602*Rules!$B$25+N2602*Rules!$B$26)</f>
        <v>0</v>
      </c>
      <c r="U2602">
        <f t="shared" si="40"/>
        <v>0</v>
      </c>
    </row>
    <row r="2603" spans="1:21" x14ac:dyDescent="0.2">
      <c r="A2603" t="str">
        <f>MatchSquad!A2603</f>
        <v>M053</v>
      </c>
      <c r="B2603" t="str">
        <f>MatchSquad!B2603</f>
        <v>P002</v>
      </c>
      <c r="C2603" t="str">
        <f>MatchSquad!C2603</f>
        <v>MS Dhoni</v>
      </c>
      <c r="D2603" t="str">
        <f>MatchSquad!D2603</f>
        <v>WK</v>
      </c>
      <c r="E2603" t="str">
        <f>MatchSquad!E2603</f>
        <v>CSK</v>
      </c>
      <c r="F2603">
        <f>MatchSquad!G2603</f>
        <v>0</v>
      </c>
      <c r="G2603">
        <f>IF(A2603="","",SUMIFS(BallByBall!$I$2:$I$501,BallByBall!$B$2:$B$501,A2603,BallByBall!$F$2:$F$501,B2603))</f>
        <v>0</v>
      </c>
      <c r="H2603">
        <f>IF(A2603="","",COUNTIFS(BallByBall!$B$2:$B$501,A2603,BallByBall!$F$2:$F$501,B2603,BallByBall!$Q$2:$Q$501,1))</f>
        <v>0</v>
      </c>
      <c r="I2603">
        <f>IF(A2603="","",COUNTIFS(BallByBall!$B$2:$B$501,A2603,BallByBall!$F$2:$F$501,B2603,BallByBall!$R$2:$R$501,1))</f>
        <v>0</v>
      </c>
      <c r="J2603">
        <f>IF(A2603="","",SUMIFS(BallByBall!$T$2:$T$501,BallByBall!$B$2:$B$501,A2603,BallByBall!$H$2:$H$501,B2603))</f>
        <v>0</v>
      </c>
      <c r="K2603">
        <f>IF(A2603="","",SUMIFS(BallByBall!$U$2:$U$501,BallByBall!$B$2:$B$501,A2603,BallByBall!$P$2:$P$501,B2603))</f>
        <v>0</v>
      </c>
      <c r="L2603">
        <f>IF(A2603="","",SUMIFS(BallByBall!$V$2:$V$501,BallByBall!$B$2:$B$501,A2603,BallByBall!$P$2:$P$501,B2603))</f>
        <v>0</v>
      </c>
      <c r="M2603">
        <f>IF(A2603="","",SUMIFS(BallByBall!$W$2:$W$501,BallByBall!$B$2:$B$501,A2603,BallByBall!$P$2:$P$501,B2603))</f>
        <v>0</v>
      </c>
      <c r="N2603">
        <f>IF(A2603="","",SUMIFS(BallByBall!$X$2:$X$501,BallByBall!$B$2:$B$501,A2603,BallByBall!$P$2:$P$501,B2603))</f>
        <v>0</v>
      </c>
      <c r="O2603">
        <f>IF(A2603="","",SUMIFS(OverSummary!$G$2:$G$101,OverSummary!$A$2:$A$101,A2603,OverSummary!$D$2:$D$101,B2603))</f>
        <v>0</v>
      </c>
      <c r="P2603">
        <f>IF(A2603="","",G2603*Rules!$B$13+H2603*Rules!$B$14+I2603*Rules!$B$15)</f>
        <v>0</v>
      </c>
      <c r="Q2603">
        <f>IF(A2603="","",IF(G2603&gt;=100,Rules!$B$18,IF(G2603&gt;=50,Rules!$B$17,IF(G2603&gt;=30,Rules!$B$16,0)))+IF(AND(F2603=1,D2603&lt;&gt;"BWL",G2603=0),Rules!$B$27,0))</f>
        <v>0</v>
      </c>
      <c r="R2603">
        <f>IF(A2603="","",J2603*Rules!$B$19+O2603*Rules!$B$22)</f>
        <v>0</v>
      </c>
      <c r="S2603">
        <f>IF(A2603="","",IF(J2603&gt;=4,Rules!$B$21,IF(J2603&gt;=3,Rules!$B$20,0)))</f>
        <v>0</v>
      </c>
      <c r="T2603">
        <f>IF(A2603="","",K2603*Rules!$B$23+L2603*Rules!$B$24+M2603*Rules!$B$25+N2603*Rules!$B$26)</f>
        <v>0</v>
      </c>
      <c r="U2603">
        <f t="shared" si="40"/>
        <v>0</v>
      </c>
    </row>
    <row r="2604" spans="1:21" x14ac:dyDescent="0.2">
      <c r="A2604" t="str">
        <f>MatchSquad!A2604</f>
        <v>M053</v>
      </c>
      <c r="B2604" t="str">
        <f>MatchSquad!B2604</f>
        <v>P003</v>
      </c>
      <c r="C2604" t="str">
        <f>MatchSquad!C2604</f>
        <v>Sanju Samson</v>
      </c>
      <c r="D2604" t="str">
        <f>MatchSquad!D2604</f>
        <v>WK</v>
      </c>
      <c r="E2604" t="str">
        <f>MatchSquad!E2604</f>
        <v>CSK</v>
      </c>
      <c r="F2604">
        <f>MatchSquad!G2604</f>
        <v>0</v>
      </c>
      <c r="G2604">
        <f>IF(A2604="","",SUMIFS(BallByBall!$I$2:$I$501,BallByBall!$B$2:$B$501,A2604,BallByBall!$F$2:$F$501,B2604))</f>
        <v>0</v>
      </c>
      <c r="H2604">
        <f>IF(A2604="","",COUNTIFS(BallByBall!$B$2:$B$501,A2604,BallByBall!$F$2:$F$501,B2604,BallByBall!$Q$2:$Q$501,1))</f>
        <v>0</v>
      </c>
      <c r="I2604">
        <f>IF(A2604="","",COUNTIFS(BallByBall!$B$2:$B$501,A2604,BallByBall!$F$2:$F$501,B2604,BallByBall!$R$2:$R$501,1))</f>
        <v>0</v>
      </c>
      <c r="J2604">
        <f>IF(A2604="","",SUMIFS(BallByBall!$T$2:$T$501,BallByBall!$B$2:$B$501,A2604,BallByBall!$H$2:$H$501,B2604))</f>
        <v>0</v>
      </c>
      <c r="K2604">
        <f>IF(A2604="","",SUMIFS(BallByBall!$U$2:$U$501,BallByBall!$B$2:$B$501,A2604,BallByBall!$P$2:$P$501,B2604))</f>
        <v>0</v>
      </c>
      <c r="L2604">
        <f>IF(A2604="","",SUMIFS(BallByBall!$V$2:$V$501,BallByBall!$B$2:$B$501,A2604,BallByBall!$P$2:$P$501,B2604))</f>
        <v>0</v>
      </c>
      <c r="M2604">
        <f>IF(A2604="","",SUMIFS(BallByBall!$W$2:$W$501,BallByBall!$B$2:$B$501,A2604,BallByBall!$P$2:$P$501,B2604))</f>
        <v>0</v>
      </c>
      <c r="N2604">
        <f>IF(A2604="","",SUMIFS(BallByBall!$X$2:$X$501,BallByBall!$B$2:$B$501,A2604,BallByBall!$P$2:$P$501,B2604))</f>
        <v>0</v>
      </c>
      <c r="O2604">
        <f>IF(A2604="","",SUMIFS(OverSummary!$G$2:$G$101,OverSummary!$A$2:$A$101,A2604,OverSummary!$D$2:$D$101,B2604))</f>
        <v>0</v>
      </c>
      <c r="P2604">
        <f>IF(A2604="","",G2604*Rules!$B$13+H2604*Rules!$B$14+I2604*Rules!$B$15)</f>
        <v>0</v>
      </c>
      <c r="Q2604">
        <f>IF(A2604="","",IF(G2604&gt;=100,Rules!$B$18,IF(G2604&gt;=50,Rules!$B$17,IF(G2604&gt;=30,Rules!$B$16,0)))+IF(AND(F2604=1,D2604&lt;&gt;"BWL",G2604=0),Rules!$B$27,0))</f>
        <v>0</v>
      </c>
      <c r="R2604">
        <f>IF(A2604="","",J2604*Rules!$B$19+O2604*Rules!$B$22)</f>
        <v>0</v>
      </c>
      <c r="S2604">
        <f>IF(A2604="","",IF(J2604&gt;=4,Rules!$B$21,IF(J2604&gt;=3,Rules!$B$20,0)))</f>
        <v>0</v>
      </c>
      <c r="T2604">
        <f>IF(A2604="","",K2604*Rules!$B$23+L2604*Rules!$B$24+M2604*Rules!$B$25+N2604*Rules!$B$26)</f>
        <v>0</v>
      </c>
      <c r="U2604">
        <f t="shared" si="40"/>
        <v>0</v>
      </c>
    </row>
    <row r="2605" spans="1:21" x14ac:dyDescent="0.2">
      <c r="A2605" t="str">
        <f>MatchSquad!A2605</f>
        <v>M053</v>
      </c>
      <c r="B2605" t="str">
        <f>MatchSquad!B2605</f>
        <v>P004</v>
      </c>
      <c r="C2605" t="str">
        <f>MatchSquad!C2605</f>
        <v>Dewald Brevis</v>
      </c>
      <c r="D2605" t="str">
        <f>MatchSquad!D2605</f>
        <v>BAT</v>
      </c>
      <c r="E2605" t="str">
        <f>MatchSquad!E2605</f>
        <v>CSK</v>
      </c>
      <c r="F2605">
        <f>MatchSquad!G2605</f>
        <v>0</v>
      </c>
      <c r="G2605">
        <f>IF(A2605="","",SUMIFS(BallByBall!$I$2:$I$501,BallByBall!$B$2:$B$501,A2605,BallByBall!$F$2:$F$501,B2605))</f>
        <v>0</v>
      </c>
      <c r="H2605">
        <f>IF(A2605="","",COUNTIFS(BallByBall!$B$2:$B$501,A2605,BallByBall!$F$2:$F$501,B2605,BallByBall!$Q$2:$Q$501,1))</f>
        <v>0</v>
      </c>
      <c r="I2605">
        <f>IF(A2605="","",COUNTIFS(BallByBall!$B$2:$B$501,A2605,BallByBall!$F$2:$F$501,B2605,BallByBall!$R$2:$R$501,1))</f>
        <v>0</v>
      </c>
      <c r="J2605">
        <f>IF(A2605="","",SUMIFS(BallByBall!$T$2:$T$501,BallByBall!$B$2:$B$501,A2605,BallByBall!$H$2:$H$501,B2605))</f>
        <v>0</v>
      </c>
      <c r="K2605">
        <f>IF(A2605="","",SUMIFS(BallByBall!$U$2:$U$501,BallByBall!$B$2:$B$501,A2605,BallByBall!$P$2:$P$501,B2605))</f>
        <v>0</v>
      </c>
      <c r="L2605">
        <f>IF(A2605="","",SUMIFS(BallByBall!$V$2:$V$501,BallByBall!$B$2:$B$501,A2605,BallByBall!$P$2:$P$501,B2605))</f>
        <v>0</v>
      </c>
      <c r="M2605">
        <f>IF(A2605="","",SUMIFS(BallByBall!$W$2:$W$501,BallByBall!$B$2:$B$501,A2605,BallByBall!$P$2:$P$501,B2605))</f>
        <v>0</v>
      </c>
      <c r="N2605">
        <f>IF(A2605="","",SUMIFS(BallByBall!$X$2:$X$501,BallByBall!$B$2:$B$501,A2605,BallByBall!$P$2:$P$501,B2605))</f>
        <v>0</v>
      </c>
      <c r="O2605">
        <f>IF(A2605="","",SUMIFS(OverSummary!$G$2:$G$101,OverSummary!$A$2:$A$101,A2605,OverSummary!$D$2:$D$101,B2605))</f>
        <v>0</v>
      </c>
      <c r="P2605">
        <f>IF(A2605="","",G2605*Rules!$B$13+H2605*Rules!$B$14+I2605*Rules!$B$15)</f>
        <v>0</v>
      </c>
      <c r="Q2605">
        <f>IF(A2605="","",IF(G2605&gt;=100,Rules!$B$18,IF(G2605&gt;=50,Rules!$B$17,IF(G2605&gt;=30,Rules!$B$16,0)))+IF(AND(F2605=1,D2605&lt;&gt;"BWL",G2605=0),Rules!$B$27,0))</f>
        <v>0</v>
      </c>
      <c r="R2605">
        <f>IF(A2605="","",J2605*Rules!$B$19+O2605*Rules!$B$22)</f>
        <v>0</v>
      </c>
      <c r="S2605">
        <f>IF(A2605="","",IF(J2605&gt;=4,Rules!$B$21,IF(J2605&gt;=3,Rules!$B$20,0)))</f>
        <v>0</v>
      </c>
      <c r="T2605">
        <f>IF(A2605="","",K2605*Rules!$B$23+L2605*Rules!$B$24+M2605*Rules!$B$25+N2605*Rules!$B$26)</f>
        <v>0</v>
      </c>
      <c r="U2605">
        <f t="shared" si="40"/>
        <v>0</v>
      </c>
    </row>
    <row r="2606" spans="1:21" x14ac:dyDescent="0.2">
      <c r="A2606" t="str">
        <f>MatchSquad!A2606</f>
        <v>M053</v>
      </c>
      <c r="B2606" t="str">
        <f>MatchSquad!B2606</f>
        <v>P005</v>
      </c>
      <c r="C2606" t="str">
        <f>MatchSquad!C2606</f>
        <v>Ayush Mhatre</v>
      </c>
      <c r="D2606" t="str">
        <f>MatchSquad!D2606</f>
        <v>BAT</v>
      </c>
      <c r="E2606" t="str">
        <f>MatchSquad!E2606</f>
        <v>CSK</v>
      </c>
      <c r="F2606">
        <f>MatchSquad!G2606</f>
        <v>0</v>
      </c>
      <c r="G2606">
        <f>IF(A2606="","",SUMIFS(BallByBall!$I$2:$I$501,BallByBall!$B$2:$B$501,A2606,BallByBall!$F$2:$F$501,B2606))</f>
        <v>0</v>
      </c>
      <c r="H2606">
        <f>IF(A2606="","",COUNTIFS(BallByBall!$B$2:$B$501,A2606,BallByBall!$F$2:$F$501,B2606,BallByBall!$Q$2:$Q$501,1))</f>
        <v>0</v>
      </c>
      <c r="I2606">
        <f>IF(A2606="","",COUNTIFS(BallByBall!$B$2:$B$501,A2606,BallByBall!$F$2:$F$501,B2606,BallByBall!$R$2:$R$501,1))</f>
        <v>0</v>
      </c>
      <c r="J2606">
        <f>IF(A2606="","",SUMIFS(BallByBall!$T$2:$T$501,BallByBall!$B$2:$B$501,A2606,BallByBall!$H$2:$H$501,B2606))</f>
        <v>0</v>
      </c>
      <c r="K2606">
        <f>IF(A2606="","",SUMIFS(BallByBall!$U$2:$U$501,BallByBall!$B$2:$B$501,A2606,BallByBall!$P$2:$P$501,B2606))</f>
        <v>0</v>
      </c>
      <c r="L2606">
        <f>IF(A2606="","",SUMIFS(BallByBall!$V$2:$V$501,BallByBall!$B$2:$B$501,A2606,BallByBall!$P$2:$P$501,B2606))</f>
        <v>0</v>
      </c>
      <c r="M2606">
        <f>IF(A2606="","",SUMIFS(BallByBall!$W$2:$W$501,BallByBall!$B$2:$B$501,A2606,BallByBall!$P$2:$P$501,B2606))</f>
        <v>0</v>
      </c>
      <c r="N2606">
        <f>IF(A2606="","",SUMIFS(BallByBall!$X$2:$X$501,BallByBall!$B$2:$B$501,A2606,BallByBall!$P$2:$P$501,B2606))</f>
        <v>0</v>
      </c>
      <c r="O2606">
        <f>IF(A2606="","",SUMIFS(OverSummary!$G$2:$G$101,OverSummary!$A$2:$A$101,A2606,OverSummary!$D$2:$D$101,B2606))</f>
        <v>0</v>
      </c>
      <c r="P2606">
        <f>IF(A2606="","",G2606*Rules!$B$13+H2606*Rules!$B$14+I2606*Rules!$B$15)</f>
        <v>0</v>
      </c>
      <c r="Q2606">
        <f>IF(A2606="","",IF(G2606&gt;=100,Rules!$B$18,IF(G2606&gt;=50,Rules!$B$17,IF(G2606&gt;=30,Rules!$B$16,0)))+IF(AND(F2606=1,D2606&lt;&gt;"BWL",G2606=0),Rules!$B$27,0))</f>
        <v>0</v>
      </c>
      <c r="R2606">
        <f>IF(A2606="","",J2606*Rules!$B$19+O2606*Rules!$B$22)</f>
        <v>0</v>
      </c>
      <c r="S2606">
        <f>IF(A2606="","",IF(J2606&gt;=4,Rules!$B$21,IF(J2606&gt;=3,Rules!$B$20,0)))</f>
        <v>0</v>
      </c>
      <c r="T2606">
        <f>IF(A2606="","",K2606*Rules!$B$23+L2606*Rules!$B$24+M2606*Rules!$B$25+N2606*Rules!$B$26)</f>
        <v>0</v>
      </c>
      <c r="U2606">
        <f t="shared" si="40"/>
        <v>0</v>
      </c>
    </row>
    <row r="2607" spans="1:21" x14ac:dyDescent="0.2">
      <c r="A2607" t="str">
        <f>MatchSquad!A2607</f>
        <v>M053</v>
      </c>
      <c r="B2607" t="str">
        <f>MatchSquad!B2607</f>
        <v>P006</v>
      </c>
      <c r="C2607" t="str">
        <f>MatchSquad!C2607</f>
        <v>Kartik Sharma</v>
      </c>
      <c r="D2607" t="str">
        <f>MatchSquad!D2607</f>
        <v>WK</v>
      </c>
      <c r="E2607" t="str">
        <f>MatchSquad!E2607</f>
        <v>CSK</v>
      </c>
      <c r="F2607">
        <f>MatchSquad!G2607</f>
        <v>0</v>
      </c>
      <c r="G2607">
        <f>IF(A2607="","",SUMIFS(BallByBall!$I$2:$I$501,BallByBall!$B$2:$B$501,A2607,BallByBall!$F$2:$F$501,B2607))</f>
        <v>0</v>
      </c>
      <c r="H2607">
        <f>IF(A2607="","",COUNTIFS(BallByBall!$B$2:$B$501,A2607,BallByBall!$F$2:$F$501,B2607,BallByBall!$Q$2:$Q$501,1))</f>
        <v>0</v>
      </c>
      <c r="I2607">
        <f>IF(A2607="","",COUNTIFS(BallByBall!$B$2:$B$501,A2607,BallByBall!$F$2:$F$501,B2607,BallByBall!$R$2:$R$501,1))</f>
        <v>0</v>
      </c>
      <c r="J2607">
        <f>IF(A2607="","",SUMIFS(BallByBall!$T$2:$T$501,BallByBall!$B$2:$B$501,A2607,BallByBall!$H$2:$H$501,B2607))</f>
        <v>0</v>
      </c>
      <c r="K2607">
        <f>IF(A2607="","",SUMIFS(BallByBall!$U$2:$U$501,BallByBall!$B$2:$B$501,A2607,BallByBall!$P$2:$P$501,B2607))</f>
        <v>0</v>
      </c>
      <c r="L2607">
        <f>IF(A2607="","",SUMIFS(BallByBall!$V$2:$V$501,BallByBall!$B$2:$B$501,A2607,BallByBall!$P$2:$P$501,B2607))</f>
        <v>0</v>
      </c>
      <c r="M2607">
        <f>IF(A2607="","",SUMIFS(BallByBall!$W$2:$W$501,BallByBall!$B$2:$B$501,A2607,BallByBall!$P$2:$P$501,B2607))</f>
        <v>0</v>
      </c>
      <c r="N2607">
        <f>IF(A2607="","",SUMIFS(BallByBall!$X$2:$X$501,BallByBall!$B$2:$B$501,A2607,BallByBall!$P$2:$P$501,B2607))</f>
        <v>0</v>
      </c>
      <c r="O2607">
        <f>IF(A2607="","",SUMIFS(OverSummary!$G$2:$G$101,OverSummary!$A$2:$A$101,A2607,OverSummary!$D$2:$D$101,B2607))</f>
        <v>0</v>
      </c>
      <c r="P2607">
        <f>IF(A2607="","",G2607*Rules!$B$13+H2607*Rules!$B$14+I2607*Rules!$B$15)</f>
        <v>0</v>
      </c>
      <c r="Q2607">
        <f>IF(A2607="","",IF(G2607&gt;=100,Rules!$B$18,IF(G2607&gt;=50,Rules!$B$17,IF(G2607&gt;=30,Rules!$B$16,0)))+IF(AND(F2607=1,D2607&lt;&gt;"BWL",G2607=0),Rules!$B$27,0))</f>
        <v>0</v>
      </c>
      <c r="R2607">
        <f>IF(A2607="","",J2607*Rules!$B$19+O2607*Rules!$B$22)</f>
        <v>0</v>
      </c>
      <c r="S2607">
        <f>IF(A2607="","",IF(J2607&gt;=4,Rules!$B$21,IF(J2607&gt;=3,Rules!$B$20,0)))</f>
        <v>0</v>
      </c>
      <c r="T2607">
        <f>IF(A2607="","",K2607*Rules!$B$23+L2607*Rules!$B$24+M2607*Rules!$B$25+N2607*Rules!$B$26)</f>
        <v>0</v>
      </c>
      <c r="U2607">
        <f t="shared" si="40"/>
        <v>0</v>
      </c>
    </row>
    <row r="2608" spans="1:21" x14ac:dyDescent="0.2">
      <c r="A2608" t="str">
        <f>MatchSquad!A2608</f>
        <v>M053</v>
      </c>
      <c r="B2608" t="str">
        <f>MatchSquad!B2608</f>
        <v>P007</v>
      </c>
      <c r="C2608" t="str">
        <f>MatchSquad!C2608</f>
        <v>Sarfaraz Khan</v>
      </c>
      <c r="D2608" t="str">
        <f>MatchSquad!D2608</f>
        <v>BAT</v>
      </c>
      <c r="E2608" t="str">
        <f>MatchSquad!E2608</f>
        <v>CSK</v>
      </c>
      <c r="F2608">
        <f>MatchSquad!G2608</f>
        <v>0</v>
      </c>
      <c r="G2608">
        <f>IF(A2608="","",SUMIFS(BallByBall!$I$2:$I$501,BallByBall!$B$2:$B$501,A2608,BallByBall!$F$2:$F$501,B2608))</f>
        <v>0</v>
      </c>
      <c r="H2608">
        <f>IF(A2608="","",COUNTIFS(BallByBall!$B$2:$B$501,A2608,BallByBall!$F$2:$F$501,B2608,BallByBall!$Q$2:$Q$501,1))</f>
        <v>0</v>
      </c>
      <c r="I2608">
        <f>IF(A2608="","",COUNTIFS(BallByBall!$B$2:$B$501,A2608,BallByBall!$F$2:$F$501,B2608,BallByBall!$R$2:$R$501,1))</f>
        <v>0</v>
      </c>
      <c r="J2608">
        <f>IF(A2608="","",SUMIFS(BallByBall!$T$2:$T$501,BallByBall!$B$2:$B$501,A2608,BallByBall!$H$2:$H$501,B2608))</f>
        <v>0</v>
      </c>
      <c r="K2608">
        <f>IF(A2608="","",SUMIFS(BallByBall!$U$2:$U$501,BallByBall!$B$2:$B$501,A2608,BallByBall!$P$2:$P$501,B2608))</f>
        <v>0</v>
      </c>
      <c r="L2608">
        <f>IF(A2608="","",SUMIFS(BallByBall!$V$2:$V$501,BallByBall!$B$2:$B$501,A2608,BallByBall!$P$2:$P$501,B2608))</f>
        <v>0</v>
      </c>
      <c r="M2608">
        <f>IF(A2608="","",SUMIFS(BallByBall!$W$2:$W$501,BallByBall!$B$2:$B$501,A2608,BallByBall!$P$2:$P$501,B2608))</f>
        <v>0</v>
      </c>
      <c r="N2608">
        <f>IF(A2608="","",SUMIFS(BallByBall!$X$2:$X$501,BallByBall!$B$2:$B$501,A2608,BallByBall!$P$2:$P$501,B2608))</f>
        <v>0</v>
      </c>
      <c r="O2608">
        <f>IF(A2608="","",SUMIFS(OverSummary!$G$2:$G$101,OverSummary!$A$2:$A$101,A2608,OverSummary!$D$2:$D$101,B2608))</f>
        <v>0</v>
      </c>
      <c r="P2608">
        <f>IF(A2608="","",G2608*Rules!$B$13+H2608*Rules!$B$14+I2608*Rules!$B$15)</f>
        <v>0</v>
      </c>
      <c r="Q2608">
        <f>IF(A2608="","",IF(G2608&gt;=100,Rules!$B$18,IF(G2608&gt;=50,Rules!$B$17,IF(G2608&gt;=30,Rules!$B$16,0)))+IF(AND(F2608=1,D2608&lt;&gt;"BWL",G2608=0),Rules!$B$27,0))</f>
        <v>0</v>
      </c>
      <c r="R2608">
        <f>IF(A2608="","",J2608*Rules!$B$19+O2608*Rules!$B$22)</f>
        <v>0</v>
      </c>
      <c r="S2608">
        <f>IF(A2608="","",IF(J2608&gt;=4,Rules!$B$21,IF(J2608&gt;=3,Rules!$B$20,0)))</f>
        <v>0</v>
      </c>
      <c r="T2608">
        <f>IF(A2608="","",K2608*Rules!$B$23+L2608*Rules!$B$24+M2608*Rules!$B$25+N2608*Rules!$B$26)</f>
        <v>0</v>
      </c>
      <c r="U2608">
        <f t="shared" si="40"/>
        <v>0</v>
      </c>
    </row>
    <row r="2609" spans="1:21" x14ac:dyDescent="0.2">
      <c r="A2609" t="str">
        <f>MatchSquad!A2609</f>
        <v>M053</v>
      </c>
      <c r="B2609" t="str">
        <f>MatchSquad!B2609</f>
        <v>P008</v>
      </c>
      <c r="C2609" t="str">
        <f>MatchSquad!C2609</f>
        <v>Urvil Patel</v>
      </c>
      <c r="D2609" t="str">
        <f>MatchSquad!D2609</f>
        <v>WK</v>
      </c>
      <c r="E2609" t="str">
        <f>MatchSquad!E2609</f>
        <v>CSK</v>
      </c>
      <c r="F2609">
        <f>MatchSquad!G2609</f>
        <v>0</v>
      </c>
      <c r="G2609">
        <f>IF(A2609="","",SUMIFS(BallByBall!$I$2:$I$501,BallByBall!$B$2:$B$501,A2609,BallByBall!$F$2:$F$501,B2609))</f>
        <v>0</v>
      </c>
      <c r="H2609">
        <f>IF(A2609="","",COUNTIFS(BallByBall!$B$2:$B$501,A2609,BallByBall!$F$2:$F$501,B2609,BallByBall!$Q$2:$Q$501,1))</f>
        <v>0</v>
      </c>
      <c r="I2609">
        <f>IF(A2609="","",COUNTIFS(BallByBall!$B$2:$B$501,A2609,BallByBall!$F$2:$F$501,B2609,BallByBall!$R$2:$R$501,1))</f>
        <v>0</v>
      </c>
      <c r="J2609">
        <f>IF(A2609="","",SUMIFS(BallByBall!$T$2:$T$501,BallByBall!$B$2:$B$501,A2609,BallByBall!$H$2:$H$501,B2609))</f>
        <v>0</v>
      </c>
      <c r="K2609">
        <f>IF(A2609="","",SUMIFS(BallByBall!$U$2:$U$501,BallByBall!$B$2:$B$501,A2609,BallByBall!$P$2:$P$501,B2609))</f>
        <v>0</v>
      </c>
      <c r="L2609">
        <f>IF(A2609="","",SUMIFS(BallByBall!$V$2:$V$501,BallByBall!$B$2:$B$501,A2609,BallByBall!$P$2:$P$501,B2609))</f>
        <v>0</v>
      </c>
      <c r="M2609">
        <f>IF(A2609="","",SUMIFS(BallByBall!$W$2:$W$501,BallByBall!$B$2:$B$501,A2609,BallByBall!$P$2:$P$501,B2609))</f>
        <v>0</v>
      </c>
      <c r="N2609">
        <f>IF(A2609="","",SUMIFS(BallByBall!$X$2:$X$501,BallByBall!$B$2:$B$501,A2609,BallByBall!$P$2:$P$501,B2609))</f>
        <v>0</v>
      </c>
      <c r="O2609">
        <f>IF(A2609="","",SUMIFS(OverSummary!$G$2:$G$101,OverSummary!$A$2:$A$101,A2609,OverSummary!$D$2:$D$101,B2609))</f>
        <v>0</v>
      </c>
      <c r="P2609">
        <f>IF(A2609="","",G2609*Rules!$B$13+H2609*Rules!$B$14+I2609*Rules!$B$15)</f>
        <v>0</v>
      </c>
      <c r="Q2609">
        <f>IF(A2609="","",IF(G2609&gt;=100,Rules!$B$18,IF(G2609&gt;=50,Rules!$B$17,IF(G2609&gt;=30,Rules!$B$16,0)))+IF(AND(F2609=1,D2609&lt;&gt;"BWL",G2609=0),Rules!$B$27,0))</f>
        <v>0</v>
      </c>
      <c r="R2609">
        <f>IF(A2609="","",J2609*Rules!$B$19+O2609*Rules!$B$22)</f>
        <v>0</v>
      </c>
      <c r="S2609">
        <f>IF(A2609="","",IF(J2609&gt;=4,Rules!$B$21,IF(J2609&gt;=3,Rules!$B$20,0)))</f>
        <v>0</v>
      </c>
      <c r="T2609">
        <f>IF(A2609="","",K2609*Rules!$B$23+L2609*Rules!$B$24+M2609*Rules!$B$25+N2609*Rules!$B$26)</f>
        <v>0</v>
      </c>
      <c r="U2609">
        <f t="shared" si="40"/>
        <v>0</v>
      </c>
    </row>
    <row r="2610" spans="1:21" x14ac:dyDescent="0.2">
      <c r="A2610" t="str">
        <f>MatchSquad!A2610</f>
        <v>M053</v>
      </c>
      <c r="B2610" t="str">
        <f>MatchSquad!B2610</f>
        <v>P009</v>
      </c>
      <c r="C2610" t="str">
        <f>MatchSquad!C2610</f>
        <v>Jamie Overton</v>
      </c>
      <c r="D2610" t="str">
        <f>MatchSquad!D2610</f>
        <v>AR</v>
      </c>
      <c r="E2610" t="str">
        <f>MatchSquad!E2610</f>
        <v>CSK</v>
      </c>
      <c r="F2610">
        <f>MatchSquad!G2610</f>
        <v>0</v>
      </c>
      <c r="G2610">
        <f>IF(A2610="","",SUMIFS(BallByBall!$I$2:$I$501,BallByBall!$B$2:$B$501,A2610,BallByBall!$F$2:$F$501,B2610))</f>
        <v>0</v>
      </c>
      <c r="H2610">
        <f>IF(A2610="","",COUNTIFS(BallByBall!$B$2:$B$501,A2610,BallByBall!$F$2:$F$501,B2610,BallByBall!$Q$2:$Q$501,1))</f>
        <v>0</v>
      </c>
      <c r="I2610">
        <f>IF(A2610="","",COUNTIFS(BallByBall!$B$2:$B$501,A2610,BallByBall!$F$2:$F$501,B2610,BallByBall!$R$2:$R$501,1))</f>
        <v>0</v>
      </c>
      <c r="J2610">
        <f>IF(A2610="","",SUMIFS(BallByBall!$T$2:$T$501,BallByBall!$B$2:$B$501,A2610,BallByBall!$H$2:$H$501,B2610))</f>
        <v>0</v>
      </c>
      <c r="K2610">
        <f>IF(A2610="","",SUMIFS(BallByBall!$U$2:$U$501,BallByBall!$B$2:$B$501,A2610,BallByBall!$P$2:$P$501,B2610))</f>
        <v>0</v>
      </c>
      <c r="L2610">
        <f>IF(A2610="","",SUMIFS(BallByBall!$V$2:$V$501,BallByBall!$B$2:$B$501,A2610,BallByBall!$P$2:$P$501,B2610))</f>
        <v>0</v>
      </c>
      <c r="M2610">
        <f>IF(A2610="","",SUMIFS(BallByBall!$W$2:$W$501,BallByBall!$B$2:$B$501,A2610,BallByBall!$P$2:$P$501,B2610))</f>
        <v>0</v>
      </c>
      <c r="N2610">
        <f>IF(A2610="","",SUMIFS(BallByBall!$X$2:$X$501,BallByBall!$B$2:$B$501,A2610,BallByBall!$P$2:$P$501,B2610))</f>
        <v>0</v>
      </c>
      <c r="O2610">
        <f>IF(A2610="","",SUMIFS(OverSummary!$G$2:$G$101,OverSummary!$A$2:$A$101,A2610,OverSummary!$D$2:$D$101,B2610))</f>
        <v>0</v>
      </c>
      <c r="P2610">
        <f>IF(A2610="","",G2610*Rules!$B$13+H2610*Rules!$B$14+I2610*Rules!$B$15)</f>
        <v>0</v>
      </c>
      <c r="Q2610">
        <f>IF(A2610="","",IF(G2610&gt;=100,Rules!$B$18,IF(G2610&gt;=50,Rules!$B$17,IF(G2610&gt;=30,Rules!$B$16,0)))+IF(AND(F2610=1,D2610&lt;&gt;"BWL",G2610=0),Rules!$B$27,0))</f>
        <v>0</v>
      </c>
      <c r="R2610">
        <f>IF(A2610="","",J2610*Rules!$B$19+O2610*Rules!$B$22)</f>
        <v>0</v>
      </c>
      <c r="S2610">
        <f>IF(A2610="","",IF(J2610&gt;=4,Rules!$B$21,IF(J2610&gt;=3,Rules!$B$20,0)))</f>
        <v>0</v>
      </c>
      <c r="T2610">
        <f>IF(A2610="","",K2610*Rules!$B$23+L2610*Rules!$B$24+M2610*Rules!$B$25+N2610*Rules!$B$26)</f>
        <v>0</v>
      </c>
      <c r="U2610">
        <f t="shared" si="40"/>
        <v>0</v>
      </c>
    </row>
    <row r="2611" spans="1:21" x14ac:dyDescent="0.2">
      <c r="A2611" t="str">
        <f>MatchSquad!A2611</f>
        <v>M053</v>
      </c>
      <c r="B2611" t="str">
        <f>MatchSquad!B2611</f>
        <v>P010</v>
      </c>
      <c r="C2611" t="str">
        <f>MatchSquad!C2611</f>
        <v>Ramakrishna Ghosh</v>
      </c>
      <c r="D2611" t="str">
        <f>MatchSquad!D2611</f>
        <v>AR</v>
      </c>
      <c r="E2611" t="str">
        <f>MatchSquad!E2611</f>
        <v>CSK</v>
      </c>
      <c r="F2611">
        <f>MatchSquad!G2611</f>
        <v>0</v>
      </c>
      <c r="G2611">
        <f>IF(A2611="","",SUMIFS(BallByBall!$I$2:$I$501,BallByBall!$B$2:$B$501,A2611,BallByBall!$F$2:$F$501,B2611))</f>
        <v>0</v>
      </c>
      <c r="H2611">
        <f>IF(A2611="","",COUNTIFS(BallByBall!$B$2:$B$501,A2611,BallByBall!$F$2:$F$501,B2611,BallByBall!$Q$2:$Q$501,1))</f>
        <v>0</v>
      </c>
      <c r="I2611">
        <f>IF(A2611="","",COUNTIFS(BallByBall!$B$2:$B$501,A2611,BallByBall!$F$2:$F$501,B2611,BallByBall!$R$2:$R$501,1))</f>
        <v>0</v>
      </c>
      <c r="J2611">
        <f>IF(A2611="","",SUMIFS(BallByBall!$T$2:$T$501,BallByBall!$B$2:$B$501,A2611,BallByBall!$H$2:$H$501,B2611))</f>
        <v>0</v>
      </c>
      <c r="K2611">
        <f>IF(A2611="","",SUMIFS(BallByBall!$U$2:$U$501,BallByBall!$B$2:$B$501,A2611,BallByBall!$P$2:$P$501,B2611))</f>
        <v>0</v>
      </c>
      <c r="L2611">
        <f>IF(A2611="","",SUMIFS(BallByBall!$V$2:$V$501,BallByBall!$B$2:$B$501,A2611,BallByBall!$P$2:$P$501,B2611))</f>
        <v>0</v>
      </c>
      <c r="M2611">
        <f>IF(A2611="","",SUMIFS(BallByBall!$W$2:$W$501,BallByBall!$B$2:$B$501,A2611,BallByBall!$P$2:$P$501,B2611))</f>
        <v>0</v>
      </c>
      <c r="N2611">
        <f>IF(A2611="","",SUMIFS(BallByBall!$X$2:$X$501,BallByBall!$B$2:$B$501,A2611,BallByBall!$P$2:$P$501,B2611))</f>
        <v>0</v>
      </c>
      <c r="O2611">
        <f>IF(A2611="","",SUMIFS(OverSummary!$G$2:$G$101,OverSummary!$A$2:$A$101,A2611,OverSummary!$D$2:$D$101,B2611))</f>
        <v>0</v>
      </c>
      <c r="P2611">
        <f>IF(A2611="","",G2611*Rules!$B$13+H2611*Rules!$B$14+I2611*Rules!$B$15)</f>
        <v>0</v>
      </c>
      <c r="Q2611">
        <f>IF(A2611="","",IF(G2611&gt;=100,Rules!$B$18,IF(G2611&gt;=50,Rules!$B$17,IF(G2611&gt;=30,Rules!$B$16,0)))+IF(AND(F2611=1,D2611&lt;&gt;"BWL",G2611=0),Rules!$B$27,0))</f>
        <v>0</v>
      </c>
      <c r="R2611">
        <f>IF(A2611="","",J2611*Rules!$B$19+O2611*Rules!$B$22)</f>
        <v>0</v>
      </c>
      <c r="S2611">
        <f>IF(A2611="","",IF(J2611&gt;=4,Rules!$B$21,IF(J2611&gt;=3,Rules!$B$20,0)))</f>
        <v>0</v>
      </c>
      <c r="T2611">
        <f>IF(A2611="","",K2611*Rules!$B$23+L2611*Rules!$B$24+M2611*Rules!$B$25+N2611*Rules!$B$26)</f>
        <v>0</v>
      </c>
      <c r="U2611">
        <f t="shared" si="40"/>
        <v>0</v>
      </c>
    </row>
    <row r="2612" spans="1:21" x14ac:dyDescent="0.2">
      <c r="A2612" t="str">
        <f>MatchSquad!A2612</f>
        <v>M053</v>
      </c>
      <c r="B2612" t="str">
        <f>MatchSquad!B2612</f>
        <v>P011</v>
      </c>
      <c r="C2612" t="str">
        <f>MatchSquad!C2612</f>
        <v>Prashant Veer</v>
      </c>
      <c r="D2612" t="str">
        <f>MatchSquad!D2612</f>
        <v>AR</v>
      </c>
      <c r="E2612" t="str">
        <f>MatchSquad!E2612</f>
        <v>CSK</v>
      </c>
      <c r="F2612">
        <f>MatchSquad!G2612</f>
        <v>0</v>
      </c>
      <c r="G2612">
        <f>IF(A2612="","",SUMIFS(BallByBall!$I$2:$I$501,BallByBall!$B$2:$B$501,A2612,BallByBall!$F$2:$F$501,B2612))</f>
        <v>0</v>
      </c>
      <c r="H2612">
        <f>IF(A2612="","",COUNTIFS(BallByBall!$B$2:$B$501,A2612,BallByBall!$F$2:$F$501,B2612,BallByBall!$Q$2:$Q$501,1))</f>
        <v>0</v>
      </c>
      <c r="I2612">
        <f>IF(A2612="","",COUNTIFS(BallByBall!$B$2:$B$501,A2612,BallByBall!$F$2:$F$501,B2612,BallByBall!$R$2:$R$501,1))</f>
        <v>0</v>
      </c>
      <c r="J2612">
        <f>IF(A2612="","",SUMIFS(BallByBall!$T$2:$T$501,BallByBall!$B$2:$B$501,A2612,BallByBall!$H$2:$H$501,B2612))</f>
        <v>0</v>
      </c>
      <c r="K2612">
        <f>IF(A2612="","",SUMIFS(BallByBall!$U$2:$U$501,BallByBall!$B$2:$B$501,A2612,BallByBall!$P$2:$P$501,B2612))</f>
        <v>0</v>
      </c>
      <c r="L2612">
        <f>IF(A2612="","",SUMIFS(BallByBall!$V$2:$V$501,BallByBall!$B$2:$B$501,A2612,BallByBall!$P$2:$P$501,B2612))</f>
        <v>0</v>
      </c>
      <c r="M2612">
        <f>IF(A2612="","",SUMIFS(BallByBall!$W$2:$W$501,BallByBall!$B$2:$B$501,A2612,BallByBall!$P$2:$P$501,B2612))</f>
        <v>0</v>
      </c>
      <c r="N2612">
        <f>IF(A2612="","",SUMIFS(BallByBall!$X$2:$X$501,BallByBall!$B$2:$B$501,A2612,BallByBall!$P$2:$P$501,B2612))</f>
        <v>0</v>
      </c>
      <c r="O2612">
        <f>IF(A2612="","",SUMIFS(OverSummary!$G$2:$G$101,OverSummary!$A$2:$A$101,A2612,OverSummary!$D$2:$D$101,B2612))</f>
        <v>0</v>
      </c>
      <c r="P2612">
        <f>IF(A2612="","",G2612*Rules!$B$13+H2612*Rules!$B$14+I2612*Rules!$B$15)</f>
        <v>0</v>
      </c>
      <c r="Q2612">
        <f>IF(A2612="","",IF(G2612&gt;=100,Rules!$B$18,IF(G2612&gt;=50,Rules!$B$17,IF(G2612&gt;=30,Rules!$B$16,0)))+IF(AND(F2612=1,D2612&lt;&gt;"BWL",G2612=0),Rules!$B$27,0))</f>
        <v>0</v>
      </c>
      <c r="R2612">
        <f>IF(A2612="","",J2612*Rules!$B$19+O2612*Rules!$B$22)</f>
        <v>0</v>
      </c>
      <c r="S2612">
        <f>IF(A2612="","",IF(J2612&gt;=4,Rules!$B$21,IF(J2612&gt;=3,Rules!$B$20,0)))</f>
        <v>0</v>
      </c>
      <c r="T2612">
        <f>IF(A2612="","",K2612*Rules!$B$23+L2612*Rules!$B$24+M2612*Rules!$B$25+N2612*Rules!$B$26)</f>
        <v>0</v>
      </c>
      <c r="U2612">
        <f t="shared" si="40"/>
        <v>0</v>
      </c>
    </row>
    <row r="2613" spans="1:21" x14ac:dyDescent="0.2">
      <c r="A2613" t="str">
        <f>MatchSquad!A2613</f>
        <v>M053</v>
      </c>
      <c r="B2613" t="str">
        <f>MatchSquad!B2613</f>
        <v>P012</v>
      </c>
      <c r="C2613" t="str">
        <f>MatchSquad!C2613</f>
        <v>Matthew William Short</v>
      </c>
      <c r="D2613" t="str">
        <f>MatchSquad!D2613</f>
        <v>AR</v>
      </c>
      <c r="E2613" t="str">
        <f>MatchSquad!E2613</f>
        <v>CSK</v>
      </c>
      <c r="F2613">
        <f>MatchSquad!G2613</f>
        <v>0</v>
      </c>
      <c r="G2613">
        <f>IF(A2613="","",SUMIFS(BallByBall!$I$2:$I$501,BallByBall!$B$2:$B$501,A2613,BallByBall!$F$2:$F$501,B2613))</f>
        <v>0</v>
      </c>
      <c r="H2613">
        <f>IF(A2613="","",COUNTIFS(BallByBall!$B$2:$B$501,A2613,BallByBall!$F$2:$F$501,B2613,BallByBall!$Q$2:$Q$501,1))</f>
        <v>0</v>
      </c>
      <c r="I2613">
        <f>IF(A2613="","",COUNTIFS(BallByBall!$B$2:$B$501,A2613,BallByBall!$F$2:$F$501,B2613,BallByBall!$R$2:$R$501,1))</f>
        <v>0</v>
      </c>
      <c r="J2613">
        <f>IF(A2613="","",SUMIFS(BallByBall!$T$2:$T$501,BallByBall!$B$2:$B$501,A2613,BallByBall!$H$2:$H$501,B2613))</f>
        <v>0</v>
      </c>
      <c r="K2613">
        <f>IF(A2613="","",SUMIFS(BallByBall!$U$2:$U$501,BallByBall!$B$2:$B$501,A2613,BallByBall!$P$2:$P$501,B2613))</f>
        <v>0</v>
      </c>
      <c r="L2613">
        <f>IF(A2613="","",SUMIFS(BallByBall!$V$2:$V$501,BallByBall!$B$2:$B$501,A2613,BallByBall!$P$2:$P$501,B2613))</f>
        <v>0</v>
      </c>
      <c r="M2613">
        <f>IF(A2613="","",SUMIFS(BallByBall!$W$2:$W$501,BallByBall!$B$2:$B$501,A2613,BallByBall!$P$2:$P$501,B2613))</f>
        <v>0</v>
      </c>
      <c r="N2613">
        <f>IF(A2613="","",SUMIFS(BallByBall!$X$2:$X$501,BallByBall!$B$2:$B$501,A2613,BallByBall!$P$2:$P$501,B2613))</f>
        <v>0</v>
      </c>
      <c r="O2613">
        <f>IF(A2613="","",SUMIFS(OverSummary!$G$2:$G$101,OverSummary!$A$2:$A$101,A2613,OverSummary!$D$2:$D$101,B2613))</f>
        <v>0</v>
      </c>
      <c r="P2613">
        <f>IF(A2613="","",G2613*Rules!$B$13+H2613*Rules!$B$14+I2613*Rules!$B$15)</f>
        <v>0</v>
      </c>
      <c r="Q2613">
        <f>IF(A2613="","",IF(G2613&gt;=100,Rules!$B$18,IF(G2613&gt;=50,Rules!$B$17,IF(G2613&gt;=30,Rules!$B$16,0)))+IF(AND(F2613=1,D2613&lt;&gt;"BWL",G2613=0),Rules!$B$27,0))</f>
        <v>0</v>
      </c>
      <c r="R2613">
        <f>IF(A2613="","",J2613*Rules!$B$19+O2613*Rules!$B$22)</f>
        <v>0</v>
      </c>
      <c r="S2613">
        <f>IF(A2613="","",IF(J2613&gt;=4,Rules!$B$21,IF(J2613&gt;=3,Rules!$B$20,0)))</f>
        <v>0</v>
      </c>
      <c r="T2613">
        <f>IF(A2613="","",K2613*Rules!$B$23+L2613*Rules!$B$24+M2613*Rules!$B$25+N2613*Rules!$B$26)</f>
        <v>0</v>
      </c>
      <c r="U2613">
        <f t="shared" si="40"/>
        <v>0</v>
      </c>
    </row>
    <row r="2614" spans="1:21" x14ac:dyDescent="0.2">
      <c r="A2614" t="str">
        <f>MatchSquad!A2614</f>
        <v>M053</v>
      </c>
      <c r="B2614" t="str">
        <f>MatchSquad!B2614</f>
        <v>P013</v>
      </c>
      <c r="C2614" t="str">
        <f>MatchSquad!C2614</f>
        <v>Aman Khan</v>
      </c>
      <c r="D2614" t="str">
        <f>MatchSquad!D2614</f>
        <v>AR</v>
      </c>
      <c r="E2614" t="str">
        <f>MatchSquad!E2614</f>
        <v>CSK</v>
      </c>
      <c r="F2614">
        <f>MatchSquad!G2614</f>
        <v>0</v>
      </c>
      <c r="G2614">
        <f>IF(A2614="","",SUMIFS(BallByBall!$I$2:$I$501,BallByBall!$B$2:$B$501,A2614,BallByBall!$F$2:$F$501,B2614))</f>
        <v>0</v>
      </c>
      <c r="H2614">
        <f>IF(A2614="","",COUNTIFS(BallByBall!$B$2:$B$501,A2614,BallByBall!$F$2:$F$501,B2614,BallByBall!$Q$2:$Q$501,1))</f>
        <v>0</v>
      </c>
      <c r="I2614">
        <f>IF(A2614="","",COUNTIFS(BallByBall!$B$2:$B$501,A2614,BallByBall!$F$2:$F$501,B2614,BallByBall!$R$2:$R$501,1))</f>
        <v>0</v>
      </c>
      <c r="J2614">
        <f>IF(A2614="","",SUMIFS(BallByBall!$T$2:$T$501,BallByBall!$B$2:$B$501,A2614,BallByBall!$H$2:$H$501,B2614))</f>
        <v>0</v>
      </c>
      <c r="K2614">
        <f>IF(A2614="","",SUMIFS(BallByBall!$U$2:$U$501,BallByBall!$B$2:$B$501,A2614,BallByBall!$P$2:$P$501,B2614))</f>
        <v>0</v>
      </c>
      <c r="L2614">
        <f>IF(A2614="","",SUMIFS(BallByBall!$V$2:$V$501,BallByBall!$B$2:$B$501,A2614,BallByBall!$P$2:$P$501,B2614))</f>
        <v>0</v>
      </c>
      <c r="M2614">
        <f>IF(A2614="","",SUMIFS(BallByBall!$W$2:$W$501,BallByBall!$B$2:$B$501,A2614,BallByBall!$P$2:$P$501,B2614))</f>
        <v>0</v>
      </c>
      <c r="N2614">
        <f>IF(A2614="","",SUMIFS(BallByBall!$X$2:$X$501,BallByBall!$B$2:$B$501,A2614,BallByBall!$P$2:$P$501,B2614))</f>
        <v>0</v>
      </c>
      <c r="O2614">
        <f>IF(A2614="","",SUMIFS(OverSummary!$G$2:$G$101,OverSummary!$A$2:$A$101,A2614,OverSummary!$D$2:$D$101,B2614))</f>
        <v>0</v>
      </c>
      <c r="P2614">
        <f>IF(A2614="","",G2614*Rules!$B$13+H2614*Rules!$B$14+I2614*Rules!$B$15)</f>
        <v>0</v>
      </c>
      <c r="Q2614">
        <f>IF(A2614="","",IF(G2614&gt;=100,Rules!$B$18,IF(G2614&gt;=50,Rules!$B$17,IF(G2614&gt;=30,Rules!$B$16,0)))+IF(AND(F2614=1,D2614&lt;&gt;"BWL",G2614=0),Rules!$B$27,0))</f>
        <v>0</v>
      </c>
      <c r="R2614">
        <f>IF(A2614="","",J2614*Rules!$B$19+O2614*Rules!$B$22)</f>
        <v>0</v>
      </c>
      <c r="S2614">
        <f>IF(A2614="","",IF(J2614&gt;=4,Rules!$B$21,IF(J2614&gt;=3,Rules!$B$20,0)))</f>
        <v>0</v>
      </c>
      <c r="T2614">
        <f>IF(A2614="","",K2614*Rules!$B$23+L2614*Rules!$B$24+M2614*Rules!$B$25+N2614*Rules!$B$26)</f>
        <v>0</v>
      </c>
      <c r="U2614">
        <f t="shared" si="40"/>
        <v>0</v>
      </c>
    </row>
    <row r="2615" spans="1:21" x14ac:dyDescent="0.2">
      <c r="A2615" t="str">
        <f>MatchSquad!A2615</f>
        <v>M053</v>
      </c>
      <c r="B2615" t="str">
        <f>MatchSquad!B2615</f>
        <v>P014</v>
      </c>
      <c r="C2615" t="str">
        <f>MatchSquad!C2615</f>
        <v>Zak Foulkes</v>
      </c>
      <c r="D2615" t="str">
        <f>MatchSquad!D2615</f>
        <v>AR</v>
      </c>
      <c r="E2615" t="str">
        <f>MatchSquad!E2615</f>
        <v>CSK</v>
      </c>
      <c r="F2615">
        <f>MatchSquad!G2615</f>
        <v>0</v>
      </c>
      <c r="G2615">
        <f>IF(A2615="","",SUMIFS(BallByBall!$I$2:$I$501,BallByBall!$B$2:$B$501,A2615,BallByBall!$F$2:$F$501,B2615))</f>
        <v>0</v>
      </c>
      <c r="H2615">
        <f>IF(A2615="","",COUNTIFS(BallByBall!$B$2:$B$501,A2615,BallByBall!$F$2:$F$501,B2615,BallByBall!$Q$2:$Q$501,1))</f>
        <v>0</v>
      </c>
      <c r="I2615">
        <f>IF(A2615="","",COUNTIFS(BallByBall!$B$2:$B$501,A2615,BallByBall!$F$2:$F$501,B2615,BallByBall!$R$2:$R$501,1))</f>
        <v>0</v>
      </c>
      <c r="J2615">
        <f>IF(A2615="","",SUMIFS(BallByBall!$T$2:$T$501,BallByBall!$B$2:$B$501,A2615,BallByBall!$H$2:$H$501,B2615))</f>
        <v>0</v>
      </c>
      <c r="K2615">
        <f>IF(A2615="","",SUMIFS(BallByBall!$U$2:$U$501,BallByBall!$B$2:$B$501,A2615,BallByBall!$P$2:$P$501,B2615))</f>
        <v>0</v>
      </c>
      <c r="L2615">
        <f>IF(A2615="","",SUMIFS(BallByBall!$V$2:$V$501,BallByBall!$B$2:$B$501,A2615,BallByBall!$P$2:$P$501,B2615))</f>
        <v>0</v>
      </c>
      <c r="M2615">
        <f>IF(A2615="","",SUMIFS(BallByBall!$W$2:$W$501,BallByBall!$B$2:$B$501,A2615,BallByBall!$P$2:$P$501,B2615))</f>
        <v>0</v>
      </c>
      <c r="N2615">
        <f>IF(A2615="","",SUMIFS(BallByBall!$X$2:$X$501,BallByBall!$B$2:$B$501,A2615,BallByBall!$P$2:$P$501,B2615))</f>
        <v>0</v>
      </c>
      <c r="O2615">
        <f>IF(A2615="","",SUMIFS(OverSummary!$G$2:$G$101,OverSummary!$A$2:$A$101,A2615,OverSummary!$D$2:$D$101,B2615))</f>
        <v>0</v>
      </c>
      <c r="P2615">
        <f>IF(A2615="","",G2615*Rules!$B$13+H2615*Rules!$B$14+I2615*Rules!$B$15)</f>
        <v>0</v>
      </c>
      <c r="Q2615">
        <f>IF(A2615="","",IF(G2615&gt;=100,Rules!$B$18,IF(G2615&gt;=50,Rules!$B$17,IF(G2615&gt;=30,Rules!$B$16,0)))+IF(AND(F2615=1,D2615&lt;&gt;"BWL",G2615=0),Rules!$B$27,0))</f>
        <v>0</v>
      </c>
      <c r="R2615">
        <f>IF(A2615="","",J2615*Rules!$B$19+O2615*Rules!$B$22)</f>
        <v>0</v>
      </c>
      <c r="S2615">
        <f>IF(A2615="","",IF(J2615&gt;=4,Rules!$B$21,IF(J2615&gt;=3,Rules!$B$20,0)))</f>
        <v>0</v>
      </c>
      <c r="T2615">
        <f>IF(A2615="","",K2615*Rules!$B$23+L2615*Rules!$B$24+M2615*Rules!$B$25+N2615*Rules!$B$26)</f>
        <v>0</v>
      </c>
      <c r="U2615">
        <f t="shared" si="40"/>
        <v>0</v>
      </c>
    </row>
    <row r="2616" spans="1:21" x14ac:dyDescent="0.2">
      <c r="A2616" t="str">
        <f>MatchSquad!A2616</f>
        <v>M053</v>
      </c>
      <c r="B2616" t="str">
        <f>MatchSquad!B2616</f>
        <v>P015</v>
      </c>
      <c r="C2616" t="str">
        <f>MatchSquad!C2616</f>
        <v>Shivam Dube</v>
      </c>
      <c r="D2616" t="str">
        <f>MatchSquad!D2616</f>
        <v>AR</v>
      </c>
      <c r="E2616" t="str">
        <f>MatchSquad!E2616</f>
        <v>CSK</v>
      </c>
      <c r="F2616">
        <f>MatchSquad!G2616</f>
        <v>0</v>
      </c>
      <c r="G2616">
        <f>IF(A2616="","",SUMIFS(BallByBall!$I$2:$I$501,BallByBall!$B$2:$B$501,A2616,BallByBall!$F$2:$F$501,B2616))</f>
        <v>0</v>
      </c>
      <c r="H2616">
        <f>IF(A2616="","",COUNTIFS(BallByBall!$B$2:$B$501,A2616,BallByBall!$F$2:$F$501,B2616,BallByBall!$Q$2:$Q$501,1))</f>
        <v>0</v>
      </c>
      <c r="I2616">
        <f>IF(A2616="","",COUNTIFS(BallByBall!$B$2:$B$501,A2616,BallByBall!$F$2:$F$501,B2616,BallByBall!$R$2:$R$501,1))</f>
        <v>0</v>
      </c>
      <c r="J2616">
        <f>IF(A2616="","",SUMIFS(BallByBall!$T$2:$T$501,BallByBall!$B$2:$B$501,A2616,BallByBall!$H$2:$H$501,B2616))</f>
        <v>0</v>
      </c>
      <c r="K2616">
        <f>IF(A2616="","",SUMIFS(BallByBall!$U$2:$U$501,BallByBall!$B$2:$B$501,A2616,BallByBall!$P$2:$P$501,B2616))</f>
        <v>0</v>
      </c>
      <c r="L2616">
        <f>IF(A2616="","",SUMIFS(BallByBall!$V$2:$V$501,BallByBall!$B$2:$B$501,A2616,BallByBall!$P$2:$P$501,B2616))</f>
        <v>0</v>
      </c>
      <c r="M2616">
        <f>IF(A2616="","",SUMIFS(BallByBall!$W$2:$W$501,BallByBall!$B$2:$B$501,A2616,BallByBall!$P$2:$P$501,B2616))</f>
        <v>0</v>
      </c>
      <c r="N2616">
        <f>IF(A2616="","",SUMIFS(BallByBall!$X$2:$X$501,BallByBall!$B$2:$B$501,A2616,BallByBall!$P$2:$P$501,B2616))</f>
        <v>0</v>
      </c>
      <c r="O2616">
        <f>IF(A2616="","",SUMIFS(OverSummary!$G$2:$G$101,OverSummary!$A$2:$A$101,A2616,OverSummary!$D$2:$D$101,B2616))</f>
        <v>0</v>
      </c>
      <c r="P2616">
        <f>IF(A2616="","",G2616*Rules!$B$13+H2616*Rules!$B$14+I2616*Rules!$B$15)</f>
        <v>0</v>
      </c>
      <c r="Q2616">
        <f>IF(A2616="","",IF(G2616&gt;=100,Rules!$B$18,IF(G2616&gt;=50,Rules!$B$17,IF(G2616&gt;=30,Rules!$B$16,0)))+IF(AND(F2616=1,D2616&lt;&gt;"BWL",G2616=0),Rules!$B$27,0))</f>
        <v>0</v>
      </c>
      <c r="R2616">
        <f>IF(A2616="","",J2616*Rules!$B$19+O2616*Rules!$B$22)</f>
        <v>0</v>
      </c>
      <c r="S2616">
        <f>IF(A2616="","",IF(J2616&gt;=4,Rules!$B$21,IF(J2616&gt;=3,Rules!$B$20,0)))</f>
        <v>0</v>
      </c>
      <c r="T2616">
        <f>IF(A2616="","",K2616*Rules!$B$23+L2616*Rules!$B$24+M2616*Rules!$B$25+N2616*Rules!$B$26)</f>
        <v>0</v>
      </c>
      <c r="U2616">
        <f t="shared" si="40"/>
        <v>0</v>
      </c>
    </row>
    <row r="2617" spans="1:21" x14ac:dyDescent="0.2">
      <c r="A2617" t="str">
        <f>MatchSquad!A2617</f>
        <v>M053</v>
      </c>
      <c r="B2617" t="str">
        <f>MatchSquad!B2617</f>
        <v>P016</v>
      </c>
      <c r="C2617" t="str">
        <f>MatchSquad!C2617</f>
        <v>Khaleel Ahmed</v>
      </c>
      <c r="D2617" t="str">
        <f>MatchSquad!D2617</f>
        <v>BWL</v>
      </c>
      <c r="E2617" t="str">
        <f>MatchSquad!E2617</f>
        <v>CSK</v>
      </c>
      <c r="F2617">
        <f>MatchSquad!G2617</f>
        <v>0</v>
      </c>
      <c r="G2617">
        <f>IF(A2617="","",SUMIFS(BallByBall!$I$2:$I$501,BallByBall!$B$2:$B$501,A2617,BallByBall!$F$2:$F$501,B2617))</f>
        <v>0</v>
      </c>
      <c r="H2617">
        <f>IF(A2617="","",COUNTIFS(BallByBall!$B$2:$B$501,A2617,BallByBall!$F$2:$F$501,B2617,BallByBall!$Q$2:$Q$501,1))</f>
        <v>0</v>
      </c>
      <c r="I2617">
        <f>IF(A2617="","",COUNTIFS(BallByBall!$B$2:$B$501,A2617,BallByBall!$F$2:$F$501,B2617,BallByBall!$R$2:$R$501,1))</f>
        <v>0</v>
      </c>
      <c r="J2617">
        <f>IF(A2617="","",SUMIFS(BallByBall!$T$2:$T$501,BallByBall!$B$2:$B$501,A2617,BallByBall!$H$2:$H$501,B2617))</f>
        <v>0</v>
      </c>
      <c r="K2617">
        <f>IF(A2617="","",SUMIFS(BallByBall!$U$2:$U$501,BallByBall!$B$2:$B$501,A2617,BallByBall!$P$2:$P$501,B2617))</f>
        <v>0</v>
      </c>
      <c r="L2617">
        <f>IF(A2617="","",SUMIFS(BallByBall!$V$2:$V$501,BallByBall!$B$2:$B$501,A2617,BallByBall!$P$2:$P$501,B2617))</f>
        <v>0</v>
      </c>
      <c r="M2617">
        <f>IF(A2617="","",SUMIFS(BallByBall!$W$2:$W$501,BallByBall!$B$2:$B$501,A2617,BallByBall!$P$2:$P$501,B2617))</f>
        <v>0</v>
      </c>
      <c r="N2617">
        <f>IF(A2617="","",SUMIFS(BallByBall!$X$2:$X$501,BallByBall!$B$2:$B$501,A2617,BallByBall!$P$2:$P$501,B2617))</f>
        <v>0</v>
      </c>
      <c r="O2617">
        <f>IF(A2617="","",SUMIFS(OverSummary!$G$2:$G$101,OverSummary!$A$2:$A$101,A2617,OverSummary!$D$2:$D$101,B2617))</f>
        <v>0</v>
      </c>
      <c r="P2617">
        <f>IF(A2617="","",G2617*Rules!$B$13+H2617*Rules!$B$14+I2617*Rules!$B$15)</f>
        <v>0</v>
      </c>
      <c r="Q2617">
        <f>IF(A2617="","",IF(G2617&gt;=100,Rules!$B$18,IF(G2617&gt;=50,Rules!$B$17,IF(G2617&gt;=30,Rules!$B$16,0)))+IF(AND(F2617=1,D2617&lt;&gt;"BWL",G2617=0),Rules!$B$27,0))</f>
        <v>0</v>
      </c>
      <c r="R2617">
        <f>IF(A2617="","",J2617*Rules!$B$19+O2617*Rules!$B$22)</f>
        <v>0</v>
      </c>
      <c r="S2617">
        <f>IF(A2617="","",IF(J2617&gt;=4,Rules!$B$21,IF(J2617&gt;=3,Rules!$B$20,0)))</f>
        <v>0</v>
      </c>
      <c r="T2617">
        <f>IF(A2617="","",K2617*Rules!$B$23+L2617*Rules!$B$24+M2617*Rules!$B$25+N2617*Rules!$B$26)</f>
        <v>0</v>
      </c>
      <c r="U2617">
        <f t="shared" si="40"/>
        <v>0</v>
      </c>
    </row>
    <row r="2618" spans="1:21" x14ac:dyDescent="0.2">
      <c r="A2618" t="str">
        <f>MatchSquad!A2618</f>
        <v>M053</v>
      </c>
      <c r="B2618" t="str">
        <f>MatchSquad!B2618</f>
        <v>P017</v>
      </c>
      <c r="C2618" t="str">
        <f>MatchSquad!C2618</f>
        <v>Noor Ahmad</v>
      </c>
      <c r="D2618" t="str">
        <f>MatchSquad!D2618</f>
        <v>BWL</v>
      </c>
      <c r="E2618" t="str">
        <f>MatchSquad!E2618</f>
        <v>CSK</v>
      </c>
      <c r="F2618">
        <f>MatchSquad!G2618</f>
        <v>0</v>
      </c>
      <c r="G2618">
        <f>IF(A2618="","",SUMIFS(BallByBall!$I$2:$I$501,BallByBall!$B$2:$B$501,A2618,BallByBall!$F$2:$F$501,B2618))</f>
        <v>0</v>
      </c>
      <c r="H2618">
        <f>IF(A2618="","",COUNTIFS(BallByBall!$B$2:$B$501,A2618,BallByBall!$F$2:$F$501,B2618,BallByBall!$Q$2:$Q$501,1))</f>
        <v>0</v>
      </c>
      <c r="I2618">
        <f>IF(A2618="","",COUNTIFS(BallByBall!$B$2:$B$501,A2618,BallByBall!$F$2:$F$501,B2618,BallByBall!$R$2:$R$501,1))</f>
        <v>0</v>
      </c>
      <c r="J2618">
        <f>IF(A2618="","",SUMIFS(BallByBall!$T$2:$T$501,BallByBall!$B$2:$B$501,A2618,BallByBall!$H$2:$H$501,B2618))</f>
        <v>0</v>
      </c>
      <c r="K2618">
        <f>IF(A2618="","",SUMIFS(BallByBall!$U$2:$U$501,BallByBall!$B$2:$B$501,A2618,BallByBall!$P$2:$P$501,B2618))</f>
        <v>0</v>
      </c>
      <c r="L2618">
        <f>IF(A2618="","",SUMIFS(BallByBall!$V$2:$V$501,BallByBall!$B$2:$B$501,A2618,BallByBall!$P$2:$P$501,B2618))</f>
        <v>0</v>
      </c>
      <c r="M2618">
        <f>IF(A2618="","",SUMIFS(BallByBall!$W$2:$W$501,BallByBall!$B$2:$B$501,A2618,BallByBall!$P$2:$P$501,B2618))</f>
        <v>0</v>
      </c>
      <c r="N2618">
        <f>IF(A2618="","",SUMIFS(BallByBall!$X$2:$X$501,BallByBall!$B$2:$B$501,A2618,BallByBall!$P$2:$P$501,B2618))</f>
        <v>0</v>
      </c>
      <c r="O2618">
        <f>IF(A2618="","",SUMIFS(OverSummary!$G$2:$G$101,OverSummary!$A$2:$A$101,A2618,OverSummary!$D$2:$D$101,B2618))</f>
        <v>0</v>
      </c>
      <c r="P2618">
        <f>IF(A2618="","",G2618*Rules!$B$13+H2618*Rules!$B$14+I2618*Rules!$B$15)</f>
        <v>0</v>
      </c>
      <c r="Q2618">
        <f>IF(A2618="","",IF(G2618&gt;=100,Rules!$B$18,IF(G2618&gt;=50,Rules!$B$17,IF(G2618&gt;=30,Rules!$B$16,0)))+IF(AND(F2618=1,D2618&lt;&gt;"BWL",G2618=0),Rules!$B$27,0))</f>
        <v>0</v>
      </c>
      <c r="R2618">
        <f>IF(A2618="","",J2618*Rules!$B$19+O2618*Rules!$B$22)</f>
        <v>0</v>
      </c>
      <c r="S2618">
        <f>IF(A2618="","",IF(J2618&gt;=4,Rules!$B$21,IF(J2618&gt;=3,Rules!$B$20,0)))</f>
        <v>0</v>
      </c>
      <c r="T2618">
        <f>IF(A2618="","",K2618*Rules!$B$23+L2618*Rules!$B$24+M2618*Rules!$B$25+N2618*Rules!$B$26)</f>
        <v>0</v>
      </c>
      <c r="U2618">
        <f t="shared" si="40"/>
        <v>0</v>
      </c>
    </row>
    <row r="2619" spans="1:21" x14ac:dyDescent="0.2">
      <c r="A2619" t="str">
        <f>MatchSquad!A2619</f>
        <v>M053</v>
      </c>
      <c r="B2619" t="str">
        <f>MatchSquad!B2619</f>
        <v>P018</v>
      </c>
      <c r="C2619" t="str">
        <f>MatchSquad!C2619</f>
        <v>Anshul Kamboj</v>
      </c>
      <c r="D2619" t="str">
        <f>MatchSquad!D2619</f>
        <v>BWL</v>
      </c>
      <c r="E2619" t="str">
        <f>MatchSquad!E2619</f>
        <v>CSK</v>
      </c>
      <c r="F2619">
        <f>MatchSquad!G2619</f>
        <v>0</v>
      </c>
      <c r="G2619">
        <f>IF(A2619="","",SUMIFS(BallByBall!$I$2:$I$501,BallByBall!$B$2:$B$501,A2619,BallByBall!$F$2:$F$501,B2619))</f>
        <v>0</v>
      </c>
      <c r="H2619">
        <f>IF(A2619="","",COUNTIFS(BallByBall!$B$2:$B$501,A2619,BallByBall!$F$2:$F$501,B2619,BallByBall!$Q$2:$Q$501,1))</f>
        <v>0</v>
      </c>
      <c r="I2619">
        <f>IF(A2619="","",COUNTIFS(BallByBall!$B$2:$B$501,A2619,BallByBall!$F$2:$F$501,B2619,BallByBall!$R$2:$R$501,1))</f>
        <v>0</v>
      </c>
      <c r="J2619">
        <f>IF(A2619="","",SUMIFS(BallByBall!$T$2:$T$501,BallByBall!$B$2:$B$501,A2619,BallByBall!$H$2:$H$501,B2619))</f>
        <v>0</v>
      </c>
      <c r="K2619">
        <f>IF(A2619="","",SUMIFS(BallByBall!$U$2:$U$501,BallByBall!$B$2:$B$501,A2619,BallByBall!$P$2:$P$501,B2619))</f>
        <v>0</v>
      </c>
      <c r="L2619">
        <f>IF(A2619="","",SUMIFS(BallByBall!$V$2:$V$501,BallByBall!$B$2:$B$501,A2619,BallByBall!$P$2:$P$501,B2619))</f>
        <v>0</v>
      </c>
      <c r="M2619">
        <f>IF(A2619="","",SUMIFS(BallByBall!$W$2:$W$501,BallByBall!$B$2:$B$501,A2619,BallByBall!$P$2:$P$501,B2619))</f>
        <v>0</v>
      </c>
      <c r="N2619">
        <f>IF(A2619="","",SUMIFS(BallByBall!$X$2:$X$501,BallByBall!$B$2:$B$501,A2619,BallByBall!$P$2:$P$501,B2619))</f>
        <v>0</v>
      </c>
      <c r="O2619">
        <f>IF(A2619="","",SUMIFS(OverSummary!$G$2:$G$101,OverSummary!$A$2:$A$101,A2619,OverSummary!$D$2:$D$101,B2619))</f>
        <v>0</v>
      </c>
      <c r="P2619">
        <f>IF(A2619="","",G2619*Rules!$B$13+H2619*Rules!$B$14+I2619*Rules!$B$15)</f>
        <v>0</v>
      </c>
      <c r="Q2619">
        <f>IF(A2619="","",IF(G2619&gt;=100,Rules!$B$18,IF(G2619&gt;=50,Rules!$B$17,IF(G2619&gt;=30,Rules!$B$16,0)))+IF(AND(F2619=1,D2619&lt;&gt;"BWL",G2619=0),Rules!$B$27,0))</f>
        <v>0</v>
      </c>
      <c r="R2619">
        <f>IF(A2619="","",J2619*Rules!$B$19+O2619*Rules!$B$22)</f>
        <v>0</v>
      </c>
      <c r="S2619">
        <f>IF(A2619="","",IF(J2619&gt;=4,Rules!$B$21,IF(J2619&gt;=3,Rules!$B$20,0)))</f>
        <v>0</v>
      </c>
      <c r="T2619">
        <f>IF(A2619="","",K2619*Rules!$B$23+L2619*Rules!$B$24+M2619*Rules!$B$25+N2619*Rules!$B$26)</f>
        <v>0</v>
      </c>
      <c r="U2619">
        <f t="shared" si="40"/>
        <v>0</v>
      </c>
    </row>
    <row r="2620" spans="1:21" x14ac:dyDescent="0.2">
      <c r="A2620" t="str">
        <f>MatchSquad!A2620</f>
        <v>M053</v>
      </c>
      <c r="B2620" t="str">
        <f>MatchSquad!B2620</f>
        <v>P019</v>
      </c>
      <c r="C2620" t="str">
        <f>MatchSquad!C2620</f>
        <v>Mukesh Choudhary</v>
      </c>
      <c r="D2620" t="str">
        <f>MatchSquad!D2620</f>
        <v>BWL</v>
      </c>
      <c r="E2620" t="str">
        <f>MatchSquad!E2620</f>
        <v>CSK</v>
      </c>
      <c r="F2620">
        <f>MatchSquad!G2620</f>
        <v>0</v>
      </c>
      <c r="G2620">
        <f>IF(A2620="","",SUMIFS(BallByBall!$I$2:$I$501,BallByBall!$B$2:$B$501,A2620,BallByBall!$F$2:$F$501,B2620))</f>
        <v>0</v>
      </c>
      <c r="H2620">
        <f>IF(A2620="","",COUNTIFS(BallByBall!$B$2:$B$501,A2620,BallByBall!$F$2:$F$501,B2620,BallByBall!$Q$2:$Q$501,1))</f>
        <v>0</v>
      </c>
      <c r="I2620">
        <f>IF(A2620="","",COUNTIFS(BallByBall!$B$2:$B$501,A2620,BallByBall!$F$2:$F$501,B2620,BallByBall!$R$2:$R$501,1))</f>
        <v>0</v>
      </c>
      <c r="J2620">
        <f>IF(A2620="","",SUMIFS(BallByBall!$T$2:$T$501,BallByBall!$B$2:$B$501,A2620,BallByBall!$H$2:$H$501,B2620))</f>
        <v>0</v>
      </c>
      <c r="K2620">
        <f>IF(A2620="","",SUMIFS(BallByBall!$U$2:$U$501,BallByBall!$B$2:$B$501,A2620,BallByBall!$P$2:$P$501,B2620))</f>
        <v>0</v>
      </c>
      <c r="L2620">
        <f>IF(A2620="","",SUMIFS(BallByBall!$V$2:$V$501,BallByBall!$B$2:$B$501,A2620,BallByBall!$P$2:$P$501,B2620))</f>
        <v>0</v>
      </c>
      <c r="M2620">
        <f>IF(A2620="","",SUMIFS(BallByBall!$W$2:$W$501,BallByBall!$B$2:$B$501,A2620,BallByBall!$P$2:$P$501,B2620))</f>
        <v>0</v>
      </c>
      <c r="N2620">
        <f>IF(A2620="","",SUMIFS(BallByBall!$X$2:$X$501,BallByBall!$B$2:$B$501,A2620,BallByBall!$P$2:$P$501,B2620))</f>
        <v>0</v>
      </c>
      <c r="O2620">
        <f>IF(A2620="","",SUMIFS(OverSummary!$G$2:$G$101,OverSummary!$A$2:$A$101,A2620,OverSummary!$D$2:$D$101,B2620))</f>
        <v>0</v>
      </c>
      <c r="P2620">
        <f>IF(A2620="","",G2620*Rules!$B$13+H2620*Rules!$B$14+I2620*Rules!$B$15)</f>
        <v>0</v>
      </c>
      <c r="Q2620">
        <f>IF(A2620="","",IF(G2620&gt;=100,Rules!$B$18,IF(G2620&gt;=50,Rules!$B$17,IF(G2620&gt;=30,Rules!$B$16,0)))+IF(AND(F2620=1,D2620&lt;&gt;"BWL",G2620=0),Rules!$B$27,0))</f>
        <v>0</v>
      </c>
      <c r="R2620">
        <f>IF(A2620="","",J2620*Rules!$B$19+O2620*Rules!$B$22)</f>
        <v>0</v>
      </c>
      <c r="S2620">
        <f>IF(A2620="","",IF(J2620&gt;=4,Rules!$B$21,IF(J2620&gt;=3,Rules!$B$20,0)))</f>
        <v>0</v>
      </c>
      <c r="T2620">
        <f>IF(A2620="","",K2620*Rules!$B$23+L2620*Rules!$B$24+M2620*Rules!$B$25+N2620*Rules!$B$26)</f>
        <v>0</v>
      </c>
      <c r="U2620">
        <f t="shared" si="40"/>
        <v>0</v>
      </c>
    </row>
    <row r="2621" spans="1:21" x14ac:dyDescent="0.2">
      <c r="A2621" t="str">
        <f>MatchSquad!A2621</f>
        <v>M053</v>
      </c>
      <c r="B2621" t="str">
        <f>MatchSquad!B2621</f>
        <v>P020</v>
      </c>
      <c r="C2621" t="str">
        <f>MatchSquad!C2621</f>
        <v>Shreyas Gopal</v>
      </c>
      <c r="D2621" t="str">
        <f>MatchSquad!D2621</f>
        <v>BWL</v>
      </c>
      <c r="E2621" t="str">
        <f>MatchSquad!E2621</f>
        <v>CSK</v>
      </c>
      <c r="F2621">
        <f>MatchSquad!G2621</f>
        <v>0</v>
      </c>
      <c r="G2621">
        <f>IF(A2621="","",SUMIFS(BallByBall!$I$2:$I$501,BallByBall!$B$2:$B$501,A2621,BallByBall!$F$2:$F$501,B2621))</f>
        <v>0</v>
      </c>
      <c r="H2621">
        <f>IF(A2621="","",COUNTIFS(BallByBall!$B$2:$B$501,A2621,BallByBall!$F$2:$F$501,B2621,BallByBall!$Q$2:$Q$501,1))</f>
        <v>0</v>
      </c>
      <c r="I2621">
        <f>IF(A2621="","",COUNTIFS(BallByBall!$B$2:$B$501,A2621,BallByBall!$F$2:$F$501,B2621,BallByBall!$R$2:$R$501,1))</f>
        <v>0</v>
      </c>
      <c r="J2621">
        <f>IF(A2621="","",SUMIFS(BallByBall!$T$2:$T$501,BallByBall!$B$2:$B$501,A2621,BallByBall!$H$2:$H$501,B2621))</f>
        <v>0</v>
      </c>
      <c r="K2621">
        <f>IF(A2621="","",SUMIFS(BallByBall!$U$2:$U$501,BallByBall!$B$2:$B$501,A2621,BallByBall!$P$2:$P$501,B2621))</f>
        <v>0</v>
      </c>
      <c r="L2621">
        <f>IF(A2621="","",SUMIFS(BallByBall!$V$2:$V$501,BallByBall!$B$2:$B$501,A2621,BallByBall!$P$2:$P$501,B2621))</f>
        <v>0</v>
      </c>
      <c r="M2621">
        <f>IF(A2621="","",SUMIFS(BallByBall!$W$2:$W$501,BallByBall!$B$2:$B$501,A2621,BallByBall!$P$2:$P$501,B2621))</f>
        <v>0</v>
      </c>
      <c r="N2621">
        <f>IF(A2621="","",SUMIFS(BallByBall!$X$2:$X$501,BallByBall!$B$2:$B$501,A2621,BallByBall!$P$2:$P$501,B2621))</f>
        <v>0</v>
      </c>
      <c r="O2621">
        <f>IF(A2621="","",SUMIFS(OverSummary!$G$2:$G$101,OverSummary!$A$2:$A$101,A2621,OverSummary!$D$2:$D$101,B2621))</f>
        <v>0</v>
      </c>
      <c r="P2621">
        <f>IF(A2621="","",G2621*Rules!$B$13+H2621*Rules!$B$14+I2621*Rules!$B$15)</f>
        <v>0</v>
      </c>
      <c r="Q2621">
        <f>IF(A2621="","",IF(G2621&gt;=100,Rules!$B$18,IF(G2621&gt;=50,Rules!$B$17,IF(G2621&gt;=30,Rules!$B$16,0)))+IF(AND(F2621=1,D2621&lt;&gt;"BWL",G2621=0),Rules!$B$27,0))</f>
        <v>0</v>
      </c>
      <c r="R2621">
        <f>IF(A2621="","",J2621*Rules!$B$19+O2621*Rules!$B$22)</f>
        <v>0</v>
      </c>
      <c r="S2621">
        <f>IF(A2621="","",IF(J2621&gt;=4,Rules!$B$21,IF(J2621&gt;=3,Rules!$B$20,0)))</f>
        <v>0</v>
      </c>
      <c r="T2621">
        <f>IF(A2621="","",K2621*Rules!$B$23+L2621*Rules!$B$24+M2621*Rules!$B$25+N2621*Rules!$B$26)</f>
        <v>0</v>
      </c>
      <c r="U2621">
        <f t="shared" si="40"/>
        <v>0</v>
      </c>
    </row>
    <row r="2622" spans="1:21" x14ac:dyDescent="0.2">
      <c r="A2622" t="str">
        <f>MatchSquad!A2622</f>
        <v>M053</v>
      </c>
      <c r="B2622" t="str">
        <f>MatchSquad!B2622</f>
        <v>P021</v>
      </c>
      <c r="C2622" t="str">
        <f>MatchSquad!C2622</f>
        <v>Gurjapneet Singh</v>
      </c>
      <c r="D2622" t="str">
        <f>MatchSquad!D2622</f>
        <v>BWL</v>
      </c>
      <c r="E2622" t="str">
        <f>MatchSquad!E2622</f>
        <v>CSK</v>
      </c>
      <c r="F2622">
        <f>MatchSquad!G2622</f>
        <v>0</v>
      </c>
      <c r="G2622">
        <f>IF(A2622="","",SUMIFS(BallByBall!$I$2:$I$501,BallByBall!$B$2:$B$501,A2622,BallByBall!$F$2:$F$501,B2622))</f>
        <v>0</v>
      </c>
      <c r="H2622">
        <f>IF(A2622="","",COUNTIFS(BallByBall!$B$2:$B$501,A2622,BallByBall!$F$2:$F$501,B2622,BallByBall!$Q$2:$Q$501,1))</f>
        <v>0</v>
      </c>
      <c r="I2622">
        <f>IF(A2622="","",COUNTIFS(BallByBall!$B$2:$B$501,A2622,BallByBall!$F$2:$F$501,B2622,BallByBall!$R$2:$R$501,1))</f>
        <v>0</v>
      </c>
      <c r="J2622">
        <f>IF(A2622="","",SUMIFS(BallByBall!$T$2:$T$501,BallByBall!$B$2:$B$501,A2622,BallByBall!$H$2:$H$501,B2622))</f>
        <v>0</v>
      </c>
      <c r="K2622">
        <f>IF(A2622="","",SUMIFS(BallByBall!$U$2:$U$501,BallByBall!$B$2:$B$501,A2622,BallByBall!$P$2:$P$501,B2622))</f>
        <v>0</v>
      </c>
      <c r="L2622">
        <f>IF(A2622="","",SUMIFS(BallByBall!$V$2:$V$501,BallByBall!$B$2:$B$501,A2622,BallByBall!$P$2:$P$501,B2622))</f>
        <v>0</v>
      </c>
      <c r="M2622">
        <f>IF(A2622="","",SUMIFS(BallByBall!$W$2:$W$501,BallByBall!$B$2:$B$501,A2622,BallByBall!$P$2:$P$501,B2622))</f>
        <v>0</v>
      </c>
      <c r="N2622">
        <f>IF(A2622="","",SUMIFS(BallByBall!$X$2:$X$501,BallByBall!$B$2:$B$501,A2622,BallByBall!$P$2:$P$501,B2622))</f>
        <v>0</v>
      </c>
      <c r="O2622">
        <f>IF(A2622="","",SUMIFS(OverSummary!$G$2:$G$101,OverSummary!$A$2:$A$101,A2622,OverSummary!$D$2:$D$101,B2622))</f>
        <v>0</v>
      </c>
      <c r="P2622">
        <f>IF(A2622="","",G2622*Rules!$B$13+H2622*Rules!$B$14+I2622*Rules!$B$15)</f>
        <v>0</v>
      </c>
      <c r="Q2622">
        <f>IF(A2622="","",IF(G2622&gt;=100,Rules!$B$18,IF(G2622&gt;=50,Rules!$B$17,IF(G2622&gt;=30,Rules!$B$16,0)))+IF(AND(F2622=1,D2622&lt;&gt;"BWL",G2622=0),Rules!$B$27,0))</f>
        <v>0</v>
      </c>
      <c r="R2622">
        <f>IF(A2622="","",J2622*Rules!$B$19+O2622*Rules!$B$22)</f>
        <v>0</v>
      </c>
      <c r="S2622">
        <f>IF(A2622="","",IF(J2622&gt;=4,Rules!$B$21,IF(J2622&gt;=3,Rules!$B$20,0)))</f>
        <v>0</v>
      </c>
      <c r="T2622">
        <f>IF(A2622="","",K2622*Rules!$B$23+L2622*Rules!$B$24+M2622*Rules!$B$25+N2622*Rules!$B$26)</f>
        <v>0</v>
      </c>
      <c r="U2622">
        <f t="shared" si="40"/>
        <v>0</v>
      </c>
    </row>
    <row r="2623" spans="1:21" x14ac:dyDescent="0.2">
      <c r="A2623" t="str">
        <f>MatchSquad!A2623</f>
        <v>M053</v>
      </c>
      <c r="B2623" t="str">
        <f>MatchSquad!B2623</f>
        <v>P022</v>
      </c>
      <c r="C2623" t="str">
        <f>MatchSquad!C2623</f>
        <v>Akeal Hosein</v>
      </c>
      <c r="D2623" t="str">
        <f>MatchSquad!D2623</f>
        <v>BWL</v>
      </c>
      <c r="E2623" t="str">
        <f>MatchSquad!E2623</f>
        <v>CSK</v>
      </c>
      <c r="F2623">
        <f>MatchSquad!G2623</f>
        <v>0</v>
      </c>
      <c r="G2623">
        <f>IF(A2623="","",SUMIFS(BallByBall!$I$2:$I$501,BallByBall!$B$2:$B$501,A2623,BallByBall!$F$2:$F$501,B2623))</f>
        <v>0</v>
      </c>
      <c r="H2623">
        <f>IF(A2623="","",COUNTIFS(BallByBall!$B$2:$B$501,A2623,BallByBall!$F$2:$F$501,B2623,BallByBall!$Q$2:$Q$501,1))</f>
        <v>0</v>
      </c>
      <c r="I2623">
        <f>IF(A2623="","",COUNTIFS(BallByBall!$B$2:$B$501,A2623,BallByBall!$F$2:$F$501,B2623,BallByBall!$R$2:$R$501,1))</f>
        <v>0</v>
      </c>
      <c r="J2623">
        <f>IF(A2623="","",SUMIFS(BallByBall!$T$2:$T$501,BallByBall!$B$2:$B$501,A2623,BallByBall!$H$2:$H$501,B2623))</f>
        <v>0</v>
      </c>
      <c r="K2623">
        <f>IF(A2623="","",SUMIFS(BallByBall!$U$2:$U$501,BallByBall!$B$2:$B$501,A2623,BallByBall!$P$2:$P$501,B2623))</f>
        <v>0</v>
      </c>
      <c r="L2623">
        <f>IF(A2623="","",SUMIFS(BallByBall!$V$2:$V$501,BallByBall!$B$2:$B$501,A2623,BallByBall!$P$2:$P$501,B2623))</f>
        <v>0</v>
      </c>
      <c r="M2623">
        <f>IF(A2623="","",SUMIFS(BallByBall!$W$2:$W$501,BallByBall!$B$2:$B$501,A2623,BallByBall!$P$2:$P$501,B2623))</f>
        <v>0</v>
      </c>
      <c r="N2623">
        <f>IF(A2623="","",SUMIFS(BallByBall!$X$2:$X$501,BallByBall!$B$2:$B$501,A2623,BallByBall!$P$2:$P$501,B2623))</f>
        <v>0</v>
      </c>
      <c r="O2623">
        <f>IF(A2623="","",SUMIFS(OverSummary!$G$2:$G$101,OverSummary!$A$2:$A$101,A2623,OverSummary!$D$2:$D$101,B2623))</f>
        <v>0</v>
      </c>
      <c r="P2623">
        <f>IF(A2623="","",G2623*Rules!$B$13+H2623*Rules!$B$14+I2623*Rules!$B$15)</f>
        <v>0</v>
      </c>
      <c r="Q2623">
        <f>IF(A2623="","",IF(G2623&gt;=100,Rules!$B$18,IF(G2623&gt;=50,Rules!$B$17,IF(G2623&gt;=30,Rules!$B$16,0)))+IF(AND(F2623=1,D2623&lt;&gt;"BWL",G2623=0),Rules!$B$27,0))</f>
        <v>0</v>
      </c>
      <c r="R2623">
        <f>IF(A2623="","",J2623*Rules!$B$19+O2623*Rules!$B$22)</f>
        <v>0</v>
      </c>
      <c r="S2623">
        <f>IF(A2623="","",IF(J2623&gt;=4,Rules!$B$21,IF(J2623&gt;=3,Rules!$B$20,0)))</f>
        <v>0</v>
      </c>
      <c r="T2623">
        <f>IF(A2623="","",K2623*Rules!$B$23+L2623*Rules!$B$24+M2623*Rules!$B$25+N2623*Rules!$B$26)</f>
        <v>0</v>
      </c>
      <c r="U2623">
        <f t="shared" si="40"/>
        <v>0</v>
      </c>
    </row>
    <row r="2624" spans="1:21" x14ac:dyDescent="0.2">
      <c r="A2624" t="str">
        <f>MatchSquad!A2624</f>
        <v>M053</v>
      </c>
      <c r="B2624" t="str">
        <f>MatchSquad!B2624</f>
        <v>P023</v>
      </c>
      <c r="C2624" t="str">
        <f>MatchSquad!C2624</f>
        <v>Matt Henry</v>
      </c>
      <c r="D2624" t="str">
        <f>MatchSquad!D2624</f>
        <v>BWL</v>
      </c>
      <c r="E2624" t="str">
        <f>MatchSquad!E2624</f>
        <v>CSK</v>
      </c>
      <c r="F2624">
        <f>MatchSquad!G2624</f>
        <v>0</v>
      </c>
      <c r="G2624">
        <f>IF(A2624="","",SUMIFS(BallByBall!$I$2:$I$501,BallByBall!$B$2:$B$501,A2624,BallByBall!$F$2:$F$501,B2624))</f>
        <v>0</v>
      </c>
      <c r="H2624">
        <f>IF(A2624="","",COUNTIFS(BallByBall!$B$2:$B$501,A2624,BallByBall!$F$2:$F$501,B2624,BallByBall!$Q$2:$Q$501,1))</f>
        <v>0</v>
      </c>
      <c r="I2624">
        <f>IF(A2624="","",COUNTIFS(BallByBall!$B$2:$B$501,A2624,BallByBall!$F$2:$F$501,B2624,BallByBall!$R$2:$R$501,1))</f>
        <v>0</v>
      </c>
      <c r="J2624">
        <f>IF(A2624="","",SUMIFS(BallByBall!$T$2:$T$501,BallByBall!$B$2:$B$501,A2624,BallByBall!$H$2:$H$501,B2624))</f>
        <v>0</v>
      </c>
      <c r="K2624">
        <f>IF(A2624="","",SUMIFS(BallByBall!$U$2:$U$501,BallByBall!$B$2:$B$501,A2624,BallByBall!$P$2:$P$501,B2624))</f>
        <v>0</v>
      </c>
      <c r="L2624">
        <f>IF(A2624="","",SUMIFS(BallByBall!$V$2:$V$501,BallByBall!$B$2:$B$501,A2624,BallByBall!$P$2:$P$501,B2624))</f>
        <v>0</v>
      </c>
      <c r="M2624">
        <f>IF(A2624="","",SUMIFS(BallByBall!$W$2:$W$501,BallByBall!$B$2:$B$501,A2624,BallByBall!$P$2:$P$501,B2624))</f>
        <v>0</v>
      </c>
      <c r="N2624">
        <f>IF(A2624="","",SUMIFS(BallByBall!$X$2:$X$501,BallByBall!$B$2:$B$501,A2624,BallByBall!$P$2:$P$501,B2624))</f>
        <v>0</v>
      </c>
      <c r="O2624">
        <f>IF(A2624="","",SUMIFS(OverSummary!$G$2:$G$101,OverSummary!$A$2:$A$101,A2624,OverSummary!$D$2:$D$101,B2624))</f>
        <v>0</v>
      </c>
      <c r="P2624">
        <f>IF(A2624="","",G2624*Rules!$B$13+H2624*Rules!$B$14+I2624*Rules!$B$15)</f>
        <v>0</v>
      </c>
      <c r="Q2624">
        <f>IF(A2624="","",IF(G2624&gt;=100,Rules!$B$18,IF(G2624&gt;=50,Rules!$B$17,IF(G2624&gt;=30,Rules!$B$16,0)))+IF(AND(F2624=1,D2624&lt;&gt;"BWL",G2624=0),Rules!$B$27,0))</f>
        <v>0</v>
      </c>
      <c r="R2624">
        <f>IF(A2624="","",J2624*Rules!$B$19+O2624*Rules!$B$22)</f>
        <v>0</v>
      </c>
      <c r="S2624">
        <f>IF(A2624="","",IF(J2624&gt;=4,Rules!$B$21,IF(J2624&gt;=3,Rules!$B$20,0)))</f>
        <v>0</v>
      </c>
      <c r="T2624">
        <f>IF(A2624="","",K2624*Rules!$B$23+L2624*Rules!$B$24+M2624*Rules!$B$25+N2624*Rules!$B$26)</f>
        <v>0</v>
      </c>
      <c r="U2624">
        <f t="shared" si="40"/>
        <v>0</v>
      </c>
    </row>
    <row r="2625" spans="1:21" x14ac:dyDescent="0.2">
      <c r="A2625" t="str">
        <f>MatchSquad!A2625</f>
        <v>M053</v>
      </c>
      <c r="B2625" t="str">
        <f>MatchSquad!B2625</f>
        <v>P024</v>
      </c>
      <c r="C2625" t="str">
        <f>MatchSquad!C2625</f>
        <v>Rahul Chahar</v>
      </c>
      <c r="D2625" t="str">
        <f>MatchSquad!D2625</f>
        <v>BWL</v>
      </c>
      <c r="E2625" t="str">
        <f>MatchSquad!E2625</f>
        <v>CSK</v>
      </c>
      <c r="F2625">
        <f>MatchSquad!G2625</f>
        <v>0</v>
      </c>
      <c r="G2625">
        <f>IF(A2625="","",SUMIFS(BallByBall!$I$2:$I$501,BallByBall!$B$2:$B$501,A2625,BallByBall!$F$2:$F$501,B2625))</f>
        <v>0</v>
      </c>
      <c r="H2625">
        <f>IF(A2625="","",COUNTIFS(BallByBall!$B$2:$B$501,A2625,BallByBall!$F$2:$F$501,B2625,BallByBall!$Q$2:$Q$501,1))</f>
        <v>0</v>
      </c>
      <c r="I2625">
        <f>IF(A2625="","",COUNTIFS(BallByBall!$B$2:$B$501,A2625,BallByBall!$F$2:$F$501,B2625,BallByBall!$R$2:$R$501,1))</f>
        <v>0</v>
      </c>
      <c r="J2625">
        <f>IF(A2625="","",SUMIFS(BallByBall!$T$2:$T$501,BallByBall!$B$2:$B$501,A2625,BallByBall!$H$2:$H$501,B2625))</f>
        <v>0</v>
      </c>
      <c r="K2625">
        <f>IF(A2625="","",SUMIFS(BallByBall!$U$2:$U$501,BallByBall!$B$2:$B$501,A2625,BallByBall!$P$2:$P$501,B2625))</f>
        <v>0</v>
      </c>
      <c r="L2625">
        <f>IF(A2625="","",SUMIFS(BallByBall!$V$2:$V$501,BallByBall!$B$2:$B$501,A2625,BallByBall!$P$2:$P$501,B2625))</f>
        <v>0</v>
      </c>
      <c r="M2625">
        <f>IF(A2625="","",SUMIFS(BallByBall!$W$2:$W$501,BallByBall!$B$2:$B$501,A2625,BallByBall!$P$2:$P$501,B2625))</f>
        <v>0</v>
      </c>
      <c r="N2625">
        <f>IF(A2625="","",SUMIFS(BallByBall!$X$2:$X$501,BallByBall!$B$2:$B$501,A2625,BallByBall!$P$2:$P$501,B2625))</f>
        <v>0</v>
      </c>
      <c r="O2625">
        <f>IF(A2625="","",SUMIFS(OverSummary!$G$2:$G$101,OverSummary!$A$2:$A$101,A2625,OverSummary!$D$2:$D$101,B2625))</f>
        <v>0</v>
      </c>
      <c r="P2625">
        <f>IF(A2625="","",G2625*Rules!$B$13+H2625*Rules!$B$14+I2625*Rules!$B$15)</f>
        <v>0</v>
      </c>
      <c r="Q2625">
        <f>IF(A2625="","",IF(G2625&gt;=100,Rules!$B$18,IF(G2625&gt;=50,Rules!$B$17,IF(G2625&gt;=30,Rules!$B$16,0)))+IF(AND(F2625=1,D2625&lt;&gt;"BWL",G2625=0),Rules!$B$27,0))</f>
        <v>0</v>
      </c>
      <c r="R2625">
        <f>IF(A2625="","",J2625*Rules!$B$19+O2625*Rules!$B$22)</f>
        <v>0</v>
      </c>
      <c r="S2625">
        <f>IF(A2625="","",IF(J2625&gt;=4,Rules!$B$21,IF(J2625&gt;=3,Rules!$B$20,0)))</f>
        <v>0</v>
      </c>
      <c r="T2625">
        <f>IF(A2625="","",K2625*Rules!$B$23+L2625*Rules!$B$24+M2625*Rules!$B$25+N2625*Rules!$B$26)</f>
        <v>0</v>
      </c>
      <c r="U2625">
        <f t="shared" si="40"/>
        <v>0</v>
      </c>
    </row>
    <row r="2626" spans="1:21" x14ac:dyDescent="0.2">
      <c r="A2626" t="str">
        <f>MatchSquad!A2626</f>
        <v>M053</v>
      </c>
      <c r="B2626" t="str">
        <f>MatchSquad!B2626</f>
        <v>P025</v>
      </c>
      <c r="C2626" t="str">
        <f>MatchSquad!C2626</f>
        <v>Spencer Johnson</v>
      </c>
      <c r="D2626" t="str">
        <f>MatchSquad!D2626</f>
        <v>BWL</v>
      </c>
      <c r="E2626" t="str">
        <f>MatchSquad!E2626</f>
        <v>CSK</v>
      </c>
      <c r="F2626">
        <f>MatchSquad!G2626</f>
        <v>0</v>
      </c>
      <c r="G2626">
        <f>IF(A2626="","",SUMIFS(BallByBall!$I$2:$I$501,BallByBall!$B$2:$B$501,A2626,BallByBall!$F$2:$F$501,B2626))</f>
        <v>0</v>
      </c>
      <c r="H2626">
        <f>IF(A2626="","",COUNTIFS(BallByBall!$B$2:$B$501,A2626,BallByBall!$F$2:$F$501,B2626,BallByBall!$Q$2:$Q$501,1))</f>
        <v>0</v>
      </c>
      <c r="I2626">
        <f>IF(A2626="","",COUNTIFS(BallByBall!$B$2:$B$501,A2626,BallByBall!$F$2:$F$501,B2626,BallByBall!$R$2:$R$501,1))</f>
        <v>0</v>
      </c>
      <c r="J2626">
        <f>IF(A2626="","",SUMIFS(BallByBall!$T$2:$T$501,BallByBall!$B$2:$B$501,A2626,BallByBall!$H$2:$H$501,B2626))</f>
        <v>0</v>
      </c>
      <c r="K2626">
        <f>IF(A2626="","",SUMIFS(BallByBall!$U$2:$U$501,BallByBall!$B$2:$B$501,A2626,BallByBall!$P$2:$P$501,B2626))</f>
        <v>0</v>
      </c>
      <c r="L2626">
        <f>IF(A2626="","",SUMIFS(BallByBall!$V$2:$V$501,BallByBall!$B$2:$B$501,A2626,BallByBall!$P$2:$P$501,B2626))</f>
        <v>0</v>
      </c>
      <c r="M2626">
        <f>IF(A2626="","",SUMIFS(BallByBall!$W$2:$W$501,BallByBall!$B$2:$B$501,A2626,BallByBall!$P$2:$P$501,B2626))</f>
        <v>0</v>
      </c>
      <c r="N2626">
        <f>IF(A2626="","",SUMIFS(BallByBall!$X$2:$X$501,BallByBall!$B$2:$B$501,A2626,BallByBall!$P$2:$P$501,B2626))</f>
        <v>0</v>
      </c>
      <c r="O2626">
        <f>IF(A2626="","",SUMIFS(OverSummary!$G$2:$G$101,OverSummary!$A$2:$A$101,A2626,OverSummary!$D$2:$D$101,B2626))</f>
        <v>0</v>
      </c>
      <c r="P2626">
        <f>IF(A2626="","",G2626*Rules!$B$13+H2626*Rules!$B$14+I2626*Rules!$B$15)</f>
        <v>0</v>
      </c>
      <c r="Q2626">
        <f>IF(A2626="","",IF(G2626&gt;=100,Rules!$B$18,IF(G2626&gt;=50,Rules!$B$17,IF(G2626&gt;=30,Rules!$B$16,0)))+IF(AND(F2626=1,D2626&lt;&gt;"BWL",G2626=0),Rules!$B$27,0))</f>
        <v>0</v>
      </c>
      <c r="R2626">
        <f>IF(A2626="","",J2626*Rules!$B$19+O2626*Rules!$B$22)</f>
        <v>0</v>
      </c>
      <c r="S2626">
        <f>IF(A2626="","",IF(J2626&gt;=4,Rules!$B$21,IF(J2626&gt;=3,Rules!$B$20,0)))</f>
        <v>0</v>
      </c>
      <c r="T2626">
        <f>IF(A2626="","",K2626*Rules!$B$23+L2626*Rules!$B$24+M2626*Rules!$B$25+N2626*Rules!$B$26)</f>
        <v>0</v>
      </c>
      <c r="U2626">
        <f t="shared" ref="U2626:U2689" si="41">IF(A2626="","",P2626+Q2626+R2626+S2626+T2626)</f>
        <v>0</v>
      </c>
    </row>
    <row r="2627" spans="1:21" x14ac:dyDescent="0.2">
      <c r="A2627" t="str">
        <f>MatchSquad!A2627</f>
        <v>M053</v>
      </c>
      <c r="B2627" t="str">
        <f>MatchSquad!B2627</f>
        <v>P101</v>
      </c>
      <c r="C2627" t="str">
        <f>MatchSquad!C2627</f>
        <v>Rishabh Pant</v>
      </c>
      <c r="D2627" t="str">
        <f>MatchSquad!D2627</f>
        <v>WK</v>
      </c>
      <c r="E2627" t="str">
        <f>MatchSquad!E2627</f>
        <v>LSG</v>
      </c>
      <c r="F2627">
        <f>MatchSquad!G2627</f>
        <v>0</v>
      </c>
      <c r="G2627">
        <f>IF(A2627="","",SUMIFS(BallByBall!$I$2:$I$501,BallByBall!$B$2:$B$501,A2627,BallByBall!$F$2:$F$501,B2627))</f>
        <v>0</v>
      </c>
      <c r="H2627">
        <f>IF(A2627="","",COUNTIFS(BallByBall!$B$2:$B$501,A2627,BallByBall!$F$2:$F$501,B2627,BallByBall!$Q$2:$Q$501,1))</f>
        <v>0</v>
      </c>
      <c r="I2627">
        <f>IF(A2627="","",COUNTIFS(BallByBall!$B$2:$B$501,A2627,BallByBall!$F$2:$F$501,B2627,BallByBall!$R$2:$R$501,1))</f>
        <v>0</v>
      </c>
      <c r="J2627">
        <f>IF(A2627="","",SUMIFS(BallByBall!$T$2:$T$501,BallByBall!$B$2:$B$501,A2627,BallByBall!$H$2:$H$501,B2627))</f>
        <v>0</v>
      </c>
      <c r="K2627">
        <f>IF(A2627="","",SUMIFS(BallByBall!$U$2:$U$501,BallByBall!$B$2:$B$501,A2627,BallByBall!$P$2:$P$501,B2627))</f>
        <v>0</v>
      </c>
      <c r="L2627">
        <f>IF(A2627="","",SUMIFS(BallByBall!$V$2:$V$501,BallByBall!$B$2:$B$501,A2627,BallByBall!$P$2:$P$501,B2627))</f>
        <v>0</v>
      </c>
      <c r="M2627">
        <f>IF(A2627="","",SUMIFS(BallByBall!$W$2:$W$501,BallByBall!$B$2:$B$501,A2627,BallByBall!$P$2:$P$501,B2627))</f>
        <v>0</v>
      </c>
      <c r="N2627">
        <f>IF(A2627="","",SUMIFS(BallByBall!$X$2:$X$501,BallByBall!$B$2:$B$501,A2627,BallByBall!$P$2:$P$501,B2627))</f>
        <v>0</v>
      </c>
      <c r="O2627">
        <f>IF(A2627="","",SUMIFS(OverSummary!$G$2:$G$101,OverSummary!$A$2:$A$101,A2627,OverSummary!$D$2:$D$101,B2627))</f>
        <v>0</v>
      </c>
      <c r="P2627">
        <f>IF(A2627="","",G2627*Rules!$B$13+H2627*Rules!$B$14+I2627*Rules!$B$15)</f>
        <v>0</v>
      </c>
      <c r="Q2627">
        <f>IF(A2627="","",IF(G2627&gt;=100,Rules!$B$18,IF(G2627&gt;=50,Rules!$B$17,IF(G2627&gt;=30,Rules!$B$16,0)))+IF(AND(F2627=1,D2627&lt;&gt;"BWL",G2627=0),Rules!$B$27,0))</f>
        <v>0</v>
      </c>
      <c r="R2627">
        <f>IF(A2627="","",J2627*Rules!$B$19+O2627*Rules!$B$22)</f>
        <v>0</v>
      </c>
      <c r="S2627">
        <f>IF(A2627="","",IF(J2627&gt;=4,Rules!$B$21,IF(J2627&gt;=3,Rules!$B$20,0)))</f>
        <v>0</v>
      </c>
      <c r="T2627">
        <f>IF(A2627="","",K2627*Rules!$B$23+L2627*Rules!$B$24+M2627*Rules!$B$25+N2627*Rules!$B$26)</f>
        <v>0</v>
      </c>
      <c r="U2627">
        <f t="shared" si="41"/>
        <v>0</v>
      </c>
    </row>
    <row r="2628" spans="1:21" x14ac:dyDescent="0.2">
      <c r="A2628" t="str">
        <f>MatchSquad!A2628</f>
        <v>M053</v>
      </c>
      <c r="B2628" t="str">
        <f>MatchSquad!B2628</f>
        <v>P102</v>
      </c>
      <c r="C2628" t="str">
        <f>MatchSquad!C2628</f>
        <v>Aiden Markram</v>
      </c>
      <c r="D2628" t="str">
        <f>MatchSquad!D2628</f>
        <v>BAT</v>
      </c>
      <c r="E2628" t="str">
        <f>MatchSquad!E2628</f>
        <v>LSG</v>
      </c>
      <c r="F2628">
        <f>MatchSquad!G2628</f>
        <v>0</v>
      </c>
      <c r="G2628">
        <f>IF(A2628="","",SUMIFS(BallByBall!$I$2:$I$501,BallByBall!$B$2:$B$501,A2628,BallByBall!$F$2:$F$501,B2628))</f>
        <v>0</v>
      </c>
      <c r="H2628">
        <f>IF(A2628="","",COUNTIFS(BallByBall!$B$2:$B$501,A2628,BallByBall!$F$2:$F$501,B2628,BallByBall!$Q$2:$Q$501,1))</f>
        <v>0</v>
      </c>
      <c r="I2628">
        <f>IF(A2628="","",COUNTIFS(BallByBall!$B$2:$B$501,A2628,BallByBall!$F$2:$F$501,B2628,BallByBall!$R$2:$R$501,1))</f>
        <v>0</v>
      </c>
      <c r="J2628">
        <f>IF(A2628="","",SUMIFS(BallByBall!$T$2:$T$501,BallByBall!$B$2:$B$501,A2628,BallByBall!$H$2:$H$501,B2628))</f>
        <v>0</v>
      </c>
      <c r="K2628">
        <f>IF(A2628="","",SUMIFS(BallByBall!$U$2:$U$501,BallByBall!$B$2:$B$501,A2628,BallByBall!$P$2:$P$501,B2628))</f>
        <v>0</v>
      </c>
      <c r="L2628">
        <f>IF(A2628="","",SUMIFS(BallByBall!$V$2:$V$501,BallByBall!$B$2:$B$501,A2628,BallByBall!$P$2:$P$501,B2628))</f>
        <v>0</v>
      </c>
      <c r="M2628">
        <f>IF(A2628="","",SUMIFS(BallByBall!$W$2:$W$501,BallByBall!$B$2:$B$501,A2628,BallByBall!$P$2:$P$501,B2628))</f>
        <v>0</v>
      </c>
      <c r="N2628">
        <f>IF(A2628="","",SUMIFS(BallByBall!$X$2:$X$501,BallByBall!$B$2:$B$501,A2628,BallByBall!$P$2:$P$501,B2628))</f>
        <v>0</v>
      </c>
      <c r="O2628">
        <f>IF(A2628="","",SUMIFS(OverSummary!$G$2:$G$101,OverSummary!$A$2:$A$101,A2628,OverSummary!$D$2:$D$101,B2628))</f>
        <v>0</v>
      </c>
      <c r="P2628">
        <f>IF(A2628="","",G2628*Rules!$B$13+H2628*Rules!$B$14+I2628*Rules!$B$15)</f>
        <v>0</v>
      </c>
      <c r="Q2628">
        <f>IF(A2628="","",IF(G2628&gt;=100,Rules!$B$18,IF(G2628&gt;=50,Rules!$B$17,IF(G2628&gt;=30,Rules!$B$16,0)))+IF(AND(F2628=1,D2628&lt;&gt;"BWL",G2628=0),Rules!$B$27,0))</f>
        <v>0</v>
      </c>
      <c r="R2628">
        <f>IF(A2628="","",J2628*Rules!$B$19+O2628*Rules!$B$22)</f>
        <v>0</v>
      </c>
      <c r="S2628">
        <f>IF(A2628="","",IF(J2628&gt;=4,Rules!$B$21,IF(J2628&gt;=3,Rules!$B$20,0)))</f>
        <v>0</v>
      </c>
      <c r="T2628">
        <f>IF(A2628="","",K2628*Rules!$B$23+L2628*Rules!$B$24+M2628*Rules!$B$25+N2628*Rules!$B$26)</f>
        <v>0</v>
      </c>
      <c r="U2628">
        <f t="shared" si="41"/>
        <v>0</v>
      </c>
    </row>
    <row r="2629" spans="1:21" x14ac:dyDescent="0.2">
      <c r="A2629" t="str">
        <f>MatchSquad!A2629</f>
        <v>M053</v>
      </c>
      <c r="B2629" t="str">
        <f>MatchSquad!B2629</f>
        <v>P103</v>
      </c>
      <c r="C2629" t="str">
        <f>MatchSquad!C2629</f>
        <v>Himmat Singh</v>
      </c>
      <c r="D2629" t="str">
        <f>MatchSquad!D2629</f>
        <v>BAT</v>
      </c>
      <c r="E2629" t="str">
        <f>MatchSquad!E2629</f>
        <v>LSG</v>
      </c>
      <c r="F2629">
        <f>MatchSquad!G2629</f>
        <v>0</v>
      </c>
      <c r="G2629">
        <f>IF(A2629="","",SUMIFS(BallByBall!$I$2:$I$501,BallByBall!$B$2:$B$501,A2629,BallByBall!$F$2:$F$501,B2629))</f>
        <v>0</v>
      </c>
      <c r="H2629">
        <f>IF(A2629="","",COUNTIFS(BallByBall!$B$2:$B$501,A2629,BallByBall!$F$2:$F$501,B2629,BallByBall!$Q$2:$Q$501,1))</f>
        <v>0</v>
      </c>
      <c r="I2629">
        <f>IF(A2629="","",COUNTIFS(BallByBall!$B$2:$B$501,A2629,BallByBall!$F$2:$F$501,B2629,BallByBall!$R$2:$R$501,1))</f>
        <v>0</v>
      </c>
      <c r="J2629">
        <f>IF(A2629="","",SUMIFS(BallByBall!$T$2:$T$501,BallByBall!$B$2:$B$501,A2629,BallByBall!$H$2:$H$501,B2629))</f>
        <v>0</v>
      </c>
      <c r="K2629">
        <f>IF(A2629="","",SUMIFS(BallByBall!$U$2:$U$501,BallByBall!$B$2:$B$501,A2629,BallByBall!$P$2:$P$501,B2629))</f>
        <v>0</v>
      </c>
      <c r="L2629">
        <f>IF(A2629="","",SUMIFS(BallByBall!$V$2:$V$501,BallByBall!$B$2:$B$501,A2629,BallByBall!$P$2:$P$501,B2629))</f>
        <v>0</v>
      </c>
      <c r="M2629">
        <f>IF(A2629="","",SUMIFS(BallByBall!$W$2:$W$501,BallByBall!$B$2:$B$501,A2629,BallByBall!$P$2:$P$501,B2629))</f>
        <v>0</v>
      </c>
      <c r="N2629">
        <f>IF(A2629="","",SUMIFS(BallByBall!$X$2:$X$501,BallByBall!$B$2:$B$501,A2629,BallByBall!$P$2:$P$501,B2629))</f>
        <v>0</v>
      </c>
      <c r="O2629">
        <f>IF(A2629="","",SUMIFS(OverSummary!$G$2:$G$101,OverSummary!$A$2:$A$101,A2629,OverSummary!$D$2:$D$101,B2629))</f>
        <v>0</v>
      </c>
      <c r="P2629">
        <f>IF(A2629="","",G2629*Rules!$B$13+H2629*Rules!$B$14+I2629*Rules!$B$15)</f>
        <v>0</v>
      </c>
      <c r="Q2629">
        <f>IF(A2629="","",IF(G2629&gt;=100,Rules!$B$18,IF(G2629&gt;=50,Rules!$B$17,IF(G2629&gt;=30,Rules!$B$16,0)))+IF(AND(F2629=1,D2629&lt;&gt;"BWL",G2629=0),Rules!$B$27,0))</f>
        <v>0</v>
      </c>
      <c r="R2629">
        <f>IF(A2629="","",J2629*Rules!$B$19+O2629*Rules!$B$22)</f>
        <v>0</v>
      </c>
      <c r="S2629">
        <f>IF(A2629="","",IF(J2629&gt;=4,Rules!$B$21,IF(J2629&gt;=3,Rules!$B$20,0)))</f>
        <v>0</v>
      </c>
      <c r="T2629">
        <f>IF(A2629="","",K2629*Rules!$B$23+L2629*Rules!$B$24+M2629*Rules!$B$25+N2629*Rules!$B$26)</f>
        <v>0</v>
      </c>
      <c r="U2629">
        <f t="shared" si="41"/>
        <v>0</v>
      </c>
    </row>
    <row r="2630" spans="1:21" x14ac:dyDescent="0.2">
      <c r="A2630" t="str">
        <f>MatchSquad!A2630</f>
        <v>M053</v>
      </c>
      <c r="B2630" t="str">
        <f>MatchSquad!B2630</f>
        <v>P104</v>
      </c>
      <c r="C2630" t="str">
        <f>MatchSquad!C2630</f>
        <v>Matthew Breetzke</v>
      </c>
      <c r="D2630" t="str">
        <f>MatchSquad!D2630</f>
        <v>BAT</v>
      </c>
      <c r="E2630" t="str">
        <f>MatchSquad!E2630</f>
        <v>LSG</v>
      </c>
      <c r="F2630">
        <f>MatchSquad!G2630</f>
        <v>0</v>
      </c>
      <c r="G2630">
        <f>IF(A2630="","",SUMIFS(BallByBall!$I$2:$I$501,BallByBall!$B$2:$B$501,A2630,BallByBall!$F$2:$F$501,B2630))</f>
        <v>0</v>
      </c>
      <c r="H2630">
        <f>IF(A2630="","",COUNTIFS(BallByBall!$B$2:$B$501,A2630,BallByBall!$F$2:$F$501,B2630,BallByBall!$Q$2:$Q$501,1))</f>
        <v>0</v>
      </c>
      <c r="I2630">
        <f>IF(A2630="","",COUNTIFS(BallByBall!$B$2:$B$501,A2630,BallByBall!$F$2:$F$501,B2630,BallByBall!$R$2:$R$501,1))</f>
        <v>0</v>
      </c>
      <c r="J2630">
        <f>IF(A2630="","",SUMIFS(BallByBall!$T$2:$T$501,BallByBall!$B$2:$B$501,A2630,BallByBall!$H$2:$H$501,B2630))</f>
        <v>0</v>
      </c>
      <c r="K2630">
        <f>IF(A2630="","",SUMIFS(BallByBall!$U$2:$U$501,BallByBall!$B$2:$B$501,A2630,BallByBall!$P$2:$P$501,B2630))</f>
        <v>0</v>
      </c>
      <c r="L2630">
        <f>IF(A2630="","",SUMIFS(BallByBall!$V$2:$V$501,BallByBall!$B$2:$B$501,A2630,BallByBall!$P$2:$P$501,B2630))</f>
        <v>0</v>
      </c>
      <c r="M2630">
        <f>IF(A2630="","",SUMIFS(BallByBall!$W$2:$W$501,BallByBall!$B$2:$B$501,A2630,BallByBall!$P$2:$P$501,B2630))</f>
        <v>0</v>
      </c>
      <c r="N2630">
        <f>IF(A2630="","",SUMIFS(BallByBall!$X$2:$X$501,BallByBall!$B$2:$B$501,A2630,BallByBall!$P$2:$P$501,B2630))</f>
        <v>0</v>
      </c>
      <c r="O2630">
        <f>IF(A2630="","",SUMIFS(OverSummary!$G$2:$G$101,OverSummary!$A$2:$A$101,A2630,OverSummary!$D$2:$D$101,B2630))</f>
        <v>0</v>
      </c>
      <c r="P2630">
        <f>IF(A2630="","",G2630*Rules!$B$13+H2630*Rules!$B$14+I2630*Rules!$B$15)</f>
        <v>0</v>
      </c>
      <c r="Q2630">
        <f>IF(A2630="","",IF(G2630&gt;=100,Rules!$B$18,IF(G2630&gt;=50,Rules!$B$17,IF(G2630&gt;=30,Rules!$B$16,0)))+IF(AND(F2630=1,D2630&lt;&gt;"BWL",G2630=0),Rules!$B$27,0))</f>
        <v>0</v>
      </c>
      <c r="R2630">
        <f>IF(A2630="","",J2630*Rules!$B$19+O2630*Rules!$B$22)</f>
        <v>0</v>
      </c>
      <c r="S2630">
        <f>IF(A2630="","",IF(J2630&gt;=4,Rules!$B$21,IF(J2630&gt;=3,Rules!$B$20,0)))</f>
        <v>0</v>
      </c>
      <c r="T2630">
        <f>IF(A2630="","",K2630*Rules!$B$23+L2630*Rules!$B$24+M2630*Rules!$B$25+N2630*Rules!$B$26)</f>
        <v>0</v>
      </c>
      <c r="U2630">
        <f t="shared" si="41"/>
        <v>0</v>
      </c>
    </row>
    <row r="2631" spans="1:21" x14ac:dyDescent="0.2">
      <c r="A2631" t="str">
        <f>MatchSquad!A2631</f>
        <v>M053</v>
      </c>
      <c r="B2631" t="str">
        <f>MatchSquad!B2631</f>
        <v>P105</v>
      </c>
      <c r="C2631" t="str">
        <f>MatchSquad!C2631</f>
        <v>Mukul Choudhary</v>
      </c>
      <c r="D2631" t="str">
        <f>MatchSquad!D2631</f>
        <v>WK</v>
      </c>
      <c r="E2631" t="str">
        <f>MatchSquad!E2631</f>
        <v>LSG</v>
      </c>
      <c r="F2631">
        <f>MatchSquad!G2631</f>
        <v>0</v>
      </c>
      <c r="G2631">
        <f>IF(A2631="","",SUMIFS(BallByBall!$I$2:$I$501,BallByBall!$B$2:$B$501,A2631,BallByBall!$F$2:$F$501,B2631))</f>
        <v>0</v>
      </c>
      <c r="H2631">
        <f>IF(A2631="","",COUNTIFS(BallByBall!$B$2:$B$501,A2631,BallByBall!$F$2:$F$501,B2631,BallByBall!$Q$2:$Q$501,1))</f>
        <v>0</v>
      </c>
      <c r="I2631">
        <f>IF(A2631="","",COUNTIFS(BallByBall!$B$2:$B$501,A2631,BallByBall!$F$2:$F$501,B2631,BallByBall!$R$2:$R$501,1))</f>
        <v>0</v>
      </c>
      <c r="J2631">
        <f>IF(A2631="","",SUMIFS(BallByBall!$T$2:$T$501,BallByBall!$B$2:$B$501,A2631,BallByBall!$H$2:$H$501,B2631))</f>
        <v>0</v>
      </c>
      <c r="K2631">
        <f>IF(A2631="","",SUMIFS(BallByBall!$U$2:$U$501,BallByBall!$B$2:$B$501,A2631,BallByBall!$P$2:$P$501,B2631))</f>
        <v>0</v>
      </c>
      <c r="L2631">
        <f>IF(A2631="","",SUMIFS(BallByBall!$V$2:$V$501,BallByBall!$B$2:$B$501,A2631,BallByBall!$P$2:$P$501,B2631))</f>
        <v>0</v>
      </c>
      <c r="M2631">
        <f>IF(A2631="","",SUMIFS(BallByBall!$W$2:$W$501,BallByBall!$B$2:$B$501,A2631,BallByBall!$P$2:$P$501,B2631))</f>
        <v>0</v>
      </c>
      <c r="N2631">
        <f>IF(A2631="","",SUMIFS(BallByBall!$X$2:$X$501,BallByBall!$B$2:$B$501,A2631,BallByBall!$P$2:$P$501,B2631))</f>
        <v>0</v>
      </c>
      <c r="O2631">
        <f>IF(A2631="","",SUMIFS(OverSummary!$G$2:$G$101,OverSummary!$A$2:$A$101,A2631,OverSummary!$D$2:$D$101,B2631))</f>
        <v>0</v>
      </c>
      <c r="P2631">
        <f>IF(A2631="","",G2631*Rules!$B$13+H2631*Rules!$B$14+I2631*Rules!$B$15)</f>
        <v>0</v>
      </c>
      <c r="Q2631">
        <f>IF(A2631="","",IF(G2631&gt;=100,Rules!$B$18,IF(G2631&gt;=50,Rules!$B$17,IF(G2631&gt;=30,Rules!$B$16,0)))+IF(AND(F2631=1,D2631&lt;&gt;"BWL",G2631=0),Rules!$B$27,0))</f>
        <v>0</v>
      </c>
      <c r="R2631">
        <f>IF(A2631="","",J2631*Rules!$B$19+O2631*Rules!$B$22)</f>
        <v>0</v>
      </c>
      <c r="S2631">
        <f>IF(A2631="","",IF(J2631&gt;=4,Rules!$B$21,IF(J2631&gt;=3,Rules!$B$20,0)))</f>
        <v>0</v>
      </c>
      <c r="T2631">
        <f>IF(A2631="","",K2631*Rules!$B$23+L2631*Rules!$B$24+M2631*Rules!$B$25+N2631*Rules!$B$26)</f>
        <v>0</v>
      </c>
      <c r="U2631">
        <f t="shared" si="41"/>
        <v>0</v>
      </c>
    </row>
    <row r="2632" spans="1:21" x14ac:dyDescent="0.2">
      <c r="A2632" t="str">
        <f>MatchSquad!A2632</f>
        <v>M053</v>
      </c>
      <c r="B2632" t="str">
        <f>MatchSquad!B2632</f>
        <v>P106</v>
      </c>
      <c r="C2632" t="str">
        <f>MatchSquad!C2632</f>
        <v>Akshat Raghuwanshi</v>
      </c>
      <c r="D2632" t="str">
        <f>MatchSquad!D2632</f>
        <v>BAT</v>
      </c>
      <c r="E2632" t="str">
        <f>MatchSquad!E2632</f>
        <v>LSG</v>
      </c>
      <c r="F2632">
        <f>MatchSquad!G2632</f>
        <v>0</v>
      </c>
      <c r="G2632">
        <f>IF(A2632="","",SUMIFS(BallByBall!$I$2:$I$501,BallByBall!$B$2:$B$501,A2632,BallByBall!$F$2:$F$501,B2632))</f>
        <v>0</v>
      </c>
      <c r="H2632">
        <f>IF(A2632="","",COUNTIFS(BallByBall!$B$2:$B$501,A2632,BallByBall!$F$2:$F$501,B2632,BallByBall!$Q$2:$Q$501,1))</f>
        <v>0</v>
      </c>
      <c r="I2632">
        <f>IF(A2632="","",COUNTIFS(BallByBall!$B$2:$B$501,A2632,BallByBall!$F$2:$F$501,B2632,BallByBall!$R$2:$R$501,1))</f>
        <v>0</v>
      </c>
      <c r="J2632">
        <f>IF(A2632="","",SUMIFS(BallByBall!$T$2:$T$501,BallByBall!$B$2:$B$501,A2632,BallByBall!$H$2:$H$501,B2632))</f>
        <v>0</v>
      </c>
      <c r="K2632">
        <f>IF(A2632="","",SUMIFS(BallByBall!$U$2:$U$501,BallByBall!$B$2:$B$501,A2632,BallByBall!$P$2:$P$501,B2632))</f>
        <v>0</v>
      </c>
      <c r="L2632">
        <f>IF(A2632="","",SUMIFS(BallByBall!$V$2:$V$501,BallByBall!$B$2:$B$501,A2632,BallByBall!$P$2:$P$501,B2632))</f>
        <v>0</v>
      </c>
      <c r="M2632">
        <f>IF(A2632="","",SUMIFS(BallByBall!$W$2:$W$501,BallByBall!$B$2:$B$501,A2632,BallByBall!$P$2:$P$501,B2632))</f>
        <v>0</v>
      </c>
      <c r="N2632">
        <f>IF(A2632="","",SUMIFS(BallByBall!$X$2:$X$501,BallByBall!$B$2:$B$501,A2632,BallByBall!$P$2:$P$501,B2632))</f>
        <v>0</v>
      </c>
      <c r="O2632">
        <f>IF(A2632="","",SUMIFS(OverSummary!$G$2:$G$101,OverSummary!$A$2:$A$101,A2632,OverSummary!$D$2:$D$101,B2632))</f>
        <v>0</v>
      </c>
      <c r="P2632">
        <f>IF(A2632="","",G2632*Rules!$B$13+H2632*Rules!$B$14+I2632*Rules!$B$15)</f>
        <v>0</v>
      </c>
      <c r="Q2632">
        <f>IF(A2632="","",IF(G2632&gt;=100,Rules!$B$18,IF(G2632&gt;=50,Rules!$B$17,IF(G2632&gt;=30,Rules!$B$16,0)))+IF(AND(F2632=1,D2632&lt;&gt;"BWL",G2632=0),Rules!$B$27,0))</f>
        <v>0</v>
      </c>
      <c r="R2632">
        <f>IF(A2632="","",J2632*Rules!$B$19+O2632*Rules!$B$22)</f>
        <v>0</v>
      </c>
      <c r="S2632">
        <f>IF(A2632="","",IF(J2632&gt;=4,Rules!$B$21,IF(J2632&gt;=3,Rules!$B$20,0)))</f>
        <v>0</v>
      </c>
      <c r="T2632">
        <f>IF(A2632="","",K2632*Rules!$B$23+L2632*Rules!$B$24+M2632*Rules!$B$25+N2632*Rules!$B$26)</f>
        <v>0</v>
      </c>
      <c r="U2632">
        <f t="shared" si="41"/>
        <v>0</v>
      </c>
    </row>
    <row r="2633" spans="1:21" x14ac:dyDescent="0.2">
      <c r="A2633" t="str">
        <f>MatchSquad!A2633</f>
        <v>M053</v>
      </c>
      <c r="B2633" t="str">
        <f>MatchSquad!B2633</f>
        <v>P107</v>
      </c>
      <c r="C2633" t="str">
        <f>MatchSquad!C2633</f>
        <v>Josh Inglis</v>
      </c>
      <c r="D2633" t="str">
        <f>MatchSquad!D2633</f>
        <v>WK</v>
      </c>
      <c r="E2633" t="str">
        <f>MatchSquad!E2633</f>
        <v>LSG</v>
      </c>
      <c r="F2633">
        <f>MatchSquad!G2633</f>
        <v>0</v>
      </c>
      <c r="G2633">
        <f>IF(A2633="","",SUMIFS(BallByBall!$I$2:$I$501,BallByBall!$B$2:$B$501,A2633,BallByBall!$F$2:$F$501,B2633))</f>
        <v>0</v>
      </c>
      <c r="H2633">
        <f>IF(A2633="","",COUNTIFS(BallByBall!$B$2:$B$501,A2633,BallByBall!$F$2:$F$501,B2633,BallByBall!$Q$2:$Q$501,1))</f>
        <v>0</v>
      </c>
      <c r="I2633">
        <f>IF(A2633="","",COUNTIFS(BallByBall!$B$2:$B$501,A2633,BallByBall!$F$2:$F$501,B2633,BallByBall!$R$2:$R$501,1))</f>
        <v>0</v>
      </c>
      <c r="J2633">
        <f>IF(A2633="","",SUMIFS(BallByBall!$T$2:$T$501,BallByBall!$B$2:$B$501,A2633,BallByBall!$H$2:$H$501,B2633))</f>
        <v>0</v>
      </c>
      <c r="K2633">
        <f>IF(A2633="","",SUMIFS(BallByBall!$U$2:$U$501,BallByBall!$B$2:$B$501,A2633,BallByBall!$P$2:$P$501,B2633))</f>
        <v>0</v>
      </c>
      <c r="L2633">
        <f>IF(A2633="","",SUMIFS(BallByBall!$V$2:$V$501,BallByBall!$B$2:$B$501,A2633,BallByBall!$P$2:$P$501,B2633))</f>
        <v>0</v>
      </c>
      <c r="M2633">
        <f>IF(A2633="","",SUMIFS(BallByBall!$W$2:$W$501,BallByBall!$B$2:$B$501,A2633,BallByBall!$P$2:$P$501,B2633))</f>
        <v>0</v>
      </c>
      <c r="N2633">
        <f>IF(A2633="","",SUMIFS(BallByBall!$X$2:$X$501,BallByBall!$B$2:$B$501,A2633,BallByBall!$P$2:$P$501,B2633))</f>
        <v>0</v>
      </c>
      <c r="O2633">
        <f>IF(A2633="","",SUMIFS(OverSummary!$G$2:$G$101,OverSummary!$A$2:$A$101,A2633,OverSummary!$D$2:$D$101,B2633))</f>
        <v>0</v>
      </c>
      <c r="P2633">
        <f>IF(A2633="","",G2633*Rules!$B$13+H2633*Rules!$B$14+I2633*Rules!$B$15)</f>
        <v>0</v>
      </c>
      <c r="Q2633">
        <f>IF(A2633="","",IF(G2633&gt;=100,Rules!$B$18,IF(G2633&gt;=50,Rules!$B$17,IF(G2633&gt;=30,Rules!$B$16,0)))+IF(AND(F2633=1,D2633&lt;&gt;"BWL",G2633=0),Rules!$B$27,0))</f>
        <v>0</v>
      </c>
      <c r="R2633">
        <f>IF(A2633="","",J2633*Rules!$B$19+O2633*Rules!$B$22)</f>
        <v>0</v>
      </c>
      <c r="S2633">
        <f>IF(A2633="","",IF(J2633&gt;=4,Rules!$B$21,IF(J2633&gt;=3,Rules!$B$20,0)))</f>
        <v>0</v>
      </c>
      <c r="T2633">
        <f>IF(A2633="","",K2633*Rules!$B$23+L2633*Rules!$B$24+M2633*Rules!$B$25+N2633*Rules!$B$26)</f>
        <v>0</v>
      </c>
      <c r="U2633">
        <f t="shared" si="41"/>
        <v>0</v>
      </c>
    </row>
    <row r="2634" spans="1:21" x14ac:dyDescent="0.2">
      <c r="A2634" t="str">
        <f>MatchSquad!A2634</f>
        <v>M053</v>
      </c>
      <c r="B2634" t="str">
        <f>MatchSquad!B2634</f>
        <v>P108</v>
      </c>
      <c r="C2634" t="str">
        <f>MatchSquad!C2634</f>
        <v>Nicholas Pooran</v>
      </c>
      <c r="D2634" t="str">
        <f>MatchSquad!D2634</f>
        <v>WK</v>
      </c>
      <c r="E2634" t="str">
        <f>MatchSquad!E2634</f>
        <v>LSG</v>
      </c>
      <c r="F2634">
        <f>MatchSquad!G2634</f>
        <v>0</v>
      </c>
      <c r="G2634">
        <f>IF(A2634="","",SUMIFS(BallByBall!$I$2:$I$501,BallByBall!$B$2:$B$501,A2634,BallByBall!$F$2:$F$501,B2634))</f>
        <v>0</v>
      </c>
      <c r="H2634">
        <f>IF(A2634="","",COUNTIFS(BallByBall!$B$2:$B$501,A2634,BallByBall!$F$2:$F$501,B2634,BallByBall!$Q$2:$Q$501,1))</f>
        <v>0</v>
      </c>
      <c r="I2634">
        <f>IF(A2634="","",COUNTIFS(BallByBall!$B$2:$B$501,A2634,BallByBall!$F$2:$F$501,B2634,BallByBall!$R$2:$R$501,1))</f>
        <v>0</v>
      </c>
      <c r="J2634">
        <f>IF(A2634="","",SUMIFS(BallByBall!$T$2:$T$501,BallByBall!$B$2:$B$501,A2634,BallByBall!$H$2:$H$501,B2634))</f>
        <v>0</v>
      </c>
      <c r="K2634">
        <f>IF(A2634="","",SUMIFS(BallByBall!$U$2:$U$501,BallByBall!$B$2:$B$501,A2634,BallByBall!$P$2:$P$501,B2634))</f>
        <v>0</v>
      </c>
      <c r="L2634">
        <f>IF(A2634="","",SUMIFS(BallByBall!$V$2:$V$501,BallByBall!$B$2:$B$501,A2634,BallByBall!$P$2:$P$501,B2634))</f>
        <v>0</v>
      </c>
      <c r="M2634">
        <f>IF(A2634="","",SUMIFS(BallByBall!$W$2:$W$501,BallByBall!$B$2:$B$501,A2634,BallByBall!$P$2:$P$501,B2634))</f>
        <v>0</v>
      </c>
      <c r="N2634">
        <f>IF(A2634="","",SUMIFS(BallByBall!$X$2:$X$501,BallByBall!$B$2:$B$501,A2634,BallByBall!$P$2:$P$501,B2634))</f>
        <v>0</v>
      </c>
      <c r="O2634">
        <f>IF(A2634="","",SUMIFS(OverSummary!$G$2:$G$101,OverSummary!$A$2:$A$101,A2634,OverSummary!$D$2:$D$101,B2634))</f>
        <v>0</v>
      </c>
      <c r="P2634">
        <f>IF(A2634="","",G2634*Rules!$B$13+H2634*Rules!$B$14+I2634*Rules!$B$15)</f>
        <v>0</v>
      </c>
      <c r="Q2634">
        <f>IF(A2634="","",IF(G2634&gt;=100,Rules!$B$18,IF(G2634&gt;=50,Rules!$B$17,IF(G2634&gt;=30,Rules!$B$16,0)))+IF(AND(F2634=1,D2634&lt;&gt;"BWL",G2634=0),Rules!$B$27,0))</f>
        <v>0</v>
      </c>
      <c r="R2634">
        <f>IF(A2634="","",J2634*Rules!$B$19+O2634*Rules!$B$22)</f>
        <v>0</v>
      </c>
      <c r="S2634">
        <f>IF(A2634="","",IF(J2634&gt;=4,Rules!$B$21,IF(J2634&gt;=3,Rules!$B$20,0)))</f>
        <v>0</v>
      </c>
      <c r="T2634">
        <f>IF(A2634="","",K2634*Rules!$B$23+L2634*Rules!$B$24+M2634*Rules!$B$25+N2634*Rules!$B$26)</f>
        <v>0</v>
      </c>
      <c r="U2634">
        <f t="shared" si="41"/>
        <v>0</v>
      </c>
    </row>
    <row r="2635" spans="1:21" x14ac:dyDescent="0.2">
      <c r="A2635" t="str">
        <f>MatchSquad!A2635</f>
        <v>M053</v>
      </c>
      <c r="B2635" t="str">
        <f>MatchSquad!B2635</f>
        <v>P109</v>
      </c>
      <c r="C2635" t="str">
        <f>MatchSquad!C2635</f>
        <v>Mitchell Marsh</v>
      </c>
      <c r="D2635" t="str">
        <f>MatchSquad!D2635</f>
        <v>AR</v>
      </c>
      <c r="E2635" t="str">
        <f>MatchSquad!E2635</f>
        <v>LSG</v>
      </c>
      <c r="F2635">
        <f>MatchSquad!G2635</f>
        <v>0</v>
      </c>
      <c r="G2635">
        <f>IF(A2635="","",SUMIFS(BallByBall!$I$2:$I$501,BallByBall!$B$2:$B$501,A2635,BallByBall!$F$2:$F$501,B2635))</f>
        <v>0</v>
      </c>
      <c r="H2635">
        <f>IF(A2635="","",COUNTIFS(BallByBall!$B$2:$B$501,A2635,BallByBall!$F$2:$F$501,B2635,BallByBall!$Q$2:$Q$501,1))</f>
        <v>0</v>
      </c>
      <c r="I2635">
        <f>IF(A2635="","",COUNTIFS(BallByBall!$B$2:$B$501,A2635,BallByBall!$F$2:$F$501,B2635,BallByBall!$R$2:$R$501,1))</f>
        <v>0</v>
      </c>
      <c r="J2635">
        <f>IF(A2635="","",SUMIFS(BallByBall!$T$2:$T$501,BallByBall!$B$2:$B$501,A2635,BallByBall!$H$2:$H$501,B2635))</f>
        <v>0</v>
      </c>
      <c r="K2635">
        <f>IF(A2635="","",SUMIFS(BallByBall!$U$2:$U$501,BallByBall!$B$2:$B$501,A2635,BallByBall!$P$2:$P$501,B2635))</f>
        <v>0</v>
      </c>
      <c r="L2635">
        <f>IF(A2635="","",SUMIFS(BallByBall!$V$2:$V$501,BallByBall!$B$2:$B$501,A2635,BallByBall!$P$2:$P$501,B2635))</f>
        <v>0</v>
      </c>
      <c r="M2635">
        <f>IF(A2635="","",SUMIFS(BallByBall!$W$2:$W$501,BallByBall!$B$2:$B$501,A2635,BallByBall!$P$2:$P$501,B2635))</f>
        <v>0</v>
      </c>
      <c r="N2635">
        <f>IF(A2635="","",SUMIFS(BallByBall!$X$2:$X$501,BallByBall!$B$2:$B$501,A2635,BallByBall!$P$2:$P$501,B2635))</f>
        <v>0</v>
      </c>
      <c r="O2635">
        <f>IF(A2635="","",SUMIFS(OverSummary!$G$2:$G$101,OverSummary!$A$2:$A$101,A2635,OverSummary!$D$2:$D$101,B2635))</f>
        <v>0</v>
      </c>
      <c r="P2635">
        <f>IF(A2635="","",G2635*Rules!$B$13+H2635*Rules!$B$14+I2635*Rules!$B$15)</f>
        <v>0</v>
      </c>
      <c r="Q2635">
        <f>IF(A2635="","",IF(G2635&gt;=100,Rules!$B$18,IF(G2635&gt;=50,Rules!$B$17,IF(G2635&gt;=30,Rules!$B$16,0)))+IF(AND(F2635=1,D2635&lt;&gt;"BWL",G2635=0),Rules!$B$27,0))</f>
        <v>0</v>
      </c>
      <c r="R2635">
        <f>IF(A2635="","",J2635*Rules!$B$19+O2635*Rules!$B$22)</f>
        <v>0</v>
      </c>
      <c r="S2635">
        <f>IF(A2635="","",IF(J2635&gt;=4,Rules!$B$21,IF(J2635&gt;=3,Rules!$B$20,0)))</f>
        <v>0</v>
      </c>
      <c r="T2635">
        <f>IF(A2635="","",K2635*Rules!$B$23+L2635*Rules!$B$24+M2635*Rules!$B$25+N2635*Rules!$B$26)</f>
        <v>0</v>
      </c>
      <c r="U2635">
        <f t="shared" si="41"/>
        <v>0</v>
      </c>
    </row>
    <row r="2636" spans="1:21" x14ac:dyDescent="0.2">
      <c r="A2636" t="str">
        <f>MatchSquad!A2636</f>
        <v>M053</v>
      </c>
      <c r="B2636" t="str">
        <f>MatchSquad!B2636</f>
        <v>P110</v>
      </c>
      <c r="C2636" t="str">
        <f>MatchSquad!C2636</f>
        <v>Abdul Samad</v>
      </c>
      <c r="D2636" t="str">
        <f>MatchSquad!D2636</f>
        <v>AR</v>
      </c>
      <c r="E2636" t="str">
        <f>MatchSquad!E2636</f>
        <v>LSG</v>
      </c>
      <c r="F2636">
        <f>MatchSquad!G2636</f>
        <v>0</v>
      </c>
      <c r="G2636">
        <f>IF(A2636="","",SUMIFS(BallByBall!$I$2:$I$501,BallByBall!$B$2:$B$501,A2636,BallByBall!$F$2:$F$501,B2636))</f>
        <v>0</v>
      </c>
      <c r="H2636">
        <f>IF(A2636="","",COUNTIFS(BallByBall!$B$2:$B$501,A2636,BallByBall!$F$2:$F$501,B2636,BallByBall!$Q$2:$Q$501,1))</f>
        <v>0</v>
      </c>
      <c r="I2636">
        <f>IF(A2636="","",COUNTIFS(BallByBall!$B$2:$B$501,A2636,BallByBall!$F$2:$F$501,B2636,BallByBall!$R$2:$R$501,1))</f>
        <v>0</v>
      </c>
      <c r="J2636">
        <f>IF(A2636="","",SUMIFS(BallByBall!$T$2:$T$501,BallByBall!$B$2:$B$501,A2636,BallByBall!$H$2:$H$501,B2636))</f>
        <v>0</v>
      </c>
      <c r="K2636">
        <f>IF(A2636="","",SUMIFS(BallByBall!$U$2:$U$501,BallByBall!$B$2:$B$501,A2636,BallByBall!$P$2:$P$501,B2636))</f>
        <v>0</v>
      </c>
      <c r="L2636">
        <f>IF(A2636="","",SUMIFS(BallByBall!$V$2:$V$501,BallByBall!$B$2:$B$501,A2636,BallByBall!$P$2:$P$501,B2636))</f>
        <v>0</v>
      </c>
      <c r="M2636">
        <f>IF(A2636="","",SUMIFS(BallByBall!$W$2:$W$501,BallByBall!$B$2:$B$501,A2636,BallByBall!$P$2:$P$501,B2636))</f>
        <v>0</v>
      </c>
      <c r="N2636">
        <f>IF(A2636="","",SUMIFS(BallByBall!$X$2:$X$501,BallByBall!$B$2:$B$501,A2636,BallByBall!$P$2:$P$501,B2636))</f>
        <v>0</v>
      </c>
      <c r="O2636">
        <f>IF(A2636="","",SUMIFS(OverSummary!$G$2:$G$101,OverSummary!$A$2:$A$101,A2636,OverSummary!$D$2:$D$101,B2636))</f>
        <v>0</v>
      </c>
      <c r="P2636">
        <f>IF(A2636="","",G2636*Rules!$B$13+H2636*Rules!$B$14+I2636*Rules!$B$15)</f>
        <v>0</v>
      </c>
      <c r="Q2636">
        <f>IF(A2636="","",IF(G2636&gt;=100,Rules!$B$18,IF(G2636&gt;=50,Rules!$B$17,IF(G2636&gt;=30,Rules!$B$16,0)))+IF(AND(F2636=1,D2636&lt;&gt;"BWL",G2636=0),Rules!$B$27,0))</f>
        <v>0</v>
      </c>
      <c r="R2636">
        <f>IF(A2636="","",J2636*Rules!$B$19+O2636*Rules!$B$22)</f>
        <v>0</v>
      </c>
      <c r="S2636">
        <f>IF(A2636="","",IF(J2636&gt;=4,Rules!$B$21,IF(J2636&gt;=3,Rules!$B$20,0)))</f>
        <v>0</v>
      </c>
      <c r="T2636">
        <f>IF(A2636="","",K2636*Rules!$B$23+L2636*Rules!$B$24+M2636*Rules!$B$25+N2636*Rules!$B$26)</f>
        <v>0</v>
      </c>
      <c r="U2636">
        <f t="shared" si="41"/>
        <v>0</v>
      </c>
    </row>
    <row r="2637" spans="1:21" x14ac:dyDescent="0.2">
      <c r="A2637" t="str">
        <f>MatchSquad!A2637</f>
        <v>M053</v>
      </c>
      <c r="B2637" t="str">
        <f>MatchSquad!B2637</f>
        <v>P111</v>
      </c>
      <c r="C2637" t="str">
        <f>MatchSquad!C2637</f>
        <v>Shahbaz Ahamad</v>
      </c>
      <c r="D2637" t="str">
        <f>MatchSquad!D2637</f>
        <v>AR</v>
      </c>
      <c r="E2637" t="str">
        <f>MatchSquad!E2637</f>
        <v>LSG</v>
      </c>
      <c r="F2637">
        <f>MatchSquad!G2637</f>
        <v>0</v>
      </c>
      <c r="G2637">
        <f>IF(A2637="","",SUMIFS(BallByBall!$I$2:$I$501,BallByBall!$B$2:$B$501,A2637,BallByBall!$F$2:$F$501,B2637))</f>
        <v>0</v>
      </c>
      <c r="H2637">
        <f>IF(A2637="","",COUNTIFS(BallByBall!$B$2:$B$501,A2637,BallByBall!$F$2:$F$501,B2637,BallByBall!$Q$2:$Q$501,1))</f>
        <v>0</v>
      </c>
      <c r="I2637">
        <f>IF(A2637="","",COUNTIFS(BallByBall!$B$2:$B$501,A2637,BallByBall!$F$2:$F$501,B2637,BallByBall!$R$2:$R$501,1))</f>
        <v>0</v>
      </c>
      <c r="J2637">
        <f>IF(A2637="","",SUMIFS(BallByBall!$T$2:$T$501,BallByBall!$B$2:$B$501,A2637,BallByBall!$H$2:$H$501,B2637))</f>
        <v>0</v>
      </c>
      <c r="K2637">
        <f>IF(A2637="","",SUMIFS(BallByBall!$U$2:$U$501,BallByBall!$B$2:$B$501,A2637,BallByBall!$P$2:$P$501,B2637))</f>
        <v>0</v>
      </c>
      <c r="L2637">
        <f>IF(A2637="","",SUMIFS(BallByBall!$V$2:$V$501,BallByBall!$B$2:$B$501,A2637,BallByBall!$P$2:$P$501,B2637))</f>
        <v>0</v>
      </c>
      <c r="M2637">
        <f>IF(A2637="","",SUMIFS(BallByBall!$W$2:$W$501,BallByBall!$B$2:$B$501,A2637,BallByBall!$P$2:$P$501,B2637))</f>
        <v>0</v>
      </c>
      <c r="N2637">
        <f>IF(A2637="","",SUMIFS(BallByBall!$X$2:$X$501,BallByBall!$B$2:$B$501,A2637,BallByBall!$P$2:$P$501,B2637))</f>
        <v>0</v>
      </c>
      <c r="O2637">
        <f>IF(A2637="","",SUMIFS(OverSummary!$G$2:$G$101,OverSummary!$A$2:$A$101,A2637,OverSummary!$D$2:$D$101,B2637))</f>
        <v>0</v>
      </c>
      <c r="P2637">
        <f>IF(A2637="","",G2637*Rules!$B$13+H2637*Rules!$B$14+I2637*Rules!$B$15)</f>
        <v>0</v>
      </c>
      <c r="Q2637">
        <f>IF(A2637="","",IF(G2637&gt;=100,Rules!$B$18,IF(G2637&gt;=50,Rules!$B$17,IF(G2637&gt;=30,Rules!$B$16,0)))+IF(AND(F2637=1,D2637&lt;&gt;"BWL",G2637=0),Rules!$B$27,0))</f>
        <v>0</v>
      </c>
      <c r="R2637">
        <f>IF(A2637="","",J2637*Rules!$B$19+O2637*Rules!$B$22)</f>
        <v>0</v>
      </c>
      <c r="S2637">
        <f>IF(A2637="","",IF(J2637&gt;=4,Rules!$B$21,IF(J2637&gt;=3,Rules!$B$20,0)))</f>
        <v>0</v>
      </c>
      <c r="T2637">
        <f>IF(A2637="","",K2637*Rules!$B$23+L2637*Rules!$B$24+M2637*Rules!$B$25+N2637*Rules!$B$26)</f>
        <v>0</v>
      </c>
      <c r="U2637">
        <f t="shared" si="41"/>
        <v>0</v>
      </c>
    </row>
    <row r="2638" spans="1:21" x14ac:dyDescent="0.2">
      <c r="A2638" t="str">
        <f>MatchSquad!A2638</f>
        <v>M053</v>
      </c>
      <c r="B2638" t="str">
        <f>MatchSquad!B2638</f>
        <v>P112</v>
      </c>
      <c r="C2638" t="str">
        <f>MatchSquad!C2638</f>
        <v>Arshin Kulkarni</v>
      </c>
      <c r="D2638" t="str">
        <f>MatchSquad!D2638</f>
        <v>AR</v>
      </c>
      <c r="E2638" t="str">
        <f>MatchSquad!E2638</f>
        <v>LSG</v>
      </c>
      <c r="F2638">
        <f>MatchSquad!G2638</f>
        <v>0</v>
      </c>
      <c r="G2638">
        <f>IF(A2638="","",SUMIFS(BallByBall!$I$2:$I$501,BallByBall!$B$2:$B$501,A2638,BallByBall!$F$2:$F$501,B2638))</f>
        <v>0</v>
      </c>
      <c r="H2638">
        <f>IF(A2638="","",COUNTIFS(BallByBall!$B$2:$B$501,A2638,BallByBall!$F$2:$F$501,B2638,BallByBall!$Q$2:$Q$501,1))</f>
        <v>0</v>
      </c>
      <c r="I2638">
        <f>IF(A2638="","",COUNTIFS(BallByBall!$B$2:$B$501,A2638,BallByBall!$F$2:$F$501,B2638,BallByBall!$R$2:$R$501,1))</f>
        <v>0</v>
      </c>
      <c r="J2638">
        <f>IF(A2638="","",SUMIFS(BallByBall!$T$2:$T$501,BallByBall!$B$2:$B$501,A2638,BallByBall!$H$2:$H$501,B2638))</f>
        <v>0</v>
      </c>
      <c r="K2638">
        <f>IF(A2638="","",SUMIFS(BallByBall!$U$2:$U$501,BallByBall!$B$2:$B$501,A2638,BallByBall!$P$2:$P$501,B2638))</f>
        <v>0</v>
      </c>
      <c r="L2638">
        <f>IF(A2638="","",SUMIFS(BallByBall!$V$2:$V$501,BallByBall!$B$2:$B$501,A2638,BallByBall!$P$2:$P$501,B2638))</f>
        <v>0</v>
      </c>
      <c r="M2638">
        <f>IF(A2638="","",SUMIFS(BallByBall!$W$2:$W$501,BallByBall!$B$2:$B$501,A2638,BallByBall!$P$2:$P$501,B2638))</f>
        <v>0</v>
      </c>
      <c r="N2638">
        <f>IF(A2638="","",SUMIFS(BallByBall!$X$2:$X$501,BallByBall!$B$2:$B$501,A2638,BallByBall!$P$2:$P$501,B2638))</f>
        <v>0</v>
      </c>
      <c r="O2638">
        <f>IF(A2638="","",SUMIFS(OverSummary!$G$2:$G$101,OverSummary!$A$2:$A$101,A2638,OverSummary!$D$2:$D$101,B2638))</f>
        <v>0</v>
      </c>
      <c r="P2638">
        <f>IF(A2638="","",G2638*Rules!$B$13+H2638*Rules!$B$14+I2638*Rules!$B$15)</f>
        <v>0</v>
      </c>
      <c r="Q2638">
        <f>IF(A2638="","",IF(G2638&gt;=100,Rules!$B$18,IF(G2638&gt;=50,Rules!$B$17,IF(G2638&gt;=30,Rules!$B$16,0)))+IF(AND(F2638=1,D2638&lt;&gt;"BWL",G2638=0),Rules!$B$27,0))</f>
        <v>0</v>
      </c>
      <c r="R2638">
        <f>IF(A2638="","",J2638*Rules!$B$19+O2638*Rules!$B$22)</f>
        <v>0</v>
      </c>
      <c r="S2638">
        <f>IF(A2638="","",IF(J2638&gt;=4,Rules!$B$21,IF(J2638&gt;=3,Rules!$B$20,0)))</f>
        <v>0</v>
      </c>
      <c r="T2638">
        <f>IF(A2638="","",K2638*Rules!$B$23+L2638*Rules!$B$24+M2638*Rules!$B$25+N2638*Rules!$B$26)</f>
        <v>0</v>
      </c>
      <c r="U2638">
        <f t="shared" si="41"/>
        <v>0</v>
      </c>
    </row>
    <row r="2639" spans="1:21" x14ac:dyDescent="0.2">
      <c r="A2639" t="str">
        <f>MatchSquad!A2639</f>
        <v>M053</v>
      </c>
      <c r="B2639" t="str">
        <f>MatchSquad!B2639</f>
        <v>P113</v>
      </c>
      <c r="C2639" t="str">
        <f>MatchSquad!C2639</f>
        <v>Wanindu Hasaranga</v>
      </c>
      <c r="D2639" t="str">
        <f>MatchSquad!D2639</f>
        <v>AR</v>
      </c>
      <c r="E2639" t="str">
        <f>MatchSquad!E2639</f>
        <v>LSG</v>
      </c>
      <c r="F2639">
        <f>MatchSquad!G2639</f>
        <v>0</v>
      </c>
      <c r="G2639">
        <f>IF(A2639="","",SUMIFS(BallByBall!$I$2:$I$501,BallByBall!$B$2:$B$501,A2639,BallByBall!$F$2:$F$501,B2639))</f>
        <v>0</v>
      </c>
      <c r="H2639">
        <f>IF(A2639="","",COUNTIFS(BallByBall!$B$2:$B$501,A2639,BallByBall!$F$2:$F$501,B2639,BallByBall!$Q$2:$Q$501,1))</f>
        <v>0</v>
      </c>
      <c r="I2639">
        <f>IF(A2639="","",COUNTIFS(BallByBall!$B$2:$B$501,A2639,BallByBall!$F$2:$F$501,B2639,BallByBall!$R$2:$R$501,1))</f>
        <v>0</v>
      </c>
      <c r="J2639">
        <f>IF(A2639="","",SUMIFS(BallByBall!$T$2:$T$501,BallByBall!$B$2:$B$501,A2639,BallByBall!$H$2:$H$501,B2639))</f>
        <v>0</v>
      </c>
      <c r="K2639">
        <f>IF(A2639="","",SUMIFS(BallByBall!$U$2:$U$501,BallByBall!$B$2:$B$501,A2639,BallByBall!$P$2:$P$501,B2639))</f>
        <v>0</v>
      </c>
      <c r="L2639">
        <f>IF(A2639="","",SUMIFS(BallByBall!$V$2:$V$501,BallByBall!$B$2:$B$501,A2639,BallByBall!$P$2:$P$501,B2639))</f>
        <v>0</v>
      </c>
      <c r="M2639">
        <f>IF(A2639="","",SUMIFS(BallByBall!$W$2:$W$501,BallByBall!$B$2:$B$501,A2639,BallByBall!$P$2:$P$501,B2639))</f>
        <v>0</v>
      </c>
      <c r="N2639">
        <f>IF(A2639="","",SUMIFS(BallByBall!$X$2:$X$501,BallByBall!$B$2:$B$501,A2639,BallByBall!$P$2:$P$501,B2639))</f>
        <v>0</v>
      </c>
      <c r="O2639">
        <f>IF(A2639="","",SUMIFS(OverSummary!$G$2:$G$101,OverSummary!$A$2:$A$101,A2639,OverSummary!$D$2:$D$101,B2639))</f>
        <v>0</v>
      </c>
      <c r="P2639">
        <f>IF(A2639="","",G2639*Rules!$B$13+H2639*Rules!$B$14+I2639*Rules!$B$15)</f>
        <v>0</v>
      </c>
      <c r="Q2639">
        <f>IF(A2639="","",IF(G2639&gt;=100,Rules!$B$18,IF(G2639&gt;=50,Rules!$B$17,IF(G2639&gt;=30,Rules!$B$16,0)))+IF(AND(F2639=1,D2639&lt;&gt;"BWL",G2639=0),Rules!$B$27,0))</f>
        <v>0</v>
      </c>
      <c r="R2639">
        <f>IF(A2639="","",J2639*Rules!$B$19+O2639*Rules!$B$22)</f>
        <v>0</v>
      </c>
      <c r="S2639">
        <f>IF(A2639="","",IF(J2639&gt;=4,Rules!$B$21,IF(J2639&gt;=3,Rules!$B$20,0)))</f>
        <v>0</v>
      </c>
      <c r="T2639">
        <f>IF(A2639="","",K2639*Rules!$B$23+L2639*Rules!$B$24+M2639*Rules!$B$25+N2639*Rules!$B$26)</f>
        <v>0</v>
      </c>
      <c r="U2639">
        <f t="shared" si="41"/>
        <v>0</v>
      </c>
    </row>
    <row r="2640" spans="1:21" x14ac:dyDescent="0.2">
      <c r="A2640" t="str">
        <f>MatchSquad!A2640</f>
        <v>M053</v>
      </c>
      <c r="B2640" t="str">
        <f>MatchSquad!B2640</f>
        <v>P114</v>
      </c>
      <c r="C2640" t="str">
        <f>MatchSquad!C2640</f>
        <v>Ayush Badoni</v>
      </c>
      <c r="D2640" t="str">
        <f>MatchSquad!D2640</f>
        <v>AR</v>
      </c>
      <c r="E2640" t="str">
        <f>MatchSquad!E2640</f>
        <v>LSG</v>
      </c>
      <c r="F2640">
        <f>MatchSquad!G2640</f>
        <v>0</v>
      </c>
      <c r="G2640">
        <f>IF(A2640="","",SUMIFS(BallByBall!$I$2:$I$501,BallByBall!$B$2:$B$501,A2640,BallByBall!$F$2:$F$501,B2640))</f>
        <v>0</v>
      </c>
      <c r="H2640">
        <f>IF(A2640="","",COUNTIFS(BallByBall!$B$2:$B$501,A2640,BallByBall!$F$2:$F$501,B2640,BallByBall!$Q$2:$Q$501,1))</f>
        <v>0</v>
      </c>
      <c r="I2640">
        <f>IF(A2640="","",COUNTIFS(BallByBall!$B$2:$B$501,A2640,BallByBall!$F$2:$F$501,B2640,BallByBall!$R$2:$R$501,1))</f>
        <v>0</v>
      </c>
      <c r="J2640">
        <f>IF(A2640="","",SUMIFS(BallByBall!$T$2:$T$501,BallByBall!$B$2:$B$501,A2640,BallByBall!$H$2:$H$501,B2640))</f>
        <v>0</v>
      </c>
      <c r="K2640">
        <f>IF(A2640="","",SUMIFS(BallByBall!$U$2:$U$501,BallByBall!$B$2:$B$501,A2640,BallByBall!$P$2:$P$501,B2640))</f>
        <v>0</v>
      </c>
      <c r="L2640">
        <f>IF(A2640="","",SUMIFS(BallByBall!$V$2:$V$501,BallByBall!$B$2:$B$501,A2640,BallByBall!$P$2:$P$501,B2640))</f>
        <v>0</v>
      </c>
      <c r="M2640">
        <f>IF(A2640="","",SUMIFS(BallByBall!$W$2:$W$501,BallByBall!$B$2:$B$501,A2640,BallByBall!$P$2:$P$501,B2640))</f>
        <v>0</v>
      </c>
      <c r="N2640">
        <f>IF(A2640="","",SUMIFS(BallByBall!$X$2:$X$501,BallByBall!$B$2:$B$501,A2640,BallByBall!$P$2:$P$501,B2640))</f>
        <v>0</v>
      </c>
      <c r="O2640">
        <f>IF(A2640="","",SUMIFS(OverSummary!$G$2:$G$101,OverSummary!$A$2:$A$101,A2640,OverSummary!$D$2:$D$101,B2640))</f>
        <v>0</v>
      </c>
      <c r="P2640">
        <f>IF(A2640="","",G2640*Rules!$B$13+H2640*Rules!$B$14+I2640*Rules!$B$15)</f>
        <v>0</v>
      </c>
      <c r="Q2640">
        <f>IF(A2640="","",IF(G2640&gt;=100,Rules!$B$18,IF(G2640&gt;=50,Rules!$B$17,IF(G2640&gt;=30,Rules!$B$16,0)))+IF(AND(F2640=1,D2640&lt;&gt;"BWL",G2640=0),Rules!$B$27,0))</f>
        <v>0</v>
      </c>
      <c r="R2640">
        <f>IF(A2640="","",J2640*Rules!$B$19+O2640*Rules!$B$22)</f>
        <v>0</v>
      </c>
      <c r="S2640">
        <f>IF(A2640="","",IF(J2640&gt;=4,Rules!$B$21,IF(J2640&gt;=3,Rules!$B$20,0)))</f>
        <v>0</v>
      </c>
      <c r="T2640">
        <f>IF(A2640="","",K2640*Rules!$B$23+L2640*Rules!$B$24+M2640*Rules!$B$25+N2640*Rules!$B$26)</f>
        <v>0</v>
      </c>
      <c r="U2640">
        <f t="shared" si="41"/>
        <v>0</v>
      </c>
    </row>
    <row r="2641" spans="1:21" x14ac:dyDescent="0.2">
      <c r="A2641" t="str">
        <f>MatchSquad!A2641</f>
        <v>M053</v>
      </c>
      <c r="B2641" t="str">
        <f>MatchSquad!B2641</f>
        <v>P115</v>
      </c>
      <c r="C2641" t="str">
        <f>MatchSquad!C2641</f>
        <v>Mohammad Shami</v>
      </c>
      <c r="D2641" t="str">
        <f>MatchSquad!D2641</f>
        <v>BWL</v>
      </c>
      <c r="E2641" t="str">
        <f>MatchSquad!E2641</f>
        <v>LSG</v>
      </c>
      <c r="F2641">
        <f>MatchSquad!G2641</f>
        <v>0</v>
      </c>
      <c r="G2641">
        <f>IF(A2641="","",SUMIFS(BallByBall!$I$2:$I$501,BallByBall!$B$2:$B$501,A2641,BallByBall!$F$2:$F$501,B2641))</f>
        <v>0</v>
      </c>
      <c r="H2641">
        <f>IF(A2641="","",COUNTIFS(BallByBall!$B$2:$B$501,A2641,BallByBall!$F$2:$F$501,B2641,BallByBall!$Q$2:$Q$501,1))</f>
        <v>0</v>
      </c>
      <c r="I2641">
        <f>IF(A2641="","",COUNTIFS(BallByBall!$B$2:$B$501,A2641,BallByBall!$F$2:$F$501,B2641,BallByBall!$R$2:$R$501,1))</f>
        <v>0</v>
      </c>
      <c r="J2641">
        <f>IF(A2641="","",SUMIFS(BallByBall!$T$2:$T$501,BallByBall!$B$2:$B$501,A2641,BallByBall!$H$2:$H$501,B2641))</f>
        <v>0</v>
      </c>
      <c r="K2641">
        <f>IF(A2641="","",SUMIFS(BallByBall!$U$2:$U$501,BallByBall!$B$2:$B$501,A2641,BallByBall!$P$2:$P$501,B2641))</f>
        <v>0</v>
      </c>
      <c r="L2641">
        <f>IF(A2641="","",SUMIFS(BallByBall!$V$2:$V$501,BallByBall!$B$2:$B$501,A2641,BallByBall!$P$2:$P$501,B2641))</f>
        <v>0</v>
      </c>
      <c r="M2641">
        <f>IF(A2641="","",SUMIFS(BallByBall!$W$2:$W$501,BallByBall!$B$2:$B$501,A2641,BallByBall!$P$2:$P$501,B2641))</f>
        <v>0</v>
      </c>
      <c r="N2641">
        <f>IF(A2641="","",SUMIFS(BallByBall!$X$2:$X$501,BallByBall!$B$2:$B$501,A2641,BallByBall!$P$2:$P$501,B2641))</f>
        <v>0</v>
      </c>
      <c r="O2641">
        <f>IF(A2641="","",SUMIFS(OverSummary!$G$2:$G$101,OverSummary!$A$2:$A$101,A2641,OverSummary!$D$2:$D$101,B2641))</f>
        <v>0</v>
      </c>
      <c r="P2641">
        <f>IF(A2641="","",G2641*Rules!$B$13+H2641*Rules!$B$14+I2641*Rules!$B$15)</f>
        <v>0</v>
      </c>
      <c r="Q2641">
        <f>IF(A2641="","",IF(G2641&gt;=100,Rules!$B$18,IF(G2641&gt;=50,Rules!$B$17,IF(G2641&gt;=30,Rules!$B$16,0)))+IF(AND(F2641=1,D2641&lt;&gt;"BWL",G2641=0),Rules!$B$27,0))</f>
        <v>0</v>
      </c>
      <c r="R2641">
        <f>IF(A2641="","",J2641*Rules!$B$19+O2641*Rules!$B$22)</f>
        <v>0</v>
      </c>
      <c r="S2641">
        <f>IF(A2641="","",IF(J2641&gt;=4,Rules!$B$21,IF(J2641&gt;=3,Rules!$B$20,0)))</f>
        <v>0</v>
      </c>
      <c r="T2641">
        <f>IF(A2641="","",K2641*Rules!$B$23+L2641*Rules!$B$24+M2641*Rules!$B$25+N2641*Rules!$B$26)</f>
        <v>0</v>
      </c>
      <c r="U2641">
        <f t="shared" si="41"/>
        <v>0</v>
      </c>
    </row>
    <row r="2642" spans="1:21" x14ac:dyDescent="0.2">
      <c r="A2642" t="str">
        <f>MatchSquad!A2642</f>
        <v>M053</v>
      </c>
      <c r="B2642" t="str">
        <f>MatchSquad!B2642</f>
        <v>P116</v>
      </c>
      <c r="C2642" t="str">
        <f>MatchSquad!C2642</f>
        <v>Avesh Khan</v>
      </c>
      <c r="D2642" t="str">
        <f>MatchSquad!D2642</f>
        <v>BWL</v>
      </c>
      <c r="E2642" t="str">
        <f>MatchSquad!E2642</f>
        <v>LSG</v>
      </c>
      <c r="F2642">
        <f>MatchSquad!G2642</f>
        <v>0</v>
      </c>
      <c r="G2642">
        <f>IF(A2642="","",SUMIFS(BallByBall!$I$2:$I$501,BallByBall!$B$2:$B$501,A2642,BallByBall!$F$2:$F$501,B2642))</f>
        <v>0</v>
      </c>
      <c r="H2642">
        <f>IF(A2642="","",COUNTIFS(BallByBall!$B$2:$B$501,A2642,BallByBall!$F$2:$F$501,B2642,BallByBall!$Q$2:$Q$501,1))</f>
        <v>0</v>
      </c>
      <c r="I2642">
        <f>IF(A2642="","",COUNTIFS(BallByBall!$B$2:$B$501,A2642,BallByBall!$F$2:$F$501,B2642,BallByBall!$R$2:$R$501,1))</f>
        <v>0</v>
      </c>
      <c r="J2642">
        <f>IF(A2642="","",SUMIFS(BallByBall!$T$2:$T$501,BallByBall!$B$2:$B$501,A2642,BallByBall!$H$2:$H$501,B2642))</f>
        <v>0</v>
      </c>
      <c r="K2642">
        <f>IF(A2642="","",SUMIFS(BallByBall!$U$2:$U$501,BallByBall!$B$2:$B$501,A2642,BallByBall!$P$2:$P$501,B2642))</f>
        <v>0</v>
      </c>
      <c r="L2642">
        <f>IF(A2642="","",SUMIFS(BallByBall!$V$2:$V$501,BallByBall!$B$2:$B$501,A2642,BallByBall!$P$2:$P$501,B2642))</f>
        <v>0</v>
      </c>
      <c r="M2642">
        <f>IF(A2642="","",SUMIFS(BallByBall!$W$2:$W$501,BallByBall!$B$2:$B$501,A2642,BallByBall!$P$2:$P$501,B2642))</f>
        <v>0</v>
      </c>
      <c r="N2642">
        <f>IF(A2642="","",SUMIFS(BallByBall!$X$2:$X$501,BallByBall!$B$2:$B$501,A2642,BallByBall!$P$2:$P$501,B2642))</f>
        <v>0</v>
      </c>
      <c r="O2642">
        <f>IF(A2642="","",SUMIFS(OverSummary!$G$2:$G$101,OverSummary!$A$2:$A$101,A2642,OverSummary!$D$2:$D$101,B2642))</f>
        <v>0</v>
      </c>
      <c r="P2642">
        <f>IF(A2642="","",G2642*Rules!$B$13+H2642*Rules!$B$14+I2642*Rules!$B$15)</f>
        <v>0</v>
      </c>
      <c r="Q2642">
        <f>IF(A2642="","",IF(G2642&gt;=100,Rules!$B$18,IF(G2642&gt;=50,Rules!$B$17,IF(G2642&gt;=30,Rules!$B$16,0)))+IF(AND(F2642=1,D2642&lt;&gt;"BWL",G2642=0),Rules!$B$27,0))</f>
        <v>0</v>
      </c>
      <c r="R2642">
        <f>IF(A2642="","",J2642*Rules!$B$19+O2642*Rules!$B$22)</f>
        <v>0</v>
      </c>
      <c r="S2642">
        <f>IF(A2642="","",IF(J2642&gt;=4,Rules!$B$21,IF(J2642&gt;=3,Rules!$B$20,0)))</f>
        <v>0</v>
      </c>
      <c r="T2642">
        <f>IF(A2642="","",K2642*Rules!$B$23+L2642*Rules!$B$24+M2642*Rules!$B$25+N2642*Rules!$B$26)</f>
        <v>0</v>
      </c>
      <c r="U2642">
        <f t="shared" si="41"/>
        <v>0</v>
      </c>
    </row>
    <row r="2643" spans="1:21" x14ac:dyDescent="0.2">
      <c r="A2643" t="str">
        <f>MatchSquad!A2643</f>
        <v>M053</v>
      </c>
      <c r="B2643" t="str">
        <f>MatchSquad!B2643</f>
        <v>P117</v>
      </c>
      <c r="C2643" t="str">
        <f>MatchSquad!C2643</f>
        <v>M. Siddharth</v>
      </c>
      <c r="D2643" t="str">
        <f>MatchSquad!D2643</f>
        <v>BWL</v>
      </c>
      <c r="E2643" t="str">
        <f>MatchSquad!E2643</f>
        <v>LSG</v>
      </c>
      <c r="F2643">
        <f>MatchSquad!G2643</f>
        <v>0</v>
      </c>
      <c r="G2643">
        <f>IF(A2643="","",SUMIFS(BallByBall!$I$2:$I$501,BallByBall!$B$2:$B$501,A2643,BallByBall!$F$2:$F$501,B2643))</f>
        <v>0</v>
      </c>
      <c r="H2643">
        <f>IF(A2643="","",COUNTIFS(BallByBall!$B$2:$B$501,A2643,BallByBall!$F$2:$F$501,B2643,BallByBall!$Q$2:$Q$501,1))</f>
        <v>0</v>
      </c>
      <c r="I2643">
        <f>IF(A2643="","",COUNTIFS(BallByBall!$B$2:$B$501,A2643,BallByBall!$F$2:$F$501,B2643,BallByBall!$R$2:$R$501,1))</f>
        <v>0</v>
      </c>
      <c r="J2643">
        <f>IF(A2643="","",SUMIFS(BallByBall!$T$2:$T$501,BallByBall!$B$2:$B$501,A2643,BallByBall!$H$2:$H$501,B2643))</f>
        <v>0</v>
      </c>
      <c r="K2643">
        <f>IF(A2643="","",SUMIFS(BallByBall!$U$2:$U$501,BallByBall!$B$2:$B$501,A2643,BallByBall!$P$2:$P$501,B2643))</f>
        <v>0</v>
      </c>
      <c r="L2643">
        <f>IF(A2643="","",SUMIFS(BallByBall!$V$2:$V$501,BallByBall!$B$2:$B$501,A2643,BallByBall!$P$2:$P$501,B2643))</f>
        <v>0</v>
      </c>
      <c r="M2643">
        <f>IF(A2643="","",SUMIFS(BallByBall!$W$2:$W$501,BallByBall!$B$2:$B$501,A2643,BallByBall!$P$2:$P$501,B2643))</f>
        <v>0</v>
      </c>
      <c r="N2643">
        <f>IF(A2643="","",SUMIFS(BallByBall!$X$2:$X$501,BallByBall!$B$2:$B$501,A2643,BallByBall!$P$2:$P$501,B2643))</f>
        <v>0</v>
      </c>
      <c r="O2643">
        <f>IF(A2643="","",SUMIFS(OverSummary!$G$2:$G$101,OverSummary!$A$2:$A$101,A2643,OverSummary!$D$2:$D$101,B2643))</f>
        <v>0</v>
      </c>
      <c r="P2643">
        <f>IF(A2643="","",G2643*Rules!$B$13+H2643*Rules!$B$14+I2643*Rules!$B$15)</f>
        <v>0</v>
      </c>
      <c r="Q2643">
        <f>IF(A2643="","",IF(G2643&gt;=100,Rules!$B$18,IF(G2643&gt;=50,Rules!$B$17,IF(G2643&gt;=30,Rules!$B$16,0)))+IF(AND(F2643=1,D2643&lt;&gt;"BWL",G2643=0),Rules!$B$27,0))</f>
        <v>0</v>
      </c>
      <c r="R2643">
        <f>IF(A2643="","",J2643*Rules!$B$19+O2643*Rules!$B$22)</f>
        <v>0</v>
      </c>
      <c r="S2643">
        <f>IF(A2643="","",IF(J2643&gt;=4,Rules!$B$21,IF(J2643&gt;=3,Rules!$B$20,0)))</f>
        <v>0</v>
      </c>
      <c r="T2643">
        <f>IF(A2643="","",K2643*Rules!$B$23+L2643*Rules!$B$24+M2643*Rules!$B$25+N2643*Rules!$B$26)</f>
        <v>0</v>
      </c>
      <c r="U2643">
        <f t="shared" si="41"/>
        <v>0</v>
      </c>
    </row>
    <row r="2644" spans="1:21" x14ac:dyDescent="0.2">
      <c r="A2644" t="str">
        <f>MatchSquad!A2644</f>
        <v>M053</v>
      </c>
      <c r="B2644" t="str">
        <f>MatchSquad!B2644</f>
        <v>P118</v>
      </c>
      <c r="C2644" t="str">
        <f>MatchSquad!C2644</f>
        <v>Digvesh Singh</v>
      </c>
      <c r="D2644" t="str">
        <f>MatchSquad!D2644</f>
        <v>BWL</v>
      </c>
      <c r="E2644" t="str">
        <f>MatchSquad!E2644</f>
        <v>LSG</v>
      </c>
      <c r="F2644">
        <f>MatchSquad!G2644</f>
        <v>0</v>
      </c>
      <c r="G2644">
        <f>IF(A2644="","",SUMIFS(BallByBall!$I$2:$I$501,BallByBall!$B$2:$B$501,A2644,BallByBall!$F$2:$F$501,B2644))</f>
        <v>0</v>
      </c>
      <c r="H2644">
        <f>IF(A2644="","",COUNTIFS(BallByBall!$B$2:$B$501,A2644,BallByBall!$F$2:$F$501,B2644,BallByBall!$Q$2:$Q$501,1))</f>
        <v>0</v>
      </c>
      <c r="I2644">
        <f>IF(A2644="","",COUNTIFS(BallByBall!$B$2:$B$501,A2644,BallByBall!$F$2:$F$501,B2644,BallByBall!$R$2:$R$501,1))</f>
        <v>0</v>
      </c>
      <c r="J2644">
        <f>IF(A2644="","",SUMIFS(BallByBall!$T$2:$T$501,BallByBall!$B$2:$B$501,A2644,BallByBall!$H$2:$H$501,B2644))</f>
        <v>0</v>
      </c>
      <c r="K2644">
        <f>IF(A2644="","",SUMIFS(BallByBall!$U$2:$U$501,BallByBall!$B$2:$B$501,A2644,BallByBall!$P$2:$P$501,B2644))</f>
        <v>0</v>
      </c>
      <c r="L2644">
        <f>IF(A2644="","",SUMIFS(BallByBall!$V$2:$V$501,BallByBall!$B$2:$B$501,A2644,BallByBall!$P$2:$P$501,B2644))</f>
        <v>0</v>
      </c>
      <c r="M2644">
        <f>IF(A2644="","",SUMIFS(BallByBall!$W$2:$W$501,BallByBall!$B$2:$B$501,A2644,BallByBall!$P$2:$P$501,B2644))</f>
        <v>0</v>
      </c>
      <c r="N2644">
        <f>IF(A2644="","",SUMIFS(BallByBall!$X$2:$X$501,BallByBall!$B$2:$B$501,A2644,BallByBall!$P$2:$P$501,B2644))</f>
        <v>0</v>
      </c>
      <c r="O2644">
        <f>IF(A2644="","",SUMIFS(OverSummary!$G$2:$G$101,OverSummary!$A$2:$A$101,A2644,OverSummary!$D$2:$D$101,B2644))</f>
        <v>0</v>
      </c>
      <c r="P2644">
        <f>IF(A2644="","",G2644*Rules!$B$13+H2644*Rules!$B$14+I2644*Rules!$B$15)</f>
        <v>0</v>
      </c>
      <c r="Q2644">
        <f>IF(A2644="","",IF(G2644&gt;=100,Rules!$B$18,IF(G2644&gt;=50,Rules!$B$17,IF(G2644&gt;=30,Rules!$B$16,0)))+IF(AND(F2644=1,D2644&lt;&gt;"BWL",G2644=0),Rules!$B$27,0))</f>
        <v>0</v>
      </c>
      <c r="R2644">
        <f>IF(A2644="","",J2644*Rules!$B$19+O2644*Rules!$B$22)</f>
        <v>0</v>
      </c>
      <c r="S2644">
        <f>IF(A2644="","",IF(J2644&gt;=4,Rules!$B$21,IF(J2644&gt;=3,Rules!$B$20,0)))</f>
        <v>0</v>
      </c>
      <c r="T2644">
        <f>IF(A2644="","",K2644*Rules!$B$23+L2644*Rules!$B$24+M2644*Rules!$B$25+N2644*Rules!$B$26)</f>
        <v>0</v>
      </c>
      <c r="U2644">
        <f t="shared" si="41"/>
        <v>0</v>
      </c>
    </row>
    <row r="2645" spans="1:21" x14ac:dyDescent="0.2">
      <c r="A2645" t="str">
        <f>MatchSquad!A2645</f>
        <v>M053</v>
      </c>
      <c r="B2645" t="str">
        <f>MatchSquad!B2645</f>
        <v>P119</v>
      </c>
      <c r="C2645" t="str">
        <f>MatchSquad!C2645</f>
        <v>Akash Singh</v>
      </c>
      <c r="D2645" t="str">
        <f>MatchSquad!D2645</f>
        <v>BWL</v>
      </c>
      <c r="E2645" t="str">
        <f>MatchSquad!E2645</f>
        <v>LSG</v>
      </c>
      <c r="F2645">
        <f>MatchSquad!G2645</f>
        <v>0</v>
      </c>
      <c r="G2645">
        <f>IF(A2645="","",SUMIFS(BallByBall!$I$2:$I$501,BallByBall!$B$2:$B$501,A2645,BallByBall!$F$2:$F$501,B2645))</f>
        <v>0</v>
      </c>
      <c r="H2645">
        <f>IF(A2645="","",COUNTIFS(BallByBall!$B$2:$B$501,A2645,BallByBall!$F$2:$F$501,B2645,BallByBall!$Q$2:$Q$501,1))</f>
        <v>0</v>
      </c>
      <c r="I2645">
        <f>IF(A2645="","",COUNTIFS(BallByBall!$B$2:$B$501,A2645,BallByBall!$F$2:$F$501,B2645,BallByBall!$R$2:$R$501,1))</f>
        <v>0</v>
      </c>
      <c r="J2645">
        <f>IF(A2645="","",SUMIFS(BallByBall!$T$2:$T$501,BallByBall!$B$2:$B$501,A2645,BallByBall!$H$2:$H$501,B2645))</f>
        <v>0</v>
      </c>
      <c r="K2645">
        <f>IF(A2645="","",SUMIFS(BallByBall!$U$2:$U$501,BallByBall!$B$2:$B$501,A2645,BallByBall!$P$2:$P$501,B2645))</f>
        <v>0</v>
      </c>
      <c r="L2645">
        <f>IF(A2645="","",SUMIFS(BallByBall!$V$2:$V$501,BallByBall!$B$2:$B$501,A2645,BallByBall!$P$2:$P$501,B2645))</f>
        <v>0</v>
      </c>
      <c r="M2645">
        <f>IF(A2645="","",SUMIFS(BallByBall!$W$2:$W$501,BallByBall!$B$2:$B$501,A2645,BallByBall!$P$2:$P$501,B2645))</f>
        <v>0</v>
      </c>
      <c r="N2645">
        <f>IF(A2645="","",SUMIFS(BallByBall!$X$2:$X$501,BallByBall!$B$2:$B$501,A2645,BallByBall!$P$2:$P$501,B2645))</f>
        <v>0</v>
      </c>
      <c r="O2645">
        <f>IF(A2645="","",SUMIFS(OverSummary!$G$2:$G$101,OverSummary!$A$2:$A$101,A2645,OverSummary!$D$2:$D$101,B2645))</f>
        <v>0</v>
      </c>
      <c r="P2645">
        <f>IF(A2645="","",G2645*Rules!$B$13+H2645*Rules!$B$14+I2645*Rules!$B$15)</f>
        <v>0</v>
      </c>
      <c r="Q2645">
        <f>IF(A2645="","",IF(G2645&gt;=100,Rules!$B$18,IF(G2645&gt;=50,Rules!$B$17,IF(G2645&gt;=30,Rules!$B$16,0)))+IF(AND(F2645=1,D2645&lt;&gt;"BWL",G2645=0),Rules!$B$27,0))</f>
        <v>0</v>
      </c>
      <c r="R2645">
        <f>IF(A2645="","",J2645*Rules!$B$19+O2645*Rules!$B$22)</f>
        <v>0</v>
      </c>
      <c r="S2645">
        <f>IF(A2645="","",IF(J2645&gt;=4,Rules!$B$21,IF(J2645&gt;=3,Rules!$B$20,0)))</f>
        <v>0</v>
      </c>
      <c r="T2645">
        <f>IF(A2645="","",K2645*Rules!$B$23+L2645*Rules!$B$24+M2645*Rules!$B$25+N2645*Rules!$B$26)</f>
        <v>0</v>
      </c>
      <c r="U2645">
        <f t="shared" si="41"/>
        <v>0</v>
      </c>
    </row>
    <row r="2646" spans="1:21" x14ac:dyDescent="0.2">
      <c r="A2646" t="str">
        <f>MatchSquad!A2646</f>
        <v>M053</v>
      </c>
      <c r="B2646" t="str">
        <f>MatchSquad!B2646</f>
        <v>P120</v>
      </c>
      <c r="C2646" t="str">
        <f>MatchSquad!C2646</f>
        <v>Prince Yadav</v>
      </c>
      <c r="D2646" t="str">
        <f>MatchSquad!D2646</f>
        <v>BWL</v>
      </c>
      <c r="E2646" t="str">
        <f>MatchSquad!E2646</f>
        <v>LSG</v>
      </c>
      <c r="F2646">
        <f>MatchSquad!G2646</f>
        <v>0</v>
      </c>
      <c r="G2646">
        <f>IF(A2646="","",SUMIFS(BallByBall!$I$2:$I$501,BallByBall!$B$2:$B$501,A2646,BallByBall!$F$2:$F$501,B2646))</f>
        <v>0</v>
      </c>
      <c r="H2646">
        <f>IF(A2646="","",COUNTIFS(BallByBall!$B$2:$B$501,A2646,BallByBall!$F$2:$F$501,B2646,BallByBall!$Q$2:$Q$501,1))</f>
        <v>0</v>
      </c>
      <c r="I2646">
        <f>IF(A2646="","",COUNTIFS(BallByBall!$B$2:$B$501,A2646,BallByBall!$F$2:$F$501,B2646,BallByBall!$R$2:$R$501,1))</f>
        <v>0</v>
      </c>
      <c r="J2646">
        <f>IF(A2646="","",SUMIFS(BallByBall!$T$2:$T$501,BallByBall!$B$2:$B$501,A2646,BallByBall!$H$2:$H$501,B2646))</f>
        <v>0</v>
      </c>
      <c r="K2646">
        <f>IF(A2646="","",SUMIFS(BallByBall!$U$2:$U$501,BallByBall!$B$2:$B$501,A2646,BallByBall!$P$2:$P$501,B2646))</f>
        <v>0</v>
      </c>
      <c r="L2646">
        <f>IF(A2646="","",SUMIFS(BallByBall!$V$2:$V$501,BallByBall!$B$2:$B$501,A2646,BallByBall!$P$2:$P$501,B2646))</f>
        <v>0</v>
      </c>
      <c r="M2646">
        <f>IF(A2646="","",SUMIFS(BallByBall!$W$2:$W$501,BallByBall!$B$2:$B$501,A2646,BallByBall!$P$2:$P$501,B2646))</f>
        <v>0</v>
      </c>
      <c r="N2646">
        <f>IF(A2646="","",SUMIFS(BallByBall!$X$2:$X$501,BallByBall!$B$2:$B$501,A2646,BallByBall!$P$2:$P$501,B2646))</f>
        <v>0</v>
      </c>
      <c r="O2646">
        <f>IF(A2646="","",SUMIFS(OverSummary!$G$2:$G$101,OverSummary!$A$2:$A$101,A2646,OverSummary!$D$2:$D$101,B2646))</f>
        <v>0</v>
      </c>
      <c r="P2646">
        <f>IF(A2646="","",G2646*Rules!$B$13+H2646*Rules!$B$14+I2646*Rules!$B$15)</f>
        <v>0</v>
      </c>
      <c r="Q2646">
        <f>IF(A2646="","",IF(G2646&gt;=100,Rules!$B$18,IF(G2646&gt;=50,Rules!$B$17,IF(G2646&gt;=30,Rules!$B$16,0)))+IF(AND(F2646=1,D2646&lt;&gt;"BWL",G2646=0),Rules!$B$27,0))</f>
        <v>0</v>
      </c>
      <c r="R2646">
        <f>IF(A2646="","",J2646*Rules!$B$19+O2646*Rules!$B$22)</f>
        <v>0</v>
      </c>
      <c r="S2646">
        <f>IF(A2646="","",IF(J2646&gt;=4,Rules!$B$21,IF(J2646&gt;=3,Rules!$B$20,0)))</f>
        <v>0</v>
      </c>
      <c r="T2646">
        <f>IF(A2646="","",K2646*Rules!$B$23+L2646*Rules!$B$24+M2646*Rules!$B$25+N2646*Rules!$B$26)</f>
        <v>0</v>
      </c>
      <c r="U2646">
        <f t="shared" si="41"/>
        <v>0</v>
      </c>
    </row>
    <row r="2647" spans="1:21" x14ac:dyDescent="0.2">
      <c r="A2647" t="str">
        <f>MatchSquad!A2647</f>
        <v>M053</v>
      </c>
      <c r="B2647" t="str">
        <f>MatchSquad!B2647</f>
        <v>P121</v>
      </c>
      <c r="C2647" t="str">
        <f>MatchSquad!C2647</f>
        <v>Arjun Tendulkar</v>
      </c>
      <c r="D2647" t="str">
        <f>MatchSquad!D2647</f>
        <v>BWL</v>
      </c>
      <c r="E2647" t="str">
        <f>MatchSquad!E2647</f>
        <v>LSG</v>
      </c>
      <c r="F2647">
        <f>MatchSquad!G2647</f>
        <v>0</v>
      </c>
      <c r="G2647">
        <f>IF(A2647="","",SUMIFS(BallByBall!$I$2:$I$501,BallByBall!$B$2:$B$501,A2647,BallByBall!$F$2:$F$501,B2647))</f>
        <v>0</v>
      </c>
      <c r="H2647">
        <f>IF(A2647="","",COUNTIFS(BallByBall!$B$2:$B$501,A2647,BallByBall!$F$2:$F$501,B2647,BallByBall!$Q$2:$Q$501,1))</f>
        <v>0</v>
      </c>
      <c r="I2647">
        <f>IF(A2647="","",COUNTIFS(BallByBall!$B$2:$B$501,A2647,BallByBall!$F$2:$F$501,B2647,BallByBall!$R$2:$R$501,1))</f>
        <v>0</v>
      </c>
      <c r="J2647">
        <f>IF(A2647="","",SUMIFS(BallByBall!$T$2:$T$501,BallByBall!$B$2:$B$501,A2647,BallByBall!$H$2:$H$501,B2647))</f>
        <v>0</v>
      </c>
      <c r="K2647">
        <f>IF(A2647="","",SUMIFS(BallByBall!$U$2:$U$501,BallByBall!$B$2:$B$501,A2647,BallByBall!$P$2:$P$501,B2647))</f>
        <v>0</v>
      </c>
      <c r="L2647">
        <f>IF(A2647="","",SUMIFS(BallByBall!$V$2:$V$501,BallByBall!$B$2:$B$501,A2647,BallByBall!$P$2:$P$501,B2647))</f>
        <v>0</v>
      </c>
      <c r="M2647">
        <f>IF(A2647="","",SUMIFS(BallByBall!$W$2:$W$501,BallByBall!$B$2:$B$501,A2647,BallByBall!$P$2:$P$501,B2647))</f>
        <v>0</v>
      </c>
      <c r="N2647">
        <f>IF(A2647="","",SUMIFS(BallByBall!$X$2:$X$501,BallByBall!$B$2:$B$501,A2647,BallByBall!$P$2:$P$501,B2647))</f>
        <v>0</v>
      </c>
      <c r="O2647">
        <f>IF(A2647="","",SUMIFS(OverSummary!$G$2:$G$101,OverSummary!$A$2:$A$101,A2647,OverSummary!$D$2:$D$101,B2647))</f>
        <v>0</v>
      </c>
      <c r="P2647">
        <f>IF(A2647="","",G2647*Rules!$B$13+H2647*Rules!$B$14+I2647*Rules!$B$15)</f>
        <v>0</v>
      </c>
      <c r="Q2647">
        <f>IF(A2647="","",IF(G2647&gt;=100,Rules!$B$18,IF(G2647&gt;=50,Rules!$B$17,IF(G2647&gt;=30,Rules!$B$16,0)))+IF(AND(F2647=1,D2647&lt;&gt;"BWL",G2647=0),Rules!$B$27,0))</f>
        <v>0</v>
      </c>
      <c r="R2647">
        <f>IF(A2647="","",J2647*Rules!$B$19+O2647*Rules!$B$22)</f>
        <v>0</v>
      </c>
      <c r="S2647">
        <f>IF(A2647="","",IF(J2647&gt;=4,Rules!$B$21,IF(J2647&gt;=3,Rules!$B$20,0)))</f>
        <v>0</v>
      </c>
      <c r="T2647">
        <f>IF(A2647="","",K2647*Rules!$B$23+L2647*Rules!$B$24+M2647*Rules!$B$25+N2647*Rules!$B$26)</f>
        <v>0</v>
      </c>
      <c r="U2647">
        <f t="shared" si="41"/>
        <v>0</v>
      </c>
    </row>
    <row r="2648" spans="1:21" x14ac:dyDescent="0.2">
      <c r="A2648" t="str">
        <f>MatchSquad!A2648</f>
        <v>M053</v>
      </c>
      <c r="B2648" t="str">
        <f>MatchSquad!B2648</f>
        <v>P122</v>
      </c>
      <c r="C2648" t="str">
        <f>MatchSquad!C2648</f>
        <v>Anrich Nortje</v>
      </c>
      <c r="D2648" t="str">
        <f>MatchSquad!D2648</f>
        <v>BWL</v>
      </c>
      <c r="E2648" t="str">
        <f>MatchSquad!E2648</f>
        <v>LSG</v>
      </c>
      <c r="F2648">
        <f>MatchSquad!G2648</f>
        <v>0</v>
      </c>
      <c r="G2648">
        <f>IF(A2648="","",SUMIFS(BallByBall!$I$2:$I$501,BallByBall!$B$2:$B$501,A2648,BallByBall!$F$2:$F$501,B2648))</f>
        <v>0</v>
      </c>
      <c r="H2648">
        <f>IF(A2648="","",COUNTIFS(BallByBall!$B$2:$B$501,A2648,BallByBall!$F$2:$F$501,B2648,BallByBall!$Q$2:$Q$501,1))</f>
        <v>0</v>
      </c>
      <c r="I2648">
        <f>IF(A2648="","",COUNTIFS(BallByBall!$B$2:$B$501,A2648,BallByBall!$F$2:$F$501,B2648,BallByBall!$R$2:$R$501,1))</f>
        <v>0</v>
      </c>
      <c r="J2648">
        <f>IF(A2648="","",SUMIFS(BallByBall!$T$2:$T$501,BallByBall!$B$2:$B$501,A2648,BallByBall!$H$2:$H$501,B2648))</f>
        <v>0</v>
      </c>
      <c r="K2648">
        <f>IF(A2648="","",SUMIFS(BallByBall!$U$2:$U$501,BallByBall!$B$2:$B$501,A2648,BallByBall!$P$2:$P$501,B2648))</f>
        <v>0</v>
      </c>
      <c r="L2648">
        <f>IF(A2648="","",SUMIFS(BallByBall!$V$2:$V$501,BallByBall!$B$2:$B$501,A2648,BallByBall!$P$2:$P$501,B2648))</f>
        <v>0</v>
      </c>
      <c r="M2648">
        <f>IF(A2648="","",SUMIFS(BallByBall!$W$2:$W$501,BallByBall!$B$2:$B$501,A2648,BallByBall!$P$2:$P$501,B2648))</f>
        <v>0</v>
      </c>
      <c r="N2648">
        <f>IF(A2648="","",SUMIFS(BallByBall!$X$2:$X$501,BallByBall!$B$2:$B$501,A2648,BallByBall!$P$2:$P$501,B2648))</f>
        <v>0</v>
      </c>
      <c r="O2648">
        <f>IF(A2648="","",SUMIFS(OverSummary!$G$2:$G$101,OverSummary!$A$2:$A$101,A2648,OverSummary!$D$2:$D$101,B2648))</f>
        <v>0</v>
      </c>
      <c r="P2648">
        <f>IF(A2648="","",G2648*Rules!$B$13+H2648*Rules!$B$14+I2648*Rules!$B$15)</f>
        <v>0</v>
      </c>
      <c r="Q2648">
        <f>IF(A2648="","",IF(G2648&gt;=100,Rules!$B$18,IF(G2648&gt;=50,Rules!$B$17,IF(G2648&gt;=30,Rules!$B$16,0)))+IF(AND(F2648=1,D2648&lt;&gt;"BWL",G2648=0),Rules!$B$27,0))</f>
        <v>0</v>
      </c>
      <c r="R2648">
        <f>IF(A2648="","",J2648*Rules!$B$19+O2648*Rules!$B$22)</f>
        <v>0</v>
      </c>
      <c r="S2648">
        <f>IF(A2648="","",IF(J2648&gt;=4,Rules!$B$21,IF(J2648&gt;=3,Rules!$B$20,0)))</f>
        <v>0</v>
      </c>
      <c r="T2648">
        <f>IF(A2648="","",K2648*Rules!$B$23+L2648*Rules!$B$24+M2648*Rules!$B$25+N2648*Rules!$B$26)</f>
        <v>0</v>
      </c>
      <c r="U2648">
        <f t="shared" si="41"/>
        <v>0</v>
      </c>
    </row>
    <row r="2649" spans="1:21" x14ac:dyDescent="0.2">
      <c r="A2649" t="str">
        <f>MatchSquad!A2649</f>
        <v>M053</v>
      </c>
      <c r="B2649" t="str">
        <f>MatchSquad!B2649</f>
        <v>P123</v>
      </c>
      <c r="C2649" t="str">
        <f>MatchSquad!C2649</f>
        <v>Naman Tiwari</v>
      </c>
      <c r="D2649" t="str">
        <f>MatchSquad!D2649</f>
        <v>BWL</v>
      </c>
      <c r="E2649" t="str">
        <f>MatchSquad!E2649</f>
        <v>LSG</v>
      </c>
      <c r="F2649">
        <f>MatchSquad!G2649</f>
        <v>0</v>
      </c>
      <c r="G2649">
        <f>IF(A2649="","",SUMIFS(BallByBall!$I$2:$I$501,BallByBall!$B$2:$B$501,A2649,BallByBall!$F$2:$F$501,B2649))</f>
        <v>0</v>
      </c>
      <c r="H2649">
        <f>IF(A2649="","",COUNTIFS(BallByBall!$B$2:$B$501,A2649,BallByBall!$F$2:$F$501,B2649,BallByBall!$Q$2:$Q$501,1))</f>
        <v>0</v>
      </c>
      <c r="I2649">
        <f>IF(A2649="","",COUNTIFS(BallByBall!$B$2:$B$501,A2649,BallByBall!$F$2:$F$501,B2649,BallByBall!$R$2:$R$501,1))</f>
        <v>0</v>
      </c>
      <c r="J2649">
        <f>IF(A2649="","",SUMIFS(BallByBall!$T$2:$T$501,BallByBall!$B$2:$B$501,A2649,BallByBall!$H$2:$H$501,B2649))</f>
        <v>0</v>
      </c>
      <c r="K2649">
        <f>IF(A2649="","",SUMIFS(BallByBall!$U$2:$U$501,BallByBall!$B$2:$B$501,A2649,BallByBall!$P$2:$P$501,B2649))</f>
        <v>0</v>
      </c>
      <c r="L2649">
        <f>IF(A2649="","",SUMIFS(BallByBall!$V$2:$V$501,BallByBall!$B$2:$B$501,A2649,BallByBall!$P$2:$P$501,B2649))</f>
        <v>0</v>
      </c>
      <c r="M2649">
        <f>IF(A2649="","",SUMIFS(BallByBall!$W$2:$W$501,BallByBall!$B$2:$B$501,A2649,BallByBall!$P$2:$P$501,B2649))</f>
        <v>0</v>
      </c>
      <c r="N2649">
        <f>IF(A2649="","",SUMIFS(BallByBall!$X$2:$X$501,BallByBall!$B$2:$B$501,A2649,BallByBall!$P$2:$P$501,B2649))</f>
        <v>0</v>
      </c>
      <c r="O2649">
        <f>IF(A2649="","",SUMIFS(OverSummary!$G$2:$G$101,OverSummary!$A$2:$A$101,A2649,OverSummary!$D$2:$D$101,B2649))</f>
        <v>0</v>
      </c>
      <c r="P2649">
        <f>IF(A2649="","",G2649*Rules!$B$13+H2649*Rules!$B$14+I2649*Rules!$B$15)</f>
        <v>0</v>
      </c>
      <c r="Q2649">
        <f>IF(A2649="","",IF(G2649&gt;=100,Rules!$B$18,IF(G2649&gt;=50,Rules!$B$17,IF(G2649&gt;=30,Rules!$B$16,0)))+IF(AND(F2649=1,D2649&lt;&gt;"BWL",G2649=0),Rules!$B$27,0))</f>
        <v>0</v>
      </c>
      <c r="R2649">
        <f>IF(A2649="","",J2649*Rules!$B$19+O2649*Rules!$B$22)</f>
        <v>0</v>
      </c>
      <c r="S2649">
        <f>IF(A2649="","",IF(J2649&gt;=4,Rules!$B$21,IF(J2649&gt;=3,Rules!$B$20,0)))</f>
        <v>0</v>
      </c>
      <c r="T2649">
        <f>IF(A2649="","",K2649*Rules!$B$23+L2649*Rules!$B$24+M2649*Rules!$B$25+N2649*Rules!$B$26)</f>
        <v>0</v>
      </c>
      <c r="U2649">
        <f t="shared" si="41"/>
        <v>0</v>
      </c>
    </row>
    <row r="2650" spans="1:21" x14ac:dyDescent="0.2">
      <c r="A2650" t="str">
        <f>MatchSquad!A2650</f>
        <v>M053</v>
      </c>
      <c r="B2650" t="str">
        <f>MatchSquad!B2650</f>
        <v>P124</v>
      </c>
      <c r="C2650" t="str">
        <f>MatchSquad!C2650</f>
        <v>Mayank Yadav</v>
      </c>
      <c r="D2650" t="str">
        <f>MatchSquad!D2650</f>
        <v>BWL</v>
      </c>
      <c r="E2650" t="str">
        <f>MatchSquad!E2650</f>
        <v>LSG</v>
      </c>
      <c r="F2650">
        <f>MatchSquad!G2650</f>
        <v>0</v>
      </c>
      <c r="G2650">
        <f>IF(A2650="","",SUMIFS(BallByBall!$I$2:$I$501,BallByBall!$B$2:$B$501,A2650,BallByBall!$F$2:$F$501,B2650))</f>
        <v>0</v>
      </c>
      <c r="H2650">
        <f>IF(A2650="","",COUNTIFS(BallByBall!$B$2:$B$501,A2650,BallByBall!$F$2:$F$501,B2650,BallByBall!$Q$2:$Q$501,1))</f>
        <v>0</v>
      </c>
      <c r="I2650">
        <f>IF(A2650="","",COUNTIFS(BallByBall!$B$2:$B$501,A2650,BallByBall!$F$2:$F$501,B2650,BallByBall!$R$2:$R$501,1))</f>
        <v>0</v>
      </c>
      <c r="J2650">
        <f>IF(A2650="","",SUMIFS(BallByBall!$T$2:$T$501,BallByBall!$B$2:$B$501,A2650,BallByBall!$H$2:$H$501,B2650))</f>
        <v>0</v>
      </c>
      <c r="K2650">
        <f>IF(A2650="","",SUMIFS(BallByBall!$U$2:$U$501,BallByBall!$B$2:$B$501,A2650,BallByBall!$P$2:$P$501,B2650))</f>
        <v>0</v>
      </c>
      <c r="L2650">
        <f>IF(A2650="","",SUMIFS(BallByBall!$V$2:$V$501,BallByBall!$B$2:$B$501,A2650,BallByBall!$P$2:$P$501,B2650))</f>
        <v>0</v>
      </c>
      <c r="M2650">
        <f>IF(A2650="","",SUMIFS(BallByBall!$W$2:$W$501,BallByBall!$B$2:$B$501,A2650,BallByBall!$P$2:$P$501,B2650))</f>
        <v>0</v>
      </c>
      <c r="N2650">
        <f>IF(A2650="","",SUMIFS(BallByBall!$X$2:$X$501,BallByBall!$B$2:$B$501,A2650,BallByBall!$P$2:$P$501,B2650))</f>
        <v>0</v>
      </c>
      <c r="O2650">
        <f>IF(A2650="","",SUMIFS(OverSummary!$G$2:$G$101,OverSummary!$A$2:$A$101,A2650,OverSummary!$D$2:$D$101,B2650))</f>
        <v>0</v>
      </c>
      <c r="P2650">
        <f>IF(A2650="","",G2650*Rules!$B$13+H2650*Rules!$B$14+I2650*Rules!$B$15)</f>
        <v>0</v>
      </c>
      <c r="Q2650">
        <f>IF(A2650="","",IF(G2650&gt;=100,Rules!$B$18,IF(G2650&gt;=50,Rules!$B$17,IF(G2650&gt;=30,Rules!$B$16,0)))+IF(AND(F2650=1,D2650&lt;&gt;"BWL",G2650=0),Rules!$B$27,0))</f>
        <v>0</v>
      </c>
      <c r="R2650">
        <f>IF(A2650="","",J2650*Rules!$B$19+O2650*Rules!$B$22)</f>
        <v>0</v>
      </c>
      <c r="S2650">
        <f>IF(A2650="","",IF(J2650&gt;=4,Rules!$B$21,IF(J2650&gt;=3,Rules!$B$20,0)))</f>
        <v>0</v>
      </c>
      <c r="T2650">
        <f>IF(A2650="","",K2650*Rules!$B$23+L2650*Rules!$B$24+M2650*Rules!$B$25+N2650*Rules!$B$26)</f>
        <v>0</v>
      </c>
      <c r="U2650">
        <f t="shared" si="41"/>
        <v>0</v>
      </c>
    </row>
    <row r="2651" spans="1:21" x14ac:dyDescent="0.2">
      <c r="A2651" t="str">
        <f>MatchSquad!A2651</f>
        <v>M053</v>
      </c>
      <c r="B2651" t="str">
        <f>MatchSquad!B2651</f>
        <v>P125</v>
      </c>
      <c r="C2651" t="str">
        <f>MatchSquad!C2651</f>
        <v>Mohsin Khan</v>
      </c>
      <c r="D2651" t="str">
        <f>MatchSquad!D2651</f>
        <v>BWL</v>
      </c>
      <c r="E2651" t="str">
        <f>MatchSquad!E2651</f>
        <v>LSG</v>
      </c>
      <c r="F2651">
        <f>MatchSquad!G2651</f>
        <v>0</v>
      </c>
      <c r="G2651">
        <f>IF(A2651="","",SUMIFS(BallByBall!$I$2:$I$501,BallByBall!$B$2:$B$501,A2651,BallByBall!$F$2:$F$501,B2651))</f>
        <v>0</v>
      </c>
      <c r="H2651">
        <f>IF(A2651="","",COUNTIFS(BallByBall!$B$2:$B$501,A2651,BallByBall!$F$2:$F$501,B2651,BallByBall!$Q$2:$Q$501,1))</f>
        <v>0</v>
      </c>
      <c r="I2651">
        <f>IF(A2651="","",COUNTIFS(BallByBall!$B$2:$B$501,A2651,BallByBall!$F$2:$F$501,B2651,BallByBall!$R$2:$R$501,1))</f>
        <v>0</v>
      </c>
      <c r="J2651">
        <f>IF(A2651="","",SUMIFS(BallByBall!$T$2:$T$501,BallByBall!$B$2:$B$501,A2651,BallByBall!$H$2:$H$501,B2651))</f>
        <v>0</v>
      </c>
      <c r="K2651">
        <f>IF(A2651="","",SUMIFS(BallByBall!$U$2:$U$501,BallByBall!$B$2:$B$501,A2651,BallByBall!$P$2:$P$501,B2651))</f>
        <v>0</v>
      </c>
      <c r="L2651">
        <f>IF(A2651="","",SUMIFS(BallByBall!$V$2:$V$501,BallByBall!$B$2:$B$501,A2651,BallByBall!$P$2:$P$501,B2651))</f>
        <v>0</v>
      </c>
      <c r="M2651">
        <f>IF(A2651="","",SUMIFS(BallByBall!$W$2:$W$501,BallByBall!$B$2:$B$501,A2651,BallByBall!$P$2:$P$501,B2651))</f>
        <v>0</v>
      </c>
      <c r="N2651">
        <f>IF(A2651="","",SUMIFS(BallByBall!$X$2:$X$501,BallByBall!$B$2:$B$501,A2651,BallByBall!$P$2:$P$501,B2651))</f>
        <v>0</v>
      </c>
      <c r="O2651">
        <f>IF(A2651="","",SUMIFS(OverSummary!$G$2:$G$101,OverSummary!$A$2:$A$101,A2651,OverSummary!$D$2:$D$101,B2651))</f>
        <v>0</v>
      </c>
      <c r="P2651">
        <f>IF(A2651="","",G2651*Rules!$B$13+H2651*Rules!$B$14+I2651*Rules!$B$15)</f>
        <v>0</v>
      </c>
      <c r="Q2651">
        <f>IF(A2651="","",IF(G2651&gt;=100,Rules!$B$18,IF(G2651&gt;=50,Rules!$B$17,IF(G2651&gt;=30,Rules!$B$16,0)))+IF(AND(F2651=1,D2651&lt;&gt;"BWL",G2651=0),Rules!$B$27,0))</f>
        <v>0</v>
      </c>
      <c r="R2651">
        <f>IF(A2651="","",J2651*Rules!$B$19+O2651*Rules!$B$22)</f>
        <v>0</v>
      </c>
      <c r="S2651">
        <f>IF(A2651="","",IF(J2651&gt;=4,Rules!$B$21,IF(J2651&gt;=3,Rules!$B$20,0)))</f>
        <v>0</v>
      </c>
      <c r="T2651">
        <f>IF(A2651="","",K2651*Rules!$B$23+L2651*Rules!$B$24+M2651*Rules!$B$25+N2651*Rules!$B$26)</f>
        <v>0</v>
      </c>
      <c r="U2651">
        <f t="shared" si="41"/>
        <v>0</v>
      </c>
    </row>
    <row r="2652" spans="1:21" x14ac:dyDescent="0.2">
      <c r="A2652" t="str">
        <f>MatchSquad!A2652</f>
        <v>M054</v>
      </c>
      <c r="B2652" t="str">
        <f>MatchSquad!B2652</f>
        <v>P201</v>
      </c>
      <c r="C2652" t="str">
        <f>MatchSquad!C2652</f>
        <v>Rajat Patidar</v>
      </c>
      <c r="D2652" t="str">
        <f>MatchSquad!D2652</f>
        <v>BAT</v>
      </c>
      <c r="E2652" t="str">
        <f>MatchSquad!E2652</f>
        <v>RCB</v>
      </c>
      <c r="F2652">
        <f>MatchSquad!G2652</f>
        <v>0</v>
      </c>
      <c r="G2652">
        <f>IF(A2652="","",SUMIFS(BallByBall!$I$2:$I$501,BallByBall!$B$2:$B$501,A2652,BallByBall!$F$2:$F$501,B2652))</f>
        <v>0</v>
      </c>
      <c r="H2652">
        <f>IF(A2652="","",COUNTIFS(BallByBall!$B$2:$B$501,A2652,BallByBall!$F$2:$F$501,B2652,BallByBall!$Q$2:$Q$501,1))</f>
        <v>0</v>
      </c>
      <c r="I2652">
        <f>IF(A2652="","",COUNTIFS(BallByBall!$B$2:$B$501,A2652,BallByBall!$F$2:$F$501,B2652,BallByBall!$R$2:$R$501,1))</f>
        <v>0</v>
      </c>
      <c r="J2652">
        <f>IF(A2652="","",SUMIFS(BallByBall!$T$2:$T$501,BallByBall!$B$2:$B$501,A2652,BallByBall!$H$2:$H$501,B2652))</f>
        <v>0</v>
      </c>
      <c r="K2652">
        <f>IF(A2652="","",SUMIFS(BallByBall!$U$2:$U$501,BallByBall!$B$2:$B$501,A2652,BallByBall!$P$2:$P$501,B2652))</f>
        <v>0</v>
      </c>
      <c r="L2652">
        <f>IF(A2652="","",SUMIFS(BallByBall!$V$2:$V$501,BallByBall!$B$2:$B$501,A2652,BallByBall!$P$2:$P$501,B2652))</f>
        <v>0</v>
      </c>
      <c r="M2652">
        <f>IF(A2652="","",SUMIFS(BallByBall!$W$2:$W$501,BallByBall!$B$2:$B$501,A2652,BallByBall!$P$2:$P$501,B2652))</f>
        <v>0</v>
      </c>
      <c r="N2652">
        <f>IF(A2652="","",SUMIFS(BallByBall!$X$2:$X$501,BallByBall!$B$2:$B$501,A2652,BallByBall!$P$2:$P$501,B2652))</f>
        <v>0</v>
      </c>
      <c r="O2652">
        <f>IF(A2652="","",SUMIFS(OverSummary!$G$2:$G$101,OverSummary!$A$2:$A$101,A2652,OverSummary!$D$2:$D$101,B2652))</f>
        <v>0</v>
      </c>
      <c r="P2652">
        <f>IF(A2652="","",G2652*Rules!$B$13+H2652*Rules!$B$14+I2652*Rules!$B$15)</f>
        <v>0</v>
      </c>
      <c r="Q2652">
        <f>IF(A2652="","",IF(G2652&gt;=100,Rules!$B$18,IF(G2652&gt;=50,Rules!$B$17,IF(G2652&gt;=30,Rules!$B$16,0)))+IF(AND(F2652=1,D2652&lt;&gt;"BWL",G2652=0),Rules!$B$27,0))</f>
        <v>0</v>
      </c>
      <c r="R2652">
        <f>IF(A2652="","",J2652*Rules!$B$19+O2652*Rules!$B$22)</f>
        <v>0</v>
      </c>
      <c r="S2652">
        <f>IF(A2652="","",IF(J2652&gt;=4,Rules!$B$21,IF(J2652&gt;=3,Rules!$B$20,0)))</f>
        <v>0</v>
      </c>
      <c r="T2652">
        <f>IF(A2652="","",K2652*Rules!$B$23+L2652*Rules!$B$24+M2652*Rules!$B$25+N2652*Rules!$B$26)</f>
        <v>0</v>
      </c>
      <c r="U2652">
        <f t="shared" si="41"/>
        <v>0</v>
      </c>
    </row>
    <row r="2653" spans="1:21" x14ac:dyDescent="0.2">
      <c r="A2653" t="str">
        <f>MatchSquad!A2653</f>
        <v>M054</v>
      </c>
      <c r="B2653" t="str">
        <f>MatchSquad!B2653</f>
        <v>P202</v>
      </c>
      <c r="C2653" t="str">
        <f>MatchSquad!C2653</f>
        <v>Devdutt Padikkal</v>
      </c>
      <c r="D2653" t="str">
        <f>MatchSquad!D2653</f>
        <v>BAT</v>
      </c>
      <c r="E2653" t="str">
        <f>MatchSquad!E2653</f>
        <v>RCB</v>
      </c>
      <c r="F2653">
        <f>MatchSquad!G2653</f>
        <v>0</v>
      </c>
      <c r="G2653">
        <f>IF(A2653="","",SUMIFS(BallByBall!$I$2:$I$501,BallByBall!$B$2:$B$501,A2653,BallByBall!$F$2:$F$501,B2653))</f>
        <v>0</v>
      </c>
      <c r="H2653">
        <f>IF(A2653="","",COUNTIFS(BallByBall!$B$2:$B$501,A2653,BallByBall!$F$2:$F$501,B2653,BallByBall!$Q$2:$Q$501,1))</f>
        <v>0</v>
      </c>
      <c r="I2653">
        <f>IF(A2653="","",COUNTIFS(BallByBall!$B$2:$B$501,A2653,BallByBall!$F$2:$F$501,B2653,BallByBall!$R$2:$R$501,1))</f>
        <v>0</v>
      </c>
      <c r="J2653">
        <f>IF(A2653="","",SUMIFS(BallByBall!$T$2:$T$501,BallByBall!$B$2:$B$501,A2653,BallByBall!$H$2:$H$501,B2653))</f>
        <v>0</v>
      </c>
      <c r="K2653">
        <f>IF(A2653="","",SUMIFS(BallByBall!$U$2:$U$501,BallByBall!$B$2:$B$501,A2653,BallByBall!$P$2:$P$501,B2653))</f>
        <v>0</v>
      </c>
      <c r="L2653">
        <f>IF(A2653="","",SUMIFS(BallByBall!$V$2:$V$501,BallByBall!$B$2:$B$501,A2653,BallByBall!$P$2:$P$501,B2653))</f>
        <v>0</v>
      </c>
      <c r="M2653">
        <f>IF(A2653="","",SUMIFS(BallByBall!$W$2:$W$501,BallByBall!$B$2:$B$501,A2653,BallByBall!$P$2:$P$501,B2653))</f>
        <v>0</v>
      </c>
      <c r="N2653">
        <f>IF(A2653="","",SUMIFS(BallByBall!$X$2:$X$501,BallByBall!$B$2:$B$501,A2653,BallByBall!$P$2:$P$501,B2653))</f>
        <v>0</v>
      </c>
      <c r="O2653">
        <f>IF(A2653="","",SUMIFS(OverSummary!$G$2:$G$101,OverSummary!$A$2:$A$101,A2653,OverSummary!$D$2:$D$101,B2653))</f>
        <v>0</v>
      </c>
      <c r="P2653">
        <f>IF(A2653="","",G2653*Rules!$B$13+H2653*Rules!$B$14+I2653*Rules!$B$15)</f>
        <v>0</v>
      </c>
      <c r="Q2653">
        <f>IF(A2653="","",IF(G2653&gt;=100,Rules!$B$18,IF(G2653&gt;=50,Rules!$B$17,IF(G2653&gt;=30,Rules!$B$16,0)))+IF(AND(F2653=1,D2653&lt;&gt;"BWL",G2653=0),Rules!$B$27,0))</f>
        <v>0</v>
      </c>
      <c r="R2653">
        <f>IF(A2653="","",J2653*Rules!$B$19+O2653*Rules!$B$22)</f>
        <v>0</v>
      </c>
      <c r="S2653">
        <f>IF(A2653="","",IF(J2653&gt;=4,Rules!$B$21,IF(J2653&gt;=3,Rules!$B$20,0)))</f>
        <v>0</v>
      </c>
      <c r="T2653">
        <f>IF(A2653="","",K2653*Rules!$B$23+L2653*Rules!$B$24+M2653*Rules!$B$25+N2653*Rules!$B$26)</f>
        <v>0</v>
      </c>
      <c r="U2653">
        <f t="shared" si="41"/>
        <v>0</v>
      </c>
    </row>
    <row r="2654" spans="1:21" x14ac:dyDescent="0.2">
      <c r="A2654" t="str">
        <f>MatchSquad!A2654</f>
        <v>M054</v>
      </c>
      <c r="B2654" t="str">
        <f>MatchSquad!B2654</f>
        <v>P203</v>
      </c>
      <c r="C2654" t="str">
        <f>MatchSquad!C2654</f>
        <v>Virat Kohli</v>
      </c>
      <c r="D2654" t="str">
        <f>MatchSquad!D2654</f>
        <v>BAT</v>
      </c>
      <c r="E2654" t="str">
        <f>MatchSquad!E2654</f>
        <v>RCB</v>
      </c>
      <c r="F2654">
        <f>MatchSquad!G2654</f>
        <v>0</v>
      </c>
      <c r="G2654">
        <f>IF(A2654="","",SUMIFS(BallByBall!$I$2:$I$501,BallByBall!$B$2:$B$501,A2654,BallByBall!$F$2:$F$501,B2654))</f>
        <v>0</v>
      </c>
      <c r="H2654">
        <f>IF(A2654="","",COUNTIFS(BallByBall!$B$2:$B$501,A2654,BallByBall!$F$2:$F$501,B2654,BallByBall!$Q$2:$Q$501,1))</f>
        <v>0</v>
      </c>
      <c r="I2654">
        <f>IF(A2654="","",COUNTIFS(BallByBall!$B$2:$B$501,A2654,BallByBall!$F$2:$F$501,B2654,BallByBall!$R$2:$R$501,1))</f>
        <v>0</v>
      </c>
      <c r="J2654">
        <f>IF(A2654="","",SUMIFS(BallByBall!$T$2:$T$501,BallByBall!$B$2:$B$501,A2654,BallByBall!$H$2:$H$501,B2654))</f>
        <v>0</v>
      </c>
      <c r="K2654">
        <f>IF(A2654="","",SUMIFS(BallByBall!$U$2:$U$501,BallByBall!$B$2:$B$501,A2654,BallByBall!$P$2:$P$501,B2654))</f>
        <v>0</v>
      </c>
      <c r="L2654">
        <f>IF(A2654="","",SUMIFS(BallByBall!$V$2:$V$501,BallByBall!$B$2:$B$501,A2654,BallByBall!$P$2:$P$501,B2654))</f>
        <v>0</v>
      </c>
      <c r="M2654">
        <f>IF(A2654="","",SUMIFS(BallByBall!$W$2:$W$501,BallByBall!$B$2:$B$501,A2654,BallByBall!$P$2:$P$501,B2654))</f>
        <v>0</v>
      </c>
      <c r="N2654">
        <f>IF(A2654="","",SUMIFS(BallByBall!$X$2:$X$501,BallByBall!$B$2:$B$501,A2654,BallByBall!$P$2:$P$501,B2654))</f>
        <v>0</v>
      </c>
      <c r="O2654">
        <f>IF(A2654="","",SUMIFS(OverSummary!$G$2:$G$101,OverSummary!$A$2:$A$101,A2654,OverSummary!$D$2:$D$101,B2654))</f>
        <v>0</v>
      </c>
      <c r="P2654">
        <f>IF(A2654="","",G2654*Rules!$B$13+H2654*Rules!$B$14+I2654*Rules!$B$15)</f>
        <v>0</v>
      </c>
      <c r="Q2654">
        <f>IF(A2654="","",IF(G2654&gt;=100,Rules!$B$18,IF(G2654&gt;=50,Rules!$B$17,IF(G2654&gt;=30,Rules!$B$16,0)))+IF(AND(F2654=1,D2654&lt;&gt;"BWL",G2654=0),Rules!$B$27,0))</f>
        <v>0</v>
      </c>
      <c r="R2654">
        <f>IF(A2654="","",J2654*Rules!$B$19+O2654*Rules!$B$22)</f>
        <v>0</v>
      </c>
      <c r="S2654">
        <f>IF(A2654="","",IF(J2654&gt;=4,Rules!$B$21,IF(J2654&gt;=3,Rules!$B$20,0)))</f>
        <v>0</v>
      </c>
      <c r="T2654">
        <f>IF(A2654="","",K2654*Rules!$B$23+L2654*Rules!$B$24+M2654*Rules!$B$25+N2654*Rules!$B$26)</f>
        <v>0</v>
      </c>
      <c r="U2654">
        <f t="shared" si="41"/>
        <v>0</v>
      </c>
    </row>
    <row r="2655" spans="1:21" x14ac:dyDescent="0.2">
      <c r="A2655" t="str">
        <f>MatchSquad!A2655</f>
        <v>M054</v>
      </c>
      <c r="B2655" t="str">
        <f>MatchSquad!B2655</f>
        <v>P204</v>
      </c>
      <c r="C2655" t="str">
        <f>MatchSquad!C2655</f>
        <v>Phil Salt</v>
      </c>
      <c r="D2655" t="str">
        <f>MatchSquad!D2655</f>
        <v>WK</v>
      </c>
      <c r="E2655" t="str">
        <f>MatchSquad!E2655</f>
        <v>RCB</v>
      </c>
      <c r="F2655">
        <f>MatchSquad!G2655</f>
        <v>0</v>
      </c>
      <c r="G2655">
        <f>IF(A2655="","",SUMIFS(BallByBall!$I$2:$I$501,BallByBall!$B$2:$B$501,A2655,BallByBall!$F$2:$F$501,B2655))</f>
        <v>0</v>
      </c>
      <c r="H2655">
        <f>IF(A2655="","",COUNTIFS(BallByBall!$B$2:$B$501,A2655,BallByBall!$F$2:$F$501,B2655,BallByBall!$Q$2:$Q$501,1))</f>
        <v>0</v>
      </c>
      <c r="I2655">
        <f>IF(A2655="","",COUNTIFS(BallByBall!$B$2:$B$501,A2655,BallByBall!$F$2:$F$501,B2655,BallByBall!$R$2:$R$501,1))</f>
        <v>0</v>
      </c>
      <c r="J2655">
        <f>IF(A2655="","",SUMIFS(BallByBall!$T$2:$T$501,BallByBall!$B$2:$B$501,A2655,BallByBall!$H$2:$H$501,B2655))</f>
        <v>0</v>
      </c>
      <c r="K2655">
        <f>IF(A2655="","",SUMIFS(BallByBall!$U$2:$U$501,BallByBall!$B$2:$B$501,A2655,BallByBall!$P$2:$P$501,B2655))</f>
        <v>0</v>
      </c>
      <c r="L2655">
        <f>IF(A2655="","",SUMIFS(BallByBall!$V$2:$V$501,BallByBall!$B$2:$B$501,A2655,BallByBall!$P$2:$P$501,B2655))</f>
        <v>0</v>
      </c>
      <c r="M2655">
        <f>IF(A2655="","",SUMIFS(BallByBall!$W$2:$W$501,BallByBall!$B$2:$B$501,A2655,BallByBall!$P$2:$P$501,B2655))</f>
        <v>0</v>
      </c>
      <c r="N2655">
        <f>IF(A2655="","",SUMIFS(BallByBall!$X$2:$X$501,BallByBall!$B$2:$B$501,A2655,BallByBall!$P$2:$P$501,B2655))</f>
        <v>0</v>
      </c>
      <c r="O2655">
        <f>IF(A2655="","",SUMIFS(OverSummary!$G$2:$G$101,OverSummary!$A$2:$A$101,A2655,OverSummary!$D$2:$D$101,B2655))</f>
        <v>0</v>
      </c>
      <c r="P2655">
        <f>IF(A2655="","",G2655*Rules!$B$13+H2655*Rules!$B$14+I2655*Rules!$B$15)</f>
        <v>0</v>
      </c>
      <c r="Q2655">
        <f>IF(A2655="","",IF(G2655&gt;=100,Rules!$B$18,IF(G2655&gt;=50,Rules!$B$17,IF(G2655&gt;=30,Rules!$B$16,0)))+IF(AND(F2655=1,D2655&lt;&gt;"BWL",G2655=0),Rules!$B$27,0))</f>
        <v>0</v>
      </c>
      <c r="R2655">
        <f>IF(A2655="","",J2655*Rules!$B$19+O2655*Rules!$B$22)</f>
        <v>0</v>
      </c>
      <c r="S2655">
        <f>IF(A2655="","",IF(J2655&gt;=4,Rules!$B$21,IF(J2655&gt;=3,Rules!$B$20,0)))</f>
        <v>0</v>
      </c>
      <c r="T2655">
        <f>IF(A2655="","",K2655*Rules!$B$23+L2655*Rules!$B$24+M2655*Rules!$B$25+N2655*Rules!$B$26)</f>
        <v>0</v>
      </c>
      <c r="U2655">
        <f t="shared" si="41"/>
        <v>0</v>
      </c>
    </row>
    <row r="2656" spans="1:21" x14ac:dyDescent="0.2">
      <c r="A2656" t="str">
        <f>MatchSquad!A2656</f>
        <v>M054</v>
      </c>
      <c r="B2656" t="str">
        <f>MatchSquad!B2656</f>
        <v>P205</v>
      </c>
      <c r="C2656" t="str">
        <f>MatchSquad!C2656</f>
        <v>Jitesh Sharma</v>
      </c>
      <c r="D2656" t="str">
        <f>MatchSquad!D2656</f>
        <v>WK</v>
      </c>
      <c r="E2656" t="str">
        <f>MatchSquad!E2656</f>
        <v>RCB</v>
      </c>
      <c r="F2656">
        <f>MatchSquad!G2656</f>
        <v>0</v>
      </c>
      <c r="G2656">
        <f>IF(A2656="","",SUMIFS(BallByBall!$I$2:$I$501,BallByBall!$B$2:$B$501,A2656,BallByBall!$F$2:$F$501,B2656))</f>
        <v>0</v>
      </c>
      <c r="H2656">
        <f>IF(A2656="","",COUNTIFS(BallByBall!$B$2:$B$501,A2656,BallByBall!$F$2:$F$501,B2656,BallByBall!$Q$2:$Q$501,1))</f>
        <v>0</v>
      </c>
      <c r="I2656">
        <f>IF(A2656="","",COUNTIFS(BallByBall!$B$2:$B$501,A2656,BallByBall!$F$2:$F$501,B2656,BallByBall!$R$2:$R$501,1))</f>
        <v>0</v>
      </c>
      <c r="J2656">
        <f>IF(A2656="","",SUMIFS(BallByBall!$T$2:$T$501,BallByBall!$B$2:$B$501,A2656,BallByBall!$H$2:$H$501,B2656))</f>
        <v>0</v>
      </c>
      <c r="K2656">
        <f>IF(A2656="","",SUMIFS(BallByBall!$U$2:$U$501,BallByBall!$B$2:$B$501,A2656,BallByBall!$P$2:$P$501,B2656))</f>
        <v>0</v>
      </c>
      <c r="L2656">
        <f>IF(A2656="","",SUMIFS(BallByBall!$V$2:$V$501,BallByBall!$B$2:$B$501,A2656,BallByBall!$P$2:$P$501,B2656))</f>
        <v>0</v>
      </c>
      <c r="M2656">
        <f>IF(A2656="","",SUMIFS(BallByBall!$W$2:$W$501,BallByBall!$B$2:$B$501,A2656,BallByBall!$P$2:$P$501,B2656))</f>
        <v>0</v>
      </c>
      <c r="N2656">
        <f>IF(A2656="","",SUMIFS(BallByBall!$X$2:$X$501,BallByBall!$B$2:$B$501,A2656,BallByBall!$P$2:$P$501,B2656))</f>
        <v>0</v>
      </c>
      <c r="O2656">
        <f>IF(A2656="","",SUMIFS(OverSummary!$G$2:$G$101,OverSummary!$A$2:$A$101,A2656,OverSummary!$D$2:$D$101,B2656))</f>
        <v>0</v>
      </c>
      <c r="P2656">
        <f>IF(A2656="","",G2656*Rules!$B$13+H2656*Rules!$B$14+I2656*Rules!$B$15)</f>
        <v>0</v>
      </c>
      <c r="Q2656">
        <f>IF(A2656="","",IF(G2656&gt;=100,Rules!$B$18,IF(G2656&gt;=50,Rules!$B$17,IF(G2656&gt;=30,Rules!$B$16,0)))+IF(AND(F2656=1,D2656&lt;&gt;"BWL",G2656=0),Rules!$B$27,0))</f>
        <v>0</v>
      </c>
      <c r="R2656">
        <f>IF(A2656="","",J2656*Rules!$B$19+O2656*Rules!$B$22)</f>
        <v>0</v>
      </c>
      <c r="S2656">
        <f>IF(A2656="","",IF(J2656&gt;=4,Rules!$B$21,IF(J2656&gt;=3,Rules!$B$20,0)))</f>
        <v>0</v>
      </c>
      <c r="T2656">
        <f>IF(A2656="","",K2656*Rules!$B$23+L2656*Rules!$B$24+M2656*Rules!$B$25+N2656*Rules!$B$26)</f>
        <v>0</v>
      </c>
      <c r="U2656">
        <f t="shared" si="41"/>
        <v>0</v>
      </c>
    </row>
    <row r="2657" spans="1:21" x14ac:dyDescent="0.2">
      <c r="A2657" t="str">
        <f>MatchSquad!A2657</f>
        <v>M054</v>
      </c>
      <c r="B2657" t="str">
        <f>MatchSquad!B2657</f>
        <v>P206</v>
      </c>
      <c r="C2657" t="str">
        <f>MatchSquad!C2657</f>
        <v>Jordan Cox</v>
      </c>
      <c r="D2657" t="str">
        <f>MatchSquad!D2657</f>
        <v>WK</v>
      </c>
      <c r="E2657" t="str">
        <f>MatchSquad!E2657</f>
        <v>RCB</v>
      </c>
      <c r="F2657">
        <f>MatchSquad!G2657</f>
        <v>0</v>
      </c>
      <c r="G2657">
        <f>IF(A2657="","",SUMIFS(BallByBall!$I$2:$I$501,BallByBall!$B$2:$B$501,A2657,BallByBall!$F$2:$F$501,B2657))</f>
        <v>0</v>
      </c>
      <c r="H2657">
        <f>IF(A2657="","",COUNTIFS(BallByBall!$B$2:$B$501,A2657,BallByBall!$F$2:$F$501,B2657,BallByBall!$Q$2:$Q$501,1))</f>
        <v>0</v>
      </c>
      <c r="I2657">
        <f>IF(A2657="","",COUNTIFS(BallByBall!$B$2:$B$501,A2657,BallByBall!$F$2:$F$501,B2657,BallByBall!$R$2:$R$501,1))</f>
        <v>0</v>
      </c>
      <c r="J2657">
        <f>IF(A2657="","",SUMIFS(BallByBall!$T$2:$T$501,BallByBall!$B$2:$B$501,A2657,BallByBall!$H$2:$H$501,B2657))</f>
        <v>0</v>
      </c>
      <c r="K2657">
        <f>IF(A2657="","",SUMIFS(BallByBall!$U$2:$U$501,BallByBall!$B$2:$B$501,A2657,BallByBall!$P$2:$P$501,B2657))</f>
        <v>0</v>
      </c>
      <c r="L2657">
        <f>IF(A2657="","",SUMIFS(BallByBall!$V$2:$V$501,BallByBall!$B$2:$B$501,A2657,BallByBall!$P$2:$P$501,B2657))</f>
        <v>0</v>
      </c>
      <c r="M2657">
        <f>IF(A2657="","",SUMIFS(BallByBall!$W$2:$W$501,BallByBall!$B$2:$B$501,A2657,BallByBall!$P$2:$P$501,B2657))</f>
        <v>0</v>
      </c>
      <c r="N2657">
        <f>IF(A2657="","",SUMIFS(BallByBall!$X$2:$X$501,BallByBall!$B$2:$B$501,A2657,BallByBall!$P$2:$P$501,B2657))</f>
        <v>0</v>
      </c>
      <c r="O2657">
        <f>IF(A2657="","",SUMIFS(OverSummary!$G$2:$G$101,OverSummary!$A$2:$A$101,A2657,OverSummary!$D$2:$D$101,B2657))</f>
        <v>0</v>
      </c>
      <c r="P2657">
        <f>IF(A2657="","",G2657*Rules!$B$13+H2657*Rules!$B$14+I2657*Rules!$B$15)</f>
        <v>0</v>
      </c>
      <c r="Q2657">
        <f>IF(A2657="","",IF(G2657&gt;=100,Rules!$B$18,IF(G2657&gt;=50,Rules!$B$17,IF(G2657&gt;=30,Rules!$B$16,0)))+IF(AND(F2657=1,D2657&lt;&gt;"BWL",G2657=0),Rules!$B$27,0))</f>
        <v>0</v>
      </c>
      <c r="R2657">
        <f>IF(A2657="","",J2657*Rules!$B$19+O2657*Rules!$B$22)</f>
        <v>0</v>
      </c>
      <c r="S2657">
        <f>IF(A2657="","",IF(J2657&gt;=4,Rules!$B$21,IF(J2657&gt;=3,Rules!$B$20,0)))</f>
        <v>0</v>
      </c>
      <c r="T2657">
        <f>IF(A2657="","",K2657*Rules!$B$23+L2657*Rules!$B$24+M2657*Rules!$B$25+N2657*Rules!$B$26)</f>
        <v>0</v>
      </c>
      <c r="U2657">
        <f t="shared" si="41"/>
        <v>0</v>
      </c>
    </row>
    <row r="2658" spans="1:21" x14ac:dyDescent="0.2">
      <c r="A2658" t="str">
        <f>MatchSquad!A2658</f>
        <v>M054</v>
      </c>
      <c r="B2658" t="str">
        <f>MatchSquad!B2658</f>
        <v>P207</v>
      </c>
      <c r="C2658" t="str">
        <f>MatchSquad!C2658</f>
        <v>Krunal Pandya</v>
      </c>
      <c r="D2658" t="str">
        <f>MatchSquad!D2658</f>
        <v>AR</v>
      </c>
      <c r="E2658" t="str">
        <f>MatchSquad!E2658</f>
        <v>RCB</v>
      </c>
      <c r="F2658">
        <f>MatchSquad!G2658</f>
        <v>0</v>
      </c>
      <c r="G2658">
        <f>IF(A2658="","",SUMIFS(BallByBall!$I$2:$I$501,BallByBall!$B$2:$B$501,A2658,BallByBall!$F$2:$F$501,B2658))</f>
        <v>0</v>
      </c>
      <c r="H2658">
        <f>IF(A2658="","",COUNTIFS(BallByBall!$B$2:$B$501,A2658,BallByBall!$F$2:$F$501,B2658,BallByBall!$Q$2:$Q$501,1))</f>
        <v>0</v>
      </c>
      <c r="I2658">
        <f>IF(A2658="","",COUNTIFS(BallByBall!$B$2:$B$501,A2658,BallByBall!$F$2:$F$501,B2658,BallByBall!$R$2:$R$501,1))</f>
        <v>0</v>
      </c>
      <c r="J2658">
        <f>IF(A2658="","",SUMIFS(BallByBall!$T$2:$T$501,BallByBall!$B$2:$B$501,A2658,BallByBall!$H$2:$H$501,B2658))</f>
        <v>0</v>
      </c>
      <c r="K2658">
        <f>IF(A2658="","",SUMIFS(BallByBall!$U$2:$U$501,BallByBall!$B$2:$B$501,A2658,BallByBall!$P$2:$P$501,B2658))</f>
        <v>0</v>
      </c>
      <c r="L2658">
        <f>IF(A2658="","",SUMIFS(BallByBall!$V$2:$V$501,BallByBall!$B$2:$B$501,A2658,BallByBall!$P$2:$P$501,B2658))</f>
        <v>0</v>
      </c>
      <c r="M2658">
        <f>IF(A2658="","",SUMIFS(BallByBall!$W$2:$W$501,BallByBall!$B$2:$B$501,A2658,BallByBall!$P$2:$P$501,B2658))</f>
        <v>0</v>
      </c>
      <c r="N2658">
        <f>IF(A2658="","",SUMIFS(BallByBall!$X$2:$X$501,BallByBall!$B$2:$B$501,A2658,BallByBall!$P$2:$P$501,B2658))</f>
        <v>0</v>
      </c>
      <c r="O2658">
        <f>IF(A2658="","",SUMIFS(OverSummary!$G$2:$G$101,OverSummary!$A$2:$A$101,A2658,OverSummary!$D$2:$D$101,B2658))</f>
        <v>0</v>
      </c>
      <c r="P2658">
        <f>IF(A2658="","",G2658*Rules!$B$13+H2658*Rules!$B$14+I2658*Rules!$B$15)</f>
        <v>0</v>
      </c>
      <c r="Q2658">
        <f>IF(A2658="","",IF(G2658&gt;=100,Rules!$B$18,IF(G2658&gt;=50,Rules!$B$17,IF(G2658&gt;=30,Rules!$B$16,0)))+IF(AND(F2658=1,D2658&lt;&gt;"BWL",G2658=0),Rules!$B$27,0))</f>
        <v>0</v>
      </c>
      <c r="R2658">
        <f>IF(A2658="","",J2658*Rules!$B$19+O2658*Rules!$B$22)</f>
        <v>0</v>
      </c>
      <c r="S2658">
        <f>IF(A2658="","",IF(J2658&gt;=4,Rules!$B$21,IF(J2658&gt;=3,Rules!$B$20,0)))</f>
        <v>0</v>
      </c>
      <c r="T2658">
        <f>IF(A2658="","",K2658*Rules!$B$23+L2658*Rules!$B$24+M2658*Rules!$B$25+N2658*Rules!$B$26)</f>
        <v>0</v>
      </c>
      <c r="U2658">
        <f t="shared" si="41"/>
        <v>0</v>
      </c>
    </row>
    <row r="2659" spans="1:21" x14ac:dyDescent="0.2">
      <c r="A2659" t="str">
        <f>MatchSquad!A2659</f>
        <v>M054</v>
      </c>
      <c r="B2659" t="str">
        <f>MatchSquad!B2659</f>
        <v>P208</v>
      </c>
      <c r="C2659" t="str">
        <f>MatchSquad!C2659</f>
        <v>Swapnil Singh</v>
      </c>
      <c r="D2659" t="str">
        <f>MatchSquad!D2659</f>
        <v>AR</v>
      </c>
      <c r="E2659" t="str">
        <f>MatchSquad!E2659</f>
        <v>RCB</v>
      </c>
      <c r="F2659">
        <f>MatchSquad!G2659</f>
        <v>0</v>
      </c>
      <c r="G2659">
        <f>IF(A2659="","",SUMIFS(BallByBall!$I$2:$I$501,BallByBall!$B$2:$B$501,A2659,BallByBall!$F$2:$F$501,B2659))</f>
        <v>0</v>
      </c>
      <c r="H2659">
        <f>IF(A2659="","",COUNTIFS(BallByBall!$B$2:$B$501,A2659,BallByBall!$F$2:$F$501,B2659,BallByBall!$Q$2:$Q$501,1))</f>
        <v>0</v>
      </c>
      <c r="I2659">
        <f>IF(A2659="","",COUNTIFS(BallByBall!$B$2:$B$501,A2659,BallByBall!$F$2:$F$501,B2659,BallByBall!$R$2:$R$501,1))</f>
        <v>0</v>
      </c>
      <c r="J2659">
        <f>IF(A2659="","",SUMIFS(BallByBall!$T$2:$T$501,BallByBall!$B$2:$B$501,A2659,BallByBall!$H$2:$H$501,B2659))</f>
        <v>0</v>
      </c>
      <c r="K2659">
        <f>IF(A2659="","",SUMIFS(BallByBall!$U$2:$U$501,BallByBall!$B$2:$B$501,A2659,BallByBall!$P$2:$P$501,B2659))</f>
        <v>0</v>
      </c>
      <c r="L2659">
        <f>IF(A2659="","",SUMIFS(BallByBall!$V$2:$V$501,BallByBall!$B$2:$B$501,A2659,BallByBall!$P$2:$P$501,B2659))</f>
        <v>0</v>
      </c>
      <c r="M2659">
        <f>IF(A2659="","",SUMIFS(BallByBall!$W$2:$W$501,BallByBall!$B$2:$B$501,A2659,BallByBall!$P$2:$P$501,B2659))</f>
        <v>0</v>
      </c>
      <c r="N2659">
        <f>IF(A2659="","",SUMIFS(BallByBall!$X$2:$X$501,BallByBall!$B$2:$B$501,A2659,BallByBall!$P$2:$P$501,B2659))</f>
        <v>0</v>
      </c>
      <c r="O2659">
        <f>IF(A2659="","",SUMIFS(OverSummary!$G$2:$G$101,OverSummary!$A$2:$A$101,A2659,OverSummary!$D$2:$D$101,B2659))</f>
        <v>0</v>
      </c>
      <c r="P2659">
        <f>IF(A2659="","",G2659*Rules!$B$13+H2659*Rules!$B$14+I2659*Rules!$B$15)</f>
        <v>0</v>
      </c>
      <c r="Q2659">
        <f>IF(A2659="","",IF(G2659&gt;=100,Rules!$B$18,IF(G2659&gt;=50,Rules!$B$17,IF(G2659&gt;=30,Rules!$B$16,0)))+IF(AND(F2659=1,D2659&lt;&gt;"BWL",G2659=0),Rules!$B$27,0))</f>
        <v>0</v>
      </c>
      <c r="R2659">
        <f>IF(A2659="","",J2659*Rules!$B$19+O2659*Rules!$B$22)</f>
        <v>0</v>
      </c>
      <c r="S2659">
        <f>IF(A2659="","",IF(J2659&gt;=4,Rules!$B$21,IF(J2659&gt;=3,Rules!$B$20,0)))</f>
        <v>0</v>
      </c>
      <c r="T2659">
        <f>IF(A2659="","",K2659*Rules!$B$23+L2659*Rules!$B$24+M2659*Rules!$B$25+N2659*Rules!$B$26)</f>
        <v>0</v>
      </c>
      <c r="U2659">
        <f t="shared" si="41"/>
        <v>0</v>
      </c>
    </row>
    <row r="2660" spans="1:21" x14ac:dyDescent="0.2">
      <c r="A2660" t="str">
        <f>MatchSquad!A2660</f>
        <v>M054</v>
      </c>
      <c r="B2660" t="str">
        <f>MatchSquad!B2660</f>
        <v>P209</v>
      </c>
      <c r="C2660" t="str">
        <f>MatchSquad!C2660</f>
        <v>Tim David</v>
      </c>
      <c r="D2660" t="str">
        <f>MatchSquad!D2660</f>
        <v>AR</v>
      </c>
      <c r="E2660" t="str">
        <f>MatchSquad!E2660</f>
        <v>RCB</v>
      </c>
      <c r="F2660">
        <f>MatchSquad!G2660</f>
        <v>0</v>
      </c>
      <c r="G2660">
        <f>IF(A2660="","",SUMIFS(BallByBall!$I$2:$I$501,BallByBall!$B$2:$B$501,A2660,BallByBall!$F$2:$F$501,B2660))</f>
        <v>0</v>
      </c>
      <c r="H2660">
        <f>IF(A2660="","",COUNTIFS(BallByBall!$B$2:$B$501,A2660,BallByBall!$F$2:$F$501,B2660,BallByBall!$Q$2:$Q$501,1))</f>
        <v>0</v>
      </c>
      <c r="I2660">
        <f>IF(A2660="","",COUNTIFS(BallByBall!$B$2:$B$501,A2660,BallByBall!$F$2:$F$501,B2660,BallByBall!$R$2:$R$501,1))</f>
        <v>0</v>
      </c>
      <c r="J2660">
        <f>IF(A2660="","",SUMIFS(BallByBall!$T$2:$T$501,BallByBall!$B$2:$B$501,A2660,BallByBall!$H$2:$H$501,B2660))</f>
        <v>0</v>
      </c>
      <c r="K2660">
        <f>IF(A2660="","",SUMIFS(BallByBall!$U$2:$U$501,BallByBall!$B$2:$B$501,A2660,BallByBall!$P$2:$P$501,B2660))</f>
        <v>0</v>
      </c>
      <c r="L2660">
        <f>IF(A2660="","",SUMIFS(BallByBall!$V$2:$V$501,BallByBall!$B$2:$B$501,A2660,BallByBall!$P$2:$P$501,B2660))</f>
        <v>0</v>
      </c>
      <c r="M2660">
        <f>IF(A2660="","",SUMIFS(BallByBall!$W$2:$W$501,BallByBall!$B$2:$B$501,A2660,BallByBall!$P$2:$P$501,B2660))</f>
        <v>0</v>
      </c>
      <c r="N2660">
        <f>IF(A2660="","",SUMIFS(BallByBall!$X$2:$X$501,BallByBall!$B$2:$B$501,A2660,BallByBall!$P$2:$P$501,B2660))</f>
        <v>0</v>
      </c>
      <c r="O2660">
        <f>IF(A2660="","",SUMIFS(OverSummary!$G$2:$G$101,OverSummary!$A$2:$A$101,A2660,OverSummary!$D$2:$D$101,B2660))</f>
        <v>0</v>
      </c>
      <c r="P2660">
        <f>IF(A2660="","",G2660*Rules!$B$13+H2660*Rules!$B$14+I2660*Rules!$B$15)</f>
        <v>0</v>
      </c>
      <c r="Q2660">
        <f>IF(A2660="","",IF(G2660&gt;=100,Rules!$B$18,IF(G2660&gt;=50,Rules!$B$17,IF(G2660&gt;=30,Rules!$B$16,0)))+IF(AND(F2660=1,D2660&lt;&gt;"BWL",G2660=0),Rules!$B$27,0))</f>
        <v>0</v>
      </c>
      <c r="R2660">
        <f>IF(A2660="","",J2660*Rules!$B$19+O2660*Rules!$B$22)</f>
        <v>0</v>
      </c>
      <c r="S2660">
        <f>IF(A2660="","",IF(J2660&gt;=4,Rules!$B$21,IF(J2660&gt;=3,Rules!$B$20,0)))</f>
        <v>0</v>
      </c>
      <c r="T2660">
        <f>IF(A2660="","",K2660*Rules!$B$23+L2660*Rules!$B$24+M2660*Rules!$B$25+N2660*Rules!$B$26)</f>
        <v>0</v>
      </c>
      <c r="U2660">
        <f t="shared" si="41"/>
        <v>0</v>
      </c>
    </row>
    <row r="2661" spans="1:21" x14ac:dyDescent="0.2">
      <c r="A2661" t="str">
        <f>MatchSquad!A2661</f>
        <v>M054</v>
      </c>
      <c r="B2661" t="str">
        <f>MatchSquad!B2661</f>
        <v>P210</v>
      </c>
      <c r="C2661" t="str">
        <f>MatchSquad!C2661</f>
        <v>Romario Shepherd</v>
      </c>
      <c r="D2661" t="str">
        <f>MatchSquad!D2661</f>
        <v>AR</v>
      </c>
      <c r="E2661" t="str">
        <f>MatchSquad!E2661</f>
        <v>RCB</v>
      </c>
      <c r="F2661">
        <f>MatchSquad!G2661</f>
        <v>0</v>
      </c>
      <c r="G2661">
        <f>IF(A2661="","",SUMIFS(BallByBall!$I$2:$I$501,BallByBall!$B$2:$B$501,A2661,BallByBall!$F$2:$F$501,B2661))</f>
        <v>0</v>
      </c>
      <c r="H2661">
        <f>IF(A2661="","",COUNTIFS(BallByBall!$B$2:$B$501,A2661,BallByBall!$F$2:$F$501,B2661,BallByBall!$Q$2:$Q$501,1))</f>
        <v>0</v>
      </c>
      <c r="I2661">
        <f>IF(A2661="","",COUNTIFS(BallByBall!$B$2:$B$501,A2661,BallByBall!$F$2:$F$501,B2661,BallByBall!$R$2:$R$501,1))</f>
        <v>0</v>
      </c>
      <c r="J2661">
        <f>IF(A2661="","",SUMIFS(BallByBall!$T$2:$T$501,BallByBall!$B$2:$B$501,A2661,BallByBall!$H$2:$H$501,B2661))</f>
        <v>0</v>
      </c>
      <c r="K2661">
        <f>IF(A2661="","",SUMIFS(BallByBall!$U$2:$U$501,BallByBall!$B$2:$B$501,A2661,BallByBall!$P$2:$P$501,B2661))</f>
        <v>0</v>
      </c>
      <c r="L2661">
        <f>IF(A2661="","",SUMIFS(BallByBall!$V$2:$V$501,BallByBall!$B$2:$B$501,A2661,BallByBall!$P$2:$P$501,B2661))</f>
        <v>0</v>
      </c>
      <c r="M2661">
        <f>IF(A2661="","",SUMIFS(BallByBall!$W$2:$W$501,BallByBall!$B$2:$B$501,A2661,BallByBall!$P$2:$P$501,B2661))</f>
        <v>0</v>
      </c>
      <c r="N2661">
        <f>IF(A2661="","",SUMIFS(BallByBall!$X$2:$X$501,BallByBall!$B$2:$B$501,A2661,BallByBall!$P$2:$P$501,B2661))</f>
        <v>0</v>
      </c>
      <c r="O2661">
        <f>IF(A2661="","",SUMIFS(OverSummary!$G$2:$G$101,OverSummary!$A$2:$A$101,A2661,OverSummary!$D$2:$D$101,B2661))</f>
        <v>0</v>
      </c>
      <c r="P2661">
        <f>IF(A2661="","",G2661*Rules!$B$13+H2661*Rules!$B$14+I2661*Rules!$B$15)</f>
        <v>0</v>
      </c>
      <c r="Q2661">
        <f>IF(A2661="","",IF(G2661&gt;=100,Rules!$B$18,IF(G2661&gt;=50,Rules!$B$17,IF(G2661&gt;=30,Rules!$B$16,0)))+IF(AND(F2661=1,D2661&lt;&gt;"BWL",G2661=0),Rules!$B$27,0))</f>
        <v>0</v>
      </c>
      <c r="R2661">
        <f>IF(A2661="","",J2661*Rules!$B$19+O2661*Rules!$B$22)</f>
        <v>0</v>
      </c>
      <c r="S2661">
        <f>IF(A2661="","",IF(J2661&gt;=4,Rules!$B$21,IF(J2661&gt;=3,Rules!$B$20,0)))</f>
        <v>0</v>
      </c>
      <c r="T2661">
        <f>IF(A2661="","",K2661*Rules!$B$23+L2661*Rules!$B$24+M2661*Rules!$B$25+N2661*Rules!$B$26)</f>
        <v>0</v>
      </c>
      <c r="U2661">
        <f t="shared" si="41"/>
        <v>0</v>
      </c>
    </row>
    <row r="2662" spans="1:21" x14ac:dyDescent="0.2">
      <c r="A2662" t="str">
        <f>MatchSquad!A2662</f>
        <v>M054</v>
      </c>
      <c r="B2662" t="str">
        <f>MatchSquad!B2662</f>
        <v>P211</v>
      </c>
      <c r="C2662" t="str">
        <f>MatchSquad!C2662</f>
        <v>Jacob Bethell</v>
      </c>
      <c r="D2662" t="str">
        <f>MatchSquad!D2662</f>
        <v>AR</v>
      </c>
      <c r="E2662" t="str">
        <f>MatchSquad!E2662</f>
        <v>RCB</v>
      </c>
      <c r="F2662">
        <f>MatchSquad!G2662</f>
        <v>0</v>
      </c>
      <c r="G2662">
        <f>IF(A2662="","",SUMIFS(BallByBall!$I$2:$I$501,BallByBall!$B$2:$B$501,A2662,BallByBall!$F$2:$F$501,B2662))</f>
        <v>0</v>
      </c>
      <c r="H2662">
        <f>IF(A2662="","",COUNTIFS(BallByBall!$B$2:$B$501,A2662,BallByBall!$F$2:$F$501,B2662,BallByBall!$Q$2:$Q$501,1))</f>
        <v>0</v>
      </c>
      <c r="I2662">
        <f>IF(A2662="","",COUNTIFS(BallByBall!$B$2:$B$501,A2662,BallByBall!$F$2:$F$501,B2662,BallByBall!$R$2:$R$501,1))</f>
        <v>0</v>
      </c>
      <c r="J2662">
        <f>IF(A2662="","",SUMIFS(BallByBall!$T$2:$T$501,BallByBall!$B$2:$B$501,A2662,BallByBall!$H$2:$H$501,B2662))</f>
        <v>0</v>
      </c>
      <c r="K2662">
        <f>IF(A2662="","",SUMIFS(BallByBall!$U$2:$U$501,BallByBall!$B$2:$B$501,A2662,BallByBall!$P$2:$P$501,B2662))</f>
        <v>0</v>
      </c>
      <c r="L2662">
        <f>IF(A2662="","",SUMIFS(BallByBall!$V$2:$V$501,BallByBall!$B$2:$B$501,A2662,BallByBall!$P$2:$P$501,B2662))</f>
        <v>0</v>
      </c>
      <c r="M2662">
        <f>IF(A2662="","",SUMIFS(BallByBall!$W$2:$W$501,BallByBall!$B$2:$B$501,A2662,BallByBall!$P$2:$P$501,B2662))</f>
        <v>0</v>
      </c>
      <c r="N2662">
        <f>IF(A2662="","",SUMIFS(BallByBall!$X$2:$X$501,BallByBall!$B$2:$B$501,A2662,BallByBall!$P$2:$P$501,B2662))</f>
        <v>0</v>
      </c>
      <c r="O2662">
        <f>IF(A2662="","",SUMIFS(OverSummary!$G$2:$G$101,OverSummary!$A$2:$A$101,A2662,OverSummary!$D$2:$D$101,B2662))</f>
        <v>0</v>
      </c>
      <c r="P2662">
        <f>IF(A2662="","",G2662*Rules!$B$13+H2662*Rules!$B$14+I2662*Rules!$B$15)</f>
        <v>0</v>
      </c>
      <c r="Q2662">
        <f>IF(A2662="","",IF(G2662&gt;=100,Rules!$B$18,IF(G2662&gt;=50,Rules!$B$17,IF(G2662&gt;=30,Rules!$B$16,0)))+IF(AND(F2662=1,D2662&lt;&gt;"BWL",G2662=0),Rules!$B$27,0))</f>
        <v>0</v>
      </c>
      <c r="R2662">
        <f>IF(A2662="","",J2662*Rules!$B$19+O2662*Rules!$B$22)</f>
        <v>0</v>
      </c>
      <c r="S2662">
        <f>IF(A2662="","",IF(J2662&gt;=4,Rules!$B$21,IF(J2662&gt;=3,Rules!$B$20,0)))</f>
        <v>0</v>
      </c>
      <c r="T2662">
        <f>IF(A2662="","",K2662*Rules!$B$23+L2662*Rules!$B$24+M2662*Rules!$B$25+N2662*Rules!$B$26)</f>
        <v>0</v>
      </c>
      <c r="U2662">
        <f t="shared" si="41"/>
        <v>0</v>
      </c>
    </row>
    <row r="2663" spans="1:21" x14ac:dyDescent="0.2">
      <c r="A2663" t="str">
        <f>MatchSquad!A2663</f>
        <v>M054</v>
      </c>
      <c r="B2663" t="str">
        <f>MatchSquad!B2663</f>
        <v>P212</v>
      </c>
      <c r="C2663" t="str">
        <f>MatchSquad!C2663</f>
        <v>Venkatesh Iyer</v>
      </c>
      <c r="D2663" t="str">
        <f>MatchSquad!D2663</f>
        <v>AR</v>
      </c>
      <c r="E2663" t="str">
        <f>MatchSquad!E2663</f>
        <v>RCB</v>
      </c>
      <c r="F2663">
        <f>MatchSquad!G2663</f>
        <v>0</v>
      </c>
      <c r="G2663">
        <f>IF(A2663="","",SUMIFS(BallByBall!$I$2:$I$501,BallByBall!$B$2:$B$501,A2663,BallByBall!$F$2:$F$501,B2663))</f>
        <v>0</v>
      </c>
      <c r="H2663">
        <f>IF(A2663="","",COUNTIFS(BallByBall!$B$2:$B$501,A2663,BallByBall!$F$2:$F$501,B2663,BallByBall!$Q$2:$Q$501,1))</f>
        <v>0</v>
      </c>
      <c r="I2663">
        <f>IF(A2663="","",COUNTIFS(BallByBall!$B$2:$B$501,A2663,BallByBall!$F$2:$F$501,B2663,BallByBall!$R$2:$R$501,1))</f>
        <v>0</v>
      </c>
      <c r="J2663">
        <f>IF(A2663="","",SUMIFS(BallByBall!$T$2:$T$501,BallByBall!$B$2:$B$501,A2663,BallByBall!$H$2:$H$501,B2663))</f>
        <v>0</v>
      </c>
      <c r="K2663">
        <f>IF(A2663="","",SUMIFS(BallByBall!$U$2:$U$501,BallByBall!$B$2:$B$501,A2663,BallByBall!$P$2:$P$501,B2663))</f>
        <v>0</v>
      </c>
      <c r="L2663">
        <f>IF(A2663="","",SUMIFS(BallByBall!$V$2:$V$501,BallByBall!$B$2:$B$501,A2663,BallByBall!$P$2:$P$501,B2663))</f>
        <v>0</v>
      </c>
      <c r="M2663">
        <f>IF(A2663="","",SUMIFS(BallByBall!$W$2:$W$501,BallByBall!$B$2:$B$501,A2663,BallByBall!$P$2:$P$501,B2663))</f>
        <v>0</v>
      </c>
      <c r="N2663">
        <f>IF(A2663="","",SUMIFS(BallByBall!$X$2:$X$501,BallByBall!$B$2:$B$501,A2663,BallByBall!$P$2:$P$501,B2663))</f>
        <v>0</v>
      </c>
      <c r="O2663">
        <f>IF(A2663="","",SUMIFS(OverSummary!$G$2:$G$101,OverSummary!$A$2:$A$101,A2663,OverSummary!$D$2:$D$101,B2663))</f>
        <v>0</v>
      </c>
      <c r="P2663">
        <f>IF(A2663="","",G2663*Rules!$B$13+H2663*Rules!$B$14+I2663*Rules!$B$15)</f>
        <v>0</v>
      </c>
      <c r="Q2663">
        <f>IF(A2663="","",IF(G2663&gt;=100,Rules!$B$18,IF(G2663&gt;=50,Rules!$B$17,IF(G2663&gt;=30,Rules!$B$16,0)))+IF(AND(F2663=1,D2663&lt;&gt;"BWL",G2663=0),Rules!$B$27,0))</f>
        <v>0</v>
      </c>
      <c r="R2663">
        <f>IF(A2663="","",J2663*Rules!$B$19+O2663*Rules!$B$22)</f>
        <v>0</v>
      </c>
      <c r="S2663">
        <f>IF(A2663="","",IF(J2663&gt;=4,Rules!$B$21,IF(J2663&gt;=3,Rules!$B$20,0)))</f>
        <v>0</v>
      </c>
      <c r="T2663">
        <f>IF(A2663="","",K2663*Rules!$B$23+L2663*Rules!$B$24+M2663*Rules!$B$25+N2663*Rules!$B$26)</f>
        <v>0</v>
      </c>
      <c r="U2663">
        <f t="shared" si="41"/>
        <v>0</v>
      </c>
    </row>
    <row r="2664" spans="1:21" x14ac:dyDescent="0.2">
      <c r="A2664" t="str">
        <f>MatchSquad!A2664</f>
        <v>M054</v>
      </c>
      <c r="B2664" t="str">
        <f>MatchSquad!B2664</f>
        <v>P213</v>
      </c>
      <c r="C2664" t="str">
        <f>MatchSquad!C2664</f>
        <v>Satvik Deswal</v>
      </c>
      <c r="D2664" t="str">
        <f>MatchSquad!D2664</f>
        <v>AR</v>
      </c>
      <c r="E2664" t="str">
        <f>MatchSquad!E2664</f>
        <v>RCB</v>
      </c>
      <c r="F2664">
        <f>MatchSquad!G2664</f>
        <v>0</v>
      </c>
      <c r="G2664">
        <f>IF(A2664="","",SUMIFS(BallByBall!$I$2:$I$501,BallByBall!$B$2:$B$501,A2664,BallByBall!$F$2:$F$501,B2664))</f>
        <v>0</v>
      </c>
      <c r="H2664">
        <f>IF(A2664="","",COUNTIFS(BallByBall!$B$2:$B$501,A2664,BallByBall!$F$2:$F$501,B2664,BallByBall!$Q$2:$Q$501,1))</f>
        <v>0</v>
      </c>
      <c r="I2664">
        <f>IF(A2664="","",COUNTIFS(BallByBall!$B$2:$B$501,A2664,BallByBall!$F$2:$F$501,B2664,BallByBall!$R$2:$R$501,1))</f>
        <v>0</v>
      </c>
      <c r="J2664">
        <f>IF(A2664="","",SUMIFS(BallByBall!$T$2:$T$501,BallByBall!$B$2:$B$501,A2664,BallByBall!$H$2:$H$501,B2664))</f>
        <v>0</v>
      </c>
      <c r="K2664">
        <f>IF(A2664="","",SUMIFS(BallByBall!$U$2:$U$501,BallByBall!$B$2:$B$501,A2664,BallByBall!$P$2:$P$501,B2664))</f>
        <v>0</v>
      </c>
      <c r="L2664">
        <f>IF(A2664="","",SUMIFS(BallByBall!$V$2:$V$501,BallByBall!$B$2:$B$501,A2664,BallByBall!$P$2:$P$501,B2664))</f>
        <v>0</v>
      </c>
      <c r="M2664">
        <f>IF(A2664="","",SUMIFS(BallByBall!$W$2:$W$501,BallByBall!$B$2:$B$501,A2664,BallByBall!$P$2:$P$501,B2664))</f>
        <v>0</v>
      </c>
      <c r="N2664">
        <f>IF(A2664="","",SUMIFS(BallByBall!$X$2:$X$501,BallByBall!$B$2:$B$501,A2664,BallByBall!$P$2:$P$501,B2664))</f>
        <v>0</v>
      </c>
      <c r="O2664">
        <f>IF(A2664="","",SUMIFS(OverSummary!$G$2:$G$101,OverSummary!$A$2:$A$101,A2664,OverSummary!$D$2:$D$101,B2664))</f>
        <v>0</v>
      </c>
      <c r="P2664">
        <f>IF(A2664="","",G2664*Rules!$B$13+H2664*Rules!$B$14+I2664*Rules!$B$15)</f>
        <v>0</v>
      </c>
      <c r="Q2664">
        <f>IF(A2664="","",IF(G2664&gt;=100,Rules!$B$18,IF(G2664&gt;=50,Rules!$B$17,IF(G2664&gt;=30,Rules!$B$16,0)))+IF(AND(F2664=1,D2664&lt;&gt;"BWL",G2664=0),Rules!$B$27,0))</f>
        <v>0</v>
      </c>
      <c r="R2664">
        <f>IF(A2664="","",J2664*Rules!$B$19+O2664*Rules!$B$22)</f>
        <v>0</v>
      </c>
      <c r="S2664">
        <f>IF(A2664="","",IF(J2664&gt;=4,Rules!$B$21,IF(J2664&gt;=3,Rules!$B$20,0)))</f>
        <v>0</v>
      </c>
      <c r="T2664">
        <f>IF(A2664="","",K2664*Rules!$B$23+L2664*Rules!$B$24+M2664*Rules!$B$25+N2664*Rules!$B$26)</f>
        <v>0</v>
      </c>
      <c r="U2664">
        <f t="shared" si="41"/>
        <v>0</v>
      </c>
    </row>
    <row r="2665" spans="1:21" x14ac:dyDescent="0.2">
      <c r="A2665" t="str">
        <f>MatchSquad!A2665</f>
        <v>M054</v>
      </c>
      <c r="B2665" t="str">
        <f>MatchSquad!B2665</f>
        <v>P214</v>
      </c>
      <c r="C2665" t="str">
        <f>MatchSquad!C2665</f>
        <v>Mangesh Yadav</v>
      </c>
      <c r="D2665" t="str">
        <f>MatchSquad!D2665</f>
        <v>AR</v>
      </c>
      <c r="E2665" t="str">
        <f>MatchSquad!E2665</f>
        <v>RCB</v>
      </c>
      <c r="F2665">
        <f>MatchSquad!G2665</f>
        <v>0</v>
      </c>
      <c r="G2665">
        <f>IF(A2665="","",SUMIFS(BallByBall!$I$2:$I$501,BallByBall!$B$2:$B$501,A2665,BallByBall!$F$2:$F$501,B2665))</f>
        <v>0</v>
      </c>
      <c r="H2665">
        <f>IF(A2665="","",COUNTIFS(BallByBall!$B$2:$B$501,A2665,BallByBall!$F$2:$F$501,B2665,BallByBall!$Q$2:$Q$501,1))</f>
        <v>0</v>
      </c>
      <c r="I2665">
        <f>IF(A2665="","",COUNTIFS(BallByBall!$B$2:$B$501,A2665,BallByBall!$F$2:$F$501,B2665,BallByBall!$R$2:$R$501,1))</f>
        <v>0</v>
      </c>
      <c r="J2665">
        <f>IF(A2665="","",SUMIFS(BallByBall!$T$2:$T$501,BallByBall!$B$2:$B$501,A2665,BallByBall!$H$2:$H$501,B2665))</f>
        <v>0</v>
      </c>
      <c r="K2665">
        <f>IF(A2665="","",SUMIFS(BallByBall!$U$2:$U$501,BallByBall!$B$2:$B$501,A2665,BallByBall!$P$2:$P$501,B2665))</f>
        <v>0</v>
      </c>
      <c r="L2665">
        <f>IF(A2665="","",SUMIFS(BallByBall!$V$2:$V$501,BallByBall!$B$2:$B$501,A2665,BallByBall!$P$2:$P$501,B2665))</f>
        <v>0</v>
      </c>
      <c r="M2665">
        <f>IF(A2665="","",SUMIFS(BallByBall!$W$2:$W$501,BallByBall!$B$2:$B$501,A2665,BallByBall!$P$2:$P$501,B2665))</f>
        <v>0</v>
      </c>
      <c r="N2665">
        <f>IF(A2665="","",SUMIFS(BallByBall!$X$2:$X$501,BallByBall!$B$2:$B$501,A2665,BallByBall!$P$2:$P$501,B2665))</f>
        <v>0</v>
      </c>
      <c r="O2665">
        <f>IF(A2665="","",SUMIFS(OverSummary!$G$2:$G$101,OverSummary!$A$2:$A$101,A2665,OverSummary!$D$2:$D$101,B2665))</f>
        <v>0</v>
      </c>
      <c r="P2665">
        <f>IF(A2665="","",G2665*Rules!$B$13+H2665*Rules!$B$14+I2665*Rules!$B$15)</f>
        <v>0</v>
      </c>
      <c r="Q2665">
        <f>IF(A2665="","",IF(G2665&gt;=100,Rules!$B$18,IF(G2665&gt;=50,Rules!$B$17,IF(G2665&gt;=30,Rules!$B$16,0)))+IF(AND(F2665=1,D2665&lt;&gt;"BWL",G2665=0),Rules!$B$27,0))</f>
        <v>0</v>
      </c>
      <c r="R2665">
        <f>IF(A2665="","",J2665*Rules!$B$19+O2665*Rules!$B$22)</f>
        <v>0</v>
      </c>
      <c r="S2665">
        <f>IF(A2665="","",IF(J2665&gt;=4,Rules!$B$21,IF(J2665&gt;=3,Rules!$B$20,0)))</f>
        <v>0</v>
      </c>
      <c r="T2665">
        <f>IF(A2665="","",K2665*Rules!$B$23+L2665*Rules!$B$24+M2665*Rules!$B$25+N2665*Rules!$B$26)</f>
        <v>0</v>
      </c>
      <c r="U2665">
        <f t="shared" si="41"/>
        <v>0</v>
      </c>
    </row>
    <row r="2666" spans="1:21" x14ac:dyDescent="0.2">
      <c r="A2666" t="str">
        <f>MatchSquad!A2666</f>
        <v>M054</v>
      </c>
      <c r="B2666" t="str">
        <f>MatchSquad!B2666</f>
        <v>P215</v>
      </c>
      <c r="C2666" t="str">
        <f>MatchSquad!C2666</f>
        <v>Vicky Ostwal</v>
      </c>
      <c r="D2666" t="str">
        <f>MatchSquad!D2666</f>
        <v>AR</v>
      </c>
      <c r="E2666" t="str">
        <f>MatchSquad!E2666</f>
        <v>RCB</v>
      </c>
      <c r="F2666">
        <f>MatchSquad!G2666</f>
        <v>0</v>
      </c>
      <c r="G2666">
        <f>IF(A2666="","",SUMIFS(BallByBall!$I$2:$I$501,BallByBall!$B$2:$B$501,A2666,BallByBall!$F$2:$F$501,B2666))</f>
        <v>0</v>
      </c>
      <c r="H2666">
        <f>IF(A2666="","",COUNTIFS(BallByBall!$B$2:$B$501,A2666,BallByBall!$F$2:$F$501,B2666,BallByBall!$Q$2:$Q$501,1))</f>
        <v>0</v>
      </c>
      <c r="I2666">
        <f>IF(A2666="","",COUNTIFS(BallByBall!$B$2:$B$501,A2666,BallByBall!$F$2:$F$501,B2666,BallByBall!$R$2:$R$501,1))</f>
        <v>0</v>
      </c>
      <c r="J2666">
        <f>IF(A2666="","",SUMIFS(BallByBall!$T$2:$T$501,BallByBall!$B$2:$B$501,A2666,BallByBall!$H$2:$H$501,B2666))</f>
        <v>0</v>
      </c>
      <c r="K2666">
        <f>IF(A2666="","",SUMIFS(BallByBall!$U$2:$U$501,BallByBall!$B$2:$B$501,A2666,BallByBall!$P$2:$P$501,B2666))</f>
        <v>0</v>
      </c>
      <c r="L2666">
        <f>IF(A2666="","",SUMIFS(BallByBall!$V$2:$V$501,BallByBall!$B$2:$B$501,A2666,BallByBall!$P$2:$P$501,B2666))</f>
        <v>0</v>
      </c>
      <c r="M2666">
        <f>IF(A2666="","",SUMIFS(BallByBall!$W$2:$W$501,BallByBall!$B$2:$B$501,A2666,BallByBall!$P$2:$P$501,B2666))</f>
        <v>0</v>
      </c>
      <c r="N2666">
        <f>IF(A2666="","",SUMIFS(BallByBall!$X$2:$X$501,BallByBall!$B$2:$B$501,A2666,BallByBall!$P$2:$P$501,B2666))</f>
        <v>0</v>
      </c>
      <c r="O2666">
        <f>IF(A2666="","",SUMIFS(OverSummary!$G$2:$G$101,OverSummary!$A$2:$A$101,A2666,OverSummary!$D$2:$D$101,B2666))</f>
        <v>0</v>
      </c>
      <c r="P2666">
        <f>IF(A2666="","",G2666*Rules!$B$13+H2666*Rules!$B$14+I2666*Rules!$B$15)</f>
        <v>0</v>
      </c>
      <c r="Q2666">
        <f>IF(A2666="","",IF(G2666&gt;=100,Rules!$B$18,IF(G2666&gt;=50,Rules!$B$17,IF(G2666&gt;=30,Rules!$B$16,0)))+IF(AND(F2666=1,D2666&lt;&gt;"BWL",G2666=0),Rules!$B$27,0))</f>
        <v>0</v>
      </c>
      <c r="R2666">
        <f>IF(A2666="","",J2666*Rules!$B$19+O2666*Rules!$B$22)</f>
        <v>0</v>
      </c>
      <c r="S2666">
        <f>IF(A2666="","",IF(J2666&gt;=4,Rules!$B$21,IF(J2666&gt;=3,Rules!$B$20,0)))</f>
        <v>0</v>
      </c>
      <c r="T2666">
        <f>IF(A2666="","",K2666*Rules!$B$23+L2666*Rules!$B$24+M2666*Rules!$B$25+N2666*Rules!$B$26)</f>
        <v>0</v>
      </c>
      <c r="U2666">
        <f t="shared" si="41"/>
        <v>0</v>
      </c>
    </row>
    <row r="2667" spans="1:21" x14ac:dyDescent="0.2">
      <c r="A2667" t="str">
        <f>MatchSquad!A2667</f>
        <v>M054</v>
      </c>
      <c r="B2667" t="str">
        <f>MatchSquad!B2667</f>
        <v>P216</v>
      </c>
      <c r="C2667" t="str">
        <f>MatchSquad!C2667</f>
        <v>Vihaan Malhotra</v>
      </c>
      <c r="D2667" t="str">
        <f>MatchSquad!D2667</f>
        <v>AR</v>
      </c>
      <c r="E2667" t="str">
        <f>MatchSquad!E2667</f>
        <v>RCB</v>
      </c>
      <c r="F2667">
        <f>MatchSquad!G2667</f>
        <v>0</v>
      </c>
      <c r="G2667">
        <f>IF(A2667="","",SUMIFS(BallByBall!$I$2:$I$501,BallByBall!$B$2:$B$501,A2667,BallByBall!$F$2:$F$501,B2667))</f>
        <v>0</v>
      </c>
      <c r="H2667">
        <f>IF(A2667="","",COUNTIFS(BallByBall!$B$2:$B$501,A2667,BallByBall!$F$2:$F$501,B2667,BallByBall!$Q$2:$Q$501,1))</f>
        <v>0</v>
      </c>
      <c r="I2667">
        <f>IF(A2667="","",COUNTIFS(BallByBall!$B$2:$B$501,A2667,BallByBall!$F$2:$F$501,B2667,BallByBall!$R$2:$R$501,1))</f>
        <v>0</v>
      </c>
      <c r="J2667">
        <f>IF(A2667="","",SUMIFS(BallByBall!$T$2:$T$501,BallByBall!$B$2:$B$501,A2667,BallByBall!$H$2:$H$501,B2667))</f>
        <v>0</v>
      </c>
      <c r="K2667">
        <f>IF(A2667="","",SUMIFS(BallByBall!$U$2:$U$501,BallByBall!$B$2:$B$501,A2667,BallByBall!$P$2:$P$501,B2667))</f>
        <v>0</v>
      </c>
      <c r="L2667">
        <f>IF(A2667="","",SUMIFS(BallByBall!$V$2:$V$501,BallByBall!$B$2:$B$501,A2667,BallByBall!$P$2:$P$501,B2667))</f>
        <v>0</v>
      </c>
      <c r="M2667">
        <f>IF(A2667="","",SUMIFS(BallByBall!$W$2:$W$501,BallByBall!$B$2:$B$501,A2667,BallByBall!$P$2:$P$501,B2667))</f>
        <v>0</v>
      </c>
      <c r="N2667">
        <f>IF(A2667="","",SUMIFS(BallByBall!$X$2:$X$501,BallByBall!$B$2:$B$501,A2667,BallByBall!$P$2:$P$501,B2667))</f>
        <v>0</v>
      </c>
      <c r="O2667">
        <f>IF(A2667="","",SUMIFS(OverSummary!$G$2:$G$101,OverSummary!$A$2:$A$101,A2667,OverSummary!$D$2:$D$101,B2667))</f>
        <v>0</v>
      </c>
      <c r="P2667">
        <f>IF(A2667="","",G2667*Rules!$B$13+H2667*Rules!$B$14+I2667*Rules!$B$15)</f>
        <v>0</v>
      </c>
      <c r="Q2667">
        <f>IF(A2667="","",IF(G2667&gt;=100,Rules!$B$18,IF(G2667&gt;=50,Rules!$B$17,IF(G2667&gt;=30,Rules!$B$16,0)))+IF(AND(F2667=1,D2667&lt;&gt;"BWL",G2667=0),Rules!$B$27,0))</f>
        <v>0</v>
      </c>
      <c r="R2667">
        <f>IF(A2667="","",J2667*Rules!$B$19+O2667*Rules!$B$22)</f>
        <v>0</v>
      </c>
      <c r="S2667">
        <f>IF(A2667="","",IF(J2667&gt;=4,Rules!$B$21,IF(J2667&gt;=3,Rules!$B$20,0)))</f>
        <v>0</v>
      </c>
      <c r="T2667">
        <f>IF(A2667="","",K2667*Rules!$B$23+L2667*Rules!$B$24+M2667*Rules!$B$25+N2667*Rules!$B$26)</f>
        <v>0</v>
      </c>
      <c r="U2667">
        <f t="shared" si="41"/>
        <v>0</v>
      </c>
    </row>
    <row r="2668" spans="1:21" x14ac:dyDescent="0.2">
      <c r="A2668" t="str">
        <f>MatchSquad!A2668</f>
        <v>M054</v>
      </c>
      <c r="B2668" t="str">
        <f>MatchSquad!B2668</f>
        <v>P217</v>
      </c>
      <c r="C2668" t="str">
        <f>MatchSquad!C2668</f>
        <v>Kanishk Chouhan</v>
      </c>
      <c r="D2668" t="str">
        <f>MatchSquad!D2668</f>
        <v>AR</v>
      </c>
      <c r="E2668" t="str">
        <f>MatchSquad!E2668</f>
        <v>RCB</v>
      </c>
      <c r="F2668">
        <f>MatchSquad!G2668</f>
        <v>0</v>
      </c>
      <c r="G2668">
        <f>IF(A2668="","",SUMIFS(BallByBall!$I$2:$I$501,BallByBall!$B$2:$B$501,A2668,BallByBall!$F$2:$F$501,B2668))</f>
        <v>0</v>
      </c>
      <c r="H2668">
        <f>IF(A2668="","",COUNTIFS(BallByBall!$B$2:$B$501,A2668,BallByBall!$F$2:$F$501,B2668,BallByBall!$Q$2:$Q$501,1))</f>
        <v>0</v>
      </c>
      <c r="I2668">
        <f>IF(A2668="","",COUNTIFS(BallByBall!$B$2:$B$501,A2668,BallByBall!$F$2:$F$501,B2668,BallByBall!$R$2:$R$501,1))</f>
        <v>0</v>
      </c>
      <c r="J2668">
        <f>IF(A2668="","",SUMIFS(BallByBall!$T$2:$T$501,BallByBall!$B$2:$B$501,A2668,BallByBall!$H$2:$H$501,B2668))</f>
        <v>0</v>
      </c>
      <c r="K2668">
        <f>IF(A2668="","",SUMIFS(BallByBall!$U$2:$U$501,BallByBall!$B$2:$B$501,A2668,BallByBall!$P$2:$P$501,B2668))</f>
        <v>0</v>
      </c>
      <c r="L2668">
        <f>IF(A2668="","",SUMIFS(BallByBall!$V$2:$V$501,BallByBall!$B$2:$B$501,A2668,BallByBall!$P$2:$P$501,B2668))</f>
        <v>0</v>
      </c>
      <c r="M2668">
        <f>IF(A2668="","",SUMIFS(BallByBall!$W$2:$W$501,BallByBall!$B$2:$B$501,A2668,BallByBall!$P$2:$P$501,B2668))</f>
        <v>0</v>
      </c>
      <c r="N2668">
        <f>IF(A2668="","",SUMIFS(BallByBall!$X$2:$X$501,BallByBall!$B$2:$B$501,A2668,BallByBall!$P$2:$P$501,B2668))</f>
        <v>0</v>
      </c>
      <c r="O2668">
        <f>IF(A2668="","",SUMIFS(OverSummary!$G$2:$G$101,OverSummary!$A$2:$A$101,A2668,OverSummary!$D$2:$D$101,B2668))</f>
        <v>0</v>
      </c>
      <c r="P2668">
        <f>IF(A2668="","",G2668*Rules!$B$13+H2668*Rules!$B$14+I2668*Rules!$B$15)</f>
        <v>0</v>
      </c>
      <c r="Q2668">
        <f>IF(A2668="","",IF(G2668&gt;=100,Rules!$B$18,IF(G2668&gt;=50,Rules!$B$17,IF(G2668&gt;=30,Rules!$B$16,0)))+IF(AND(F2668=1,D2668&lt;&gt;"BWL",G2668=0),Rules!$B$27,0))</f>
        <v>0</v>
      </c>
      <c r="R2668">
        <f>IF(A2668="","",J2668*Rules!$B$19+O2668*Rules!$B$22)</f>
        <v>0</v>
      </c>
      <c r="S2668">
        <f>IF(A2668="","",IF(J2668&gt;=4,Rules!$B$21,IF(J2668&gt;=3,Rules!$B$20,0)))</f>
        <v>0</v>
      </c>
      <c r="T2668">
        <f>IF(A2668="","",K2668*Rules!$B$23+L2668*Rules!$B$24+M2668*Rules!$B$25+N2668*Rules!$B$26)</f>
        <v>0</v>
      </c>
      <c r="U2668">
        <f t="shared" si="41"/>
        <v>0</v>
      </c>
    </row>
    <row r="2669" spans="1:21" x14ac:dyDescent="0.2">
      <c r="A2669" t="str">
        <f>MatchSquad!A2669</f>
        <v>M054</v>
      </c>
      <c r="B2669" t="str">
        <f>MatchSquad!B2669</f>
        <v>P218</v>
      </c>
      <c r="C2669" t="str">
        <f>MatchSquad!C2669</f>
        <v>Josh Hazlewood</v>
      </c>
      <c r="D2669" t="str">
        <f>MatchSquad!D2669</f>
        <v>BWL</v>
      </c>
      <c r="E2669" t="str">
        <f>MatchSquad!E2669</f>
        <v>RCB</v>
      </c>
      <c r="F2669">
        <f>MatchSquad!G2669</f>
        <v>0</v>
      </c>
      <c r="G2669">
        <f>IF(A2669="","",SUMIFS(BallByBall!$I$2:$I$501,BallByBall!$B$2:$B$501,A2669,BallByBall!$F$2:$F$501,B2669))</f>
        <v>0</v>
      </c>
      <c r="H2669">
        <f>IF(A2669="","",COUNTIFS(BallByBall!$B$2:$B$501,A2669,BallByBall!$F$2:$F$501,B2669,BallByBall!$Q$2:$Q$501,1))</f>
        <v>0</v>
      </c>
      <c r="I2669">
        <f>IF(A2669="","",COUNTIFS(BallByBall!$B$2:$B$501,A2669,BallByBall!$F$2:$F$501,B2669,BallByBall!$R$2:$R$501,1))</f>
        <v>0</v>
      </c>
      <c r="J2669">
        <f>IF(A2669="","",SUMIFS(BallByBall!$T$2:$T$501,BallByBall!$B$2:$B$501,A2669,BallByBall!$H$2:$H$501,B2669))</f>
        <v>0</v>
      </c>
      <c r="K2669">
        <f>IF(A2669="","",SUMIFS(BallByBall!$U$2:$U$501,BallByBall!$B$2:$B$501,A2669,BallByBall!$P$2:$P$501,B2669))</f>
        <v>0</v>
      </c>
      <c r="L2669">
        <f>IF(A2669="","",SUMIFS(BallByBall!$V$2:$V$501,BallByBall!$B$2:$B$501,A2669,BallByBall!$P$2:$P$501,B2669))</f>
        <v>0</v>
      </c>
      <c r="M2669">
        <f>IF(A2669="","",SUMIFS(BallByBall!$W$2:$W$501,BallByBall!$B$2:$B$501,A2669,BallByBall!$P$2:$P$501,B2669))</f>
        <v>0</v>
      </c>
      <c r="N2669">
        <f>IF(A2669="","",SUMIFS(BallByBall!$X$2:$X$501,BallByBall!$B$2:$B$501,A2669,BallByBall!$P$2:$P$501,B2669))</f>
        <v>0</v>
      </c>
      <c r="O2669">
        <f>IF(A2669="","",SUMIFS(OverSummary!$G$2:$G$101,OverSummary!$A$2:$A$101,A2669,OverSummary!$D$2:$D$101,B2669))</f>
        <v>0</v>
      </c>
      <c r="P2669">
        <f>IF(A2669="","",G2669*Rules!$B$13+H2669*Rules!$B$14+I2669*Rules!$B$15)</f>
        <v>0</v>
      </c>
      <c r="Q2669">
        <f>IF(A2669="","",IF(G2669&gt;=100,Rules!$B$18,IF(G2669&gt;=50,Rules!$B$17,IF(G2669&gt;=30,Rules!$B$16,0)))+IF(AND(F2669=1,D2669&lt;&gt;"BWL",G2669=0),Rules!$B$27,0))</f>
        <v>0</v>
      </c>
      <c r="R2669">
        <f>IF(A2669="","",J2669*Rules!$B$19+O2669*Rules!$B$22)</f>
        <v>0</v>
      </c>
      <c r="S2669">
        <f>IF(A2669="","",IF(J2669&gt;=4,Rules!$B$21,IF(J2669&gt;=3,Rules!$B$20,0)))</f>
        <v>0</v>
      </c>
      <c r="T2669">
        <f>IF(A2669="","",K2669*Rules!$B$23+L2669*Rules!$B$24+M2669*Rules!$B$25+N2669*Rules!$B$26)</f>
        <v>0</v>
      </c>
      <c r="U2669">
        <f t="shared" si="41"/>
        <v>0</v>
      </c>
    </row>
    <row r="2670" spans="1:21" x14ac:dyDescent="0.2">
      <c r="A2670" t="str">
        <f>MatchSquad!A2670</f>
        <v>M054</v>
      </c>
      <c r="B2670" t="str">
        <f>MatchSquad!B2670</f>
        <v>P219</v>
      </c>
      <c r="C2670" t="str">
        <f>MatchSquad!C2670</f>
        <v>Rasikh Dar</v>
      </c>
      <c r="D2670" t="str">
        <f>MatchSquad!D2670</f>
        <v>BWL</v>
      </c>
      <c r="E2670" t="str">
        <f>MatchSquad!E2670</f>
        <v>RCB</v>
      </c>
      <c r="F2670">
        <f>MatchSquad!G2670</f>
        <v>0</v>
      </c>
      <c r="G2670">
        <f>IF(A2670="","",SUMIFS(BallByBall!$I$2:$I$501,BallByBall!$B$2:$B$501,A2670,BallByBall!$F$2:$F$501,B2670))</f>
        <v>0</v>
      </c>
      <c r="H2670">
        <f>IF(A2670="","",COUNTIFS(BallByBall!$B$2:$B$501,A2670,BallByBall!$F$2:$F$501,B2670,BallByBall!$Q$2:$Q$501,1))</f>
        <v>0</v>
      </c>
      <c r="I2670">
        <f>IF(A2670="","",COUNTIFS(BallByBall!$B$2:$B$501,A2670,BallByBall!$F$2:$F$501,B2670,BallByBall!$R$2:$R$501,1))</f>
        <v>0</v>
      </c>
      <c r="J2670">
        <f>IF(A2670="","",SUMIFS(BallByBall!$T$2:$T$501,BallByBall!$B$2:$B$501,A2670,BallByBall!$H$2:$H$501,B2670))</f>
        <v>0</v>
      </c>
      <c r="K2670">
        <f>IF(A2670="","",SUMIFS(BallByBall!$U$2:$U$501,BallByBall!$B$2:$B$501,A2670,BallByBall!$P$2:$P$501,B2670))</f>
        <v>0</v>
      </c>
      <c r="L2670">
        <f>IF(A2670="","",SUMIFS(BallByBall!$V$2:$V$501,BallByBall!$B$2:$B$501,A2670,BallByBall!$P$2:$P$501,B2670))</f>
        <v>0</v>
      </c>
      <c r="M2670">
        <f>IF(A2670="","",SUMIFS(BallByBall!$W$2:$W$501,BallByBall!$B$2:$B$501,A2670,BallByBall!$P$2:$P$501,B2670))</f>
        <v>0</v>
      </c>
      <c r="N2670">
        <f>IF(A2670="","",SUMIFS(BallByBall!$X$2:$X$501,BallByBall!$B$2:$B$501,A2670,BallByBall!$P$2:$P$501,B2670))</f>
        <v>0</v>
      </c>
      <c r="O2670">
        <f>IF(A2670="","",SUMIFS(OverSummary!$G$2:$G$101,OverSummary!$A$2:$A$101,A2670,OverSummary!$D$2:$D$101,B2670))</f>
        <v>0</v>
      </c>
      <c r="P2670">
        <f>IF(A2670="","",G2670*Rules!$B$13+H2670*Rules!$B$14+I2670*Rules!$B$15)</f>
        <v>0</v>
      </c>
      <c r="Q2670">
        <f>IF(A2670="","",IF(G2670&gt;=100,Rules!$B$18,IF(G2670&gt;=50,Rules!$B$17,IF(G2670&gt;=30,Rules!$B$16,0)))+IF(AND(F2670=1,D2670&lt;&gt;"BWL",G2670=0),Rules!$B$27,0))</f>
        <v>0</v>
      </c>
      <c r="R2670">
        <f>IF(A2670="","",J2670*Rules!$B$19+O2670*Rules!$B$22)</f>
        <v>0</v>
      </c>
      <c r="S2670">
        <f>IF(A2670="","",IF(J2670&gt;=4,Rules!$B$21,IF(J2670&gt;=3,Rules!$B$20,0)))</f>
        <v>0</v>
      </c>
      <c r="T2670">
        <f>IF(A2670="","",K2670*Rules!$B$23+L2670*Rules!$B$24+M2670*Rules!$B$25+N2670*Rules!$B$26)</f>
        <v>0</v>
      </c>
      <c r="U2670">
        <f t="shared" si="41"/>
        <v>0</v>
      </c>
    </row>
    <row r="2671" spans="1:21" x14ac:dyDescent="0.2">
      <c r="A2671" t="str">
        <f>MatchSquad!A2671</f>
        <v>M054</v>
      </c>
      <c r="B2671" t="str">
        <f>MatchSquad!B2671</f>
        <v>P220</v>
      </c>
      <c r="C2671" t="str">
        <f>MatchSquad!C2671</f>
        <v>Suyash Sharma</v>
      </c>
      <c r="D2671" t="str">
        <f>MatchSquad!D2671</f>
        <v>BWL</v>
      </c>
      <c r="E2671" t="str">
        <f>MatchSquad!E2671</f>
        <v>RCB</v>
      </c>
      <c r="F2671">
        <f>MatchSquad!G2671</f>
        <v>0</v>
      </c>
      <c r="G2671">
        <f>IF(A2671="","",SUMIFS(BallByBall!$I$2:$I$501,BallByBall!$B$2:$B$501,A2671,BallByBall!$F$2:$F$501,B2671))</f>
        <v>0</v>
      </c>
      <c r="H2671">
        <f>IF(A2671="","",COUNTIFS(BallByBall!$B$2:$B$501,A2671,BallByBall!$F$2:$F$501,B2671,BallByBall!$Q$2:$Q$501,1))</f>
        <v>0</v>
      </c>
      <c r="I2671">
        <f>IF(A2671="","",COUNTIFS(BallByBall!$B$2:$B$501,A2671,BallByBall!$F$2:$F$501,B2671,BallByBall!$R$2:$R$501,1))</f>
        <v>0</v>
      </c>
      <c r="J2671">
        <f>IF(A2671="","",SUMIFS(BallByBall!$T$2:$T$501,BallByBall!$B$2:$B$501,A2671,BallByBall!$H$2:$H$501,B2671))</f>
        <v>0</v>
      </c>
      <c r="K2671">
        <f>IF(A2671="","",SUMIFS(BallByBall!$U$2:$U$501,BallByBall!$B$2:$B$501,A2671,BallByBall!$P$2:$P$501,B2671))</f>
        <v>0</v>
      </c>
      <c r="L2671">
        <f>IF(A2671="","",SUMIFS(BallByBall!$V$2:$V$501,BallByBall!$B$2:$B$501,A2671,BallByBall!$P$2:$P$501,B2671))</f>
        <v>0</v>
      </c>
      <c r="M2671">
        <f>IF(A2671="","",SUMIFS(BallByBall!$W$2:$W$501,BallByBall!$B$2:$B$501,A2671,BallByBall!$P$2:$P$501,B2671))</f>
        <v>0</v>
      </c>
      <c r="N2671">
        <f>IF(A2671="","",SUMIFS(BallByBall!$X$2:$X$501,BallByBall!$B$2:$B$501,A2671,BallByBall!$P$2:$P$501,B2671))</f>
        <v>0</v>
      </c>
      <c r="O2671">
        <f>IF(A2671="","",SUMIFS(OverSummary!$G$2:$G$101,OverSummary!$A$2:$A$101,A2671,OverSummary!$D$2:$D$101,B2671))</f>
        <v>0</v>
      </c>
      <c r="P2671">
        <f>IF(A2671="","",G2671*Rules!$B$13+H2671*Rules!$B$14+I2671*Rules!$B$15)</f>
        <v>0</v>
      </c>
      <c r="Q2671">
        <f>IF(A2671="","",IF(G2671&gt;=100,Rules!$B$18,IF(G2671&gt;=50,Rules!$B$17,IF(G2671&gt;=30,Rules!$B$16,0)))+IF(AND(F2671=1,D2671&lt;&gt;"BWL",G2671=0),Rules!$B$27,0))</f>
        <v>0</v>
      </c>
      <c r="R2671">
        <f>IF(A2671="","",J2671*Rules!$B$19+O2671*Rules!$B$22)</f>
        <v>0</v>
      </c>
      <c r="S2671">
        <f>IF(A2671="","",IF(J2671&gt;=4,Rules!$B$21,IF(J2671&gt;=3,Rules!$B$20,0)))</f>
        <v>0</v>
      </c>
      <c r="T2671">
        <f>IF(A2671="","",K2671*Rules!$B$23+L2671*Rules!$B$24+M2671*Rules!$B$25+N2671*Rules!$B$26)</f>
        <v>0</v>
      </c>
      <c r="U2671">
        <f t="shared" si="41"/>
        <v>0</v>
      </c>
    </row>
    <row r="2672" spans="1:21" x14ac:dyDescent="0.2">
      <c r="A2672" t="str">
        <f>MatchSquad!A2672</f>
        <v>M054</v>
      </c>
      <c r="B2672" t="str">
        <f>MatchSquad!B2672</f>
        <v>P221</v>
      </c>
      <c r="C2672" t="str">
        <f>MatchSquad!C2672</f>
        <v>Bhuvneshwar Kumar</v>
      </c>
      <c r="D2672" t="str">
        <f>MatchSquad!D2672</f>
        <v>BWL</v>
      </c>
      <c r="E2672" t="str">
        <f>MatchSquad!E2672</f>
        <v>RCB</v>
      </c>
      <c r="F2672">
        <f>MatchSquad!G2672</f>
        <v>0</v>
      </c>
      <c r="G2672">
        <f>IF(A2672="","",SUMIFS(BallByBall!$I$2:$I$501,BallByBall!$B$2:$B$501,A2672,BallByBall!$F$2:$F$501,B2672))</f>
        <v>0</v>
      </c>
      <c r="H2672">
        <f>IF(A2672="","",COUNTIFS(BallByBall!$B$2:$B$501,A2672,BallByBall!$F$2:$F$501,B2672,BallByBall!$Q$2:$Q$501,1))</f>
        <v>0</v>
      </c>
      <c r="I2672">
        <f>IF(A2672="","",COUNTIFS(BallByBall!$B$2:$B$501,A2672,BallByBall!$F$2:$F$501,B2672,BallByBall!$R$2:$R$501,1))</f>
        <v>0</v>
      </c>
      <c r="J2672">
        <f>IF(A2672="","",SUMIFS(BallByBall!$T$2:$T$501,BallByBall!$B$2:$B$501,A2672,BallByBall!$H$2:$H$501,B2672))</f>
        <v>0</v>
      </c>
      <c r="K2672">
        <f>IF(A2672="","",SUMIFS(BallByBall!$U$2:$U$501,BallByBall!$B$2:$B$501,A2672,BallByBall!$P$2:$P$501,B2672))</f>
        <v>0</v>
      </c>
      <c r="L2672">
        <f>IF(A2672="","",SUMIFS(BallByBall!$V$2:$V$501,BallByBall!$B$2:$B$501,A2672,BallByBall!$P$2:$P$501,B2672))</f>
        <v>0</v>
      </c>
      <c r="M2672">
        <f>IF(A2672="","",SUMIFS(BallByBall!$W$2:$W$501,BallByBall!$B$2:$B$501,A2672,BallByBall!$P$2:$P$501,B2672))</f>
        <v>0</v>
      </c>
      <c r="N2672">
        <f>IF(A2672="","",SUMIFS(BallByBall!$X$2:$X$501,BallByBall!$B$2:$B$501,A2672,BallByBall!$P$2:$P$501,B2672))</f>
        <v>0</v>
      </c>
      <c r="O2672">
        <f>IF(A2672="","",SUMIFS(OverSummary!$G$2:$G$101,OverSummary!$A$2:$A$101,A2672,OverSummary!$D$2:$D$101,B2672))</f>
        <v>0</v>
      </c>
      <c r="P2672">
        <f>IF(A2672="","",G2672*Rules!$B$13+H2672*Rules!$B$14+I2672*Rules!$B$15)</f>
        <v>0</v>
      </c>
      <c r="Q2672">
        <f>IF(A2672="","",IF(G2672&gt;=100,Rules!$B$18,IF(G2672&gt;=50,Rules!$B$17,IF(G2672&gt;=30,Rules!$B$16,0)))+IF(AND(F2672=1,D2672&lt;&gt;"BWL",G2672=0),Rules!$B$27,0))</f>
        <v>0</v>
      </c>
      <c r="R2672">
        <f>IF(A2672="","",J2672*Rules!$B$19+O2672*Rules!$B$22)</f>
        <v>0</v>
      </c>
      <c r="S2672">
        <f>IF(A2672="","",IF(J2672&gt;=4,Rules!$B$21,IF(J2672&gt;=3,Rules!$B$20,0)))</f>
        <v>0</v>
      </c>
      <c r="T2672">
        <f>IF(A2672="","",K2672*Rules!$B$23+L2672*Rules!$B$24+M2672*Rules!$B$25+N2672*Rules!$B$26)</f>
        <v>0</v>
      </c>
      <c r="U2672">
        <f t="shared" si="41"/>
        <v>0</v>
      </c>
    </row>
    <row r="2673" spans="1:21" x14ac:dyDescent="0.2">
      <c r="A2673" t="str">
        <f>MatchSquad!A2673</f>
        <v>M054</v>
      </c>
      <c r="B2673" t="str">
        <f>MatchSquad!B2673</f>
        <v>P222</v>
      </c>
      <c r="C2673" t="str">
        <f>MatchSquad!C2673</f>
        <v>Nuwan Thushara</v>
      </c>
      <c r="D2673" t="str">
        <f>MatchSquad!D2673</f>
        <v>BWL</v>
      </c>
      <c r="E2673" t="str">
        <f>MatchSquad!E2673</f>
        <v>RCB</v>
      </c>
      <c r="F2673">
        <f>MatchSquad!G2673</f>
        <v>0</v>
      </c>
      <c r="G2673">
        <f>IF(A2673="","",SUMIFS(BallByBall!$I$2:$I$501,BallByBall!$B$2:$B$501,A2673,BallByBall!$F$2:$F$501,B2673))</f>
        <v>0</v>
      </c>
      <c r="H2673">
        <f>IF(A2673="","",COUNTIFS(BallByBall!$B$2:$B$501,A2673,BallByBall!$F$2:$F$501,B2673,BallByBall!$Q$2:$Q$501,1))</f>
        <v>0</v>
      </c>
      <c r="I2673">
        <f>IF(A2673="","",COUNTIFS(BallByBall!$B$2:$B$501,A2673,BallByBall!$F$2:$F$501,B2673,BallByBall!$R$2:$R$501,1))</f>
        <v>0</v>
      </c>
      <c r="J2673">
        <f>IF(A2673="","",SUMIFS(BallByBall!$T$2:$T$501,BallByBall!$B$2:$B$501,A2673,BallByBall!$H$2:$H$501,B2673))</f>
        <v>0</v>
      </c>
      <c r="K2673">
        <f>IF(A2673="","",SUMIFS(BallByBall!$U$2:$U$501,BallByBall!$B$2:$B$501,A2673,BallByBall!$P$2:$P$501,B2673))</f>
        <v>0</v>
      </c>
      <c r="L2673">
        <f>IF(A2673="","",SUMIFS(BallByBall!$V$2:$V$501,BallByBall!$B$2:$B$501,A2673,BallByBall!$P$2:$P$501,B2673))</f>
        <v>0</v>
      </c>
      <c r="M2673">
        <f>IF(A2673="","",SUMIFS(BallByBall!$W$2:$W$501,BallByBall!$B$2:$B$501,A2673,BallByBall!$P$2:$P$501,B2673))</f>
        <v>0</v>
      </c>
      <c r="N2673">
        <f>IF(A2673="","",SUMIFS(BallByBall!$X$2:$X$501,BallByBall!$B$2:$B$501,A2673,BallByBall!$P$2:$P$501,B2673))</f>
        <v>0</v>
      </c>
      <c r="O2673">
        <f>IF(A2673="","",SUMIFS(OverSummary!$G$2:$G$101,OverSummary!$A$2:$A$101,A2673,OverSummary!$D$2:$D$101,B2673))</f>
        <v>0</v>
      </c>
      <c r="P2673">
        <f>IF(A2673="","",G2673*Rules!$B$13+H2673*Rules!$B$14+I2673*Rules!$B$15)</f>
        <v>0</v>
      </c>
      <c r="Q2673">
        <f>IF(A2673="","",IF(G2673&gt;=100,Rules!$B$18,IF(G2673&gt;=50,Rules!$B$17,IF(G2673&gt;=30,Rules!$B$16,0)))+IF(AND(F2673=1,D2673&lt;&gt;"BWL",G2673=0),Rules!$B$27,0))</f>
        <v>0</v>
      </c>
      <c r="R2673">
        <f>IF(A2673="","",J2673*Rules!$B$19+O2673*Rules!$B$22)</f>
        <v>0</v>
      </c>
      <c r="S2673">
        <f>IF(A2673="","",IF(J2673&gt;=4,Rules!$B$21,IF(J2673&gt;=3,Rules!$B$20,0)))</f>
        <v>0</v>
      </c>
      <c r="T2673">
        <f>IF(A2673="","",K2673*Rules!$B$23+L2673*Rules!$B$24+M2673*Rules!$B$25+N2673*Rules!$B$26)</f>
        <v>0</v>
      </c>
      <c r="U2673">
        <f t="shared" si="41"/>
        <v>0</v>
      </c>
    </row>
    <row r="2674" spans="1:21" x14ac:dyDescent="0.2">
      <c r="A2674" t="str">
        <f>MatchSquad!A2674</f>
        <v>M054</v>
      </c>
      <c r="B2674" t="str">
        <f>MatchSquad!B2674</f>
        <v>P223</v>
      </c>
      <c r="C2674" t="str">
        <f>MatchSquad!C2674</f>
        <v>Abhinandan Singh</v>
      </c>
      <c r="D2674" t="str">
        <f>MatchSquad!D2674</f>
        <v>BWL</v>
      </c>
      <c r="E2674" t="str">
        <f>MatchSquad!E2674</f>
        <v>RCB</v>
      </c>
      <c r="F2674">
        <f>MatchSquad!G2674</f>
        <v>0</v>
      </c>
      <c r="G2674">
        <f>IF(A2674="","",SUMIFS(BallByBall!$I$2:$I$501,BallByBall!$B$2:$B$501,A2674,BallByBall!$F$2:$F$501,B2674))</f>
        <v>0</v>
      </c>
      <c r="H2674">
        <f>IF(A2674="","",COUNTIFS(BallByBall!$B$2:$B$501,A2674,BallByBall!$F$2:$F$501,B2674,BallByBall!$Q$2:$Q$501,1))</f>
        <v>0</v>
      </c>
      <c r="I2674">
        <f>IF(A2674="","",COUNTIFS(BallByBall!$B$2:$B$501,A2674,BallByBall!$F$2:$F$501,B2674,BallByBall!$R$2:$R$501,1))</f>
        <v>0</v>
      </c>
      <c r="J2674">
        <f>IF(A2674="","",SUMIFS(BallByBall!$T$2:$T$501,BallByBall!$B$2:$B$501,A2674,BallByBall!$H$2:$H$501,B2674))</f>
        <v>0</v>
      </c>
      <c r="K2674">
        <f>IF(A2674="","",SUMIFS(BallByBall!$U$2:$U$501,BallByBall!$B$2:$B$501,A2674,BallByBall!$P$2:$P$501,B2674))</f>
        <v>0</v>
      </c>
      <c r="L2674">
        <f>IF(A2674="","",SUMIFS(BallByBall!$V$2:$V$501,BallByBall!$B$2:$B$501,A2674,BallByBall!$P$2:$P$501,B2674))</f>
        <v>0</v>
      </c>
      <c r="M2674">
        <f>IF(A2674="","",SUMIFS(BallByBall!$W$2:$W$501,BallByBall!$B$2:$B$501,A2674,BallByBall!$P$2:$P$501,B2674))</f>
        <v>0</v>
      </c>
      <c r="N2674">
        <f>IF(A2674="","",SUMIFS(BallByBall!$X$2:$X$501,BallByBall!$B$2:$B$501,A2674,BallByBall!$P$2:$P$501,B2674))</f>
        <v>0</v>
      </c>
      <c r="O2674">
        <f>IF(A2674="","",SUMIFS(OverSummary!$G$2:$G$101,OverSummary!$A$2:$A$101,A2674,OverSummary!$D$2:$D$101,B2674))</f>
        <v>0</v>
      </c>
      <c r="P2674">
        <f>IF(A2674="","",G2674*Rules!$B$13+H2674*Rules!$B$14+I2674*Rules!$B$15)</f>
        <v>0</v>
      </c>
      <c r="Q2674">
        <f>IF(A2674="","",IF(G2674&gt;=100,Rules!$B$18,IF(G2674&gt;=50,Rules!$B$17,IF(G2674&gt;=30,Rules!$B$16,0)))+IF(AND(F2674=1,D2674&lt;&gt;"BWL",G2674=0),Rules!$B$27,0))</f>
        <v>0</v>
      </c>
      <c r="R2674">
        <f>IF(A2674="","",J2674*Rules!$B$19+O2674*Rules!$B$22)</f>
        <v>0</v>
      </c>
      <c r="S2674">
        <f>IF(A2674="","",IF(J2674&gt;=4,Rules!$B$21,IF(J2674&gt;=3,Rules!$B$20,0)))</f>
        <v>0</v>
      </c>
      <c r="T2674">
        <f>IF(A2674="","",K2674*Rules!$B$23+L2674*Rules!$B$24+M2674*Rules!$B$25+N2674*Rules!$B$26)</f>
        <v>0</v>
      </c>
      <c r="U2674">
        <f t="shared" si="41"/>
        <v>0</v>
      </c>
    </row>
    <row r="2675" spans="1:21" x14ac:dyDescent="0.2">
      <c r="A2675" t="str">
        <f>MatchSquad!A2675</f>
        <v>M054</v>
      </c>
      <c r="B2675" t="str">
        <f>MatchSquad!B2675</f>
        <v>P224</v>
      </c>
      <c r="C2675" t="str">
        <f>MatchSquad!C2675</f>
        <v>Jacob Duffy</v>
      </c>
      <c r="D2675" t="str">
        <f>MatchSquad!D2675</f>
        <v>BWL</v>
      </c>
      <c r="E2675" t="str">
        <f>MatchSquad!E2675</f>
        <v>RCB</v>
      </c>
      <c r="F2675">
        <f>MatchSquad!G2675</f>
        <v>0</v>
      </c>
      <c r="G2675">
        <f>IF(A2675="","",SUMIFS(BallByBall!$I$2:$I$501,BallByBall!$B$2:$B$501,A2675,BallByBall!$F$2:$F$501,B2675))</f>
        <v>0</v>
      </c>
      <c r="H2675">
        <f>IF(A2675="","",COUNTIFS(BallByBall!$B$2:$B$501,A2675,BallByBall!$F$2:$F$501,B2675,BallByBall!$Q$2:$Q$501,1))</f>
        <v>0</v>
      </c>
      <c r="I2675">
        <f>IF(A2675="","",COUNTIFS(BallByBall!$B$2:$B$501,A2675,BallByBall!$F$2:$F$501,B2675,BallByBall!$R$2:$R$501,1))</f>
        <v>0</v>
      </c>
      <c r="J2675">
        <f>IF(A2675="","",SUMIFS(BallByBall!$T$2:$T$501,BallByBall!$B$2:$B$501,A2675,BallByBall!$H$2:$H$501,B2675))</f>
        <v>0</v>
      </c>
      <c r="K2675">
        <f>IF(A2675="","",SUMIFS(BallByBall!$U$2:$U$501,BallByBall!$B$2:$B$501,A2675,BallByBall!$P$2:$P$501,B2675))</f>
        <v>0</v>
      </c>
      <c r="L2675">
        <f>IF(A2675="","",SUMIFS(BallByBall!$V$2:$V$501,BallByBall!$B$2:$B$501,A2675,BallByBall!$P$2:$P$501,B2675))</f>
        <v>0</v>
      </c>
      <c r="M2675">
        <f>IF(A2675="","",SUMIFS(BallByBall!$W$2:$W$501,BallByBall!$B$2:$B$501,A2675,BallByBall!$P$2:$P$501,B2675))</f>
        <v>0</v>
      </c>
      <c r="N2675">
        <f>IF(A2675="","",SUMIFS(BallByBall!$X$2:$X$501,BallByBall!$B$2:$B$501,A2675,BallByBall!$P$2:$P$501,B2675))</f>
        <v>0</v>
      </c>
      <c r="O2675">
        <f>IF(A2675="","",SUMIFS(OverSummary!$G$2:$G$101,OverSummary!$A$2:$A$101,A2675,OverSummary!$D$2:$D$101,B2675))</f>
        <v>0</v>
      </c>
      <c r="P2675">
        <f>IF(A2675="","",G2675*Rules!$B$13+H2675*Rules!$B$14+I2675*Rules!$B$15)</f>
        <v>0</v>
      </c>
      <c r="Q2675">
        <f>IF(A2675="","",IF(G2675&gt;=100,Rules!$B$18,IF(G2675&gt;=50,Rules!$B$17,IF(G2675&gt;=30,Rules!$B$16,0)))+IF(AND(F2675=1,D2675&lt;&gt;"BWL",G2675=0),Rules!$B$27,0))</f>
        <v>0</v>
      </c>
      <c r="R2675">
        <f>IF(A2675="","",J2675*Rules!$B$19+O2675*Rules!$B$22)</f>
        <v>0</v>
      </c>
      <c r="S2675">
        <f>IF(A2675="","",IF(J2675&gt;=4,Rules!$B$21,IF(J2675&gt;=3,Rules!$B$20,0)))</f>
        <v>0</v>
      </c>
      <c r="T2675">
        <f>IF(A2675="","",K2675*Rules!$B$23+L2675*Rules!$B$24+M2675*Rules!$B$25+N2675*Rules!$B$26)</f>
        <v>0</v>
      </c>
      <c r="U2675">
        <f t="shared" si="41"/>
        <v>0</v>
      </c>
    </row>
    <row r="2676" spans="1:21" x14ac:dyDescent="0.2">
      <c r="A2676" t="str">
        <f>MatchSquad!A2676</f>
        <v>M054</v>
      </c>
      <c r="B2676" t="str">
        <f>MatchSquad!B2676</f>
        <v>P225</v>
      </c>
      <c r="C2676" t="str">
        <f>MatchSquad!C2676</f>
        <v>Yash Dayal</v>
      </c>
      <c r="D2676" t="str">
        <f>MatchSquad!D2676</f>
        <v>BWL</v>
      </c>
      <c r="E2676" t="str">
        <f>MatchSquad!E2676</f>
        <v>RCB</v>
      </c>
      <c r="F2676">
        <f>MatchSquad!G2676</f>
        <v>0</v>
      </c>
      <c r="G2676">
        <f>IF(A2676="","",SUMIFS(BallByBall!$I$2:$I$501,BallByBall!$B$2:$B$501,A2676,BallByBall!$F$2:$F$501,B2676))</f>
        <v>0</v>
      </c>
      <c r="H2676">
        <f>IF(A2676="","",COUNTIFS(BallByBall!$B$2:$B$501,A2676,BallByBall!$F$2:$F$501,B2676,BallByBall!$Q$2:$Q$501,1))</f>
        <v>0</v>
      </c>
      <c r="I2676">
        <f>IF(A2676="","",COUNTIFS(BallByBall!$B$2:$B$501,A2676,BallByBall!$F$2:$F$501,B2676,BallByBall!$R$2:$R$501,1))</f>
        <v>0</v>
      </c>
      <c r="J2676">
        <f>IF(A2676="","",SUMIFS(BallByBall!$T$2:$T$501,BallByBall!$B$2:$B$501,A2676,BallByBall!$H$2:$H$501,B2676))</f>
        <v>0</v>
      </c>
      <c r="K2676">
        <f>IF(A2676="","",SUMIFS(BallByBall!$U$2:$U$501,BallByBall!$B$2:$B$501,A2676,BallByBall!$P$2:$P$501,B2676))</f>
        <v>0</v>
      </c>
      <c r="L2676">
        <f>IF(A2676="","",SUMIFS(BallByBall!$V$2:$V$501,BallByBall!$B$2:$B$501,A2676,BallByBall!$P$2:$P$501,B2676))</f>
        <v>0</v>
      </c>
      <c r="M2676">
        <f>IF(A2676="","",SUMIFS(BallByBall!$W$2:$W$501,BallByBall!$B$2:$B$501,A2676,BallByBall!$P$2:$P$501,B2676))</f>
        <v>0</v>
      </c>
      <c r="N2676">
        <f>IF(A2676="","",SUMIFS(BallByBall!$X$2:$X$501,BallByBall!$B$2:$B$501,A2676,BallByBall!$P$2:$P$501,B2676))</f>
        <v>0</v>
      </c>
      <c r="O2676">
        <f>IF(A2676="","",SUMIFS(OverSummary!$G$2:$G$101,OverSummary!$A$2:$A$101,A2676,OverSummary!$D$2:$D$101,B2676))</f>
        <v>0</v>
      </c>
      <c r="P2676">
        <f>IF(A2676="","",G2676*Rules!$B$13+H2676*Rules!$B$14+I2676*Rules!$B$15)</f>
        <v>0</v>
      </c>
      <c r="Q2676">
        <f>IF(A2676="","",IF(G2676&gt;=100,Rules!$B$18,IF(G2676&gt;=50,Rules!$B$17,IF(G2676&gt;=30,Rules!$B$16,0)))+IF(AND(F2676=1,D2676&lt;&gt;"BWL",G2676=0),Rules!$B$27,0))</f>
        <v>0</v>
      </c>
      <c r="R2676">
        <f>IF(A2676="","",J2676*Rules!$B$19+O2676*Rules!$B$22)</f>
        <v>0</v>
      </c>
      <c r="S2676">
        <f>IF(A2676="","",IF(J2676&gt;=4,Rules!$B$21,IF(J2676&gt;=3,Rules!$B$20,0)))</f>
        <v>0</v>
      </c>
      <c r="T2676">
        <f>IF(A2676="","",K2676*Rules!$B$23+L2676*Rules!$B$24+M2676*Rules!$B$25+N2676*Rules!$B$26)</f>
        <v>0</v>
      </c>
      <c r="U2676">
        <f t="shared" si="41"/>
        <v>0</v>
      </c>
    </row>
    <row r="2677" spans="1:21" x14ac:dyDescent="0.2">
      <c r="A2677" t="str">
        <f>MatchSquad!A2677</f>
        <v>M054</v>
      </c>
      <c r="B2677" t="str">
        <f>MatchSquad!B2677</f>
        <v>P126</v>
      </c>
      <c r="C2677" t="str">
        <f>MatchSquad!C2677</f>
        <v>Rohit Sharma</v>
      </c>
      <c r="D2677" t="str">
        <f>MatchSquad!D2677</f>
        <v>BAT</v>
      </c>
      <c r="E2677" t="str">
        <f>MatchSquad!E2677</f>
        <v>MI</v>
      </c>
      <c r="F2677">
        <f>MatchSquad!G2677</f>
        <v>0</v>
      </c>
      <c r="G2677">
        <f>IF(A2677="","",SUMIFS(BallByBall!$I$2:$I$501,BallByBall!$B$2:$B$501,A2677,BallByBall!$F$2:$F$501,B2677))</f>
        <v>0</v>
      </c>
      <c r="H2677">
        <f>IF(A2677="","",COUNTIFS(BallByBall!$B$2:$B$501,A2677,BallByBall!$F$2:$F$501,B2677,BallByBall!$Q$2:$Q$501,1))</f>
        <v>0</v>
      </c>
      <c r="I2677">
        <f>IF(A2677="","",COUNTIFS(BallByBall!$B$2:$B$501,A2677,BallByBall!$F$2:$F$501,B2677,BallByBall!$R$2:$R$501,1))</f>
        <v>0</v>
      </c>
      <c r="J2677">
        <f>IF(A2677="","",SUMIFS(BallByBall!$T$2:$T$501,BallByBall!$B$2:$B$501,A2677,BallByBall!$H$2:$H$501,B2677))</f>
        <v>0</v>
      </c>
      <c r="K2677">
        <f>IF(A2677="","",SUMIFS(BallByBall!$U$2:$U$501,BallByBall!$B$2:$B$501,A2677,BallByBall!$P$2:$P$501,B2677))</f>
        <v>0</v>
      </c>
      <c r="L2677">
        <f>IF(A2677="","",SUMIFS(BallByBall!$V$2:$V$501,BallByBall!$B$2:$B$501,A2677,BallByBall!$P$2:$P$501,B2677))</f>
        <v>0</v>
      </c>
      <c r="M2677">
        <f>IF(A2677="","",SUMIFS(BallByBall!$W$2:$W$501,BallByBall!$B$2:$B$501,A2677,BallByBall!$P$2:$P$501,B2677))</f>
        <v>0</v>
      </c>
      <c r="N2677">
        <f>IF(A2677="","",SUMIFS(BallByBall!$X$2:$X$501,BallByBall!$B$2:$B$501,A2677,BallByBall!$P$2:$P$501,B2677))</f>
        <v>0</v>
      </c>
      <c r="O2677">
        <f>IF(A2677="","",SUMIFS(OverSummary!$G$2:$G$101,OverSummary!$A$2:$A$101,A2677,OverSummary!$D$2:$D$101,B2677))</f>
        <v>0</v>
      </c>
      <c r="P2677">
        <f>IF(A2677="","",G2677*Rules!$B$13+H2677*Rules!$B$14+I2677*Rules!$B$15)</f>
        <v>0</v>
      </c>
      <c r="Q2677">
        <f>IF(A2677="","",IF(G2677&gt;=100,Rules!$B$18,IF(G2677&gt;=50,Rules!$B$17,IF(G2677&gt;=30,Rules!$B$16,0)))+IF(AND(F2677=1,D2677&lt;&gt;"BWL",G2677=0),Rules!$B$27,0))</f>
        <v>0</v>
      </c>
      <c r="R2677">
        <f>IF(A2677="","",J2677*Rules!$B$19+O2677*Rules!$B$22)</f>
        <v>0</v>
      </c>
      <c r="S2677">
        <f>IF(A2677="","",IF(J2677&gt;=4,Rules!$B$21,IF(J2677&gt;=3,Rules!$B$20,0)))</f>
        <v>0</v>
      </c>
      <c r="T2677">
        <f>IF(A2677="","",K2677*Rules!$B$23+L2677*Rules!$B$24+M2677*Rules!$B$25+N2677*Rules!$B$26)</f>
        <v>0</v>
      </c>
      <c r="U2677">
        <f t="shared" si="41"/>
        <v>0</v>
      </c>
    </row>
    <row r="2678" spans="1:21" x14ac:dyDescent="0.2">
      <c r="A2678" t="str">
        <f>MatchSquad!A2678</f>
        <v>M054</v>
      </c>
      <c r="B2678" t="str">
        <f>MatchSquad!B2678</f>
        <v>P127</v>
      </c>
      <c r="C2678" t="str">
        <f>MatchSquad!C2678</f>
        <v>Surya Kumar Yadav</v>
      </c>
      <c r="D2678" t="str">
        <f>MatchSquad!D2678</f>
        <v>BAT</v>
      </c>
      <c r="E2678" t="str">
        <f>MatchSquad!E2678</f>
        <v>MI</v>
      </c>
      <c r="F2678">
        <f>MatchSquad!G2678</f>
        <v>0</v>
      </c>
      <c r="G2678">
        <f>IF(A2678="","",SUMIFS(BallByBall!$I$2:$I$501,BallByBall!$B$2:$B$501,A2678,BallByBall!$F$2:$F$501,B2678))</f>
        <v>0</v>
      </c>
      <c r="H2678">
        <f>IF(A2678="","",COUNTIFS(BallByBall!$B$2:$B$501,A2678,BallByBall!$F$2:$F$501,B2678,BallByBall!$Q$2:$Q$501,1))</f>
        <v>0</v>
      </c>
      <c r="I2678">
        <f>IF(A2678="","",COUNTIFS(BallByBall!$B$2:$B$501,A2678,BallByBall!$F$2:$F$501,B2678,BallByBall!$R$2:$R$501,1))</f>
        <v>0</v>
      </c>
      <c r="J2678">
        <f>IF(A2678="","",SUMIFS(BallByBall!$T$2:$T$501,BallByBall!$B$2:$B$501,A2678,BallByBall!$H$2:$H$501,B2678))</f>
        <v>0</v>
      </c>
      <c r="K2678">
        <f>IF(A2678="","",SUMIFS(BallByBall!$U$2:$U$501,BallByBall!$B$2:$B$501,A2678,BallByBall!$P$2:$P$501,B2678))</f>
        <v>0</v>
      </c>
      <c r="L2678">
        <f>IF(A2678="","",SUMIFS(BallByBall!$V$2:$V$501,BallByBall!$B$2:$B$501,A2678,BallByBall!$P$2:$P$501,B2678))</f>
        <v>0</v>
      </c>
      <c r="M2678">
        <f>IF(A2678="","",SUMIFS(BallByBall!$W$2:$W$501,BallByBall!$B$2:$B$501,A2678,BallByBall!$P$2:$P$501,B2678))</f>
        <v>0</v>
      </c>
      <c r="N2678">
        <f>IF(A2678="","",SUMIFS(BallByBall!$X$2:$X$501,BallByBall!$B$2:$B$501,A2678,BallByBall!$P$2:$P$501,B2678))</f>
        <v>0</v>
      </c>
      <c r="O2678">
        <f>IF(A2678="","",SUMIFS(OverSummary!$G$2:$G$101,OverSummary!$A$2:$A$101,A2678,OverSummary!$D$2:$D$101,B2678))</f>
        <v>0</v>
      </c>
      <c r="P2678">
        <f>IF(A2678="","",G2678*Rules!$B$13+H2678*Rules!$B$14+I2678*Rules!$B$15)</f>
        <v>0</v>
      </c>
      <c r="Q2678">
        <f>IF(A2678="","",IF(G2678&gt;=100,Rules!$B$18,IF(G2678&gt;=50,Rules!$B$17,IF(G2678&gt;=30,Rules!$B$16,0)))+IF(AND(F2678=1,D2678&lt;&gt;"BWL",G2678=0),Rules!$B$27,0))</f>
        <v>0</v>
      </c>
      <c r="R2678">
        <f>IF(A2678="","",J2678*Rules!$B$19+O2678*Rules!$B$22)</f>
        <v>0</v>
      </c>
      <c r="S2678">
        <f>IF(A2678="","",IF(J2678&gt;=4,Rules!$B$21,IF(J2678&gt;=3,Rules!$B$20,0)))</f>
        <v>0</v>
      </c>
      <c r="T2678">
        <f>IF(A2678="","",K2678*Rules!$B$23+L2678*Rules!$B$24+M2678*Rules!$B$25+N2678*Rules!$B$26)</f>
        <v>0</v>
      </c>
      <c r="U2678">
        <f t="shared" si="41"/>
        <v>0</v>
      </c>
    </row>
    <row r="2679" spans="1:21" x14ac:dyDescent="0.2">
      <c r="A2679" t="str">
        <f>MatchSquad!A2679</f>
        <v>M054</v>
      </c>
      <c r="B2679" t="str">
        <f>MatchSquad!B2679</f>
        <v>P128</v>
      </c>
      <c r="C2679" t="str">
        <f>MatchSquad!C2679</f>
        <v>Robin Minz</v>
      </c>
      <c r="D2679" t="str">
        <f>MatchSquad!D2679</f>
        <v>WK</v>
      </c>
      <c r="E2679" t="str">
        <f>MatchSquad!E2679</f>
        <v>MI</v>
      </c>
      <c r="F2679">
        <f>MatchSquad!G2679</f>
        <v>0</v>
      </c>
      <c r="G2679">
        <f>IF(A2679="","",SUMIFS(BallByBall!$I$2:$I$501,BallByBall!$B$2:$B$501,A2679,BallByBall!$F$2:$F$501,B2679))</f>
        <v>0</v>
      </c>
      <c r="H2679">
        <f>IF(A2679="","",COUNTIFS(BallByBall!$B$2:$B$501,A2679,BallByBall!$F$2:$F$501,B2679,BallByBall!$Q$2:$Q$501,1))</f>
        <v>0</v>
      </c>
      <c r="I2679">
        <f>IF(A2679="","",COUNTIFS(BallByBall!$B$2:$B$501,A2679,BallByBall!$F$2:$F$501,B2679,BallByBall!$R$2:$R$501,1))</f>
        <v>0</v>
      </c>
      <c r="J2679">
        <f>IF(A2679="","",SUMIFS(BallByBall!$T$2:$T$501,BallByBall!$B$2:$B$501,A2679,BallByBall!$H$2:$H$501,B2679))</f>
        <v>0</v>
      </c>
      <c r="K2679">
        <f>IF(A2679="","",SUMIFS(BallByBall!$U$2:$U$501,BallByBall!$B$2:$B$501,A2679,BallByBall!$P$2:$P$501,B2679))</f>
        <v>0</v>
      </c>
      <c r="L2679">
        <f>IF(A2679="","",SUMIFS(BallByBall!$V$2:$V$501,BallByBall!$B$2:$B$501,A2679,BallByBall!$P$2:$P$501,B2679))</f>
        <v>0</v>
      </c>
      <c r="M2679">
        <f>IF(A2679="","",SUMIFS(BallByBall!$W$2:$W$501,BallByBall!$B$2:$B$501,A2679,BallByBall!$P$2:$P$501,B2679))</f>
        <v>0</v>
      </c>
      <c r="N2679">
        <f>IF(A2679="","",SUMIFS(BallByBall!$X$2:$X$501,BallByBall!$B$2:$B$501,A2679,BallByBall!$P$2:$P$501,B2679))</f>
        <v>0</v>
      </c>
      <c r="O2679">
        <f>IF(A2679="","",SUMIFS(OverSummary!$G$2:$G$101,OverSummary!$A$2:$A$101,A2679,OverSummary!$D$2:$D$101,B2679))</f>
        <v>0</v>
      </c>
      <c r="P2679">
        <f>IF(A2679="","",G2679*Rules!$B$13+H2679*Rules!$B$14+I2679*Rules!$B$15)</f>
        <v>0</v>
      </c>
      <c r="Q2679">
        <f>IF(A2679="","",IF(G2679&gt;=100,Rules!$B$18,IF(G2679&gt;=50,Rules!$B$17,IF(G2679&gt;=30,Rules!$B$16,0)))+IF(AND(F2679=1,D2679&lt;&gt;"BWL",G2679=0),Rules!$B$27,0))</f>
        <v>0</v>
      </c>
      <c r="R2679">
        <f>IF(A2679="","",J2679*Rules!$B$19+O2679*Rules!$B$22)</f>
        <v>0</v>
      </c>
      <c r="S2679">
        <f>IF(A2679="","",IF(J2679&gt;=4,Rules!$B$21,IF(J2679&gt;=3,Rules!$B$20,0)))</f>
        <v>0</v>
      </c>
      <c r="T2679">
        <f>IF(A2679="","",K2679*Rules!$B$23+L2679*Rules!$B$24+M2679*Rules!$B$25+N2679*Rules!$B$26)</f>
        <v>0</v>
      </c>
      <c r="U2679">
        <f t="shared" si="41"/>
        <v>0</v>
      </c>
    </row>
    <row r="2680" spans="1:21" x14ac:dyDescent="0.2">
      <c r="A2680" t="str">
        <f>MatchSquad!A2680</f>
        <v>M054</v>
      </c>
      <c r="B2680" t="str">
        <f>MatchSquad!B2680</f>
        <v>P129</v>
      </c>
      <c r="C2680" t="str">
        <f>MatchSquad!C2680</f>
        <v>Sherfane Rutherford</v>
      </c>
      <c r="D2680" t="str">
        <f>MatchSquad!D2680</f>
        <v>BAT</v>
      </c>
      <c r="E2680" t="str">
        <f>MatchSquad!E2680</f>
        <v>MI</v>
      </c>
      <c r="F2680">
        <f>MatchSquad!G2680</f>
        <v>0</v>
      </c>
      <c r="G2680">
        <f>IF(A2680="","",SUMIFS(BallByBall!$I$2:$I$501,BallByBall!$B$2:$B$501,A2680,BallByBall!$F$2:$F$501,B2680))</f>
        <v>0</v>
      </c>
      <c r="H2680">
        <f>IF(A2680="","",COUNTIFS(BallByBall!$B$2:$B$501,A2680,BallByBall!$F$2:$F$501,B2680,BallByBall!$Q$2:$Q$501,1))</f>
        <v>0</v>
      </c>
      <c r="I2680">
        <f>IF(A2680="","",COUNTIFS(BallByBall!$B$2:$B$501,A2680,BallByBall!$F$2:$F$501,B2680,BallByBall!$R$2:$R$501,1))</f>
        <v>0</v>
      </c>
      <c r="J2680">
        <f>IF(A2680="","",SUMIFS(BallByBall!$T$2:$T$501,BallByBall!$B$2:$B$501,A2680,BallByBall!$H$2:$H$501,B2680))</f>
        <v>0</v>
      </c>
      <c r="K2680">
        <f>IF(A2680="","",SUMIFS(BallByBall!$U$2:$U$501,BallByBall!$B$2:$B$501,A2680,BallByBall!$P$2:$P$501,B2680))</f>
        <v>0</v>
      </c>
      <c r="L2680">
        <f>IF(A2680="","",SUMIFS(BallByBall!$V$2:$V$501,BallByBall!$B$2:$B$501,A2680,BallByBall!$P$2:$P$501,B2680))</f>
        <v>0</v>
      </c>
      <c r="M2680">
        <f>IF(A2680="","",SUMIFS(BallByBall!$W$2:$W$501,BallByBall!$B$2:$B$501,A2680,BallByBall!$P$2:$P$501,B2680))</f>
        <v>0</v>
      </c>
      <c r="N2680">
        <f>IF(A2680="","",SUMIFS(BallByBall!$X$2:$X$501,BallByBall!$B$2:$B$501,A2680,BallByBall!$P$2:$P$501,B2680))</f>
        <v>0</v>
      </c>
      <c r="O2680">
        <f>IF(A2680="","",SUMIFS(OverSummary!$G$2:$G$101,OverSummary!$A$2:$A$101,A2680,OverSummary!$D$2:$D$101,B2680))</f>
        <v>0</v>
      </c>
      <c r="P2680">
        <f>IF(A2680="","",G2680*Rules!$B$13+H2680*Rules!$B$14+I2680*Rules!$B$15)</f>
        <v>0</v>
      </c>
      <c r="Q2680">
        <f>IF(A2680="","",IF(G2680&gt;=100,Rules!$B$18,IF(G2680&gt;=50,Rules!$B$17,IF(G2680&gt;=30,Rules!$B$16,0)))+IF(AND(F2680=1,D2680&lt;&gt;"BWL",G2680=0),Rules!$B$27,0))</f>
        <v>0</v>
      </c>
      <c r="R2680">
        <f>IF(A2680="","",J2680*Rules!$B$19+O2680*Rules!$B$22)</f>
        <v>0</v>
      </c>
      <c r="S2680">
        <f>IF(A2680="","",IF(J2680&gt;=4,Rules!$B$21,IF(J2680&gt;=3,Rules!$B$20,0)))</f>
        <v>0</v>
      </c>
      <c r="T2680">
        <f>IF(A2680="","",K2680*Rules!$B$23+L2680*Rules!$B$24+M2680*Rules!$B$25+N2680*Rules!$B$26)</f>
        <v>0</v>
      </c>
      <c r="U2680">
        <f t="shared" si="41"/>
        <v>0</v>
      </c>
    </row>
    <row r="2681" spans="1:21" x14ac:dyDescent="0.2">
      <c r="A2681" t="str">
        <f>MatchSquad!A2681</f>
        <v>M054</v>
      </c>
      <c r="B2681" t="str">
        <f>MatchSquad!B2681</f>
        <v>P130</v>
      </c>
      <c r="C2681" t="str">
        <f>MatchSquad!C2681</f>
        <v>Ryan Rickelton</v>
      </c>
      <c r="D2681" t="str">
        <f>MatchSquad!D2681</f>
        <v>WK</v>
      </c>
      <c r="E2681" t="str">
        <f>MatchSquad!E2681</f>
        <v>MI</v>
      </c>
      <c r="F2681">
        <f>MatchSquad!G2681</f>
        <v>0</v>
      </c>
      <c r="G2681">
        <f>IF(A2681="","",SUMIFS(BallByBall!$I$2:$I$501,BallByBall!$B$2:$B$501,A2681,BallByBall!$F$2:$F$501,B2681))</f>
        <v>0</v>
      </c>
      <c r="H2681">
        <f>IF(A2681="","",COUNTIFS(BallByBall!$B$2:$B$501,A2681,BallByBall!$F$2:$F$501,B2681,BallByBall!$Q$2:$Q$501,1))</f>
        <v>0</v>
      </c>
      <c r="I2681">
        <f>IF(A2681="","",COUNTIFS(BallByBall!$B$2:$B$501,A2681,BallByBall!$F$2:$F$501,B2681,BallByBall!$R$2:$R$501,1))</f>
        <v>0</v>
      </c>
      <c r="J2681">
        <f>IF(A2681="","",SUMIFS(BallByBall!$T$2:$T$501,BallByBall!$B$2:$B$501,A2681,BallByBall!$H$2:$H$501,B2681))</f>
        <v>0</v>
      </c>
      <c r="K2681">
        <f>IF(A2681="","",SUMIFS(BallByBall!$U$2:$U$501,BallByBall!$B$2:$B$501,A2681,BallByBall!$P$2:$P$501,B2681))</f>
        <v>0</v>
      </c>
      <c r="L2681">
        <f>IF(A2681="","",SUMIFS(BallByBall!$V$2:$V$501,BallByBall!$B$2:$B$501,A2681,BallByBall!$P$2:$P$501,B2681))</f>
        <v>0</v>
      </c>
      <c r="M2681">
        <f>IF(A2681="","",SUMIFS(BallByBall!$W$2:$W$501,BallByBall!$B$2:$B$501,A2681,BallByBall!$P$2:$P$501,B2681))</f>
        <v>0</v>
      </c>
      <c r="N2681">
        <f>IF(A2681="","",SUMIFS(BallByBall!$X$2:$X$501,BallByBall!$B$2:$B$501,A2681,BallByBall!$P$2:$P$501,B2681))</f>
        <v>0</v>
      </c>
      <c r="O2681">
        <f>IF(A2681="","",SUMIFS(OverSummary!$G$2:$G$101,OverSummary!$A$2:$A$101,A2681,OverSummary!$D$2:$D$101,B2681))</f>
        <v>0</v>
      </c>
      <c r="P2681">
        <f>IF(A2681="","",G2681*Rules!$B$13+H2681*Rules!$B$14+I2681*Rules!$B$15)</f>
        <v>0</v>
      </c>
      <c r="Q2681">
        <f>IF(A2681="","",IF(G2681&gt;=100,Rules!$B$18,IF(G2681&gt;=50,Rules!$B$17,IF(G2681&gt;=30,Rules!$B$16,0)))+IF(AND(F2681=1,D2681&lt;&gt;"BWL",G2681=0),Rules!$B$27,0))</f>
        <v>0</v>
      </c>
      <c r="R2681">
        <f>IF(A2681="","",J2681*Rules!$B$19+O2681*Rules!$B$22)</f>
        <v>0</v>
      </c>
      <c r="S2681">
        <f>IF(A2681="","",IF(J2681&gt;=4,Rules!$B$21,IF(J2681&gt;=3,Rules!$B$20,0)))</f>
        <v>0</v>
      </c>
      <c r="T2681">
        <f>IF(A2681="","",K2681*Rules!$B$23+L2681*Rules!$B$24+M2681*Rules!$B$25+N2681*Rules!$B$26)</f>
        <v>0</v>
      </c>
      <c r="U2681">
        <f t="shared" si="41"/>
        <v>0</v>
      </c>
    </row>
    <row r="2682" spans="1:21" x14ac:dyDescent="0.2">
      <c r="A2682" t="str">
        <f>MatchSquad!A2682</f>
        <v>M054</v>
      </c>
      <c r="B2682" t="str">
        <f>MatchSquad!B2682</f>
        <v>P131</v>
      </c>
      <c r="C2682" t="str">
        <f>MatchSquad!C2682</f>
        <v>Quinton de Kock</v>
      </c>
      <c r="D2682" t="str">
        <f>MatchSquad!D2682</f>
        <v>WK</v>
      </c>
      <c r="E2682" t="str">
        <f>MatchSquad!E2682</f>
        <v>MI</v>
      </c>
      <c r="F2682">
        <f>MatchSquad!G2682</f>
        <v>0</v>
      </c>
      <c r="G2682">
        <f>IF(A2682="","",SUMIFS(BallByBall!$I$2:$I$501,BallByBall!$B$2:$B$501,A2682,BallByBall!$F$2:$F$501,B2682))</f>
        <v>0</v>
      </c>
      <c r="H2682">
        <f>IF(A2682="","",COUNTIFS(BallByBall!$B$2:$B$501,A2682,BallByBall!$F$2:$F$501,B2682,BallByBall!$Q$2:$Q$501,1))</f>
        <v>0</v>
      </c>
      <c r="I2682">
        <f>IF(A2682="","",COUNTIFS(BallByBall!$B$2:$B$501,A2682,BallByBall!$F$2:$F$501,B2682,BallByBall!$R$2:$R$501,1))</f>
        <v>0</v>
      </c>
      <c r="J2682">
        <f>IF(A2682="","",SUMIFS(BallByBall!$T$2:$T$501,BallByBall!$B$2:$B$501,A2682,BallByBall!$H$2:$H$501,B2682))</f>
        <v>0</v>
      </c>
      <c r="K2682">
        <f>IF(A2682="","",SUMIFS(BallByBall!$U$2:$U$501,BallByBall!$B$2:$B$501,A2682,BallByBall!$P$2:$P$501,B2682))</f>
        <v>0</v>
      </c>
      <c r="L2682">
        <f>IF(A2682="","",SUMIFS(BallByBall!$V$2:$V$501,BallByBall!$B$2:$B$501,A2682,BallByBall!$P$2:$P$501,B2682))</f>
        <v>0</v>
      </c>
      <c r="M2682">
        <f>IF(A2682="","",SUMIFS(BallByBall!$W$2:$W$501,BallByBall!$B$2:$B$501,A2682,BallByBall!$P$2:$P$501,B2682))</f>
        <v>0</v>
      </c>
      <c r="N2682">
        <f>IF(A2682="","",SUMIFS(BallByBall!$X$2:$X$501,BallByBall!$B$2:$B$501,A2682,BallByBall!$P$2:$P$501,B2682))</f>
        <v>0</v>
      </c>
      <c r="O2682">
        <f>IF(A2682="","",SUMIFS(OverSummary!$G$2:$G$101,OverSummary!$A$2:$A$101,A2682,OverSummary!$D$2:$D$101,B2682))</f>
        <v>0</v>
      </c>
      <c r="P2682">
        <f>IF(A2682="","",G2682*Rules!$B$13+H2682*Rules!$B$14+I2682*Rules!$B$15)</f>
        <v>0</v>
      </c>
      <c r="Q2682">
        <f>IF(A2682="","",IF(G2682&gt;=100,Rules!$B$18,IF(G2682&gt;=50,Rules!$B$17,IF(G2682&gt;=30,Rules!$B$16,0)))+IF(AND(F2682=1,D2682&lt;&gt;"BWL",G2682=0),Rules!$B$27,0))</f>
        <v>0</v>
      </c>
      <c r="R2682">
        <f>IF(A2682="","",J2682*Rules!$B$19+O2682*Rules!$B$22)</f>
        <v>0</v>
      </c>
      <c r="S2682">
        <f>IF(A2682="","",IF(J2682&gt;=4,Rules!$B$21,IF(J2682&gt;=3,Rules!$B$20,0)))</f>
        <v>0</v>
      </c>
      <c r="T2682">
        <f>IF(A2682="","",K2682*Rules!$B$23+L2682*Rules!$B$24+M2682*Rules!$B$25+N2682*Rules!$B$26)</f>
        <v>0</v>
      </c>
      <c r="U2682">
        <f t="shared" si="41"/>
        <v>0</v>
      </c>
    </row>
    <row r="2683" spans="1:21" x14ac:dyDescent="0.2">
      <c r="A2683" t="str">
        <f>MatchSquad!A2683</f>
        <v>M054</v>
      </c>
      <c r="B2683" t="str">
        <f>MatchSquad!B2683</f>
        <v>P132</v>
      </c>
      <c r="C2683" t="str">
        <f>MatchSquad!C2683</f>
        <v>Danish Malewar</v>
      </c>
      <c r="D2683" t="str">
        <f>MatchSquad!D2683</f>
        <v>BAT</v>
      </c>
      <c r="E2683" t="str">
        <f>MatchSquad!E2683</f>
        <v>MI</v>
      </c>
      <c r="F2683">
        <f>MatchSquad!G2683</f>
        <v>0</v>
      </c>
      <c r="G2683">
        <f>IF(A2683="","",SUMIFS(BallByBall!$I$2:$I$501,BallByBall!$B$2:$B$501,A2683,BallByBall!$F$2:$F$501,B2683))</f>
        <v>0</v>
      </c>
      <c r="H2683">
        <f>IF(A2683="","",COUNTIFS(BallByBall!$B$2:$B$501,A2683,BallByBall!$F$2:$F$501,B2683,BallByBall!$Q$2:$Q$501,1))</f>
        <v>0</v>
      </c>
      <c r="I2683">
        <f>IF(A2683="","",COUNTIFS(BallByBall!$B$2:$B$501,A2683,BallByBall!$F$2:$F$501,B2683,BallByBall!$R$2:$R$501,1))</f>
        <v>0</v>
      </c>
      <c r="J2683">
        <f>IF(A2683="","",SUMIFS(BallByBall!$T$2:$T$501,BallByBall!$B$2:$B$501,A2683,BallByBall!$H$2:$H$501,B2683))</f>
        <v>0</v>
      </c>
      <c r="K2683">
        <f>IF(A2683="","",SUMIFS(BallByBall!$U$2:$U$501,BallByBall!$B$2:$B$501,A2683,BallByBall!$P$2:$P$501,B2683))</f>
        <v>0</v>
      </c>
      <c r="L2683">
        <f>IF(A2683="","",SUMIFS(BallByBall!$V$2:$V$501,BallByBall!$B$2:$B$501,A2683,BallByBall!$P$2:$P$501,B2683))</f>
        <v>0</v>
      </c>
      <c r="M2683">
        <f>IF(A2683="","",SUMIFS(BallByBall!$W$2:$W$501,BallByBall!$B$2:$B$501,A2683,BallByBall!$P$2:$P$501,B2683))</f>
        <v>0</v>
      </c>
      <c r="N2683">
        <f>IF(A2683="","",SUMIFS(BallByBall!$X$2:$X$501,BallByBall!$B$2:$B$501,A2683,BallByBall!$P$2:$P$501,B2683))</f>
        <v>0</v>
      </c>
      <c r="O2683">
        <f>IF(A2683="","",SUMIFS(OverSummary!$G$2:$G$101,OverSummary!$A$2:$A$101,A2683,OverSummary!$D$2:$D$101,B2683))</f>
        <v>0</v>
      </c>
      <c r="P2683">
        <f>IF(A2683="","",G2683*Rules!$B$13+H2683*Rules!$B$14+I2683*Rules!$B$15)</f>
        <v>0</v>
      </c>
      <c r="Q2683">
        <f>IF(A2683="","",IF(G2683&gt;=100,Rules!$B$18,IF(G2683&gt;=50,Rules!$B$17,IF(G2683&gt;=30,Rules!$B$16,0)))+IF(AND(F2683=1,D2683&lt;&gt;"BWL",G2683=0),Rules!$B$27,0))</f>
        <v>0</v>
      </c>
      <c r="R2683">
        <f>IF(A2683="","",J2683*Rules!$B$19+O2683*Rules!$B$22)</f>
        <v>0</v>
      </c>
      <c r="S2683">
        <f>IF(A2683="","",IF(J2683&gt;=4,Rules!$B$21,IF(J2683&gt;=3,Rules!$B$20,0)))</f>
        <v>0</v>
      </c>
      <c r="T2683">
        <f>IF(A2683="","",K2683*Rules!$B$23+L2683*Rules!$B$24+M2683*Rules!$B$25+N2683*Rules!$B$26)</f>
        <v>0</v>
      </c>
      <c r="U2683">
        <f t="shared" si="41"/>
        <v>0</v>
      </c>
    </row>
    <row r="2684" spans="1:21" x14ac:dyDescent="0.2">
      <c r="A2684" t="str">
        <f>MatchSquad!A2684</f>
        <v>M054</v>
      </c>
      <c r="B2684" t="str">
        <f>MatchSquad!B2684</f>
        <v>P133</v>
      </c>
      <c r="C2684" t="str">
        <f>MatchSquad!C2684</f>
        <v>N. Tilak Varma</v>
      </c>
      <c r="D2684" t="str">
        <f>MatchSquad!D2684</f>
        <v>BAT</v>
      </c>
      <c r="E2684" t="str">
        <f>MatchSquad!E2684</f>
        <v>MI</v>
      </c>
      <c r="F2684">
        <f>MatchSquad!G2684</f>
        <v>0</v>
      </c>
      <c r="G2684">
        <f>IF(A2684="","",SUMIFS(BallByBall!$I$2:$I$501,BallByBall!$B$2:$B$501,A2684,BallByBall!$F$2:$F$501,B2684))</f>
        <v>0</v>
      </c>
      <c r="H2684">
        <f>IF(A2684="","",COUNTIFS(BallByBall!$B$2:$B$501,A2684,BallByBall!$F$2:$F$501,B2684,BallByBall!$Q$2:$Q$501,1))</f>
        <v>0</v>
      </c>
      <c r="I2684">
        <f>IF(A2684="","",COUNTIFS(BallByBall!$B$2:$B$501,A2684,BallByBall!$F$2:$F$501,B2684,BallByBall!$R$2:$R$501,1))</f>
        <v>0</v>
      </c>
      <c r="J2684">
        <f>IF(A2684="","",SUMIFS(BallByBall!$T$2:$T$501,BallByBall!$B$2:$B$501,A2684,BallByBall!$H$2:$H$501,B2684))</f>
        <v>0</v>
      </c>
      <c r="K2684">
        <f>IF(A2684="","",SUMIFS(BallByBall!$U$2:$U$501,BallByBall!$B$2:$B$501,A2684,BallByBall!$P$2:$P$501,B2684))</f>
        <v>0</v>
      </c>
      <c r="L2684">
        <f>IF(A2684="","",SUMIFS(BallByBall!$V$2:$V$501,BallByBall!$B$2:$B$501,A2684,BallByBall!$P$2:$P$501,B2684))</f>
        <v>0</v>
      </c>
      <c r="M2684">
        <f>IF(A2684="","",SUMIFS(BallByBall!$W$2:$W$501,BallByBall!$B$2:$B$501,A2684,BallByBall!$P$2:$P$501,B2684))</f>
        <v>0</v>
      </c>
      <c r="N2684">
        <f>IF(A2684="","",SUMIFS(BallByBall!$X$2:$X$501,BallByBall!$B$2:$B$501,A2684,BallByBall!$P$2:$P$501,B2684))</f>
        <v>0</v>
      </c>
      <c r="O2684">
        <f>IF(A2684="","",SUMIFS(OverSummary!$G$2:$G$101,OverSummary!$A$2:$A$101,A2684,OverSummary!$D$2:$D$101,B2684))</f>
        <v>0</v>
      </c>
      <c r="P2684">
        <f>IF(A2684="","",G2684*Rules!$B$13+H2684*Rules!$B$14+I2684*Rules!$B$15)</f>
        <v>0</v>
      </c>
      <c r="Q2684">
        <f>IF(A2684="","",IF(G2684&gt;=100,Rules!$B$18,IF(G2684&gt;=50,Rules!$B$17,IF(G2684&gt;=30,Rules!$B$16,0)))+IF(AND(F2684=1,D2684&lt;&gt;"BWL",G2684=0),Rules!$B$27,0))</f>
        <v>0</v>
      </c>
      <c r="R2684">
        <f>IF(A2684="","",J2684*Rules!$B$19+O2684*Rules!$B$22)</f>
        <v>0</v>
      </c>
      <c r="S2684">
        <f>IF(A2684="","",IF(J2684&gt;=4,Rules!$B$21,IF(J2684&gt;=3,Rules!$B$20,0)))</f>
        <v>0</v>
      </c>
      <c r="T2684">
        <f>IF(A2684="","",K2684*Rules!$B$23+L2684*Rules!$B$24+M2684*Rules!$B$25+N2684*Rules!$B$26)</f>
        <v>0</v>
      </c>
      <c r="U2684">
        <f t="shared" si="41"/>
        <v>0</v>
      </c>
    </row>
    <row r="2685" spans="1:21" x14ac:dyDescent="0.2">
      <c r="A2685" t="str">
        <f>MatchSquad!A2685</f>
        <v>M054</v>
      </c>
      <c r="B2685" t="str">
        <f>MatchSquad!B2685</f>
        <v>P134</v>
      </c>
      <c r="C2685" t="str">
        <f>MatchSquad!C2685</f>
        <v>Hardik Pandya</v>
      </c>
      <c r="D2685" t="str">
        <f>MatchSquad!D2685</f>
        <v>AR</v>
      </c>
      <c r="E2685" t="str">
        <f>MatchSquad!E2685</f>
        <v>MI</v>
      </c>
      <c r="F2685">
        <f>MatchSquad!G2685</f>
        <v>0</v>
      </c>
      <c r="G2685">
        <f>IF(A2685="","",SUMIFS(BallByBall!$I$2:$I$501,BallByBall!$B$2:$B$501,A2685,BallByBall!$F$2:$F$501,B2685))</f>
        <v>0</v>
      </c>
      <c r="H2685">
        <f>IF(A2685="","",COUNTIFS(BallByBall!$B$2:$B$501,A2685,BallByBall!$F$2:$F$501,B2685,BallByBall!$Q$2:$Q$501,1))</f>
        <v>0</v>
      </c>
      <c r="I2685">
        <f>IF(A2685="","",COUNTIFS(BallByBall!$B$2:$B$501,A2685,BallByBall!$F$2:$F$501,B2685,BallByBall!$R$2:$R$501,1))</f>
        <v>0</v>
      </c>
      <c r="J2685">
        <f>IF(A2685="","",SUMIFS(BallByBall!$T$2:$T$501,BallByBall!$B$2:$B$501,A2685,BallByBall!$H$2:$H$501,B2685))</f>
        <v>0</v>
      </c>
      <c r="K2685">
        <f>IF(A2685="","",SUMIFS(BallByBall!$U$2:$U$501,BallByBall!$B$2:$B$501,A2685,BallByBall!$P$2:$P$501,B2685))</f>
        <v>0</v>
      </c>
      <c r="L2685">
        <f>IF(A2685="","",SUMIFS(BallByBall!$V$2:$V$501,BallByBall!$B$2:$B$501,A2685,BallByBall!$P$2:$P$501,B2685))</f>
        <v>0</v>
      </c>
      <c r="M2685">
        <f>IF(A2685="","",SUMIFS(BallByBall!$W$2:$W$501,BallByBall!$B$2:$B$501,A2685,BallByBall!$P$2:$P$501,B2685))</f>
        <v>0</v>
      </c>
      <c r="N2685">
        <f>IF(A2685="","",SUMIFS(BallByBall!$X$2:$X$501,BallByBall!$B$2:$B$501,A2685,BallByBall!$P$2:$P$501,B2685))</f>
        <v>0</v>
      </c>
      <c r="O2685">
        <f>IF(A2685="","",SUMIFS(OverSummary!$G$2:$G$101,OverSummary!$A$2:$A$101,A2685,OverSummary!$D$2:$D$101,B2685))</f>
        <v>0</v>
      </c>
      <c r="P2685">
        <f>IF(A2685="","",G2685*Rules!$B$13+H2685*Rules!$B$14+I2685*Rules!$B$15)</f>
        <v>0</v>
      </c>
      <c r="Q2685">
        <f>IF(A2685="","",IF(G2685&gt;=100,Rules!$B$18,IF(G2685&gt;=50,Rules!$B$17,IF(G2685&gt;=30,Rules!$B$16,0)))+IF(AND(F2685=1,D2685&lt;&gt;"BWL",G2685=0),Rules!$B$27,0))</f>
        <v>0</v>
      </c>
      <c r="R2685">
        <f>IF(A2685="","",J2685*Rules!$B$19+O2685*Rules!$B$22)</f>
        <v>0</v>
      </c>
      <c r="S2685">
        <f>IF(A2685="","",IF(J2685&gt;=4,Rules!$B$21,IF(J2685&gt;=3,Rules!$B$20,0)))</f>
        <v>0</v>
      </c>
      <c r="T2685">
        <f>IF(A2685="","",K2685*Rules!$B$23+L2685*Rules!$B$24+M2685*Rules!$B$25+N2685*Rules!$B$26)</f>
        <v>0</v>
      </c>
      <c r="U2685">
        <f t="shared" si="41"/>
        <v>0</v>
      </c>
    </row>
    <row r="2686" spans="1:21" x14ac:dyDescent="0.2">
      <c r="A2686" t="str">
        <f>MatchSquad!A2686</f>
        <v>M054</v>
      </c>
      <c r="B2686" t="str">
        <f>MatchSquad!B2686</f>
        <v>P135</v>
      </c>
      <c r="C2686" t="str">
        <f>MatchSquad!C2686</f>
        <v>Naman Dhir</v>
      </c>
      <c r="D2686" t="str">
        <f>MatchSquad!D2686</f>
        <v>AR</v>
      </c>
      <c r="E2686" t="str">
        <f>MatchSquad!E2686</f>
        <v>MI</v>
      </c>
      <c r="F2686">
        <f>MatchSquad!G2686</f>
        <v>0</v>
      </c>
      <c r="G2686">
        <f>IF(A2686="","",SUMIFS(BallByBall!$I$2:$I$501,BallByBall!$B$2:$B$501,A2686,BallByBall!$F$2:$F$501,B2686))</f>
        <v>0</v>
      </c>
      <c r="H2686">
        <f>IF(A2686="","",COUNTIFS(BallByBall!$B$2:$B$501,A2686,BallByBall!$F$2:$F$501,B2686,BallByBall!$Q$2:$Q$501,1))</f>
        <v>0</v>
      </c>
      <c r="I2686">
        <f>IF(A2686="","",COUNTIFS(BallByBall!$B$2:$B$501,A2686,BallByBall!$F$2:$F$501,B2686,BallByBall!$R$2:$R$501,1))</f>
        <v>0</v>
      </c>
      <c r="J2686">
        <f>IF(A2686="","",SUMIFS(BallByBall!$T$2:$T$501,BallByBall!$B$2:$B$501,A2686,BallByBall!$H$2:$H$501,B2686))</f>
        <v>0</v>
      </c>
      <c r="K2686">
        <f>IF(A2686="","",SUMIFS(BallByBall!$U$2:$U$501,BallByBall!$B$2:$B$501,A2686,BallByBall!$P$2:$P$501,B2686))</f>
        <v>0</v>
      </c>
      <c r="L2686">
        <f>IF(A2686="","",SUMIFS(BallByBall!$V$2:$V$501,BallByBall!$B$2:$B$501,A2686,BallByBall!$P$2:$P$501,B2686))</f>
        <v>0</v>
      </c>
      <c r="M2686">
        <f>IF(A2686="","",SUMIFS(BallByBall!$W$2:$W$501,BallByBall!$B$2:$B$501,A2686,BallByBall!$P$2:$P$501,B2686))</f>
        <v>0</v>
      </c>
      <c r="N2686">
        <f>IF(A2686="","",SUMIFS(BallByBall!$X$2:$X$501,BallByBall!$B$2:$B$501,A2686,BallByBall!$P$2:$P$501,B2686))</f>
        <v>0</v>
      </c>
      <c r="O2686">
        <f>IF(A2686="","",SUMIFS(OverSummary!$G$2:$G$101,OverSummary!$A$2:$A$101,A2686,OverSummary!$D$2:$D$101,B2686))</f>
        <v>0</v>
      </c>
      <c r="P2686">
        <f>IF(A2686="","",G2686*Rules!$B$13+H2686*Rules!$B$14+I2686*Rules!$B$15)</f>
        <v>0</v>
      </c>
      <c r="Q2686">
        <f>IF(A2686="","",IF(G2686&gt;=100,Rules!$B$18,IF(G2686&gt;=50,Rules!$B$17,IF(G2686&gt;=30,Rules!$B$16,0)))+IF(AND(F2686=1,D2686&lt;&gt;"BWL",G2686=0),Rules!$B$27,0))</f>
        <v>0</v>
      </c>
      <c r="R2686">
        <f>IF(A2686="","",J2686*Rules!$B$19+O2686*Rules!$B$22)</f>
        <v>0</v>
      </c>
      <c r="S2686">
        <f>IF(A2686="","",IF(J2686&gt;=4,Rules!$B$21,IF(J2686&gt;=3,Rules!$B$20,0)))</f>
        <v>0</v>
      </c>
      <c r="T2686">
        <f>IF(A2686="","",K2686*Rules!$B$23+L2686*Rules!$B$24+M2686*Rules!$B$25+N2686*Rules!$B$26)</f>
        <v>0</v>
      </c>
      <c r="U2686">
        <f t="shared" si="41"/>
        <v>0</v>
      </c>
    </row>
    <row r="2687" spans="1:21" x14ac:dyDescent="0.2">
      <c r="A2687" t="str">
        <f>MatchSquad!A2687</f>
        <v>M054</v>
      </c>
      <c r="B2687" t="str">
        <f>MatchSquad!B2687</f>
        <v>P136</v>
      </c>
      <c r="C2687" t="str">
        <f>MatchSquad!C2687</f>
        <v>Mitchell Santner</v>
      </c>
      <c r="D2687" t="str">
        <f>MatchSquad!D2687</f>
        <v>AR</v>
      </c>
      <c r="E2687" t="str">
        <f>MatchSquad!E2687</f>
        <v>MI</v>
      </c>
      <c r="F2687">
        <f>MatchSquad!G2687</f>
        <v>0</v>
      </c>
      <c r="G2687">
        <f>IF(A2687="","",SUMIFS(BallByBall!$I$2:$I$501,BallByBall!$B$2:$B$501,A2687,BallByBall!$F$2:$F$501,B2687))</f>
        <v>0</v>
      </c>
      <c r="H2687">
        <f>IF(A2687="","",COUNTIFS(BallByBall!$B$2:$B$501,A2687,BallByBall!$F$2:$F$501,B2687,BallByBall!$Q$2:$Q$501,1))</f>
        <v>0</v>
      </c>
      <c r="I2687">
        <f>IF(A2687="","",COUNTIFS(BallByBall!$B$2:$B$501,A2687,BallByBall!$F$2:$F$501,B2687,BallByBall!$R$2:$R$501,1))</f>
        <v>0</v>
      </c>
      <c r="J2687">
        <f>IF(A2687="","",SUMIFS(BallByBall!$T$2:$T$501,BallByBall!$B$2:$B$501,A2687,BallByBall!$H$2:$H$501,B2687))</f>
        <v>0</v>
      </c>
      <c r="K2687">
        <f>IF(A2687="","",SUMIFS(BallByBall!$U$2:$U$501,BallByBall!$B$2:$B$501,A2687,BallByBall!$P$2:$P$501,B2687))</f>
        <v>0</v>
      </c>
      <c r="L2687">
        <f>IF(A2687="","",SUMIFS(BallByBall!$V$2:$V$501,BallByBall!$B$2:$B$501,A2687,BallByBall!$P$2:$P$501,B2687))</f>
        <v>0</v>
      </c>
      <c r="M2687">
        <f>IF(A2687="","",SUMIFS(BallByBall!$W$2:$W$501,BallByBall!$B$2:$B$501,A2687,BallByBall!$P$2:$P$501,B2687))</f>
        <v>0</v>
      </c>
      <c r="N2687">
        <f>IF(A2687="","",SUMIFS(BallByBall!$X$2:$X$501,BallByBall!$B$2:$B$501,A2687,BallByBall!$P$2:$P$501,B2687))</f>
        <v>0</v>
      </c>
      <c r="O2687">
        <f>IF(A2687="","",SUMIFS(OverSummary!$G$2:$G$101,OverSummary!$A$2:$A$101,A2687,OverSummary!$D$2:$D$101,B2687))</f>
        <v>0</v>
      </c>
      <c r="P2687">
        <f>IF(A2687="","",G2687*Rules!$B$13+H2687*Rules!$B$14+I2687*Rules!$B$15)</f>
        <v>0</v>
      </c>
      <c r="Q2687">
        <f>IF(A2687="","",IF(G2687&gt;=100,Rules!$B$18,IF(G2687&gt;=50,Rules!$B$17,IF(G2687&gt;=30,Rules!$B$16,0)))+IF(AND(F2687=1,D2687&lt;&gt;"BWL",G2687=0),Rules!$B$27,0))</f>
        <v>0</v>
      </c>
      <c r="R2687">
        <f>IF(A2687="","",J2687*Rules!$B$19+O2687*Rules!$B$22)</f>
        <v>0</v>
      </c>
      <c r="S2687">
        <f>IF(A2687="","",IF(J2687&gt;=4,Rules!$B$21,IF(J2687&gt;=3,Rules!$B$20,0)))</f>
        <v>0</v>
      </c>
      <c r="T2687">
        <f>IF(A2687="","",K2687*Rules!$B$23+L2687*Rules!$B$24+M2687*Rules!$B$25+N2687*Rules!$B$26)</f>
        <v>0</v>
      </c>
      <c r="U2687">
        <f t="shared" si="41"/>
        <v>0</v>
      </c>
    </row>
    <row r="2688" spans="1:21" x14ac:dyDescent="0.2">
      <c r="A2688" t="str">
        <f>MatchSquad!A2688</f>
        <v>M054</v>
      </c>
      <c r="B2688" t="str">
        <f>MatchSquad!B2688</f>
        <v>P137</v>
      </c>
      <c r="C2688" t="str">
        <f>MatchSquad!C2688</f>
        <v>Raj Angad Bawa</v>
      </c>
      <c r="D2688" t="str">
        <f>MatchSquad!D2688</f>
        <v>AR</v>
      </c>
      <c r="E2688" t="str">
        <f>MatchSquad!E2688</f>
        <v>MI</v>
      </c>
      <c r="F2688">
        <f>MatchSquad!G2688</f>
        <v>0</v>
      </c>
      <c r="G2688">
        <f>IF(A2688="","",SUMIFS(BallByBall!$I$2:$I$501,BallByBall!$B$2:$B$501,A2688,BallByBall!$F$2:$F$501,B2688))</f>
        <v>0</v>
      </c>
      <c r="H2688">
        <f>IF(A2688="","",COUNTIFS(BallByBall!$B$2:$B$501,A2688,BallByBall!$F$2:$F$501,B2688,BallByBall!$Q$2:$Q$501,1))</f>
        <v>0</v>
      </c>
      <c r="I2688">
        <f>IF(A2688="","",COUNTIFS(BallByBall!$B$2:$B$501,A2688,BallByBall!$F$2:$F$501,B2688,BallByBall!$R$2:$R$501,1))</f>
        <v>0</v>
      </c>
      <c r="J2688">
        <f>IF(A2688="","",SUMIFS(BallByBall!$T$2:$T$501,BallByBall!$B$2:$B$501,A2688,BallByBall!$H$2:$H$501,B2688))</f>
        <v>0</v>
      </c>
      <c r="K2688">
        <f>IF(A2688="","",SUMIFS(BallByBall!$U$2:$U$501,BallByBall!$B$2:$B$501,A2688,BallByBall!$P$2:$P$501,B2688))</f>
        <v>0</v>
      </c>
      <c r="L2688">
        <f>IF(A2688="","",SUMIFS(BallByBall!$V$2:$V$501,BallByBall!$B$2:$B$501,A2688,BallByBall!$P$2:$P$501,B2688))</f>
        <v>0</v>
      </c>
      <c r="M2688">
        <f>IF(A2688="","",SUMIFS(BallByBall!$W$2:$W$501,BallByBall!$B$2:$B$501,A2688,BallByBall!$P$2:$P$501,B2688))</f>
        <v>0</v>
      </c>
      <c r="N2688">
        <f>IF(A2688="","",SUMIFS(BallByBall!$X$2:$X$501,BallByBall!$B$2:$B$501,A2688,BallByBall!$P$2:$P$501,B2688))</f>
        <v>0</v>
      </c>
      <c r="O2688">
        <f>IF(A2688="","",SUMIFS(OverSummary!$G$2:$G$101,OverSummary!$A$2:$A$101,A2688,OverSummary!$D$2:$D$101,B2688))</f>
        <v>0</v>
      </c>
      <c r="P2688">
        <f>IF(A2688="","",G2688*Rules!$B$13+H2688*Rules!$B$14+I2688*Rules!$B$15)</f>
        <v>0</v>
      </c>
      <c r="Q2688">
        <f>IF(A2688="","",IF(G2688&gt;=100,Rules!$B$18,IF(G2688&gt;=50,Rules!$B$17,IF(G2688&gt;=30,Rules!$B$16,0)))+IF(AND(F2688=1,D2688&lt;&gt;"BWL",G2688=0),Rules!$B$27,0))</f>
        <v>0</v>
      </c>
      <c r="R2688">
        <f>IF(A2688="","",J2688*Rules!$B$19+O2688*Rules!$B$22)</f>
        <v>0</v>
      </c>
      <c r="S2688">
        <f>IF(A2688="","",IF(J2688&gt;=4,Rules!$B$21,IF(J2688&gt;=3,Rules!$B$20,0)))</f>
        <v>0</v>
      </c>
      <c r="T2688">
        <f>IF(A2688="","",K2688*Rules!$B$23+L2688*Rules!$B$24+M2688*Rules!$B$25+N2688*Rules!$B$26)</f>
        <v>0</v>
      </c>
      <c r="U2688">
        <f t="shared" si="41"/>
        <v>0</v>
      </c>
    </row>
    <row r="2689" spans="1:21" x14ac:dyDescent="0.2">
      <c r="A2689" t="str">
        <f>MatchSquad!A2689</f>
        <v>M054</v>
      </c>
      <c r="B2689" t="str">
        <f>MatchSquad!B2689</f>
        <v>P138</v>
      </c>
      <c r="C2689" t="str">
        <f>MatchSquad!C2689</f>
        <v>Atharva Ankolekar</v>
      </c>
      <c r="D2689" t="str">
        <f>MatchSquad!D2689</f>
        <v>AR</v>
      </c>
      <c r="E2689" t="str">
        <f>MatchSquad!E2689</f>
        <v>MI</v>
      </c>
      <c r="F2689">
        <f>MatchSquad!G2689</f>
        <v>0</v>
      </c>
      <c r="G2689">
        <f>IF(A2689="","",SUMIFS(BallByBall!$I$2:$I$501,BallByBall!$B$2:$B$501,A2689,BallByBall!$F$2:$F$501,B2689))</f>
        <v>0</v>
      </c>
      <c r="H2689">
        <f>IF(A2689="","",COUNTIFS(BallByBall!$B$2:$B$501,A2689,BallByBall!$F$2:$F$501,B2689,BallByBall!$Q$2:$Q$501,1))</f>
        <v>0</v>
      </c>
      <c r="I2689">
        <f>IF(A2689="","",COUNTIFS(BallByBall!$B$2:$B$501,A2689,BallByBall!$F$2:$F$501,B2689,BallByBall!$R$2:$R$501,1))</f>
        <v>0</v>
      </c>
      <c r="J2689">
        <f>IF(A2689="","",SUMIFS(BallByBall!$T$2:$T$501,BallByBall!$B$2:$B$501,A2689,BallByBall!$H$2:$H$501,B2689))</f>
        <v>0</v>
      </c>
      <c r="K2689">
        <f>IF(A2689="","",SUMIFS(BallByBall!$U$2:$U$501,BallByBall!$B$2:$B$501,A2689,BallByBall!$P$2:$P$501,B2689))</f>
        <v>0</v>
      </c>
      <c r="L2689">
        <f>IF(A2689="","",SUMIFS(BallByBall!$V$2:$V$501,BallByBall!$B$2:$B$501,A2689,BallByBall!$P$2:$P$501,B2689))</f>
        <v>0</v>
      </c>
      <c r="M2689">
        <f>IF(A2689="","",SUMIFS(BallByBall!$W$2:$W$501,BallByBall!$B$2:$B$501,A2689,BallByBall!$P$2:$P$501,B2689))</f>
        <v>0</v>
      </c>
      <c r="N2689">
        <f>IF(A2689="","",SUMIFS(BallByBall!$X$2:$X$501,BallByBall!$B$2:$B$501,A2689,BallByBall!$P$2:$P$501,B2689))</f>
        <v>0</v>
      </c>
      <c r="O2689">
        <f>IF(A2689="","",SUMIFS(OverSummary!$G$2:$G$101,OverSummary!$A$2:$A$101,A2689,OverSummary!$D$2:$D$101,B2689))</f>
        <v>0</v>
      </c>
      <c r="P2689">
        <f>IF(A2689="","",G2689*Rules!$B$13+H2689*Rules!$B$14+I2689*Rules!$B$15)</f>
        <v>0</v>
      </c>
      <c r="Q2689">
        <f>IF(A2689="","",IF(G2689&gt;=100,Rules!$B$18,IF(G2689&gt;=50,Rules!$B$17,IF(G2689&gt;=30,Rules!$B$16,0)))+IF(AND(F2689=1,D2689&lt;&gt;"BWL",G2689=0),Rules!$B$27,0))</f>
        <v>0</v>
      </c>
      <c r="R2689">
        <f>IF(A2689="","",J2689*Rules!$B$19+O2689*Rules!$B$22)</f>
        <v>0</v>
      </c>
      <c r="S2689">
        <f>IF(A2689="","",IF(J2689&gt;=4,Rules!$B$21,IF(J2689&gt;=3,Rules!$B$20,0)))</f>
        <v>0</v>
      </c>
      <c r="T2689">
        <f>IF(A2689="","",K2689*Rules!$B$23+L2689*Rules!$B$24+M2689*Rules!$B$25+N2689*Rules!$B$26)</f>
        <v>0</v>
      </c>
      <c r="U2689">
        <f t="shared" si="41"/>
        <v>0</v>
      </c>
    </row>
    <row r="2690" spans="1:21" x14ac:dyDescent="0.2">
      <c r="A2690" t="str">
        <f>MatchSquad!A2690</f>
        <v>M054</v>
      </c>
      <c r="B2690" t="str">
        <f>MatchSquad!B2690</f>
        <v>P139</v>
      </c>
      <c r="C2690" t="str">
        <f>MatchSquad!C2690</f>
        <v>Mayank Rawat</v>
      </c>
      <c r="D2690" t="str">
        <f>MatchSquad!D2690</f>
        <v>AR</v>
      </c>
      <c r="E2690" t="str">
        <f>MatchSquad!E2690</f>
        <v>MI</v>
      </c>
      <c r="F2690">
        <f>MatchSquad!G2690</f>
        <v>0</v>
      </c>
      <c r="G2690">
        <f>IF(A2690="","",SUMIFS(BallByBall!$I$2:$I$501,BallByBall!$B$2:$B$501,A2690,BallByBall!$F$2:$F$501,B2690))</f>
        <v>0</v>
      </c>
      <c r="H2690">
        <f>IF(A2690="","",COUNTIFS(BallByBall!$B$2:$B$501,A2690,BallByBall!$F$2:$F$501,B2690,BallByBall!$Q$2:$Q$501,1))</f>
        <v>0</v>
      </c>
      <c r="I2690">
        <f>IF(A2690="","",COUNTIFS(BallByBall!$B$2:$B$501,A2690,BallByBall!$F$2:$F$501,B2690,BallByBall!$R$2:$R$501,1))</f>
        <v>0</v>
      </c>
      <c r="J2690">
        <f>IF(A2690="","",SUMIFS(BallByBall!$T$2:$T$501,BallByBall!$B$2:$B$501,A2690,BallByBall!$H$2:$H$501,B2690))</f>
        <v>0</v>
      </c>
      <c r="K2690">
        <f>IF(A2690="","",SUMIFS(BallByBall!$U$2:$U$501,BallByBall!$B$2:$B$501,A2690,BallByBall!$P$2:$P$501,B2690))</f>
        <v>0</v>
      </c>
      <c r="L2690">
        <f>IF(A2690="","",SUMIFS(BallByBall!$V$2:$V$501,BallByBall!$B$2:$B$501,A2690,BallByBall!$P$2:$P$501,B2690))</f>
        <v>0</v>
      </c>
      <c r="M2690">
        <f>IF(A2690="","",SUMIFS(BallByBall!$W$2:$W$501,BallByBall!$B$2:$B$501,A2690,BallByBall!$P$2:$P$501,B2690))</f>
        <v>0</v>
      </c>
      <c r="N2690">
        <f>IF(A2690="","",SUMIFS(BallByBall!$X$2:$X$501,BallByBall!$B$2:$B$501,A2690,BallByBall!$P$2:$P$501,B2690))</f>
        <v>0</v>
      </c>
      <c r="O2690">
        <f>IF(A2690="","",SUMIFS(OverSummary!$G$2:$G$101,OverSummary!$A$2:$A$101,A2690,OverSummary!$D$2:$D$101,B2690))</f>
        <v>0</v>
      </c>
      <c r="P2690">
        <f>IF(A2690="","",G2690*Rules!$B$13+H2690*Rules!$B$14+I2690*Rules!$B$15)</f>
        <v>0</v>
      </c>
      <c r="Q2690">
        <f>IF(A2690="","",IF(G2690&gt;=100,Rules!$B$18,IF(G2690&gt;=50,Rules!$B$17,IF(G2690&gt;=30,Rules!$B$16,0)))+IF(AND(F2690=1,D2690&lt;&gt;"BWL",G2690=0),Rules!$B$27,0))</f>
        <v>0</v>
      </c>
      <c r="R2690">
        <f>IF(A2690="","",J2690*Rules!$B$19+O2690*Rules!$B$22)</f>
        <v>0</v>
      </c>
      <c r="S2690">
        <f>IF(A2690="","",IF(J2690&gt;=4,Rules!$B$21,IF(J2690&gt;=3,Rules!$B$20,0)))</f>
        <v>0</v>
      </c>
      <c r="T2690">
        <f>IF(A2690="","",K2690*Rules!$B$23+L2690*Rules!$B$24+M2690*Rules!$B$25+N2690*Rules!$B$26)</f>
        <v>0</v>
      </c>
      <c r="U2690">
        <f t="shared" ref="U2690:U2753" si="42">IF(A2690="","",P2690+Q2690+R2690+S2690+T2690)</f>
        <v>0</v>
      </c>
    </row>
    <row r="2691" spans="1:21" x14ac:dyDescent="0.2">
      <c r="A2691" t="str">
        <f>MatchSquad!A2691</f>
        <v>M054</v>
      </c>
      <c r="B2691" t="str">
        <f>MatchSquad!B2691</f>
        <v>P140</v>
      </c>
      <c r="C2691" t="str">
        <f>MatchSquad!C2691</f>
        <v>Corbin Bosch</v>
      </c>
      <c r="D2691" t="str">
        <f>MatchSquad!D2691</f>
        <v>AR</v>
      </c>
      <c r="E2691" t="str">
        <f>MatchSquad!E2691</f>
        <v>MI</v>
      </c>
      <c r="F2691">
        <f>MatchSquad!G2691</f>
        <v>0</v>
      </c>
      <c r="G2691">
        <f>IF(A2691="","",SUMIFS(BallByBall!$I$2:$I$501,BallByBall!$B$2:$B$501,A2691,BallByBall!$F$2:$F$501,B2691))</f>
        <v>0</v>
      </c>
      <c r="H2691">
        <f>IF(A2691="","",COUNTIFS(BallByBall!$B$2:$B$501,A2691,BallByBall!$F$2:$F$501,B2691,BallByBall!$Q$2:$Q$501,1))</f>
        <v>0</v>
      </c>
      <c r="I2691">
        <f>IF(A2691="","",COUNTIFS(BallByBall!$B$2:$B$501,A2691,BallByBall!$F$2:$F$501,B2691,BallByBall!$R$2:$R$501,1))</f>
        <v>0</v>
      </c>
      <c r="J2691">
        <f>IF(A2691="","",SUMIFS(BallByBall!$T$2:$T$501,BallByBall!$B$2:$B$501,A2691,BallByBall!$H$2:$H$501,B2691))</f>
        <v>0</v>
      </c>
      <c r="K2691">
        <f>IF(A2691="","",SUMIFS(BallByBall!$U$2:$U$501,BallByBall!$B$2:$B$501,A2691,BallByBall!$P$2:$P$501,B2691))</f>
        <v>0</v>
      </c>
      <c r="L2691">
        <f>IF(A2691="","",SUMIFS(BallByBall!$V$2:$V$501,BallByBall!$B$2:$B$501,A2691,BallByBall!$P$2:$P$501,B2691))</f>
        <v>0</v>
      </c>
      <c r="M2691">
        <f>IF(A2691="","",SUMIFS(BallByBall!$W$2:$W$501,BallByBall!$B$2:$B$501,A2691,BallByBall!$P$2:$P$501,B2691))</f>
        <v>0</v>
      </c>
      <c r="N2691">
        <f>IF(A2691="","",SUMIFS(BallByBall!$X$2:$X$501,BallByBall!$B$2:$B$501,A2691,BallByBall!$P$2:$P$501,B2691))</f>
        <v>0</v>
      </c>
      <c r="O2691">
        <f>IF(A2691="","",SUMIFS(OverSummary!$G$2:$G$101,OverSummary!$A$2:$A$101,A2691,OverSummary!$D$2:$D$101,B2691))</f>
        <v>0</v>
      </c>
      <c r="P2691">
        <f>IF(A2691="","",G2691*Rules!$B$13+H2691*Rules!$B$14+I2691*Rules!$B$15)</f>
        <v>0</v>
      </c>
      <c r="Q2691">
        <f>IF(A2691="","",IF(G2691&gt;=100,Rules!$B$18,IF(G2691&gt;=50,Rules!$B$17,IF(G2691&gt;=30,Rules!$B$16,0)))+IF(AND(F2691=1,D2691&lt;&gt;"BWL",G2691=0),Rules!$B$27,0))</f>
        <v>0</v>
      </c>
      <c r="R2691">
        <f>IF(A2691="","",J2691*Rules!$B$19+O2691*Rules!$B$22)</f>
        <v>0</v>
      </c>
      <c r="S2691">
        <f>IF(A2691="","",IF(J2691&gt;=4,Rules!$B$21,IF(J2691&gt;=3,Rules!$B$20,0)))</f>
        <v>0</v>
      </c>
      <c r="T2691">
        <f>IF(A2691="","",K2691*Rules!$B$23+L2691*Rules!$B$24+M2691*Rules!$B$25+N2691*Rules!$B$26)</f>
        <v>0</v>
      </c>
      <c r="U2691">
        <f t="shared" si="42"/>
        <v>0</v>
      </c>
    </row>
    <row r="2692" spans="1:21" x14ac:dyDescent="0.2">
      <c r="A2692" t="str">
        <f>MatchSquad!A2692</f>
        <v>M054</v>
      </c>
      <c r="B2692" t="str">
        <f>MatchSquad!B2692</f>
        <v>P141</v>
      </c>
      <c r="C2692" t="str">
        <f>MatchSquad!C2692</f>
        <v>Will Jacks</v>
      </c>
      <c r="D2692" t="str">
        <f>MatchSquad!D2692</f>
        <v>AR</v>
      </c>
      <c r="E2692" t="str">
        <f>MatchSquad!E2692</f>
        <v>MI</v>
      </c>
      <c r="F2692">
        <f>MatchSquad!G2692</f>
        <v>0</v>
      </c>
      <c r="G2692">
        <f>IF(A2692="","",SUMIFS(BallByBall!$I$2:$I$501,BallByBall!$B$2:$B$501,A2692,BallByBall!$F$2:$F$501,B2692))</f>
        <v>0</v>
      </c>
      <c r="H2692">
        <f>IF(A2692="","",COUNTIFS(BallByBall!$B$2:$B$501,A2692,BallByBall!$F$2:$F$501,B2692,BallByBall!$Q$2:$Q$501,1))</f>
        <v>0</v>
      </c>
      <c r="I2692">
        <f>IF(A2692="","",COUNTIFS(BallByBall!$B$2:$B$501,A2692,BallByBall!$F$2:$F$501,B2692,BallByBall!$R$2:$R$501,1))</f>
        <v>0</v>
      </c>
      <c r="J2692">
        <f>IF(A2692="","",SUMIFS(BallByBall!$T$2:$T$501,BallByBall!$B$2:$B$501,A2692,BallByBall!$H$2:$H$501,B2692))</f>
        <v>0</v>
      </c>
      <c r="K2692">
        <f>IF(A2692="","",SUMIFS(BallByBall!$U$2:$U$501,BallByBall!$B$2:$B$501,A2692,BallByBall!$P$2:$P$501,B2692))</f>
        <v>0</v>
      </c>
      <c r="L2692">
        <f>IF(A2692="","",SUMIFS(BallByBall!$V$2:$V$501,BallByBall!$B$2:$B$501,A2692,BallByBall!$P$2:$P$501,B2692))</f>
        <v>0</v>
      </c>
      <c r="M2692">
        <f>IF(A2692="","",SUMIFS(BallByBall!$W$2:$W$501,BallByBall!$B$2:$B$501,A2692,BallByBall!$P$2:$P$501,B2692))</f>
        <v>0</v>
      </c>
      <c r="N2692">
        <f>IF(A2692="","",SUMIFS(BallByBall!$X$2:$X$501,BallByBall!$B$2:$B$501,A2692,BallByBall!$P$2:$P$501,B2692))</f>
        <v>0</v>
      </c>
      <c r="O2692">
        <f>IF(A2692="","",SUMIFS(OverSummary!$G$2:$G$101,OverSummary!$A$2:$A$101,A2692,OverSummary!$D$2:$D$101,B2692))</f>
        <v>0</v>
      </c>
      <c r="P2692">
        <f>IF(A2692="","",G2692*Rules!$B$13+H2692*Rules!$B$14+I2692*Rules!$B$15)</f>
        <v>0</v>
      </c>
      <c r="Q2692">
        <f>IF(A2692="","",IF(G2692&gt;=100,Rules!$B$18,IF(G2692&gt;=50,Rules!$B$17,IF(G2692&gt;=30,Rules!$B$16,0)))+IF(AND(F2692=1,D2692&lt;&gt;"BWL",G2692=0),Rules!$B$27,0))</f>
        <v>0</v>
      </c>
      <c r="R2692">
        <f>IF(A2692="","",J2692*Rules!$B$19+O2692*Rules!$B$22)</f>
        <v>0</v>
      </c>
      <c r="S2692">
        <f>IF(A2692="","",IF(J2692&gt;=4,Rules!$B$21,IF(J2692&gt;=3,Rules!$B$20,0)))</f>
        <v>0</v>
      </c>
      <c r="T2692">
        <f>IF(A2692="","",K2692*Rules!$B$23+L2692*Rules!$B$24+M2692*Rules!$B$25+N2692*Rules!$B$26)</f>
        <v>0</v>
      </c>
      <c r="U2692">
        <f t="shared" si="42"/>
        <v>0</v>
      </c>
    </row>
    <row r="2693" spans="1:21" x14ac:dyDescent="0.2">
      <c r="A2693" t="str">
        <f>MatchSquad!A2693</f>
        <v>M054</v>
      </c>
      <c r="B2693" t="str">
        <f>MatchSquad!B2693</f>
        <v>P142</v>
      </c>
      <c r="C2693" t="str">
        <f>MatchSquad!C2693</f>
        <v>Shardul Thakur</v>
      </c>
      <c r="D2693" t="str">
        <f>MatchSquad!D2693</f>
        <v>AR</v>
      </c>
      <c r="E2693" t="str">
        <f>MatchSquad!E2693</f>
        <v>MI</v>
      </c>
      <c r="F2693">
        <f>MatchSquad!G2693</f>
        <v>0</v>
      </c>
      <c r="G2693">
        <f>IF(A2693="","",SUMIFS(BallByBall!$I$2:$I$501,BallByBall!$B$2:$B$501,A2693,BallByBall!$F$2:$F$501,B2693))</f>
        <v>0</v>
      </c>
      <c r="H2693">
        <f>IF(A2693="","",COUNTIFS(BallByBall!$B$2:$B$501,A2693,BallByBall!$F$2:$F$501,B2693,BallByBall!$Q$2:$Q$501,1))</f>
        <v>0</v>
      </c>
      <c r="I2693">
        <f>IF(A2693="","",COUNTIFS(BallByBall!$B$2:$B$501,A2693,BallByBall!$F$2:$F$501,B2693,BallByBall!$R$2:$R$501,1))</f>
        <v>0</v>
      </c>
      <c r="J2693">
        <f>IF(A2693="","",SUMIFS(BallByBall!$T$2:$T$501,BallByBall!$B$2:$B$501,A2693,BallByBall!$H$2:$H$501,B2693))</f>
        <v>0</v>
      </c>
      <c r="K2693">
        <f>IF(A2693="","",SUMIFS(BallByBall!$U$2:$U$501,BallByBall!$B$2:$B$501,A2693,BallByBall!$P$2:$P$501,B2693))</f>
        <v>0</v>
      </c>
      <c r="L2693">
        <f>IF(A2693="","",SUMIFS(BallByBall!$V$2:$V$501,BallByBall!$B$2:$B$501,A2693,BallByBall!$P$2:$P$501,B2693))</f>
        <v>0</v>
      </c>
      <c r="M2693">
        <f>IF(A2693="","",SUMIFS(BallByBall!$W$2:$W$501,BallByBall!$B$2:$B$501,A2693,BallByBall!$P$2:$P$501,B2693))</f>
        <v>0</v>
      </c>
      <c r="N2693">
        <f>IF(A2693="","",SUMIFS(BallByBall!$X$2:$X$501,BallByBall!$B$2:$B$501,A2693,BallByBall!$P$2:$P$501,B2693))</f>
        <v>0</v>
      </c>
      <c r="O2693">
        <f>IF(A2693="","",SUMIFS(OverSummary!$G$2:$G$101,OverSummary!$A$2:$A$101,A2693,OverSummary!$D$2:$D$101,B2693))</f>
        <v>0</v>
      </c>
      <c r="P2693">
        <f>IF(A2693="","",G2693*Rules!$B$13+H2693*Rules!$B$14+I2693*Rules!$B$15)</f>
        <v>0</v>
      </c>
      <c r="Q2693">
        <f>IF(A2693="","",IF(G2693&gt;=100,Rules!$B$18,IF(G2693&gt;=50,Rules!$B$17,IF(G2693&gt;=30,Rules!$B$16,0)))+IF(AND(F2693=1,D2693&lt;&gt;"BWL",G2693=0),Rules!$B$27,0))</f>
        <v>0</v>
      </c>
      <c r="R2693">
        <f>IF(A2693="","",J2693*Rules!$B$19+O2693*Rules!$B$22)</f>
        <v>0</v>
      </c>
      <c r="S2693">
        <f>IF(A2693="","",IF(J2693&gt;=4,Rules!$B$21,IF(J2693&gt;=3,Rules!$B$20,0)))</f>
        <v>0</v>
      </c>
      <c r="T2693">
        <f>IF(A2693="","",K2693*Rules!$B$23+L2693*Rules!$B$24+M2693*Rules!$B$25+N2693*Rules!$B$26)</f>
        <v>0</v>
      </c>
      <c r="U2693">
        <f t="shared" si="42"/>
        <v>0</v>
      </c>
    </row>
    <row r="2694" spans="1:21" x14ac:dyDescent="0.2">
      <c r="A2694" t="str">
        <f>MatchSquad!A2694</f>
        <v>M054</v>
      </c>
      <c r="B2694" t="str">
        <f>MatchSquad!B2694</f>
        <v>P143</v>
      </c>
      <c r="C2694" t="str">
        <f>MatchSquad!C2694</f>
        <v>Trent Boult</v>
      </c>
      <c r="D2694" t="str">
        <f>MatchSquad!D2694</f>
        <v>BWL</v>
      </c>
      <c r="E2694" t="str">
        <f>MatchSquad!E2694</f>
        <v>MI</v>
      </c>
      <c r="F2694">
        <f>MatchSquad!G2694</f>
        <v>0</v>
      </c>
      <c r="G2694">
        <f>IF(A2694="","",SUMIFS(BallByBall!$I$2:$I$501,BallByBall!$B$2:$B$501,A2694,BallByBall!$F$2:$F$501,B2694))</f>
        <v>0</v>
      </c>
      <c r="H2694">
        <f>IF(A2694="","",COUNTIFS(BallByBall!$B$2:$B$501,A2694,BallByBall!$F$2:$F$501,B2694,BallByBall!$Q$2:$Q$501,1))</f>
        <v>0</v>
      </c>
      <c r="I2694">
        <f>IF(A2694="","",COUNTIFS(BallByBall!$B$2:$B$501,A2694,BallByBall!$F$2:$F$501,B2694,BallByBall!$R$2:$R$501,1))</f>
        <v>0</v>
      </c>
      <c r="J2694">
        <f>IF(A2694="","",SUMIFS(BallByBall!$T$2:$T$501,BallByBall!$B$2:$B$501,A2694,BallByBall!$H$2:$H$501,B2694))</f>
        <v>0</v>
      </c>
      <c r="K2694">
        <f>IF(A2694="","",SUMIFS(BallByBall!$U$2:$U$501,BallByBall!$B$2:$B$501,A2694,BallByBall!$P$2:$P$501,B2694))</f>
        <v>0</v>
      </c>
      <c r="L2694">
        <f>IF(A2694="","",SUMIFS(BallByBall!$V$2:$V$501,BallByBall!$B$2:$B$501,A2694,BallByBall!$P$2:$P$501,B2694))</f>
        <v>0</v>
      </c>
      <c r="M2694">
        <f>IF(A2694="","",SUMIFS(BallByBall!$W$2:$W$501,BallByBall!$B$2:$B$501,A2694,BallByBall!$P$2:$P$501,B2694))</f>
        <v>0</v>
      </c>
      <c r="N2694">
        <f>IF(A2694="","",SUMIFS(BallByBall!$X$2:$X$501,BallByBall!$B$2:$B$501,A2694,BallByBall!$P$2:$P$501,B2694))</f>
        <v>0</v>
      </c>
      <c r="O2694">
        <f>IF(A2694="","",SUMIFS(OverSummary!$G$2:$G$101,OverSummary!$A$2:$A$101,A2694,OverSummary!$D$2:$D$101,B2694))</f>
        <v>0</v>
      </c>
      <c r="P2694">
        <f>IF(A2694="","",G2694*Rules!$B$13+H2694*Rules!$B$14+I2694*Rules!$B$15)</f>
        <v>0</v>
      </c>
      <c r="Q2694">
        <f>IF(A2694="","",IF(G2694&gt;=100,Rules!$B$18,IF(G2694&gt;=50,Rules!$B$17,IF(G2694&gt;=30,Rules!$B$16,0)))+IF(AND(F2694=1,D2694&lt;&gt;"BWL",G2694=0),Rules!$B$27,0))</f>
        <v>0</v>
      </c>
      <c r="R2694">
        <f>IF(A2694="","",J2694*Rules!$B$19+O2694*Rules!$B$22)</f>
        <v>0</v>
      </c>
      <c r="S2694">
        <f>IF(A2694="","",IF(J2694&gt;=4,Rules!$B$21,IF(J2694&gt;=3,Rules!$B$20,0)))</f>
        <v>0</v>
      </c>
      <c r="T2694">
        <f>IF(A2694="","",K2694*Rules!$B$23+L2694*Rules!$B$24+M2694*Rules!$B$25+N2694*Rules!$B$26)</f>
        <v>0</v>
      </c>
      <c r="U2694">
        <f t="shared" si="42"/>
        <v>0</v>
      </c>
    </row>
    <row r="2695" spans="1:21" x14ac:dyDescent="0.2">
      <c r="A2695" t="str">
        <f>MatchSquad!A2695</f>
        <v>M054</v>
      </c>
      <c r="B2695" t="str">
        <f>MatchSquad!B2695</f>
        <v>P144</v>
      </c>
      <c r="C2695" t="str">
        <f>MatchSquad!C2695</f>
        <v>Mayank Markande</v>
      </c>
      <c r="D2695" t="str">
        <f>MatchSquad!D2695</f>
        <v>BWL</v>
      </c>
      <c r="E2695" t="str">
        <f>MatchSquad!E2695</f>
        <v>MI</v>
      </c>
      <c r="F2695">
        <f>MatchSquad!G2695</f>
        <v>0</v>
      </c>
      <c r="G2695">
        <f>IF(A2695="","",SUMIFS(BallByBall!$I$2:$I$501,BallByBall!$B$2:$B$501,A2695,BallByBall!$F$2:$F$501,B2695))</f>
        <v>0</v>
      </c>
      <c r="H2695">
        <f>IF(A2695="","",COUNTIFS(BallByBall!$B$2:$B$501,A2695,BallByBall!$F$2:$F$501,B2695,BallByBall!$Q$2:$Q$501,1))</f>
        <v>0</v>
      </c>
      <c r="I2695">
        <f>IF(A2695="","",COUNTIFS(BallByBall!$B$2:$B$501,A2695,BallByBall!$F$2:$F$501,B2695,BallByBall!$R$2:$R$501,1))</f>
        <v>0</v>
      </c>
      <c r="J2695">
        <f>IF(A2695="","",SUMIFS(BallByBall!$T$2:$T$501,BallByBall!$B$2:$B$501,A2695,BallByBall!$H$2:$H$501,B2695))</f>
        <v>0</v>
      </c>
      <c r="K2695">
        <f>IF(A2695="","",SUMIFS(BallByBall!$U$2:$U$501,BallByBall!$B$2:$B$501,A2695,BallByBall!$P$2:$P$501,B2695))</f>
        <v>0</v>
      </c>
      <c r="L2695">
        <f>IF(A2695="","",SUMIFS(BallByBall!$V$2:$V$501,BallByBall!$B$2:$B$501,A2695,BallByBall!$P$2:$P$501,B2695))</f>
        <v>0</v>
      </c>
      <c r="M2695">
        <f>IF(A2695="","",SUMIFS(BallByBall!$W$2:$W$501,BallByBall!$B$2:$B$501,A2695,BallByBall!$P$2:$P$501,B2695))</f>
        <v>0</v>
      </c>
      <c r="N2695">
        <f>IF(A2695="","",SUMIFS(BallByBall!$X$2:$X$501,BallByBall!$B$2:$B$501,A2695,BallByBall!$P$2:$P$501,B2695))</f>
        <v>0</v>
      </c>
      <c r="O2695">
        <f>IF(A2695="","",SUMIFS(OverSummary!$G$2:$G$101,OverSummary!$A$2:$A$101,A2695,OverSummary!$D$2:$D$101,B2695))</f>
        <v>0</v>
      </c>
      <c r="P2695">
        <f>IF(A2695="","",G2695*Rules!$B$13+H2695*Rules!$B$14+I2695*Rules!$B$15)</f>
        <v>0</v>
      </c>
      <c r="Q2695">
        <f>IF(A2695="","",IF(G2695&gt;=100,Rules!$B$18,IF(G2695&gt;=50,Rules!$B$17,IF(G2695&gt;=30,Rules!$B$16,0)))+IF(AND(F2695=1,D2695&lt;&gt;"BWL",G2695=0),Rules!$B$27,0))</f>
        <v>0</v>
      </c>
      <c r="R2695">
        <f>IF(A2695="","",J2695*Rules!$B$19+O2695*Rules!$B$22)</f>
        <v>0</v>
      </c>
      <c r="S2695">
        <f>IF(A2695="","",IF(J2695&gt;=4,Rules!$B$21,IF(J2695&gt;=3,Rules!$B$20,0)))</f>
        <v>0</v>
      </c>
      <c r="T2695">
        <f>IF(A2695="","",K2695*Rules!$B$23+L2695*Rules!$B$24+M2695*Rules!$B$25+N2695*Rules!$B$26)</f>
        <v>0</v>
      </c>
      <c r="U2695">
        <f t="shared" si="42"/>
        <v>0</v>
      </c>
    </row>
    <row r="2696" spans="1:21" x14ac:dyDescent="0.2">
      <c r="A2696" t="str">
        <f>MatchSquad!A2696</f>
        <v>M054</v>
      </c>
      <c r="B2696" t="str">
        <f>MatchSquad!B2696</f>
        <v>P145</v>
      </c>
      <c r="C2696" t="str">
        <f>MatchSquad!C2696</f>
        <v>Deepak Chahar</v>
      </c>
      <c r="D2696" t="str">
        <f>MatchSquad!D2696</f>
        <v>BWL</v>
      </c>
      <c r="E2696" t="str">
        <f>MatchSquad!E2696</f>
        <v>MI</v>
      </c>
      <c r="F2696">
        <f>MatchSquad!G2696</f>
        <v>0</v>
      </c>
      <c r="G2696">
        <f>IF(A2696="","",SUMIFS(BallByBall!$I$2:$I$501,BallByBall!$B$2:$B$501,A2696,BallByBall!$F$2:$F$501,B2696))</f>
        <v>0</v>
      </c>
      <c r="H2696">
        <f>IF(A2696="","",COUNTIFS(BallByBall!$B$2:$B$501,A2696,BallByBall!$F$2:$F$501,B2696,BallByBall!$Q$2:$Q$501,1))</f>
        <v>0</v>
      </c>
      <c r="I2696">
        <f>IF(A2696="","",COUNTIFS(BallByBall!$B$2:$B$501,A2696,BallByBall!$F$2:$F$501,B2696,BallByBall!$R$2:$R$501,1))</f>
        <v>0</v>
      </c>
      <c r="J2696">
        <f>IF(A2696="","",SUMIFS(BallByBall!$T$2:$T$501,BallByBall!$B$2:$B$501,A2696,BallByBall!$H$2:$H$501,B2696))</f>
        <v>0</v>
      </c>
      <c r="K2696">
        <f>IF(A2696="","",SUMIFS(BallByBall!$U$2:$U$501,BallByBall!$B$2:$B$501,A2696,BallByBall!$P$2:$P$501,B2696))</f>
        <v>0</v>
      </c>
      <c r="L2696">
        <f>IF(A2696="","",SUMIFS(BallByBall!$V$2:$V$501,BallByBall!$B$2:$B$501,A2696,BallByBall!$P$2:$P$501,B2696))</f>
        <v>0</v>
      </c>
      <c r="M2696">
        <f>IF(A2696="","",SUMIFS(BallByBall!$W$2:$W$501,BallByBall!$B$2:$B$501,A2696,BallByBall!$P$2:$P$501,B2696))</f>
        <v>0</v>
      </c>
      <c r="N2696">
        <f>IF(A2696="","",SUMIFS(BallByBall!$X$2:$X$501,BallByBall!$B$2:$B$501,A2696,BallByBall!$P$2:$P$501,B2696))</f>
        <v>0</v>
      </c>
      <c r="O2696">
        <f>IF(A2696="","",SUMIFS(OverSummary!$G$2:$G$101,OverSummary!$A$2:$A$101,A2696,OverSummary!$D$2:$D$101,B2696))</f>
        <v>0</v>
      </c>
      <c r="P2696">
        <f>IF(A2696="","",G2696*Rules!$B$13+H2696*Rules!$B$14+I2696*Rules!$B$15)</f>
        <v>0</v>
      </c>
      <c r="Q2696">
        <f>IF(A2696="","",IF(G2696&gt;=100,Rules!$B$18,IF(G2696&gt;=50,Rules!$B$17,IF(G2696&gt;=30,Rules!$B$16,0)))+IF(AND(F2696=1,D2696&lt;&gt;"BWL",G2696=0),Rules!$B$27,0))</f>
        <v>0</v>
      </c>
      <c r="R2696">
        <f>IF(A2696="","",J2696*Rules!$B$19+O2696*Rules!$B$22)</f>
        <v>0</v>
      </c>
      <c r="S2696">
        <f>IF(A2696="","",IF(J2696&gt;=4,Rules!$B$21,IF(J2696&gt;=3,Rules!$B$20,0)))</f>
        <v>0</v>
      </c>
      <c r="T2696">
        <f>IF(A2696="","",K2696*Rules!$B$23+L2696*Rules!$B$24+M2696*Rules!$B$25+N2696*Rules!$B$26)</f>
        <v>0</v>
      </c>
      <c r="U2696">
        <f t="shared" si="42"/>
        <v>0</v>
      </c>
    </row>
    <row r="2697" spans="1:21" x14ac:dyDescent="0.2">
      <c r="A2697" t="str">
        <f>MatchSquad!A2697</f>
        <v>M054</v>
      </c>
      <c r="B2697" t="str">
        <f>MatchSquad!B2697</f>
        <v>P146</v>
      </c>
      <c r="C2697" t="str">
        <f>MatchSquad!C2697</f>
        <v>Ashwani Kumar</v>
      </c>
      <c r="D2697" t="str">
        <f>MatchSquad!D2697</f>
        <v>BWL</v>
      </c>
      <c r="E2697" t="str">
        <f>MatchSquad!E2697</f>
        <v>MI</v>
      </c>
      <c r="F2697">
        <f>MatchSquad!G2697</f>
        <v>0</v>
      </c>
      <c r="G2697">
        <f>IF(A2697="","",SUMIFS(BallByBall!$I$2:$I$501,BallByBall!$B$2:$B$501,A2697,BallByBall!$F$2:$F$501,B2697))</f>
        <v>0</v>
      </c>
      <c r="H2697">
        <f>IF(A2697="","",COUNTIFS(BallByBall!$B$2:$B$501,A2697,BallByBall!$F$2:$F$501,B2697,BallByBall!$Q$2:$Q$501,1))</f>
        <v>0</v>
      </c>
      <c r="I2697">
        <f>IF(A2697="","",COUNTIFS(BallByBall!$B$2:$B$501,A2697,BallByBall!$F$2:$F$501,B2697,BallByBall!$R$2:$R$501,1))</f>
        <v>0</v>
      </c>
      <c r="J2697">
        <f>IF(A2697="","",SUMIFS(BallByBall!$T$2:$T$501,BallByBall!$B$2:$B$501,A2697,BallByBall!$H$2:$H$501,B2697))</f>
        <v>0</v>
      </c>
      <c r="K2697">
        <f>IF(A2697="","",SUMIFS(BallByBall!$U$2:$U$501,BallByBall!$B$2:$B$501,A2697,BallByBall!$P$2:$P$501,B2697))</f>
        <v>0</v>
      </c>
      <c r="L2697">
        <f>IF(A2697="","",SUMIFS(BallByBall!$V$2:$V$501,BallByBall!$B$2:$B$501,A2697,BallByBall!$P$2:$P$501,B2697))</f>
        <v>0</v>
      </c>
      <c r="M2697">
        <f>IF(A2697="","",SUMIFS(BallByBall!$W$2:$W$501,BallByBall!$B$2:$B$501,A2697,BallByBall!$P$2:$P$501,B2697))</f>
        <v>0</v>
      </c>
      <c r="N2697">
        <f>IF(A2697="","",SUMIFS(BallByBall!$X$2:$X$501,BallByBall!$B$2:$B$501,A2697,BallByBall!$P$2:$P$501,B2697))</f>
        <v>0</v>
      </c>
      <c r="O2697">
        <f>IF(A2697="","",SUMIFS(OverSummary!$G$2:$G$101,OverSummary!$A$2:$A$101,A2697,OverSummary!$D$2:$D$101,B2697))</f>
        <v>0</v>
      </c>
      <c r="P2697">
        <f>IF(A2697="","",G2697*Rules!$B$13+H2697*Rules!$B$14+I2697*Rules!$B$15)</f>
        <v>0</v>
      </c>
      <c r="Q2697">
        <f>IF(A2697="","",IF(G2697&gt;=100,Rules!$B$18,IF(G2697&gt;=50,Rules!$B$17,IF(G2697&gt;=30,Rules!$B$16,0)))+IF(AND(F2697=1,D2697&lt;&gt;"BWL",G2697=0),Rules!$B$27,0))</f>
        <v>0</v>
      </c>
      <c r="R2697">
        <f>IF(A2697="","",J2697*Rules!$B$19+O2697*Rules!$B$22)</f>
        <v>0</v>
      </c>
      <c r="S2697">
        <f>IF(A2697="","",IF(J2697&gt;=4,Rules!$B$21,IF(J2697&gt;=3,Rules!$B$20,0)))</f>
        <v>0</v>
      </c>
      <c r="T2697">
        <f>IF(A2697="","",K2697*Rules!$B$23+L2697*Rules!$B$24+M2697*Rules!$B$25+N2697*Rules!$B$26)</f>
        <v>0</v>
      </c>
      <c r="U2697">
        <f t="shared" si="42"/>
        <v>0</v>
      </c>
    </row>
    <row r="2698" spans="1:21" x14ac:dyDescent="0.2">
      <c r="A2698" t="str">
        <f>MatchSquad!A2698</f>
        <v>M054</v>
      </c>
      <c r="B2698" t="str">
        <f>MatchSquad!B2698</f>
        <v>P147</v>
      </c>
      <c r="C2698" t="str">
        <f>MatchSquad!C2698</f>
        <v>Raghu Sharma</v>
      </c>
      <c r="D2698" t="str">
        <f>MatchSquad!D2698</f>
        <v>BWL</v>
      </c>
      <c r="E2698" t="str">
        <f>MatchSquad!E2698</f>
        <v>MI</v>
      </c>
      <c r="F2698">
        <f>MatchSquad!G2698</f>
        <v>0</v>
      </c>
      <c r="G2698">
        <f>IF(A2698="","",SUMIFS(BallByBall!$I$2:$I$501,BallByBall!$B$2:$B$501,A2698,BallByBall!$F$2:$F$501,B2698))</f>
        <v>0</v>
      </c>
      <c r="H2698">
        <f>IF(A2698="","",COUNTIFS(BallByBall!$B$2:$B$501,A2698,BallByBall!$F$2:$F$501,B2698,BallByBall!$Q$2:$Q$501,1))</f>
        <v>0</v>
      </c>
      <c r="I2698">
        <f>IF(A2698="","",COUNTIFS(BallByBall!$B$2:$B$501,A2698,BallByBall!$F$2:$F$501,B2698,BallByBall!$R$2:$R$501,1))</f>
        <v>0</v>
      </c>
      <c r="J2698">
        <f>IF(A2698="","",SUMIFS(BallByBall!$T$2:$T$501,BallByBall!$B$2:$B$501,A2698,BallByBall!$H$2:$H$501,B2698))</f>
        <v>0</v>
      </c>
      <c r="K2698">
        <f>IF(A2698="","",SUMIFS(BallByBall!$U$2:$U$501,BallByBall!$B$2:$B$501,A2698,BallByBall!$P$2:$P$501,B2698))</f>
        <v>0</v>
      </c>
      <c r="L2698">
        <f>IF(A2698="","",SUMIFS(BallByBall!$V$2:$V$501,BallByBall!$B$2:$B$501,A2698,BallByBall!$P$2:$P$501,B2698))</f>
        <v>0</v>
      </c>
      <c r="M2698">
        <f>IF(A2698="","",SUMIFS(BallByBall!$W$2:$W$501,BallByBall!$B$2:$B$501,A2698,BallByBall!$P$2:$P$501,B2698))</f>
        <v>0</v>
      </c>
      <c r="N2698">
        <f>IF(A2698="","",SUMIFS(BallByBall!$X$2:$X$501,BallByBall!$B$2:$B$501,A2698,BallByBall!$P$2:$P$501,B2698))</f>
        <v>0</v>
      </c>
      <c r="O2698">
        <f>IF(A2698="","",SUMIFS(OverSummary!$G$2:$G$101,OverSummary!$A$2:$A$101,A2698,OverSummary!$D$2:$D$101,B2698))</f>
        <v>0</v>
      </c>
      <c r="P2698">
        <f>IF(A2698="","",G2698*Rules!$B$13+H2698*Rules!$B$14+I2698*Rules!$B$15)</f>
        <v>0</v>
      </c>
      <c r="Q2698">
        <f>IF(A2698="","",IF(G2698&gt;=100,Rules!$B$18,IF(G2698&gt;=50,Rules!$B$17,IF(G2698&gt;=30,Rules!$B$16,0)))+IF(AND(F2698=1,D2698&lt;&gt;"BWL",G2698=0),Rules!$B$27,0))</f>
        <v>0</v>
      </c>
      <c r="R2698">
        <f>IF(A2698="","",J2698*Rules!$B$19+O2698*Rules!$B$22)</f>
        <v>0</v>
      </c>
      <c r="S2698">
        <f>IF(A2698="","",IF(J2698&gt;=4,Rules!$B$21,IF(J2698&gt;=3,Rules!$B$20,0)))</f>
        <v>0</v>
      </c>
      <c r="T2698">
        <f>IF(A2698="","",K2698*Rules!$B$23+L2698*Rules!$B$24+M2698*Rules!$B$25+N2698*Rules!$B$26)</f>
        <v>0</v>
      </c>
      <c r="U2698">
        <f t="shared" si="42"/>
        <v>0</v>
      </c>
    </row>
    <row r="2699" spans="1:21" x14ac:dyDescent="0.2">
      <c r="A2699" t="str">
        <f>MatchSquad!A2699</f>
        <v>M054</v>
      </c>
      <c r="B2699" t="str">
        <f>MatchSquad!B2699</f>
        <v>P148</v>
      </c>
      <c r="C2699" t="str">
        <f>MatchSquad!C2699</f>
        <v>Mohammad Izhar</v>
      </c>
      <c r="D2699" t="str">
        <f>MatchSquad!D2699</f>
        <v>BWL</v>
      </c>
      <c r="E2699" t="str">
        <f>MatchSquad!E2699</f>
        <v>MI</v>
      </c>
      <c r="F2699">
        <f>MatchSquad!G2699</f>
        <v>0</v>
      </c>
      <c r="G2699">
        <f>IF(A2699="","",SUMIFS(BallByBall!$I$2:$I$501,BallByBall!$B$2:$B$501,A2699,BallByBall!$F$2:$F$501,B2699))</f>
        <v>0</v>
      </c>
      <c r="H2699">
        <f>IF(A2699="","",COUNTIFS(BallByBall!$B$2:$B$501,A2699,BallByBall!$F$2:$F$501,B2699,BallByBall!$Q$2:$Q$501,1))</f>
        <v>0</v>
      </c>
      <c r="I2699">
        <f>IF(A2699="","",COUNTIFS(BallByBall!$B$2:$B$501,A2699,BallByBall!$F$2:$F$501,B2699,BallByBall!$R$2:$R$501,1))</f>
        <v>0</v>
      </c>
      <c r="J2699">
        <f>IF(A2699="","",SUMIFS(BallByBall!$T$2:$T$501,BallByBall!$B$2:$B$501,A2699,BallByBall!$H$2:$H$501,B2699))</f>
        <v>0</v>
      </c>
      <c r="K2699">
        <f>IF(A2699="","",SUMIFS(BallByBall!$U$2:$U$501,BallByBall!$B$2:$B$501,A2699,BallByBall!$P$2:$P$501,B2699))</f>
        <v>0</v>
      </c>
      <c r="L2699">
        <f>IF(A2699="","",SUMIFS(BallByBall!$V$2:$V$501,BallByBall!$B$2:$B$501,A2699,BallByBall!$P$2:$P$501,B2699))</f>
        <v>0</v>
      </c>
      <c r="M2699">
        <f>IF(A2699="","",SUMIFS(BallByBall!$W$2:$W$501,BallByBall!$B$2:$B$501,A2699,BallByBall!$P$2:$P$501,B2699))</f>
        <v>0</v>
      </c>
      <c r="N2699">
        <f>IF(A2699="","",SUMIFS(BallByBall!$X$2:$X$501,BallByBall!$B$2:$B$501,A2699,BallByBall!$P$2:$P$501,B2699))</f>
        <v>0</v>
      </c>
      <c r="O2699">
        <f>IF(A2699="","",SUMIFS(OverSummary!$G$2:$G$101,OverSummary!$A$2:$A$101,A2699,OverSummary!$D$2:$D$101,B2699))</f>
        <v>0</v>
      </c>
      <c r="P2699">
        <f>IF(A2699="","",G2699*Rules!$B$13+H2699*Rules!$B$14+I2699*Rules!$B$15)</f>
        <v>0</v>
      </c>
      <c r="Q2699">
        <f>IF(A2699="","",IF(G2699&gt;=100,Rules!$B$18,IF(G2699&gt;=50,Rules!$B$17,IF(G2699&gt;=30,Rules!$B$16,0)))+IF(AND(F2699=1,D2699&lt;&gt;"BWL",G2699=0),Rules!$B$27,0))</f>
        <v>0</v>
      </c>
      <c r="R2699">
        <f>IF(A2699="","",J2699*Rules!$B$19+O2699*Rules!$B$22)</f>
        <v>0</v>
      </c>
      <c r="S2699">
        <f>IF(A2699="","",IF(J2699&gt;=4,Rules!$B$21,IF(J2699&gt;=3,Rules!$B$20,0)))</f>
        <v>0</v>
      </c>
      <c r="T2699">
        <f>IF(A2699="","",K2699*Rules!$B$23+L2699*Rules!$B$24+M2699*Rules!$B$25+N2699*Rules!$B$26)</f>
        <v>0</v>
      </c>
      <c r="U2699">
        <f t="shared" si="42"/>
        <v>0</v>
      </c>
    </row>
    <row r="2700" spans="1:21" x14ac:dyDescent="0.2">
      <c r="A2700" t="str">
        <f>MatchSquad!A2700</f>
        <v>M054</v>
      </c>
      <c r="B2700" t="str">
        <f>MatchSquad!B2700</f>
        <v>P149</v>
      </c>
      <c r="C2700" t="str">
        <f>MatchSquad!C2700</f>
        <v>Allah Ghazanfar</v>
      </c>
      <c r="D2700" t="str">
        <f>MatchSquad!D2700</f>
        <v>BWL</v>
      </c>
      <c r="E2700" t="str">
        <f>MatchSquad!E2700</f>
        <v>MI</v>
      </c>
      <c r="F2700">
        <f>MatchSquad!G2700</f>
        <v>0</v>
      </c>
      <c r="G2700">
        <f>IF(A2700="","",SUMIFS(BallByBall!$I$2:$I$501,BallByBall!$B$2:$B$501,A2700,BallByBall!$F$2:$F$501,B2700))</f>
        <v>0</v>
      </c>
      <c r="H2700">
        <f>IF(A2700="","",COUNTIFS(BallByBall!$B$2:$B$501,A2700,BallByBall!$F$2:$F$501,B2700,BallByBall!$Q$2:$Q$501,1))</f>
        <v>0</v>
      </c>
      <c r="I2700">
        <f>IF(A2700="","",COUNTIFS(BallByBall!$B$2:$B$501,A2700,BallByBall!$F$2:$F$501,B2700,BallByBall!$R$2:$R$501,1))</f>
        <v>0</v>
      </c>
      <c r="J2700">
        <f>IF(A2700="","",SUMIFS(BallByBall!$T$2:$T$501,BallByBall!$B$2:$B$501,A2700,BallByBall!$H$2:$H$501,B2700))</f>
        <v>0</v>
      </c>
      <c r="K2700">
        <f>IF(A2700="","",SUMIFS(BallByBall!$U$2:$U$501,BallByBall!$B$2:$B$501,A2700,BallByBall!$P$2:$P$501,B2700))</f>
        <v>0</v>
      </c>
      <c r="L2700">
        <f>IF(A2700="","",SUMIFS(BallByBall!$V$2:$V$501,BallByBall!$B$2:$B$501,A2700,BallByBall!$P$2:$P$501,B2700))</f>
        <v>0</v>
      </c>
      <c r="M2700">
        <f>IF(A2700="","",SUMIFS(BallByBall!$W$2:$W$501,BallByBall!$B$2:$B$501,A2700,BallByBall!$P$2:$P$501,B2700))</f>
        <v>0</v>
      </c>
      <c r="N2700">
        <f>IF(A2700="","",SUMIFS(BallByBall!$X$2:$X$501,BallByBall!$B$2:$B$501,A2700,BallByBall!$P$2:$P$501,B2700))</f>
        <v>0</v>
      </c>
      <c r="O2700">
        <f>IF(A2700="","",SUMIFS(OverSummary!$G$2:$G$101,OverSummary!$A$2:$A$101,A2700,OverSummary!$D$2:$D$101,B2700))</f>
        <v>0</v>
      </c>
      <c r="P2700">
        <f>IF(A2700="","",G2700*Rules!$B$13+H2700*Rules!$B$14+I2700*Rules!$B$15)</f>
        <v>0</v>
      </c>
      <c r="Q2700">
        <f>IF(A2700="","",IF(G2700&gt;=100,Rules!$B$18,IF(G2700&gt;=50,Rules!$B$17,IF(G2700&gt;=30,Rules!$B$16,0)))+IF(AND(F2700=1,D2700&lt;&gt;"BWL",G2700=0),Rules!$B$27,0))</f>
        <v>0</v>
      </c>
      <c r="R2700">
        <f>IF(A2700="","",J2700*Rules!$B$19+O2700*Rules!$B$22)</f>
        <v>0</v>
      </c>
      <c r="S2700">
        <f>IF(A2700="","",IF(J2700&gt;=4,Rules!$B$21,IF(J2700&gt;=3,Rules!$B$20,0)))</f>
        <v>0</v>
      </c>
      <c r="T2700">
        <f>IF(A2700="","",K2700*Rules!$B$23+L2700*Rules!$B$24+M2700*Rules!$B$25+N2700*Rules!$B$26)</f>
        <v>0</v>
      </c>
      <c r="U2700">
        <f t="shared" si="42"/>
        <v>0</v>
      </c>
    </row>
    <row r="2701" spans="1:21" x14ac:dyDescent="0.2">
      <c r="A2701" t="str">
        <f>MatchSquad!A2701</f>
        <v>M054</v>
      </c>
      <c r="B2701" t="str">
        <f>MatchSquad!B2701</f>
        <v>P150</v>
      </c>
      <c r="C2701" t="str">
        <f>MatchSquad!C2701</f>
        <v>Jasprit Bumrah</v>
      </c>
      <c r="D2701" t="str">
        <f>MatchSquad!D2701</f>
        <v>BWL</v>
      </c>
      <c r="E2701" t="str">
        <f>MatchSquad!E2701</f>
        <v>MI</v>
      </c>
      <c r="F2701">
        <f>MatchSquad!G2701</f>
        <v>0</v>
      </c>
      <c r="G2701">
        <f>IF(A2701="","",SUMIFS(BallByBall!$I$2:$I$501,BallByBall!$B$2:$B$501,A2701,BallByBall!$F$2:$F$501,B2701))</f>
        <v>0</v>
      </c>
      <c r="H2701">
        <f>IF(A2701="","",COUNTIFS(BallByBall!$B$2:$B$501,A2701,BallByBall!$F$2:$F$501,B2701,BallByBall!$Q$2:$Q$501,1))</f>
        <v>0</v>
      </c>
      <c r="I2701">
        <f>IF(A2701="","",COUNTIFS(BallByBall!$B$2:$B$501,A2701,BallByBall!$F$2:$F$501,B2701,BallByBall!$R$2:$R$501,1))</f>
        <v>0</v>
      </c>
      <c r="J2701">
        <f>IF(A2701="","",SUMIFS(BallByBall!$T$2:$T$501,BallByBall!$B$2:$B$501,A2701,BallByBall!$H$2:$H$501,B2701))</f>
        <v>0</v>
      </c>
      <c r="K2701">
        <f>IF(A2701="","",SUMIFS(BallByBall!$U$2:$U$501,BallByBall!$B$2:$B$501,A2701,BallByBall!$P$2:$P$501,B2701))</f>
        <v>0</v>
      </c>
      <c r="L2701">
        <f>IF(A2701="","",SUMIFS(BallByBall!$V$2:$V$501,BallByBall!$B$2:$B$501,A2701,BallByBall!$P$2:$P$501,B2701))</f>
        <v>0</v>
      </c>
      <c r="M2701">
        <f>IF(A2701="","",SUMIFS(BallByBall!$W$2:$W$501,BallByBall!$B$2:$B$501,A2701,BallByBall!$P$2:$P$501,B2701))</f>
        <v>0</v>
      </c>
      <c r="N2701">
        <f>IF(A2701="","",SUMIFS(BallByBall!$X$2:$X$501,BallByBall!$B$2:$B$501,A2701,BallByBall!$P$2:$P$501,B2701))</f>
        <v>0</v>
      </c>
      <c r="O2701">
        <f>IF(A2701="","",SUMIFS(OverSummary!$G$2:$G$101,OverSummary!$A$2:$A$101,A2701,OverSummary!$D$2:$D$101,B2701))</f>
        <v>0</v>
      </c>
      <c r="P2701">
        <f>IF(A2701="","",G2701*Rules!$B$13+H2701*Rules!$B$14+I2701*Rules!$B$15)</f>
        <v>0</v>
      </c>
      <c r="Q2701">
        <f>IF(A2701="","",IF(G2701&gt;=100,Rules!$B$18,IF(G2701&gt;=50,Rules!$B$17,IF(G2701&gt;=30,Rules!$B$16,0)))+IF(AND(F2701=1,D2701&lt;&gt;"BWL",G2701=0),Rules!$B$27,0))</f>
        <v>0</v>
      </c>
      <c r="R2701">
        <f>IF(A2701="","",J2701*Rules!$B$19+O2701*Rules!$B$22)</f>
        <v>0</v>
      </c>
      <c r="S2701">
        <f>IF(A2701="","",IF(J2701&gt;=4,Rules!$B$21,IF(J2701&gt;=3,Rules!$B$20,0)))</f>
        <v>0</v>
      </c>
      <c r="T2701">
        <f>IF(A2701="","",K2701*Rules!$B$23+L2701*Rules!$B$24+M2701*Rules!$B$25+N2701*Rules!$B$26)</f>
        <v>0</v>
      </c>
      <c r="U2701">
        <f t="shared" si="42"/>
        <v>0</v>
      </c>
    </row>
    <row r="2702" spans="1:21" x14ac:dyDescent="0.2">
      <c r="A2702" t="str">
        <f>MatchSquad!A2702</f>
        <v>M055</v>
      </c>
      <c r="B2702" t="str">
        <f>MatchSquad!B2702</f>
        <v>P151</v>
      </c>
      <c r="C2702" t="str">
        <f>MatchSquad!C2702</f>
        <v>Shreyas Iyer</v>
      </c>
      <c r="D2702" t="str">
        <f>MatchSquad!D2702</f>
        <v>BAT</v>
      </c>
      <c r="E2702" t="str">
        <f>MatchSquad!E2702</f>
        <v>PBKS</v>
      </c>
      <c r="F2702">
        <f>MatchSquad!G2702</f>
        <v>0</v>
      </c>
      <c r="G2702">
        <f>IF(A2702="","",SUMIFS(BallByBall!$I$2:$I$501,BallByBall!$B$2:$B$501,A2702,BallByBall!$F$2:$F$501,B2702))</f>
        <v>0</v>
      </c>
      <c r="H2702">
        <f>IF(A2702="","",COUNTIFS(BallByBall!$B$2:$B$501,A2702,BallByBall!$F$2:$F$501,B2702,BallByBall!$Q$2:$Q$501,1))</f>
        <v>0</v>
      </c>
      <c r="I2702">
        <f>IF(A2702="","",COUNTIFS(BallByBall!$B$2:$B$501,A2702,BallByBall!$F$2:$F$501,B2702,BallByBall!$R$2:$R$501,1))</f>
        <v>0</v>
      </c>
      <c r="J2702">
        <f>IF(A2702="","",SUMIFS(BallByBall!$T$2:$T$501,BallByBall!$B$2:$B$501,A2702,BallByBall!$H$2:$H$501,B2702))</f>
        <v>0</v>
      </c>
      <c r="K2702">
        <f>IF(A2702="","",SUMIFS(BallByBall!$U$2:$U$501,BallByBall!$B$2:$B$501,A2702,BallByBall!$P$2:$P$501,B2702))</f>
        <v>0</v>
      </c>
      <c r="L2702">
        <f>IF(A2702="","",SUMIFS(BallByBall!$V$2:$V$501,BallByBall!$B$2:$B$501,A2702,BallByBall!$P$2:$P$501,B2702))</f>
        <v>0</v>
      </c>
      <c r="M2702">
        <f>IF(A2702="","",SUMIFS(BallByBall!$W$2:$W$501,BallByBall!$B$2:$B$501,A2702,BallByBall!$P$2:$P$501,B2702))</f>
        <v>0</v>
      </c>
      <c r="N2702">
        <f>IF(A2702="","",SUMIFS(BallByBall!$X$2:$X$501,BallByBall!$B$2:$B$501,A2702,BallByBall!$P$2:$P$501,B2702))</f>
        <v>0</v>
      </c>
      <c r="O2702">
        <f>IF(A2702="","",SUMIFS(OverSummary!$G$2:$G$101,OverSummary!$A$2:$A$101,A2702,OverSummary!$D$2:$D$101,B2702))</f>
        <v>0</v>
      </c>
      <c r="P2702">
        <f>IF(A2702="","",G2702*Rules!$B$13+H2702*Rules!$B$14+I2702*Rules!$B$15)</f>
        <v>0</v>
      </c>
      <c r="Q2702">
        <f>IF(A2702="","",IF(G2702&gt;=100,Rules!$B$18,IF(G2702&gt;=50,Rules!$B$17,IF(G2702&gt;=30,Rules!$B$16,0)))+IF(AND(F2702=1,D2702&lt;&gt;"BWL",G2702=0),Rules!$B$27,0))</f>
        <v>0</v>
      </c>
      <c r="R2702">
        <f>IF(A2702="","",J2702*Rules!$B$19+O2702*Rules!$B$22)</f>
        <v>0</v>
      </c>
      <c r="S2702">
        <f>IF(A2702="","",IF(J2702&gt;=4,Rules!$B$21,IF(J2702&gt;=3,Rules!$B$20,0)))</f>
        <v>0</v>
      </c>
      <c r="T2702">
        <f>IF(A2702="","",K2702*Rules!$B$23+L2702*Rules!$B$24+M2702*Rules!$B$25+N2702*Rules!$B$26)</f>
        <v>0</v>
      </c>
      <c r="U2702">
        <f t="shared" si="42"/>
        <v>0</v>
      </c>
    </row>
    <row r="2703" spans="1:21" x14ac:dyDescent="0.2">
      <c r="A2703" t="str">
        <f>MatchSquad!A2703</f>
        <v>M055</v>
      </c>
      <c r="B2703" t="str">
        <f>MatchSquad!B2703</f>
        <v>P152</v>
      </c>
      <c r="C2703" t="str">
        <f>MatchSquad!C2703</f>
        <v>Nehal Wadhera</v>
      </c>
      <c r="D2703" t="str">
        <f>MatchSquad!D2703</f>
        <v>BAT</v>
      </c>
      <c r="E2703" t="str">
        <f>MatchSquad!E2703</f>
        <v>PBKS</v>
      </c>
      <c r="F2703">
        <f>MatchSquad!G2703</f>
        <v>0</v>
      </c>
      <c r="G2703">
        <f>IF(A2703="","",SUMIFS(BallByBall!$I$2:$I$501,BallByBall!$B$2:$B$501,A2703,BallByBall!$F$2:$F$501,B2703))</f>
        <v>0</v>
      </c>
      <c r="H2703">
        <f>IF(A2703="","",COUNTIFS(BallByBall!$B$2:$B$501,A2703,BallByBall!$F$2:$F$501,B2703,BallByBall!$Q$2:$Q$501,1))</f>
        <v>0</v>
      </c>
      <c r="I2703">
        <f>IF(A2703="","",COUNTIFS(BallByBall!$B$2:$B$501,A2703,BallByBall!$F$2:$F$501,B2703,BallByBall!$R$2:$R$501,1))</f>
        <v>0</v>
      </c>
      <c r="J2703">
        <f>IF(A2703="","",SUMIFS(BallByBall!$T$2:$T$501,BallByBall!$B$2:$B$501,A2703,BallByBall!$H$2:$H$501,B2703))</f>
        <v>0</v>
      </c>
      <c r="K2703">
        <f>IF(A2703="","",SUMIFS(BallByBall!$U$2:$U$501,BallByBall!$B$2:$B$501,A2703,BallByBall!$P$2:$P$501,B2703))</f>
        <v>0</v>
      </c>
      <c r="L2703">
        <f>IF(A2703="","",SUMIFS(BallByBall!$V$2:$V$501,BallByBall!$B$2:$B$501,A2703,BallByBall!$P$2:$P$501,B2703))</f>
        <v>0</v>
      </c>
      <c r="M2703">
        <f>IF(A2703="","",SUMIFS(BallByBall!$W$2:$W$501,BallByBall!$B$2:$B$501,A2703,BallByBall!$P$2:$P$501,B2703))</f>
        <v>0</v>
      </c>
      <c r="N2703">
        <f>IF(A2703="","",SUMIFS(BallByBall!$X$2:$X$501,BallByBall!$B$2:$B$501,A2703,BallByBall!$P$2:$P$501,B2703))</f>
        <v>0</v>
      </c>
      <c r="O2703">
        <f>IF(A2703="","",SUMIFS(OverSummary!$G$2:$G$101,OverSummary!$A$2:$A$101,A2703,OverSummary!$D$2:$D$101,B2703))</f>
        <v>0</v>
      </c>
      <c r="P2703">
        <f>IF(A2703="","",G2703*Rules!$B$13+H2703*Rules!$B$14+I2703*Rules!$B$15)</f>
        <v>0</v>
      </c>
      <c r="Q2703">
        <f>IF(A2703="","",IF(G2703&gt;=100,Rules!$B$18,IF(G2703&gt;=50,Rules!$B$17,IF(G2703&gt;=30,Rules!$B$16,0)))+IF(AND(F2703=1,D2703&lt;&gt;"BWL",G2703=0),Rules!$B$27,0))</f>
        <v>0</v>
      </c>
      <c r="R2703">
        <f>IF(A2703="","",J2703*Rules!$B$19+O2703*Rules!$B$22)</f>
        <v>0</v>
      </c>
      <c r="S2703">
        <f>IF(A2703="","",IF(J2703&gt;=4,Rules!$B$21,IF(J2703&gt;=3,Rules!$B$20,0)))</f>
        <v>0</v>
      </c>
      <c r="T2703">
        <f>IF(A2703="","",K2703*Rules!$B$23+L2703*Rules!$B$24+M2703*Rules!$B$25+N2703*Rules!$B$26)</f>
        <v>0</v>
      </c>
      <c r="U2703">
        <f t="shared" si="42"/>
        <v>0</v>
      </c>
    </row>
    <row r="2704" spans="1:21" x14ac:dyDescent="0.2">
      <c r="A2704" t="str">
        <f>MatchSquad!A2704</f>
        <v>M055</v>
      </c>
      <c r="B2704" t="str">
        <f>MatchSquad!B2704</f>
        <v>P153</v>
      </c>
      <c r="C2704" t="str">
        <f>MatchSquad!C2704</f>
        <v>Vishnu Vinod</v>
      </c>
      <c r="D2704" t="str">
        <f>MatchSquad!D2704</f>
        <v>WK</v>
      </c>
      <c r="E2704" t="str">
        <f>MatchSquad!E2704</f>
        <v>PBKS</v>
      </c>
      <c r="F2704">
        <f>MatchSquad!G2704</f>
        <v>0</v>
      </c>
      <c r="G2704">
        <f>IF(A2704="","",SUMIFS(BallByBall!$I$2:$I$501,BallByBall!$B$2:$B$501,A2704,BallByBall!$F$2:$F$501,B2704))</f>
        <v>0</v>
      </c>
      <c r="H2704">
        <f>IF(A2704="","",COUNTIFS(BallByBall!$B$2:$B$501,A2704,BallByBall!$F$2:$F$501,B2704,BallByBall!$Q$2:$Q$501,1))</f>
        <v>0</v>
      </c>
      <c r="I2704">
        <f>IF(A2704="","",COUNTIFS(BallByBall!$B$2:$B$501,A2704,BallByBall!$F$2:$F$501,B2704,BallByBall!$R$2:$R$501,1))</f>
        <v>0</v>
      </c>
      <c r="J2704">
        <f>IF(A2704="","",SUMIFS(BallByBall!$T$2:$T$501,BallByBall!$B$2:$B$501,A2704,BallByBall!$H$2:$H$501,B2704))</f>
        <v>0</v>
      </c>
      <c r="K2704">
        <f>IF(A2704="","",SUMIFS(BallByBall!$U$2:$U$501,BallByBall!$B$2:$B$501,A2704,BallByBall!$P$2:$P$501,B2704))</f>
        <v>0</v>
      </c>
      <c r="L2704">
        <f>IF(A2704="","",SUMIFS(BallByBall!$V$2:$V$501,BallByBall!$B$2:$B$501,A2704,BallByBall!$P$2:$P$501,B2704))</f>
        <v>0</v>
      </c>
      <c r="M2704">
        <f>IF(A2704="","",SUMIFS(BallByBall!$W$2:$W$501,BallByBall!$B$2:$B$501,A2704,BallByBall!$P$2:$P$501,B2704))</f>
        <v>0</v>
      </c>
      <c r="N2704">
        <f>IF(A2704="","",SUMIFS(BallByBall!$X$2:$X$501,BallByBall!$B$2:$B$501,A2704,BallByBall!$P$2:$P$501,B2704))</f>
        <v>0</v>
      </c>
      <c r="O2704">
        <f>IF(A2704="","",SUMIFS(OverSummary!$G$2:$G$101,OverSummary!$A$2:$A$101,A2704,OverSummary!$D$2:$D$101,B2704))</f>
        <v>0</v>
      </c>
      <c r="P2704">
        <f>IF(A2704="","",G2704*Rules!$B$13+H2704*Rules!$B$14+I2704*Rules!$B$15)</f>
        <v>0</v>
      </c>
      <c r="Q2704">
        <f>IF(A2704="","",IF(G2704&gt;=100,Rules!$B$18,IF(G2704&gt;=50,Rules!$B$17,IF(G2704&gt;=30,Rules!$B$16,0)))+IF(AND(F2704=1,D2704&lt;&gt;"BWL",G2704=0),Rules!$B$27,0))</f>
        <v>0</v>
      </c>
      <c r="R2704">
        <f>IF(A2704="","",J2704*Rules!$B$19+O2704*Rules!$B$22)</f>
        <v>0</v>
      </c>
      <c r="S2704">
        <f>IF(A2704="","",IF(J2704&gt;=4,Rules!$B$21,IF(J2704&gt;=3,Rules!$B$20,0)))</f>
        <v>0</v>
      </c>
      <c r="T2704">
        <f>IF(A2704="","",K2704*Rules!$B$23+L2704*Rules!$B$24+M2704*Rules!$B$25+N2704*Rules!$B$26)</f>
        <v>0</v>
      </c>
      <c r="U2704">
        <f t="shared" si="42"/>
        <v>0</v>
      </c>
    </row>
    <row r="2705" spans="1:21" x14ac:dyDescent="0.2">
      <c r="A2705" t="str">
        <f>MatchSquad!A2705</f>
        <v>M055</v>
      </c>
      <c r="B2705" t="str">
        <f>MatchSquad!B2705</f>
        <v>P154</v>
      </c>
      <c r="C2705" t="str">
        <f>MatchSquad!C2705</f>
        <v>Harnoor Pannu</v>
      </c>
      <c r="D2705" t="str">
        <f>MatchSquad!D2705</f>
        <v>BAT</v>
      </c>
      <c r="E2705" t="str">
        <f>MatchSquad!E2705</f>
        <v>PBKS</v>
      </c>
      <c r="F2705">
        <f>MatchSquad!G2705</f>
        <v>0</v>
      </c>
      <c r="G2705">
        <f>IF(A2705="","",SUMIFS(BallByBall!$I$2:$I$501,BallByBall!$B$2:$B$501,A2705,BallByBall!$F$2:$F$501,B2705))</f>
        <v>0</v>
      </c>
      <c r="H2705">
        <f>IF(A2705="","",COUNTIFS(BallByBall!$B$2:$B$501,A2705,BallByBall!$F$2:$F$501,B2705,BallByBall!$Q$2:$Q$501,1))</f>
        <v>0</v>
      </c>
      <c r="I2705">
        <f>IF(A2705="","",COUNTIFS(BallByBall!$B$2:$B$501,A2705,BallByBall!$F$2:$F$501,B2705,BallByBall!$R$2:$R$501,1))</f>
        <v>0</v>
      </c>
      <c r="J2705">
        <f>IF(A2705="","",SUMIFS(BallByBall!$T$2:$T$501,BallByBall!$B$2:$B$501,A2705,BallByBall!$H$2:$H$501,B2705))</f>
        <v>0</v>
      </c>
      <c r="K2705">
        <f>IF(A2705="","",SUMIFS(BallByBall!$U$2:$U$501,BallByBall!$B$2:$B$501,A2705,BallByBall!$P$2:$P$501,B2705))</f>
        <v>0</v>
      </c>
      <c r="L2705">
        <f>IF(A2705="","",SUMIFS(BallByBall!$V$2:$V$501,BallByBall!$B$2:$B$501,A2705,BallByBall!$P$2:$P$501,B2705))</f>
        <v>0</v>
      </c>
      <c r="M2705">
        <f>IF(A2705="","",SUMIFS(BallByBall!$W$2:$W$501,BallByBall!$B$2:$B$501,A2705,BallByBall!$P$2:$P$501,B2705))</f>
        <v>0</v>
      </c>
      <c r="N2705">
        <f>IF(A2705="","",SUMIFS(BallByBall!$X$2:$X$501,BallByBall!$B$2:$B$501,A2705,BallByBall!$P$2:$P$501,B2705))</f>
        <v>0</v>
      </c>
      <c r="O2705">
        <f>IF(A2705="","",SUMIFS(OverSummary!$G$2:$G$101,OverSummary!$A$2:$A$101,A2705,OverSummary!$D$2:$D$101,B2705))</f>
        <v>0</v>
      </c>
      <c r="P2705">
        <f>IF(A2705="","",G2705*Rules!$B$13+H2705*Rules!$B$14+I2705*Rules!$B$15)</f>
        <v>0</v>
      </c>
      <c r="Q2705">
        <f>IF(A2705="","",IF(G2705&gt;=100,Rules!$B$18,IF(G2705&gt;=50,Rules!$B$17,IF(G2705&gt;=30,Rules!$B$16,0)))+IF(AND(F2705=1,D2705&lt;&gt;"BWL",G2705=0),Rules!$B$27,0))</f>
        <v>0</v>
      </c>
      <c r="R2705">
        <f>IF(A2705="","",J2705*Rules!$B$19+O2705*Rules!$B$22)</f>
        <v>0</v>
      </c>
      <c r="S2705">
        <f>IF(A2705="","",IF(J2705&gt;=4,Rules!$B$21,IF(J2705&gt;=3,Rules!$B$20,0)))</f>
        <v>0</v>
      </c>
      <c r="T2705">
        <f>IF(A2705="","",K2705*Rules!$B$23+L2705*Rules!$B$24+M2705*Rules!$B$25+N2705*Rules!$B$26)</f>
        <v>0</v>
      </c>
      <c r="U2705">
        <f t="shared" si="42"/>
        <v>0</v>
      </c>
    </row>
    <row r="2706" spans="1:21" x14ac:dyDescent="0.2">
      <c r="A2706" t="str">
        <f>MatchSquad!A2706</f>
        <v>M055</v>
      </c>
      <c r="B2706" t="str">
        <f>MatchSquad!B2706</f>
        <v>P155</v>
      </c>
      <c r="C2706" t="str">
        <f>MatchSquad!C2706</f>
        <v>Pyla Avinash</v>
      </c>
      <c r="D2706" t="str">
        <f>MatchSquad!D2706</f>
        <v>BAT</v>
      </c>
      <c r="E2706" t="str">
        <f>MatchSquad!E2706</f>
        <v>PBKS</v>
      </c>
      <c r="F2706">
        <f>MatchSquad!G2706</f>
        <v>0</v>
      </c>
      <c r="G2706">
        <f>IF(A2706="","",SUMIFS(BallByBall!$I$2:$I$501,BallByBall!$B$2:$B$501,A2706,BallByBall!$F$2:$F$501,B2706))</f>
        <v>0</v>
      </c>
      <c r="H2706">
        <f>IF(A2706="","",COUNTIFS(BallByBall!$B$2:$B$501,A2706,BallByBall!$F$2:$F$501,B2706,BallByBall!$Q$2:$Q$501,1))</f>
        <v>0</v>
      </c>
      <c r="I2706">
        <f>IF(A2706="","",COUNTIFS(BallByBall!$B$2:$B$501,A2706,BallByBall!$F$2:$F$501,B2706,BallByBall!$R$2:$R$501,1))</f>
        <v>0</v>
      </c>
      <c r="J2706">
        <f>IF(A2706="","",SUMIFS(BallByBall!$T$2:$T$501,BallByBall!$B$2:$B$501,A2706,BallByBall!$H$2:$H$501,B2706))</f>
        <v>0</v>
      </c>
      <c r="K2706">
        <f>IF(A2706="","",SUMIFS(BallByBall!$U$2:$U$501,BallByBall!$B$2:$B$501,A2706,BallByBall!$P$2:$P$501,B2706))</f>
        <v>0</v>
      </c>
      <c r="L2706">
        <f>IF(A2706="","",SUMIFS(BallByBall!$V$2:$V$501,BallByBall!$B$2:$B$501,A2706,BallByBall!$P$2:$P$501,B2706))</f>
        <v>0</v>
      </c>
      <c r="M2706">
        <f>IF(A2706="","",SUMIFS(BallByBall!$W$2:$W$501,BallByBall!$B$2:$B$501,A2706,BallByBall!$P$2:$P$501,B2706))</f>
        <v>0</v>
      </c>
      <c r="N2706">
        <f>IF(A2706="","",SUMIFS(BallByBall!$X$2:$X$501,BallByBall!$B$2:$B$501,A2706,BallByBall!$P$2:$P$501,B2706))</f>
        <v>0</v>
      </c>
      <c r="O2706">
        <f>IF(A2706="","",SUMIFS(OverSummary!$G$2:$G$101,OverSummary!$A$2:$A$101,A2706,OverSummary!$D$2:$D$101,B2706))</f>
        <v>0</v>
      </c>
      <c r="P2706">
        <f>IF(A2706="","",G2706*Rules!$B$13+H2706*Rules!$B$14+I2706*Rules!$B$15)</f>
        <v>0</v>
      </c>
      <c r="Q2706">
        <f>IF(A2706="","",IF(G2706&gt;=100,Rules!$B$18,IF(G2706&gt;=50,Rules!$B$17,IF(G2706&gt;=30,Rules!$B$16,0)))+IF(AND(F2706=1,D2706&lt;&gt;"BWL",G2706=0),Rules!$B$27,0))</f>
        <v>0</v>
      </c>
      <c r="R2706">
        <f>IF(A2706="","",J2706*Rules!$B$19+O2706*Rules!$B$22)</f>
        <v>0</v>
      </c>
      <c r="S2706">
        <f>IF(A2706="","",IF(J2706&gt;=4,Rules!$B$21,IF(J2706&gt;=3,Rules!$B$20,0)))</f>
        <v>0</v>
      </c>
      <c r="T2706">
        <f>IF(A2706="","",K2706*Rules!$B$23+L2706*Rules!$B$24+M2706*Rules!$B$25+N2706*Rules!$B$26)</f>
        <v>0</v>
      </c>
      <c r="U2706">
        <f t="shared" si="42"/>
        <v>0</v>
      </c>
    </row>
    <row r="2707" spans="1:21" x14ac:dyDescent="0.2">
      <c r="A2707" t="str">
        <f>MatchSquad!A2707</f>
        <v>M055</v>
      </c>
      <c r="B2707" t="str">
        <f>MatchSquad!B2707</f>
        <v>P156</v>
      </c>
      <c r="C2707" t="str">
        <f>MatchSquad!C2707</f>
        <v>Prabhsimran Singh</v>
      </c>
      <c r="D2707" t="str">
        <f>MatchSquad!D2707</f>
        <v>WK</v>
      </c>
      <c r="E2707" t="str">
        <f>MatchSquad!E2707</f>
        <v>PBKS</v>
      </c>
      <c r="F2707">
        <f>MatchSquad!G2707</f>
        <v>0</v>
      </c>
      <c r="G2707">
        <f>IF(A2707="","",SUMIFS(BallByBall!$I$2:$I$501,BallByBall!$B$2:$B$501,A2707,BallByBall!$F$2:$F$501,B2707))</f>
        <v>0</v>
      </c>
      <c r="H2707">
        <f>IF(A2707="","",COUNTIFS(BallByBall!$B$2:$B$501,A2707,BallByBall!$F$2:$F$501,B2707,BallByBall!$Q$2:$Q$501,1))</f>
        <v>0</v>
      </c>
      <c r="I2707">
        <f>IF(A2707="","",COUNTIFS(BallByBall!$B$2:$B$501,A2707,BallByBall!$F$2:$F$501,B2707,BallByBall!$R$2:$R$501,1))</f>
        <v>0</v>
      </c>
      <c r="J2707">
        <f>IF(A2707="","",SUMIFS(BallByBall!$T$2:$T$501,BallByBall!$B$2:$B$501,A2707,BallByBall!$H$2:$H$501,B2707))</f>
        <v>0</v>
      </c>
      <c r="K2707">
        <f>IF(A2707="","",SUMIFS(BallByBall!$U$2:$U$501,BallByBall!$B$2:$B$501,A2707,BallByBall!$P$2:$P$501,B2707))</f>
        <v>0</v>
      </c>
      <c r="L2707">
        <f>IF(A2707="","",SUMIFS(BallByBall!$V$2:$V$501,BallByBall!$B$2:$B$501,A2707,BallByBall!$P$2:$P$501,B2707))</f>
        <v>0</v>
      </c>
      <c r="M2707">
        <f>IF(A2707="","",SUMIFS(BallByBall!$W$2:$W$501,BallByBall!$B$2:$B$501,A2707,BallByBall!$P$2:$P$501,B2707))</f>
        <v>0</v>
      </c>
      <c r="N2707">
        <f>IF(A2707="","",SUMIFS(BallByBall!$X$2:$X$501,BallByBall!$B$2:$B$501,A2707,BallByBall!$P$2:$P$501,B2707))</f>
        <v>0</v>
      </c>
      <c r="O2707">
        <f>IF(A2707="","",SUMIFS(OverSummary!$G$2:$G$101,OverSummary!$A$2:$A$101,A2707,OverSummary!$D$2:$D$101,B2707))</f>
        <v>0</v>
      </c>
      <c r="P2707">
        <f>IF(A2707="","",G2707*Rules!$B$13+H2707*Rules!$B$14+I2707*Rules!$B$15)</f>
        <v>0</v>
      </c>
      <c r="Q2707">
        <f>IF(A2707="","",IF(G2707&gt;=100,Rules!$B$18,IF(G2707&gt;=50,Rules!$B$17,IF(G2707&gt;=30,Rules!$B$16,0)))+IF(AND(F2707=1,D2707&lt;&gt;"BWL",G2707=0),Rules!$B$27,0))</f>
        <v>0</v>
      </c>
      <c r="R2707">
        <f>IF(A2707="","",J2707*Rules!$B$19+O2707*Rules!$B$22)</f>
        <v>0</v>
      </c>
      <c r="S2707">
        <f>IF(A2707="","",IF(J2707&gt;=4,Rules!$B$21,IF(J2707&gt;=3,Rules!$B$20,0)))</f>
        <v>0</v>
      </c>
      <c r="T2707">
        <f>IF(A2707="","",K2707*Rules!$B$23+L2707*Rules!$B$24+M2707*Rules!$B$25+N2707*Rules!$B$26)</f>
        <v>0</v>
      </c>
      <c r="U2707">
        <f t="shared" si="42"/>
        <v>0</v>
      </c>
    </row>
    <row r="2708" spans="1:21" x14ac:dyDescent="0.2">
      <c r="A2708" t="str">
        <f>MatchSquad!A2708</f>
        <v>M055</v>
      </c>
      <c r="B2708" t="str">
        <f>MatchSquad!B2708</f>
        <v>P157</v>
      </c>
      <c r="C2708" t="str">
        <f>MatchSquad!C2708</f>
        <v>Shashank Singh</v>
      </c>
      <c r="D2708" t="str">
        <f>MatchSquad!D2708</f>
        <v>BAT</v>
      </c>
      <c r="E2708" t="str">
        <f>MatchSquad!E2708</f>
        <v>PBKS</v>
      </c>
      <c r="F2708">
        <f>MatchSquad!G2708</f>
        <v>0</v>
      </c>
      <c r="G2708">
        <f>IF(A2708="","",SUMIFS(BallByBall!$I$2:$I$501,BallByBall!$B$2:$B$501,A2708,BallByBall!$F$2:$F$501,B2708))</f>
        <v>0</v>
      </c>
      <c r="H2708">
        <f>IF(A2708="","",COUNTIFS(BallByBall!$B$2:$B$501,A2708,BallByBall!$F$2:$F$501,B2708,BallByBall!$Q$2:$Q$501,1))</f>
        <v>0</v>
      </c>
      <c r="I2708">
        <f>IF(A2708="","",COUNTIFS(BallByBall!$B$2:$B$501,A2708,BallByBall!$F$2:$F$501,B2708,BallByBall!$R$2:$R$501,1))</f>
        <v>0</v>
      </c>
      <c r="J2708">
        <f>IF(A2708="","",SUMIFS(BallByBall!$T$2:$T$501,BallByBall!$B$2:$B$501,A2708,BallByBall!$H$2:$H$501,B2708))</f>
        <v>0</v>
      </c>
      <c r="K2708">
        <f>IF(A2708="","",SUMIFS(BallByBall!$U$2:$U$501,BallByBall!$B$2:$B$501,A2708,BallByBall!$P$2:$P$501,B2708))</f>
        <v>0</v>
      </c>
      <c r="L2708">
        <f>IF(A2708="","",SUMIFS(BallByBall!$V$2:$V$501,BallByBall!$B$2:$B$501,A2708,BallByBall!$P$2:$P$501,B2708))</f>
        <v>0</v>
      </c>
      <c r="M2708">
        <f>IF(A2708="","",SUMIFS(BallByBall!$W$2:$W$501,BallByBall!$B$2:$B$501,A2708,BallByBall!$P$2:$P$501,B2708))</f>
        <v>0</v>
      </c>
      <c r="N2708">
        <f>IF(A2708="","",SUMIFS(BallByBall!$X$2:$X$501,BallByBall!$B$2:$B$501,A2708,BallByBall!$P$2:$P$501,B2708))</f>
        <v>0</v>
      </c>
      <c r="O2708">
        <f>IF(A2708="","",SUMIFS(OverSummary!$G$2:$G$101,OverSummary!$A$2:$A$101,A2708,OverSummary!$D$2:$D$101,B2708))</f>
        <v>0</v>
      </c>
      <c r="P2708">
        <f>IF(A2708="","",G2708*Rules!$B$13+H2708*Rules!$B$14+I2708*Rules!$B$15)</f>
        <v>0</v>
      </c>
      <c r="Q2708">
        <f>IF(A2708="","",IF(G2708&gt;=100,Rules!$B$18,IF(G2708&gt;=50,Rules!$B$17,IF(G2708&gt;=30,Rules!$B$16,0)))+IF(AND(F2708=1,D2708&lt;&gt;"BWL",G2708=0),Rules!$B$27,0))</f>
        <v>0</v>
      </c>
      <c r="R2708">
        <f>IF(A2708="","",J2708*Rules!$B$19+O2708*Rules!$B$22)</f>
        <v>0</v>
      </c>
      <c r="S2708">
        <f>IF(A2708="","",IF(J2708&gt;=4,Rules!$B$21,IF(J2708&gt;=3,Rules!$B$20,0)))</f>
        <v>0</v>
      </c>
      <c r="T2708">
        <f>IF(A2708="","",K2708*Rules!$B$23+L2708*Rules!$B$24+M2708*Rules!$B$25+N2708*Rules!$B$26)</f>
        <v>0</v>
      </c>
      <c r="U2708">
        <f t="shared" si="42"/>
        <v>0</v>
      </c>
    </row>
    <row r="2709" spans="1:21" x14ac:dyDescent="0.2">
      <c r="A2709" t="str">
        <f>MatchSquad!A2709</f>
        <v>M055</v>
      </c>
      <c r="B2709" t="str">
        <f>MatchSquad!B2709</f>
        <v>P158</v>
      </c>
      <c r="C2709" t="str">
        <f>MatchSquad!C2709</f>
        <v>Marcus Stoinis</v>
      </c>
      <c r="D2709" t="str">
        <f>MatchSquad!D2709</f>
        <v>AR</v>
      </c>
      <c r="E2709" t="str">
        <f>MatchSquad!E2709</f>
        <v>PBKS</v>
      </c>
      <c r="F2709">
        <f>MatchSquad!G2709</f>
        <v>0</v>
      </c>
      <c r="G2709">
        <f>IF(A2709="","",SUMIFS(BallByBall!$I$2:$I$501,BallByBall!$B$2:$B$501,A2709,BallByBall!$F$2:$F$501,B2709))</f>
        <v>0</v>
      </c>
      <c r="H2709">
        <f>IF(A2709="","",COUNTIFS(BallByBall!$B$2:$B$501,A2709,BallByBall!$F$2:$F$501,B2709,BallByBall!$Q$2:$Q$501,1))</f>
        <v>0</v>
      </c>
      <c r="I2709">
        <f>IF(A2709="","",COUNTIFS(BallByBall!$B$2:$B$501,A2709,BallByBall!$F$2:$F$501,B2709,BallByBall!$R$2:$R$501,1))</f>
        <v>0</v>
      </c>
      <c r="J2709">
        <f>IF(A2709="","",SUMIFS(BallByBall!$T$2:$T$501,BallByBall!$B$2:$B$501,A2709,BallByBall!$H$2:$H$501,B2709))</f>
        <v>0</v>
      </c>
      <c r="K2709">
        <f>IF(A2709="","",SUMIFS(BallByBall!$U$2:$U$501,BallByBall!$B$2:$B$501,A2709,BallByBall!$P$2:$P$501,B2709))</f>
        <v>0</v>
      </c>
      <c r="L2709">
        <f>IF(A2709="","",SUMIFS(BallByBall!$V$2:$V$501,BallByBall!$B$2:$B$501,A2709,BallByBall!$P$2:$P$501,B2709))</f>
        <v>0</v>
      </c>
      <c r="M2709">
        <f>IF(A2709="","",SUMIFS(BallByBall!$W$2:$W$501,BallByBall!$B$2:$B$501,A2709,BallByBall!$P$2:$P$501,B2709))</f>
        <v>0</v>
      </c>
      <c r="N2709">
        <f>IF(A2709="","",SUMIFS(BallByBall!$X$2:$X$501,BallByBall!$B$2:$B$501,A2709,BallByBall!$P$2:$P$501,B2709))</f>
        <v>0</v>
      </c>
      <c r="O2709">
        <f>IF(A2709="","",SUMIFS(OverSummary!$G$2:$G$101,OverSummary!$A$2:$A$101,A2709,OverSummary!$D$2:$D$101,B2709))</f>
        <v>0</v>
      </c>
      <c r="P2709">
        <f>IF(A2709="","",G2709*Rules!$B$13+H2709*Rules!$B$14+I2709*Rules!$B$15)</f>
        <v>0</v>
      </c>
      <c r="Q2709">
        <f>IF(A2709="","",IF(G2709&gt;=100,Rules!$B$18,IF(G2709&gt;=50,Rules!$B$17,IF(G2709&gt;=30,Rules!$B$16,0)))+IF(AND(F2709=1,D2709&lt;&gt;"BWL",G2709=0),Rules!$B$27,0))</f>
        <v>0</v>
      </c>
      <c r="R2709">
        <f>IF(A2709="","",J2709*Rules!$B$19+O2709*Rules!$B$22)</f>
        <v>0</v>
      </c>
      <c r="S2709">
        <f>IF(A2709="","",IF(J2709&gt;=4,Rules!$B$21,IF(J2709&gt;=3,Rules!$B$20,0)))</f>
        <v>0</v>
      </c>
      <c r="T2709">
        <f>IF(A2709="","",K2709*Rules!$B$23+L2709*Rules!$B$24+M2709*Rules!$B$25+N2709*Rules!$B$26)</f>
        <v>0</v>
      </c>
      <c r="U2709">
        <f t="shared" si="42"/>
        <v>0</v>
      </c>
    </row>
    <row r="2710" spans="1:21" x14ac:dyDescent="0.2">
      <c r="A2710" t="str">
        <f>MatchSquad!A2710</f>
        <v>M055</v>
      </c>
      <c r="B2710" t="str">
        <f>MatchSquad!B2710</f>
        <v>P159</v>
      </c>
      <c r="C2710" t="str">
        <f>MatchSquad!C2710</f>
        <v>Harpreet Brar</v>
      </c>
      <c r="D2710" t="str">
        <f>MatchSquad!D2710</f>
        <v>AR</v>
      </c>
      <c r="E2710" t="str">
        <f>MatchSquad!E2710</f>
        <v>PBKS</v>
      </c>
      <c r="F2710">
        <f>MatchSquad!G2710</f>
        <v>0</v>
      </c>
      <c r="G2710">
        <f>IF(A2710="","",SUMIFS(BallByBall!$I$2:$I$501,BallByBall!$B$2:$B$501,A2710,BallByBall!$F$2:$F$501,B2710))</f>
        <v>0</v>
      </c>
      <c r="H2710">
        <f>IF(A2710="","",COUNTIFS(BallByBall!$B$2:$B$501,A2710,BallByBall!$F$2:$F$501,B2710,BallByBall!$Q$2:$Q$501,1))</f>
        <v>0</v>
      </c>
      <c r="I2710">
        <f>IF(A2710="","",COUNTIFS(BallByBall!$B$2:$B$501,A2710,BallByBall!$F$2:$F$501,B2710,BallByBall!$R$2:$R$501,1))</f>
        <v>0</v>
      </c>
      <c r="J2710">
        <f>IF(A2710="","",SUMIFS(BallByBall!$T$2:$T$501,BallByBall!$B$2:$B$501,A2710,BallByBall!$H$2:$H$501,B2710))</f>
        <v>0</v>
      </c>
      <c r="K2710">
        <f>IF(A2710="","",SUMIFS(BallByBall!$U$2:$U$501,BallByBall!$B$2:$B$501,A2710,BallByBall!$P$2:$P$501,B2710))</f>
        <v>0</v>
      </c>
      <c r="L2710">
        <f>IF(A2710="","",SUMIFS(BallByBall!$V$2:$V$501,BallByBall!$B$2:$B$501,A2710,BallByBall!$P$2:$P$501,B2710))</f>
        <v>0</v>
      </c>
      <c r="M2710">
        <f>IF(A2710="","",SUMIFS(BallByBall!$W$2:$W$501,BallByBall!$B$2:$B$501,A2710,BallByBall!$P$2:$P$501,B2710))</f>
        <v>0</v>
      </c>
      <c r="N2710">
        <f>IF(A2710="","",SUMIFS(BallByBall!$X$2:$X$501,BallByBall!$B$2:$B$501,A2710,BallByBall!$P$2:$P$501,B2710))</f>
        <v>0</v>
      </c>
      <c r="O2710">
        <f>IF(A2710="","",SUMIFS(OverSummary!$G$2:$G$101,OverSummary!$A$2:$A$101,A2710,OverSummary!$D$2:$D$101,B2710))</f>
        <v>0</v>
      </c>
      <c r="P2710">
        <f>IF(A2710="","",G2710*Rules!$B$13+H2710*Rules!$B$14+I2710*Rules!$B$15)</f>
        <v>0</v>
      </c>
      <c r="Q2710">
        <f>IF(A2710="","",IF(G2710&gt;=100,Rules!$B$18,IF(G2710&gt;=50,Rules!$B$17,IF(G2710&gt;=30,Rules!$B$16,0)))+IF(AND(F2710=1,D2710&lt;&gt;"BWL",G2710=0),Rules!$B$27,0))</f>
        <v>0</v>
      </c>
      <c r="R2710">
        <f>IF(A2710="","",J2710*Rules!$B$19+O2710*Rules!$B$22)</f>
        <v>0</v>
      </c>
      <c r="S2710">
        <f>IF(A2710="","",IF(J2710&gt;=4,Rules!$B$21,IF(J2710&gt;=3,Rules!$B$20,0)))</f>
        <v>0</v>
      </c>
      <c r="T2710">
        <f>IF(A2710="","",K2710*Rules!$B$23+L2710*Rules!$B$24+M2710*Rules!$B$25+N2710*Rules!$B$26)</f>
        <v>0</v>
      </c>
      <c r="U2710">
        <f t="shared" si="42"/>
        <v>0</v>
      </c>
    </row>
    <row r="2711" spans="1:21" x14ac:dyDescent="0.2">
      <c r="A2711" t="str">
        <f>MatchSquad!A2711</f>
        <v>M055</v>
      </c>
      <c r="B2711" t="str">
        <f>MatchSquad!B2711</f>
        <v>P160</v>
      </c>
      <c r="C2711" t="str">
        <f>MatchSquad!C2711</f>
        <v>Marco Jansen</v>
      </c>
      <c r="D2711" t="str">
        <f>MatchSquad!D2711</f>
        <v>AR</v>
      </c>
      <c r="E2711" t="str">
        <f>MatchSquad!E2711</f>
        <v>PBKS</v>
      </c>
      <c r="F2711">
        <f>MatchSquad!G2711</f>
        <v>0</v>
      </c>
      <c r="G2711">
        <f>IF(A2711="","",SUMIFS(BallByBall!$I$2:$I$501,BallByBall!$B$2:$B$501,A2711,BallByBall!$F$2:$F$501,B2711))</f>
        <v>0</v>
      </c>
      <c r="H2711">
        <f>IF(A2711="","",COUNTIFS(BallByBall!$B$2:$B$501,A2711,BallByBall!$F$2:$F$501,B2711,BallByBall!$Q$2:$Q$501,1))</f>
        <v>0</v>
      </c>
      <c r="I2711">
        <f>IF(A2711="","",COUNTIFS(BallByBall!$B$2:$B$501,A2711,BallByBall!$F$2:$F$501,B2711,BallByBall!$R$2:$R$501,1))</f>
        <v>0</v>
      </c>
      <c r="J2711">
        <f>IF(A2711="","",SUMIFS(BallByBall!$T$2:$T$501,BallByBall!$B$2:$B$501,A2711,BallByBall!$H$2:$H$501,B2711))</f>
        <v>0</v>
      </c>
      <c r="K2711">
        <f>IF(A2711="","",SUMIFS(BallByBall!$U$2:$U$501,BallByBall!$B$2:$B$501,A2711,BallByBall!$P$2:$P$501,B2711))</f>
        <v>0</v>
      </c>
      <c r="L2711">
        <f>IF(A2711="","",SUMIFS(BallByBall!$V$2:$V$501,BallByBall!$B$2:$B$501,A2711,BallByBall!$P$2:$P$501,B2711))</f>
        <v>0</v>
      </c>
      <c r="M2711">
        <f>IF(A2711="","",SUMIFS(BallByBall!$W$2:$W$501,BallByBall!$B$2:$B$501,A2711,BallByBall!$P$2:$P$501,B2711))</f>
        <v>0</v>
      </c>
      <c r="N2711">
        <f>IF(A2711="","",SUMIFS(BallByBall!$X$2:$X$501,BallByBall!$B$2:$B$501,A2711,BallByBall!$P$2:$P$501,B2711))</f>
        <v>0</v>
      </c>
      <c r="O2711">
        <f>IF(A2711="","",SUMIFS(OverSummary!$G$2:$G$101,OverSummary!$A$2:$A$101,A2711,OverSummary!$D$2:$D$101,B2711))</f>
        <v>0</v>
      </c>
      <c r="P2711">
        <f>IF(A2711="","",G2711*Rules!$B$13+H2711*Rules!$B$14+I2711*Rules!$B$15)</f>
        <v>0</v>
      </c>
      <c r="Q2711">
        <f>IF(A2711="","",IF(G2711&gt;=100,Rules!$B$18,IF(G2711&gt;=50,Rules!$B$17,IF(G2711&gt;=30,Rules!$B$16,0)))+IF(AND(F2711=1,D2711&lt;&gt;"BWL",G2711=0),Rules!$B$27,0))</f>
        <v>0</v>
      </c>
      <c r="R2711">
        <f>IF(A2711="","",J2711*Rules!$B$19+O2711*Rules!$B$22)</f>
        <v>0</v>
      </c>
      <c r="S2711">
        <f>IF(A2711="","",IF(J2711&gt;=4,Rules!$B$21,IF(J2711&gt;=3,Rules!$B$20,0)))</f>
        <v>0</v>
      </c>
      <c r="T2711">
        <f>IF(A2711="","",K2711*Rules!$B$23+L2711*Rules!$B$24+M2711*Rules!$B$25+N2711*Rules!$B$26)</f>
        <v>0</v>
      </c>
      <c r="U2711">
        <f t="shared" si="42"/>
        <v>0</v>
      </c>
    </row>
    <row r="2712" spans="1:21" x14ac:dyDescent="0.2">
      <c r="A2712" t="str">
        <f>MatchSquad!A2712</f>
        <v>M055</v>
      </c>
      <c r="B2712" t="str">
        <f>MatchSquad!B2712</f>
        <v>P161</v>
      </c>
      <c r="C2712" t="str">
        <f>MatchSquad!C2712</f>
        <v>Azmatullah Omarzai</v>
      </c>
      <c r="D2712" t="str">
        <f>MatchSquad!D2712</f>
        <v>AR</v>
      </c>
      <c r="E2712" t="str">
        <f>MatchSquad!E2712</f>
        <v>PBKS</v>
      </c>
      <c r="F2712">
        <f>MatchSquad!G2712</f>
        <v>0</v>
      </c>
      <c r="G2712">
        <f>IF(A2712="","",SUMIFS(BallByBall!$I$2:$I$501,BallByBall!$B$2:$B$501,A2712,BallByBall!$F$2:$F$501,B2712))</f>
        <v>0</v>
      </c>
      <c r="H2712">
        <f>IF(A2712="","",COUNTIFS(BallByBall!$B$2:$B$501,A2712,BallByBall!$F$2:$F$501,B2712,BallByBall!$Q$2:$Q$501,1))</f>
        <v>0</v>
      </c>
      <c r="I2712">
        <f>IF(A2712="","",COUNTIFS(BallByBall!$B$2:$B$501,A2712,BallByBall!$F$2:$F$501,B2712,BallByBall!$R$2:$R$501,1))</f>
        <v>0</v>
      </c>
      <c r="J2712">
        <f>IF(A2712="","",SUMIFS(BallByBall!$T$2:$T$501,BallByBall!$B$2:$B$501,A2712,BallByBall!$H$2:$H$501,B2712))</f>
        <v>0</v>
      </c>
      <c r="K2712">
        <f>IF(A2712="","",SUMIFS(BallByBall!$U$2:$U$501,BallByBall!$B$2:$B$501,A2712,BallByBall!$P$2:$P$501,B2712))</f>
        <v>0</v>
      </c>
      <c r="L2712">
        <f>IF(A2712="","",SUMIFS(BallByBall!$V$2:$V$501,BallByBall!$B$2:$B$501,A2712,BallByBall!$P$2:$P$501,B2712))</f>
        <v>0</v>
      </c>
      <c r="M2712">
        <f>IF(A2712="","",SUMIFS(BallByBall!$W$2:$W$501,BallByBall!$B$2:$B$501,A2712,BallByBall!$P$2:$P$501,B2712))</f>
        <v>0</v>
      </c>
      <c r="N2712">
        <f>IF(A2712="","",SUMIFS(BallByBall!$X$2:$X$501,BallByBall!$B$2:$B$501,A2712,BallByBall!$P$2:$P$501,B2712))</f>
        <v>0</v>
      </c>
      <c r="O2712">
        <f>IF(A2712="","",SUMIFS(OverSummary!$G$2:$G$101,OverSummary!$A$2:$A$101,A2712,OverSummary!$D$2:$D$101,B2712))</f>
        <v>0</v>
      </c>
      <c r="P2712">
        <f>IF(A2712="","",G2712*Rules!$B$13+H2712*Rules!$B$14+I2712*Rules!$B$15)</f>
        <v>0</v>
      </c>
      <c r="Q2712">
        <f>IF(A2712="","",IF(G2712&gt;=100,Rules!$B$18,IF(G2712&gt;=50,Rules!$B$17,IF(G2712&gt;=30,Rules!$B$16,0)))+IF(AND(F2712=1,D2712&lt;&gt;"BWL",G2712=0),Rules!$B$27,0))</f>
        <v>0</v>
      </c>
      <c r="R2712">
        <f>IF(A2712="","",J2712*Rules!$B$19+O2712*Rules!$B$22)</f>
        <v>0</v>
      </c>
      <c r="S2712">
        <f>IF(A2712="","",IF(J2712&gt;=4,Rules!$B$21,IF(J2712&gt;=3,Rules!$B$20,0)))</f>
        <v>0</v>
      </c>
      <c r="T2712">
        <f>IF(A2712="","",K2712*Rules!$B$23+L2712*Rules!$B$24+M2712*Rules!$B$25+N2712*Rules!$B$26)</f>
        <v>0</v>
      </c>
      <c r="U2712">
        <f t="shared" si="42"/>
        <v>0</v>
      </c>
    </row>
    <row r="2713" spans="1:21" x14ac:dyDescent="0.2">
      <c r="A2713" t="str">
        <f>MatchSquad!A2713</f>
        <v>M055</v>
      </c>
      <c r="B2713" t="str">
        <f>MatchSquad!B2713</f>
        <v>P162</v>
      </c>
      <c r="C2713" t="str">
        <f>MatchSquad!C2713</f>
        <v>Priyansh Arya</v>
      </c>
      <c r="D2713" t="str">
        <f>MatchSquad!D2713</f>
        <v>AR</v>
      </c>
      <c r="E2713" t="str">
        <f>MatchSquad!E2713</f>
        <v>PBKS</v>
      </c>
      <c r="F2713">
        <f>MatchSquad!G2713</f>
        <v>0</v>
      </c>
      <c r="G2713">
        <f>IF(A2713="","",SUMIFS(BallByBall!$I$2:$I$501,BallByBall!$B$2:$B$501,A2713,BallByBall!$F$2:$F$501,B2713))</f>
        <v>0</v>
      </c>
      <c r="H2713">
        <f>IF(A2713="","",COUNTIFS(BallByBall!$B$2:$B$501,A2713,BallByBall!$F$2:$F$501,B2713,BallByBall!$Q$2:$Q$501,1))</f>
        <v>0</v>
      </c>
      <c r="I2713">
        <f>IF(A2713="","",COUNTIFS(BallByBall!$B$2:$B$501,A2713,BallByBall!$F$2:$F$501,B2713,BallByBall!$R$2:$R$501,1))</f>
        <v>0</v>
      </c>
      <c r="J2713">
        <f>IF(A2713="","",SUMIFS(BallByBall!$T$2:$T$501,BallByBall!$B$2:$B$501,A2713,BallByBall!$H$2:$H$501,B2713))</f>
        <v>0</v>
      </c>
      <c r="K2713">
        <f>IF(A2713="","",SUMIFS(BallByBall!$U$2:$U$501,BallByBall!$B$2:$B$501,A2713,BallByBall!$P$2:$P$501,B2713))</f>
        <v>0</v>
      </c>
      <c r="L2713">
        <f>IF(A2713="","",SUMIFS(BallByBall!$V$2:$V$501,BallByBall!$B$2:$B$501,A2713,BallByBall!$P$2:$P$501,B2713))</f>
        <v>0</v>
      </c>
      <c r="M2713">
        <f>IF(A2713="","",SUMIFS(BallByBall!$W$2:$W$501,BallByBall!$B$2:$B$501,A2713,BallByBall!$P$2:$P$501,B2713))</f>
        <v>0</v>
      </c>
      <c r="N2713">
        <f>IF(A2713="","",SUMIFS(BallByBall!$X$2:$X$501,BallByBall!$B$2:$B$501,A2713,BallByBall!$P$2:$P$501,B2713))</f>
        <v>0</v>
      </c>
      <c r="O2713">
        <f>IF(A2713="","",SUMIFS(OverSummary!$G$2:$G$101,OverSummary!$A$2:$A$101,A2713,OverSummary!$D$2:$D$101,B2713))</f>
        <v>0</v>
      </c>
      <c r="P2713">
        <f>IF(A2713="","",G2713*Rules!$B$13+H2713*Rules!$B$14+I2713*Rules!$B$15)</f>
        <v>0</v>
      </c>
      <c r="Q2713">
        <f>IF(A2713="","",IF(G2713&gt;=100,Rules!$B$18,IF(G2713&gt;=50,Rules!$B$17,IF(G2713&gt;=30,Rules!$B$16,0)))+IF(AND(F2713=1,D2713&lt;&gt;"BWL",G2713=0),Rules!$B$27,0))</f>
        <v>0</v>
      </c>
      <c r="R2713">
        <f>IF(A2713="","",J2713*Rules!$B$19+O2713*Rules!$B$22)</f>
        <v>0</v>
      </c>
      <c r="S2713">
        <f>IF(A2713="","",IF(J2713&gt;=4,Rules!$B$21,IF(J2713&gt;=3,Rules!$B$20,0)))</f>
        <v>0</v>
      </c>
      <c r="T2713">
        <f>IF(A2713="","",K2713*Rules!$B$23+L2713*Rules!$B$24+M2713*Rules!$B$25+N2713*Rules!$B$26)</f>
        <v>0</v>
      </c>
      <c r="U2713">
        <f t="shared" si="42"/>
        <v>0</v>
      </c>
    </row>
    <row r="2714" spans="1:21" x14ac:dyDescent="0.2">
      <c r="A2714" t="str">
        <f>MatchSquad!A2714</f>
        <v>M055</v>
      </c>
      <c r="B2714" t="str">
        <f>MatchSquad!B2714</f>
        <v>P163</v>
      </c>
      <c r="C2714" t="str">
        <f>MatchSquad!C2714</f>
        <v>Musheer Khan</v>
      </c>
      <c r="D2714" t="str">
        <f>MatchSquad!D2714</f>
        <v>AR</v>
      </c>
      <c r="E2714" t="str">
        <f>MatchSquad!E2714</f>
        <v>PBKS</v>
      </c>
      <c r="F2714">
        <f>MatchSquad!G2714</f>
        <v>0</v>
      </c>
      <c r="G2714">
        <f>IF(A2714="","",SUMIFS(BallByBall!$I$2:$I$501,BallByBall!$B$2:$B$501,A2714,BallByBall!$F$2:$F$501,B2714))</f>
        <v>0</v>
      </c>
      <c r="H2714">
        <f>IF(A2714="","",COUNTIFS(BallByBall!$B$2:$B$501,A2714,BallByBall!$F$2:$F$501,B2714,BallByBall!$Q$2:$Q$501,1))</f>
        <v>0</v>
      </c>
      <c r="I2714">
        <f>IF(A2714="","",COUNTIFS(BallByBall!$B$2:$B$501,A2714,BallByBall!$F$2:$F$501,B2714,BallByBall!$R$2:$R$501,1))</f>
        <v>0</v>
      </c>
      <c r="J2714">
        <f>IF(A2714="","",SUMIFS(BallByBall!$T$2:$T$501,BallByBall!$B$2:$B$501,A2714,BallByBall!$H$2:$H$501,B2714))</f>
        <v>0</v>
      </c>
      <c r="K2714">
        <f>IF(A2714="","",SUMIFS(BallByBall!$U$2:$U$501,BallByBall!$B$2:$B$501,A2714,BallByBall!$P$2:$P$501,B2714))</f>
        <v>0</v>
      </c>
      <c r="L2714">
        <f>IF(A2714="","",SUMIFS(BallByBall!$V$2:$V$501,BallByBall!$B$2:$B$501,A2714,BallByBall!$P$2:$P$501,B2714))</f>
        <v>0</v>
      </c>
      <c r="M2714">
        <f>IF(A2714="","",SUMIFS(BallByBall!$W$2:$W$501,BallByBall!$B$2:$B$501,A2714,BallByBall!$P$2:$P$501,B2714))</f>
        <v>0</v>
      </c>
      <c r="N2714">
        <f>IF(A2714="","",SUMIFS(BallByBall!$X$2:$X$501,BallByBall!$B$2:$B$501,A2714,BallByBall!$P$2:$P$501,B2714))</f>
        <v>0</v>
      </c>
      <c r="O2714">
        <f>IF(A2714="","",SUMIFS(OverSummary!$G$2:$G$101,OverSummary!$A$2:$A$101,A2714,OverSummary!$D$2:$D$101,B2714))</f>
        <v>0</v>
      </c>
      <c r="P2714">
        <f>IF(A2714="","",G2714*Rules!$B$13+H2714*Rules!$B$14+I2714*Rules!$B$15)</f>
        <v>0</v>
      </c>
      <c r="Q2714">
        <f>IF(A2714="","",IF(G2714&gt;=100,Rules!$B$18,IF(G2714&gt;=50,Rules!$B$17,IF(G2714&gt;=30,Rules!$B$16,0)))+IF(AND(F2714=1,D2714&lt;&gt;"BWL",G2714=0),Rules!$B$27,0))</f>
        <v>0</v>
      </c>
      <c r="R2714">
        <f>IF(A2714="","",J2714*Rules!$B$19+O2714*Rules!$B$22)</f>
        <v>0</v>
      </c>
      <c r="S2714">
        <f>IF(A2714="","",IF(J2714&gt;=4,Rules!$B$21,IF(J2714&gt;=3,Rules!$B$20,0)))</f>
        <v>0</v>
      </c>
      <c r="T2714">
        <f>IF(A2714="","",K2714*Rules!$B$23+L2714*Rules!$B$24+M2714*Rules!$B$25+N2714*Rules!$B$26)</f>
        <v>0</v>
      </c>
      <c r="U2714">
        <f t="shared" si="42"/>
        <v>0</v>
      </c>
    </row>
    <row r="2715" spans="1:21" x14ac:dyDescent="0.2">
      <c r="A2715" t="str">
        <f>MatchSquad!A2715</f>
        <v>M055</v>
      </c>
      <c r="B2715" t="str">
        <f>MatchSquad!B2715</f>
        <v>P164</v>
      </c>
      <c r="C2715" t="str">
        <f>MatchSquad!C2715</f>
        <v>Suryansh Shedge</v>
      </c>
      <c r="D2715" t="str">
        <f>MatchSquad!D2715</f>
        <v>AR</v>
      </c>
      <c r="E2715" t="str">
        <f>MatchSquad!E2715</f>
        <v>PBKS</v>
      </c>
      <c r="F2715">
        <f>MatchSquad!G2715</f>
        <v>0</v>
      </c>
      <c r="G2715">
        <f>IF(A2715="","",SUMIFS(BallByBall!$I$2:$I$501,BallByBall!$B$2:$B$501,A2715,BallByBall!$F$2:$F$501,B2715))</f>
        <v>0</v>
      </c>
      <c r="H2715">
        <f>IF(A2715="","",COUNTIFS(BallByBall!$B$2:$B$501,A2715,BallByBall!$F$2:$F$501,B2715,BallByBall!$Q$2:$Q$501,1))</f>
        <v>0</v>
      </c>
      <c r="I2715">
        <f>IF(A2715="","",COUNTIFS(BallByBall!$B$2:$B$501,A2715,BallByBall!$F$2:$F$501,B2715,BallByBall!$R$2:$R$501,1))</f>
        <v>0</v>
      </c>
      <c r="J2715">
        <f>IF(A2715="","",SUMIFS(BallByBall!$T$2:$T$501,BallByBall!$B$2:$B$501,A2715,BallByBall!$H$2:$H$501,B2715))</f>
        <v>0</v>
      </c>
      <c r="K2715">
        <f>IF(A2715="","",SUMIFS(BallByBall!$U$2:$U$501,BallByBall!$B$2:$B$501,A2715,BallByBall!$P$2:$P$501,B2715))</f>
        <v>0</v>
      </c>
      <c r="L2715">
        <f>IF(A2715="","",SUMIFS(BallByBall!$V$2:$V$501,BallByBall!$B$2:$B$501,A2715,BallByBall!$P$2:$P$501,B2715))</f>
        <v>0</v>
      </c>
      <c r="M2715">
        <f>IF(A2715="","",SUMIFS(BallByBall!$W$2:$W$501,BallByBall!$B$2:$B$501,A2715,BallByBall!$P$2:$P$501,B2715))</f>
        <v>0</v>
      </c>
      <c r="N2715">
        <f>IF(A2715="","",SUMIFS(BallByBall!$X$2:$X$501,BallByBall!$B$2:$B$501,A2715,BallByBall!$P$2:$P$501,B2715))</f>
        <v>0</v>
      </c>
      <c r="O2715">
        <f>IF(A2715="","",SUMIFS(OverSummary!$G$2:$G$101,OverSummary!$A$2:$A$101,A2715,OverSummary!$D$2:$D$101,B2715))</f>
        <v>0</v>
      </c>
      <c r="P2715">
        <f>IF(A2715="","",G2715*Rules!$B$13+H2715*Rules!$B$14+I2715*Rules!$B$15)</f>
        <v>0</v>
      </c>
      <c r="Q2715">
        <f>IF(A2715="","",IF(G2715&gt;=100,Rules!$B$18,IF(G2715&gt;=50,Rules!$B$17,IF(G2715&gt;=30,Rules!$B$16,0)))+IF(AND(F2715=1,D2715&lt;&gt;"BWL",G2715=0),Rules!$B$27,0))</f>
        <v>0</v>
      </c>
      <c r="R2715">
        <f>IF(A2715="","",J2715*Rules!$B$19+O2715*Rules!$B$22)</f>
        <v>0</v>
      </c>
      <c r="S2715">
        <f>IF(A2715="","",IF(J2715&gt;=4,Rules!$B$21,IF(J2715&gt;=3,Rules!$B$20,0)))</f>
        <v>0</v>
      </c>
      <c r="T2715">
        <f>IF(A2715="","",K2715*Rules!$B$23+L2715*Rules!$B$24+M2715*Rules!$B$25+N2715*Rules!$B$26)</f>
        <v>0</v>
      </c>
      <c r="U2715">
        <f t="shared" si="42"/>
        <v>0</v>
      </c>
    </row>
    <row r="2716" spans="1:21" x14ac:dyDescent="0.2">
      <c r="A2716" t="str">
        <f>MatchSquad!A2716</f>
        <v>M055</v>
      </c>
      <c r="B2716" t="str">
        <f>MatchSquad!B2716</f>
        <v>P165</v>
      </c>
      <c r="C2716" t="str">
        <f>MatchSquad!C2716</f>
        <v>Mitch Owen</v>
      </c>
      <c r="D2716" t="str">
        <f>MatchSquad!D2716</f>
        <v>AR</v>
      </c>
      <c r="E2716" t="str">
        <f>MatchSquad!E2716</f>
        <v>PBKS</v>
      </c>
      <c r="F2716">
        <f>MatchSquad!G2716</f>
        <v>0</v>
      </c>
      <c r="G2716">
        <f>IF(A2716="","",SUMIFS(BallByBall!$I$2:$I$501,BallByBall!$B$2:$B$501,A2716,BallByBall!$F$2:$F$501,B2716))</f>
        <v>0</v>
      </c>
      <c r="H2716">
        <f>IF(A2716="","",COUNTIFS(BallByBall!$B$2:$B$501,A2716,BallByBall!$F$2:$F$501,B2716,BallByBall!$Q$2:$Q$501,1))</f>
        <v>0</v>
      </c>
      <c r="I2716">
        <f>IF(A2716="","",COUNTIFS(BallByBall!$B$2:$B$501,A2716,BallByBall!$F$2:$F$501,B2716,BallByBall!$R$2:$R$501,1))</f>
        <v>0</v>
      </c>
      <c r="J2716">
        <f>IF(A2716="","",SUMIFS(BallByBall!$T$2:$T$501,BallByBall!$B$2:$B$501,A2716,BallByBall!$H$2:$H$501,B2716))</f>
        <v>0</v>
      </c>
      <c r="K2716">
        <f>IF(A2716="","",SUMIFS(BallByBall!$U$2:$U$501,BallByBall!$B$2:$B$501,A2716,BallByBall!$P$2:$P$501,B2716))</f>
        <v>0</v>
      </c>
      <c r="L2716">
        <f>IF(A2716="","",SUMIFS(BallByBall!$V$2:$V$501,BallByBall!$B$2:$B$501,A2716,BallByBall!$P$2:$P$501,B2716))</f>
        <v>0</v>
      </c>
      <c r="M2716">
        <f>IF(A2716="","",SUMIFS(BallByBall!$W$2:$W$501,BallByBall!$B$2:$B$501,A2716,BallByBall!$P$2:$P$501,B2716))</f>
        <v>0</v>
      </c>
      <c r="N2716">
        <f>IF(A2716="","",SUMIFS(BallByBall!$X$2:$X$501,BallByBall!$B$2:$B$501,A2716,BallByBall!$P$2:$P$501,B2716))</f>
        <v>0</v>
      </c>
      <c r="O2716">
        <f>IF(A2716="","",SUMIFS(OverSummary!$G$2:$G$101,OverSummary!$A$2:$A$101,A2716,OverSummary!$D$2:$D$101,B2716))</f>
        <v>0</v>
      </c>
      <c r="P2716">
        <f>IF(A2716="","",G2716*Rules!$B$13+H2716*Rules!$B$14+I2716*Rules!$B$15)</f>
        <v>0</v>
      </c>
      <c r="Q2716">
        <f>IF(A2716="","",IF(G2716&gt;=100,Rules!$B$18,IF(G2716&gt;=50,Rules!$B$17,IF(G2716&gt;=30,Rules!$B$16,0)))+IF(AND(F2716=1,D2716&lt;&gt;"BWL",G2716=0),Rules!$B$27,0))</f>
        <v>0</v>
      </c>
      <c r="R2716">
        <f>IF(A2716="","",J2716*Rules!$B$19+O2716*Rules!$B$22)</f>
        <v>0</v>
      </c>
      <c r="S2716">
        <f>IF(A2716="","",IF(J2716&gt;=4,Rules!$B$21,IF(J2716&gt;=3,Rules!$B$20,0)))</f>
        <v>0</v>
      </c>
      <c r="T2716">
        <f>IF(A2716="","",K2716*Rules!$B$23+L2716*Rules!$B$24+M2716*Rules!$B$25+N2716*Rules!$B$26)</f>
        <v>0</v>
      </c>
      <c r="U2716">
        <f t="shared" si="42"/>
        <v>0</v>
      </c>
    </row>
    <row r="2717" spans="1:21" x14ac:dyDescent="0.2">
      <c r="A2717" t="str">
        <f>MatchSquad!A2717</f>
        <v>M055</v>
      </c>
      <c r="B2717" t="str">
        <f>MatchSquad!B2717</f>
        <v>P166</v>
      </c>
      <c r="C2717" t="str">
        <f>MatchSquad!C2717</f>
        <v>Cooper Connolly</v>
      </c>
      <c r="D2717" t="str">
        <f>MatchSquad!D2717</f>
        <v>AR</v>
      </c>
      <c r="E2717" t="str">
        <f>MatchSquad!E2717</f>
        <v>PBKS</v>
      </c>
      <c r="F2717">
        <f>MatchSquad!G2717</f>
        <v>0</v>
      </c>
      <c r="G2717">
        <f>IF(A2717="","",SUMIFS(BallByBall!$I$2:$I$501,BallByBall!$B$2:$B$501,A2717,BallByBall!$F$2:$F$501,B2717))</f>
        <v>0</v>
      </c>
      <c r="H2717">
        <f>IF(A2717="","",COUNTIFS(BallByBall!$B$2:$B$501,A2717,BallByBall!$F$2:$F$501,B2717,BallByBall!$Q$2:$Q$501,1))</f>
        <v>0</v>
      </c>
      <c r="I2717">
        <f>IF(A2717="","",COUNTIFS(BallByBall!$B$2:$B$501,A2717,BallByBall!$F$2:$F$501,B2717,BallByBall!$R$2:$R$501,1))</f>
        <v>0</v>
      </c>
      <c r="J2717">
        <f>IF(A2717="","",SUMIFS(BallByBall!$T$2:$T$501,BallByBall!$B$2:$B$501,A2717,BallByBall!$H$2:$H$501,B2717))</f>
        <v>0</v>
      </c>
      <c r="K2717">
        <f>IF(A2717="","",SUMIFS(BallByBall!$U$2:$U$501,BallByBall!$B$2:$B$501,A2717,BallByBall!$P$2:$P$501,B2717))</f>
        <v>0</v>
      </c>
      <c r="L2717">
        <f>IF(A2717="","",SUMIFS(BallByBall!$V$2:$V$501,BallByBall!$B$2:$B$501,A2717,BallByBall!$P$2:$P$501,B2717))</f>
        <v>0</v>
      </c>
      <c r="M2717">
        <f>IF(A2717="","",SUMIFS(BallByBall!$W$2:$W$501,BallByBall!$B$2:$B$501,A2717,BallByBall!$P$2:$P$501,B2717))</f>
        <v>0</v>
      </c>
      <c r="N2717">
        <f>IF(A2717="","",SUMIFS(BallByBall!$X$2:$X$501,BallByBall!$B$2:$B$501,A2717,BallByBall!$P$2:$P$501,B2717))</f>
        <v>0</v>
      </c>
      <c r="O2717">
        <f>IF(A2717="","",SUMIFS(OverSummary!$G$2:$G$101,OverSummary!$A$2:$A$101,A2717,OverSummary!$D$2:$D$101,B2717))</f>
        <v>0</v>
      </c>
      <c r="P2717">
        <f>IF(A2717="","",G2717*Rules!$B$13+H2717*Rules!$B$14+I2717*Rules!$B$15)</f>
        <v>0</v>
      </c>
      <c r="Q2717">
        <f>IF(A2717="","",IF(G2717&gt;=100,Rules!$B$18,IF(G2717&gt;=50,Rules!$B$17,IF(G2717&gt;=30,Rules!$B$16,0)))+IF(AND(F2717=1,D2717&lt;&gt;"BWL",G2717=0),Rules!$B$27,0))</f>
        <v>0</v>
      </c>
      <c r="R2717">
        <f>IF(A2717="","",J2717*Rules!$B$19+O2717*Rules!$B$22)</f>
        <v>0</v>
      </c>
      <c r="S2717">
        <f>IF(A2717="","",IF(J2717&gt;=4,Rules!$B$21,IF(J2717&gt;=3,Rules!$B$20,0)))</f>
        <v>0</v>
      </c>
      <c r="T2717">
        <f>IF(A2717="","",K2717*Rules!$B$23+L2717*Rules!$B$24+M2717*Rules!$B$25+N2717*Rules!$B$26)</f>
        <v>0</v>
      </c>
      <c r="U2717">
        <f t="shared" si="42"/>
        <v>0</v>
      </c>
    </row>
    <row r="2718" spans="1:21" x14ac:dyDescent="0.2">
      <c r="A2718" t="str">
        <f>MatchSquad!A2718</f>
        <v>M055</v>
      </c>
      <c r="B2718" t="str">
        <f>MatchSquad!B2718</f>
        <v>P167</v>
      </c>
      <c r="C2718" t="str">
        <f>MatchSquad!C2718</f>
        <v>Ben Dwarshuis</v>
      </c>
      <c r="D2718" t="str">
        <f>MatchSquad!D2718</f>
        <v>AR</v>
      </c>
      <c r="E2718" t="str">
        <f>MatchSquad!E2718</f>
        <v>PBKS</v>
      </c>
      <c r="F2718">
        <f>MatchSquad!G2718</f>
        <v>0</v>
      </c>
      <c r="G2718">
        <f>IF(A2718="","",SUMIFS(BallByBall!$I$2:$I$501,BallByBall!$B$2:$B$501,A2718,BallByBall!$F$2:$F$501,B2718))</f>
        <v>0</v>
      </c>
      <c r="H2718">
        <f>IF(A2718="","",COUNTIFS(BallByBall!$B$2:$B$501,A2718,BallByBall!$F$2:$F$501,B2718,BallByBall!$Q$2:$Q$501,1))</f>
        <v>0</v>
      </c>
      <c r="I2718">
        <f>IF(A2718="","",COUNTIFS(BallByBall!$B$2:$B$501,A2718,BallByBall!$F$2:$F$501,B2718,BallByBall!$R$2:$R$501,1))</f>
        <v>0</v>
      </c>
      <c r="J2718">
        <f>IF(A2718="","",SUMIFS(BallByBall!$T$2:$T$501,BallByBall!$B$2:$B$501,A2718,BallByBall!$H$2:$H$501,B2718))</f>
        <v>0</v>
      </c>
      <c r="K2718">
        <f>IF(A2718="","",SUMIFS(BallByBall!$U$2:$U$501,BallByBall!$B$2:$B$501,A2718,BallByBall!$P$2:$P$501,B2718))</f>
        <v>0</v>
      </c>
      <c r="L2718">
        <f>IF(A2718="","",SUMIFS(BallByBall!$V$2:$V$501,BallByBall!$B$2:$B$501,A2718,BallByBall!$P$2:$P$501,B2718))</f>
        <v>0</v>
      </c>
      <c r="M2718">
        <f>IF(A2718="","",SUMIFS(BallByBall!$W$2:$W$501,BallByBall!$B$2:$B$501,A2718,BallByBall!$P$2:$P$501,B2718))</f>
        <v>0</v>
      </c>
      <c r="N2718">
        <f>IF(A2718="","",SUMIFS(BallByBall!$X$2:$X$501,BallByBall!$B$2:$B$501,A2718,BallByBall!$P$2:$P$501,B2718))</f>
        <v>0</v>
      </c>
      <c r="O2718">
        <f>IF(A2718="","",SUMIFS(OverSummary!$G$2:$G$101,OverSummary!$A$2:$A$101,A2718,OverSummary!$D$2:$D$101,B2718))</f>
        <v>0</v>
      </c>
      <c r="P2718">
        <f>IF(A2718="","",G2718*Rules!$B$13+H2718*Rules!$B$14+I2718*Rules!$B$15)</f>
        <v>0</v>
      </c>
      <c r="Q2718">
        <f>IF(A2718="","",IF(G2718&gt;=100,Rules!$B$18,IF(G2718&gt;=50,Rules!$B$17,IF(G2718&gt;=30,Rules!$B$16,0)))+IF(AND(F2718=1,D2718&lt;&gt;"BWL",G2718=0),Rules!$B$27,0))</f>
        <v>0</v>
      </c>
      <c r="R2718">
        <f>IF(A2718="","",J2718*Rules!$B$19+O2718*Rules!$B$22)</f>
        <v>0</v>
      </c>
      <c r="S2718">
        <f>IF(A2718="","",IF(J2718&gt;=4,Rules!$B$21,IF(J2718&gt;=3,Rules!$B$20,0)))</f>
        <v>0</v>
      </c>
      <c r="T2718">
        <f>IF(A2718="","",K2718*Rules!$B$23+L2718*Rules!$B$24+M2718*Rules!$B$25+N2718*Rules!$B$26)</f>
        <v>0</v>
      </c>
      <c r="U2718">
        <f t="shared" si="42"/>
        <v>0</v>
      </c>
    </row>
    <row r="2719" spans="1:21" x14ac:dyDescent="0.2">
      <c r="A2719" t="str">
        <f>MatchSquad!A2719</f>
        <v>M055</v>
      </c>
      <c r="B2719" t="str">
        <f>MatchSquad!B2719</f>
        <v>P168</v>
      </c>
      <c r="C2719" t="str">
        <f>MatchSquad!C2719</f>
        <v>Arshdeep Singh</v>
      </c>
      <c r="D2719" t="str">
        <f>MatchSquad!D2719</f>
        <v>BWL</v>
      </c>
      <c r="E2719" t="str">
        <f>MatchSquad!E2719</f>
        <v>PBKS</v>
      </c>
      <c r="F2719">
        <f>MatchSquad!G2719</f>
        <v>0</v>
      </c>
      <c r="G2719">
        <f>IF(A2719="","",SUMIFS(BallByBall!$I$2:$I$501,BallByBall!$B$2:$B$501,A2719,BallByBall!$F$2:$F$501,B2719))</f>
        <v>0</v>
      </c>
      <c r="H2719">
        <f>IF(A2719="","",COUNTIFS(BallByBall!$B$2:$B$501,A2719,BallByBall!$F$2:$F$501,B2719,BallByBall!$Q$2:$Q$501,1))</f>
        <v>0</v>
      </c>
      <c r="I2719">
        <f>IF(A2719="","",COUNTIFS(BallByBall!$B$2:$B$501,A2719,BallByBall!$F$2:$F$501,B2719,BallByBall!$R$2:$R$501,1))</f>
        <v>0</v>
      </c>
      <c r="J2719">
        <f>IF(A2719="","",SUMIFS(BallByBall!$T$2:$T$501,BallByBall!$B$2:$B$501,A2719,BallByBall!$H$2:$H$501,B2719))</f>
        <v>0</v>
      </c>
      <c r="K2719">
        <f>IF(A2719="","",SUMIFS(BallByBall!$U$2:$U$501,BallByBall!$B$2:$B$501,A2719,BallByBall!$P$2:$P$501,B2719))</f>
        <v>0</v>
      </c>
      <c r="L2719">
        <f>IF(A2719="","",SUMIFS(BallByBall!$V$2:$V$501,BallByBall!$B$2:$B$501,A2719,BallByBall!$P$2:$P$501,B2719))</f>
        <v>0</v>
      </c>
      <c r="M2719">
        <f>IF(A2719="","",SUMIFS(BallByBall!$W$2:$W$501,BallByBall!$B$2:$B$501,A2719,BallByBall!$P$2:$P$501,B2719))</f>
        <v>0</v>
      </c>
      <c r="N2719">
        <f>IF(A2719="","",SUMIFS(BallByBall!$X$2:$X$501,BallByBall!$B$2:$B$501,A2719,BallByBall!$P$2:$P$501,B2719))</f>
        <v>0</v>
      </c>
      <c r="O2719">
        <f>IF(A2719="","",SUMIFS(OverSummary!$G$2:$G$101,OverSummary!$A$2:$A$101,A2719,OverSummary!$D$2:$D$101,B2719))</f>
        <v>0</v>
      </c>
      <c r="P2719">
        <f>IF(A2719="","",G2719*Rules!$B$13+H2719*Rules!$B$14+I2719*Rules!$B$15)</f>
        <v>0</v>
      </c>
      <c r="Q2719">
        <f>IF(A2719="","",IF(G2719&gt;=100,Rules!$B$18,IF(G2719&gt;=50,Rules!$B$17,IF(G2719&gt;=30,Rules!$B$16,0)))+IF(AND(F2719=1,D2719&lt;&gt;"BWL",G2719=0),Rules!$B$27,0))</f>
        <v>0</v>
      </c>
      <c r="R2719">
        <f>IF(A2719="","",J2719*Rules!$B$19+O2719*Rules!$B$22)</f>
        <v>0</v>
      </c>
      <c r="S2719">
        <f>IF(A2719="","",IF(J2719&gt;=4,Rules!$B$21,IF(J2719&gt;=3,Rules!$B$20,0)))</f>
        <v>0</v>
      </c>
      <c r="T2719">
        <f>IF(A2719="","",K2719*Rules!$B$23+L2719*Rules!$B$24+M2719*Rules!$B$25+N2719*Rules!$B$26)</f>
        <v>0</v>
      </c>
      <c r="U2719">
        <f t="shared" si="42"/>
        <v>0</v>
      </c>
    </row>
    <row r="2720" spans="1:21" x14ac:dyDescent="0.2">
      <c r="A2720" t="str">
        <f>MatchSquad!A2720</f>
        <v>M055</v>
      </c>
      <c r="B2720" t="str">
        <f>MatchSquad!B2720</f>
        <v>P169</v>
      </c>
      <c r="C2720" t="str">
        <f>MatchSquad!C2720</f>
        <v>Yuzvendra Chahal</v>
      </c>
      <c r="D2720" t="str">
        <f>MatchSquad!D2720</f>
        <v>BWL</v>
      </c>
      <c r="E2720" t="str">
        <f>MatchSquad!E2720</f>
        <v>PBKS</v>
      </c>
      <c r="F2720">
        <f>MatchSquad!G2720</f>
        <v>0</v>
      </c>
      <c r="G2720">
        <f>IF(A2720="","",SUMIFS(BallByBall!$I$2:$I$501,BallByBall!$B$2:$B$501,A2720,BallByBall!$F$2:$F$501,B2720))</f>
        <v>0</v>
      </c>
      <c r="H2720">
        <f>IF(A2720="","",COUNTIFS(BallByBall!$B$2:$B$501,A2720,BallByBall!$F$2:$F$501,B2720,BallByBall!$Q$2:$Q$501,1))</f>
        <v>0</v>
      </c>
      <c r="I2720">
        <f>IF(A2720="","",COUNTIFS(BallByBall!$B$2:$B$501,A2720,BallByBall!$F$2:$F$501,B2720,BallByBall!$R$2:$R$501,1))</f>
        <v>0</v>
      </c>
      <c r="J2720">
        <f>IF(A2720="","",SUMIFS(BallByBall!$T$2:$T$501,BallByBall!$B$2:$B$501,A2720,BallByBall!$H$2:$H$501,B2720))</f>
        <v>0</v>
      </c>
      <c r="K2720">
        <f>IF(A2720="","",SUMIFS(BallByBall!$U$2:$U$501,BallByBall!$B$2:$B$501,A2720,BallByBall!$P$2:$P$501,B2720))</f>
        <v>0</v>
      </c>
      <c r="L2720">
        <f>IF(A2720="","",SUMIFS(BallByBall!$V$2:$V$501,BallByBall!$B$2:$B$501,A2720,BallByBall!$P$2:$P$501,B2720))</f>
        <v>0</v>
      </c>
      <c r="M2720">
        <f>IF(A2720="","",SUMIFS(BallByBall!$W$2:$W$501,BallByBall!$B$2:$B$501,A2720,BallByBall!$P$2:$P$501,B2720))</f>
        <v>0</v>
      </c>
      <c r="N2720">
        <f>IF(A2720="","",SUMIFS(BallByBall!$X$2:$X$501,BallByBall!$B$2:$B$501,A2720,BallByBall!$P$2:$P$501,B2720))</f>
        <v>0</v>
      </c>
      <c r="O2720">
        <f>IF(A2720="","",SUMIFS(OverSummary!$G$2:$G$101,OverSummary!$A$2:$A$101,A2720,OverSummary!$D$2:$D$101,B2720))</f>
        <v>0</v>
      </c>
      <c r="P2720">
        <f>IF(A2720="","",G2720*Rules!$B$13+H2720*Rules!$B$14+I2720*Rules!$B$15)</f>
        <v>0</v>
      </c>
      <c r="Q2720">
        <f>IF(A2720="","",IF(G2720&gt;=100,Rules!$B$18,IF(G2720&gt;=50,Rules!$B$17,IF(G2720&gt;=30,Rules!$B$16,0)))+IF(AND(F2720=1,D2720&lt;&gt;"BWL",G2720=0),Rules!$B$27,0))</f>
        <v>0</v>
      </c>
      <c r="R2720">
        <f>IF(A2720="","",J2720*Rules!$B$19+O2720*Rules!$B$22)</f>
        <v>0</v>
      </c>
      <c r="S2720">
        <f>IF(A2720="","",IF(J2720&gt;=4,Rules!$B$21,IF(J2720&gt;=3,Rules!$B$20,0)))</f>
        <v>0</v>
      </c>
      <c r="T2720">
        <f>IF(A2720="","",K2720*Rules!$B$23+L2720*Rules!$B$24+M2720*Rules!$B$25+N2720*Rules!$B$26)</f>
        <v>0</v>
      </c>
      <c r="U2720">
        <f t="shared" si="42"/>
        <v>0</v>
      </c>
    </row>
    <row r="2721" spans="1:21" x14ac:dyDescent="0.2">
      <c r="A2721" t="str">
        <f>MatchSquad!A2721</f>
        <v>M055</v>
      </c>
      <c r="B2721" t="str">
        <f>MatchSquad!B2721</f>
        <v>P170</v>
      </c>
      <c r="C2721" t="str">
        <f>MatchSquad!C2721</f>
        <v>Vyshak Vijaykumar</v>
      </c>
      <c r="D2721" t="str">
        <f>MatchSquad!D2721</f>
        <v>BWL</v>
      </c>
      <c r="E2721" t="str">
        <f>MatchSquad!E2721</f>
        <v>PBKS</v>
      </c>
      <c r="F2721">
        <f>MatchSquad!G2721</f>
        <v>0</v>
      </c>
      <c r="G2721">
        <f>IF(A2721="","",SUMIFS(BallByBall!$I$2:$I$501,BallByBall!$B$2:$B$501,A2721,BallByBall!$F$2:$F$501,B2721))</f>
        <v>0</v>
      </c>
      <c r="H2721">
        <f>IF(A2721="","",COUNTIFS(BallByBall!$B$2:$B$501,A2721,BallByBall!$F$2:$F$501,B2721,BallByBall!$Q$2:$Q$501,1))</f>
        <v>0</v>
      </c>
      <c r="I2721">
        <f>IF(A2721="","",COUNTIFS(BallByBall!$B$2:$B$501,A2721,BallByBall!$F$2:$F$501,B2721,BallByBall!$R$2:$R$501,1))</f>
        <v>0</v>
      </c>
      <c r="J2721">
        <f>IF(A2721="","",SUMIFS(BallByBall!$T$2:$T$501,BallByBall!$B$2:$B$501,A2721,BallByBall!$H$2:$H$501,B2721))</f>
        <v>0</v>
      </c>
      <c r="K2721">
        <f>IF(A2721="","",SUMIFS(BallByBall!$U$2:$U$501,BallByBall!$B$2:$B$501,A2721,BallByBall!$P$2:$P$501,B2721))</f>
        <v>0</v>
      </c>
      <c r="L2721">
        <f>IF(A2721="","",SUMIFS(BallByBall!$V$2:$V$501,BallByBall!$B$2:$B$501,A2721,BallByBall!$P$2:$P$501,B2721))</f>
        <v>0</v>
      </c>
      <c r="M2721">
        <f>IF(A2721="","",SUMIFS(BallByBall!$W$2:$W$501,BallByBall!$B$2:$B$501,A2721,BallByBall!$P$2:$P$501,B2721))</f>
        <v>0</v>
      </c>
      <c r="N2721">
        <f>IF(A2721="","",SUMIFS(BallByBall!$X$2:$X$501,BallByBall!$B$2:$B$501,A2721,BallByBall!$P$2:$P$501,B2721))</f>
        <v>0</v>
      </c>
      <c r="O2721">
        <f>IF(A2721="","",SUMIFS(OverSummary!$G$2:$G$101,OverSummary!$A$2:$A$101,A2721,OverSummary!$D$2:$D$101,B2721))</f>
        <v>0</v>
      </c>
      <c r="P2721">
        <f>IF(A2721="","",G2721*Rules!$B$13+H2721*Rules!$B$14+I2721*Rules!$B$15)</f>
        <v>0</v>
      </c>
      <c r="Q2721">
        <f>IF(A2721="","",IF(G2721&gt;=100,Rules!$B$18,IF(G2721&gt;=50,Rules!$B$17,IF(G2721&gt;=30,Rules!$B$16,0)))+IF(AND(F2721=1,D2721&lt;&gt;"BWL",G2721=0),Rules!$B$27,0))</f>
        <v>0</v>
      </c>
      <c r="R2721">
        <f>IF(A2721="","",J2721*Rules!$B$19+O2721*Rules!$B$22)</f>
        <v>0</v>
      </c>
      <c r="S2721">
        <f>IF(A2721="","",IF(J2721&gt;=4,Rules!$B$21,IF(J2721&gt;=3,Rules!$B$20,0)))</f>
        <v>0</v>
      </c>
      <c r="T2721">
        <f>IF(A2721="","",K2721*Rules!$B$23+L2721*Rules!$B$24+M2721*Rules!$B$25+N2721*Rules!$B$26)</f>
        <v>0</v>
      </c>
      <c r="U2721">
        <f t="shared" si="42"/>
        <v>0</v>
      </c>
    </row>
    <row r="2722" spans="1:21" x14ac:dyDescent="0.2">
      <c r="A2722" t="str">
        <f>MatchSquad!A2722</f>
        <v>M055</v>
      </c>
      <c r="B2722" t="str">
        <f>MatchSquad!B2722</f>
        <v>P171</v>
      </c>
      <c r="C2722" t="str">
        <f>MatchSquad!C2722</f>
        <v>Yash Thakur</v>
      </c>
      <c r="D2722" t="str">
        <f>MatchSquad!D2722</f>
        <v>BWL</v>
      </c>
      <c r="E2722" t="str">
        <f>MatchSquad!E2722</f>
        <v>PBKS</v>
      </c>
      <c r="F2722">
        <f>MatchSquad!G2722</f>
        <v>0</v>
      </c>
      <c r="G2722">
        <f>IF(A2722="","",SUMIFS(BallByBall!$I$2:$I$501,BallByBall!$B$2:$B$501,A2722,BallByBall!$F$2:$F$501,B2722))</f>
        <v>0</v>
      </c>
      <c r="H2722">
        <f>IF(A2722="","",COUNTIFS(BallByBall!$B$2:$B$501,A2722,BallByBall!$F$2:$F$501,B2722,BallByBall!$Q$2:$Q$501,1))</f>
        <v>0</v>
      </c>
      <c r="I2722">
        <f>IF(A2722="","",COUNTIFS(BallByBall!$B$2:$B$501,A2722,BallByBall!$F$2:$F$501,B2722,BallByBall!$R$2:$R$501,1))</f>
        <v>0</v>
      </c>
      <c r="J2722">
        <f>IF(A2722="","",SUMIFS(BallByBall!$T$2:$T$501,BallByBall!$B$2:$B$501,A2722,BallByBall!$H$2:$H$501,B2722))</f>
        <v>0</v>
      </c>
      <c r="K2722">
        <f>IF(A2722="","",SUMIFS(BallByBall!$U$2:$U$501,BallByBall!$B$2:$B$501,A2722,BallByBall!$P$2:$P$501,B2722))</f>
        <v>0</v>
      </c>
      <c r="L2722">
        <f>IF(A2722="","",SUMIFS(BallByBall!$V$2:$V$501,BallByBall!$B$2:$B$501,A2722,BallByBall!$P$2:$P$501,B2722))</f>
        <v>0</v>
      </c>
      <c r="M2722">
        <f>IF(A2722="","",SUMIFS(BallByBall!$W$2:$W$501,BallByBall!$B$2:$B$501,A2722,BallByBall!$P$2:$P$501,B2722))</f>
        <v>0</v>
      </c>
      <c r="N2722">
        <f>IF(A2722="","",SUMIFS(BallByBall!$X$2:$X$501,BallByBall!$B$2:$B$501,A2722,BallByBall!$P$2:$P$501,B2722))</f>
        <v>0</v>
      </c>
      <c r="O2722">
        <f>IF(A2722="","",SUMIFS(OverSummary!$G$2:$G$101,OverSummary!$A$2:$A$101,A2722,OverSummary!$D$2:$D$101,B2722))</f>
        <v>0</v>
      </c>
      <c r="P2722">
        <f>IF(A2722="","",G2722*Rules!$B$13+H2722*Rules!$B$14+I2722*Rules!$B$15)</f>
        <v>0</v>
      </c>
      <c r="Q2722">
        <f>IF(A2722="","",IF(G2722&gt;=100,Rules!$B$18,IF(G2722&gt;=50,Rules!$B$17,IF(G2722&gt;=30,Rules!$B$16,0)))+IF(AND(F2722=1,D2722&lt;&gt;"BWL",G2722=0),Rules!$B$27,0))</f>
        <v>0</v>
      </c>
      <c r="R2722">
        <f>IF(A2722="","",J2722*Rules!$B$19+O2722*Rules!$B$22)</f>
        <v>0</v>
      </c>
      <c r="S2722">
        <f>IF(A2722="","",IF(J2722&gt;=4,Rules!$B$21,IF(J2722&gt;=3,Rules!$B$20,0)))</f>
        <v>0</v>
      </c>
      <c r="T2722">
        <f>IF(A2722="","",K2722*Rules!$B$23+L2722*Rules!$B$24+M2722*Rules!$B$25+N2722*Rules!$B$26)</f>
        <v>0</v>
      </c>
      <c r="U2722">
        <f t="shared" si="42"/>
        <v>0</v>
      </c>
    </row>
    <row r="2723" spans="1:21" x14ac:dyDescent="0.2">
      <c r="A2723" t="str">
        <f>MatchSquad!A2723</f>
        <v>M055</v>
      </c>
      <c r="B2723" t="str">
        <f>MatchSquad!B2723</f>
        <v>P172</v>
      </c>
      <c r="C2723" t="str">
        <f>MatchSquad!C2723</f>
        <v>Xavier Bartlett</v>
      </c>
      <c r="D2723" t="str">
        <f>MatchSquad!D2723</f>
        <v>BWL</v>
      </c>
      <c r="E2723" t="str">
        <f>MatchSquad!E2723</f>
        <v>PBKS</v>
      </c>
      <c r="F2723">
        <f>MatchSquad!G2723</f>
        <v>0</v>
      </c>
      <c r="G2723">
        <f>IF(A2723="","",SUMIFS(BallByBall!$I$2:$I$501,BallByBall!$B$2:$B$501,A2723,BallByBall!$F$2:$F$501,B2723))</f>
        <v>0</v>
      </c>
      <c r="H2723">
        <f>IF(A2723="","",COUNTIFS(BallByBall!$B$2:$B$501,A2723,BallByBall!$F$2:$F$501,B2723,BallByBall!$Q$2:$Q$501,1))</f>
        <v>0</v>
      </c>
      <c r="I2723">
        <f>IF(A2723="","",COUNTIFS(BallByBall!$B$2:$B$501,A2723,BallByBall!$F$2:$F$501,B2723,BallByBall!$R$2:$R$501,1))</f>
        <v>0</v>
      </c>
      <c r="J2723">
        <f>IF(A2723="","",SUMIFS(BallByBall!$T$2:$T$501,BallByBall!$B$2:$B$501,A2723,BallByBall!$H$2:$H$501,B2723))</f>
        <v>0</v>
      </c>
      <c r="K2723">
        <f>IF(A2723="","",SUMIFS(BallByBall!$U$2:$U$501,BallByBall!$B$2:$B$501,A2723,BallByBall!$P$2:$P$501,B2723))</f>
        <v>0</v>
      </c>
      <c r="L2723">
        <f>IF(A2723="","",SUMIFS(BallByBall!$V$2:$V$501,BallByBall!$B$2:$B$501,A2723,BallByBall!$P$2:$P$501,B2723))</f>
        <v>0</v>
      </c>
      <c r="M2723">
        <f>IF(A2723="","",SUMIFS(BallByBall!$W$2:$W$501,BallByBall!$B$2:$B$501,A2723,BallByBall!$P$2:$P$501,B2723))</f>
        <v>0</v>
      </c>
      <c r="N2723">
        <f>IF(A2723="","",SUMIFS(BallByBall!$X$2:$X$501,BallByBall!$B$2:$B$501,A2723,BallByBall!$P$2:$P$501,B2723))</f>
        <v>0</v>
      </c>
      <c r="O2723">
        <f>IF(A2723="","",SUMIFS(OverSummary!$G$2:$G$101,OverSummary!$A$2:$A$101,A2723,OverSummary!$D$2:$D$101,B2723))</f>
        <v>0</v>
      </c>
      <c r="P2723">
        <f>IF(A2723="","",G2723*Rules!$B$13+H2723*Rules!$B$14+I2723*Rules!$B$15)</f>
        <v>0</v>
      </c>
      <c r="Q2723">
        <f>IF(A2723="","",IF(G2723&gt;=100,Rules!$B$18,IF(G2723&gt;=50,Rules!$B$17,IF(G2723&gt;=30,Rules!$B$16,0)))+IF(AND(F2723=1,D2723&lt;&gt;"BWL",G2723=0),Rules!$B$27,0))</f>
        <v>0</v>
      </c>
      <c r="R2723">
        <f>IF(A2723="","",J2723*Rules!$B$19+O2723*Rules!$B$22)</f>
        <v>0</v>
      </c>
      <c r="S2723">
        <f>IF(A2723="","",IF(J2723&gt;=4,Rules!$B$21,IF(J2723&gt;=3,Rules!$B$20,0)))</f>
        <v>0</v>
      </c>
      <c r="T2723">
        <f>IF(A2723="","",K2723*Rules!$B$23+L2723*Rules!$B$24+M2723*Rules!$B$25+N2723*Rules!$B$26)</f>
        <v>0</v>
      </c>
      <c r="U2723">
        <f t="shared" si="42"/>
        <v>0</v>
      </c>
    </row>
    <row r="2724" spans="1:21" x14ac:dyDescent="0.2">
      <c r="A2724" t="str">
        <f>MatchSquad!A2724</f>
        <v>M055</v>
      </c>
      <c r="B2724" t="str">
        <f>MatchSquad!B2724</f>
        <v>P173</v>
      </c>
      <c r="C2724" t="str">
        <f>MatchSquad!C2724</f>
        <v>Pravin Dubey</v>
      </c>
      <c r="D2724" t="str">
        <f>MatchSquad!D2724</f>
        <v>BWL</v>
      </c>
      <c r="E2724" t="str">
        <f>MatchSquad!E2724</f>
        <v>PBKS</v>
      </c>
      <c r="F2724">
        <f>MatchSquad!G2724</f>
        <v>0</v>
      </c>
      <c r="G2724">
        <f>IF(A2724="","",SUMIFS(BallByBall!$I$2:$I$501,BallByBall!$B$2:$B$501,A2724,BallByBall!$F$2:$F$501,B2724))</f>
        <v>0</v>
      </c>
      <c r="H2724">
        <f>IF(A2724="","",COUNTIFS(BallByBall!$B$2:$B$501,A2724,BallByBall!$F$2:$F$501,B2724,BallByBall!$Q$2:$Q$501,1))</f>
        <v>0</v>
      </c>
      <c r="I2724">
        <f>IF(A2724="","",COUNTIFS(BallByBall!$B$2:$B$501,A2724,BallByBall!$F$2:$F$501,B2724,BallByBall!$R$2:$R$501,1))</f>
        <v>0</v>
      </c>
      <c r="J2724">
        <f>IF(A2724="","",SUMIFS(BallByBall!$T$2:$T$501,BallByBall!$B$2:$B$501,A2724,BallByBall!$H$2:$H$501,B2724))</f>
        <v>0</v>
      </c>
      <c r="K2724">
        <f>IF(A2724="","",SUMIFS(BallByBall!$U$2:$U$501,BallByBall!$B$2:$B$501,A2724,BallByBall!$P$2:$P$501,B2724))</f>
        <v>0</v>
      </c>
      <c r="L2724">
        <f>IF(A2724="","",SUMIFS(BallByBall!$V$2:$V$501,BallByBall!$B$2:$B$501,A2724,BallByBall!$P$2:$P$501,B2724))</f>
        <v>0</v>
      </c>
      <c r="M2724">
        <f>IF(A2724="","",SUMIFS(BallByBall!$W$2:$W$501,BallByBall!$B$2:$B$501,A2724,BallByBall!$P$2:$P$501,B2724))</f>
        <v>0</v>
      </c>
      <c r="N2724">
        <f>IF(A2724="","",SUMIFS(BallByBall!$X$2:$X$501,BallByBall!$B$2:$B$501,A2724,BallByBall!$P$2:$P$501,B2724))</f>
        <v>0</v>
      </c>
      <c r="O2724">
        <f>IF(A2724="","",SUMIFS(OverSummary!$G$2:$G$101,OverSummary!$A$2:$A$101,A2724,OverSummary!$D$2:$D$101,B2724))</f>
        <v>0</v>
      </c>
      <c r="P2724">
        <f>IF(A2724="","",G2724*Rules!$B$13+H2724*Rules!$B$14+I2724*Rules!$B$15)</f>
        <v>0</v>
      </c>
      <c r="Q2724">
        <f>IF(A2724="","",IF(G2724&gt;=100,Rules!$B$18,IF(G2724&gt;=50,Rules!$B$17,IF(G2724&gt;=30,Rules!$B$16,0)))+IF(AND(F2724=1,D2724&lt;&gt;"BWL",G2724=0),Rules!$B$27,0))</f>
        <v>0</v>
      </c>
      <c r="R2724">
        <f>IF(A2724="","",J2724*Rules!$B$19+O2724*Rules!$B$22)</f>
        <v>0</v>
      </c>
      <c r="S2724">
        <f>IF(A2724="","",IF(J2724&gt;=4,Rules!$B$21,IF(J2724&gt;=3,Rules!$B$20,0)))</f>
        <v>0</v>
      </c>
      <c r="T2724">
        <f>IF(A2724="","",K2724*Rules!$B$23+L2724*Rules!$B$24+M2724*Rules!$B$25+N2724*Rules!$B$26)</f>
        <v>0</v>
      </c>
      <c r="U2724">
        <f t="shared" si="42"/>
        <v>0</v>
      </c>
    </row>
    <row r="2725" spans="1:21" x14ac:dyDescent="0.2">
      <c r="A2725" t="str">
        <f>MatchSquad!A2725</f>
        <v>M055</v>
      </c>
      <c r="B2725" t="str">
        <f>MatchSquad!B2725</f>
        <v>P174</v>
      </c>
      <c r="C2725" t="str">
        <f>MatchSquad!C2725</f>
        <v>Vishal Nishad</v>
      </c>
      <c r="D2725" t="str">
        <f>MatchSquad!D2725</f>
        <v>BWL</v>
      </c>
      <c r="E2725" t="str">
        <f>MatchSquad!E2725</f>
        <v>PBKS</v>
      </c>
      <c r="F2725">
        <f>MatchSquad!G2725</f>
        <v>0</v>
      </c>
      <c r="G2725">
        <f>IF(A2725="","",SUMIFS(BallByBall!$I$2:$I$501,BallByBall!$B$2:$B$501,A2725,BallByBall!$F$2:$F$501,B2725))</f>
        <v>0</v>
      </c>
      <c r="H2725">
        <f>IF(A2725="","",COUNTIFS(BallByBall!$B$2:$B$501,A2725,BallByBall!$F$2:$F$501,B2725,BallByBall!$Q$2:$Q$501,1))</f>
        <v>0</v>
      </c>
      <c r="I2725">
        <f>IF(A2725="","",COUNTIFS(BallByBall!$B$2:$B$501,A2725,BallByBall!$F$2:$F$501,B2725,BallByBall!$R$2:$R$501,1))</f>
        <v>0</v>
      </c>
      <c r="J2725">
        <f>IF(A2725="","",SUMIFS(BallByBall!$T$2:$T$501,BallByBall!$B$2:$B$501,A2725,BallByBall!$H$2:$H$501,B2725))</f>
        <v>0</v>
      </c>
      <c r="K2725">
        <f>IF(A2725="","",SUMIFS(BallByBall!$U$2:$U$501,BallByBall!$B$2:$B$501,A2725,BallByBall!$P$2:$P$501,B2725))</f>
        <v>0</v>
      </c>
      <c r="L2725">
        <f>IF(A2725="","",SUMIFS(BallByBall!$V$2:$V$501,BallByBall!$B$2:$B$501,A2725,BallByBall!$P$2:$P$501,B2725))</f>
        <v>0</v>
      </c>
      <c r="M2725">
        <f>IF(A2725="","",SUMIFS(BallByBall!$W$2:$W$501,BallByBall!$B$2:$B$501,A2725,BallByBall!$P$2:$P$501,B2725))</f>
        <v>0</v>
      </c>
      <c r="N2725">
        <f>IF(A2725="","",SUMIFS(BallByBall!$X$2:$X$501,BallByBall!$B$2:$B$501,A2725,BallByBall!$P$2:$P$501,B2725))</f>
        <v>0</v>
      </c>
      <c r="O2725">
        <f>IF(A2725="","",SUMIFS(OverSummary!$G$2:$G$101,OverSummary!$A$2:$A$101,A2725,OverSummary!$D$2:$D$101,B2725))</f>
        <v>0</v>
      </c>
      <c r="P2725">
        <f>IF(A2725="","",G2725*Rules!$B$13+H2725*Rules!$B$14+I2725*Rules!$B$15)</f>
        <v>0</v>
      </c>
      <c r="Q2725">
        <f>IF(A2725="","",IF(G2725&gt;=100,Rules!$B$18,IF(G2725&gt;=50,Rules!$B$17,IF(G2725&gt;=30,Rules!$B$16,0)))+IF(AND(F2725=1,D2725&lt;&gt;"BWL",G2725=0),Rules!$B$27,0))</f>
        <v>0</v>
      </c>
      <c r="R2725">
        <f>IF(A2725="","",J2725*Rules!$B$19+O2725*Rules!$B$22)</f>
        <v>0</v>
      </c>
      <c r="S2725">
        <f>IF(A2725="","",IF(J2725&gt;=4,Rules!$B$21,IF(J2725&gt;=3,Rules!$B$20,0)))</f>
        <v>0</v>
      </c>
      <c r="T2725">
        <f>IF(A2725="","",K2725*Rules!$B$23+L2725*Rules!$B$24+M2725*Rules!$B$25+N2725*Rules!$B$26)</f>
        <v>0</v>
      </c>
      <c r="U2725">
        <f t="shared" si="42"/>
        <v>0</v>
      </c>
    </row>
    <row r="2726" spans="1:21" x14ac:dyDescent="0.2">
      <c r="A2726" t="str">
        <f>MatchSquad!A2726</f>
        <v>M055</v>
      </c>
      <c r="B2726" t="str">
        <f>MatchSquad!B2726</f>
        <v>P175</v>
      </c>
      <c r="C2726" t="str">
        <f>MatchSquad!C2726</f>
        <v>Lockie Ferguson</v>
      </c>
      <c r="D2726" t="str">
        <f>MatchSquad!D2726</f>
        <v>BWL</v>
      </c>
      <c r="E2726" t="str">
        <f>MatchSquad!E2726</f>
        <v>PBKS</v>
      </c>
      <c r="F2726">
        <f>MatchSquad!G2726</f>
        <v>0</v>
      </c>
      <c r="G2726">
        <f>IF(A2726="","",SUMIFS(BallByBall!$I$2:$I$501,BallByBall!$B$2:$B$501,A2726,BallByBall!$F$2:$F$501,B2726))</f>
        <v>0</v>
      </c>
      <c r="H2726">
        <f>IF(A2726="","",COUNTIFS(BallByBall!$B$2:$B$501,A2726,BallByBall!$F$2:$F$501,B2726,BallByBall!$Q$2:$Q$501,1))</f>
        <v>0</v>
      </c>
      <c r="I2726">
        <f>IF(A2726="","",COUNTIFS(BallByBall!$B$2:$B$501,A2726,BallByBall!$F$2:$F$501,B2726,BallByBall!$R$2:$R$501,1))</f>
        <v>0</v>
      </c>
      <c r="J2726">
        <f>IF(A2726="","",SUMIFS(BallByBall!$T$2:$T$501,BallByBall!$B$2:$B$501,A2726,BallByBall!$H$2:$H$501,B2726))</f>
        <v>0</v>
      </c>
      <c r="K2726">
        <f>IF(A2726="","",SUMIFS(BallByBall!$U$2:$U$501,BallByBall!$B$2:$B$501,A2726,BallByBall!$P$2:$P$501,B2726))</f>
        <v>0</v>
      </c>
      <c r="L2726">
        <f>IF(A2726="","",SUMIFS(BallByBall!$V$2:$V$501,BallByBall!$B$2:$B$501,A2726,BallByBall!$P$2:$P$501,B2726))</f>
        <v>0</v>
      </c>
      <c r="M2726">
        <f>IF(A2726="","",SUMIFS(BallByBall!$W$2:$W$501,BallByBall!$B$2:$B$501,A2726,BallByBall!$P$2:$P$501,B2726))</f>
        <v>0</v>
      </c>
      <c r="N2726">
        <f>IF(A2726="","",SUMIFS(BallByBall!$X$2:$X$501,BallByBall!$B$2:$B$501,A2726,BallByBall!$P$2:$P$501,B2726))</f>
        <v>0</v>
      </c>
      <c r="O2726">
        <f>IF(A2726="","",SUMIFS(OverSummary!$G$2:$G$101,OverSummary!$A$2:$A$101,A2726,OverSummary!$D$2:$D$101,B2726))</f>
        <v>0</v>
      </c>
      <c r="P2726">
        <f>IF(A2726="","",G2726*Rules!$B$13+H2726*Rules!$B$14+I2726*Rules!$B$15)</f>
        <v>0</v>
      </c>
      <c r="Q2726">
        <f>IF(A2726="","",IF(G2726&gt;=100,Rules!$B$18,IF(G2726&gt;=50,Rules!$B$17,IF(G2726&gt;=30,Rules!$B$16,0)))+IF(AND(F2726=1,D2726&lt;&gt;"BWL",G2726=0),Rules!$B$27,0))</f>
        <v>0</v>
      </c>
      <c r="R2726">
        <f>IF(A2726="","",J2726*Rules!$B$19+O2726*Rules!$B$22)</f>
        <v>0</v>
      </c>
      <c r="S2726">
        <f>IF(A2726="","",IF(J2726&gt;=4,Rules!$B$21,IF(J2726&gt;=3,Rules!$B$20,0)))</f>
        <v>0</v>
      </c>
      <c r="T2726">
        <f>IF(A2726="","",K2726*Rules!$B$23+L2726*Rules!$B$24+M2726*Rules!$B$25+N2726*Rules!$B$26)</f>
        <v>0</v>
      </c>
      <c r="U2726">
        <f t="shared" si="42"/>
        <v>0</v>
      </c>
    </row>
    <row r="2727" spans="1:21" x14ac:dyDescent="0.2">
      <c r="A2727" t="str">
        <f>MatchSquad!A2727</f>
        <v>M055</v>
      </c>
      <c r="B2727" t="str">
        <f>MatchSquad!B2727</f>
        <v>P026</v>
      </c>
      <c r="C2727" t="str">
        <f>MatchSquad!C2727</f>
        <v>KL Rahul</v>
      </c>
      <c r="D2727" t="str">
        <f>MatchSquad!D2727</f>
        <v>WK</v>
      </c>
      <c r="E2727" t="str">
        <f>MatchSquad!E2727</f>
        <v>DC</v>
      </c>
      <c r="F2727">
        <f>MatchSquad!G2727</f>
        <v>0</v>
      </c>
      <c r="G2727">
        <f>IF(A2727="","",SUMIFS(BallByBall!$I$2:$I$501,BallByBall!$B$2:$B$501,A2727,BallByBall!$F$2:$F$501,B2727))</f>
        <v>0</v>
      </c>
      <c r="H2727">
        <f>IF(A2727="","",COUNTIFS(BallByBall!$B$2:$B$501,A2727,BallByBall!$F$2:$F$501,B2727,BallByBall!$Q$2:$Q$501,1))</f>
        <v>0</v>
      </c>
      <c r="I2727">
        <f>IF(A2727="","",COUNTIFS(BallByBall!$B$2:$B$501,A2727,BallByBall!$F$2:$F$501,B2727,BallByBall!$R$2:$R$501,1))</f>
        <v>0</v>
      </c>
      <c r="J2727">
        <f>IF(A2727="","",SUMIFS(BallByBall!$T$2:$T$501,BallByBall!$B$2:$B$501,A2727,BallByBall!$H$2:$H$501,B2727))</f>
        <v>0</v>
      </c>
      <c r="K2727">
        <f>IF(A2727="","",SUMIFS(BallByBall!$U$2:$U$501,BallByBall!$B$2:$B$501,A2727,BallByBall!$P$2:$P$501,B2727))</f>
        <v>0</v>
      </c>
      <c r="L2727">
        <f>IF(A2727="","",SUMIFS(BallByBall!$V$2:$V$501,BallByBall!$B$2:$B$501,A2727,BallByBall!$P$2:$P$501,B2727))</f>
        <v>0</v>
      </c>
      <c r="M2727">
        <f>IF(A2727="","",SUMIFS(BallByBall!$W$2:$W$501,BallByBall!$B$2:$B$501,A2727,BallByBall!$P$2:$P$501,B2727))</f>
        <v>0</v>
      </c>
      <c r="N2727">
        <f>IF(A2727="","",SUMIFS(BallByBall!$X$2:$X$501,BallByBall!$B$2:$B$501,A2727,BallByBall!$P$2:$P$501,B2727))</f>
        <v>0</v>
      </c>
      <c r="O2727">
        <f>IF(A2727="","",SUMIFS(OverSummary!$G$2:$G$101,OverSummary!$A$2:$A$101,A2727,OverSummary!$D$2:$D$101,B2727))</f>
        <v>0</v>
      </c>
      <c r="P2727">
        <f>IF(A2727="","",G2727*Rules!$B$13+H2727*Rules!$B$14+I2727*Rules!$B$15)</f>
        <v>0</v>
      </c>
      <c r="Q2727">
        <f>IF(A2727="","",IF(G2727&gt;=100,Rules!$B$18,IF(G2727&gt;=50,Rules!$B$17,IF(G2727&gt;=30,Rules!$B$16,0)))+IF(AND(F2727=1,D2727&lt;&gt;"BWL",G2727=0),Rules!$B$27,0))</f>
        <v>0</v>
      </c>
      <c r="R2727">
        <f>IF(A2727="","",J2727*Rules!$B$19+O2727*Rules!$B$22)</f>
        <v>0</v>
      </c>
      <c r="S2727">
        <f>IF(A2727="","",IF(J2727&gt;=4,Rules!$B$21,IF(J2727&gt;=3,Rules!$B$20,0)))</f>
        <v>0</v>
      </c>
      <c r="T2727">
        <f>IF(A2727="","",K2727*Rules!$B$23+L2727*Rules!$B$24+M2727*Rules!$B$25+N2727*Rules!$B$26)</f>
        <v>0</v>
      </c>
      <c r="U2727">
        <f t="shared" si="42"/>
        <v>0</v>
      </c>
    </row>
    <row r="2728" spans="1:21" x14ac:dyDescent="0.2">
      <c r="A2728" t="str">
        <f>MatchSquad!A2728</f>
        <v>M055</v>
      </c>
      <c r="B2728" t="str">
        <f>MatchSquad!B2728</f>
        <v>P027</v>
      </c>
      <c r="C2728" t="str">
        <f>MatchSquad!C2728</f>
        <v>Karun Nair</v>
      </c>
      <c r="D2728" t="str">
        <f>MatchSquad!D2728</f>
        <v>BAT</v>
      </c>
      <c r="E2728" t="str">
        <f>MatchSquad!E2728</f>
        <v>DC</v>
      </c>
      <c r="F2728">
        <f>MatchSquad!G2728</f>
        <v>0</v>
      </c>
      <c r="G2728">
        <f>IF(A2728="","",SUMIFS(BallByBall!$I$2:$I$501,BallByBall!$B$2:$B$501,A2728,BallByBall!$F$2:$F$501,B2728))</f>
        <v>0</v>
      </c>
      <c r="H2728">
        <f>IF(A2728="","",COUNTIFS(BallByBall!$B$2:$B$501,A2728,BallByBall!$F$2:$F$501,B2728,BallByBall!$Q$2:$Q$501,1))</f>
        <v>0</v>
      </c>
      <c r="I2728">
        <f>IF(A2728="","",COUNTIFS(BallByBall!$B$2:$B$501,A2728,BallByBall!$F$2:$F$501,B2728,BallByBall!$R$2:$R$501,1))</f>
        <v>0</v>
      </c>
      <c r="J2728">
        <f>IF(A2728="","",SUMIFS(BallByBall!$T$2:$T$501,BallByBall!$B$2:$B$501,A2728,BallByBall!$H$2:$H$501,B2728))</f>
        <v>0</v>
      </c>
      <c r="K2728">
        <f>IF(A2728="","",SUMIFS(BallByBall!$U$2:$U$501,BallByBall!$B$2:$B$501,A2728,BallByBall!$P$2:$P$501,B2728))</f>
        <v>0</v>
      </c>
      <c r="L2728">
        <f>IF(A2728="","",SUMIFS(BallByBall!$V$2:$V$501,BallByBall!$B$2:$B$501,A2728,BallByBall!$P$2:$P$501,B2728))</f>
        <v>0</v>
      </c>
      <c r="M2728">
        <f>IF(A2728="","",SUMIFS(BallByBall!$W$2:$W$501,BallByBall!$B$2:$B$501,A2728,BallByBall!$P$2:$P$501,B2728))</f>
        <v>0</v>
      </c>
      <c r="N2728">
        <f>IF(A2728="","",SUMIFS(BallByBall!$X$2:$X$501,BallByBall!$B$2:$B$501,A2728,BallByBall!$P$2:$P$501,B2728))</f>
        <v>0</v>
      </c>
      <c r="O2728">
        <f>IF(A2728="","",SUMIFS(OverSummary!$G$2:$G$101,OverSummary!$A$2:$A$101,A2728,OverSummary!$D$2:$D$101,B2728))</f>
        <v>0</v>
      </c>
      <c r="P2728">
        <f>IF(A2728="","",G2728*Rules!$B$13+H2728*Rules!$B$14+I2728*Rules!$B$15)</f>
        <v>0</v>
      </c>
      <c r="Q2728">
        <f>IF(A2728="","",IF(G2728&gt;=100,Rules!$B$18,IF(G2728&gt;=50,Rules!$B$17,IF(G2728&gt;=30,Rules!$B$16,0)))+IF(AND(F2728=1,D2728&lt;&gt;"BWL",G2728=0),Rules!$B$27,0))</f>
        <v>0</v>
      </c>
      <c r="R2728">
        <f>IF(A2728="","",J2728*Rules!$B$19+O2728*Rules!$B$22)</f>
        <v>0</v>
      </c>
      <c r="S2728">
        <f>IF(A2728="","",IF(J2728&gt;=4,Rules!$B$21,IF(J2728&gt;=3,Rules!$B$20,0)))</f>
        <v>0</v>
      </c>
      <c r="T2728">
        <f>IF(A2728="","",K2728*Rules!$B$23+L2728*Rules!$B$24+M2728*Rules!$B$25+N2728*Rules!$B$26)</f>
        <v>0</v>
      </c>
      <c r="U2728">
        <f t="shared" si="42"/>
        <v>0</v>
      </c>
    </row>
    <row r="2729" spans="1:21" x14ac:dyDescent="0.2">
      <c r="A2729" t="str">
        <f>MatchSquad!A2729</f>
        <v>M055</v>
      </c>
      <c r="B2729" t="str">
        <f>MatchSquad!B2729</f>
        <v>P028</v>
      </c>
      <c r="C2729" t="str">
        <f>MatchSquad!C2729</f>
        <v>David Miller</v>
      </c>
      <c r="D2729" t="str">
        <f>MatchSquad!D2729</f>
        <v>BAT</v>
      </c>
      <c r="E2729" t="str">
        <f>MatchSquad!E2729</f>
        <v>DC</v>
      </c>
      <c r="F2729">
        <f>MatchSquad!G2729</f>
        <v>0</v>
      </c>
      <c r="G2729">
        <f>IF(A2729="","",SUMIFS(BallByBall!$I$2:$I$501,BallByBall!$B$2:$B$501,A2729,BallByBall!$F$2:$F$501,B2729))</f>
        <v>0</v>
      </c>
      <c r="H2729">
        <f>IF(A2729="","",COUNTIFS(BallByBall!$B$2:$B$501,A2729,BallByBall!$F$2:$F$501,B2729,BallByBall!$Q$2:$Q$501,1))</f>
        <v>0</v>
      </c>
      <c r="I2729">
        <f>IF(A2729="","",COUNTIFS(BallByBall!$B$2:$B$501,A2729,BallByBall!$F$2:$F$501,B2729,BallByBall!$R$2:$R$501,1))</f>
        <v>0</v>
      </c>
      <c r="J2729">
        <f>IF(A2729="","",SUMIFS(BallByBall!$T$2:$T$501,BallByBall!$B$2:$B$501,A2729,BallByBall!$H$2:$H$501,B2729))</f>
        <v>0</v>
      </c>
      <c r="K2729">
        <f>IF(A2729="","",SUMIFS(BallByBall!$U$2:$U$501,BallByBall!$B$2:$B$501,A2729,BallByBall!$P$2:$P$501,B2729))</f>
        <v>0</v>
      </c>
      <c r="L2729">
        <f>IF(A2729="","",SUMIFS(BallByBall!$V$2:$V$501,BallByBall!$B$2:$B$501,A2729,BallByBall!$P$2:$P$501,B2729))</f>
        <v>0</v>
      </c>
      <c r="M2729">
        <f>IF(A2729="","",SUMIFS(BallByBall!$W$2:$W$501,BallByBall!$B$2:$B$501,A2729,BallByBall!$P$2:$P$501,B2729))</f>
        <v>0</v>
      </c>
      <c r="N2729">
        <f>IF(A2729="","",SUMIFS(BallByBall!$X$2:$X$501,BallByBall!$B$2:$B$501,A2729,BallByBall!$P$2:$P$501,B2729))</f>
        <v>0</v>
      </c>
      <c r="O2729">
        <f>IF(A2729="","",SUMIFS(OverSummary!$G$2:$G$101,OverSummary!$A$2:$A$101,A2729,OverSummary!$D$2:$D$101,B2729))</f>
        <v>0</v>
      </c>
      <c r="P2729">
        <f>IF(A2729="","",G2729*Rules!$B$13+H2729*Rules!$B$14+I2729*Rules!$B$15)</f>
        <v>0</v>
      </c>
      <c r="Q2729">
        <f>IF(A2729="","",IF(G2729&gt;=100,Rules!$B$18,IF(G2729&gt;=50,Rules!$B$17,IF(G2729&gt;=30,Rules!$B$16,0)))+IF(AND(F2729=1,D2729&lt;&gt;"BWL",G2729=0),Rules!$B$27,0))</f>
        <v>0</v>
      </c>
      <c r="R2729">
        <f>IF(A2729="","",J2729*Rules!$B$19+O2729*Rules!$B$22)</f>
        <v>0</v>
      </c>
      <c r="S2729">
        <f>IF(A2729="","",IF(J2729&gt;=4,Rules!$B$21,IF(J2729&gt;=3,Rules!$B$20,0)))</f>
        <v>0</v>
      </c>
      <c r="T2729">
        <f>IF(A2729="","",K2729*Rules!$B$23+L2729*Rules!$B$24+M2729*Rules!$B$25+N2729*Rules!$B$26)</f>
        <v>0</v>
      </c>
      <c r="U2729">
        <f t="shared" si="42"/>
        <v>0</v>
      </c>
    </row>
    <row r="2730" spans="1:21" x14ac:dyDescent="0.2">
      <c r="A2730" t="str">
        <f>MatchSquad!A2730</f>
        <v>M055</v>
      </c>
      <c r="B2730" t="str">
        <f>MatchSquad!B2730</f>
        <v>P029</v>
      </c>
      <c r="C2730" t="str">
        <f>MatchSquad!C2730</f>
        <v>Ben Duckett</v>
      </c>
      <c r="D2730" t="str">
        <f>MatchSquad!D2730</f>
        <v>WK</v>
      </c>
      <c r="E2730" t="str">
        <f>MatchSquad!E2730</f>
        <v>DC</v>
      </c>
      <c r="F2730">
        <f>MatchSquad!G2730</f>
        <v>0</v>
      </c>
      <c r="G2730">
        <f>IF(A2730="","",SUMIFS(BallByBall!$I$2:$I$501,BallByBall!$B$2:$B$501,A2730,BallByBall!$F$2:$F$501,B2730))</f>
        <v>0</v>
      </c>
      <c r="H2730">
        <f>IF(A2730="","",COUNTIFS(BallByBall!$B$2:$B$501,A2730,BallByBall!$F$2:$F$501,B2730,BallByBall!$Q$2:$Q$501,1))</f>
        <v>0</v>
      </c>
      <c r="I2730">
        <f>IF(A2730="","",COUNTIFS(BallByBall!$B$2:$B$501,A2730,BallByBall!$F$2:$F$501,B2730,BallByBall!$R$2:$R$501,1))</f>
        <v>0</v>
      </c>
      <c r="J2730">
        <f>IF(A2730="","",SUMIFS(BallByBall!$T$2:$T$501,BallByBall!$B$2:$B$501,A2730,BallByBall!$H$2:$H$501,B2730))</f>
        <v>0</v>
      </c>
      <c r="K2730">
        <f>IF(A2730="","",SUMIFS(BallByBall!$U$2:$U$501,BallByBall!$B$2:$B$501,A2730,BallByBall!$P$2:$P$501,B2730))</f>
        <v>0</v>
      </c>
      <c r="L2730">
        <f>IF(A2730="","",SUMIFS(BallByBall!$V$2:$V$501,BallByBall!$B$2:$B$501,A2730,BallByBall!$P$2:$P$501,B2730))</f>
        <v>0</v>
      </c>
      <c r="M2730">
        <f>IF(A2730="","",SUMIFS(BallByBall!$W$2:$W$501,BallByBall!$B$2:$B$501,A2730,BallByBall!$P$2:$P$501,B2730))</f>
        <v>0</v>
      </c>
      <c r="N2730">
        <f>IF(A2730="","",SUMIFS(BallByBall!$X$2:$X$501,BallByBall!$B$2:$B$501,A2730,BallByBall!$P$2:$P$501,B2730))</f>
        <v>0</v>
      </c>
      <c r="O2730">
        <f>IF(A2730="","",SUMIFS(OverSummary!$G$2:$G$101,OverSummary!$A$2:$A$101,A2730,OverSummary!$D$2:$D$101,B2730))</f>
        <v>0</v>
      </c>
      <c r="P2730">
        <f>IF(A2730="","",G2730*Rules!$B$13+H2730*Rules!$B$14+I2730*Rules!$B$15)</f>
        <v>0</v>
      </c>
      <c r="Q2730">
        <f>IF(A2730="","",IF(G2730&gt;=100,Rules!$B$18,IF(G2730&gt;=50,Rules!$B$17,IF(G2730&gt;=30,Rules!$B$16,0)))+IF(AND(F2730=1,D2730&lt;&gt;"BWL",G2730=0),Rules!$B$27,0))</f>
        <v>0</v>
      </c>
      <c r="R2730">
        <f>IF(A2730="","",J2730*Rules!$B$19+O2730*Rules!$B$22)</f>
        <v>0</v>
      </c>
      <c r="S2730">
        <f>IF(A2730="","",IF(J2730&gt;=4,Rules!$B$21,IF(J2730&gt;=3,Rules!$B$20,0)))</f>
        <v>0</v>
      </c>
      <c r="T2730">
        <f>IF(A2730="","",K2730*Rules!$B$23+L2730*Rules!$B$24+M2730*Rules!$B$25+N2730*Rules!$B$26)</f>
        <v>0</v>
      </c>
      <c r="U2730">
        <f t="shared" si="42"/>
        <v>0</v>
      </c>
    </row>
    <row r="2731" spans="1:21" x14ac:dyDescent="0.2">
      <c r="A2731" t="str">
        <f>MatchSquad!A2731</f>
        <v>M055</v>
      </c>
      <c r="B2731" t="str">
        <f>MatchSquad!B2731</f>
        <v>P030</v>
      </c>
      <c r="C2731" t="str">
        <f>MatchSquad!C2731</f>
        <v>Pathum Nissanka</v>
      </c>
      <c r="D2731" t="str">
        <f>MatchSquad!D2731</f>
        <v>BAT</v>
      </c>
      <c r="E2731" t="str">
        <f>MatchSquad!E2731</f>
        <v>DC</v>
      </c>
      <c r="F2731">
        <f>MatchSquad!G2731</f>
        <v>0</v>
      </c>
      <c r="G2731">
        <f>IF(A2731="","",SUMIFS(BallByBall!$I$2:$I$501,BallByBall!$B$2:$B$501,A2731,BallByBall!$F$2:$F$501,B2731))</f>
        <v>0</v>
      </c>
      <c r="H2731">
        <f>IF(A2731="","",COUNTIFS(BallByBall!$B$2:$B$501,A2731,BallByBall!$F$2:$F$501,B2731,BallByBall!$Q$2:$Q$501,1))</f>
        <v>0</v>
      </c>
      <c r="I2731">
        <f>IF(A2731="","",COUNTIFS(BallByBall!$B$2:$B$501,A2731,BallByBall!$F$2:$F$501,B2731,BallByBall!$R$2:$R$501,1))</f>
        <v>0</v>
      </c>
      <c r="J2731">
        <f>IF(A2731="","",SUMIFS(BallByBall!$T$2:$T$501,BallByBall!$B$2:$B$501,A2731,BallByBall!$H$2:$H$501,B2731))</f>
        <v>0</v>
      </c>
      <c r="K2731">
        <f>IF(A2731="","",SUMIFS(BallByBall!$U$2:$U$501,BallByBall!$B$2:$B$501,A2731,BallByBall!$P$2:$P$501,B2731))</f>
        <v>0</v>
      </c>
      <c r="L2731">
        <f>IF(A2731="","",SUMIFS(BallByBall!$V$2:$V$501,BallByBall!$B$2:$B$501,A2731,BallByBall!$P$2:$P$501,B2731))</f>
        <v>0</v>
      </c>
      <c r="M2731">
        <f>IF(A2731="","",SUMIFS(BallByBall!$W$2:$W$501,BallByBall!$B$2:$B$501,A2731,BallByBall!$P$2:$P$501,B2731))</f>
        <v>0</v>
      </c>
      <c r="N2731">
        <f>IF(A2731="","",SUMIFS(BallByBall!$X$2:$X$501,BallByBall!$B$2:$B$501,A2731,BallByBall!$P$2:$P$501,B2731))</f>
        <v>0</v>
      </c>
      <c r="O2731">
        <f>IF(A2731="","",SUMIFS(OverSummary!$G$2:$G$101,OverSummary!$A$2:$A$101,A2731,OverSummary!$D$2:$D$101,B2731))</f>
        <v>0</v>
      </c>
      <c r="P2731">
        <f>IF(A2731="","",G2731*Rules!$B$13+H2731*Rules!$B$14+I2731*Rules!$B$15)</f>
        <v>0</v>
      </c>
      <c r="Q2731">
        <f>IF(A2731="","",IF(G2731&gt;=100,Rules!$B$18,IF(G2731&gt;=50,Rules!$B$17,IF(G2731&gt;=30,Rules!$B$16,0)))+IF(AND(F2731=1,D2731&lt;&gt;"BWL",G2731=0),Rules!$B$27,0))</f>
        <v>0</v>
      </c>
      <c r="R2731">
        <f>IF(A2731="","",J2731*Rules!$B$19+O2731*Rules!$B$22)</f>
        <v>0</v>
      </c>
      <c r="S2731">
        <f>IF(A2731="","",IF(J2731&gt;=4,Rules!$B$21,IF(J2731&gt;=3,Rules!$B$20,0)))</f>
        <v>0</v>
      </c>
      <c r="T2731">
        <f>IF(A2731="","",K2731*Rules!$B$23+L2731*Rules!$B$24+M2731*Rules!$B$25+N2731*Rules!$B$26)</f>
        <v>0</v>
      </c>
      <c r="U2731">
        <f t="shared" si="42"/>
        <v>0</v>
      </c>
    </row>
    <row r="2732" spans="1:21" x14ac:dyDescent="0.2">
      <c r="A2732" t="str">
        <f>MatchSquad!A2732</f>
        <v>M055</v>
      </c>
      <c r="B2732" t="str">
        <f>MatchSquad!B2732</f>
        <v>P031</v>
      </c>
      <c r="C2732" t="str">
        <f>MatchSquad!C2732</f>
        <v>Sahil Parakh</v>
      </c>
      <c r="D2732" t="str">
        <f>MatchSquad!D2732</f>
        <v>BAT</v>
      </c>
      <c r="E2732" t="str">
        <f>MatchSquad!E2732</f>
        <v>DC</v>
      </c>
      <c r="F2732">
        <f>MatchSquad!G2732</f>
        <v>0</v>
      </c>
      <c r="G2732">
        <f>IF(A2732="","",SUMIFS(BallByBall!$I$2:$I$501,BallByBall!$B$2:$B$501,A2732,BallByBall!$F$2:$F$501,B2732))</f>
        <v>0</v>
      </c>
      <c r="H2732">
        <f>IF(A2732="","",COUNTIFS(BallByBall!$B$2:$B$501,A2732,BallByBall!$F$2:$F$501,B2732,BallByBall!$Q$2:$Q$501,1))</f>
        <v>0</v>
      </c>
      <c r="I2732">
        <f>IF(A2732="","",COUNTIFS(BallByBall!$B$2:$B$501,A2732,BallByBall!$F$2:$F$501,B2732,BallByBall!$R$2:$R$501,1))</f>
        <v>0</v>
      </c>
      <c r="J2732">
        <f>IF(A2732="","",SUMIFS(BallByBall!$T$2:$T$501,BallByBall!$B$2:$B$501,A2732,BallByBall!$H$2:$H$501,B2732))</f>
        <v>0</v>
      </c>
      <c r="K2732">
        <f>IF(A2732="","",SUMIFS(BallByBall!$U$2:$U$501,BallByBall!$B$2:$B$501,A2732,BallByBall!$P$2:$P$501,B2732))</f>
        <v>0</v>
      </c>
      <c r="L2732">
        <f>IF(A2732="","",SUMIFS(BallByBall!$V$2:$V$501,BallByBall!$B$2:$B$501,A2732,BallByBall!$P$2:$P$501,B2732))</f>
        <v>0</v>
      </c>
      <c r="M2732">
        <f>IF(A2732="","",SUMIFS(BallByBall!$W$2:$W$501,BallByBall!$B$2:$B$501,A2732,BallByBall!$P$2:$P$501,B2732))</f>
        <v>0</v>
      </c>
      <c r="N2732">
        <f>IF(A2732="","",SUMIFS(BallByBall!$X$2:$X$501,BallByBall!$B$2:$B$501,A2732,BallByBall!$P$2:$P$501,B2732))</f>
        <v>0</v>
      </c>
      <c r="O2732">
        <f>IF(A2732="","",SUMIFS(OverSummary!$G$2:$G$101,OverSummary!$A$2:$A$101,A2732,OverSummary!$D$2:$D$101,B2732))</f>
        <v>0</v>
      </c>
      <c r="P2732">
        <f>IF(A2732="","",G2732*Rules!$B$13+H2732*Rules!$B$14+I2732*Rules!$B$15)</f>
        <v>0</v>
      </c>
      <c r="Q2732">
        <f>IF(A2732="","",IF(G2732&gt;=100,Rules!$B$18,IF(G2732&gt;=50,Rules!$B$17,IF(G2732&gt;=30,Rules!$B$16,0)))+IF(AND(F2732=1,D2732&lt;&gt;"BWL",G2732=0),Rules!$B$27,0))</f>
        <v>0</v>
      </c>
      <c r="R2732">
        <f>IF(A2732="","",J2732*Rules!$B$19+O2732*Rules!$B$22)</f>
        <v>0</v>
      </c>
      <c r="S2732">
        <f>IF(A2732="","",IF(J2732&gt;=4,Rules!$B$21,IF(J2732&gt;=3,Rules!$B$20,0)))</f>
        <v>0</v>
      </c>
      <c r="T2732">
        <f>IF(A2732="","",K2732*Rules!$B$23+L2732*Rules!$B$24+M2732*Rules!$B$25+N2732*Rules!$B$26)</f>
        <v>0</v>
      </c>
      <c r="U2732">
        <f t="shared" si="42"/>
        <v>0</v>
      </c>
    </row>
    <row r="2733" spans="1:21" x14ac:dyDescent="0.2">
      <c r="A2733" t="str">
        <f>MatchSquad!A2733</f>
        <v>M055</v>
      </c>
      <c r="B2733" t="str">
        <f>MatchSquad!B2733</f>
        <v>P032</v>
      </c>
      <c r="C2733" t="str">
        <f>MatchSquad!C2733</f>
        <v>Prithvi Shaw</v>
      </c>
      <c r="D2733" t="str">
        <f>MatchSquad!D2733</f>
        <v>BAT</v>
      </c>
      <c r="E2733" t="str">
        <f>MatchSquad!E2733</f>
        <v>DC</v>
      </c>
      <c r="F2733">
        <f>MatchSquad!G2733</f>
        <v>0</v>
      </c>
      <c r="G2733">
        <f>IF(A2733="","",SUMIFS(BallByBall!$I$2:$I$501,BallByBall!$B$2:$B$501,A2733,BallByBall!$F$2:$F$501,B2733))</f>
        <v>0</v>
      </c>
      <c r="H2733">
        <f>IF(A2733="","",COUNTIFS(BallByBall!$B$2:$B$501,A2733,BallByBall!$F$2:$F$501,B2733,BallByBall!$Q$2:$Q$501,1))</f>
        <v>0</v>
      </c>
      <c r="I2733">
        <f>IF(A2733="","",COUNTIFS(BallByBall!$B$2:$B$501,A2733,BallByBall!$F$2:$F$501,B2733,BallByBall!$R$2:$R$501,1))</f>
        <v>0</v>
      </c>
      <c r="J2733">
        <f>IF(A2733="","",SUMIFS(BallByBall!$T$2:$T$501,BallByBall!$B$2:$B$501,A2733,BallByBall!$H$2:$H$501,B2733))</f>
        <v>0</v>
      </c>
      <c r="K2733">
        <f>IF(A2733="","",SUMIFS(BallByBall!$U$2:$U$501,BallByBall!$B$2:$B$501,A2733,BallByBall!$P$2:$P$501,B2733))</f>
        <v>0</v>
      </c>
      <c r="L2733">
        <f>IF(A2733="","",SUMIFS(BallByBall!$V$2:$V$501,BallByBall!$B$2:$B$501,A2733,BallByBall!$P$2:$P$501,B2733))</f>
        <v>0</v>
      </c>
      <c r="M2733">
        <f>IF(A2733="","",SUMIFS(BallByBall!$W$2:$W$501,BallByBall!$B$2:$B$501,A2733,BallByBall!$P$2:$P$501,B2733))</f>
        <v>0</v>
      </c>
      <c r="N2733">
        <f>IF(A2733="","",SUMIFS(BallByBall!$X$2:$X$501,BallByBall!$B$2:$B$501,A2733,BallByBall!$P$2:$P$501,B2733))</f>
        <v>0</v>
      </c>
      <c r="O2733">
        <f>IF(A2733="","",SUMIFS(OverSummary!$G$2:$G$101,OverSummary!$A$2:$A$101,A2733,OverSummary!$D$2:$D$101,B2733))</f>
        <v>0</v>
      </c>
      <c r="P2733">
        <f>IF(A2733="","",G2733*Rules!$B$13+H2733*Rules!$B$14+I2733*Rules!$B$15)</f>
        <v>0</v>
      </c>
      <c r="Q2733">
        <f>IF(A2733="","",IF(G2733&gt;=100,Rules!$B$18,IF(G2733&gt;=50,Rules!$B$17,IF(G2733&gt;=30,Rules!$B$16,0)))+IF(AND(F2733=1,D2733&lt;&gt;"BWL",G2733=0),Rules!$B$27,0))</f>
        <v>0</v>
      </c>
      <c r="R2733">
        <f>IF(A2733="","",J2733*Rules!$B$19+O2733*Rules!$B$22)</f>
        <v>0</v>
      </c>
      <c r="S2733">
        <f>IF(A2733="","",IF(J2733&gt;=4,Rules!$B$21,IF(J2733&gt;=3,Rules!$B$20,0)))</f>
        <v>0</v>
      </c>
      <c r="T2733">
        <f>IF(A2733="","",K2733*Rules!$B$23+L2733*Rules!$B$24+M2733*Rules!$B$25+N2733*Rules!$B$26)</f>
        <v>0</v>
      </c>
      <c r="U2733">
        <f t="shared" si="42"/>
        <v>0</v>
      </c>
    </row>
    <row r="2734" spans="1:21" x14ac:dyDescent="0.2">
      <c r="A2734" t="str">
        <f>MatchSquad!A2734</f>
        <v>M055</v>
      </c>
      <c r="B2734" t="str">
        <f>MatchSquad!B2734</f>
        <v>P033</v>
      </c>
      <c r="C2734" t="str">
        <f>MatchSquad!C2734</f>
        <v>Abishek Porel</v>
      </c>
      <c r="D2734" t="str">
        <f>MatchSquad!D2734</f>
        <v>WK</v>
      </c>
      <c r="E2734" t="str">
        <f>MatchSquad!E2734</f>
        <v>DC</v>
      </c>
      <c r="F2734">
        <f>MatchSquad!G2734</f>
        <v>0</v>
      </c>
      <c r="G2734">
        <f>IF(A2734="","",SUMIFS(BallByBall!$I$2:$I$501,BallByBall!$B$2:$B$501,A2734,BallByBall!$F$2:$F$501,B2734))</f>
        <v>0</v>
      </c>
      <c r="H2734">
        <f>IF(A2734="","",COUNTIFS(BallByBall!$B$2:$B$501,A2734,BallByBall!$F$2:$F$501,B2734,BallByBall!$Q$2:$Q$501,1))</f>
        <v>0</v>
      </c>
      <c r="I2734">
        <f>IF(A2734="","",COUNTIFS(BallByBall!$B$2:$B$501,A2734,BallByBall!$F$2:$F$501,B2734,BallByBall!$R$2:$R$501,1))</f>
        <v>0</v>
      </c>
      <c r="J2734">
        <f>IF(A2734="","",SUMIFS(BallByBall!$T$2:$T$501,BallByBall!$B$2:$B$501,A2734,BallByBall!$H$2:$H$501,B2734))</f>
        <v>0</v>
      </c>
      <c r="K2734">
        <f>IF(A2734="","",SUMIFS(BallByBall!$U$2:$U$501,BallByBall!$B$2:$B$501,A2734,BallByBall!$P$2:$P$501,B2734))</f>
        <v>0</v>
      </c>
      <c r="L2734">
        <f>IF(A2734="","",SUMIFS(BallByBall!$V$2:$V$501,BallByBall!$B$2:$B$501,A2734,BallByBall!$P$2:$P$501,B2734))</f>
        <v>0</v>
      </c>
      <c r="M2734">
        <f>IF(A2734="","",SUMIFS(BallByBall!$W$2:$W$501,BallByBall!$B$2:$B$501,A2734,BallByBall!$P$2:$P$501,B2734))</f>
        <v>0</v>
      </c>
      <c r="N2734">
        <f>IF(A2734="","",SUMIFS(BallByBall!$X$2:$X$501,BallByBall!$B$2:$B$501,A2734,BallByBall!$P$2:$P$501,B2734))</f>
        <v>0</v>
      </c>
      <c r="O2734">
        <f>IF(A2734="","",SUMIFS(OverSummary!$G$2:$G$101,OverSummary!$A$2:$A$101,A2734,OverSummary!$D$2:$D$101,B2734))</f>
        <v>0</v>
      </c>
      <c r="P2734">
        <f>IF(A2734="","",G2734*Rules!$B$13+H2734*Rules!$B$14+I2734*Rules!$B$15)</f>
        <v>0</v>
      </c>
      <c r="Q2734">
        <f>IF(A2734="","",IF(G2734&gt;=100,Rules!$B$18,IF(G2734&gt;=50,Rules!$B$17,IF(G2734&gt;=30,Rules!$B$16,0)))+IF(AND(F2734=1,D2734&lt;&gt;"BWL",G2734=0),Rules!$B$27,0))</f>
        <v>0</v>
      </c>
      <c r="R2734">
        <f>IF(A2734="","",J2734*Rules!$B$19+O2734*Rules!$B$22)</f>
        <v>0</v>
      </c>
      <c r="S2734">
        <f>IF(A2734="","",IF(J2734&gt;=4,Rules!$B$21,IF(J2734&gt;=3,Rules!$B$20,0)))</f>
        <v>0</v>
      </c>
      <c r="T2734">
        <f>IF(A2734="","",K2734*Rules!$B$23+L2734*Rules!$B$24+M2734*Rules!$B$25+N2734*Rules!$B$26)</f>
        <v>0</v>
      </c>
      <c r="U2734">
        <f t="shared" si="42"/>
        <v>0</v>
      </c>
    </row>
    <row r="2735" spans="1:21" x14ac:dyDescent="0.2">
      <c r="A2735" t="str">
        <f>MatchSquad!A2735</f>
        <v>M055</v>
      </c>
      <c r="B2735" t="str">
        <f>MatchSquad!B2735</f>
        <v>P034</v>
      </c>
      <c r="C2735" t="str">
        <f>MatchSquad!C2735</f>
        <v>Tristan Stubbs</v>
      </c>
      <c r="D2735" t="str">
        <f>MatchSquad!D2735</f>
        <v>WK</v>
      </c>
      <c r="E2735" t="str">
        <f>MatchSquad!E2735</f>
        <v>DC</v>
      </c>
      <c r="F2735">
        <f>MatchSquad!G2735</f>
        <v>0</v>
      </c>
      <c r="G2735">
        <f>IF(A2735="","",SUMIFS(BallByBall!$I$2:$I$501,BallByBall!$B$2:$B$501,A2735,BallByBall!$F$2:$F$501,B2735))</f>
        <v>0</v>
      </c>
      <c r="H2735">
        <f>IF(A2735="","",COUNTIFS(BallByBall!$B$2:$B$501,A2735,BallByBall!$F$2:$F$501,B2735,BallByBall!$Q$2:$Q$501,1))</f>
        <v>0</v>
      </c>
      <c r="I2735">
        <f>IF(A2735="","",COUNTIFS(BallByBall!$B$2:$B$501,A2735,BallByBall!$F$2:$F$501,B2735,BallByBall!$R$2:$R$501,1))</f>
        <v>0</v>
      </c>
      <c r="J2735">
        <f>IF(A2735="","",SUMIFS(BallByBall!$T$2:$T$501,BallByBall!$B$2:$B$501,A2735,BallByBall!$H$2:$H$501,B2735))</f>
        <v>0</v>
      </c>
      <c r="K2735">
        <f>IF(A2735="","",SUMIFS(BallByBall!$U$2:$U$501,BallByBall!$B$2:$B$501,A2735,BallByBall!$P$2:$P$501,B2735))</f>
        <v>0</v>
      </c>
      <c r="L2735">
        <f>IF(A2735="","",SUMIFS(BallByBall!$V$2:$V$501,BallByBall!$B$2:$B$501,A2735,BallByBall!$P$2:$P$501,B2735))</f>
        <v>0</v>
      </c>
      <c r="M2735">
        <f>IF(A2735="","",SUMIFS(BallByBall!$W$2:$W$501,BallByBall!$B$2:$B$501,A2735,BallByBall!$P$2:$P$501,B2735))</f>
        <v>0</v>
      </c>
      <c r="N2735">
        <f>IF(A2735="","",SUMIFS(BallByBall!$X$2:$X$501,BallByBall!$B$2:$B$501,A2735,BallByBall!$P$2:$P$501,B2735))</f>
        <v>0</v>
      </c>
      <c r="O2735">
        <f>IF(A2735="","",SUMIFS(OverSummary!$G$2:$G$101,OverSummary!$A$2:$A$101,A2735,OverSummary!$D$2:$D$101,B2735))</f>
        <v>0</v>
      </c>
      <c r="P2735">
        <f>IF(A2735="","",G2735*Rules!$B$13+H2735*Rules!$B$14+I2735*Rules!$B$15)</f>
        <v>0</v>
      </c>
      <c r="Q2735">
        <f>IF(A2735="","",IF(G2735&gt;=100,Rules!$B$18,IF(G2735&gt;=50,Rules!$B$17,IF(G2735&gt;=30,Rules!$B$16,0)))+IF(AND(F2735=1,D2735&lt;&gt;"BWL",G2735=0),Rules!$B$27,0))</f>
        <v>0</v>
      </c>
      <c r="R2735">
        <f>IF(A2735="","",J2735*Rules!$B$19+O2735*Rules!$B$22)</f>
        <v>0</v>
      </c>
      <c r="S2735">
        <f>IF(A2735="","",IF(J2735&gt;=4,Rules!$B$21,IF(J2735&gt;=3,Rules!$B$20,0)))</f>
        <v>0</v>
      </c>
      <c r="T2735">
        <f>IF(A2735="","",K2735*Rules!$B$23+L2735*Rules!$B$24+M2735*Rules!$B$25+N2735*Rules!$B$26)</f>
        <v>0</v>
      </c>
      <c r="U2735">
        <f t="shared" si="42"/>
        <v>0</v>
      </c>
    </row>
    <row r="2736" spans="1:21" x14ac:dyDescent="0.2">
      <c r="A2736" t="str">
        <f>MatchSquad!A2736</f>
        <v>M055</v>
      </c>
      <c r="B2736" t="str">
        <f>MatchSquad!B2736</f>
        <v>P035</v>
      </c>
      <c r="C2736" t="str">
        <f>MatchSquad!C2736</f>
        <v>Axar Patel</v>
      </c>
      <c r="D2736" t="str">
        <f>MatchSquad!D2736</f>
        <v>AR</v>
      </c>
      <c r="E2736" t="str">
        <f>MatchSquad!E2736</f>
        <v>DC</v>
      </c>
      <c r="F2736">
        <f>MatchSquad!G2736</f>
        <v>0</v>
      </c>
      <c r="G2736">
        <f>IF(A2736="","",SUMIFS(BallByBall!$I$2:$I$501,BallByBall!$B$2:$B$501,A2736,BallByBall!$F$2:$F$501,B2736))</f>
        <v>0</v>
      </c>
      <c r="H2736">
        <f>IF(A2736="","",COUNTIFS(BallByBall!$B$2:$B$501,A2736,BallByBall!$F$2:$F$501,B2736,BallByBall!$Q$2:$Q$501,1))</f>
        <v>0</v>
      </c>
      <c r="I2736">
        <f>IF(A2736="","",COUNTIFS(BallByBall!$B$2:$B$501,A2736,BallByBall!$F$2:$F$501,B2736,BallByBall!$R$2:$R$501,1))</f>
        <v>0</v>
      </c>
      <c r="J2736">
        <f>IF(A2736="","",SUMIFS(BallByBall!$T$2:$T$501,BallByBall!$B$2:$B$501,A2736,BallByBall!$H$2:$H$501,B2736))</f>
        <v>0</v>
      </c>
      <c r="K2736">
        <f>IF(A2736="","",SUMIFS(BallByBall!$U$2:$U$501,BallByBall!$B$2:$B$501,A2736,BallByBall!$P$2:$P$501,B2736))</f>
        <v>0</v>
      </c>
      <c r="L2736">
        <f>IF(A2736="","",SUMIFS(BallByBall!$V$2:$V$501,BallByBall!$B$2:$B$501,A2736,BallByBall!$P$2:$P$501,B2736))</f>
        <v>0</v>
      </c>
      <c r="M2736">
        <f>IF(A2736="","",SUMIFS(BallByBall!$W$2:$W$501,BallByBall!$B$2:$B$501,A2736,BallByBall!$P$2:$P$501,B2736))</f>
        <v>0</v>
      </c>
      <c r="N2736">
        <f>IF(A2736="","",SUMIFS(BallByBall!$X$2:$X$501,BallByBall!$B$2:$B$501,A2736,BallByBall!$P$2:$P$501,B2736))</f>
        <v>0</v>
      </c>
      <c r="O2736">
        <f>IF(A2736="","",SUMIFS(OverSummary!$G$2:$G$101,OverSummary!$A$2:$A$101,A2736,OverSummary!$D$2:$D$101,B2736))</f>
        <v>0</v>
      </c>
      <c r="P2736">
        <f>IF(A2736="","",G2736*Rules!$B$13+H2736*Rules!$B$14+I2736*Rules!$B$15)</f>
        <v>0</v>
      </c>
      <c r="Q2736">
        <f>IF(A2736="","",IF(G2736&gt;=100,Rules!$B$18,IF(G2736&gt;=50,Rules!$B$17,IF(G2736&gt;=30,Rules!$B$16,0)))+IF(AND(F2736=1,D2736&lt;&gt;"BWL",G2736=0),Rules!$B$27,0))</f>
        <v>0</v>
      </c>
      <c r="R2736">
        <f>IF(A2736="","",J2736*Rules!$B$19+O2736*Rules!$B$22)</f>
        <v>0</v>
      </c>
      <c r="S2736">
        <f>IF(A2736="","",IF(J2736&gt;=4,Rules!$B$21,IF(J2736&gt;=3,Rules!$B$20,0)))</f>
        <v>0</v>
      </c>
      <c r="T2736">
        <f>IF(A2736="","",K2736*Rules!$B$23+L2736*Rules!$B$24+M2736*Rules!$B$25+N2736*Rules!$B$26)</f>
        <v>0</v>
      </c>
      <c r="U2736">
        <f t="shared" si="42"/>
        <v>0</v>
      </c>
    </row>
    <row r="2737" spans="1:21" x14ac:dyDescent="0.2">
      <c r="A2737" t="str">
        <f>MatchSquad!A2737</f>
        <v>M055</v>
      </c>
      <c r="B2737" t="str">
        <f>MatchSquad!B2737</f>
        <v>P036</v>
      </c>
      <c r="C2737" t="str">
        <f>MatchSquad!C2737</f>
        <v>Sameer Rizvi</v>
      </c>
      <c r="D2737" t="str">
        <f>MatchSquad!D2737</f>
        <v>AR</v>
      </c>
      <c r="E2737" t="str">
        <f>MatchSquad!E2737</f>
        <v>DC</v>
      </c>
      <c r="F2737">
        <f>MatchSquad!G2737</f>
        <v>0</v>
      </c>
      <c r="G2737">
        <f>IF(A2737="","",SUMIFS(BallByBall!$I$2:$I$501,BallByBall!$B$2:$B$501,A2737,BallByBall!$F$2:$F$501,B2737))</f>
        <v>0</v>
      </c>
      <c r="H2737">
        <f>IF(A2737="","",COUNTIFS(BallByBall!$B$2:$B$501,A2737,BallByBall!$F$2:$F$501,B2737,BallByBall!$Q$2:$Q$501,1))</f>
        <v>0</v>
      </c>
      <c r="I2737">
        <f>IF(A2737="","",COUNTIFS(BallByBall!$B$2:$B$501,A2737,BallByBall!$F$2:$F$501,B2737,BallByBall!$R$2:$R$501,1))</f>
        <v>0</v>
      </c>
      <c r="J2737">
        <f>IF(A2737="","",SUMIFS(BallByBall!$T$2:$T$501,BallByBall!$B$2:$B$501,A2737,BallByBall!$H$2:$H$501,B2737))</f>
        <v>0</v>
      </c>
      <c r="K2737">
        <f>IF(A2737="","",SUMIFS(BallByBall!$U$2:$U$501,BallByBall!$B$2:$B$501,A2737,BallByBall!$P$2:$P$501,B2737))</f>
        <v>0</v>
      </c>
      <c r="L2737">
        <f>IF(A2737="","",SUMIFS(BallByBall!$V$2:$V$501,BallByBall!$B$2:$B$501,A2737,BallByBall!$P$2:$P$501,B2737))</f>
        <v>0</v>
      </c>
      <c r="M2737">
        <f>IF(A2737="","",SUMIFS(BallByBall!$W$2:$W$501,BallByBall!$B$2:$B$501,A2737,BallByBall!$P$2:$P$501,B2737))</f>
        <v>0</v>
      </c>
      <c r="N2737">
        <f>IF(A2737="","",SUMIFS(BallByBall!$X$2:$X$501,BallByBall!$B$2:$B$501,A2737,BallByBall!$P$2:$P$501,B2737))</f>
        <v>0</v>
      </c>
      <c r="O2737">
        <f>IF(A2737="","",SUMIFS(OverSummary!$G$2:$G$101,OverSummary!$A$2:$A$101,A2737,OverSummary!$D$2:$D$101,B2737))</f>
        <v>0</v>
      </c>
      <c r="P2737">
        <f>IF(A2737="","",G2737*Rules!$B$13+H2737*Rules!$B$14+I2737*Rules!$B$15)</f>
        <v>0</v>
      </c>
      <c r="Q2737">
        <f>IF(A2737="","",IF(G2737&gt;=100,Rules!$B$18,IF(G2737&gt;=50,Rules!$B$17,IF(G2737&gt;=30,Rules!$B$16,0)))+IF(AND(F2737=1,D2737&lt;&gt;"BWL",G2737=0),Rules!$B$27,0))</f>
        <v>0</v>
      </c>
      <c r="R2737">
        <f>IF(A2737="","",J2737*Rules!$B$19+O2737*Rules!$B$22)</f>
        <v>0</v>
      </c>
      <c r="S2737">
        <f>IF(A2737="","",IF(J2737&gt;=4,Rules!$B$21,IF(J2737&gt;=3,Rules!$B$20,0)))</f>
        <v>0</v>
      </c>
      <c r="T2737">
        <f>IF(A2737="","",K2737*Rules!$B$23+L2737*Rules!$B$24+M2737*Rules!$B$25+N2737*Rules!$B$26)</f>
        <v>0</v>
      </c>
      <c r="U2737">
        <f t="shared" si="42"/>
        <v>0</v>
      </c>
    </row>
    <row r="2738" spans="1:21" x14ac:dyDescent="0.2">
      <c r="A2738" t="str">
        <f>MatchSquad!A2738</f>
        <v>M055</v>
      </c>
      <c r="B2738" t="str">
        <f>MatchSquad!B2738</f>
        <v>P037</v>
      </c>
      <c r="C2738" t="str">
        <f>MatchSquad!C2738</f>
        <v>Ashutosh Sharma</v>
      </c>
      <c r="D2738" t="str">
        <f>MatchSquad!D2738</f>
        <v>AR</v>
      </c>
      <c r="E2738" t="str">
        <f>MatchSquad!E2738</f>
        <v>DC</v>
      </c>
      <c r="F2738">
        <f>MatchSquad!G2738</f>
        <v>0</v>
      </c>
      <c r="G2738">
        <f>IF(A2738="","",SUMIFS(BallByBall!$I$2:$I$501,BallByBall!$B$2:$B$501,A2738,BallByBall!$F$2:$F$501,B2738))</f>
        <v>0</v>
      </c>
      <c r="H2738">
        <f>IF(A2738="","",COUNTIFS(BallByBall!$B$2:$B$501,A2738,BallByBall!$F$2:$F$501,B2738,BallByBall!$Q$2:$Q$501,1))</f>
        <v>0</v>
      </c>
      <c r="I2738">
        <f>IF(A2738="","",COUNTIFS(BallByBall!$B$2:$B$501,A2738,BallByBall!$F$2:$F$501,B2738,BallByBall!$R$2:$R$501,1))</f>
        <v>0</v>
      </c>
      <c r="J2738">
        <f>IF(A2738="","",SUMIFS(BallByBall!$T$2:$T$501,BallByBall!$B$2:$B$501,A2738,BallByBall!$H$2:$H$501,B2738))</f>
        <v>0</v>
      </c>
      <c r="K2738">
        <f>IF(A2738="","",SUMIFS(BallByBall!$U$2:$U$501,BallByBall!$B$2:$B$501,A2738,BallByBall!$P$2:$P$501,B2738))</f>
        <v>0</v>
      </c>
      <c r="L2738">
        <f>IF(A2738="","",SUMIFS(BallByBall!$V$2:$V$501,BallByBall!$B$2:$B$501,A2738,BallByBall!$P$2:$P$501,B2738))</f>
        <v>0</v>
      </c>
      <c r="M2738">
        <f>IF(A2738="","",SUMIFS(BallByBall!$W$2:$W$501,BallByBall!$B$2:$B$501,A2738,BallByBall!$P$2:$P$501,B2738))</f>
        <v>0</v>
      </c>
      <c r="N2738">
        <f>IF(A2738="","",SUMIFS(BallByBall!$X$2:$X$501,BallByBall!$B$2:$B$501,A2738,BallByBall!$P$2:$P$501,B2738))</f>
        <v>0</v>
      </c>
      <c r="O2738">
        <f>IF(A2738="","",SUMIFS(OverSummary!$G$2:$G$101,OverSummary!$A$2:$A$101,A2738,OverSummary!$D$2:$D$101,B2738))</f>
        <v>0</v>
      </c>
      <c r="P2738">
        <f>IF(A2738="","",G2738*Rules!$B$13+H2738*Rules!$B$14+I2738*Rules!$B$15)</f>
        <v>0</v>
      </c>
      <c r="Q2738">
        <f>IF(A2738="","",IF(G2738&gt;=100,Rules!$B$18,IF(G2738&gt;=50,Rules!$B$17,IF(G2738&gt;=30,Rules!$B$16,0)))+IF(AND(F2738=1,D2738&lt;&gt;"BWL",G2738=0),Rules!$B$27,0))</f>
        <v>0</v>
      </c>
      <c r="R2738">
        <f>IF(A2738="","",J2738*Rules!$B$19+O2738*Rules!$B$22)</f>
        <v>0</v>
      </c>
      <c r="S2738">
        <f>IF(A2738="","",IF(J2738&gt;=4,Rules!$B$21,IF(J2738&gt;=3,Rules!$B$20,0)))</f>
        <v>0</v>
      </c>
      <c r="T2738">
        <f>IF(A2738="","",K2738*Rules!$B$23+L2738*Rules!$B$24+M2738*Rules!$B$25+N2738*Rules!$B$26)</f>
        <v>0</v>
      </c>
      <c r="U2738">
        <f t="shared" si="42"/>
        <v>0</v>
      </c>
    </row>
    <row r="2739" spans="1:21" x14ac:dyDescent="0.2">
      <c r="A2739" t="str">
        <f>MatchSquad!A2739</f>
        <v>M055</v>
      </c>
      <c r="B2739" t="str">
        <f>MatchSquad!B2739</f>
        <v>P038</v>
      </c>
      <c r="C2739" t="str">
        <f>MatchSquad!C2739</f>
        <v>Vipraj Nigam</v>
      </c>
      <c r="D2739" t="str">
        <f>MatchSquad!D2739</f>
        <v>AR</v>
      </c>
      <c r="E2739" t="str">
        <f>MatchSquad!E2739</f>
        <v>DC</v>
      </c>
      <c r="F2739">
        <f>MatchSquad!G2739</f>
        <v>0</v>
      </c>
      <c r="G2739">
        <f>IF(A2739="","",SUMIFS(BallByBall!$I$2:$I$501,BallByBall!$B$2:$B$501,A2739,BallByBall!$F$2:$F$501,B2739))</f>
        <v>0</v>
      </c>
      <c r="H2739">
        <f>IF(A2739="","",COUNTIFS(BallByBall!$B$2:$B$501,A2739,BallByBall!$F$2:$F$501,B2739,BallByBall!$Q$2:$Q$501,1))</f>
        <v>0</v>
      </c>
      <c r="I2739">
        <f>IF(A2739="","",COUNTIFS(BallByBall!$B$2:$B$501,A2739,BallByBall!$F$2:$F$501,B2739,BallByBall!$R$2:$R$501,1))</f>
        <v>0</v>
      </c>
      <c r="J2739">
        <f>IF(A2739="","",SUMIFS(BallByBall!$T$2:$T$501,BallByBall!$B$2:$B$501,A2739,BallByBall!$H$2:$H$501,B2739))</f>
        <v>0</v>
      </c>
      <c r="K2739">
        <f>IF(A2739="","",SUMIFS(BallByBall!$U$2:$U$501,BallByBall!$B$2:$B$501,A2739,BallByBall!$P$2:$P$501,B2739))</f>
        <v>0</v>
      </c>
      <c r="L2739">
        <f>IF(A2739="","",SUMIFS(BallByBall!$V$2:$V$501,BallByBall!$B$2:$B$501,A2739,BallByBall!$P$2:$P$501,B2739))</f>
        <v>0</v>
      </c>
      <c r="M2739">
        <f>IF(A2739="","",SUMIFS(BallByBall!$W$2:$W$501,BallByBall!$B$2:$B$501,A2739,BallByBall!$P$2:$P$501,B2739))</f>
        <v>0</v>
      </c>
      <c r="N2739">
        <f>IF(A2739="","",SUMIFS(BallByBall!$X$2:$X$501,BallByBall!$B$2:$B$501,A2739,BallByBall!$P$2:$P$501,B2739))</f>
        <v>0</v>
      </c>
      <c r="O2739">
        <f>IF(A2739="","",SUMIFS(OverSummary!$G$2:$G$101,OverSummary!$A$2:$A$101,A2739,OverSummary!$D$2:$D$101,B2739))</f>
        <v>0</v>
      </c>
      <c r="P2739">
        <f>IF(A2739="","",G2739*Rules!$B$13+H2739*Rules!$B$14+I2739*Rules!$B$15)</f>
        <v>0</v>
      </c>
      <c r="Q2739">
        <f>IF(A2739="","",IF(G2739&gt;=100,Rules!$B$18,IF(G2739&gt;=50,Rules!$B$17,IF(G2739&gt;=30,Rules!$B$16,0)))+IF(AND(F2739=1,D2739&lt;&gt;"BWL",G2739=0),Rules!$B$27,0))</f>
        <v>0</v>
      </c>
      <c r="R2739">
        <f>IF(A2739="","",J2739*Rules!$B$19+O2739*Rules!$B$22)</f>
        <v>0</v>
      </c>
      <c r="S2739">
        <f>IF(A2739="","",IF(J2739&gt;=4,Rules!$B$21,IF(J2739&gt;=3,Rules!$B$20,0)))</f>
        <v>0</v>
      </c>
      <c r="T2739">
        <f>IF(A2739="","",K2739*Rules!$B$23+L2739*Rules!$B$24+M2739*Rules!$B$25+N2739*Rules!$B$26)</f>
        <v>0</v>
      </c>
      <c r="U2739">
        <f t="shared" si="42"/>
        <v>0</v>
      </c>
    </row>
    <row r="2740" spans="1:21" x14ac:dyDescent="0.2">
      <c r="A2740" t="str">
        <f>MatchSquad!A2740</f>
        <v>M055</v>
      </c>
      <c r="B2740" t="str">
        <f>MatchSquad!B2740</f>
        <v>P039</v>
      </c>
      <c r="C2740" t="str">
        <f>MatchSquad!C2740</f>
        <v>Ajay Mandal</v>
      </c>
      <c r="D2740" t="str">
        <f>MatchSquad!D2740</f>
        <v>AR</v>
      </c>
      <c r="E2740" t="str">
        <f>MatchSquad!E2740</f>
        <v>DC</v>
      </c>
      <c r="F2740">
        <f>MatchSquad!G2740</f>
        <v>0</v>
      </c>
      <c r="G2740">
        <f>IF(A2740="","",SUMIFS(BallByBall!$I$2:$I$501,BallByBall!$B$2:$B$501,A2740,BallByBall!$F$2:$F$501,B2740))</f>
        <v>0</v>
      </c>
      <c r="H2740">
        <f>IF(A2740="","",COUNTIFS(BallByBall!$B$2:$B$501,A2740,BallByBall!$F$2:$F$501,B2740,BallByBall!$Q$2:$Q$501,1))</f>
        <v>0</v>
      </c>
      <c r="I2740">
        <f>IF(A2740="","",COUNTIFS(BallByBall!$B$2:$B$501,A2740,BallByBall!$F$2:$F$501,B2740,BallByBall!$R$2:$R$501,1))</f>
        <v>0</v>
      </c>
      <c r="J2740">
        <f>IF(A2740="","",SUMIFS(BallByBall!$T$2:$T$501,BallByBall!$B$2:$B$501,A2740,BallByBall!$H$2:$H$501,B2740))</f>
        <v>0</v>
      </c>
      <c r="K2740">
        <f>IF(A2740="","",SUMIFS(BallByBall!$U$2:$U$501,BallByBall!$B$2:$B$501,A2740,BallByBall!$P$2:$P$501,B2740))</f>
        <v>0</v>
      </c>
      <c r="L2740">
        <f>IF(A2740="","",SUMIFS(BallByBall!$V$2:$V$501,BallByBall!$B$2:$B$501,A2740,BallByBall!$P$2:$P$501,B2740))</f>
        <v>0</v>
      </c>
      <c r="M2740">
        <f>IF(A2740="","",SUMIFS(BallByBall!$W$2:$W$501,BallByBall!$B$2:$B$501,A2740,BallByBall!$P$2:$P$501,B2740))</f>
        <v>0</v>
      </c>
      <c r="N2740">
        <f>IF(A2740="","",SUMIFS(BallByBall!$X$2:$X$501,BallByBall!$B$2:$B$501,A2740,BallByBall!$P$2:$P$501,B2740))</f>
        <v>0</v>
      </c>
      <c r="O2740">
        <f>IF(A2740="","",SUMIFS(OverSummary!$G$2:$G$101,OverSummary!$A$2:$A$101,A2740,OverSummary!$D$2:$D$101,B2740))</f>
        <v>0</v>
      </c>
      <c r="P2740">
        <f>IF(A2740="","",G2740*Rules!$B$13+H2740*Rules!$B$14+I2740*Rules!$B$15)</f>
        <v>0</v>
      </c>
      <c r="Q2740">
        <f>IF(A2740="","",IF(G2740&gt;=100,Rules!$B$18,IF(G2740&gt;=50,Rules!$B$17,IF(G2740&gt;=30,Rules!$B$16,0)))+IF(AND(F2740=1,D2740&lt;&gt;"BWL",G2740=0),Rules!$B$27,0))</f>
        <v>0</v>
      </c>
      <c r="R2740">
        <f>IF(A2740="","",J2740*Rules!$B$19+O2740*Rules!$B$22)</f>
        <v>0</v>
      </c>
      <c r="S2740">
        <f>IF(A2740="","",IF(J2740&gt;=4,Rules!$B$21,IF(J2740&gt;=3,Rules!$B$20,0)))</f>
        <v>0</v>
      </c>
      <c r="T2740">
        <f>IF(A2740="","",K2740*Rules!$B$23+L2740*Rules!$B$24+M2740*Rules!$B$25+N2740*Rules!$B$26)</f>
        <v>0</v>
      </c>
      <c r="U2740">
        <f t="shared" si="42"/>
        <v>0</v>
      </c>
    </row>
    <row r="2741" spans="1:21" x14ac:dyDescent="0.2">
      <c r="A2741" t="str">
        <f>MatchSquad!A2741</f>
        <v>M055</v>
      </c>
      <c r="B2741" t="str">
        <f>MatchSquad!B2741</f>
        <v>P040</v>
      </c>
      <c r="C2741" t="str">
        <f>MatchSquad!C2741</f>
        <v>Tripurana Vijay</v>
      </c>
      <c r="D2741" t="str">
        <f>MatchSquad!D2741</f>
        <v>AR</v>
      </c>
      <c r="E2741" t="str">
        <f>MatchSquad!E2741</f>
        <v>DC</v>
      </c>
      <c r="F2741">
        <f>MatchSquad!G2741</f>
        <v>0</v>
      </c>
      <c r="G2741">
        <f>IF(A2741="","",SUMIFS(BallByBall!$I$2:$I$501,BallByBall!$B$2:$B$501,A2741,BallByBall!$F$2:$F$501,B2741))</f>
        <v>0</v>
      </c>
      <c r="H2741">
        <f>IF(A2741="","",COUNTIFS(BallByBall!$B$2:$B$501,A2741,BallByBall!$F$2:$F$501,B2741,BallByBall!$Q$2:$Q$501,1))</f>
        <v>0</v>
      </c>
      <c r="I2741">
        <f>IF(A2741="","",COUNTIFS(BallByBall!$B$2:$B$501,A2741,BallByBall!$F$2:$F$501,B2741,BallByBall!$R$2:$R$501,1))</f>
        <v>0</v>
      </c>
      <c r="J2741">
        <f>IF(A2741="","",SUMIFS(BallByBall!$T$2:$T$501,BallByBall!$B$2:$B$501,A2741,BallByBall!$H$2:$H$501,B2741))</f>
        <v>0</v>
      </c>
      <c r="K2741">
        <f>IF(A2741="","",SUMIFS(BallByBall!$U$2:$U$501,BallByBall!$B$2:$B$501,A2741,BallByBall!$P$2:$P$501,B2741))</f>
        <v>0</v>
      </c>
      <c r="L2741">
        <f>IF(A2741="","",SUMIFS(BallByBall!$V$2:$V$501,BallByBall!$B$2:$B$501,A2741,BallByBall!$P$2:$P$501,B2741))</f>
        <v>0</v>
      </c>
      <c r="M2741">
        <f>IF(A2741="","",SUMIFS(BallByBall!$W$2:$W$501,BallByBall!$B$2:$B$501,A2741,BallByBall!$P$2:$P$501,B2741))</f>
        <v>0</v>
      </c>
      <c r="N2741">
        <f>IF(A2741="","",SUMIFS(BallByBall!$X$2:$X$501,BallByBall!$B$2:$B$501,A2741,BallByBall!$P$2:$P$501,B2741))</f>
        <v>0</v>
      </c>
      <c r="O2741">
        <f>IF(A2741="","",SUMIFS(OverSummary!$G$2:$G$101,OverSummary!$A$2:$A$101,A2741,OverSummary!$D$2:$D$101,B2741))</f>
        <v>0</v>
      </c>
      <c r="P2741">
        <f>IF(A2741="","",G2741*Rules!$B$13+H2741*Rules!$B$14+I2741*Rules!$B$15)</f>
        <v>0</v>
      </c>
      <c r="Q2741">
        <f>IF(A2741="","",IF(G2741&gt;=100,Rules!$B$18,IF(G2741&gt;=50,Rules!$B$17,IF(G2741&gt;=30,Rules!$B$16,0)))+IF(AND(F2741=1,D2741&lt;&gt;"BWL",G2741=0),Rules!$B$27,0))</f>
        <v>0</v>
      </c>
      <c r="R2741">
        <f>IF(A2741="","",J2741*Rules!$B$19+O2741*Rules!$B$22)</f>
        <v>0</v>
      </c>
      <c r="S2741">
        <f>IF(A2741="","",IF(J2741&gt;=4,Rules!$B$21,IF(J2741&gt;=3,Rules!$B$20,0)))</f>
        <v>0</v>
      </c>
      <c r="T2741">
        <f>IF(A2741="","",K2741*Rules!$B$23+L2741*Rules!$B$24+M2741*Rules!$B$25+N2741*Rules!$B$26)</f>
        <v>0</v>
      </c>
      <c r="U2741">
        <f t="shared" si="42"/>
        <v>0</v>
      </c>
    </row>
    <row r="2742" spans="1:21" x14ac:dyDescent="0.2">
      <c r="A2742" t="str">
        <f>MatchSquad!A2742</f>
        <v>M055</v>
      </c>
      <c r="B2742" t="str">
        <f>MatchSquad!B2742</f>
        <v>P041</v>
      </c>
      <c r="C2742" t="str">
        <f>MatchSquad!C2742</f>
        <v>Madhav Tiwari</v>
      </c>
      <c r="D2742" t="str">
        <f>MatchSquad!D2742</f>
        <v>AR</v>
      </c>
      <c r="E2742" t="str">
        <f>MatchSquad!E2742</f>
        <v>DC</v>
      </c>
      <c r="F2742">
        <f>MatchSquad!G2742</f>
        <v>0</v>
      </c>
      <c r="G2742">
        <f>IF(A2742="","",SUMIFS(BallByBall!$I$2:$I$501,BallByBall!$B$2:$B$501,A2742,BallByBall!$F$2:$F$501,B2742))</f>
        <v>0</v>
      </c>
      <c r="H2742">
        <f>IF(A2742="","",COUNTIFS(BallByBall!$B$2:$B$501,A2742,BallByBall!$F$2:$F$501,B2742,BallByBall!$Q$2:$Q$501,1))</f>
        <v>0</v>
      </c>
      <c r="I2742">
        <f>IF(A2742="","",COUNTIFS(BallByBall!$B$2:$B$501,A2742,BallByBall!$F$2:$F$501,B2742,BallByBall!$R$2:$R$501,1))</f>
        <v>0</v>
      </c>
      <c r="J2742">
        <f>IF(A2742="","",SUMIFS(BallByBall!$T$2:$T$501,BallByBall!$B$2:$B$501,A2742,BallByBall!$H$2:$H$501,B2742))</f>
        <v>0</v>
      </c>
      <c r="K2742">
        <f>IF(A2742="","",SUMIFS(BallByBall!$U$2:$U$501,BallByBall!$B$2:$B$501,A2742,BallByBall!$P$2:$P$501,B2742))</f>
        <v>0</v>
      </c>
      <c r="L2742">
        <f>IF(A2742="","",SUMIFS(BallByBall!$V$2:$V$501,BallByBall!$B$2:$B$501,A2742,BallByBall!$P$2:$P$501,B2742))</f>
        <v>0</v>
      </c>
      <c r="M2742">
        <f>IF(A2742="","",SUMIFS(BallByBall!$W$2:$W$501,BallByBall!$B$2:$B$501,A2742,BallByBall!$P$2:$P$501,B2742))</f>
        <v>0</v>
      </c>
      <c r="N2742">
        <f>IF(A2742="","",SUMIFS(BallByBall!$X$2:$X$501,BallByBall!$B$2:$B$501,A2742,BallByBall!$P$2:$P$501,B2742))</f>
        <v>0</v>
      </c>
      <c r="O2742">
        <f>IF(A2742="","",SUMIFS(OverSummary!$G$2:$G$101,OverSummary!$A$2:$A$101,A2742,OverSummary!$D$2:$D$101,B2742))</f>
        <v>0</v>
      </c>
      <c r="P2742">
        <f>IF(A2742="","",G2742*Rules!$B$13+H2742*Rules!$B$14+I2742*Rules!$B$15)</f>
        <v>0</v>
      </c>
      <c r="Q2742">
        <f>IF(A2742="","",IF(G2742&gt;=100,Rules!$B$18,IF(G2742&gt;=50,Rules!$B$17,IF(G2742&gt;=30,Rules!$B$16,0)))+IF(AND(F2742=1,D2742&lt;&gt;"BWL",G2742=0),Rules!$B$27,0))</f>
        <v>0</v>
      </c>
      <c r="R2742">
        <f>IF(A2742="","",J2742*Rules!$B$19+O2742*Rules!$B$22)</f>
        <v>0</v>
      </c>
      <c r="S2742">
        <f>IF(A2742="","",IF(J2742&gt;=4,Rules!$B$21,IF(J2742&gt;=3,Rules!$B$20,0)))</f>
        <v>0</v>
      </c>
      <c r="T2742">
        <f>IF(A2742="","",K2742*Rules!$B$23+L2742*Rules!$B$24+M2742*Rules!$B$25+N2742*Rules!$B$26)</f>
        <v>0</v>
      </c>
      <c r="U2742">
        <f t="shared" si="42"/>
        <v>0</v>
      </c>
    </row>
    <row r="2743" spans="1:21" x14ac:dyDescent="0.2">
      <c r="A2743" t="str">
        <f>MatchSquad!A2743</f>
        <v>M055</v>
      </c>
      <c r="B2743" t="str">
        <f>MatchSquad!B2743</f>
        <v>P042</v>
      </c>
      <c r="C2743" t="str">
        <f>MatchSquad!C2743</f>
        <v>Nitish Rana</v>
      </c>
      <c r="D2743" t="str">
        <f>MatchSquad!D2743</f>
        <v>AR</v>
      </c>
      <c r="E2743" t="str">
        <f>MatchSquad!E2743</f>
        <v>DC</v>
      </c>
      <c r="F2743">
        <f>MatchSquad!G2743</f>
        <v>0</v>
      </c>
      <c r="G2743">
        <f>IF(A2743="","",SUMIFS(BallByBall!$I$2:$I$501,BallByBall!$B$2:$B$501,A2743,BallByBall!$F$2:$F$501,B2743))</f>
        <v>0</v>
      </c>
      <c r="H2743">
        <f>IF(A2743="","",COUNTIFS(BallByBall!$B$2:$B$501,A2743,BallByBall!$F$2:$F$501,B2743,BallByBall!$Q$2:$Q$501,1))</f>
        <v>0</v>
      </c>
      <c r="I2743">
        <f>IF(A2743="","",COUNTIFS(BallByBall!$B$2:$B$501,A2743,BallByBall!$F$2:$F$501,B2743,BallByBall!$R$2:$R$501,1))</f>
        <v>0</v>
      </c>
      <c r="J2743">
        <f>IF(A2743="","",SUMIFS(BallByBall!$T$2:$T$501,BallByBall!$B$2:$B$501,A2743,BallByBall!$H$2:$H$501,B2743))</f>
        <v>0</v>
      </c>
      <c r="K2743">
        <f>IF(A2743="","",SUMIFS(BallByBall!$U$2:$U$501,BallByBall!$B$2:$B$501,A2743,BallByBall!$P$2:$P$501,B2743))</f>
        <v>0</v>
      </c>
      <c r="L2743">
        <f>IF(A2743="","",SUMIFS(BallByBall!$V$2:$V$501,BallByBall!$B$2:$B$501,A2743,BallByBall!$P$2:$P$501,B2743))</f>
        <v>0</v>
      </c>
      <c r="M2743">
        <f>IF(A2743="","",SUMIFS(BallByBall!$W$2:$W$501,BallByBall!$B$2:$B$501,A2743,BallByBall!$P$2:$P$501,B2743))</f>
        <v>0</v>
      </c>
      <c r="N2743">
        <f>IF(A2743="","",SUMIFS(BallByBall!$X$2:$X$501,BallByBall!$B$2:$B$501,A2743,BallByBall!$P$2:$P$501,B2743))</f>
        <v>0</v>
      </c>
      <c r="O2743">
        <f>IF(A2743="","",SUMIFS(OverSummary!$G$2:$G$101,OverSummary!$A$2:$A$101,A2743,OverSummary!$D$2:$D$101,B2743))</f>
        <v>0</v>
      </c>
      <c r="P2743">
        <f>IF(A2743="","",G2743*Rules!$B$13+H2743*Rules!$B$14+I2743*Rules!$B$15)</f>
        <v>0</v>
      </c>
      <c r="Q2743">
        <f>IF(A2743="","",IF(G2743&gt;=100,Rules!$B$18,IF(G2743&gt;=50,Rules!$B$17,IF(G2743&gt;=30,Rules!$B$16,0)))+IF(AND(F2743=1,D2743&lt;&gt;"BWL",G2743=0),Rules!$B$27,0))</f>
        <v>0</v>
      </c>
      <c r="R2743">
        <f>IF(A2743="","",J2743*Rules!$B$19+O2743*Rules!$B$22)</f>
        <v>0</v>
      </c>
      <c r="S2743">
        <f>IF(A2743="","",IF(J2743&gt;=4,Rules!$B$21,IF(J2743&gt;=3,Rules!$B$20,0)))</f>
        <v>0</v>
      </c>
      <c r="T2743">
        <f>IF(A2743="","",K2743*Rules!$B$23+L2743*Rules!$B$24+M2743*Rules!$B$25+N2743*Rules!$B$26)</f>
        <v>0</v>
      </c>
      <c r="U2743">
        <f t="shared" si="42"/>
        <v>0</v>
      </c>
    </row>
    <row r="2744" spans="1:21" x14ac:dyDescent="0.2">
      <c r="A2744" t="str">
        <f>MatchSquad!A2744</f>
        <v>M055</v>
      </c>
      <c r="B2744" t="str">
        <f>MatchSquad!B2744</f>
        <v>P043</v>
      </c>
      <c r="C2744" t="str">
        <f>MatchSquad!C2744</f>
        <v>Mitchell Starc</v>
      </c>
      <c r="D2744" t="str">
        <f>MatchSquad!D2744</f>
        <v>BWL</v>
      </c>
      <c r="E2744" t="str">
        <f>MatchSquad!E2744</f>
        <v>DC</v>
      </c>
      <c r="F2744">
        <f>MatchSquad!G2744</f>
        <v>0</v>
      </c>
      <c r="G2744">
        <f>IF(A2744="","",SUMIFS(BallByBall!$I$2:$I$501,BallByBall!$B$2:$B$501,A2744,BallByBall!$F$2:$F$501,B2744))</f>
        <v>0</v>
      </c>
      <c r="H2744">
        <f>IF(A2744="","",COUNTIFS(BallByBall!$B$2:$B$501,A2744,BallByBall!$F$2:$F$501,B2744,BallByBall!$Q$2:$Q$501,1))</f>
        <v>0</v>
      </c>
      <c r="I2744">
        <f>IF(A2744="","",COUNTIFS(BallByBall!$B$2:$B$501,A2744,BallByBall!$F$2:$F$501,B2744,BallByBall!$R$2:$R$501,1))</f>
        <v>0</v>
      </c>
      <c r="J2744">
        <f>IF(A2744="","",SUMIFS(BallByBall!$T$2:$T$501,BallByBall!$B$2:$B$501,A2744,BallByBall!$H$2:$H$501,B2744))</f>
        <v>0</v>
      </c>
      <c r="K2744">
        <f>IF(A2744="","",SUMIFS(BallByBall!$U$2:$U$501,BallByBall!$B$2:$B$501,A2744,BallByBall!$P$2:$P$501,B2744))</f>
        <v>0</v>
      </c>
      <c r="L2744">
        <f>IF(A2744="","",SUMIFS(BallByBall!$V$2:$V$501,BallByBall!$B$2:$B$501,A2744,BallByBall!$P$2:$P$501,B2744))</f>
        <v>0</v>
      </c>
      <c r="M2744">
        <f>IF(A2744="","",SUMIFS(BallByBall!$W$2:$W$501,BallByBall!$B$2:$B$501,A2744,BallByBall!$P$2:$P$501,B2744))</f>
        <v>0</v>
      </c>
      <c r="N2744">
        <f>IF(A2744="","",SUMIFS(BallByBall!$X$2:$X$501,BallByBall!$B$2:$B$501,A2744,BallByBall!$P$2:$P$501,B2744))</f>
        <v>0</v>
      </c>
      <c r="O2744">
        <f>IF(A2744="","",SUMIFS(OverSummary!$G$2:$G$101,OverSummary!$A$2:$A$101,A2744,OverSummary!$D$2:$D$101,B2744))</f>
        <v>0</v>
      </c>
      <c r="P2744">
        <f>IF(A2744="","",G2744*Rules!$B$13+H2744*Rules!$B$14+I2744*Rules!$B$15)</f>
        <v>0</v>
      </c>
      <c r="Q2744">
        <f>IF(A2744="","",IF(G2744&gt;=100,Rules!$B$18,IF(G2744&gt;=50,Rules!$B$17,IF(G2744&gt;=30,Rules!$B$16,0)))+IF(AND(F2744=1,D2744&lt;&gt;"BWL",G2744=0),Rules!$B$27,0))</f>
        <v>0</v>
      </c>
      <c r="R2744">
        <f>IF(A2744="","",J2744*Rules!$B$19+O2744*Rules!$B$22)</f>
        <v>0</v>
      </c>
      <c r="S2744">
        <f>IF(A2744="","",IF(J2744&gt;=4,Rules!$B$21,IF(J2744&gt;=3,Rules!$B$20,0)))</f>
        <v>0</v>
      </c>
      <c r="T2744">
        <f>IF(A2744="","",K2744*Rules!$B$23+L2744*Rules!$B$24+M2744*Rules!$B$25+N2744*Rules!$B$26)</f>
        <v>0</v>
      </c>
      <c r="U2744">
        <f t="shared" si="42"/>
        <v>0</v>
      </c>
    </row>
    <row r="2745" spans="1:21" x14ac:dyDescent="0.2">
      <c r="A2745" t="str">
        <f>MatchSquad!A2745</f>
        <v>M055</v>
      </c>
      <c r="B2745" t="str">
        <f>MatchSquad!B2745</f>
        <v>P044</v>
      </c>
      <c r="C2745" t="str">
        <f>MatchSquad!C2745</f>
        <v>T. Natarajan</v>
      </c>
      <c r="D2745" t="str">
        <f>MatchSquad!D2745</f>
        <v>BWL</v>
      </c>
      <c r="E2745" t="str">
        <f>MatchSquad!E2745</f>
        <v>DC</v>
      </c>
      <c r="F2745">
        <f>MatchSquad!G2745</f>
        <v>0</v>
      </c>
      <c r="G2745">
        <f>IF(A2745="","",SUMIFS(BallByBall!$I$2:$I$501,BallByBall!$B$2:$B$501,A2745,BallByBall!$F$2:$F$501,B2745))</f>
        <v>0</v>
      </c>
      <c r="H2745">
        <f>IF(A2745="","",COUNTIFS(BallByBall!$B$2:$B$501,A2745,BallByBall!$F$2:$F$501,B2745,BallByBall!$Q$2:$Q$501,1))</f>
        <v>0</v>
      </c>
      <c r="I2745">
        <f>IF(A2745="","",COUNTIFS(BallByBall!$B$2:$B$501,A2745,BallByBall!$F$2:$F$501,B2745,BallByBall!$R$2:$R$501,1))</f>
        <v>0</v>
      </c>
      <c r="J2745">
        <f>IF(A2745="","",SUMIFS(BallByBall!$T$2:$T$501,BallByBall!$B$2:$B$501,A2745,BallByBall!$H$2:$H$501,B2745))</f>
        <v>0</v>
      </c>
      <c r="K2745">
        <f>IF(A2745="","",SUMIFS(BallByBall!$U$2:$U$501,BallByBall!$B$2:$B$501,A2745,BallByBall!$P$2:$P$501,B2745))</f>
        <v>0</v>
      </c>
      <c r="L2745">
        <f>IF(A2745="","",SUMIFS(BallByBall!$V$2:$V$501,BallByBall!$B$2:$B$501,A2745,BallByBall!$P$2:$P$501,B2745))</f>
        <v>0</v>
      </c>
      <c r="M2745">
        <f>IF(A2745="","",SUMIFS(BallByBall!$W$2:$W$501,BallByBall!$B$2:$B$501,A2745,BallByBall!$P$2:$P$501,B2745))</f>
        <v>0</v>
      </c>
      <c r="N2745">
        <f>IF(A2745="","",SUMIFS(BallByBall!$X$2:$X$501,BallByBall!$B$2:$B$501,A2745,BallByBall!$P$2:$P$501,B2745))</f>
        <v>0</v>
      </c>
      <c r="O2745">
        <f>IF(A2745="","",SUMIFS(OverSummary!$G$2:$G$101,OverSummary!$A$2:$A$101,A2745,OverSummary!$D$2:$D$101,B2745))</f>
        <v>0</v>
      </c>
      <c r="P2745">
        <f>IF(A2745="","",G2745*Rules!$B$13+H2745*Rules!$B$14+I2745*Rules!$B$15)</f>
        <v>0</v>
      </c>
      <c r="Q2745">
        <f>IF(A2745="","",IF(G2745&gt;=100,Rules!$B$18,IF(G2745&gt;=50,Rules!$B$17,IF(G2745&gt;=30,Rules!$B$16,0)))+IF(AND(F2745=1,D2745&lt;&gt;"BWL",G2745=0),Rules!$B$27,0))</f>
        <v>0</v>
      </c>
      <c r="R2745">
        <f>IF(A2745="","",J2745*Rules!$B$19+O2745*Rules!$B$22)</f>
        <v>0</v>
      </c>
      <c r="S2745">
        <f>IF(A2745="","",IF(J2745&gt;=4,Rules!$B$21,IF(J2745&gt;=3,Rules!$B$20,0)))</f>
        <v>0</v>
      </c>
      <c r="T2745">
        <f>IF(A2745="","",K2745*Rules!$B$23+L2745*Rules!$B$24+M2745*Rules!$B$25+N2745*Rules!$B$26)</f>
        <v>0</v>
      </c>
      <c r="U2745">
        <f t="shared" si="42"/>
        <v>0</v>
      </c>
    </row>
    <row r="2746" spans="1:21" x14ac:dyDescent="0.2">
      <c r="A2746" t="str">
        <f>MatchSquad!A2746</f>
        <v>M055</v>
      </c>
      <c r="B2746" t="str">
        <f>MatchSquad!B2746</f>
        <v>P045</v>
      </c>
      <c r="C2746" t="str">
        <f>MatchSquad!C2746</f>
        <v>Mukesh Kumar</v>
      </c>
      <c r="D2746" t="str">
        <f>MatchSquad!D2746</f>
        <v>BWL</v>
      </c>
      <c r="E2746" t="str">
        <f>MatchSquad!E2746</f>
        <v>DC</v>
      </c>
      <c r="F2746">
        <f>MatchSquad!G2746</f>
        <v>0</v>
      </c>
      <c r="G2746">
        <f>IF(A2746="","",SUMIFS(BallByBall!$I$2:$I$501,BallByBall!$B$2:$B$501,A2746,BallByBall!$F$2:$F$501,B2746))</f>
        <v>0</v>
      </c>
      <c r="H2746">
        <f>IF(A2746="","",COUNTIFS(BallByBall!$B$2:$B$501,A2746,BallByBall!$F$2:$F$501,B2746,BallByBall!$Q$2:$Q$501,1))</f>
        <v>0</v>
      </c>
      <c r="I2746">
        <f>IF(A2746="","",COUNTIFS(BallByBall!$B$2:$B$501,A2746,BallByBall!$F$2:$F$501,B2746,BallByBall!$R$2:$R$501,1))</f>
        <v>0</v>
      </c>
      <c r="J2746">
        <f>IF(A2746="","",SUMIFS(BallByBall!$T$2:$T$501,BallByBall!$B$2:$B$501,A2746,BallByBall!$H$2:$H$501,B2746))</f>
        <v>0</v>
      </c>
      <c r="K2746">
        <f>IF(A2746="","",SUMIFS(BallByBall!$U$2:$U$501,BallByBall!$B$2:$B$501,A2746,BallByBall!$P$2:$P$501,B2746))</f>
        <v>0</v>
      </c>
      <c r="L2746">
        <f>IF(A2746="","",SUMIFS(BallByBall!$V$2:$V$501,BallByBall!$B$2:$B$501,A2746,BallByBall!$P$2:$P$501,B2746))</f>
        <v>0</v>
      </c>
      <c r="M2746">
        <f>IF(A2746="","",SUMIFS(BallByBall!$W$2:$W$501,BallByBall!$B$2:$B$501,A2746,BallByBall!$P$2:$P$501,B2746))</f>
        <v>0</v>
      </c>
      <c r="N2746">
        <f>IF(A2746="","",SUMIFS(BallByBall!$X$2:$X$501,BallByBall!$B$2:$B$501,A2746,BallByBall!$P$2:$P$501,B2746))</f>
        <v>0</v>
      </c>
      <c r="O2746">
        <f>IF(A2746="","",SUMIFS(OverSummary!$G$2:$G$101,OverSummary!$A$2:$A$101,A2746,OverSummary!$D$2:$D$101,B2746))</f>
        <v>0</v>
      </c>
      <c r="P2746">
        <f>IF(A2746="","",G2746*Rules!$B$13+H2746*Rules!$B$14+I2746*Rules!$B$15)</f>
        <v>0</v>
      </c>
      <c r="Q2746">
        <f>IF(A2746="","",IF(G2746&gt;=100,Rules!$B$18,IF(G2746&gt;=50,Rules!$B$17,IF(G2746&gt;=30,Rules!$B$16,0)))+IF(AND(F2746=1,D2746&lt;&gt;"BWL",G2746=0),Rules!$B$27,0))</f>
        <v>0</v>
      </c>
      <c r="R2746">
        <f>IF(A2746="","",J2746*Rules!$B$19+O2746*Rules!$B$22)</f>
        <v>0</v>
      </c>
      <c r="S2746">
        <f>IF(A2746="","",IF(J2746&gt;=4,Rules!$B$21,IF(J2746&gt;=3,Rules!$B$20,0)))</f>
        <v>0</v>
      </c>
      <c r="T2746">
        <f>IF(A2746="","",K2746*Rules!$B$23+L2746*Rules!$B$24+M2746*Rules!$B$25+N2746*Rules!$B$26)</f>
        <v>0</v>
      </c>
      <c r="U2746">
        <f t="shared" si="42"/>
        <v>0</v>
      </c>
    </row>
    <row r="2747" spans="1:21" x14ac:dyDescent="0.2">
      <c r="A2747" t="str">
        <f>MatchSquad!A2747</f>
        <v>M055</v>
      </c>
      <c r="B2747" t="str">
        <f>MatchSquad!B2747</f>
        <v>P046</v>
      </c>
      <c r="C2747" t="str">
        <f>MatchSquad!C2747</f>
        <v>Dushmantha Chameera</v>
      </c>
      <c r="D2747" t="str">
        <f>MatchSquad!D2747</f>
        <v>BWL</v>
      </c>
      <c r="E2747" t="str">
        <f>MatchSquad!E2747</f>
        <v>DC</v>
      </c>
      <c r="F2747">
        <f>MatchSquad!G2747</f>
        <v>0</v>
      </c>
      <c r="G2747">
        <f>IF(A2747="","",SUMIFS(BallByBall!$I$2:$I$501,BallByBall!$B$2:$B$501,A2747,BallByBall!$F$2:$F$501,B2747))</f>
        <v>0</v>
      </c>
      <c r="H2747">
        <f>IF(A2747="","",COUNTIFS(BallByBall!$B$2:$B$501,A2747,BallByBall!$F$2:$F$501,B2747,BallByBall!$Q$2:$Q$501,1))</f>
        <v>0</v>
      </c>
      <c r="I2747">
        <f>IF(A2747="","",COUNTIFS(BallByBall!$B$2:$B$501,A2747,BallByBall!$F$2:$F$501,B2747,BallByBall!$R$2:$R$501,1))</f>
        <v>0</v>
      </c>
      <c r="J2747">
        <f>IF(A2747="","",SUMIFS(BallByBall!$T$2:$T$501,BallByBall!$B$2:$B$501,A2747,BallByBall!$H$2:$H$501,B2747))</f>
        <v>0</v>
      </c>
      <c r="K2747">
        <f>IF(A2747="","",SUMIFS(BallByBall!$U$2:$U$501,BallByBall!$B$2:$B$501,A2747,BallByBall!$P$2:$P$501,B2747))</f>
        <v>0</v>
      </c>
      <c r="L2747">
        <f>IF(A2747="","",SUMIFS(BallByBall!$V$2:$V$501,BallByBall!$B$2:$B$501,A2747,BallByBall!$P$2:$P$501,B2747))</f>
        <v>0</v>
      </c>
      <c r="M2747">
        <f>IF(A2747="","",SUMIFS(BallByBall!$W$2:$W$501,BallByBall!$B$2:$B$501,A2747,BallByBall!$P$2:$P$501,B2747))</f>
        <v>0</v>
      </c>
      <c r="N2747">
        <f>IF(A2747="","",SUMIFS(BallByBall!$X$2:$X$501,BallByBall!$B$2:$B$501,A2747,BallByBall!$P$2:$P$501,B2747))</f>
        <v>0</v>
      </c>
      <c r="O2747">
        <f>IF(A2747="","",SUMIFS(OverSummary!$G$2:$G$101,OverSummary!$A$2:$A$101,A2747,OverSummary!$D$2:$D$101,B2747))</f>
        <v>0</v>
      </c>
      <c r="P2747">
        <f>IF(A2747="","",G2747*Rules!$B$13+H2747*Rules!$B$14+I2747*Rules!$B$15)</f>
        <v>0</v>
      </c>
      <c r="Q2747">
        <f>IF(A2747="","",IF(G2747&gt;=100,Rules!$B$18,IF(G2747&gt;=50,Rules!$B$17,IF(G2747&gt;=30,Rules!$B$16,0)))+IF(AND(F2747=1,D2747&lt;&gt;"BWL",G2747=0),Rules!$B$27,0))</f>
        <v>0</v>
      </c>
      <c r="R2747">
        <f>IF(A2747="","",J2747*Rules!$B$19+O2747*Rules!$B$22)</f>
        <v>0</v>
      </c>
      <c r="S2747">
        <f>IF(A2747="","",IF(J2747&gt;=4,Rules!$B$21,IF(J2747&gt;=3,Rules!$B$20,0)))</f>
        <v>0</v>
      </c>
      <c r="T2747">
        <f>IF(A2747="","",K2747*Rules!$B$23+L2747*Rules!$B$24+M2747*Rules!$B$25+N2747*Rules!$B$26)</f>
        <v>0</v>
      </c>
      <c r="U2747">
        <f t="shared" si="42"/>
        <v>0</v>
      </c>
    </row>
    <row r="2748" spans="1:21" x14ac:dyDescent="0.2">
      <c r="A2748" t="str">
        <f>MatchSquad!A2748</f>
        <v>M055</v>
      </c>
      <c r="B2748" t="str">
        <f>MatchSquad!B2748</f>
        <v>P047</v>
      </c>
      <c r="C2748" t="str">
        <f>MatchSquad!C2748</f>
        <v>Auqib Nabi</v>
      </c>
      <c r="D2748" t="str">
        <f>MatchSquad!D2748</f>
        <v>BWL</v>
      </c>
      <c r="E2748" t="str">
        <f>MatchSquad!E2748</f>
        <v>DC</v>
      </c>
      <c r="F2748">
        <f>MatchSquad!G2748</f>
        <v>0</v>
      </c>
      <c r="G2748">
        <f>IF(A2748="","",SUMIFS(BallByBall!$I$2:$I$501,BallByBall!$B$2:$B$501,A2748,BallByBall!$F$2:$F$501,B2748))</f>
        <v>0</v>
      </c>
      <c r="H2748">
        <f>IF(A2748="","",COUNTIFS(BallByBall!$B$2:$B$501,A2748,BallByBall!$F$2:$F$501,B2748,BallByBall!$Q$2:$Q$501,1))</f>
        <v>0</v>
      </c>
      <c r="I2748">
        <f>IF(A2748="","",COUNTIFS(BallByBall!$B$2:$B$501,A2748,BallByBall!$F$2:$F$501,B2748,BallByBall!$R$2:$R$501,1))</f>
        <v>0</v>
      </c>
      <c r="J2748">
        <f>IF(A2748="","",SUMIFS(BallByBall!$T$2:$T$501,BallByBall!$B$2:$B$501,A2748,BallByBall!$H$2:$H$501,B2748))</f>
        <v>0</v>
      </c>
      <c r="K2748">
        <f>IF(A2748="","",SUMIFS(BallByBall!$U$2:$U$501,BallByBall!$B$2:$B$501,A2748,BallByBall!$P$2:$P$501,B2748))</f>
        <v>0</v>
      </c>
      <c r="L2748">
        <f>IF(A2748="","",SUMIFS(BallByBall!$V$2:$V$501,BallByBall!$B$2:$B$501,A2748,BallByBall!$P$2:$P$501,B2748))</f>
        <v>0</v>
      </c>
      <c r="M2748">
        <f>IF(A2748="","",SUMIFS(BallByBall!$W$2:$W$501,BallByBall!$B$2:$B$501,A2748,BallByBall!$P$2:$P$501,B2748))</f>
        <v>0</v>
      </c>
      <c r="N2748">
        <f>IF(A2748="","",SUMIFS(BallByBall!$X$2:$X$501,BallByBall!$B$2:$B$501,A2748,BallByBall!$P$2:$P$501,B2748))</f>
        <v>0</v>
      </c>
      <c r="O2748">
        <f>IF(A2748="","",SUMIFS(OverSummary!$G$2:$G$101,OverSummary!$A$2:$A$101,A2748,OverSummary!$D$2:$D$101,B2748))</f>
        <v>0</v>
      </c>
      <c r="P2748">
        <f>IF(A2748="","",G2748*Rules!$B$13+H2748*Rules!$B$14+I2748*Rules!$B$15)</f>
        <v>0</v>
      </c>
      <c r="Q2748">
        <f>IF(A2748="","",IF(G2748&gt;=100,Rules!$B$18,IF(G2748&gt;=50,Rules!$B$17,IF(G2748&gt;=30,Rules!$B$16,0)))+IF(AND(F2748=1,D2748&lt;&gt;"BWL",G2748=0),Rules!$B$27,0))</f>
        <v>0</v>
      </c>
      <c r="R2748">
        <f>IF(A2748="","",J2748*Rules!$B$19+O2748*Rules!$B$22)</f>
        <v>0</v>
      </c>
      <c r="S2748">
        <f>IF(A2748="","",IF(J2748&gt;=4,Rules!$B$21,IF(J2748&gt;=3,Rules!$B$20,0)))</f>
        <v>0</v>
      </c>
      <c r="T2748">
        <f>IF(A2748="","",K2748*Rules!$B$23+L2748*Rules!$B$24+M2748*Rules!$B$25+N2748*Rules!$B$26)</f>
        <v>0</v>
      </c>
      <c r="U2748">
        <f t="shared" si="42"/>
        <v>0</v>
      </c>
    </row>
    <row r="2749" spans="1:21" x14ac:dyDescent="0.2">
      <c r="A2749" t="str">
        <f>MatchSquad!A2749</f>
        <v>M055</v>
      </c>
      <c r="B2749" t="str">
        <f>MatchSquad!B2749</f>
        <v>P048</v>
      </c>
      <c r="C2749" t="str">
        <f>MatchSquad!C2749</f>
        <v>Lungisani Ngidi</v>
      </c>
      <c r="D2749" t="str">
        <f>MatchSquad!D2749</f>
        <v>BWL</v>
      </c>
      <c r="E2749" t="str">
        <f>MatchSquad!E2749</f>
        <v>DC</v>
      </c>
      <c r="F2749">
        <f>MatchSquad!G2749</f>
        <v>0</v>
      </c>
      <c r="G2749">
        <f>IF(A2749="","",SUMIFS(BallByBall!$I$2:$I$501,BallByBall!$B$2:$B$501,A2749,BallByBall!$F$2:$F$501,B2749))</f>
        <v>0</v>
      </c>
      <c r="H2749">
        <f>IF(A2749="","",COUNTIFS(BallByBall!$B$2:$B$501,A2749,BallByBall!$F$2:$F$501,B2749,BallByBall!$Q$2:$Q$501,1))</f>
        <v>0</v>
      </c>
      <c r="I2749">
        <f>IF(A2749="","",COUNTIFS(BallByBall!$B$2:$B$501,A2749,BallByBall!$F$2:$F$501,B2749,BallByBall!$R$2:$R$501,1))</f>
        <v>0</v>
      </c>
      <c r="J2749">
        <f>IF(A2749="","",SUMIFS(BallByBall!$T$2:$T$501,BallByBall!$B$2:$B$501,A2749,BallByBall!$H$2:$H$501,B2749))</f>
        <v>0</v>
      </c>
      <c r="K2749">
        <f>IF(A2749="","",SUMIFS(BallByBall!$U$2:$U$501,BallByBall!$B$2:$B$501,A2749,BallByBall!$P$2:$P$501,B2749))</f>
        <v>0</v>
      </c>
      <c r="L2749">
        <f>IF(A2749="","",SUMIFS(BallByBall!$V$2:$V$501,BallByBall!$B$2:$B$501,A2749,BallByBall!$P$2:$P$501,B2749))</f>
        <v>0</v>
      </c>
      <c r="M2749">
        <f>IF(A2749="","",SUMIFS(BallByBall!$W$2:$W$501,BallByBall!$B$2:$B$501,A2749,BallByBall!$P$2:$P$501,B2749))</f>
        <v>0</v>
      </c>
      <c r="N2749">
        <f>IF(A2749="","",SUMIFS(BallByBall!$X$2:$X$501,BallByBall!$B$2:$B$501,A2749,BallByBall!$P$2:$P$501,B2749))</f>
        <v>0</v>
      </c>
      <c r="O2749">
        <f>IF(A2749="","",SUMIFS(OverSummary!$G$2:$G$101,OverSummary!$A$2:$A$101,A2749,OverSummary!$D$2:$D$101,B2749))</f>
        <v>0</v>
      </c>
      <c r="P2749">
        <f>IF(A2749="","",G2749*Rules!$B$13+H2749*Rules!$B$14+I2749*Rules!$B$15)</f>
        <v>0</v>
      </c>
      <c r="Q2749">
        <f>IF(A2749="","",IF(G2749&gt;=100,Rules!$B$18,IF(G2749&gt;=50,Rules!$B$17,IF(G2749&gt;=30,Rules!$B$16,0)))+IF(AND(F2749=1,D2749&lt;&gt;"BWL",G2749=0),Rules!$B$27,0))</f>
        <v>0</v>
      </c>
      <c r="R2749">
        <f>IF(A2749="","",J2749*Rules!$B$19+O2749*Rules!$B$22)</f>
        <v>0</v>
      </c>
      <c r="S2749">
        <f>IF(A2749="","",IF(J2749&gt;=4,Rules!$B$21,IF(J2749&gt;=3,Rules!$B$20,0)))</f>
        <v>0</v>
      </c>
      <c r="T2749">
        <f>IF(A2749="","",K2749*Rules!$B$23+L2749*Rules!$B$24+M2749*Rules!$B$25+N2749*Rules!$B$26)</f>
        <v>0</v>
      </c>
      <c r="U2749">
        <f t="shared" si="42"/>
        <v>0</v>
      </c>
    </row>
    <row r="2750" spans="1:21" x14ac:dyDescent="0.2">
      <c r="A2750" t="str">
        <f>MatchSquad!A2750</f>
        <v>M055</v>
      </c>
      <c r="B2750" t="str">
        <f>MatchSquad!B2750</f>
        <v>P049</v>
      </c>
      <c r="C2750" t="str">
        <f>MatchSquad!C2750</f>
        <v>Kyle Jamieson</v>
      </c>
      <c r="D2750" t="str">
        <f>MatchSquad!D2750</f>
        <v>BWL</v>
      </c>
      <c r="E2750" t="str">
        <f>MatchSquad!E2750</f>
        <v>DC</v>
      </c>
      <c r="F2750">
        <f>MatchSquad!G2750</f>
        <v>0</v>
      </c>
      <c r="G2750">
        <f>IF(A2750="","",SUMIFS(BallByBall!$I$2:$I$501,BallByBall!$B$2:$B$501,A2750,BallByBall!$F$2:$F$501,B2750))</f>
        <v>0</v>
      </c>
      <c r="H2750">
        <f>IF(A2750="","",COUNTIFS(BallByBall!$B$2:$B$501,A2750,BallByBall!$F$2:$F$501,B2750,BallByBall!$Q$2:$Q$501,1))</f>
        <v>0</v>
      </c>
      <c r="I2750">
        <f>IF(A2750="","",COUNTIFS(BallByBall!$B$2:$B$501,A2750,BallByBall!$F$2:$F$501,B2750,BallByBall!$R$2:$R$501,1))</f>
        <v>0</v>
      </c>
      <c r="J2750">
        <f>IF(A2750="","",SUMIFS(BallByBall!$T$2:$T$501,BallByBall!$B$2:$B$501,A2750,BallByBall!$H$2:$H$501,B2750))</f>
        <v>0</v>
      </c>
      <c r="K2750">
        <f>IF(A2750="","",SUMIFS(BallByBall!$U$2:$U$501,BallByBall!$B$2:$B$501,A2750,BallByBall!$P$2:$P$501,B2750))</f>
        <v>0</v>
      </c>
      <c r="L2750">
        <f>IF(A2750="","",SUMIFS(BallByBall!$V$2:$V$501,BallByBall!$B$2:$B$501,A2750,BallByBall!$P$2:$P$501,B2750))</f>
        <v>0</v>
      </c>
      <c r="M2750">
        <f>IF(A2750="","",SUMIFS(BallByBall!$W$2:$W$501,BallByBall!$B$2:$B$501,A2750,BallByBall!$P$2:$P$501,B2750))</f>
        <v>0</v>
      </c>
      <c r="N2750">
        <f>IF(A2750="","",SUMIFS(BallByBall!$X$2:$X$501,BallByBall!$B$2:$B$501,A2750,BallByBall!$P$2:$P$501,B2750))</f>
        <v>0</v>
      </c>
      <c r="O2750">
        <f>IF(A2750="","",SUMIFS(OverSummary!$G$2:$G$101,OverSummary!$A$2:$A$101,A2750,OverSummary!$D$2:$D$101,B2750))</f>
        <v>0</v>
      </c>
      <c r="P2750">
        <f>IF(A2750="","",G2750*Rules!$B$13+H2750*Rules!$B$14+I2750*Rules!$B$15)</f>
        <v>0</v>
      </c>
      <c r="Q2750">
        <f>IF(A2750="","",IF(G2750&gt;=100,Rules!$B$18,IF(G2750&gt;=50,Rules!$B$17,IF(G2750&gt;=30,Rules!$B$16,0)))+IF(AND(F2750=1,D2750&lt;&gt;"BWL",G2750=0),Rules!$B$27,0))</f>
        <v>0</v>
      </c>
      <c r="R2750">
        <f>IF(A2750="","",J2750*Rules!$B$19+O2750*Rules!$B$22)</f>
        <v>0</v>
      </c>
      <c r="S2750">
        <f>IF(A2750="","",IF(J2750&gt;=4,Rules!$B$21,IF(J2750&gt;=3,Rules!$B$20,0)))</f>
        <v>0</v>
      </c>
      <c r="T2750">
        <f>IF(A2750="","",K2750*Rules!$B$23+L2750*Rules!$B$24+M2750*Rules!$B$25+N2750*Rules!$B$26)</f>
        <v>0</v>
      </c>
      <c r="U2750">
        <f t="shared" si="42"/>
        <v>0</v>
      </c>
    </row>
    <row r="2751" spans="1:21" x14ac:dyDescent="0.2">
      <c r="A2751" t="str">
        <f>MatchSquad!A2751</f>
        <v>M055</v>
      </c>
      <c r="B2751" t="str">
        <f>MatchSquad!B2751</f>
        <v>P050</v>
      </c>
      <c r="C2751" t="str">
        <f>MatchSquad!C2751</f>
        <v>Kuldeep Yadav</v>
      </c>
      <c r="D2751" t="str">
        <f>MatchSquad!D2751</f>
        <v>BWL</v>
      </c>
      <c r="E2751" t="str">
        <f>MatchSquad!E2751</f>
        <v>DC</v>
      </c>
      <c r="F2751">
        <f>MatchSquad!G2751</f>
        <v>0</v>
      </c>
      <c r="G2751">
        <f>IF(A2751="","",SUMIFS(BallByBall!$I$2:$I$501,BallByBall!$B$2:$B$501,A2751,BallByBall!$F$2:$F$501,B2751))</f>
        <v>0</v>
      </c>
      <c r="H2751">
        <f>IF(A2751="","",COUNTIFS(BallByBall!$B$2:$B$501,A2751,BallByBall!$F$2:$F$501,B2751,BallByBall!$Q$2:$Q$501,1))</f>
        <v>0</v>
      </c>
      <c r="I2751">
        <f>IF(A2751="","",COUNTIFS(BallByBall!$B$2:$B$501,A2751,BallByBall!$F$2:$F$501,B2751,BallByBall!$R$2:$R$501,1))</f>
        <v>0</v>
      </c>
      <c r="J2751">
        <f>IF(A2751="","",SUMIFS(BallByBall!$T$2:$T$501,BallByBall!$B$2:$B$501,A2751,BallByBall!$H$2:$H$501,B2751))</f>
        <v>0</v>
      </c>
      <c r="K2751">
        <f>IF(A2751="","",SUMIFS(BallByBall!$U$2:$U$501,BallByBall!$B$2:$B$501,A2751,BallByBall!$P$2:$P$501,B2751))</f>
        <v>0</v>
      </c>
      <c r="L2751">
        <f>IF(A2751="","",SUMIFS(BallByBall!$V$2:$V$501,BallByBall!$B$2:$B$501,A2751,BallByBall!$P$2:$P$501,B2751))</f>
        <v>0</v>
      </c>
      <c r="M2751">
        <f>IF(A2751="","",SUMIFS(BallByBall!$W$2:$W$501,BallByBall!$B$2:$B$501,A2751,BallByBall!$P$2:$P$501,B2751))</f>
        <v>0</v>
      </c>
      <c r="N2751">
        <f>IF(A2751="","",SUMIFS(BallByBall!$X$2:$X$501,BallByBall!$B$2:$B$501,A2751,BallByBall!$P$2:$P$501,B2751))</f>
        <v>0</v>
      </c>
      <c r="O2751">
        <f>IF(A2751="","",SUMIFS(OverSummary!$G$2:$G$101,OverSummary!$A$2:$A$101,A2751,OverSummary!$D$2:$D$101,B2751))</f>
        <v>0</v>
      </c>
      <c r="P2751">
        <f>IF(A2751="","",G2751*Rules!$B$13+H2751*Rules!$B$14+I2751*Rules!$B$15)</f>
        <v>0</v>
      </c>
      <c r="Q2751">
        <f>IF(A2751="","",IF(G2751&gt;=100,Rules!$B$18,IF(G2751&gt;=50,Rules!$B$17,IF(G2751&gt;=30,Rules!$B$16,0)))+IF(AND(F2751=1,D2751&lt;&gt;"BWL",G2751=0),Rules!$B$27,0))</f>
        <v>0</v>
      </c>
      <c r="R2751">
        <f>IF(A2751="","",J2751*Rules!$B$19+O2751*Rules!$B$22)</f>
        <v>0</v>
      </c>
      <c r="S2751">
        <f>IF(A2751="","",IF(J2751&gt;=4,Rules!$B$21,IF(J2751&gt;=3,Rules!$B$20,0)))</f>
        <v>0</v>
      </c>
      <c r="T2751">
        <f>IF(A2751="","",K2751*Rules!$B$23+L2751*Rules!$B$24+M2751*Rules!$B$25+N2751*Rules!$B$26)</f>
        <v>0</v>
      </c>
      <c r="U2751">
        <f t="shared" si="42"/>
        <v>0</v>
      </c>
    </row>
    <row r="2752" spans="1:21" x14ac:dyDescent="0.2">
      <c r="A2752" t="str">
        <f>MatchSquad!A2752</f>
        <v>M056</v>
      </c>
      <c r="B2752" t="str">
        <f>MatchSquad!B2752</f>
        <v>P051</v>
      </c>
      <c r="C2752" t="str">
        <f>MatchSquad!C2752</f>
        <v>Shubman Gill</v>
      </c>
      <c r="D2752" t="str">
        <f>MatchSquad!D2752</f>
        <v>BAT</v>
      </c>
      <c r="E2752" t="str">
        <f>MatchSquad!E2752</f>
        <v>GT</v>
      </c>
      <c r="F2752">
        <f>MatchSquad!G2752</f>
        <v>0</v>
      </c>
      <c r="G2752">
        <f>IF(A2752="","",SUMIFS(BallByBall!$I$2:$I$501,BallByBall!$B$2:$B$501,A2752,BallByBall!$F$2:$F$501,B2752))</f>
        <v>0</v>
      </c>
      <c r="H2752">
        <f>IF(A2752="","",COUNTIFS(BallByBall!$B$2:$B$501,A2752,BallByBall!$F$2:$F$501,B2752,BallByBall!$Q$2:$Q$501,1))</f>
        <v>0</v>
      </c>
      <c r="I2752">
        <f>IF(A2752="","",COUNTIFS(BallByBall!$B$2:$B$501,A2752,BallByBall!$F$2:$F$501,B2752,BallByBall!$R$2:$R$501,1))</f>
        <v>0</v>
      </c>
      <c r="J2752">
        <f>IF(A2752="","",SUMIFS(BallByBall!$T$2:$T$501,BallByBall!$B$2:$B$501,A2752,BallByBall!$H$2:$H$501,B2752))</f>
        <v>0</v>
      </c>
      <c r="K2752">
        <f>IF(A2752="","",SUMIFS(BallByBall!$U$2:$U$501,BallByBall!$B$2:$B$501,A2752,BallByBall!$P$2:$P$501,B2752))</f>
        <v>0</v>
      </c>
      <c r="L2752">
        <f>IF(A2752="","",SUMIFS(BallByBall!$V$2:$V$501,BallByBall!$B$2:$B$501,A2752,BallByBall!$P$2:$P$501,B2752))</f>
        <v>0</v>
      </c>
      <c r="M2752">
        <f>IF(A2752="","",SUMIFS(BallByBall!$W$2:$W$501,BallByBall!$B$2:$B$501,A2752,BallByBall!$P$2:$P$501,B2752))</f>
        <v>0</v>
      </c>
      <c r="N2752">
        <f>IF(A2752="","",SUMIFS(BallByBall!$X$2:$X$501,BallByBall!$B$2:$B$501,A2752,BallByBall!$P$2:$P$501,B2752))</f>
        <v>0</v>
      </c>
      <c r="O2752">
        <f>IF(A2752="","",SUMIFS(OverSummary!$G$2:$G$101,OverSummary!$A$2:$A$101,A2752,OverSummary!$D$2:$D$101,B2752))</f>
        <v>0</v>
      </c>
      <c r="P2752">
        <f>IF(A2752="","",G2752*Rules!$B$13+H2752*Rules!$B$14+I2752*Rules!$B$15)</f>
        <v>0</v>
      </c>
      <c r="Q2752">
        <f>IF(A2752="","",IF(G2752&gt;=100,Rules!$B$18,IF(G2752&gt;=50,Rules!$B$17,IF(G2752&gt;=30,Rules!$B$16,0)))+IF(AND(F2752=1,D2752&lt;&gt;"BWL",G2752=0),Rules!$B$27,0))</f>
        <v>0</v>
      </c>
      <c r="R2752">
        <f>IF(A2752="","",J2752*Rules!$B$19+O2752*Rules!$B$22)</f>
        <v>0</v>
      </c>
      <c r="S2752">
        <f>IF(A2752="","",IF(J2752&gt;=4,Rules!$B$21,IF(J2752&gt;=3,Rules!$B$20,0)))</f>
        <v>0</v>
      </c>
      <c r="T2752">
        <f>IF(A2752="","",K2752*Rules!$B$23+L2752*Rules!$B$24+M2752*Rules!$B$25+N2752*Rules!$B$26)</f>
        <v>0</v>
      </c>
      <c r="U2752">
        <f t="shared" si="42"/>
        <v>0</v>
      </c>
    </row>
    <row r="2753" spans="1:21" x14ac:dyDescent="0.2">
      <c r="A2753" t="str">
        <f>MatchSquad!A2753</f>
        <v>M056</v>
      </c>
      <c r="B2753" t="str">
        <f>MatchSquad!B2753</f>
        <v>P052</v>
      </c>
      <c r="C2753" t="str">
        <f>MatchSquad!C2753</f>
        <v>Jos Buttler</v>
      </c>
      <c r="D2753" t="str">
        <f>MatchSquad!D2753</f>
        <v>WK</v>
      </c>
      <c r="E2753" t="str">
        <f>MatchSquad!E2753</f>
        <v>GT</v>
      </c>
      <c r="F2753">
        <f>MatchSquad!G2753</f>
        <v>0</v>
      </c>
      <c r="G2753">
        <f>IF(A2753="","",SUMIFS(BallByBall!$I$2:$I$501,BallByBall!$B$2:$B$501,A2753,BallByBall!$F$2:$F$501,B2753))</f>
        <v>0</v>
      </c>
      <c r="H2753">
        <f>IF(A2753="","",COUNTIFS(BallByBall!$B$2:$B$501,A2753,BallByBall!$F$2:$F$501,B2753,BallByBall!$Q$2:$Q$501,1))</f>
        <v>0</v>
      </c>
      <c r="I2753">
        <f>IF(A2753="","",COUNTIFS(BallByBall!$B$2:$B$501,A2753,BallByBall!$F$2:$F$501,B2753,BallByBall!$R$2:$R$501,1))</f>
        <v>0</v>
      </c>
      <c r="J2753">
        <f>IF(A2753="","",SUMIFS(BallByBall!$T$2:$T$501,BallByBall!$B$2:$B$501,A2753,BallByBall!$H$2:$H$501,B2753))</f>
        <v>0</v>
      </c>
      <c r="K2753">
        <f>IF(A2753="","",SUMIFS(BallByBall!$U$2:$U$501,BallByBall!$B$2:$B$501,A2753,BallByBall!$P$2:$P$501,B2753))</f>
        <v>0</v>
      </c>
      <c r="L2753">
        <f>IF(A2753="","",SUMIFS(BallByBall!$V$2:$V$501,BallByBall!$B$2:$B$501,A2753,BallByBall!$P$2:$P$501,B2753))</f>
        <v>0</v>
      </c>
      <c r="M2753">
        <f>IF(A2753="","",SUMIFS(BallByBall!$W$2:$W$501,BallByBall!$B$2:$B$501,A2753,BallByBall!$P$2:$P$501,B2753))</f>
        <v>0</v>
      </c>
      <c r="N2753">
        <f>IF(A2753="","",SUMIFS(BallByBall!$X$2:$X$501,BallByBall!$B$2:$B$501,A2753,BallByBall!$P$2:$P$501,B2753))</f>
        <v>0</v>
      </c>
      <c r="O2753">
        <f>IF(A2753="","",SUMIFS(OverSummary!$G$2:$G$101,OverSummary!$A$2:$A$101,A2753,OverSummary!$D$2:$D$101,B2753))</f>
        <v>0</v>
      </c>
      <c r="P2753">
        <f>IF(A2753="","",G2753*Rules!$B$13+H2753*Rules!$B$14+I2753*Rules!$B$15)</f>
        <v>0</v>
      </c>
      <c r="Q2753">
        <f>IF(A2753="","",IF(G2753&gt;=100,Rules!$B$18,IF(G2753&gt;=50,Rules!$B$17,IF(G2753&gt;=30,Rules!$B$16,0)))+IF(AND(F2753=1,D2753&lt;&gt;"BWL",G2753=0),Rules!$B$27,0))</f>
        <v>0</v>
      </c>
      <c r="R2753">
        <f>IF(A2753="","",J2753*Rules!$B$19+O2753*Rules!$B$22)</f>
        <v>0</v>
      </c>
      <c r="S2753">
        <f>IF(A2753="","",IF(J2753&gt;=4,Rules!$B$21,IF(J2753&gt;=3,Rules!$B$20,0)))</f>
        <v>0</v>
      </c>
      <c r="T2753">
        <f>IF(A2753="","",K2753*Rules!$B$23+L2753*Rules!$B$24+M2753*Rules!$B$25+N2753*Rules!$B$26)</f>
        <v>0</v>
      </c>
      <c r="U2753">
        <f t="shared" si="42"/>
        <v>0</v>
      </c>
    </row>
    <row r="2754" spans="1:21" x14ac:dyDescent="0.2">
      <c r="A2754" t="str">
        <f>MatchSquad!A2754</f>
        <v>M056</v>
      </c>
      <c r="B2754" t="str">
        <f>MatchSquad!B2754</f>
        <v>P053</v>
      </c>
      <c r="C2754" t="str">
        <f>MatchSquad!C2754</f>
        <v>Kumar Kushagra</v>
      </c>
      <c r="D2754" t="str">
        <f>MatchSquad!D2754</f>
        <v>WK</v>
      </c>
      <c r="E2754" t="str">
        <f>MatchSquad!E2754</f>
        <v>GT</v>
      </c>
      <c r="F2754">
        <f>MatchSquad!G2754</f>
        <v>0</v>
      </c>
      <c r="G2754">
        <f>IF(A2754="","",SUMIFS(BallByBall!$I$2:$I$501,BallByBall!$B$2:$B$501,A2754,BallByBall!$F$2:$F$501,B2754))</f>
        <v>0</v>
      </c>
      <c r="H2754">
        <f>IF(A2754="","",COUNTIFS(BallByBall!$B$2:$B$501,A2754,BallByBall!$F$2:$F$501,B2754,BallByBall!$Q$2:$Q$501,1))</f>
        <v>0</v>
      </c>
      <c r="I2754">
        <f>IF(A2754="","",COUNTIFS(BallByBall!$B$2:$B$501,A2754,BallByBall!$F$2:$F$501,B2754,BallByBall!$R$2:$R$501,1))</f>
        <v>0</v>
      </c>
      <c r="J2754">
        <f>IF(A2754="","",SUMIFS(BallByBall!$T$2:$T$501,BallByBall!$B$2:$B$501,A2754,BallByBall!$H$2:$H$501,B2754))</f>
        <v>0</v>
      </c>
      <c r="K2754">
        <f>IF(A2754="","",SUMIFS(BallByBall!$U$2:$U$501,BallByBall!$B$2:$B$501,A2754,BallByBall!$P$2:$P$501,B2754))</f>
        <v>0</v>
      </c>
      <c r="L2754">
        <f>IF(A2754="","",SUMIFS(BallByBall!$V$2:$V$501,BallByBall!$B$2:$B$501,A2754,BallByBall!$P$2:$P$501,B2754))</f>
        <v>0</v>
      </c>
      <c r="M2754">
        <f>IF(A2754="","",SUMIFS(BallByBall!$W$2:$W$501,BallByBall!$B$2:$B$501,A2754,BallByBall!$P$2:$P$501,B2754))</f>
        <v>0</v>
      </c>
      <c r="N2754">
        <f>IF(A2754="","",SUMIFS(BallByBall!$X$2:$X$501,BallByBall!$B$2:$B$501,A2754,BallByBall!$P$2:$P$501,B2754))</f>
        <v>0</v>
      </c>
      <c r="O2754">
        <f>IF(A2754="","",SUMIFS(OverSummary!$G$2:$G$101,OverSummary!$A$2:$A$101,A2754,OverSummary!$D$2:$D$101,B2754))</f>
        <v>0</v>
      </c>
      <c r="P2754">
        <f>IF(A2754="","",G2754*Rules!$B$13+H2754*Rules!$B$14+I2754*Rules!$B$15)</f>
        <v>0</v>
      </c>
      <c r="Q2754">
        <f>IF(A2754="","",IF(G2754&gt;=100,Rules!$B$18,IF(G2754&gt;=50,Rules!$B$17,IF(G2754&gt;=30,Rules!$B$16,0)))+IF(AND(F2754=1,D2754&lt;&gt;"BWL",G2754=0),Rules!$B$27,0))</f>
        <v>0</v>
      </c>
      <c r="R2754">
        <f>IF(A2754="","",J2754*Rules!$B$19+O2754*Rules!$B$22)</f>
        <v>0</v>
      </c>
      <c r="S2754">
        <f>IF(A2754="","",IF(J2754&gt;=4,Rules!$B$21,IF(J2754&gt;=3,Rules!$B$20,0)))</f>
        <v>0</v>
      </c>
      <c r="T2754">
        <f>IF(A2754="","",K2754*Rules!$B$23+L2754*Rules!$B$24+M2754*Rules!$B$25+N2754*Rules!$B$26)</f>
        <v>0</v>
      </c>
      <c r="U2754">
        <f t="shared" ref="U2754:U2817" si="43">IF(A2754="","",P2754+Q2754+R2754+S2754+T2754)</f>
        <v>0</v>
      </c>
    </row>
    <row r="2755" spans="1:21" x14ac:dyDescent="0.2">
      <c r="A2755" t="str">
        <f>MatchSquad!A2755</f>
        <v>M056</v>
      </c>
      <c r="B2755" t="str">
        <f>MatchSquad!B2755</f>
        <v>P054</v>
      </c>
      <c r="C2755" t="str">
        <f>MatchSquad!C2755</f>
        <v>Anuj Rawat</v>
      </c>
      <c r="D2755" t="str">
        <f>MatchSquad!D2755</f>
        <v>WK</v>
      </c>
      <c r="E2755" t="str">
        <f>MatchSquad!E2755</f>
        <v>GT</v>
      </c>
      <c r="F2755">
        <f>MatchSquad!G2755</f>
        <v>0</v>
      </c>
      <c r="G2755">
        <f>IF(A2755="","",SUMIFS(BallByBall!$I$2:$I$501,BallByBall!$B$2:$B$501,A2755,BallByBall!$F$2:$F$501,B2755))</f>
        <v>0</v>
      </c>
      <c r="H2755">
        <f>IF(A2755="","",COUNTIFS(BallByBall!$B$2:$B$501,A2755,BallByBall!$F$2:$F$501,B2755,BallByBall!$Q$2:$Q$501,1))</f>
        <v>0</v>
      </c>
      <c r="I2755">
        <f>IF(A2755="","",COUNTIFS(BallByBall!$B$2:$B$501,A2755,BallByBall!$F$2:$F$501,B2755,BallByBall!$R$2:$R$501,1))</f>
        <v>0</v>
      </c>
      <c r="J2755">
        <f>IF(A2755="","",SUMIFS(BallByBall!$T$2:$T$501,BallByBall!$B$2:$B$501,A2755,BallByBall!$H$2:$H$501,B2755))</f>
        <v>0</v>
      </c>
      <c r="K2755">
        <f>IF(A2755="","",SUMIFS(BallByBall!$U$2:$U$501,BallByBall!$B$2:$B$501,A2755,BallByBall!$P$2:$P$501,B2755))</f>
        <v>0</v>
      </c>
      <c r="L2755">
        <f>IF(A2755="","",SUMIFS(BallByBall!$V$2:$V$501,BallByBall!$B$2:$B$501,A2755,BallByBall!$P$2:$P$501,B2755))</f>
        <v>0</v>
      </c>
      <c r="M2755">
        <f>IF(A2755="","",SUMIFS(BallByBall!$W$2:$W$501,BallByBall!$B$2:$B$501,A2755,BallByBall!$P$2:$P$501,B2755))</f>
        <v>0</v>
      </c>
      <c r="N2755">
        <f>IF(A2755="","",SUMIFS(BallByBall!$X$2:$X$501,BallByBall!$B$2:$B$501,A2755,BallByBall!$P$2:$P$501,B2755))</f>
        <v>0</v>
      </c>
      <c r="O2755">
        <f>IF(A2755="","",SUMIFS(OverSummary!$G$2:$G$101,OverSummary!$A$2:$A$101,A2755,OverSummary!$D$2:$D$101,B2755))</f>
        <v>0</v>
      </c>
      <c r="P2755">
        <f>IF(A2755="","",G2755*Rules!$B$13+H2755*Rules!$B$14+I2755*Rules!$B$15)</f>
        <v>0</v>
      </c>
      <c r="Q2755">
        <f>IF(A2755="","",IF(G2755&gt;=100,Rules!$B$18,IF(G2755&gt;=50,Rules!$B$17,IF(G2755&gt;=30,Rules!$B$16,0)))+IF(AND(F2755=1,D2755&lt;&gt;"BWL",G2755=0),Rules!$B$27,0))</f>
        <v>0</v>
      </c>
      <c r="R2755">
        <f>IF(A2755="","",J2755*Rules!$B$19+O2755*Rules!$B$22)</f>
        <v>0</v>
      </c>
      <c r="S2755">
        <f>IF(A2755="","",IF(J2755&gt;=4,Rules!$B$21,IF(J2755&gt;=3,Rules!$B$20,0)))</f>
        <v>0</v>
      </c>
      <c r="T2755">
        <f>IF(A2755="","",K2755*Rules!$B$23+L2755*Rules!$B$24+M2755*Rules!$B$25+N2755*Rules!$B$26)</f>
        <v>0</v>
      </c>
      <c r="U2755">
        <f t="shared" si="43"/>
        <v>0</v>
      </c>
    </row>
    <row r="2756" spans="1:21" x14ac:dyDescent="0.2">
      <c r="A2756" t="str">
        <f>MatchSquad!A2756</f>
        <v>M056</v>
      </c>
      <c r="B2756" t="str">
        <f>MatchSquad!B2756</f>
        <v>P055</v>
      </c>
      <c r="C2756" t="str">
        <f>MatchSquad!C2756</f>
        <v>Tom Banton</v>
      </c>
      <c r="D2756" t="str">
        <f>MatchSquad!D2756</f>
        <v>WK</v>
      </c>
      <c r="E2756" t="str">
        <f>MatchSquad!E2756</f>
        <v>GT</v>
      </c>
      <c r="F2756">
        <f>MatchSquad!G2756</f>
        <v>0</v>
      </c>
      <c r="G2756">
        <f>IF(A2756="","",SUMIFS(BallByBall!$I$2:$I$501,BallByBall!$B$2:$B$501,A2756,BallByBall!$F$2:$F$501,B2756))</f>
        <v>0</v>
      </c>
      <c r="H2756">
        <f>IF(A2756="","",COUNTIFS(BallByBall!$B$2:$B$501,A2756,BallByBall!$F$2:$F$501,B2756,BallByBall!$Q$2:$Q$501,1))</f>
        <v>0</v>
      </c>
      <c r="I2756">
        <f>IF(A2756="","",COUNTIFS(BallByBall!$B$2:$B$501,A2756,BallByBall!$F$2:$F$501,B2756,BallByBall!$R$2:$R$501,1))</f>
        <v>0</v>
      </c>
      <c r="J2756">
        <f>IF(A2756="","",SUMIFS(BallByBall!$T$2:$T$501,BallByBall!$B$2:$B$501,A2756,BallByBall!$H$2:$H$501,B2756))</f>
        <v>0</v>
      </c>
      <c r="K2756">
        <f>IF(A2756="","",SUMIFS(BallByBall!$U$2:$U$501,BallByBall!$B$2:$B$501,A2756,BallByBall!$P$2:$P$501,B2756))</f>
        <v>0</v>
      </c>
      <c r="L2756">
        <f>IF(A2756="","",SUMIFS(BallByBall!$V$2:$V$501,BallByBall!$B$2:$B$501,A2756,BallByBall!$P$2:$P$501,B2756))</f>
        <v>0</v>
      </c>
      <c r="M2756">
        <f>IF(A2756="","",SUMIFS(BallByBall!$W$2:$W$501,BallByBall!$B$2:$B$501,A2756,BallByBall!$P$2:$P$501,B2756))</f>
        <v>0</v>
      </c>
      <c r="N2756">
        <f>IF(A2756="","",SUMIFS(BallByBall!$X$2:$X$501,BallByBall!$B$2:$B$501,A2756,BallByBall!$P$2:$P$501,B2756))</f>
        <v>0</v>
      </c>
      <c r="O2756">
        <f>IF(A2756="","",SUMIFS(OverSummary!$G$2:$G$101,OverSummary!$A$2:$A$101,A2756,OverSummary!$D$2:$D$101,B2756))</f>
        <v>0</v>
      </c>
      <c r="P2756">
        <f>IF(A2756="","",G2756*Rules!$B$13+H2756*Rules!$B$14+I2756*Rules!$B$15)</f>
        <v>0</v>
      </c>
      <c r="Q2756">
        <f>IF(A2756="","",IF(G2756&gt;=100,Rules!$B$18,IF(G2756&gt;=50,Rules!$B$17,IF(G2756&gt;=30,Rules!$B$16,0)))+IF(AND(F2756=1,D2756&lt;&gt;"BWL",G2756=0),Rules!$B$27,0))</f>
        <v>0</v>
      </c>
      <c r="R2756">
        <f>IF(A2756="","",J2756*Rules!$B$19+O2756*Rules!$B$22)</f>
        <v>0</v>
      </c>
      <c r="S2756">
        <f>IF(A2756="","",IF(J2756&gt;=4,Rules!$B$21,IF(J2756&gt;=3,Rules!$B$20,0)))</f>
        <v>0</v>
      </c>
      <c r="T2756">
        <f>IF(A2756="","",K2756*Rules!$B$23+L2756*Rules!$B$24+M2756*Rules!$B$25+N2756*Rules!$B$26)</f>
        <v>0</v>
      </c>
      <c r="U2756">
        <f t="shared" si="43"/>
        <v>0</v>
      </c>
    </row>
    <row r="2757" spans="1:21" x14ac:dyDescent="0.2">
      <c r="A2757" t="str">
        <f>MatchSquad!A2757</f>
        <v>M056</v>
      </c>
      <c r="B2757" t="str">
        <f>MatchSquad!B2757</f>
        <v>P056</v>
      </c>
      <c r="C2757" t="str">
        <f>MatchSquad!C2757</f>
        <v>Glenn Phillips</v>
      </c>
      <c r="D2757" t="str">
        <f>MatchSquad!D2757</f>
        <v>BAT</v>
      </c>
      <c r="E2757" t="str">
        <f>MatchSquad!E2757</f>
        <v>GT</v>
      </c>
      <c r="F2757">
        <f>MatchSquad!G2757</f>
        <v>0</v>
      </c>
      <c r="G2757">
        <f>IF(A2757="","",SUMIFS(BallByBall!$I$2:$I$501,BallByBall!$B$2:$B$501,A2757,BallByBall!$F$2:$F$501,B2757))</f>
        <v>0</v>
      </c>
      <c r="H2757">
        <f>IF(A2757="","",COUNTIFS(BallByBall!$B$2:$B$501,A2757,BallByBall!$F$2:$F$501,B2757,BallByBall!$Q$2:$Q$501,1))</f>
        <v>0</v>
      </c>
      <c r="I2757">
        <f>IF(A2757="","",COUNTIFS(BallByBall!$B$2:$B$501,A2757,BallByBall!$F$2:$F$501,B2757,BallByBall!$R$2:$R$501,1))</f>
        <v>0</v>
      </c>
      <c r="J2757">
        <f>IF(A2757="","",SUMIFS(BallByBall!$T$2:$T$501,BallByBall!$B$2:$B$501,A2757,BallByBall!$H$2:$H$501,B2757))</f>
        <v>0</v>
      </c>
      <c r="K2757">
        <f>IF(A2757="","",SUMIFS(BallByBall!$U$2:$U$501,BallByBall!$B$2:$B$501,A2757,BallByBall!$P$2:$P$501,B2757))</f>
        <v>0</v>
      </c>
      <c r="L2757">
        <f>IF(A2757="","",SUMIFS(BallByBall!$V$2:$V$501,BallByBall!$B$2:$B$501,A2757,BallByBall!$P$2:$P$501,B2757))</f>
        <v>0</v>
      </c>
      <c r="M2757">
        <f>IF(A2757="","",SUMIFS(BallByBall!$W$2:$W$501,BallByBall!$B$2:$B$501,A2757,BallByBall!$P$2:$P$501,B2757))</f>
        <v>0</v>
      </c>
      <c r="N2757">
        <f>IF(A2757="","",SUMIFS(BallByBall!$X$2:$X$501,BallByBall!$B$2:$B$501,A2757,BallByBall!$P$2:$P$501,B2757))</f>
        <v>0</v>
      </c>
      <c r="O2757">
        <f>IF(A2757="","",SUMIFS(OverSummary!$G$2:$G$101,OverSummary!$A$2:$A$101,A2757,OverSummary!$D$2:$D$101,B2757))</f>
        <v>0</v>
      </c>
      <c r="P2757">
        <f>IF(A2757="","",G2757*Rules!$B$13+H2757*Rules!$B$14+I2757*Rules!$B$15)</f>
        <v>0</v>
      </c>
      <c r="Q2757">
        <f>IF(A2757="","",IF(G2757&gt;=100,Rules!$B$18,IF(G2757&gt;=50,Rules!$B$17,IF(G2757&gt;=30,Rules!$B$16,0)))+IF(AND(F2757=1,D2757&lt;&gt;"BWL",G2757=0),Rules!$B$27,0))</f>
        <v>0</v>
      </c>
      <c r="R2757">
        <f>IF(A2757="","",J2757*Rules!$B$19+O2757*Rules!$B$22)</f>
        <v>0</v>
      </c>
      <c r="S2757">
        <f>IF(A2757="","",IF(J2757&gt;=4,Rules!$B$21,IF(J2757&gt;=3,Rules!$B$20,0)))</f>
        <v>0</v>
      </c>
      <c r="T2757">
        <f>IF(A2757="","",K2757*Rules!$B$23+L2757*Rules!$B$24+M2757*Rules!$B$25+N2757*Rules!$B$26)</f>
        <v>0</v>
      </c>
      <c r="U2757">
        <f t="shared" si="43"/>
        <v>0</v>
      </c>
    </row>
    <row r="2758" spans="1:21" x14ac:dyDescent="0.2">
      <c r="A2758" t="str">
        <f>MatchSquad!A2758</f>
        <v>M056</v>
      </c>
      <c r="B2758" t="str">
        <f>MatchSquad!B2758</f>
        <v>P057</v>
      </c>
      <c r="C2758" t="str">
        <f>MatchSquad!C2758</f>
        <v>Sai Sudharsan</v>
      </c>
      <c r="D2758" t="str">
        <f>MatchSquad!D2758</f>
        <v>BAT</v>
      </c>
      <c r="E2758" t="str">
        <f>MatchSquad!E2758</f>
        <v>GT</v>
      </c>
      <c r="F2758">
        <f>MatchSquad!G2758</f>
        <v>0</v>
      </c>
      <c r="G2758">
        <f>IF(A2758="","",SUMIFS(BallByBall!$I$2:$I$501,BallByBall!$B$2:$B$501,A2758,BallByBall!$F$2:$F$501,B2758))</f>
        <v>0</v>
      </c>
      <c r="H2758">
        <f>IF(A2758="","",COUNTIFS(BallByBall!$B$2:$B$501,A2758,BallByBall!$F$2:$F$501,B2758,BallByBall!$Q$2:$Q$501,1))</f>
        <v>0</v>
      </c>
      <c r="I2758">
        <f>IF(A2758="","",COUNTIFS(BallByBall!$B$2:$B$501,A2758,BallByBall!$F$2:$F$501,B2758,BallByBall!$R$2:$R$501,1))</f>
        <v>0</v>
      </c>
      <c r="J2758">
        <f>IF(A2758="","",SUMIFS(BallByBall!$T$2:$T$501,BallByBall!$B$2:$B$501,A2758,BallByBall!$H$2:$H$501,B2758))</f>
        <v>0</v>
      </c>
      <c r="K2758">
        <f>IF(A2758="","",SUMIFS(BallByBall!$U$2:$U$501,BallByBall!$B$2:$B$501,A2758,BallByBall!$P$2:$P$501,B2758))</f>
        <v>0</v>
      </c>
      <c r="L2758">
        <f>IF(A2758="","",SUMIFS(BallByBall!$V$2:$V$501,BallByBall!$B$2:$B$501,A2758,BallByBall!$P$2:$P$501,B2758))</f>
        <v>0</v>
      </c>
      <c r="M2758">
        <f>IF(A2758="","",SUMIFS(BallByBall!$W$2:$W$501,BallByBall!$B$2:$B$501,A2758,BallByBall!$P$2:$P$501,B2758))</f>
        <v>0</v>
      </c>
      <c r="N2758">
        <f>IF(A2758="","",SUMIFS(BallByBall!$X$2:$X$501,BallByBall!$B$2:$B$501,A2758,BallByBall!$P$2:$P$501,B2758))</f>
        <v>0</v>
      </c>
      <c r="O2758">
        <f>IF(A2758="","",SUMIFS(OverSummary!$G$2:$G$101,OverSummary!$A$2:$A$101,A2758,OverSummary!$D$2:$D$101,B2758))</f>
        <v>0</v>
      </c>
      <c r="P2758">
        <f>IF(A2758="","",G2758*Rules!$B$13+H2758*Rules!$B$14+I2758*Rules!$B$15)</f>
        <v>0</v>
      </c>
      <c r="Q2758">
        <f>IF(A2758="","",IF(G2758&gt;=100,Rules!$B$18,IF(G2758&gt;=50,Rules!$B$17,IF(G2758&gt;=30,Rules!$B$16,0)))+IF(AND(F2758=1,D2758&lt;&gt;"BWL",G2758=0),Rules!$B$27,0))</f>
        <v>0</v>
      </c>
      <c r="R2758">
        <f>IF(A2758="","",J2758*Rules!$B$19+O2758*Rules!$B$22)</f>
        <v>0</v>
      </c>
      <c r="S2758">
        <f>IF(A2758="","",IF(J2758&gt;=4,Rules!$B$21,IF(J2758&gt;=3,Rules!$B$20,0)))</f>
        <v>0</v>
      </c>
      <c r="T2758">
        <f>IF(A2758="","",K2758*Rules!$B$23+L2758*Rules!$B$24+M2758*Rules!$B$25+N2758*Rules!$B$26)</f>
        <v>0</v>
      </c>
      <c r="U2758">
        <f t="shared" si="43"/>
        <v>0</v>
      </c>
    </row>
    <row r="2759" spans="1:21" x14ac:dyDescent="0.2">
      <c r="A2759" t="str">
        <f>MatchSquad!A2759</f>
        <v>M056</v>
      </c>
      <c r="B2759" t="str">
        <f>MatchSquad!B2759</f>
        <v>P058</v>
      </c>
      <c r="C2759" t="str">
        <f>MatchSquad!C2759</f>
        <v>Nishant Sindhu</v>
      </c>
      <c r="D2759" t="str">
        <f>MatchSquad!D2759</f>
        <v>AR</v>
      </c>
      <c r="E2759" t="str">
        <f>MatchSquad!E2759</f>
        <v>GT</v>
      </c>
      <c r="F2759">
        <f>MatchSquad!G2759</f>
        <v>0</v>
      </c>
      <c r="G2759">
        <f>IF(A2759="","",SUMIFS(BallByBall!$I$2:$I$501,BallByBall!$B$2:$B$501,A2759,BallByBall!$F$2:$F$501,B2759))</f>
        <v>0</v>
      </c>
      <c r="H2759">
        <f>IF(A2759="","",COUNTIFS(BallByBall!$B$2:$B$501,A2759,BallByBall!$F$2:$F$501,B2759,BallByBall!$Q$2:$Q$501,1))</f>
        <v>0</v>
      </c>
      <c r="I2759">
        <f>IF(A2759="","",COUNTIFS(BallByBall!$B$2:$B$501,A2759,BallByBall!$F$2:$F$501,B2759,BallByBall!$R$2:$R$501,1))</f>
        <v>0</v>
      </c>
      <c r="J2759">
        <f>IF(A2759="","",SUMIFS(BallByBall!$T$2:$T$501,BallByBall!$B$2:$B$501,A2759,BallByBall!$H$2:$H$501,B2759))</f>
        <v>0</v>
      </c>
      <c r="K2759">
        <f>IF(A2759="","",SUMIFS(BallByBall!$U$2:$U$501,BallByBall!$B$2:$B$501,A2759,BallByBall!$P$2:$P$501,B2759))</f>
        <v>0</v>
      </c>
      <c r="L2759">
        <f>IF(A2759="","",SUMIFS(BallByBall!$V$2:$V$501,BallByBall!$B$2:$B$501,A2759,BallByBall!$P$2:$P$501,B2759))</f>
        <v>0</v>
      </c>
      <c r="M2759">
        <f>IF(A2759="","",SUMIFS(BallByBall!$W$2:$W$501,BallByBall!$B$2:$B$501,A2759,BallByBall!$P$2:$P$501,B2759))</f>
        <v>0</v>
      </c>
      <c r="N2759">
        <f>IF(A2759="","",SUMIFS(BallByBall!$X$2:$X$501,BallByBall!$B$2:$B$501,A2759,BallByBall!$P$2:$P$501,B2759))</f>
        <v>0</v>
      </c>
      <c r="O2759">
        <f>IF(A2759="","",SUMIFS(OverSummary!$G$2:$G$101,OverSummary!$A$2:$A$101,A2759,OverSummary!$D$2:$D$101,B2759))</f>
        <v>0</v>
      </c>
      <c r="P2759">
        <f>IF(A2759="","",G2759*Rules!$B$13+H2759*Rules!$B$14+I2759*Rules!$B$15)</f>
        <v>0</v>
      </c>
      <c r="Q2759">
        <f>IF(A2759="","",IF(G2759&gt;=100,Rules!$B$18,IF(G2759&gt;=50,Rules!$B$17,IF(G2759&gt;=30,Rules!$B$16,0)))+IF(AND(F2759=1,D2759&lt;&gt;"BWL",G2759=0),Rules!$B$27,0))</f>
        <v>0</v>
      </c>
      <c r="R2759">
        <f>IF(A2759="","",J2759*Rules!$B$19+O2759*Rules!$B$22)</f>
        <v>0</v>
      </c>
      <c r="S2759">
        <f>IF(A2759="","",IF(J2759&gt;=4,Rules!$B$21,IF(J2759&gt;=3,Rules!$B$20,0)))</f>
        <v>0</v>
      </c>
      <c r="T2759">
        <f>IF(A2759="","",K2759*Rules!$B$23+L2759*Rules!$B$24+M2759*Rules!$B$25+N2759*Rules!$B$26)</f>
        <v>0</v>
      </c>
      <c r="U2759">
        <f t="shared" si="43"/>
        <v>0</v>
      </c>
    </row>
    <row r="2760" spans="1:21" x14ac:dyDescent="0.2">
      <c r="A2760" t="str">
        <f>MatchSquad!A2760</f>
        <v>M056</v>
      </c>
      <c r="B2760" t="str">
        <f>MatchSquad!B2760</f>
        <v>P059</v>
      </c>
      <c r="C2760" t="str">
        <f>MatchSquad!C2760</f>
        <v>Washington Sundar</v>
      </c>
      <c r="D2760" t="str">
        <f>MatchSquad!D2760</f>
        <v>AR</v>
      </c>
      <c r="E2760" t="str">
        <f>MatchSquad!E2760</f>
        <v>GT</v>
      </c>
      <c r="F2760">
        <f>MatchSquad!G2760</f>
        <v>0</v>
      </c>
      <c r="G2760">
        <f>IF(A2760="","",SUMIFS(BallByBall!$I$2:$I$501,BallByBall!$B$2:$B$501,A2760,BallByBall!$F$2:$F$501,B2760))</f>
        <v>0</v>
      </c>
      <c r="H2760">
        <f>IF(A2760="","",COUNTIFS(BallByBall!$B$2:$B$501,A2760,BallByBall!$F$2:$F$501,B2760,BallByBall!$Q$2:$Q$501,1))</f>
        <v>0</v>
      </c>
      <c r="I2760">
        <f>IF(A2760="","",COUNTIFS(BallByBall!$B$2:$B$501,A2760,BallByBall!$F$2:$F$501,B2760,BallByBall!$R$2:$R$501,1))</f>
        <v>0</v>
      </c>
      <c r="J2760">
        <f>IF(A2760="","",SUMIFS(BallByBall!$T$2:$T$501,BallByBall!$B$2:$B$501,A2760,BallByBall!$H$2:$H$501,B2760))</f>
        <v>0</v>
      </c>
      <c r="K2760">
        <f>IF(A2760="","",SUMIFS(BallByBall!$U$2:$U$501,BallByBall!$B$2:$B$501,A2760,BallByBall!$P$2:$P$501,B2760))</f>
        <v>0</v>
      </c>
      <c r="L2760">
        <f>IF(A2760="","",SUMIFS(BallByBall!$V$2:$V$501,BallByBall!$B$2:$B$501,A2760,BallByBall!$P$2:$P$501,B2760))</f>
        <v>0</v>
      </c>
      <c r="M2760">
        <f>IF(A2760="","",SUMIFS(BallByBall!$W$2:$W$501,BallByBall!$B$2:$B$501,A2760,BallByBall!$P$2:$P$501,B2760))</f>
        <v>0</v>
      </c>
      <c r="N2760">
        <f>IF(A2760="","",SUMIFS(BallByBall!$X$2:$X$501,BallByBall!$B$2:$B$501,A2760,BallByBall!$P$2:$P$501,B2760))</f>
        <v>0</v>
      </c>
      <c r="O2760">
        <f>IF(A2760="","",SUMIFS(OverSummary!$G$2:$G$101,OverSummary!$A$2:$A$101,A2760,OverSummary!$D$2:$D$101,B2760))</f>
        <v>0</v>
      </c>
      <c r="P2760">
        <f>IF(A2760="","",G2760*Rules!$B$13+H2760*Rules!$B$14+I2760*Rules!$B$15)</f>
        <v>0</v>
      </c>
      <c r="Q2760">
        <f>IF(A2760="","",IF(G2760&gt;=100,Rules!$B$18,IF(G2760&gt;=50,Rules!$B$17,IF(G2760&gt;=30,Rules!$B$16,0)))+IF(AND(F2760=1,D2760&lt;&gt;"BWL",G2760=0),Rules!$B$27,0))</f>
        <v>0</v>
      </c>
      <c r="R2760">
        <f>IF(A2760="","",J2760*Rules!$B$19+O2760*Rules!$B$22)</f>
        <v>0</v>
      </c>
      <c r="S2760">
        <f>IF(A2760="","",IF(J2760&gt;=4,Rules!$B$21,IF(J2760&gt;=3,Rules!$B$20,0)))</f>
        <v>0</v>
      </c>
      <c r="T2760">
        <f>IF(A2760="","",K2760*Rules!$B$23+L2760*Rules!$B$24+M2760*Rules!$B$25+N2760*Rules!$B$26)</f>
        <v>0</v>
      </c>
      <c r="U2760">
        <f t="shared" si="43"/>
        <v>0</v>
      </c>
    </row>
    <row r="2761" spans="1:21" x14ac:dyDescent="0.2">
      <c r="A2761" t="str">
        <f>MatchSquad!A2761</f>
        <v>M056</v>
      </c>
      <c r="B2761" t="str">
        <f>MatchSquad!B2761</f>
        <v>P060</v>
      </c>
      <c r="C2761" t="str">
        <f>MatchSquad!C2761</f>
        <v>Mohd. Arshad Khan</v>
      </c>
      <c r="D2761" t="str">
        <f>MatchSquad!D2761</f>
        <v>AR</v>
      </c>
      <c r="E2761" t="str">
        <f>MatchSquad!E2761</f>
        <v>GT</v>
      </c>
      <c r="F2761">
        <f>MatchSquad!G2761</f>
        <v>0</v>
      </c>
      <c r="G2761">
        <f>IF(A2761="","",SUMIFS(BallByBall!$I$2:$I$501,BallByBall!$B$2:$B$501,A2761,BallByBall!$F$2:$F$501,B2761))</f>
        <v>0</v>
      </c>
      <c r="H2761">
        <f>IF(A2761="","",COUNTIFS(BallByBall!$B$2:$B$501,A2761,BallByBall!$F$2:$F$501,B2761,BallByBall!$Q$2:$Q$501,1))</f>
        <v>0</v>
      </c>
      <c r="I2761">
        <f>IF(A2761="","",COUNTIFS(BallByBall!$B$2:$B$501,A2761,BallByBall!$F$2:$F$501,B2761,BallByBall!$R$2:$R$501,1))</f>
        <v>0</v>
      </c>
      <c r="J2761">
        <f>IF(A2761="","",SUMIFS(BallByBall!$T$2:$T$501,BallByBall!$B$2:$B$501,A2761,BallByBall!$H$2:$H$501,B2761))</f>
        <v>0</v>
      </c>
      <c r="K2761">
        <f>IF(A2761="","",SUMIFS(BallByBall!$U$2:$U$501,BallByBall!$B$2:$B$501,A2761,BallByBall!$P$2:$P$501,B2761))</f>
        <v>0</v>
      </c>
      <c r="L2761">
        <f>IF(A2761="","",SUMIFS(BallByBall!$V$2:$V$501,BallByBall!$B$2:$B$501,A2761,BallByBall!$P$2:$P$501,B2761))</f>
        <v>0</v>
      </c>
      <c r="M2761">
        <f>IF(A2761="","",SUMIFS(BallByBall!$W$2:$W$501,BallByBall!$B$2:$B$501,A2761,BallByBall!$P$2:$P$501,B2761))</f>
        <v>0</v>
      </c>
      <c r="N2761">
        <f>IF(A2761="","",SUMIFS(BallByBall!$X$2:$X$501,BallByBall!$B$2:$B$501,A2761,BallByBall!$P$2:$P$501,B2761))</f>
        <v>0</v>
      </c>
      <c r="O2761">
        <f>IF(A2761="","",SUMIFS(OverSummary!$G$2:$G$101,OverSummary!$A$2:$A$101,A2761,OverSummary!$D$2:$D$101,B2761))</f>
        <v>0</v>
      </c>
      <c r="P2761">
        <f>IF(A2761="","",G2761*Rules!$B$13+H2761*Rules!$B$14+I2761*Rules!$B$15)</f>
        <v>0</v>
      </c>
      <c r="Q2761">
        <f>IF(A2761="","",IF(G2761&gt;=100,Rules!$B$18,IF(G2761&gt;=50,Rules!$B$17,IF(G2761&gt;=30,Rules!$B$16,0)))+IF(AND(F2761=1,D2761&lt;&gt;"BWL",G2761=0),Rules!$B$27,0))</f>
        <v>0</v>
      </c>
      <c r="R2761">
        <f>IF(A2761="","",J2761*Rules!$B$19+O2761*Rules!$B$22)</f>
        <v>0</v>
      </c>
      <c r="S2761">
        <f>IF(A2761="","",IF(J2761&gt;=4,Rules!$B$21,IF(J2761&gt;=3,Rules!$B$20,0)))</f>
        <v>0</v>
      </c>
      <c r="T2761">
        <f>IF(A2761="","",K2761*Rules!$B$23+L2761*Rules!$B$24+M2761*Rules!$B$25+N2761*Rules!$B$26)</f>
        <v>0</v>
      </c>
      <c r="U2761">
        <f t="shared" si="43"/>
        <v>0</v>
      </c>
    </row>
    <row r="2762" spans="1:21" x14ac:dyDescent="0.2">
      <c r="A2762" t="str">
        <f>MatchSquad!A2762</f>
        <v>M056</v>
      </c>
      <c r="B2762" t="str">
        <f>MatchSquad!B2762</f>
        <v>P061</v>
      </c>
      <c r="C2762" t="str">
        <f>MatchSquad!C2762</f>
        <v>Sai Kishore</v>
      </c>
      <c r="D2762" t="str">
        <f>MatchSquad!D2762</f>
        <v>AR</v>
      </c>
      <c r="E2762" t="str">
        <f>MatchSquad!E2762</f>
        <v>GT</v>
      </c>
      <c r="F2762">
        <f>MatchSquad!G2762</f>
        <v>0</v>
      </c>
      <c r="G2762">
        <f>IF(A2762="","",SUMIFS(BallByBall!$I$2:$I$501,BallByBall!$B$2:$B$501,A2762,BallByBall!$F$2:$F$501,B2762))</f>
        <v>0</v>
      </c>
      <c r="H2762">
        <f>IF(A2762="","",COUNTIFS(BallByBall!$B$2:$B$501,A2762,BallByBall!$F$2:$F$501,B2762,BallByBall!$Q$2:$Q$501,1))</f>
        <v>0</v>
      </c>
      <c r="I2762">
        <f>IF(A2762="","",COUNTIFS(BallByBall!$B$2:$B$501,A2762,BallByBall!$F$2:$F$501,B2762,BallByBall!$R$2:$R$501,1))</f>
        <v>0</v>
      </c>
      <c r="J2762">
        <f>IF(A2762="","",SUMIFS(BallByBall!$T$2:$T$501,BallByBall!$B$2:$B$501,A2762,BallByBall!$H$2:$H$501,B2762))</f>
        <v>0</v>
      </c>
      <c r="K2762">
        <f>IF(A2762="","",SUMIFS(BallByBall!$U$2:$U$501,BallByBall!$B$2:$B$501,A2762,BallByBall!$P$2:$P$501,B2762))</f>
        <v>0</v>
      </c>
      <c r="L2762">
        <f>IF(A2762="","",SUMIFS(BallByBall!$V$2:$V$501,BallByBall!$B$2:$B$501,A2762,BallByBall!$P$2:$P$501,B2762))</f>
        <v>0</v>
      </c>
      <c r="M2762">
        <f>IF(A2762="","",SUMIFS(BallByBall!$W$2:$W$501,BallByBall!$B$2:$B$501,A2762,BallByBall!$P$2:$P$501,B2762))</f>
        <v>0</v>
      </c>
      <c r="N2762">
        <f>IF(A2762="","",SUMIFS(BallByBall!$X$2:$X$501,BallByBall!$B$2:$B$501,A2762,BallByBall!$P$2:$P$501,B2762))</f>
        <v>0</v>
      </c>
      <c r="O2762">
        <f>IF(A2762="","",SUMIFS(OverSummary!$G$2:$G$101,OverSummary!$A$2:$A$101,A2762,OverSummary!$D$2:$D$101,B2762))</f>
        <v>0</v>
      </c>
      <c r="P2762">
        <f>IF(A2762="","",G2762*Rules!$B$13+H2762*Rules!$B$14+I2762*Rules!$B$15)</f>
        <v>0</v>
      </c>
      <c r="Q2762">
        <f>IF(A2762="","",IF(G2762&gt;=100,Rules!$B$18,IF(G2762&gt;=50,Rules!$B$17,IF(G2762&gt;=30,Rules!$B$16,0)))+IF(AND(F2762=1,D2762&lt;&gt;"BWL",G2762=0),Rules!$B$27,0))</f>
        <v>0</v>
      </c>
      <c r="R2762">
        <f>IF(A2762="","",J2762*Rules!$B$19+O2762*Rules!$B$22)</f>
        <v>0</v>
      </c>
      <c r="S2762">
        <f>IF(A2762="","",IF(J2762&gt;=4,Rules!$B$21,IF(J2762&gt;=3,Rules!$B$20,0)))</f>
        <v>0</v>
      </c>
      <c r="T2762">
        <f>IF(A2762="","",K2762*Rules!$B$23+L2762*Rules!$B$24+M2762*Rules!$B$25+N2762*Rules!$B$26)</f>
        <v>0</v>
      </c>
      <c r="U2762">
        <f t="shared" si="43"/>
        <v>0</v>
      </c>
    </row>
    <row r="2763" spans="1:21" x14ac:dyDescent="0.2">
      <c r="A2763" t="str">
        <f>MatchSquad!A2763</f>
        <v>M056</v>
      </c>
      <c r="B2763" t="str">
        <f>MatchSquad!B2763</f>
        <v>P062</v>
      </c>
      <c r="C2763" t="str">
        <f>MatchSquad!C2763</f>
        <v>Jayant Yadav</v>
      </c>
      <c r="D2763" t="str">
        <f>MatchSquad!D2763</f>
        <v>AR</v>
      </c>
      <c r="E2763" t="str">
        <f>MatchSquad!E2763</f>
        <v>GT</v>
      </c>
      <c r="F2763">
        <f>MatchSquad!G2763</f>
        <v>0</v>
      </c>
      <c r="G2763">
        <f>IF(A2763="","",SUMIFS(BallByBall!$I$2:$I$501,BallByBall!$B$2:$B$501,A2763,BallByBall!$F$2:$F$501,B2763))</f>
        <v>0</v>
      </c>
      <c r="H2763">
        <f>IF(A2763="","",COUNTIFS(BallByBall!$B$2:$B$501,A2763,BallByBall!$F$2:$F$501,B2763,BallByBall!$Q$2:$Q$501,1))</f>
        <v>0</v>
      </c>
      <c r="I2763">
        <f>IF(A2763="","",COUNTIFS(BallByBall!$B$2:$B$501,A2763,BallByBall!$F$2:$F$501,B2763,BallByBall!$R$2:$R$501,1))</f>
        <v>0</v>
      </c>
      <c r="J2763">
        <f>IF(A2763="","",SUMIFS(BallByBall!$T$2:$T$501,BallByBall!$B$2:$B$501,A2763,BallByBall!$H$2:$H$501,B2763))</f>
        <v>0</v>
      </c>
      <c r="K2763">
        <f>IF(A2763="","",SUMIFS(BallByBall!$U$2:$U$501,BallByBall!$B$2:$B$501,A2763,BallByBall!$P$2:$P$501,B2763))</f>
        <v>0</v>
      </c>
      <c r="L2763">
        <f>IF(A2763="","",SUMIFS(BallByBall!$V$2:$V$501,BallByBall!$B$2:$B$501,A2763,BallByBall!$P$2:$P$501,B2763))</f>
        <v>0</v>
      </c>
      <c r="M2763">
        <f>IF(A2763="","",SUMIFS(BallByBall!$W$2:$W$501,BallByBall!$B$2:$B$501,A2763,BallByBall!$P$2:$P$501,B2763))</f>
        <v>0</v>
      </c>
      <c r="N2763">
        <f>IF(A2763="","",SUMIFS(BallByBall!$X$2:$X$501,BallByBall!$B$2:$B$501,A2763,BallByBall!$P$2:$P$501,B2763))</f>
        <v>0</v>
      </c>
      <c r="O2763">
        <f>IF(A2763="","",SUMIFS(OverSummary!$G$2:$G$101,OverSummary!$A$2:$A$101,A2763,OverSummary!$D$2:$D$101,B2763))</f>
        <v>0</v>
      </c>
      <c r="P2763">
        <f>IF(A2763="","",G2763*Rules!$B$13+H2763*Rules!$B$14+I2763*Rules!$B$15)</f>
        <v>0</v>
      </c>
      <c r="Q2763">
        <f>IF(A2763="","",IF(G2763&gt;=100,Rules!$B$18,IF(G2763&gt;=50,Rules!$B$17,IF(G2763&gt;=30,Rules!$B$16,0)))+IF(AND(F2763=1,D2763&lt;&gt;"BWL",G2763=0),Rules!$B$27,0))</f>
        <v>0</v>
      </c>
      <c r="R2763">
        <f>IF(A2763="","",J2763*Rules!$B$19+O2763*Rules!$B$22)</f>
        <v>0</v>
      </c>
      <c r="S2763">
        <f>IF(A2763="","",IF(J2763&gt;=4,Rules!$B$21,IF(J2763&gt;=3,Rules!$B$20,0)))</f>
        <v>0</v>
      </c>
      <c r="T2763">
        <f>IF(A2763="","",K2763*Rules!$B$23+L2763*Rules!$B$24+M2763*Rules!$B$25+N2763*Rules!$B$26)</f>
        <v>0</v>
      </c>
      <c r="U2763">
        <f t="shared" si="43"/>
        <v>0</v>
      </c>
    </row>
    <row r="2764" spans="1:21" x14ac:dyDescent="0.2">
      <c r="A2764" t="str">
        <f>MatchSquad!A2764</f>
        <v>M056</v>
      </c>
      <c r="B2764" t="str">
        <f>MatchSquad!B2764</f>
        <v>P063</v>
      </c>
      <c r="C2764" t="str">
        <f>MatchSquad!C2764</f>
        <v>Jason Holder</v>
      </c>
      <c r="D2764" t="str">
        <f>MatchSquad!D2764</f>
        <v>AR</v>
      </c>
      <c r="E2764" t="str">
        <f>MatchSquad!E2764</f>
        <v>GT</v>
      </c>
      <c r="F2764">
        <f>MatchSquad!G2764</f>
        <v>0</v>
      </c>
      <c r="G2764">
        <f>IF(A2764="","",SUMIFS(BallByBall!$I$2:$I$501,BallByBall!$B$2:$B$501,A2764,BallByBall!$F$2:$F$501,B2764))</f>
        <v>0</v>
      </c>
      <c r="H2764">
        <f>IF(A2764="","",COUNTIFS(BallByBall!$B$2:$B$501,A2764,BallByBall!$F$2:$F$501,B2764,BallByBall!$Q$2:$Q$501,1))</f>
        <v>0</v>
      </c>
      <c r="I2764">
        <f>IF(A2764="","",COUNTIFS(BallByBall!$B$2:$B$501,A2764,BallByBall!$F$2:$F$501,B2764,BallByBall!$R$2:$R$501,1))</f>
        <v>0</v>
      </c>
      <c r="J2764">
        <f>IF(A2764="","",SUMIFS(BallByBall!$T$2:$T$501,BallByBall!$B$2:$B$501,A2764,BallByBall!$H$2:$H$501,B2764))</f>
        <v>0</v>
      </c>
      <c r="K2764">
        <f>IF(A2764="","",SUMIFS(BallByBall!$U$2:$U$501,BallByBall!$B$2:$B$501,A2764,BallByBall!$P$2:$P$501,B2764))</f>
        <v>0</v>
      </c>
      <c r="L2764">
        <f>IF(A2764="","",SUMIFS(BallByBall!$V$2:$V$501,BallByBall!$B$2:$B$501,A2764,BallByBall!$P$2:$P$501,B2764))</f>
        <v>0</v>
      </c>
      <c r="M2764">
        <f>IF(A2764="","",SUMIFS(BallByBall!$W$2:$W$501,BallByBall!$B$2:$B$501,A2764,BallByBall!$P$2:$P$501,B2764))</f>
        <v>0</v>
      </c>
      <c r="N2764">
        <f>IF(A2764="","",SUMIFS(BallByBall!$X$2:$X$501,BallByBall!$B$2:$B$501,A2764,BallByBall!$P$2:$P$501,B2764))</f>
        <v>0</v>
      </c>
      <c r="O2764">
        <f>IF(A2764="","",SUMIFS(OverSummary!$G$2:$G$101,OverSummary!$A$2:$A$101,A2764,OverSummary!$D$2:$D$101,B2764))</f>
        <v>0</v>
      </c>
      <c r="P2764">
        <f>IF(A2764="","",G2764*Rules!$B$13+H2764*Rules!$B$14+I2764*Rules!$B$15)</f>
        <v>0</v>
      </c>
      <c r="Q2764">
        <f>IF(A2764="","",IF(G2764&gt;=100,Rules!$B$18,IF(G2764&gt;=50,Rules!$B$17,IF(G2764&gt;=30,Rules!$B$16,0)))+IF(AND(F2764=1,D2764&lt;&gt;"BWL",G2764=0),Rules!$B$27,0))</f>
        <v>0</v>
      </c>
      <c r="R2764">
        <f>IF(A2764="","",J2764*Rules!$B$19+O2764*Rules!$B$22)</f>
        <v>0</v>
      </c>
      <c r="S2764">
        <f>IF(A2764="","",IF(J2764&gt;=4,Rules!$B$21,IF(J2764&gt;=3,Rules!$B$20,0)))</f>
        <v>0</v>
      </c>
      <c r="T2764">
        <f>IF(A2764="","",K2764*Rules!$B$23+L2764*Rules!$B$24+M2764*Rules!$B$25+N2764*Rules!$B$26)</f>
        <v>0</v>
      </c>
      <c r="U2764">
        <f t="shared" si="43"/>
        <v>0</v>
      </c>
    </row>
    <row r="2765" spans="1:21" x14ac:dyDescent="0.2">
      <c r="A2765" t="str">
        <f>MatchSquad!A2765</f>
        <v>M056</v>
      </c>
      <c r="B2765" t="str">
        <f>MatchSquad!B2765</f>
        <v>P064</v>
      </c>
      <c r="C2765" t="str">
        <f>MatchSquad!C2765</f>
        <v>Rahul Tewatia</v>
      </c>
      <c r="D2765" t="str">
        <f>MatchSquad!D2765</f>
        <v>AR</v>
      </c>
      <c r="E2765" t="str">
        <f>MatchSquad!E2765</f>
        <v>GT</v>
      </c>
      <c r="F2765">
        <f>MatchSquad!G2765</f>
        <v>0</v>
      </c>
      <c r="G2765">
        <f>IF(A2765="","",SUMIFS(BallByBall!$I$2:$I$501,BallByBall!$B$2:$B$501,A2765,BallByBall!$F$2:$F$501,B2765))</f>
        <v>0</v>
      </c>
      <c r="H2765">
        <f>IF(A2765="","",COUNTIFS(BallByBall!$B$2:$B$501,A2765,BallByBall!$F$2:$F$501,B2765,BallByBall!$Q$2:$Q$501,1))</f>
        <v>0</v>
      </c>
      <c r="I2765">
        <f>IF(A2765="","",COUNTIFS(BallByBall!$B$2:$B$501,A2765,BallByBall!$F$2:$F$501,B2765,BallByBall!$R$2:$R$501,1))</f>
        <v>0</v>
      </c>
      <c r="J2765">
        <f>IF(A2765="","",SUMIFS(BallByBall!$T$2:$T$501,BallByBall!$B$2:$B$501,A2765,BallByBall!$H$2:$H$501,B2765))</f>
        <v>0</v>
      </c>
      <c r="K2765">
        <f>IF(A2765="","",SUMIFS(BallByBall!$U$2:$U$501,BallByBall!$B$2:$B$501,A2765,BallByBall!$P$2:$P$501,B2765))</f>
        <v>0</v>
      </c>
      <c r="L2765">
        <f>IF(A2765="","",SUMIFS(BallByBall!$V$2:$V$501,BallByBall!$B$2:$B$501,A2765,BallByBall!$P$2:$P$501,B2765))</f>
        <v>0</v>
      </c>
      <c r="M2765">
        <f>IF(A2765="","",SUMIFS(BallByBall!$W$2:$W$501,BallByBall!$B$2:$B$501,A2765,BallByBall!$P$2:$P$501,B2765))</f>
        <v>0</v>
      </c>
      <c r="N2765">
        <f>IF(A2765="","",SUMIFS(BallByBall!$X$2:$X$501,BallByBall!$B$2:$B$501,A2765,BallByBall!$P$2:$P$501,B2765))</f>
        <v>0</v>
      </c>
      <c r="O2765">
        <f>IF(A2765="","",SUMIFS(OverSummary!$G$2:$G$101,OverSummary!$A$2:$A$101,A2765,OverSummary!$D$2:$D$101,B2765))</f>
        <v>0</v>
      </c>
      <c r="P2765">
        <f>IF(A2765="","",G2765*Rules!$B$13+H2765*Rules!$B$14+I2765*Rules!$B$15)</f>
        <v>0</v>
      </c>
      <c r="Q2765">
        <f>IF(A2765="","",IF(G2765&gt;=100,Rules!$B$18,IF(G2765&gt;=50,Rules!$B$17,IF(G2765&gt;=30,Rules!$B$16,0)))+IF(AND(F2765=1,D2765&lt;&gt;"BWL",G2765=0),Rules!$B$27,0))</f>
        <v>0</v>
      </c>
      <c r="R2765">
        <f>IF(A2765="","",J2765*Rules!$B$19+O2765*Rules!$B$22)</f>
        <v>0</v>
      </c>
      <c r="S2765">
        <f>IF(A2765="","",IF(J2765&gt;=4,Rules!$B$21,IF(J2765&gt;=3,Rules!$B$20,0)))</f>
        <v>0</v>
      </c>
      <c r="T2765">
        <f>IF(A2765="","",K2765*Rules!$B$23+L2765*Rules!$B$24+M2765*Rules!$B$25+N2765*Rules!$B$26)</f>
        <v>0</v>
      </c>
      <c r="U2765">
        <f t="shared" si="43"/>
        <v>0</v>
      </c>
    </row>
    <row r="2766" spans="1:21" x14ac:dyDescent="0.2">
      <c r="A2766" t="str">
        <f>MatchSquad!A2766</f>
        <v>M056</v>
      </c>
      <c r="B2766" t="str">
        <f>MatchSquad!B2766</f>
        <v>P065</v>
      </c>
      <c r="C2766" t="str">
        <f>MatchSquad!C2766</f>
        <v>Shahrukh Khan</v>
      </c>
      <c r="D2766" t="str">
        <f>MatchSquad!D2766</f>
        <v>AR</v>
      </c>
      <c r="E2766" t="str">
        <f>MatchSquad!E2766</f>
        <v>GT</v>
      </c>
      <c r="F2766">
        <f>MatchSquad!G2766</f>
        <v>0</v>
      </c>
      <c r="G2766">
        <f>IF(A2766="","",SUMIFS(BallByBall!$I$2:$I$501,BallByBall!$B$2:$B$501,A2766,BallByBall!$F$2:$F$501,B2766))</f>
        <v>0</v>
      </c>
      <c r="H2766">
        <f>IF(A2766="","",COUNTIFS(BallByBall!$B$2:$B$501,A2766,BallByBall!$F$2:$F$501,B2766,BallByBall!$Q$2:$Q$501,1))</f>
        <v>0</v>
      </c>
      <c r="I2766">
        <f>IF(A2766="","",COUNTIFS(BallByBall!$B$2:$B$501,A2766,BallByBall!$F$2:$F$501,B2766,BallByBall!$R$2:$R$501,1))</f>
        <v>0</v>
      </c>
      <c r="J2766">
        <f>IF(A2766="","",SUMIFS(BallByBall!$T$2:$T$501,BallByBall!$B$2:$B$501,A2766,BallByBall!$H$2:$H$501,B2766))</f>
        <v>0</v>
      </c>
      <c r="K2766">
        <f>IF(A2766="","",SUMIFS(BallByBall!$U$2:$U$501,BallByBall!$B$2:$B$501,A2766,BallByBall!$P$2:$P$501,B2766))</f>
        <v>0</v>
      </c>
      <c r="L2766">
        <f>IF(A2766="","",SUMIFS(BallByBall!$V$2:$V$501,BallByBall!$B$2:$B$501,A2766,BallByBall!$P$2:$P$501,B2766))</f>
        <v>0</v>
      </c>
      <c r="M2766">
        <f>IF(A2766="","",SUMIFS(BallByBall!$W$2:$W$501,BallByBall!$B$2:$B$501,A2766,BallByBall!$P$2:$P$501,B2766))</f>
        <v>0</v>
      </c>
      <c r="N2766">
        <f>IF(A2766="","",SUMIFS(BallByBall!$X$2:$X$501,BallByBall!$B$2:$B$501,A2766,BallByBall!$P$2:$P$501,B2766))</f>
        <v>0</v>
      </c>
      <c r="O2766">
        <f>IF(A2766="","",SUMIFS(OverSummary!$G$2:$G$101,OverSummary!$A$2:$A$101,A2766,OverSummary!$D$2:$D$101,B2766))</f>
        <v>0</v>
      </c>
      <c r="P2766">
        <f>IF(A2766="","",G2766*Rules!$B$13+H2766*Rules!$B$14+I2766*Rules!$B$15)</f>
        <v>0</v>
      </c>
      <c r="Q2766">
        <f>IF(A2766="","",IF(G2766&gt;=100,Rules!$B$18,IF(G2766&gt;=50,Rules!$B$17,IF(G2766&gt;=30,Rules!$B$16,0)))+IF(AND(F2766=1,D2766&lt;&gt;"BWL",G2766=0),Rules!$B$27,0))</f>
        <v>0</v>
      </c>
      <c r="R2766">
        <f>IF(A2766="","",J2766*Rules!$B$19+O2766*Rules!$B$22)</f>
        <v>0</v>
      </c>
      <c r="S2766">
        <f>IF(A2766="","",IF(J2766&gt;=4,Rules!$B$21,IF(J2766&gt;=3,Rules!$B$20,0)))</f>
        <v>0</v>
      </c>
      <c r="T2766">
        <f>IF(A2766="","",K2766*Rules!$B$23+L2766*Rules!$B$24+M2766*Rules!$B$25+N2766*Rules!$B$26)</f>
        <v>0</v>
      </c>
      <c r="U2766">
        <f t="shared" si="43"/>
        <v>0</v>
      </c>
    </row>
    <row r="2767" spans="1:21" x14ac:dyDescent="0.2">
      <c r="A2767" t="str">
        <f>MatchSquad!A2767</f>
        <v>M056</v>
      </c>
      <c r="B2767" t="str">
        <f>MatchSquad!B2767</f>
        <v>P066</v>
      </c>
      <c r="C2767" t="str">
        <f>MatchSquad!C2767</f>
        <v>Kagiso Rabada</v>
      </c>
      <c r="D2767" t="str">
        <f>MatchSquad!D2767</f>
        <v>BWL</v>
      </c>
      <c r="E2767" t="str">
        <f>MatchSquad!E2767</f>
        <v>GT</v>
      </c>
      <c r="F2767">
        <f>MatchSquad!G2767</f>
        <v>0</v>
      </c>
      <c r="G2767">
        <f>IF(A2767="","",SUMIFS(BallByBall!$I$2:$I$501,BallByBall!$B$2:$B$501,A2767,BallByBall!$F$2:$F$501,B2767))</f>
        <v>0</v>
      </c>
      <c r="H2767">
        <f>IF(A2767="","",COUNTIFS(BallByBall!$B$2:$B$501,A2767,BallByBall!$F$2:$F$501,B2767,BallByBall!$Q$2:$Q$501,1))</f>
        <v>0</v>
      </c>
      <c r="I2767">
        <f>IF(A2767="","",COUNTIFS(BallByBall!$B$2:$B$501,A2767,BallByBall!$F$2:$F$501,B2767,BallByBall!$R$2:$R$501,1))</f>
        <v>0</v>
      </c>
      <c r="J2767">
        <f>IF(A2767="","",SUMIFS(BallByBall!$T$2:$T$501,BallByBall!$B$2:$B$501,A2767,BallByBall!$H$2:$H$501,B2767))</f>
        <v>0</v>
      </c>
      <c r="K2767">
        <f>IF(A2767="","",SUMIFS(BallByBall!$U$2:$U$501,BallByBall!$B$2:$B$501,A2767,BallByBall!$P$2:$P$501,B2767))</f>
        <v>0</v>
      </c>
      <c r="L2767">
        <f>IF(A2767="","",SUMIFS(BallByBall!$V$2:$V$501,BallByBall!$B$2:$B$501,A2767,BallByBall!$P$2:$P$501,B2767))</f>
        <v>0</v>
      </c>
      <c r="M2767">
        <f>IF(A2767="","",SUMIFS(BallByBall!$W$2:$W$501,BallByBall!$B$2:$B$501,A2767,BallByBall!$P$2:$P$501,B2767))</f>
        <v>0</v>
      </c>
      <c r="N2767">
        <f>IF(A2767="","",SUMIFS(BallByBall!$X$2:$X$501,BallByBall!$B$2:$B$501,A2767,BallByBall!$P$2:$P$501,B2767))</f>
        <v>0</v>
      </c>
      <c r="O2767">
        <f>IF(A2767="","",SUMIFS(OverSummary!$G$2:$G$101,OverSummary!$A$2:$A$101,A2767,OverSummary!$D$2:$D$101,B2767))</f>
        <v>0</v>
      </c>
      <c r="P2767">
        <f>IF(A2767="","",G2767*Rules!$B$13+H2767*Rules!$B$14+I2767*Rules!$B$15)</f>
        <v>0</v>
      </c>
      <c r="Q2767">
        <f>IF(A2767="","",IF(G2767&gt;=100,Rules!$B$18,IF(G2767&gt;=50,Rules!$B$17,IF(G2767&gt;=30,Rules!$B$16,0)))+IF(AND(F2767=1,D2767&lt;&gt;"BWL",G2767=0),Rules!$B$27,0))</f>
        <v>0</v>
      </c>
      <c r="R2767">
        <f>IF(A2767="","",J2767*Rules!$B$19+O2767*Rules!$B$22)</f>
        <v>0</v>
      </c>
      <c r="S2767">
        <f>IF(A2767="","",IF(J2767&gt;=4,Rules!$B$21,IF(J2767&gt;=3,Rules!$B$20,0)))</f>
        <v>0</v>
      </c>
      <c r="T2767">
        <f>IF(A2767="","",K2767*Rules!$B$23+L2767*Rules!$B$24+M2767*Rules!$B$25+N2767*Rules!$B$26)</f>
        <v>0</v>
      </c>
      <c r="U2767">
        <f t="shared" si="43"/>
        <v>0</v>
      </c>
    </row>
    <row r="2768" spans="1:21" x14ac:dyDescent="0.2">
      <c r="A2768" t="str">
        <f>MatchSquad!A2768</f>
        <v>M056</v>
      </c>
      <c r="B2768" t="str">
        <f>MatchSquad!B2768</f>
        <v>P067</v>
      </c>
      <c r="C2768" t="str">
        <f>MatchSquad!C2768</f>
        <v>Mohammed Siraj</v>
      </c>
      <c r="D2768" t="str">
        <f>MatchSquad!D2768</f>
        <v>BWL</v>
      </c>
      <c r="E2768" t="str">
        <f>MatchSquad!E2768</f>
        <v>GT</v>
      </c>
      <c r="F2768">
        <f>MatchSquad!G2768</f>
        <v>0</v>
      </c>
      <c r="G2768">
        <f>IF(A2768="","",SUMIFS(BallByBall!$I$2:$I$501,BallByBall!$B$2:$B$501,A2768,BallByBall!$F$2:$F$501,B2768))</f>
        <v>0</v>
      </c>
      <c r="H2768">
        <f>IF(A2768="","",COUNTIFS(BallByBall!$B$2:$B$501,A2768,BallByBall!$F$2:$F$501,B2768,BallByBall!$Q$2:$Q$501,1))</f>
        <v>0</v>
      </c>
      <c r="I2768">
        <f>IF(A2768="","",COUNTIFS(BallByBall!$B$2:$B$501,A2768,BallByBall!$F$2:$F$501,B2768,BallByBall!$R$2:$R$501,1))</f>
        <v>0</v>
      </c>
      <c r="J2768">
        <f>IF(A2768="","",SUMIFS(BallByBall!$T$2:$T$501,BallByBall!$B$2:$B$501,A2768,BallByBall!$H$2:$H$501,B2768))</f>
        <v>0</v>
      </c>
      <c r="K2768">
        <f>IF(A2768="","",SUMIFS(BallByBall!$U$2:$U$501,BallByBall!$B$2:$B$501,A2768,BallByBall!$P$2:$P$501,B2768))</f>
        <v>0</v>
      </c>
      <c r="L2768">
        <f>IF(A2768="","",SUMIFS(BallByBall!$V$2:$V$501,BallByBall!$B$2:$B$501,A2768,BallByBall!$P$2:$P$501,B2768))</f>
        <v>0</v>
      </c>
      <c r="M2768">
        <f>IF(A2768="","",SUMIFS(BallByBall!$W$2:$W$501,BallByBall!$B$2:$B$501,A2768,BallByBall!$P$2:$P$501,B2768))</f>
        <v>0</v>
      </c>
      <c r="N2768">
        <f>IF(A2768="","",SUMIFS(BallByBall!$X$2:$X$501,BallByBall!$B$2:$B$501,A2768,BallByBall!$P$2:$P$501,B2768))</f>
        <v>0</v>
      </c>
      <c r="O2768">
        <f>IF(A2768="","",SUMIFS(OverSummary!$G$2:$G$101,OverSummary!$A$2:$A$101,A2768,OverSummary!$D$2:$D$101,B2768))</f>
        <v>0</v>
      </c>
      <c r="P2768">
        <f>IF(A2768="","",G2768*Rules!$B$13+H2768*Rules!$B$14+I2768*Rules!$B$15)</f>
        <v>0</v>
      </c>
      <c r="Q2768">
        <f>IF(A2768="","",IF(G2768&gt;=100,Rules!$B$18,IF(G2768&gt;=50,Rules!$B$17,IF(G2768&gt;=30,Rules!$B$16,0)))+IF(AND(F2768=1,D2768&lt;&gt;"BWL",G2768=0),Rules!$B$27,0))</f>
        <v>0</v>
      </c>
      <c r="R2768">
        <f>IF(A2768="","",J2768*Rules!$B$19+O2768*Rules!$B$22)</f>
        <v>0</v>
      </c>
      <c r="S2768">
        <f>IF(A2768="","",IF(J2768&gt;=4,Rules!$B$21,IF(J2768&gt;=3,Rules!$B$20,0)))</f>
        <v>0</v>
      </c>
      <c r="T2768">
        <f>IF(A2768="","",K2768*Rules!$B$23+L2768*Rules!$B$24+M2768*Rules!$B$25+N2768*Rules!$B$26)</f>
        <v>0</v>
      </c>
      <c r="U2768">
        <f t="shared" si="43"/>
        <v>0</v>
      </c>
    </row>
    <row r="2769" spans="1:21" x14ac:dyDescent="0.2">
      <c r="A2769" t="str">
        <f>MatchSquad!A2769</f>
        <v>M056</v>
      </c>
      <c r="B2769" t="str">
        <f>MatchSquad!B2769</f>
        <v>P068</v>
      </c>
      <c r="C2769" t="str">
        <f>MatchSquad!C2769</f>
        <v>Prasidh Krishna</v>
      </c>
      <c r="D2769" t="str">
        <f>MatchSquad!D2769</f>
        <v>BWL</v>
      </c>
      <c r="E2769" t="str">
        <f>MatchSquad!E2769</f>
        <v>GT</v>
      </c>
      <c r="F2769">
        <f>MatchSquad!G2769</f>
        <v>0</v>
      </c>
      <c r="G2769">
        <f>IF(A2769="","",SUMIFS(BallByBall!$I$2:$I$501,BallByBall!$B$2:$B$501,A2769,BallByBall!$F$2:$F$501,B2769))</f>
        <v>0</v>
      </c>
      <c r="H2769">
        <f>IF(A2769="","",COUNTIFS(BallByBall!$B$2:$B$501,A2769,BallByBall!$F$2:$F$501,B2769,BallByBall!$Q$2:$Q$501,1))</f>
        <v>0</v>
      </c>
      <c r="I2769">
        <f>IF(A2769="","",COUNTIFS(BallByBall!$B$2:$B$501,A2769,BallByBall!$F$2:$F$501,B2769,BallByBall!$R$2:$R$501,1))</f>
        <v>0</v>
      </c>
      <c r="J2769">
        <f>IF(A2769="","",SUMIFS(BallByBall!$T$2:$T$501,BallByBall!$B$2:$B$501,A2769,BallByBall!$H$2:$H$501,B2769))</f>
        <v>0</v>
      </c>
      <c r="K2769">
        <f>IF(A2769="","",SUMIFS(BallByBall!$U$2:$U$501,BallByBall!$B$2:$B$501,A2769,BallByBall!$P$2:$P$501,B2769))</f>
        <v>0</v>
      </c>
      <c r="L2769">
        <f>IF(A2769="","",SUMIFS(BallByBall!$V$2:$V$501,BallByBall!$B$2:$B$501,A2769,BallByBall!$P$2:$P$501,B2769))</f>
        <v>0</v>
      </c>
      <c r="M2769">
        <f>IF(A2769="","",SUMIFS(BallByBall!$W$2:$W$501,BallByBall!$B$2:$B$501,A2769,BallByBall!$P$2:$P$501,B2769))</f>
        <v>0</v>
      </c>
      <c r="N2769">
        <f>IF(A2769="","",SUMIFS(BallByBall!$X$2:$X$501,BallByBall!$B$2:$B$501,A2769,BallByBall!$P$2:$P$501,B2769))</f>
        <v>0</v>
      </c>
      <c r="O2769">
        <f>IF(A2769="","",SUMIFS(OverSummary!$G$2:$G$101,OverSummary!$A$2:$A$101,A2769,OverSummary!$D$2:$D$101,B2769))</f>
        <v>0</v>
      </c>
      <c r="P2769">
        <f>IF(A2769="","",G2769*Rules!$B$13+H2769*Rules!$B$14+I2769*Rules!$B$15)</f>
        <v>0</v>
      </c>
      <c r="Q2769">
        <f>IF(A2769="","",IF(G2769&gt;=100,Rules!$B$18,IF(G2769&gt;=50,Rules!$B$17,IF(G2769&gt;=30,Rules!$B$16,0)))+IF(AND(F2769=1,D2769&lt;&gt;"BWL",G2769=0),Rules!$B$27,0))</f>
        <v>0</v>
      </c>
      <c r="R2769">
        <f>IF(A2769="","",J2769*Rules!$B$19+O2769*Rules!$B$22)</f>
        <v>0</v>
      </c>
      <c r="S2769">
        <f>IF(A2769="","",IF(J2769&gt;=4,Rules!$B$21,IF(J2769&gt;=3,Rules!$B$20,0)))</f>
        <v>0</v>
      </c>
      <c r="T2769">
        <f>IF(A2769="","",K2769*Rules!$B$23+L2769*Rules!$B$24+M2769*Rules!$B$25+N2769*Rules!$B$26)</f>
        <v>0</v>
      </c>
      <c r="U2769">
        <f t="shared" si="43"/>
        <v>0</v>
      </c>
    </row>
    <row r="2770" spans="1:21" x14ac:dyDescent="0.2">
      <c r="A2770" t="str">
        <f>MatchSquad!A2770</f>
        <v>M056</v>
      </c>
      <c r="B2770" t="str">
        <f>MatchSquad!B2770</f>
        <v>P069</v>
      </c>
      <c r="C2770" t="str">
        <f>MatchSquad!C2770</f>
        <v>Manav Suthar</v>
      </c>
      <c r="D2770" t="str">
        <f>MatchSquad!D2770</f>
        <v>BWL</v>
      </c>
      <c r="E2770" t="str">
        <f>MatchSquad!E2770</f>
        <v>GT</v>
      </c>
      <c r="F2770">
        <f>MatchSquad!G2770</f>
        <v>0</v>
      </c>
      <c r="G2770">
        <f>IF(A2770="","",SUMIFS(BallByBall!$I$2:$I$501,BallByBall!$B$2:$B$501,A2770,BallByBall!$F$2:$F$501,B2770))</f>
        <v>0</v>
      </c>
      <c r="H2770">
        <f>IF(A2770="","",COUNTIFS(BallByBall!$B$2:$B$501,A2770,BallByBall!$F$2:$F$501,B2770,BallByBall!$Q$2:$Q$501,1))</f>
        <v>0</v>
      </c>
      <c r="I2770">
        <f>IF(A2770="","",COUNTIFS(BallByBall!$B$2:$B$501,A2770,BallByBall!$F$2:$F$501,B2770,BallByBall!$R$2:$R$501,1))</f>
        <v>0</v>
      </c>
      <c r="J2770">
        <f>IF(A2770="","",SUMIFS(BallByBall!$T$2:$T$501,BallByBall!$B$2:$B$501,A2770,BallByBall!$H$2:$H$501,B2770))</f>
        <v>0</v>
      </c>
      <c r="K2770">
        <f>IF(A2770="","",SUMIFS(BallByBall!$U$2:$U$501,BallByBall!$B$2:$B$501,A2770,BallByBall!$P$2:$P$501,B2770))</f>
        <v>0</v>
      </c>
      <c r="L2770">
        <f>IF(A2770="","",SUMIFS(BallByBall!$V$2:$V$501,BallByBall!$B$2:$B$501,A2770,BallByBall!$P$2:$P$501,B2770))</f>
        <v>0</v>
      </c>
      <c r="M2770">
        <f>IF(A2770="","",SUMIFS(BallByBall!$W$2:$W$501,BallByBall!$B$2:$B$501,A2770,BallByBall!$P$2:$P$501,B2770))</f>
        <v>0</v>
      </c>
      <c r="N2770">
        <f>IF(A2770="","",SUMIFS(BallByBall!$X$2:$X$501,BallByBall!$B$2:$B$501,A2770,BallByBall!$P$2:$P$501,B2770))</f>
        <v>0</v>
      </c>
      <c r="O2770">
        <f>IF(A2770="","",SUMIFS(OverSummary!$G$2:$G$101,OverSummary!$A$2:$A$101,A2770,OverSummary!$D$2:$D$101,B2770))</f>
        <v>0</v>
      </c>
      <c r="P2770">
        <f>IF(A2770="","",G2770*Rules!$B$13+H2770*Rules!$B$14+I2770*Rules!$B$15)</f>
        <v>0</v>
      </c>
      <c r="Q2770">
        <f>IF(A2770="","",IF(G2770&gt;=100,Rules!$B$18,IF(G2770&gt;=50,Rules!$B$17,IF(G2770&gt;=30,Rules!$B$16,0)))+IF(AND(F2770=1,D2770&lt;&gt;"BWL",G2770=0),Rules!$B$27,0))</f>
        <v>0</v>
      </c>
      <c r="R2770">
        <f>IF(A2770="","",J2770*Rules!$B$19+O2770*Rules!$B$22)</f>
        <v>0</v>
      </c>
      <c r="S2770">
        <f>IF(A2770="","",IF(J2770&gt;=4,Rules!$B$21,IF(J2770&gt;=3,Rules!$B$20,0)))</f>
        <v>0</v>
      </c>
      <c r="T2770">
        <f>IF(A2770="","",K2770*Rules!$B$23+L2770*Rules!$B$24+M2770*Rules!$B$25+N2770*Rules!$B$26)</f>
        <v>0</v>
      </c>
      <c r="U2770">
        <f t="shared" si="43"/>
        <v>0</v>
      </c>
    </row>
    <row r="2771" spans="1:21" x14ac:dyDescent="0.2">
      <c r="A2771" t="str">
        <f>MatchSquad!A2771</f>
        <v>M056</v>
      </c>
      <c r="B2771" t="str">
        <f>MatchSquad!B2771</f>
        <v>P070</v>
      </c>
      <c r="C2771" t="str">
        <f>MatchSquad!C2771</f>
        <v>Gurnoor Singh Brar</v>
      </c>
      <c r="D2771" t="str">
        <f>MatchSquad!D2771</f>
        <v>BWL</v>
      </c>
      <c r="E2771" t="str">
        <f>MatchSquad!E2771</f>
        <v>GT</v>
      </c>
      <c r="F2771">
        <f>MatchSquad!G2771</f>
        <v>0</v>
      </c>
      <c r="G2771">
        <f>IF(A2771="","",SUMIFS(BallByBall!$I$2:$I$501,BallByBall!$B$2:$B$501,A2771,BallByBall!$F$2:$F$501,B2771))</f>
        <v>0</v>
      </c>
      <c r="H2771">
        <f>IF(A2771="","",COUNTIFS(BallByBall!$B$2:$B$501,A2771,BallByBall!$F$2:$F$501,B2771,BallByBall!$Q$2:$Q$501,1))</f>
        <v>0</v>
      </c>
      <c r="I2771">
        <f>IF(A2771="","",COUNTIFS(BallByBall!$B$2:$B$501,A2771,BallByBall!$F$2:$F$501,B2771,BallByBall!$R$2:$R$501,1))</f>
        <v>0</v>
      </c>
      <c r="J2771">
        <f>IF(A2771="","",SUMIFS(BallByBall!$T$2:$T$501,BallByBall!$B$2:$B$501,A2771,BallByBall!$H$2:$H$501,B2771))</f>
        <v>0</v>
      </c>
      <c r="K2771">
        <f>IF(A2771="","",SUMIFS(BallByBall!$U$2:$U$501,BallByBall!$B$2:$B$501,A2771,BallByBall!$P$2:$P$501,B2771))</f>
        <v>0</v>
      </c>
      <c r="L2771">
        <f>IF(A2771="","",SUMIFS(BallByBall!$V$2:$V$501,BallByBall!$B$2:$B$501,A2771,BallByBall!$P$2:$P$501,B2771))</f>
        <v>0</v>
      </c>
      <c r="M2771">
        <f>IF(A2771="","",SUMIFS(BallByBall!$W$2:$W$501,BallByBall!$B$2:$B$501,A2771,BallByBall!$P$2:$P$501,B2771))</f>
        <v>0</v>
      </c>
      <c r="N2771">
        <f>IF(A2771="","",SUMIFS(BallByBall!$X$2:$X$501,BallByBall!$B$2:$B$501,A2771,BallByBall!$P$2:$P$501,B2771))</f>
        <v>0</v>
      </c>
      <c r="O2771">
        <f>IF(A2771="","",SUMIFS(OverSummary!$G$2:$G$101,OverSummary!$A$2:$A$101,A2771,OverSummary!$D$2:$D$101,B2771))</f>
        <v>0</v>
      </c>
      <c r="P2771">
        <f>IF(A2771="","",G2771*Rules!$B$13+H2771*Rules!$B$14+I2771*Rules!$B$15)</f>
        <v>0</v>
      </c>
      <c r="Q2771">
        <f>IF(A2771="","",IF(G2771&gt;=100,Rules!$B$18,IF(G2771&gt;=50,Rules!$B$17,IF(G2771&gt;=30,Rules!$B$16,0)))+IF(AND(F2771=1,D2771&lt;&gt;"BWL",G2771=0),Rules!$B$27,0))</f>
        <v>0</v>
      </c>
      <c r="R2771">
        <f>IF(A2771="","",J2771*Rules!$B$19+O2771*Rules!$B$22)</f>
        <v>0</v>
      </c>
      <c r="S2771">
        <f>IF(A2771="","",IF(J2771&gt;=4,Rules!$B$21,IF(J2771&gt;=3,Rules!$B$20,0)))</f>
        <v>0</v>
      </c>
      <c r="T2771">
        <f>IF(A2771="","",K2771*Rules!$B$23+L2771*Rules!$B$24+M2771*Rules!$B$25+N2771*Rules!$B$26)</f>
        <v>0</v>
      </c>
      <c r="U2771">
        <f t="shared" si="43"/>
        <v>0</v>
      </c>
    </row>
    <row r="2772" spans="1:21" x14ac:dyDescent="0.2">
      <c r="A2772" t="str">
        <f>MatchSquad!A2772</f>
        <v>M056</v>
      </c>
      <c r="B2772" t="str">
        <f>MatchSquad!B2772</f>
        <v>P071</v>
      </c>
      <c r="C2772" t="str">
        <f>MatchSquad!C2772</f>
        <v>Ishant Sharma</v>
      </c>
      <c r="D2772" t="str">
        <f>MatchSquad!D2772</f>
        <v>BWL</v>
      </c>
      <c r="E2772" t="str">
        <f>MatchSquad!E2772</f>
        <v>GT</v>
      </c>
      <c r="F2772">
        <f>MatchSquad!G2772</f>
        <v>0</v>
      </c>
      <c r="G2772">
        <f>IF(A2772="","",SUMIFS(BallByBall!$I$2:$I$501,BallByBall!$B$2:$B$501,A2772,BallByBall!$F$2:$F$501,B2772))</f>
        <v>0</v>
      </c>
      <c r="H2772">
        <f>IF(A2772="","",COUNTIFS(BallByBall!$B$2:$B$501,A2772,BallByBall!$F$2:$F$501,B2772,BallByBall!$Q$2:$Q$501,1))</f>
        <v>0</v>
      </c>
      <c r="I2772">
        <f>IF(A2772="","",COUNTIFS(BallByBall!$B$2:$B$501,A2772,BallByBall!$F$2:$F$501,B2772,BallByBall!$R$2:$R$501,1))</f>
        <v>0</v>
      </c>
      <c r="J2772">
        <f>IF(A2772="","",SUMIFS(BallByBall!$T$2:$T$501,BallByBall!$B$2:$B$501,A2772,BallByBall!$H$2:$H$501,B2772))</f>
        <v>0</v>
      </c>
      <c r="K2772">
        <f>IF(A2772="","",SUMIFS(BallByBall!$U$2:$U$501,BallByBall!$B$2:$B$501,A2772,BallByBall!$P$2:$P$501,B2772))</f>
        <v>0</v>
      </c>
      <c r="L2772">
        <f>IF(A2772="","",SUMIFS(BallByBall!$V$2:$V$501,BallByBall!$B$2:$B$501,A2772,BallByBall!$P$2:$P$501,B2772))</f>
        <v>0</v>
      </c>
      <c r="M2772">
        <f>IF(A2772="","",SUMIFS(BallByBall!$W$2:$W$501,BallByBall!$B$2:$B$501,A2772,BallByBall!$P$2:$P$501,B2772))</f>
        <v>0</v>
      </c>
      <c r="N2772">
        <f>IF(A2772="","",SUMIFS(BallByBall!$X$2:$X$501,BallByBall!$B$2:$B$501,A2772,BallByBall!$P$2:$P$501,B2772))</f>
        <v>0</v>
      </c>
      <c r="O2772">
        <f>IF(A2772="","",SUMIFS(OverSummary!$G$2:$G$101,OverSummary!$A$2:$A$101,A2772,OverSummary!$D$2:$D$101,B2772))</f>
        <v>0</v>
      </c>
      <c r="P2772">
        <f>IF(A2772="","",G2772*Rules!$B$13+H2772*Rules!$B$14+I2772*Rules!$B$15)</f>
        <v>0</v>
      </c>
      <c r="Q2772">
        <f>IF(A2772="","",IF(G2772&gt;=100,Rules!$B$18,IF(G2772&gt;=50,Rules!$B$17,IF(G2772&gt;=30,Rules!$B$16,0)))+IF(AND(F2772=1,D2772&lt;&gt;"BWL",G2772=0),Rules!$B$27,0))</f>
        <v>0</v>
      </c>
      <c r="R2772">
        <f>IF(A2772="","",J2772*Rules!$B$19+O2772*Rules!$B$22)</f>
        <v>0</v>
      </c>
      <c r="S2772">
        <f>IF(A2772="","",IF(J2772&gt;=4,Rules!$B$21,IF(J2772&gt;=3,Rules!$B$20,0)))</f>
        <v>0</v>
      </c>
      <c r="T2772">
        <f>IF(A2772="","",K2772*Rules!$B$23+L2772*Rules!$B$24+M2772*Rules!$B$25+N2772*Rules!$B$26)</f>
        <v>0</v>
      </c>
      <c r="U2772">
        <f t="shared" si="43"/>
        <v>0</v>
      </c>
    </row>
    <row r="2773" spans="1:21" x14ac:dyDescent="0.2">
      <c r="A2773" t="str">
        <f>MatchSquad!A2773</f>
        <v>M056</v>
      </c>
      <c r="B2773" t="str">
        <f>MatchSquad!B2773</f>
        <v>P072</v>
      </c>
      <c r="C2773" t="str">
        <f>MatchSquad!C2773</f>
        <v>Ashok Sharma</v>
      </c>
      <c r="D2773" t="str">
        <f>MatchSquad!D2773</f>
        <v>BWL</v>
      </c>
      <c r="E2773" t="str">
        <f>MatchSquad!E2773</f>
        <v>GT</v>
      </c>
      <c r="F2773">
        <f>MatchSquad!G2773</f>
        <v>0</v>
      </c>
      <c r="G2773">
        <f>IF(A2773="","",SUMIFS(BallByBall!$I$2:$I$501,BallByBall!$B$2:$B$501,A2773,BallByBall!$F$2:$F$501,B2773))</f>
        <v>0</v>
      </c>
      <c r="H2773">
        <f>IF(A2773="","",COUNTIFS(BallByBall!$B$2:$B$501,A2773,BallByBall!$F$2:$F$501,B2773,BallByBall!$Q$2:$Q$501,1))</f>
        <v>0</v>
      </c>
      <c r="I2773">
        <f>IF(A2773="","",COUNTIFS(BallByBall!$B$2:$B$501,A2773,BallByBall!$F$2:$F$501,B2773,BallByBall!$R$2:$R$501,1))</f>
        <v>0</v>
      </c>
      <c r="J2773">
        <f>IF(A2773="","",SUMIFS(BallByBall!$T$2:$T$501,BallByBall!$B$2:$B$501,A2773,BallByBall!$H$2:$H$501,B2773))</f>
        <v>0</v>
      </c>
      <c r="K2773">
        <f>IF(A2773="","",SUMIFS(BallByBall!$U$2:$U$501,BallByBall!$B$2:$B$501,A2773,BallByBall!$P$2:$P$501,B2773))</f>
        <v>0</v>
      </c>
      <c r="L2773">
        <f>IF(A2773="","",SUMIFS(BallByBall!$V$2:$V$501,BallByBall!$B$2:$B$501,A2773,BallByBall!$P$2:$P$501,B2773))</f>
        <v>0</v>
      </c>
      <c r="M2773">
        <f>IF(A2773="","",SUMIFS(BallByBall!$W$2:$W$501,BallByBall!$B$2:$B$501,A2773,BallByBall!$P$2:$P$501,B2773))</f>
        <v>0</v>
      </c>
      <c r="N2773">
        <f>IF(A2773="","",SUMIFS(BallByBall!$X$2:$X$501,BallByBall!$B$2:$B$501,A2773,BallByBall!$P$2:$P$501,B2773))</f>
        <v>0</v>
      </c>
      <c r="O2773">
        <f>IF(A2773="","",SUMIFS(OverSummary!$G$2:$G$101,OverSummary!$A$2:$A$101,A2773,OverSummary!$D$2:$D$101,B2773))</f>
        <v>0</v>
      </c>
      <c r="P2773">
        <f>IF(A2773="","",G2773*Rules!$B$13+H2773*Rules!$B$14+I2773*Rules!$B$15)</f>
        <v>0</v>
      </c>
      <c r="Q2773">
        <f>IF(A2773="","",IF(G2773&gt;=100,Rules!$B$18,IF(G2773&gt;=50,Rules!$B$17,IF(G2773&gt;=30,Rules!$B$16,0)))+IF(AND(F2773=1,D2773&lt;&gt;"BWL",G2773=0),Rules!$B$27,0))</f>
        <v>0</v>
      </c>
      <c r="R2773">
        <f>IF(A2773="","",J2773*Rules!$B$19+O2773*Rules!$B$22)</f>
        <v>0</v>
      </c>
      <c r="S2773">
        <f>IF(A2773="","",IF(J2773&gt;=4,Rules!$B$21,IF(J2773&gt;=3,Rules!$B$20,0)))</f>
        <v>0</v>
      </c>
      <c r="T2773">
        <f>IF(A2773="","",K2773*Rules!$B$23+L2773*Rules!$B$24+M2773*Rules!$B$25+N2773*Rules!$B$26)</f>
        <v>0</v>
      </c>
      <c r="U2773">
        <f t="shared" si="43"/>
        <v>0</v>
      </c>
    </row>
    <row r="2774" spans="1:21" x14ac:dyDescent="0.2">
      <c r="A2774" t="str">
        <f>MatchSquad!A2774</f>
        <v>M056</v>
      </c>
      <c r="B2774" t="str">
        <f>MatchSquad!B2774</f>
        <v>P073</v>
      </c>
      <c r="C2774" t="str">
        <f>MatchSquad!C2774</f>
        <v>Luke Wood</v>
      </c>
      <c r="D2774" t="str">
        <f>MatchSquad!D2774</f>
        <v>BWL</v>
      </c>
      <c r="E2774" t="str">
        <f>MatchSquad!E2774</f>
        <v>GT</v>
      </c>
      <c r="F2774">
        <f>MatchSquad!G2774</f>
        <v>0</v>
      </c>
      <c r="G2774">
        <f>IF(A2774="","",SUMIFS(BallByBall!$I$2:$I$501,BallByBall!$B$2:$B$501,A2774,BallByBall!$F$2:$F$501,B2774))</f>
        <v>0</v>
      </c>
      <c r="H2774">
        <f>IF(A2774="","",COUNTIFS(BallByBall!$B$2:$B$501,A2774,BallByBall!$F$2:$F$501,B2774,BallByBall!$Q$2:$Q$501,1))</f>
        <v>0</v>
      </c>
      <c r="I2774">
        <f>IF(A2774="","",COUNTIFS(BallByBall!$B$2:$B$501,A2774,BallByBall!$F$2:$F$501,B2774,BallByBall!$R$2:$R$501,1))</f>
        <v>0</v>
      </c>
      <c r="J2774">
        <f>IF(A2774="","",SUMIFS(BallByBall!$T$2:$T$501,BallByBall!$B$2:$B$501,A2774,BallByBall!$H$2:$H$501,B2774))</f>
        <v>0</v>
      </c>
      <c r="K2774">
        <f>IF(A2774="","",SUMIFS(BallByBall!$U$2:$U$501,BallByBall!$B$2:$B$501,A2774,BallByBall!$P$2:$P$501,B2774))</f>
        <v>0</v>
      </c>
      <c r="L2774">
        <f>IF(A2774="","",SUMIFS(BallByBall!$V$2:$V$501,BallByBall!$B$2:$B$501,A2774,BallByBall!$P$2:$P$501,B2774))</f>
        <v>0</v>
      </c>
      <c r="M2774">
        <f>IF(A2774="","",SUMIFS(BallByBall!$W$2:$W$501,BallByBall!$B$2:$B$501,A2774,BallByBall!$P$2:$P$501,B2774))</f>
        <v>0</v>
      </c>
      <c r="N2774">
        <f>IF(A2774="","",SUMIFS(BallByBall!$X$2:$X$501,BallByBall!$B$2:$B$501,A2774,BallByBall!$P$2:$P$501,B2774))</f>
        <v>0</v>
      </c>
      <c r="O2774">
        <f>IF(A2774="","",SUMIFS(OverSummary!$G$2:$G$101,OverSummary!$A$2:$A$101,A2774,OverSummary!$D$2:$D$101,B2774))</f>
        <v>0</v>
      </c>
      <c r="P2774">
        <f>IF(A2774="","",G2774*Rules!$B$13+H2774*Rules!$B$14+I2774*Rules!$B$15)</f>
        <v>0</v>
      </c>
      <c r="Q2774">
        <f>IF(A2774="","",IF(G2774&gt;=100,Rules!$B$18,IF(G2774&gt;=50,Rules!$B$17,IF(G2774&gt;=30,Rules!$B$16,0)))+IF(AND(F2774=1,D2774&lt;&gt;"BWL",G2774=0),Rules!$B$27,0))</f>
        <v>0</v>
      </c>
      <c r="R2774">
        <f>IF(A2774="","",J2774*Rules!$B$19+O2774*Rules!$B$22)</f>
        <v>0</v>
      </c>
      <c r="S2774">
        <f>IF(A2774="","",IF(J2774&gt;=4,Rules!$B$21,IF(J2774&gt;=3,Rules!$B$20,0)))</f>
        <v>0</v>
      </c>
      <c r="T2774">
        <f>IF(A2774="","",K2774*Rules!$B$23+L2774*Rules!$B$24+M2774*Rules!$B$25+N2774*Rules!$B$26)</f>
        <v>0</v>
      </c>
      <c r="U2774">
        <f t="shared" si="43"/>
        <v>0</v>
      </c>
    </row>
    <row r="2775" spans="1:21" x14ac:dyDescent="0.2">
      <c r="A2775" t="str">
        <f>MatchSquad!A2775</f>
        <v>M056</v>
      </c>
      <c r="B2775" t="str">
        <f>MatchSquad!B2775</f>
        <v>P074</v>
      </c>
      <c r="C2775" t="str">
        <f>MatchSquad!C2775</f>
        <v>Kulwant Khejroliya</v>
      </c>
      <c r="D2775" t="str">
        <f>MatchSquad!D2775</f>
        <v>BWL</v>
      </c>
      <c r="E2775" t="str">
        <f>MatchSquad!E2775</f>
        <v>GT</v>
      </c>
      <c r="F2775">
        <f>MatchSquad!G2775</f>
        <v>0</v>
      </c>
      <c r="G2775">
        <f>IF(A2775="","",SUMIFS(BallByBall!$I$2:$I$501,BallByBall!$B$2:$B$501,A2775,BallByBall!$F$2:$F$501,B2775))</f>
        <v>0</v>
      </c>
      <c r="H2775">
        <f>IF(A2775="","",COUNTIFS(BallByBall!$B$2:$B$501,A2775,BallByBall!$F$2:$F$501,B2775,BallByBall!$Q$2:$Q$501,1))</f>
        <v>0</v>
      </c>
      <c r="I2775">
        <f>IF(A2775="","",COUNTIFS(BallByBall!$B$2:$B$501,A2775,BallByBall!$F$2:$F$501,B2775,BallByBall!$R$2:$R$501,1))</f>
        <v>0</v>
      </c>
      <c r="J2775">
        <f>IF(A2775="","",SUMIFS(BallByBall!$T$2:$T$501,BallByBall!$B$2:$B$501,A2775,BallByBall!$H$2:$H$501,B2775))</f>
        <v>0</v>
      </c>
      <c r="K2775">
        <f>IF(A2775="","",SUMIFS(BallByBall!$U$2:$U$501,BallByBall!$B$2:$B$501,A2775,BallByBall!$P$2:$P$501,B2775))</f>
        <v>0</v>
      </c>
      <c r="L2775">
        <f>IF(A2775="","",SUMIFS(BallByBall!$V$2:$V$501,BallByBall!$B$2:$B$501,A2775,BallByBall!$P$2:$P$501,B2775))</f>
        <v>0</v>
      </c>
      <c r="M2775">
        <f>IF(A2775="","",SUMIFS(BallByBall!$W$2:$W$501,BallByBall!$B$2:$B$501,A2775,BallByBall!$P$2:$P$501,B2775))</f>
        <v>0</v>
      </c>
      <c r="N2775">
        <f>IF(A2775="","",SUMIFS(BallByBall!$X$2:$X$501,BallByBall!$B$2:$B$501,A2775,BallByBall!$P$2:$P$501,B2775))</f>
        <v>0</v>
      </c>
      <c r="O2775">
        <f>IF(A2775="","",SUMIFS(OverSummary!$G$2:$G$101,OverSummary!$A$2:$A$101,A2775,OverSummary!$D$2:$D$101,B2775))</f>
        <v>0</v>
      </c>
      <c r="P2775">
        <f>IF(A2775="","",G2775*Rules!$B$13+H2775*Rules!$B$14+I2775*Rules!$B$15)</f>
        <v>0</v>
      </c>
      <c r="Q2775">
        <f>IF(A2775="","",IF(G2775&gt;=100,Rules!$B$18,IF(G2775&gt;=50,Rules!$B$17,IF(G2775&gt;=30,Rules!$B$16,0)))+IF(AND(F2775=1,D2775&lt;&gt;"BWL",G2775=0),Rules!$B$27,0))</f>
        <v>0</v>
      </c>
      <c r="R2775">
        <f>IF(A2775="","",J2775*Rules!$B$19+O2775*Rules!$B$22)</f>
        <v>0</v>
      </c>
      <c r="S2775">
        <f>IF(A2775="","",IF(J2775&gt;=4,Rules!$B$21,IF(J2775&gt;=3,Rules!$B$20,0)))</f>
        <v>0</v>
      </c>
      <c r="T2775">
        <f>IF(A2775="","",K2775*Rules!$B$23+L2775*Rules!$B$24+M2775*Rules!$B$25+N2775*Rules!$B$26)</f>
        <v>0</v>
      </c>
      <c r="U2775">
        <f t="shared" si="43"/>
        <v>0</v>
      </c>
    </row>
    <row r="2776" spans="1:21" x14ac:dyDescent="0.2">
      <c r="A2776" t="str">
        <f>MatchSquad!A2776</f>
        <v>M056</v>
      </c>
      <c r="B2776" t="str">
        <f>MatchSquad!B2776</f>
        <v>P075</v>
      </c>
      <c r="C2776" t="str">
        <f>MatchSquad!C2776</f>
        <v>Rashid Khan</v>
      </c>
      <c r="D2776" t="str">
        <f>MatchSquad!D2776</f>
        <v>BWL</v>
      </c>
      <c r="E2776" t="str">
        <f>MatchSquad!E2776</f>
        <v>GT</v>
      </c>
      <c r="F2776">
        <f>MatchSquad!G2776</f>
        <v>0</v>
      </c>
      <c r="G2776">
        <f>IF(A2776="","",SUMIFS(BallByBall!$I$2:$I$501,BallByBall!$B$2:$B$501,A2776,BallByBall!$F$2:$F$501,B2776))</f>
        <v>0</v>
      </c>
      <c r="H2776">
        <f>IF(A2776="","",COUNTIFS(BallByBall!$B$2:$B$501,A2776,BallByBall!$F$2:$F$501,B2776,BallByBall!$Q$2:$Q$501,1))</f>
        <v>0</v>
      </c>
      <c r="I2776">
        <f>IF(A2776="","",COUNTIFS(BallByBall!$B$2:$B$501,A2776,BallByBall!$F$2:$F$501,B2776,BallByBall!$R$2:$R$501,1))</f>
        <v>0</v>
      </c>
      <c r="J2776">
        <f>IF(A2776="","",SUMIFS(BallByBall!$T$2:$T$501,BallByBall!$B$2:$B$501,A2776,BallByBall!$H$2:$H$501,B2776))</f>
        <v>0</v>
      </c>
      <c r="K2776">
        <f>IF(A2776="","",SUMIFS(BallByBall!$U$2:$U$501,BallByBall!$B$2:$B$501,A2776,BallByBall!$P$2:$P$501,B2776))</f>
        <v>0</v>
      </c>
      <c r="L2776">
        <f>IF(A2776="","",SUMIFS(BallByBall!$V$2:$V$501,BallByBall!$B$2:$B$501,A2776,BallByBall!$P$2:$P$501,B2776))</f>
        <v>0</v>
      </c>
      <c r="M2776">
        <f>IF(A2776="","",SUMIFS(BallByBall!$W$2:$W$501,BallByBall!$B$2:$B$501,A2776,BallByBall!$P$2:$P$501,B2776))</f>
        <v>0</v>
      </c>
      <c r="N2776">
        <f>IF(A2776="","",SUMIFS(BallByBall!$X$2:$X$501,BallByBall!$B$2:$B$501,A2776,BallByBall!$P$2:$P$501,B2776))</f>
        <v>0</v>
      </c>
      <c r="O2776">
        <f>IF(A2776="","",SUMIFS(OverSummary!$G$2:$G$101,OverSummary!$A$2:$A$101,A2776,OverSummary!$D$2:$D$101,B2776))</f>
        <v>0</v>
      </c>
      <c r="P2776">
        <f>IF(A2776="","",G2776*Rules!$B$13+H2776*Rules!$B$14+I2776*Rules!$B$15)</f>
        <v>0</v>
      </c>
      <c r="Q2776">
        <f>IF(A2776="","",IF(G2776&gt;=100,Rules!$B$18,IF(G2776&gt;=50,Rules!$B$17,IF(G2776&gt;=30,Rules!$B$16,0)))+IF(AND(F2776=1,D2776&lt;&gt;"BWL",G2776=0),Rules!$B$27,0))</f>
        <v>0</v>
      </c>
      <c r="R2776">
        <f>IF(A2776="","",J2776*Rules!$B$19+O2776*Rules!$B$22)</f>
        <v>0</v>
      </c>
      <c r="S2776">
        <f>IF(A2776="","",IF(J2776&gt;=4,Rules!$B$21,IF(J2776&gt;=3,Rules!$B$20,0)))</f>
        <v>0</v>
      </c>
      <c r="T2776">
        <f>IF(A2776="","",K2776*Rules!$B$23+L2776*Rules!$B$24+M2776*Rules!$B$25+N2776*Rules!$B$26)</f>
        <v>0</v>
      </c>
      <c r="U2776">
        <f t="shared" si="43"/>
        <v>0</v>
      </c>
    </row>
    <row r="2777" spans="1:21" x14ac:dyDescent="0.2">
      <c r="A2777" t="str">
        <f>MatchSquad!A2777</f>
        <v>M056</v>
      </c>
      <c r="B2777" t="str">
        <f>MatchSquad!B2777</f>
        <v>P226</v>
      </c>
      <c r="C2777" t="str">
        <f>MatchSquad!C2777</f>
        <v>Ishan Kishan</v>
      </c>
      <c r="D2777" t="str">
        <f>MatchSquad!D2777</f>
        <v>WK</v>
      </c>
      <c r="E2777" t="str">
        <f>MatchSquad!E2777</f>
        <v>SRH</v>
      </c>
      <c r="F2777">
        <f>MatchSquad!G2777</f>
        <v>0</v>
      </c>
      <c r="G2777">
        <f>IF(A2777="","",SUMIFS(BallByBall!$I$2:$I$501,BallByBall!$B$2:$B$501,A2777,BallByBall!$F$2:$F$501,B2777))</f>
        <v>0</v>
      </c>
      <c r="H2777">
        <f>IF(A2777="","",COUNTIFS(BallByBall!$B$2:$B$501,A2777,BallByBall!$F$2:$F$501,B2777,BallByBall!$Q$2:$Q$501,1))</f>
        <v>0</v>
      </c>
      <c r="I2777">
        <f>IF(A2777="","",COUNTIFS(BallByBall!$B$2:$B$501,A2777,BallByBall!$F$2:$F$501,B2777,BallByBall!$R$2:$R$501,1))</f>
        <v>0</v>
      </c>
      <c r="J2777">
        <f>IF(A2777="","",SUMIFS(BallByBall!$T$2:$T$501,BallByBall!$B$2:$B$501,A2777,BallByBall!$H$2:$H$501,B2777))</f>
        <v>0</v>
      </c>
      <c r="K2777">
        <f>IF(A2777="","",SUMIFS(BallByBall!$U$2:$U$501,BallByBall!$B$2:$B$501,A2777,BallByBall!$P$2:$P$501,B2777))</f>
        <v>0</v>
      </c>
      <c r="L2777">
        <f>IF(A2777="","",SUMIFS(BallByBall!$V$2:$V$501,BallByBall!$B$2:$B$501,A2777,BallByBall!$P$2:$P$501,B2777))</f>
        <v>0</v>
      </c>
      <c r="M2777">
        <f>IF(A2777="","",SUMIFS(BallByBall!$W$2:$W$501,BallByBall!$B$2:$B$501,A2777,BallByBall!$P$2:$P$501,B2777))</f>
        <v>0</v>
      </c>
      <c r="N2777">
        <f>IF(A2777="","",SUMIFS(BallByBall!$X$2:$X$501,BallByBall!$B$2:$B$501,A2777,BallByBall!$P$2:$P$501,B2777))</f>
        <v>0</v>
      </c>
      <c r="O2777">
        <f>IF(A2777="","",SUMIFS(OverSummary!$G$2:$G$101,OverSummary!$A$2:$A$101,A2777,OverSummary!$D$2:$D$101,B2777))</f>
        <v>0</v>
      </c>
      <c r="P2777">
        <f>IF(A2777="","",G2777*Rules!$B$13+H2777*Rules!$B$14+I2777*Rules!$B$15)</f>
        <v>0</v>
      </c>
      <c r="Q2777">
        <f>IF(A2777="","",IF(G2777&gt;=100,Rules!$B$18,IF(G2777&gt;=50,Rules!$B$17,IF(G2777&gt;=30,Rules!$B$16,0)))+IF(AND(F2777=1,D2777&lt;&gt;"BWL",G2777=0),Rules!$B$27,0))</f>
        <v>0</v>
      </c>
      <c r="R2777">
        <f>IF(A2777="","",J2777*Rules!$B$19+O2777*Rules!$B$22)</f>
        <v>0</v>
      </c>
      <c r="S2777">
        <f>IF(A2777="","",IF(J2777&gt;=4,Rules!$B$21,IF(J2777&gt;=3,Rules!$B$20,0)))</f>
        <v>0</v>
      </c>
      <c r="T2777">
        <f>IF(A2777="","",K2777*Rules!$B$23+L2777*Rules!$B$24+M2777*Rules!$B$25+N2777*Rules!$B$26)</f>
        <v>0</v>
      </c>
      <c r="U2777">
        <f t="shared" si="43"/>
        <v>0</v>
      </c>
    </row>
    <row r="2778" spans="1:21" x14ac:dyDescent="0.2">
      <c r="A2778" t="str">
        <f>MatchSquad!A2778</f>
        <v>M056</v>
      </c>
      <c r="B2778" t="str">
        <f>MatchSquad!B2778</f>
        <v>P227</v>
      </c>
      <c r="C2778" t="str">
        <f>MatchSquad!C2778</f>
        <v>Aniket Verma</v>
      </c>
      <c r="D2778" t="str">
        <f>MatchSquad!D2778</f>
        <v>BAT</v>
      </c>
      <c r="E2778" t="str">
        <f>MatchSquad!E2778</f>
        <v>SRH</v>
      </c>
      <c r="F2778">
        <f>MatchSquad!G2778</f>
        <v>0</v>
      </c>
      <c r="G2778">
        <f>IF(A2778="","",SUMIFS(BallByBall!$I$2:$I$501,BallByBall!$B$2:$B$501,A2778,BallByBall!$F$2:$F$501,B2778))</f>
        <v>0</v>
      </c>
      <c r="H2778">
        <f>IF(A2778="","",COUNTIFS(BallByBall!$B$2:$B$501,A2778,BallByBall!$F$2:$F$501,B2778,BallByBall!$Q$2:$Q$501,1))</f>
        <v>0</v>
      </c>
      <c r="I2778">
        <f>IF(A2778="","",COUNTIFS(BallByBall!$B$2:$B$501,A2778,BallByBall!$F$2:$F$501,B2778,BallByBall!$R$2:$R$501,1))</f>
        <v>0</v>
      </c>
      <c r="J2778">
        <f>IF(A2778="","",SUMIFS(BallByBall!$T$2:$T$501,BallByBall!$B$2:$B$501,A2778,BallByBall!$H$2:$H$501,B2778))</f>
        <v>0</v>
      </c>
      <c r="K2778">
        <f>IF(A2778="","",SUMIFS(BallByBall!$U$2:$U$501,BallByBall!$B$2:$B$501,A2778,BallByBall!$P$2:$P$501,B2778))</f>
        <v>0</v>
      </c>
      <c r="L2778">
        <f>IF(A2778="","",SUMIFS(BallByBall!$V$2:$V$501,BallByBall!$B$2:$B$501,A2778,BallByBall!$P$2:$P$501,B2778))</f>
        <v>0</v>
      </c>
      <c r="M2778">
        <f>IF(A2778="","",SUMIFS(BallByBall!$W$2:$W$501,BallByBall!$B$2:$B$501,A2778,BallByBall!$P$2:$P$501,B2778))</f>
        <v>0</v>
      </c>
      <c r="N2778">
        <f>IF(A2778="","",SUMIFS(BallByBall!$X$2:$X$501,BallByBall!$B$2:$B$501,A2778,BallByBall!$P$2:$P$501,B2778))</f>
        <v>0</v>
      </c>
      <c r="O2778">
        <f>IF(A2778="","",SUMIFS(OverSummary!$G$2:$G$101,OverSummary!$A$2:$A$101,A2778,OverSummary!$D$2:$D$101,B2778))</f>
        <v>0</v>
      </c>
      <c r="P2778">
        <f>IF(A2778="","",G2778*Rules!$B$13+H2778*Rules!$B$14+I2778*Rules!$B$15)</f>
        <v>0</v>
      </c>
      <c r="Q2778">
        <f>IF(A2778="","",IF(G2778&gt;=100,Rules!$B$18,IF(G2778&gt;=50,Rules!$B$17,IF(G2778&gt;=30,Rules!$B$16,0)))+IF(AND(F2778=1,D2778&lt;&gt;"BWL",G2778=0),Rules!$B$27,0))</f>
        <v>0</v>
      </c>
      <c r="R2778">
        <f>IF(A2778="","",J2778*Rules!$B$19+O2778*Rules!$B$22)</f>
        <v>0</v>
      </c>
      <c r="S2778">
        <f>IF(A2778="","",IF(J2778&gt;=4,Rules!$B$21,IF(J2778&gt;=3,Rules!$B$20,0)))</f>
        <v>0</v>
      </c>
      <c r="T2778">
        <f>IF(A2778="","",K2778*Rules!$B$23+L2778*Rules!$B$24+M2778*Rules!$B$25+N2778*Rules!$B$26)</f>
        <v>0</v>
      </c>
      <c r="U2778">
        <f t="shared" si="43"/>
        <v>0</v>
      </c>
    </row>
    <row r="2779" spans="1:21" x14ac:dyDescent="0.2">
      <c r="A2779" t="str">
        <f>MatchSquad!A2779</f>
        <v>M056</v>
      </c>
      <c r="B2779" t="str">
        <f>MatchSquad!B2779</f>
        <v>P228</v>
      </c>
      <c r="C2779" t="str">
        <f>MatchSquad!C2779</f>
        <v>Smaran Ravichandran</v>
      </c>
      <c r="D2779" t="str">
        <f>MatchSquad!D2779</f>
        <v>BAT</v>
      </c>
      <c r="E2779" t="str">
        <f>MatchSquad!E2779</f>
        <v>SRH</v>
      </c>
      <c r="F2779">
        <f>MatchSquad!G2779</f>
        <v>0</v>
      </c>
      <c r="G2779">
        <f>IF(A2779="","",SUMIFS(BallByBall!$I$2:$I$501,BallByBall!$B$2:$B$501,A2779,BallByBall!$F$2:$F$501,B2779))</f>
        <v>0</v>
      </c>
      <c r="H2779">
        <f>IF(A2779="","",COUNTIFS(BallByBall!$B$2:$B$501,A2779,BallByBall!$F$2:$F$501,B2779,BallByBall!$Q$2:$Q$501,1))</f>
        <v>0</v>
      </c>
      <c r="I2779">
        <f>IF(A2779="","",COUNTIFS(BallByBall!$B$2:$B$501,A2779,BallByBall!$F$2:$F$501,B2779,BallByBall!$R$2:$R$501,1))</f>
        <v>0</v>
      </c>
      <c r="J2779">
        <f>IF(A2779="","",SUMIFS(BallByBall!$T$2:$T$501,BallByBall!$B$2:$B$501,A2779,BallByBall!$H$2:$H$501,B2779))</f>
        <v>0</v>
      </c>
      <c r="K2779">
        <f>IF(A2779="","",SUMIFS(BallByBall!$U$2:$U$501,BallByBall!$B$2:$B$501,A2779,BallByBall!$P$2:$P$501,B2779))</f>
        <v>0</v>
      </c>
      <c r="L2779">
        <f>IF(A2779="","",SUMIFS(BallByBall!$V$2:$V$501,BallByBall!$B$2:$B$501,A2779,BallByBall!$P$2:$P$501,B2779))</f>
        <v>0</v>
      </c>
      <c r="M2779">
        <f>IF(A2779="","",SUMIFS(BallByBall!$W$2:$W$501,BallByBall!$B$2:$B$501,A2779,BallByBall!$P$2:$P$501,B2779))</f>
        <v>0</v>
      </c>
      <c r="N2779">
        <f>IF(A2779="","",SUMIFS(BallByBall!$X$2:$X$501,BallByBall!$B$2:$B$501,A2779,BallByBall!$P$2:$P$501,B2779))</f>
        <v>0</v>
      </c>
      <c r="O2779">
        <f>IF(A2779="","",SUMIFS(OverSummary!$G$2:$G$101,OverSummary!$A$2:$A$101,A2779,OverSummary!$D$2:$D$101,B2779))</f>
        <v>0</v>
      </c>
      <c r="P2779">
        <f>IF(A2779="","",G2779*Rules!$B$13+H2779*Rules!$B$14+I2779*Rules!$B$15)</f>
        <v>0</v>
      </c>
      <c r="Q2779">
        <f>IF(A2779="","",IF(G2779&gt;=100,Rules!$B$18,IF(G2779&gt;=50,Rules!$B$17,IF(G2779&gt;=30,Rules!$B$16,0)))+IF(AND(F2779=1,D2779&lt;&gt;"BWL",G2779=0),Rules!$B$27,0))</f>
        <v>0</v>
      </c>
      <c r="R2779">
        <f>IF(A2779="","",J2779*Rules!$B$19+O2779*Rules!$B$22)</f>
        <v>0</v>
      </c>
      <c r="S2779">
        <f>IF(A2779="","",IF(J2779&gt;=4,Rules!$B$21,IF(J2779&gt;=3,Rules!$B$20,0)))</f>
        <v>0</v>
      </c>
      <c r="T2779">
        <f>IF(A2779="","",K2779*Rules!$B$23+L2779*Rules!$B$24+M2779*Rules!$B$25+N2779*Rules!$B$26)</f>
        <v>0</v>
      </c>
      <c r="U2779">
        <f t="shared" si="43"/>
        <v>0</v>
      </c>
    </row>
    <row r="2780" spans="1:21" x14ac:dyDescent="0.2">
      <c r="A2780" t="str">
        <f>MatchSquad!A2780</f>
        <v>M056</v>
      </c>
      <c r="B2780" t="str">
        <f>MatchSquad!B2780</f>
        <v>P229</v>
      </c>
      <c r="C2780" t="str">
        <f>MatchSquad!C2780</f>
        <v>Salil Arora</v>
      </c>
      <c r="D2780" t="str">
        <f>MatchSquad!D2780</f>
        <v>WK</v>
      </c>
      <c r="E2780" t="str">
        <f>MatchSquad!E2780</f>
        <v>SRH</v>
      </c>
      <c r="F2780">
        <f>MatchSquad!G2780</f>
        <v>0</v>
      </c>
      <c r="G2780">
        <f>IF(A2780="","",SUMIFS(BallByBall!$I$2:$I$501,BallByBall!$B$2:$B$501,A2780,BallByBall!$F$2:$F$501,B2780))</f>
        <v>0</v>
      </c>
      <c r="H2780">
        <f>IF(A2780="","",COUNTIFS(BallByBall!$B$2:$B$501,A2780,BallByBall!$F$2:$F$501,B2780,BallByBall!$Q$2:$Q$501,1))</f>
        <v>0</v>
      </c>
      <c r="I2780">
        <f>IF(A2780="","",COUNTIFS(BallByBall!$B$2:$B$501,A2780,BallByBall!$F$2:$F$501,B2780,BallByBall!$R$2:$R$501,1))</f>
        <v>0</v>
      </c>
      <c r="J2780">
        <f>IF(A2780="","",SUMIFS(BallByBall!$T$2:$T$501,BallByBall!$B$2:$B$501,A2780,BallByBall!$H$2:$H$501,B2780))</f>
        <v>0</v>
      </c>
      <c r="K2780">
        <f>IF(A2780="","",SUMIFS(BallByBall!$U$2:$U$501,BallByBall!$B$2:$B$501,A2780,BallByBall!$P$2:$P$501,B2780))</f>
        <v>0</v>
      </c>
      <c r="L2780">
        <f>IF(A2780="","",SUMIFS(BallByBall!$V$2:$V$501,BallByBall!$B$2:$B$501,A2780,BallByBall!$P$2:$P$501,B2780))</f>
        <v>0</v>
      </c>
      <c r="M2780">
        <f>IF(A2780="","",SUMIFS(BallByBall!$W$2:$W$501,BallByBall!$B$2:$B$501,A2780,BallByBall!$P$2:$P$501,B2780))</f>
        <v>0</v>
      </c>
      <c r="N2780">
        <f>IF(A2780="","",SUMIFS(BallByBall!$X$2:$X$501,BallByBall!$B$2:$B$501,A2780,BallByBall!$P$2:$P$501,B2780))</f>
        <v>0</v>
      </c>
      <c r="O2780">
        <f>IF(A2780="","",SUMIFS(OverSummary!$G$2:$G$101,OverSummary!$A$2:$A$101,A2780,OverSummary!$D$2:$D$101,B2780))</f>
        <v>0</v>
      </c>
      <c r="P2780">
        <f>IF(A2780="","",G2780*Rules!$B$13+H2780*Rules!$B$14+I2780*Rules!$B$15)</f>
        <v>0</v>
      </c>
      <c r="Q2780">
        <f>IF(A2780="","",IF(G2780&gt;=100,Rules!$B$18,IF(G2780&gt;=50,Rules!$B$17,IF(G2780&gt;=30,Rules!$B$16,0)))+IF(AND(F2780=1,D2780&lt;&gt;"BWL",G2780=0),Rules!$B$27,0))</f>
        <v>0</v>
      </c>
      <c r="R2780">
        <f>IF(A2780="","",J2780*Rules!$B$19+O2780*Rules!$B$22)</f>
        <v>0</v>
      </c>
      <c r="S2780">
        <f>IF(A2780="","",IF(J2780&gt;=4,Rules!$B$21,IF(J2780&gt;=3,Rules!$B$20,0)))</f>
        <v>0</v>
      </c>
      <c r="T2780">
        <f>IF(A2780="","",K2780*Rules!$B$23+L2780*Rules!$B$24+M2780*Rules!$B$25+N2780*Rules!$B$26)</f>
        <v>0</v>
      </c>
      <c r="U2780">
        <f t="shared" si="43"/>
        <v>0</v>
      </c>
    </row>
    <row r="2781" spans="1:21" x14ac:dyDescent="0.2">
      <c r="A2781" t="str">
        <f>MatchSquad!A2781</f>
        <v>M056</v>
      </c>
      <c r="B2781" t="str">
        <f>MatchSquad!B2781</f>
        <v>P230</v>
      </c>
      <c r="C2781" t="str">
        <f>MatchSquad!C2781</f>
        <v>Heinrich Klaasen</v>
      </c>
      <c r="D2781" t="str">
        <f>MatchSquad!D2781</f>
        <v>WK</v>
      </c>
      <c r="E2781" t="str">
        <f>MatchSquad!E2781</f>
        <v>SRH</v>
      </c>
      <c r="F2781">
        <f>MatchSquad!G2781</f>
        <v>0</v>
      </c>
      <c r="G2781">
        <f>IF(A2781="","",SUMIFS(BallByBall!$I$2:$I$501,BallByBall!$B$2:$B$501,A2781,BallByBall!$F$2:$F$501,B2781))</f>
        <v>0</v>
      </c>
      <c r="H2781">
        <f>IF(A2781="","",COUNTIFS(BallByBall!$B$2:$B$501,A2781,BallByBall!$F$2:$F$501,B2781,BallByBall!$Q$2:$Q$501,1))</f>
        <v>0</v>
      </c>
      <c r="I2781">
        <f>IF(A2781="","",COUNTIFS(BallByBall!$B$2:$B$501,A2781,BallByBall!$F$2:$F$501,B2781,BallByBall!$R$2:$R$501,1))</f>
        <v>0</v>
      </c>
      <c r="J2781">
        <f>IF(A2781="","",SUMIFS(BallByBall!$T$2:$T$501,BallByBall!$B$2:$B$501,A2781,BallByBall!$H$2:$H$501,B2781))</f>
        <v>0</v>
      </c>
      <c r="K2781">
        <f>IF(A2781="","",SUMIFS(BallByBall!$U$2:$U$501,BallByBall!$B$2:$B$501,A2781,BallByBall!$P$2:$P$501,B2781))</f>
        <v>0</v>
      </c>
      <c r="L2781">
        <f>IF(A2781="","",SUMIFS(BallByBall!$V$2:$V$501,BallByBall!$B$2:$B$501,A2781,BallByBall!$P$2:$P$501,B2781))</f>
        <v>0</v>
      </c>
      <c r="M2781">
        <f>IF(A2781="","",SUMIFS(BallByBall!$W$2:$W$501,BallByBall!$B$2:$B$501,A2781,BallByBall!$P$2:$P$501,B2781))</f>
        <v>0</v>
      </c>
      <c r="N2781">
        <f>IF(A2781="","",SUMIFS(BallByBall!$X$2:$X$501,BallByBall!$B$2:$B$501,A2781,BallByBall!$P$2:$P$501,B2781))</f>
        <v>0</v>
      </c>
      <c r="O2781">
        <f>IF(A2781="","",SUMIFS(OverSummary!$G$2:$G$101,OverSummary!$A$2:$A$101,A2781,OverSummary!$D$2:$D$101,B2781))</f>
        <v>0</v>
      </c>
      <c r="P2781">
        <f>IF(A2781="","",G2781*Rules!$B$13+H2781*Rules!$B$14+I2781*Rules!$B$15)</f>
        <v>0</v>
      </c>
      <c r="Q2781">
        <f>IF(A2781="","",IF(G2781&gt;=100,Rules!$B$18,IF(G2781&gt;=50,Rules!$B$17,IF(G2781&gt;=30,Rules!$B$16,0)))+IF(AND(F2781=1,D2781&lt;&gt;"BWL",G2781=0),Rules!$B$27,0))</f>
        <v>0</v>
      </c>
      <c r="R2781">
        <f>IF(A2781="","",J2781*Rules!$B$19+O2781*Rules!$B$22)</f>
        <v>0</v>
      </c>
      <c r="S2781">
        <f>IF(A2781="","",IF(J2781&gt;=4,Rules!$B$21,IF(J2781&gt;=3,Rules!$B$20,0)))</f>
        <v>0</v>
      </c>
      <c r="T2781">
        <f>IF(A2781="","",K2781*Rules!$B$23+L2781*Rules!$B$24+M2781*Rules!$B$25+N2781*Rules!$B$26)</f>
        <v>0</v>
      </c>
      <c r="U2781">
        <f t="shared" si="43"/>
        <v>0</v>
      </c>
    </row>
    <row r="2782" spans="1:21" x14ac:dyDescent="0.2">
      <c r="A2782" t="str">
        <f>MatchSquad!A2782</f>
        <v>M056</v>
      </c>
      <c r="B2782" t="str">
        <f>MatchSquad!B2782</f>
        <v>P231</v>
      </c>
      <c r="C2782" t="str">
        <f>MatchSquad!C2782</f>
        <v>Travis Head</v>
      </c>
      <c r="D2782" t="str">
        <f>MatchSquad!D2782</f>
        <v>BAT</v>
      </c>
      <c r="E2782" t="str">
        <f>MatchSquad!E2782</f>
        <v>SRH</v>
      </c>
      <c r="F2782">
        <f>MatchSquad!G2782</f>
        <v>0</v>
      </c>
      <c r="G2782">
        <f>IF(A2782="","",SUMIFS(BallByBall!$I$2:$I$501,BallByBall!$B$2:$B$501,A2782,BallByBall!$F$2:$F$501,B2782))</f>
        <v>0</v>
      </c>
      <c r="H2782">
        <f>IF(A2782="","",COUNTIFS(BallByBall!$B$2:$B$501,A2782,BallByBall!$F$2:$F$501,B2782,BallByBall!$Q$2:$Q$501,1))</f>
        <v>0</v>
      </c>
      <c r="I2782">
        <f>IF(A2782="","",COUNTIFS(BallByBall!$B$2:$B$501,A2782,BallByBall!$F$2:$F$501,B2782,BallByBall!$R$2:$R$501,1))</f>
        <v>0</v>
      </c>
      <c r="J2782">
        <f>IF(A2782="","",SUMIFS(BallByBall!$T$2:$T$501,BallByBall!$B$2:$B$501,A2782,BallByBall!$H$2:$H$501,B2782))</f>
        <v>0</v>
      </c>
      <c r="K2782">
        <f>IF(A2782="","",SUMIFS(BallByBall!$U$2:$U$501,BallByBall!$B$2:$B$501,A2782,BallByBall!$P$2:$P$501,B2782))</f>
        <v>0</v>
      </c>
      <c r="L2782">
        <f>IF(A2782="","",SUMIFS(BallByBall!$V$2:$V$501,BallByBall!$B$2:$B$501,A2782,BallByBall!$P$2:$P$501,B2782))</f>
        <v>0</v>
      </c>
      <c r="M2782">
        <f>IF(A2782="","",SUMIFS(BallByBall!$W$2:$W$501,BallByBall!$B$2:$B$501,A2782,BallByBall!$P$2:$P$501,B2782))</f>
        <v>0</v>
      </c>
      <c r="N2782">
        <f>IF(A2782="","",SUMIFS(BallByBall!$X$2:$X$501,BallByBall!$B$2:$B$501,A2782,BallByBall!$P$2:$P$501,B2782))</f>
        <v>0</v>
      </c>
      <c r="O2782">
        <f>IF(A2782="","",SUMIFS(OverSummary!$G$2:$G$101,OverSummary!$A$2:$A$101,A2782,OverSummary!$D$2:$D$101,B2782))</f>
        <v>0</v>
      </c>
      <c r="P2782">
        <f>IF(A2782="","",G2782*Rules!$B$13+H2782*Rules!$B$14+I2782*Rules!$B$15)</f>
        <v>0</v>
      </c>
      <c r="Q2782">
        <f>IF(A2782="","",IF(G2782&gt;=100,Rules!$B$18,IF(G2782&gt;=50,Rules!$B$17,IF(G2782&gt;=30,Rules!$B$16,0)))+IF(AND(F2782=1,D2782&lt;&gt;"BWL",G2782=0),Rules!$B$27,0))</f>
        <v>0</v>
      </c>
      <c r="R2782">
        <f>IF(A2782="","",J2782*Rules!$B$19+O2782*Rules!$B$22)</f>
        <v>0</v>
      </c>
      <c r="S2782">
        <f>IF(A2782="","",IF(J2782&gt;=4,Rules!$B$21,IF(J2782&gt;=3,Rules!$B$20,0)))</f>
        <v>0</v>
      </c>
      <c r="T2782">
        <f>IF(A2782="","",K2782*Rules!$B$23+L2782*Rules!$B$24+M2782*Rules!$B$25+N2782*Rules!$B$26)</f>
        <v>0</v>
      </c>
      <c r="U2782">
        <f t="shared" si="43"/>
        <v>0</v>
      </c>
    </row>
    <row r="2783" spans="1:21" x14ac:dyDescent="0.2">
      <c r="A2783" t="str">
        <f>MatchSquad!A2783</f>
        <v>M056</v>
      </c>
      <c r="B2783" t="str">
        <f>MatchSquad!B2783</f>
        <v>P232</v>
      </c>
      <c r="C2783" t="str">
        <f>MatchSquad!C2783</f>
        <v>Harshal Patel</v>
      </c>
      <c r="D2783" t="str">
        <f>MatchSquad!D2783</f>
        <v>AR</v>
      </c>
      <c r="E2783" t="str">
        <f>MatchSquad!E2783</f>
        <v>SRH</v>
      </c>
      <c r="F2783">
        <f>MatchSquad!G2783</f>
        <v>0</v>
      </c>
      <c r="G2783">
        <f>IF(A2783="","",SUMIFS(BallByBall!$I$2:$I$501,BallByBall!$B$2:$B$501,A2783,BallByBall!$F$2:$F$501,B2783))</f>
        <v>0</v>
      </c>
      <c r="H2783">
        <f>IF(A2783="","",COUNTIFS(BallByBall!$B$2:$B$501,A2783,BallByBall!$F$2:$F$501,B2783,BallByBall!$Q$2:$Q$501,1))</f>
        <v>0</v>
      </c>
      <c r="I2783">
        <f>IF(A2783="","",COUNTIFS(BallByBall!$B$2:$B$501,A2783,BallByBall!$F$2:$F$501,B2783,BallByBall!$R$2:$R$501,1))</f>
        <v>0</v>
      </c>
      <c r="J2783">
        <f>IF(A2783="","",SUMIFS(BallByBall!$T$2:$T$501,BallByBall!$B$2:$B$501,A2783,BallByBall!$H$2:$H$501,B2783))</f>
        <v>0</v>
      </c>
      <c r="K2783">
        <f>IF(A2783="","",SUMIFS(BallByBall!$U$2:$U$501,BallByBall!$B$2:$B$501,A2783,BallByBall!$P$2:$P$501,B2783))</f>
        <v>0</v>
      </c>
      <c r="L2783">
        <f>IF(A2783="","",SUMIFS(BallByBall!$V$2:$V$501,BallByBall!$B$2:$B$501,A2783,BallByBall!$P$2:$P$501,B2783))</f>
        <v>0</v>
      </c>
      <c r="M2783">
        <f>IF(A2783="","",SUMIFS(BallByBall!$W$2:$W$501,BallByBall!$B$2:$B$501,A2783,BallByBall!$P$2:$P$501,B2783))</f>
        <v>0</v>
      </c>
      <c r="N2783">
        <f>IF(A2783="","",SUMIFS(BallByBall!$X$2:$X$501,BallByBall!$B$2:$B$501,A2783,BallByBall!$P$2:$P$501,B2783))</f>
        <v>0</v>
      </c>
      <c r="O2783">
        <f>IF(A2783="","",SUMIFS(OverSummary!$G$2:$G$101,OverSummary!$A$2:$A$101,A2783,OverSummary!$D$2:$D$101,B2783))</f>
        <v>0</v>
      </c>
      <c r="P2783">
        <f>IF(A2783="","",G2783*Rules!$B$13+H2783*Rules!$B$14+I2783*Rules!$B$15)</f>
        <v>0</v>
      </c>
      <c r="Q2783">
        <f>IF(A2783="","",IF(G2783&gt;=100,Rules!$B$18,IF(G2783&gt;=50,Rules!$B$17,IF(G2783&gt;=30,Rules!$B$16,0)))+IF(AND(F2783=1,D2783&lt;&gt;"BWL",G2783=0),Rules!$B$27,0))</f>
        <v>0</v>
      </c>
      <c r="R2783">
        <f>IF(A2783="","",J2783*Rules!$B$19+O2783*Rules!$B$22)</f>
        <v>0</v>
      </c>
      <c r="S2783">
        <f>IF(A2783="","",IF(J2783&gt;=4,Rules!$B$21,IF(J2783&gt;=3,Rules!$B$20,0)))</f>
        <v>0</v>
      </c>
      <c r="T2783">
        <f>IF(A2783="","",K2783*Rules!$B$23+L2783*Rules!$B$24+M2783*Rules!$B$25+N2783*Rules!$B$26)</f>
        <v>0</v>
      </c>
      <c r="U2783">
        <f t="shared" si="43"/>
        <v>0</v>
      </c>
    </row>
    <row r="2784" spans="1:21" x14ac:dyDescent="0.2">
      <c r="A2784" t="str">
        <f>MatchSquad!A2784</f>
        <v>M056</v>
      </c>
      <c r="B2784" t="str">
        <f>MatchSquad!B2784</f>
        <v>P233</v>
      </c>
      <c r="C2784" t="str">
        <f>MatchSquad!C2784</f>
        <v>Kamindu Mendis</v>
      </c>
      <c r="D2784" t="str">
        <f>MatchSquad!D2784</f>
        <v>AR</v>
      </c>
      <c r="E2784" t="str">
        <f>MatchSquad!E2784</f>
        <v>SRH</v>
      </c>
      <c r="F2784">
        <f>MatchSquad!G2784</f>
        <v>0</v>
      </c>
      <c r="G2784">
        <f>IF(A2784="","",SUMIFS(BallByBall!$I$2:$I$501,BallByBall!$B$2:$B$501,A2784,BallByBall!$F$2:$F$501,B2784))</f>
        <v>0</v>
      </c>
      <c r="H2784">
        <f>IF(A2784="","",COUNTIFS(BallByBall!$B$2:$B$501,A2784,BallByBall!$F$2:$F$501,B2784,BallByBall!$Q$2:$Q$501,1))</f>
        <v>0</v>
      </c>
      <c r="I2784">
        <f>IF(A2784="","",COUNTIFS(BallByBall!$B$2:$B$501,A2784,BallByBall!$F$2:$F$501,B2784,BallByBall!$R$2:$R$501,1))</f>
        <v>0</v>
      </c>
      <c r="J2784">
        <f>IF(A2784="","",SUMIFS(BallByBall!$T$2:$T$501,BallByBall!$B$2:$B$501,A2784,BallByBall!$H$2:$H$501,B2784))</f>
        <v>0</v>
      </c>
      <c r="K2784">
        <f>IF(A2784="","",SUMIFS(BallByBall!$U$2:$U$501,BallByBall!$B$2:$B$501,A2784,BallByBall!$P$2:$P$501,B2784))</f>
        <v>0</v>
      </c>
      <c r="L2784">
        <f>IF(A2784="","",SUMIFS(BallByBall!$V$2:$V$501,BallByBall!$B$2:$B$501,A2784,BallByBall!$P$2:$P$501,B2784))</f>
        <v>0</v>
      </c>
      <c r="M2784">
        <f>IF(A2784="","",SUMIFS(BallByBall!$W$2:$W$501,BallByBall!$B$2:$B$501,A2784,BallByBall!$P$2:$P$501,B2784))</f>
        <v>0</v>
      </c>
      <c r="N2784">
        <f>IF(A2784="","",SUMIFS(BallByBall!$X$2:$X$501,BallByBall!$B$2:$B$501,A2784,BallByBall!$P$2:$P$501,B2784))</f>
        <v>0</v>
      </c>
      <c r="O2784">
        <f>IF(A2784="","",SUMIFS(OverSummary!$G$2:$G$101,OverSummary!$A$2:$A$101,A2784,OverSummary!$D$2:$D$101,B2784))</f>
        <v>0</v>
      </c>
      <c r="P2784">
        <f>IF(A2784="","",G2784*Rules!$B$13+H2784*Rules!$B$14+I2784*Rules!$B$15)</f>
        <v>0</v>
      </c>
      <c r="Q2784">
        <f>IF(A2784="","",IF(G2784&gt;=100,Rules!$B$18,IF(G2784&gt;=50,Rules!$B$17,IF(G2784&gt;=30,Rules!$B$16,0)))+IF(AND(F2784=1,D2784&lt;&gt;"BWL",G2784=0),Rules!$B$27,0))</f>
        <v>0</v>
      </c>
      <c r="R2784">
        <f>IF(A2784="","",J2784*Rules!$B$19+O2784*Rules!$B$22)</f>
        <v>0</v>
      </c>
      <c r="S2784">
        <f>IF(A2784="","",IF(J2784&gt;=4,Rules!$B$21,IF(J2784&gt;=3,Rules!$B$20,0)))</f>
        <v>0</v>
      </c>
      <c r="T2784">
        <f>IF(A2784="","",K2784*Rules!$B$23+L2784*Rules!$B$24+M2784*Rules!$B$25+N2784*Rules!$B$26)</f>
        <v>0</v>
      </c>
      <c r="U2784">
        <f t="shared" si="43"/>
        <v>0</v>
      </c>
    </row>
    <row r="2785" spans="1:21" x14ac:dyDescent="0.2">
      <c r="A2785" t="str">
        <f>MatchSquad!A2785</f>
        <v>M056</v>
      </c>
      <c r="B2785" t="str">
        <f>MatchSquad!B2785</f>
        <v>P234</v>
      </c>
      <c r="C2785" t="str">
        <f>MatchSquad!C2785</f>
        <v>Harsh Dubey</v>
      </c>
      <c r="D2785" t="str">
        <f>MatchSquad!D2785</f>
        <v>AR</v>
      </c>
      <c r="E2785" t="str">
        <f>MatchSquad!E2785</f>
        <v>SRH</v>
      </c>
      <c r="F2785">
        <f>MatchSquad!G2785</f>
        <v>0</v>
      </c>
      <c r="G2785">
        <f>IF(A2785="","",SUMIFS(BallByBall!$I$2:$I$501,BallByBall!$B$2:$B$501,A2785,BallByBall!$F$2:$F$501,B2785))</f>
        <v>0</v>
      </c>
      <c r="H2785">
        <f>IF(A2785="","",COUNTIFS(BallByBall!$B$2:$B$501,A2785,BallByBall!$F$2:$F$501,B2785,BallByBall!$Q$2:$Q$501,1))</f>
        <v>0</v>
      </c>
      <c r="I2785">
        <f>IF(A2785="","",COUNTIFS(BallByBall!$B$2:$B$501,A2785,BallByBall!$F$2:$F$501,B2785,BallByBall!$R$2:$R$501,1))</f>
        <v>0</v>
      </c>
      <c r="J2785">
        <f>IF(A2785="","",SUMIFS(BallByBall!$T$2:$T$501,BallByBall!$B$2:$B$501,A2785,BallByBall!$H$2:$H$501,B2785))</f>
        <v>0</v>
      </c>
      <c r="K2785">
        <f>IF(A2785="","",SUMIFS(BallByBall!$U$2:$U$501,BallByBall!$B$2:$B$501,A2785,BallByBall!$P$2:$P$501,B2785))</f>
        <v>0</v>
      </c>
      <c r="L2785">
        <f>IF(A2785="","",SUMIFS(BallByBall!$V$2:$V$501,BallByBall!$B$2:$B$501,A2785,BallByBall!$P$2:$P$501,B2785))</f>
        <v>0</v>
      </c>
      <c r="M2785">
        <f>IF(A2785="","",SUMIFS(BallByBall!$W$2:$W$501,BallByBall!$B$2:$B$501,A2785,BallByBall!$P$2:$P$501,B2785))</f>
        <v>0</v>
      </c>
      <c r="N2785">
        <f>IF(A2785="","",SUMIFS(BallByBall!$X$2:$X$501,BallByBall!$B$2:$B$501,A2785,BallByBall!$P$2:$P$501,B2785))</f>
        <v>0</v>
      </c>
      <c r="O2785">
        <f>IF(A2785="","",SUMIFS(OverSummary!$G$2:$G$101,OverSummary!$A$2:$A$101,A2785,OverSummary!$D$2:$D$101,B2785))</f>
        <v>0</v>
      </c>
      <c r="P2785">
        <f>IF(A2785="","",G2785*Rules!$B$13+H2785*Rules!$B$14+I2785*Rules!$B$15)</f>
        <v>0</v>
      </c>
      <c r="Q2785">
        <f>IF(A2785="","",IF(G2785&gt;=100,Rules!$B$18,IF(G2785&gt;=50,Rules!$B$17,IF(G2785&gt;=30,Rules!$B$16,0)))+IF(AND(F2785=1,D2785&lt;&gt;"BWL",G2785=0),Rules!$B$27,0))</f>
        <v>0</v>
      </c>
      <c r="R2785">
        <f>IF(A2785="","",J2785*Rules!$B$19+O2785*Rules!$B$22)</f>
        <v>0</v>
      </c>
      <c r="S2785">
        <f>IF(A2785="","",IF(J2785&gt;=4,Rules!$B$21,IF(J2785&gt;=3,Rules!$B$20,0)))</f>
        <v>0</v>
      </c>
      <c r="T2785">
        <f>IF(A2785="","",K2785*Rules!$B$23+L2785*Rules!$B$24+M2785*Rules!$B$25+N2785*Rules!$B$26)</f>
        <v>0</v>
      </c>
      <c r="U2785">
        <f t="shared" si="43"/>
        <v>0</v>
      </c>
    </row>
    <row r="2786" spans="1:21" x14ac:dyDescent="0.2">
      <c r="A2786" t="str">
        <f>MatchSquad!A2786</f>
        <v>M056</v>
      </c>
      <c r="B2786" t="str">
        <f>MatchSquad!B2786</f>
        <v>P235</v>
      </c>
      <c r="C2786" t="str">
        <f>MatchSquad!C2786</f>
        <v>Brydon Carse</v>
      </c>
      <c r="D2786" t="str">
        <f>MatchSquad!D2786</f>
        <v>AR</v>
      </c>
      <c r="E2786" t="str">
        <f>MatchSquad!E2786</f>
        <v>SRH</v>
      </c>
      <c r="F2786">
        <f>MatchSquad!G2786</f>
        <v>0</v>
      </c>
      <c r="G2786">
        <f>IF(A2786="","",SUMIFS(BallByBall!$I$2:$I$501,BallByBall!$B$2:$B$501,A2786,BallByBall!$F$2:$F$501,B2786))</f>
        <v>0</v>
      </c>
      <c r="H2786">
        <f>IF(A2786="","",COUNTIFS(BallByBall!$B$2:$B$501,A2786,BallByBall!$F$2:$F$501,B2786,BallByBall!$Q$2:$Q$501,1))</f>
        <v>0</v>
      </c>
      <c r="I2786">
        <f>IF(A2786="","",COUNTIFS(BallByBall!$B$2:$B$501,A2786,BallByBall!$F$2:$F$501,B2786,BallByBall!$R$2:$R$501,1))</f>
        <v>0</v>
      </c>
      <c r="J2786">
        <f>IF(A2786="","",SUMIFS(BallByBall!$T$2:$T$501,BallByBall!$B$2:$B$501,A2786,BallByBall!$H$2:$H$501,B2786))</f>
        <v>0</v>
      </c>
      <c r="K2786">
        <f>IF(A2786="","",SUMIFS(BallByBall!$U$2:$U$501,BallByBall!$B$2:$B$501,A2786,BallByBall!$P$2:$P$501,B2786))</f>
        <v>0</v>
      </c>
      <c r="L2786">
        <f>IF(A2786="","",SUMIFS(BallByBall!$V$2:$V$501,BallByBall!$B$2:$B$501,A2786,BallByBall!$P$2:$P$501,B2786))</f>
        <v>0</v>
      </c>
      <c r="M2786">
        <f>IF(A2786="","",SUMIFS(BallByBall!$W$2:$W$501,BallByBall!$B$2:$B$501,A2786,BallByBall!$P$2:$P$501,B2786))</f>
        <v>0</v>
      </c>
      <c r="N2786">
        <f>IF(A2786="","",SUMIFS(BallByBall!$X$2:$X$501,BallByBall!$B$2:$B$501,A2786,BallByBall!$P$2:$P$501,B2786))</f>
        <v>0</v>
      </c>
      <c r="O2786">
        <f>IF(A2786="","",SUMIFS(OverSummary!$G$2:$G$101,OverSummary!$A$2:$A$101,A2786,OverSummary!$D$2:$D$101,B2786))</f>
        <v>0</v>
      </c>
      <c r="P2786">
        <f>IF(A2786="","",G2786*Rules!$B$13+H2786*Rules!$B$14+I2786*Rules!$B$15)</f>
        <v>0</v>
      </c>
      <c r="Q2786">
        <f>IF(A2786="","",IF(G2786&gt;=100,Rules!$B$18,IF(G2786&gt;=50,Rules!$B$17,IF(G2786&gt;=30,Rules!$B$16,0)))+IF(AND(F2786=1,D2786&lt;&gt;"BWL",G2786=0),Rules!$B$27,0))</f>
        <v>0</v>
      </c>
      <c r="R2786">
        <f>IF(A2786="","",J2786*Rules!$B$19+O2786*Rules!$B$22)</f>
        <v>0</v>
      </c>
      <c r="S2786">
        <f>IF(A2786="","",IF(J2786&gt;=4,Rules!$B$21,IF(J2786&gt;=3,Rules!$B$20,0)))</f>
        <v>0</v>
      </c>
      <c r="T2786">
        <f>IF(A2786="","",K2786*Rules!$B$23+L2786*Rules!$B$24+M2786*Rules!$B$25+N2786*Rules!$B$26)</f>
        <v>0</v>
      </c>
      <c r="U2786">
        <f t="shared" si="43"/>
        <v>0</v>
      </c>
    </row>
    <row r="2787" spans="1:21" x14ac:dyDescent="0.2">
      <c r="A2787" t="str">
        <f>MatchSquad!A2787</f>
        <v>M056</v>
      </c>
      <c r="B2787" t="str">
        <f>MatchSquad!B2787</f>
        <v>P236</v>
      </c>
      <c r="C2787" t="str">
        <f>MatchSquad!C2787</f>
        <v>Shivang Kumar</v>
      </c>
      <c r="D2787" t="str">
        <f>MatchSquad!D2787</f>
        <v>AR</v>
      </c>
      <c r="E2787" t="str">
        <f>MatchSquad!E2787</f>
        <v>SRH</v>
      </c>
      <c r="F2787">
        <f>MatchSquad!G2787</f>
        <v>0</v>
      </c>
      <c r="G2787">
        <f>IF(A2787="","",SUMIFS(BallByBall!$I$2:$I$501,BallByBall!$B$2:$B$501,A2787,BallByBall!$F$2:$F$501,B2787))</f>
        <v>0</v>
      </c>
      <c r="H2787">
        <f>IF(A2787="","",COUNTIFS(BallByBall!$B$2:$B$501,A2787,BallByBall!$F$2:$F$501,B2787,BallByBall!$Q$2:$Q$501,1))</f>
        <v>0</v>
      </c>
      <c r="I2787">
        <f>IF(A2787="","",COUNTIFS(BallByBall!$B$2:$B$501,A2787,BallByBall!$F$2:$F$501,B2787,BallByBall!$R$2:$R$501,1))</f>
        <v>0</v>
      </c>
      <c r="J2787">
        <f>IF(A2787="","",SUMIFS(BallByBall!$T$2:$T$501,BallByBall!$B$2:$B$501,A2787,BallByBall!$H$2:$H$501,B2787))</f>
        <v>0</v>
      </c>
      <c r="K2787">
        <f>IF(A2787="","",SUMIFS(BallByBall!$U$2:$U$501,BallByBall!$B$2:$B$501,A2787,BallByBall!$P$2:$P$501,B2787))</f>
        <v>0</v>
      </c>
      <c r="L2787">
        <f>IF(A2787="","",SUMIFS(BallByBall!$V$2:$V$501,BallByBall!$B$2:$B$501,A2787,BallByBall!$P$2:$P$501,B2787))</f>
        <v>0</v>
      </c>
      <c r="M2787">
        <f>IF(A2787="","",SUMIFS(BallByBall!$W$2:$W$501,BallByBall!$B$2:$B$501,A2787,BallByBall!$P$2:$P$501,B2787))</f>
        <v>0</v>
      </c>
      <c r="N2787">
        <f>IF(A2787="","",SUMIFS(BallByBall!$X$2:$X$501,BallByBall!$B$2:$B$501,A2787,BallByBall!$P$2:$P$501,B2787))</f>
        <v>0</v>
      </c>
      <c r="O2787">
        <f>IF(A2787="","",SUMIFS(OverSummary!$G$2:$G$101,OverSummary!$A$2:$A$101,A2787,OverSummary!$D$2:$D$101,B2787))</f>
        <v>0</v>
      </c>
      <c r="P2787">
        <f>IF(A2787="","",G2787*Rules!$B$13+H2787*Rules!$B$14+I2787*Rules!$B$15)</f>
        <v>0</v>
      </c>
      <c r="Q2787">
        <f>IF(A2787="","",IF(G2787&gt;=100,Rules!$B$18,IF(G2787&gt;=50,Rules!$B$17,IF(G2787&gt;=30,Rules!$B$16,0)))+IF(AND(F2787=1,D2787&lt;&gt;"BWL",G2787=0),Rules!$B$27,0))</f>
        <v>0</v>
      </c>
      <c r="R2787">
        <f>IF(A2787="","",J2787*Rules!$B$19+O2787*Rules!$B$22)</f>
        <v>0</v>
      </c>
      <c r="S2787">
        <f>IF(A2787="","",IF(J2787&gt;=4,Rules!$B$21,IF(J2787&gt;=3,Rules!$B$20,0)))</f>
        <v>0</v>
      </c>
      <c r="T2787">
        <f>IF(A2787="","",K2787*Rules!$B$23+L2787*Rules!$B$24+M2787*Rules!$B$25+N2787*Rules!$B$26)</f>
        <v>0</v>
      </c>
      <c r="U2787">
        <f t="shared" si="43"/>
        <v>0</v>
      </c>
    </row>
    <row r="2788" spans="1:21" x14ac:dyDescent="0.2">
      <c r="A2788" t="str">
        <f>MatchSquad!A2788</f>
        <v>M056</v>
      </c>
      <c r="B2788" t="str">
        <f>MatchSquad!B2788</f>
        <v>P237</v>
      </c>
      <c r="C2788" t="str">
        <f>MatchSquad!C2788</f>
        <v>Krains Fuletra</v>
      </c>
      <c r="D2788" t="str">
        <f>MatchSquad!D2788</f>
        <v>AR</v>
      </c>
      <c r="E2788" t="str">
        <f>MatchSquad!E2788</f>
        <v>SRH</v>
      </c>
      <c r="F2788">
        <f>MatchSquad!G2788</f>
        <v>0</v>
      </c>
      <c r="G2788">
        <f>IF(A2788="","",SUMIFS(BallByBall!$I$2:$I$501,BallByBall!$B$2:$B$501,A2788,BallByBall!$F$2:$F$501,B2788))</f>
        <v>0</v>
      </c>
      <c r="H2788">
        <f>IF(A2788="","",COUNTIFS(BallByBall!$B$2:$B$501,A2788,BallByBall!$F$2:$F$501,B2788,BallByBall!$Q$2:$Q$501,1))</f>
        <v>0</v>
      </c>
      <c r="I2788">
        <f>IF(A2788="","",COUNTIFS(BallByBall!$B$2:$B$501,A2788,BallByBall!$F$2:$F$501,B2788,BallByBall!$R$2:$R$501,1))</f>
        <v>0</v>
      </c>
      <c r="J2788">
        <f>IF(A2788="","",SUMIFS(BallByBall!$T$2:$T$501,BallByBall!$B$2:$B$501,A2788,BallByBall!$H$2:$H$501,B2788))</f>
        <v>0</v>
      </c>
      <c r="K2788">
        <f>IF(A2788="","",SUMIFS(BallByBall!$U$2:$U$501,BallByBall!$B$2:$B$501,A2788,BallByBall!$P$2:$P$501,B2788))</f>
        <v>0</v>
      </c>
      <c r="L2788">
        <f>IF(A2788="","",SUMIFS(BallByBall!$V$2:$V$501,BallByBall!$B$2:$B$501,A2788,BallByBall!$P$2:$P$501,B2788))</f>
        <v>0</v>
      </c>
      <c r="M2788">
        <f>IF(A2788="","",SUMIFS(BallByBall!$W$2:$W$501,BallByBall!$B$2:$B$501,A2788,BallByBall!$P$2:$P$501,B2788))</f>
        <v>0</v>
      </c>
      <c r="N2788">
        <f>IF(A2788="","",SUMIFS(BallByBall!$X$2:$X$501,BallByBall!$B$2:$B$501,A2788,BallByBall!$P$2:$P$501,B2788))</f>
        <v>0</v>
      </c>
      <c r="O2788">
        <f>IF(A2788="","",SUMIFS(OverSummary!$G$2:$G$101,OverSummary!$A$2:$A$101,A2788,OverSummary!$D$2:$D$101,B2788))</f>
        <v>0</v>
      </c>
      <c r="P2788">
        <f>IF(A2788="","",G2788*Rules!$B$13+H2788*Rules!$B$14+I2788*Rules!$B$15)</f>
        <v>0</v>
      </c>
      <c r="Q2788">
        <f>IF(A2788="","",IF(G2788&gt;=100,Rules!$B$18,IF(G2788&gt;=50,Rules!$B$17,IF(G2788&gt;=30,Rules!$B$16,0)))+IF(AND(F2788=1,D2788&lt;&gt;"BWL",G2788=0),Rules!$B$27,0))</f>
        <v>0</v>
      </c>
      <c r="R2788">
        <f>IF(A2788="","",J2788*Rules!$B$19+O2788*Rules!$B$22)</f>
        <v>0</v>
      </c>
      <c r="S2788">
        <f>IF(A2788="","",IF(J2788&gt;=4,Rules!$B$21,IF(J2788&gt;=3,Rules!$B$20,0)))</f>
        <v>0</v>
      </c>
      <c r="T2788">
        <f>IF(A2788="","",K2788*Rules!$B$23+L2788*Rules!$B$24+M2788*Rules!$B$25+N2788*Rules!$B$26)</f>
        <v>0</v>
      </c>
      <c r="U2788">
        <f t="shared" si="43"/>
        <v>0</v>
      </c>
    </row>
    <row r="2789" spans="1:21" x14ac:dyDescent="0.2">
      <c r="A2789" t="str">
        <f>MatchSquad!A2789</f>
        <v>M056</v>
      </c>
      <c r="B2789" t="str">
        <f>MatchSquad!B2789</f>
        <v>P238</v>
      </c>
      <c r="C2789" t="str">
        <f>MatchSquad!C2789</f>
        <v>Liam Livingstone</v>
      </c>
      <c r="D2789" t="str">
        <f>MatchSquad!D2789</f>
        <v>AR</v>
      </c>
      <c r="E2789" t="str">
        <f>MatchSquad!E2789</f>
        <v>SRH</v>
      </c>
      <c r="F2789">
        <f>MatchSquad!G2789</f>
        <v>0</v>
      </c>
      <c r="G2789">
        <f>IF(A2789="","",SUMIFS(BallByBall!$I$2:$I$501,BallByBall!$B$2:$B$501,A2789,BallByBall!$F$2:$F$501,B2789))</f>
        <v>0</v>
      </c>
      <c r="H2789">
        <f>IF(A2789="","",COUNTIFS(BallByBall!$B$2:$B$501,A2789,BallByBall!$F$2:$F$501,B2789,BallByBall!$Q$2:$Q$501,1))</f>
        <v>0</v>
      </c>
      <c r="I2789">
        <f>IF(A2789="","",COUNTIFS(BallByBall!$B$2:$B$501,A2789,BallByBall!$F$2:$F$501,B2789,BallByBall!$R$2:$R$501,1))</f>
        <v>0</v>
      </c>
      <c r="J2789">
        <f>IF(A2789="","",SUMIFS(BallByBall!$T$2:$T$501,BallByBall!$B$2:$B$501,A2789,BallByBall!$H$2:$H$501,B2789))</f>
        <v>0</v>
      </c>
      <c r="K2789">
        <f>IF(A2789="","",SUMIFS(BallByBall!$U$2:$U$501,BallByBall!$B$2:$B$501,A2789,BallByBall!$P$2:$P$501,B2789))</f>
        <v>0</v>
      </c>
      <c r="L2789">
        <f>IF(A2789="","",SUMIFS(BallByBall!$V$2:$V$501,BallByBall!$B$2:$B$501,A2789,BallByBall!$P$2:$P$501,B2789))</f>
        <v>0</v>
      </c>
      <c r="M2789">
        <f>IF(A2789="","",SUMIFS(BallByBall!$W$2:$W$501,BallByBall!$B$2:$B$501,A2789,BallByBall!$P$2:$P$501,B2789))</f>
        <v>0</v>
      </c>
      <c r="N2789">
        <f>IF(A2789="","",SUMIFS(BallByBall!$X$2:$X$501,BallByBall!$B$2:$B$501,A2789,BallByBall!$P$2:$P$501,B2789))</f>
        <v>0</v>
      </c>
      <c r="O2789">
        <f>IF(A2789="","",SUMIFS(OverSummary!$G$2:$G$101,OverSummary!$A$2:$A$101,A2789,OverSummary!$D$2:$D$101,B2789))</f>
        <v>0</v>
      </c>
      <c r="P2789">
        <f>IF(A2789="","",G2789*Rules!$B$13+H2789*Rules!$B$14+I2789*Rules!$B$15)</f>
        <v>0</v>
      </c>
      <c r="Q2789">
        <f>IF(A2789="","",IF(G2789&gt;=100,Rules!$B$18,IF(G2789&gt;=50,Rules!$B$17,IF(G2789&gt;=30,Rules!$B$16,0)))+IF(AND(F2789=1,D2789&lt;&gt;"BWL",G2789=0),Rules!$B$27,0))</f>
        <v>0</v>
      </c>
      <c r="R2789">
        <f>IF(A2789="","",J2789*Rules!$B$19+O2789*Rules!$B$22)</f>
        <v>0</v>
      </c>
      <c r="S2789">
        <f>IF(A2789="","",IF(J2789&gt;=4,Rules!$B$21,IF(J2789&gt;=3,Rules!$B$20,0)))</f>
        <v>0</v>
      </c>
      <c r="T2789">
        <f>IF(A2789="","",K2789*Rules!$B$23+L2789*Rules!$B$24+M2789*Rules!$B$25+N2789*Rules!$B$26)</f>
        <v>0</v>
      </c>
      <c r="U2789">
        <f t="shared" si="43"/>
        <v>0</v>
      </c>
    </row>
    <row r="2790" spans="1:21" x14ac:dyDescent="0.2">
      <c r="A2790" t="str">
        <f>MatchSquad!A2790</f>
        <v>M056</v>
      </c>
      <c r="B2790" t="str">
        <f>MatchSquad!B2790</f>
        <v>P239</v>
      </c>
      <c r="C2790" t="str">
        <f>MatchSquad!C2790</f>
        <v>David Payne</v>
      </c>
      <c r="D2790" t="str">
        <f>MatchSquad!D2790</f>
        <v>AR</v>
      </c>
      <c r="E2790" t="str">
        <f>MatchSquad!E2790</f>
        <v>SRH</v>
      </c>
      <c r="F2790">
        <f>MatchSquad!G2790</f>
        <v>0</v>
      </c>
      <c r="G2790">
        <f>IF(A2790="","",SUMIFS(BallByBall!$I$2:$I$501,BallByBall!$B$2:$B$501,A2790,BallByBall!$F$2:$F$501,B2790))</f>
        <v>0</v>
      </c>
      <c r="H2790">
        <f>IF(A2790="","",COUNTIFS(BallByBall!$B$2:$B$501,A2790,BallByBall!$F$2:$F$501,B2790,BallByBall!$Q$2:$Q$501,1))</f>
        <v>0</v>
      </c>
      <c r="I2790">
        <f>IF(A2790="","",COUNTIFS(BallByBall!$B$2:$B$501,A2790,BallByBall!$F$2:$F$501,B2790,BallByBall!$R$2:$R$501,1))</f>
        <v>0</v>
      </c>
      <c r="J2790">
        <f>IF(A2790="","",SUMIFS(BallByBall!$T$2:$T$501,BallByBall!$B$2:$B$501,A2790,BallByBall!$H$2:$H$501,B2790))</f>
        <v>0</v>
      </c>
      <c r="K2790">
        <f>IF(A2790="","",SUMIFS(BallByBall!$U$2:$U$501,BallByBall!$B$2:$B$501,A2790,BallByBall!$P$2:$P$501,B2790))</f>
        <v>0</v>
      </c>
      <c r="L2790">
        <f>IF(A2790="","",SUMIFS(BallByBall!$V$2:$V$501,BallByBall!$B$2:$B$501,A2790,BallByBall!$P$2:$P$501,B2790))</f>
        <v>0</v>
      </c>
      <c r="M2790">
        <f>IF(A2790="","",SUMIFS(BallByBall!$W$2:$W$501,BallByBall!$B$2:$B$501,A2790,BallByBall!$P$2:$P$501,B2790))</f>
        <v>0</v>
      </c>
      <c r="N2790">
        <f>IF(A2790="","",SUMIFS(BallByBall!$X$2:$X$501,BallByBall!$B$2:$B$501,A2790,BallByBall!$P$2:$P$501,B2790))</f>
        <v>0</v>
      </c>
      <c r="O2790">
        <f>IF(A2790="","",SUMIFS(OverSummary!$G$2:$G$101,OverSummary!$A$2:$A$101,A2790,OverSummary!$D$2:$D$101,B2790))</f>
        <v>0</v>
      </c>
      <c r="P2790">
        <f>IF(A2790="","",G2790*Rules!$B$13+H2790*Rules!$B$14+I2790*Rules!$B$15)</f>
        <v>0</v>
      </c>
      <c r="Q2790">
        <f>IF(A2790="","",IF(G2790&gt;=100,Rules!$B$18,IF(G2790&gt;=50,Rules!$B$17,IF(G2790&gt;=30,Rules!$B$16,0)))+IF(AND(F2790=1,D2790&lt;&gt;"BWL",G2790=0),Rules!$B$27,0))</f>
        <v>0</v>
      </c>
      <c r="R2790">
        <f>IF(A2790="","",J2790*Rules!$B$19+O2790*Rules!$B$22)</f>
        <v>0</v>
      </c>
      <c r="S2790">
        <f>IF(A2790="","",IF(J2790&gt;=4,Rules!$B$21,IF(J2790&gt;=3,Rules!$B$20,0)))</f>
        <v>0</v>
      </c>
      <c r="T2790">
        <f>IF(A2790="","",K2790*Rules!$B$23+L2790*Rules!$B$24+M2790*Rules!$B$25+N2790*Rules!$B$26)</f>
        <v>0</v>
      </c>
      <c r="U2790">
        <f t="shared" si="43"/>
        <v>0</v>
      </c>
    </row>
    <row r="2791" spans="1:21" x14ac:dyDescent="0.2">
      <c r="A2791" t="str">
        <f>MatchSquad!A2791</f>
        <v>M056</v>
      </c>
      <c r="B2791" t="str">
        <f>MatchSquad!B2791</f>
        <v>P240</v>
      </c>
      <c r="C2791" t="str">
        <f>MatchSquad!C2791</f>
        <v>Abhishek Sharma</v>
      </c>
      <c r="D2791" t="str">
        <f>MatchSquad!D2791</f>
        <v>AR</v>
      </c>
      <c r="E2791" t="str">
        <f>MatchSquad!E2791</f>
        <v>SRH</v>
      </c>
      <c r="F2791">
        <f>MatchSquad!G2791</f>
        <v>0</v>
      </c>
      <c r="G2791">
        <f>IF(A2791="","",SUMIFS(BallByBall!$I$2:$I$501,BallByBall!$B$2:$B$501,A2791,BallByBall!$F$2:$F$501,B2791))</f>
        <v>0</v>
      </c>
      <c r="H2791">
        <f>IF(A2791="","",COUNTIFS(BallByBall!$B$2:$B$501,A2791,BallByBall!$F$2:$F$501,B2791,BallByBall!$Q$2:$Q$501,1))</f>
        <v>0</v>
      </c>
      <c r="I2791">
        <f>IF(A2791="","",COUNTIFS(BallByBall!$B$2:$B$501,A2791,BallByBall!$F$2:$F$501,B2791,BallByBall!$R$2:$R$501,1))</f>
        <v>0</v>
      </c>
      <c r="J2791">
        <f>IF(A2791="","",SUMIFS(BallByBall!$T$2:$T$501,BallByBall!$B$2:$B$501,A2791,BallByBall!$H$2:$H$501,B2791))</f>
        <v>0</v>
      </c>
      <c r="K2791">
        <f>IF(A2791="","",SUMIFS(BallByBall!$U$2:$U$501,BallByBall!$B$2:$B$501,A2791,BallByBall!$P$2:$P$501,B2791))</f>
        <v>0</v>
      </c>
      <c r="L2791">
        <f>IF(A2791="","",SUMIFS(BallByBall!$V$2:$V$501,BallByBall!$B$2:$B$501,A2791,BallByBall!$P$2:$P$501,B2791))</f>
        <v>0</v>
      </c>
      <c r="M2791">
        <f>IF(A2791="","",SUMIFS(BallByBall!$W$2:$W$501,BallByBall!$B$2:$B$501,A2791,BallByBall!$P$2:$P$501,B2791))</f>
        <v>0</v>
      </c>
      <c r="N2791">
        <f>IF(A2791="","",SUMIFS(BallByBall!$X$2:$X$501,BallByBall!$B$2:$B$501,A2791,BallByBall!$P$2:$P$501,B2791))</f>
        <v>0</v>
      </c>
      <c r="O2791">
        <f>IF(A2791="","",SUMIFS(OverSummary!$G$2:$G$101,OverSummary!$A$2:$A$101,A2791,OverSummary!$D$2:$D$101,B2791))</f>
        <v>0</v>
      </c>
      <c r="P2791">
        <f>IF(A2791="","",G2791*Rules!$B$13+H2791*Rules!$B$14+I2791*Rules!$B$15)</f>
        <v>0</v>
      </c>
      <c r="Q2791">
        <f>IF(A2791="","",IF(G2791&gt;=100,Rules!$B$18,IF(G2791&gt;=50,Rules!$B$17,IF(G2791&gt;=30,Rules!$B$16,0)))+IF(AND(F2791=1,D2791&lt;&gt;"BWL",G2791=0),Rules!$B$27,0))</f>
        <v>0</v>
      </c>
      <c r="R2791">
        <f>IF(A2791="","",J2791*Rules!$B$19+O2791*Rules!$B$22)</f>
        <v>0</v>
      </c>
      <c r="S2791">
        <f>IF(A2791="","",IF(J2791&gt;=4,Rules!$B$21,IF(J2791&gt;=3,Rules!$B$20,0)))</f>
        <v>0</v>
      </c>
      <c r="T2791">
        <f>IF(A2791="","",K2791*Rules!$B$23+L2791*Rules!$B$24+M2791*Rules!$B$25+N2791*Rules!$B$26)</f>
        <v>0</v>
      </c>
      <c r="U2791">
        <f t="shared" si="43"/>
        <v>0</v>
      </c>
    </row>
    <row r="2792" spans="1:21" x14ac:dyDescent="0.2">
      <c r="A2792" t="str">
        <f>MatchSquad!A2792</f>
        <v>M056</v>
      </c>
      <c r="B2792" t="str">
        <f>MatchSquad!B2792</f>
        <v>P241</v>
      </c>
      <c r="C2792" t="str">
        <f>MatchSquad!C2792</f>
        <v>Nitish Kumar Reddy</v>
      </c>
      <c r="D2792" t="str">
        <f>MatchSquad!D2792</f>
        <v>AR</v>
      </c>
      <c r="E2792" t="str">
        <f>MatchSquad!E2792</f>
        <v>SRH</v>
      </c>
      <c r="F2792">
        <f>MatchSquad!G2792</f>
        <v>0</v>
      </c>
      <c r="G2792">
        <f>IF(A2792="","",SUMIFS(BallByBall!$I$2:$I$501,BallByBall!$B$2:$B$501,A2792,BallByBall!$F$2:$F$501,B2792))</f>
        <v>0</v>
      </c>
      <c r="H2792">
        <f>IF(A2792="","",COUNTIFS(BallByBall!$B$2:$B$501,A2792,BallByBall!$F$2:$F$501,B2792,BallByBall!$Q$2:$Q$501,1))</f>
        <v>0</v>
      </c>
      <c r="I2792">
        <f>IF(A2792="","",COUNTIFS(BallByBall!$B$2:$B$501,A2792,BallByBall!$F$2:$F$501,B2792,BallByBall!$R$2:$R$501,1))</f>
        <v>0</v>
      </c>
      <c r="J2792">
        <f>IF(A2792="","",SUMIFS(BallByBall!$T$2:$T$501,BallByBall!$B$2:$B$501,A2792,BallByBall!$H$2:$H$501,B2792))</f>
        <v>0</v>
      </c>
      <c r="K2792">
        <f>IF(A2792="","",SUMIFS(BallByBall!$U$2:$U$501,BallByBall!$B$2:$B$501,A2792,BallByBall!$P$2:$P$501,B2792))</f>
        <v>0</v>
      </c>
      <c r="L2792">
        <f>IF(A2792="","",SUMIFS(BallByBall!$V$2:$V$501,BallByBall!$B$2:$B$501,A2792,BallByBall!$P$2:$P$501,B2792))</f>
        <v>0</v>
      </c>
      <c r="M2792">
        <f>IF(A2792="","",SUMIFS(BallByBall!$W$2:$W$501,BallByBall!$B$2:$B$501,A2792,BallByBall!$P$2:$P$501,B2792))</f>
        <v>0</v>
      </c>
      <c r="N2792">
        <f>IF(A2792="","",SUMIFS(BallByBall!$X$2:$X$501,BallByBall!$B$2:$B$501,A2792,BallByBall!$P$2:$P$501,B2792))</f>
        <v>0</v>
      </c>
      <c r="O2792">
        <f>IF(A2792="","",SUMIFS(OverSummary!$G$2:$G$101,OverSummary!$A$2:$A$101,A2792,OverSummary!$D$2:$D$101,B2792))</f>
        <v>0</v>
      </c>
      <c r="P2792">
        <f>IF(A2792="","",G2792*Rules!$B$13+H2792*Rules!$B$14+I2792*Rules!$B$15)</f>
        <v>0</v>
      </c>
      <c r="Q2792">
        <f>IF(A2792="","",IF(G2792&gt;=100,Rules!$B$18,IF(G2792&gt;=50,Rules!$B$17,IF(G2792&gt;=30,Rules!$B$16,0)))+IF(AND(F2792=1,D2792&lt;&gt;"BWL",G2792=0),Rules!$B$27,0))</f>
        <v>0</v>
      </c>
      <c r="R2792">
        <f>IF(A2792="","",J2792*Rules!$B$19+O2792*Rules!$B$22)</f>
        <v>0</v>
      </c>
      <c r="S2792">
        <f>IF(A2792="","",IF(J2792&gt;=4,Rules!$B$21,IF(J2792&gt;=3,Rules!$B$20,0)))</f>
        <v>0</v>
      </c>
      <c r="T2792">
        <f>IF(A2792="","",K2792*Rules!$B$23+L2792*Rules!$B$24+M2792*Rules!$B$25+N2792*Rules!$B$26)</f>
        <v>0</v>
      </c>
      <c r="U2792">
        <f t="shared" si="43"/>
        <v>0</v>
      </c>
    </row>
    <row r="2793" spans="1:21" x14ac:dyDescent="0.2">
      <c r="A2793" t="str">
        <f>MatchSquad!A2793</f>
        <v>M056</v>
      </c>
      <c r="B2793" t="str">
        <f>MatchSquad!B2793</f>
        <v>P242</v>
      </c>
      <c r="C2793" t="str">
        <f>MatchSquad!C2793</f>
        <v>Pat Cummins</v>
      </c>
      <c r="D2793" t="str">
        <f>MatchSquad!D2793</f>
        <v>BWL</v>
      </c>
      <c r="E2793" t="str">
        <f>MatchSquad!E2793</f>
        <v>SRH</v>
      </c>
      <c r="F2793">
        <f>MatchSquad!G2793</f>
        <v>0</v>
      </c>
      <c r="G2793">
        <f>IF(A2793="","",SUMIFS(BallByBall!$I$2:$I$501,BallByBall!$B$2:$B$501,A2793,BallByBall!$F$2:$F$501,B2793))</f>
        <v>0</v>
      </c>
      <c r="H2793">
        <f>IF(A2793="","",COUNTIFS(BallByBall!$B$2:$B$501,A2793,BallByBall!$F$2:$F$501,B2793,BallByBall!$Q$2:$Q$501,1))</f>
        <v>0</v>
      </c>
      <c r="I2793">
        <f>IF(A2793="","",COUNTIFS(BallByBall!$B$2:$B$501,A2793,BallByBall!$F$2:$F$501,B2793,BallByBall!$R$2:$R$501,1))</f>
        <v>0</v>
      </c>
      <c r="J2793">
        <f>IF(A2793="","",SUMIFS(BallByBall!$T$2:$T$501,BallByBall!$B$2:$B$501,A2793,BallByBall!$H$2:$H$501,B2793))</f>
        <v>0</v>
      </c>
      <c r="K2793">
        <f>IF(A2793="","",SUMIFS(BallByBall!$U$2:$U$501,BallByBall!$B$2:$B$501,A2793,BallByBall!$P$2:$P$501,B2793))</f>
        <v>0</v>
      </c>
      <c r="L2793">
        <f>IF(A2793="","",SUMIFS(BallByBall!$V$2:$V$501,BallByBall!$B$2:$B$501,A2793,BallByBall!$P$2:$P$501,B2793))</f>
        <v>0</v>
      </c>
      <c r="M2793">
        <f>IF(A2793="","",SUMIFS(BallByBall!$W$2:$W$501,BallByBall!$B$2:$B$501,A2793,BallByBall!$P$2:$P$501,B2793))</f>
        <v>0</v>
      </c>
      <c r="N2793">
        <f>IF(A2793="","",SUMIFS(BallByBall!$X$2:$X$501,BallByBall!$B$2:$B$501,A2793,BallByBall!$P$2:$P$501,B2793))</f>
        <v>0</v>
      </c>
      <c r="O2793">
        <f>IF(A2793="","",SUMIFS(OverSummary!$G$2:$G$101,OverSummary!$A$2:$A$101,A2793,OverSummary!$D$2:$D$101,B2793))</f>
        <v>0</v>
      </c>
      <c r="P2793">
        <f>IF(A2793="","",G2793*Rules!$B$13+H2793*Rules!$B$14+I2793*Rules!$B$15)</f>
        <v>0</v>
      </c>
      <c r="Q2793">
        <f>IF(A2793="","",IF(G2793&gt;=100,Rules!$B$18,IF(G2793&gt;=50,Rules!$B$17,IF(G2793&gt;=30,Rules!$B$16,0)))+IF(AND(F2793=1,D2793&lt;&gt;"BWL",G2793=0),Rules!$B$27,0))</f>
        <v>0</v>
      </c>
      <c r="R2793">
        <f>IF(A2793="","",J2793*Rules!$B$19+O2793*Rules!$B$22)</f>
        <v>0</v>
      </c>
      <c r="S2793">
        <f>IF(A2793="","",IF(J2793&gt;=4,Rules!$B$21,IF(J2793&gt;=3,Rules!$B$20,0)))</f>
        <v>0</v>
      </c>
      <c r="T2793">
        <f>IF(A2793="","",K2793*Rules!$B$23+L2793*Rules!$B$24+M2793*Rules!$B$25+N2793*Rules!$B$26)</f>
        <v>0</v>
      </c>
      <c r="U2793">
        <f t="shared" si="43"/>
        <v>0</v>
      </c>
    </row>
    <row r="2794" spans="1:21" x14ac:dyDescent="0.2">
      <c r="A2794" t="str">
        <f>MatchSquad!A2794</f>
        <v>M056</v>
      </c>
      <c r="B2794" t="str">
        <f>MatchSquad!B2794</f>
        <v>P243</v>
      </c>
      <c r="C2794" t="str">
        <f>MatchSquad!C2794</f>
        <v>Zeeshan Ansari</v>
      </c>
      <c r="D2794" t="str">
        <f>MatchSquad!D2794</f>
        <v>BWL</v>
      </c>
      <c r="E2794" t="str">
        <f>MatchSquad!E2794</f>
        <v>SRH</v>
      </c>
      <c r="F2794">
        <f>MatchSquad!G2794</f>
        <v>0</v>
      </c>
      <c r="G2794">
        <f>IF(A2794="","",SUMIFS(BallByBall!$I$2:$I$501,BallByBall!$B$2:$B$501,A2794,BallByBall!$F$2:$F$501,B2794))</f>
        <v>0</v>
      </c>
      <c r="H2794">
        <f>IF(A2794="","",COUNTIFS(BallByBall!$B$2:$B$501,A2794,BallByBall!$F$2:$F$501,B2794,BallByBall!$Q$2:$Q$501,1))</f>
        <v>0</v>
      </c>
      <c r="I2794">
        <f>IF(A2794="","",COUNTIFS(BallByBall!$B$2:$B$501,A2794,BallByBall!$F$2:$F$501,B2794,BallByBall!$R$2:$R$501,1))</f>
        <v>0</v>
      </c>
      <c r="J2794">
        <f>IF(A2794="","",SUMIFS(BallByBall!$T$2:$T$501,BallByBall!$B$2:$B$501,A2794,BallByBall!$H$2:$H$501,B2794))</f>
        <v>0</v>
      </c>
      <c r="K2794">
        <f>IF(A2794="","",SUMIFS(BallByBall!$U$2:$U$501,BallByBall!$B$2:$B$501,A2794,BallByBall!$P$2:$P$501,B2794))</f>
        <v>0</v>
      </c>
      <c r="L2794">
        <f>IF(A2794="","",SUMIFS(BallByBall!$V$2:$V$501,BallByBall!$B$2:$B$501,A2794,BallByBall!$P$2:$P$501,B2794))</f>
        <v>0</v>
      </c>
      <c r="M2794">
        <f>IF(A2794="","",SUMIFS(BallByBall!$W$2:$W$501,BallByBall!$B$2:$B$501,A2794,BallByBall!$P$2:$P$501,B2794))</f>
        <v>0</v>
      </c>
      <c r="N2794">
        <f>IF(A2794="","",SUMIFS(BallByBall!$X$2:$X$501,BallByBall!$B$2:$B$501,A2794,BallByBall!$P$2:$P$501,B2794))</f>
        <v>0</v>
      </c>
      <c r="O2794">
        <f>IF(A2794="","",SUMIFS(OverSummary!$G$2:$G$101,OverSummary!$A$2:$A$101,A2794,OverSummary!$D$2:$D$101,B2794))</f>
        <v>0</v>
      </c>
      <c r="P2794">
        <f>IF(A2794="","",G2794*Rules!$B$13+H2794*Rules!$B$14+I2794*Rules!$B$15)</f>
        <v>0</v>
      </c>
      <c r="Q2794">
        <f>IF(A2794="","",IF(G2794&gt;=100,Rules!$B$18,IF(G2794&gt;=50,Rules!$B$17,IF(G2794&gt;=30,Rules!$B$16,0)))+IF(AND(F2794=1,D2794&lt;&gt;"BWL",G2794=0),Rules!$B$27,0))</f>
        <v>0</v>
      </c>
      <c r="R2794">
        <f>IF(A2794="","",J2794*Rules!$B$19+O2794*Rules!$B$22)</f>
        <v>0</v>
      </c>
      <c r="S2794">
        <f>IF(A2794="","",IF(J2794&gt;=4,Rules!$B$21,IF(J2794&gt;=3,Rules!$B$20,0)))</f>
        <v>0</v>
      </c>
      <c r="T2794">
        <f>IF(A2794="","",K2794*Rules!$B$23+L2794*Rules!$B$24+M2794*Rules!$B$25+N2794*Rules!$B$26)</f>
        <v>0</v>
      </c>
      <c r="U2794">
        <f t="shared" si="43"/>
        <v>0</v>
      </c>
    </row>
    <row r="2795" spans="1:21" x14ac:dyDescent="0.2">
      <c r="A2795" t="str">
        <f>MatchSquad!A2795</f>
        <v>M056</v>
      </c>
      <c r="B2795" t="str">
        <f>MatchSquad!B2795</f>
        <v>P244</v>
      </c>
      <c r="C2795" t="str">
        <f>MatchSquad!C2795</f>
        <v>Jaydev Unadkat</v>
      </c>
      <c r="D2795" t="str">
        <f>MatchSquad!D2795</f>
        <v>BWL</v>
      </c>
      <c r="E2795" t="str">
        <f>MatchSquad!E2795</f>
        <v>SRH</v>
      </c>
      <c r="F2795">
        <f>MatchSquad!G2795</f>
        <v>0</v>
      </c>
      <c r="G2795">
        <f>IF(A2795="","",SUMIFS(BallByBall!$I$2:$I$501,BallByBall!$B$2:$B$501,A2795,BallByBall!$F$2:$F$501,B2795))</f>
        <v>0</v>
      </c>
      <c r="H2795">
        <f>IF(A2795="","",COUNTIFS(BallByBall!$B$2:$B$501,A2795,BallByBall!$F$2:$F$501,B2795,BallByBall!$Q$2:$Q$501,1))</f>
        <v>0</v>
      </c>
      <c r="I2795">
        <f>IF(A2795="","",COUNTIFS(BallByBall!$B$2:$B$501,A2795,BallByBall!$F$2:$F$501,B2795,BallByBall!$R$2:$R$501,1))</f>
        <v>0</v>
      </c>
      <c r="J2795">
        <f>IF(A2795="","",SUMIFS(BallByBall!$T$2:$T$501,BallByBall!$B$2:$B$501,A2795,BallByBall!$H$2:$H$501,B2795))</f>
        <v>0</v>
      </c>
      <c r="K2795">
        <f>IF(A2795="","",SUMIFS(BallByBall!$U$2:$U$501,BallByBall!$B$2:$B$501,A2795,BallByBall!$P$2:$P$501,B2795))</f>
        <v>0</v>
      </c>
      <c r="L2795">
        <f>IF(A2795="","",SUMIFS(BallByBall!$V$2:$V$501,BallByBall!$B$2:$B$501,A2795,BallByBall!$P$2:$P$501,B2795))</f>
        <v>0</v>
      </c>
      <c r="M2795">
        <f>IF(A2795="","",SUMIFS(BallByBall!$W$2:$W$501,BallByBall!$B$2:$B$501,A2795,BallByBall!$P$2:$P$501,B2795))</f>
        <v>0</v>
      </c>
      <c r="N2795">
        <f>IF(A2795="","",SUMIFS(BallByBall!$X$2:$X$501,BallByBall!$B$2:$B$501,A2795,BallByBall!$P$2:$P$501,B2795))</f>
        <v>0</v>
      </c>
      <c r="O2795">
        <f>IF(A2795="","",SUMIFS(OverSummary!$G$2:$G$101,OverSummary!$A$2:$A$101,A2795,OverSummary!$D$2:$D$101,B2795))</f>
        <v>0</v>
      </c>
      <c r="P2795">
        <f>IF(A2795="","",G2795*Rules!$B$13+H2795*Rules!$B$14+I2795*Rules!$B$15)</f>
        <v>0</v>
      </c>
      <c r="Q2795">
        <f>IF(A2795="","",IF(G2795&gt;=100,Rules!$B$18,IF(G2795&gt;=50,Rules!$B$17,IF(G2795&gt;=30,Rules!$B$16,0)))+IF(AND(F2795=1,D2795&lt;&gt;"BWL",G2795=0),Rules!$B$27,0))</f>
        <v>0</v>
      </c>
      <c r="R2795">
        <f>IF(A2795="","",J2795*Rules!$B$19+O2795*Rules!$B$22)</f>
        <v>0</v>
      </c>
      <c r="S2795">
        <f>IF(A2795="","",IF(J2795&gt;=4,Rules!$B$21,IF(J2795&gt;=3,Rules!$B$20,0)))</f>
        <v>0</v>
      </c>
      <c r="T2795">
        <f>IF(A2795="","",K2795*Rules!$B$23+L2795*Rules!$B$24+M2795*Rules!$B$25+N2795*Rules!$B$26)</f>
        <v>0</v>
      </c>
      <c r="U2795">
        <f t="shared" si="43"/>
        <v>0</v>
      </c>
    </row>
    <row r="2796" spans="1:21" x14ac:dyDescent="0.2">
      <c r="A2796" t="str">
        <f>MatchSquad!A2796</f>
        <v>M056</v>
      </c>
      <c r="B2796" t="str">
        <f>MatchSquad!B2796</f>
        <v>P245</v>
      </c>
      <c r="C2796" t="str">
        <f>MatchSquad!C2796</f>
        <v>Eshan Malinga</v>
      </c>
      <c r="D2796" t="str">
        <f>MatchSquad!D2796</f>
        <v>BWL</v>
      </c>
      <c r="E2796" t="str">
        <f>MatchSquad!E2796</f>
        <v>SRH</v>
      </c>
      <c r="F2796">
        <f>MatchSquad!G2796</f>
        <v>0</v>
      </c>
      <c r="G2796">
        <f>IF(A2796="","",SUMIFS(BallByBall!$I$2:$I$501,BallByBall!$B$2:$B$501,A2796,BallByBall!$F$2:$F$501,B2796))</f>
        <v>0</v>
      </c>
      <c r="H2796">
        <f>IF(A2796="","",COUNTIFS(BallByBall!$B$2:$B$501,A2796,BallByBall!$F$2:$F$501,B2796,BallByBall!$Q$2:$Q$501,1))</f>
        <v>0</v>
      </c>
      <c r="I2796">
        <f>IF(A2796="","",COUNTIFS(BallByBall!$B$2:$B$501,A2796,BallByBall!$F$2:$F$501,B2796,BallByBall!$R$2:$R$501,1))</f>
        <v>0</v>
      </c>
      <c r="J2796">
        <f>IF(A2796="","",SUMIFS(BallByBall!$T$2:$T$501,BallByBall!$B$2:$B$501,A2796,BallByBall!$H$2:$H$501,B2796))</f>
        <v>0</v>
      </c>
      <c r="K2796">
        <f>IF(A2796="","",SUMIFS(BallByBall!$U$2:$U$501,BallByBall!$B$2:$B$501,A2796,BallByBall!$P$2:$P$501,B2796))</f>
        <v>0</v>
      </c>
      <c r="L2796">
        <f>IF(A2796="","",SUMIFS(BallByBall!$V$2:$V$501,BallByBall!$B$2:$B$501,A2796,BallByBall!$P$2:$P$501,B2796))</f>
        <v>0</v>
      </c>
      <c r="M2796">
        <f>IF(A2796="","",SUMIFS(BallByBall!$W$2:$W$501,BallByBall!$B$2:$B$501,A2796,BallByBall!$P$2:$P$501,B2796))</f>
        <v>0</v>
      </c>
      <c r="N2796">
        <f>IF(A2796="","",SUMIFS(BallByBall!$X$2:$X$501,BallByBall!$B$2:$B$501,A2796,BallByBall!$P$2:$P$501,B2796))</f>
        <v>0</v>
      </c>
      <c r="O2796">
        <f>IF(A2796="","",SUMIFS(OverSummary!$G$2:$G$101,OverSummary!$A$2:$A$101,A2796,OverSummary!$D$2:$D$101,B2796))</f>
        <v>0</v>
      </c>
      <c r="P2796">
        <f>IF(A2796="","",G2796*Rules!$B$13+H2796*Rules!$B$14+I2796*Rules!$B$15)</f>
        <v>0</v>
      </c>
      <c r="Q2796">
        <f>IF(A2796="","",IF(G2796&gt;=100,Rules!$B$18,IF(G2796&gt;=50,Rules!$B$17,IF(G2796&gt;=30,Rules!$B$16,0)))+IF(AND(F2796=1,D2796&lt;&gt;"BWL",G2796=0),Rules!$B$27,0))</f>
        <v>0</v>
      </c>
      <c r="R2796">
        <f>IF(A2796="","",J2796*Rules!$B$19+O2796*Rules!$B$22)</f>
        <v>0</v>
      </c>
      <c r="S2796">
        <f>IF(A2796="","",IF(J2796&gt;=4,Rules!$B$21,IF(J2796&gt;=3,Rules!$B$20,0)))</f>
        <v>0</v>
      </c>
      <c r="T2796">
        <f>IF(A2796="","",K2796*Rules!$B$23+L2796*Rules!$B$24+M2796*Rules!$B$25+N2796*Rules!$B$26)</f>
        <v>0</v>
      </c>
      <c r="U2796">
        <f t="shared" si="43"/>
        <v>0</v>
      </c>
    </row>
    <row r="2797" spans="1:21" x14ac:dyDescent="0.2">
      <c r="A2797" t="str">
        <f>MatchSquad!A2797</f>
        <v>M056</v>
      </c>
      <c r="B2797" t="str">
        <f>MatchSquad!B2797</f>
        <v>P246</v>
      </c>
      <c r="C2797" t="str">
        <f>MatchSquad!C2797</f>
        <v>Sakib Hussain</v>
      </c>
      <c r="D2797" t="str">
        <f>MatchSquad!D2797</f>
        <v>BWL</v>
      </c>
      <c r="E2797" t="str">
        <f>MatchSquad!E2797</f>
        <v>SRH</v>
      </c>
      <c r="F2797">
        <f>MatchSquad!G2797</f>
        <v>0</v>
      </c>
      <c r="G2797">
        <f>IF(A2797="","",SUMIFS(BallByBall!$I$2:$I$501,BallByBall!$B$2:$B$501,A2797,BallByBall!$F$2:$F$501,B2797))</f>
        <v>0</v>
      </c>
      <c r="H2797">
        <f>IF(A2797="","",COUNTIFS(BallByBall!$B$2:$B$501,A2797,BallByBall!$F$2:$F$501,B2797,BallByBall!$Q$2:$Q$501,1))</f>
        <v>0</v>
      </c>
      <c r="I2797">
        <f>IF(A2797="","",COUNTIFS(BallByBall!$B$2:$B$501,A2797,BallByBall!$F$2:$F$501,B2797,BallByBall!$R$2:$R$501,1))</f>
        <v>0</v>
      </c>
      <c r="J2797">
        <f>IF(A2797="","",SUMIFS(BallByBall!$T$2:$T$501,BallByBall!$B$2:$B$501,A2797,BallByBall!$H$2:$H$501,B2797))</f>
        <v>0</v>
      </c>
      <c r="K2797">
        <f>IF(A2797="","",SUMIFS(BallByBall!$U$2:$U$501,BallByBall!$B$2:$B$501,A2797,BallByBall!$P$2:$P$501,B2797))</f>
        <v>0</v>
      </c>
      <c r="L2797">
        <f>IF(A2797="","",SUMIFS(BallByBall!$V$2:$V$501,BallByBall!$B$2:$B$501,A2797,BallByBall!$P$2:$P$501,B2797))</f>
        <v>0</v>
      </c>
      <c r="M2797">
        <f>IF(A2797="","",SUMIFS(BallByBall!$W$2:$W$501,BallByBall!$B$2:$B$501,A2797,BallByBall!$P$2:$P$501,B2797))</f>
        <v>0</v>
      </c>
      <c r="N2797">
        <f>IF(A2797="","",SUMIFS(BallByBall!$X$2:$X$501,BallByBall!$B$2:$B$501,A2797,BallByBall!$P$2:$P$501,B2797))</f>
        <v>0</v>
      </c>
      <c r="O2797">
        <f>IF(A2797="","",SUMIFS(OverSummary!$G$2:$G$101,OverSummary!$A$2:$A$101,A2797,OverSummary!$D$2:$D$101,B2797))</f>
        <v>0</v>
      </c>
      <c r="P2797">
        <f>IF(A2797="","",G2797*Rules!$B$13+H2797*Rules!$B$14+I2797*Rules!$B$15)</f>
        <v>0</v>
      </c>
      <c r="Q2797">
        <f>IF(A2797="","",IF(G2797&gt;=100,Rules!$B$18,IF(G2797&gt;=50,Rules!$B$17,IF(G2797&gt;=30,Rules!$B$16,0)))+IF(AND(F2797=1,D2797&lt;&gt;"BWL",G2797=0),Rules!$B$27,0))</f>
        <v>0</v>
      </c>
      <c r="R2797">
        <f>IF(A2797="","",J2797*Rules!$B$19+O2797*Rules!$B$22)</f>
        <v>0</v>
      </c>
      <c r="S2797">
        <f>IF(A2797="","",IF(J2797&gt;=4,Rules!$B$21,IF(J2797&gt;=3,Rules!$B$20,0)))</f>
        <v>0</v>
      </c>
      <c r="T2797">
        <f>IF(A2797="","",K2797*Rules!$B$23+L2797*Rules!$B$24+M2797*Rules!$B$25+N2797*Rules!$B$26)</f>
        <v>0</v>
      </c>
      <c r="U2797">
        <f t="shared" si="43"/>
        <v>0</v>
      </c>
    </row>
    <row r="2798" spans="1:21" x14ac:dyDescent="0.2">
      <c r="A2798" t="str">
        <f>MatchSquad!A2798</f>
        <v>M056</v>
      </c>
      <c r="B2798" t="str">
        <f>MatchSquad!B2798</f>
        <v>P247</v>
      </c>
      <c r="C2798" t="str">
        <f>MatchSquad!C2798</f>
        <v>Onkar Tarmale</v>
      </c>
      <c r="D2798" t="str">
        <f>MatchSquad!D2798</f>
        <v>BWL</v>
      </c>
      <c r="E2798" t="str">
        <f>MatchSquad!E2798</f>
        <v>SRH</v>
      </c>
      <c r="F2798">
        <f>MatchSquad!G2798</f>
        <v>0</v>
      </c>
      <c r="G2798">
        <f>IF(A2798="","",SUMIFS(BallByBall!$I$2:$I$501,BallByBall!$B$2:$B$501,A2798,BallByBall!$F$2:$F$501,B2798))</f>
        <v>0</v>
      </c>
      <c r="H2798">
        <f>IF(A2798="","",COUNTIFS(BallByBall!$B$2:$B$501,A2798,BallByBall!$F$2:$F$501,B2798,BallByBall!$Q$2:$Q$501,1))</f>
        <v>0</v>
      </c>
      <c r="I2798">
        <f>IF(A2798="","",COUNTIFS(BallByBall!$B$2:$B$501,A2798,BallByBall!$F$2:$F$501,B2798,BallByBall!$R$2:$R$501,1))</f>
        <v>0</v>
      </c>
      <c r="J2798">
        <f>IF(A2798="","",SUMIFS(BallByBall!$T$2:$T$501,BallByBall!$B$2:$B$501,A2798,BallByBall!$H$2:$H$501,B2798))</f>
        <v>0</v>
      </c>
      <c r="K2798">
        <f>IF(A2798="","",SUMIFS(BallByBall!$U$2:$U$501,BallByBall!$B$2:$B$501,A2798,BallByBall!$P$2:$P$501,B2798))</f>
        <v>0</v>
      </c>
      <c r="L2798">
        <f>IF(A2798="","",SUMIFS(BallByBall!$V$2:$V$501,BallByBall!$B$2:$B$501,A2798,BallByBall!$P$2:$P$501,B2798))</f>
        <v>0</v>
      </c>
      <c r="M2798">
        <f>IF(A2798="","",SUMIFS(BallByBall!$W$2:$W$501,BallByBall!$B$2:$B$501,A2798,BallByBall!$P$2:$P$501,B2798))</f>
        <v>0</v>
      </c>
      <c r="N2798">
        <f>IF(A2798="","",SUMIFS(BallByBall!$X$2:$X$501,BallByBall!$B$2:$B$501,A2798,BallByBall!$P$2:$P$501,B2798))</f>
        <v>0</v>
      </c>
      <c r="O2798">
        <f>IF(A2798="","",SUMIFS(OverSummary!$G$2:$G$101,OverSummary!$A$2:$A$101,A2798,OverSummary!$D$2:$D$101,B2798))</f>
        <v>0</v>
      </c>
      <c r="P2798">
        <f>IF(A2798="","",G2798*Rules!$B$13+H2798*Rules!$B$14+I2798*Rules!$B$15)</f>
        <v>0</v>
      </c>
      <c r="Q2798">
        <f>IF(A2798="","",IF(G2798&gt;=100,Rules!$B$18,IF(G2798&gt;=50,Rules!$B$17,IF(G2798&gt;=30,Rules!$B$16,0)))+IF(AND(F2798=1,D2798&lt;&gt;"BWL",G2798=0),Rules!$B$27,0))</f>
        <v>0</v>
      </c>
      <c r="R2798">
        <f>IF(A2798="","",J2798*Rules!$B$19+O2798*Rules!$B$22)</f>
        <v>0</v>
      </c>
      <c r="S2798">
        <f>IF(A2798="","",IF(J2798&gt;=4,Rules!$B$21,IF(J2798&gt;=3,Rules!$B$20,0)))</f>
        <v>0</v>
      </c>
      <c r="T2798">
        <f>IF(A2798="","",K2798*Rules!$B$23+L2798*Rules!$B$24+M2798*Rules!$B$25+N2798*Rules!$B$26)</f>
        <v>0</v>
      </c>
      <c r="U2798">
        <f t="shared" si="43"/>
        <v>0</v>
      </c>
    </row>
    <row r="2799" spans="1:21" x14ac:dyDescent="0.2">
      <c r="A2799" t="str">
        <f>MatchSquad!A2799</f>
        <v>M056</v>
      </c>
      <c r="B2799" t="str">
        <f>MatchSquad!B2799</f>
        <v>P248</v>
      </c>
      <c r="C2799" t="str">
        <f>MatchSquad!C2799</f>
        <v>Amit Kumar</v>
      </c>
      <c r="D2799" t="str">
        <f>MatchSquad!D2799</f>
        <v>BWL</v>
      </c>
      <c r="E2799" t="str">
        <f>MatchSquad!E2799</f>
        <v>SRH</v>
      </c>
      <c r="F2799">
        <f>MatchSquad!G2799</f>
        <v>0</v>
      </c>
      <c r="G2799">
        <f>IF(A2799="","",SUMIFS(BallByBall!$I$2:$I$501,BallByBall!$B$2:$B$501,A2799,BallByBall!$F$2:$F$501,B2799))</f>
        <v>0</v>
      </c>
      <c r="H2799">
        <f>IF(A2799="","",COUNTIFS(BallByBall!$B$2:$B$501,A2799,BallByBall!$F$2:$F$501,B2799,BallByBall!$Q$2:$Q$501,1))</f>
        <v>0</v>
      </c>
      <c r="I2799">
        <f>IF(A2799="","",COUNTIFS(BallByBall!$B$2:$B$501,A2799,BallByBall!$F$2:$F$501,B2799,BallByBall!$R$2:$R$501,1))</f>
        <v>0</v>
      </c>
      <c r="J2799">
        <f>IF(A2799="","",SUMIFS(BallByBall!$T$2:$T$501,BallByBall!$B$2:$B$501,A2799,BallByBall!$H$2:$H$501,B2799))</f>
        <v>0</v>
      </c>
      <c r="K2799">
        <f>IF(A2799="","",SUMIFS(BallByBall!$U$2:$U$501,BallByBall!$B$2:$B$501,A2799,BallByBall!$P$2:$P$501,B2799))</f>
        <v>0</v>
      </c>
      <c r="L2799">
        <f>IF(A2799="","",SUMIFS(BallByBall!$V$2:$V$501,BallByBall!$B$2:$B$501,A2799,BallByBall!$P$2:$P$501,B2799))</f>
        <v>0</v>
      </c>
      <c r="M2799">
        <f>IF(A2799="","",SUMIFS(BallByBall!$W$2:$W$501,BallByBall!$B$2:$B$501,A2799,BallByBall!$P$2:$P$501,B2799))</f>
        <v>0</v>
      </c>
      <c r="N2799">
        <f>IF(A2799="","",SUMIFS(BallByBall!$X$2:$X$501,BallByBall!$B$2:$B$501,A2799,BallByBall!$P$2:$P$501,B2799))</f>
        <v>0</v>
      </c>
      <c r="O2799">
        <f>IF(A2799="","",SUMIFS(OverSummary!$G$2:$G$101,OverSummary!$A$2:$A$101,A2799,OverSummary!$D$2:$D$101,B2799))</f>
        <v>0</v>
      </c>
      <c r="P2799">
        <f>IF(A2799="","",G2799*Rules!$B$13+H2799*Rules!$B$14+I2799*Rules!$B$15)</f>
        <v>0</v>
      </c>
      <c r="Q2799">
        <f>IF(A2799="","",IF(G2799&gt;=100,Rules!$B$18,IF(G2799&gt;=50,Rules!$B$17,IF(G2799&gt;=30,Rules!$B$16,0)))+IF(AND(F2799=1,D2799&lt;&gt;"BWL",G2799=0),Rules!$B$27,0))</f>
        <v>0</v>
      </c>
      <c r="R2799">
        <f>IF(A2799="","",J2799*Rules!$B$19+O2799*Rules!$B$22)</f>
        <v>0</v>
      </c>
      <c r="S2799">
        <f>IF(A2799="","",IF(J2799&gt;=4,Rules!$B$21,IF(J2799&gt;=3,Rules!$B$20,0)))</f>
        <v>0</v>
      </c>
      <c r="T2799">
        <f>IF(A2799="","",K2799*Rules!$B$23+L2799*Rules!$B$24+M2799*Rules!$B$25+N2799*Rules!$B$26)</f>
        <v>0</v>
      </c>
      <c r="U2799">
        <f t="shared" si="43"/>
        <v>0</v>
      </c>
    </row>
    <row r="2800" spans="1:21" x14ac:dyDescent="0.2">
      <c r="A2800" t="str">
        <f>MatchSquad!A2800</f>
        <v>M056</v>
      </c>
      <c r="B2800" t="str">
        <f>MatchSquad!B2800</f>
        <v>P249</v>
      </c>
      <c r="C2800" t="str">
        <f>MatchSquad!C2800</f>
        <v>Praful Hinge</v>
      </c>
      <c r="D2800" t="str">
        <f>MatchSquad!D2800</f>
        <v>BWL</v>
      </c>
      <c r="E2800" t="str">
        <f>MatchSquad!E2800</f>
        <v>SRH</v>
      </c>
      <c r="F2800">
        <f>MatchSquad!G2800</f>
        <v>0</v>
      </c>
      <c r="G2800">
        <f>IF(A2800="","",SUMIFS(BallByBall!$I$2:$I$501,BallByBall!$B$2:$B$501,A2800,BallByBall!$F$2:$F$501,B2800))</f>
        <v>0</v>
      </c>
      <c r="H2800">
        <f>IF(A2800="","",COUNTIFS(BallByBall!$B$2:$B$501,A2800,BallByBall!$F$2:$F$501,B2800,BallByBall!$Q$2:$Q$501,1))</f>
        <v>0</v>
      </c>
      <c r="I2800">
        <f>IF(A2800="","",COUNTIFS(BallByBall!$B$2:$B$501,A2800,BallByBall!$F$2:$F$501,B2800,BallByBall!$R$2:$R$501,1))</f>
        <v>0</v>
      </c>
      <c r="J2800">
        <f>IF(A2800="","",SUMIFS(BallByBall!$T$2:$T$501,BallByBall!$B$2:$B$501,A2800,BallByBall!$H$2:$H$501,B2800))</f>
        <v>0</v>
      </c>
      <c r="K2800">
        <f>IF(A2800="","",SUMIFS(BallByBall!$U$2:$U$501,BallByBall!$B$2:$B$501,A2800,BallByBall!$P$2:$P$501,B2800))</f>
        <v>0</v>
      </c>
      <c r="L2800">
        <f>IF(A2800="","",SUMIFS(BallByBall!$V$2:$V$501,BallByBall!$B$2:$B$501,A2800,BallByBall!$P$2:$P$501,B2800))</f>
        <v>0</v>
      </c>
      <c r="M2800">
        <f>IF(A2800="","",SUMIFS(BallByBall!$W$2:$W$501,BallByBall!$B$2:$B$501,A2800,BallByBall!$P$2:$P$501,B2800))</f>
        <v>0</v>
      </c>
      <c r="N2800">
        <f>IF(A2800="","",SUMIFS(BallByBall!$X$2:$X$501,BallByBall!$B$2:$B$501,A2800,BallByBall!$P$2:$P$501,B2800))</f>
        <v>0</v>
      </c>
      <c r="O2800">
        <f>IF(A2800="","",SUMIFS(OverSummary!$G$2:$G$101,OverSummary!$A$2:$A$101,A2800,OverSummary!$D$2:$D$101,B2800))</f>
        <v>0</v>
      </c>
      <c r="P2800">
        <f>IF(A2800="","",G2800*Rules!$B$13+H2800*Rules!$B$14+I2800*Rules!$B$15)</f>
        <v>0</v>
      </c>
      <c r="Q2800">
        <f>IF(A2800="","",IF(G2800&gt;=100,Rules!$B$18,IF(G2800&gt;=50,Rules!$B$17,IF(G2800&gt;=30,Rules!$B$16,0)))+IF(AND(F2800=1,D2800&lt;&gt;"BWL",G2800=0),Rules!$B$27,0))</f>
        <v>0</v>
      </c>
      <c r="R2800">
        <f>IF(A2800="","",J2800*Rules!$B$19+O2800*Rules!$B$22)</f>
        <v>0</v>
      </c>
      <c r="S2800">
        <f>IF(A2800="","",IF(J2800&gt;=4,Rules!$B$21,IF(J2800&gt;=3,Rules!$B$20,0)))</f>
        <v>0</v>
      </c>
      <c r="T2800">
        <f>IF(A2800="","",K2800*Rules!$B$23+L2800*Rules!$B$24+M2800*Rules!$B$25+N2800*Rules!$B$26)</f>
        <v>0</v>
      </c>
      <c r="U2800">
        <f t="shared" si="43"/>
        <v>0</v>
      </c>
    </row>
    <row r="2801" spans="1:21" x14ac:dyDescent="0.2">
      <c r="A2801" t="str">
        <f>MatchSquad!A2801</f>
        <v>M056</v>
      </c>
      <c r="B2801" t="str">
        <f>MatchSquad!B2801</f>
        <v>P250</v>
      </c>
      <c r="C2801" t="str">
        <f>MatchSquad!C2801</f>
        <v>Shivam Mavi</v>
      </c>
      <c r="D2801" t="str">
        <f>MatchSquad!D2801</f>
        <v>BWL</v>
      </c>
      <c r="E2801" t="str">
        <f>MatchSquad!E2801</f>
        <v>SRH</v>
      </c>
      <c r="F2801">
        <f>MatchSquad!G2801</f>
        <v>0</v>
      </c>
      <c r="G2801">
        <f>IF(A2801="","",SUMIFS(BallByBall!$I$2:$I$501,BallByBall!$B$2:$B$501,A2801,BallByBall!$F$2:$F$501,B2801))</f>
        <v>0</v>
      </c>
      <c r="H2801">
        <f>IF(A2801="","",COUNTIFS(BallByBall!$B$2:$B$501,A2801,BallByBall!$F$2:$F$501,B2801,BallByBall!$Q$2:$Q$501,1))</f>
        <v>0</v>
      </c>
      <c r="I2801">
        <f>IF(A2801="","",COUNTIFS(BallByBall!$B$2:$B$501,A2801,BallByBall!$F$2:$F$501,B2801,BallByBall!$R$2:$R$501,1))</f>
        <v>0</v>
      </c>
      <c r="J2801">
        <f>IF(A2801="","",SUMIFS(BallByBall!$T$2:$T$501,BallByBall!$B$2:$B$501,A2801,BallByBall!$H$2:$H$501,B2801))</f>
        <v>0</v>
      </c>
      <c r="K2801">
        <f>IF(A2801="","",SUMIFS(BallByBall!$U$2:$U$501,BallByBall!$B$2:$B$501,A2801,BallByBall!$P$2:$P$501,B2801))</f>
        <v>0</v>
      </c>
      <c r="L2801">
        <f>IF(A2801="","",SUMIFS(BallByBall!$V$2:$V$501,BallByBall!$B$2:$B$501,A2801,BallByBall!$P$2:$P$501,B2801))</f>
        <v>0</v>
      </c>
      <c r="M2801">
        <f>IF(A2801="","",SUMIFS(BallByBall!$W$2:$W$501,BallByBall!$B$2:$B$501,A2801,BallByBall!$P$2:$P$501,B2801))</f>
        <v>0</v>
      </c>
      <c r="N2801">
        <f>IF(A2801="","",SUMIFS(BallByBall!$X$2:$X$501,BallByBall!$B$2:$B$501,A2801,BallByBall!$P$2:$P$501,B2801))</f>
        <v>0</v>
      </c>
      <c r="O2801">
        <f>IF(A2801="","",SUMIFS(OverSummary!$G$2:$G$101,OverSummary!$A$2:$A$101,A2801,OverSummary!$D$2:$D$101,B2801))</f>
        <v>0</v>
      </c>
      <c r="P2801">
        <f>IF(A2801="","",G2801*Rules!$B$13+H2801*Rules!$B$14+I2801*Rules!$B$15)</f>
        <v>0</v>
      </c>
      <c r="Q2801">
        <f>IF(A2801="","",IF(G2801&gt;=100,Rules!$B$18,IF(G2801&gt;=50,Rules!$B$17,IF(G2801&gt;=30,Rules!$B$16,0)))+IF(AND(F2801=1,D2801&lt;&gt;"BWL",G2801=0),Rules!$B$27,0))</f>
        <v>0</v>
      </c>
      <c r="R2801">
        <f>IF(A2801="","",J2801*Rules!$B$19+O2801*Rules!$B$22)</f>
        <v>0</v>
      </c>
      <c r="S2801">
        <f>IF(A2801="","",IF(J2801&gt;=4,Rules!$B$21,IF(J2801&gt;=3,Rules!$B$20,0)))</f>
        <v>0</v>
      </c>
      <c r="T2801">
        <f>IF(A2801="","",K2801*Rules!$B$23+L2801*Rules!$B$24+M2801*Rules!$B$25+N2801*Rules!$B$26)</f>
        <v>0</v>
      </c>
      <c r="U2801">
        <f t="shared" si="43"/>
        <v>0</v>
      </c>
    </row>
    <row r="2802" spans="1:21" x14ac:dyDescent="0.2">
      <c r="A2802" t="str">
        <f>MatchSquad!A2802</f>
        <v>M057</v>
      </c>
      <c r="B2802" t="str">
        <f>MatchSquad!B2802</f>
        <v>P201</v>
      </c>
      <c r="C2802" t="str">
        <f>MatchSquad!C2802</f>
        <v>Rajat Patidar</v>
      </c>
      <c r="D2802" t="str">
        <f>MatchSquad!D2802</f>
        <v>BAT</v>
      </c>
      <c r="E2802" t="str">
        <f>MatchSquad!E2802</f>
        <v>RCB</v>
      </c>
      <c r="F2802">
        <f>MatchSquad!G2802</f>
        <v>0</v>
      </c>
      <c r="G2802">
        <f>IF(A2802="","",SUMIFS(BallByBall!$I$2:$I$501,BallByBall!$B$2:$B$501,A2802,BallByBall!$F$2:$F$501,B2802))</f>
        <v>0</v>
      </c>
      <c r="H2802">
        <f>IF(A2802="","",COUNTIFS(BallByBall!$B$2:$B$501,A2802,BallByBall!$F$2:$F$501,B2802,BallByBall!$Q$2:$Q$501,1))</f>
        <v>0</v>
      </c>
      <c r="I2802">
        <f>IF(A2802="","",COUNTIFS(BallByBall!$B$2:$B$501,A2802,BallByBall!$F$2:$F$501,B2802,BallByBall!$R$2:$R$501,1))</f>
        <v>0</v>
      </c>
      <c r="J2802">
        <f>IF(A2802="","",SUMIFS(BallByBall!$T$2:$T$501,BallByBall!$B$2:$B$501,A2802,BallByBall!$H$2:$H$501,B2802))</f>
        <v>0</v>
      </c>
      <c r="K2802">
        <f>IF(A2802="","",SUMIFS(BallByBall!$U$2:$U$501,BallByBall!$B$2:$B$501,A2802,BallByBall!$P$2:$P$501,B2802))</f>
        <v>0</v>
      </c>
      <c r="L2802">
        <f>IF(A2802="","",SUMIFS(BallByBall!$V$2:$V$501,BallByBall!$B$2:$B$501,A2802,BallByBall!$P$2:$P$501,B2802))</f>
        <v>0</v>
      </c>
      <c r="M2802">
        <f>IF(A2802="","",SUMIFS(BallByBall!$W$2:$W$501,BallByBall!$B$2:$B$501,A2802,BallByBall!$P$2:$P$501,B2802))</f>
        <v>0</v>
      </c>
      <c r="N2802">
        <f>IF(A2802="","",SUMIFS(BallByBall!$X$2:$X$501,BallByBall!$B$2:$B$501,A2802,BallByBall!$P$2:$P$501,B2802))</f>
        <v>0</v>
      </c>
      <c r="O2802">
        <f>IF(A2802="","",SUMIFS(OverSummary!$G$2:$G$101,OverSummary!$A$2:$A$101,A2802,OverSummary!$D$2:$D$101,B2802))</f>
        <v>0</v>
      </c>
      <c r="P2802">
        <f>IF(A2802="","",G2802*Rules!$B$13+H2802*Rules!$B$14+I2802*Rules!$B$15)</f>
        <v>0</v>
      </c>
      <c r="Q2802">
        <f>IF(A2802="","",IF(G2802&gt;=100,Rules!$B$18,IF(G2802&gt;=50,Rules!$B$17,IF(G2802&gt;=30,Rules!$B$16,0)))+IF(AND(F2802=1,D2802&lt;&gt;"BWL",G2802=0),Rules!$B$27,0))</f>
        <v>0</v>
      </c>
      <c r="R2802">
        <f>IF(A2802="","",J2802*Rules!$B$19+O2802*Rules!$B$22)</f>
        <v>0</v>
      </c>
      <c r="S2802">
        <f>IF(A2802="","",IF(J2802&gt;=4,Rules!$B$21,IF(J2802&gt;=3,Rules!$B$20,0)))</f>
        <v>0</v>
      </c>
      <c r="T2802">
        <f>IF(A2802="","",K2802*Rules!$B$23+L2802*Rules!$B$24+M2802*Rules!$B$25+N2802*Rules!$B$26)</f>
        <v>0</v>
      </c>
      <c r="U2802">
        <f t="shared" si="43"/>
        <v>0</v>
      </c>
    </row>
    <row r="2803" spans="1:21" x14ac:dyDescent="0.2">
      <c r="A2803" t="str">
        <f>MatchSquad!A2803</f>
        <v>M057</v>
      </c>
      <c r="B2803" t="str">
        <f>MatchSquad!B2803</f>
        <v>P202</v>
      </c>
      <c r="C2803" t="str">
        <f>MatchSquad!C2803</f>
        <v>Devdutt Padikkal</v>
      </c>
      <c r="D2803" t="str">
        <f>MatchSquad!D2803</f>
        <v>BAT</v>
      </c>
      <c r="E2803" t="str">
        <f>MatchSquad!E2803</f>
        <v>RCB</v>
      </c>
      <c r="F2803">
        <f>MatchSquad!G2803</f>
        <v>0</v>
      </c>
      <c r="G2803">
        <f>IF(A2803="","",SUMIFS(BallByBall!$I$2:$I$501,BallByBall!$B$2:$B$501,A2803,BallByBall!$F$2:$F$501,B2803))</f>
        <v>0</v>
      </c>
      <c r="H2803">
        <f>IF(A2803="","",COUNTIFS(BallByBall!$B$2:$B$501,A2803,BallByBall!$F$2:$F$501,B2803,BallByBall!$Q$2:$Q$501,1))</f>
        <v>0</v>
      </c>
      <c r="I2803">
        <f>IF(A2803="","",COUNTIFS(BallByBall!$B$2:$B$501,A2803,BallByBall!$F$2:$F$501,B2803,BallByBall!$R$2:$R$501,1))</f>
        <v>0</v>
      </c>
      <c r="J2803">
        <f>IF(A2803="","",SUMIFS(BallByBall!$T$2:$T$501,BallByBall!$B$2:$B$501,A2803,BallByBall!$H$2:$H$501,B2803))</f>
        <v>0</v>
      </c>
      <c r="K2803">
        <f>IF(A2803="","",SUMIFS(BallByBall!$U$2:$U$501,BallByBall!$B$2:$B$501,A2803,BallByBall!$P$2:$P$501,B2803))</f>
        <v>0</v>
      </c>
      <c r="L2803">
        <f>IF(A2803="","",SUMIFS(BallByBall!$V$2:$V$501,BallByBall!$B$2:$B$501,A2803,BallByBall!$P$2:$P$501,B2803))</f>
        <v>0</v>
      </c>
      <c r="M2803">
        <f>IF(A2803="","",SUMIFS(BallByBall!$W$2:$W$501,BallByBall!$B$2:$B$501,A2803,BallByBall!$P$2:$P$501,B2803))</f>
        <v>0</v>
      </c>
      <c r="N2803">
        <f>IF(A2803="","",SUMIFS(BallByBall!$X$2:$X$501,BallByBall!$B$2:$B$501,A2803,BallByBall!$P$2:$P$501,B2803))</f>
        <v>0</v>
      </c>
      <c r="O2803">
        <f>IF(A2803="","",SUMIFS(OverSummary!$G$2:$G$101,OverSummary!$A$2:$A$101,A2803,OverSummary!$D$2:$D$101,B2803))</f>
        <v>0</v>
      </c>
      <c r="P2803">
        <f>IF(A2803="","",G2803*Rules!$B$13+H2803*Rules!$B$14+I2803*Rules!$B$15)</f>
        <v>0</v>
      </c>
      <c r="Q2803">
        <f>IF(A2803="","",IF(G2803&gt;=100,Rules!$B$18,IF(G2803&gt;=50,Rules!$B$17,IF(G2803&gt;=30,Rules!$B$16,0)))+IF(AND(F2803=1,D2803&lt;&gt;"BWL",G2803=0),Rules!$B$27,0))</f>
        <v>0</v>
      </c>
      <c r="R2803">
        <f>IF(A2803="","",J2803*Rules!$B$19+O2803*Rules!$B$22)</f>
        <v>0</v>
      </c>
      <c r="S2803">
        <f>IF(A2803="","",IF(J2803&gt;=4,Rules!$B$21,IF(J2803&gt;=3,Rules!$B$20,0)))</f>
        <v>0</v>
      </c>
      <c r="T2803">
        <f>IF(A2803="","",K2803*Rules!$B$23+L2803*Rules!$B$24+M2803*Rules!$B$25+N2803*Rules!$B$26)</f>
        <v>0</v>
      </c>
      <c r="U2803">
        <f t="shared" si="43"/>
        <v>0</v>
      </c>
    </row>
    <row r="2804" spans="1:21" x14ac:dyDescent="0.2">
      <c r="A2804" t="str">
        <f>MatchSquad!A2804</f>
        <v>M057</v>
      </c>
      <c r="B2804" t="str">
        <f>MatchSquad!B2804</f>
        <v>P203</v>
      </c>
      <c r="C2804" t="str">
        <f>MatchSquad!C2804</f>
        <v>Virat Kohli</v>
      </c>
      <c r="D2804" t="str">
        <f>MatchSquad!D2804</f>
        <v>BAT</v>
      </c>
      <c r="E2804" t="str">
        <f>MatchSquad!E2804</f>
        <v>RCB</v>
      </c>
      <c r="F2804">
        <f>MatchSquad!G2804</f>
        <v>0</v>
      </c>
      <c r="G2804">
        <f>IF(A2804="","",SUMIFS(BallByBall!$I$2:$I$501,BallByBall!$B$2:$B$501,A2804,BallByBall!$F$2:$F$501,B2804))</f>
        <v>0</v>
      </c>
      <c r="H2804">
        <f>IF(A2804="","",COUNTIFS(BallByBall!$B$2:$B$501,A2804,BallByBall!$F$2:$F$501,B2804,BallByBall!$Q$2:$Q$501,1))</f>
        <v>0</v>
      </c>
      <c r="I2804">
        <f>IF(A2804="","",COUNTIFS(BallByBall!$B$2:$B$501,A2804,BallByBall!$F$2:$F$501,B2804,BallByBall!$R$2:$R$501,1))</f>
        <v>0</v>
      </c>
      <c r="J2804">
        <f>IF(A2804="","",SUMIFS(BallByBall!$T$2:$T$501,BallByBall!$B$2:$B$501,A2804,BallByBall!$H$2:$H$501,B2804))</f>
        <v>0</v>
      </c>
      <c r="K2804">
        <f>IF(A2804="","",SUMIFS(BallByBall!$U$2:$U$501,BallByBall!$B$2:$B$501,A2804,BallByBall!$P$2:$P$501,B2804))</f>
        <v>0</v>
      </c>
      <c r="L2804">
        <f>IF(A2804="","",SUMIFS(BallByBall!$V$2:$V$501,BallByBall!$B$2:$B$501,A2804,BallByBall!$P$2:$P$501,B2804))</f>
        <v>0</v>
      </c>
      <c r="M2804">
        <f>IF(A2804="","",SUMIFS(BallByBall!$W$2:$W$501,BallByBall!$B$2:$B$501,A2804,BallByBall!$P$2:$P$501,B2804))</f>
        <v>0</v>
      </c>
      <c r="N2804">
        <f>IF(A2804="","",SUMIFS(BallByBall!$X$2:$X$501,BallByBall!$B$2:$B$501,A2804,BallByBall!$P$2:$P$501,B2804))</f>
        <v>0</v>
      </c>
      <c r="O2804">
        <f>IF(A2804="","",SUMIFS(OverSummary!$G$2:$G$101,OverSummary!$A$2:$A$101,A2804,OverSummary!$D$2:$D$101,B2804))</f>
        <v>0</v>
      </c>
      <c r="P2804">
        <f>IF(A2804="","",G2804*Rules!$B$13+H2804*Rules!$B$14+I2804*Rules!$B$15)</f>
        <v>0</v>
      </c>
      <c r="Q2804">
        <f>IF(A2804="","",IF(G2804&gt;=100,Rules!$B$18,IF(G2804&gt;=50,Rules!$B$17,IF(G2804&gt;=30,Rules!$B$16,0)))+IF(AND(F2804=1,D2804&lt;&gt;"BWL",G2804=0),Rules!$B$27,0))</f>
        <v>0</v>
      </c>
      <c r="R2804">
        <f>IF(A2804="","",J2804*Rules!$B$19+O2804*Rules!$B$22)</f>
        <v>0</v>
      </c>
      <c r="S2804">
        <f>IF(A2804="","",IF(J2804&gt;=4,Rules!$B$21,IF(J2804&gt;=3,Rules!$B$20,0)))</f>
        <v>0</v>
      </c>
      <c r="T2804">
        <f>IF(A2804="","",K2804*Rules!$B$23+L2804*Rules!$B$24+M2804*Rules!$B$25+N2804*Rules!$B$26)</f>
        <v>0</v>
      </c>
      <c r="U2804">
        <f t="shared" si="43"/>
        <v>0</v>
      </c>
    </row>
    <row r="2805" spans="1:21" x14ac:dyDescent="0.2">
      <c r="A2805" t="str">
        <f>MatchSquad!A2805</f>
        <v>M057</v>
      </c>
      <c r="B2805" t="str">
        <f>MatchSquad!B2805</f>
        <v>P204</v>
      </c>
      <c r="C2805" t="str">
        <f>MatchSquad!C2805</f>
        <v>Phil Salt</v>
      </c>
      <c r="D2805" t="str">
        <f>MatchSquad!D2805</f>
        <v>WK</v>
      </c>
      <c r="E2805" t="str">
        <f>MatchSquad!E2805</f>
        <v>RCB</v>
      </c>
      <c r="F2805">
        <f>MatchSquad!G2805</f>
        <v>0</v>
      </c>
      <c r="G2805">
        <f>IF(A2805="","",SUMIFS(BallByBall!$I$2:$I$501,BallByBall!$B$2:$B$501,A2805,BallByBall!$F$2:$F$501,B2805))</f>
        <v>0</v>
      </c>
      <c r="H2805">
        <f>IF(A2805="","",COUNTIFS(BallByBall!$B$2:$B$501,A2805,BallByBall!$F$2:$F$501,B2805,BallByBall!$Q$2:$Q$501,1))</f>
        <v>0</v>
      </c>
      <c r="I2805">
        <f>IF(A2805="","",COUNTIFS(BallByBall!$B$2:$B$501,A2805,BallByBall!$F$2:$F$501,B2805,BallByBall!$R$2:$R$501,1))</f>
        <v>0</v>
      </c>
      <c r="J2805">
        <f>IF(A2805="","",SUMIFS(BallByBall!$T$2:$T$501,BallByBall!$B$2:$B$501,A2805,BallByBall!$H$2:$H$501,B2805))</f>
        <v>0</v>
      </c>
      <c r="K2805">
        <f>IF(A2805="","",SUMIFS(BallByBall!$U$2:$U$501,BallByBall!$B$2:$B$501,A2805,BallByBall!$P$2:$P$501,B2805))</f>
        <v>0</v>
      </c>
      <c r="L2805">
        <f>IF(A2805="","",SUMIFS(BallByBall!$V$2:$V$501,BallByBall!$B$2:$B$501,A2805,BallByBall!$P$2:$P$501,B2805))</f>
        <v>0</v>
      </c>
      <c r="M2805">
        <f>IF(A2805="","",SUMIFS(BallByBall!$W$2:$W$501,BallByBall!$B$2:$B$501,A2805,BallByBall!$P$2:$P$501,B2805))</f>
        <v>0</v>
      </c>
      <c r="N2805">
        <f>IF(A2805="","",SUMIFS(BallByBall!$X$2:$X$501,BallByBall!$B$2:$B$501,A2805,BallByBall!$P$2:$P$501,B2805))</f>
        <v>0</v>
      </c>
      <c r="O2805">
        <f>IF(A2805="","",SUMIFS(OverSummary!$G$2:$G$101,OverSummary!$A$2:$A$101,A2805,OverSummary!$D$2:$D$101,B2805))</f>
        <v>0</v>
      </c>
      <c r="P2805">
        <f>IF(A2805="","",G2805*Rules!$B$13+H2805*Rules!$B$14+I2805*Rules!$B$15)</f>
        <v>0</v>
      </c>
      <c r="Q2805">
        <f>IF(A2805="","",IF(G2805&gt;=100,Rules!$B$18,IF(G2805&gt;=50,Rules!$B$17,IF(G2805&gt;=30,Rules!$B$16,0)))+IF(AND(F2805=1,D2805&lt;&gt;"BWL",G2805=0),Rules!$B$27,0))</f>
        <v>0</v>
      </c>
      <c r="R2805">
        <f>IF(A2805="","",J2805*Rules!$B$19+O2805*Rules!$B$22)</f>
        <v>0</v>
      </c>
      <c r="S2805">
        <f>IF(A2805="","",IF(J2805&gt;=4,Rules!$B$21,IF(J2805&gt;=3,Rules!$B$20,0)))</f>
        <v>0</v>
      </c>
      <c r="T2805">
        <f>IF(A2805="","",K2805*Rules!$B$23+L2805*Rules!$B$24+M2805*Rules!$B$25+N2805*Rules!$B$26)</f>
        <v>0</v>
      </c>
      <c r="U2805">
        <f t="shared" si="43"/>
        <v>0</v>
      </c>
    </row>
    <row r="2806" spans="1:21" x14ac:dyDescent="0.2">
      <c r="A2806" t="str">
        <f>MatchSquad!A2806</f>
        <v>M057</v>
      </c>
      <c r="B2806" t="str">
        <f>MatchSquad!B2806</f>
        <v>P205</v>
      </c>
      <c r="C2806" t="str">
        <f>MatchSquad!C2806</f>
        <v>Jitesh Sharma</v>
      </c>
      <c r="D2806" t="str">
        <f>MatchSquad!D2806</f>
        <v>WK</v>
      </c>
      <c r="E2806" t="str">
        <f>MatchSquad!E2806</f>
        <v>RCB</v>
      </c>
      <c r="F2806">
        <f>MatchSquad!G2806</f>
        <v>0</v>
      </c>
      <c r="G2806">
        <f>IF(A2806="","",SUMIFS(BallByBall!$I$2:$I$501,BallByBall!$B$2:$B$501,A2806,BallByBall!$F$2:$F$501,B2806))</f>
        <v>0</v>
      </c>
      <c r="H2806">
        <f>IF(A2806="","",COUNTIFS(BallByBall!$B$2:$B$501,A2806,BallByBall!$F$2:$F$501,B2806,BallByBall!$Q$2:$Q$501,1))</f>
        <v>0</v>
      </c>
      <c r="I2806">
        <f>IF(A2806="","",COUNTIFS(BallByBall!$B$2:$B$501,A2806,BallByBall!$F$2:$F$501,B2806,BallByBall!$R$2:$R$501,1))</f>
        <v>0</v>
      </c>
      <c r="J2806">
        <f>IF(A2806="","",SUMIFS(BallByBall!$T$2:$T$501,BallByBall!$B$2:$B$501,A2806,BallByBall!$H$2:$H$501,B2806))</f>
        <v>0</v>
      </c>
      <c r="K2806">
        <f>IF(A2806="","",SUMIFS(BallByBall!$U$2:$U$501,BallByBall!$B$2:$B$501,A2806,BallByBall!$P$2:$P$501,B2806))</f>
        <v>0</v>
      </c>
      <c r="L2806">
        <f>IF(A2806="","",SUMIFS(BallByBall!$V$2:$V$501,BallByBall!$B$2:$B$501,A2806,BallByBall!$P$2:$P$501,B2806))</f>
        <v>0</v>
      </c>
      <c r="M2806">
        <f>IF(A2806="","",SUMIFS(BallByBall!$W$2:$W$501,BallByBall!$B$2:$B$501,A2806,BallByBall!$P$2:$P$501,B2806))</f>
        <v>0</v>
      </c>
      <c r="N2806">
        <f>IF(A2806="","",SUMIFS(BallByBall!$X$2:$X$501,BallByBall!$B$2:$B$501,A2806,BallByBall!$P$2:$P$501,B2806))</f>
        <v>0</v>
      </c>
      <c r="O2806">
        <f>IF(A2806="","",SUMIFS(OverSummary!$G$2:$G$101,OverSummary!$A$2:$A$101,A2806,OverSummary!$D$2:$D$101,B2806))</f>
        <v>0</v>
      </c>
      <c r="P2806">
        <f>IF(A2806="","",G2806*Rules!$B$13+H2806*Rules!$B$14+I2806*Rules!$B$15)</f>
        <v>0</v>
      </c>
      <c r="Q2806">
        <f>IF(A2806="","",IF(G2806&gt;=100,Rules!$B$18,IF(G2806&gt;=50,Rules!$B$17,IF(G2806&gt;=30,Rules!$B$16,0)))+IF(AND(F2806=1,D2806&lt;&gt;"BWL",G2806=0),Rules!$B$27,0))</f>
        <v>0</v>
      </c>
      <c r="R2806">
        <f>IF(A2806="","",J2806*Rules!$B$19+O2806*Rules!$B$22)</f>
        <v>0</v>
      </c>
      <c r="S2806">
        <f>IF(A2806="","",IF(J2806&gt;=4,Rules!$B$21,IF(J2806&gt;=3,Rules!$B$20,0)))</f>
        <v>0</v>
      </c>
      <c r="T2806">
        <f>IF(A2806="","",K2806*Rules!$B$23+L2806*Rules!$B$24+M2806*Rules!$B$25+N2806*Rules!$B$26)</f>
        <v>0</v>
      </c>
      <c r="U2806">
        <f t="shared" si="43"/>
        <v>0</v>
      </c>
    </row>
    <row r="2807" spans="1:21" x14ac:dyDescent="0.2">
      <c r="A2807" t="str">
        <f>MatchSquad!A2807</f>
        <v>M057</v>
      </c>
      <c r="B2807" t="str">
        <f>MatchSquad!B2807</f>
        <v>P206</v>
      </c>
      <c r="C2807" t="str">
        <f>MatchSquad!C2807</f>
        <v>Jordan Cox</v>
      </c>
      <c r="D2807" t="str">
        <f>MatchSquad!D2807</f>
        <v>WK</v>
      </c>
      <c r="E2807" t="str">
        <f>MatchSquad!E2807</f>
        <v>RCB</v>
      </c>
      <c r="F2807">
        <f>MatchSquad!G2807</f>
        <v>0</v>
      </c>
      <c r="G2807">
        <f>IF(A2807="","",SUMIFS(BallByBall!$I$2:$I$501,BallByBall!$B$2:$B$501,A2807,BallByBall!$F$2:$F$501,B2807))</f>
        <v>0</v>
      </c>
      <c r="H2807">
        <f>IF(A2807="","",COUNTIFS(BallByBall!$B$2:$B$501,A2807,BallByBall!$F$2:$F$501,B2807,BallByBall!$Q$2:$Q$501,1))</f>
        <v>0</v>
      </c>
      <c r="I2807">
        <f>IF(A2807="","",COUNTIFS(BallByBall!$B$2:$B$501,A2807,BallByBall!$F$2:$F$501,B2807,BallByBall!$R$2:$R$501,1))</f>
        <v>0</v>
      </c>
      <c r="J2807">
        <f>IF(A2807="","",SUMIFS(BallByBall!$T$2:$T$501,BallByBall!$B$2:$B$501,A2807,BallByBall!$H$2:$H$501,B2807))</f>
        <v>0</v>
      </c>
      <c r="K2807">
        <f>IF(A2807="","",SUMIFS(BallByBall!$U$2:$U$501,BallByBall!$B$2:$B$501,A2807,BallByBall!$P$2:$P$501,B2807))</f>
        <v>0</v>
      </c>
      <c r="L2807">
        <f>IF(A2807="","",SUMIFS(BallByBall!$V$2:$V$501,BallByBall!$B$2:$B$501,A2807,BallByBall!$P$2:$P$501,B2807))</f>
        <v>0</v>
      </c>
      <c r="M2807">
        <f>IF(A2807="","",SUMIFS(BallByBall!$W$2:$W$501,BallByBall!$B$2:$B$501,A2807,BallByBall!$P$2:$P$501,B2807))</f>
        <v>0</v>
      </c>
      <c r="N2807">
        <f>IF(A2807="","",SUMIFS(BallByBall!$X$2:$X$501,BallByBall!$B$2:$B$501,A2807,BallByBall!$P$2:$P$501,B2807))</f>
        <v>0</v>
      </c>
      <c r="O2807">
        <f>IF(A2807="","",SUMIFS(OverSummary!$G$2:$G$101,OverSummary!$A$2:$A$101,A2807,OverSummary!$D$2:$D$101,B2807))</f>
        <v>0</v>
      </c>
      <c r="P2807">
        <f>IF(A2807="","",G2807*Rules!$B$13+H2807*Rules!$B$14+I2807*Rules!$B$15)</f>
        <v>0</v>
      </c>
      <c r="Q2807">
        <f>IF(A2807="","",IF(G2807&gt;=100,Rules!$B$18,IF(G2807&gt;=50,Rules!$B$17,IF(G2807&gt;=30,Rules!$B$16,0)))+IF(AND(F2807=1,D2807&lt;&gt;"BWL",G2807=0),Rules!$B$27,0))</f>
        <v>0</v>
      </c>
      <c r="R2807">
        <f>IF(A2807="","",J2807*Rules!$B$19+O2807*Rules!$B$22)</f>
        <v>0</v>
      </c>
      <c r="S2807">
        <f>IF(A2807="","",IF(J2807&gt;=4,Rules!$B$21,IF(J2807&gt;=3,Rules!$B$20,0)))</f>
        <v>0</v>
      </c>
      <c r="T2807">
        <f>IF(A2807="","",K2807*Rules!$B$23+L2807*Rules!$B$24+M2807*Rules!$B$25+N2807*Rules!$B$26)</f>
        <v>0</v>
      </c>
      <c r="U2807">
        <f t="shared" si="43"/>
        <v>0</v>
      </c>
    </row>
    <row r="2808" spans="1:21" x14ac:dyDescent="0.2">
      <c r="A2808" t="str">
        <f>MatchSquad!A2808</f>
        <v>M057</v>
      </c>
      <c r="B2808" t="str">
        <f>MatchSquad!B2808</f>
        <v>P207</v>
      </c>
      <c r="C2808" t="str">
        <f>MatchSquad!C2808</f>
        <v>Krunal Pandya</v>
      </c>
      <c r="D2808" t="str">
        <f>MatchSquad!D2808</f>
        <v>AR</v>
      </c>
      <c r="E2808" t="str">
        <f>MatchSquad!E2808</f>
        <v>RCB</v>
      </c>
      <c r="F2808">
        <f>MatchSquad!G2808</f>
        <v>0</v>
      </c>
      <c r="G2808">
        <f>IF(A2808="","",SUMIFS(BallByBall!$I$2:$I$501,BallByBall!$B$2:$B$501,A2808,BallByBall!$F$2:$F$501,B2808))</f>
        <v>0</v>
      </c>
      <c r="H2808">
        <f>IF(A2808="","",COUNTIFS(BallByBall!$B$2:$B$501,A2808,BallByBall!$F$2:$F$501,B2808,BallByBall!$Q$2:$Q$501,1))</f>
        <v>0</v>
      </c>
      <c r="I2808">
        <f>IF(A2808="","",COUNTIFS(BallByBall!$B$2:$B$501,A2808,BallByBall!$F$2:$F$501,B2808,BallByBall!$R$2:$R$501,1))</f>
        <v>0</v>
      </c>
      <c r="J2808">
        <f>IF(A2808="","",SUMIFS(BallByBall!$T$2:$T$501,BallByBall!$B$2:$B$501,A2808,BallByBall!$H$2:$H$501,B2808))</f>
        <v>0</v>
      </c>
      <c r="K2808">
        <f>IF(A2808="","",SUMIFS(BallByBall!$U$2:$U$501,BallByBall!$B$2:$B$501,A2808,BallByBall!$P$2:$P$501,B2808))</f>
        <v>0</v>
      </c>
      <c r="L2808">
        <f>IF(A2808="","",SUMIFS(BallByBall!$V$2:$V$501,BallByBall!$B$2:$B$501,A2808,BallByBall!$P$2:$P$501,B2808))</f>
        <v>0</v>
      </c>
      <c r="M2808">
        <f>IF(A2808="","",SUMIFS(BallByBall!$W$2:$W$501,BallByBall!$B$2:$B$501,A2808,BallByBall!$P$2:$P$501,B2808))</f>
        <v>0</v>
      </c>
      <c r="N2808">
        <f>IF(A2808="","",SUMIFS(BallByBall!$X$2:$X$501,BallByBall!$B$2:$B$501,A2808,BallByBall!$P$2:$P$501,B2808))</f>
        <v>0</v>
      </c>
      <c r="O2808">
        <f>IF(A2808="","",SUMIFS(OverSummary!$G$2:$G$101,OverSummary!$A$2:$A$101,A2808,OverSummary!$D$2:$D$101,B2808))</f>
        <v>0</v>
      </c>
      <c r="P2808">
        <f>IF(A2808="","",G2808*Rules!$B$13+H2808*Rules!$B$14+I2808*Rules!$B$15)</f>
        <v>0</v>
      </c>
      <c r="Q2808">
        <f>IF(A2808="","",IF(G2808&gt;=100,Rules!$B$18,IF(G2808&gt;=50,Rules!$B$17,IF(G2808&gt;=30,Rules!$B$16,0)))+IF(AND(F2808=1,D2808&lt;&gt;"BWL",G2808=0),Rules!$B$27,0))</f>
        <v>0</v>
      </c>
      <c r="R2808">
        <f>IF(A2808="","",J2808*Rules!$B$19+O2808*Rules!$B$22)</f>
        <v>0</v>
      </c>
      <c r="S2808">
        <f>IF(A2808="","",IF(J2808&gt;=4,Rules!$B$21,IF(J2808&gt;=3,Rules!$B$20,0)))</f>
        <v>0</v>
      </c>
      <c r="T2808">
        <f>IF(A2808="","",K2808*Rules!$B$23+L2808*Rules!$B$24+M2808*Rules!$B$25+N2808*Rules!$B$26)</f>
        <v>0</v>
      </c>
      <c r="U2808">
        <f t="shared" si="43"/>
        <v>0</v>
      </c>
    </row>
    <row r="2809" spans="1:21" x14ac:dyDescent="0.2">
      <c r="A2809" t="str">
        <f>MatchSquad!A2809</f>
        <v>M057</v>
      </c>
      <c r="B2809" t="str">
        <f>MatchSquad!B2809</f>
        <v>P208</v>
      </c>
      <c r="C2809" t="str">
        <f>MatchSquad!C2809</f>
        <v>Swapnil Singh</v>
      </c>
      <c r="D2809" t="str">
        <f>MatchSquad!D2809</f>
        <v>AR</v>
      </c>
      <c r="E2809" t="str">
        <f>MatchSquad!E2809</f>
        <v>RCB</v>
      </c>
      <c r="F2809">
        <f>MatchSquad!G2809</f>
        <v>0</v>
      </c>
      <c r="G2809">
        <f>IF(A2809="","",SUMIFS(BallByBall!$I$2:$I$501,BallByBall!$B$2:$B$501,A2809,BallByBall!$F$2:$F$501,B2809))</f>
        <v>0</v>
      </c>
      <c r="H2809">
        <f>IF(A2809="","",COUNTIFS(BallByBall!$B$2:$B$501,A2809,BallByBall!$F$2:$F$501,B2809,BallByBall!$Q$2:$Q$501,1))</f>
        <v>0</v>
      </c>
      <c r="I2809">
        <f>IF(A2809="","",COUNTIFS(BallByBall!$B$2:$B$501,A2809,BallByBall!$F$2:$F$501,B2809,BallByBall!$R$2:$R$501,1))</f>
        <v>0</v>
      </c>
      <c r="J2809">
        <f>IF(A2809="","",SUMIFS(BallByBall!$T$2:$T$501,BallByBall!$B$2:$B$501,A2809,BallByBall!$H$2:$H$501,B2809))</f>
        <v>0</v>
      </c>
      <c r="K2809">
        <f>IF(A2809="","",SUMIFS(BallByBall!$U$2:$U$501,BallByBall!$B$2:$B$501,A2809,BallByBall!$P$2:$P$501,B2809))</f>
        <v>0</v>
      </c>
      <c r="L2809">
        <f>IF(A2809="","",SUMIFS(BallByBall!$V$2:$V$501,BallByBall!$B$2:$B$501,A2809,BallByBall!$P$2:$P$501,B2809))</f>
        <v>0</v>
      </c>
      <c r="M2809">
        <f>IF(A2809="","",SUMIFS(BallByBall!$W$2:$W$501,BallByBall!$B$2:$B$501,A2809,BallByBall!$P$2:$P$501,B2809))</f>
        <v>0</v>
      </c>
      <c r="N2809">
        <f>IF(A2809="","",SUMIFS(BallByBall!$X$2:$X$501,BallByBall!$B$2:$B$501,A2809,BallByBall!$P$2:$P$501,B2809))</f>
        <v>0</v>
      </c>
      <c r="O2809">
        <f>IF(A2809="","",SUMIFS(OverSummary!$G$2:$G$101,OverSummary!$A$2:$A$101,A2809,OverSummary!$D$2:$D$101,B2809))</f>
        <v>0</v>
      </c>
      <c r="P2809">
        <f>IF(A2809="","",G2809*Rules!$B$13+H2809*Rules!$B$14+I2809*Rules!$B$15)</f>
        <v>0</v>
      </c>
      <c r="Q2809">
        <f>IF(A2809="","",IF(G2809&gt;=100,Rules!$B$18,IF(G2809&gt;=50,Rules!$B$17,IF(G2809&gt;=30,Rules!$B$16,0)))+IF(AND(F2809=1,D2809&lt;&gt;"BWL",G2809=0),Rules!$B$27,0))</f>
        <v>0</v>
      </c>
      <c r="R2809">
        <f>IF(A2809="","",J2809*Rules!$B$19+O2809*Rules!$B$22)</f>
        <v>0</v>
      </c>
      <c r="S2809">
        <f>IF(A2809="","",IF(J2809&gt;=4,Rules!$B$21,IF(J2809&gt;=3,Rules!$B$20,0)))</f>
        <v>0</v>
      </c>
      <c r="T2809">
        <f>IF(A2809="","",K2809*Rules!$B$23+L2809*Rules!$B$24+M2809*Rules!$B$25+N2809*Rules!$B$26)</f>
        <v>0</v>
      </c>
      <c r="U2809">
        <f t="shared" si="43"/>
        <v>0</v>
      </c>
    </row>
    <row r="2810" spans="1:21" x14ac:dyDescent="0.2">
      <c r="A2810" t="str">
        <f>MatchSquad!A2810</f>
        <v>M057</v>
      </c>
      <c r="B2810" t="str">
        <f>MatchSquad!B2810</f>
        <v>P209</v>
      </c>
      <c r="C2810" t="str">
        <f>MatchSquad!C2810</f>
        <v>Tim David</v>
      </c>
      <c r="D2810" t="str">
        <f>MatchSquad!D2810</f>
        <v>AR</v>
      </c>
      <c r="E2810" t="str">
        <f>MatchSquad!E2810</f>
        <v>RCB</v>
      </c>
      <c r="F2810">
        <f>MatchSquad!G2810</f>
        <v>0</v>
      </c>
      <c r="G2810">
        <f>IF(A2810="","",SUMIFS(BallByBall!$I$2:$I$501,BallByBall!$B$2:$B$501,A2810,BallByBall!$F$2:$F$501,B2810))</f>
        <v>0</v>
      </c>
      <c r="H2810">
        <f>IF(A2810="","",COUNTIFS(BallByBall!$B$2:$B$501,A2810,BallByBall!$F$2:$F$501,B2810,BallByBall!$Q$2:$Q$501,1))</f>
        <v>0</v>
      </c>
      <c r="I2810">
        <f>IF(A2810="","",COUNTIFS(BallByBall!$B$2:$B$501,A2810,BallByBall!$F$2:$F$501,B2810,BallByBall!$R$2:$R$501,1))</f>
        <v>0</v>
      </c>
      <c r="J2810">
        <f>IF(A2810="","",SUMIFS(BallByBall!$T$2:$T$501,BallByBall!$B$2:$B$501,A2810,BallByBall!$H$2:$H$501,B2810))</f>
        <v>0</v>
      </c>
      <c r="K2810">
        <f>IF(A2810="","",SUMIFS(BallByBall!$U$2:$U$501,BallByBall!$B$2:$B$501,A2810,BallByBall!$P$2:$P$501,B2810))</f>
        <v>0</v>
      </c>
      <c r="L2810">
        <f>IF(A2810="","",SUMIFS(BallByBall!$V$2:$V$501,BallByBall!$B$2:$B$501,A2810,BallByBall!$P$2:$P$501,B2810))</f>
        <v>0</v>
      </c>
      <c r="M2810">
        <f>IF(A2810="","",SUMIFS(BallByBall!$W$2:$W$501,BallByBall!$B$2:$B$501,A2810,BallByBall!$P$2:$P$501,B2810))</f>
        <v>0</v>
      </c>
      <c r="N2810">
        <f>IF(A2810="","",SUMIFS(BallByBall!$X$2:$X$501,BallByBall!$B$2:$B$501,A2810,BallByBall!$P$2:$P$501,B2810))</f>
        <v>0</v>
      </c>
      <c r="O2810">
        <f>IF(A2810="","",SUMIFS(OverSummary!$G$2:$G$101,OverSummary!$A$2:$A$101,A2810,OverSummary!$D$2:$D$101,B2810))</f>
        <v>0</v>
      </c>
      <c r="P2810">
        <f>IF(A2810="","",G2810*Rules!$B$13+H2810*Rules!$B$14+I2810*Rules!$B$15)</f>
        <v>0</v>
      </c>
      <c r="Q2810">
        <f>IF(A2810="","",IF(G2810&gt;=100,Rules!$B$18,IF(G2810&gt;=50,Rules!$B$17,IF(G2810&gt;=30,Rules!$B$16,0)))+IF(AND(F2810=1,D2810&lt;&gt;"BWL",G2810=0),Rules!$B$27,0))</f>
        <v>0</v>
      </c>
      <c r="R2810">
        <f>IF(A2810="","",J2810*Rules!$B$19+O2810*Rules!$B$22)</f>
        <v>0</v>
      </c>
      <c r="S2810">
        <f>IF(A2810="","",IF(J2810&gt;=4,Rules!$B$21,IF(J2810&gt;=3,Rules!$B$20,0)))</f>
        <v>0</v>
      </c>
      <c r="T2810">
        <f>IF(A2810="","",K2810*Rules!$B$23+L2810*Rules!$B$24+M2810*Rules!$B$25+N2810*Rules!$B$26)</f>
        <v>0</v>
      </c>
      <c r="U2810">
        <f t="shared" si="43"/>
        <v>0</v>
      </c>
    </row>
    <row r="2811" spans="1:21" x14ac:dyDescent="0.2">
      <c r="A2811" t="str">
        <f>MatchSquad!A2811</f>
        <v>M057</v>
      </c>
      <c r="B2811" t="str">
        <f>MatchSquad!B2811</f>
        <v>P210</v>
      </c>
      <c r="C2811" t="str">
        <f>MatchSquad!C2811</f>
        <v>Romario Shepherd</v>
      </c>
      <c r="D2811" t="str">
        <f>MatchSquad!D2811</f>
        <v>AR</v>
      </c>
      <c r="E2811" t="str">
        <f>MatchSquad!E2811</f>
        <v>RCB</v>
      </c>
      <c r="F2811">
        <f>MatchSquad!G2811</f>
        <v>0</v>
      </c>
      <c r="G2811">
        <f>IF(A2811="","",SUMIFS(BallByBall!$I$2:$I$501,BallByBall!$B$2:$B$501,A2811,BallByBall!$F$2:$F$501,B2811))</f>
        <v>0</v>
      </c>
      <c r="H2811">
        <f>IF(A2811="","",COUNTIFS(BallByBall!$B$2:$B$501,A2811,BallByBall!$F$2:$F$501,B2811,BallByBall!$Q$2:$Q$501,1))</f>
        <v>0</v>
      </c>
      <c r="I2811">
        <f>IF(A2811="","",COUNTIFS(BallByBall!$B$2:$B$501,A2811,BallByBall!$F$2:$F$501,B2811,BallByBall!$R$2:$R$501,1))</f>
        <v>0</v>
      </c>
      <c r="J2811">
        <f>IF(A2811="","",SUMIFS(BallByBall!$T$2:$T$501,BallByBall!$B$2:$B$501,A2811,BallByBall!$H$2:$H$501,B2811))</f>
        <v>0</v>
      </c>
      <c r="K2811">
        <f>IF(A2811="","",SUMIFS(BallByBall!$U$2:$U$501,BallByBall!$B$2:$B$501,A2811,BallByBall!$P$2:$P$501,B2811))</f>
        <v>0</v>
      </c>
      <c r="L2811">
        <f>IF(A2811="","",SUMIFS(BallByBall!$V$2:$V$501,BallByBall!$B$2:$B$501,A2811,BallByBall!$P$2:$P$501,B2811))</f>
        <v>0</v>
      </c>
      <c r="M2811">
        <f>IF(A2811="","",SUMIFS(BallByBall!$W$2:$W$501,BallByBall!$B$2:$B$501,A2811,BallByBall!$P$2:$P$501,B2811))</f>
        <v>0</v>
      </c>
      <c r="N2811">
        <f>IF(A2811="","",SUMIFS(BallByBall!$X$2:$X$501,BallByBall!$B$2:$B$501,A2811,BallByBall!$P$2:$P$501,B2811))</f>
        <v>0</v>
      </c>
      <c r="O2811">
        <f>IF(A2811="","",SUMIFS(OverSummary!$G$2:$G$101,OverSummary!$A$2:$A$101,A2811,OverSummary!$D$2:$D$101,B2811))</f>
        <v>0</v>
      </c>
      <c r="P2811">
        <f>IF(A2811="","",G2811*Rules!$B$13+H2811*Rules!$B$14+I2811*Rules!$B$15)</f>
        <v>0</v>
      </c>
      <c r="Q2811">
        <f>IF(A2811="","",IF(G2811&gt;=100,Rules!$B$18,IF(G2811&gt;=50,Rules!$B$17,IF(G2811&gt;=30,Rules!$B$16,0)))+IF(AND(F2811=1,D2811&lt;&gt;"BWL",G2811=0),Rules!$B$27,0))</f>
        <v>0</v>
      </c>
      <c r="R2811">
        <f>IF(A2811="","",J2811*Rules!$B$19+O2811*Rules!$B$22)</f>
        <v>0</v>
      </c>
      <c r="S2811">
        <f>IF(A2811="","",IF(J2811&gt;=4,Rules!$B$21,IF(J2811&gt;=3,Rules!$B$20,0)))</f>
        <v>0</v>
      </c>
      <c r="T2811">
        <f>IF(A2811="","",K2811*Rules!$B$23+L2811*Rules!$B$24+M2811*Rules!$B$25+N2811*Rules!$B$26)</f>
        <v>0</v>
      </c>
      <c r="U2811">
        <f t="shared" si="43"/>
        <v>0</v>
      </c>
    </row>
    <row r="2812" spans="1:21" x14ac:dyDescent="0.2">
      <c r="A2812" t="str">
        <f>MatchSquad!A2812</f>
        <v>M057</v>
      </c>
      <c r="B2812" t="str">
        <f>MatchSquad!B2812</f>
        <v>P211</v>
      </c>
      <c r="C2812" t="str">
        <f>MatchSquad!C2812</f>
        <v>Jacob Bethell</v>
      </c>
      <c r="D2812" t="str">
        <f>MatchSquad!D2812</f>
        <v>AR</v>
      </c>
      <c r="E2812" t="str">
        <f>MatchSquad!E2812</f>
        <v>RCB</v>
      </c>
      <c r="F2812">
        <f>MatchSquad!G2812</f>
        <v>0</v>
      </c>
      <c r="G2812">
        <f>IF(A2812="","",SUMIFS(BallByBall!$I$2:$I$501,BallByBall!$B$2:$B$501,A2812,BallByBall!$F$2:$F$501,B2812))</f>
        <v>0</v>
      </c>
      <c r="H2812">
        <f>IF(A2812="","",COUNTIFS(BallByBall!$B$2:$B$501,A2812,BallByBall!$F$2:$F$501,B2812,BallByBall!$Q$2:$Q$501,1))</f>
        <v>0</v>
      </c>
      <c r="I2812">
        <f>IF(A2812="","",COUNTIFS(BallByBall!$B$2:$B$501,A2812,BallByBall!$F$2:$F$501,B2812,BallByBall!$R$2:$R$501,1))</f>
        <v>0</v>
      </c>
      <c r="J2812">
        <f>IF(A2812="","",SUMIFS(BallByBall!$T$2:$T$501,BallByBall!$B$2:$B$501,A2812,BallByBall!$H$2:$H$501,B2812))</f>
        <v>0</v>
      </c>
      <c r="K2812">
        <f>IF(A2812="","",SUMIFS(BallByBall!$U$2:$U$501,BallByBall!$B$2:$B$501,A2812,BallByBall!$P$2:$P$501,B2812))</f>
        <v>0</v>
      </c>
      <c r="L2812">
        <f>IF(A2812="","",SUMIFS(BallByBall!$V$2:$V$501,BallByBall!$B$2:$B$501,A2812,BallByBall!$P$2:$P$501,B2812))</f>
        <v>0</v>
      </c>
      <c r="M2812">
        <f>IF(A2812="","",SUMIFS(BallByBall!$W$2:$W$501,BallByBall!$B$2:$B$501,A2812,BallByBall!$P$2:$P$501,B2812))</f>
        <v>0</v>
      </c>
      <c r="N2812">
        <f>IF(A2812="","",SUMIFS(BallByBall!$X$2:$X$501,BallByBall!$B$2:$B$501,A2812,BallByBall!$P$2:$P$501,B2812))</f>
        <v>0</v>
      </c>
      <c r="O2812">
        <f>IF(A2812="","",SUMIFS(OverSummary!$G$2:$G$101,OverSummary!$A$2:$A$101,A2812,OverSummary!$D$2:$D$101,B2812))</f>
        <v>0</v>
      </c>
      <c r="P2812">
        <f>IF(A2812="","",G2812*Rules!$B$13+H2812*Rules!$B$14+I2812*Rules!$B$15)</f>
        <v>0</v>
      </c>
      <c r="Q2812">
        <f>IF(A2812="","",IF(G2812&gt;=100,Rules!$B$18,IF(G2812&gt;=50,Rules!$B$17,IF(G2812&gt;=30,Rules!$B$16,0)))+IF(AND(F2812=1,D2812&lt;&gt;"BWL",G2812=0),Rules!$B$27,0))</f>
        <v>0</v>
      </c>
      <c r="R2812">
        <f>IF(A2812="","",J2812*Rules!$B$19+O2812*Rules!$B$22)</f>
        <v>0</v>
      </c>
      <c r="S2812">
        <f>IF(A2812="","",IF(J2812&gt;=4,Rules!$B$21,IF(J2812&gt;=3,Rules!$B$20,0)))</f>
        <v>0</v>
      </c>
      <c r="T2812">
        <f>IF(A2812="","",K2812*Rules!$B$23+L2812*Rules!$B$24+M2812*Rules!$B$25+N2812*Rules!$B$26)</f>
        <v>0</v>
      </c>
      <c r="U2812">
        <f t="shared" si="43"/>
        <v>0</v>
      </c>
    </row>
    <row r="2813" spans="1:21" x14ac:dyDescent="0.2">
      <c r="A2813" t="str">
        <f>MatchSquad!A2813</f>
        <v>M057</v>
      </c>
      <c r="B2813" t="str">
        <f>MatchSquad!B2813</f>
        <v>P212</v>
      </c>
      <c r="C2813" t="str">
        <f>MatchSquad!C2813</f>
        <v>Venkatesh Iyer</v>
      </c>
      <c r="D2813" t="str">
        <f>MatchSquad!D2813</f>
        <v>AR</v>
      </c>
      <c r="E2813" t="str">
        <f>MatchSquad!E2813</f>
        <v>RCB</v>
      </c>
      <c r="F2813">
        <f>MatchSquad!G2813</f>
        <v>0</v>
      </c>
      <c r="G2813">
        <f>IF(A2813="","",SUMIFS(BallByBall!$I$2:$I$501,BallByBall!$B$2:$B$501,A2813,BallByBall!$F$2:$F$501,B2813))</f>
        <v>0</v>
      </c>
      <c r="H2813">
        <f>IF(A2813="","",COUNTIFS(BallByBall!$B$2:$B$501,A2813,BallByBall!$F$2:$F$501,B2813,BallByBall!$Q$2:$Q$501,1))</f>
        <v>0</v>
      </c>
      <c r="I2813">
        <f>IF(A2813="","",COUNTIFS(BallByBall!$B$2:$B$501,A2813,BallByBall!$F$2:$F$501,B2813,BallByBall!$R$2:$R$501,1))</f>
        <v>0</v>
      </c>
      <c r="J2813">
        <f>IF(A2813="","",SUMIFS(BallByBall!$T$2:$T$501,BallByBall!$B$2:$B$501,A2813,BallByBall!$H$2:$H$501,B2813))</f>
        <v>0</v>
      </c>
      <c r="K2813">
        <f>IF(A2813="","",SUMIFS(BallByBall!$U$2:$U$501,BallByBall!$B$2:$B$501,A2813,BallByBall!$P$2:$P$501,B2813))</f>
        <v>0</v>
      </c>
      <c r="L2813">
        <f>IF(A2813="","",SUMIFS(BallByBall!$V$2:$V$501,BallByBall!$B$2:$B$501,A2813,BallByBall!$P$2:$P$501,B2813))</f>
        <v>0</v>
      </c>
      <c r="M2813">
        <f>IF(A2813="","",SUMIFS(BallByBall!$W$2:$W$501,BallByBall!$B$2:$B$501,A2813,BallByBall!$P$2:$P$501,B2813))</f>
        <v>0</v>
      </c>
      <c r="N2813">
        <f>IF(A2813="","",SUMIFS(BallByBall!$X$2:$X$501,BallByBall!$B$2:$B$501,A2813,BallByBall!$P$2:$P$501,B2813))</f>
        <v>0</v>
      </c>
      <c r="O2813">
        <f>IF(A2813="","",SUMIFS(OverSummary!$G$2:$G$101,OverSummary!$A$2:$A$101,A2813,OverSummary!$D$2:$D$101,B2813))</f>
        <v>0</v>
      </c>
      <c r="P2813">
        <f>IF(A2813="","",G2813*Rules!$B$13+H2813*Rules!$B$14+I2813*Rules!$B$15)</f>
        <v>0</v>
      </c>
      <c r="Q2813">
        <f>IF(A2813="","",IF(G2813&gt;=100,Rules!$B$18,IF(G2813&gt;=50,Rules!$B$17,IF(G2813&gt;=30,Rules!$B$16,0)))+IF(AND(F2813=1,D2813&lt;&gt;"BWL",G2813=0),Rules!$B$27,0))</f>
        <v>0</v>
      </c>
      <c r="R2813">
        <f>IF(A2813="","",J2813*Rules!$B$19+O2813*Rules!$B$22)</f>
        <v>0</v>
      </c>
      <c r="S2813">
        <f>IF(A2813="","",IF(J2813&gt;=4,Rules!$B$21,IF(J2813&gt;=3,Rules!$B$20,0)))</f>
        <v>0</v>
      </c>
      <c r="T2813">
        <f>IF(A2813="","",K2813*Rules!$B$23+L2813*Rules!$B$24+M2813*Rules!$B$25+N2813*Rules!$B$26)</f>
        <v>0</v>
      </c>
      <c r="U2813">
        <f t="shared" si="43"/>
        <v>0</v>
      </c>
    </row>
    <row r="2814" spans="1:21" x14ac:dyDescent="0.2">
      <c r="A2814" t="str">
        <f>MatchSquad!A2814</f>
        <v>M057</v>
      </c>
      <c r="B2814" t="str">
        <f>MatchSquad!B2814</f>
        <v>P213</v>
      </c>
      <c r="C2814" t="str">
        <f>MatchSquad!C2814</f>
        <v>Satvik Deswal</v>
      </c>
      <c r="D2814" t="str">
        <f>MatchSquad!D2814</f>
        <v>AR</v>
      </c>
      <c r="E2814" t="str">
        <f>MatchSquad!E2814</f>
        <v>RCB</v>
      </c>
      <c r="F2814">
        <f>MatchSquad!G2814</f>
        <v>0</v>
      </c>
      <c r="G2814">
        <f>IF(A2814="","",SUMIFS(BallByBall!$I$2:$I$501,BallByBall!$B$2:$B$501,A2814,BallByBall!$F$2:$F$501,B2814))</f>
        <v>0</v>
      </c>
      <c r="H2814">
        <f>IF(A2814="","",COUNTIFS(BallByBall!$B$2:$B$501,A2814,BallByBall!$F$2:$F$501,B2814,BallByBall!$Q$2:$Q$501,1))</f>
        <v>0</v>
      </c>
      <c r="I2814">
        <f>IF(A2814="","",COUNTIFS(BallByBall!$B$2:$B$501,A2814,BallByBall!$F$2:$F$501,B2814,BallByBall!$R$2:$R$501,1))</f>
        <v>0</v>
      </c>
      <c r="J2814">
        <f>IF(A2814="","",SUMIFS(BallByBall!$T$2:$T$501,BallByBall!$B$2:$B$501,A2814,BallByBall!$H$2:$H$501,B2814))</f>
        <v>0</v>
      </c>
      <c r="K2814">
        <f>IF(A2814="","",SUMIFS(BallByBall!$U$2:$U$501,BallByBall!$B$2:$B$501,A2814,BallByBall!$P$2:$P$501,B2814))</f>
        <v>0</v>
      </c>
      <c r="L2814">
        <f>IF(A2814="","",SUMIFS(BallByBall!$V$2:$V$501,BallByBall!$B$2:$B$501,A2814,BallByBall!$P$2:$P$501,B2814))</f>
        <v>0</v>
      </c>
      <c r="M2814">
        <f>IF(A2814="","",SUMIFS(BallByBall!$W$2:$W$501,BallByBall!$B$2:$B$501,A2814,BallByBall!$P$2:$P$501,B2814))</f>
        <v>0</v>
      </c>
      <c r="N2814">
        <f>IF(A2814="","",SUMIFS(BallByBall!$X$2:$X$501,BallByBall!$B$2:$B$501,A2814,BallByBall!$P$2:$P$501,B2814))</f>
        <v>0</v>
      </c>
      <c r="O2814">
        <f>IF(A2814="","",SUMIFS(OverSummary!$G$2:$G$101,OverSummary!$A$2:$A$101,A2814,OverSummary!$D$2:$D$101,B2814))</f>
        <v>0</v>
      </c>
      <c r="P2814">
        <f>IF(A2814="","",G2814*Rules!$B$13+H2814*Rules!$B$14+I2814*Rules!$B$15)</f>
        <v>0</v>
      </c>
      <c r="Q2814">
        <f>IF(A2814="","",IF(G2814&gt;=100,Rules!$B$18,IF(G2814&gt;=50,Rules!$B$17,IF(G2814&gt;=30,Rules!$B$16,0)))+IF(AND(F2814=1,D2814&lt;&gt;"BWL",G2814=0),Rules!$B$27,0))</f>
        <v>0</v>
      </c>
      <c r="R2814">
        <f>IF(A2814="","",J2814*Rules!$B$19+O2814*Rules!$B$22)</f>
        <v>0</v>
      </c>
      <c r="S2814">
        <f>IF(A2814="","",IF(J2814&gt;=4,Rules!$B$21,IF(J2814&gt;=3,Rules!$B$20,0)))</f>
        <v>0</v>
      </c>
      <c r="T2814">
        <f>IF(A2814="","",K2814*Rules!$B$23+L2814*Rules!$B$24+M2814*Rules!$B$25+N2814*Rules!$B$26)</f>
        <v>0</v>
      </c>
      <c r="U2814">
        <f t="shared" si="43"/>
        <v>0</v>
      </c>
    </row>
    <row r="2815" spans="1:21" x14ac:dyDescent="0.2">
      <c r="A2815" t="str">
        <f>MatchSquad!A2815</f>
        <v>M057</v>
      </c>
      <c r="B2815" t="str">
        <f>MatchSquad!B2815</f>
        <v>P214</v>
      </c>
      <c r="C2815" t="str">
        <f>MatchSquad!C2815</f>
        <v>Mangesh Yadav</v>
      </c>
      <c r="D2815" t="str">
        <f>MatchSquad!D2815</f>
        <v>AR</v>
      </c>
      <c r="E2815" t="str">
        <f>MatchSquad!E2815</f>
        <v>RCB</v>
      </c>
      <c r="F2815">
        <f>MatchSquad!G2815</f>
        <v>0</v>
      </c>
      <c r="G2815">
        <f>IF(A2815="","",SUMIFS(BallByBall!$I$2:$I$501,BallByBall!$B$2:$B$501,A2815,BallByBall!$F$2:$F$501,B2815))</f>
        <v>0</v>
      </c>
      <c r="H2815">
        <f>IF(A2815="","",COUNTIFS(BallByBall!$B$2:$B$501,A2815,BallByBall!$F$2:$F$501,B2815,BallByBall!$Q$2:$Q$501,1))</f>
        <v>0</v>
      </c>
      <c r="I2815">
        <f>IF(A2815="","",COUNTIFS(BallByBall!$B$2:$B$501,A2815,BallByBall!$F$2:$F$501,B2815,BallByBall!$R$2:$R$501,1))</f>
        <v>0</v>
      </c>
      <c r="J2815">
        <f>IF(A2815="","",SUMIFS(BallByBall!$T$2:$T$501,BallByBall!$B$2:$B$501,A2815,BallByBall!$H$2:$H$501,B2815))</f>
        <v>0</v>
      </c>
      <c r="K2815">
        <f>IF(A2815="","",SUMIFS(BallByBall!$U$2:$U$501,BallByBall!$B$2:$B$501,A2815,BallByBall!$P$2:$P$501,B2815))</f>
        <v>0</v>
      </c>
      <c r="L2815">
        <f>IF(A2815="","",SUMIFS(BallByBall!$V$2:$V$501,BallByBall!$B$2:$B$501,A2815,BallByBall!$P$2:$P$501,B2815))</f>
        <v>0</v>
      </c>
      <c r="M2815">
        <f>IF(A2815="","",SUMIFS(BallByBall!$W$2:$W$501,BallByBall!$B$2:$B$501,A2815,BallByBall!$P$2:$P$501,B2815))</f>
        <v>0</v>
      </c>
      <c r="N2815">
        <f>IF(A2815="","",SUMIFS(BallByBall!$X$2:$X$501,BallByBall!$B$2:$B$501,A2815,BallByBall!$P$2:$P$501,B2815))</f>
        <v>0</v>
      </c>
      <c r="O2815">
        <f>IF(A2815="","",SUMIFS(OverSummary!$G$2:$G$101,OverSummary!$A$2:$A$101,A2815,OverSummary!$D$2:$D$101,B2815))</f>
        <v>0</v>
      </c>
      <c r="P2815">
        <f>IF(A2815="","",G2815*Rules!$B$13+H2815*Rules!$B$14+I2815*Rules!$B$15)</f>
        <v>0</v>
      </c>
      <c r="Q2815">
        <f>IF(A2815="","",IF(G2815&gt;=100,Rules!$B$18,IF(G2815&gt;=50,Rules!$B$17,IF(G2815&gt;=30,Rules!$B$16,0)))+IF(AND(F2815=1,D2815&lt;&gt;"BWL",G2815=0),Rules!$B$27,0))</f>
        <v>0</v>
      </c>
      <c r="R2815">
        <f>IF(A2815="","",J2815*Rules!$B$19+O2815*Rules!$B$22)</f>
        <v>0</v>
      </c>
      <c r="S2815">
        <f>IF(A2815="","",IF(J2815&gt;=4,Rules!$B$21,IF(J2815&gt;=3,Rules!$B$20,0)))</f>
        <v>0</v>
      </c>
      <c r="T2815">
        <f>IF(A2815="","",K2815*Rules!$B$23+L2815*Rules!$B$24+M2815*Rules!$B$25+N2815*Rules!$B$26)</f>
        <v>0</v>
      </c>
      <c r="U2815">
        <f t="shared" si="43"/>
        <v>0</v>
      </c>
    </row>
    <row r="2816" spans="1:21" x14ac:dyDescent="0.2">
      <c r="A2816" t="str">
        <f>MatchSquad!A2816</f>
        <v>M057</v>
      </c>
      <c r="B2816" t="str">
        <f>MatchSquad!B2816</f>
        <v>P215</v>
      </c>
      <c r="C2816" t="str">
        <f>MatchSquad!C2816</f>
        <v>Vicky Ostwal</v>
      </c>
      <c r="D2816" t="str">
        <f>MatchSquad!D2816</f>
        <v>AR</v>
      </c>
      <c r="E2816" t="str">
        <f>MatchSquad!E2816</f>
        <v>RCB</v>
      </c>
      <c r="F2816">
        <f>MatchSquad!G2816</f>
        <v>0</v>
      </c>
      <c r="G2816">
        <f>IF(A2816="","",SUMIFS(BallByBall!$I$2:$I$501,BallByBall!$B$2:$B$501,A2816,BallByBall!$F$2:$F$501,B2816))</f>
        <v>0</v>
      </c>
      <c r="H2816">
        <f>IF(A2816="","",COUNTIFS(BallByBall!$B$2:$B$501,A2816,BallByBall!$F$2:$F$501,B2816,BallByBall!$Q$2:$Q$501,1))</f>
        <v>0</v>
      </c>
      <c r="I2816">
        <f>IF(A2816="","",COUNTIFS(BallByBall!$B$2:$B$501,A2816,BallByBall!$F$2:$F$501,B2816,BallByBall!$R$2:$R$501,1))</f>
        <v>0</v>
      </c>
      <c r="J2816">
        <f>IF(A2816="","",SUMIFS(BallByBall!$T$2:$T$501,BallByBall!$B$2:$B$501,A2816,BallByBall!$H$2:$H$501,B2816))</f>
        <v>0</v>
      </c>
      <c r="K2816">
        <f>IF(A2816="","",SUMIFS(BallByBall!$U$2:$U$501,BallByBall!$B$2:$B$501,A2816,BallByBall!$P$2:$P$501,B2816))</f>
        <v>0</v>
      </c>
      <c r="L2816">
        <f>IF(A2816="","",SUMIFS(BallByBall!$V$2:$V$501,BallByBall!$B$2:$B$501,A2816,BallByBall!$P$2:$P$501,B2816))</f>
        <v>0</v>
      </c>
      <c r="M2816">
        <f>IF(A2816="","",SUMIFS(BallByBall!$W$2:$W$501,BallByBall!$B$2:$B$501,A2816,BallByBall!$P$2:$P$501,B2816))</f>
        <v>0</v>
      </c>
      <c r="N2816">
        <f>IF(A2816="","",SUMIFS(BallByBall!$X$2:$X$501,BallByBall!$B$2:$B$501,A2816,BallByBall!$P$2:$P$501,B2816))</f>
        <v>0</v>
      </c>
      <c r="O2816">
        <f>IF(A2816="","",SUMIFS(OverSummary!$G$2:$G$101,OverSummary!$A$2:$A$101,A2816,OverSummary!$D$2:$D$101,B2816))</f>
        <v>0</v>
      </c>
      <c r="P2816">
        <f>IF(A2816="","",G2816*Rules!$B$13+H2816*Rules!$B$14+I2816*Rules!$B$15)</f>
        <v>0</v>
      </c>
      <c r="Q2816">
        <f>IF(A2816="","",IF(G2816&gt;=100,Rules!$B$18,IF(G2816&gt;=50,Rules!$B$17,IF(G2816&gt;=30,Rules!$B$16,0)))+IF(AND(F2816=1,D2816&lt;&gt;"BWL",G2816=0),Rules!$B$27,0))</f>
        <v>0</v>
      </c>
      <c r="R2816">
        <f>IF(A2816="","",J2816*Rules!$B$19+O2816*Rules!$B$22)</f>
        <v>0</v>
      </c>
      <c r="S2816">
        <f>IF(A2816="","",IF(J2816&gt;=4,Rules!$B$21,IF(J2816&gt;=3,Rules!$B$20,0)))</f>
        <v>0</v>
      </c>
      <c r="T2816">
        <f>IF(A2816="","",K2816*Rules!$B$23+L2816*Rules!$B$24+M2816*Rules!$B$25+N2816*Rules!$B$26)</f>
        <v>0</v>
      </c>
      <c r="U2816">
        <f t="shared" si="43"/>
        <v>0</v>
      </c>
    </row>
    <row r="2817" spans="1:21" x14ac:dyDescent="0.2">
      <c r="A2817" t="str">
        <f>MatchSquad!A2817</f>
        <v>M057</v>
      </c>
      <c r="B2817" t="str">
        <f>MatchSquad!B2817</f>
        <v>P216</v>
      </c>
      <c r="C2817" t="str">
        <f>MatchSquad!C2817</f>
        <v>Vihaan Malhotra</v>
      </c>
      <c r="D2817" t="str">
        <f>MatchSquad!D2817</f>
        <v>AR</v>
      </c>
      <c r="E2817" t="str">
        <f>MatchSquad!E2817</f>
        <v>RCB</v>
      </c>
      <c r="F2817">
        <f>MatchSquad!G2817</f>
        <v>0</v>
      </c>
      <c r="G2817">
        <f>IF(A2817="","",SUMIFS(BallByBall!$I$2:$I$501,BallByBall!$B$2:$B$501,A2817,BallByBall!$F$2:$F$501,B2817))</f>
        <v>0</v>
      </c>
      <c r="H2817">
        <f>IF(A2817="","",COUNTIFS(BallByBall!$B$2:$B$501,A2817,BallByBall!$F$2:$F$501,B2817,BallByBall!$Q$2:$Q$501,1))</f>
        <v>0</v>
      </c>
      <c r="I2817">
        <f>IF(A2817="","",COUNTIFS(BallByBall!$B$2:$B$501,A2817,BallByBall!$F$2:$F$501,B2817,BallByBall!$R$2:$R$501,1))</f>
        <v>0</v>
      </c>
      <c r="J2817">
        <f>IF(A2817="","",SUMIFS(BallByBall!$T$2:$T$501,BallByBall!$B$2:$B$501,A2817,BallByBall!$H$2:$H$501,B2817))</f>
        <v>0</v>
      </c>
      <c r="K2817">
        <f>IF(A2817="","",SUMIFS(BallByBall!$U$2:$U$501,BallByBall!$B$2:$B$501,A2817,BallByBall!$P$2:$P$501,B2817))</f>
        <v>0</v>
      </c>
      <c r="L2817">
        <f>IF(A2817="","",SUMIFS(BallByBall!$V$2:$V$501,BallByBall!$B$2:$B$501,A2817,BallByBall!$P$2:$P$501,B2817))</f>
        <v>0</v>
      </c>
      <c r="M2817">
        <f>IF(A2817="","",SUMIFS(BallByBall!$W$2:$W$501,BallByBall!$B$2:$B$501,A2817,BallByBall!$P$2:$P$501,B2817))</f>
        <v>0</v>
      </c>
      <c r="N2817">
        <f>IF(A2817="","",SUMIFS(BallByBall!$X$2:$X$501,BallByBall!$B$2:$B$501,A2817,BallByBall!$P$2:$P$501,B2817))</f>
        <v>0</v>
      </c>
      <c r="O2817">
        <f>IF(A2817="","",SUMIFS(OverSummary!$G$2:$G$101,OverSummary!$A$2:$A$101,A2817,OverSummary!$D$2:$D$101,B2817))</f>
        <v>0</v>
      </c>
      <c r="P2817">
        <f>IF(A2817="","",G2817*Rules!$B$13+H2817*Rules!$B$14+I2817*Rules!$B$15)</f>
        <v>0</v>
      </c>
      <c r="Q2817">
        <f>IF(A2817="","",IF(G2817&gt;=100,Rules!$B$18,IF(G2817&gt;=50,Rules!$B$17,IF(G2817&gt;=30,Rules!$B$16,0)))+IF(AND(F2817=1,D2817&lt;&gt;"BWL",G2817=0),Rules!$B$27,0))</f>
        <v>0</v>
      </c>
      <c r="R2817">
        <f>IF(A2817="","",J2817*Rules!$B$19+O2817*Rules!$B$22)</f>
        <v>0</v>
      </c>
      <c r="S2817">
        <f>IF(A2817="","",IF(J2817&gt;=4,Rules!$B$21,IF(J2817&gt;=3,Rules!$B$20,0)))</f>
        <v>0</v>
      </c>
      <c r="T2817">
        <f>IF(A2817="","",K2817*Rules!$B$23+L2817*Rules!$B$24+M2817*Rules!$B$25+N2817*Rules!$B$26)</f>
        <v>0</v>
      </c>
      <c r="U2817">
        <f t="shared" si="43"/>
        <v>0</v>
      </c>
    </row>
    <row r="2818" spans="1:21" x14ac:dyDescent="0.2">
      <c r="A2818" t="str">
        <f>MatchSquad!A2818</f>
        <v>M057</v>
      </c>
      <c r="B2818" t="str">
        <f>MatchSquad!B2818</f>
        <v>P217</v>
      </c>
      <c r="C2818" t="str">
        <f>MatchSquad!C2818</f>
        <v>Kanishk Chouhan</v>
      </c>
      <c r="D2818" t="str">
        <f>MatchSquad!D2818</f>
        <v>AR</v>
      </c>
      <c r="E2818" t="str">
        <f>MatchSquad!E2818</f>
        <v>RCB</v>
      </c>
      <c r="F2818">
        <f>MatchSquad!G2818</f>
        <v>0</v>
      </c>
      <c r="G2818">
        <f>IF(A2818="","",SUMIFS(BallByBall!$I$2:$I$501,BallByBall!$B$2:$B$501,A2818,BallByBall!$F$2:$F$501,B2818))</f>
        <v>0</v>
      </c>
      <c r="H2818">
        <f>IF(A2818="","",COUNTIFS(BallByBall!$B$2:$B$501,A2818,BallByBall!$F$2:$F$501,B2818,BallByBall!$Q$2:$Q$501,1))</f>
        <v>0</v>
      </c>
      <c r="I2818">
        <f>IF(A2818="","",COUNTIFS(BallByBall!$B$2:$B$501,A2818,BallByBall!$F$2:$F$501,B2818,BallByBall!$R$2:$R$501,1))</f>
        <v>0</v>
      </c>
      <c r="J2818">
        <f>IF(A2818="","",SUMIFS(BallByBall!$T$2:$T$501,BallByBall!$B$2:$B$501,A2818,BallByBall!$H$2:$H$501,B2818))</f>
        <v>0</v>
      </c>
      <c r="K2818">
        <f>IF(A2818="","",SUMIFS(BallByBall!$U$2:$U$501,BallByBall!$B$2:$B$501,A2818,BallByBall!$P$2:$P$501,B2818))</f>
        <v>0</v>
      </c>
      <c r="L2818">
        <f>IF(A2818="","",SUMIFS(BallByBall!$V$2:$V$501,BallByBall!$B$2:$B$501,A2818,BallByBall!$P$2:$P$501,B2818))</f>
        <v>0</v>
      </c>
      <c r="M2818">
        <f>IF(A2818="","",SUMIFS(BallByBall!$W$2:$W$501,BallByBall!$B$2:$B$501,A2818,BallByBall!$P$2:$P$501,B2818))</f>
        <v>0</v>
      </c>
      <c r="N2818">
        <f>IF(A2818="","",SUMIFS(BallByBall!$X$2:$X$501,BallByBall!$B$2:$B$501,A2818,BallByBall!$P$2:$P$501,B2818))</f>
        <v>0</v>
      </c>
      <c r="O2818">
        <f>IF(A2818="","",SUMIFS(OverSummary!$G$2:$G$101,OverSummary!$A$2:$A$101,A2818,OverSummary!$D$2:$D$101,B2818))</f>
        <v>0</v>
      </c>
      <c r="P2818">
        <f>IF(A2818="","",G2818*Rules!$B$13+H2818*Rules!$B$14+I2818*Rules!$B$15)</f>
        <v>0</v>
      </c>
      <c r="Q2818">
        <f>IF(A2818="","",IF(G2818&gt;=100,Rules!$B$18,IF(G2818&gt;=50,Rules!$B$17,IF(G2818&gt;=30,Rules!$B$16,0)))+IF(AND(F2818=1,D2818&lt;&gt;"BWL",G2818=0),Rules!$B$27,0))</f>
        <v>0</v>
      </c>
      <c r="R2818">
        <f>IF(A2818="","",J2818*Rules!$B$19+O2818*Rules!$B$22)</f>
        <v>0</v>
      </c>
      <c r="S2818">
        <f>IF(A2818="","",IF(J2818&gt;=4,Rules!$B$21,IF(J2818&gt;=3,Rules!$B$20,0)))</f>
        <v>0</v>
      </c>
      <c r="T2818">
        <f>IF(A2818="","",K2818*Rules!$B$23+L2818*Rules!$B$24+M2818*Rules!$B$25+N2818*Rules!$B$26)</f>
        <v>0</v>
      </c>
      <c r="U2818">
        <f t="shared" ref="U2818:U2881" si="44">IF(A2818="","",P2818+Q2818+R2818+S2818+T2818)</f>
        <v>0</v>
      </c>
    </row>
    <row r="2819" spans="1:21" x14ac:dyDescent="0.2">
      <c r="A2819" t="str">
        <f>MatchSquad!A2819</f>
        <v>M057</v>
      </c>
      <c r="B2819" t="str">
        <f>MatchSquad!B2819</f>
        <v>P218</v>
      </c>
      <c r="C2819" t="str">
        <f>MatchSquad!C2819</f>
        <v>Josh Hazlewood</v>
      </c>
      <c r="D2819" t="str">
        <f>MatchSquad!D2819</f>
        <v>BWL</v>
      </c>
      <c r="E2819" t="str">
        <f>MatchSquad!E2819</f>
        <v>RCB</v>
      </c>
      <c r="F2819">
        <f>MatchSquad!G2819</f>
        <v>0</v>
      </c>
      <c r="G2819">
        <f>IF(A2819="","",SUMIFS(BallByBall!$I$2:$I$501,BallByBall!$B$2:$B$501,A2819,BallByBall!$F$2:$F$501,B2819))</f>
        <v>0</v>
      </c>
      <c r="H2819">
        <f>IF(A2819="","",COUNTIFS(BallByBall!$B$2:$B$501,A2819,BallByBall!$F$2:$F$501,B2819,BallByBall!$Q$2:$Q$501,1))</f>
        <v>0</v>
      </c>
      <c r="I2819">
        <f>IF(A2819="","",COUNTIFS(BallByBall!$B$2:$B$501,A2819,BallByBall!$F$2:$F$501,B2819,BallByBall!$R$2:$R$501,1))</f>
        <v>0</v>
      </c>
      <c r="J2819">
        <f>IF(A2819="","",SUMIFS(BallByBall!$T$2:$T$501,BallByBall!$B$2:$B$501,A2819,BallByBall!$H$2:$H$501,B2819))</f>
        <v>0</v>
      </c>
      <c r="K2819">
        <f>IF(A2819="","",SUMIFS(BallByBall!$U$2:$U$501,BallByBall!$B$2:$B$501,A2819,BallByBall!$P$2:$P$501,B2819))</f>
        <v>0</v>
      </c>
      <c r="L2819">
        <f>IF(A2819="","",SUMIFS(BallByBall!$V$2:$V$501,BallByBall!$B$2:$B$501,A2819,BallByBall!$P$2:$P$501,B2819))</f>
        <v>0</v>
      </c>
      <c r="M2819">
        <f>IF(A2819="","",SUMIFS(BallByBall!$W$2:$W$501,BallByBall!$B$2:$B$501,A2819,BallByBall!$P$2:$P$501,B2819))</f>
        <v>0</v>
      </c>
      <c r="N2819">
        <f>IF(A2819="","",SUMIFS(BallByBall!$X$2:$X$501,BallByBall!$B$2:$B$501,A2819,BallByBall!$P$2:$P$501,B2819))</f>
        <v>0</v>
      </c>
      <c r="O2819">
        <f>IF(A2819="","",SUMIFS(OverSummary!$G$2:$G$101,OverSummary!$A$2:$A$101,A2819,OverSummary!$D$2:$D$101,B2819))</f>
        <v>0</v>
      </c>
      <c r="P2819">
        <f>IF(A2819="","",G2819*Rules!$B$13+H2819*Rules!$B$14+I2819*Rules!$B$15)</f>
        <v>0</v>
      </c>
      <c r="Q2819">
        <f>IF(A2819="","",IF(G2819&gt;=100,Rules!$B$18,IF(G2819&gt;=50,Rules!$B$17,IF(G2819&gt;=30,Rules!$B$16,0)))+IF(AND(F2819=1,D2819&lt;&gt;"BWL",G2819=0),Rules!$B$27,0))</f>
        <v>0</v>
      </c>
      <c r="R2819">
        <f>IF(A2819="","",J2819*Rules!$B$19+O2819*Rules!$B$22)</f>
        <v>0</v>
      </c>
      <c r="S2819">
        <f>IF(A2819="","",IF(J2819&gt;=4,Rules!$B$21,IF(J2819&gt;=3,Rules!$B$20,0)))</f>
        <v>0</v>
      </c>
      <c r="T2819">
        <f>IF(A2819="","",K2819*Rules!$B$23+L2819*Rules!$B$24+M2819*Rules!$B$25+N2819*Rules!$B$26)</f>
        <v>0</v>
      </c>
      <c r="U2819">
        <f t="shared" si="44"/>
        <v>0</v>
      </c>
    </row>
    <row r="2820" spans="1:21" x14ac:dyDescent="0.2">
      <c r="A2820" t="str">
        <f>MatchSquad!A2820</f>
        <v>M057</v>
      </c>
      <c r="B2820" t="str">
        <f>MatchSquad!B2820</f>
        <v>P219</v>
      </c>
      <c r="C2820" t="str">
        <f>MatchSquad!C2820</f>
        <v>Rasikh Dar</v>
      </c>
      <c r="D2820" t="str">
        <f>MatchSquad!D2820</f>
        <v>BWL</v>
      </c>
      <c r="E2820" t="str">
        <f>MatchSquad!E2820</f>
        <v>RCB</v>
      </c>
      <c r="F2820">
        <f>MatchSquad!G2820</f>
        <v>0</v>
      </c>
      <c r="G2820">
        <f>IF(A2820="","",SUMIFS(BallByBall!$I$2:$I$501,BallByBall!$B$2:$B$501,A2820,BallByBall!$F$2:$F$501,B2820))</f>
        <v>0</v>
      </c>
      <c r="H2820">
        <f>IF(A2820="","",COUNTIFS(BallByBall!$B$2:$B$501,A2820,BallByBall!$F$2:$F$501,B2820,BallByBall!$Q$2:$Q$501,1))</f>
        <v>0</v>
      </c>
      <c r="I2820">
        <f>IF(A2820="","",COUNTIFS(BallByBall!$B$2:$B$501,A2820,BallByBall!$F$2:$F$501,B2820,BallByBall!$R$2:$R$501,1))</f>
        <v>0</v>
      </c>
      <c r="J2820">
        <f>IF(A2820="","",SUMIFS(BallByBall!$T$2:$T$501,BallByBall!$B$2:$B$501,A2820,BallByBall!$H$2:$H$501,B2820))</f>
        <v>0</v>
      </c>
      <c r="K2820">
        <f>IF(A2820="","",SUMIFS(BallByBall!$U$2:$U$501,BallByBall!$B$2:$B$501,A2820,BallByBall!$P$2:$P$501,B2820))</f>
        <v>0</v>
      </c>
      <c r="L2820">
        <f>IF(A2820="","",SUMIFS(BallByBall!$V$2:$V$501,BallByBall!$B$2:$B$501,A2820,BallByBall!$P$2:$P$501,B2820))</f>
        <v>0</v>
      </c>
      <c r="M2820">
        <f>IF(A2820="","",SUMIFS(BallByBall!$W$2:$W$501,BallByBall!$B$2:$B$501,A2820,BallByBall!$P$2:$P$501,B2820))</f>
        <v>0</v>
      </c>
      <c r="N2820">
        <f>IF(A2820="","",SUMIFS(BallByBall!$X$2:$X$501,BallByBall!$B$2:$B$501,A2820,BallByBall!$P$2:$P$501,B2820))</f>
        <v>0</v>
      </c>
      <c r="O2820">
        <f>IF(A2820="","",SUMIFS(OverSummary!$G$2:$G$101,OverSummary!$A$2:$A$101,A2820,OverSummary!$D$2:$D$101,B2820))</f>
        <v>0</v>
      </c>
      <c r="P2820">
        <f>IF(A2820="","",G2820*Rules!$B$13+H2820*Rules!$B$14+I2820*Rules!$B$15)</f>
        <v>0</v>
      </c>
      <c r="Q2820">
        <f>IF(A2820="","",IF(G2820&gt;=100,Rules!$B$18,IF(G2820&gt;=50,Rules!$B$17,IF(G2820&gt;=30,Rules!$B$16,0)))+IF(AND(F2820=1,D2820&lt;&gt;"BWL",G2820=0),Rules!$B$27,0))</f>
        <v>0</v>
      </c>
      <c r="R2820">
        <f>IF(A2820="","",J2820*Rules!$B$19+O2820*Rules!$B$22)</f>
        <v>0</v>
      </c>
      <c r="S2820">
        <f>IF(A2820="","",IF(J2820&gt;=4,Rules!$B$21,IF(J2820&gt;=3,Rules!$B$20,0)))</f>
        <v>0</v>
      </c>
      <c r="T2820">
        <f>IF(A2820="","",K2820*Rules!$B$23+L2820*Rules!$B$24+M2820*Rules!$B$25+N2820*Rules!$B$26)</f>
        <v>0</v>
      </c>
      <c r="U2820">
        <f t="shared" si="44"/>
        <v>0</v>
      </c>
    </row>
    <row r="2821" spans="1:21" x14ac:dyDescent="0.2">
      <c r="A2821" t="str">
        <f>MatchSquad!A2821</f>
        <v>M057</v>
      </c>
      <c r="B2821" t="str">
        <f>MatchSquad!B2821</f>
        <v>P220</v>
      </c>
      <c r="C2821" t="str">
        <f>MatchSquad!C2821</f>
        <v>Suyash Sharma</v>
      </c>
      <c r="D2821" t="str">
        <f>MatchSquad!D2821</f>
        <v>BWL</v>
      </c>
      <c r="E2821" t="str">
        <f>MatchSquad!E2821</f>
        <v>RCB</v>
      </c>
      <c r="F2821">
        <f>MatchSquad!G2821</f>
        <v>0</v>
      </c>
      <c r="G2821">
        <f>IF(A2821="","",SUMIFS(BallByBall!$I$2:$I$501,BallByBall!$B$2:$B$501,A2821,BallByBall!$F$2:$F$501,B2821))</f>
        <v>0</v>
      </c>
      <c r="H2821">
        <f>IF(A2821="","",COUNTIFS(BallByBall!$B$2:$B$501,A2821,BallByBall!$F$2:$F$501,B2821,BallByBall!$Q$2:$Q$501,1))</f>
        <v>0</v>
      </c>
      <c r="I2821">
        <f>IF(A2821="","",COUNTIFS(BallByBall!$B$2:$B$501,A2821,BallByBall!$F$2:$F$501,B2821,BallByBall!$R$2:$R$501,1))</f>
        <v>0</v>
      </c>
      <c r="J2821">
        <f>IF(A2821="","",SUMIFS(BallByBall!$T$2:$T$501,BallByBall!$B$2:$B$501,A2821,BallByBall!$H$2:$H$501,B2821))</f>
        <v>0</v>
      </c>
      <c r="K2821">
        <f>IF(A2821="","",SUMIFS(BallByBall!$U$2:$U$501,BallByBall!$B$2:$B$501,A2821,BallByBall!$P$2:$P$501,B2821))</f>
        <v>0</v>
      </c>
      <c r="L2821">
        <f>IF(A2821="","",SUMIFS(BallByBall!$V$2:$V$501,BallByBall!$B$2:$B$501,A2821,BallByBall!$P$2:$P$501,B2821))</f>
        <v>0</v>
      </c>
      <c r="M2821">
        <f>IF(A2821="","",SUMIFS(BallByBall!$W$2:$W$501,BallByBall!$B$2:$B$501,A2821,BallByBall!$P$2:$P$501,B2821))</f>
        <v>0</v>
      </c>
      <c r="N2821">
        <f>IF(A2821="","",SUMIFS(BallByBall!$X$2:$X$501,BallByBall!$B$2:$B$501,A2821,BallByBall!$P$2:$P$501,B2821))</f>
        <v>0</v>
      </c>
      <c r="O2821">
        <f>IF(A2821="","",SUMIFS(OverSummary!$G$2:$G$101,OverSummary!$A$2:$A$101,A2821,OverSummary!$D$2:$D$101,B2821))</f>
        <v>0</v>
      </c>
      <c r="P2821">
        <f>IF(A2821="","",G2821*Rules!$B$13+H2821*Rules!$B$14+I2821*Rules!$B$15)</f>
        <v>0</v>
      </c>
      <c r="Q2821">
        <f>IF(A2821="","",IF(G2821&gt;=100,Rules!$B$18,IF(G2821&gt;=50,Rules!$B$17,IF(G2821&gt;=30,Rules!$B$16,0)))+IF(AND(F2821=1,D2821&lt;&gt;"BWL",G2821=0),Rules!$B$27,0))</f>
        <v>0</v>
      </c>
      <c r="R2821">
        <f>IF(A2821="","",J2821*Rules!$B$19+O2821*Rules!$B$22)</f>
        <v>0</v>
      </c>
      <c r="S2821">
        <f>IF(A2821="","",IF(J2821&gt;=4,Rules!$B$21,IF(J2821&gt;=3,Rules!$B$20,0)))</f>
        <v>0</v>
      </c>
      <c r="T2821">
        <f>IF(A2821="","",K2821*Rules!$B$23+L2821*Rules!$B$24+M2821*Rules!$B$25+N2821*Rules!$B$26)</f>
        <v>0</v>
      </c>
      <c r="U2821">
        <f t="shared" si="44"/>
        <v>0</v>
      </c>
    </row>
    <row r="2822" spans="1:21" x14ac:dyDescent="0.2">
      <c r="A2822" t="str">
        <f>MatchSquad!A2822</f>
        <v>M057</v>
      </c>
      <c r="B2822" t="str">
        <f>MatchSquad!B2822</f>
        <v>P221</v>
      </c>
      <c r="C2822" t="str">
        <f>MatchSquad!C2822</f>
        <v>Bhuvneshwar Kumar</v>
      </c>
      <c r="D2822" t="str">
        <f>MatchSquad!D2822</f>
        <v>BWL</v>
      </c>
      <c r="E2822" t="str">
        <f>MatchSquad!E2822</f>
        <v>RCB</v>
      </c>
      <c r="F2822">
        <f>MatchSquad!G2822</f>
        <v>0</v>
      </c>
      <c r="G2822">
        <f>IF(A2822="","",SUMIFS(BallByBall!$I$2:$I$501,BallByBall!$B$2:$B$501,A2822,BallByBall!$F$2:$F$501,B2822))</f>
        <v>0</v>
      </c>
      <c r="H2822">
        <f>IF(A2822="","",COUNTIFS(BallByBall!$B$2:$B$501,A2822,BallByBall!$F$2:$F$501,B2822,BallByBall!$Q$2:$Q$501,1))</f>
        <v>0</v>
      </c>
      <c r="I2822">
        <f>IF(A2822="","",COUNTIFS(BallByBall!$B$2:$B$501,A2822,BallByBall!$F$2:$F$501,B2822,BallByBall!$R$2:$R$501,1))</f>
        <v>0</v>
      </c>
      <c r="J2822">
        <f>IF(A2822="","",SUMIFS(BallByBall!$T$2:$T$501,BallByBall!$B$2:$B$501,A2822,BallByBall!$H$2:$H$501,B2822))</f>
        <v>0</v>
      </c>
      <c r="K2822">
        <f>IF(A2822="","",SUMIFS(BallByBall!$U$2:$U$501,BallByBall!$B$2:$B$501,A2822,BallByBall!$P$2:$P$501,B2822))</f>
        <v>0</v>
      </c>
      <c r="L2822">
        <f>IF(A2822="","",SUMIFS(BallByBall!$V$2:$V$501,BallByBall!$B$2:$B$501,A2822,BallByBall!$P$2:$P$501,B2822))</f>
        <v>0</v>
      </c>
      <c r="M2822">
        <f>IF(A2822="","",SUMIFS(BallByBall!$W$2:$W$501,BallByBall!$B$2:$B$501,A2822,BallByBall!$P$2:$P$501,B2822))</f>
        <v>0</v>
      </c>
      <c r="N2822">
        <f>IF(A2822="","",SUMIFS(BallByBall!$X$2:$X$501,BallByBall!$B$2:$B$501,A2822,BallByBall!$P$2:$P$501,B2822))</f>
        <v>0</v>
      </c>
      <c r="O2822">
        <f>IF(A2822="","",SUMIFS(OverSummary!$G$2:$G$101,OverSummary!$A$2:$A$101,A2822,OverSummary!$D$2:$D$101,B2822))</f>
        <v>0</v>
      </c>
      <c r="P2822">
        <f>IF(A2822="","",G2822*Rules!$B$13+H2822*Rules!$B$14+I2822*Rules!$B$15)</f>
        <v>0</v>
      </c>
      <c r="Q2822">
        <f>IF(A2822="","",IF(G2822&gt;=100,Rules!$B$18,IF(G2822&gt;=50,Rules!$B$17,IF(G2822&gt;=30,Rules!$B$16,0)))+IF(AND(F2822=1,D2822&lt;&gt;"BWL",G2822=0),Rules!$B$27,0))</f>
        <v>0</v>
      </c>
      <c r="R2822">
        <f>IF(A2822="","",J2822*Rules!$B$19+O2822*Rules!$B$22)</f>
        <v>0</v>
      </c>
      <c r="S2822">
        <f>IF(A2822="","",IF(J2822&gt;=4,Rules!$B$21,IF(J2822&gt;=3,Rules!$B$20,0)))</f>
        <v>0</v>
      </c>
      <c r="T2822">
        <f>IF(A2822="","",K2822*Rules!$B$23+L2822*Rules!$B$24+M2822*Rules!$B$25+N2822*Rules!$B$26)</f>
        <v>0</v>
      </c>
      <c r="U2822">
        <f t="shared" si="44"/>
        <v>0</v>
      </c>
    </row>
    <row r="2823" spans="1:21" x14ac:dyDescent="0.2">
      <c r="A2823" t="str">
        <f>MatchSquad!A2823</f>
        <v>M057</v>
      </c>
      <c r="B2823" t="str">
        <f>MatchSquad!B2823</f>
        <v>P222</v>
      </c>
      <c r="C2823" t="str">
        <f>MatchSquad!C2823</f>
        <v>Nuwan Thushara</v>
      </c>
      <c r="D2823" t="str">
        <f>MatchSquad!D2823</f>
        <v>BWL</v>
      </c>
      <c r="E2823" t="str">
        <f>MatchSquad!E2823</f>
        <v>RCB</v>
      </c>
      <c r="F2823">
        <f>MatchSquad!G2823</f>
        <v>0</v>
      </c>
      <c r="G2823">
        <f>IF(A2823="","",SUMIFS(BallByBall!$I$2:$I$501,BallByBall!$B$2:$B$501,A2823,BallByBall!$F$2:$F$501,B2823))</f>
        <v>0</v>
      </c>
      <c r="H2823">
        <f>IF(A2823="","",COUNTIFS(BallByBall!$B$2:$B$501,A2823,BallByBall!$F$2:$F$501,B2823,BallByBall!$Q$2:$Q$501,1))</f>
        <v>0</v>
      </c>
      <c r="I2823">
        <f>IF(A2823="","",COUNTIFS(BallByBall!$B$2:$B$501,A2823,BallByBall!$F$2:$F$501,B2823,BallByBall!$R$2:$R$501,1))</f>
        <v>0</v>
      </c>
      <c r="J2823">
        <f>IF(A2823="","",SUMIFS(BallByBall!$T$2:$T$501,BallByBall!$B$2:$B$501,A2823,BallByBall!$H$2:$H$501,B2823))</f>
        <v>0</v>
      </c>
      <c r="K2823">
        <f>IF(A2823="","",SUMIFS(BallByBall!$U$2:$U$501,BallByBall!$B$2:$B$501,A2823,BallByBall!$P$2:$P$501,B2823))</f>
        <v>0</v>
      </c>
      <c r="L2823">
        <f>IF(A2823="","",SUMIFS(BallByBall!$V$2:$V$501,BallByBall!$B$2:$B$501,A2823,BallByBall!$P$2:$P$501,B2823))</f>
        <v>0</v>
      </c>
      <c r="M2823">
        <f>IF(A2823="","",SUMIFS(BallByBall!$W$2:$W$501,BallByBall!$B$2:$B$501,A2823,BallByBall!$P$2:$P$501,B2823))</f>
        <v>0</v>
      </c>
      <c r="N2823">
        <f>IF(A2823="","",SUMIFS(BallByBall!$X$2:$X$501,BallByBall!$B$2:$B$501,A2823,BallByBall!$P$2:$P$501,B2823))</f>
        <v>0</v>
      </c>
      <c r="O2823">
        <f>IF(A2823="","",SUMIFS(OverSummary!$G$2:$G$101,OverSummary!$A$2:$A$101,A2823,OverSummary!$D$2:$D$101,B2823))</f>
        <v>0</v>
      </c>
      <c r="P2823">
        <f>IF(A2823="","",G2823*Rules!$B$13+H2823*Rules!$B$14+I2823*Rules!$B$15)</f>
        <v>0</v>
      </c>
      <c r="Q2823">
        <f>IF(A2823="","",IF(G2823&gt;=100,Rules!$B$18,IF(G2823&gt;=50,Rules!$B$17,IF(G2823&gt;=30,Rules!$B$16,0)))+IF(AND(F2823=1,D2823&lt;&gt;"BWL",G2823=0),Rules!$B$27,0))</f>
        <v>0</v>
      </c>
      <c r="R2823">
        <f>IF(A2823="","",J2823*Rules!$B$19+O2823*Rules!$B$22)</f>
        <v>0</v>
      </c>
      <c r="S2823">
        <f>IF(A2823="","",IF(J2823&gt;=4,Rules!$B$21,IF(J2823&gt;=3,Rules!$B$20,0)))</f>
        <v>0</v>
      </c>
      <c r="T2823">
        <f>IF(A2823="","",K2823*Rules!$B$23+L2823*Rules!$B$24+M2823*Rules!$B$25+N2823*Rules!$B$26)</f>
        <v>0</v>
      </c>
      <c r="U2823">
        <f t="shared" si="44"/>
        <v>0</v>
      </c>
    </row>
    <row r="2824" spans="1:21" x14ac:dyDescent="0.2">
      <c r="A2824" t="str">
        <f>MatchSquad!A2824</f>
        <v>M057</v>
      </c>
      <c r="B2824" t="str">
        <f>MatchSquad!B2824</f>
        <v>P223</v>
      </c>
      <c r="C2824" t="str">
        <f>MatchSquad!C2824</f>
        <v>Abhinandan Singh</v>
      </c>
      <c r="D2824" t="str">
        <f>MatchSquad!D2824</f>
        <v>BWL</v>
      </c>
      <c r="E2824" t="str">
        <f>MatchSquad!E2824</f>
        <v>RCB</v>
      </c>
      <c r="F2824">
        <f>MatchSquad!G2824</f>
        <v>0</v>
      </c>
      <c r="G2824">
        <f>IF(A2824="","",SUMIFS(BallByBall!$I$2:$I$501,BallByBall!$B$2:$B$501,A2824,BallByBall!$F$2:$F$501,B2824))</f>
        <v>0</v>
      </c>
      <c r="H2824">
        <f>IF(A2824="","",COUNTIFS(BallByBall!$B$2:$B$501,A2824,BallByBall!$F$2:$F$501,B2824,BallByBall!$Q$2:$Q$501,1))</f>
        <v>0</v>
      </c>
      <c r="I2824">
        <f>IF(A2824="","",COUNTIFS(BallByBall!$B$2:$B$501,A2824,BallByBall!$F$2:$F$501,B2824,BallByBall!$R$2:$R$501,1))</f>
        <v>0</v>
      </c>
      <c r="J2824">
        <f>IF(A2824="","",SUMIFS(BallByBall!$T$2:$T$501,BallByBall!$B$2:$B$501,A2824,BallByBall!$H$2:$H$501,B2824))</f>
        <v>0</v>
      </c>
      <c r="K2824">
        <f>IF(A2824="","",SUMIFS(BallByBall!$U$2:$U$501,BallByBall!$B$2:$B$501,A2824,BallByBall!$P$2:$P$501,B2824))</f>
        <v>0</v>
      </c>
      <c r="L2824">
        <f>IF(A2824="","",SUMIFS(BallByBall!$V$2:$V$501,BallByBall!$B$2:$B$501,A2824,BallByBall!$P$2:$P$501,B2824))</f>
        <v>0</v>
      </c>
      <c r="M2824">
        <f>IF(A2824="","",SUMIFS(BallByBall!$W$2:$W$501,BallByBall!$B$2:$B$501,A2824,BallByBall!$P$2:$P$501,B2824))</f>
        <v>0</v>
      </c>
      <c r="N2824">
        <f>IF(A2824="","",SUMIFS(BallByBall!$X$2:$X$501,BallByBall!$B$2:$B$501,A2824,BallByBall!$P$2:$P$501,B2824))</f>
        <v>0</v>
      </c>
      <c r="O2824">
        <f>IF(A2824="","",SUMIFS(OverSummary!$G$2:$G$101,OverSummary!$A$2:$A$101,A2824,OverSummary!$D$2:$D$101,B2824))</f>
        <v>0</v>
      </c>
      <c r="P2824">
        <f>IF(A2824="","",G2824*Rules!$B$13+H2824*Rules!$B$14+I2824*Rules!$B$15)</f>
        <v>0</v>
      </c>
      <c r="Q2824">
        <f>IF(A2824="","",IF(G2824&gt;=100,Rules!$B$18,IF(G2824&gt;=50,Rules!$B$17,IF(G2824&gt;=30,Rules!$B$16,0)))+IF(AND(F2824=1,D2824&lt;&gt;"BWL",G2824=0),Rules!$B$27,0))</f>
        <v>0</v>
      </c>
      <c r="R2824">
        <f>IF(A2824="","",J2824*Rules!$B$19+O2824*Rules!$B$22)</f>
        <v>0</v>
      </c>
      <c r="S2824">
        <f>IF(A2824="","",IF(J2824&gt;=4,Rules!$B$21,IF(J2824&gt;=3,Rules!$B$20,0)))</f>
        <v>0</v>
      </c>
      <c r="T2824">
        <f>IF(A2824="","",K2824*Rules!$B$23+L2824*Rules!$B$24+M2824*Rules!$B$25+N2824*Rules!$B$26)</f>
        <v>0</v>
      </c>
      <c r="U2824">
        <f t="shared" si="44"/>
        <v>0</v>
      </c>
    </row>
    <row r="2825" spans="1:21" x14ac:dyDescent="0.2">
      <c r="A2825" t="str">
        <f>MatchSquad!A2825</f>
        <v>M057</v>
      </c>
      <c r="B2825" t="str">
        <f>MatchSquad!B2825</f>
        <v>P224</v>
      </c>
      <c r="C2825" t="str">
        <f>MatchSquad!C2825</f>
        <v>Jacob Duffy</v>
      </c>
      <c r="D2825" t="str">
        <f>MatchSquad!D2825</f>
        <v>BWL</v>
      </c>
      <c r="E2825" t="str">
        <f>MatchSquad!E2825</f>
        <v>RCB</v>
      </c>
      <c r="F2825">
        <f>MatchSquad!G2825</f>
        <v>0</v>
      </c>
      <c r="G2825">
        <f>IF(A2825="","",SUMIFS(BallByBall!$I$2:$I$501,BallByBall!$B$2:$B$501,A2825,BallByBall!$F$2:$F$501,B2825))</f>
        <v>0</v>
      </c>
      <c r="H2825">
        <f>IF(A2825="","",COUNTIFS(BallByBall!$B$2:$B$501,A2825,BallByBall!$F$2:$F$501,B2825,BallByBall!$Q$2:$Q$501,1))</f>
        <v>0</v>
      </c>
      <c r="I2825">
        <f>IF(A2825="","",COUNTIFS(BallByBall!$B$2:$B$501,A2825,BallByBall!$F$2:$F$501,B2825,BallByBall!$R$2:$R$501,1))</f>
        <v>0</v>
      </c>
      <c r="J2825">
        <f>IF(A2825="","",SUMIFS(BallByBall!$T$2:$T$501,BallByBall!$B$2:$B$501,A2825,BallByBall!$H$2:$H$501,B2825))</f>
        <v>0</v>
      </c>
      <c r="K2825">
        <f>IF(A2825="","",SUMIFS(BallByBall!$U$2:$U$501,BallByBall!$B$2:$B$501,A2825,BallByBall!$P$2:$P$501,B2825))</f>
        <v>0</v>
      </c>
      <c r="L2825">
        <f>IF(A2825="","",SUMIFS(BallByBall!$V$2:$V$501,BallByBall!$B$2:$B$501,A2825,BallByBall!$P$2:$P$501,B2825))</f>
        <v>0</v>
      </c>
      <c r="M2825">
        <f>IF(A2825="","",SUMIFS(BallByBall!$W$2:$W$501,BallByBall!$B$2:$B$501,A2825,BallByBall!$P$2:$P$501,B2825))</f>
        <v>0</v>
      </c>
      <c r="N2825">
        <f>IF(A2825="","",SUMIFS(BallByBall!$X$2:$X$501,BallByBall!$B$2:$B$501,A2825,BallByBall!$P$2:$P$501,B2825))</f>
        <v>0</v>
      </c>
      <c r="O2825">
        <f>IF(A2825="","",SUMIFS(OverSummary!$G$2:$G$101,OverSummary!$A$2:$A$101,A2825,OverSummary!$D$2:$D$101,B2825))</f>
        <v>0</v>
      </c>
      <c r="P2825">
        <f>IF(A2825="","",G2825*Rules!$B$13+H2825*Rules!$B$14+I2825*Rules!$B$15)</f>
        <v>0</v>
      </c>
      <c r="Q2825">
        <f>IF(A2825="","",IF(G2825&gt;=100,Rules!$B$18,IF(G2825&gt;=50,Rules!$B$17,IF(G2825&gt;=30,Rules!$B$16,0)))+IF(AND(F2825=1,D2825&lt;&gt;"BWL",G2825=0),Rules!$B$27,0))</f>
        <v>0</v>
      </c>
      <c r="R2825">
        <f>IF(A2825="","",J2825*Rules!$B$19+O2825*Rules!$B$22)</f>
        <v>0</v>
      </c>
      <c r="S2825">
        <f>IF(A2825="","",IF(J2825&gt;=4,Rules!$B$21,IF(J2825&gt;=3,Rules!$B$20,0)))</f>
        <v>0</v>
      </c>
      <c r="T2825">
        <f>IF(A2825="","",K2825*Rules!$B$23+L2825*Rules!$B$24+M2825*Rules!$B$25+N2825*Rules!$B$26)</f>
        <v>0</v>
      </c>
      <c r="U2825">
        <f t="shared" si="44"/>
        <v>0</v>
      </c>
    </row>
    <row r="2826" spans="1:21" x14ac:dyDescent="0.2">
      <c r="A2826" t="str">
        <f>MatchSquad!A2826</f>
        <v>M057</v>
      </c>
      <c r="B2826" t="str">
        <f>MatchSquad!B2826</f>
        <v>P225</v>
      </c>
      <c r="C2826" t="str">
        <f>MatchSquad!C2826</f>
        <v>Yash Dayal</v>
      </c>
      <c r="D2826" t="str">
        <f>MatchSquad!D2826</f>
        <v>BWL</v>
      </c>
      <c r="E2826" t="str">
        <f>MatchSquad!E2826</f>
        <v>RCB</v>
      </c>
      <c r="F2826">
        <f>MatchSquad!G2826</f>
        <v>0</v>
      </c>
      <c r="G2826">
        <f>IF(A2826="","",SUMIFS(BallByBall!$I$2:$I$501,BallByBall!$B$2:$B$501,A2826,BallByBall!$F$2:$F$501,B2826))</f>
        <v>0</v>
      </c>
      <c r="H2826">
        <f>IF(A2826="","",COUNTIFS(BallByBall!$B$2:$B$501,A2826,BallByBall!$F$2:$F$501,B2826,BallByBall!$Q$2:$Q$501,1))</f>
        <v>0</v>
      </c>
      <c r="I2826">
        <f>IF(A2826="","",COUNTIFS(BallByBall!$B$2:$B$501,A2826,BallByBall!$F$2:$F$501,B2826,BallByBall!$R$2:$R$501,1))</f>
        <v>0</v>
      </c>
      <c r="J2826">
        <f>IF(A2826="","",SUMIFS(BallByBall!$T$2:$T$501,BallByBall!$B$2:$B$501,A2826,BallByBall!$H$2:$H$501,B2826))</f>
        <v>0</v>
      </c>
      <c r="K2826">
        <f>IF(A2826="","",SUMIFS(BallByBall!$U$2:$U$501,BallByBall!$B$2:$B$501,A2826,BallByBall!$P$2:$P$501,B2826))</f>
        <v>0</v>
      </c>
      <c r="L2826">
        <f>IF(A2826="","",SUMIFS(BallByBall!$V$2:$V$501,BallByBall!$B$2:$B$501,A2826,BallByBall!$P$2:$P$501,B2826))</f>
        <v>0</v>
      </c>
      <c r="M2826">
        <f>IF(A2826="","",SUMIFS(BallByBall!$W$2:$W$501,BallByBall!$B$2:$B$501,A2826,BallByBall!$P$2:$P$501,B2826))</f>
        <v>0</v>
      </c>
      <c r="N2826">
        <f>IF(A2826="","",SUMIFS(BallByBall!$X$2:$X$501,BallByBall!$B$2:$B$501,A2826,BallByBall!$P$2:$P$501,B2826))</f>
        <v>0</v>
      </c>
      <c r="O2826">
        <f>IF(A2826="","",SUMIFS(OverSummary!$G$2:$G$101,OverSummary!$A$2:$A$101,A2826,OverSummary!$D$2:$D$101,B2826))</f>
        <v>0</v>
      </c>
      <c r="P2826">
        <f>IF(A2826="","",G2826*Rules!$B$13+H2826*Rules!$B$14+I2826*Rules!$B$15)</f>
        <v>0</v>
      </c>
      <c r="Q2826">
        <f>IF(A2826="","",IF(G2826&gt;=100,Rules!$B$18,IF(G2826&gt;=50,Rules!$B$17,IF(G2826&gt;=30,Rules!$B$16,0)))+IF(AND(F2826=1,D2826&lt;&gt;"BWL",G2826=0),Rules!$B$27,0))</f>
        <v>0</v>
      </c>
      <c r="R2826">
        <f>IF(A2826="","",J2826*Rules!$B$19+O2826*Rules!$B$22)</f>
        <v>0</v>
      </c>
      <c r="S2826">
        <f>IF(A2826="","",IF(J2826&gt;=4,Rules!$B$21,IF(J2826&gt;=3,Rules!$B$20,0)))</f>
        <v>0</v>
      </c>
      <c r="T2826">
        <f>IF(A2826="","",K2826*Rules!$B$23+L2826*Rules!$B$24+M2826*Rules!$B$25+N2826*Rules!$B$26)</f>
        <v>0</v>
      </c>
      <c r="U2826">
        <f t="shared" si="44"/>
        <v>0</v>
      </c>
    </row>
    <row r="2827" spans="1:21" x14ac:dyDescent="0.2">
      <c r="A2827" t="str">
        <f>MatchSquad!A2827</f>
        <v>M057</v>
      </c>
      <c r="B2827" t="str">
        <f>MatchSquad!B2827</f>
        <v>P076</v>
      </c>
      <c r="C2827" t="str">
        <f>MatchSquad!C2827</f>
        <v>Ajinkya Rahane</v>
      </c>
      <c r="D2827" t="str">
        <f>MatchSquad!D2827</f>
        <v>BAT</v>
      </c>
      <c r="E2827" t="str">
        <f>MatchSquad!E2827</f>
        <v>KKR</v>
      </c>
      <c r="F2827">
        <f>MatchSquad!G2827</f>
        <v>0</v>
      </c>
      <c r="G2827">
        <f>IF(A2827="","",SUMIFS(BallByBall!$I$2:$I$501,BallByBall!$B$2:$B$501,A2827,BallByBall!$F$2:$F$501,B2827))</f>
        <v>0</v>
      </c>
      <c r="H2827">
        <f>IF(A2827="","",COUNTIFS(BallByBall!$B$2:$B$501,A2827,BallByBall!$F$2:$F$501,B2827,BallByBall!$Q$2:$Q$501,1))</f>
        <v>0</v>
      </c>
      <c r="I2827">
        <f>IF(A2827="","",COUNTIFS(BallByBall!$B$2:$B$501,A2827,BallByBall!$F$2:$F$501,B2827,BallByBall!$R$2:$R$501,1))</f>
        <v>0</v>
      </c>
      <c r="J2827">
        <f>IF(A2827="","",SUMIFS(BallByBall!$T$2:$T$501,BallByBall!$B$2:$B$501,A2827,BallByBall!$H$2:$H$501,B2827))</f>
        <v>0</v>
      </c>
      <c r="K2827">
        <f>IF(A2827="","",SUMIFS(BallByBall!$U$2:$U$501,BallByBall!$B$2:$B$501,A2827,BallByBall!$P$2:$P$501,B2827))</f>
        <v>0</v>
      </c>
      <c r="L2827">
        <f>IF(A2827="","",SUMIFS(BallByBall!$V$2:$V$501,BallByBall!$B$2:$B$501,A2827,BallByBall!$P$2:$P$501,B2827))</f>
        <v>0</v>
      </c>
      <c r="M2827">
        <f>IF(A2827="","",SUMIFS(BallByBall!$W$2:$W$501,BallByBall!$B$2:$B$501,A2827,BallByBall!$P$2:$P$501,B2827))</f>
        <v>0</v>
      </c>
      <c r="N2827">
        <f>IF(A2827="","",SUMIFS(BallByBall!$X$2:$X$501,BallByBall!$B$2:$B$501,A2827,BallByBall!$P$2:$P$501,B2827))</f>
        <v>0</v>
      </c>
      <c r="O2827">
        <f>IF(A2827="","",SUMIFS(OverSummary!$G$2:$G$101,OverSummary!$A$2:$A$101,A2827,OverSummary!$D$2:$D$101,B2827))</f>
        <v>0</v>
      </c>
      <c r="P2827">
        <f>IF(A2827="","",G2827*Rules!$B$13+H2827*Rules!$B$14+I2827*Rules!$B$15)</f>
        <v>0</v>
      </c>
      <c r="Q2827">
        <f>IF(A2827="","",IF(G2827&gt;=100,Rules!$B$18,IF(G2827&gt;=50,Rules!$B$17,IF(G2827&gt;=30,Rules!$B$16,0)))+IF(AND(F2827=1,D2827&lt;&gt;"BWL",G2827=0),Rules!$B$27,0))</f>
        <v>0</v>
      </c>
      <c r="R2827">
        <f>IF(A2827="","",J2827*Rules!$B$19+O2827*Rules!$B$22)</f>
        <v>0</v>
      </c>
      <c r="S2827">
        <f>IF(A2827="","",IF(J2827&gt;=4,Rules!$B$21,IF(J2827&gt;=3,Rules!$B$20,0)))</f>
        <v>0</v>
      </c>
      <c r="T2827">
        <f>IF(A2827="","",K2827*Rules!$B$23+L2827*Rules!$B$24+M2827*Rules!$B$25+N2827*Rules!$B$26)</f>
        <v>0</v>
      </c>
      <c r="U2827">
        <f t="shared" si="44"/>
        <v>0</v>
      </c>
    </row>
    <row r="2828" spans="1:21" x14ac:dyDescent="0.2">
      <c r="A2828" t="str">
        <f>MatchSquad!A2828</f>
        <v>M057</v>
      </c>
      <c r="B2828" t="str">
        <f>MatchSquad!B2828</f>
        <v>P077</v>
      </c>
      <c r="C2828" t="str">
        <f>MatchSquad!C2828</f>
        <v>Rinku Singh</v>
      </c>
      <c r="D2828" t="str">
        <f>MatchSquad!D2828</f>
        <v>BAT</v>
      </c>
      <c r="E2828" t="str">
        <f>MatchSquad!E2828</f>
        <v>KKR</v>
      </c>
      <c r="F2828">
        <f>MatchSquad!G2828</f>
        <v>0</v>
      </c>
      <c r="G2828">
        <f>IF(A2828="","",SUMIFS(BallByBall!$I$2:$I$501,BallByBall!$B$2:$B$501,A2828,BallByBall!$F$2:$F$501,B2828))</f>
        <v>0</v>
      </c>
      <c r="H2828">
        <f>IF(A2828="","",COUNTIFS(BallByBall!$B$2:$B$501,A2828,BallByBall!$F$2:$F$501,B2828,BallByBall!$Q$2:$Q$501,1))</f>
        <v>0</v>
      </c>
      <c r="I2828">
        <f>IF(A2828="","",COUNTIFS(BallByBall!$B$2:$B$501,A2828,BallByBall!$F$2:$F$501,B2828,BallByBall!$R$2:$R$501,1))</f>
        <v>0</v>
      </c>
      <c r="J2828">
        <f>IF(A2828="","",SUMIFS(BallByBall!$T$2:$T$501,BallByBall!$B$2:$B$501,A2828,BallByBall!$H$2:$H$501,B2828))</f>
        <v>0</v>
      </c>
      <c r="K2828">
        <f>IF(A2828="","",SUMIFS(BallByBall!$U$2:$U$501,BallByBall!$B$2:$B$501,A2828,BallByBall!$P$2:$P$501,B2828))</f>
        <v>0</v>
      </c>
      <c r="L2828">
        <f>IF(A2828="","",SUMIFS(BallByBall!$V$2:$V$501,BallByBall!$B$2:$B$501,A2828,BallByBall!$P$2:$P$501,B2828))</f>
        <v>0</v>
      </c>
      <c r="M2828">
        <f>IF(A2828="","",SUMIFS(BallByBall!$W$2:$W$501,BallByBall!$B$2:$B$501,A2828,BallByBall!$P$2:$P$501,B2828))</f>
        <v>0</v>
      </c>
      <c r="N2828">
        <f>IF(A2828="","",SUMIFS(BallByBall!$X$2:$X$501,BallByBall!$B$2:$B$501,A2828,BallByBall!$P$2:$P$501,B2828))</f>
        <v>0</v>
      </c>
      <c r="O2828">
        <f>IF(A2828="","",SUMIFS(OverSummary!$G$2:$G$101,OverSummary!$A$2:$A$101,A2828,OverSummary!$D$2:$D$101,B2828))</f>
        <v>0</v>
      </c>
      <c r="P2828">
        <f>IF(A2828="","",G2828*Rules!$B$13+H2828*Rules!$B$14+I2828*Rules!$B$15)</f>
        <v>0</v>
      </c>
      <c r="Q2828">
        <f>IF(A2828="","",IF(G2828&gt;=100,Rules!$B$18,IF(G2828&gt;=50,Rules!$B$17,IF(G2828&gt;=30,Rules!$B$16,0)))+IF(AND(F2828=1,D2828&lt;&gt;"BWL",G2828=0),Rules!$B$27,0))</f>
        <v>0</v>
      </c>
      <c r="R2828">
        <f>IF(A2828="","",J2828*Rules!$B$19+O2828*Rules!$B$22)</f>
        <v>0</v>
      </c>
      <c r="S2828">
        <f>IF(A2828="","",IF(J2828&gt;=4,Rules!$B$21,IF(J2828&gt;=3,Rules!$B$20,0)))</f>
        <v>0</v>
      </c>
      <c r="T2828">
        <f>IF(A2828="","",K2828*Rules!$B$23+L2828*Rules!$B$24+M2828*Rules!$B$25+N2828*Rules!$B$26)</f>
        <v>0</v>
      </c>
      <c r="U2828">
        <f t="shared" si="44"/>
        <v>0</v>
      </c>
    </row>
    <row r="2829" spans="1:21" x14ac:dyDescent="0.2">
      <c r="A2829" t="str">
        <f>MatchSquad!A2829</f>
        <v>M057</v>
      </c>
      <c r="B2829" t="str">
        <f>MatchSquad!B2829</f>
        <v>P078</v>
      </c>
      <c r="C2829" t="str">
        <f>MatchSquad!C2829</f>
        <v>Angkrish Raghuvanshi</v>
      </c>
      <c r="D2829" t="str">
        <f>MatchSquad!D2829</f>
        <v>BAT</v>
      </c>
      <c r="E2829" t="str">
        <f>MatchSquad!E2829</f>
        <v>KKR</v>
      </c>
      <c r="F2829">
        <f>MatchSquad!G2829</f>
        <v>0</v>
      </c>
      <c r="G2829">
        <f>IF(A2829="","",SUMIFS(BallByBall!$I$2:$I$501,BallByBall!$B$2:$B$501,A2829,BallByBall!$F$2:$F$501,B2829))</f>
        <v>0</v>
      </c>
      <c r="H2829">
        <f>IF(A2829="","",COUNTIFS(BallByBall!$B$2:$B$501,A2829,BallByBall!$F$2:$F$501,B2829,BallByBall!$Q$2:$Q$501,1))</f>
        <v>0</v>
      </c>
      <c r="I2829">
        <f>IF(A2829="","",COUNTIFS(BallByBall!$B$2:$B$501,A2829,BallByBall!$F$2:$F$501,B2829,BallByBall!$R$2:$R$501,1))</f>
        <v>0</v>
      </c>
      <c r="J2829">
        <f>IF(A2829="","",SUMIFS(BallByBall!$T$2:$T$501,BallByBall!$B$2:$B$501,A2829,BallByBall!$H$2:$H$501,B2829))</f>
        <v>0</v>
      </c>
      <c r="K2829">
        <f>IF(A2829="","",SUMIFS(BallByBall!$U$2:$U$501,BallByBall!$B$2:$B$501,A2829,BallByBall!$P$2:$P$501,B2829))</f>
        <v>0</v>
      </c>
      <c r="L2829">
        <f>IF(A2829="","",SUMIFS(BallByBall!$V$2:$V$501,BallByBall!$B$2:$B$501,A2829,BallByBall!$P$2:$P$501,B2829))</f>
        <v>0</v>
      </c>
      <c r="M2829">
        <f>IF(A2829="","",SUMIFS(BallByBall!$W$2:$W$501,BallByBall!$B$2:$B$501,A2829,BallByBall!$P$2:$P$501,B2829))</f>
        <v>0</v>
      </c>
      <c r="N2829">
        <f>IF(A2829="","",SUMIFS(BallByBall!$X$2:$X$501,BallByBall!$B$2:$B$501,A2829,BallByBall!$P$2:$P$501,B2829))</f>
        <v>0</v>
      </c>
      <c r="O2829">
        <f>IF(A2829="","",SUMIFS(OverSummary!$G$2:$G$101,OverSummary!$A$2:$A$101,A2829,OverSummary!$D$2:$D$101,B2829))</f>
        <v>0</v>
      </c>
      <c r="P2829">
        <f>IF(A2829="","",G2829*Rules!$B$13+H2829*Rules!$B$14+I2829*Rules!$B$15)</f>
        <v>0</v>
      </c>
      <c r="Q2829">
        <f>IF(A2829="","",IF(G2829&gt;=100,Rules!$B$18,IF(G2829&gt;=50,Rules!$B$17,IF(G2829&gt;=30,Rules!$B$16,0)))+IF(AND(F2829=1,D2829&lt;&gt;"BWL",G2829=0),Rules!$B$27,0))</f>
        <v>0</v>
      </c>
      <c r="R2829">
        <f>IF(A2829="","",J2829*Rules!$B$19+O2829*Rules!$B$22)</f>
        <v>0</v>
      </c>
      <c r="S2829">
        <f>IF(A2829="","",IF(J2829&gt;=4,Rules!$B$21,IF(J2829&gt;=3,Rules!$B$20,0)))</f>
        <v>0</v>
      </c>
      <c r="T2829">
        <f>IF(A2829="","",K2829*Rules!$B$23+L2829*Rules!$B$24+M2829*Rules!$B$25+N2829*Rules!$B$26)</f>
        <v>0</v>
      </c>
      <c r="U2829">
        <f t="shared" si="44"/>
        <v>0</v>
      </c>
    </row>
    <row r="2830" spans="1:21" x14ac:dyDescent="0.2">
      <c r="A2830" t="str">
        <f>MatchSquad!A2830</f>
        <v>M057</v>
      </c>
      <c r="B2830" t="str">
        <f>MatchSquad!B2830</f>
        <v>P079</v>
      </c>
      <c r="C2830" t="str">
        <f>MatchSquad!C2830</f>
        <v>Manish Pandey</v>
      </c>
      <c r="D2830" t="str">
        <f>MatchSquad!D2830</f>
        <v>BAT</v>
      </c>
      <c r="E2830" t="str">
        <f>MatchSquad!E2830</f>
        <v>KKR</v>
      </c>
      <c r="F2830">
        <f>MatchSquad!G2830</f>
        <v>0</v>
      </c>
      <c r="G2830">
        <f>IF(A2830="","",SUMIFS(BallByBall!$I$2:$I$501,BallByBall!$B$2:$B$501,A2830,BallByBall!$F$2:$F$501,B2830))</f>
        <v>0</v>
      </c>
      <c r="H2830">
        <f>IF(A2830="","",COUNTIFS(BallByBall!$B$2:$B$501,A2830,BallByBall!$F$2:$F$501,B2830,BallByBall!$Q$2:$Q$501,1))</f>
        <v>0</v>
      </c>
      <c r="I2830">
        <f>IF(A2830="","",COUNTIFS(BallByBall!$B$2:$B$501,A2830,BallByBall!$F$2:$F$501,B2830,BallByBall!$R$2:$R$501,1))</f>
        <v>0</v>
      </c>
      <c r="J2830">
        <f>IF(A2830="","",SUMIFS(BallByBall!$T$2:$T$501,BallByBall!$B$2:$B$501,A2830,BallByBall!$H$2:$H$501,B2830))</f>
        <v>0</v>
      </c>
      <c r="K2830">
        <f>IF(A2830="","",SUMIFS(BallByBall!$U$2:$U$501,BallByBall!$B$2:$B$501,A2830,BallByBall!$P$2:$P$501,B2830))</f>
        <v>0</v>
      </c>
      <c r="L2830">
        <f>IF(A2830="","",SUMIFS(BallByBall!$V$2:$V$501,BallByBall!$B$2:$B$501,A2830,BallByBall!$P$2:$P$501,B2830))</f>
        <v>0</v>
      </c>
      <c r="M2830">
        <f>IF(A2830="","",SUMIFS(BallByBall!$W$2:$W$501,BallByBall!$B$2:$B$501,A2830,BallByBall!$P$2:$P$501,B2830))</f>
        <v>0</v>
      </c>
      <c r="N2830">
        <f>IF(A2830="","",SUMIFS(BallByBall!$X$2:$X$501,BallByBall!$B$2:$B$501,A2830,BallByBall!$P$2:$P$501,B2830))</f>
        <v>0</v>
      </c>
      <c r="O2830">
        <f>IF(A2830="","",SUMIFS(OverSummary!$G$2:$G$101,OverSummary!$A$2:$A$101,A2830,OverSummary!$D$2:$D$101,B2830))</f>
        <v>0</v>
      </c>
      <c r="P2830">
        <f>IF(A2830="","",G2830*Rules!$B$13+H2830*Rules!$B$14+I2830*Rules!$B$15)</f>
        <v>0</v>
      </c>
      <c r="Q2830">
        <f>IF(A2830="","",IF(G2830&gt;=100,Rules!$B$18,IF(G2830&gt;=50,Rules!$B$17,IF(G2830&gt;=30,Rules!$B$16,0)))+IF(AND(F2830=1,D2830&lt;&gt;"BWL",G2830=0),Rules!$B$27,0))</f>
        <v>0</v>
      </c>
      <c r="R2830">
        <f>IF(A2830="","",J2830*Rules!$B$19+O2830*Rules!$B$22)</f>
        <v>0</v>
      </c>
      <c r="S2830">
        <f>IF(A2830="","",IF(J2830&gt;=4,Rules!$B$21,IF(J2830&gt;=3,Rules!$B$20,0)))</f>
        <v>0</v>
      </c>
      <c r="T2830">
        <f>IF(A2830="","",K2830*Rules!$B$23+L2830*Rules!$B$24+M2830*Rules!$B$25+N2830*Rules!$B$26)</f>
        <v>0</v>
      </c>
      <c r="U2830">
        <f t="shared" si="44"/>
        <v>0</v>
      </c>
    </row>
    <row r="2831" spans="1:21" x14ac:dyDescent="0.2">
      <c r="A2831" t="str">
        <f>MatchSquad!A2831</f>
        <v>M057</v>
      </c>
      <c r="B2831" t="str">
        <f>MatchSquad!B2831</f>
        <v>P080</v>
      </c>
      <c r="C2831" t="str">
        <f>MatchSquad!C2831</f>
        <v>Finn Allen</v>
      </c>
      <c r="D2831" t="str">
        <f>MatchSquad!D2831</f>
        <v>WK</v>
      </c>
      <c r="E2831" t="str">
        <f>MatchSquad!E2831</f>
        <v>KKR</v>
      </c>
      <c r="F2831">
        <f>MatchSquad!G2831</f>
        <v>0</v>
      </c>
      <c r="G2831">
        <f>IF(A2831="","",SUMIFS(BallByBall!$I$2:$I$501,BallByBall!$B$2:$B$501,A2831,BallByBall!$F$2:$F$501,B2831))</f>
        <v>0</v>
      </c>
      <c r="H2831">
        <f>IF(A2831="","",COUNTIFS(BallByBall!$B$2:$B$501,A2831,BallByBall!$F$2:$F$501,B2831,BallByBall!$Q$2:$Q$501,1))</f>
        <v>0</v>
      </c>
      <c r="I2831">
        <f>IF(A2831="","",COUNTIFS(BallByBall!$B$2:$B$501,A2831,BallByBall!$F$2:$F$501,B2831,BallByBall!$R$2:$R$501,1))</f>
        <v>0</v>
      </c>
      <c r="J2831">
        <f>IF(A2831="","",SUMIFS(BallByBall!$T$2:$T$501,BallByBall!$B$2:$B$501,A2831,BallByBall!$H$2:$H$501,B2831))</f>
        <v>0</v>
      </c>
      <c r="K2831">
        <f>IF(A2831="","",SUMIFS(BallByBall!$U$2:$U$501,BallByBall!$B$2:$B$501,A2831,BallByBall!$P$2:$P$501,B2831))</f>
        <v>0</v>
      </c>
      <c r="L2831">
        <f>IF(A2831="","",SUMIFS(BallByBall!$V$2:$V$501,BallByBall!$B$2:$B$501,A2831,BallByBall!$P$2:$P$501,B2831))</f>
        <v>0</v>
      </c>
      <c r="M2831">
        <f>IF(A2831="","",SUMIFS(BallByBall!$W$2:$W$501,BallByBall!$B$2:$B$501,A2831,BallByBall!$P$2:$P$501,B2831))</f>
        <v>0</v>
      </c>
      <c r="N2831">
        <f>IF(A2831="","",SUMIFS(BallByBall!$X$2:$X$501,BallByBall!$B$2:$B$501,A2831,BallByBall!$P$2:$P$501,B2831))</f>
        <v>0</v>
      </c>
      <c r="O2831">
        <f>IF(A2831="","",SUMIFS(OverSummary!$G$2:$G$101,OverSummary!$A$2:$A$101,A2831,OverSummary!$D$2:$D$101,B2831))</f>
        <v>0</v>
      </c>
      <c r="P2831">
        <f>IF(A2831="","",G2831*Rules!$B$13+H2831*Rules!$B$14+I2831*Rules!$B$15)</f>
        <v>0</v>
      </c>
      <c r="Q2831">
        <f>IF(A2831="","",IF(G2831&gt;=100,Rules!$B$18,IF(G2831&gt;=50,Rules!$B$17,IF(G2831&gt;=30,Rules!$B$16,0)))+IF(AND(F2831=1,D2831&lt;&gt;"BWL",G2831=0),Rules!$B$27,0))</f>
        <v>0</v>
      </c>
      <c r="R2831">
        <f>IF(A2831="","",J2831*Rules!$B$19+O2831*Rules!$B$22)</f>
        <v>0</v>
      </c>
      <c r="S2831">
        <f>IF(A2831="","",IF(J2831&gt;=4,Rules!$B$21,IF(J2831&gt;=3,Rules!$B$20,0)))</f>
        <v>0</v>
      </c>
      <c r="T2831">
        <f>IF(A2831="","",K2831*Rules!$B$23+L2831*Rules!$B$24+M2831*Rules!$B$25+N2831*Rules!$B$26)</f>
        <v>0</v>
      </c>
      <c r="U2831">
        <f t="shared" si="44"/>
        <v>0</v>
      </c>
    </row>
    <row r="2832" spans="1:21" x14ac:dyDescent="0.2">
      <c r="A2832" t="str">
        <f>MatchSquad!A2832</f>
        <v>M057</v>
      </c>
      <c r="B2832" t="str">
        <f>MatchSquad!B2832</f>
        <v>P081</v>
      </c>
      <c r="C2832" t="str">
        <f>MatchSquad!C2832</f>
        <v>Tejasvi Singh</v>
      </c>
      <c r="D2832" t="str">
        <f>MatchSquad!D2832</f>
        <v>WK</v>
      </c>
      <c r="E2832" t="str">
        <f>MatchSquad!E2832</f>
        <v>KKR</v>
      </c>
      <c r="F2832">
        <f>MatchSquad!G2832</f>
        <v>0</v>
      </c>
      <c r="G2832">
        <f>IF(A2832="","",SUMIFS(BallByBall!$I$2:$I$501,BallByBall!$B$2:$B$501,A2832,BallByBall!$F$2:$F$501,B2832))</f>
        <v>0</v>
      </c>
      <c r="H2832">
        <f>IF(A2832="","",COUNTIFS(BallByBall!$B$2:$B$501,A2832,BallByBall!$F$2:$F$501,B2832,BallByBall!$Q$2:$Q$501,1))</f>
        <v>0</v>
      </c>
      <c r="I2832">
        <f>IF(A2832="","",COUNTIFS(BallByBall!$B$2:$B$501,A2832,BallByBall!$F$2:$F$501,B2832,BallByBall!$R$2:$R$501,1))</f>
        <v>0</v>
      </c>
      <c r="J2832">
        <f>IF(A2832="","",SUMIFS(BallByBall!$T$2:$T$501,BallByBall!$B$2:$B$501,A2832,BallByBall!$H$2:$H$501,B2832))</f>
        <v>0</v>
      </c>
      <c r="K2832">
        <f>IF(A2832="","",SUMIFS(BallByBall!$U$2:$U$501,BallByBall!$B$2:$B$501,A2832,BallByBall!$P$2:$P$501,B2832))</f>
        <v>0</v>
      </c>
      <c r="L2832">
        <f>IF(A2832="","",SUMIFS(BallByBall!$V$2:$V$501,BallByBall!$B$2:$B$501,A2832,BallByBall!$P$2:$P$501,B2832))</f>
        <v>0</v>
      </c>
      <c r="M2832">
        <f>IF(A2832="","",SUMIFS(BallByBall!$W$2:$W$501,BallByBall!$B$2:$B$501,A2832,BallByBall!$P$2:$P$501,B2832))</f>
        <v>0</v>
      </c>
      <c r="N2832">
        <f>IF(A2832="","",SUMIFS(BallByBall!$X$2:$X$501,BallByBall!$B$2:$B$501,A2832,BallByBall!$P$2:$P$501,B2832))</f>
        <v>0</v>
      </c>
      <c r="O2832">
        <f>IF(A2832="","",SUMIFS(OverSummary!$G$2:$G$101,OverSummary!$A$2:$A$101,A2832,OverSummary!$D$2:$D$101,B2832))</f>
        <v>0</v>
      </c>
      <c r="P2832">
        <f>IF(A2832="","",G2832*Rules!$B$13+H2832*Rules!$B$14+I2832*Rules!$B$15)</f>
        <v>0</v>
      </c>
      <c r="Q2832">
        <f>IF(A2832="","",IF(G2832&gt;=100,Rules!$B$18,IF(G2832&gt;=50,Rules!$B$17,IF(G2832&gt;=30,Rules!$B$16,0)))+IF(AND(F2832=1,D2832&lt;&gt;"BWL",G2832=0),Rules!$B$27,0))</f>
        <v>0</v>
      </c>
      <c r="R2832">
        <f>IF(A2832="","",J2832*Rules!$B$19+O2832*Rules!$B$22)</f>
        <v>0</v>
      </c>
      <c r="S2832">
        <f>IF(A2832="","",IF(J2832&gt;=4,Rules!$B$21,IF(J2832&gt;=3,Rules!$B$20,0)))</f>
        <v>0</v>
      </c>
      <c r="T2832">
        <f>IF(A2832="","",K2832*Rules!$B$23+L2832*Rules!$B$24+M2832*Rules!$B$25+N2832*Rules!$B$26)</f>
        <v>0</v>
      </c>
      <c r="U2832">
        <f t="shared" si="44"/>
        <v>0</v>
      </c>
    </row>
    <row r="2833" spans="1:21" x14ac:dyDescent="0.2">
      <c r="A2833" t="str">
        <f>MatchSquad!A2833</f>
        <v>M057</v>
      </c>
      <c r="B2833" t="str">
        <f>MatchSquad!B2833</f>
        <v>P082</v>
      </c>
      <c r="C2833" t="str">
        <f>MatchSquad!C2833</f>
        <v>Rahul Tripathi</v>
      </c>
      <c r="D2833" t="str">
        <f>MatchSquad!D2833</f>
        <v>BAT</v>
      </c>
      <c r="E2833" t="str">
        <f>MatchSquad!E2833</f>
        <v>KKR</v>
      </c>
      <c r="F2833">
        <f>MatchSquad!G2833</f>
        <v>0</v>
      </c>
      <c r="G2833">
        <f>IF(A2833="","",SUMIFS(BallByBall!$I$2:$I$501,BallByBall!$B$2:$B$501,A2833,BallByBall!$F$2:$F$501,B2833))</f>
        <v>0</v>
      </c>
      <c r="H2833">
        <f>IF(A2833="","",COUNTIFS(BallByBall!$B$2:$B$501,A2833,BallByBall!$F$2:$F$501,B2833,BallByBall!$Q$2:$Q$501,1))</f>
        <v>0</v>
      </c>
      <c r="I2833">
        <f>IF(A2833="","",COUNTIFS(BallByBall!$B$2:$B$501,A2833,BallByBall!$F$2:$F$501,B2833,BallByBall!$R$2:$R$501,1))</f>
        <v>0</v>
      </c>
      <c r="J2833">
        <f>IF(A2833="","",SUMIFS(BallByBall!$T$2:$T$501,BallByBall!$B$2:$B$501,A2833,BallByBall!$H$2:$H$501,B2833))</f>
        <v>0</v>
      </c>
      <c r="K2833">
        <f>IF(A2833="","",SUMIFS(BallByBall!$U$2:$U$501,BallByBall!$B$2:$B$501,A2833,BallByBall!$P$2:$P$501,B2833))</f>
        <v>0</v>
      </c>
      <c r="L2833">
        <f>IF(A2833="","",SUMIFS(BallByBall!$V$2:$V$501,BallByBall!$B$2:$B$501,A2833,BallByBall!$P$2:$P$501,B2833))</f>
        <v>0</v>
      </c>
      <c r="M2833">
        <f>IF(A2833="","",SUMIFS(BallByBall!$W$2:$W$501,BallByBall!$B$2:$B$501,A2833,BallByBall!$P$2:$P$501,B2833))</f>
        <v>0</v>
      </c>
      <c r="N2833">
        <f>IF(A2833="","",SUMIFS(BallByBall!$X$2:$X$501,BallByBall!$B$2:$B$501,A2833,BallByBall!$P$2:$P$501,B2833))</f>
        <v>0</v>
      </c>
      <c r="O2833">
        <f>IF(A2833="","",SUMIFS(OverSummary!$G$2:$G$101,OverSummary!$A$2:$A$101,A2833,OverSummary!$D$2:$D$101,B2833))</f>
        <v>0</v>
      </c>
      <c r="P2833">
        <f>IF(A2833="","",G2833*Rules!$B$13+H2833*Rules!$B$14+I2833*Rules!$B$15)</f>
        <v>0</v>
      </c>
      <c r="Q2833">
        <f>IF(A2833="","",IF(G2833&gt;=100,Rules!$B$18,IF(G2833&gt;=50,Rules!$B$17,IF(G2833&gt;=30,Rules!$B$16,0)))+IF(AND(F2833=1,D2833&lt;&gt;"BWL",G2833=0),Rules!$B$27,0))</f>
        <v>0</v>
      </c>
      <c r="R2833">
        <f>IF(A2833="","",J2833*Rules!$B$19+O2833*Rules!$B$22)</f>
        <v>0</v>
      </c>
      <c r="S2833">
        <f>IF(A2833="","",IF(J2833&gt;=4,Rules!$B$21,IF(J2833&gt;=3,Rules!$B$20,0)))</f>
        <v>0</v>
      </c>
      <c r="T2833">
        <f>IF(A2833="","",K2833*Rules!$B$23+L2833*Rules!$B$24+M2833*Rules!$B$25+N2833*Rules!$B$26)</f>
        <v>0</v>
      </c>
      <c r="U2833">
        <f t="shared" si="44"/>
        <v>0</v>
      </c>
    </row>
    <row r="2834" spans="1:21" x14ac:dyDescent="0.2">
      <c r="A2834" t="str">
        <f>MatchSquad!A2834</f>
        <v>M057</v>
      </c>
      <c r="B2834" t="str">
        <f>MatchSquad!B2834</f>
        <v>P083</v>
      </c>
      <c r="C2834" t="str">
        <f>MatchSquad!C2834</f>
        <v>Tim Seifert</v>
      </c>
      <c r="D2834" t="str">
        <f>MatchSquad!D2834</f>
        <v>WK</v>
      </c>
      <c r="E2834" t="str">
        <f>MatchSquad!E2834</f>
        <v>KKR</v>
      </c>
      <c r="F2834">
        <f>MatchSquad!G2834</f>
        <v>0</v>
      </c>
      <c r="G2834">
        <f>IF(A2834="","",SUMIFS(BallByBall!$I$2:$I$501,BallByBall!$B$2:$B$501,A2834,BallByBall!$F$2:$F$501,B2834))</f>
        <v>0</v>
      </c>
      <c r="H2834">
        <f>IF(A2834="","",COUNTIFS(BallByBall!$B$2:$B$501,A2834,BallByBall!$F$2:$F$501,B2834,BallByBall!$Q$2:$Q$501,1))</f>
        <v>0</v>
      </c>
      <c r="I2834">
        <f>IF(A2834="","",COUNTIFS(BallByBall!$B$2:$B$501,A2834,BallByBall!$F$2:$F$501,B2834,BallByBall!$R$2:$R$501,1))</f>
        <v>0</v>
      </c>
      <c r="J2834">
        <f>IF(A2834="","",SUMIFS(BallByBall!$T$2:$T$501,BallByBall!$B$2:$B$501,A2834,BallByBall!$H$2:$H$501,B2834))</f>
        <v>0</v>
      </c>
      <c r="K2834">
        <f>IF(A2834="","",SUMIFS(BallByBall!$U$2:$U$501,BallByBall!$B$2:$B$501,A2834,BallByBall!$P$2:$P$501,B2834))</f>
        <v>0</v>
      </c>
      <c r="L2834">
        <f>IF(A2834="","",SUMIFS(BallByBall!$V$2:$V$501,BallByBall!$B$2:$B$501,A2834,BallByBall!$P$2:$P$501,B2834))</f>
        <v>0</v>
      </c>
      <c r="M2834">
        <f>IF(A2834="","",SUMIFS(BallByBall!$W$2:$W$501,BallByBall!$B$2:$B$501,A2834,BallByBall!$P$2:$P$501,B2834))</f>
        <v>0</v>
      </c>
      <c r="N2834">
        <f>IF(A2834="","",SUMIFS(BallByBall!$X$2:$X$501,BallByBall!$B$2:$B$501,A2834,BallByBall!$P$2:$P$501,B2834))</f>
        <v>0</v>
      </c>
      <c r="O2834">
        <f>IF(A2834="","",SUMIFS(OverSummary!$G$2:$G$101,OverSummary!$A$2:$A$101,A2834,OverSummary!$D$2:$D$101,B2834))</f>
        <v>0</v>
      </c>
      <c r="P2834">
        <f>IF(A2834="","",G2834*Rules!$B$13+H2834*Rules!$B$14+I2834*Rules!$B$15)</f>
        <v>0</v>
      </c>
      <c r="Q2834">
        <f>IF(A2834="","",IF(G2834&gt;=100,Rules!$B$18,IF(G2834&gt;=50,Rules!$B$17,IF(G2834&gt;=30,Rules!$B$16,0)))+IF(AND(F2834=1,D2834&lt;&gt;"BWL",G2834=0),Rules!$B$27,0))</f>
        <v>0</v>
      </c>
      <c r="R2834">
        <f>IF(A2834="","",J2834*Rules!$B$19+O2834*Rules!$B$22)</f>
        <v>0</v>
      </c>
      <c r="S2834">
        <f>IF(A2834="","",IF(J2834&gt;=4,Rules!$B$21,IF(J2834&gt;=3,Rules!$B$20,0)))</f>
        <v>0</v>
      </c>
      <c r="T2834">
        <f>IF(A2834="","",K2834*Rules!$B$23+L2834*Rules!$B$24+M2834*Rules!$B$25+N2834*Rules!$B$26)</f>
        <v>0</v>
      </c>
      <c r="U2834">
        <f t="shared" si="44"/>
        <v>0</v>
      </c>
    </row>
    <row r="2835" spans="1:21" x14ac:dyDescent="0.2">
      <c r="A2835" t="str">
        <f>MatchSquad!A2835</f>
        <v>M057</v>
      </c>
      <c r="B2835" t="str">
        <f>MatchSquad!B2835</f>
        <v>P084</v>
      </c>
      <c r="C2835" t="str">
        <f>MatchSquad!C2835</f>
        <v>Rovman Powell</v>
      </c>
      <c r="D2835" t="str">
        <f>MatchSquad!D2835</f>
        <v>BAT</v>
      </c>
      <c r="E2835" t="str">
        <f>MatchSquad!E2835</f>
        <v>KKR</v>
      </c>
      <c r="F2835">
        <f>MatchSquad!G2835</f>
        <v>0</v>
      </c>
      <c r="G2835">
        <f>IF(A2835="","",SUMIFS(BallByBall!$I$2:$I$501,BallByBall!$B$2:$B$501,A2835,BallByBall!$F$2:$F$501,B2835))</f>
        <v>0</v>
      </c>
      <c r="H2835">
        <f>IF(A2835="","",COUNTIFS(BallByBall!$B$2:$B$501,A2835,BallByBall!$F$2:$F$501,B2835,BallByBall!$Q$2:$Q$501,1))</f>
        <v>0</v>
      </c>
      <c r="I2835">
        <f>IF(A2835="","",COUNTIFS(BallByBall!$B$2:$B$501,A2835,BallByBall!$F$2:$F$501,B2835,BallByBall!$R$2:$R$501,1))</f>
        <v>0</v>
      </c>
      <c r="J2835">
        <f>IF(A2835="","",SUMIFS(BallByBall!$T$2:$T$501,BallByBall!$B$2:$B$501,A2835,BallByBall!$H$2:$H$501,B2835))</f>
        <v>0</v>
      </c>
      <c r="K2835">
        <f>IF(A2835="","",SUMIFS(BallByBall!$U$2:$U$501,BallByBall!$B$2:$B$501,A2835,BallByBall!$P$2:$P$501,B2835))</f>
        <v>0</v>
      </c>
      <c r="L2835">
        <f>IF(A2835="","",SUMIFS(BallByBall!$V$2:$V$501,BallByBall!$B$2:$B$501,A2835,BallByBall!$P$2:$P$501,B2835))</f>
        <v>0</v>
      </c>
      <c r="M2835">
        <f>IF(A2835="","",SUMIFS(BallByBall!$W$2:$W$501,BallByBall!$B$2:$B$501,A2835,BallByBall!$P$2:$P$501,B2835))</f>
        <v>0</v>
      </c>
      <c r="N2835">
        <f>IF(A2835="","",SUMIFS(BallByBall!$X$2:$X$501,BallByBall!$B$2:$B$501,A2835,BallByBall!$P$2:$P$501,B2835))</f>
        <v>0</v>
      </c>
      <c r="O2835">
        <f>IF(A2835="","",SUMIFS(OverSummary!$G$2:$G$101,OverSummary!$A$2:$A$101,A2835,OverSummary!$D$2:$D$101,B2835))</f>
        <v>0</v>
      </c>
      <c r="P2835">
        <f>IF(A2835="","",G2835*Rules!$B$13+H2835*Rules!$B$14+I2835*Rules!$B$15)</f>
        <v>0</v>
      </c>
      <c r="Q2835">
        <f>IF(A2835="","",IF(G2835&gt;=100,Rules!$B$18,IF(G2835&gt;=50,Rules!$B$17,IF(G2835&gt;=30,Rules!$B$16,0)))+IF(AND(F2835=1,D2835&lt;&gt;"BWL",G2835=0),Rules!$B$27,0))</f>
        <v>0</v>
      </c>
      <c r="R2835">
        <f>IF(A2835="","",J2835*Rules!$B$19+O2835*Rules!$B$22)</f>
        <v>0</v>
      </c>
      <c r="S2835">
        <f>IF(A2835="","",IF(J2835&gt;=4,Rules!$B$21,IF(J2835&gt;=3,Rules!$B$20,0)))</f>
        <v>0</v>
      </c>
      <c r="T2835">
        <f>IF(A2835="","",K2835*Rules!$B$23+L2835*Rules!$B$24+M2835*Rules!$B$25+N2835*Rules!$B$26)</f>
        <v>0</v>
      </c>
      <c r="U2835">
        <f t="shared" si="44"/>
        <v>0</v>
      </c>
    </row>
    <row r="2836" spans="1:21" x14ac:dyDescent="0.2">
      <c r="A2836" t="str">
        <f>MatchSquad!A2836</f>
        <v>M057</v>
      </c>
      <c r="B2836" t="str">
        <f>MatchSquad!B2836</f>
        <v>P085</v>
      </c>
      <c r="C2836" t="str">
        <f>MatchSquad!C2836</f>
        <v>Anukul Roy</v>
      </c>
      <c r="D2836" t="str">
        <f>MatchSquad!D2836</f>
        <v>AR</v>
      </c>
      <c r="E2836" t="str">
        <f>MatchSquad!E2836</f>
        <v>KKR</v>
      </c>
      <c r="F2836">
        <f>MatchSquad!G2836</f>
        <v>0</v>
      </c>
      <c r="G2836">
        <f>IF(A2836="","",SUMIFS(BallByBall!$I$2:$I$501,BallByBall!$B$2:$B$501,A2836,BallByBall!$F$2:$F$501,B2836))</f>
        <v>0</v>
      </c>
      <c r="H2836">
        <f>IF(A2836="","",COUNTIFS(BallByBall!$B$2:$B$501,A2836,BallByBall!$F$2:$F$501,B2836,BallByBall!$Q$2:$Q$501,1))</f>
        <v>0</v>
      </c>
      <c r="I2836">
        <f>IF(A2836="","",COUNTIFS(BallByBall!$B$2:$B$501,A2836,BallByBall!$F$2:$F$501,B2836,BallByBall!$R$2:$R$501,1))</f>
        <v>0</v>
      </c>
      <c r="J2836">
        <f>IF(A2836="","",SUMIFS(BallByBall!$T$2:$T$501,BallByBall!$B$2:$B$501,A2836,BallByBall!$H$2:$H$501,B2836))</f>
        <v>0</v>
      </c>
      <c r="K2836">
        <f>IF(A2836="","",SUMIFS(BallByBall!$U$2:$U$501,BallByBall!$B$2:$B$501,A2836,BallByBall!$P$2:$P$501,B2836))</f>
        <v>0</v>
      </c>
      <c r="L2836">
        <f>IF(A2836="","",SUMIFS(BallByBall!$V$2:$V$501,BallByBall!$B$2:$B$501,A2836,BallByBall!$P$2:$P$501,B2836))</f>
        <v>0</v>
      </c>
      <c r="M2836">
        <f>IF(A2836="","",SUMIFS(BallByBall!$W$2:$W$501,BallByBall!$B$2:$B$501,A2836,BallByBall!$P$2:$P$501,B2836))</f>
        <v>0</v>
      </c>
      <c r="N2836">
        <f>IF(A2836="","",SUMIFS(BallByBall!$X$2:$X$501,BallByBall!$B$2:$B$501,A2836,BallByBall!$P$2:$P$501,B2836))</f>
        <v>0</v>
      </c>
      <c r="O2836">
        <f>IF(A2836="","",SUMIFS(OverSummary!$G$2:$G$101,OverSummary!$A$2:$A$101,A2836,OverSummary!$D$2:$D$101,B2836))</f>
        <v>0</v>
      </c>
      <c r="P2836">
        <f>IF(A2836="","",G2836*Rules!$B$13+H2836*Rules!$B$14+I2836*Rules!$B$15)</f>
        <v>0</v>
      </c>
      <c r="Q2836">
        <f>IF(A2836="","",IF(G2836&gt;=100,Rules!$B$18,IF(G2836&gt;=50,Rules!$B$17,IF(G2836&gt;=30,Rules!$B$16,0)))+IF(AND(F2836=1,D2836&lt;&gt;"BWL",G2836=0),Rules!$B$27,0))</f>
        <v>0</v>
      </c>
      <c r="R2836">
        <f>IF(A2836="","",J2836*Rules!$B$19+O2836*Rules!$B$22)</f>
        <v>0</v>
      </c>
      <c r="S2836">
        <f>IF(A2836="","",IF(J2836&gt;=4,Rules!$B$21,IF(J2836&gt;=3,Rules!$B$20,0)))</f>
        <v>0</v>
      </c>
      <c r="T2836">
        <f>IF(A2836="","",K2836*Rules!$B$23+L2836*Rules!$B$24+M2836*Rules!$B$25+N2836*Rules!$B$26)</f>
        <v>0</v>
      </c>
      <c r="U2836">
        <f t="shared" si="44"/>
        <v>0</v>
      </c>
    </row>
    <row r="2837" spans="1:21" x14ac:dyDescent="0.2">
      <c r="A2837" t="str">
        <f>MatchSquad!A2837</f>
        <v>M057</v>
      </c>
      <c r="B2837" t="str">
        <f>MatchSquad!B2837</f>
        <v>P086</v>
      </c>
      <c r="C2837" t="str">
        <f>MatchSquad!C2837</f>
        <v>Cameron Green</v>
      </c>
      <c r="D2837" t="str">
        <f>MatchSquad!D2837</f>
        <v>AR</v>
      </c>
      <c r="E2837" t="str">
        <f>MatchSquad!E2837</f>
        <v>KKR</v>
      </c>
      <c r="F2837">
        <f>MatchSquad!G2837</f>
        <v>0</v>
      </c>
      <c r="G2837">
        <f>IF(A2837="","",SUMIFS(BallByBall!$I$2:$I$501,BallByBall!$B$2:$B$501,A2837,BallByBall!$F$2:$F$501,B2837))</f>
        <v>0</v>
      </c>
      <c r="H2837">
        <f>IF(A2837="","",COUNTIFS(BallByBall!$B$2:$B$501,A2837,BallByBall!$F$2:$F$501,B2837,BallByBall!$Q$2:$Q$501,1))</f>
        <v>0</v>
      </c>
      <c r="I2837">
        <f>IF(A2837="","",COUNTIFS(BallByBall!$B$2:$B$501,A2837,BallByBall!$F$2:$F$501,B2837,BallByBall!$R$2:$R$501,1))</f>
        <v>0</v>
      </c>
      <c r="J2837">
        <f>IF(A2837="","",SUMIFS(BallByBall!$T$2:$T$501,BallByBall!$B$2:$B$501,A2837,BallByBall!$H$2:$H$501,B2837))</f>
        <v>0</v>
      </c>
      <c r="K2837">
        <f>IF(A2837="","",SUMIFS(BallByBall!$U$2:$U$501,BallByBall!$B$2:$B$501,A2837,BallByBall!$P$2:$P$501,B2837))</f>
        <v>0</v>
      </c>
      <c r="L2837">
        <f>IF(A2837="","",SUMIFS(BallByBall!$V$2:$V$501,BallByBall!$B$2:$B$501,A2837,BallByBall!$P$2:$P$501,B2837))</f>
        <v>0</v>
      </c>
      <c r="M2837">
        <f>IF(A2837="","",SUMIFS(BallByBall!$W$2:$W$501,BallByBall!$B$2:$B$501,A2837,BallByBall!$P$2:$P$501,B2837))</f>
        <v>0</v>
      </c>
      <c r="N2837">
        <f>IF(A2837="","",SUMIFS(BallByBall!$X$2:$X$501,BallByBall!$B$2:$B$501,A2837,BallByBall!$P$2:$P$501,B2837))</f>
        <v>0</v>
      </c>
      <c r="O2837">
        <f>IF(A2837="","",SUMIFS(OverSummary!$G$2:$G$101,OverSummary!$A$2:$A$101,A2837,OverSummary!$D$2:$D$101,B2837))</f>
        <v>0</v>
      </c>
      <c r="P2837">
        <f>IF(A2837="","",G2837*Rules!$B$13+H2837*Rules!$B$14+I2837*Rules!$B$15)</f>
        <v>0</v>
      </c>
      <c r="Q2837">
        <f>IF(A2837="","",IF(G2837&gt;=100,Rules!$B$18,IF(G2837&gt;=50,Rules!$B$17,IF(G2837&gt;=30,Rules!$B$16,0)))+IF(AND(F2837=1,D2837&lt;&gt;"BWL",G2837=0),Rules!$B$27,0))</f>
        <v>0</v>
      </c>
      <c r="R2837">
        <f>IF(A2837="","",J2837*Rules!$B$19+O2837*Rules!$B$22)</f>
        <v>0</v>
      </c>
      <c r="S2837">
        <f>IF(A2837="","",IF(J2837&gt;=4,Rules!$B$21,IF(J2837&gt;=3,Rules!$B$20,0)))</f>
        <v>0</v>
      </c>
      <c r="T2837">
        <f>IF(A2837="","",K2837*Rules!$B$23+L2837*Rules!$B$24+M2837*Rules!$B$25+N2837*Rules!$B$26)</f>
        <v>0</v>
      </c>
      <c r="U2837">
        <f t="shared" si="44"/>
        <v>0</v>
      </c>
    </row>
    <row r="2838" spans="1:21" x14ac:dyDescent="0.2">
      <c r="A2838" t="str">
        <f>MatchSquad!A2838</f>
        <v>M057</v>
      </c>
      <c r="B2838" t="str">
        <f>MatchSquad!B2838</f>
        <v>P087</v>
      </c>
      <c r="C2838" t="str">
        <f>MatchSquad!C2838</f>
        <v>Sarthak Ranjan</v>
      </c>
      <c r="D2838" t="str">
        <f>MatchSquad!D2838</f>
        <v>AR</v>
      </c>
      <c r="E2838" t="str">
        <f>MatchSquad!E2838</f>
        <v>KKR</v>
      </c>
      <c r="F2838">
        <f>MatchSquad!G2838</f>
        <v>0</v>
      </c>
      <c r="G2838">
        <f>IF(A2838="","",SUMIFS(BallByBall!$I$2:$I$501,BallByBall!$B$2:$B$501,A2838,BallByBall!$F$2:$F$501,B2838))</f>
        <v>0</v>
      </c>
      <c r="H2838">
        <f>IF(A2838="","",COUNTIFS(BallByBall!$B$2:$B$501,A2838,BallByBall!$F$2:$F$501,B2838,BallByBall!$Q$2:$Q$501,1))</f>
        <v>0</v>
      </c>
      <c r="I2838">
        <f>IF(A2838="","",COUNTIFS(BallByBall!$B$2:$B$501,A2838,BallByBall!$F$2:$F$501,B2838,BallByBall!$R$2:$R$501,1))</f>
        <v>0</v>
      </c>
      <c r="J2838">
        <f>IF(A2838="","",SUMIFS(BallByBall!$T$2:$T$501,BallByBall!$B$2:$B$501,A2838,BallByBall!$H$2:$H$501,B2838))</f>
        <v>0</v>
      </c>
      <c r="K2838">
        <f>IF(A2838="","",SUMIFS(BallByBall!$U$2:$U$501,BallByBall!$B$2:$B$501,A2838,BallByBall!$P$2:$P$501,B2838))</f>
        <v>0</v>
      </c>
      <c r="L2838">
        <f>IF(A2838="","",SUMIFS(BallByBall!$V$2:$V$501,BallByBall!$B$2:$B$501,A2838,BallByBall!$P$2:$P$501,B2838))</f>
        <v>0</v>
      </c>
      <c r="M2838">
        <f>IF(A2838="","",SUMIFS(BallByBall!$W$2:$W$501,BallByBall!$B$2:$B$501,A2838,BallByBall!$P$2:$P$501,B2838))</f>
        <v>0</v>
      </c>
      <c r="N2838">
        <f>IF(A2838="","",SUMIFS(BallByBall!$X$2:$X$501,BallByBall!$B$2:$B$501,A2838,BallByBall!$P$2:$P$501,B2838))</f>
        <v>0</v>
      </c>
      <c r="O2838">
        <f>IF(A2838="","",SUMIFS(OverSummary!$G$2:$G$101,OverSummary!$A$2:$A$101,A2838,OverSummary!$D$2:$D$101,B2838))</f>
        <v>0</v>
      </c>
      <c r="P2838">
        <f>IF(A2838="","",G2838*Rules!$B$13+H2838*Rules!$B$14+I2838*Rules!$B$15)</f>
        <v>0</v>
      </c>
      <c r="Q2838">
        <f>IF(A2838="","",IF(G2838&gt;=100,Rules!$B$18,IF(G2838&gt;=50,Rules!$B$17,IF(G2838&gt;=30,Rules!$B$16,0)))+IF(AND(F2838=1,D2838&lt;&gt;"BWL",G2838=0),Rules!$B$27,0))</f>
        <v>0</v>
      </c>
      <c r="R2838">
        <f>IF(A2838="","",J2838*Rules!$B$19+O2838*Rules!$B$22)</f>
        <v>0</v>
      </c>
      <c r="S2838">
        <f>IF(A2838="","",IF(J2838&gt;=4,Rules!$B$21,IF(J2838&gt;=3,Rules!$B$20,0)))</f>
        <v>0</v>
      </c>
      <c r="T2838">
        <f>IF(A2838="","",K2838*Rules!$B$23+L2838*Rules!$B$24+M2838*Rules!$B$25+N2838*Rules!$B$26)</f>
        <v>0</v>
      </c>
      <c r="U2838">
        <f t="shared" si="44"/>
        <v>0</v>
      </c>
    </row>
    <row r="2839" spans="1:21" x14ac:dyDescent="0.2">
      <c r="A2839" t="str">
        <f>MatchSquad!A2839</f>
        <v>M057</v>
      </c>
      <c r="B2839" t="str">
        <f>MatchSquad!B2839</f>
        <v>P088</v>
      </c>
      <c r="C2839" t="str">
        <f>MatchSquad!C2839</f>
        <v>Daksh Kamra</v>
      </c>
      <c r="D2839" t="str">
        <f>MatchSquad!D2839</f>
        <v>AR</v>
      </c>
      <c r="E2839" t="str">
        <f>MatchSquad!E2839</f>
        <v>KKR</v>
      </c>
      <c r="F2839">
        <f>MatchSquad!G2839</f>
        <v>0</v>
      </c>
      <c r="G2839">
        <f>IF(A2839="","",SUMIFS(BallByBall!$I$2:$I$501,BallByBall!$B$2:$B$501,A2839,BallByBall!$F$2:$F$501,B2839))</f>
        <v>0</v>
      </c>
      <c r="H2839">
        <f>IF(A2839="","",COUNTIFS(BallByBall!$B$2:$B$501,A2839,BallByBall!$F$2:$F$501,B2839,BallByBall!$Q$2:$Q$501,1))</f>
        <v>0</v>
      </c>
      <c r="I2839">
        <f>IF(A2839="","",COUNTIFS(BallByBall!$B$2:$B$501,A2839,BallByBall!$F$2:$F$501,B2839,BallByBall!$R$2:$R$501,1))</f>
        <v>0</v>
      </c>
      <c r="J2839">
        <f>IF(A2839="","",SUMIFS(BallByBall!$T$2:$T$501,BallByBall!$B$2:$B$501,A2839,BallByBall!$H$2:$H$501,B2839))</f>
        <v>0</v>
      </c>
      <c r="K2839">
        <f>IF(A2839="","",SUMIFS(BallByBall!$U$2:$U$501,BallByBall!$B$2:$B$501,A2839,BallByBall!$P$2:$P$501,B2839))</f>
        <v>0</v>
      </c>
      <c r="L2839">
        <f>IF(A2839="","",SUMIFS(BallByBall!$V$2:$V$501,BallByBall!$B$2:$B$501,A2839,BallByBall!$P$2:$P$501,B2839))</f>
        <v>0</v>
      </c>
      <c r="M2839">
        <f>IF(A2839="","",SUMIFS(BallByBall!$W$2:$W$501,BallByBall!$B$2:$B$501,A2839,BallByBall!$P$2:$P$501,B2839))</f>
        <v>0</v>
      </c>
      <c r="N2839">
        <f>IF(A2839="","",SUMIFS(BallByBall!$X$2:$X$501,BallByBall!$B$2:$B$501,A2839,BallByBall!$P$2:$P$501,B2839))</f>
        <v>0</v>
      </c>
      <c r="O2839">
        <f>IF(A2839="","",SUMIFS(OverSummary!$G$2:$G$101,OverSummary!$A$2:$A$101,A2839,OverSummary!$D$2:$D$101,B2839))</f>
        <v>0</v>
      </c>
      <c r="P2839">
        <f>IF(A2839="","",G2839*Rules!$B$13+H2839*Rules!$B$14+I2839*Rules!$B$15)</f>
        <v>0</v>
      </c>
      <c r="Q2839">
        <f>IF(A2839="","",IF(G2839&gt;=100,Rules!$B$18,IF(G2839&gt;=50,Rules!$B$17,IF(G2839&gt;=30,Rules!$B$16,0)))+IF(AND(F2839=1,D2839&lt;&gt;"BWL",G2839=0),Rules!$B$27,0))</f>
        <v>0</v>
      </c>
      <c r="R2839">
        <f>IF(A2839="","",J2839*Rules!$B$19+O2839*Rules!$B$22)</f>
        <v>0</v>
      </c>
      <c r="S2839">
        <f>IF(A2839="","",IF(J2839&gt;=4,Rules!$B$21,IF(J2839&gt;=3,Rules!$B$20,0)))</f>
        <v>0</v>
      </c>
      <c r="T2839">
        <f>IF(A2839="","",K2839*Rules!$B$23+L2839*Rules!$B$24+M2839*Rules!$B$25+N2839*Rules!$B$26)</f>
        <v>0</v>
      </c>
      <c r="U2839">
        <f t="shared" si="44"/>
        <v>0</v>
      </c>
    </row>
    <row r="2840" spans="1:21" x14ac:dyDescent="0.2">
      <c r="A2840" t="str">
        <f>MatchSquad!A2840</f>
        <v>M057</v>
      </c>
      <c r="B2840" t="str">
        <f>MatchSquad!B2840</f>
        <v>P089</v>
      </c>
      <c r="C2840" t="str">
        <f>MatchSquad!C2840</f>
        <v>Rachin Ravindra</v>
      </c>
      <c r="D2840" t="str">
        <f>MatchSquad!D2840</f>
        <v>AR</v>
      </c>
      <c r="E2840" t="str">
        <f>MatchSquad!E2840</f>
        <v>KKR</v>
      </c>
      <c r="F2840">
        <f>MatchSquad!G2840</f>
        <v>0</v>
      </c>
      <c r="G2840">
        <f>IF(A2840="","",SUMIFS(BallByBall!$I$2:$I$501,BallByBall!$B$2:$B$501,A2840,BallByBall!$F$2:$F$501,B2840))</f>
        <v>0</v>
      </c>
      <c r="H2840">
        <f>IF(A2840="","",COUNTIFS(BallByBall!$B$2:$B$501,A2840,BallByBall!$F$2:$F$501,B2840,BallByBall!$Q$2:$Q$501,1))</f>
        <v>0</v>
      </c>
      <c r="I2840">
        <f>IF(A2840="","",COUNTIFS(BallByBall!$B$2:$B$501,A2840,BallByBall!$F$2:$F$501,B2840,BallByBall!$R$2:$R$501,1))</f>
        <v>0</v>
      </c>
      <c r="J2840">
        <f>IF(A2840="","",SUMIFS(BallByBall!$T$2:$T$501,BallByBall!$B$2:$B$501,A2840,BallByBall!$H$2:$H$501,B2840))</f>
        <v>0</v>
      </c>
      <c r="K2840">
        <f>IF(A2840="","",SUMIFS(BallByBall!$U$2:$U$501,BallByBall!$B$2:$B$501,A2840,BallByBall!$P$2:$P$501,B2840))</f>
        <v>0</v>
      </c>
      <c r="L2840">
        <f>IF(A2840="","",SUMIFS(BallByBall!$V$2:$V$501,BallByBall!$B$2:$B$501,A2840,BallByBall!$P$2:$P$501,B2840))</f>
        <v>0</v>
      </c>
      <c r="M2840">
        <f>IF(A2840="","",SUMIFS(BallByBall!$W$2:$W$501,BallByBall!$B$2:$B$501,A2840,BallByBall!$P$2:$P$501,B2840))</f>
        <v>0</v>
      </c>
      <c r="N2840">
        <f>IF(A2840="","",SUMIFS(BallByBall!$X$2:$X$501,BallByBall!$B$2:$B$501,A2840,BallByBall!$P$2:$P$501,B2840))</f>
        <v>0</v>
      </c>
      <c r="O2840">
        <f>IF(A2840="","",SUMIFS(OverSummary!$G$2:$G$101,OverSummary!$A$2:$A$101,A2840,OverSummary!$D$2:$D$101,B2840))</f>
        <v>0</v>
      </c>
      <c r="P2840">
        <f>IF(A2840="","",G2840*Rules!$B$13+H2840*Rules!$B$14+I2840*Rules!$B$15)</f>
        <v>0</v>
      </c>
      <c r="Q2840">
        <f>IF(A2840="","",IF(G2840&gt;=100,Rules!$B$18,IF(G2840&gt;=50,Rules!$B$17,IF(G2840&gt;=30,Rules!$B$16,0)))+IF(AND(F2840=1,D2840&lt;&gt;"BWL",G2840=0),Rules!$B$27,0))</f>
        <v>0</v>
      </c>
      <c r="R2840">
        <f>IF(A2840="","",J2840*Rules!$B$19+O2840*Rules!$B$22)</f>
        <v>0</v>
      </c>
      <c r="S2840">
        <f>IF(A2840="","",IF(J2840&gt;=4,Rules!$B$21,IF(J2840&gt;=3,Rules!$B$20,0)))</f>
        <v>0</v>
      </c>
      <c r="T2840">
        <f>IF(A2840="","",K2840*Rules!$B$23+L2840*Rules!$B$24+M2840*Rules!$B$25+N2840*Rules!$B$26)</f>
        <v>0</v>
      </c>
      <c r="U2840">
        <f t="shared" si="44"/>
        <v>0</v>
      </c>
    </row>
    <row r="2841" spans="1:21" x14ac:dyDescent="0.2">
      <c r="A2841" t="str">
        <f>MatchSquad!A2841</f>
        <v>M057</v>
      </c>
      <c r="B2841" t="str">
        <f>MatchSquad!B2841</f>
        <v>P090</v>
      </c>
      <c r="C2841" t="str">
        <f>MatchSquad!C2841</f>
        <v>Ramandeep Singh</v>
      </c>
      <c r="D2841" t="str">
        <f>MatchSquad!D2841</f>
        <v>AR</v>
      </c>
      <c r="E2841" t="str">
        <f>MatchSquad!E2841</f>
        <v>KKR</v>
      </c>
      <c r="F2841">
        <f>MatchSquad!G2841</f>
        <v>0</v>
      </c>
      <c r="G2841">
        <f>IF(A2841="","",SUMIFS(BallByBall!$I$2:$I$501,BallByBall!$B$2:$B$501,A2841,BallByBall!$F$2:$F$501,B2841))</f>
        <v>0</v>
      </c>
      <c r="H2841">
        <f>IF(A2841="","",COUNTIFS(BallByBall!$B$2:$B$501,A2841,BallByBall!$F$2:$F$501,B2841,BallByBall!$Q$2:$Q$501,1))</f>
        <v>0</v>
      </c>
      <c r="I2841">
        <f>IF(A2841="","",COUNTIFS(BallByBall!$B$2:$B$501,A2841,BallByBall!$F$2:$F$501,B2841,BallByBall!$R$2:$R$501,1))</f>
        <v>0</v>
      </c>
      <c r="J2841">
        <f>IF(A2841="","",SUMIFS(BallByBall!$T$2:$T$501,BallByBall!$B$2:$B$501,A2841,BallByBall!$H$2:$H$501,B2841))</f>
        <v>0</v>
      </c>
      <c r="K2841">
        <f>IF(A2841="","",SUMIFS(BallByBall!$U$2:$U$501,BallByBall!$B$2:$B$501,A2841,BallByBall!$P$2:$P$501,B2841))</f>
        <v>0</v>
      </c>
      <c r="L2841">
        <f>IF(A2841="","",SUMIFS(BallByBall!$V$2:$V$501,BallByBall!$B$2:$B$501,A2841,BallByBall!$P$2:$P$501,B2841))</f>
        <v>0</v>
      </c>
      <c r="M2841">
        <f>IF(A2841="","",SUMIFS(BallByBall!$W$2:$W$501,BallByBall!$B$2:$B$501,A2841,BallByBall!$P$2:$P$501,B2841))</f>
        <v>0</v>
      </c>
      <c r="N2841">
        <f>IF(A2841="","",SUMIFS(BallByBall!$X$2:$X$501,BallByBall!$B$2:$B$501,A2841,BallByBall!$P$2:$P$501,B2841))</f>
        <v>0</v>
      </c>
      <c r="O2841">
        <f>IF(A2841="","",SUMIFS(OverSummary!$G$2:$G$101,OverSummary!$A$2:$A$101,A2841,OverSummary!$D$2:$D$101,B2841))</f>
        <v>0</v>
      </c>
      <c r="P2841">
        <f>IF(A2841="","",G2841*Rules!$B$13+H2841*Rules!$B$14+I2841*Rules!$B$15)</f>
        <v>0</v>
      </c>
      <c r="Q2841">
        <f>IF(A2841="","",IF(G2841&gt;=100,Rules!$B$18,IF(G2841&gt;=50,Rules!$B$17,IF(G2841&gt;=30,Rules!$B$16,0)))+IF(AND(F2841=1,D2841&lt;&gt;"BWL",G2841=0),Rules!$B$27,0))</f>
        <v>0</v>
      </c>
      <c r="R2841">
        <f>IF(A2841="","",J2841*Rules!$B$19+O2841*Rules!$B$22)</f>
        <v>0</v>
      </c>
      <c r="S2841">
        <f>IF(A2841="","",IF(J2841&gt;=4,Rules!$B$21,IF(J2841&gt;=3,Rules!$B$20,0)))</f>
        <v>0</v>
      </c>
      <c r="T2841">
        <f>IF(A2841="","",K2841*Rules!$B$23+L2841*Rules!$B$24+M2841*Rules!$B$25+N2841*Rules!$B$26)</f>
        <v>0</v>
      </c>
      <c r="U2841">
        <f t="shared" si="44"/>
        <v>0</v>
      </c>
    </row>
    <row r="2842" spans="1:21" x14ac:dyDescent="0.2">
      <c r="A2842" t="str">
        <f>MatchSquad!A2842</f>
        <v>M057</v>
      </c>
      <c r="B2842" t="str">
        <f>MatchSquad!B2842</f>
        <v>P091</v>
      </c>
      <c r="C2842" t="str">
        <f>MatchSquad!C2842</f>
        <v>Sunil Narine</v>
      </c>
      <c r="D2842" t="str">
        <f>MatchSquad!D2842</f>
        <v>AR</v>
      </c>
      <c r="E2842" t="str">
        <f>MatchSquad!E2842</f>
        <v>KKR</v>
      </c>
      <c r="F2842">
        <f>MatchSquad!G2842</f>
        <v>0</v>
      </c>
      <c r="G2842">
        <f>IF(A2842="","",SUMIFS(BallByBall!$I$2:$I$501,BallByBall!$B$2:$B$501,A2842,BallByBall!$F$2:$F$501,B2842))</f>
        <v>0</v>
      </c>
      <c r="H2842">
        <f>IF(A2842="","",COUNTIFS(BallByBall!$B$2:$B$501,A2842,BallByBall!$F$2:$F$501,B2842,BallByBall!$Q$2:$Q$501,1))</f>
        <v>0</v>
      </c>
      <c r="I2842">
        <f>IF(A2842="","",COUNTIFS(BallByBall!$B$2:$B$501,A2842,BallByBall!$F$2:$F$501,B2842,BallByBall!$R$2:$R$501,1))</f>
        <v>0</v>
      </c>
      <c r="J2842">
        <f>IF(A2842="","",SUMIFS(BallByBall!$T$2:$T$501,BallByBall!$B$2:$B$501,A2842,BallByBall!$H$2:$H$501,B2842))</f>
        <v>0</v>
      </c>
      <c r="K2842">
        <f>IF(A2842="","",SUMIFS(BallByBall!$U$2:$U$501,BallByBall!$B$2:$B$501,A2842,BallByBall!$P$2:$P$501,B2842))</f>
        <v>0</v>
      </c>
      <c r="L2842">
        <f>IF(A2842="","",SUMIFS(BallByBall!$V$2:$V$501,BallByBall!$B$2:$B$501,A2842,BallByBall!$P$2:$P$501,B2842))</f>
        <v>0</v>
      </c>
      <c r="M2842">
        <f>IF(A2842="","",SUMIFS(BallByBall!$W$2:$W$501,BallByBall!$B$2:$B$501,A2842,BallByBall!$P$2:$P$501,B2842))</f>
        <v>0</v>
      </c>
      <c r="N2842">
        <f>IF(A2842="","",SUMIFS(BallByBall!$X$2:$X$501,BallByBall!$B$2:$B$501,A2842,BallByBall!$P$2:$P$501,B2842))</f>
        <v>0</v>
      </c>
      <c r="O2842">
        <f>IF(A2842="","",SUMIFS(OverSummary!$G$2:$G$101,OverSummary!$A$2:$A$101,A2842,OverSummary!$D$2:$D$101,B2842))</f>
        <v>0</v>
      </c>
      <c r="P2842">
        <f>IF(A2842="","",G2842*Rules!$B$13+H2842*Rules!$B$14+I2842*Rules!$B$15)</f>
        <v>0</v>
      </c>
      <c r="Q2842">
        <f>IF(A2842="","",IF(G2842&gt;=100,Rules!$B$18,IF(G2842&gt;=50,Rules!$B$17,IF(G2842&gt;=30,Rules!$B$16,0)))+IF(AND(F2842=1,D2842&lt;&gt;"BWL",G2842=0),Rules!$B$27,0))</f>
        <v>0</v>
      </c>
      <c r="R2842">
        <f>IF(A2842="","",J2842*Rules!$B$19+O2842*Rules!$B$22)</f>
        <v>0</v>
      </c>
      <c r="S2842">
        <f>IF(A2842="","",IF(J2842&gt;=4,Rules!$B$21,IF(J2842&gt;=3,Rules!$B$20,0)))</f>
        <v>0</v>
      </c>
      <c r="T2842">
        <f>IF(A2842="","",K2842*Rules!$B$23+L2842*Rules!$B$24+M2842*Rules!$B$25+N2842*Rules!$B$26)</f>
        <v>0</v>
      </c>
      <c r="U2842">
        <f t="shared" si="44"/>
        <v>0</v>
      </c>
    </row>
    <row r="2843" spans="1:21" x14ac:dyDescent="0.2">
      <c r="A2843" t="str">
        <f>MatchSquad!A2843</f>
        <v>M057</v>
      </c>
      <c r="B2843" t="str">
        <f>MatchSquad!B2843</f>
        <v>P092</v>
      </c>
      <c r="C2843" t="str">
        <f>MatchSquad!C2843</f>
        <v>Blessing Muzarabani</v>
      </c>
      <c r="D2843" t="str">
        <f>MatchSquad!D2843</f>
        <v>BWL</v>
      </c>
      <c r="E2843" t="str">
        <f>MatchSquad!E2843</f>
        <v>KKR</v>
      </c>
      <c r="F2843">
        <f>MatchSquad!G2843</f>
        <v>0</v>
      </c>
      <c r="G2843">
        <f>IF(A2843="","",SUMIFS(BallByBall!$I$2:$I$501,BallByBall!$B$2:$B$501,A2843,BallByBall!$F$2:$F$501,B2843))</f>
        <v>0</v>
      </c>
      <c r="H2843">
        <f>IF(A2843="","",COUNTIFS(BallByBall!$B$2:$B$501,A2843,BallByBall!$F$2:$F$501,B2843,BallByBall!$Q$2:$Q$501,1))</f>
        <v>0</v>
      </c>
      <c r="I2843">
        <f>IF(A2843="","",COUNTIFS(BallByBall!$B$2:$B$501,A2843,BallByBall!$F$2:$F$501,B2843,BallByBall!$R$2:$R$501,1))</f>
        <v>0</v>
      </c>
      <c r="J2843">
        <f>IF(A2843="","",SUMIFS(BallByBall!$T$2:$T$501,BallByBall!$B$2:$B$501,A2843,BallByBall!$H$2:$H$501,B2843))</f>
        <v>0</v>
      </c>
      <c r="K2843">
        <f>IF(A2843="","",SUMIFS(BallByBall!$U$2:$U$501,BallByBall!$B$2:$B$501,A2843,BallByBall!$P$2:$P$501,B2843))</f>
        <v>0</v>
      </c>
      <c r="L2843">
        <f>IF(A2843="","",SUMIFS(BallByBall!$V$2:$V$501,BallByBall!$B$2:$B$501,A2843,BallByBall!$P$2:$P$501,B2843))</f>
        <v>0</v>
      </c>
      <c r="M2843">
        <f>IF(A2843="","",SUMIFS(BallByBall!$W$2:$W$501,BallByBall!$B$2:$B$501,A2843,BallByBall!$P$2:$P$501,B2843))</f>
        <v>0</v>
      </c>
      <c r="N2843">
        <f>IF(A2843="","",SUMIFS(BallByBall!$X$2:$X$501,BallByBall!$B$2:$B$501,A2843,BallByBall!$P$2:$P$501,B2843))</f>
        <v>0</v>
      </c>
      <c r="O2843">
        <f>IF(A2843="","",SUMIFS(OverSummary!$G$2:$G$101,OverSummary!$A$2:$A$101,A2843,OverSummary!$D$2:$D$101,B2843))</f>
        <v>0</v>
      </c>
      <c r="P2843">
        <f>IF(A2843="","",G2843*Rules!$B$13+H2843*Rules!$B$14+I2843*Rules!$B$15)</f>
        <v>0</v>
      </c>
      <c r="Q2843">
        <f>IF(A2843="","",IF(G2843&gt;=100,Rules!$B$18,IF(G2843&gt;=50,Rules!$B$17,IF(G2843&gt;=30,Rules!$B$16,0)))+IF(AND(F2843=1,D2843&lt;&gt;"BWL",G2843=0),Rules!$B$27,0))</f>
        <v>0</v>
      </c>
      <c r="R2843">
        <f>IF(A2843="","",J2843*Rules!$B$19+O2843*Rules!$B$22)</f>
        <v>0</v>
      </c>
      <c r="S2843">
        <f>IF(A2843="","",IF(J2843&gt;=4,Rules!$B$21,IF(J2843&gt;=3,Rules!$B$20,0)))</f>
        <v>0</v>
      </c>
      <c r="T2843">
        <f>IF(A2843="","",K2843*Rules!$B$23+L2843*Rules!$B$24+M2843*Rules!$B$25+N2843*Rules!$B$26)</f>
        <v>0</v>
      </c>
      <c r="U2843">
        <f t="shared" si="44"/>
        <v>0</v>
      </c>
    </row>
    <row r="2844" spans="1:21" x14ac:dyDescent="0.2">
      <c r="A2844" t="str">
        <f>MatchSquad!A2844</f>
        <v>M057</v>
      </c>
      <c r="B2844" t="str">
        <f>MatchSquad!B2844</f>
        <v>P093</v>
      </c>
      <c r="C2844" t="str">
        <f>MatchSquad!C2844</f>
        <v>Vaibhav Arora</v>
      </c>
      <c r="D2844" t="str">
        <f>MatchSquad!D2844</f>
        <v>BWL</v>
      </c>
      <c r="E2844" t="str">
        <f>MatchSquad!E2844</f>
        <v>KKR</v>
      </c>
      <c r="F2844">
        <f>MatchSquad!G2844</f>
        <v>0</v>
      </c>
      <c r="G2844">
        <f>IF(A2844="","",SUMIFS(BallByBall!$I$2:$I$501,BallByBall!$B$2:$B$501,A2844,BallByBall!$F$2:$F$501,B2844))</f>
        <v>0</v>
      </c>
      <c r="H2844">
        <f>IF(A2844="","",COUNTIFS(BallByBall!$B$2:$B$501,A2844,BallByBall!$F$2:$F$501,B2844,BallByBall!$Q$2:$Q$501,1))</f>
        <v>0</v>
      </c>
      <c r="I2844">
        <f>IF(A2844="","",COUNTIFS(BallByBall!$B$2:$B$501,A2844,BallByBall!$F$2:$F$501,B2844,BallByBall!$R$2:$R$501,1))</f>
        <v>0</v>
      </c>
      <c r="J2844">
        <f>IF(A2844="","",SUMIFS(BallByBall!$T$2:$T$501,BallByBall!$B$2:$B$501,A2844,BallByBall!$H$2:$H$501,B2844))</f>
        <v>0</v>
      </c>
      <c r="K2844">
        <f>IF(A2844="","",SUMIFS(BallByBall!$U$2:$U$501,BallByBall!$B$2:$B$501,A2844,BallByBall!$P$2:$P$501,B2844))</f>
        <v>0</v>
      </c>
      <c r="L2844">
        <f>IF(A2844="","",SUMIFS(BallByBall!$V$2:$V$501,BallByBall!$B$2:$B$501,A2844,BallByBall!$P$2:$P$501,B2844))</f>
        <v>0</v>
      </c>
      <c r="M2844">
        <f>IF(A2844="","",SUMIFS(BallByBall!$W$2:$W$501,BallByBall!$B$2:$B$501,A2844,BallByBall!$P$2:$P$501,B2844))</f>
        <v>0</v>
      </c>
      <c r="N2844">
        <f>IF(A2844="","",SUMIFS(BallByBall!$X$2:$X$501,BallByBall!$B$2:$B$501,A2844,BallByBall!$P$2:$P$501,B2844))</f>
        <v>0</v>
      </c>
      <c r="O2844">
        <f>IF(A2844="","",SUMIFS(OverSummary!$G$2:$G$101,OverSummary!$A$2:$A$101,A2844,OverSummary!$D$2:$D$101,B2844))</f>
        <v>0</v>
      </c>
      <c r="P2844">
        <f>IF(A2844="","",G2844*Rules!$B$13+H2844*Rules!$B$14+I2844*Rules!$B$15)</f>
        <v>0</v>
      </c>
      <c r="Q2844">
        <f>IF(A2844="","",IF(G2844&gt;=100,Rules!$B$18,IF(G2844&gt;=50,Rules!$B$17,IF(G2844&gt;=30,Rules!$B$16,0)))+IF(AND(F2844=1,D2844&lt;&gt;"BWL",G2844=0),Rules!$B$27,0))</f>
        <v>0</v>
      </c>
      <c r="R2844">
        <f>IF(A2844="","",J2844*Rules!$B$19+O2844*Rules!$B$22)</f>
        <v>0</v>
      </c>
      <c r="S2844">
        <f>IF(A2844="","",IF(J2844&gt;=4,Rules!$B$21,IF(J2844&gt;=3,Rules!$B$20,0)))</f>
        <v>0</v>
      </c>
      <c r="T2844">
        <f>IF(A2844="","",K2844*Rules!$B$23+L2844*Rules!$B$24+M2844*Rules!$B$25+N2844*Rules!$B$26)</f>
        <v>0</v>
      </c>
      <c r="U2844">
        <f t="shared" si="44"/>
        <v>0</v>
      </c>
    </row>
    <row r="2845" spans="1:21" x14ac:dyDescent="0.2">
      <c r="A2845" t="str">
        <f>MatchSquad!A2845</f>
        <v>M057</v>
      </c>
      <c r="B2845" t="str">
        <f>MatchSquad!B2845</f>
        <v>P094</v>
      </c>
      <c r="C2845" t="str">
        <f>MatchSquad!C2845</f>
        <v>Matheesha Pathirana</v>
      </c>
      <c r="D2845" t="str">
        <f>MatchSquad!D2845</f>
        <v>BWL</v>
      </c>
      <c r="E2845" t="str">
        <f>MatchSquad!E2845</f>
        <v>KKR</v>
      </c>
      <c r="F2845">
        <f>MatchSquad!G2845</f>
        <v>0</v>
      </c>
      <c r="G2845">
        <f>IF(A2845="","",SUMIFS(BallByBall!$I$2:$I$501,BallByBall!$B$2:$B$501,A2845,BallByBall!$F$2:$F$501,B2845))</f>
        <v>0</v>
      </c>
      <c r="H2845">
        <f>IF(A2845="","",COUNTIFS(BallByBall!$B$2:$B$501,A2845,BallByBall!$F$2:$F$501,B2845,BallByBall!$Q$2:$Q$501,1))</f>
        <v>0</v>
      </c>
      <c r="I2845">
        <f>IF(A2845="","",COUNTIFS(BallByBall!$B$2:$B$501,A2845,BallByBall!$F$2:$F$501,B2845,BallByBall!$R$2:$R$501,1))</f>
        <v>0</v>
      </c>
      <c r="J2845">
        <f>IF(A2845="","",SUMIFS(BallByBall!$T$2:$T$501,BallByBall!$B$2:$B$501,A2845,BallByBall!$H$2:$H$501,B2845))</f>
        <v>0</v>
      </c>
      <c r="K2845">
        <f>IF(A2845="","",SUMIFS(BallByBall!$U$2:$U$501,BallByBall!$B$2:$B$501,A2845,BallByBall!$P$2:$P$501,B2845))</f>
        <v>0</v>
      </c>
      <c r="L2845">
        <f>IF(A2845="","",SUMIFS(BallByBall!$V$2:$V$501,BallByBall!$B$2:$B$501,A2845,BallByBall!$P$2:$P$501,B2845))</f>
        <v>0</v>
      </c>
      <c r="M2845">
        <f>IF(A2845="","",SUMIFS(BallByBall!$W$2:$W$501,BallByBall!$B$2:$B$501,A2845,BallByBall!$P$2:$P$501,B2845))</f>
        <v>0</v>
      </c>
      <c r="N2845">
        <f>IF(A2845="","",SUMIFS(BallByBall!$X$2:$X$501,BallByBall!$B$2:$B$501,A2845,BallByBall!$P$2:$P$501,B2845))</f>
        <v>0</v>
      </c>
      <c r="O2845">
        <f>IF(A2845="","",SUMIFS(OverSummary!$G$2:$G$101,OverSummary!$A$2:$A$101,A2845,OverSummary!$D$2:$D$101,B2845))</f>
        <v>0</v>
      </c>
      <c r="P2845">
        <f>IF(A2845="","",G2845*Rules!$B$13+H2845*Rules!$B$14+I2845*Rules!$B$15)</f>
        <v>0</v>
      </c>
      <c r="Q2845">
        <f>IF(A2845="","",IF(G2845&gt;=100,Rules!$B$18,IF(G2845&gt;=50,Rules!$B$17,IF(G2845&gt;=30,Rules!$B$16,0)))+IF(AND(F2845=1,D2845&lt;&gt;"BWL",G2845=0),Rules!$B$27,0))</f>
        <v>0</v>
      </c>
      <c r="R2845">
        <f>IF(A2845="","",J2845*Rules!$B$19+O2845*Rules!$B$22)</f>
        <v>0</v>
      </c>
      <c r="S2845">
        <f>IF(A2845="","",IF(J2845&gt;=4,Rules!$B$21,IF(J2845&gt;=3,Rules!$B$20,0)))</f>
        <v>0</v>
      </c>
      <c r="T2845">
        <f>IF(A2845="","",K2845*Rules!$B$23+L2845*Rules!$B$24+M2845*Rules!$B$25+N2845*Rules!$B$26)</f>
        <v>0</v>
      </c>
      <c r="U2845">
        <f t="shared" si="44"/>
        <v>0</v>
      </c>
    </row>
    <row r="2846" spans="1:21" x14ac:dyDescent="0.2">
      <c r="A2846" t="str">
        <f>MatchSquad!A2846</f>
        <v>M057</v>
      </c>
      <c r="B2846" t="str">
        <f>MatchSquad!B2846</f>
        <v>P095</v>
      </c>
      <c r="C2846" t="str">
        <f>MatchSquad!C2846</f>
        <v>Kartik Tyagi</v>
      </c>
      <c r="D2846" t="str">
        <f>MatchSquad!D2846</f>
        <v>BWL</v>
      </c>
      <c r="E2846" t="str">
        <f>MatchSquad!E2846</f>
        <v>KKR</v>
      </c>
      <c r="F2846">
        <f>MatchSquad!G2846</f>
        <v>0</v>
      </c>
      <c r="G2846">
        <f>IF(A2846="","",SUMIFS(BallByBall!$I$2:$I$501,BallByBall!$B$2:$B$501,A2846,BallByBall!$F$2:$F$501,B2846))</f>
        <v>0</v>
      </c>
      <c r="H2846">
        <f>IF(A2846="","",COUNTIFS(BallByBall!$B$2:$B$501,A2846,BallByBall!$F$2:$F$501,B2846,BallByBall!$Q$2:$Q$501,1))</f>
        <v>0</v>
      </c>
      <c r="I2846">
        <f>IF(A2846="","",COUNTIFS(BallByBall!$B$2:$B$501,A2846,BallByBall!$F$2:$F$501,B2846,BallByBall!$R$2:$R$501,1))</f>
        <v>0</v>
      </c>
      <c r="J2846">
        <f>IF(A2846="","",SUMIFS(BallByBall!$T$2:$T$501,BallByBall!$B$2:$B$501,A2846,BallByBall!$H$2:$H$501,B2846))</f>
        <v>0</v>
      </c>
      <c r="K2846">
        <f>IF(A2846="","",SUMIFS(BallByBall!$U$2:$U$501,BallByBall!$B$2:$B$501,A2846,BallByBall!$P$2:$P$501,B2846))</f>
        <v>0</v>
      </c>
      <c r="L2846">
        <f>IF(A2846="","",SUMIFS(BallByBall!$V$2:$V$501,BallByBall!$B$2:$B$501,A2846,BallByBall!$P$2:$P$501,B2846))</f>
        <v>0</v>
      </c>
      <c r="M2846">
        <f>IF(A2846="","",SUMIFS(BallByBall!$W$2:$W$501,BallByBall!$B$2:$B$501,A2846,BallByBall!$P$2:$P$501,B2846))</f>
        <v>0</v>
      </c>
      <c r="N2846">
        <f>IF(A2846="","",SUMIFS(BallByBall!$X$2:$X$501,BallByBall!$B$2:$B$501,A2846,BallByBall!$P$2:$P$501,B2846))</f>
        <v>0</v>
      </c>
      <c r="O2846">
        <f>IF(A2846="","",SUMIFS(OverSummary!$G$2:$G$101,OverSummary!$A$2:$A$101,A2846,OverSummary!$D$2:$D$101,B2846))</f>
        <v>0</v>
      </c>
      <c r="P2846">
        <f>IF(A2846="","",G2846*Rules!$B$13+H2846*Rules!$B$14+I2846*Rules!$B$15)</f>
        <v>0</v>
      </c>
      <c r="Q2846">
        <f>IF(A2846="","",IF(G2846&gt;=100,Rules!$B$18,IF(G2846&gt;=50,Rules!$B$17,IF(G2846&gt;=30,Rules!$B$16,0)))+IF(AND(F2846=1,D2846&lt;&gt;"BWL",G2846=0),Rules!$B$27,0))</f>
        <v>0</v>
      </c>
      <c r="R2846">
        <f>IF(A2846="","",J2846*Rules!$B$19+O2846*Rules!$B$22)</f>
        <v>0</v>
      </c>
      <c r="S2846">
        <f>IF(A2846="","",IF(J2846&gt;=4,Rules!$B$21,IF(J2846&gt;=3,Rules!$B$20,0)))</f>
        <v>0</v>
      </c>
      <c r="T2846">
        <f>IF(A2846="","",K2846*Rules!$B$23+L2846*Rules!$B$24+M2846*Rules!$B$25+N2846*Rules!$B$26)</f>
        <v>0</v>
      </c>
      <c r="U2846">
        <f t="shared" si="44"/>
        <v>0</v>
      </c>
    </row>
    <row r="2847" spans="1:21" x14ac:dyDescent="0.2">
      <c r="A2847" t="str">
        <f>MatchSquad!A2847</f>
        <v>M057</v>
      </c>
      <c r="B2847" t="str">
        <f>MatchSquad!B2847</f>
        <v>P096</v>
      </c>
      <c r="C2847" t="str">
        <f>MatchSquad!C2847</f>
        <v>Prashant Solanki</v>
      </c>
      <c r="D2847" t="str">
        <f>MatchSquad!D2847</f>
        <v>BWL</v>
      </c>
      <c r="E2847" t="str">
        <f>MatchSquad!E2847</f>
        <v>KKR</v>
      </c>
      <c r="F2847">
        <f>MatchSquad!G2847</f>
        <v>0</v>
      </c>
      <c r="G2847">
        <f>IF(A2847="","",SUMIFS(BallByBall!$I$2:$I$501,BallByBall!$B$2:$B$501,A2847,BallByBall!$F$2:$F$501,B2847))</f>
        <v>0</v>
      </c>
      <c r="H2847">
        <f>IF(A2847="","",COUNTIFS(BallByBall!$B$2:$B$501,A2847,BallByBall!$F$2:$F$501,B2847,BallByBall!$Q$2:$Q$501,1))</f>
        <v>0</v>
      </c>
      <c r="I2847">
        <f>IF(A2847="","",COUNTIFS(BallByBall!$B$2:$B$501,A2847,BallByBall!$F$2:$F$501,B2847,BallByBall!$R$2:$R$501,1))</f>
        <v>0</v>
      </c>
      <c r="J2847">
        <f>IF(A2847="","",SUMIFS(BallByBall!$T$2:$T$501,BallByBall!$B$2:$B$501,A2847,BallByBall!$H$2:$H$501,B2847))</f>
        <v>0</v>
      </c>
      <c r="K2847">
        <f>IF(A2847="","",SUMIFS(BallByBall!$U$2:$U$501,BallByBall!$B$2:$B$501,A2847,BallByBall!$P$2:$P$501,B2847))</f>
        <v>0</v>
      </c>
      <c r="L2847">
        <f>IF(A2847="","",SUMIFS(BallByBall!$V$2:$V$501,BallByBall!$B$2:$B$501,A2847,BallByBall!$P$2:$P$501,B2847))</f>
        <v>0</v>
      </c>
      <c r="M2847">
        <f>IF(A2847="","",SUMIFS(BallByBall!$W$2:$W$501,BallByBall!$B$2:$B$501,A2847,BallByBall!$P$2:$P$501,B2847))</f>
        <v>0</v>
      </c>
      <c r="N2847">
        <f>IF(A2847="","",SUMIFS(BallByBall!$X$2:$X$501,BallByBall!$B$2:$B$501,A2847,BallByBall!$P$2:$P$501,B2847))</f>
        <v>0</v>
      </c>
      <c r="O2847">
        <f>IF(A2847="","",SUMIFS(OverSummary!$G$2:$G$101,OverSummary!$A$2:$A$101,A2847,OverSummary!$D$2:$D$101,B2847))</f>
        <v>0</v>
      </c>
      <c r="P2847">
        <f>IF(A2847="","",G2847*Rules!$B$13+H2847*Rules!$B$14+I2847*Rules!$B$15)</f>
        <v>0</v>
      </c>
      <c r="Q2847">
        <f>IF(A2847="","",IF(G2847&gt;=100,Rules!$B$18,IF(G2847&gt;=50,Rules!$B$17,IF(G2847&gt;=30,Rules!$B$16,0)))+IF(AND(F2847=1,D2847&lt;&gt;"BWL",G2847=0),Rules!$B$27,0))</f>
        <v>0</v>
      </c>
      <c r="R2847">
        <f>IF(A2847="","",J2847*Rules!$B$19+O2847*Rules!$B$22)</f>
        <v>0</v>
      </c>
      <c r="S2847">
        <f>IF(A2847="","",IF(J2847&gt;=4,Rules!$B$21,IF(J2847&gt;=3,Rules!$B$20,0)))</f>
        <v>0</v>
      </c>
      <c r="T2847">
        <f>IF(A2847="","",K2847*Rules!$B$23+L2847*Rules!$B$24+M2847*Rules!$B$25+N2847*Rules!$B$26)</f>
        <v>0</v>
      </c>
      <c r="U2847">
        <f t="shared" si="44"/>
        <v>0</v>
      </c>
    </row>
    <row r="2848" spans="1:21" x14ac:dyDescent="0.2">
      <c r="A2848" t="str">
        <f>MatchSquad!A2848</f>
        <v>M057</v>
      </c>
      <c r="B2848" t="str">
        <f>MatchSquad!B2848</f>
        <v>P097</v>
      </c>
      <c r="C2848" t="str">
        <f>MatchSquad!C2848</f>
        <v>Saurabh Dubey</v>
      </c>
      <c r="D2848" t="str">
        <f>MatchSquad!D2848</f>
        <v>BWL</v>
      </c>
      <c r="E2848" t="str">
        <f>MatchSquad!E2848</f>
        <v>KKR</v>
      </c>
      <c r="F2848">
        <f>MatchSquad!G2848</f>
        <v>0</v>
      </c>
      <c r="G2848">
        <f>IF(A2848="","",SUMIFS(BallByBall!$I$2:$I$501,BallByBall!$B$2:$B$501,A2848,BallByBall!$F$2:$F$501,B2848))</f>
        <v>0</v>
      </c>
      <c r="H2848">
        <f>IF(A2848="","",COUNTIFS(BallByBall!$B$2:$B$501,A2848,BallByBall!$F$2:$F$501,B2848,BallByBall!$Q$2:$Q$501,1))</f>
        <v>0</v>
      </c>
      <c r="I2848">
        <f>IF(A2848="","",COUNTIFS(BallByBall!$B$2:$B$501,A2848,BallByBall!$F$2:$F$501,B2848,BallByBall!$R$2:$R$501,1))</f>
        <v>0</v>
      </c>
      <c r="J2848">
        <f>IF(A2848="","",SUMIFS(BallByBall!$T$2:$T$501,BallByBall!$B$2:$B$501,A2848,BallByBall!$H$2:$H$501,B2848))</f>
        <v>0</v>
      </c>
      <c r="K2848">
        <f>IF(A2848="","",SUMIFS(BallByBall!$U$2:$U$501,BallByBall!$B$2:$B$501,A2848,BallByBall!$P$2:$P$501,B2848))</f>
        <v>0</v>
      </c>
      <c r="L2848">
        <f>IF(A2848="","",SUMIFS(BallByBall!$V$2:$V$501,BallByBall!$B$2:$B$501,A2848,BallByBall!$P$2:$P$501,B2848))</f>
        <v>0</v>
      </c>
      <c r="M2848">
        <f>IF(A2848="","",SUMIFS(BallByBall!$W$2:$W$501,BallByBall!$B$2:$B$501,A2848,BallByBall!$P$2:$P$501,B2848))</f>
        <v>0</v>
      </c>
      <c r="N2848">
        <f>IF(A2848="","",SUMIFS(BallByBall!$X$2:$X$501,BallByBall!$B$2:$B$501,A2848,BallByBall!$P$2:$P$501,B2848))</f>
        <v>0</v>
      </c>
      <c r="O2848">
        <f>IF(A2848="","",SUMIFS(OverSummary!$G$2:$G$101,OverSummary!$A$2:$A$101,A2848,OverSummary!$D$2:$D$101,B2848))</f>
        <v>0</v>
      </c>
      <c r="P2848">
        <f>IF(A2848="","",G2848*Rules!$B$13+H2848*Rules!$B$14+I2848*Rules!$B$15)</f>
        <v>0</v>
      </c>
      <c r="Q2848">
        <f>IF(A2848="","",IF(G2848&gt;=100,Rules!$B$18,IF(G2848&gt;=50,Rules!$B$17,IF(G2848&gt;=30,Rules!$B$16,0)))+IF(AND(F2848=1,D2848&lt;&gt;"BWL",G2848=0),Rules!$B$27,0))</f>
        <v>0</v>
      </c>
      <c r="R2848">
        <f>IF(A2848="","",J2848*Rules!$B$19+O2848*Rules!$B$22)</f>
        <v>0</v>
      </c>
      <c r="S2848">
        <f>IF(A2848="","",IF(J2848&gt;=4,Rules!$B$21,IF(J2848&gt;=3,Rules!$B$20,0)))</f>
        <v>0</v>
      </c>
      <c r="T2848">
        <f>IF(A2848="","",K2848*Rules!$B$23+L2848*Rules!$B$24+M2848*Rules!$B$25+N2848*Rules!$B$26)</f>
        <v>0</v>
      </c>
      <c r="U2848">
        <f t="shared" si="44"/>
        <v>0</v>
      </c>
    </row>
    <row r="2849" spans="1:21" x14ac:dyDescent="0.2">
      <c r="A2849" t="str">
        <f>MatchSquad!A2849</f>
        <v>M057</v>
      </c>
      <c r="B2849" t="str">
        <f>MatchSquad!B2849</f>
        <v>P098</v>
      </c>
      <c r="C2849" t="str">
        <f>MatchSquad!C2849</f>
        <v>Navdeep Saini</v>
      </c>
      <c r="D2849" t="str">
        <f>MatchSquad!D2849</f>
        <v>BWL</v>
      </c>
      <c r="E2849" t="str">
        <f>MatchSquad!E2849</f>
        <v>KKR</v>
      </c>
      <c r="F2849">
        <f>MatchSquad!G2849</f>
        <v>0</v>
      </c>
      <c r="G2849">
        <f>IF(A2849="","",SUMIFS(BallByBall!$I$2:$I$501,BallByBall!$B$2:$B$501,A2849,BallByBall!$F$2:$F$501,B2849))</f>
        <v>0</v>
      </c>
      <c r="H2849">
        <f>IF(A2849="","",COUNTIFS(BallByBall!$B$2:$B$501,A2849,BallByBall!$F$2:$F$501,B2849,BallByBall!$Q$2:$Q$501,1))</f>
        <v>0</v>
      </c>
      <c r="I2849">
        <f>IF(A2849="","",COUNTIFS(BallByBall!$B$2:$B$501,A2849,BallByBall!$F$2:$F$501,B2849,BallByBall!$R$2:$R$501,1))</f>
        <v>0</v>
      </c>
      <c r="J2849">
        <f>IF(A2849="","",SUMIFS(BallByBall!$T$2:$T$501,BallByBall!$B$2:$B$501,A2849,BallByBall!$H$2:$H$501,B2849))</f>
        <v>0</v>
      </c>
      <c r="K2849">
        <f>IF(A2849="","",SUMIFS(BallByBall!$U$2:$U$501,BallByBall!$B$2:$B$501,A2849,BallByBall!$P$2:$P$501,B2849))</f>
        <v>0</v>
      </c>
      <c r="L2849">
        <f>IF(A2849="","",SUMIFS(BallByBall!$V$2:$V$501,BallByBall!$B$2:$B$501,A2849,BallByBall!$P$2:$P$501,B2849))</f>
        <v>0</v>
      </c>
      <c r="M2849">
        <f>IF(A2849="","",SUMIFS(BallByBall!$W$2:$W$501,BallByBall!$B$2:$B$501,A2849,BallByBall!$P$2:$P$501,B2849))</f>
        <v>0</v>
      </c>
      <c r="N2849">
        <f>IF(A2849="","",SUMIFS(BallByBall!$X$2:$X$501,BallByBall!$B$2:$B$501,A2849,BallByBall!$P$2:$P$501,B2849))</f>
        <v>0</v>
      </c>
      <c r="O2849">
        <f>IF(A2849="","",SUMIFS(OverSummary!$G$2:$G$101,OverSummary!$A$2:$A$101,A2849,OverSummary!$D$2:$D$101,B2849))</f>
        <v>0</v>
      </c>
      <c r="P2849">
        <f>IF(A2849="","",G2849*Rules!$B$13+H2849*Rules!$B$14+I2849*Rules!$B$15)</f>
        <v>0</v>
      </c>
      <c r="Q2849">
        <f>IF(A2849="","",IF(G2849&gt;=100,Rules!$B$18,IF(G2849&gt;=50,Rules!$B$17,IF(G2849&gt;=30,Rules!$B$16,0)))+IF(AND(F2849=1,D2849&lt;&gt;"BWL",G2849=0),Rules!$B$27,0))</f>
        <v>0</v>
      </c>
      <c r="R2849">
        <f>IF(A2849="","",J2849*Rules!$B$19+O2849*Rules!$B$22)</f>
        <v>0</v>
      </c>
      <c r="S2849">
        <f>IF(A2849="","",IF(J2849&gt;=4,Rules!$B$21,IF(J2849&gt;=3,Rules!$B$20,0)))</f>
        <v>0</v>
      </c>
      <c r="T2849">
        <f>IF(A2849="","",K2849*Rules!$B$23+L2849*Rules!$B$24+M2849*Rules!$B$25+N2849*Rules!$B$26)</f>
        <v>0</v>
      </c>
      <c r="U2849">
        <f t="shared" si="44"/>
        <v>0</v>
      </c>
    </row>
    <row r="2850" spans="1:21" x14ac:dyDescent="0.2">
      <c r="A2850" t="str">
        <f>MatchSquad!A2850</f>
        <v>M057</v>
      </c>
      <c r="B2850" t="str">
        <f>MatchSquad!B2850</f>
        <v>P099</v>
      </c>
      <c r="C2850" t="str">
        <f>MatchSquad!C2850</f>
        <v>Umran Malik</v>
      </c>
      <c r="D2850" t="str">
        <f>MatchSquad!D2850</f>
        <v>BWL</v>
      </c>
      <c r="E2850" t="str">
        <f>MatchSquad!E2850</f>
        <v>KKR</v>
      </c>
      <c r="F2850">
        <f>MatchSquad!G2850</f>
        <v>0</v>
      </c>
      <c r="G2850">
        <f>IF(A2850="","",SUMIFS(BallByBall!$I$2:$I$501,BallByBall!$B$2:$B$501,A2850,BallByBall!$F$2:$F$501,B2850))</f>
        <v>0</v>
      </c>
      <c r="H2850">
        <f>IF(A2850="","",COUNTIFS(BallByBall!$B$2:$B$501,A2850,BallByBall!$F$2:$F$501,B2850,BallByBall!$Q$2:$Q$501,1))</f>
        <v>0</v>
      </c>
      <c r="I2850">
        <f>IF(A2850="","",COUNTIFS(BallByBall!$B$2:$B$501,A2850,BallByBall!$F$2:$F$501,B2850,BallByBall!$R$2:$R$501,1))</f>
        <v>0</v>
      </c>
      <c r="J2850">
        <f>IF(A2850="","",SUMIFS(BallByBall!$T$2:$T$501,BallByBall!$B$2:$B$501,A2850,BallByBall!$H$2:$H$501,B2850))</f>
        <v>0</v>
      </c>
      <c r="K2850">
        <f>IF(A2850="","",SUMIFS(BallByBall!$U$2:$U$501,BallByBall!$B$2:$B$501,A2850,BallByBall!$P$2:$P$501,B2850))</f>
        <v>0</v>
      </c>
      <c r="L2850">
        <f>IF(A2850="","",SUMIFS(BallByBall!$V$2:$V$501,BallByBall!$B$2:$B$501,A2850,BallByBall!$P$2:$P$501,B2850))</f>
        <v>0</v>
      </c>
      <c r="M2850">
        <f>IF(A2850="","",SUMIFS(BallByBall!$W$2:$W$501,BallByBall!$B$2:$B$501,A2850,BallByBall!$P$2:$P$501,B2850))</f>
        <v>0</v>
      </c>
      <c r="N2850">
        <f>IF(A2850="","",SUMIFS(BallByBall!$X$2:$X$501,BallByBall!$B$2:$B$501,A2850,BallByBall!$P$2:$P$501,B2850))</f>
        <v>0</v>
      </c>
      <c r="O2850">
        <f>IF(A2850="","",SUMIFS(OverSummary!$G$2:$G$101,OverSummary!$A$2:$A$101,A2850,OverSummary!$D$2:$D$101,B2850))</f>
        <v>0</v>
      </c>
      <c r="P2850">
        <f>IF(A2850="","",G2850*Rules!$B$13+H2850*Rules!$B$14+I2850*Rules!$B$15)</f>
        <v>0</v>
      </c>
      <c r="Q2850">
        <f>IF(A2850="","",IF(G2850&gt;=100,Rules!$B$18,IF(G2850&gt;=50,Rules!$B$17,IF(G2850&gt;=30,Rules!$B$16,0)))+IF(AND(F2850=1,D2850&lt;&gt;"BWL",G2850=0),Rules!$B$27,0))</f>
        <v>0</v>
      </c>
      <c r="R2850">
        <f>IF(A2850="","",J2850*Rules!$B$19+O2850*Rules!$B$22)</f>
        <v>0</v>
      </c>
      <c r="S2850">
        <f>IF(A2850="","",IF(J2850&gt;=4,Rules!$B$21,IF(J2850&gt;=3,Rules!$B$20,0)))</f>
        <v>0</v>
      </c>
      <c r="T2850">
        <f>IF(A2850="","",K2850*Rules!$B$23+L2850*Rules!$B$24+M2850*Rules!$B$25+N2850*Rules!$B$26)</f>
        <v>0</v>
      </c>
      <c r="U2850">
        <f t="shared" si="44"/>
        <v>0</v>
      </c>
    </row>
    <row r="2851" spans="1:21" x14ac:dyDescent="0.2">
      <c r="A2851" t="str">
        <f>MatchSquad!A2851</f>
        <v>M057</v>
      </c>
      <c r="B2851" t="str">
        <f>MatchSquad!B2851</f>
        <v>P100</v>
      </c>
      <c r="C2851" t="str">
        <f>MatchSquad!C2851</f>
        <v>Varun Chakaravarthy</v>
      </c>
      <c r="D2851" t="str">
        <f>MatchSquad!D2851</f>
        <v>BWL</v>
      </c>
      <c r="E2851" t="str">
        <f>MatchSquad!E2851</f>
        <v>KKR</v>
      </c>
      <c r="F2851">
        <f>MatchSquad!G2851</f>
        <v>0</v>
      </c>
      <c r="G2851">
        <f>IF(A2851="","",SUMIFS(BallByBall!$I$2:$I$501,BallByBall!$B$2:$B$501,A2851,BallByBall!$F$2:$F$501,B2851))</f>
        <v>0</v>
      </c>
      <c r="H2851">
        <f>IF(A2851="","",COUNTIFS(BallByBall!$B$2:$B$501,A2851,BallByBall!$F$2:$F$501,B2851,BallByBall!$Q$2:$Q$501,1))</f>
        <v>0</v>
      </c>
      <c r="I2851">
        <f>IF(A2851="","",COUNTIFS(BallByBall!$B$2:$B$501,A2851,BallByBall!$F$2:$F$501,B2851,BallByBall!$R$2:$R$501,1))</f>
        <v>0</v>
      </c>
      <c r="J2851">
        <f>IF(A2851="","",SUMIFS(BallByBall!$T$2:$T$501,BallByBall!$B$2:$B$501,A2851,BallByBall!$H$2:$H$501,B2851))</f>
        <v>0</v>
      </c>
      <c r="K2851">
        <f>IF(A2851="","",SUMIFS(BallByBall!$U$2:$U$501,BallByBall!$B$2:$B$501,A2851,BallByBall!$P$2:$P$501,B2851))</f>
        <v>0</v>
      </c>
      <c r="L2851">
        <f>IF(A2851="","",SUMIFS(BallByBall!$V$2:$V$501,BallByBall!$B$2:$B$501,A2851,BallByBall!$P$2:$P$501,B2851))</f>
        <v>0</v>
      </c>
      <c r="M2851">
        <f>IF(A2851="","",SUMIFS(BallByBall!$W$2:$W$501,BallByBall!$B$2:$B$501,A2851,BallByBall!$P$2:$P$501,B2851))</f>
        <v>0</v>
      </c>
      <c r="N2851">
        <f>IF(A2851="","",SUMIFS(BallByBall!$X$2:$X$501,BallByBall!$B$2:$B$501,A2851,BallByBall!$P$2:$P$501,B2851))</f>
        <v>0</v>
      </c>
      <c r="O2851">
        <f>IF(A2851="","",SUMIFS(OverSummary!$G$2:$G$101,OverSummary!$A$2:$A$101,A2851,OverSummary!$D$2:$D$101,B2851))</f>
        <v>0</v>
      </c>
      <c r="P2851">
        <f>IF(A2851="","",G2851*Rules!$B$13+H2851*Rules!$B$14+I2851*Rules!$B$15)</f>
        <v>0</v>
      </c>
      <c r="Q2851">
        <f>IF(A2851="","",IF(G2851&gt;=100,Rules!$B$18,IF(G2851&gt;=50,Rules!$B$17,IF(G2851&gt;=30,Rules!$B$16,0)))+IF(AND(F2851=1,D2851&lt;&gt;"BWL",G2851=0),Rules!$B$27,0))</f>
        <v>0</v>
      </c>
      <c r="R2851">
        <f>IF(A2851="","",J2851*Rules!$B$19+O2851*Rules!$B$22)</f>
        <v>0</v>
      </c>
      <c r="S2851">
        <f>IF(A2851="","",IF(J2851&gt;=4,Rules!$B$21,IF(J2851&gt;=3,Rules!$B$20,0)))</f>
        <v>0</v>
      </c>
      <c r="T2851">
        <f>IF(A2851="","",K2851*Rules!$B$23+L2851*Rules!$B$24+M2851*Rules!$B$25+N2851*Rules!$B$26)</f>
        <v>0</v>
      </c>
      <c r="U2851">
        <f t="shared" si="44"/>
        <v>0</v>
      </c>
    </row>
    <row r="2852" spans="1:21" x14ac:dyDescent="0.2">
      <c r="A2852" t="str">
        <f>MatchSquad!A2852</f>
        <v>M058</v>
      </c>
      <c r="B2852" t="str">
        <f>MatchSquad!B2852</f>
        <v>P151</v>
      </c>
      <c r="C2852" t="str">
        <f>MatchSquad!C2852</f>
        <v>Shreyas Iyer</v>
      </c>
      <c r="D2852" t="str">
        <f>MatchSquad!D2852</f>
        <v>BAT</v>
      </c>
      <c r="E2852" t="str">
        <f>MatchSquad!E2852</f>
        <v>PBKS</v>
      </c>
      <c r="F2852">
        <f>MatchSquad!G2852</f>
        <v>0</v>
      </c>
      <c r="G2852">
        <f>IF(A2852="","",SUMIFS(BallByBall!$I$2:$I$501,BallByBall!$B$2:$B$501,A2852,BallByBall!$F$2:$F$501,B2852))</f>
        <v>0</v>
      </c>
      <c r="H2852">
        <f>IF(A2852="","",COUNTIFS(BallByBall!$B$2:$B$501,A2852,BallByBall!$F$2:$F$501,B2852,BallByBall!$Q$2:$Q$501,1))</f>
        <v>0</v>
      </c>
      <c r="I2852">
        <f>IF(A2852="","",COUNTIFS(BallByBall!$B$2:$B$501,A2852,BallByBall!$F$2:$F$501,B2852,BallByBall!$R$2:$R$501,1))</f>
        <v>0</v>
      </c>
      <c r="J2852">
        <f>IF(A2852="","",SUMIFS(BallByBall!$T$2:$T$501,BallByBall!$B$2:$B$501,A2852,BallByBall!$H$2:$H$501,B2852))</f>
        <v>0</v>
      </c>
      <c r="K2852">
        <f>IF(A2852="","",SUMIFS(BallByBall!$U$2:$U$501,BallByBall!$B$2:$B$501,A2852,BallByBall!$P$2:$P$501,B2852))</f>
        <v>0</v>
      </c>
      <c r="L2852">
        <f>IF(A2852="","",SUMIFS(BallByBall!$V$2:$V$501,BallByBall!$B$2:$B$501,A2852,BallByBall!$P$2:$P$501,B2852))</f>
        <v>0</v>
      </c>
      <c r="M2852">
        <f>IF(A2852="","",SUMIFS(BallByBall!$W$2:$W$501,BallByBall!$B$2:$B$501,A2852,BallByBall!$P$2:$P$501,B2852))</f>
        <v>0</v>
      </c>
      <c r="N2852">
        <f>IF(A2852="","",SUMIFS(BallByBall!$X$2:$X$501,BallByBall!$B$2:$B$501,A2852,BallByBall!$P$2:$P$501,B2852))</f>
        <v>0</v>
      </c>
      <c r="O2852">
        <f>IF(A2852="","",SUMIFS(OverSummary!$G$2:$G$101,OverSummary!$A$2:$A$101,A2852,OverSummary!$D$2:$D$101,B2852))</f>
        <v>0</v>
      </c>
      <c r="P2852">
        <f>IF(A2852="","",G2852*Rules!$B$13+H2852*Rules!$B$14+I2852*Rules!$B$15)</f>
        <v>0</v>
      </c>
      <c r="Q2852">
        <f>IF(A2852="","",IF(G2852&gt;=100,Rules!$B$18,IF(G2852&gt;=50,Rules!$B$17,IF(G2852&gt;=30,Rules!$B$16,0)))+IF(AND(F2852=1,D2852&lt;&gt;"BWL",G2852=0),Rules!$B$27,0))</f>
        <v>0</v>
      </c>
      <c r="R2852">
        <f>IF(A2852="","",J2852*Rules!$B$19+O2852*Rules!$B$22)</f>
        <v>0</v>
      </c>
      <c r="S2852">
        <f>IF(A2852="","",IF(J2852&gt;=4,Rules!$B$21,IF(J2852&gt;=3,Rules!$B$20,0)))</f>
        <v>0</v>
      </c>
      <c r="T2852">
        <f>IF(A2852="","",K2852*Rules!$B$23+L2852*Rules!$B$24+M2852*Rules!$B$25+N2852*Rules!$B$26)</f>
        <v>0</v>
      </c>
      <c r="U2852">
        <f t="shared" si="44"/>
        <v>0</v>
      </c>
    </row>
    <row r="2853" spans="1:21" x14ac:dyDescent="0.2">
      <c r="A2853" t="str">
        <f>MatchSquad!A2853</f>
        <v>M058</v>
      </c>
      <c r="B2853" t="str">
        <f>MatchSquad!B2853</f>
        <v>P152</v>
      </c>
      <c r="C2853" t="str">
        <f>MatchSquad!C2853</f>
        <v>Nehal Wadhera</v>
      </c>
      <c r="D2853" t="str">
        <f>MatchSquad!D2853</f>
        <v>BAT</v>
      </c>
      <c r="E2853" t="str">
        <f>MatchSquad!E2853</f>
        <v>PBKS</v>
      </c>
      <c r="F2853">
        <f>MatchSquad!G2853</f>
        <v>0</v>
      </c>
      <c r="G2853">
        <f>IF(A2853="","",SUMIFS(BallByBall!$I$2:$I$501,BallByBall!$B$2:$B$501,A2853,BallByBall!$F$2:$F$501,B2853))</f>
        <v>0</v>
      </c>
      <c r="H2853">
        <f>IF(A2853="","",COUNTIFS(BallByBall!$B$2:$B$501,A2853,BallByBall!$F$2:$F$501,B2853,BallByBall!$Q$2:$Q$501,1))</f>
        <v>0</v>
      </c>
      <c r="I2853">
        <f>IF(A2853="","",COUNTIFS(BallByBall!$B$2:$B$501,A2853,BallByBall!$F$2:$F$501,B2853,BallByBall!$R$2:$R$501,1))</f>
        <v>0</v>
      </c>
      <c r="J2853">
        <f>IF(A2853="","",SUMIFS(BallByBall!$T$2:$T$501,BallByBall!$B$2:$B$501,A2853,BallByBall!$H$2:$H$501,B2853))</f>
        <v>0</v>
      </c>
      <c r="K2853">
        <f>IF(A2853="","",SUMIFS(BallByBall!$U$2:$U$501,BallByBall!$B$2:$B$501,A2853,BallByBall!$P$2:$P$501,B2853))</f>
        <v>0</v>
      </c>
      <c r="L2853">
        <f>IF(A2853="","",SUMIFS(BallByBall!$V$2:$V$501,BallByBall!$B$2:$B$501,A2853,BallByBall!$P$2:$P$501,B2853))</f>
        <v>0</v>
      </c>
      <c r="M2853">
        <f>IF(A2853="","",SUMIFS(BallByBall!$W$2:$W$501,BallByBall!$B$2:$B$501,A2853,BallByBall!$P$2:$P$501,B2853))</f>
        <v>0</v>
      </c>
      <c r="N2853">
        <f>IF(A2853="","",SUMIFS(BallByBall!$X$2:$X$501,BallByBall!$B$2:$B$501,A2853,BallByBall!$P$2:$P$501,B2853))</f>
        <v>0</v>
      </c>
      <c r="O2853">
        <f>IF(A2853="","",SUMIFS(OverSummary!$G$2:$G$101,OverSummary!$A$2:$A$101,A2853,OverSummary!$D$2:$D$101,B2853))</f>
        <v>0</v>
      </c>
      <c r="P2853">
        <f>IF(A2853="","",G2853*Rules!$B$13+H2853*Rules!$B$14+I2853*Rules!$B$15)</f>
        <v>0</v>
      </c>
      <c r="Q2853">
        <f>IF(A2853="","",IF(G2853&gt;=100,Rules!$B$18,IF(G2853&gt;=50,Rules!$B$17,IF(G2853&gt;=30,Rules!$B$16,0)))+IF(AND(F2853=1,D2853&lt;&gt;"BWL",G2853=0),Rules!$B$27,0))</f>
        <v>0</v>
      </c>
      <c r="R2853">
        <f>IF(A2853="","",J2853*Rules!$B$19+O2853*Rules!$B$22)</f>
        <v>0</v>
      </c>
      <c r="S2853">
        <f>IF(A2853="","",IF(J2853&gt;=4,Rules!$B$21,IF(J2853&gt;=3,Rules!$B$20,0)))</f>
        <v>0</v>
      </c>
      <c r="T2853">
        <f>IF(A2853="","",K2853*Rules!$B$23+L2853*Rules!$B$24+M2853*Rules!$B$25+N2853*Rules!$B$26)</f>
        <v>0</v>
      </c>
      <c r="U2853">
        <f t="shared" si="44"/>
        <v>0</v>
      </c>
    </row>
    <row r="2854" spans="1:21" x14ac:dyDescent="0.2">
      <c r="A2854" t="str">
        <f>MatchSquad!A2854</f>
        <v>M058</v>
      </c>
      <c r="B2854" t="str">
        <f>MatchSquad!B2854</f>
        <v>P153</v>
      </c>
      <c r="C2854" t="str">
        <f>MatchSquad!C2854</f>
        <v>Vishnu Vinod</v>
      </c>
      <c r="D2854" t="str">
        <f>MatchSquad!D2854</f>
        <v>WK</v>
      </c>
      <c r="E2854" t="str">
        <f>MatchSquad!E2854</f>
        <v>PBKS</v>
      </c>
      <c r="F2854">
        <f>MatchSquad!G2854</f>
        <v>0</v>
      </c>
      <c r="G2854">
        <f>IF(A2854="","",SUMIFS(BallByBall!$I$2:$I$501,BallByBall!$B$2:$B$501,A2854,BallByBall!$F$2:$F$501,B2854))</f>
        <v>0</v>
      </c>
      <c r="H2854">
        <f>IF(A2854="","",COUNTIFS(BallByBall!$B$2:$B$501,A2854,BallByBall!$F$2:$F$501,B2854,BallByBall!$Q$2:$Q$501,1))</f>
        <v>0</v>
      </c>
      <c r="I2854">
        <f>IF(A2854="","",COUNTIFS(BallByBall!$B$2:$B$501,A2854,BallByBall!$F$2:$F$501,B2854,BallByBall!$R$2:$R$501,1))</f>
        <v>0</v>
      </c>
      <c r="J2854">
        <f>IF(A2854="","",SUMIFS(BallByBall!$T$2:$T$501,BallByBall!$B$2:$B$501,A2854,BallByBall!$H$2:$H$501,B2854))</f>
        <v>0</v>
      </c>
      <c r="K2854">
        <f>IF(A2854="","",SUMIFS(BallByBall!$U$2:$U$501,BallByBall!$B$2:$B$501,A2854,BallByBall!$P$2:$P$501,B2854))</f>
        <v>0</v>
      </c>
      <c r="L2854">
        <f>IF(A2854="","",SUMIFS(BallByBall!$V$2:$V$501,BallByBall!$B$2:$B$501,A2854,BallByBall!$P$2:$P$501,B2854))</f>
        <v>0</v>
      </c>
      <c r="M2854">
        <f>IF(A2854="","",SUMIFS(BallByBall!$W$2:$W$501,BallByBall!$B$2:$B$501,A2854,BallByBall!$P$2:$P$501,B2854))</f>
        <v>0</v>
      </c>
      <c r="N2854">
        <f>IF(A2854="","",SUMIFS(BallByBall!$X$2:$X$501,BallByBall!$B$2:$B$501,A2854,BallByBall!$P$2:$P$501,B2854))</f>
        <v>0</v>
      </c>
      <c r="O2854">
        <f>IF(A2854="","",SUMIFS(OverSummary!$G$2:$G$101,OverSummary!$A$2:$A$101,A2854,OverSummary!$D$2:$D$101,B2854))</f>
        <v>0</v>
      </c>
      <c r="P2854">
        <f>IF(A2854="","",G2854*Rules!$B$13+H2854*Rules!$B$14+I2854*Rules!$B$15)</f>
        <v>0</v>
      </c>
      <c r="Q2854">
        <f>IF(A2854="","",IF(G2854&gt;=100,Rules!$B$18,IF(G2854&gt;=50,Rules!$B$17,IF(G2854&gt;=30,Rules!$B$16,0)))+IF(AND(F2854=1,D2854&lt;&gt;"BWL",G2854=0),Rules!$B$27,0))</f>
        <v>0</v>
      </c>
      <c r="R2854">
        <f>IF(A2854="","",J2854*Rules!$B$19+O2854*Rules!$B$22)</f>
        <v>0</v>
      </c>
      <c r="S2854">
        <f>IF(A2854="","",IF(J2854&gt;=4,Rules!$B$21,IF(J2854&gt;=3,Rules!$B$20,0)))</f>
        <v>0</v>
      </c>
      <c r="T2854">
        <f>IF(A2854="","",K2854*Rules!$B$23+L2854*Rules!$B$24+M2854*Rules!$B$25+N2854*Rules!$B$26)</f>
        <v>0</v>
      </c>
      <c r="U2854">
        <f t="shared" si="44"/>
        <v>0</v>
      </c>
    </row>
    <row r="2855" spans="1:21" x14ac:dyDescent="0.2">
      <c r="A2855" t="str">
        <f>MatchSquad!A2855</f>
        <v>M058</v>
      </c>
      <c r="B2855" t="str">
        <f>MatchSquad!B2855</f>
        <v>P154</v>
      </c>
      <c r="C2855" t="str">
        <f>MatchSquad!C2855</f>
        <v>Harnoor Pannu</v>
      </c>
      <c r="D2855" t="str">
        <f>MatchSquad!D2855</f>
        <v>BAT</v>
      </c>
      <c r="E2855" t="str">
        <f>MatchSquad!E2855</f>
        <v>PBKS</v>
      </c>
      <c r="F2855">
        <f>MatchSquad!G2855</f>
        <v>0</v>
      </c>
      <c r="G2855">
        <f>IF(A2855="","",SUMIFS(BallByBall!$I$2:$I$501,BallByBall!$B$2:$B$501,A2855,BallByBall!$F$2:$F$501,B2855))</f>
        <v>0</v>
      </c>
      <c r="H2855">
        <f>IF(A2855="","",COUNTIFS(BallByBall!$B$2:$B$501,A2855,BallByBall!$F$2:$F$501,B2855,BallByBall!$Q$2:$Q$501,1))</f>
        <v>0</v>
      </c>
      <c r="I2855">
        <f>IF(A2855="","",COUNTIFS(BallByBall!$B$2:$B$501,A2855,BallByBall!$F$2:$F$501,B2855,BallByBall!$R$2:$R$501,1))</f>
        <v>0</v>
      </c>
      <c r="J2855">
        <f>IF(A2855="","",SUMIFS(BallByBall!$T$2:$T$501,BallByBall!$B$2:$B$501,A2855,BallByBall!$H$2:$H$501,B2855))</f>
        <v>0</v>
      </c>
      <c r="K2855">
        <f>IF(A2855="","",SUMIFS(BallByBall!$U$2:$U$501,BallByBall!$B$2:$B$501,A2855,BallByBall!$P$2:$P$501,B2855))</f>
        <v>0</v>
      </c>
      <c r="L2855">
        <f>IF(A2855="","",SUMIFS(BallByBall!$V$2:$V$501,BallByBall!$B$2:$B$501,A2855,BallByBall!$P$2:$P$501,B2855))</f>
        <v>0</v>
      </c>
      <c r="M2855">
        <f>IF(A2855="","",SUMIFS(BallByBall!$W$2:$W$501,BallByBall!$B$2:$B$501,A2855,BallByBall!$P$2:$P$501,B2855))</f>
        <v>0</v>
      </c>
      <c r="N2855">
        <f>IF(A2855="","",SUMIFS(BallByBall!$X$2:$X$501,BallByBall!$B$2:$B$501,A2855,BallByBall!$P$2:$P$501,B2855))</f>
        <v>0</v>
      </c>
      <c r="O2855">
        <f>IF(A2855="","",SUMIFS(OverSummary!$G$2:$G$101,OverSummary!$A$2:$A$101,A2855,OverSummary!$D$2:$D$101,B2855))</f>
        <v>0</v>
      </c>
      <c r="P2855">
        <f>IF(A2855="","",G2855*Rules!$B$13+H2855*Rules!$B$14+I2855*Rules!$B$15)</f>
        <v>0</v>
      </c>
      <c r="Q2855">
        <f>IF(A2855="","",IF(G2855&gt;=100,Rules!$B$18,IF(G2855&gt;=50,Rules!$B$17,IF(G2855&gt;=30,Rules!$B$16,0)))+IF(AND(F2855=1,D2855&lt;&gt;"BWL",G2855=0),Rules!$B$27,0))</f>
        <v>0</v>
      </c>
      <c r="R2855">
        <f>IF(A2855="","",J2855*Rules!$B$19+O2855*Rules!$B$22)</f>
        <v>0</v>
      </c>
      <c r="S2855">
        <f>IF(A2855="","",IF(J2855&gt;=4,Rules!$B$21,IF(J2855&gt;=3,Rules!$B$20,0)))</f>
        <v>0</v>
      </c>
      <c r="T2855">
        <f>IF(A2855="","",K2855*Rules!$B$23+L2855*Rules!$B$24+M2855*Rules!$B$25+N2855*Rules!$B$26)</f>
        <v>0</v>
      </c>
      <c r="U2855">
        <f t="shared" si="44"/>
        <v>0</v>
      </c>
    </row>
    <row r="2856" spans="1:21" x14ac:dyDescent="0.2">
      <c r="A2856" t="str">
        <f>MatchSquad!A2856</f>
        <v>M058</v>
      </c>
      <c r="B2856" t="str">
        <f>MatchSquad!B2856</f>
        <v>P155</v>
      </c>
      <c r="C2856" t="str">
        <f>MatchSquad!C2856</f>
        <v>Pyla Avinash</v>
      </c>
      <c r="D2856" t="str">
        <f>MatchSquad!D2856</f>
        <v>BAT</v>
      </c>
      <c r="E2856" t="str">
        <f>MatchSquad!E2856</f>
        <v>PBKS</v>
      </c>
      <c r="F2856">
        <f>MatchSquad!G2856</f>
        <v>0</v>
      </c>
      <c r="G2856">
        <f>IF(A2856="","",SUMIFS(BallByBall!$I$2:$I$501,BallByBall!$B$2:$B$501,A2856,BallByBall!$F$2:$F$501,B2856))</f>
        <v>0</v>
      </c>
      <c r="H2856">
        <f>IF(A2856="","",COUNTIFS(BallByBall!$B$2:$B$501,A2856,BallByBall!$F$2:$F$501,B2856,BallByBall!$Q$2:$Q$501,1))</f>
        <v>0</v>
      </c>
      <c r="I2856">
        <f>IF(A2856="","",COUNTIFS(BallByBall!$B$2:$B$501,A2856,BallByBall!$F$2:$F$501,B2856,BallByBall!$R$2:$R$501,1))</f>
        <v>0</v>
      </c>
      <c r="J2856">
        <f>IF(A2856="","",SUMIFS(BallByBall!$T$2:$T$501,BallByBall!$B$2:$B$501,A2856,BallByBall!$H$2:$H$501,B2856))</f>
        <v>0</v>
      </c>
      <c r="K2856">
        <f>IF(A2856="","",SUMIFS(BallByBall!$U$2:$U$501,BallByBall!$B$2:$B$501,A2856,BallByBall!$P$2:$P$501,B2856))</f>
        <v>0</v>
      </c>
      <c r="L2856">
        <f>IF(A2856="","",SUMIFS(BallByBall!$V$2:$V$501,BallByBall!$B$2:$B$501,A2856,BallByBall!$P$2:$P$501,B2856))</f>
        <v>0</v>
      </c>
      <c r="M2856">
        <f>IF(A2856="","",SUMIFS(BallByBall!$W$2:$W$501,BallByBall!$B$2:$B$501,A2856,BallByBall!$P$2:$P$501,B2856))</f>
        <v>0</v>
      </c>
      <c r="N2856">
        <f>IF(A2856="","",SUMIFS(BallByBall!$X$2:$X$501,BallByBall!$B$2:$B$501,A2856,BallByBall!$P$2:$P$501,B2856))</f>
        <v>0</v>
      </c>
      <c r="O2856">
        <f>IF(A2856="","",SUMIFS(OverSummary!$G$2:$G$101,OverSummary!$A$2:$A$101,A2856,OverSummary!$D$2:$D$101,B2856))</f>
        <v>0</v>
      </c>
      <c r="P2856">
        <f>IF(A2856="","",G2856*Rules!$B$13+H2856*Rules!$B$14+I2856*Rules!$B$15)</f>
        <v>0</v>
      </c>
      <c r="Q2856">
        <f>IF(A2856="","",IF(G2856&gt;=100,Rules!$B$18,IF(G2856&gt;=50,Rules!$B$17,IF(G2856&gt;=30,Rules!$B$16,0)))+IF(AND(F2856=1,D2856&lt;&gt;"BWL",G2856=0),Rules!$B$27,0))</f>
        <v>0</v>
      </c>
      <c r="R2856">
        <f>IF(A2856="","",J2856*Rules!$B$19+O2856*Rules!$B$22)</f>
        <v>0</v>
      </c>
      <c r="S2856">
        <f>IF(A2856="","",IF(J2856&gt;=4,Rules!$B$21,IF(J2856&gt;=3,Rules!$B$20,0)))</f>
        <v>0</v>
      </c>
      <c r="T2856">
        <f>IF(A2856="","",K2856*Rules!$B$23+L2856*Rules!$B$24+M2856*Rules!$B$25+N2856*Rules!$B$26)</f>
        <v>0</v>
      </c>
      <c r="U2856">
        <f t="shared" si="44"/>
        <v>0</v>
      </c>
    </row>
    <row r="2857" spans="1:21" x14ac:dyDescent="0.2">
      <c r="A2857" t="str">
        <f>MatchSquad!A2857</f>
        <v>M058</v>
      </c>
      <c r="B2857" t="str">
        <f>MatchSquad!B2857</f>
        <v>P156</v>
      </c>
      <c r="C2857" t="str">
        <f>MatchSquad!C2857</f>
        <v>Prabhsimran Singh</v>
      </c>
      <c r="D2857" t="str">
        <f>MatchSquad!D2857</f>
        <v>WK</v>
      </c>
      <c r="E2857" t="str">
        <f>MatchSquad!E2857</f>
        <v>PBKS</v>
      </c>
      <c r="F2857">
        <f>MatchSquad!G2857</f>
        <v>0</v>
      </c>
      <c r="G2857">
        <f>IF(A2857="","",SUMIFS(BallByBall!$I$2:$I$501,BallByBall!$B$2:$B$501,A2857,BallByBall!$F$2:$F$501,B2857))</f>
        <v>0</v>
      </c>
      <c r="H2857">
        <f>IF(A2857="","",COUNTIFS(BallByBall!$B$2:$B$501,A2857,BallByBall!$F$2:$F$501,B2857,BallByBall!$Q$2:$Q$501,1))</f>
        <v>0</v>
      </c>
      <c r="I2857">
        <f>IF(A2857="","",COUNTIFS(BallByBall!$B$2:$B$501,A2857,BallByBall!$F$2:$F$501,B2857,BallByBall!$R$2:$R$501,1))</f>
        <v>0</v>
      </c>
      <c r="J2857">
        <f>IF(A2857="","",SUMIFS(BallByBall!$T$2:$T$501,BallByBall!$B$2:$B$501,A2857,BallByBall!$H$2:$H$501,B2857))</f>
        <v>0</v>
      </c>
      <c r="K2857">
        <f>IF(A2857="","",SUMIFS(BallByBall!$U$2:$U$501,BallByBall!$B$2:$B$501,A2857,BallByBall!$P$2:$P$501,B2857))</f>
        <v>0</v>
      </c>
      <c r="L2857">
        <f>IF(A2857="","",SUMIFS(BallByBall!$V$2:$V$501,BallByBall!$B$2:$B$501,A2857,BallByBall!$P$2:$P$501,B2857))</f>
        <v>0</v>
      </c>
      <c r="M2857">
        <f>IF(A2857="","",SUMIFS(BallByBall!$W$2:$W$501,BallByBall!$B$2:$B$501,A2857,BallByBall!$P$2:$P$501,B2857))</f>
        <v>0</v>
      </c>
      <c r="N2857">
        <f>IF(A2857="","",SUMIFS(BallByBall!$X$2:$X$501,BallByBall!$B$2:$B$501,A2857,BallByBall!$P$2:$P$501,B2857))</f>
        <v>0</v>
      </c>
      <c r="O2857">
        <f>IF(A2857="","",SUMIFS(OverSummary!$G$2:$G$101,OverSummary!$A$2:$A$101,A2857,OverSummary!$D$2:$D$101,B2857))</f>
        <v>0</v>
      </c>
      <c r="P2857">
        <f>IF(A2857="","",G2857*Rules!$B$13+H2857*Rules!$B$14+I2857*Rules!$B$15)</f>
        <v>0</v>
      </c>
      <c r="Q2857">
        <f>IF(A2857="","",IF(G2857&gt;=100,Rules!$B$18,IF(G2857&gt;=50,Rules!$B$17,IF(G2857&gt;=30,Rules!$B$16,0)))+IF(AND(F2857=1,D2857&lt;&gt;"BWL",G2857=0),Rules!$B$27,0))</f>
        <v>0</v>
      </c>
      <c r="R2857">
        <f>IF(A2857="","",J2857*Rules!$B$19+O2857*Rules!$B$22)</f>
        <v>0</v>
      </c>
      <c r="S2857">
        <f>IF(A2857="","",IF(J2857&gt;=4,Rules!$B$21,IF(J2857&gt;=3,Rules!$B$20,0)))</f>
        <v>0</v>
      </c>
      <c r="T2857">
        <f>IF(A2857="","",K2857*Rules!$B$23+L2857*Rules!$B$24+M2857*Rules!$B$25+N2857*Rules!$B$26)</f>
        <v>0</v>
      </c>
      <c r="U2857">
        <f t="shared" si="44"/>
        <v>0</v>
      </c>
    </row>
    <row r="2858" spans="1:21" x14ac:dyDescent="0.2">
      <c r="A2858" t="str">
        <f>MatchSquad!A2858</f>
        <v>M058</v>
      </c>
      <c r="B2858" t="str">
        <f>MatchSquad!B2858</f>
        <v>P157</v>
      </c>
      <c r="C2858" t="str">
        <f>MatchSquad!C2858</f>
        <v>Shashank Singh</v>
      </c>
      <c r="D2858" t="str">
        <f>MatchSquad!D2858</f>
        <v>BAT</v>
      </c>
      <c r="E2858" t="str">
        <f>MatchSquad!E2858</f>
        <v>PBKS</v>
      </c>
      <c r="F2858">
        <f>MatchSquad!G2858</f>
        <v>0</v>
      </c>
      <c r="G2858">
        <f>IF(A2858="","",SUMIFS(BallByBall!$I$2:$I$501,BallByBall!$B$2:$B$501,A2858,BallByBall!$F$2:$F$501,B2858))</f>
        <v>0</v>
      </c>
      <c r="H2858">
        <f>IF(A2858="","",COUNTIFS(BallByBall!$B$2:$B$501,A2858,BallByBall!$F$2:$F$501,B2858,BallByBall!$Q$2:$Q$501,1))</f>
        <v>0</v>
      </c>
      <c r="I2858">
        <f>IF(A2858="","",COUNTIFS(BallByBall!$B$2:$B$501,A2858,BallByBall!$F$2:$F$501,B2858,BallByBall!$R$2:$R$501,1))</f>
        <v>0</v>
      </c>
      <c r="J2858">
        <f>IF(A2858="","",SUMIFS(BallByBall!$T$2:$T$501,BallByBall!$B$2:$B$501,A2858,BallByBall!$H$2:$H$501,B2858))</f>
        <v>0</v>
      </c>
      <c r="K2858">
        <f>IF(A2858="","",SUMIFS(BallByBall!$U$2:$U$501,BallByBall!$B$2:$B$501,A2858,BallByBall!$P$2:$P$501,B2858))</f>
        <v>0</v>
      </c>
      <c r="L2858">
        <f>IF(A2858="","",SUMIFS(BallByBall!$V$2:$V$501,BallByBall!$B$2:$B$501,A2858,BallByBall!$P$2:$P$501,B2858))</f>
        <v>0</v>
      </c>
      <c r="M2858">
        <f>IF(A2858="","",SUMIFS(BallByBall!$W$2:$W$501,BallByBall!$B$2:$B$501,A2858,BallByBall!$P$2:$P$501,B2858))</f>
        <v>0</v>
      </c>
      <c r="N2858">
        <f>IF(A2858="","",SUMIFS(BallByBall!$X$2:$X$501,BallByBall!$B$2:$B$501,A2858,BallByBall!$P$2:$P$501,B2858))</f>
        <v>0</v>
      </c>
      <c r="O2858">
        <f>IF(A2858="","",SUMIFS(OverSummary!$G$2:$G$101,OverSummary!$A$2:$A$101,A2858,OverSummary!$D$2:$D$101,B2858))</f>
        <v>0</v>
      </c>
      <c r="P2858">
        <f>IF(A2858="","",G2858*Rules!$B$13+H2858*Rules!$B$14+I2858*Rules!$B$15)</f>
        <v>0</v>
      </c>
      <c r="Q2858">
        <f>IF(A2858="","",IF(G2858&gt;=100,Rules!$B$18,IF(G2858&gt;=50,Rules!$B$17,IF(G2858&gt;=30,Rules!$B$16,0)))+IF(AND(F2858=1,D2858&lt;&gt;"BWL",G2858=0),Rules!$B$27,0))</f>
        <v>0</v>
      </c>
      <c r="R2858">
        <f>IF(A2858="","",J2858*Rules!$B$19+O2858*Rules!$B$22)</f>
        <v>0</v>
      </c>
      <c r="S2858">
        <f>IF(A2858="","",IF(J2858&gt;=4,Rules!$B$21,IF(J2858&gt;=3,Rules!$B$20,0)))</f>
        <v>0</v>
      </c>
      <c r="T2858">
        <f>IF(A2858="","",K2858*Rules!$B$23+L2858*Rules!$B$24+M2858*Rules!$B$25+N2858*Rules!$B$26)</f>
        <v>0</v>
      </c>
      <c r="U2858">
        <f t="shared" si="44"/>
        <v>0</v>
      </c>
    </row>
    <row r="2859" spans="1:21" x14ac:dyDescent="0.2">
      <c r="A2859" t="str">
        <f>MatchSquad!A2859</f>
        <v>M058</v>
      </c>
      <c r="B2859" t="str">
        <f>MatchSquad!B2859</f>
        <v>P158</v>
      </c>
      <c r="C2859" t="str">
        <f>MatchSquad!C2859</f>
        <v>Marcus Stoinis</v>
      </c>
      <c r="D2859" t="str">
        <f>MatchSquad!D2859</f>
        <v>AR</v>
      </c>
      <c r="E2859" t="str">
        <f>MatchSquad!E2859</f>
        <v>PBKS</v>
      </c>
      <c r="F2859">
        <f>MatchSquad!G2859</f>
        <v>0</v>
      </c>
      <c r="G2859">
        <f>IF(A2859="","",SUMIFS(BallByBall!$I$2:$I$501,BallByBall!$B$2:$B$501,A2859,BallByBall!$F$2:$F$501,B2859))</f>
        <v>0</v>
      </c>
      <c r="H2859">
        <f>IF(A2859="","",COUNTIFS(BallByBall!$B$2:$B$501,A2859,BallByBall!$F$2:$F$501,B2859,BallByBall!$Q$2:$Q$501,1))</f>
        <v>0</v>
      </c>
      <c r="I2859">
        <f>IF(A2859="","",COUNTIFS(BallByBall!$B$2:$B$501,A2859,BallByBall!$F$2:$F$501,B2859,BallByBall!$R$2:$R$501,1))</f>
        <v>0</v>
      </c>
      <c r="J2859">
        <f>IF(A2859="","",SUMIFS(BallByBall!$T$2:$T$501,BallByBall!$B$2:$B$501,A2859,BallByBall!$H$2:$H$501,B2859))</f>
        <v>0</v>
      </c>
      <c r="K2859">
        <f>IF(A2859="","",SUMIFS(BallByBall!$U$2:$U$501,BallByBall!$B$2:$B$501,A2859,BallByBall!$P$2:$P$501,B2859))</f>
        <v>0</v>
      </c>
      <c r="L2859">
        <f>IF(A2859="","",SUMIFS(BallByBall!$V$2:$V$501,BallByBall!$B$2:$B$501,A2859,BallByBall!$P$2:$P$501,B2859))</f>
        <v>0</v>
      </c>
      <c r="M2859">
        <f>IF(A2859="","",SUMIFS(BallByBall!$W$2:$W$501,BallByBall!$B$2:$B$501,A2859,BallByBall!$P$2:$P$501,B2859))</f>
        <v>0</v>
      </c>
      <c r="N2859">
        <f>IF(A2859="","",SUMIFS(BallByBall!$X$2:$X$501,BallByBall!$B$2:$B$501,A2859,BallByBall!$P$2:$P$501,B2859))</f>
        <v>0</v>
      </c>
      <c r="O2859">
        <f>IF(A2859="","",SUMIFS(OverSummary!$G$2:$G$101,OverSummary!$A$2:$A$101,A2859,OverSummary!$D$2:$D$101,B2859))</f>
        <v>0</v>
      </c>
      <c r="P2859">
        <f>IF(A2859="","",G2859*Rules!$B$13+H2859*Rules!$B$14+I2859*Rules!$B$15)</f>
        <v>0</v>
      </c>
      <c r="Q2859">
        <f>IF(A2859="","",IF(G2859&gt;=100,Rules!$B$18,IF(G2859&gt;=50,Rules!$B$17,IF(G2859&gt;=30,Rules!$B$16,0)))+IF(AND(F2859=1,D2859&lt;&gt;"BWL",G2859=0),Rules!$B$27,0))</f>
        <v>0</v>
      </c>
      <c r="R2859">
        <f>IF(A2859="","",J2859*Rules!$B$19+O2859*Rules!$B$22)</f>
        <v>0</v>
      </c>
      <c r="S2859">
        <f>IF(A2859="","",IF(J2859&gt;=4,Rules!$B$21,IF(J2859&gt;=3,Rules!$B$20,0)))</f>
        <v>0</v>
      </c>
      <c r="T2859">
        <f>IF(A2859="","",K2859*Rules!$B$23+L2859*Rules!$B$24+M2859*Rules!$B$25+N2859*Rules!$B$26)</f>
        <v>0</v>
      </c>
      <c r="U2859">
        <f t="shared" si="44"/>
        <v>0</v>
      </c>
    </row>
    <row r="2860" spans="1:21" x14ac:dyDescent="0.2">
      <c r="A2860" t="str">
        <f>MatchSquad!A2860</f>
        <v>M058</v>
      </c>
      <c r="B2860" t="str">
        <f>MatchSquad!B2860</f>
        <v>P159</v>
      </c>
      <c r="C2860" t="str">
        <f>MatchSquad!C2860</f>
        <v>Harpreet Brar</v>
      </c>
      <c r="D2860" t="str">
        <f>MatchSquad!D2860</f>
        <v>AR</v>
      </c>
      <c r="E2860" t="str">
        <f>MatchSquad!E2860</f>
        <v>PBKS</v>
      </c>
      <c r="F2860">
        <f>MatchSquad!G2860</f>
        <v>0</v>
      </c>
      <c r="G2860">
        <f>IF(A2860="","",SUMIFS(BallByBall!$I$2:$I$501,BallByBall!$B$2:$B$501,A2860,BallByBall!$F$2:$F$501,B2860))</f>
        <v>0</v>
      </c>
      <c r="H2860">
        <f>IF(A2860="","",COUNTIFS(BallByBall!$B$2:$B$501,A2860,BallByBall!$F$2:$F$501,B2860,BallByBall!$Q$2:$Q$501,1))</f>
        <v>0</v>
      </c>
      <c r="I2860">
        <f>IF(A2860="","",COUNTIFS(BallByBall!$B$2:$B$501,A2860,BallByBall!$F$2:$F$501,B2860,BallByBall!$R$2:$R$501,1))</f>
        <v>0</v>
      </c>
      <c r="J2860">
        <f>IF(A2860="","",SUMIFS(BallByBall!$T$2:$T$501,BallByBall!$B$2:$B$501,A2860,BallByBall!$H$2:$H$501,B2860))</f>
        <v>0</v>
      </c>
      <c r="K2860">
        <f>IF(A2860="","",SUMIFS(BallByBall!$U$2:$U$501,BallByBall!$B$2:$B$501,A2860,BallByBall!$P$2:$P$501,B2860))</f>
        <v>0</v>
      </c>
      <c r="L2860">
        <f>IF(A2860="","",SUMIFS(BallByBall!$V$2:$V$501,BallByBall!$B$2:$B$501,A2860,BallByBall!$P$2:$P$501,B2860))</f>
        <v>0</v>
      </c>
      <c r="M2860">
        <f>IF(A2860="","",SUMIFS(BallByBall!$W$2:$W$501,BallByBall!$B$2:$B$501,A2860,BallByBall!$P$2:$P$501,B2860))</f>
        <v>0</v>
      </c>
      <c r="N2860">
        <f>IF(A2860="","",SUMIFS(BallByBall!$X$2:$X$501,BallByBall!$B$2:$B$501,A2860,BallByBall!$P$2:$P$501,B2860))</f>
        <v>0</v>
      </c>
      <c r="O2860">
        <f>IF(A2860="","",SUMIFS(OverSummary!$G$2:$G$101,OverSummary!$A$2:$A$101,A2860,OverSummary!$D$2:$D$101,B2860))</f>
        <v>0</v>
      </c>
      <c r="P2860">
        <f>IF(A2860="","",G2860*Rules!$B$13+H2860*Rules!$B$14+I2860*Rules!$B$15)</f>
        <v>0</v>
      </c>
      <c r="Q2860">
        <f>IF(A2860="","",IF(G2860&gt;=100,Rules!$B$18,IF(G2860&gt;=50,Rules!$B$17,IF(G2860&gt;=30,Rules!$B$16,0)))+IF(AND(F2860=1,D2860&lt;&gt;"BWL",G2860=0),Rules!$B$27,0))</f>
        <v>0</v>
      </c>
      <c r="R2860">
        <f>IF(A2860="","",J2860*Rules!$B$19+O2860*Rules!$B$22)</f>
        <v>0</v>
      </c>
      <c r="S2860">
        <f>IF(A2860="","",IF(J2860&gt;=4,Rules!$B$21,IF(J2860&gt;=3,Rules!$B$20,0)))</f>
        <v>0</v>
      </c>
      <c r="T2860">
        <f>IF(A2860="","",K2860*Rules!$B$23+L2860*Rules!$B$24+M2860*Rules!$B$25+N2860*Rules!$B$26)</f>
        <v>0</v>
      </c>
      <c r="U2860">
        <f t="shared" si="44"/>
        <v>0</v>
      </c>
    </row>
    <row r="2861" spans="1:21" x14ac:dyDescent="0.2">
      <c r="A2861" t="str">
        <f>MatchSquad!A2861</f>
        <v>M058</v>
      </c>
      <c r="B2861" t="str">
        <f>MatchSquad!B2861</f>
        <v>P160</v>
      </c>
      <c r="C2861" t="str">
        <f>MatchSquad!C2861</f>
        <v>Marco Jansen</v>
      </c>
      <c r="D2861" t="str">
        <f>MatchSquad!D2861</f>
        <v>AR</v>
      </c>
      <c r="E2861" t="str">
        <f>MatchSquad!E2861</f>
        <v>PBKS</v>
      </c>
      <c r="F2861">
        <f>MatchSquad!G2861</f>
        <v>0</v>
      </c>
      <c r="G2861">
        <f>IF(A2861="","",SUMIFS(BallByBall!$I$2:$I$501,BallByBall!$B$2:$B$501,A2861,BallByBall!$F$2:$F$501,B2861))</f>
        <v>0</v>
      </c>
      <c r="H2861">
        <f>IF(A2861="","",COUNTIFS(BallByBall!$B$2:$B$501,A2861,BallByBall!$F$2:$F$501,B2861,BallByBall!$Q$2:$Q$501,1))</f>
        <v>0</v>
      </c>
      <c r="I2861">
        <f>IF(A2861="","",COUNTIFS(BallByBall!$B$2:$B$501,A2861,BallByBall!$F$2:$F$501,B2861,BallByBall!$R$2:$R$501,1))</f>
        <v>0</v>
      </c>
      <c r="J2861">
        <f>IF(A2861="","",SUMIFS(BallByBall!$T$2:$T$501,BallByBall!$B$2:$B$501,A2861,BallByBall!$H$2:$H$501,B2861))</f>
        <v>0</v>
      </c>
      <c r="K2861">
        <f>IF(A2861="","",SUMIFS(BallByBall!$U$2:$U$501,BallByBall!$B$2:$B$501,A2861,BallByBall!$P$2:$P$501,B2861))</f>
        <v>0</v>
      </c>
      <c r="L2861">
        <f>IF(A2861="","",SUMIFS(BallByBall!$V$2:$V$501,BallByBall!$B$2:$B$501,A2861,BallByBall!$P$2:$P$501,B2861))</f>
        <v>0</v>
      </c>
      <c r="M2861">
        <f>IF(A2861="","",SUMIFS(BallByBall!$W$2:$W$501,BallByBall!$B$2:$B$501,A2861,BallByBall!$P$2:$P$501,B2861))</f>
        <v>0</v>
      </c>
      <c r="N2861">
        <f>IF(A2861="","",SUMIFS(BallByBall!$X$2:$X$501,BallByBall!$B$2:$B$501,A2861,BallByBall!$P$2:$P$501,B2861))</f>
        <v>0</v>
      </c>
      <c r="O2861">
        <f>IF(A2861="","",SUMIFS(OverSummary!$G$2:$G$101,OverSummary!$A$2:$A$101,A2861,OverSummary!$D$2:$D$101,B2861))</f>
        <v>0</v>
      </c>
      <c r="P2861">
        <f>IF(A2861="","",G2861*Rules!$B$13+H2861*Rules!$B$14+I2861*Rules!$B$15)</f>
        <v>0</v>
      </c>
      <c r="Q2861">
        <f>IF(A2861="","",IF(G2861&gt;=100,Rules!$B$18,IF(G2861&gt;=50,Rules!$B$17,IF(G2861&gt;=30,Rules!$B$16,0)))+IF(AND(F2861=1,D2861&lt;&gt;"BWL",G2861=0),Rules!$B$27,0))</f>
        <v>0</v>
      </c>
      <c r="R2861">
        <f>IF(A2861="","",J2861*Rules!$B$19+O2861*Rules!$B$22)</f>
        <v>0</v>
      </c>
      <c r="S2861">
        <f>IF(A2861="","",IF(J2861&gt;=4,Rules!$B$21,IF(J2861&gt;=3,Rules!$B$20,0)))</f>
        <v>0</v>
      </c>
      <c r="T2861">
        <f>IF(A2861="","",K2861*Rules!$B$23+L2861*Rules!$B$24+M2861*Rules!$B$25+N2861*Rules!$B$26)</f>
        <v>0</v>
      </c>
      <c r="U2861">
        <f t="shared" si="44"/>
        <v>0</v>
      </c>
    </row>
    <row r="2862" spans="1:21" x14ac:dyDescent="0.2">
      <c r="A2862" t="str">
        <f>MatchSquad!A2862</f>
        <v>M058</v>
      </c>
      <c r="B2862" t="str">
        <f>MatchSquad!B2862</f>
        <v>P161</v>
      </c>
      <c r="C2862" t="str">
        <f>MatchSquad!C2862</f>
        <v>Azmatullah Omarzai</v>
      </c>
      <c r="D2862" t="str">
        <f>MatchSquad!D2862</f>
        <v>AR</v>
      </c>
      <c r="E2862" t="str">
        <f>MatchSquad!E2862</f>
        <v>PBKS</v>
      </c>
      <c r="F2862">
        <f>MatchSquad!G2862</f>
        <v>0</v>
      </c>
      <c r="G2862">
        <f>IF(A2862="","",SUMIFS(BallByBall!$I$2:$I$501,BallByBall!$B$2:$B$501,A2862,BallByBall!$F$2:$F$501,B2862))</f>
        <v>0</v>
      </c>
      <c r="H2862">
        <f>IF(A2862="","",COUNTIFS(BallByBall!$B$2:$B$501,A2862,BallByBall!$F$2:$F$501,B2862,BallByBall!$Q$2:$Q$501,1))</f>
        <v>0</v>
      </c>
      <c r="I2862">
        <f>IF(A2862="","",COUNTIFS(BallByBall!$B$2:$B$501,A2862,BallByBall!$F$2:$F$501,B2862,BallByBall!$R$2:$R$501,1))</f>
        <v>0</v>
      </c>
      <c r="J2862">
        <f>IF(A2862="","",SUMIFS(BallByBall!$T$2:$T$501,BallByBall!$B$2:$B$501,A2862,BallByBall!$H$2:$H$501,B2862))</f>
        <v>0</v>
      </c>
      <c r="K2862">
        <f>IF(A2862="","",SUMIFS(BallByBall!$U$2:$U$501,BallByBall!$B$2:$B$501,A2862,BallByBall!$P$2:$P$501,B2862))</f>
        <v>0</v>
      </c>
      <c r="L2862">
        <f>IF(A2862="","",SUMIFS(BallByBall!$V$2:$V$501,BallByBall!$B$2:$B$501,A2862,BallByBall!$P$2:$P$501,B2862))</f>
        <v>0</v>
      </c>
      <c r="M2862">
        <f>IF(A2862="","",SUMIFS(BallByBall!$W$2:$W$501,BallByBall!$B$2:$B$501,A2862,BallByBall!$P$2:$P$501,B2862))</f>
        <v>0</v>
      </c>
      <c r="N2862">
        <f>IF(A2862="","",SUMIFS(BallByBall!$X$2:$X$501,BallByBall!$B$2:$B$501,A2862,BallByBall!$P$2:$P$501,B2862))</f>
        <v>0</v>
      </c>
      <c r="O2862">
        <f>IF(A2862="","",SUMIFS(OverSummary!$G$2:$G$101,OverSummary!$A$2:$A$101,A2862,OverSummary!$D$2:$D$101,B2862))</f>
        <v>0</v>
      </c>
      <c r="P2862">
        <f>IF(A2862="","",G2862*Rules!$B$13+H2862*Rules!$B$14+I2862*Rules!$B$15)</f>
        <v>0</v>
      </c>
      <c r="Q2862">
        <f>IF(A2862="","",IF(G2862&gt;=100,Rules!$B$18,IF(G2862&gt;=50,Rules!$B$17,IF(G2862&gt;=30,Rules!$B$16,0)))+IF(AND(F2862=1,D2862&lt;&gt;"BWL",G2862=0),Rules!$B$27,0))</f>
        <v>0</v>
      </c>
      <c r="R2862">
        <f>IF(A2862="","",J2862*Rules!$B$19+O2862*Rules!$B$22)</f>
        <v>0</v>
      </c>
      <c r="S2862">
        <f>IF(A2862="","",IF(J2862&gt;=4,Rules!$B$21,IF(J2862&gt;=3,Rules!$B$20,0)))</f>
        <v>0</v>
      </c>
      <c r="T2862">
        <f>IF(A2862="","",K2862*Rules!$B$23+L2862*Rules!$B$24+M2862*Rules!$B$25+N2862*Rules!$B$26)</f>
        <v>0</v>
      </c>
      <c r="U2862">
        <f t="shared" si="44"/>
        <v>0</v>
      </c>
    </row>
    <row r="2863" spans="1:21" x14ac:dyDescent="0.2">
      <c r="A2863" t="str">
        <f>MatchSquad!A2863</f>
        <v>M058</v>
      </c>
      <c r="B2863" t="str">
        <f>MatchSquad!B2863</f>
        <v>P162</v>
      </c>
      <c r="C2863" t="str">
        <f>MatchSquad!C2863</f>
        <v>Priyansh Arya</v>
      </c>
      <c r="D2863" t="str">
        <f>MatchSquad!D2863</f>
        <v>AR</v>
      </c>
      <c r="E2863" t="str">
        <f>MatchSquad!E2863</f>
        <v>PBKS</v>
      </c>
      <c r="F2863">
        <f>MatchSquad!G2863</f>
        <v>0</v>
      </c>
      <c r="G2863">
        <f>IF(A2863="","",SUMIFS(BallByBall!$I$2:$I$501,BallByBall!$B$2:$B$501,A2863,BallByBall!$F$2:$F$501,B2863))</f>
        <v>0</v>
      </c>
      <c r="H2863">
        <f>IF(A2863="","",COUNTIFS(BallByBall!$B$2:$B$501,A2863,BallByBall!$F$2:$F$501,B2863,BallByBall!$Q$2:$Q$501,1))</f>
        <v>0</v>
      </c>
      <c r="I2863">
        <f>IF(A2863="","",COUNTIFS(BallByBall!$B$2:$B$501,A2863,BallByBall!$F$2:$F$501,B2863,BallByBall!$R$2:$R$501,1))</f>
        <v>0</v>
      </c>
      <c r="J2863">
        <f>IF(A2863="","",SUMIFS(BallByBall!$T$2:$T$501,BallByBall!$B$2:$B$501,A2863,BallByBall!$H$2:$H$501,B2863))</f>
        <v>0</v>
      </c>
      <c r="K2863">
        <f>IF(A2863="","",SUMIFS(BallByBall!$U$2:$U$501,BallByBall!$B$2:$B$501,A2863,BallByBall!$P$2:$P$501,B2863))</f>
        <v>0</v>
      </c>
      <c r="L2863">
        <f>IF(A2863="","",SUMIFS(BallByBall!$V$2:$V$501,BallByBall!$B$2:$B$501,A2863,BallByBall!$P$2:$P$501,B2863))</f>
        <v>0</v>
      </c>
      <c r="M2863">
        <f>IF(A2863="","",SUMIFS(BallByBall!$W$2:$W$501,BallByBall!$B$2:$B$501,A2863,BallByBall!$P$2:$P$501,B2863))</f>
        <v>0</v>
      </c>
      <c r="N2863">
        <f>IF(A2863="","",SUMIFS(BallByBall!$X$2:$X$501,BallByBall!$B$2:$B$501,A2863,BallByBall!$P$2:$P$501,B2863))</f>
        <v>0</v>
      </c>
      <c r="O2863">
        <f>IF(A2863="","",SUMIFS(OverSummary!$G$2:$G$101,OverSummary!$A$2:$A$101,A2863,OverSummary!$D$2:$D$101,B2863))</f>
        <v>0</v>
      </c>
      <c r="P2863">
        <f>IF(A2863="","",G2863*Rules!$B$13+H2863*Rules!$B$14+I2863*Rules!$B$15)</f>
        <v>0</v>
      </c>
      <c r="Q2863">
        <f>IF(A2863="","",IF(G2863&gt;=100,Rules!$B$18,IF(G2863&gt;=50,Rules!$B$17,IF(G2863&gt;=30,Rules!$B$16,0)))+IF(AND(F2863=1,D2863&lt;&gt;"BWL",G2863=0),Rules!$B$27,0))</f>
        <v>0</v>
      </c>
      <c r="R2863">
        <f>IF(A2863="","",J2863*Rules!$B$19+O2863*Rules!$B$22)</f>
        <v>0</v>
      </c>
      <c r="S2863">
        <f>IF(A2863="","",IF(J2863&gt;=4,Rules!$B$21,IF(J2863&gt;=3,Rules!$B$20,0)))</f>
        <v>0</v>
      </c>
      <c r="T2863">
        <f>IF(A2863="","",K2863*Rules!$B$23+L2863*Rules!$B$24+M2863*Rules!$B$25+N2863*Rules!$B$26)</f>
        <v>0</v>
      </c>
      <c r="U2863">
        <f t="shared" si="44"/>
        <v>0</v>
      </c>
    </row>
    <row r="2864" spans="1:21" x14ac:dyDescent="0.2">
      <c r="A2864" t="str">
        <f>MatchSquad!A2864</f>
        <v>M058</v>
      </c>
      <c r="B2864" t="str">
        <f>MatchSquad!B2864</f>
        <v>P163</v>
      </c>
      <c r="C2864" t="str">
        <f>MatchSquad!C2864</f>
        <v>Musheer Khan</v>
      </c>
      <c r="D2864" t="str">
        <f>MatchSquad!D2864</f>
        <v>AR</v>
      </c>
      <c r="E2864" t="str">
        <f>MatchSquad!E2864</f>
        <v>PBKS</v>
      </c>
      <c r="F2864">
        <f>MatchSquad!G2864</f>
        <v>0</v>
      </c>
      <c r="G2864">
        <f>IF(A2864="","",SUMIFS(BallByBall!$I$2:$I$501,BallByBall!$B$2:$B$501,A2864,BallByBall!$F$2:$F$501,B2864))</f>
        <v>0</v>
      </c>
      <c r="H2864">
        <f>IF(A2864="","",COUNTIFS(BallByBall!$B$2:$B$501,A2864,BallByBall!$F$2:$F$501,B2864,BallByBall!$Q$2:$Q$501,1))</f>
        <v>0</v>
      </c>
      <c r="I2864">
        <f>IF(A2864="","",COUNTIFS(BallByBall!$B$2:$B$501,A2864,BallByBall!$F$2:$F$501,B2864,BallByBall!$R$2:$R$501,1))</f>
        <v>0</v>
      </c>
      <c r="J2864">
        <f>IF(A2864="","",SUMIFS(BallByBall!$T$2:$T$501,BallByBall!$B$2:$B$501,A2864,BallByBall!$H$2:$H$501,B2864))</f>
        <v>0</v>
      </c>
      <c r="K2864">
        <f>IF(A2864="","",SUMIFS(BallByBall!$U$2:$U$501,BallByBall!$B$2:$B$501,A2864,BallByBall!$P$2:$P$501,B2864))</f>
        <v>0</v>
      </c>
      <c r="L2864">
        <f>IF(A2864="","",SUMIFS(BallByBall!$V$2:$V$501,BallByBall!$B$2:$B$501,A2864,BallByBall!$P$2:$P$501,B2864))</f>
        <v>0</v>
      </c>
      <c r="M2864">
        <f>IF(A2864="","",SUMIFS(BallByBall!$W$2:$W$501,BallByBall!$B$2:$B$501,A2864,BallByBall!$P$2:$P$501,B2864))</f>
        <v>0</v>
      </c>
      <c r="N2864">
        <f>IF(A2864="","",SUMIFS(BallByBall!$X$2:$X$501,BallByBall!$B$2:$B$501,A2864,BallByBall!$P$2:$P$501,B2864))</f>
        <v>0</v>
      </c>
      <c r="O2864">
        <f>IF(A2864="","",SUMIFS(OverSummary!$G$2:$G$101,OverSummary!$A$2:$A$101,A2864,OverSummary!$D$2:$D$101,B2864))</f>
        <v>0</v>
      </c>
      <c r="P2864">
        <f>IF(A2864="","",G2864*Rules!$B$13+H2864*Rules!$B$14+I2864*Rules!$B$15)</f>
        <v>0</v>
      </c>
      <c r="Q2864">
        <f>IF(A2864="","",IF(G2864&gt;=100,Rules!$B$18,IF(G2864&gt;=50,Rules!$B$17,IF(G2864&gt;=30,Rules!$B$16,0)))+IF(AND(F2864=1,D2864&lt;&gt;"BWL",G2864=0),Rules!$B$27,0))</f>
        <v>0</v>
      </c>
      <c r="R2864">
        <f>IF(A2864="","",J2864*Rules!$B$19+O2864*Rules!$B$22)</f>
        <v>0</v>
      </c>
      <c r="S2864">
        <f>IF(A2864="","",IF(J2864&gt;=4,Rules!$B$21,IF(J2864&gt;=3,Rules!$B$20,0)))</f>
        <v>0</v>
      </c>
      <c r="T2864">
        <f>IF(A2864="","",K2864*Rules!$B$23+L2864*Rules!$B$24+M2864*Rules!$B$25+N2864*Rules!$B$26)</f>
        <v>0</v>
      </c>
      <c r="U2864">
        <f t="shared" si="44"/>
        <v>0</v>
      </c>
    </row>
    <row r="2865" spans="1:21" x14ac:dyDescent="0.2">
      <c r="A2865" t="str">
        <f>MatchSquad!A2865</f>
        <v>M058</v>
      </c>
      <c r="B2865" t="str">
        <f>MatchSquad!B2865</f>
        <v>P164</v>
      </c>
      <c r="C2865" t="str">
        <f>MatchSquad!C2865</f>
        <v>Suryansh Shedge</v>
      </c>
      <c r="D2865" t="str">
        <f>MatchSquad!D2865</f>
        <v>AR</v>
      </c>
      <c r="E2865" t="str">
        <f>MatchSquad!E2865</f>
        <v>PBKS</v>
      </c>
      <c r="F2865">
        <f>MatchSquad!G2865</f>
        <v>0</v>
      </c>
      <c r="G2865">
        <f>IF(A2865="","",SUMIFS(BallByBall!$I$2:$I$501,BallByBall!$B$2:$B$501,A2865,BallByBall!$F$2:$F$501,B2865))</f>
        <v>0</v>
      </c>
      <c r="H2865">
        <f>IF(A2865="","",COUNTIFS(BallByBall!$B$2:$B$501,A2865,BallByBall!$F$2:$F$501,B2865,BallByBall!$Q$2:$Q$501,1))</f>
        <v>0</v>
      </c>
      <c r="I2865">
        <f>IF(A2865="","",COUNTIFS(BallByBall!$B$2:$B$501,A2865,BallByBall!$F$2:$F$501,B2865,BallByBall!$R$2:$R$501,1))</f>
        <v>0</v>
      </c>
      <c r="J2865">
        <f>IF(A2865="","",SUMIFS(BallByBall!$T$2:$T$501,BallByBall!$B$2:$B$501,A2865,BallByBall!$H$2:$H$501,B2865))</f>
        <v>0</v>
      </c>
      <c r="K2865">
        <f>IF(A2865="","",SUMIFS(BallByBall!$U$2:$U$501,BallByBall!$B$2:$B$501,A2865,BallByBall!$P$2:$P$501,B2865))</f>
        <v>0</v>
      </c>
      <c r="L2865">
        <f>IF(A2865="","",SUMIFS(BallByBall!$V$2:$V$501,BallByBall!$B$2:$B$501,A2865,BallByBall!$P$2:$P$501,B2865))</f>
        <v>0</v>
      </c>
      <c r="M2865">
        <f>IF(A2865="","",SUMIFS(BallByBall!$W$2:$W$501,BallByBall!$B$2:$B$501,A2865,BallByBall!$P$2:$P$501,B2865))</f>
        <v>0</v>
      </c>
      <c r="N2865">
        <f>IF(A2865="","",SUMIFS(BallByBall!$X$2:$X$501,BallByBall!$B$2:$B$501,A2865,BallByBall!$P$2:$P$501,B2865))</f>
        <v>0</v>
      </c>
      <c r="O2865">
        <f>IF(A2865="","",SUMIFS(OverSummary!$G$2:$G$101,OverSummary!$A$2:$A$101,A2865,OverSummary!$D$2:$D$101,B2865))</f>
        <v>0</v>
      </c>
      <c r="P2865">
        <f>IF(A2865="","",G2865*Rules!$B$13+H2865*Rules!$B$14+I2865*Rules!$B$15)</f>
        <v>0</v>
      </c>
      <c r="Q2865">
        <f>IF(A2865="","",IF(G2865&gt;=100,Rules!$B$18,IF(G2865&gt;=50,Rules!$B$17,IF(G2865&gt;=30,Rules!$B$16,0)))+IF(AND(F2865=1,D2865&lt;&gt;"BWL",G2865=0),Rules!$B$27,0))</f>
        <v>0</v>
      </c>
      <c r="R2865">
        <f>IF(A2865="","",J2865*Rules!$B$19+O2865*Rules!$B$22)</f>
        <v>0</v>
      </c>
      <c r="S2865">
        <f>IF(A2865="","",IF(J2865&gt;=4,Rules!$B$21,IF(J2865&gt;=3,Rules!$B$20,0)))</f>
        <v>0</v>
      </c>
      <c r="T2865">
        <f>IF(A2865="","",K2865*Rules!$B$23+L2865*Rules!$B$24+M2865*Rules!$B$25+N2865*Rules!$B$26)</f>
        <v>0</v>
      </c>
      <c r="U2865">
        <f t="shared" si="44"/>
        <v>0</v>
      </c>
    </row>
    <row r="2866" spans="1:21" x14ac:dyDescent="0.2">
      <c r="A2866" t="str">
        <f>MatchSquad!A2866</f>
        <v>M058</v>
      </c>
      <c r="B2866" t="str">
        <f>MatchSquad!B2866</f>
        <v>P165</v>
      </c>
      <c r="C2866" t="str">
        <f>MatchSquad!C2866</f>
        <v>Mitch Owen</v>
      </c>
      <c r="D2866" t="str">
        <f>MatchSquad!D2866</f>
        <v>AR</v>
      </c>
      <c r="E2866" t="str">
        <f>MatchSquad!E2866</f>
        <v>PBKS</v>
      </c>
      <c r="F2866">
        <f>MatchSquad!G2866</f>
        <v>0</v>
      </c>
      <c r="G2866">
        <f>IF(A2866="","",SUMIFS(BallByBall!$I$2:$I$501,BallByBall!$B$2:$B$501,A2866,BallByBall!$F$2:$F$501,B2866))</f>
        <v>0</v>
      </c>
      <c r="H2866">
        <f>IF(A2866="","",COUNTIFS(BallByBall!$B$2:$B$501,A2866,BallByBall!$F$2:$F$501,B2866,BallByBall!$Q$2:$Q$501,1))</f>
        <v>0</v>
      </c>
      <c r="I2866">
        <f>IF(A2866="","",COUNTIFS(BallByBall!$B$2:$B$501,A2866,BallByBall!$F$2:$F$501,B2866,BallByBall!$R$2:$R$501,1))</f>
        <v>0</v>
      </c>
      <c r="J2866">
        <f>IF(A2866="","",SUMIFS(BallByBall!$T$2:$T$501,BallByBall!$B$2:$B$501,A2866,BallByBall!$H$2:$H$501,B2866))</f>
        <v>0</v>
      </c>
      <c r="K2866">
        <f>IF(A2866="","",SUMIFS(BallByBall!$U$2:$U$501,BallByBall!$B$2:$B$501,A2866,BallByBall!$P$2:$P$501,B2866))</f>
        <v>0</v>
      </c>
      <c r="L2866">
        <f>IF(A2866="","",SUMIFS(BallByBall!$V$2:$V$501,BallByBall!$B$2:$B$501,A2866,BallByBall!$P$2:$P$501,B2866))</f>
        <v>0</v>
      </c>
      <c r="M2866">
        <f>IF(A2866="","",SUMIFS(BallByBall!$W$2:$W$501,BallByBall!$B$2:$B$501,A2866,BallByBall!$P$2:$P$501,B2866))</f>
        <v>0</v>
      </c>
      <c r="N2866">
        <f>IF(A2866="","",SUMIFS(BallByBall!$X$2:$X$501,BallByBall!$B$2:$B$501,A2866,BallByBall!$P$2:$P$501,B2866))</f>
        <v>0</v>
      </c>
      <c r="O2866">
        <f>IF(A2866="","",SUMIFS(OverSummary!$G$2:$G$101,OverSummary!$A$2:$A$101,A2866,OverSummary!$D$2:$D$101,B2866))</f>
        <v>0</v>
      </c>
      <c r="P2866">
        <f>IF(A2866="","",G2866*Rules!$B$13+H2866*Rules!$B$14+I2866*Rules!$B$15)</f>
        <v>0</v>
      </c>
      <c r="Q2866">
        <f>IF(A2866="","",IF(G2866&gt;=100,Rules!$B$18,IF(G2866&gt;=50,Rules!$B$17,IF(G2866&gt;=30,Rules!$B$16,0)))+IF(AND(F2866=1,D2866&lt;&gt;"BWL",G2866=0),Rules!$B$27,0))</f>
        <v>0</v>
      </c>
      <c r="R2866">
        <f>IF(A2866="","",J2866*Rules!$B$19+O2866*Rules!$B$22)</f>
        <v>0</v>
      </c>
      <c r="S2866">
        <f>IF(A2866="","",IF(J2866&gt;=4,Rules!$B$21,IF(J2866&gt;=3,Rules!$B$20,0)))</f>
        <v>0</v>
      </c>
      <c r="T2866">
        <f>IF(A2866="","",K2866*Rules!$B$23+L2866*Rules!$B$24+M2866*Rules!$B$25+N2866*Rules!$B$26)</f>
        <v>0</v>
      </c>
      <c r="U2866">
        <f t="shared" si="44"/>
        <v>0</v>
      </c>
    </row>
    <row r="2867" spans="1:21" x14ac:dyDescent="0.2">
      <c r="A2867" t="str">
        <f>MatchSquad!A2867</f>
        <v>M058</v>
      </c>
      <c r="B2867" t="str">
        <f>MatchSquad!B2867</f>
        <v>P166</v>
      </c>
      <c r="C2867" t="str">
        <f>MatchSquad!C2867</f>
        <v>Cooper Connolly</v>
      </c>
      <c r="D2867" t="str">
        <f>MatchSquad!D2867</f>
        <v>AR</v>
      </c>
      <c r="E2867" t="str">
        <f>MatchSquad!E2867</f>
        <v>PBKS</v>
      </c>
      <c r="F2867">
        <f>MatchSquad!G2867</f>
        <v>0</v>
      </c>
      <c r="G2867">
        <f>IF(A2867="","",SUMIFS(BallByBall!$I$2:$I$501,BallByBall!$B$2:$B$501,A2867,BallByBall!$F$2:$F$501,B2867))</f>
        <v>0</v>
      </c>
      <c r="H2867">
        <f>IF(A2867="","",COUNTIFS(BallByBall!$B$2:$B$501,A2867,BallByBall!$F$2:$F$501,B2867,BallByBall!$Q$2:$Q$501,1))</f>
        <v>0</v>
      </c>
      <c r="I2867">
        <f>IF(A2867="","",COUNTIFS(BallByBall!$B$2:$B$501,A2867,BallByBall!$F$2:$F$501,B2867,BallByBall!$R$2:$R$501,1))</f>
        <v>0</v>
      </c>
      <c r="J2867">
        <f>IF(A2867="","",SUMIFS(BallByBall!$T$2:$T$501,BallByBall!$B$2:$B$501,A2867,BallByBall!$H$2:$H$501,B2867))</f>
        <v>0</v>
      </c>
      <c r="K2867">
        <f>IF(A2867="","",SUMIFS(BallByBall!$U$2:$U$501,BallByBall!$B$2:$B$501,A2867,BallByBall!$P$2:$P$501,B2867))</f>
        <v>0</v>
      </c>
      <c r="L2867">
        <f>IF(A2867="","",SUMIFS(BallByBall!$V$2:$V$501,BallByBall!$B$2:$B$501,A2867,BallByBall!$P$2:$P$501,B2867))</f>
        <v>0</v>
      </c>
      <c r="M2867">
        <f>IF(A2867="","",SUMIFS(BallByBall!$W$2:$W$501,BallByBall!$B$2:$B$501,A2867,BallByBall!$P$2:$P$501,B2867))</f>
        <v>0</v>
      </c>
      <c r="N2867">
        <f>IF(A2867="","",SUMIFS(BallByBall!$X$2:$X$501,BallByBall!$B$2:$B$501,A2867,BallByBall!$P$2:$P$501,B2867))</f>
        <v>0</v>
      </c>
      <c r="O2867">
        <f>IF(A2867="","",SUMIFS(OverSummary!$G$2:$G$101,OverSummary!$A$2:$A$101,A2867,OverSummary!$D$2:$D$101,B2867))</f>
        <v>0</v>
      </c>
      <c r="P2867">
        <f>IF(A2867="","",G2867*Rules!$B$13+H2867*Rules!$B$14+I2867*Rules!$B$15)</f>
        <v>0</v>
      </c>
      <c r="Q2867">
        <f>IF(A2867="","",IF(G2867&gt;=100,Rules!$B$18,IF(G2867&gt;=50,Rules!$B$17,IF(G2867&gt;=30,Rules!$B$16,0)))+IF(AND(F2867=1,D2867&lt;&gt;"BWL",G2867=0),Rules!$B$27,0))</f>
        <v>0</v>
      </c>
      <c r="R2867">
        <f>IF(A2867="","",J2867*Rules!$B$19+O2867*Rules!$B$22)</f>
        <v>0</v>
      </c>
      <c r="S2867">
        <f>IF(A2867="","",IF(J2867&gt;=4,Rules!$B$21,IF(J2867&gt;=3,Rules!$B$20,0)))</f>
        <v>0</v>
      </c>
      <c r="T2867">
        <f>IF(A2867="","",K2867*Rules!$B$23+L2867*Rules!$B$24+M2867*Rules!$B$25+N2867*Rules!$B$26)</f>
        <v>0</v>
      </c>
      <c r="U2867">
        <f t="shared" si="44"/>
        <v>0</v>
      </c>
    </row>
    <row r="2868" spans="1:21" x14ac:dyDescent="0.2">
      <c r="A2868" t="str">
        <f>MatchSquad!A2868</f>
        <v>M058</v>
      </c>
      <c r="B2868" t="str">
        <f>MatchSquad!B2868</f>
        <v>P167</v>
      </c>
      <c r="C2868" t="str">
        <f>MatchSquad!C2868</f>
        <v>Ben Dwarshuis</v>
      </c>
      <c r="D2868" t="str">
        <f>MatchSquad!D2868</f>
        <v>AR</v>
      </c>
      <c r="E2868" t="str">
        <f>MatchSquad!E2868</f>
        <v>PBKS</v>
      </c>
      <c r="F2868">
        <f>MatchSquad!G2868</f>
        <v>0</v>
      </c>
      <c r="G2868">
        <f>IF(A2868="","",SUMIFS(BallByBall!$I$2:$I$501,BallByBall!$B$2:$B$501,A2868,BallByBall!$F$2:$F$501,B2868))</f>
        <v>0</v>
      </c>
      <c r="H2868">
        <f>IF(A2868="","",COUNTIFS(BallByBall!$B$2:$B$501,A2868,BallByBall!$F$2:$F$501,B2868,BallByBall!$Q$2:$Q$501,1))</f>
        <v>0</v>
      </c>
      <c r="I2868">
        <f>IF(A2868="","",COUNTIFS(BallByBall!$B$2:$B$501,A2868,BallByBall!$F$2:$F$501,B2868,BallByBall!$R$2:$R$501,1))</f>
        <v>0</v>
      </c>
      <c r="J2868">
        <f>IF(A2868="","",SUMIFS(BallByBall!$T$2:$T$501,BallByBall!$B$2:$B$501,A2868,BallByBall!$H$2:$H$501,B2868))</f>
        <v>0</v>
      </c>
      <c r="K2868">
        <f>IF(A2868="","",SUMIFS(BallByBall!$U$2:$U$501,BallByBall!$B$2:$B$501,A2868,BallByBall!$P$2:$P$501,B2868))</f>
        <v>0</v>
      </c>
      <c r="L2868">
        <f>IF(A2868="","",SUMIFS(BallByBall!$V$2:$V$501,BallByBall!$B$2:$B$501,A2868,BallByBall!$P$2:$P$501,B2868))</f>
        <v>0</v>
      </c>
      <c r="M2868">
        <f>IF(A2868="","",SUMIFS(BallByBall!$W$2:$W$501,BallByBall!$B$2:$B$501,A2868,BallByBall!$P$2:$P$501,B2868))</f>
        <v>0</v>
      </c>
      <c r="N2868">
        <f>IF(A2868="","",SUMIFS(BallByBall!$X$2:$X$501,BallByBall!$B$2:$B$501,A2868,BallByBall!$P$2:$P$501,B2868))</f>
        <v>0</v>
      </c>
      <c r="O2868">
        <f>IF(A2868="","",SUMIFS(OverSummary!$G$2:$G$101,OverSummary!$A$2:$A$101,A2868,OverSummary!$D$2:$D$101,B2868))</f>
        <v>0</v>
      </c>
      <c r="P2868">
        <f>IF(A2868="","",G2868*Rules!$B$13+H2868*Rules!$B$14+I2868*Rules!$B$15)</f>
        <v>0</v>
      </c>
      <c r="Q2868">
        <f>IF(A2868="","",IF(G2868&gt;=100,Rules!$B$18,IF(G2868&gt;=50,Rules!$B$17,IF(G2868&gt;=30,Rules!$B$16,0)))+IF(AND(F2868=1,D2868&lt;&gt;"BWL",G2868=0),Rules!$B$27,0))</f>
        <v>0</v>
      </c>
      <c r="R2868">
        <f>IF(A2868="","",J2868*Rules!$B$19+O2868*Rules!$B$22)</f>
        <v>0</v>
      </c>
      <c r="S2868">
        <f>IF(A2868="","",IF(J2868&gt;=4,Rules!$B$21,IF(J2868&gt;=3,Rules!$B$20,0)))</f>
        <v>0</v>
      </c>
      <c r="T2868">
        <f>IF(A2868="","",K2868*Rules!$B$23+L2868*Rules!$B$24+M2868*Rules!$B$25+N2868*Rules!$B$26)</f>
        <v>0</v>
      </c>
      <c r="U2868">
        <f t="shared" si="44"/>
        <v>0</v>
      </c>
    </row>
    <row r="2869" spans="1:21" x14ac:dyDescent="0.2">
      <c r="A2869" t="str">
        <f>MatchSquad!A2869</f>
        <v>M058</v>
      </c>
      <c r="B2869" t="str">
        <f>MatchSquad!B2869</f>
        <v>P168</v>
      </c>
      <c r="C2869" t="str">
        <f>MatchSquad!C2869</f>
        <v>Arshdeep Singh</v>
      </c>
      <c r="D2869" t="str">
        <f>MatchSquad!D2869</f>
        <v>BWL</v>
      </c>
      <c r="E2869" t="str">
        <f>MatchSquad!E2869</f>
        <v>PBKS</v>
      </c>
      <c r="F2869">
        <f>MatchSquad!G2869</f>
        <v>0</v>
      </c>
      <c r="G2869">
        <f>IF(A2869="","",SUMIFS(BallByBall!$I$2:$I$501,BallByBall!$B$2:$B$501,A2869,BallByBall!$F$2:$F$501,B2869))</f>
        <v>0</v>
      </c>
      <c r="H2869">
        <f>IF(A2869="","",COUNTIFS(BallByBall!$B$2:$B$501,A2869,BallByBall!$F$2:$F$501,B2869,BallByBall!$Q$2:$Q$501,1))</f>
        <v>0</v>
      </c>
      <c r="I2869">
        <f>IF(A2869="","",COUNTIFS(BallByBall!$B$2:$B$501,A2869,BallByBall!$F$2:$F$501,B2869,BallByBall!$R$2:$R$501,1))</f>
        <v>0</v>
      </c>
      <c r="J2869">
        <f>IF(A2869="","",SUMIFS(BallByBall!$T$2:$T$501,BallByBall!$B$2:$B$501,A2869,BallByBall!$H$2:$H$501,B2869))</f>
        <v>0</v>
      </c>
      <c r="K2869">
        <f>IF(A2869="","",SUMIFS(BallByBall!$U$2:$U$501,BallByBall!$B$2:$B$501,A2869,BallByBall!$P$2:$P$501,B2869))</f>
        <v>0</v>
      </c>
      <c r="L2869">
        <f>IF(A2869="","",SUMIFS(BallByBall!$V$2:$V$501,BallByBall!$B$2:$B$501,A2869,BallByBall!$P$2:$P$501,B2869))</f>
        <v>0</v>
      </c>
      <c r="M2869">
        <f>IF(A2869="","",SUMIFS(BallByBall!$W$2:$W$501,BallByBall!$B$2:$B$501,A2869,BallByBall!$P$2:$P$501,B2869))</f>
        <v>0</v>
      </c>
      <c r="N2869">
        <f>IF(A2869="","",SUMIFS(BallByBall!$X$2:$X$501,BallByBall!$B$2:$B$501,A2869,BallByBall!$P$2:$P$501,B2869))</f>
        <v>0</v>
      </c>
      <c r="O2869">
        <f>IF(A2869="","",SUMIFS(OverSummary!$G$2:$G$101,OverSummary!$A$2:$A$101,A2869,OverSummary!$D$2:$D$101,B2869))</f>
        <v>0</v>
      </c>
      <c r="P2869">
        <f>IF(A2869="","",G2869*Rules!$B$13+H2869*Rules!$B$14+I2869*Rules!$B$15)</f>
        <v>0</v>
      </c>
      <c r="Q2869">
        <f>IF(A2869="","",IF(G2869&gt;=100,Rules!$B$18,IF(G2869&gt;=50,Rules!$B$17,IF(G2869&gt;=30,Rules!$B$16,0)))+IF(AND(F2869=1,D2869&lt;&gt;"BWL",G2869=0),Rules!$B$27,0))</f>
        <v>0</v>
      </c>
      <c r="R2869">
        <f>IF(A2869="","",J2869*Rules!$B$19+O2869*Rules!$B$22)</f>
        <v>0</v>
      </c>
      <c r="S2869">
        <f>IF(A2869="","",IF(J2869&gt;=4,Rules!$B$21,IF(J2869&gt;=3,Rules!$B$20,0)))</f>
        <v>0</v>
      </c>
      <c r="T2869">
        <f>IF(A2869="","",K2869*Rules!$B$23+L2869*Rules!$B$24+M2869*Rules!$B$25+N2869*Rules!$B$26)</f>
        <v>0</v>
      </c>
      <c r="U2869">
        <f t="shared" si="44"/>
        <v>0</v>
      </c>
    </row>
    <row r="2870" spans="1:21" x14ac:dyDescent="0.2">
      <c r="A2870" t="str">
        <f>MatchSquad!A2870</f>
        <v>M058</v>
      </c>
      <c r="B2870" t="str">
        <f>MatchSquad!B2870</f>
        <v>P169</v>
      </c>
      <c r="C2870" t="str">
        <f>MatchSquad!C2870</f>
        <v>Yuzvendra Chahal</v>
      </c>
      <c r="D2870" t="str">
        <f>MatchSquad!D2870</f>
        <v>BWL</v>
      </c>
      <c r="E2870" t="str">
        <f>MatchSquad!E2870</f>
        <v>PBKS</v>
      </c>
      <c r="F2870">
        <f>MatchSquad!G2870</f>
        <v>0</v>
      </c>
      <c r="G2870">
        <f>IF(A2870="","",SUMIFS(BallByBall!$I$2:$I$501,BallByBall!$B$2:$B$501,A2870,BallByBall!$F$2:$F$501,B2870))</f>
        <v>0</v>
      </c>
      <c r="H2870">
        <f>IF(A2870="","",COUNTIFS(BallByBall!$B$2:$B$501,A2870,BallByBall!$F$2:$F$501,B2870,BallByBall!$Q$2:$Q$501,1))</f>
        <v>0</v>
      </c>
      <c r="I2870">
        <f>IF(A2870="","",COUNTIFS(BallByBall!$B$2:$B$501,A2870,BallByBall!$F$2:$F$501,B2870,BallByBall!$R$2:$R$501,1))</f>
        <v>0</v>
      </c>
      <c r="J2870">
        <f>IF(A2870="","",SUMIFS(BallByBall!$T$2:$T$501,BallByBall!$B$2:$B$501,A2870,BallByBall!$H$2:$H$501,B2870))</f>
        <v>0</v>
      </c>
      <c r="K2870">
        <f>IF(A2870="","",SUMIFS(BallByBall!$U$2:$U$501,BallByBall!$B$2:$B$501,A2870,BallByBall!$P$2:$P$501,B2870))</f>
        <v>0</v>
      </c>
      <c r="L2870">
        <f>IF(A2870="","",SUMIFS(BallByBall!$V$2:$V$501,BallByBall!$B$2:$B$501,A2870,BallByBall!$P$2:$P$501,B2870))</f>
        <v>0</v>
      </c>
      <c r="M2870">
        <f>IF(A2870="","",SUMIFS(BallByBall!$W$2:$W$501,BallByBall!$B$2:$B$501,A2870,BallByBall!$P$2:$P$501,B2870))</f>
        <v>0</v>
      </c>
      <c r="N2870">
        <f>IF(A2870="","",SUMIFS(BallByBall!$X$2:$X$501,BallByBall!$B$2:$B$501,A2870,BallByBall!$P$2:$P$501,B2870))</f>
        <v>0</v>
      </c>
      <c r="O2870">
        <f>IF(A2870="","",SUMIFS(OverSummary!$G$2:$G$101,OverSummary!$A$2:$A$101,A2870,OverSummary!$D$2:$D$101,B2870))</f>
        <v>0</v>
      </c>
      <c r="P2870">
        <f>IF(A2870="","",G2870*Rules!$B$13+H2870*Rules!$B$14+I2870*Rules!$B$15)</f>
        <v>0</v>
      </c>
      <c r="Q2870">
        <f>IF(A2870="","",IF(G2870&gt;=100,Rules!$B$18,IF(G2870&gt;=50,Rules!$B$17,IF(G2870&gt;=30,Rules!$B$16,0)))+IF(AND(F2870=1,D2870&lt;&gt;"BWL",G2870=0),Rules!$B$27,0))</f>
        <v>0</v>
      </c>
      <c r="R2870">
        <f>IF(A2870="","",J2870*Rules!$B$19+O2870*Rules!$B$22)</f>
        <v>0</v>
      </c>
      <c r="S2870">
        <f>IF(A2870="","",IF(J2870&gt;=4,Rules!$B$21,IF(J2870&gt;=3,Rules!$B$20,0)))</f>
        <v>0</v>
      </c>
      <c r="T2870">
        <f>IF(A2870="","",K2870*Rules!$B$23+L2870*Rules!$B$24+M2870*Rules!$B$25+N2870*Rules!$B$26)</f>
        <v>0</v>
      </c>
      <c r="U2870">
        <f t="shared" si="44"/>
        <v>0</v>
      </c>
    </row>
    <row r="2871" spans="1:21" x14ac:dyDescent="0.2">
      <c r="A2871" t="str">
        <f>MatchSquad!A2871</f>
        <v>M058</v>
      </c>
      <c r="B2871" t="str">
        <f>MatchSquad!B2871</f>
        <v>P170</v>
      </c>
      <c r="C2871" t="str">
        <f>MatchSquad!C2871</f>
        <v>Vyshak Vijaykumar</v>
      </c>
      <c r="D2871" t="str">
        <f>MatchSquad!D2871</f>
        <v>BWL</v>
      </c>
      <c r="E2871" t="str">
        <f>MatchSquad!E2871</f>
        <v>PBKS</v>
      </c>
      <c r="F2871">
        <f>MatchSquad!G2871</f>
        <v>0</v>
      </c>
      <c r="G2871">
        <f>IF(A2871="","",SUMIFS(BallByBall!$I$2:$I$501,BallByBall!$B$2:$B$501,A2871,BallByBall!$F$2:$F$501,B2871))</f>
        <v>0</v>
      </c>
      <c r="H2871">
        <f>IF(A2871="","",COUNTIFS(BallByBall!$B$2:$B$501,A2871,BallByBall!$F$2:$F$501,B2871,BallByBall!$Q$2:$Q$501,1))</f>
        <v>0</v>
      </c>
      <c r="I2871">
        <f>IF(A2871="","",COUNTIFS(BallByBall!$B$2:$B$501,A2871,BallByBall!$F$2:$F$501,B2871,BallByBall!$R$2:$R$501,1))</f>
        <v>0</v>
      </c>
      <c r="J2871">
        <f>IF(A2871="","",SUMIFS(BallByBall!$T$2:$T$501,BallByBall!$B$2:$B$501,A2871,BallByBall!$H$2:$H$501,B2871))</f>
        <v>0</v>
      </c>
      <c r="K2871">
        <f>IF(A2871="","",SUMIFS(BallByBall!$U$2:$U$501,BallByBall!$B$2:$B$501,A2871,BallByBall!$P$2:$P$501,B2871))</f>
        <v>0</v>
      </c>
      <c r="L2871">
        <f>IF(A2871="","",SUMIFS(BallByBall!$V$2:$V$501,BallByBall!$B$2:$B$501,A2871,BallByBall!$P$2:$P$501,B2871))</f>
        <v>0</v>
      </c>
      <c r="M2871">
        <f>IF(A2871="","",SUMIFS(BallByBall!$W$2:$W$501,BallByBall!$B$2:$B$501,A2871,BallByBall!$P$2:$P$501,B2871))</f>
        <v>0</v>
      </c>
      <c r="N2871">
        <f>IF(A2871="","",SUMIFS(BallByBall!$X$2:$X$501,BallByBall!$B$2:$B$501,A2871,BallByBall!$P$2:$P$501,B2871))</f>
        <v>0</v>
      </c>
      <c r="O2871">
        <f>IF(A2871="","",SUMIFS(OverSummary!$G$2:$G$101,OverSummary!$A$2:$A$101,A2871,OverSummary!$D$2:$D$101,B2871))</f>
        <v>0</v>
      </c>
      <c r="P2871">
        <f>IF(A2871="","",G2871*Rules!$B$13+H2871*Rules!$B$14+I2871*Rules!$B$15)</f>
        <v>0</v>
      </c>
      <c r="Q2871">
        <f>IF(A2871="","",IF(G2871&gt;=100,Rules!$B$18,IF(G2871&gt;=50,Rules!$B$17,IF(G2871&gt;=30,Rules!$B$16,0)))+IF(AND(F2871=1,D2871&lt;&gt;"BWL",G2871=0),Rules!$B$27,0))</f>
        <v>0</v>
      </c>
      <c r="R2871">
        <f>IF(A2871="","",J2871*Rules!$B$19+O2871*Rules!$B$22)</f>
        <v>0</v>
      </c>
      <c r="S2871">
        <f>IF(A2871="","",IF(J2871&gt;=4,Rules!$B$21,IF(J2871&gt;=3,Rules!$B$20,0)))</f>
        <v>0</v>
      </c>
      <c r="T2871">
        <f>IF(A2871="","",K2871*Rules!$B$23+L2871*Rules!$B$24+M2871*Rules!$B$25+N2871*Rules!$B$26)</f>
        <v>0</v>
      </c>
      <c r="U2871">
        <f t="shared" si="44"/>
        <v>0</v>
      </c>
    </row>
    <row r="2872" spans="1:21" x14ac:dyDescent="0.2">
      <c r="A2872" t="str">
        <f>MatchSquad!A2872</f>
        <v>M058</v>
      </c>
      <c r="B2872" t="str">
        <f>MatchSquad!B2872</f>
        <v>P171</v>
      </c>
      <c r="C2872" t="str">
        <f>MatchSquad!C2872</f>
        <v>Yash Thakur</v>
      </c>
      <c r="D2872" t="str">
        <f>MatchSquad!D2872</f>
        <v>BWL</v>
      </c>
      <c r="E2872" t="str">
        <f>MatchSquad!E2872</f>
        <v>PBKS</v>
      </c>
      <c r="F2872">
        <f>MatchSquad!G2872</f>
        <v>0</v>
      </c>
      <c r="G2872">
        <f>IF(A2872="","",SUMIFS(BallByBall!$I$2:$I$501,BallByBall!$B$2:$B$501,A2872,BallByBall!$F$2:$F$501,B2872))</f>
        <v>0</v>
      </c>
      <c r="H2872">
        <f>IF(A2872="","",COUNTIFS(BallByBall!$B$2:$B$501,A2872,BallByBall!$F$2:$F$501,B2872,BallByBall!$Q$2:$Q$501,1))</f>
        <v>0</v>
      </c>
      <c r="I2872">
        <f>IF(A2872="","",COUNTIFS(BallByBall!$B$2:$B$501,A2872,BallByBall!$F$2:$F$501,B2872,BallByBall!$R$2:$R$501,1))</f>
        <v>0</v>
      </c>
      <c r="J2872">
        <f>IF(A2872="","",SUMIFS(BallByBall!$T$2:$T$501,BallByBall!$B$2:$B$501,A2872,BallByBall!$H$2:$H$501,B2872))</f>
        <v>0</v>
      </c>
      <c r="K2872">
        <f>IF(A2872="","",SUMIFS(BallByBall!$U$2:$U$501,BallByBall!$B$2:$B$501,A2872,BallByBall!$P$2:$P$501,B2872))</f>
        <v>0</v>
      </c>
      <c r="L2872">
        <f>IF(A2872="","",SUMIFS(BallByBall!$V$2:$V$501,BallByBall!$B$2:$B$501,A2872,BallByBall!$P$2:$P$501,B2872))</f>
        <v>0</v>
      </c>
      <c r="M2872">
        <f>IF(A2872="","",SUMIFS(BallByBall!$W$2:$W$501,BallByBall!$B$2:$B$501,A2872,BallByBall!$P$2:$P$501,B2872))</f>
        <v>0</v>
      </c>
      <c r="N2872">
        <f>IF(A2872="","",SUMIFS(BallByBall!$X$2:$X$501,BallByBall!$B$2:$B$501,A2872,BallByBall!$P$2:$P$501,B2872))</f>
        <v>0</v>
      </c>
      <c r="O2872">
        <f>IF(A2872="","",SUMIFS(OverSummary!$G$2:$G$101,OverSummary!$A$2:$A$101,A2872,OverSummary!$D$2:$D$101,B2872))</f>
        <v>0</v>
      </c>
      <c r="P2872">
        <f>IF(A2872="","",G2872*Rules!$B$13+H2872*Rules!$B$14+I2872*Rules!$B$15)</f>
        <v>0</v>
      </c>
      <c r="Q2872">
        <f>IF(A2872="","",IF(G2872&gt;=100,Rules!$B$18,IF(G2872&gt;=50,Rules!$B$17,IF(G2872&gt;=30,Rules!$B$16,0)))+IF(AND(F2872=1,D2872&lt;&gt;"BWL",G2872=0),Rules!$B$27,0))</f>
        <v>0</v>
      </c>
      <c r="R2872">
        <f>IF(A2872="","",J2872*Rules!$B$19+O2872*Rules!$B$22)</f>
        <v>0</v>
      </c>
      <c r="S2872">
        <f>IF(A2872="","",IF(J2872&gt;=4,Rules!$B$21,IF(J2872&gt;=3,Rules!$B$20,0)))</f>
        <v>0</v>
      </c>
      <c r="T2872">
        <f>IF(A2872="","",K2872*Rules!$B$23+L2872*Rules!$B$24+M2872*Rules!$B$25+N2872*Rules!$B$26)</f>
        <v>0</v>
      </c>
      <c r="U2872">
        <f t="shared" si="44"/>
        <v>0</v>
      </c>
    </row>
    <row r="2873" spans="1:21" x14ac:dyDescent="0.2">
      <c r="A2873" t="str">
        <f>MatchSquad!A2873</f>
        <v>M058</v>
      </c>
      <c r="B2873" t="str">
        <f>MatchSquad!B2873</f>
        <v>P172</v>
      </c>
      <c r="C2873" t="str">
        <f>MatchSquad!C2873</f>
        <v>Xavier Bartlett</v>
      </c>
      <c r="D2873" t="str">
        <f>MatchSquad!D2873</f>
        <v>BWL</v>
      </c>
      <c r="E2873" t="str">
        <f>MatchSquad!E2873</f>
        <v>PBKS</v>
      </c>
      <c r="F2873">
        <f>MatchSquad!G2873</f>
        <v>0</v>
      </c>
      <c r="G2873">
        <f>IF(A2873="","",SUMIFS(BallByBall!$I$2:$I$501,BallByBall!$B$2:$B$501,A2873,BallByBall!$F$2:$F$501,B2873))</f>
        <v>0</v>
      </c>
      <c r="H2873">
        <f>IF(A2873="","",COUNTIFS(BallByBall!$B$2:$B$501,A2873,BallByBall!$F$2:$F$501,B2873,BallByBall!$Q$2:$Q$501,1))</f>
        <v>0</v>
      </c>
      <c r="I2873">
        <f>IF(A2873="","",COUNTIFS(BallByBall!$B$2:$B$501,A2873,BallByBall!$F$2:$F$501,B2873,BallByBall!$R$2:$R$501,1))</f>
        <v>0</v>
      </c>
      <c r="J2873">
        <f>IF(A2873="","",SUMIFS(BallByBall!$T$2:$T$501,BallByBall!$B$2:$B$501,A2873,BallByBall!$H$2:$H$501,B2873))</f>
        <v>0</v>
      </c>
      <c r="K2873">
        <f>IF(A2873="","",SUMIFS(BallByBall!$U$2:$U$501,BallByBall!$B$2:$B$501,A2873,BallByBall!$P$2:$P$501,B2873))</f>
        <v>0</v>
      </c>
      <c r="L2873">
        <f>IF(A2873="","",SUMIFS(BallByBall!$V$2:$V$501,BallByBall!$B$2:$B$501,A2873,BallByBall!$P$2:$P$501,B2873))</f>
        <v>0</v>
      </c>
      <c r="M2873">
        <f>IF(A2873="","",SUMIFS(BallByBall!$W$2:$W$501,BallByBall!$B$2:$B$501,A2873,BallByBall!$P$2:$P$501,B2873))</f>
        <v>0</v>
      </c>
      <c r="N2873">
        <f>IF(A2873="","",SUMIFS(BallByBall!$X$2:$X$501,BallByBall!$B$2:$B$501,A2873,BallByBall!$P$2:$P$501,B2873))</f>
        <v>0</v>
      </c>
      <c r="O2873">
        <f>IF(A2873="","",SUMIFS(OverSummary!$G$2:$G$101,OverSummary!$A$2:$A$101,A2873,OverSummary!$D$2:$D$101,B2873))</f>
        <v>0</v>
      </c>
      <c r="P2873">
        <f>IF(A2873="","",G2873*Rules!$B$13+H2873*Rules!$B$14+I2873*Rules!$B$15)</f>
        <v>0</v>
      </c>
      <c r="Q2873">
        <f>IF(A2873="","",IF(G2873&gt;=100,Rules!$B$18,IF(G2873&gt;=50,Rules!$B$17,IF(G2873&gt;=30,Rules!$B$16,0)))+IF(AND(F2873=1,D2873&lt;&gt;"BWL",G2873=0),Rules!$B$27,0))</f>
        <v>0</v>
      </c>
      <c r="R2873">
        <f>IF(A2873="","",J2873*Rules!$B$19+O2873*Rules!$B$22)</f>
        <v>0</v>
      </c>
      <c r="S2873">
        <f>IF(A2873="","",IF(J2873&gt;=4,Rules!$B$21,IF(J2873&gt;=3,Rules!$B$20,0)))</f>
        <v>0</v>
      </c>
      <c r="T2873">
        <f>IF(A2873="","",K2873*Rules!$B$23+L2873*Rules!$B$24+M2873*Rules!$B$25+N2873*Rules!$B$26)</f>
        <v>0</v>
      </c>
      <c r="U2873">
        <f t="shared" si="44"/>
        <v>0</v>
      </c>
    </row>
    <row r="2874" spans="1:21" x14ac:dyDescent="0.2">
      <c r="A2874" t="str">
        <f>MatchSquad!A2874</f>
        <v>M058</v>
      </c>
      <c r="B2874" t="str">
        <f>MatchSquad!B2874</f>
        <v>P173</v>
      </c>
      <c r="C2874" t="str">
        <f>MatchSquad!C2874</f>
        <v>Pravin Dubey</v>
      </c>
      <c r="D2874" t="str">
        <f>MatchSquad!D2874</f>
        <v>BWL</v>
      </c>
      <c r="E2874" t="str">
        <f>MatchSquad!E2874</f>
        <v>PBKS</v>
      </c>
      <c r="F2874">
        <f>MatchSquad!G2874</f>
        <v>0</v>
      </c>
      <c r="G2874">
        <f>IF(A2874="","",SUMIFS(BallByBall!$I$2:$I$501,BallByBall!$B$2:$B$501,A2874,BallByBall!$F$2:$F$501,B2874))</f>
        <v>0</v>
      </c>
      <c r="H2874">
        <f>IF(A2874="","",COUNTIFS(BallByBall!$B$2:$B$501,A2874,BallByBall!$F$2:$F$501,B2874,BallByBall!$Q$2:$Q$501,1))</f>
        <v>0</v>
      </c>
      <c r="I2874">
        <f>IF(A2874="","",COUNTIFS(BallByBall!$B$2:$B$501,A2874,BallByBall!$F$2:$F$501,B2874,BallByBall!$R$2:$R$501,1))</f>
        <v>0</v>
      </c>
      <c r="J2874">
        <f>IF(A2874="","",SUMIFS(BallByBall!$T$2:$T$501,BallByBall!$B$2:$B$501,A2874,BallByBall!$H$2:$H$501,B2874))</f>
        <v>0</v>
      </c>
      <c r="K2874">
        <f>IF(A2874="","",SUMIFS(BallByBall!$U$2:$U$501,BallByBall!$B$2:$B$501,A2874,BallByBall!$P$2:$P$501,B2874))</f>
        <v>0</v>
      </c>
      <c r="L2874">
        <f>IF(A2874="","",SUMIFS(BallByBall!$V$2:$V$501,BallByBall!$B$2:$B$501,A2874,BallByBall!$P$2:$P$501,B2874))</f>
        <v>0</v>
      </c>
      <c r="M2874">
        <f>IF(A2874="","",SUMIFS(BallByBall!$W$2:$W$501,BallByBall!$B$2:$B$501,A2874,BallByBall!$P$2:$P$501,B2874))</f>
        <v>0</v>
      </c>
      <c r="N2874">
        <f>IF(A2874="","",SUMIFS(BallByBall!$X$2:$X$501,BallByBall!$B$2:$B$501,A2874,BallByBall!$P$2:$P$501,B2874))</f>
        <v>0</v>
      </c>
      <c r="O2874">
        <f>IF(A2874="","",SUMIFS(OverSummary!$G$2:$G$101,OverSummary!$A$2:$A$101,A2874,OverSummary!$D$2:$D$101,B2874))</f>
        <v>0</v>
      </c>
      <c r="P2874">
        <f>IF(A2874="","",G2874*Rules!$B$13+H2874*Rules!$B$14+I2874*Rules!$B$15)</f>
        <v>0</v>
      </c>
      <c r="Q2874">
        <f>IF(A2874="","",IF(G2874&gt;=100,Rules!$B$18,IF(G2874&gt;=50,Rules!$B$17,IF(G2874&gt;=30,Rules!$B$16,0)))+IF(AND(F2874=1,D2874&lt;&gt;"BWL",G2874=0),Rules!$B$27,0))</f>
        <v>0</v>
      </c>
      <c r="R2874">
        <f>IF(A2874="","",J2874*Rules!$B$19+O2874*Rules!$B$22)</f>
        <v>0</v>
      </c>
      <c r="S2874">
        <f>IF(A2874="","",IF(J2874&gt;=4,Rules!$B$21,IF(J2874&gt;=3,Rules!$B$20,0)))</f>
        <v>0</v>
      </c>
      <c r="T2874">
        <f>IF(A2874="","",K2874*Rules!$B$23+L2874*Rules!$B$24+M2874*Rules!$B$25+N2874*Rules!$B$26)</f>
        <v>0</v>
      </c>
      <c r="U2874">
        <f t="shared" si="44"/>
        <v>0</v>
      </c>
    </row>
    <row r="2875" spans="1:21" x14ac:dyDescent="0.2">
      <c r="A2875" t="str">
        <f>MatchSquad!A2875</f>
        <v>M058</v>
      </c>
      <c r="B2875" t="str">
        <f>MatchSquad!B2875</f>
        <v>P174</v>
      </c>
      <c r="C2875" t="str">
        <f>MatchSquad!C2875</f>
        <v>Vishal Nishad</v>
      </c>
      <c r="D2875" t="str">
        <f>MatchSquad!D2875</f>
        <v>BWL</v>
      </c>
      <c r="E2875" t="str">
        <f>MatchSquad!E2875</f>
        <v>PBKS</v>
      </c>
      <c r="F2875">
        <f>MatchSquad!G2875</f>
        <v>0</v>
      </c>
      <c r="G2875">
        <f>IF(A2875="","",SUMIFS(BallByBall!$I$2:$I$501,BallByBall!$B$2:$B$501,A2875,BallByBall!$F$2:$F$501,B2875))</f>
        <v>0</v>
      </c>
      <c r="H2875">
        <f>IF(A2875="","",COUNTIFS(BallByBall!$B$2:$B$501,A2875,BallByBall!$F$2:$F$501,B2875,BallByBall!$Q$2:$Q$501,1))</f>
        <v>0</v>
      </c>
      <c r="I2875">
        <f>IF(A2875="","",COUNTIFS(BallByBall!$B$2:$B$501,A2875,BallByBall!$F$2:$F$501,B2875,BallByBall!$R$2:$R$501,1))</f>
        <v>0</v>
      </c>
      <c r="J2875">
        <f>IF(A2875="","",SUMIFS(BallByBall!$T$2:$T$501,BallByBall!$B$2:$B$501,A2875,BallByBall!$H$2:$H$501,B2875))</f>
        <v>0</v>
      </c>
      <c r="K2875">
        <f>IF(A2875="","",SUMIFS(BallByBall!$U$2:$U$501,BallByBall!$B$2:$B$501,A2875,BallByBall!$P$2:$P$501,B2875))</f>
        <v>0</v>
      </c>
      <c r="L2875">
        <f>IF(A2875="","",SUMIFS(BallByBall!$V$2:$V$501,BallByBall!$B$2:$B$501,A2875,BallByBall!$P$2:$P$501,B2875))</f>
        <v>0</v>
      </c>
      <c r="M2875">
        <f>IF(A2875="","",SUMIFS(BallByBall!$W$2:$W$501,BallByBall!$B$2:$B$501,A2875,BallByBall!$P$2:$P$501,B2875))</f>
        <v>0</v>
      </c>
      <c r="N2875">
        <f>IF(A2875="","",SUMIFS(BallByBall!$X$2:$X$501,BallByBall!$B$2:$B$501,A2875,BallByBall!$P$2:$P$501,B2875))</f>
        <v>0</v>
      </c>
      <c r="O2875">
        <f>IF(A2875="","",SUMIFS(OverSummary!$G$2:$G$101,OverSummary!$A$2:$A$101,A2875,OverSummary!$D$2:$D$101,B2875))</f>
        <v>0</v>
      </c>
      <c r="P2875">
        <f>IF(A2875="","",G2875*Rules!$B$13+H2875*Rules!$B$14+I2875*Rules!$B$15)</f>
        <v>0</v>
      </c>
      <c r="Q2875">
        <f>IF(A2875="","",IF(G2875&gt;=100,Rules!$B$18,IF(G2875&gt;=50,Rules!$B$17,IF(G2875&gt;=30,Rules!$B$16,0)))+IF(AND(F2875=1,D2875&lt;&gt;"BWL",G2875=0),Rules!$B$27,0))</f>
        <v>0</v>
      </c>
      <c r="R2875">
        <f>IF(A2875="","",J2875*Rules!$B$19+O2875*Rules!$B$22)</f>
        <v>0</v>
      </c>
      <c r="S2875">
        <f>IF(A2875="","",IF(J2875&gt;=4,Rules!$B$21,IF(J2875&gt;=3,Rules!$B$20,0)))</f>
        <v>0</v>
      </c>
      <c r="T2875">
        <f>IF(A2875="","",K2875*Rules!$B$23+L2875*Rules!$B$24+M2875*Rules!$B$25+N2875*Rules!$B$26)</f>
        <v>0</v>
      </c>
      <c r="U2875">
        <f t="shared" si="44"/>
        <v>0</v>
      </c>
    </row>
    <row r="2876" spans="1:21" x14ac:dyDescent="0.2">
      <c r="A2876" t="str">
        <f>MatchSquad!A2876</f>
        <v>M058</v>
      </c>
      <c r="B2876" t="str">
        <f>MatchSquad!B2876</f>
        <v>P175</v>
      </c>
      <c r="C2876" t="str">
        <f>MatchSquad!C2876</f>
        <v>Lockie Ferguson</v>
      </c>
      <c r="D2876" t="str">
        <f>MatchSquad!D2876</f>
        <v>BWL</v>
      </c>
      <c r="E2876" t="str">
        <f>MatchSquad!E2876</f>
        <v>PBKS</v>
      </c>
      <c r="F2876">
        <f>MatchSquad!G2876</f>
        <v>0</v>
      </c>
      <c r="G2876">
        <f>IF(A2876="","",SUMIFS(BallByBall!$I$2:$I$501,BallByBall!$B$2:$B$501,A2876,BallByBall!$F$2:$F$501,B2876))</f>
        <v>0</v>
      </c>
      <c r="H2876">
        <f>IF(A2876="","",COUNTIFS(BallByBall!$B$2:$B$501,A2876,BallByBall!$F$2:$F$501,B2876,BallByBall!$Q$2:$Q$501,1))</f>
        <v>0</v>
      </c>
      <c r="I2876">
        <f>IF(A2876="","",COUNTIFS(BallByBall!$B$2:$B$501,A2876,BallByBall!$F$2:$F$501,B2876,BallByBall!$R$2:$R$501,1))</f>
        <v>0</v>
      </c>
      <c r="J2876">
        <f>IF(A2876="","",SUMIFS(BallByBall!$T$2:$T$501,BallByBall!$B$2:$B$501,A2876,BallByBall!$H$2:$H$501,B2876))</f>
        <v>0</v>
      </c>
      <c r="K2876">
        <f>IF(A2876="","",SUMIFS(BallByBall!$U$2:$U$501,BallByBall!$B$2:$B$501,A2876,BallByBall!$P$2:$P$501,B2876))</f>
        <v>0</v>
      </c>
      <c r="L2876">
        <f>IF(A2876="","",SUMIFS(BallByBall!$V$2:$V$501,BallByBall!$B$2:$B$501,A2876,BallByBall!$P$2:$P$501,B2876))</f>
        <v>0</v>
      </c>
      <c r="M2876">
        <f>IF(A2876="","",SUMIFS(BallByBall!$W$2:$W$501,BallByBall!$B$2:$B$501,A2876,BallByBall!$P$2:$P$501,B2876))</f>
        <v>0</v>
      </c>
      <c r="N2876">
        <f>IF(A2876="","",SUMIFS(BallByBall!$X$2:$X$501,BallByBall!$B$2:$B$501,A2876,BallByBall!$P$2:$P$501,B2876))</f>
        <v>0</v>
      </c>
      <c r="O2876">
        <f>IF(A2876="","",SUMIFS(OverSummary!$G$2:$G$101,OverSummary!$A$2:$A$101,A2876,OverSummary!$D$2:$D$101,B2876))</f>
        <v>0</v>
      </c>
      <c r="P2876">
        <f>IF(A2876="","",G2876*Rules!$B$13+H2876*Rules!$B$14+I2876*Rules!$B$15)</f>
        <v>0</v>
      </c>
      <c r="Q2876">
        <f>IF(A2876="","",IF(G2876&gt;=100,Rules!$B$18,IF(G2876&gt;=50,Rules!$B$17,IF(G2876&gt;=30,Rules!$B$16,0)))+IF(AND(F2876=1,D2876&lt;&gt;"BWL",G2876=0),Rules!$B$27,0))</f>
        <v>0</v>
      </c>
      <c r="R2876">
        <f>IF(A2876="","",J2876*Rules!$B$19+O2876*Rules!$B$22)</f>
        <v>0</v>
      </c>
      <c r="S2876">
        <f>IF(A2876="","",IF(J2876&gt;=4,Rules!$B$21,IF(J2876&gt;=3,Rules!$B$20,0)))</f>
        <v>0</v>
      </c>
      <c r="T2876">
        <f>IF(A2876="","",K2876*Rules!$B$23+L2876*Rules!$B$24+M2876*Rules!$B$25+N2876*Rules!$B$26)</f>
        <v>0</v>
      </c>
      <c r="U2876">
        <f t="shared" si="44"/>
        <v>0</v>
      </c>
    </row>
    <row r="2877" spans="1:21" x14ac:dyDescent="0.2">
      <c r="A2877" t="str">
        <f>MatchSquad!A2877</f>
        <v>M058</v>
      </c>
      <c r="B2877" t="str">
        <f>MatchSquad!B2877</f>
        <v>P126</v>
      </c>
      <c r="C2877" t="str">
        <f>MatchSquad!C2877</f>
        <v>Rohit Sharma</v>
      </c>
      <c r="D2877" t="str">
        <f>MatchSquad!D2877</f>
        <v>BAT</v>
      </c>
      <c r="E2877" t="str">
        <f>MatchSquad!E2877</f>
        <v>MI</v>
      </c>
      <c r="F2877">
        <f>MatchSquad!G2877</f>
        <v>0</v>
      </c>
      <c r="G2877">
        <f>IF(A2877="","",SUMIFS(BallByBall!$I$2:$I$501,BallByBall!$B$2:$B$501,A2877,BallByBall!$F$2:$F$501,B2877))</f>
        <v>0</v>
      </c>
      <c r="H2877">
        <f>IF(A2877="","",COUNTIFS(BallByBall!$B$2:$B$501,A2877,BallByBall!$F$2:$F$501,B2877,BallByBall!$Q$2:$Q$501,1))</f>
        <v>0</v>
      </c>
      <c r="I2877">
        <f>IF(A2877="","",COUNTIFS(BallByBall!$B$2:$B$501,A2877,BallByBall!$F$2:$F$501,B2877,BallByBall!$R$2:$R$501,1))</f>
        <v>0</v>
      </c>
      <c r="J2877">
        <f>IF(A2877="","",SUMIFS(BallByBall!$T$2:$T$501,BallByBall!$B$2:$B$501,A2877,BallByBall!$H$2:$H$501,B2877))</f>
        <v>0</v>
      </c>
      <c r="K2877">
        <f>IF(A2877="","",SUMIFS(BallByBall!$U$2:$U$501,BallByBall!$B$2:$B$501,A2877,BallByBall!$P$2:$P$501,B2877))</f>
        <v>0</v>
      </c>
      <c r="L2877">
        <f>IF(A2877="","",SUMIFS(BallByBall!$V$2:$V$501,BallByBall!$B$2:$B$501,A2877,BallByBall!$P$2:$P$501,B2877))</f>
        <v>0</v>
      </c>
      <c r="M2877">
        <f>IF(A2877="","",SUMIFS(BallByBall!$W$2:$W$501,BallByBall!$B$2:$B$501,A2877,BallByBall!$P$2:$P$501,B2877))</f>
        <v>0</v>
      </c>
      <c r="N2877">
        <f>IF(A2877="","",SUMIFS(BallByBall!$X$2:$X$501,BallByBall!$B$2:$B$501,A2877,BallByBall!$P$2:$P$501,B2877))</f>
        <v>0</v>
      </c>
      <c r="O2877">
        <f>IF(A2877="","",SUMIFS(OverSummary!$G$2:$G$101,OverSummary!$A$2:$A$101,A2877,OverSummary!$D$2:$D$101,B2877))</f>
        <v>0</v>
      </c>
      <c r="P2877">
        <f>IF(A2877="","",G2877*Rules!$B$13+H2877*Rules!$B$14+I2877*Rules!$B$15)</f>
        <v>0</v>
      </c>
      <c r="Q2877">
        <f>IF(A2877="","",IF(G2877&gt;=100,Rules!$B$18,IF(G2877&gt;=50,Rules!$B$17,IF(G2877&gt;=30,Rules!$B$16,0)))+IF(AND(F2877=1,D2877&lt;&gt;"BWL",G2877=0),Rules!$B$27,0))</f>
        <v>0</v>
      </c>
      <c r="R2877">
        <f>IF(A2877="","",J2877*Rules!$B$19+O2877*Rules!$B$22)</f>
        <v>0</v>
      </c>
      <c r="S2877">
        <f>IF(A2877="","",IF(J2877&gt;=4,Rules!$B$21,IF(J2877&gt;=3,Rules!$B$20,0)))</f>
        <v>0</v>
      </c>
      <c r="T2877">
        <f>IF(A2877="","",K2877*Rules!$B$23+L2877*Rules!$B$24+M2877*Rules!$B$25+N2877*Rules!$B$26)</f>
        <v>0</v>
      </c>
      <c r="U2877">
        <f t="shared" si="44"/>
        <v>0</v>
      </c>
    </row>
    <row r="2878" spans="1:21" x14ac:dyDescent="0.2">
      <c r="A2878" t="str">
        <f>MatchSquad!A2878</f>
        <v>M058</v>
      </c>
      <c r="B2878" t="str">
        <f>MatchSquad!B2878</f>
        <v>P127</v>
      </c>
      <c r="C2878" t="str">
        <f>MatchSquad!C2878</f>
        <v>Surya Kumar Yadav</v>
      </c>
      <c r="D2878" t="str">
        <f>MatchSquad!D2878</f>
        <v>BAT</v>
      </c>
      <c r="E2878" t="str">
        <f>MatchSquad!E2878</f>
        <v>MI</v>
      </c>
      <c r="F2878">
        <f>MatchSquad!G2878</f>
        <v>0</v>
      </c>
      <c r="G2878">
        <f>IF(A2878="","",SUMIFS(BallByBall!$I$2:$I$501,BallByBall!$B$2:$B$501,A2878,BallByBall!$F$2:$F$501,B2878))</f>
        <v>0</v>
      </c>
      <c r="H2878">
        <f>IF(A2878="","",COUNTIFS(BallByBall!$B$2:$B$501,A2878,BallByBall!$F$2:$F$501,B2878,BallByBall!$Q$2:$Q$501,1))</f>
        <v>0</v>
      </c>
      <c r="I2878">
        <f>IF(A2878="","",COUNTIFS(BallByBall!$B$2:$B$501,A2878,BallByBall!$F$2:$F$501,B2878,BallByBall!$R$2:$R$501,1))</f>
        <v>0</v>
      </c>
      <c r="J2878">
        <f>IF(A2878="","",SUMIFS(BallByBall!$T$2:$T$501,BallByBall!$B$2:$B$501,A2878,BallByBall!$H$2:$H$501,B2878))</f>
        <v>0</v>
      </c>
      <c r="K2878">
        <f>IF(A2878="","",SUMIFS(BallByBall!$U$2:$U$501,BallByBall!$B$2:$B$501,A2878,BallByBall!$P$2:$P$501,B2878))</f>
        <v>0</v>
      </c>
      <c r="L2878">
        <f>IF(A2878="","",SUMIFS(BallByBall!$V$2:$V$501,BallByBall!$B$2:$B$501,A2878,BallByBall!$P$2:$P$501,B2878))</f>
        <v>0</v>
      </c>
      <c r="M2878">
        <f>IF(A2878="","",SUMIFS(BallByBall!$W$2:$W$501,BallByBall!$B$2:$B$501,A2878,BallByBall!$P$2:$P$501,B2878))</f>
        <v>0</v>
      </c>
      <c r="N2878">
        <f>IF(A2878="","",SUMIFS(BallByBall!$X$2:$X$501,BallByBall!$B$2:$B$501,A2878,BallByBall!$P$2:$P$501,B2878))</f>
        <v>0</v>
      </c>
      <c r="O2878">
        <f>IF(A2878="","",SUMIFS(OverSummary!$G$2:$G$101,OverSummary!$A$2:$A$101,A2878,OverSummary!$D$2:$D$101,B2878))</f>
        <v>0</v>
      </c>
      <c r="P2878">
        <f>IF(A2878="","",G2878*Rules!$B$13+H2878*Rules!$B$14+I2878*Rules!$B$15)</f>
        <v>0</v>
      </c>
      <c r="Q2878">
        <f>IF(A2878="","",IF(G2878&gt;=100,Rules!$B$18,IF(G2878&gt;=50,Rules!$B$17,IF(G2878&gt;=30,Rules!$B$16,0)))+IF(AND(F2878=1,D2878&lt;&gt;"BWL",G2878=0),Rules!$B$27,0))</f>
        <v>0</v>
      </c>
      <c r="R2878">
        <f>IF(A2878="","",J2878*Rules!$B$19+O2878*Rules!$B$22)</f>
        <v>0</v>
      </c>
      <c r="S2878">
        <f>IF(A2878="","",IF(J2878&gt;=4,Rules!$B$21,IF(J2878&gt;=3,Rules!$B$20,0)))</f>
        <v>0</v>
      </c>
      <c r="T2878">
        <f>IF(A2878="","",K2878*Rules!$B$23+L2878*Rules!$B$24+M2878*Rules!$B$25+N2878*Rules!$B$26)</f>
        <v>0</v>
      </c>
      <c r="U2878">
        <f t="shared" si="44"/>
        <v>0</v>
      </c>
    </row>
    <row r="2879" spans="1:21" x14ac:dyDescent="0.2">
      <c r="A2879" t="str">
        <f>MatchSquad!A2879</f>
        <v>M058</v>
      </c>
      <c r="B2879" t="str">
        <f>MatchSquad!B2879</f>
        <v>P128</v>
      </c>
      <c r="C2879" t="str">
        <f>MatchSquad!C2879</f>
        <v>Robin Minz</v>
      </c>
      <c r="D2879" t="str">
        <f>MatchSquad!D2879</f>
        <v>WK</v>
      </c>
      <c r="E2879" t="str">
        <f>MatchSquad!E2879</f>
        <v>MI</v>
      </c>
      <c r="F2879">
        <f>MatchSquad!G2879</f>
        <v>0</v>
      </c>
      <c r="G2879">
        <f>IF(A2879="","",SUMIFS(BallByBall!$I$2:$I$501,BallByBall!$B$2:$B$501,A2879,BallByBall!$F$2:$F$501,B2879))</f>
        <v>0</v>
      </c>
      <c r="H2879">
        <f>IF(A2879="","",COUNTIFS(BallByBall!$B$2:$B$501,A2879,BallByBall!$F$2:$F$501,B2879,BallByBall!$Q$2:$Q$501,1))</f>
        <v>0</v>
      </c>
      <c r="I2879">
        <f>IF(A2879="","",COUNTIFS(BallByBall!$B$2:$B$501,A2879,BallByBall!$F$2:$F$501,B2879,BallByBall!$R$2:$R$501,1))</f>
        <v>0</v>
      </c>
      <c r="J2879">
        <f>IF(A2879="","",SUMIFS(BallByBall!$T$2:$T$501,BallByBall!$B$2:$B$501,A2879,BallByBall!$H$2:$H$501,B2879))</f>
        <v>0</v>
      </c>
      <c r="K2879">
        <f>IF(A2879="","",SUMIFS(BallByBall!$U$2:$U$501,BallByBall!$B$2:$B$501,A2879,BallByBall!$P$2:$P$501,B2879))</f>
        <v>0</v>
      </c>
      <c r="L2879">
        <f>IF(A2879="","",SUMIFS(BallByBall!$V$2:$V$501,BallByBall!$B$2:$B$501,A2879,BallByBall!$P$2:$P$501,B2879))</f>
        <v>0</v>
      </c>
      <c r="M2879">
        <f>IF(A2879="","",SUMIFS(BallByBall!$W$2:$W$501,BallByBall!$B$2:$B$501,A2879,BallByBall!$P$2:$P$501,B2879))</f>
        <v>0</v>
      </c>
      <c r="N2879">
        <f>IF(A2879="","",SUMIFS(BallByBall!$X$2:$X$501,BallByBall!$B$2:$B$501,A2879,BallByBall!$P$2:$P$501,B2879))</f>
        <v>0</v>
      </c>
      <c r="O2879">
        <f>IF(A2879="","",SUMIFS(OverSummary!$G$2:$G$101,OverSummary!$A$2:$A$101,A2879,OverSummary!$D$2:$D$101,B2879))</f>
        <v>0</v>
      </c>
      <c r="P2879">
        <f>IF(A2879="","",G2879*Rules!$B$13+H2879*Rules!$B$14+I2879*Rules!$B$15)</f>
        <v>0</v>
      </c>
      <c r="Q2879">
        <f>IF(A2879="","",IF(G2879&gt;=100,Rules!$B$18,IF(G2879&gt;=50,Rules!$B$17,IF(G2879&gt;=30,Rules!$B$16,0)))+IF(AND(F2879=1,D2879&lt;&gt;"BWL",G2879=0),Rules!$B$27,0))</f>
        <v>0</v>
      </c>
      <c r="R2879">
        <f>IF(A2879="","",J2879*Rules!$B$19+O2879*Rules!$B$22)</f>
        <v>0</v>
      </c>
      <c r="S2879">
        <f>IF(A2879="","",IF(J2879&gt;=4,Rules!$B$21,IF(J2879&gt;=3,Rules!$B$20,0)))</f>
        <v>0</v>
      </c>
      <c r="T2879">
        <f>IF(A2879="","",K2879*Rules!$B$23+L2879*Rules!$B$24+M2879*Rules!$B$25+N2879*Rules!$B$26)</f>
        <v>0</v>
      </c>
      <c r="U2879">
        <f t="shared" si="44"/>
        <v>0</v>
      </c>
    </row>
    <row r="2880" spans="1:21" x14ac:dyDescent="0.2">
      <c r="A2880" t="str">
        <f>MatchSquad!A2880</f>
        <v>M058</v>
      </c>
      <c r="B2880" t="str">
        <f>MatchSquad!B2880</f>
        <v>P129</v>
      </c>
      <c r="C2880" t="str">
        <f>MatchSquad!C2880</f>
        <v>Sherfane Rutherford</v>
      </c>
      <c r="D2880" t="str">
        <f>MatchSquad!D2880</f>
        <v>BAT</v>
      </c>
      <c r="E2880" t="str">
        <f>MatchSquad!E2880</f>
        <v>MI</v>
      </c>
      <c r="F2880">
        <f>MatchSquad!G2880</f>
        <v>0</v>
      </c>
      <c r="G2880">
        <f>IF(A2880="","",SUMIFS(BallByBall!$I$2:$I$501,BallByBall!$B$2:$B$501,A2880,BallByBall!$F$2:$F$501,B2880))</f>
        <v>0</v>
      </c>
      <c r="H2880">
        <f>IF(A2880="","",COUNTIFS(BallByBall!$B$2:$B$501,A2880,BallByBall!$F$2:$F$501,B2880,BallByBall!$Q$2:$Q$501,1))</f>
        <v>0</v>
      </c>
      <c r="I2880">
        <f>IF(A2880="","",COUNTIFS(BallByBall!$B$2:$B$501,A2880,BallByBall!$F$2:$F$501,B2880,BallByBall!$R$2:$R$501,1))</f>
        <v>0</v>
      </c>
      <c r="J2880">
        <f>IF(A2880="","",SUMIFS(BallByBall!$T$2:$T$501,BallByBall!$B$2:$B$501,A2880,BallByBall!$H$2:$H$501,B2880))</f>
        <v>0</v>
      </c>
      <c r="K2880">
        <f>IF(A2880="","",SUMIFS(BallByBall!$U$2:$U$501,BallByBall!$B$2:$B$501,A2880,BallByBall!$P$2:$P$501,B2880))</f>
        <v>0</v>
      </c>
      <c r="L2880">
        <f>IF(A2880="","",SUMIFS(BallByBall!$V$2:$V$501,BallByBall!$B$2:$B$501,A2880,BallByBall!$P$2:$P$501,B2880))</f>
        <v>0</v>
      </c>
      <c r="M2880">
        <f>IF(A2880="","",SUMIFS(BallByBall!$W$2:$W$501,BallByBall!$B$2:$B$501,A2880,BallByBall!$P$2:$P$501,B2880))</f>
        <v>0</v>
      </c>
      <c r="N2880">
        <f>IF(A2880="","",SUMIFS(BallByBall!$X$2:$X$501,BallByBall!$B$2:$B$501,A2880,BallByBall!$P$2:$P$501,B2880))</f>
        <v>0</v>
      </c>
      <c r="O2880">
        <f>IF(A2880="","",SUMIFS(OverSummary!$G$2:$G$101,OverSummary!$A$2:$A$101,A2880,OverSummary!$D$2:$D$101,B2880))</f>
        <v>0</v>
      </c>
      <c r="P2880">
        <f>IF(A2880="","",G2880*Rules!$B$13+H2880*Rules!$B$14+I2880*Rules!$B$15)</f>
        <v>0</v>
      </c>
      <c r="Q2880">
        <f>IF(A2880="","",IF(G2880&gt;=100,Rules!$B$18,IF(G2880&gt;=50,Rules!$B$17,IF(G2880&gt;=30,Rules!$B$16,0)))+IF(AND(F2880=1,D2880&lt;&gt;"BWL",G2880=0),Rules!$B$27,0))</f>
        <v>0</v>
      </c>
      <c r="R2880">
        <f>IF(A2880="","",J2880*Rules!$B$19+O2880*Rules!$B$22)</f>
        <v>0</v>
      </c>
      <c r="S2880">
        <f>IF(A2880="","",IF(J2880&gt;=4,Rules!$B$21,IF(J2880&gt;=3,Rules!$B$20,0)))</f>
        <v>0</v>
      </c>
      <c r="T2880">
        <f>IF(A2880="","",K2880*Rules!$B$23+L2880*Rules!$B$24+M2880*Rules!$B$25+N2880*Rules!$B$26)</f>
        <v>0</v>
      </c>
      <c r="U2880">
        <f t="shared" si="44"/>
        <v>0</v>
      </c>
    </row>
    <row r="2881" spans="1:21" x14ac:dyDescent="0.2">
      <c r="A2881" t="str">
        <f>MatchSquad!A2881</f>
        <v>M058</v>
      </c>
      <c r="B2881" t="str">
        <f>MatchSquad!B2881</f>
        <v>P130</v>
      </c>
      <c r="C2881" t="str">
        <f>MatchSquad!C2881</f>
        <v>Ryan Rickelton</v>
      </c>
      <c r="D2881" t="str">
        <f>MatchSquad!D2881</f>
        <v>WK</v>
      </c>
      <c r="E2881" t="str">
        <f>MatchSquad!E2881</f>
        <v>MI</v>
      </c>
      <c r="F2881">
        <f>MatchSquad!G2881</f>
        <v>0</v>
      </c>
      <c r="G2881">
        <f>IF(A2881="","",SUMIFS(BallByBall!$I$2:$I$501,BallByBall!$B$2:$B$501,A2881,BallByBall!$F$2:$F$501,B2881))</f>
        <v>0</v>
      </c>
      <c r="H2881">
        <f>IF(A2881="","",COUNTIFS(BallByBall!$B$2:$B$501,A2881,BallByBall!$F$2:$F$501,B2881,BallByBall!$Q$2:$Q$501,1))</f>
        <v>0</v>
      </c>
      <c r="I2881">
        <f>IF(A2881="","",COUNTIFS(BallByBall!$B$2:$B$501,A2881,BallByBall!$F$2:$F$501,B2881,BallByBall!$R$2:$R$501,1))</f>
        <v>0</v>
      </c>
      <c r="J2881">
        <f>IF(A2881="","",SUMIFS(BallByBall!$T$2:$T$501,BallByBall!$B$2:$B$501,A2881,BallByBall!$H$2:$H$501,B2881))</f>
        <v>0</v>
      </c>
      <c r="K2881">
        <f>IF(A2881="","",SUMIFS(BallByBall!$U$2:$U$501,BallByBall!$B$2:$B$501,A2881,BallByBall!$P$2:$P$501,B2881))</f>
        <v>0</v>
      </c>
      <c r="L2881">
        <f>IF(A2881="","",SUMIFS(BallByBall!$V$2:$V$501,BallByBall!$B$2:$B$501,A2881,BallByBall!$P$2:$P$501,B2881))</f>
        <v>0</v>
      </c>
      <c r="M2881">
        <f>IF(A2881="","",SUMIFS(BallByBall!$W$2:$W$501,BallByBall!$B$2:$B$501,A2881,BallByBall!$P$2:$P$501,B2881))</f>
        <v>0</v>
      </c>
      <c r="N2881">
        <f>IF(A2881="","",SUMIFS(BallByBall!$X$2:$X$501,BallByBall!$B$2:$B$501,A2881,BallByBall!$P$2:$P$501,B2881))</f>
        <v>0</v>
      </c>
      <c r="O2881">
        <f>IF(A2881="","",SUMIFS(OverSummary!$G$2:$G$101,OverSummary!$A$2:$A$101,A2881,OverSummary!$D$2:$D$101,B2881))</f>
        <v>0</v>
      </c>
      <c r="P2881">
        <f>IF(A2881="","",G2881*Rules!$B$13+H2881*Rules!$B$14+I2881*Rules!$B$15)</f>
        <v>0</v>
      </c>
      <c r="Q2881">
        <f>IF(A2881="","",IF(G2881&gt;=100,Rules!$B$18,IF(G2881&gt;=50,Rules!$B$17,IF(G2881&gt;=30,Rules!$B$16,0)))+IF(AND(F2881=1,D2881&lt;&gt;"BWL",G2881=0),Rules!$B$27,0))</f>
        <v>0</v>
      </c>
      <c r="R2881">
        <f>IF(A2881="","",J2881*Rules!$B$19+O2881*Rules!$B$22)</f>
        <v>0</v>
      </c>
      <c r="S2881">
        <f>IF(A2881="","",IF(J2881&gt;=4,Rules!$B$21,IF(J2881&gt;=3,Rules!$B$20,0)))</f>
        <v>0</v>
      </c>
      <c r="T2881">
        <f>IF(A2881="","",K2881*Rules!$B$23+L2881*Rules!$B$24+M2881*Rules!$B$25+N2881*Rules!$B$26)</f>
        <v>0</v>
      </c>
      <c r="U2881">
        <f t="shared" si="44"/>
        <v>0</v>
      </c>
    </row>
    <row r="2882" spans="1:21" x14ac:dyDescent="0.2">
      <c r="A2882" t="str">
        <f>MatchSquad!A2882</f>
        <v>M058</v>
      </c>
      <c r="B2882" t="str">
        <f>MatchSquad!B2882</f>
        <v>P131</v>
      </c>
      <c r="C2882" t="str">
        <f>MatchSquad!C2882</f>
        <v>Quinton de Kock</v>
      </c>
      <c r="D2882" t="str">
        <f>MatchSquad!D2882</f>
        <v>WK</v>
      </c>
      <c r="E2882" t="str">
        <f>MatchSquad!E2882</f>
        <v>MI</v>
      </c>
      <c r="F2882">
        <f>MatchSquad!G2882</f>
        <v>0</v>
      </c>
      <c r="G2882">
        <f>IF(A2882="","",SUMIFS(BallByBall!$I$2:$I$501,BallByBall!$B$2:$B$501,A2882,BallByBall!$F$2:$F$501,B2882))</f>
        <v>0</v>
      </c>
      <c r="H2882">
        <f>IF(A2882="","",COUNTIFS(BallByBall!$B$2:$B$501,A2882,BallByBall!$F$2:$F$501,B2882,BallByBall!$Q$2:$Q$501,1))</f>
        <v>0</v>
      </c>
      <c r="I2882">
        <f>IF(A2882="","",COUNTIFS(BallByBall!$B$2:$B$501,A2882,BallByBall!$F$2:$F$501,B2882,BallByBall!$R$2:$R$501,1))</f>
        <v>0</v>
      </c>
      <c r="J2882">
        <f>IF(A2882="","",SUMIFS(BallByBall!$T$2:$T$501,BallByBall!$B$2:$B$501,A2882,BallByBall!$H$2:$H$501,B2882))</f>
        <v>0</v>
      </c>
      <c r="K2882">
        <f>IF(A2882="","",SUMIFS(BallByBall!$U$2:$U$501,BallByBall!$B$2:$B$501,A2882,BallByBall!$P$2:$P$501,B2882))</f>
        <v>0</v>
      </c>
      <c r="L2882">
        <f>IF(A2882="","",SUMIFS(BallByBall!$V$2:$V$501,BallByBall!$B$2:$B$501,A2882,BallByBall!$P$2:$P$501,B2882))</f>
        <v>0</v>
      </c>
      <c r="M2882">
        <f>IF(A2882="","",SUMIFS(BallByBall!$W$2:$W$501,BallByBall!$B$2:$B$501,A2882,BallByBall!$P$2:$P$501,B2882))</f>
        <v>0</v>
      </c>
      <c r="N2882">
        <f>IF(A2882="","",SUMIFS(BallByBall!$X$2:$X$501,BallByBall!$B$2:$B$501,A2882,BallByBall!$P$2:$P$501,B2882))</f>
        <v>0</v>
      </c>
      <c r="O2882">
        <f>IF(A2882="","",SUMIFS(OverSummary!$G$2:$G$101,OverSummary!$A$2:$A$101,A2882,OverSummary!$D$2:$D$101,B2882))</f>
        <v>0</v>
      </c>
      <c r="P2882">
        <f>IF(A2882="","",G2882*Rules!$B$13+H2882*Rules!$B$14+I2882*Rules!$B$15)</f>
        <v>0</v>
      </c>
      <c r="Q2882">
        <f>IF(A2882="","",IF(G2882&gt;=100,Rules!$B$18,IF(G2882&gt;=50,Rules!$B$17,IF(G2882&gt;=30,Rules!$B$16,0)))+IF(AND(F2882=1,D2882&lt;&gt;"BWL",G2882=0),Rules!$B$27,0))</f>
        <v>0</v>
      </c>
      <c r="R2882">
        <f>IF(A2882="","",J2882*Rules!$B$19+O2882*Rules!$B$22)</f>
        <v>0</v>
      </c>
      <c r="S2882">
        <f>IF(A2882="","",IF(J2882&gt;=4,Rules!$B$21,IF(J2882&gt;=3,Rules!$B$20,0)))</f>
        <v>0</v>
      </c>
      <c r="T2882">
        <f>IF(A2882="","",K2882*Rules!$B$23+L2882*Rules!$B$24+M2882*Rules!$B$25+N2882*Rules!$B$26)</f>
        <v>0</v>
      </c>
      <c r="U2882">
        <f t="shared" ref="U2882:U2945" si="45">IF(A2882="","",P2882+Q2882+R2882+S2882+T2882)</f>
        <v>0</v>
      </c>
    </row>
    <row r="2883" spans="1:21" x14ac:dyDescent="0.2">
      <c r="A2883" t="str">
        <f>MatchSquad!A2883</f>
        <v>M058</v>
      </c>
      <c r="B2883" t="str">
        <f>MatchSquad!B2883</f>
        <v>P132</v>
      </c>
      <c r="C2883" t="str">
        <f>MatchSquad!C2883</f>
        <v>Danish Malewar</v>
      </c>
      <c r="D2883" t="str">
        <f>MatchSquad!D2883</f>
        <v>BAT</v>
      </c>
      <c r="E2883" t="str">
        <f>MatchSquad!E2883</f>
        <v>MI</v>
      </c>
      <c r="F2883">
        <f>MatchSquad!G2883</f>
        <v>0</v>
      </c>
      <c r="G2883">
        <f>IF(A2883="","",SUMIFS(BallByBall!$I$2:$I$501,BallByBall!$B$2:$B$501,A2883,BallByBall!$F$2:$F$501,B2883))</f>
        <v>0</v>
      </c>
      <c r="H2883">
        <f>IF(A2883="","",COUNTIFS(BallByBall!$B$2:$B$501,A2883,BallByBall!$F$2:$F$501,B2883,BallByBall!$Q$2:$Q$501,1))</f>
        <v>0</v>
      </c>
      <c r="I2883">
        <f>IF(A2883="","",COUNTIFS(BallByBall!$B$2:$B$501,A2883,BallByBall!$F$2:$F$501,B2883,BallByBall!$R$2:$R$501,1))</f>
        <v>0</v>
      </c>
      <c r="J2883">
        <f>IF(A2883="","",SUMIFS(BallByBall!$T$2:$T$501,BallByBall!$B$2:$B$501,A2883,BallByBall!$H$2:$H$501,B2883))</f>
        <v>0</v>
      </c>
      <c r="K2883">
        <f>IF(A2883="","",SUMIFS(BallByBall!$U$2:$U$501,BallByBall!$B$2:$B$501,A2883,BallByBall!$P$2:$P$501,B2883))</f>
        <v>0</v>
      </c>
      <c r="L2883">
        <f>IF(A2883="","",SUMIFS(BallByBall!$V$2:$V$501,BallByBall!$B$2:$B$501,A2883,BallByBall!$P$2:$P$501,B2883))</f>
        <v>0</v>
      </c>
      <c r="M2883">
        <f>IF(A2883="","",SUMIFS(BallByBall!$W$2:$W$501,BallByBall!$B$2:$B$501,A2883,BallByBall!$P$2:$P$501,B2883))</f>
        <v>0</v>
      </c>
      <c r="N2883">
        <f>IF(A2883="","",SUMIFS(BallByBall!$X$2:$X$501,BallByBall!$B$2:$B$501,A2883,BallByBall!$P$2:$P$501,B2883))</f>
        <v>0</v>
      </c>
      <c r="O2883">
        <f>IF(A2883="","",SUMIFS(OverSummary!$G$2:$G$101,OverSummary!$A$2:$A$101,A2883,OverSummary!$D$2:$D$101,B2883))</f>
        <v>0</v>
      </c>
      <c r="P2883">
        <f>IF(A2883="","",G2883*Rules!$B$13+H2883*Rules!$B$14+I2883*Rules!$B$15)</f>
        <v>0</v>
      </c>
      <c r="Q2883">
        <f>IF(A2883="","",IF(G2883&gt;=100,Rules!$B$18,IF(G2883&gt;=50,Rules!$B$17,IF(G2883&gt;=30,Rules!$B$16,0)))+IF(AND(F2883=1,D2883&lt;&gt;"BWL",G2883=0),Rules!$B$27,0))</f>
        <v>0</v>
      </c>
      <c r="R2883">
        <f>IF(A2883="","",J2883*Rules!$B$19+O2883*Rules!$B$22)</f>
        <v>0</v>
      </c>
      <c r="S2883">
        <f>IF(A2883="","",IF(J2883&gt;=4,Rules!$B$21,IF(J2883&gt;=3,Rules!$B$20,0)))</f>
        <v>0</v>
      </c>
      <c r="T2883">
        <f>IF(A2883="","",K2883*Rules!$B$23+L2883*Rules!$B$24+M2883*Rules!$B$25+N2883*Rules!$B$26)</f>
        <v>0</v>
      </c>
      <c r="U2883">
        <f t="shared" si="45"/>
        <v>0</v>
      </c>
    </row>
    <row r="2884" spans="1:21" x14ac:dyDescent="0.2">
      <c r="A2884" t="str">
        <f>MatchSquad!A2884</f>
        <v>M058</v>
      </c>
      <c r="B2884" t="str">
        <f>MatchSquad!B2884</f>
        <v>P133</v>
      </c>
      <c r="C2884" t="str">
        <f>MatchSquad!C2884</f>
        <v>N. Tilak Varma</v>
      </c>
      <c r="D2884" t="str">
        <f>MatchSquad!D2884</f>
        <v>BAT</v>
      </c>
      <c r="E2884" t="str">
        <f>MatchSquad!E2884</f>
        <v>MI</v>
      </c>
      <c r="F2884">
        <f>MatchSquad!G2884</f>
        <v>0</v>
      </c>
      <c r="G2884">
        <f>IF(A2884="","",SUMIFS(BallByBall!$I$2:$I$501,BallByBall!$B$2:$B$501,A2884,BallByBall!$F$2:$F$501,B2884))</f>
        <v>0</v>
      </c>
      <c r="H2884">
        <f>IF(A2884="","",COUNTIFS(BallByBall!$B$2:$B$501,A2884,BallByBall!$F$2:$F$501,B2884,BallByBall!$Q$2:$Q$501,1))</f>
        <v>0</v>
      </c>
      <c r="I2884">
        <f>IF(A2884="","",COUNTIFS(BallByBall!$B$2:$B$501,A2884,BallByBall!$F$2:$F$501,B2884,BallByBall!$R$2:$R$501,1))</f>
        <v>0</v>
      </c>
      <c r="J2884">
        <f>IF(A2884="","",SUMIFS(BallByBall!$T$2:$T$501,BallByBall!$B$2:$B$501,A2884,BallByBall!$H$2:$H$501,B2884))</f>
        <v>0</v>
      </c>
      <c r="K2884">
        <f>IF(A2884="","",SUMIFS(BallByBall!$U$2:$U$501,BallByBall!$B$2:$B$501,A2884,BallByBall!$P$2:$P$501,B2884))</f>
        <v>0</v>
      </c>
      <c r="L2884">
        <f>IF(A2884="","",SUMIFS(BallByBall!$V$2:$V$501,BallByBall!$B$2:$B$501,A2884,BallByBall!$P$2:$P$501,B2884))</f>
        <v>0</v>
      </c>
      <c r="M2884">
        <f>IF(A2884="","",SUMIFS(BallByBall!$W$2:$W$501,BallByBall!$B$2:$B$501,A2884,BallByBall!$P$2:$P$501,B2884))</f>
        <v>0</v>
      </c>
      <c r="N2884">
        <f>IF(A2884="","",SUMIFS(BallByBall!$X$2:$X$501,BallByBall!$B$2:$B$501,A2884,BallByBall!$P$2:$P$501,B2884))</f>
        <v>0</v>
      </c>
      <c r="O2884">
        <f>IF(A2884="","",SUMIFS(OverSummary!$G$2:$G$101,OverSummary!$A$2:$A$101,A2884,OverSummary!$D$2:$D$101,B2884))</f>
        <v>0</v>
      </c>
      <c r="P2884">
        <f>IF(A2884="","",G2884*Rules!$B$13+H2884*Rules!$B$14+I2884*Rules!$B$15)</f>
        <v>0</v>
      </c>
      <c r="Q2884">
        <f>IF(A2884="","",IF(G2884&gt;=100,Rules!$B$18,IF(G2884&gt;=50,Rules!$B$17,IF(G2884&gt;=30,Rules!$B$16,0)))+IF(AND(F2884=1,D2884&lt;&gt;"BWL",G2884=0),Rules!$B$27,0))</f>
        <v>0</v>
      </c>
      <c r="R2884">
        <f>IF(A2884="","",J2884*Rules!$B$19+O2884*Rules!$B$22)</f>
        <v>0</v>
      </c>
      <c r="S2884">
        <f>IF(A2884="","",IF(J2884&gt;=4,Rules!$B$21,IF(J2884&gt;=3,Rules!$B$20,0)))</f>
        <v>0</v>
      </c>
      <c r="T2884">
        <f>IF(A2884="","",K2884*Rules!$B$23+L2884*Rules!$B$24+M2884*Rules!$B$25+N2884*Rules!$B$26)</f>
        <v>0</v>
      </c>
      <c r="U2884">
        <f t="shared" si="45"/>
        <v>0</v>
      </c>
    </row>
    <row r="2885" spans="1:21" x14ac:dyDescent="0.2">
      <c r="A2885" t="str">
        <f>MatchSquad!A2885</f>
        <v>M058</v>
      </c>
      <c r="B2885" t="str">
        <f>MatchSquad!B2885</f>
        <v>P134</v>
      </c>
      <c r="C2885" t="str">
        <f>MatchSquad!C2885</f>
        <v>Hardik Pandya</v>
      </c>
      <c r="D2885" t="str">
        <f>MatchSquad!D2885</f>
        <v>AR</v>
      </c>
      <c r="E2885" t="str">
        <f>MatchSquad!E2885</f>
        <v>MI</v>
      </c>
      <c r="F2885">
        <f>MatchSquad!G2885</f>
        <v>0</v>
      </c>
      <c r="G2885">
        <f>IF(A2885="","",SUMIFS(BallByBall!$I$2:$I$501,BallByBall!$B$2:$B$501,A2885,BallByBall!$F$2:$F$501,B2885))</f>
        <v>0</v>
      </c>
      <c r="H2885">
        <f>IF(A2885="","",COUNTIFS(BallByBall!$B$2:$B$501,A2885,BallByBall!$F$2:$F$501,B2885,BallByBall!$Q$2:$Q$501,1))</f>
        <v>0</v>
      </c>
      <c r="I2885">
        <f>IF(A2885="","",COUNTIFS(BallByBall!$B$2:$B$501,A2885,BallByBall!$F$2:$F$501,B2885,BallByBall!$R$2:$R$501,1))</f>
        <v>0</v>
      </c>
      <c r="J2885">
        <f>IF(A2885="","",SUMIFS(BallByBall!$T$2:$T$501,BallByBall!$B$2:$B$501,A2885,BallByBall!$H$2:$H$501,B2885))</f>
        <v>0</v>
      </c>
      <c r="K2885">
        <f>IF(A2885="","",SUMIFS(BallByBall!$U$2:$U$501,BallByBall!$B$2:$B$501,A2885,BallByBall!$P$2:$P$501,B2885))</f>
        <v>0</v>
      </c>
      <c r="L2885">
        <f>IF(A2885="","",SUMIFS(BallByBall!$V$2:$V$501,BallByBall!$B$2:$B$501,A2885,BallByBall!$P$2:$P$501,B2885))</f>
        <v>0</v>
      </c>
      <c r="M2885">
        <f>IF(A2885="","",SUMIFS(BallByBall!$W$2:$W$501,BallByBall!$B$2:$B$501,A2885,BallByBall!$P$2:$P$501,B2885))</f>
        <v>0</v>
      </c>
      <c r="N2885">
        <f>IF(A2885="","",SUMIFS(BallByBall!$X$2:$X$501,BallByBall!$B$2:$B$501,A2885,BallByBall!$P$2:$P$501,B2885))</f>
        <v>0</v>
      </c>
      <c r="O2885">
        <f>IF(A2885="","",SUMIFS(OverSummary!$G$2:$G$101,OverSummary!$A$2:$A$101,A2885,OverSummary!$D$2:$D$101,B2885))</f>
        <v>0</v>
      </c>
      <c r="P2885">
        <f>IF(A2885="","",G2885*Rules!$B$13+H2885*Rules!$B$14+I2885*Rules!$B$15)</f>
        <v>0</v>
      </c>
      <c r="Q2885">
        <f>IF(A2885="","",IF(G2885&gt;=100,Rules!$B$18,IF(G2885&gt;=50,Rules!$B$17,IF(G2885&gt;=30,Rules!$B$16,0)))+IF(AND(F2885=1,D2885&lt;&gt;"BWL",G2885=0),Rules!$B$27,0))</f>
        <v>0</v>
      </c>
      <c r="R2885">
        <f>IF(A2885="","",J2885*Rules!$B$19+O2885*Rules!$B$22)</f>
        <v>0</v>
      </c>
      <c r="S2885">
        <f>IF(A2885="","",IF(J2885&gt;=4,Rules!$B$21,IF(J2885&gt;=3,Rules!$B$20,0)))</f>
        <v>0</v>
      </c>
      <c r="T2885">
        <f>IF(A2885="","",K2885*Rules!$B$23+L2885*Rules!$B$24+M2885*Rules!$B$25+N2885*Rules!$B$26)</f>
        <v>0</v>
      </c>
      <c r="U2885">
        <f t="shared" si="45"/>
        <v>0</v>
      </c>
    </row>
    <row r="2886" spans="1:21" x14ac:dyDescent="0.2">
      <c r="A2886" t="str">
        <f>MatchSquad!A2886</f>
        <v>M058</v>
      </c>
      <c r="B2886" t="str">
        <f>MatchSquad!B2886</f>
        <v>P135</v>
      </c>
      <c r="C2886" t="str">
        <f>MatchSquad!C2886</f>
        <v>Naman Dhir</v>
      </c>
      <c r="D2886" t="str">
        <f>MatchSquad!D2886</f>
        <v>AR</v>
      </c>
      <c r="E2886" t="str">
        <f>MatchSquad!E2886</f>
        <v>MI</v>
      </c>
      <c r="F2886">
        <f>MatchSquad!G2886</f>
        <v>0</v>
      </c>
      <c r="G2886">
        <f>IF(A2886="","",SUMIFS(BallByBall!$I$2:$I$501,BallByBall!$B$2:$B$501,A2886,BallByBall!$F$2:$F$501,B2886))</f>
        <v>0</v>
      </c>
      <c r="H2886">
        <f>IF(A2886="","",COUNTIFS(BallByBall!$B$2:$B$501,A2886,BallByBall!$F$2:$F$501,B2886,BallByBall!$Q$2:$Q$501,1))</f>
        <v>0</v>
      </c>
      <c r="I2886">
        <f>IF(A2886="","",COUNTIFS(BallByBall!$B$2:$B$501,A2886,BallByBall!$F$2:$F$501,B2886,BallByBall!$R$2:$R$501,1))</f>
        <v>0</v>
      </c>
      <c r="J2886">
        <f>IF(A2886="","",SUMIFS(BallByBall!$T$2:$T$501,BallByBall!$B$2:$B$501,A2886,BallByBall!$H$2:$H$501,B2886))</f>
        <v>0</v>
      </c>
      <c r="K2886">
        <f>IF(A2886="","",SUMIFS(BallByBall!$U$2:$U$501,BallByBall!$B$2:$B$501,A2886,BallByBall!$P$2:$P$501,B2886))</f>
        <v>0</v>
      </c>
      <c r="L2886">
        <f>IF(A2886="","",SUMIFS(BallByBall!$V$2:$V$501,BallByBall!$B$2:$B$501,A2886,BallByBall!$P$2:$P$501,B2886))</f>
        <v>0</v>
      </c>
      <c r="M2886">
        <f>IF(A2886="","",SUMIFS(BallByBall!$W$2:$W$501,BallByBall!$B$2:$B$501,A2886,BallByBall!$P$2:$P$501,B2886))</f>
        <v>0</v>
      </c>
      <c r="N2886">
        <f>IF(A2886="","",SUMIFS(BallByBall!$X$2:$X$501,BallByBall!$B$2:$B$501,A2886,BallByBall!$P$2:$P$501,B2886))</f>
        <v>0</v>
      </c>
      <c r="O2886">
        <f>IF(A2886="","",SUMIFS(OverSummary!$G$2:$G$101,OverSummary!$A$2:$A$101,A2886,OverSummary!$D$2:$D$101,B2886))</f>
        <v>0</v>
      </c>
      <c r="P2886">
        <f>IF(A2886="","",G2886*Rules!$B$13+H2886*Rules!$B$14+I2886*Rules!$B$15)</f>
        <v>0</v>
      </c>
      <c r="Q2886">
        <f>IF(A2886="","",IF(G2886&gt;=100,Rules!$B$18,IF(G2886&gt;=50,Rules!$B$17,IF(G2886&gt;=30,Rules!$B$16,0)))+IF(AND(F2886=1,D2886&lt;&gt;"BWL",G2886=0),Rules!$B$27,0))</f>
        <v>0</v>
      </c>
      <c r="R2886">
        <f>IF(A2886="","",J2886*Rules!$B$19+O2886*Rules!$B$22)</f>
        <v>0</v>
      </c>
      <c r="S2886">
        <f>IF(A2886="","",IF(J2886&gt;=4,Rules!$B$21,IF(J2886&gt;=3,Rules!$B$20,0)))</f>
        <v>0</v>
      </c>
      <c r="T2886">
        <f>IF(A2886="","",K2886*Rules!$B$23+L2886*Rules!$B$24+M2886*Rules!$B$25+N2886*Rules!$B$26)</f>
        <v>0</v>
      </c>
      <c r="U2886">
        <f t="shared" si="45"/>
        <v>0</v>
      </c>
    </row>
    <row r="2887" spans="1:21" x14ac:dyDescent="0.2">
      <c r="A2887" t="str">
        <f>MatchSquad!A2887</f>
        <v>M058</v>
      </c>
      <c r="B2887" t="str">
        <f>MatchSquad!B2887</f>
        <v>P136</v>
      </c>
      <c r="C2887" t="str">
        <f>MatchSquad!C2887</f>
        <v>Mitchell Santner</v>
      </c>
      <c r="D2887" t="str">
        <f>MatchSquad!D2887</f>
        <v>AR</v>
      </c>
      <c r="E2887" t="str">
        <f>MatchSquad!E2887</f>
        <v>MI</v>
      </c>
      <c r="F2887">
        <f>MatchSquad!G2887</f>
        <v>0</v>
      </c>
      <c r="G2887">
        <f>IF(A2887="","",SUMIFS(BallByBall!$I$2:$I$501,BallByBall!$B$2:$B$501,A2887,BallByBall!$F$2:$F$501,B2887))</f>
        <v>0</v>
      </c>
      <c r="H2887">
        <f>IF(A2887="","",COUNTIFS(BallByBall!$B$2:$B$501,A2887,BallByBall!$F$2:$F$501,B2887,BallByBall!$Q$2:$Q$501,1))</f>
        <v>0</v>
      </c>
      <c r="I2887">
        <f>IF(A2887="","",COUNTIFS(BallByBall!$B$2:$B$501,A2887,BallByBall!$F$2:$F$501,B2887,BallByBall!$R$2:$R$501,1))</f>
        <v>0</v>
      </c>
      <c r="J2887">
        <f>IF(A2887="","",SUMIFS(BallByBall!$T$2:$T$501,BallByBall!$B$2:$B$501,A2887,BallByBall!$H$2:$H$501,B2887))</f>
        <v>0</v>
      </c>
      <c r="K2887">
        <f>IF(A2887="","",SUMIFS(BallByBall!$U$2:$U$501,BallByBall!$B$2:$B$501,A2887,BallByBall!$P$2:$P$501,B2887))</f>
        <v>0</v>
      </c>
      <c r="L2887">
        <f>IF(A2887="","",SUMIFS(BallByBall!$V$2:$V$501,BallByBall!$B$2:$B$501,A2887,BallByBall!$P$2:$P$501,B2887))</f>
        <v>0</v>
      </c>
      <c r="M2887">
        <f>IF(A2887="","",SUMIFS(BallByBall!$W$2:$W$501,BallByBall!$B$2:$B$501,A2887,BallByBall!$P$2:$P$501,B2887))</f>
        <v>0</v>
      </c>
      <c r="N2887">
        <f>IF(A2887="","",SUMIFS(BallByBall!$X$2:$X$501,BallByBall!$B$2:$B$501,A2887,BallByBall!$P$2:$P$501,B2887))</f>
        <v>0</v>
      </c>
      <c r="O2887">
        <f>IF(A2887="","",SUMIFS(OverSummary!$G$2:$G$101,OverSummary!$A$2:$A$101,A2887,OverSummary!$D$2:$D$101,B2887))</f>
        <v>0</v>
      </c>
      <c r="P2887">
        <f>IF(A2887="","",G2887*Rules!$B$13+H2887*Rules!$B$14+I2887*Rules!$B$15)</f>
        <v>0</v>
      </c>
      <c r="Q2887">
        <f>IF(A2887="","",IF(G2887&gt;=100,Rules!$B$18,IF(G2887&gt;=50,Rules!$B$17,IF(G2887&gt;=30,Rules!$B$16,0)))+IF(AND(F2887=1,D2887&lt;&gt;"BWL",G2887=0),Rules!$B$27,0))</f>
        <v>0</v>
      </c>
      <c r="R2887">
        <f>IF(A2887="","",J2887*Rules!$B$19+O2887*Rules!$B$22)</f>
        <v>0</v>
      </c>
      <c r="S2887">
        <f>IF(A2887="","",IF(J2887&gt;=4,Rules!$B$21,IF(J2887&gt;=3,Rules!$B$20,0)))</f>
        <v>0</v>
      </c>
      <c r="T2887">
        <f>IF(A2887="","",K2887*Rules!$B$23+L2887*Rules!$B$24+M2887*Rules!$B$25+N2887*Rules!$B$26)</f>
        <v>0</v>
      </c>
      <c r="U2887">
        <f t="shared" si="45"/>
        <v>0</v>
      </c>
    </row>
    <row r="2888" spans="1:21" x14ac:dyDescent="0.2">
      <c r="A2888" t="str">
        <f>MatchSquad!A2888</f>
        <v>M058</v>
      </c>
      <c r="B2888" t="str">
        <f>MatchSquad!B2888</f>
        <v>P137</v>
      </c>
      <c r="C2888" t="str">
        <f>MatchSquad!C2888</f>
        <v>Raj Angad Bawa</v>
      </c>
      <c r="D2888" t="str">
        <f>MatchSquad!D2888</f>
        <v>AR</v>
      </c>
      <c r="E2888" t="str">
        <f>MatchSquad!E2888</f>
        <v>MI</v>
      </c>
      <c r="F2888">
        <f>MatchSquad!G2888</f>
        <v>0</v>
      </c>
      <c r="G2888">
        <f>IF(A2888="","",SUMIFS(BallByBall!$I$2:$I$501,BallByBall!$B$2:$B$501,A2888,BallByBall!$F$2:$F$501,B2888))</f>
        <v>0</v>
      </c>
      <c r="H2888">
        <f>IF(A2888="","",COUNTIFS(BallByBall!$B$2:$B$501,A2888,BallByBall!$F$2:$F$501,B2888,BallByBall!$Q$2:$Q$501,1))</f>
        <v>0</v>
      </c>
      <c r="I2888">
        <f>IF(A2888="","",COUNTIFS(BallByBall!$B$2:$B$501,A2888,BallByBall!$F$2:$F$501,B2888,BallByBall!$R$2:$R$501,1))</f>
        <v>0</v>
      </c>
      <c r="J2888">
        <f>IF(A2888="","",SUMIFS(BallByBall!$T$2:$T$501,BallByBall!$B$2:$B$501,A2888,BallByBall!$H$2:$H$501,B2888))</f>
        <v>0</v>
      </c>
      <c r="K2888">
        <f>IF(A2888="","",SUMIFS(BallByBall!$U$2:$U$501,BallByBall!$B$2:$B$501,A2888,BallByBall!$P$2:$P$501,B2888))</f>
        <v>0</v>
      </c>
      <c r="L2888">
        <f>IF(A2888="","",SUMIFS(BallByBall!$V$2:$V$501,BallByBall!$B$2:$B$501,A2888,BallByBall!$P$2:$P$501,B2888))</f>
        <v>0</v>
      </c>
      <c r="M2888">
        <f>IF(A2888="","",SUMIFS(BallByBall!$W$2:$W$501,BallByBall!$B$2:$B$501,A2888,BallByBall!$P$2:$P$501,B2888))</f>
        <v>0</v>
      </c>
      <c r="N2888">
        <f>IF(A2888="","",SUMIFS(BallByBall!$X$2:$X$501,BallByBall!$B$2:$B$501,A2888,BallByBall!$P$2:$P$501,B2888))</f>
        <v>0</v>
      </c>
      <c r="O2888">
        <f>IF(A2888="","",SUMIFS(OverSummary!$G$2:$G$101,OverSummary!$A$2:$A$101,A2888,OverSummary!$D$2:$D$101,B2888))</f>
        <v>0</v>
      </c>
      <c r="P2888">
        <f>IF(A2888="","",G2888*Rules!$B$13+H2888*Rules!$B$14+I2888*Rules!$B$15)</f>
        <v>0</v>
      </c>
      <c r="Q2888">
        <f>IF(A2888="","",IF(G2888&gt;=100,Rules!$B$18,IF(G2888&gt;=50,Rules!$B$17,IF(G2888&gt;=30,Rules!$B$16,0)))+IF(AND(F2888=1,D2888&lt;&gt;"BWL",G2888=0),Rules!$B$27,0))</f>
        <v>0</v>
      </c>
      <c r="R2888">
        <f>IF(A2888="","",J2888*Rules!$B$19+O2888*Rules!$B$22)</f>
        <v>0</v>
      </c>
      <c r="S2888">
        <f>IF(A2888="","",IF(J2888&gt;=4,Rules!$B$21,IF(J2888&gt;=3,Rules!$B$20,0)))</f>
        <v>0</v>
      </c>
      <c r="T2888">
        <f>IF(A2888="","",K2888*Rules!$B$23+L2888*Rules!$B$24+M2888*Rules!$B$25+N2888*Rules!$B$26)</f>
        <v>0</v>
      </c>
      <c r="U2888">
        <f t="shared" si="45"/>
        <v>0</v>
      </c>
    </row>
    <row r="2889" spans="1:21" x14ac:dyDescent="0.2">
      <c r="A2889" t="str">
        <f>MatchSquad!A2889</f>
        <v>M058</v>
      </c>
      <c r="B2889" t="str">
        <f>MatchSquad!B2889</f>
        <v>P138</v>
      </c>
      <c r="C2889" t="str">
        <f>MatchSquad!C2889</f>
        <v>Atharva Ankolekar</v>
      </c>
      <c r="D2889" t="str">
        <f>MatchSquad!D2889</f>
        <v>AR</v>
      </c>
      <c r="E2889" t="str">
        <f>MatchSquad!E2889</f>
        <v>MI</v>
      </c>
      <c r="F2889">
        <f>MatchSquad!G2889</f>
        <v>0</v>
      </c>
      <c r="G2889">
        <f>IF(A2889="","",SUMIFS(BallByBall!$I$2:$I$501,BallByBall!$B$2:$B$501,A2889,BallByBall!$F$2:$F$501,B2889))</f>
        <v>0</v>
      </c>
      <c r="H2889">
        <f>IF(A2889="","",COUNTIFS(BallByBall!$B$2:$B$501,A2889,BallByBall!$F$2:$F$501,B2889,BallByBall!$Q$2:$Q$501,1))</f>
        <v>0</v>
      </c>
      <c r="I2889">
        <f>IF(A2889="","",COUNTIFS(BallByBall!$B$2:$B$501,A2889,BallByBall!$F$2:$F$501,B2889,BallByBall!$R$2:$R$501,1))</f>
        <v>0</v>
      </c>
      <c r="J2889">
        <f>IF(A2889="","",SUMIFS(BallByBall!$T$2:$T$501,BallByBall!$B$2:$B$501,A2889,BallByBall!$H$2:$H$501,B2889))</f>
        <v>0</v>
      </c>
      <c r="K2889">
        <f>IF(A2889="","",SUMIFS(BallByBall!$U$2:$U$501,BallByBall!$B$2:$B$501,A2889,BallByBall!$P$2:$P$501,B2889))</f>
        <v>0</v>
      </c>
      <c r="L2889">
        <f>IF(A2889="","",SUMIFS(BallByBall!$V$2:$V$501,BallByBall!$B$2:$B$501,A2889,BallByBall!$P$2:$P$501,B2889))</f>
        <v>0</v>
      </c>
      <c r="M2889">
        <f>IF(A2889="","",SUMIFS(BallByBall!$W$2:$W$501,BallByBall!$B$2:$B$501,A2889,BallByBall!$P$2:$P$501,B2889))</f>
        <v>0</v>
      </c>
      <c r="N2889">
        <f>IF(A2889="","",SUMIFS(BallByBall!$X$2:$X$501,BallByBall!$B$2:$B$501,A2889,BallByBall!$P$2:$P$501,B2889))</f>
        <v>0</v>
      </c>
      <c r="O2889">
        <f>IF(A2889="","",SUMIFS(OverSummary!$G$2:$G$101,OverSummary!$A$2:$A$101,A2889,OverSummary!$D$2:$D$101,B2889))</f>
        <v>0</v>
      </c>
      <c r="P2889">
        <f>IF(A2889="","",G2889*Rules!$B$13+H2889*Rules!$B$14+I2889*Rules!$B$15)</f>
        <v>0</v>
      </c>
      <c r="Q2889">
        <f>IF(A2889="","",IF(G2889&gt;=100,Rules!$B$18,IF(G2889&gt;=50,Rules!$B$17,IF(G2889&gt;=30,Rules!$B$16,0)))+IF(AND(F2889=1,D2889&lt;&gt;"BWL",G2889=0),Rules!$B$27,0))</f>
        <v>0</v>
      </c>
      <c r="R2889">
        <f>IF(A2889="","",J2889*Rules!$B$19+O2889*Rules!$B$22)</f>
        <v>0</v>
      </c>
      <c r="S2889">
        <f>IF(A2889="","",IF(J2889&gt;=4,Rules!$B$21,IF(J2889&gt;=3,Rules!$B$20,0)))</f>
        <v>0</v>
      </c>
      <c r="T2889">
        <f>IF(A2889="","",K2889*Rules!$B$23+L2889*Rules!$B$24+M2889*Rules!$B$25+N2889*Rules!$B$26)</f>
        <v>0</v>
      </c>
      <c r="U2889">
        <f t="shared" si="45"/>
        <v>0</v>
      </c>
    </row>
    <row r="2890" spans="1:21" x14ac:dyDescent="0.2">
      <c r="A2890" t="str">
        <f>MatchSquad!A2890</f>
        <v>M058</v>
      </c>
      <c r="B2890" t="str">
        <f>MatchSquad!B2890</f>
        <v>P139</v>
      </c>
      <c r="C2890" t="str">
        <f>MatchSquad!C2890</f>
        <v>Mayank Rawat</v>
      </c>
      <c r="D2890" t="str">
        <f>MatchSquad!D2890</f>
        <v>AR</v>
      </c>
      <c r="E2890" t="str">
        <f>MatchSquad!E2890</f>
        <v>MI</v>
      </c>
      <c r="F2890">
        <f>MatchSquad!G2890</f>
        <v>0</v>
      </c>
      <c r="G2890">
        <f>IF(A2890="","",SUMIFS(BallByBall!$I$2:$I$501,BallByBall!$B$2:$B$501,A2890,BallByBall!$F$2:$F$501,B2890))</f>
        <v>0</v>
      </c>
      <c r="H2890">
        <f>IF(A2890="","",COUNTIFS(BallByBall!$B$2:$B$501,A2890,BallByBall!$F$2:$F$501,B2890,BallByBall!$Q$2:$Q$501,1))</f>
        <v>0</v>
      </c>
      <c r="I2890">
        <f>IF(A2890="","",COUNTIFS(BallByBall!$B$2:$B$501,A2890,BallByBall!$F$2:$F$501,B2890,BallByBall!$R$2:$R$501,1))</f>
        <v>0</v>
      </c>
      <c r="J2890">
        <f>IF(A2890="","",SUMIFS(BallByBall!$T$2:$T$501,BallByBall!$B$2:$B$501,A2890,BallByBall!$H$2:$H$501,B2890))</f>
        <v>0</v>
      </c>
      <c r="K2890">
        <f>IF(A2890="","",SUMIFS(BallByBall!$U$2:$U$501,BallByBall!$B$2:$B$501,A2890,BallByBall!$P$2:$P$501,B2890))</f>
        <v>0</v>
      </c>
      <c r="L2890">
        <f>IF(A2890="","",SUMIFS(BallByBall!$V$2:$V$501,BallByBall!$B$2:$B$501,A2890,BallByBall!$P$2:$P$501,B2890))</f>
        <v>0</v>
      </c>
      <c r="M2890">
        <f>IF(A2890="","",SUMIFS(BallByBall!$W$2:$W$501,BallByBall!$B$2:$B$501,A2890,BallByBall!$P$2:$P$501,B2890))</f>
        <v>0</v>
      </c>
      <c r="N2890">
        <f>IF(A2890="","",SUMIFS(BallByBall!$X$2:$X$501,BallByBall!$B$2:$B$501,A2890,BallByBall!$P$2:$P$501,B2890))</f>
        <v>0</v>
      </c>
      <c r="O2890">
        <f>IF(A2890="","",SUMIFS(OverSummary!$G$2:$G$101,OverSummary!$A$2:$A$101,A2890,OverSummary!$D$2:$D$101,B2890))</f>
        <v>0</v>
      </c>
      <c r="P2890">
        <f>IF(A2890="","",G2890*Rules!$B$13+H2890*Rules!$B$14+I2890*Rules!$B$15)</f>
        <v>0</v>
      </c>
      <c r="Q2890">
        <f>IF(A2890="","",IF(G2890&gt;=100,Rules!$B$18,IF(G2890&gt;=50,Rules!$B$17,IF(G2890&gt;=30,Rules!$B$16,0)))+IF(AND(F2890=1,D2890&lt;&gt;"BWL",G2890=0),Rules!$B$27,0))</f>
        <v>0</v>
      </c>
      <c r="R2890">
        <f>IF(A2890="","",J2890*Rules!$B$19+O2890*Rules!$B$22)</f>
        <v>0</v>
      </c>
      <c r="S2890">
        <f>IF(A2890="","",IF(J2890&gt;=4,Rules!$B$21,IF(J2890&gt;=3,Rules!$B$20,0)))</f>
        <v>0</v>
      </c>
      <c r="T2890">
        <f>IF(A2890="","",K2890*Rules!$B$23+L2890*Rules!$B$24+M2890*Rules!$B$25+N2890*Rules!$B$26)</f>
        <v>0</v>
      </c>
      <c r="U2890">
        <f t="shared" si="45"/>
        <v>0</v>
      </c>
    </row>
    <row r="2891" spans="1:21" x14ac:dyDescent="0.2">
      <c r="A2891" t="str">
        <f>MatchSquad!A2891</f>
        <v>M058</v>
      </c>
      <c r="B2891" t="str">
        <f>MatchSquad!B2891</f>
        <v>P140</v>
      </c>
      <c r="C2891" t="str">
        <f>MatchSquad!C2891</f>
        <v>Corbin Bosch</v>
      </c>
      <c r="D2891" t="str">
        <f>MatchSquad!D2891</f>
        <v>AR</v>
      </c>
      <c r="E2891" t="str">
        <f>MatchSquad!E2891</f>
        <v>MI</v>
      </c>
      <c r="F2891">
        <f>MatchSquad!G2891</f>
        <v>0</v>
      </c>
      <c r="G2891">
        <f>IF(A2891="","",SUMIFS(BallByBall!$I$2:$I$501,BallByBall!$B$2:$B$501,A2891,BallByBall!$F$2:$F$501,B2891))</f>
        <v>0</v>
      </c>
      <c r="H2891">
        <f>IF(A2891="","",COUNTIFS(BallByBall!$B$2:$B$501,A2891,BallByBall!$F$2:$F$501,B2891,BallByBall!$Q$2:$Q$501,1))</f>
        <v>0</v>
      </c>
      <c r="I2891">
        <f>IF(A2891="","",COUNTIFS(BallByBall!$B$2:$B$501,A2891,BallByBall!$F$2:$F$501,B2891,BallByBall!$R$2:$R$501,1))</f>
        <v>0</v>
      </c>
      <c r="J2891">
        <f>IF(A2891="","",SUMIFS(BallByBall!$T$2:$T$501,BallByBall!$B$2:$B$501,A2891,BallByBall!$H$2:$H$501,B2891))</f>
        <v>0</v>
      </c>
      <c r="K2891">
        <f>IF(A2891="","",SUMIFS(BallByBall!$U$2:$U$501,BallByBall!$B$2:$B$501,A2891,BallByBall!$P$2:$P$501,B2891))</f>
        <v>0</v>
      </c>
      <c r="L2891">
        <f>IF(A2891="","",SUMIFS(BallByBall!$V$2:$V$501,BallByBall!$B$2:$B$501,A2891,BallByBall!$P$2:$P$501,B2891))</f>
        <v>0</v>
      </c>
      <c r="M2891">
        <f>IF(A2891="","",SUMIFS(BallByBall!$W$2:$W$501,BallByBall!$B$2:$B$501,A2891,BallByBall!$P$2:$P$501,B2891))</f>
        <v>0</v>
      </c>
      <c r="N2891">
        <f>IF(A2891="","",SUMIFS(BallByBall!$X$2:$X$501,BallByBall!$B$2:$B$501,A2891,BallByBall!$P$2:$P$501,B2891))</f>
        <v>0</v>
      </c>
      <c r="O2891">
        <f>IF(A2891="","",SUMIFS(OverSummary!$G$2:$G$101,OverSummary!$A$2:$A$101,A2891,OverSummary!$D$2:$D$101,B2891))</f>
        <v>0</v>
      </c>
      <c r="P2891">
        <f>IF(A2891="","",G2891*Rules!$B$13+H2891*Rules!$B$14+I2891*Rules!$B$15)</f>
        <v>0</v>
      </c>
      <c r="Q2891">
        <f>IF(A2891="","",IF(G2891&gt;=100,Rules!$B$18,IF(G2891&gt;=50,Rules!$B$17,IF(G2891&gt;=30,Rules!$B$16,0)))+IF(AND(F2891=1,D2891&lt;&gt;"BWL",G2891=0),Rules!$B$27,0))</f>
        <v>0</v>
      </c>
      <c r="R2891">
        <f>IF(A2891="","",J2891*Rules!$B$19+O2891*Rules!$B$22)</f>
        <v>0</v>
      </c>
      <c r="S2891">
        <f>IF(A2891="","",IF(J2891&gt;=4,Rules!$B$21,IF(J2891&gt;=3,Rules!$B$20,0)))</f>
        <v>0</v>
      </c>
      <c r="T2891">
        <f>IF(A2891="","",K2891*Rules!$B$23+L2891*Rules!$B$24+M2891*Rules!$B$25+N2891*Rules!$B$26)</f>
        <v>0</v>
      </c>
      <c r="U2891">
        <f t="shared" si="45"/>
        <v>0</v>
      </c>
    </row>
    <row r="2892" spans="1:21" x14ac:dyDescent="0.2">
      <c r="A2892" t="str">
        <f>MatchSquad!A2892</f>
        <v>M058</v>
      </c>
      <c r="B2892" t="str">
        <f>MatchSquad!B2892</f>
        <v>P141</v>
      </c>
      <c r="C2892" t="str">
        <f>MatchSquad!C2892</f>
        <v>Will Jacks</v>
      </c>
      <c r="D2892" t="str">
        <f>MatchSquad!D2892</f>
        <v>AR</v>
      </c>
      <c r="E2892" t="str">
        <f>MatchSquad!E2892</f>
        <v>MI</v>
      </c>
      <c r="F2892">
        <f>MatchSquad!G2892</f>
        <v>0</v>
      </c>
      <c r="G2892">
        <f>IF(A2892="","",SUMIFS(BallByBall!$I$2:$I$501,BallByBall!$B$2:$B$501,A2892,BallByBall!$F$2:$F$501,B2892))</f>
        <v>0</v>
      </c>
      <c r="H2892">
        <f>IF(A2892="","",COUNTIFS(BallByBall!$B$2:$B$501,A2892,BallByBall!$F$2:$F$501,B2892,BallByBall!$Q$2:$Q$501,1))</f>
        <v>0</v>
      </c>
      <c r="I2892">
        <f>IF(A2892="","",COUNTIFS(BallByBall!$B$2:$B$501,A2892,BallByBall!$F$2:$F$501,B2892,BallByBall!$R$2:$R$501,1))</f>
        <v>0</v>
      </c>
      <c r="J2892">
        <f>IF(A2892="","",SUMIFS(BallByBall!$T$2:$T$501,BallByBall!$B$2:$B$501,A2892,BallByBall!$H$2:$H$501,B2892))</f>
        <v>0</v>
      </c>
      <c r="K2892">
        <f>IF(A2892="","",SUMIFS(BallByBall!$U$2:$U$501,BallByBall!$B$2:$B$501,A2892,BallByBall!$P$2:$P$501,B2892))</f>
        <v>0</v>
      </c>
      <c r="L2892">
        <f>IF(A2892="","",SUMIFS(BallByBall!$V$2:$V$501,BallByBall!$B$2:$B$501,A2892,BallByBall!$P$2:$P$501,B2892))</f>
        <v>0</v>
      </c>
      <c r="M2892">
        <f>IF(A2892="","",SUMIFS(BallByBall!$W$2:$W$501,BallByBall!$B$2:$B$501,A2892,BallByBall!$P$2:$P$501,B2892))</f>
        <v>0</v>
      </c>
      <c r="N2892">
        <f>IF(A2892="","",SUMIFS(BallByBall!$X$2:$X$501,BallByBall!$B$2:$B$501,A2892,BallByBall!$P$2:$P$501,B2892))</f>
        <v>0</v>
      </c>
      <c r="O2892">
        <f>IF(A2892="","",SUMIFS(OverSummary!$G$2:$G$101,OverSummary!$A$2:$A$101,A2892,OverSummary!$D$2:$D$101,B2892))</f>
        <v>0</v>
      </c>
      <c r="P2892">
        <f>IF(A2892="","",G2892*Rules!$B$13+H2892*Rules!$B$14+I2892*Rules!$B$15)</f>
        <v>0</v>
      </c>
      <c r="Q2892">
        <f>IF(A2892="","",IF(G2892&gt;=100,Rules!$B$18,IF(G2892&gt;=50,Rules!$B$17,IF(G2892&gt;=30,Rules!$B$16,0)))+IF(AND(F2892=1,D2892&lt;&gt;"BWL",G2892=0),Rules!$B$27,0))</f>
        <v>0</v>
      </c>
      <c r="R2892">
        <f>IF(A2892="","",J2892*Rules!$B$19+O2892*Rules!$B$22)</f>
        <v>0</v>
      </c>
      <c r="S2892">
        <f>IF(A2892="","",IF(J2892&gt;=4,Rules!$B$21,IF(J2892&gt;=3,Rules!$B$20,0)))</f>
        <v>0</v>
      </c>
      <c r="T2892">
        <f>IF(A2892="","",K2892*Rules!$B$23+L2892*Rules!$B$24+M2892*Rules!$B$25+N2892*Rules!$B$26)</f>
        <v>0</v>
      </c>
      <c r="U2892">
        <f t="shared" si="45"/>
        <v>0</v>
      </c>
    </row>
    <row r="2893" spans="1:21" x14ac:dyDescent="0.2">
      <c r="A2893" t="str">
        <f>MatchSquad!A2893</f>
        <v>M058</v>
      </c>
      <c r="B2893" t="str">
        <f>MatchSquad!B2893</f>
        <v>P142</v>
      </c>
      <c r="C2893" t="str">
        <f>MatchSquad!C2893</f>
        <v>Shardul Thakur</v>
      </c>
      <c r="D2893" t="str">
        <f>MatchSquad!D2893</f>
        <v>AR</v>
      </c>
      <c r="E2893" t="str">
        <f>MatchSquad!E2893</f>
        <v>MI</v>
      </c>
      <c r="F2893">
        <f>MatchSquad!G2893</f>
        <v>0</v>
      </c>
      <c r="G2893">
        <f>IF(A2893="","",SUMIFS(BallByBall!$I$2:$I$501,BallByBall!$B$2:$B$501,A2893,BallByBall!$F$2:$F$501,B2893))</f>
        <v>0</v>
      </c>
      <c r="H2893">
        <f>IF(A2893="","",COUNTIFS(BallByBall!$B$2:$B$501,A2893,BallByBall!$F$2:$F$501,B2893,BallByBall!$Q$2:$Q$501,1))</f>
        <v>0</v>
      </c>
      <c r="I2893">
        <f>IF(A2893="","",COUNTIFS(BallByBall!$B$2:$B$501,A2893,BallByBall!$F$2:$F$501,B2893,BallByBall!$R$2:$R$501,1))</f>
        <v>0</v>
      </c>
      <c r="J2893">
        <f>IF(A2893="","",SUMIFS(BallByBall!$T$2:$T$501,BallByBall!$B$2:$B$501,A2893,BallByBall!$H$2:$H$501,B2893))</f>
        <v>0</v>
      </c>
      <c r="K2893">
        <f>IF(A2893="","",SUMIFS(BallByBall!$U$2:$U$501,BallByBall!$B$2:$B$501,A2893,BallByBall!$P$2:$P$501,B2893))</f>
        <v>0</v>
      </c>
      <c r="L2893">
        <f>IF(A2893="","",SUMIFS(BallByBall!$V$2:$V$501,BallByBall!$B$2:$B$501,A2893,BallByBall!$P$2:$P$501,B2893))</f>
        <v>0</v>
      </c>
      <c r="M2893">
        <f>IF(A2893="","",SUMIFS(BallByBall!$W$2:$W$501,BallByBall!$B$2:$B$501,A2893,BallByBall!$P$2:$P$501,B2893))</f>
        <v>0</v>
      </c>
      <c r="N2893">
        <f>IF(A2893="","",SUMIFS(BallByBall!$X$2:$X$501,BallByBall!$B$2:$B$501,A2893,BallByBall!$P$2:$P$501,B2893))</f>
        <v>0</v>
      </c>
      <c r="O2893">
        <f>IF(A2893="","",SUMIFS(OverSummary!$G$2:$G$101,OverSummary!$A$2:$A$101,A2893,OverSummary!$D$2:$D$101,B2893))</f>
        <v>0</v>
      </c>
      <c r="P2893">
        <f>IF(A2893="","",G2893*Rules!$B$13+H2893*Rules!$B$14+I2893*Rules!$B$15)</f>
        <v>0</v>
      </c>
      <c r="Q2893">
        <f>IF(A2893="","",IF(G2893&gt;=100,Rules!$B$18,IF(G2893&gt;=50,Rules!$B$17,IF(G2893&gt;=30,Rules!$B$16,0)))+IF(AND(F2893=1,D2893&lt;&gt;"BWL",G2893=0),Rules!$B$27,0))</f>
        <v>0</v>
      </c>
      <c r="R2893">
        <f>IF(A2893="","",J2893*Rules!$B$19+O2893*Rules!$B$22)</f>
        <v>0</v>
      </c>
      <c r="S2893">
        <f>IF(A2893="","",IF(J2893&gt;=4,Rules!$B$21,IF(J2893&gt;=3,Rules!$B$20,0)))</f>
        <v>0</v>
      </c>
      <c r="T2893">
        <f>IF(A2893="","",K2893*Rules!$B$23+L2893*Rules!$B$24+M2893*Rules!$B$25+N2893*Rules!$B$26)</f>
        <v>0</v>
      </c>
      <c r="U2893">
        <f t="shared" si="45"/>
        <v>0</v>
      </c>
    </row>
    <row r="2894" spans="1:21" x14ac:dyDescent="0.2">
      <c r="A2894" t="str">
        <f>MatchSquad!A2894</f>
        <v>M058</v>
      </c>
      <c r="B2894" t="str">
        <f>MatchSquad!B2894</f>
        <v>P143</v>
      </c>
      <c r="C2894" t="str">
        <f>MatchSquad!C2894</f>
        <v>Trent Boult</v>
      </c>
      <c r="D2894" t="str">
        <f>MatchSquad!D2894</f>
        <v>BWL</v>
      </c>
      <c r="E2894" t="str">
        <f>MatchSquad!E2894</f>
        <v>MI</v>
      </c>
      <c r="F2894">
        <f>MatchSquad!G2894</f>
        <v>0</v>
      </c>
      <c r="G2894">
        <f>IF(A2894="","",SUMIFS(BallByBall!$I$2:$I$501,BallByBall!$B$2:$B$501,A2894,BallByBall!$F$2:$F$501,B2894))</f>
        <v>0</v>
      </c>
      <c r="H2894">
        <f>IF(A2894="","",COUNTIFS(BallByBall!$B$2:$B$501,A2894,BallByBall!$F$2:$F$501,B2894,BallByBall!$Q$2:$Q$501,1))</f>
        <v>0</v>
      </c>
      <c r="I2894">
        <f>IF(A2894="","",COUNTIFS(BallByBall!$B$2:$B$501,A2894,BallByBall!$F$2:$F$501,B2894,BallByBall!$R$2:$R$501,1))</f>
        <v>0</v>
      </c>
      <c r="J2894">
        <f>IF(A2894="","",SUMIFS(BallByBall!$T$2:$T$501,BallByBall!$B$2:$B$501,A2894,BallByBall!$H$2:$H$501,B2894))</f>
        <v>0</v>
      </c>
      <c r="K2894">
        <f>IF(A2894="","",SUMIFS(BallByBall!$U$2:$U$501,BallByBall!$B$2:$B$501,A2894,BallByBall!$P$2:$P$501,B2894))</f>
        <v>0</v>
      </c>
      <c r="L2894">
        <f>IF(A2894="","",SUMIFS(BallByBall!$V$2:$V$501,BallByBall!$B$2:$B$501,A2894,BallByBall!$P$2:$P$501,B2894))</f>
        <v>0</v>
      </c>
      <c r="M2894">
        <f>IF(A2894="","",SUMIFS(BallByBall!$W$2:$W$501,BallByBall!$B$2:$B$501,A2894,BallByBall!$P$2:$P$501,B2894))</f>
        <v>0</v>
      </c>
      <c r="N2894">
        <f>IF(A2894="","",SUMIFS(BallByBall!$X$2:$X$501,BallByBall!$B$2:$B$501,A2894,BallByBall!$P$2:$P$501,B2894))</f>
        <v>0</v>
      </c>
      <c r="O2894">
        <f>IF(A2894="","",SUMIFS(OverSummary!$G$2:$G$101,OverSummary!$A$2:$A$101,A2894,OverSummary!$D$2:$D$101,B2894))</f>
        <v>0</v>
      </c>
      <c r="P2894">
        <f>IF(A2894="","",G2894*Rules!$B$13+H2894*Rules!$B$14+I2894*Rules!$B$15)</f>
        <v>0</v>
      </c>
      <c r="Q2894">
        <f>IF(A2894="","",IF(G2894&gt;=100,Rules!$B$18,IF(G2894&gt;=50,Rules!$B$17,IF(G2894&gt;=30,Rules!$B$16,0)))+IF(AND(F2894=1,D2894&lt;&gt;"BWL",G2894=0),Rules!$B$27,0))</f>
        <v>0</v>
      </c>
      <c r="R2894">
        <f>IF(A2894="","",J2894*Rules!$B$19+O2894*Rules!$B$22)</f>
        <v>0</v>
      </c>
      <c r="S2894">
        <f>IF(A2894="","",IF(J2894&gt;=4,Rules!$B$21,IF(J2894&gt;=3,Rules!$B$20,0)))</f>
        <v>0</v>
      </c>
      <c r="T2894">
        <f>IF(A2894="","",K2894*Rules!$B$23+L2894*Rules!$B$24+M2894*Rules!$B$25+N2894*Rules!$B$26)</f>
        <v>0</v>
      </c>
      <c r="U2894">
        <f t="shared" si="45"/>
        <v>0</v>
      </c>
    </row>
    <row r="2895" spans="1:21" x14ac:dyDescent="0.2">
      <c r="A2895" t="str">
        <f>MatchSquad!A2895</f>
        <v>M058</v>
      </c>
      <c r="B2895" t="str">
        <f>MatchSquad!B2895</f>
        <v>P144</v>
      </c>
      <c r="C2895" t="str">
        <f>MatchSquad!C2895</f>
        <v>Mayank Markande</v>
      </c>
      <c r="D2895" t="str">
        <f>MatchSquad!D2895</f>
        <v>BWL</v>
      </c>
      <c r="E2895" t="str">
        <f>MatchSquad!E2895</f>
        <v>MI</v>
      </c>
      <c r="F2895">
        <f>MatchSquad!G2895</f>
        <v>0</v>
      </c>
      <c r="G2895">
        <f>IF(A2895="","",SUMIFS(BallByBall!$I$2:$I$501,BallByBall!$B$2:$B$501,A2895,BallByBall!$F$2:$F$501,B2895))</f>
        <v>0</v>
      </c>
      <c r="H2895">
        <f>IF(A2895="","",COUNTIFS(BallByBall!$B$2:$B$501,A2895,BallByBall!$F$2:$F$501,B2895,BallByBall!$Q$2:$Q$501,1))</f>
        <v>0</v>
      </c>
      <c r="I2895">
        <f>IF(A2895="","",COUNTIFS(BallByBall!$B$2:$B$501,A2895,BallByBall!$F$2:$F$501,B2895,BallByBall!$R$2:$R$501,1))</f>
        <v>0</v>
      </c>
      <c r="J2895">
        <f>IF(A2895="","",SUMIFS(BallByBall!$T$2:$T$501,BallByBall!$B$2:$B$501,A2895,BallByBall!$H$2:$H$501,B2895))</f>
        <v>0</v>
      </c>
      <c r="K2895">
        <f>IF(A2895="","",SUMIFS(BallByBall!$U$2:$U$501,BallByBall!$B$2:$B$501,A2895,BallByBall!$P$2:$P$501,B2895))</f>
        <v>0</v>
      </c>
      <c r="L2895">
        <f>IF(A2895="","",SUMIFS(BallByBall!$V$2:$V$501,BallByBall!$B$2:$B$501,A2895,BallByBall!$P$2:$P$501,B2895))</f>
        <v>0</v>
      </c>
      <c r="M2895">
        <f>IF(A2895="","",SUMIFS(BallByBall!$W$2:$W$501,BallByBall!$B$2:$B$501,A2895,BallByBall!$P$2:$P$501,B2895))</f>
        <v>0</v>
      </c>
      <c r="N2895">
        <f>IF(A2895="","",SUMIFS(BallByBall!$X$2:$X$501,BallByBall!$B$2:$B$501,A2895,BallByBall!$P$2:$P$501,B2895))</f>
        <v>0</v>
      </c>
      <c r="O2895">
        <f>IF(A2895="","",SUMIFS(OverSummary!$G$2:$G$101,OverSummary!$A$2:$A$101,A2895,OverSummary!$D$2:$D$101,B2895))</f>
        <v>0</v>
      </c>
      <c r="P2895">
        <f>IF(A2895="","",G2895*Rules!$B$13+H2895*Rules!$B$14+I2895*Rules!$B$15)</f>
        <v>0</v>
      </c>
      <c r="Q2895">
        <f>IF(A2895="","",IF(G2895&gt;=100,Rules!$B$18,IF(G2895&gt;=50,Rules!$B$17,IF(G2895&gt;=30,Rules!$B$16,0)))+IF(AND(F2895=1,D2895&lt;&gt;"BWL",G2895=0),Rules!$B$27,0))</f>
        <v>0</v>
      </c>
      <c r="R2895">
        <f>IF(A2895="","",J2895*Rules!$B$19+O2895*Rules!$B$22)</f>
        <v>0</v>
      </c>
      <c r="S2895">
        <f>IF(A2895="","",IF(J2895&gt;=4,Rules!$B$21,IF(J2895&gt;=3,Rules!$B$20,0)))</f>
        <v>0</v>
      </c>
      <c r="T2895">
        <f>IF(A2895="","",K2895*Rules!$B$23+L2895*Rules!$B$24+M2895*Rules!$B$25+N2895*Rules!$B$26)</f>
        <v>0</v>
      </c>
      <c r="U2895">
        <f t="shared" si="45"/>
        <v>0</v>
      </c>
    </row>
    <row r="2896" spans="1:21" x14ac:dyDescent="0.2">
      <c r="A2896" t="str">
        <f>MatchSquad!A2896</f>
        <v>M058</v>
      </c>
      <c r="B2896" t="str">
        <f>MatchSquad!B2896</f>
        <v>P145</v>
      </c>
      <c r="C2896" t="str">
        <f>MatchSquad!C2896</f>
        <v>Deepak Chahar</v>
      </c>
      <c r="D2896" t="str">
        <f>MatchSquad!D2896</f>
        <v>BWL</v>
      </c>
      <c r="E2896" t="str">
        <f>MatchSquad!E2896</f>
        <v>MI</v>
      </c>
      <c r="F2896">
        <f>MatchSquad!G2896</f>
        <v>0</v>
      </c>
      <c r="G2896">
        <f>IF(A2896="","",SUMIFS(BallByBall!$I$2:$I$501,BallByBall!$B$2:$B$501,A2896,BallByBall!$F$2:$F$501,B2896))</f>
        <v>0</v>
      </c>
      <c r="H2896">
        <f>IF(A2896="","",COUNTIFS(BallByBall!$B$2:$B$501,A2896,BallByBall!$F$2:$F$501,B2896,BallByBall!$Q$2:$Q$501,1))</f>
        <v>0</v>
      </c>
      <c r="I2896">
        <f>IF(A2896="","",COUNTIFS(BallByBall!$B$2:$B$501,A2896,BallByBall!$F$2:$F$501,B2896,BallByBall!$R$2:$R$501,1))</f>
        <v>0</v>
      </c>
      <c r="J2896">
        <f>IF(A2896="","",SUMIFS(BallByBall!$T$2:$T$501,BallByBall!$B$2:$B$501,A2896,BallByBall!$H$2:$H$501,B2896))</f>
        <v>0</v>
      </c>
      <c r="K2896">
        <f>IF(A2896="","",SUMIFS(BallByBall!$U$2:$U$501,BallByBall!$B$2:$B$501,A2896,BallByBall!$P$2:$P$501,B2896))</f>
        <v>0</v>
      </c>
      <c r="L2896">
        <f>IF(A2896="","",SUMIFS(BallByBall!$V$2:$V$501,BallByBall!$B$2:$B$501,A2896,BallByBall!$P$2:$P$501,B2896))</f>
        <v>0</v>
      </c>
      <c r="M2896">
        <f>IF(A2896="","",SUMIFS(BallByBall!$W$2:$W$501,BallByBall!$B$2:$B$501,A2896,BallByBall!$P$2:$P$501,B2896))</f>
        <v>0</v>
      </c>
      <c r="N2896">
        <f>IF(A2896="","",SUMIFS(BallByBall!$X$2:$X$501,BallByBall!$B$2:$B$501,A2896,BallByBall!$P$2:$P$501,B2896))</f>
        <v>0</v>
      </c>
      <c r="O2896">
        <f>IF(A2896="","",SUMIFS(OverSummary!$G$2:$G$101,OverSummary!$A$2:$A$101,A2896,OverSummary!$D$2:$D$101,B2896))</f>
        <v>0</v>
      </c>
      <c r="P2896">
        <f>IF(A2896="","",G2896*Rules!$B$13+H2896*Rules!$B$14+I2896*Rules!$B$15)</f>
        <v>0</v>
      </c>
      <c r="Q2896">
        <f>IF(A2896="","",IF(G2896&gt;=100,Rules!$B$18,IF(G2896&gt;=50,Rules!$B$17,IF(G2896&gt;=30,Rules!$B$16,0)))+IF(AND(F2896=1,D2896&lt;&gt;"BWL",G2896=0),Rules!$B$27,0))</f>
        <v>0</v>
      </c>
      <c r="R2896">
        <f>IF(A2896="","",J2896*Rules!$B$19+O2896*Rules!$B$22)</f>
        <v>0</v>
      </c>
      <c r="S2896">
        <f>IF(A2896="","",IF(J2896&gt;=4,Rules!$B$21,IF(J2896&gt;=3,Rules!$B$20,0)))</f>
        <v>0</v>
      </c>
      <c r="T2896">
        <f>IF(A2896="","",K2896*Rules!$B$23+L2896*Rules!$B$24+M2896*Rules!$B$25+N2896*Rules!$B$26)</f>
        <v>0</v>
      </c>
      <c r="U2896">
        <f t="shared" si="45"/>
        <v>0</v>
      </c>
    </row>
    <row r="2897" spans="1:21" x14ac:dyDescent="0.2">
      <c r="A2897" t="str">
        <f>MatchSquad!A2897</f>
        <v>M058</v>
      </c>
      <c r="B2897" t="str">
        <f>MatchSquad!B2897</f>
        <v>P146</v>
      </c>
      <c r="C2897" t="str">
        <f>MatchSquad!C2897</f>
        <v>Ashwani Kumar</v>
      </c>
      <c r="D2897" t="str">
        <f>MatchSquad!D2897</f>
        <v>BWL</v>
      </c>
      <c r="E2897" t="str">
        <f>MatchSquad!E2897</f>
        <v>MI</v>
      </c>
      <c r="F2897">
        <f>MatchSquad!G2897</f>
        <v>0</v>
      </c>
      <c r="G2897">
        <f>IF(A2897="","",SUMIFS(BallByBall!$I$2:$I$501,BallByBall!$B$2:$B$501,A2897,BallByBall!$F$2:$F$501,B2897))</f>
        <v>0</v>
      </c>
      <c r="H2897">
        <f>IF(A2897="","",COUNTIFS(BallByBall!$B$2:$B$501,A2897,BallByBall!$F$2:$F$501,B2897,BallByBall!$Q$2:$Q$501,1))</f>
        <v>0</v>
      </c>
      <c r="I2897">
        <f>IF(A2897="","",COUNTIFS(BallByBall!$B$2:$B$501,A2897,BallByBall!$F$2:$F$501,B2897,BallByBall!$R$2:$R$501,1))</f>
        <v>0</v>
      </c>
      <c r="J2897">
        <f>IF(A2897="","",SUMIFS(BallByBall!$T$2:$T$501,BallByBall!$B$2:$B$501,A2897,BallByBall!$H$2:$H$501,B2897))</f>
        <v>0</v>
      </c>
      <c r="K2897">
        <f>IF(A2897="","",SUMIFS(BallByBall!$U$2:$U$501,BallByBall!$B$2:$B$501,A2897,BallByBall!$P$2:$P$501,B2897))</f>
        <v>0</v>
      </c>
      <c r="L2897">
        <f>IF(A2897="","",SUMIFS(BallByBall!$V$2:$V$501,BallByBall!$B$2:$B$501,A2897,BallByBall!$P$2:$P$501,B2897))</f>
        <v>0</v>
      </c>
      <c r="M2897">
        <f>IF(A2897="","",SUMIFS(BallByBall!$W$2:$W$501,BallByBall!$B$2:$B$501,A2897,BallByBall!$P$2:$P$501,B2897))</f>
        <v>0</v>
      </c>
      <c r="N2897">
        <f>IF(A2897="","",SUMIFS(BallByBall!$X$2:$X$501,BallByBall!$B$2:$B$501,A2897,BallByBall!$P$2:$P$501,B2897))</f>
        <v>0</v>
      </c>
      <c r="O2897">
        <f>IF(A2897="","",SUMIFS(OverSummary!$G$2:$G$101,OverSummary!$A$2:$A$101,A2897,OverSummary!$D$2:$D$101,B2897))</f>
        <v>0</v>
      </c>
      <c r="P2897">
        <f>IF(A2897="","",G2897*Rules!$B$13+H2897*Rules!$B$14+I2897*Rules!$B$15)</f>
        <v>0</v>
      </c>
      <c r="Q2897">
        <f>IF(A2897="","",IF(G2897&gt;=100,Rules!$B$18,IF(G2897&gt;=50,Rules!$B$17,IF(G2897&gt;=30,Rules!$B$16,0)))+IF(AND(F2897=1,D2897&lt;&gt;"BWL",G2897=0),Rules!$B$27,0))</f>
        <v>0</v>
      </c>
      <c r="R2897">
        <f>IF(A2897="","",J2897*Rules!$B$19+O2897*Rules!$B$22)</f>
        <v>0</v>
      </c>
      <c r="S2897">
        <f>IF(A2897="","",IF(J2897&gt;=4,Rules!$B$21,IF(J2897&gt;=3,Rules!$B$20,0)))</f>
        <v>0</v>
      </c>
      <c r="T2897">
        <f>IF(A2897="","",K2897*Rules!$B$23+L2897*Rules!$B$24+M2897*Rules!$B$25+N2897*Rules!$B$26)</f>
        <v>0</v>
      </c>
      <c r="U2897">
        <f t="shared" si="45"/>
        <v>0</v>
      </c>
    </row>
    <row r="2898" spans="1:21" x14ac:dyDescent="0.2">
      <c r="A2898" t="str">
        <f>MatchSquad!A2898</f>
        <v>M058</v>
      </c>
      <c r="B2898" t="str">
        <f>MatchSquad!B2898</f>
        <v>P147</v>
      </c>
      <c r="C2898" t="str">
        <f>MatchSquad!C2898</f>
        <v>Raghu Sharma</v>
      </c>
      <c r="D2898" t="str">
        <f>MatchSquad!D2898</f>
        <v>BWL</v>
      </c>
      <c r="E2898" t="str">
        <f>MatchSquad!E2898</f>
        <v>MI</v>
      </c>
      <c r="F2898">
        <f>MatchSquad!G2898</f>
        <v>0</v>
      </c>
      <c r="G2898">
        <f>IF(A2898="","",SUMIFS(BallByBall!$I$2:$I$501,BallByBall!$B$2:$B$501,A2898,BallByBall!$F$2:$F$501,B2898))</f>
        <v>0</v>
      </c>
      <c r="H2898">
        <f>IF(A2898="","",COUNTIFS(BallByBall!$B$2:$B$501,A2898,BallByBall!$F$2:$F$501,B2898,BallByBall!$Q$2:$Q$501,1))</f>
        <v>0</v>
      </c>
      <c r="I2898">
        <f>IF(A2898="","",COUNTIFS(BallByBall!$B$2:$B$501,A2898,BallByBall!$F$2:$F$501,B2898,BallByBall!$R$2:$R$501,1))</f>
        <v>0</v>
      </c>
      <c r="J2898">
        <f>IF(A2898="","",SUMIFS(BallByBall!$T$2:$T$501,BallByBall!$B$2:$B$501,A2898,BallByBall!$H$2:$H$501,B2898))</f>
        <v>0</v>
      </c>
      <c r="K2898">
        <f>IF(A2898="","",SUMIFS(BallByBall!$U$2:$U$501,BallByBall!$B$2:$B$501,A2898,BallByBall!$P$2:$P$501,B2898))</f>
        <v>0</v>
      </c>
      <c r="L2898">
        <f>IF(A2898="","",SUMIFS(BallByBall!$V$2:$V$501,BallByBall!$B$2:$B$501,A2898,BallByBall!$P$2:$P$501,B2898))</f>
        <v>0</v>
      </c>
      <c r="M2898">
        <f>IF(A2898="","",SUMIFS(BallByBall!$W$2:$W$501,BallByBall!$B$2:$B$501,A2898,BallByBall!$P$2:$P$501,B2898))</f>
        <v>0</v>
      </c>
      <c r="N2898">
        <f>IF(A2898="","",SUMIFS(BallByBall!$X$2:$X$501,BallByBall!$B$2:$B$501,A2898,BallByBall!$P$2:$P$501,B2898))</f>
        <v>0</v>
      </c>
      <c r="O2898">
        <f>IF(A2898="","",SUMIFS(OverSummary!$G$2:$G$101,OverSummary!$A$2:$A$101,A2898,OverSummary!$D$2:$D$101,B2898))</f>
        <v>0</v>
      </c>
      <c r="P2898">
        <f>IF(A2898="","",G2898*Rules!$B$13+H2898*Rules!$B$14+I2898*Rules!$B$15)</f>
        <v>0</v>
      </c>
      <c r="Q2898">
        <f>IF(A2898="","",IF(G2898&gt;=100,Rules!$B$18,IF(G2898&gt;=50,Rules!$B$17,IF(G2898&gt;=30,Rules!$B$16,0)))+IF(AND(F2898=1,D2898&lt;&gt;"BWL",G2898=0),Rules!$B$27,0))</f>
        <v>0</v>
      </c>
      <c r="R2898">
        <f>IF(A2898="","",J2898*Rules!$B$19+O2898*Rules!$B$22)</f>
        <v>0</v>
      </c>
      <c r="S2898">
        <f>IF(A2898="","",IF(J2898&gt;=4,Rules!$B$21,IF(J2898&gt;=3,Rules!$B$20,0)))</f>
        <v>0</v>
      </c>
      <c r="T2898">
        <f>IF(A2898="","",K2898*Rules!$B$23+L2898*Rules!$B$24+M2898*Rules!$B$25+N2898*Rules!$B$26)</f>
        <v>0</v>
      </c>
      <c r="U2898">
        <f t="shared" si="45"/>
        <v>0</v>
      </c>
    </row>
    <row r="2899" spans="1:21" x14ac:dyDescent="0.2">
      <c r="A2899" t="str">
        <f>MatchSquad!A2899</f>
        <v>M058</v>
      </c>
      <c r="B2899" t="str">
        <f>MatchSquad!B2899</f>
        <v>P148</v>
      </c>
      <c r="C2899" t="str">
        <f>MatchSquad!C2899</f>
        <v>Mohammad Izhar</v>
      </c>
      <c r="D2899" t="str">
        <f>MatchSquad!D2899</f>
        <v>BWL</v>
      </c>
      <c r="E2899" t="str">
        <f>MatchSquad!E2899</f>
        <v>MI</v>
      </c>
      <c r="F2899">
        <f>MatchSquad!G2899</f>
        <v>0</v>
      </c>
      <c r="G2899">
        <f>IF(A2899="","",SUMIFS(BallByBall!$I$2:$I$501,BallByBall!$B$2:$B$501,A2899,BallByBall!$F$2:$F$501,B2899))</f>
        <v>0</v>
      </c>
      <c r="H2899">
        <f>IF(A2899="","",COUNTIFS(BallByBall!$B$2:$B$501,A2899,BallByBall!$F$2:$F$501,B2899,BallByBall!$Q$2:$Q$501,1))</f>
        <v>0</v>
      </c>
      <c r="I2899">
        <f>IF(A2899="","",COUNTIFS(BallByBall!$B$2:$B$501,A2899,BallByBall!$F$2:$F$501,B2899,BallByBall!$R$2:$R$501,1))</f>
        <v>0</v>
      </c>
      <c r="J2899">
        <f>IF(A2899="","",SUMIFS(BallByBall!$T$2:$T$501,BallByBall!$B$2:$B$501,A2899,BallByBall!$H$2:$H$501,B2899))</f>
        <v>0</v>
      </c>
      <c r="K2899">
        <f>IF(A2899="","",SUMIFS(BallByBall!$U$2:$U$501,BallByBall!$B$2:$B$501,A2899,BallByBall!$P$2:$P$501,B2899))</f>
        <v>0</v>
      </c>
      <c r="L2899">
        <f>IF(A2899="","",SUMIFS(BallByBall!$V$2:$V$501,BallByBall!$B$2:$B$501,A2899,BallByBall!$P$2:$P$501,B2899))</f>
        <v>0</v>
      </c>
      <c r="M2899">
        <f>IF(A2899="","",SUMIFS(BallByBall!$W$2:$W$501,BallByBall!$B$2:$B$501,A2899,BallByBall!$P$2:$P$501,B2899))</f>
        <v>0</v>
      </c>
      <c r="N2899">
        <f>IF(A2899="","",SUMIFS(BallByBall!$X$2:$X$501,BallByBall!$B$2:$B$501,A2899,BallByBall!$P$2:$P$501,B2899))</f>
        <v>0</v>
      </c>
      <c r="O2899">
        <f>IF(A2899="","",SUMIFS(OverSummary!$G$2:$G$101,OverSummary!$A$2:$A$101,A2899,OverSummary!$D$2:$D$101,B2899))</f>
        <v>0</v>
      </c>
      <c r="P2899">
        <f>IF(A2899="","",G2899*Rules!$B$13+H2899*Rules!$B$14+I2899*Rules!$B$15)</f>
        <v>0</v>
      </c>
      <c r="Q2899">
        <f>IF(A2899="","",IF(G2899&gt;=100,Rules!$B$18,IF(G2899&gt;=50,Rules!$B$17,IF(G2899&gt;=30,Rules!$B$16,0)))+IF(AND(F2899=1,D2899&lt;&gt;"BWL",G2899=0),Rules!$B$27,0))</f>
        <v>0</v>
      </c>
      <c r="R2899">
        <f>IF(A2899="","",J2899*Rules!$B$19+O2899*Rules!$B$22)</f>
        <v>0</v>
      </c>
      <c r="S2899">
        <f>IF(A2899="","",IF(J2899&gt;=4,Rules!$B$21,IF(J2899&gt;=3,Rules!$B$20,0)))</f>
        <v>0</v>
      </c>
      <c r="T2899">
        <f>IF(A2899="","",K2899*Rules!$B$23+L2899*Rules!$B$24+M2899*Rules!$B$25+N2899*Rules!$B$26)</f>
        <v>0</v>
      </c>
      <c r="U2899">
        <f t="shared" si="45"/>
        <v>0</v>
      </c>
    </row>
    <row r="2900" spans="1:21" x14ac:dyDescent="0.2">
      <c r="A2900" t="str">
        <f>MatchSquad!A2900</f>
        <v>M058</v>
      </c>
      <c r="B2900" t="str">
        <f>MatchSquad!B2900</f>
        <v>P149</v>
      </c>
      <c r="C2900" t="str">
        <f>MatchSquad!C2900</f>
        <v>Allah Ghazanfar</v>
      </c>
      <c r="D2900" t="str">
        <f>MatchSquad!D2900</f>
        <v>BWL</v>
      </c>
      <c r="E2900" t="str">
        <f>MatchSquad!E2900</f>
        <v>MI</v>
      </c>
      <c r="F2900">
        <f>MatchSquad!G2900</f>
        <v>0</v>
      </c>
      <c r="G2900">
        <f>IF(A2900="","",SUMIFS(BallByBall!$I$2:$I$501,BallByBall!$B$2:$B$501,A2900,BallByBall!$F$2:$F$501,B2900))</f>
        <v>0</v>
      </c>
      <c r="H2900">
        <f>IF(A2900="","",COUNTIFS(BallByBall!$B$2:$B$501,A2900,BallByBall!$F$2:$F$501,B2900,BallByBall!$Q$2:$Q$501,1))</f>
        <v>0</v>
      </c>
      <c r="I2900">
        <f>IF(A2900="","",COUNTIFS(BallByBall!$B$2:$B$501,A2900,BallByBall!$F$2:$F$501,B2900,BallByBall!$R$2:$R$501,1))</f>
        <v>0</v>
      </c>
      <c r="J2900">
        <f>IF(A2900="","",SUMIFS(BallByBall!$T$2:$T$501,BallByBall!$B$2:$B$501,A2900,BallByBall!$H$2:$H$501,B2900))</f>
        <v>0</v>
      </c>
      <c r="K2900">
        <f>IF(A2900="","",SUMIFS(BallByBall!$U$2:$U$501,BallByBall!$B$2:$B$501,A2900,BallByBall!$P$2:$P$501,B2900))</f>
        <v>0</v>
      </c>
      <c r="L2900">
        <f>IF(A2900="","",SUMIFS(BallByBall!$V$2:$V$501,BallByBall!$B$2:$B$501,A2900,BallByBall!$P$2:$P$501,B2900))</f>
        <v>0</v>
      </c>
      <c r="M2900">
        <f>IF(A2900="","",SUMIFS(BallByBall!$W$2:$W$501,BallByBall!$B$2:$B$501,A2900,BallByBall!$P$2:$P$501,B2900))</f>
        <v>0</v>
      </c>
      <c r="N2900">
        <f>IF(A2900="","",SUMIFS(BallByBall!$X$2:$X$501,BallByBall!$B$2:$B$501,A2900,BallByBall!$P$2:$P$501,B2900))</f>
        <v>0</v>
      </c>
      <c r="O2900">
        <f>IF(A2900="","",SUMIFS(OverSummary!$G$2:$G$101,OverSummary!$A$2:$A$101,A2900,OverSummary!$D$2:$D$101,B2900))</f>
        <v>0</v>
      </c>
      <c r="P2900">
        <f>IF(A2900="","",G2900*Rules!$B$13+H2900*Rules!$B$14+I2900*Rules!$B$15)</f>
        <v>0</v>
      </c>
      <c r="Q2900">
        <f>IF(A2900="","",IF(G2900&gt;=100,Rules!$B$18,IF(G2900&gt;=50,Rules!$B$17,IF(G2900&gt;=30,Rules!$B$16,0)))+IF(AND(F2900=1,D2900&lt;&gt;"BWL",G2900=0),Rules!$B$27,0))</f>
        <v>0</v>
      </c>
      <c r="R2900">
        <f>IF(A2900="","",J2900*Rules!$B$19+O2900*Rules!$B$22)</f>
        <v>0</v>
      </c>
      <c r="S2900">
        <f>IF(A2900="","",IF(J2900&gt;=4,Rules!$B$21,IF(J2900&gt;=3,Rules!$B$20,0)))</f>
        <v>0</v>
      </c>
      <c r="T2900">
        <f>IF(A2900="","",K2900*Rules!$B$23+L2900*Rules!$B$24+M2900*Rules!$B$25+N2900*Rules!$B$26)</f>
        <v>0</v>
      </c>
      <c r="U2900">
        <f t="shared" si="45"/>
        <v>0</v>
      </c>
    </row>
    <row r="2901" spans="1:21" x14ac:dyDescent="0.2">
      <c r="A2901" t="str">
        <f>MatchSquad!A2901</f>
        <v>M058</v>
      </c>
      <c r="B2901" t="str">
        <f>MatchSquad!B2901</f>
        <v>P150</v>
      </c>
      <c r="C2901" t="str">
        <f>MatchSquad!C2901</f>
        <v>Jasprit Bumrah</v>
      </c>
      <c r="D2901" t="str">
        <f>MatchSquad!D2901</f>
        <v>BWL</v>
      </c>
      <c r="E2901" t="str">
        <f>MatchSquad!E2901</f>
        <v>MI</v>
      </c>
      <c r="F2901">
        <f>MatchSquad!G2901</f>
        <v>0</v>
      </c>
      <c r="G2901">
        <f>IF(A2901="","",SUMIFS(BallByBall!$I$2:$I$501,BallByBall!$B$2:$B$501,A2901,BallByBall!$F$2:$F$501,B2901))</f>
        <v>0</v>
      </c>
      <c r="H2901">
        <f>IF(A2901="","",COUNTIFS(BallByBall!$B$2:$B$501,A2901,BallByBall!$F$2:$F$501,B2901,BallByBall!$Q$2:$Q$501,1))</f>
        <v>0</v>
      </c>
      <c r="I2901">
        <f>IF(A2901="","",COUNTIFS(BallByBall!$B$2:$B$501,A2901,BallByBall!$F$2:$F$501,B2901,BallByBall!$R$2:$R$501,1))</f>
        <v>0</v>
      </c>
      <c r="J2901">
        <f>IF(A2901="","",SUMIFS(BallByBall!$T$2:$T$501,BallByBall!$B$2:$B$501,A2901,BallByBall!$H$2:$H$501,B2901))</f>
        <v>0</v>
      </c>
      <c r="K2901">
        <f>IF(A2901="","",SUMIFS(BallByBall!$U$2:$U$501,BallByBall!$B$2:$B$501,A2901,BallByBall!$P$2:$P$501,B2901))</f>
        <v>0</v>
      </c>
      <c r="L2901">
        <f>IF(A2901="","",SUMIFS(BallByBall!$V$2:$V$501,BallByBall!$B$2:$B$501,A2901,BallByBall!$P$2:$P$501,B2901))</f>
        <v>0</v>
      </c>
      <c r="M2901">
        <f>IF(A2901="","",SUMIFS(BallByBall!$W$2:$W$501,BallByBall!$B$2:$B$501,A2901,BallByBall!$P$2:$P$501,B2901))</f>
        <v>0</v>
      </c>
      <c r="N2901">
        <f>IF(A2901="","",SUMIFS(BallByBall!$X$2:$X$501,BallByBall!$B$2:$B$501,A2901,BallByBall!$P$2:$P$501,B2901))</f>
        <v>0</v>
      </c>
      <c r="O2901">
        <f>IF(A2901="","",SUMIFS(OverSummary!$G$2:$G$101,OverSummary!$A$2:$A$101,A2901,OverSummary!$D$2:$D$101,B2901))</f>
        <v>0</v>
      </c>
      <c r="P2901">
        <f>IF(A2901="","",G2901*Rules!$B$13+H2901*Rules!$B$14+I2901*Rules!$B$15)</f>
        <v>0</v>
      </c>
      <c r="Q2901">
        <f>IF(A2901="","",IF(G2901&gt;=100,Rules!$B$18,IF(G2901&gt;=50,Rules!$B$17,IF(G2901&gt;=30,Rules!$B$16,0)))+IF(AND(F2901=1,D2901&lt;&gt;"BWL",G2901=0),Rules!$B$27,0))</f>
        <v>0</v>
      </c>
      <c r="R2901">
        <f>IF(A2901="","",J2901*Rules!$B$19+O2901*Rules!$B$22)</f>
        <v>0</v>
      </c>
      <c r="S2901">
        <f>IF(A2901="","",IF(J2901&gt;=4,Rules!$B$21,IF(J2901&gt;=3,Rules!$B$20,0)))</f>
        <v>0</v>
      </c>
      <c r="T2901">
        <f>IF(A2901="","",K2901*Rules!$B$23+L2901*Rules!$B$24+M2901*Rules!$B$25+N2901*Rules!$B$26)</f>
        <v>0</v>
      </c>
      <c r="U2901">
        <f t="shared" si="45"/>
        <v>0</v>
      </c>
    </row>
    <row r="2902" spans="1:21" x14ac:dyDescent="0.2">
      <c r="A2902" t="str">
        <f>MatchSquad!A2902</f>
        <v>M059</v>
      </c>
      <c r="B2902" t="str">
        <f>MatchSquad!B2902</f>
        <v>P101</v>
      </c>
      <c r="C2902" t="str">
        <f>MatchSquad!C2902</f>
        <v>Rishabh Pant</v>
      </c>
      <c r="D2902" t="str">
        <f>MatchSquad!D2902</f>
        <v>WK</v>
      </c>
      <c r="E2902" t="str">
        <f>MatchSquad!E2902</f>
        <v>LSG</v>
      </c>
      <c r="F2902">
        <f>MatchSquad!G2902</f>
        <v>0</v>
      </c>
      <c r="G2902">
        <f>IF(A2902="","",SUMIFS(BallByBall!$I$2:$I$501,BallByBall!$B$2:$B$501,A2902,BallByBall!$F$2:$F$501,B2902))</f>
        <v>0</v>
      </c>
      <c r="H2902">
        <f>IF(A2902="","",COUNTIFS(BallByBall!$B$2:$B$501,A2902,BallByBall!$F$2:$F$501,B2902,BallByBall!$Q$2:$Q$501,1))</f>
        <v>0</v>
      </c>
      <c r="I2902">
        <f>IF(A2902="","",COUNTIFS(BallByBall!$B$2:$B$501,A2902,BallByBall!$F$2:$F$501,B2902,BallByBall!$R$2:$R$501,1))</f>
        <v>0</v>
      </c>
      <c r="J2902">
        <f>IF(A2902="","",SUMIFS(BallByBall!$T$2:$T$501,BallByBall!$B$2:$B$501,A2902,BallByBall!$H$2:$H$501,B2902))</f>
        <v>0</v>
      </c>
      <c r="K2902">
        <f>IF(A2902="","",SUMIFS(BallByBall!$U$2:$U$501,BallByBall!$B$2:$B$501,A2902,BallByBall!$P$2:$P$501,B2902))</f>
        <v>0</v>
      </c>
      <c r="L2902">
        <f>IF(A2902="","",SUMIFS(BallByBall!$V$2:$V$501,BallByBall!$B$2:$B$501,A2902,BallByBall!$P$2:$P$501,B2902))</f>
        <v>0</v>
      </c>
      <c r="M2902">
        <f>IF(A2902="","",SUMIFS(BallByBall!$W$2:$W$501,BallByBall!$B$2:$B$501,A2902,BallByBall!$P$2:$P$501,B2902))</f>
        <v>0</v>
      </c>
      <c r="N2902">
        <f>IF(A2902="","",SUMIFS(BallByBall!$X$2:$X$501,BallByBall!$B$2:$B$501,A2902,BallByBall!$P$2:$P$501,B2902))</f>
        <v>0</v>
      </c>
      <c r="O2902">
        <f>IF(A2902="","",SUMIFS(OverSummary!$G$2:$G$101,OverSummary!$A$2:$A$101,A2902,OverSummary!$D$2:$D$101,B2902))</f>
        <v>0</v>
      </c>
      <c r="P2902">
        <f>IF(A2902="","",G2902*Rules!$B$13+H2902*Rules!$B$14+I2902*Rules!$B$15)</f>
        <v>0</v>
      </c>
      <c r="Q2902">
        <f>IF(A2902="","",IF(G2902&gt;=100,Rules!$B$18,IF(G2902&gt;=50,Rules!$B$17,IF(G2902&gt;=30,Rules!$B$16,0)))+IF(AND(F2902=1,D2902&lt;&gt;"BWL",G2902=0),Rules!$B$27,0))</f>
        <v>0</v>
      </c>
      <c r="R2902">
        <f>IF(A2902="","",J2902*Rules!$B$19+O2902*Rules!$B$22)</f>
        <v>0</v>
      </c>
      <c r="S2902">
        <f>IF(A2902="","",IF(J2902&gt;=4,Rules!$B$21,IF(J2902&gt;=3,Rules!$B$20,0)))</f>
        <v>0</v>
      </c>
      <c r="T2902">
        <f>IF(A2902="","",K2902*Rules!$B$23+L2902*Rules!$B$24+M2902*Rules!$B$25+N2902*Rules!$B$26)</f>
        <v>0</v>
      </c>
      <c r="U2902">
        <f t="shared" si="45"/>
        <v>0</v>
      </c>
    </row>
    <row r="2903" spans="1:21" x14ac:dyDescent="0.2">
      <c r="A2903" t="str">
        <f>MatchSquad!A2903</f>
        <v>M059</v>
      </c>
      <c r="B2903" t="str">
        <f>MatchSquad!B2903</f>
        <v>P102</v>
      </c>
      <c r="C2903" t="str">
        <f>MatchSquad!C2903</f>
        <v>Aiden Markram</v>
      </c>
      <c r="D2903" t="str">
        <f>MatchSquad!D2903</f>
        <v>BAT</v>
      </c>
      <c r="E2903" t="str">
        <f>MatchSquad!E2903</f>
        <v>LSG</v>
      </c>
      <c r="F2903">
        <f>MatchSquad!G2903</f>
        <v>0</v>
      </c>
      <c r="G2903">
        <f>IF(A2903="","",SUMIFS(BallByBall!$I$2:$I$501,BallByBall!$B$2:$B$501,A2903,BallByBall!$F$2:$F$501,B2903))</f>
        <v>0</v>
      </c>
      <c r="H2903">
        <f>IF(A2903="","",COUNTIFS(BallByBall!$B$2:$B$501,A2903,BallByBall!$F$2:$F$501,B2903,BallByBall!$Q$2:$Q$501,1))</f>
        <v>0</v>
      </c>
      <c r="I2903">
        <f>IF(A2903="","",COUNTIFS(BallByBall!$B$2:$B$501,A2903,BallByBall!$F$2:$F$501,B2903,BallByBall!$R$2:$R$501,1))</f>
        <v>0</v>
      </c>
      <c r="J2903">
        <f>IF(A2903="","",SUMIFS(BallByBall!$T$2:$T$501,BallByBall!$B$2:$B$501,A2903,BallByBall!$H$2:$H$501,B2903))</f>
        <v>0</v>
      </c>
      <c r="K2903">
        <f>IF(A2903="","",SUMIFS(BallByBall!$U$2:$U$501,BallByBall!$B$2:$B$501,A2903,BallByBall!$P$2:$P$501,B2903))</f>
        <v>0</v>
      </c>
      <c r="L2903">
        <f>IF(A2903="","",SUMIFS(BallByBall!$V$2:$V$501,BallByBall!$B$2:$B$501,A2903,BallByBall!$P$2:$P$501,B2903))</f>
        <v>0</v>
      </c>
      <c r="M2903">
        <f>IF(A2903="","",SUMIFS(BallByBall!$W$2:$W$501,BallByBall!$B$2:$B$501,A2903,BallByBall!$P$2:$P$501,B2903))</f>
        <v>0</v>
      </c>
      <c r="N2903">
        <f>IF(A2903="","",SUMIFS(BallByBall!$X$2:$X$501,BallByBall!$B$2:$B$501,A2903,BallByBall!$P$2:$P$501,B2903))</f>
        <v>0</v>
      </c>
      <c r="O2903">
        <f>IF(A2903="","",SUMIFS(OverSummary!$G$2:$G$101,OverSummary!$A$2:$A$101,A2903,OverSummary!$D$2:$D$101,B2903))</f>
        <v>0</v>
      </c>
      <c r="P2903">
        <f>IF(A2903="","",G2903*Rules!$B$13+H2903*Rules!$B$14+I2903*Rules!$B$15)</f>
        <v>0</v>
      </c>
      <c r="Q2903">
        <f>IF(A2903="","",IF(G2903&gt;=100,Rules!$B$18,IF(G2903&gt;=50,Rules!$B$17,IF(G2903&gt;=30,Rules!$B$16,0)))+IF(AND(F2903=1,D2903&lt;&gt;"BWL",G2903=0),Rules!$B$27,0))</f>
        <v>0</v>
      </c>
      <c r="R2903">
        <f>IF(A2903="","",J2903*Rules!$B$19+O2903*Rules!$B$22)</f>
        <v>0</v>
      </c>
      <c r="S2903">
        <f>IF(A2903="","",IF(J2903&gt;=4,Rules!$B$21,IF(J2903&gt;=3,Rules!$B$20,0)))</f>
        <v>0</v>
      </c>
      <c r="T2903">
        <f>IF(A2903="","",K2903*Rules!$B$23+L2903*Rules!$B$24+M2903*Rules!$B$25+N2903*Rules!$B$26)</f>
        <v>0</v>
      </c>
      <c r="U2903">
        <f t="shared" si="45"/>
        <v>0</v>
      </c>
    </row>
    <row r="2904" spans="1:21" x14ac:dyDescent="0.2">
      <c r="A2904" t="str">
        <f>MatchSquad!A2904</f>
        <v>M059</v>
      </c>
      <c r="B2904" t="str">
        <f>MatchSquad!B2904</f>
        <v>P103</v>
      </c>
      <c r="C2904" t="str">
        <f>MatchSquad!C2904</f>
        <v>Himmat Singh</v>
      </c>
      <c r="D2904" t="str">
        <f>MatchSquad!D2904</f>
        <v>BAT</v>
      </c>
      <c r="E2904" t="str">
        <f>MatchSquad!E2904</f>
        <v>LSG</v>
      </c>
      <c r="F2904">
        <f>MatchSquad!G2904</f>
        <v>0</v>
      </c>
      <c r="G2904">
        <f>IF(A2904="","",SUMIFS(BallByBall!$I$2:$I$501,BallByBall!$B$2:$B$501,A2904,BallByBall!$F$2:$F$501,B2904))</f>
        <v>0</v>
      </c>
      <c r="H2904">
        <f>IF(A2904="","",COUNTIFS(BallByBall!$B$2:$B$501,A2904,BallByBall!$F$2:$F$501,B2904,BallByBall!$Q$2:$Q$501,1))</f>
        <v>0</v>
      </c>
      <c r="I2904">
        <f>IF(A2904="","",COUNTIFS(BallByBall!$B$2:$B$501,A2904,BallByBall!$F$2:$F$501,B2904,BallByBall!$R$2:$R$501,1))</f>
        <v>0</v>
      </c>
      <c r="J2904">
        <f>IF(A2904="","",SUMIFS(BallByBall!$T$2:$T$501,BallByBall!$B$2:$B$501,A2904,BallByBall!$H$2:$H$501,B2904))</f>
        <v>0</v>
      </c>
      <c r="K2904">
        <f>IF(A2904="","",SUMIFS(BallByBall!$U$2:$U$501,BallByBall!$B$2:$B$501,A2904,BallByBall!$P$2:$P$501,B2904))</f>
        <v>0</v>
      </c>
      <c r="L2904">
        <f>IF(A2904="","",SUMIFS(BallByBall!$V$2:$V$501,BallByBall!$B$2:$B$501,A2904,BallByBall!$P$2:$P$501,B2904))</f>
        <v>0</v>
      </c>
      <c r="M2904">
        <f>IF(A2904="","",SUMIFS(BallByBall!$W$2:$W$501,BallByBall!$B$2:$B$501,A2904,BallByBall!$P$2:$P$501,B2904))</f>
        <v>0</v>
      </c>
      <c r="N2904">
        <f>IF(A2904="","",SUMIFS(BallByBall!$X$2:$X$501,BallByBall!$B$2:$B$501,A2904,BallByBall!$P$2:$P$501,B2904))</f>
        <v>0</v>
      </c>
      <c r="O2904">
        <f>IF(A2904="","",SUMIFS(OverSummary!$G$2:$G$101,OverSummary!$A$2:$A$101,A2904,OverSummary!$D$2:$D$101,B2904))</f>
        <v>0</v>
      </c>
      <c r="P2904">
        <f>IF(A2904="","",G2904*Rules!$B$13+H2904*Rules!$B$14+I2904*Rules!$B$15)</f>
        <v>0</v>
      </c>
      <c r="Q2904">
        <f>IF(A2904="","",IF(G2904&gt;=100,Rules!$B$18,IF(G2904&gt;=50,Rules!$B$17,IF(G2904&gt;=30,Rules!$B$16,0)))+IF(AND(F2904=1,D2904&lt;&gt;"BWL",G2904=0),Rules!$B$27,0))</f>
        <v>0</v>
      </c>
      <c r="R2904">
        <f>IF(A2904="","",J2904*Rules!$B$19+O2904*Rules!$B$22)</f>
        <v>0</v>
      </c>
      <c r="S2904">
        <f>IF(A2904="","",IF(J2904&gt;=4,Rules!$B$21,IF(J2904&gt;=3,Rules!$B$20,0)))</f>
        <v>0</v>
      </c>
      <c r="T2904">
        <f>IF(A2904="","",K2904*Rules!$B$23+L2904*Rules!$B$24+M2904*Rules!$B$25+N2904*Rules!$B$26)</f>
        <v>0</v>
      </c>
      <c r="U2904">
        <f t="shared" si="45"/>
        <v>0</v>
      </c>
    </row>
    <row r="2905" spans="1:21" x14ac:dyDescent="0.2">
      <c r="A2905" t="str">
        <f>MatchSquad!A2905</f>
        <v>M059</v>
      </c>
      <c r="B2905" t="str">
        <f>MatchSquad!B2905</f>
        <v>P104</v>
      </c>
      <c r="C2905" t="str">
        <f>MatchSquad!C2905</f>
        <v>Matthew Breetzke</v>
      </c>
      <c r="D2905" t="str">
        <f>MatchSquad!D2905</f>
        <v>BAT</v>
      </c>
      <c r="E2905" t="str">
        <f>MatchSquad!E2905</f>
        <v>LSG</v>
      </c>
      <c r="F2905">
        <f>MatchSquad!G2905</f>
        <v>0</v>
      </c>
      <c r="G2905">
        <f>IF(A2905="","",SUMIFS(BallByBall!$I$2:$I$501,BallByBall!$B$2:$B$501,A2905,BallByBall!$F$2:$F$501,B2905))</f>
        <v>0</v>
      </c>
      <c r="H2905">
        <f>IF(A2905="","",COUNTIFS(BallByBall!$B$2:$B$501,A2905,BallByBall!$F$2:$F$501,B2905,BallByBall!$Q$2:$Q$501,1))</f>
        <v>0</v>
      </c>
      <c r="I2905">
        <f>IF(A2905="","",COUNTIFS(BallByBall!$B$2:$B$501,A2905,BallByBall!$F$2:$F$501,B2905,BallByBall!$R$2:$R$501,1))</f>
        <v>0</v>
      </c>
      <c r="J2905">
        <f>IF(A2905="","",SUMIFS(BallByBall!$T$2:$T$501,BallByBall!$B$2:$B$501,A2905,BallByBall!$H$2:$H$501,B2905))</f>
        <v>0</v>
      </c>
      <c r="K2905">
        <f>IF(A2905="","",SUMIFS(BallByBall!$U$2:$U$501,BallByBall!$B$2:$B$501,A2905,BallByBall!$P$2:$P$501,B2905))</f>
        <v>0</v>
      </c>
      <c r="L2905">
        <f>IF(A2905="","",SUMIFS(BallByBall!$V$2:$V$501,BallByBall!$B$2:$B$501,A2905,BallByBall!$P$2:$P$501,B2905))</f>
        <v>0</v>
      </c>
      <c r="M2905">
        <f>IF(A2905="","",SUMIFS(BallByBall!$W$2:$W$501,BallByBall!$B$2:$B$501,A2905,BallByBall!$P$2:$P$501,B2905))</f>
        <v>0</v>
      </c>
      <c r="N2905">
        <f>IF(A2905="","",SUMIFS(BallByBall!$X$2:$X$501,BallByBall!$B$2:$B$501,A2905,BallByBall!$P$2:$P$501,B2905))</f>
        <v>0</v>
      </c>
      <c r="O2905">
        <f>IF(A2905="","",SUMIFS(OverSummary!$G$2:$G$101,OverSummary!$A$2:$A$101,A2905,OverSummary!$D$2:$D$101,B2905))</f>
        <v>0</v>
      </c>
      <c r="P2905">
        <f>IF(A2905="","",G2905*Rules!$B$13+H2905*Rules!$B$14+I2905*Rules!$B$15)</f>
        <v>0</v>
      </c>
      <c r="Q2905">
        <f>IF(A2905="","",IF(G2905&gt;=100,Rules!$B$18,IF(G2905&gt;=50,Rules!$B$17,IF(G2905&gt;=30,Rules!$B$16,0)))+IF(AND(F2905=1,D2905&lt;&gt;"BWL",G2905=0),Rules!$B$27,0))</f>
        <v>0</v>
      </c>
      <c r="R2905">
        <f>IF(A2905="","",J2905*Rules!$B$19+O2905*Rules!$B$22)</f>
        <v>0</v>
      </c>
      <c r="S2905">
        <f>IF(A2905="","",IF(J2905&gt;=4,Rules!$B$21,IF(J2905&gt;=3,Rules!$B$20,0)))</f>
        <v>0</v>
      </c>
      <c r="T2905">
        <f>IF(A2905="","",K2905*Rules!$B$23+L2905*Rules!$B$24+M2905*Rules!$B$25+N2905*Rules!$B$26)</f>
        <v>0</v>
      </c>
      <c r="U2905">
        <f t="shared" si="45"/>
        <v>0</v>
      </c>
    </row>
    <row r="2906" spans="1:21" x14ac:dyDescent="0.2">
      <c r="A2906" t="str">
        <f>MatchSquad!A2906</f>
        <v>M059</v>
      </c>
      <c r="B2906" t="str">
        <f>MatchSquad!B2906</f>
        <v>P105</v>
      </c>
      <c r="C2906" t="str">
        <f>MatchSquad!C2906</f>
        <v>Mukul Choudhary</v>
      </c>
      <c r="D2906" t="str">
        <f>MatchSquad!D2906</f>
        <v>WK</v>
      </c>
      <c r="E2906" t="str">
        <f>MatchSquad!E2906</f>
        <v>LSG</v>
      </c>
      <c r="F2906">
        <f>MatchSquad!G2906</f>
        <v>0</v>
      </c>
      <c r="G2906">
        <f>IF(A2906="","",SUMIFS(BallByBall!$I$2:$I$501,BallByBall!$B$2:$B$501,A2906,BallByBall!$F$2:$F$501,B2906))</f>
        <v>0</v>
      </c>
      <c r="H2906">
        <f>IF(A2906="","",COUNTIFS(BallByBall!$B$2:$B$501,A2906,BallByBall!$F$2:$F$501,B2906,BallByBall!$Q$2:$Q$501,1))</f>
        <v>0</v>
      </c>
      <c r="I2906">
        <f>IF(A2906="","",COUNTIFS(BallByBall!$B$2:$B$501,A2906,BallByBall!$F$2:$F$501,B2906,BallByBall!$R$2:$R$501,1))</f>
        <v>0</v>
      </c>
      <c r="J2906">
        <f>IF(A2906="","",SUMIFS(BallByBall!$T$2:$T$501,BallByBall!$B$2:$B$501,A2906,BallByBall!$H$2:$H$501,B2906))</f>
        <v>0</v>
      </c>
      <c r="K2906">
        <f>IF(A2906="","",SUMIFS(BallByBall!$U$2:$U$501,BallByBall!$B$2:$B$501,A2906,BallByBall!$P$2:$P$501,B2906))</f>
        <v>0</v>
      </c>
      <c r="L2906">
        <f>IF(A2906="","",SUMIFS(BallByBall!$V$2:$V$501,BallByBall!$B$2:$B$501,A2906,BallByBall!$P$2:$P$501,B2906))</f>
        <v>0</v>
      </c>
      <c r="M2906">
        <f>IF(A2906="","",SUMIFS(BallByBall!$W$2:$W$501,BallByBall!$B$2:$B$501,A2906,BallByBall!$P$2:$P$501,B2906))</f>
        <v>0</v>
      </c>
      <c r="N2906">
        <f>IF(A2906="","",SUMIFS(BallByBall!$X$2:$X$501,BallByBall!$B$2:$B$501,A2906,BallByBall!$P$2:$P$501,B2906))</f>
        <v>0</v>
      </c>
      <c r="O2906">
        <f>IF(A2906="","",SUMIFS(OverSummary!$G$2:$G$101,OverSummary!$A$2:$A$101,A2906,OverSummary!$D$2:$D$101,B2906))</f>
        <v>0</v>
      </c>
      <c r="P2906">
        <f>IF(A2906="","",G2906*Rules!$B$13+H2906*Rules!$B$14+I2906*Rules!$B$15)</f>
        <v>0</v>
      </c>
      <c r="Q2906">
        <f>IF(A2906="","",IF(G2906&gt;=100,Rules!$B$18,IF(G2906&gt;=50,Rules!$B$17,IF(G2906&gt;=30,Rules!$B$16,0)))+IF(AND(F2906=1,D2906&lt;&gt;"BWL",G2906=0),Rules!$B$27,0))</f>
        <v>0</v>
      </c>
      <c r="R2906">
        <f>IF(A2906="","",J2906*Rules!$B$19+O2906*Rules!$B$22)</f>
        <v>0</v>
      </c>
      <c r="S2906">
        <f>IF(A2906="","",IF(J2906&gt;=4,Rules!$B$21,IF(J2906&gt;=3,Rules!$B$20,0)))</f>
        <v>0</v>
      </c>
      <c r="T2906">
        <f>IF(A2906="","",K2906*Rules!$B$23+L2906*Rules!$B$24+M2906*Rules!$B$25+N2906*Rules!$B$26)</f>
        <v>0</v>
      </c>
      <c r="U2906">
        <f t="shared" si="45"/>
        <v>0</v>
      </c>
    </row>
    <row r="2907" spans="1:21" x14ac:dyDescent="0.2">
      <c r="A2907" t="str">
        <f>MatchSquad!A2907</f>
        <v>M059</v>
      </c>
      <c r="B2907" t="str">
        <f>MatchSquad!B2907</f>
        <v>P106</v>
      </c>
      <c r="C2907" t="str">
        <f>MatchSquad!C2907</f>
        <v>Akshat Raghuwanshi</v>
      </c>
      <c r="D2907" t="str">
        <f>MatchSquad!D2907</f>
        <v>BAT</v>
      </c>
      <c r="E2907" t="str">
        <f>MatchSquad!E2907</f>
        <v>LSG</v>
      </c>
      <c r="F2907">
        <f>MatchSquad!G2907</f>
        <v>0</v>
      </c>
      <c r="G2907">
        <f>IF(A2907="","",SUMIFS(BallByBall!$I$2:$I$501,BallByBall!$B$2:$B$501,A2907,BallByBall!$F$2:$F$501,B2907))</f>
        <v>0</v>
      </c>
      <c r="H2907">
        <f>IF(A2907="","",COUNTIFS(BallByBall!$B$2:$B$501,A2907,BallByBall!$F$2:$F$501,B2907,BallByBall!$Q$2:$Q$501,1))</f>
        <v>0</v>
      </c>
      <c r="I2907">
        <f>IF(A2907="","",COUNTIFS(BallByBall!$B$2:$B$501,A2907,BallByBall!$F$2:$F$501,B2907,BallByBall!$R$2:$R$501,1))</f>
        <v>0</v>
      </c>
      <c r="J2907">
        <f>IF(A2907="","",SUMIFS(BallByBall!$T$2:$T$501,BallByBall!$B$2:$B$501,A2907,BallByBall!$H$2:$H$501,B2907))</f>
        <v>0</v>
      </c>
      <c r="K2907">
        <f>IF(A2907="","",SUMIFS(BallByBall!$U$2:$U$501,BallByBall!$B$2:$B$501,A2907,BallByBall!$P$2:$P$501,B2907))</f>
        <v>0</v>
      </c>
      <c r="L2907">
        <f>IF(A2907="","",SUMIFS(BallByBall!$V$2:$V$501,BallByBall!$B$2:$B$501,A2907,BallByBall!$P$2:$P$501,B2907))</f>
        <v>0</v>
      </c>
      <c r="M2907">
        <f>IF(A2907="","",SUMIFS(BallByBall!$W$2:$W$501,BallByBall!$B$2:$B$501,A2907,BallByBall!$P$2:$P$501,B2907))</f>
        <v>0</v>
      </c>
      <c r="N2907">
        <f>IF(A2907="","",SUMIFS(BallByBall!$X$2:$X$501,BallByBall!$B$2:$B$501,A2907,BallByBall!$P$2:$P$501,B2907))</f>
        <v>0</v>
      </c>
      <c r="O2907">
        <f>IF(A2907="","",SUMIFS(OverSummary!$G$2:$G$101,OverSummary!$A$2:$A$101,A2907,OverSummary!$D$2:$D$101,B2907))</f>
        <v>0</v>
      </c>
      <c r="P2907">
        <f>IF(A2907="","",G2907*Rules!$B$13+H2907*Rules!$B$14+I2907*Rules!$B$15)</f>
        <v>0</v>
      </c>
      <c r="Q2907">
        <f>IF(A2907="","",IF(G2907&gt;=100,Rules!$B$18,IF(G2907&gt;=50,Rules!$B$17,IF(G2907&gt;=30,Rules!$B$16,0)))+IF(AND(F2907=1,D2907&lt;&gt;"BWL",G2907=0),Rules!$B$27,0))</f>
        <v>0</v>
      </c>
      <c r="R2907">
        <f>IF(A2907="","",J2907*Rules!$B$19+O2907*Rules!$B$22)</f>
        <v>0</v>
      </c>
      <c r="S2907">
        <f>IF(A2907="","",IF(J2907&gt;=4,Rules!$B$21,IF(J2907&gt;=3,Rules!$B$20,0)))</f>
        <v>0</v>
      </c>
      <c r="T2907">
        <f>IF(A2907="","",K2907*Rules!$B$23+L2907*Rules!$B$24+M2907*Rules!$B$25+N2907*Rules!$B$26)</f>
        <v>0</v>
      </c>
      <c r="U2907">
        <f t="shared" si="45"/>
        <v>0</v>
      </c>
    </row>
    <row r="2908" spans="1:21" x14ac:dyDescent="0.2">
      <c r="A2908" t="str">
        <f>MatchSquad!A2908</f>
        <v>M059</v>
      </c>
      <c r="B2908" t="str">
        <f>MatchSquad!B2908</f>
        <v>P107</v>
      </c>
      <c r="C2908" t="str">
        <f>MatchSquad!C2908</f>
        <v>Josh Inglis</v>
      </c>
      <c r="D2908" t="str">
        <f>MatchSquad!D2908</f>
        <v>WK</v>
      </c>
      <c r="E2908" t="str">
        <f>MatchSquad!E2908</f>
        <v>LSG</v>
      </c>
      <c r="F2908">
        <f>MatchSquad!G2908</f>
        <v>0</v>
      </c>
      <c r="G2908">
        <f>IF(A2908="","",SUMIFS(BallByBall!$I$2:$I$501,BallByBall!$B$2:$B$501,A2908,BallByBall!$F$2:$F$501,B2908))</f>
        <v>0</v>
      </c>
      <c r="H2908">
        <f>IF(A2908="","",COUNTIFS(BallByBall!$B$2:$B$501,A2908,BallByBall!$F$2:$F$501,B2908,BallByBall!$Q$2:$Q$501,1))</f>
        <v>0</v>
      </c>
      <c r="I2908">
        <f>IF(A2908="","",COUNTIFS(BallByBall!$B$2:$B$501,A2908,BallByBall!$F$2:$F$501,B2908,BallByBall!$R$2:$R$501,1))</f>
        <v>0</v>
      </c>
      <c r="J2908">
        <f>IF(A2908="","",SUMIFS(BallByBall!$T$2:$T$501,BallByBall!$B$2:$B$501,A2908,BallByBall!$H$2:$H$501,B2908))</f>
        <v>0</v>
      </c>
      <c r="K2908">
        <f>IF(A2908="","",SUMIFS(BallByBall!$U$2:$U$501,BallByBall!$B$2:$B$501,A2908,BallByBall!$P$2:$P$501,B2908))</f>
        <v>0</v>
      </c>
      <c r="L2908">
        <f>IF(A2908="","",SUMIFS(BallByBall!$V$2:$V$501,BallByBall!$B$2:$B$501,A2908,BallByBall!$P$2:$P$501,B2908))</f>
        <v>0</v>
      </c>
      <c r="M2908">
        <f>IF(A2908="","",SUMIFS(BallByBall!$W$2:$W$501,BallByBall!$B$2:$B$501,A2908,BallByBall!$P$2:$P$501,B2908))</f>
        <v>0</v>
      </c>
      <c r="N2908">
        <f>IF(A2908="","",SUMIFS(BallByBall!$X$2:$X$501,BallByBall!$B$2:$B$501,A2908,BallByBall!$P$2:$P$501,B2908))</f>
        <v>0</v>
      </c>
      <c r="O2908">
        <f>IF(A2908="","",SUMIFS(OverSummary!$G$2:$G$101,OverSummary!$A$2:$A$101,A2908,OverSummary!$D$2:$D$101,B2908))</f>
        <v>0</v>
      </c>
      <c r="P2908">
        <f>IF(A2908="","",G2908*Rules!$B$13+H2908*Rules!$B$14+I2908*Rules!$B$15)</f>
        <v>0</v>
      </c>
      <c r="Q2908">
        <f>IF(A2908="","",IF(G2908&gt;=100,Rules!$B$18,IF(G2908&gt;=50,Rules!$B$17,IF(G2908&gt;=30,Rules!$B$16,0)))+IF(AND(F2908=1,D2908&lt;&gt;"BWL",G2908=0),Rules!$B$27,0))</f>
        <v>0</v>
      </c>
      <c r="R2908">
        <f>IF(A2908="","",J2908*Rules!$B$19+O2908*Rules!$B$22)</f>
        <v>0</v>
      </c>
      <c r="S2908">
        <f>IF(A2908="","",IF(J2908&gt;=4,Rules!$B$21,IF(J2908&gt;=3,Rules!$B$20,0)))</f>
        <v>0</v>
      </c>
      <c r="T2908">
        <f>IF(A2908="","",K2908*Rules!$B$23+L2908*Rules!$B$24+M2908*Rules!$B$25+N2908*Rules!$B$26)</f>
        <v>0</v>
      </c>
      <c r="U2908">
        <f t="shared" si="45"/>
        <v>0</v>
      </c>
    </row>
    <row r="2909" spans="1:21" x14ac:dyDescent="0.2">
      <c r="A2909" t="str">
        <f>MatchSquad!A2909</f>
        <v>M059</v>
      </c>
      <c r="B2909" t="str">
        <f>MatchSquad!B2909</f>
        <v>P108</v>
      </c>
      <c r="C2909" t="str">
        <f>MatchSquad!C2909</f>
        <v>Nicholas Pooran</v>
      </c>
      <c r="D2909" t="str">
        <f>MatchSquad!D2909</f>
        <v>WK</v>
      </c>
      <c r="E2909" t="str">
        <f>MatchSquad!E2909</f>
        <v>LSG</v>
      </c>
      <c r="F2909">
        <f>MatchSquad!G2909</f>
        <v>0</v>
      </c>
      <c r="G2909">
        <f>IF(A2909="","",SUMIFS(BallByBall!$I$2:$I$501,BallByBall!$B$2:$B$501,A2909,BallByBall!$F$2:$F$501,B2909))</f>
        <v>0</v>
      </c>
      <c r="H2909">
        <f>IF(A2909="","",COUNTIFS(BallByBall!$B$2:$B$501,A2909,BallByBall!$F$2:$F$501,B2909,BallByBall!$Q$2:$Q$501,1))</f>
        <v>0</v>
      </c>
      <c r="I2909">
        <f>IF(A2909="","",COUNTIFS(BallByBall!$B$2:$B$501,A2909,BallByBall!$F$2:$F$501,B2909,BallByBall!$R$2:$R$501,1))</f>
        <v>0</v>
      </c>
      <c r="J2909">
        <f>IF(A2909="","",SUMIFS(BallByBall!$T$2:$T$501,BallByBall!$B$2:$B$501,A2909,BallByBall!$H$2:$H$501,B2909))</f>
        <v>0</v>
      </c>
      <c r="K2909">
        <f>IF(A2909="","",SUMIFS(BallByBall!$U$2:$U$501,BallByBall!$B$2:$B$501,A2909,BallByBall!$P$2:$P$501,B2909))</f>
        <v>0</v>
      </c>
      <c r="L2909">
        <f>IF(A2909="","",SUMIFS(BallByBall!$V$2:$V$501,BallByBall!$B$2:$B$501,A2909,BallByBall!$P$2:$P$501,B2909))</f>
        <v>0</v>
      </c>
      <c r="M2909">
        <f>IF(A2909="","",SUMIFS(BallByBall!$W$2:$W$501,BallByBall!$B$2:$B$501,A2909,BallByBall!$P$2:$P$501,B2909))</f>
        <v>0</v>
      </c>
      <c r="N2909">
        <f>IF(A2909="","",SUMIFS(BallByBall!$X$2:$X$501,BallByBall!$B$2:$B$501,A2909,BallByBall!$P$2:$P$501,B2909))</f>
        <v>0</v>
      </c>
      <c r="O2909">
        <f>IF(A2909="","",SUMIFS(OverSummary!$G$2:$G$101,OverSummary!$A$2:$A$101,A2909,OverSummary!$D$2:$D$101,B2909))</f>
        <v>0</v>
      </c>
      <c r="P2909">
        <f>IF(A2909="","",G2909*Rules!$B$13+H2909*Rules!$B$14+I2909*Rules!$B$15)</f>
        <v>0</v>
      </c>
      <c r="Q2909">
        <f>IF(A2909="","",IF(G2909&gt;=100,Rules!$B$18,IF(G2909&gt;=50,Rules!$B$17,IF(G2909&gt;=30,Rules!$B$16,0)))+IF(AND(F2909=1,D2909&lt;&gt;"BWL",G2909=0),Rules!$B$27,0))</f>
        <v>0</v>
      </c>
      <c r="R2909">
        <f>IF(A2909="","",J2909*Rules!$B$19+O2909*Rules!$B$22)</f>
        <v>0</v>
      </c>
      <c r="S2909">
        <f>IF(A2909="","",IF(J2909&gt;=4,Rules!$B$21,IF(J2909&gt;=3,Rules!$B$20,0)))</f>
        <v>0</v>
      </c>
      <c r="T2909">
        <f>IF(A2909="","",K2909*Rules!$B$23+L2909*Rules!$B$24+M2909*Rules!$B$25+N2909*Rules!$B$26)</f>
        <v>0</v>
      </c>
      <c r="U2909">
        <f t="shared" si="45"/>
        <v>0</v>
      </c>
    </row>
    <row r="2910" spans="1:21" x14ac:dyDescent="0.2">
      <c r="A2910" t="str">
        <f>MatchSquad!A2910</f>
        <v>M059</v>
      </c>
      <c r="B2910" t="str">
        <f>MatchSquad!B2910</f>
        <v>P109</v>
      </c>
      <c r="C2910" t="str">
        <f>MatchSquad!C2910</f>
        <v>Mitchell Marsh</v>
      </c>
      <c r="D2910" t="str">
        <f>MatchSquad!D2910</f>
        <v>AR</v>
      </c>
      <c r="E2910" t="str">
        <f>MatchSquad!E2910</f>
        <v>LSG</v>
      </c>
      <c r="F2910">
        <f>MatchSquad!G2910</f>
        <v>0</v>
      </c>
      <c r="G2910">
        <f>IF(A2910="","",SUMIFS(BallByBall!$I$2:$I$501,BallByBall!$B$2:$B$501,A2910,BallByBall!$F$2:$F$501,B2910))</f>
        <v>0</v>
      </c>
      <c r="H2910">
        <f>IF(A2910="","",COUNTIFS(BallByBall!$B$2:$B$501,A2910,BallByBall!$F$2:$F$501,B2910,BallByBall!$Q$2:$Q$501,1))</f>
        <v>0</v>
      </c>
      <c r="I2910">
        <f>IF(A2910="","",COUNTIFS(BallByBall!$B$2:$B$501,A2910,BallByBall!$F$2:$F$501,B2910,BallByBall!$R$2:$R$501,1))</f>
        <v>0</v>
      </c>
      <c r="J2910">
        <f>IF(A2910="","",SUMIFS(BallByBall!$T$2:$T$501,BallByBall!$B$2:$B$501,A2910,BallByBall!$H$2:$H$501,B2910))</f>
        <v>0</v>
      </c>
      <c r="K2910">
        <f>IF(A2910="","",SUMIFS(BallByBall!$U$2:$U$501,BallByBall!$B$2:$B$501,A2910,BallByBall!$P$2:$P$501,B2910))</f>
        <v>0</v>
      </c>
      <c r="L2910">
        <f>IF(A2910="","",SUMIFS(BallByBall!$V$2:$V$501,BallByBall!$B$2:$B$501,A2910,BallByBall!$P$2:$P$501,B2910))</f>
        <v>0</v>
      </c>
      <c r="M2910">
        <f>IF(A2910="","",SUMIFS(BallByBall!$W$2:$W$501,BallByBall!$B$2:$B$501,A2910,BallByBall!$P$2:$P$501,B2910))</f>
        <v>0</v>
      </c>
      <c r="N2910">
        <f>IF(A2910="","",SUMIFS(BallByBall!$X$2:$X$501,BallByBall!$B$2:$B$501,A2910,BallByBall!$P$2:$P$501,B2910))</f>
        <v>0</v>
      </c>
      <c r="O2910">
        <f>IF(A2910="","",SUMIFS(OverSummary!$G$2:$G$101,OverSummary!$A$2:$A$101,A2910,OverSummary!$D$2:$D$101,B2910))</f>
        <v>0</v>
      </c>
      <c r="P2910">
        <f>IF(A2910="","",G2910*Rules!$B$13+H2910*Rules!$B$14+I2910*Rules!$B$15)</f>
        <v>0</v>
      </c>
      <c r="Q2910">
        <f>IF(A2910="","",IF(G2910&gt;=100,Rules!$B$18,IF(G2910&gt;=50,Rules!$B$17,IF(G2910&gt;=30,Rules!$B$16,0)))+IF(AND(F2910=1,D2910&lt;&gt;"BWL",G2910=0),Rules!$B$27,0))</f>
        <v>0</v>
      </c>
      <c r="R2910">
        <f>IF(A2910="","",J2910*Rules!$B$19+O2910*Rules!$B$22)</f>
        <v>0</v>
      </c>
      <c r="S2910">
        <f>IF(A2910="","",IF(J2910&gt;=4,Rules!$B$21,IF(J2910&gt;=3,Rules!$B$20,0)))</f>
        <v>0</v>
      </c>
      <c r="T2910">
        <f>IF(A2910="","",K2910*Rules!$B$23+L2910*Rules!$B$24+M2910*Rules!$B$25+N2910*Rules!$B$26)</f>
        <v>0</v>
      </c>
      <c r="U2910">
        <f t="shared" si="45"/>
        <v>0</v>
      </c>
    </row>
    <row r="2911" spans="1:21" x14ac:dyDescent="0.2">
      <c r="A2911" t="str">
        <f>MatchSquad!A2911</f>
        <v>M059</v>
      </c>
      <c r="B2911" t="str">
        <f>MatchSquad!B2911</f>
        <v>P110</v>
      </c>
      <c r="C2911" t="str">
        <f>MatchSquad!C2911</f>
        <v>Abdul Samad</v>
      </c>
      <c r="D2911" t="str">
        <f>MatchSquad!D2911</f>
        <v>AR</v>
      </c>
      <c r="E2911" t="str">
        <f>MatchSquad!E2911</f>
        <v>LSG</v>
      </c>
      <c r="F2911">
        <f>MatchSquad!G2911</f>
        <v>0</v>
      </c>
      <c r="G2911">
        <f>IF(A2911="","",SUMIFS(BallByBall!$I$2:$I$501,BallByBall!$B$2:$B$501,A2911,BallByBall!$F$2:$F$501,B2911))</f>
        <v>0</v>
      </c>
      <c r="H2911">
        <f>IF(A2911="","",COUNTIFS(BallByBall!$B$2:$B$501,A2911,BallByBall!$F$2:$F$501,B2911,BallByBall!$Q$2:$Q$501,1))</f>
        <v>0</v>
      </c>
      <c r="I2911">
        <f>IF(A2911="","",COUNTIFS(BallByBall!$B$2:$B$501,A2911,BallByBall!$F$2:$F$501,B2911,BallByBall!$R$2:$R$501,1))</f>
        <v>0</v>
      </c>
      <c r="J2911">
        <f>IF(A2911="","",SUMIFS(BallByBall!$T$2:$T$501,BallByBall!$B$2:$B$501,A2911,BallByBall!$H$2:$H$501,B2911))</f>
        <v>0</v>
      </c>
      <c r="K2911">
        <f>IF(A2911="","",SUMIFS(BallByBall!$U$2:$U$501,BallByBall!$B$2:$B$501,A2911,BallByBall!$P$2:$P$501,B2911))</f>
        <v>0</v>
      </c>
      <c r="L2911">
        <f>IF(A2911="","",SUMIFS(BallByBall!$V$2:$V$501,BallByBall!$B$2:$B$501,A2911,BallByBall!$P$2:$P$501,B2911))</f>
        <v>0</v>
      </c>
      <c r="M2911">
        <f>IF(A2911="","",SUMIFS(BallByBall!$W$2:$W$501,BallByBall!$B$2:$B$501,A2911,BallByBall!$P$2:$P$501,B2911))</f>
        <v>0</v>
      </c>
      <c r="N2911">
        <f>IF(A2911="","",SUMIFS(BallByBall!$X$2:$X$501,BallByBall!$B$2:$B$501,A2911,BallByBall!$P$2:$P$501,B2911))</f>
        <v>0</v>
      </c>
      <c r="O2911">
        <f>IF(A2911="","",SUMIFS(OverSummary!$G$2:$G$101,OverSummary!$A$2:$A$101,A2911,OverSummary!$D$2:$D$101,B2911))</f>
        <v>0</v>
      </c>
      <c r="P2911">
        <f>IF(A2911="","",G2911*Rules!$B$13+H2911*Rules!$B$14+I2911*Rules!$B$15)</f>
        <v>0</v>
      </c>
      <c r="Q2911">
        <f>IF(A2911="","",IF(G2911&gt;=100,Rules!$B$18,IF(G2911&gt;=50,Rules!$B$17,IF(G2911&gt;=30,Rules!$B$16,0)))+IF(AND(F2911=1,D2911&lt;&gt;"BWL",G2911=0),Rules!$B$27,0))</f>
        <v>0</v>
      </c>
      <c r="R2911">
        <f>IF(A2911="","",J2911*Rules!$B$19+O2911*Rules!$B$22)</f>
        <v>0</v>
      </c>
      <c r="S2911">
        <f>IF(A2911="","",IF(J2911&gt;=4,Rules!$B$21,IF(J2911&gt;=3,Rules!$B$20,0)))</f>
        <v>0</v>
      </c>
      <c r="T2911">
        <f>IF(A2911="","",K2911*Rules!$B$23+L2911*Rules!$B$24+M2911*Rules!$B$25+N2911*Rules!$B$26)</f>
        <v>0</v>
      </c>
      <c r="U2911">
        <f t="shared" si="45"/>
        <v>0</v>
      </c>
    </row>
    <row r="2912" spans="1:21" x14ac:dyDescent="0.2">
      <c r="A2912" t="str">
        <f>MatchSquad!A2912</f>
        <v>M059</v>
      </c>
      <c r="B2912" t="str">
        <f>MatchSquad!B2912</f>
        <v>P111</v>
      </c>
      <c r="C2912" t="str">
        <f>MatchSquad!C2912</f>
        <v>Shahbaz Ahamad</v>
      </c>
      <c r="D2912" t="str">
        <f>MatchSquad!D2912</f>
        <v>AR</v>
      </c>
      <c r="E2912" t="str">
        <f>MatchSquad!E2912</f>
        <v>LSG</v>
      </c>
      <c r="F2912">
        <f>MatchSquad!G2912</f>
        <v>0</v>
      </c>
      <c r="G2912">
        <f>IF(A2912="","",SUMIFS(BallByBall!$I$2:$I$501,BallByBall!$B$2:$B$501,A2912,BallByBall!$F$2:$F$501,B2912))</f>
        <v>0</v>
      </c>
      <c r="H2912">
        <f>IF(A2912="","",COUNTIFS(BallByBall!$B$2:$B$501,A2912,BallByBall!$F$2:$F$501,B2912,BallByBall!$Q$2:$Q$501,1))</f>
        <v>0</v>
      </c>
      <c r="I2912">
        <f>IF(A2912="","",COUNTIFS(BallByBall!$B$2:$B$501,A2912,BallByBall!$F$2:$F$501,B2912,BallByBall!$R$2:$R$501,1))</f>
        <v>0</v>
      </c>
      <c r="J2912">
        <f>IF(A2912="","",SUMIFS(BallByBall!$T$2:$T$501,BallByBall!$B$2:$B$501,A2912,BallByBall!$H$2:$H$501,B2912))</f>
        <v>0</v>
      </c>
      <c r="K2912">
        <f>IF(A2912="","",SUMIFS(BallByBall!$U$2:$U$501,BallByBall!$B$2:$B$501,A2912,BallByBall!$P$2:$P$501,B2912))</f>
        <v>0</v>
      </c>
      <c r="L2912">
        <f>IF(A2912="","",SUMIFS(BallByBall!$V$2:$V$501,BallByBall!$B$2:$B$501,A2912,BallByBall!$P$2:$P$501,B2912))</f>
        <v>0</v>
      </c>
      <c r="M2912">
        <f>IF(A2912="","",SUMIFS(BallByBall!$W$2:$W$501,BallByBall!$B$2:$B$501,A2912,BallByBall!$P$2:$P$501,B2912))</f>
        <v>0</v>
      </c>
      <c r="N2912">
        <f>IF(A2912="","",SUMIFS(BallByBall!$X$2:$X$501,BallByBall!$B$2:$B$501,A2912,BallByBall!$P$2:$P$501,B2912))</f>
        <v>0</v>
      </c>
      <c r="O2912">
        <f>IF(A2912="","",SUMIFS(OverSummary!$G$2:$G$101,OverSummary!$A$2:$A$101,A2912,OverSummary!$D$2:$D$101,B2912))</f>
        <v>0</v>
      </c>
      <c r="P2912">
        <f>IF(A2912="","",G2912*Rules!$B$13+H2912*Rules!$B$14+I2912*Rules!$B$15)</f>
        <v>0</v>
      </c>
      <c r="Q2912">
        <f>IF(A2912="","",IF(G2912&gt;=100,Rules!$B$18,IF(G2912&gt;=50,Rules!$B$17,IF(G2912&gt;=30,Rules!$B$16,0)))+IF(AND(F2912=1,D2912&lt;&gt;"BWL",G2912=0),Rules!$B$27,0))</f>
        <v>0</v>
      </c>
      <c r="R2912">
        <f>IF(A2912="","",J2912*Rules!$B$19+O2912*Rules!$B$22)</f>
        <v>0</v>
      </c>
      <c r="S2912">
        <f>IF(A2912="","",IF(J2912&gt;=4,Rules!$B$21,IF(J2912&gt;=3,Rules!$B$20,0)))</f>
        <v>0</v>
      </c>
      <c r="T2912">
        <f>IF(A2912="","",K2912*Rules!$B$23+L2912*Rules!$B$24+M2912*Rules!$B$25+N2912*Rules!$B$26)</f>
        <v>0</v>
      </c>
      <c r="U2912">
        <f t="shared" si="45"/>
        <v>0</v>
      </c>
    </row>
    <row r="2913" spans="1:21" x14ac:dyDescent="0.2">
      <c r="A2913" t="str">
        <f>MatchSquad!A2913</f>
        <v>M059</v>
      </c>
      <c r="B2913" t="str">
        <f>MatchSquad!B2913</f>
        <v>P112</v>
      </c>
      <c r="C2913" t="str">
        <f>MatchSquad!C2913</f>
        <v>Arshin Kulkarni</v>
      </c>
      <c r="D2913" t="str">
        <f>MatchSquad!D2913</f>
        <v>AR</v>
      </c>
      <c r="E2913" t="str">
        <f>MatchSquad!E2913</f>
        <v>LSG</v>
      </c>
      <c r="F2913">
        <f>MatchSquad!G2913</f>
        <v>0</v>
      </c>
      <c r="G2913">
        <f>IF(A2913="","",SUMIFS(BallByBall!$I$2:$I$501,BallByBall!$B$2:$B$501,A2913,BallByBall!$F$2:$F$501,B2913))</f>
        <v>0</v>
      </c>
      <c r="H2913">
        <f>IF(A2913="","",COUNTIFS(BallByBall!$B$2:$B$501,A2913,BallByBall!$F$2:$F$501,B2913,BallByBall!$Q$2:$Q$501,1))</f>
        <v>0</v>
      </c>
      <c r="I2913">
        <f>IF(A2913="","",COUNTIFS(BallByBall!$B$2:$B$501,A2913,BallByBall!$F$2:$F$501,B2913,BallByBall!$R$2:$R$501,1))</f>
        <v>0</v>
      </c>
      <c r="J2913">
        <f>IF(A2913="","",SUMIFS(BallByBall!$T$2:$T$501,BallByBall!$B$2:$B$501,A2913,BallByBall!$H$2:$H$501,B2913))</f>
        <v>0</v>
      </c>
      <c r="K2913">
        <f>IF(A2913="","",SUMIFS(BallByBall!$U$2:$U$501,BallByBall!$B$2:$B$501,A2913,BallByBall!$P$2:$P$501,B2913))</f>
        <v>0</v>
      </c>
      <c r="L2913">
        <f>IF(A2913="","",SUMIFS(BallByBall!$V$2:$V$501,BallByBall!$B$2:$B$501,A2913,BallByBall!$P$2:$P$501,B2913))</f>
        <v>0</v>
      </c>
      <c r="M2913">
        <f>IF(A2913="","",SUMIFS(BallByBall!$W$2:$W$501,BallByBall!$B$2:$B$501,A2913,BallByBall!$P$2:$P$501,B2913))</f>
        <v>0</v>
      </c>
      <c r="N2913">
        <f>IF(A2913="","",SUMIFS(BallByBall!$X$2:$X$501,BallByBall!$B$2:$B$501,A2913,BallByBall!$P$2:$P$501,B2913))</f>
        <v>0</v>
      </c>
      <c r="O2913">
        <f>IF(A2913="","",SUMIFS(OverSummary!$G$2:$G$101,OverSummary!$A$2:$A$101,A2913,OverSummary!$D$2:$D$101,B2913))</f>
        <v>0</v>
      </c>
      <c r="P2913">
        <f>IF(A2913="","",G2913*Rules!$B$13+H2913*Rules!$B$14+I2913*Rules!$B$15)</f>
        <v>0</v>
      </c>
      <c r="Q2913">
        <f>IF(A2913="","",IF(G2913&gt;=100,Rules!$B$18,IF(G2913&gt;=50,Rules!$B$17,IF(G2913&gt;=30,Rules!$B$16,0)))+IF(AND(F2913=1,D2913&lt;&gt;"BWL",G2913=0),Rules!$B$27,0))</f>
        <v>0</v>
      </c>
      <c r="R2913">
        <f>IF(A2913="","",J2913*Rules!$B$19+O2913*Rules!$B$22)</f>
        <v>0</v>
      </c>
      <c r="S2913">
        <f>IF(A2913="","",IF(J2913&gt;=4,Rules!$B$21,IF(J2913&gt;=3,Rules!$B$20,0)))</f>
        <v>0</v>
      </c>
      <c r="T2913">
        <f>IF(A2913="","",K2913*Rules!$B$23+L2913*Rules!$B$24+M2913*Rules!$B$25+N2913*Rules!$B$26)</f>
        <v>0</v>
      </c>
      <c r="U2913">
        <f t="shared" si="45"/>
        <v>0</v>
      </c>
    </row>
    <row r="2914" spans="1:21" x14ac:dyDescent="0.2">
      <c r="A2914" t="str">
        <f>MatchSquad!A2914</f>
        <v>M059</v>
      </c>
      <c r="B2914" t="str">
        <f>MatchSquad!B2914</f>
        <v>P113</v>
      </c>
      <c r="C2914" t="str">
        <f>MatchSquad!C2914</f>
        <v>Wanindu Hasaranga</v>
      </c>
      <c r="D2914" t="str">
        <f>MatchSquad!D2914</f>
        <v>AR</v>
      </c>
      <c r="E2914" t="str">
        <f>MatchSquad!E2914</f>
        <v>LSG</v>
      </c>
      <c r="F2914">
        <f>MatchSquad!G2914</f>
        <v>0</v>
      </c>
      <c r="G2914">
        <f>IF(A2914="","",SUMIFS(BallByBall!$I$2:$I$501,BallByBall!$B$2:$B$501,A2914,BallByBall!$F$2:$F$501,B2914))</f>
        <v>0</v>
      </c>
      <c r="H2914">
        <f>IF(A2914="","",COUNTIFS(BallByBall!$B$2:$B$501,A2914,BallByBall!$F$2:$F$501,B2914,BallByBall!$Q$2:$Q$501,1))</f>
        <v>0</v>
      </c>
      <c r="I2914">
        <f>IF(A2914="","",COUNTIFS(BallByBall!$B$2:$B$501,A2914,BallByBall!$F$2:$F$501,B2914,BallByBall!$R$2:$R$501,1))</f>
        <v>0</v>
      </c>
      <c r="J2914">
        <f>IF(A2914="","",SUMIFS(BallByBall!$T$2:$T$501,BallByBall!$B$2:$B$501,A2914,BallByBall!$H$2:$H$501,B2914))</f>
        <v>0</v>
      </c>
      <c r="K2914">
        <f>IF(A2914="","",SUMIFS(BallByBall!$U$2:$U$501,BallByBall!$B$2:$B$501,A2914,BallByBall!$P$2:$P$501,B2914))</f>
        <v>0</v>
      </c>
      <c r="L2914">
        <f>IF(A2914="","",SUMIFS(BallByBall!$V$2:$V$501,BallByBall!$B$2:$B$501,A2914,BallByBall!$P$2:$P$501,B2914))</f>
        <v>0</v>
      </c>
      <c r="M2914">
        <f>IF(A2914="","",SUMIFS(BallByBall!$W$2:$W$501,BallByBall!$B$2:$B$501,A2914,BallByBall!$P$2:$P$501,B2914))</f>
        <v>0</v>
      </c>
      <c r="N2914">
        <f>IF(A2914="","",SUMIFS(BallByBall!$X$2:$X$501,BallByBall!$B$2:$B$501,A2914,BallByBall!$P$2:$P$501,B2914))</f>
        <v>0</v>
      </c>
      <c r="O2914">
        <f>IF(A2914="","",SUMIFS(OverSummary!$G$2:$G$101,OverSummary!$A$2:$A$101,A2914,OverSummary!$D$2:$D$101,B2914))</f>
        <v>0</v>
      </c>
      <c r="P2914">
        <f>IF(A2914="","",G2914*Rules!$B$13+H2914*Rules!$B$14+I2914*Rules!$B$15)</f>
        <v>0</v>
      </c>
      <c r="Q2914">
        <f>IF(A2914="","",IF(G2914&gt;=100,Rules!$B$18,IF(G2914&gt;=50,Rules!$B$17,IF(G2914&gt;=30,Rules!$B$16,0)))+IF(AND(F2914=1,D2914&lt;&gt;"BWL",G2914=0),Rules!$B$27,0))</f>
        <v>0</v>
      </c>
      <c r="R2914">
        <f>IF(A2914="","",J2914*Rules!$B$19+O2914*Rules!$B$22)</f>
        <v>0</v>
      </c>
      <c r="S2914">
        <f>IF(A2914="","",IF(J2914&gt;=4,Rules!$B$21,IF(J2914&gt;=3,Rules!$B$20,0)))</f>
        <v>0</v>
      </c>
      <c r="T2914">
        <f>IF(A2914="","",K2914*Rules!$B$23+L2914*Rules!$B$24+M2914*Rules!$B$25+N2914*Rules!$B$26)</f>
        <v>0</v>
      </c>
      <c r="U2914">
        <f t="shared" si="45"/>
        <v>0</v>
      </c>
    </row>
    <row r="2915" spans="1:21" x14ac:dyDescent="0.2">
      <c r="A2915" t="str">
        <f>MatchSquad!A2915</f>
        <v>M059</v>
      </c>
      <c r="B2915" t="str">
        <f>MatchSquad!B2915</f>
        <v>P114</v>
      </c>
      <c r="C2915" t="str">
        <f>MatchSquad!C2915</f>
        <v>Ayush Badoni</v>
      </c>
      <c r="D2915" t="str">
        <f>MatchSquad!D2915</f>
        <v>AR</v>
      </c>
      <c r="E2915" t="str">
        <f>MatchSquad!E2915</f>
        <v>LSG</v>
      </c>
      <c r="F2915">
        <f>MatchSquad!G2915</f>
        <v>0</v>
      </c>
      <c r="G2915">
        <f>IF(A2915="","",SUMIFS(BallByBall!$I$2:$I$501,BallByBall!$B$2:$B$501,A2915,BallByBall!$F$2:$F$501,B2915))</f>
        <v>0</v>
      </c>
      <c r="H2915">
        <f>IF(A2915="","",COUNTIFS(BallByBall!$B$2:$B$501,A2915,BallByBall!$F$2:$F$501,B2915,BallByBall!$Q$2:$Q$501,1))</f>
        <v>0</v>
      </c>
      <c r="I2915">
        <f>IF(A2915="","",COUNTIFS(BallByBall!$B$2:$B$501,A2915,BallByBall!$F$2:$F$501,B2915,BallByBall!$R$2:$R$501,1))</f>
        <v>0</v>
      </c>
      <c r="J2915">
        <f>IF(A2915="","",SUMIFS(BallByBall!$T$2:$T$501,BallByBall!$B$2:$B$501,A2915,BallByBall!$H$2:$H$501,B2915))</f>
        <v>0</v>
      </c>
      <c r="K2915">
        <f>IF(A2915="","",SUMIFS(BallByBall!$U$2:$U$501,BallByBall!$B$2:$B$501,A2915,BallByBall!$P$2:$P$501,B2915))</f>
        <v>0</v>
      </c>
      <c r="L2915">
        <f>IF(A2915="","",SUMIFS(BallByBall!$V$2:$V$501,BallByBall!$B$2:$B$501,A2915,BallByBall!$P$2:$P$501,B2915))</f>
        <v>0</v>
      </c>
      <c r="M2915">
        <f>IF(A2915="","",SUMIFS(BallByBall!$W$2:$W$501,BallByBall!$B$2:$B$501,A2915,BallByBall!$P$2:$P$501,B2915))</f>
        <v>0</v>
      </c>
      <c r="N2915">
        <f>IF(A2915="","",SUMIFS(BallByBall!$X$2:$X$501,BallByBall!$B$2:$B$501,A2915,BallByBall!$P$2:$P$501,B2915))</f>
        <v>0</v>
      </c>
      <c r="O2915">
        <f>IF(A2915="","",SUMIFS(OverSummary!$G$2:$G$101,OverSummary!$A$2:$A$101,A2915,OverSummary!$D$2:$D$101,B2915))</f>
        <v>0</v>
      </c>
      <c r="P2915">
        <f>IF(A2915="","",G2915*Rules!$B$13+H2915*Rules!$B$14+I2915*Rules!$B$15)</f>
        <v>0</v>
      </c>
      <c r="Q2915">
        <f>IF(A2915="","",IF(G2915&gt;=100,Rules!$B$18,IF(G2915&gt;=50,Rules!$B$17,IF(G2915&gt;=30,Rules!$B$16,0)))+IF(AND(F2915=1,D2915&lt;&gt;"BWL",G2915=0),Rules!$B$27,0))</f>
        <v>0</v>
      </c>
      <c r="R2915">
        <f>IF(A2915="","",J2915*Rules!$B$19+O2915*Rules!$B$22)</f>
        <v>0</v>
      </c>
      <c r="S2915">
        <f>IF(A2915="","",IF(J2915&gt;=4,Rules!$B$21,IF(J2915&gt;=3,Rules!$B$20,0)))</f>
        <v>0</v>
      </c>
      <c r="T2915">
        <f>IF(A2915="","",K2915*Rules!$B$23+L2915*Rules!$B$24+M2915*Rules!$B$25+N2915*Rules!$B$26)</f>
        <v>0</v>
      </c>
      <c r="U2915">
        <f t="shared" si="45"/>
        <v>0</v>
      </c>
    </row>
    <row r="2916" spans="1:21" x14ac:dyDescent="0.2">
      <c r="A2916" t="str">
        <f>MatchSquad!A2916</f>
        <v>M059</v>
      </c>
      <c r="B2916" t="str">
        <f>MatchSquad!B2916</f>
        <v>P115</v>
      </c>
      <c r="C2916" t="str">
        <f>MatchSquad!C2916</f>
        <v>Mohammad Shami</v>
      </c>
      <c r="D2916" t="str">
        <f>MatchSquad!D2916</f>
        <v>BWL</v>
      </c>
      <c r="E2916" t="str">
        <f>MatchSquad!E2916</f>
        <v>LSG</v>
      </c>
      <c r="F2916">
        <f>MatchSquad!G2916</f>
        <v>0</v>
      </c>
      <c r="G2916">
        <f>IF(A2916="","",SUMIFS(BallByBall!$I$2:$I$501,BallByBall!$B$2:$B$501,A2916,BallByBall!$F$2:$F$501,B2916))</f>
        <v>0</v>
      </c>
      <c r="H2916">
        <f>IF(A2916="","",COUNTIFS(BallByBall!$B$2:$B$501,A2916,BallByBall!$F$2:$F$501,B2916,BallByBall!$Q$2:$Q$501,1))</f>
        <v>0</v>
      </c>
      <c r="I2916">
        <f>IF(A2916="","",COUNTIFS(BallByBall!$B$2:$B$501,A2916,BallByBall!$F$2:$F$501,B2916,BallByBall!$R$2:$R$501,1))</f>
        <v>0</v>
      </c>
      <c r="J2916">
        <f>IF(A2916="","",SUMIFS(BallByBall!$T$2:$T$501,BallByBall!$B$2:$B$501,A2916,BallByBall!$H$2:$H$501,B2916))</f>
        <v>0</v>
      </c>
      <c r="K2916">
        <f>IF(A2916="","",SUMIFS(BallByBall!$U$2:$U$501,BallByBall!$B$2:$B$501,A2916,BallByBall!$P$2:$P$501,B2916))</f>
        <v>0</v>
      </c>
      <c r="L2916">
        <f>IF(A2916="","",SUMIFS(BallByBall!$V$2:$V$501,BallByBall!$B$2:$B$501,A2916,BallByBall!$P$2:$P$501,B2916))</f>
        <v>0</v>
      </c>
      <c r="M2916">
        <f>IF(A2916="","",SUMIFS(BallByBall!$W$2:$W$501,BallByBall!$B$2:$B$501,A2916,BallByBall!$P$2:$P$501,B2916))</f>
        <v>0</v>
      </c>
      <c r="N2916">
        <f>IF(A2916="","",SUMIFS(BallByBall!$X$2:$X$501,BallByBall!$B$2:$B$501,A2916,BallByBall!$P$2:$P$501,B2916))</f>
        <v>0</v>
      </c>
      <c r="O2916">
        <f>IF(A2916="","",SUMIFS(OverSummary!$G$2:$G$101,OverSummary!$A$2:$A$101,A2916,OverSummary!$D$2:$D$101,B2916))</f>
        <v>0</v>
      </c>
      <c r="P2916">
        <f>IF(A2916="","",G2916*Rules!$B$13+H2916*Rules!$B$14+I2916*Rules!$B$15)</f>
        <v>0</v>
      </c>
      <c r="Q2916">
        <f>IF(A2916="","",IF(G2916&gt;=100,Rules!$B$18,IF(G2916&gt;=50,Rules!$B$17,IF(G2916&gt;=30,Rules!$B$16,0)))+IF(AND(F2916=1,D2916&lt;&gt;"BWL",G2916=0),Rules!$B$27,0))</f>
        <v>0</v>
      </c>
      <c r="R2916">
        <f>IF(A2916="","",J2916*Rules!$B$19+O2916*Rules!$B$22)</f>
        <v>0</v>
      </c>
      <c r="S2916">
        <f>IF(A2916="","",IF(J2916&gt;=4,Rules!$B$21,IF(J2916&gt;=3,Rules!$B$20,0)))</f>
        <v>0</v>
      </c>
      <c r="T2916">
        <f>IF(A2916="","",K2916*Rules!$B$23+L2916*Rules!$B$24+M2916*Rules!$B$25+N2916*Rules!$B$26)</f>
        <v>0</v>
      </c>
      <c r="U2916">
        <f t="shared" si="45"/>
        <v>0</v>
      </c>
    </row>
    <row r="2917" spans="1:21" x14ac:dyDescent="0.2">
      <c r="A2917" t="str">
        <f>MatchSquad!A2917</f>
        <v>M059</v>
      </c>
      <c r="B2917" t="str">
        <f>MatchSquad!B2917</f>
        <v>P116</v>
      </c>
      <c r="C2917" t="str">
        <f>MatchSquad!C2917</f>
        <v>Avesh Khan</v>
      </c>
      <c r="D2917" t="str">
        <f>MatchSquad!D2917</f>
        <v>BWL</v>
      </c>
      <c r="E2917" t="str">
        <f>MatchSquad!E2917</f>
        <v>LSG</v>
      </c>
      <c r="F2917">
        <f>MatchSquad!G2917</f>
        <v>0</v>
      </c>
      <c r="G2917">
        <f>IF(A2917="","",SUMIFS(BallByBall!$I$2:$I$501,BallByBall!$B$2:$B$501,A2917,BallByBall!$F$2:$F$501,B2917))</f>
        <v>0</v>
      </c>
      <c r="H2917">
        <f>IF(A2917="","",COUNTIFS(BallByBall!$B$2:$B$501,A2917,BallByBall!$F$2:$F$501,B2917,BallByBall!$Q$2:$Q$501,1))</f>
        <v>0</v>
      </c>
      <c r="I2917">
        <f>IF(A2917="","",COUNTIFS(BallByBall!$B$2:$B$501,A2917,BallByBall!$F$2:$F$501,B2917,BallByBall!$R$2:$R$501,1))</f>
        <v>0</v>
      </c>
      <c r="J2917">
        <f>IF(A2917="","",SUMIFS(BallByBall!$T$2:$T$501,BallByBall!$B$2:$B$501,A2917,BallByBall!$H$2:$H$501,B2917))</f>
        <v>0</v>
      </c>
      <c r="K2917">
        <f>IF(A2917="","",SUMIFS(BallByBall!$U$2:$U$501,BallByBall!$B$2:$B$501,A2917,BallByBall!$P$2:$P$501,B2917))</f>
        <v>0</v>
      </c>
      <c r="L2917">
        <f>IF(A2917="","",SUMIFS(BallByBall!$V$2:$V$501,BallByBall!$B$2:$B$501,A2917,BallByBall!$P$2:$P$501,B2917))</f>
        <v>0</v>
      </c>
      <c r="M2917">
        <f>IF(A2917="","",SUMIFS(BallByBall!$W$2:$W$501,BallByBall!$B$2:$B$501,A2917,BallByBall!$P$2:$P$501,B2917))</f>
        <v>0</v>
      </c>
      <c r="N2917">
        <f>IF(A2917="","",SUMIFS(BallByBall!$X$2:$X$501,BallByBall!$B$2:$B$501,A2917,BallByBall!$P$2:$P$501,B2917))</f>
        <v>0</v>
      </c>
      <c r="O2917">
        <f>IF(A2917="","",SUMIFS(OverSummary!$G$2:$G$101,OverSummary!$A$2:$A$101,A2917,OverSummary!$D$2:$D$101,B2917))</f>
        <v>0</v>
      </c>
      <c r="P2917">
        <f>IF(A2917="","",G2917*Rules!$B$13+H2917*Rules!$B$14+I2917*Rules!$B$15)</f>
        <v>0</v>
      </c>
      <c r="Q2917">
        <f>IF(A2917="","",IF(G2917&gt;=100,Rules!$B$18,IF(G2917&gt;=50,Rules!$B$17,IF(G2917&gt;=30,Rules!$B$16,0)))+IF(AND(F2917=1,D2917&lt;&gt;"BWL",G2917=0),Rules!$B$27,0))</f>
        <v>0</v>
      </c>
      <c r="R2917">
        <f>IF(A2917="","",J2917*Rules!$B$19+O2917*Rules!$B$22)</f>
        <v>0</v>
      </c>
      <c r="S2917">
        <f>IF(A2917="","",IF(J2917&gt;=4,Rules!$B$21,IF(J2917&gt;=3,Rules!$B$20,0)))</f>
        <v>0</v>
      </c>
      <c r="T2917">
        <f>IF(A2917="","",K2917*Rules!$B$23+L2917*Rules!$B$24+M2917*Rules!$B$25+N2917*Rules!$B$26)</f>
        <v>0</v>
      </c>
      <c r="U2917">
        <f t="shared" si="45"/>
        <v>0</v>
      </c>
    </row>
    <row r="2918" spans="1:21" x14ac:dyDescent="0.2">
      <c r="A2918" t="str">
        <f>MatchSquad!A2918</f>
        <v>M059</v>
      </c>
      <c r="B2918" t="str">
        <f>MatchSquad!B2918</f>
        <v>P117</v>
      </c>
      <c r="C2918" t="str">
        <f>MatchSquad!C2918</f>
        <v>M. Siddharth</v>
      </c>
      <c r="D2918" t="str">
        <f>MatchSquad!D2918</f>
        <v>BWL</v>
      </c>
      <c r="E2918" t="str">
        <f>MatchSquad!E2918</f>
        <v>LSG</v>
      </c>
      <c r="F2918">
        <f>MatchSquad!G2918</f>
        <v>0</v>
      </c>
      <c r="G2918">
        <f>IF(A2918="","",SUMIFS(BallByBall!$I$2:$I$501,BallByBall!$B$2:$B$501,A2918,BallByBall!$F$2:$F$501,B2918))</f>
        <v>0</v>
      </c>
      <c r="H2918">
        <f>IF(A2918="","",COUNTIFS(BallByBall!$B$2:$B$501,A2918,BallByBall!$F$2:$F$501,B2918,BallByBall!$Q$2:$Q$501,1))</f>
        <v>0</v>
      </c>
      <c r="I2918">
        <f>IF(A2918="","",COUNTIFS(BallByBall!$B$2:$B$501,A2918,BallByBall!$F$2:$F$501,B2918,BallByBall!$R$2:$R$501,1))</f>
        <v>0</v>
      </c>
      <c r="J2918">
        <f>IF(A2918="","",SUMIFS(BallByBall!$T$2:$T$501,BallByBall!$B$2:$B$501,A2918,BallByBall!$H$2:$H$501,B2918))</f>
        <v>0</v>
      </c>
      <c r="K2918">
        <f>IF(A2918="","",SUMIFS(BallByBall!$U$2:$U$501,BallByBall!$B$2:$B$501,A2918,BallByBall!$P$2:$P$501,B2918))</f>
        <v>0</v>
      </c>
      <c r="L2918">
        <f>IF(A2918="","",SUMIFS(BallByBall!$V$2:$V$501,BallByBall!$B$2:$B$501,A2918,BallByBall!$P$2:$P$501,B2918))</f>
        <v>0</v>
      </c>
      <c r="M2918">
        <f>IF(A2918="","",SUMIFS(BallByBall!$W$2:$W$501,BallByBall!$B$2:$B$501,A2918,BallByBall!$P$2:$P$501,B2918))</f>
        <v>0</v>
      </c>
      <c r="N2918">
        <f>IF(A2918="","",SUMIFS(BallByBall!$X$2:$X$501,BallByBall!$B$2:$B$501,A2918,BallByBall!$P$2:$P$501,B2918))</f>
        <v>0</v>
      </c>
      <c r="O2918">
        <f>IF(A2918="","",SUMIFS(OverSummary!$G$2:$G$101,OverSummary!$A$2:$A$101,A2918,OverSummary!$D$2:$D$101,B2918))</f>
        <v>0</v>
      </c>
      <c r="P2918">
        <f>IF(A2918="","",G2918*Rules!$B$13+H2918*Rules!$B$14+I2918*Rules!$B$15)</f>
        <v>0</v>
      </c>
      <c r="Q2918">
        <f>IF(A2918="","",IF(G2918&gt;=100,Rules!$B$18,IF(G2918&gt;=50,Rules!$B$17,IF(G2918&gt;=30,Rules!$B$16,0)))+IF(AND(F2918=1,D2918&lt;&gt;"BWL",G2918=0),Rules!$B$27,0))</f>
        <v>0</v>
      </c>
      <c r="R2918">
        <f>IF(A2918="","",J2918*Rules!$B$19+O2918*Rules!$B$22)</f>
        <v>0</v>
      </c>
      <c r="S2918">
        <f>IF(A2918="","",IF(J2918&gt;=4,Rules!$B$21,IF(J2918&gt;=3,Rules!$B$20,0)))</f>
        <v>0</v>
      </c>
      <c r="T2918">
        <f>IF(A2918="","",K2918*Rules!$B$23+L2918*Rules!$B$24+M2918*Rules!$B$25+N2918*Rules!$B$26)</f>
        <v>0</v>
      </c>
      <c r="U2918">
        <f t="shared" si="45"/>
        <v>0</v>
      </c>
    </row>
    <row r="2919" spans="1:21" x14ac:dyDescent="0.2">
      <c r="A2919" t="str">
        <f>MatchSquad!A2919</f>
        <v>M059</v>
      </c>
      <c r="B2919" t="str">
        <f>MatchSquad!B2919</f>
        <v>P118</v>
      </c>
      <c r="C2919" t="str">
        <f>MatchSquad!C2919</f>
        <v>Digvesh Singh</v>
      </c>
      <c r="D2919" t="str">
        <f>MatchSquad!D2919</f>
        <v>BWL</v>
      </c>
      <c r="E2919" t="str">
        <f>MatchSquad!E2919</f>
        <v>LSG</v>
      </c>
      <c r="F2919">
        <f>MatchSquad!G2919</f>
        <v>0</v>
      </c>
      <c r="G2919">
        <f>IF(A2919="","",SUMIFS(BallByBall!$I$2:$I$501,BallByBall!$B$2:$B$501,A2919,BallByBall!$F$2:$F$501,B2919))</f>
        <v>0</v>
      </c>
      <c r="H2919">
        <f>IF(A2919="","",COUNTIFS(BallByBall!$B$2:$B$501,A2919,BallByBall!$F$2:$F$501,B2919,BallByBall!$Q$2:$Q$501,1))</f>
        <v>0</v>
      </c>
      <c r="I2919">
        <f>IF(A2919="","",COUNTIFS(BallByBall!$B$2:$B$501,A2919,BallByBall!$F$2:$F$501,B2919,BallByBall!$R$2:$R$501,1))</f>
        <v>0</v>
      </c>
      <c r="J2919">
        <f>IF(A2919="","",SUMIFS(BallByBall!$T$2:$T$501,BallByBall!$B$2:$B$501,A2919,BallByBall!$H$2:$H$501,B2919))</f>
        <v>0</v>
      </c>
      <c r="K2919">
        <f>IF(A2919="","",SUMIFS(BallByBall!$U$2:$U$501,BallByBall!$B$2:$B$501,A2919,BallByBall!$P$2:$P$501,B2919))</f>
        <v>0</v>
      </c>
      <c r="L2919">
        <f>IF(A2919="","",SUMIFS(BallByBall!$V$2:$V$501,BallByBall!$B$2:$B$501,A2919,BallByBall!$P$2:$P$501,B2919))</f>
        <v>0</v>
      </c>
      <c r="M2919">
        <f>IF(A2919="","",SUMIFS(BallByBall!$W$2:$W$501,BallByBall!$B$2:$B$501,A2919,BallByBall!$P$2:$P$501,B2919))</f>
        <v>0</v>
      </c>
      <c r="N2919">
        <f>IF(A2919="","",SUMIFS(BallByBall!$X$2:$X$501,BallByBall!$B$2:$B$501,A2919,BallByBall!$P$2:$P$501,B2919))</f>
        <v>0</v>
      </c>
      <c r="O2919">
        <f>IF(A2919="","",SUMIFS(OverSummary!$G$2:$G$101,OverSummary!$A$2:$A$101,A2919,OverSummary!$D$2:$D$101,B2919))</f>
        <v>0</v>
      </c>
      <c r="P2919">
        <f>IF(A2919="","",G2919*Rules!$B$13+H2919*Rules!$B$14+I2919*Rules!$B$15)</f>
        <v>0</v>
      </c>
      <c r="Q2919">
        <f>IF(A2919="","",IF(G2919&gt;=100,Rules!$B$18,IF(G2919&gt;=50,Rules!$B$17,IF(G2919&gt;=30,Rules!$B$16,0)))+IF(AND(F2919=1,D2919&lt;&gt;"BWL",G2919=0),Rules!$B$27,0))</f>
        <v>0</v>
      </c>
      <c r="R2919">
        <f>IF(A2919="","",J2919*Rules!$B$19+O2919*Rules!$B$22)</f>
        <v>0</v>
      </c>
      <c r="S2919">
        <f>IF(A2919="","",IF(J2919&gt;=4,Rules!$B$21,IF(J2919&gt;=3,Rules!$B$20,0)))</f>
        <v>0</v>
      </c>
      <c r="T2919">
        <f>IF(A2919="","",K2919*Rules!$B$23+L2919*Rules!$B$24+M2919*Rules!$B$25+N2919*Rules!$B$26)</f>
        <v>0</v>
      </c>
      <c r="U2919">
        <f t="shared" si="45"/>
        <v>0</v>
      </c>
    </row>
    <row r="2920" spans="1:21" x14ac:dyDescent="0.2">
      <c r="A2920" t="str">
        <f>MatchSquad!A2920</f>
        <v>M059</v>
      </c>
      <c r="B2920" t="str">
        <f>MatchSquad!B2920</f>
        <v>P119</v>
      </c>
      <c r="C2920" t="str">
        <f>MatchSquad!C2920</f>
        <v>Akash Singh</v>
      </c>
      <c r="D2920" t="str">
        <f>MatchSquad!D2920</f>
        <v>BWL</v>
      </c>
      <c r="E2920" t="str">
        <f>MatchSquad!E2920</f>
        <v>LSG</v>
      </c>
      <c r="F2920">
        <f>MatchSquad!G2920</f>
        <v>0</v>
      </c>
      <c r="G2920">
        <f>IF(A2920="","",SUMIFS(BallByBall!$I$2:$I$501,BallByBall!$B$2:$B$501,A2920,BallByBall!$F$2:$F$501,B2920))</f>
        <v>0</v>
      </c>
      <c r="H2920">
        <f>IF(A2920="","",COUNTIFS(BallByBall!$B$2:$B$501,A2920,BallByBall!$F$2:$F$501,B2920,BallByBall!$Q$2:$Q$501,1))</f>
        <v>0</v>
      </c>
      <c r="I2920">
        <f>IF(A2920="","",COUNTIFS(BallByBall!$B$2:$B$501,A2920,BallByBall!$F$2:$F$501,B2920,BallByBall!$R$2:$R$501,1))</f>
        <v>0</v>
      </c>
      <c r="J2920">
        <f>IF(A2920="","",SUMIFS(BallByBall!$T$2:$T$501,BallByBall!$B$2:$B$501,A2920,BallByBall!$H$2:$H$501,B2920))</f>
        <v>0</v>
      </c>
      <c r="K2920">
        <f>IF(A2920="","",SUMIFS(BallByBall!$U$2:$U$501,BallByBall!$B$2:$B$501,A2920,BallByBall!$P$2:$P$501,B2920))</f>
        <v>0</v>
      </c>
      <c r="L2920">
        <f>IF(A2920="","",SUMIFS(BallByBall!$V$2:$V$501,BallByBall!$B$2:$B$501,A2920,BallByBall!$P$2:$P$501,B2920))</f>
        <v>0</v>
      </c>
      <c r="M2920">
        <f>IF(A2920="","",SUMIFS(BallByBall!$W$2:$W$501,BallByBall!$B$2:$B$501,A2920,BallByBall!$P$2:$P$501,B2920))</f>
        <v>0</v>
      </c>
      <c r="N2920">
        <f>IF(A2920="","",SUMIFS(BallByBall!$X$2:$X$501,BallByBall!$B$2:$B$501,A2920,BallByBall!$P$2:$P$501,B2920))</f>
        <v>0</v>
      </c>
      <c r="O2920">
        <f>IF(A2920="","",SUMIFS(OverSummary!$G$2:$G$101,OverSummary!$A$2:$A$101,A2920,OverSummary!$D$2:$D$101,B2920))</f>
        <v>0</v>
      </c>
      <c r="P2920">
        <f>IF(A2920="","",G2920*Rules!$B$13+H2920*Rules!$B$14+I2920*Rules!$B$15)</f>
        <v>0</v>
      </c>
      <c r="Q2920">
        <f>IF(A2920="","",IF(G2920&gt;=100,Rules!$B$18,IF(G2920&gt;=50,Rules!$B$17,IF(G2920&gt;=30,Rules!$B$16,0)))+IF(AND(F2920=1,D2920&lt;&gt;"BWL",G2920=0),Rules!$B$27,0))</f>
        <v>0</v>
      </c>
      <c r="R2920">
        <f>IF(A2920="","",J2920*Rules!$B$19+O2920*Rules!$B$22)</f>
        <v>0</v>
      </c>
      <c r="S2920">
        <f>IF(A2920="","",IF(J2920&gt;=4,Rules!$B$21,IF(J2920&gt;=3,Rules!$B$20,0)))</f>
        <v>0</v>
      </c>
      <c r="T2920">
        <f>IF(A2920="","",K2920*Rules!$B$23+L2920*Rules!$B$24+M2920*Rules!$B$25+N2920*Rules!$B$26)</f>
        <v>0</v>
      </c>
      <c r="U2920">
        <f t="shared" si="45"/>
        <v>0</v>
      </c>
    </row>
    <row r="2921" spans="1:21" x14ac:dyDescent="0.2">
      <c r="A2921" t="str">
        <f>MatchSquad!A2921</f>
        <v>M059</v>
      </c>
      <c r="B2921" t="str">
        <f>MatchSquad!B2921</f>
        <v>P120</v>
      </c>
      <c r="C2921" t="str">
        <f>MatchSquad!C2921</f>
        <v>Prince Yadav</v>
      </c>
      <c r="D2921" t="str">
        <f>MatchSquad!D2921</f>
        <v>BWL</v>
      </c>
      <c r="E2921" t="str">
        <f>MatchSquad!E2921</f>
        <v>LSG</v>
      </c>
      <c r="F2921">
        <f>MatchSquad!G2921</f>
        <v>0</v>
      </c>
      <c r="G2921">
        <f>IF(A2921="","",SUMIFS(BallByBall!$I$2:$I$501,BallByBall!$B$2:$B$501,A2921,BallByBall!$F$2:$F$501,B2921))</f>
        <v>0</v>
      </c>
      <c r="H2921">
        <f>IF(A2921="","",COUNTIFS(BallByBall!$B$2:$B$501,A2921,BallByBall!$F$2:$F$501,B2921,BallByBall!$Q$2:$Q$501,1))</f>
        <v>0</v>
      </c>
      <c r="I2921">
        <f>IF(A2921="","",COUNTIFS(BallByBall!$B$2:$B$501,A2921,BallByBall!$F$2:$F$501,B2921,BallByBall!$R$2:$R$501,1))</f>
        <v>0</v>
      </c>
      <c r="J2921">
        <f>IF(A2921="","",SUMIFS(BallByBall!$T$2:$T$501,BallByBall!$B$2:$B$501,A2921,BallByBall!$H$2:$H$501,B2921))</f>
        <v>0</v>
      </c>
      <c r="K2921">
        <f>IF(A2921="","",SUMIFS(BallByBall!$U$2:$U$501,BallByBall!$B$2:$B$501,A2921,BallByBall!$P$2:$P$501,B2921))</f>
        <v>0</v>
      </c>
      <c r="L2921">
        <f>IF(A2921="","",SUMIFS(BallByBall!$V$2:$V$501,BallByBall!$B$2:$B$501,A2921,BallByBall!$P$2:$P$501,B2921))</f>
        <v>0</v>
      </c>
      <c r="M2921">
        <f>IF(A2921="","",SUMIFS(BallByBall!$W$2:$W$501,BallByBall!$B$2:$B$501,A2921,BallByBall!$P$2:$P$501,B2921))</f>
        <v>0</v>
      </c>
      <c r="N2921">
        <f>IF(A2921="","",SUMIFS(BallByBall!$X$2:$X$501,BallByBall!$B$2:$B$501,A2921,BallByBall!$P$2:$P$501,B2921))</f>
        <v>0</v>
      </c>
      <c r="O2921">
        <f>IF(A2921="","",SUMIFS(OverSummary!$G$2:$G$101,OverSummary!$A$2:$A$101,A2921,OverSummary!$D$2:$D$101,B2921))</f>
        <v>0</v>
      </c>
      <c r="P2921">
        <f>IF(A2921="","",G2921*Rules!$B$13+H2921*Rules!$B$14+I2921*Rules!$B$15)</f>
        <v>0</v>
      </c>
      <c r="Q2921">
        <f>IF(A2921="","",IF(G2921&gt;=100,Rules!$B$18,IF(G2921&gt;=50,Rules!$B$17,IF(G2921&gt;=30,Rules!$B$16,0)))+IF(AND(F2921=1,D2921&lt;&gt;"BWL",G2921=0),Rules!$B$27,0))</f>
        <v>0</v>
      </c>
      <c r="R2921">
        <f>IF(A2921="","",J2921*Rules!$B$19+O2921*Rules!$B$22)</f>
        <v>0</v>
      </c>
      <c r="S2921">
        <f>IF(A2921="","",IF(J2921&gt;=4,Rules!$B$21,IF(J2921&gt;=3,Rules!$B$20,0)))</f>
        <v>0</v>
      </c>
      <c r="T2921">
        <f>IF(A2921="","",K2921*Rules!$B$23+L2921*Rules!$B$24+M2921*Rules!$B$25+N2921*Rules!$B$26)</f>
        <v>0</v>
      </c>
      <c r="U2921">
        <f t="shared" si="45"/>
        <v>0</v>
      </c>
    </row>
    <row r="2922" spans="1:21" x14ac:dyDescent="0.2">
      <c r="A2922" t="str">
        <f>MatchSquad!A2922</f>
        <v>M059</v>
      </c>
      <c r="B2922" t="str">
        <f>MatchSquad!B2922</f>
        <v>P121</v>
      </c>
      <c r="C2922" t="str">
        <f>MatchSquad!C2922</f>
        <v>Arjun Tendulkar</v>
      </c>
      <c r="D2922" t="str">
        <f>MatchSquad!D2922</f>
        <v>BWL</v>
      </c>
      <c r="E2922" t="str">
        <f>MatchSquad!E2922</f>
        <v>LSG</v>
      </c>
      <c r="F2922">
        <f>MatchSquad!G2922</f>
        <v>0</v>
      </c>
      <c r="G2922">
        <f>IF(A2922="","",SUMIFS(BallByBall!$I$2:$I$501,BallByBall!$B$2:$B$501,A2922,BallByBall!$F$2:$F$501,B2922))</f>
        <v>0</v>
      </c>
      <c r="H2922">
        <f>IF(A2922="","",COUNTIFS(BallByBall!$B$2:$B$501,A2922,BallByBall!$F$2:$F$501,B2922,BallByBall!$Q$2:$Q$501,1))</f>
        <v>0</v>
      </c>
      <c r="I2922">
        <f>IF(A2922="","",COUNTIFS(BallByBall!$B$2:$B$501,A2922,BallByBall!$F$2:$F$501,B2922,BallByBall!$R$2:$R$501,1))</f>
        <v>0</v>
      </c>
      <c r="J2922">
        <f>IF(A2922="","",SUMIFS(BallByBall!$T$2:$T$501,BallByBall!$B$2:$B$501,A2922,BallByBall!$H$2:$H$501,B2922))</f>
        <v>0</v>
      </c>
      <c r="K2922">
        <f>IF(A2922="","",SUMIFS(BallByBall!$U$2:$U$501,BallByBall!$B$2:$B$501,A2922,BallByBall!$P$2:$P$501,B2922))</f>
        <v>0</v>
      </c>
      <c r="L2922">
        <f>IF(A2922="","",SUMIFS(BallByBall!$V$2:$V$501,BallByBall!$B$2:$B$501,A2922,BallByBall!$P$2:$P$501,B2922))</f>
        <v>0</v>
      </c>
      <c r="M2922">
        <f>IF(A2922="","",SUMIFS(BallByBall!$W$2:$W$501,BallByBall!$B$2:$B$501,A2922,BallByBall!$P$2:$P$501,B2922))</f>
        <v>0</v>
      </c>
      <c r="N2922">
        <f>IF(A2922="","",SUMIFS(BallByBall!$X$2:$X$501,BallByBall!$B$2:$B$501,A2922,BallByBall!$P$2:$P$501,B2922))</f>
        <v>0</v>
      </c>
      <c r="O2922">
        <f>IF(A2922="","",SUMIFS(OverSummary!$G$2:$G$101,OverSummary!$A$2:$A$101,A2922,OverSummary!$D$2:$D$101,B2922))</f>
        <v>0</v>
      </c>
      <c r="P2922">
        <f>IF(A2922="","",G2922*Rules!$B$13+H2922*Rules!$B$14+I2922*Rules!$B$15)</f>
        <v>0</v>
      </c>
      <c r="Q2922">
        <f>IF(A2922="","",IF(G2922&gt;=100,Rules!$B$18,IF(G2922&gt;=50,Rules!$B$17,IF(G2922&gt;=30,Rules!$B$16,0)))+IF(AND(F2922=1,D2922&lt;&gt;"BWL",G2922=0),Rules!$B$27,0))</f>
        <v>0</v>
      </c>
      <c r="R2922">
        <f>IF(A2922="","",J2922*Rules!$B$19+O2922*Rules!$B$22)</f>
        <v>0</v>
      </c>
      <c r="S2922">
        <f>IF(A2922="","",IF(J2922&gt;=4,Rules!$B$21,IF(J2922&gt;=3,Rules!$B$20,0)))</f>
        <v>0</v>
      </c>
      <c r="T2922">
        <f>IF(A2922="","",K2922*Rules!$B$23+L2922*Rules!$B$24+M2922*Rules!$B$25+N2922*Rules!$B$26)</f>
        <v>0</v>
      </c>
      <c r="U2922">
        <f t="shared" si="45"/>
        <v>0</v>
      </c>
    </row>
    <row r="2923" spans="1:21" x14ac:dyDescent="0.2">
      <c r="A2923" t="str">
        <f>MatchSquad!A2923</f>
        <v>M059</v>
      </c>
      <c r="B2923" t="str">
        <f>MatchSquad!B2923</f>
        <v>P122</v>
      </c>
      <c r="C2923" t="str">
        <f>MatchSquad!C2923</f>
        <v>Anrich Nortje</v>
      </c>
      <c r="D2923" t="str">
        <f>MatchSquad!D2923</f>
        <v>BWL</v>
      </c>
      <c r="E2923" t="str">
        <f>MatchSquad!E2923</f>
        <v>LSG</v>
      </c>
      <c r="F2923">
        <f>MatchSquad!G2923</f>
        <v>0</v>
      </c>
      <c r="G2923">
        <f>IF(A2923="","",SUMIFS(BallByBall!$I$2:$I$501,BallByBall!$B$2:$B$501,A2923,BallByBall!$F$2:$F$501,B2923))</f>
        <v>0</v>
      </c>
      <c r="H2923">
        <f>IF(A2923="","",COUNTIFS(BallByBall!$B$2:$B$501,A2923,BallByBall!$F$2:$F$501,B2923,BallByBall!$Q$2:$Q$501,1))</f>
        <v>0</v>
      </c>
      <c r="I2923">
        <f>IF(A2923="","",COUNTIFS(BallByBall!$B$2:$B$501,A2923,BallByBall!$F$2:$F$501,B2923,BallByBall!$R$2:$R$501,1))</f>
        <v>0</v>
      </c>
      <c r="J2923">
        <f>IF(A2923="","",SUMIFS(BallByBall!$T$2:$T$501,BallByBall!$B$2:$B$501,A2923,BallByBall!$H$2:$H$501,B2923))</f>
        <v>0</v>
      </c>
      <c r="K2923">
        <f>IF(A2923="","",SUMIFS(BallByBall!$U$2:$U$501,BallByBall!$B$2:$B$501,A2923,BallByBall!$P$2:$P$501,B2923))</f>
        <v>0</v>
      </c>
      <c r="L2923">
        <f>IF(A2923="","",SUMIFS(BallByBall!$V$2:$V$501,BallByBall!$B$2:$B$501,A2923,BallByBall!$P$2:$P$501,B2923))</f>
        <v>0</v>
      </c>
      <c r="M2923">
        <f>IF(A2923="","",SUMIFS(BallByBall!$W$2:$W$501,BallByBall!$B$2:$B$501,A2923,BallByBall!$P$2:$P$501,B2923))</f>
        <v>0</v>
      </c>
      <c r="N2923">
        <f>IF(A2923="","",SUMIFS(BallByBall!$X$2:$X$501,BallByBall!$B$2:$B$501,A2923,BallByBall!$P$2:$P$501,B2923))</f>
        <v>0</v>
      </c>
      <c r="O2923">
        <f>IF(A2923="","",SUMIFS(OverSummary!$G$2:$G$101,OverSummary!$A$2:$A$101,A2923,OverSummary!$D$2:$D$101,B2923))</f>
        <v>0</v>
      </c>
      <c r="P2923">
        <f>IF(A2923="","",G2923*Rules!$B$13+H2923*Rules!$B$14+I2923*Rules!$B$15)</f>
        <v>0</v>
      </c>
      <c r="Q2923">
        <f>IF(A2923="","",IF(G2923&gt;=100,Rules!$B$18,IF(G2923&gt;=50,Rules!$B$17,IF(G2923&gt;=30,Rules!$B$16,0)))+IF(AND(F2923=1,D2923&lt;&gt;"BWL",G2923=0),Rules!$B$27,0))</f>
        <v>0</v>
      </c>
      <c r="R2923">
        <f>IF(A2923="","",J2923*Rules!$B$19+O2923*Rules!$B$22)</f>
        <v>0</v>
      </c>
      <c r="S2923">
        <f>IF(A2923="","",IF(J2923&gt;=4,Rules!$B$21,IF(J2923&gt;=3,Rules!$B$20,0)))</f>
        <v>0</v>
      </c>
      <c r="T2923">
        <f>IF(A2923="","",K2923*Rules!$B$23+L2923*Rules!$B$24+M2923*Rules!$B$25+N2923*Rules!$B$26)</f>
        <v>0</v>
      </c>
      <c r="U2923">
        <f t="shared" si="45"/>
        <v>0</v>
      </c>
    </row>
    <row r="2924" spans="1:21" x14ac:dyDescent="0.2">
      <c r="A2924" t="str">
        <f>MatchSquad!A2924</f>
        <v>M059</v>
      </c>
      <c r="B2924" t="str">
        <f>MatchSquad!B2924</f>
        <v>P123</v>
      </c>
      <c r="C2924" t="str">
        <f>MatchSquad!C2924</f>
        <v>Naman Tiwari</v>
      </c>
      <c r="D2924" t="str">
        <f>MatchSquad!D2924</f>
        <v>BWL</v>
      </c>
      <c r="E2924" t="str">
        <f>MatchSquad!E2924</f>
        <v>LSG</v>
      </c>
      <c r="F2924">
        <f>MatchSquad!G2924</f>
        <v>0</v>
      </c>
      <c r="G2924">
        <f>IF(A2924="","",SUMIFS(BallByBall!$I$2:$I$501,BallByBall!$B$2:$B$501,A2924,BallByBall!$F$2:$F$501,B2924))</f>
        <v>0</v>
      </c>
      <c r="H2924">
        <f>IF(A2924="","",COUNTIFS(BallByBall!$B$2:$B$501,A2924,BallByBall!$F$2:$F$501,B2924,BallByBall!$Q$2:$Q$501,1))</f>
        <v>0</v>
      </c>
      <c r="I2924">
        <f>IF(A2924="","",COUNTIFS(BallByBall!$B$2:$B$501,A2924,BallByBall!$F$2:$F$501,B2924,BallByBall!$R$2:$R$501,1))</f>
        <v>0</v>
      </c>
      <c r="J2924">
        <f>IF(A2924="","",SUMIFS(BallByBall!$T$2:$T$501,BallByBall!$B$2:$B$501,A2924,BallByBall!$H$2:$H$501,B2924))</f>
        <v>0</v>
      </c>
      <c r="K2924">
        <f>IF(A2924="","",SUMIFS(BallByBall!$U$2:$U$501,BallByBall!$B$2:$B$501,A2924,BallByBall!$P$2:$P$501,B2924))</f>
        <v>0</v>
      </c>
      <c r="L2924">
        <f>IF(A2924="","",SUMIFS(BallByBall!$V$2:$V$501,BallByBall!$B$2:$B$501,A2924,BallByBall!$P$2:$P$501,B2924))</f>
        <v>0</v>
      </c>
      <c r="M2924">
        <f>IF(A2924="","",SUMIFS(BallByBall!$W$2:$W$501,BallByBall!$B$2:$B$501,A2924,BallByBall!$P$2:$P$501,B2924))</f>
        <v>0</v>
      </c>
      <c r="N2924">
        <f>IF(A2924="","",SUMIFS(BallByBall!$X$2:$X$501,BallByBall!$B$2:$B$501,A2924,BallByBall!$P$2:$P$501,B2924))</f>
        <v>0</v>
      </c>
      <c r="O2924">
        <f>IF(A2924="","",SUMIFS(OverSummary!$G$2:$G$101,OverSummary!$A$2:$A$101,A2924,OverSummary!$D$2:$D$101,B2924))</f>
        <v>0</v>
      </c>
      <c r="P2924">
        <f>IF(A2924="","",G2924*Rules!$B$13+H2924*Rules!$B$14+I2924*Rules!$B$15)</f>
        <v>0</v>
      </c>
      <c r="Q2924">
        <f>IF(A2924="","",IF(G2924&gt;=100,Rules!$B$18,IF(G2924&gt;=50,Rules!$B$17,IF(G2924&gt;=30,Rules!$B$16,0)))+IF(AND(F2924=1,D2924&lt;&gt;"BWL",G2924=0),Rules!$B$27,0))</f>
        <v>0</v>
      </c>
      <c r="R2924">
        <f>IF(A2924="","",J2924*Rules!$B$19+O2924*Rules!$B$22)</f>
        <v>0</v>
      </c>
      <c r="S2924">
        <f>IF(A2924="","",IF(J2924&gt;=4,Rules!$B$21,IF(J2924&gt;=3,Rules!$B$20,0)))</f>
        <v>0</v>
      </c>
      <c r="T2924">
        <f>IF(A2924="","",K2924*Rules!$B$23+L2924*Rules!$B$24+M2924*Rules!$B$25+N2924*Rules!$B$26)</f>
        <v>0</v>
      </c>
      <c r="U2924">
        <f t="shared" si="45"/>
        <v>0</v>
      </c>
    </row>
    <row r="2925" spans="1:21" x14ac:dyDescent="0.2">
      <c r="A2925" t="str">
        <f>MatchSquad!A2925</f>
        <v>M059</v>
      </c>
      <c r="B2925" t="str">
        <f>MatchSquad!B2925</f>
        <v>P124</v>
      </c>
      <c r="C2925" t="str">
        <f>MatchSquad!C2925</f>
        <v>Mayank Yadav</v>
      </c>
      <c r="D2925" t="str">
        <f>MatchSquad!D2925</f>
        <v>BWL</v>
      </c>
      <c r="E2925" t="str">
        <f>MatchSquad!E2925</f>
        <v>LSG</v>
      </c>
      <c r="F2925">
        <f>MatchSquad!G2925</f>
        <v>0</v>
      </c>
      <c r="G2925">
        <f>IF(A2925="","",SUMIFS(BallByBall!$I$2:$I$501,BallByBall!$B$2:$B$501,A2925,BallByBall!$F$2:$F$501,B2925))</f>
        <v>0</v>
      </c>
      <c r="H2925">
        <f>IF(A2925="","",COUNTIFS(BallByBall!$B$2:$B$501,A2925,BallByBall!$F$2:$F$501,B2925,BallByBall!$Q$2:$Q$501,1))</f>
        <v>0</v>
      </c>
      <c r="I2925">
        <f>IF(A2925="","",COUNTIFS(BallByBall!$B$2:$B$501,A2925,BallByBall!$F$2:$F$501,B2925,BallByBall!$R$2:$R$501,1))</f>
        <v>0</v>
      </c>
      <c r="J2925">
        <f>IF(A2925="","",SUMIFS(BallByBall!$T$2:$T$501,BallByBall!$B$2:$B$501,A2925,BallByBall!$H$2:$H$501,B2925))</f>
        <v>0</v>
      </c>
      <c r="K2925">
        <f>IF(A2925="","",SUMIFS(BallByBall!$U$2:$U$501,BallByBall!$B$2:$B$501,A2925,BallByBall!$P$2:$P$501,B2925))</f>
        <v>0</v>
      </c>
      <c r="L2925">
        <f>IF(A2925="","",SUMIFS(BallByBall!$V$2:$V$501,BallByBall!$B$2:$B$501,A2925,BallByBall!$P$2:$P$501,B2925))</f>
        <v>0</v>
      </c>
      <c r="M2925">
        <f>IF(A2925="","",SUMIFS(BallByBall!$W$2:$W$501,BallByBall!$B$2:$B$501,A2925,BallByBall!$P$2:$P$501,B2925))</f>
        <v>0</v>
      </c>
      <c r="N2925">
        <f>IF(A2925="","",SUMIFS(BallByBall!$X$2:$X$501,BallByBall!$B$2:$B$501,A2925,BallByBall!$P$2:$P$501,B2925))</f>
        <v>0</v>
      </c>
      <c r="O2925">
        <f>IF(A2925="","",SUMIFS(OverSummary!$G$2:$G$101,OverSummary!$A$2:$A$101,A2925,OverSummary!$D$2:$D$101,B2925))</f>
        <v>0</v>
      </c>
      <c r="P2925">
        <f>IF(A2925="","",G2925*Rules!$B$13+H2925*Rules!$B$14+I2925*Rules!$B$15)</f>
        <v>0</v>
      </c>
      <c r="Q2925">
        <f>IF(A2925="","",IF(G2925&gt;=100,Rules!$B$18,IF(G2925&gt;=50,Rules!$B$17,IF(G2925&gt;=30,Rules!$B$16,0)))+IF(AND(F2925=1,D2925&lt;&gt;"BWL",G2925=0),Rules!$B$27,0))</f>
        <v>0</v>
      </c>
      <c r="R2925">
        <f>IF(A2925="","",J2925*Rules!$B$19+O2925*Rules!$B$22)</f>
        <v>0</v>
      </c>
      <c r="S2925">
        <f>IF(A2925="","",IF(J2925&gt;=4,Rules!$B$21,IF(J2925&gt;=3,Rules!$B$20,0)))</f>
        <v>0</v>
      </c>
      <c r="T2925">
        <f>IF(A2925="","",K2925*Rules!$B$23+L2925*Rules!$B$24+M2925*Rules!$B$25+N2925*Rules!$B$26)</f>
        <v>0</v>
      </c>
      <c r="U2925">
        <f t="shared" si="45"/>
        <v>0</v>
      </c>
    </row>
    <row r="2926" spans="1:21" x14ac:dyDescent="0.2">
      <c r="A2926" t="str">
        <f>MatchSquad!A2926</f>
        <v>M059</v>
      </c>
      <c r="B2926" t="str">
        <f>MatchSquad!B2926</f>
        <v>P125</v>
      </c>
      <c r="C2926" t="str">
        <f>MatchSquad!C2926</f>
        <v>Mohsin Khan</v>
      </c>
      <c r="D2926" t="str">
        <f>MatchSquad!D2926</f>
        <v>BWL</v>
      </c>
      <c r="E2926" t="str">
        <f>MatchSquad!E2926</f>
        <v>LSG</v>
      </c>
      <c r="F2926">
        <f>MatchSquad!G2926</f>
        <v>0</v>
      </c>
      <c r="G2926">
        <f>IF(A2926="","",SUMIFS(BallByBall!$I$2:$I$501,BallByBall!$B$2:$B$501,A2926,BallByBall!$F$2:$F$501,B2926))</f>
        <v>0</v>
      </c>
      <c r="H2926">
        <f>IF(A2926="","",COUNTIFS(BallByBall!$B$2:$B$501,A2926,BallByBall!$F$2:$F$501,B2926,BallByBall!$Q$2:$Q$501,1))</f>
        <v>0</v>
      </c>
      <c r="I2926">
        <f>IF(A2926="","",COUNTIFS(BallByBall!$B$2:$B$501,A2926,BallByBall!$F$2:$F$501,B2926,BallByBall!$R$2:$R$501,1))</f>
        <v>0</v>
      </c>
      <c r="J2926">
        <f>IF(A2926="","",SUMIFS(BallByBall!$T$2:$T$501,BallByBall!$B$2:$B$501,A2926,BallByBall!$H$2:$H$501,B2926))</f>
        <v>0</v>
      </c>
      <c r="K2926">
        <f>IF(A2926="","",SUMIFS(BallByBall!$U$2:$U$501,BallByBall!$B$2:$B$501,A2926,BallByBall!$P$2:$P$501,B2926))</f>
        <v>0</v>
      </c>
      <c r="L2926">
        <f>IF(A2926="","",SUMIFS(BallByBall!$V$2:$V$501,BallByBall!$B$2:$B$501,A2926,BallByBall!$P$2:$P$501,B2926))</f>
        <v>0</v>
      </c>
      <c r="M2926">
        <f>IF(A2926="","",SUMIFS(BallByBall!$W$2:$W$501,BallByBall!$B$2:$B$501,A2926,BallByBall!$P$2:$P$501,B2926))</f>
        <v>0</v>
      </c>
      <c r="N2926">
        <f>IF(A2926="","",SUMIFS(BallByBall!$X$2:$X$501,BallByBall!$B$2:$B$501,A2926,BallByBall!$P$2:$P$501,B2926))</f>
        <v>0</v>
      </c>
      <c r="O2926">
        <f>IF(A2926="","",SUMIFS(OverSummary!$G$2:$G$101,OverSummary!$A$2:$A$101,A2926,OverSummary!$D$2:$D$101,B2926))</f>
        <v>0</v>
      </c>
      <c r="P2926">
        <f>IF(A2926="","",G2926*Rules!$B$13+H2926*Rules!$B$14+I2926*Rules!$B$15)</f>
        <v>0</v>
      </c>
      <c r="Q2926">
        <f>IF(A2926="","",IF(G2926&gt;=100,Rules!$B$18,IF(G2926&gt;=50,Rules!$B$17,IF(G2926&gt;=30,Rules!$B$16,0)))+IF(AND(F2926=1,D2926&lt;&gt;"BWL",G2926=0),Rules!$B$27,0))</f>
        <v>0</v>
      </c>
      <c r="R2926">
        <f>IF(A2926="","",J2926*Rules!$B$19+O2926*Rules!$B$22)</f>
        <v>0</v>
      </c>
      <c r="S2926">
        <f>IF(A2926="","",IF(J2926&gt;=4,Rules!$B$21,IF(J2926&gt;=3,Rules!$B$20,0)))</f>
        <v>0</v>
      </c>
      <c r="T2926">
        <f>IF(A2926="","",K2926*Rules!$B$23+L2926*Rules!$B$24+M2926*Rules!$B$25+N2926*Rules!$B$26)</f>
        <v>0</v>
      </c>
      <c r="U2926">
        <f t="shared" si="45"/>
        <v>0</v>
      </c>
    </row>
    <row r="2927" spans="1:21" x14ac:dyDescent="0.2">
      <c r="A2927" t="str">
        <f>MatchSquad!A2927</f>
        <v>M059</v>
      </c>
      <c r="B2927" t="str">
        <f>MatchSquad!B2927</f>
        <v>P001</v>
      </c>
      <c r="C2927" t="str">
        <f>MatchSquad!C2927</f>
        <v>Ruturaj Gaikwad</v>
      </c>
      <c r="D2927" t="str">
        <f>MatchSquad!D2927</f>
        <v>BAT</v>
      </c>
      <c r="E2927" t="str">
        <f>MatchSquad!E2927</f>
        <v>CSK</v>
      </c>
      <c r="F2927">
        <f>MatchSquad!G2927</f>
        <v>0</v>
      </c>
      <c r="G2927">
        <f>IF(A2927="","",SUMIFS(BallByBall!$I$2:$I$501,BallByBall!$B$2:$B$501,A2927,BallByBall!$F$2:$F$501,B2927))</f>
        <v>0</v>
      </c>
      <c r="H2927">
        <f>IF(A2927="","",COUNTIFS(BallByBall!$B$2:$B$501,A2927,BallByBall!$F$2:$F$501,B2927,BallByBall!$Q$2:$Q$501,1))</f>
        <v>0</v>
      </c>
      <c r="I2927">
        <f>IF(A2927="","",COUNTIFS(BallByBall!$B$2:$B$501,A2927,BallByBall!$F$2:$F$501,B2927,BallByBall!$R$2:$R$501,1))</f>
        <v>0</v>
      </c>
      <c r="J2927">
        <f>IF(A2927="","",SUMIFS(BallByBall!$T$2:$T$501,BallByBall!$B$2:$B$501,A2927,BallByBall!$H$2:$H$501,B2927))</f>
        <v>0</v>
      </c>
      <c r="K2927">
        <f>IF(A2927="","",SUMIFS(BallByBall!$U$2:$U$501,BallByBall!$B$2:$B$501,A2927,BallByBall!$P$2:$P$501,B2927))</f>
        <v>0</v>
      </c>
      <c r="L2927">
        <f>IF(A2927="","",SUMIFS(BallByBall!$V$2:$V$501,BallByBall!$B$2:$B$501,A2927,BallByBall!$P$2:$P$501,B2927))</f>
        <v>0</v>
      </c>
      <c r="M2927">
        <f>IF(A2927="","",SUMIFS(BallByBall!$W$2:$W$501,BallByBall!$B$2:$B$501,A2927,BallByBall!$P$2:$P$501,B2927))</f>
        <v>0</v>
      </c>
      <c r="N2927">
        <f>IF(A2927="","",SUMIFS(BallByBall!$X$2:$X$501,BallByBall!$B$2:$B$501,A2927,BallByBall!$P$2:$P$501,B2927))</f>
        <v>0</v>
      </c>
      <c r="O2927">
        <f>IF(A2927="","",SUMIFS(OverSummary!$G$2:$G$101,OverSummary!$A$2:$A$101,A2927,OverSummary!$D$2:$D$101,B2927))</f>
        <v>0</v>
      </c>
      <c r="P2927">
        <f>IF(A2927="","",G2927*Rules!$B$13+H2927*Rules!$B$14+I2927*Rules!$B$15)</f>
        <v>0</v>
      </c>
      <c r="Q2927">
        <f>IF(A2927="","",IF(G2927&gt;=100,Rules!$B$18,IF(G2927&gt;=50,Rules!$B$17,IF(G2927&gt;=30,Rules!$B$16,0)))+IF(AND(F2927=1,D2927&lt;&gt;"BWL",G2927=0),Rules!$B$27,0))</f>
        <v>0</v>
      </c>
      <c r="R2927">
        <f>IF(A2927="","",J2927*Rules!$B$19+O2927*Rules!$B$22)</f>
        <v>0</v>
      </c>
      <c r="S2927">
        <f>IF(A2927="","",IF(J2927&gt;=4,Rules!$B$21,IF(J2927&gt;=3,Rules!$B$20,0)))</f>
        <v>0</v>
      </c>
      <c r="T2927">
        <f>IF(A2927="","",K2927*Rules!$B$23+L2927*Rules!$B$24+M2927*Rules!$B$25+N2927*Rules!$B$26)</f>
        <v>0</v>
      </c>
      <c r="U2927">
        <f t="shared" si="45"/>
        <v>0</v>
      </c>
    </row>
    <row r="2928" spans="1:21" x14ac:dyDescent="0.2">
      <c r="A2928" t="str">
        <f>MatchSquad!A2928</f>
        <v>M059</v>
      </c>
      <c r="B2928" t="str">
        <f>MatchSquad!B2928</f>
        <v>P002</v>
      </c>
      <c r="C2928" t="str">
        <f>MatchSquad!C2928</f>
        <v>MS Dhoni</v>
      </c>
      <c r="D2928" t="str">
        <f>MatchSquad!D2928</f>
        <v>WK</v>
      </c>
      <c r="E2928" t="str">
        <f>MatchSquad!E2928</f>
        <v>CSK</v>
      </c>
      <c r="F2928">
        <f>MatchSquad!G2928</f>
        <v>0</v>
      </c>
      <c r="G2928">
        <f>IF(A2928="","",SUMIFS(BallByBall!$I$2:$I$501,BallByBall!$B$2:$B$501,A2928,BallByBall!$F$2:$F$501,B2928))</f>
        <v>0</v>
      </c>
      <c r="H2928">
        <f>IF(A2928="","",COUNTIFS(BallByBall!$B$2:$B$501,A2928,BallByBall!$F$2:$F$501,B2928,BallByBall!$Q$2:$Q$501,1))</f>
        <v>0</v>
      </c>
      <c r="I2928">
        <f>IF(A2928="","",COUNTIFS(BallByBall!$B$2:$B$501,A2928,BallByBall!$F$2:$F$501,B2928,BallByBall!$R$2:$R$501,1))</f>
        <v>0</v>
      </c>
      <c r="J2928">
        <f>IF(A2928="","",SUMIFS(BallByBall!$T$2:$T$501,BallByBall!$B$2:$B$501,A2928,BallByBall!$H$2:$H$501,B2928))</f>
        <v>0</v>
      </c>
      <c r="K2928">
        <f>IF(A2928="","",SUMIFS(BallByBall!$U$2:$U$501,BallByBall!$B$2:$B$501,A2928,BallByBall!$P$2:$P$501,B2928))</f>
        <v>0</v>
      </c>
      <c r="L2928">
        <f>IF(A2928="","",SUMIFS(BallByBall!$V$2:$V$501,BallByBall!$B$2:$B$501,A2928,BallByBall!$P$2:$P$501,B2928))</f>
        <v>0</v>
      </c>
      <c r="M2928">
        <f>IF(A2928="","",SUMIFS(BallByBall!$W$2:$W$501,BallByBall!$B$2:$B$501,A2928,BallByBall!$P$2:$P$501,B2928))</f>
        <v>0</v>
      </c>
      <c r="N2928">
        <f>IF(A2928="","",SUMIFS(BallByBall!$X$2:$X$501,BallByBall!$B$2:$B$501,A2928,BallByBall!$P$2:$P$501,B2928))</f>
        <v>0</v>
      </c>
      <c r="O2928">
        <f>IF(A2928="","",SUMIFS(OverSummary!$G$2:$G$101,OverSummary!$A$2:$A$101,A2928,OverSummary!$D$2:$D$101,B2928))</f>
        <v>0</v>
      </c>
      <c r="P2928">
        <f>IF(A2928="","",G2928*Rules!$B$13+H2928*Rules!$B$14+I2928*Rules!$B$15)</f>
        <v>0</v>
      </c>
      <c r="Q2928">
        <f>IF(A2928="","",IF(G2928&gt;=100,Rules!$B$18,IF(G2928&gt;=50,Rules!$B$17,IF(G2928&gt;=30,Rules!$B$16,0)))+IF(AND(F2928=1,D2928&lt;&gt;"BWL",G2928=0),Rules!$B$27,0))</f>
        <v>0</v>
      </c>
      <c r="R2928">
        <f>IF(A2928="","",J2928*Rules!$B$19+O2928*Rules!$B$22)</f>
        <v>0</v>
      </c>
      <c r="S2928">
        <f>IF(A2928="","",IF(J2928&gt;=4,Rules!$B$21,IF(J2928&gt;=3,Rules!$B$20,0)))</f>
        <v>0</v>
      </c>
      <c r="T2928">
        <f>IF(A2928="","",K2928*Rules!$B$23+L2928*Rules!$B$24+M2928*Rules!$B$25+N2928*Rules!$B$26)</f>
        <v>0</v>
      </c>
      <c r="U2928">
        <f t="shared" si="45"/>
        <v>0</v>
      </c>
    </row>
    <row r="2929" spans="1:21" x14ac:dyDescent="0.2">
      <c r="A2929" t="str">
        <f>MatchSquad!A2929</f>
        <v>M059</v>
      </c>
      <c r="B2929" t="str">
        <f>MatchSquad!B2929</f>
        <v>P003</v>
      </c>
      <c r="C2929" t="str">
        <f>MatchSquad!C2929</f>
        <v>Sanju Samson</v>
      </c>
      <c r="D2929" t="str">
        <f>MatchSquad!D2929</f>
        <v>WK</v>
      </c>
      <c r="E2929" t="str">
        <f>MatchSquad!E2929</f>
        <v>CSK</v>
      </c>
      <c r="F2929">
        <f>MatchSquad!G2929</f>
        <v>0</v>
      </c>
      <c r="G2929">
        <f>IF(A2929="","",SUMIFS(BallByBall!$I$2:$I$501,BallByBall!$B$2:$B$501,A2929,BallByBall!$F$2:$F$501,B2929))</f>
        <v>0</v>
      </c>
      <c r="H2929">
        <f>IF(A2929="","",COUNTIFS(BallByBall!$B$2:$B$501,A2929,BallByBall!$F$2:$F$501,B2929,BallByBall!$Q$2:$Q$501,1))</f>
        <v>0</v>
      </c>
      <c r="I2929">
        <f>IF(A2929="","",COUNTIFS(BallByBall!$B$2:$B$501,A2929,BallByBall!$F$2:$F$501,B2929,BallByBall!$R$2:$R$501,1))</f>
        <v>0</v>
      </c>
      <c r="J2929">
        <f>IF(A2929="","",SUMIFS(BallByBall!$T$2:$T$501,BallByBall!$B$2:$B$501,A2929,BallByBall!$H$2:$H$501,B2929))</f>
        <v>0</v>
      </c>
      <c r="K2929">
        <f>IF(A2929="","",SUMIFS(BallByBall!$U$2:$U$501,BallByBall!$B$2:$B$501,A2929,BallByBall!$P$2:$P$501,B2929))</f>
        <v>0</v>
      </c>
      <c r="L2929">
        <f>IF(A2929="","",SUMIFS(BallByBall!$V$2:$V$501,BallByBall!$B$2:$B$501,A2929,BallByBall!$P$2:$P$501,B2929))</f>
        <v>0</v>
      </c>
      <c r="M2929">
        <f>IF(A2929="","",SUMIFS(BallByBall!$W$2:$W$501,BallByBall!$B$2:$B$501,A2929,BallByBall!$P$2:$P$501,B2929))</f>
        <v>0</v>
      </c>
      <c r="N2929">
        <f>IF(A2929="","",SUMIFS(BallByBall!$X$2:$X$501,BallByBall!$B$2:$B$501,A2929,BallByBall!$P$2:$P$501,B2929))</f>
        <v>0</v>
      </c>
      <c r="O2929">
        <f>IF(A2929="","",SUMIFS(OverSummary!$G$2:$G$101,OverSummary!$A$2:$A$101,A2929,OverSummary!$D$2:$D$101,B2929))</f>
        <v>0</v>
      </c>
      <c r="P2929">
        <f>IF(A2929="","",G2929*Rules!$B$13+H2929*Rules!$B$14+I2929*Rules!$B$15)</f>
        <v>0</v>
      </c>
      <c r="Q2929">
        <f>IF(A2929="","",IF(G2929&gt;=100,Rules!$B$18,IF(G2929&gt;=50,Rules!$B$17,IF(G2929&gt;=30,Rules!$B$16,0)))+IF(AND(F2929=1,D2929&lt;&gt;"BWL",G2929=0),Rules!$B$27,0))</f>
        <v>0</v>
      </c>
      <c r="R2929">
        <f>IF(A2929="","",J2929*Rules!$B$19+O2929*Rules!$B$22)</f>
        <v>0</v>
      </c>
      <c r="S2929">
        <f>IF(A2929="","",IF(J2929&gt;=4,Rules!$B$21,IF(J2929&gt;=3,Rules!$B$20,0)))</f>
        <v>0</v>
      </c>
      <c r="T2929">
        <f>IF(A2929="","",K2929*Rules!$B$23+L2929*Rules!$B$24+M2929*Rules!$B$25+N2929*Rules!$B$26)</f>
        <v>0</v>
      </c>
      <c r="U2929">
        <f t="shared" si="45"/>
        <v>0</v>
      </c>
    </row>
    <row r="2930" spans="1:21" x14ac:dyDescent="0.2">
      <c r="A2930" t="str">
        <f>MatchSquad!A2930</f>
        <v>M059</v>
      </c>
      <c r="B2930" t="str">
        <f>MatchSquad!B2930</f>
        <v>P004</v>
      </c>
      <c r="C2930" t="str">
        <f>MatchSquad!C2930</f>
        <v>Dewald Brevis</v>
      </c>
      <c r="D2930" t="str">
        <f>MatchSquad!D2930</f>
        <v>BAT</v>
      </c>
      <c r="E2930" t="str">
        <f>MatchSquad!E2930</f>
        <v>CSK</v>
      </c>
      <c r="F2930">
        <f>MatchSquad!G2930</f>
        <v>0</v>
      </c>
      <c r="G2930">
        <f>IF(A2930="","",SUMIFS(BallByBall!$I$2:$I$501,BallByBall!$B$2:$B$501,A2930,BallByBall!$F$2:$F$501,B2930))</f>
        <v>0</v>
      </c>
      <c r="H2930">
        <f>IF(A2930="","",COUNTIFS(BallByBall!$B$2:$B$501,A2930,BallByBall!$F$2:$F$501,B2930,BallByBall!$Q$2:$Q$501,1))</f>
        <v>0</v>
      </c>
      <c r="I2930">
        <f>IF(A2930="","",COUNTIFS(BallByBall!$B$2:$B$501,A2930,BallByBall!$F$2:$F$501,B2930,BallByBall!$R$2:$R$501,1))</f>
        <v>0</v>
      </c>
      <c r="J2930">
        <f>IF(A2930="","",SUMIFS(BallByBall!$T$2:$T$501,BallByBall!$B$2:$B$501,A2930,BallByBall!$H$2:$H$501,B2930))</f>
        <v>0</v>
      </c>
      <c r="K2930">
        <f>IF(A2930="","",SUMIFS(BallByBall!$U$2:$U$501,BallByBall!$B$2:$B$501,A2930,BallByBall!$P$2:$P$501,B2930))</f>
        <v>0</v>
      </c>
      <c r="L2930">
        <f>IF(A2930="","",SUMIFS(BallByBall!$V$2:$V$501,BallByBall!$B$2:$B$501,A2930,BallByBall!$P$2:$P$501,B2930))</f>
        <v>0</v>
      </c>
      <c r="M2930">
        <f>IF(A2930="","",SUMIFS(BallByBall!$W$2:$W$501,BallByBall!$B$2:$B$501,A2930,BallByBall!$P$2:$P$501,B2930))</f>
        <v>0</v>
      </c>
      <c r="N2930">
        <f>IF(A2930="","",SUMIFS(BallByBall!$X$2:$X$501,BallByBall!$B$2:$B$501,A2930,BallByBall!$P$2:$P$501,B2930))</f>
        <v>0</v>
      </c>
      <c r="O2930">
        <f>IF(A2930="","",SUMIFS(OverSummary!$G$2:$G$101,OverSummary!$A$2:$A$101,A2930,OverSummary!$D$2:$D$101,B2930))</f>
        <v>0</v>
      </c>
      <c r="P2930">
        <f>IF(A2930="","",G2930*Rules!$B$13+H2930*Rules!$B$14+I2930*Rules!$B$15)</f>
        <v>0</v>
      </c>
      <c r="Q2930">
        <f>IF(A2930="","",IF(G2930&gt;=100,Rules!$B$18,IF(G2930&gt;=50,Rules!$B$17,IF(G2930&gt;=30,Rules!$B$16,0)))+IF(AND(F2930=1,D2930&lt;&gt;"BWL",G2930=0),Rules!$B$27,0))</f>
        <v>0</v>
      </c>
      <c r="R2930">
        <f>IF(A2930="","",J2930*Rules!$B$19+O2930*Rules!$B$22)</f>
        <v>0</v>
      </c>
      <c r="S2930">
        <f>IF(A2930="","",IF(J2930&gt;=4,Rules!$B$21,IF(J2930&gt;=3,Rules!$B$20,0)))</f>
        <v>0</v>
      </c>
      <c r="T2930">
        <f>IF(A2930="","",K2930*Rules!$B$23+L2930*Rules!$B$24+M2930*Rules!$B$25+N2930*Rules!$B$26)</f>
        <v>0</v>
      </c>
      <c r="U2930">
        <f t="shared" si="45"/>
        <v>0</v>
      </c>
    </row>
    <row r="2931" spans="1:21" x14ac:dyDescent="0.2">
      <c r="A2931" t="str">
        <f>MatchSquad!A2931</f>
        <v>M059</v>
      </c>
      <c r="B2931" t="str">
        <f>MatchSquad!B2931</f>
        <v>P005</v>
      </c>
      <c r="C2931" t="str">
        <f>MatchSquad!C2931</f>
        <v>Ayush Mhatre</v>
      </c>
      <c r="D2931" t="str">
        <f>MatchSquad!D2931</f>
        <v>BAT</v>
      </c>
      <c r="E2931" t="str">
        <f>MatchSquad!E2931</f>
        <v>CSK</v>
      </c>
      <c r="F2931">
        <f>MatchSquad!G2931</f>
        <v>0</v>
      </c>
      <c r="G2931">
        <f>IF(A2931="","",SUMIFS(BallByBall!$I$2:$I$501,BallByBall!$B$2:$B$501,A2931,BallByBall!$F$2:$F$501,B2931))</f>
        <v>0</v>
      </c>
      <c r="H2931">
        <f>IF(A2931="","",COUNTIFS(BallByBall!$B$2:$B$501,A2931,BallByBall!$F$2:$F$501,B2931,BallByBall!$Q$2:$Q$501,1))</f>
        <v>0</v>
      </c>
      <c r="I2931">
        <f>IF(A2931="","",COUNTIFS(BallByBall!$B$2:$B$501,A2931,BallByBall!$F$2:$F$501,B2931,BallByBall!$R$2:$R$501,1))</f>
        <v>0</v>
      </c>
      <c r="J2931">
        <f>IF(A2931="","",SUMIFS(BallByBall!$T$2:$T$501,BallByBall!$B$2:$B$501,A2931,BallByBall!$H$2:$H$501,B2931))</f>
        <v>0</v>
      </c>
      <c r="K2931">
        <f>IF(A2931="","",SUMIFS(BallByBall!$U$2:$U$501,BallByBall!$B$2:$B$501,A2931,BallByBall!$P$2:$P$501,B2931))</f>
        <v>0</v>
      </c>
      <c r="L2931">
        <f>IF(A2931="","",SUMIFS(BallByBall!$V$2:$V$501,BallByBall!$B$2:$B$501,A2931,BallByBall!$P$2:$P$501,B2931))</f>
        <v>0</v>
      </c>
      <c r="M2931">
        <f>IF(A2931="","",SUMIFS(BallByBall!$W$2:$W$501,BallByBall!$B$2:$B$501,A2931,BallByBall!$P$2:$P$501,B2931))</f>
        <v>0</v>
      </c>
      <c r="N2931">
        <f>IF(A2931="","",SUMIFS(BallByBall!$X$2:$X$501,BallByBall!$B$2:$B$501,A2931,BallByBall!$P$2:$P$501,B2931))</f>
        <v>0</v>
      </c>
      <c r="O2931">
        <f>IF(A2931="","",SUMIFS(OverSummary!$G$2:$G$101,OverSummary!$A$2:$A$101,A2931,OverSummary!$D$2:$D$101,B2931))</f>
        <v>0</v>
      </c>
      <c r="P2931">
        <f>IF(A2931="","",G2931*Rules!$B$13+H2931*Rules!$B$14+I2931*Rules!$B$15)</f>
        <v>0</v>
      </c>
      <c r="Q2931">
        <f>IF(A2931="","",IF(G2931&gt;=100,Rules!$B$18,IF(G2931&gt;=50,Rules!$B$17,IF(G2931&gt;=30,Rules!$B$16,0)))+IF(AND(F2931=1,D2931&lt;&gt;"BWL",G2931=0),Rules!$B$27,0))</f>
        <v>0</v>
      </c>
      <c r="R2931">
        <f>IF(A2931="","",J2931*Rules!$B$19+O2931*Rules!$B$22)</f>
        <v>0</v>
      </c>
      <c r="S2931">
        <f>IF(A2931="","",IF(J2931&gt;=4,Rules!$B$21,IF(J2931&gt;=3,Rules!$B$20,0)))</f>
        <v>0</v>
      </c>
      <c r="T2931">
        <f>IF(A2931="","",K2931*Rules!$B$23+L2931*Rules!$B$24+M2931*Rules!$B$25+N2931*Rules!$B$26)</f>
        <v>0</v>
      </c>
      <c r="U2931">
        <f t="shared" si="45"/>
        <v>0</v>
      </c>
    </row>
    <row r="2932" spans="1:21" x14ac:dyDescent="0.2">
      <c r="A2932" t="str">
        <f>MatchSquad!A2932</f>
        <v>M059</v>
      </c>
      <c r="B2932" t="str">
        <f>MatchSquad!B2932</f>
        <v>P006</v>
      </c>
      <c r="C2932" t="str">
        <f>MatchSquad!C2932</f>
        <v>Kartik Sharma</v>
      </c>
      <c r="D2932" t="str">
        <f>MatchSquad!D2932</f>
        <v>WK</v>
      </c>
      <c r="E2932" t="str">
        <f>MatchSquad!E2932</f>
        <v>CSK</v>
      </c>
      <c r="F2932">
        <f>MatchSquad!G2932</f>
        <v>0</v>
      </c>
      <c r="G2932">
        <f>IF(A2932="","",SUMIFS(BallByBall!$I$2:$I$501,BallByBall!$B$2:$B$501,A2932,BallByBall!$F$2:$F$501,B2932))</f>
        <v>0</v>
      </c>
      <c r="H2932">
        <f>IF(A2932="","",COUNTIFS(BallByBall!$B$2:$B$501,A2932,BallByBall!$F$2:$F$501,B2932,BallByBall!$Q$2:$Q$501,1))</f>
        <v>0</v>
      </c>
      <c r="I2932">
        <f>IF(A2932="","",COUNTIFS(BallByBall!$B$2:$B$501,A2932,BallByBall!$F$2:$F$501,B2932,BallByBall!$R$2:$R$501,1))</f>
        <v>0</v>
      </c>
      <c r="J2932">
        <f>IF(A2932="","",SUMIFS(BallByBall!$T$2:$T$501,BallByBall!$B$2:$B$501,A2932,BallByBall!$H$2:$H$501,B2932))</f>
        <v>0</v>
      </c>
      <c r="K2932">
        <f>IF(A2932="","",SUMIFS(BallByBall!$U$2:$U$501,BallByBall!$B$2:$B$501,A2932,BallByBall!$P$2:$P$501,B2932))</f>
        <v>0</v>
      </c>
      <c r="L2932">
        <f>IF(A2932="","",SUMIFS(BallByBall!$V$2:$V$501,BallByBall!$B$2:$B$501,A2932,BallByBall!$P$2:$P$501,B2932))</f>
        <v>0</v>
      </c>
      <c r="M2932">
        <f>IF(A2932="","",SUMIFS(BallByBall!$W$2:$W$501,BallByBall!$B$2:$B$501,A2932,BallByBall!$P$2:$P$501,B2932))</f>
        <v>0</v>
      </c>
      <c r="N2932">
        <f>IF(A2932="","",SUMIFS(BallByBall!$X$2:$X$501,BallByBall!$B$2:$B$501,A2932,BallByBall!$P$2:$P$501,B2932))</f>
        <v>0</v>
      </c>
      <c r="O2932">
        <f>IF(A2932="","",SUMIFS(OverSummary!$G$2:$G$101,OverSummary!$A$2:$A$101,A2932,OverSummary!$D$2:$D$101,B2932))</f>
        <v>0</v>
      </c>
      <c r="P2932">
        <f>IF(A2932="","",G2932*Rules!$B$13+H2932*Rules!$B$14+I2932*Rules!$B$15)</f>
        <v>0</v>
      </c>
      <c r="Q2932">
        <f>IF(A2932="","",IF(G2932&gt;=100,Rules!$B$18,IF(G2932&gt;=50,Rules!$B$17,IF(G2932&gt;=30,Rules!$B$16,0)))+IF(AND(F2932=1,D2932&lt;&gt;"BWL",G2932=0),Rules!$B$27,0))</f>
        <v>0</v>
      </c>
      <c r="R2932">
        <f>IF(A2932="","",J2932*Rules!$B$19+O2932*Rules!$B$22)</f>
        <v>0</v>
      </c>
      <c r="S2932">
        <f>IF(A2932="","",IF(J2932&gt;=4,Rules!$B$21,IF(J2932&gt;=3,Rules!$B$20,0)))</f>
        <v>0</v>
      </c>
      <c r="T2932">
        <f>IF(A2932="","",K2932*Rules!$B$23+L2932*Rules!$B$24+M2932*Rules!$B$25+N2932*Rules!$B$26)</f>
        <v>0</v>
      </c>
      <c r="U2932">
        <f t="shared" si="45"/>
        <v>0</v>
      </c>
    </row>
    <row r="2933" spans="1:21" x14ac:dyDescent="0.2">
      <c r="A2933" t="str">
        <f>MatchSquad!A2933</f>
        <v>M059</v>
      </c>
      <c r="B2933" t="str">
        <f>MatchSquad!B2933</f>
        <v>P007</v>
      </c>
      <c r="C2933" t="str">
        <f>MatchSquad!C2933</f>
        <v>Sarfaraz Khan</v>
      </c>
      <c r="D2933" t="str">
        <f>MatchSquad!D2933</f>
        <v>BAT</v>
      </c>
      <c r="E2933" t="str">
        <f>MatchSquad!E2933</f>
        <v>CSK</v>
      </c>
      <c r="F2933">
        <f>MatchSquad!G2933</f>
        <v>0</v>
      </c>
      <c r="G2933">
        <f>IF(A2933="","",SUMIFS(BallByBall!$I$2:$I$501,BallByBall!$B$2:$B$501,A2933,BallByBall!$F$2:$F$501,B2933))</f>
        <v>0</v>
      </c>
      <c r="H2933">
        <f>IF(A2933="","",COUNTIFS(BallByBall!$B$2:$B$501,A2933,BallByBall!$F$2:$F$501,B2933,BallByBall!$Q$2:$Q$501,1))</f>
        <v>0</v>
      </c>
      <c r="I2933">
        <f>IF(A2933="","",COUNTIFS(BallByBall!$B$2:$B$501,A2933,BallByBall!$F$2:$F$501,B2933,BallByBall!$R$2:$R$501,1))</f>
        <v>0</v>
      </c>
      <c r="J2933">
        <f>IF(A2933="","",SUMIFS(BallByBall!$T$2:$T$501,BallByBall!$B$2:$B$501,A2933,BallByBall!$H$2:$H$501,B2933))</f>
        <v>0</v>
      </c>
      <c r="K2933">
        <f>IF(A2933="","",SUMIFS(BallByBall!$U$2:$U$501,BallByBall!$B$2:$B$501,A2933,BallByBall!$P$2:$P$501,B2933))</f>
        <v>0</v>
      </c>
      <c r="L2933">
        <f>IF(A2933="","",SUMIFS(BallByBall!$V$2:$V$501,BallByBall!$B$2:$B$501,A2933,BallByBall!$P$2:$P$501,B2933))</f>
        <v>0</v>
      </c>
      <c r="M2933">
        <f>IF(A2933="","",SUMIFS(BallByBall!$W$2:$W$501,BallByBall!$B$2:$B$501,A2933,BallByBall!$P$2:$P$501,B2933))</f>
        <v>0</v>
      </c>
      <c r="N2933">
        <f>IF(A2933="","",SUMIFS(BallByBall!$X$2:$X$501,BallByBall!$B$2:$B$501,A2933,BallByBall!$P$2:$P$501,B2933))</f>
        <v>0</v>
      </c>
      <c r="O2933">
        <f>IF(A2933="","",SUMIFS(OverSummary!$G$2:$G$101,OverSummary!$A$2:$A$101,A2933,OverSummary!$D$2:$D$101,B2933))</f>
        <v>0</v>
      </c>
      <c r="P2933">
        <f>IF(A2933="","",G2933*Rules!$B$13+H2933*Rules!$B$14+I2933*Rules!$B$15)</f>
        <v>0</v>
      </c>
      <c r="Q2933">
        <f>IF(A2933="","",IF(G2933&gt;=100,Rules!$B$18,IF(G2933&gt;=50,Rules!$B$17,IF(G2933&gt;=30,Rules!$B$16,0)))+IF(AND(F2933=1,D2933&lt;&gt;"BWL",G2933=0),Rules!$B$27,0))</f>
        <v>0</v>
      </c>
      <c r="R2933">
        <f>IF(A2933="","",J2933*Rules!$B$19+O2933*Rules!$B$22)</f>
        <v>0</v>
      </c>
      <c r="S2933">
        <f>IF(A2933="","",IF(J2933&gt;=4,Rules!$B$21,IF(J2933&gt;=3,Rules!$B$20,0)))</f>
        <v>0</v>
      </c>
      <c r="T2933">
        <f>IF(A2933="","",K2933*Rules!$B$23+L2933*Rules!$B$24+M2933*Rules!$B$25+N2933*Rules!$B$26)</f>
        <v>0</v>
      </c>
      <c r="U2933">
        <f t="shared" si="45"/>
        <v>0</v>
      </c>
    </row>
    <row r="2934" spans="1:21" x14ac:dyDescent="0.2">
      <c r="A2934" t="str">
        <f>MatchSquad!A2934</f>
        <v>M059</v>
      </c>
      <c r="B2934" t="str">
        <f>MatchSquad!B2934</f>
        <v>P008</v>
      </c>
      <c r="C2934" t="str">
        <f>MatchSquad!C2934</f>
        <v>Urvil Patel</v>
      </c>
      <c r="D2934" t="str">
        <f>MatchSquad!D2934</f>
        <v>WK</v>
      </c>
      <c r="E2934" t="str">
        <f>MatchSquad!E2934</f>
        <v>CSK</v>
      </c>
      <c r="F2934">
        <f>MatchSquad!G2934</f>
        <v>0</v>
      </c>
      <c r="G2934">
        <f>IF(A2934="","",SUMIFS(BallByBall!$I$2:$I$501,BallByBall!$B$2:$B$501,A2934,BallByBall!$F$2:$F$501,B2934))</f>
        <v>0</v>
      </c>
      <c r="H2934">
        <f>IF(A2934="","",COUNTIFS(BallByBall!$B$2:$B$501,A2934,BallByBall!$F$2:$F$501,B2934,BallByBall!$Q$2:$Q$501,1))</f>
        <v>0</v>
      </c>
      <c r="I2934">
        <f>IF(A2934="","",COUNTIFS(BallByBall!$B$2:$B$501,A2934,BallByBall!$F$2:$F$501,B2934,BallByBall!$R$2:$R$501,1))</f>
        <v>0</v>
      </c>
      <c r="J2934">
        <f>IF(A2934="","",SUMIFS(BallByBall!$T$2:$T$501,BallByBall!$B$2:$B$501,A2934,BallByBall!$H$2:$H$501,B2934))</f>
        <v>0</v>
      </c>
      <c r="K2934">
        <f>IF(A2934="","",SUMIFS(BallByBall!$U$2:$U$501,BallByBall!$B$2:$B$501,A2934,BallByBall!$P$2:$P$501,B2934))</f>
        <v>0</v>
      </c>
      <c r="L2934">
        <f>IF(A2934="","",SUMIFS(BallByBall!$V$2:$V$501,BallByBall!$B$2:$B$501,A2934,BallByBall!$P$2:$P$501,B2934))</f>
        <v>0</v>
      </c>
      <c r="M2934">
        <f>IF(A2934="","",SUMIFS(BallByBall!$W$2:$W$501,BallByBall!$B$2:$B$501,A2934,BallByBall!$P$2:$P$501,B2934))</f>
        <v>0</v>
      </c>
      <c r="N2934">
        <f>IF(A2934="","",SUMIFS(BallByBall!$X$2:$X$501,BallByBall!$B$2:$B$501,A2934,BallByBall!$P$2:$P$501,B2934))</f>
        <v>0</v>
      </c>
      <c r="O2934">
        <f>IF(A2934="","",SUMIFS(OverSummary!$G$2:$G$101,OverSummary!$A$2:$A$101,A2934,OverSummary!$D$2:$D$101,B2934))</f>
        <v>0</v>
      </c>
      <c r="P2934">
        <f>IF(A2934="","",G2934*Rules!$B$13+H2934*Rules!$B$14+I2934*Rules!$B$15)</f>
        <v>0</v>
      </c>
      <c r="Q2934">
        <f>IF(A2934="","",IF(G2934&gt;=100,Rules!$B$18,IF(G2934&gt;=50,Rules!$B$17,IF(G2934&gt;=30,Rules!$B$16,0)))+IF(AND(F2934=1,D2934&lt;&gt;"BWL",G2934=0),Rules!$B$27,0))</f>
        <v>0</v>
      </c>
      <c r="R2934">
        <f>IF(A2934="","",J2934*Rules!$B$19+O2934*Rules!$B$22)</f>
        <v>0</v>
      </c>
      <c r="S2934">
        <f>IF(A2934="","",IF(J2934&gt;=4,Rules!$B$21,IF(J2934&gt;=3,Rules!$B$20,0)))</f>
        <v>0</v>
      </c>
      <c r="T2934">
        <f>IF(A2934="","",K2934*Rules!$B$23+L2934*Rules!$B$24+M2934*Rules!$B$25+N2934*Rules!$B$26)</f>
        <v>0</v>
      </c>
      <c r="U2934">
        <f t="shared" si="45"/>
        <v>0</v>
      </c>
    </row>
    <row r="2935" spans="1:21" x14ac:dyDescent="0.2">
      <c r="A2935" t="str">
        <f>MatchSquad!A2935</f>
        <v>M059</v>
      </c>
      <c r="B2935" t="str">
        <f>MatchSquad!B2935</f>
        <v>P009</v>
      </c>
      <c r="C2935" t="str">
        <f>MatchSquad!C2935</f>
        <v>Jamie Overton</v>
      </c>
      <c r="D2935" t="str">
        <f>MatchSquad!D2935</f>
        <v>AR</v>
      </c>
      <c r="E2935" t="str">
        <f>MatchSquad!E2935</f>
        <v>CSK</v>
      </c>
      <c r="F2935">
        <f>MatchSquad!G2935</f>
        <v>0</v>
      </c>
      <c r="G2935">
        <f>IF(A2935="","",SUMIFS(BallByBall!$I$2:$I$501,BallByBall!$B$2:$B$501,A2935,BallByBall!$F$2:$F$501,B2935))</f>
        <v>0</v>
      </c>
      <c r="H2935">
        <f>IF(A2935="","",COUNTIFS(BallByBall!$B$2:$B$501,A2935,BallByBall!$F$2:$F$501,B2935,BallByBall!$Q$2:$Q$501,1))</f>
        <v>0</v>
      </c>
      <c r="I2935">
        <f>IF(A2935="","",COUNTIFS(BallByBall!$B$2:$B$501,A2935,BallByBall!$F$2:$F$501,B2935,BallByBall!$R$2:$R$501,1))</f>
        <v>0</v>
      </c>
      <c r="J2935">
        <f>IF(A2935="","",SUMIFS(BallByBall!$T$2:$T$501,BallByBall!$B$2:$B$501,A2935,BallByBall!$H$2:$H$501,B2935))</f>
        <v>0</v>
      </c>
      <c r="K2935">
        <f>IF(A2935="","",SUMIFS(BallByBall!$U$2:$U$501,BallByBall!$B$2:$B$501,A2935,BallByBall!$P$2:$P$501,B2935))</f>
        <v>0</v>
      </c>
      <c r="L2935">
        <f>IF(A2935="","",SUMIFS(BallByBall!$V$2:$V$501,BallByBall!$B$2:$B$501,A2935,BallByBall!$P$2:$P$501,B2935))</f>
        <v>0</v>
      </c>
      <c r="M2935">
        <f>IF(A2935="","",SUMIFS(BallByBall!$W$2:$W$501,BallByBall!$B$2:$B$501,A2935,BallByBall!$P$2:$P$501,B2935))</f>
        <v>0</v>
      </c>
      <c r="N2935">
        <f>IF(A2935="","",SUMIFS(BallByBall!$X$2:$X$501,BallByBall!$B$2:$B$501,A2935,BallByBall!$P$2:$P$501,B2935))</f>
        <v>0</v>
      </c>
      <c r="O2935">
        <f>IF(A2935="","",SUMIFS(OverSummary!$G$2:$G$101,OverSummary!$A$2:$A$101,A2935,OverSummary!$D$2:$D$101,B2935))</f>
        <v>0</v>
      </c>
      <c r="P2935">
        <f>IF(A2935="","",G2935*Rules!$B$13+H2935*Rules!$B$14+I2935*Rules!$B$15)</f>
        <v>0</v>
      </c>
      <c r="Q2935">
        <f>IF(A2935="","",IF(G2935&gt;=100,Rules!$B$18,IF(G2935&gt;=50,Rules!$B$17,IF(G2935&gt;=30,Rules!$B$16,0)))+IF(AND(F2935=1,D2935&lt;&gt;"BWL",G2935=0),Rules!$B$27,0))</f>
        <v>0</v>
      </c>
      <c r="R2935">
        <f>IF(A2935="","",J2935*Rules!$B$19+O2935*Rules!$B$22)</f>
        <v>0</v>
      </c>
      <c r="S2935">
        <f>IF(A2935="","",IF(J2935&gt;=4,Rules!$B$21,IF(J2935&gt;=3,Rules!$B$20,0)))</f>
        <v>0</v>
      </c>
      <c r="T2935">
        <f>IF(A2935="","",K2935*Rules!$B$23+L2935*Rules!$B$24+M2935*Rules!$B$25+N2935*Rules!$B$26)</f>
        <v>0</v>
      </c>
      <c r="U2935">
        <f t="shared" si="45"/>
        <v>0</v>
      </c>
    </row>
    <row r="2936" spans="1:21" x14ac:dyDescent="0.2">
      <c r="A2936" t="str">
        <f>MatchSquad!A2936</f>
        <v>M059</v>
      </c>
      <c r="B2936" t="str">
        <f>MatchSquad!B2936</f>
        <v>P010</v>
      </c>
      <c r="C2936" t="str">
        <f>MatchSquad!C2936</f>
        <v>Ramakrishna Ghosh</v>
      </c>
      <c r="D2936" t="str">
        <f>MatchSquad!D2936</f>
        <v>AR</v>
      </c>
      <c r="E2936" t="str">
        <f>MatchSquad!E2936</f>
        <v>CSK</v>
      </c>
      <c r="F2936">
        <f>MatchSquad!G2936</f>
        <v>0</v>
      </c>
      <c r="G2936">
        <f>IF(A2936="","",SUMIFS(BallByBall!$I$2:$I$501,BallByBall!$B$2:$B$501,A2936,BallByBall!$F$2:$F$501,B2936))</f>
        <v>0</v>
      </c>
      <c r="H2936">
        <f>IF(A2936="","",COUNTIFS(BallByBall!$B$2:$B$501,A2936,BallByBall!$F$2:$F$501,B2936,BallByBall!$Q$2:$Q$501,1))</f>
        <v>0</v>
      </c>
      <c r="I2936">
        <f>IF(A2936="","",COUNTIFS(BallByBall!$B$2:$B$501,A2936,BallByBall!$F$2:$F$501,B2936,BallByBall!$R$2:$R$501,1))</f>
        <v>0</v>
      </c>
      <c r="J2936">
        <f>IF(A2936="","",SUMIFS(BallByBall!$T$2:$T$501,BallByBall!$B$2:$B$501,A2936,BallByBall!$H$2:$H$501,B2936))</f>
        <v>0</v>
      </c>
      <c r="K2936">
        <f>IF(A2936="","",SUMIFS(BallByBall!$U$2:$U$501,BallByBall!$B$2:$B$501,A2936,BallByBall!$P$2:$P$501,B2936))</f>
        <v>0</v>
      </c>
      <c r="L2936">
        <f>IF(A2936="","",SUMIFS(BallByBall!$V$2:$V$501,BallByBall!$B$2:$B$501,A2936,BallByBall!$P$2:$P$501,B2936))</f>
        <v>0</v>
      </c>
      <c r="M2936">
        <f>IF(A2936="","",SUMIFS(BallByBall!$W$2:$W$501,BallByBall!$B$2:$B$501,A2936,BallByBall!$P$2:$P$501,B2936))</f>
        <v>0</v>
      </c>
      <c r="N2936">
        <f>IF(A2936="","",SUMIFS(BallByBall!$X$2:$X$501,BallByBall!$B$2:$B$501,A2936,BallByBall!$P$2:$P$501,B2936))</f>
        <v>0</v>
      </c>
      <c r="O2936">
        <f>IF(A2936="","",SUMIFS(OverSummary!$G$2:$G$101,OverSummary!$A$2:$A$101,A2936,OverSummary!$D$2:$D$101,B2936))</f>
        <v>0</v>
      </c>
      <c r="P2936">
        <f>IF(A2936="","",G2936*Rules!$B$13+H2936*Rules!$B$14+I2936*Rules!$B$15)</f>
        <v>0</v>
      </c>
      <c r="Q2936">
        <f>IF(A2936="","",IF(G2936&gt;=100,Rules!$B$18,IF(G2936&gt;=50,Rules!$B$17,IF(G2936&gt;=30,Rules!$B$16,0)))+IF(AND(F2936=1,D2936&lt;&gt;"BWL",G2936=0),Rules!$B$27,0))</f>
        <v>0</v>
      </c>
      <c r="R2936">
        <f>IF(A2936="","",J2936*Rules!$B$19+O2936*Rules!$B$22)</f>
        <v>0</v>
      </c>
      <c r="S2936">
        <f>IF(A2936="","",IF(J2936&gt;=4,Rules!$B$21,IF(J2936&gt;=3,Rules!$B$20,0)))</f>
        <v>0</v>
      </c>
      <c r="T2936">
        <f>IF(A2936="","",K2936*Rules!$B$23+L2936*Rules!$B$24+M2936*Rules!$B$25+N2936*Rules!$B$26)</f>
        <v>0</v>
      </c>
      <c r="U2936">
        <f t="shared" si="45"/>
        <v>0</v>
      </c>
    </row>
    <row r="2937" spans="1:21" x14ac:dyDescent="0.2">
      <c r="A2937" t="str">
        <f>MatchSquad!A2937</f>
        <v>M059</v>
      </c>
      <c r="B2937" t="str">
        <f>MatchSquad!B2937</f>
        <v>P011</v>
      </c>
      <c r="C2937" t="str">
        <f>MatchSquad!C2937</f>
        <v>Prashant Veer</v>
      </c>
      <c r="D2937" t="str">
        <f>MatchSquad!D2937</f>
        <v>AR</v>
      </c>
      <c r="E2937" t="str">
        <f>MatchSquad!E2937</f>
        <v>CSK</v>
      </c>
      <c r="F2937">
        <f>MatchSquad!G2937</f>
        <v>0</v>
      </c>
      <c r="G2937">
        <f>IF(A2937="","",SUMIFS(BallByBall!$I$2:$I$501,BallByBall!$B$2:$B$501,A2937,BallByBall!$F$2:$F$501,B2937))</f>
        <v>0</v>
      </c>
      <c r="H2937">
        <f>IF(A2937="","",COUNTIFS(BallByBall!$B$2:$B$501,A2937,BallByBall!$F$2:$F$501,B2937,BallByBall!$Q$2:$Q$501,1))</f>
        <v>0</v>
      </c>
      <c r="I2937">
        <f>IF(A2937="","",COUNTIFS(BallByBall!$B$2:$B$501,A2937,BallByBall!$F$2:$F$501,B2937,BallByBall!$R$2:$R$501,1))</f>
        <v>0</v>
      </c>
      <c r="J2937">
        <f>IF(A2937="","",SUMIFS(BallByBall!$T$2:$T$501,BallByBall!$B$2:$B$501,A2937,BallByBall!$H$2:$H$501,B2937))</f>
        <v>0</v>
      </c>
      <c r="K2937">
        <f>IF(A2937="","",SUMIFS(BallByBall!$U$2:$U$501,BallByBall!$B$2:$B$501,A2937,BallByBall!$P$2:$P$501,B2937))</f>
        <v>0</v>
      </c>
      <c r="L2937">
        <f>IF(A2937="","",SUMIFS(BallByBall!$V$2:$V$501,BallByBall!$B$2:$B$501,A2937,BallByBall!$P$2:$P$501,B2937))</f>
        <v>0</v>
      </c>
      <c r="M2937">
        <f>IF(A2937="","",SUMIFS(BallByBall!$W$2:$W$501,BallByBall!$B$2:$B$501,A2937,BallByBall!$P$2:$P$501,B2937))</f>
        <v>0</v>
      </c>
      <c r="N2937">
        <f>IF(A2937="","",SUMIFS(BallByBall!$X$2:$X$501,BallByBall!$B$2:$B$501,A2937,BallByBall!$P$2:$P$501,B2937))</f>
        <v>0</v>
      </c>
      <c r="O2937">
        <f>IF(A2937="","",SUMIFS(OverSummary!$G$2:$G$101,OverSummary!$A$2:$A$101,A2937,OverSummary!$D$2:$D$101,B2937))</f>
        <v>0</v>
      </c>
      <c r="P2937">
        <f>IF(A2937="","",G2937*Rules!$B$13+H2937*Rules!$B$14+I2937*Rules!$B$15)</f>
        <v>0</v>
      </c>
      <c r="Q2937">
        <f>IF(A2937="","",IF(G2937&gt;=100,Rules!$B$18,IF(G2937&gt;=50,Rules!$B$17,IF(G2937&gt;=30,Rules!$B$16,0)))+IF(AND(F2937=1,D2937&lt;&gt;"BWL",G2937=0),Rules!$B$27,0))</f>
        <v>0</v>
      </c>
      <c r="R2937">
        <f>IF(A2937="","",J2937*Rules!$B$19+O2937*Rules!$B$22)</f>
        <v>0</v>
      </c>
      <c r="S2937">
        <f>IF(A2937="","",IF(J2937&gt;=4,Rules!$B$21,IF(J2937&gt;=3,Rules!$B$20,0)))</f>
        <v>0</v>
      </c>
      <c r="T2937">
        <f>IF(A2937="","",K2937*Rules!$B$23+L2937*Rules!$B$24+M2937*Rules!$B$25+N2937*Rules!$B$26)</f>
        <v>0</v>
      </c>
      <c r="U2937">
        <f t="shared" si="45"/>
        <v>0</v>
      </c>
    </row>
    <row r="2938" spans="1:21" x14ac:dyDescent="0.2">
      <c r="A2938" t="str">
        <f>MatchSquad!A2938</f>
        <v>M059</v>
      </c>
      <c r="B2938" t="str">
        <f>MatchSquad!B2938</f>
        <v>P012</v>
      </c>
      <c r="C2938" t="str">
        <f>MatchSquad!C2938</f>
        <v>Matthew William Short</v>
      </c>
      <c r="D2938" t="str">
        <f>MatchSquad!D2938</f>
        <v>AR</v>
      </c>
      <c r="E2938" t="str">
        <f>MatchSquad!E2938</f>
        <v>CSK</v>
      </c>
      <c r="F2938">
        <f>MatchSquad!G2938</f>
        <v>0</v>
      </c>
      <c r="G2938">
        <f>IF(A2938="","",SUMIFS(BallByBall!$I$2:$I$501,BallByBall!$B$2:$B$501,A2938,BallByBall!$F$2:$F$501,B2938))</f>
        <v>0</v>
      </c>
      <c r="H2938">
        <f>IF(A2938="","",COUNTIFS(BallByBall!$B$2:$B$501,A2938,BallByBall!$F$2:$F$501,B2938,BallByBall!$Q$2:$Q$501,1))</f>
        <v>0</v>
      </c>
      <c r="I2938">
        <f>IF(A2938="","",COUNTIFS(BallByBall!$B$2:$B$501,A2938,BallByBall!$F$2:$F$501,B2938,BallByBall!$R$2:$R$501,1))</f>
        <v>0</v>
      </c>
      <c r="J2938">
        <f>IF(A2938="","",SUMIFS(BallByBall!$T$2:$T$501,BallByBall!$B$2:$B$501,A2938,BallByBall!$H$2:$H$501,B2938))</f>
        <v>0</v>
      </c>
      <c r="K2938">
        <f>IF(A2938="","",SUMIFS(BallByBall!$U$2:$U$501,BallByBall!$B$2:$B$501,A2938,BallByBall!$P$2:$P$501,B2938))</f>
        <v>0</v>
      </c>
      <c r="L2938">
        <f>IF(A2938="","",SUMIFS(BallByBall!$V$2:$V$501,BallByBall!$B$2:$B$501,A2938,BallByBall!$P$2:$P$501,B2938))</f>
        <v>0</v>
      </c>
      <c r="M2938">
        <f>IF(A2938="","",SUMIFS(BallByBall!$W$2:$W$501,BallByBall!$B$2:$B$501,A2938,BallByBall!$P$2:$P$501,B2938))</f>
        <v>0</v>
      </c>
      <c r="N2938">
        <f>IF(A2938="","",SUMIFS(BallByBall!$X$2:$X$501,BallByBall!$B$2:$B$501,A2938,BallByBall!$P$2:$P$501,B2938))</f>
        <v>0</v>
      </c>
      <c r="O2938">
        <f>IF(A2938="","",SUMIFS(OverSummary!$G$2:$G$101,OverSummary!$A$2:$A$101,A2938,OverSummary!$D$2:$D$101,B2938))</f>
        <v>0</v>
      </c>
      <c r="P2938">
        <f>IF(A2938="","",G2938*Rules!$B$13+H2938*Rules!$B$14+I2938*Rules!$B$15)</f>
        <v>0</v>
      </c>
      <c r="Q2938">
        <f>IF(A2938="","",IF(G2938&gt;=100,Rules!$B$18,IF(G2938&gt;=50,Rules!$B$17,IF(G2938&gt;=30,Rules!$B$16,0)))+IF(AND(F2938=1,D2938&lt;&gt;"BWL",G2938=0),Rules!$B$27,0))</f>
        <v>0</v>
      </c>
      <c r="R2938">
        <f>IF(A2938="","",J2938*Rules!$B$19+O2938*Rules!$B$22)</f>
        <v>0</v>
      </c>
      <c r="S2938">
        <f>IF(A2938="","",IF(J2938&gt;=4,Rules!$B$21,IF(J2938&gt;=3,Rules!$B$20,0)))</f>
        <v>0</v>
      </c>
      <c r="T2938">
        <f>IF(A2938="","",K2938*Rules!$B$23+L2938*Rules!$B$24+M2938*Rules!$B$25+N2938*Rules!$B$26)</f>
        <v>0</v>
      </c>
      <c r="U2938">
        <f t="shared" si="45"/>
        <v>0</v>
      </c>
    </row>
    <row r="2939" spans="1:21" x14ac:dyDescent="0.2">
      <c r="A2939" t="str">
        <f>MatchSquad!A2939</f>
        <v>M059</v>
      </c>
      <c r="B2939" t="str">
        <f>MatchSquad!B2939</f>
        <v>P013</v>
      </c>
      <c r="C2939" t="str">
        <f>MatchSquad!C2939</f>
        <v>Aman Khan</v>
      </c>
      <c r="D2939" t="str">
        <f>MatchSquad!D2939</f>
        <v>AR</v>
      </c>
      <c r="E2939" t="str">
        <f>MatchSquad!E2939</f>
        <v>CSK</v>
      </c>
      <c r="F2939">
        <f>MatchSquad!G2939</f>
        <v>0</v>
      </c>
      <c r="G2939">
        <f>IF(A2939="","",SUMIFS(BallByBall!$I$2:$I$501,BallByBall!$B$2:$B$501,A2939,BallByBall!$F$2:$F$501,B2939))</f>
        <v>0</v>
      </c>
      <c r="H2939">
        <f>IF(A2939="","",COUNTIFS(BallByBall!$B$2:$B$501,A2939,BallByBall!$F$2:$F$501,B2939,BallByBall!$Q$2:$Q$501,1))</f>
        <v>0</v>
      </c>
      <c r="I2939">
        <f>IF(A2939="","",COUNTIFS(BallByBall!$B$2:$B$501,A2939,BallByBall!$F$2:$F$501,B2939,BallByBall!$R$2:$R$501,1))</f>
        <v>0</v>
      </c>
      <c r="J2939">
        <f>IF(A2939="","",SUMIFS(BallByBall!$T$2:$T$501,BallByBall!$B$2:$B$501,A2939,BallByBall!$H$2:$H$501,B2939))</f>
        <v>0</v>
      </c>
      <c r="K2939">
        <f>IF(A2939="","",SUMIFS(BallByBall!$U$2:$U$501,BallByBall!$B$2:$B$501,A2939,BallByBall!$P$2:$P$501,B2939))</f>
        <v>0</v>
      </c>
      <c r="L2939">
        <f>IF(A2939="","",SUMIFS(BallByBall!$V$2:$V$501,BallByBall!$B$2:$B$501,A2939,BallByBall!$P$2:$P$501,B2939))</f>
        <v>0</v>
      </c>
      <c r="M2939">
        <f>IF(A2939="","",SUMIFS(BallByBall!$W$2:$W$501,BallByBall!$B$2:$B$501,A2939,BallByBall!$P$2:$P$501,B2939))</f>
        <v>0</v>
      </c>
      <c r="N2939">
        <f>IF(A2939="","",SUMIFS(BallByBall!$X$2:$X$501,BallByBall!$B$2:$B$501,A2939,BallByBall!$P$2:$P$501,B2939))</f>
        <v>0</v>
      </c>
      <c r="O2939">
        <f>IF(A2939="","",SUMIFS(OverSummary!$G$2:$G$101,OverSummary!$A$2:$A$101,A2939,OverSummary!$D$2:$D$101,B2939))</f>
        <v>0</v>
      </c>
      <c r="P2939">
        <f>IF(A2939="","",G2939*Rules!$B$13+H2939*Rules!$B$14+I2939*Rules!$B$15)</f>
        <v>0</v>
      </c>
      <c r="Q2939">
        <f>IF(A2939="","",IF(G2939&gt;=100,Rules!$B$18,IF(G2939&gt;=50,Rules!$B$17,IF(G2939&gt;=30,Rules!$B$16,0)))+IF(AND(F2939=1,D2939&lt;&gt;"BWL",G2939=0),Rules!$B$27,0))</f>
        <v>0</v>
      </c>
      <c r="R2939">
        <f>IF(A2939="","",J2939*Rules!$B$19+O2939*Rules!$B$22)</f>
        <v>0</v>
      </c>
      <c r="S2939">
        <f>IF(A2939="","",IF(J2939&gt;=4,Rules!$B$21,IF(J2939&gt;=3,Rules!$B$20,0)))</f>
        <v>0</v>
      </c>
      <c r="T2939">
        <f>IF(A2939="","",K2939*Rules!$B$23+L2939*Rules!$B$24+M2939*Rules!$B$25+N2939*Rules!$B$26)</f>
        <v>0</v>
      </c>
      <c r="U2939">
        <f t="shared" si="45"/>
        <v>0</v>
      </c>
    </row>
    <row r="2940" spans="1:21" x14ac:dyDescent="0.2">
      <c r="A2940" t="str">
        <f>MatchSquad!A2940</f>
        <v>M059</v>
      </c>
      <c r="B2940" t="str">
        <f>MatchSquad!B2940</f>
        <v>P014</v>
      </c>
      <c r="C2940" t="str">
        <f>MatchSquad!C2940</f>
        <v>Zak Foulkes</v>
      </c>
      <c r="D2940" t="str">
        <f>MatchSquad!D2940</f>
        <v>AR</v>
      </c>
      <c r="E2940" t="str">
        <f>MatchSquad!E2940</f>
        <v>CSK</v>
      </c>
      <c r="F2940">
        <f>MatchSquad!G2940</f>
        <v>0</v>
      </c>
      <c r="G2940">
        <f>IF(A2940="","",SUMIFS(BallByBall!$I$2:$I$501,BallByBall!$B$2:$B$501,A2940,BallByBall!$F$2:$F$501,B2940))</f>
        <v>0</v>
      </c>
      <c r="H2940">
        <f>IF(A2940="","",COUNTIFS(BallByBall!$B$2:$B$501,A2940,BallByBall!$F$2:$F$501,B2940,BallByBall!$Q$2:$Q$501,1))</f>
        <v>0</v>
      </c>
      <c r="I2940">
        <f>IF(A2940="","",COUNTIFS(BallByBall!$B$2:$B$501,A2940,BallByBall!$F$2:$F$501,B2940,BallByBall!$R$2:$R$501,1))</f>
        <v>0</v>
      </c>
      <c r="J2940">
        <f>IF(A2940="","",SUMIFS(BallByBall!$T$2:$T$501,BallByBall!$B$2:$B$501,A2940,BallByBall!$H$2:$H$501,B2940))</f>
        <v>0</v>
      </c>
      <c r="K2940">
        <f>IF(A2940="","",SUMIFS(BallByBall!$U$2:$U$501,BallByBall!$B$2:$B$501,A2940,BallByBall!$P$2:$P$501,B2940))</f>
        <v>0</v>
      </c>
      <c r="L2940">
        <f>IF(A2940="","",SUMIFS(BallByBall!$V$2:$V$501,BallByBall!$B$2:$B$501,A2940,BallByBall!$P$2:$P$501,B2940))</f>
        <v>0</v>
      </c>
      <c r="M2940">
        <f>IF(A2940="","",SUMIFS(BallByBall!$W$2:$W$501,BallByBall!$B$2:$B$501,A2940,BallByBall!$P$2:$P$501,B2940))</f>
        <v>0</v>
      </c>
      <c r="N2940">
        <f>IF(A2940="","",SUMIFS(BallByBall!$X$2:$X$501,BallByBall!$B$2:$B$501,A2940,BallByBall!$P$2:$P$501,B2940))</f>
        <v>0</v>
      </c>
      <c r="O2940">
        <f>IF(A2940="","",SUMIFS(OverSummary!$G$2:$G$101,OverSummary!$A$2:$A$101,A2940,OverSummary!$D$2:$D$101,B2940))</f>
        <v>0</v>
      </c>
      <c r="P2940">
        <f>IF(A2940="","",G2940*Rules!$B$13+H2940*Rules!$B$14+I2940*Rules!$B$15)</f>
        <v>0</v>
      </c>
      <c r="Q2940">
        <f>IF(A2940="","",IF(G2940&gt;=100,Rules!$B$18,IF(G2940&gt;=50,Rules!$B$17,IF(G2940&gt;=30,Rules!$B$16,0)))+IF(AND(F2940=1,D2940&lt;&gt;"BWL",G2940=0),Rules!$B$27,0))</f>
        <v>0</v>
      </c>
      <c r="R2940">
        <f>IF(A2940="","",J2940*Rules!$B$19+O2940*Rules!$B$22)</f>
        <v>0</v>
      </c>
      <c r="S2940">
        <f>IF(A2940="","",IF(J2940&gt;=4,Rules!$B$21,IF(J2940&gt;=3,Rules!$B$20,0)))</f>
        <v>0</v>
      </c>
      <c r="T2940">
        <f>IF(A2940="","",K2940*Rules!$B$23+L2940*Rules!$B$24+M2940*Rules!$B$25+N2940*Rules!$B$26)</f>
        <v>0</v>
      </c>
      <c r="U2940">
        <f t="shared" si="45"/>
        <v>0</v>
      </c>
    </row>
    <row r="2941" spans="1:21" x14ac:dyDescent="0.2">
      <c r="A2941" t="str">
        <f>MatchSquad!A2941</f>
        <v>M059</v>
      </c>
      <c r="B2941" t="str">
        <f>MatchSquad!B2941</f>
        <v>P015</v>
      </c>
      <c r="C2941" t="str">
        <f>MatchSquad!C2941</f>
        <v>Shivam Dube</v>
      </c>
      <c r="D2941" t="str">
        <f>MatchSquad!D2941</f>
        <v>AR</v>
      </c>
      <c r="E2941" t="str">
        <f>MatchSquad!E2941</f>
        <v>CSK</v>
      </c>
      <c r="F2941">
        <f>MatchSquad!G2941</f>
        <v>0</v>
      </c>
      <c r="G2941">
        <f>IF(A2941="","",SUMIFS(BallByBall!$I$2:$I$501,BallByBall!$B$2:$B$501,A2941,BallByBall!$F$2:$F$501,B2941))</f>
        <v>0</v>
      </c>
      <c r="H2941">
        <f>IF(A2941="","",COUNTIFS(BallByBall!$B$2:$B$501,A2941,BallByBall!$F$2:$F$501,B2941,BallByBall!$Q$2:$Q$501,1))</f>
        <v>0</v>
      </c>
      <c r="I2941">
        <f>IF(A2941="","",COUNTIFS(BallByBall!$B$2:$B$501,A2941,BallByBall!$F$2:$F$501,B2941,BallByBall!$R$2:$R$501,1))</f>
        <v>0</v>
      </c>
      <c r="J2941">
        <f>IF(A2941="","",SUMIFS(BallByBall!$T$2:$T$501,BallByBall!$B$2:$B$501,A2941,BallByBall!$H$2:$H$501,B2941))</f>
        <v>0</v>
      </c>
      <c r="K2941">
        <f>IF(A2941="","",SUMIFS(BallByBall!$U$2:$U$501,BallByBall!$B$2:$B$501,A2941,BallByBall!$P$2:$P$501,B2941))</f>
        <v>0</v>
      </c>
      <c r="L2941">
        <f>IF(A2941="","",SUMIFS(BallByBall!$V$2:$V$501,BallByBall!$B$2:$B$501,A2941,BallByBall!$P$2:$P$501,B2941))</f>
        <v>0</v>
      </c>
      <c r="M2941">
        <f>IF(A2941="","",SUMIFS(BallByBall!$W$2:$W$501,BallByBall!$B$2:$B$501,A2941,BallByBall!$P$2:$P$501,B2941))</f>
        <v>0</v>
      </c>
      <c r="N2941">
        <f>IF(A2941="","",SUMIFS(BallByBall!$X$2:$X$501,BallByBall!$B$2:$B$501,A2941,BallByBall!$P$2:$P$501,B2941))</f>
        <v>0</v>
      </c>
      <c r="O2941">
        <f>IF(A2941="","",SUMIFS(OverSummary!$G$2:$G$101,OverSummary!$A$2:$A$101,A2941,OverSummary!$D$2:$D$101,B2941))</f>
        <v>0</v>
      </c>
      <c r="P2941">
        <f>IF(A2941="","",G2941*Rules!$B$13+H2941*Rules!$B$14+I2941*Rules!$B$15)</f>
        <v>0</v>
      </c>
      <c r="Q2941">
        <f>IF(A2941="","",IF(G2941&gt;=100,Rules!$B$18,IF(G2941&gt;=50,Rules!$B$17,IF(G2941&gt;=30,Rules!$B$16,0)))+IF(AND(F2941=1,D2941&lt;&gt;"BWL",G2941=0),Rules!$B$27,0))</f>
        <v>0</v>
      </c>
      <c r="R2941">
        <f>IF(A2941="","",J2941*Rules!$B$19+O2941*Rules!$B$22)</f>
        <v>0</v>
      </c>
      <c r="S2941">
        <f>IF(A2941="","",IF(J2941&gt;=4,Rules!$B$21,IF(J2941&gt;=3,Rules!$B$20,0)))</f>
        <v>0</v>
      </c>
      <c r="T2941">
        <f>IF(A2941="","",K2941*Rules!$B$23+L2941*Rules!$B$24+M2941*Rules!$B$25+N2941*Rules!$B$26)</f>
        <v>0</v>
      </c>
      <c r="U2941">
        <f t="shared" si="45"/>
        <v>0</v>
      </c>
    </row>
    <row r="2942" spans="1:21" x14ac:dyDescent="0.2">
      <c r="A2942" t="str">
        <f>MatchSquad!A2942</f>
        <v>M059</v>
      </c>
      <c r="B2942" t="str">
        <f>MatchSquad!B2942</f>
        <v>P016</v>
      </c>
      <c r="C2942" t="str">
        <f>MatchSquad!C2942</f>
        <v>Khaleel Ahmed</v>
      </c>
      <c r="D2942" t="str">
        <f>MatchSquad!D2942</f>
        <v>BWL</v>
      </c>
      <c r="E2942" t="str">
        <f>MatchSquad!E2942</f>
        <v>CSK</v>
      </c>
      <c r="F2942">
        <f>MatchSquad!G2942</f>
        <v>0</v>
      </c>
      <c r="G2942">
        <f>IF(A2942="","",SUMIFS(BallByBall!$I$2:$I$501,BallByBall!$B$2:$B$501,A2942,BallByBall!$F$2:$F$501,B2942))</f>
        <v>0</v>
      </c>
      <c r="H2942">
        <f>IF(A2942="","",COUNTIFS(BallByBall!$B$2:$B$501,A2942,BallByBall!$F$2:$F$501,B2942,BallByBall!$Q$2:$Q$501,1))</f>
        <v>0</v>
      </c>
      <c r="I2942">
        <f>IF(A2942="","",COUNTIFS(BallByBall!$B$2:$B$501,A2942,BallByBall!$F$2:$F$501,B2942,BallByBall!$R$2:$R$501,1))</f>
        <v>0</v>
      </c>
      <c r="J2942">
        <f>IF(A2942="","",SUMIFS(BallByBall!$T$2:$T$501,BallByBall!$B$2:$B$501,A2942,BallByBall!$H$2:$H$501,B2942))</f>
        <v>0</v>
      </c>
      <c r="K2942">
        <f>IF(A2942="","",SUMIFS(BallByBall!$U$2:$U$501,BallByBall!$B$2:$B$501,A2942,BallByBall!$P$2:$P$501,B2942))</f>
        <v>0</v>
      </c>
      <c r="L2942">
        <f>IF(A2942="","",SUMIFS(BallByBall!$V$2:$V$501,BallByBall!$B$2:$B$501,A2942,BallByBall!$P$2:$P$501,B2942))</f>
        <v>0</v>
      </c>
      <c r="M2942">
        <f>IF(A2942="","",SUMIFS(BallByBall!$W$2:$W$501,BallByBall!$B$2:$B$501,A2942,BallByBall!$P$2:$P$501,B2942))</f>
        <v>0</v>
      </c>
      <c r="N2942">
        <f>IF(A2942="","",SUMIFS(BallByBall!$X$2:$X$501,BallByBall!$B$2:$B$501,A2942,BallByBall!$P$2:$P$501,B2942))</f>
        <v>0</v>
      </c>
      <c r="O2942">
        <f>IF(A2942="","",SUMIFS(OverSummary!$G$2:$G$101,OverSummary!$A$2:$A$101,A2942,OverSummary!$D$2:$D$101,B2942))</f>
        <v>0</v>
      </c>
      <c r="P2942">
        <f>IF(A2942="","",G2942*Rules!$B$13+H2942*Rules!$B$14+I2942*Rules!$B$15)</f>
        <v>0</v>
      </c>
      <c r="Q2942">
        <f>IF(A2942="","",IF(G2942&gt;=100,Rules!$B$18,IF(G2942&gt;=50,Rules!$B$17,IF(G2942&gt;=30,Rules!$B$16,0)))+IF(AND(F2942=1,D2942&lt;&gt;"BWL",G2942=0),Rules!$B$27,0))</f>
        <v>0</v>
      </c>
      <c r="R2942">
        <f>IF(A2942="","",J2942*Rules!$B$19+O2942*Rules!$B$22)</f>
        <v>0</v>
      </c>
      <c r="S2942">
        <f>IF(A2942="","",IF(J2942&gt;=4,Rules!$B$21,IF(J2942&gt;=3,Rules!$B$20,0)))</f>
        <v>0</v>
      </c>
      <c r="T2942">
        <f>IF(A2942="","",K2942*Rules!$B$23+L2942*Rules!$B$24+M2942*Rules!$B$25+N2942*Rules!$B$26)</f>
        <v>0</v>
      </c>
      <c r="U2942">
        <f t="shared" si="45"/>
        <v>0</v>
      </c>
    </row>
    <row r="2943" spans="1:21" x14ac:dyDescent="0.2">
      <c r="A2943" t="str">
        <f>MatchSquad!A2943</f>
        <v>M059</v>
      </c>
      <c r="B2943" t="str">
        <f>MatchSquad!B2943</f>
        <v>P017</v>
      </c>
      <c r="C2943" t="str">
        <f>MatchSquad!C2943</f>
        <v>Noor Ahmad</v>
      </c>
      <c r="D2943" t="str">
        <f>MatchSquad!D2943</f>
        <v>BWL</v>
      </c>
      <c r="E2943" t="str">
        <f>MatchSquad!E2943</f>
        <v>CSK</v>
      </c>
      <c r="F2943">
        <f>MatchSquad!G2943</f>
        <v>0</v>
      </c>
      <c r="G2943">
        <f>IF(A2943="","",SUMIFS(BallByBall!$I$2:$I$501,BallByBall!$B$2:$B$501,A2943,BallByBall!$F$2:$F$501,B2943))</f>
        <v>0</v>
      </c>
      <c r="H2943">
        <f>IF(A2943="","",COUNTIFS(BallByBall!$B$2:$B$501,A2943,BallByBall!$F$2:$F$501,B2943,BallByBall!$Q$2:$Q$501,1))</f>
        <v>0</v>
      </c>
      <c r="I2943">
        <f>IF(A2943="","",COUNTIFS(BallByBall!$B$2:$B$501,A2943,BallByBall!$F$2:$F$501,B2943,BallByBall!$R$2:$R$501,1))</f>
        <v>0</v>
      </c>
      <c r="J2943">
        <f>IF(A2943="","",SUMIFS(BallByBall!$T$2:$T$501,BallByBall!$B$2:$B$501,A2943,BallByBall!$H$2:$H$501,B2943))</f>
        <v>0</v>
      </c>
      <c r="K2943">
        <f>IF(A2943="","",SUMIFS(BallByBall!$U$2:$U$501,BallByBall!$B$2:$B$501,A2943,BallByBall!$P$2:$P$501,B2943))</f>
        <v>0</v>
      </c>
      <c r="L2943">
        <f>IF(A2943="","",SUMIFS(BallByBall!$V$2:$V$501,BallByBall!$B$2:$B$501,A2943,BallByBall!$P$2:$P$501,B2943))</f>
        <v>0</v>
      </c>
      <c r="M2943">
        <f>IF(A2943="","",SUMIFS(BallByBall!$W$2:$W$501,BallByBall!$B$2:$B$501,A2943,BallByBall!$P$2:$P$501,B2943))</f>
        <v>0</v>
      </c>
      <c r="N2943">
        <f>IF(A2943="","",SUMIFS(BallByBall!$X$2:$X$501,BallByBall!$B$2:$B$501,A2943,BallByBall!$P$2:$P$501,B2943))</f>
        <v>0</v>
      </c>
      <c r="O2943">
        <f>IF(A2943="","",SUMIFS(OverSummary!$G$2:$G$101,OverSummary!$A$2:$A$101,A2943,OverSummary!$D$2:$D$101,B2943))</f>
        <v>0</v>
      </c>
      <c r="P2943">
        <f>IF(A2943="","",G2943*Rules!$B$13+H2943*Rules!$B$14+I2943*Rules!$B$15)</f>
        <v>0</v>
      </c>
      <c r="Q2943">
        <f>IF(A2943="","",IF(G2943&gt;=100,Rules!$B$18,IF(G2943&gt;=50,Rules!$B$17,IF(G2943&gt;=30,Rules!$B$16,0)))+IF(AND(F2943=1,D2943&lt;&gt;"BWL",G2943=0),Rules!$B$27,0))</f>
        <v>0</v>
      </c>
      <c r="R2943">
        <f>IF(A2943="","",J2943*Rules!$B$19+O2943*Rules!$B$22)</f>
        <v>0</v>
      </c>
      <c r="S2943">
        <f>IF(A2943="","",IF(J2943&gt;=4,Rules!$B$21,IF(J2943&gt;=3,Rules!$B$20,0)))</f>
        <v>0</v>
      </c>
      <c r="T2943">
        <f>IF(A2943="","",K2943*Rules!$B$23+L2943*Rules!$B$24+M2943*Rules!$B$25+N2943*Rules!$B$26)</f>
        <v>0</v>
      </c>
      <c r="U2943">
        <f t="shared" si="45"/>
        <v>0</v>
      </c>
    </row>
    <row r="2944" spans="1:21" x14ac:dyDescent="0.2">
      <c r="A2944" t="str">
        <f>MatchSquad!A2944</f>
        <v>M059</v>
      </c>
      <c r="B2944" t="str">
        <f>MatchSquad!B2944</f>
        <v>P018</v>
      </c>
      <c r="C2944" t="str">
        <f>MatchSquad!C2944</f>
        <v>Anshul Kamboj</v>
      </c>
      <c r="D2944" t="str">
        <f>MatchSquad!D2944</f>
        <v>BWL</v>
      </c>
      <c r="E2944" t="str">
        <f>MatchSquad!E2944</f>
        <v>CSK</v>
      </c>
      <c r="F2944">
        <f>MatchSquad!G2944</f>
        <v>0</v>
      </c>
      <c r="G2944">
        <f>IF(A2944="","",SUMIFS(BallByBall!$I$2:$I$501,BallByBall!$B$2:$B$501,A2944,BallByBall!$F$2:$F$501,B2944))</f>
        <v>0</v>
      </c>
      <c r="H2944">
        <f>IF(A2944="","",COUNTIFS(BallByBall!$B$2:$B$501,A2944,BallByBall!$F$2:$F$501,B2944,BallByBall!$Q$2:$Q$501,1))</f>
        <v>0</v>
      </c>
      <c r="I2944">
        <f>IF(A2944="","",COUNTIFS(BallByBall!$B$2:$B$501,A2944,BallByBall!$F$2:$F$501,B2944,BallByBall!$R$2:$R$501,1))</f>
        <v>0</v>
      </c>
      <c r="J2944">
        <f>IF(A2944="","",SUMIFS(BallByBall!$T$2:$T$501,BallByBall!$B$2:$B$501,A2944,BallByBall!$H$2:$H$501,B2944))</f>
        <v>0</v>
      </c>
      <c r="K2944">
        <f>IF(A2944="","",SUMIFS(BallByBall!$U$2:$U$501,BallByBall!$B$2:$B$501,A2944,BallByBall!$P$2:$P$501,B2944))</f>
        <v>0</v>
      </c>
      <c r="L2944">
        <f>IF(A2944="","",SUMIFS(BallByBall!$V$2:$V$501,BallByBall!$B$2:$B$501,A2944,BallByBall!$P$2:$P$501,B2944))</f>
        <v>0</v>
      </c>
      <c r="M2944">
        <f>IF(A2944="","",SUMIFS(BallByBall!$W$2:$W$501,BallByBall!$B$2:$B$501,A2944,BallByBall!$P$2:$P$501,B2944))</f>
        <v>0</v>
      </c>
      <c r="N2944">
        <f>IF(A2944="","",SUMIFS(BallByBall!$X$2:$X$501,BallByBall!$B$2:$B$501,A2944,BallByBall!$P$2:$P$501,B2944))</f>
        <v>0</v>
      </c>
      <c r="O2944">
        <f>IF(A2944="","",SUMIFS(OverSummary!$G$2:$G$101,OverSummary!$A$2:$A$101,A2944,OverSummary!$D$2:$D$101,B2944))</f>
        <v>0</v>
      </c>
      <c r="P2944">
        <f>IF(A2944="","",G2944*Rules!$B$13+H2944*Rules!$B$14+I2944*Rules!$B$15)</f>
        <v>0</v>
      </c>
      <c r="Q2944">
        <f>IF(A2944="","",IF(G2944&gt;=100,Rules!$B$18,IF(G2944&gt;=50,Rules!$B$17,IF(G2944&gt;=30,Rules!$B$16,0)))+IF(AND(F2944=1,D2944&lt;&gt;"BWL",G2944=0),Rules!$B$27,0))</f>
        <v>0</v>
      </c>
      <c r="R2944">
        <f>IF(A2944="","",J2944*Rules!$B$19+O2944*Rules!$B$22)</f>
        <v>0</v>
      </c>
      <c r="S2944">
        <f>IF(A2944="","",IF(J2944&gt;=4,Rules!$B$21,IF(J2944&gt;=3,Rules!$B$20,0)))</f>
        <v>0</v>
      </c>
      <c r="T2944">
        <f>IF(A2944="","",K2944*Rules!$B$23+L2944*Rules!$B$24+M2944*Rules!$B$25+N2944*Rules!$B$26)</f>
        <v>0</v>
      </c>
      <c r="U2944">
        <f t="shared" si="45"/>
        <v>0</v>
      </c>
    </row>
    <row r="2945" spans="1:21" x14ac:dyDescent="0.2">
      <c r="A2945" t="str">
        <f>MatchSquad!A2945</f>
        <v>M059</v>
      </c>
      <c r="B2945" t="str">
        <f>MatchSquad!B2945</f>
        <v>P019</v>
      </c>
      <c r="C2945" t="str">
        <f>MatchSquad!C2945</f>
        <v>Mukesh Choudhary</v>
      </c>
      <c r="D2945" t="str">
        <f>MatchSquad!D2945</f>
        <v>BWL</v>
      </c>
      <c r="E2945" t="str">
        <f>MatchSquad!E2945</f>
        <v>CSK</v>
      </c>
      <c r="F2945">
        <f>MatchSquad!G2945</f>
        <v>0</v>
      </c>
      <c r="G2945">
        <f>IF(A2945="","",SUMIFS(BallByBall!$I$2:$I$501,BallByBall!$B$2:$B$501,A2945,BallByBall!$F$2:$F$501,B2945))</f>
        <v>0</v>
      </c>
      <c r="H2945">
        <f>IF(A2945="","",COUNTIFS(BallByBall!$B$2:$B$501,A2945,BallByBall!$F$2:$F$501,B2945,BallByBall!$Q$2:$Q$501,1))</f>
        <v>0</v>
      </c>
      <c r="I2945">
        <f>IF(A2945="","",COUNTIFS(BallByBall!$B$2:$B$501,A2945,BallByBall!$F$2:$F$501,B2945,BallByBall!$R$2:$R$501,1))</f>
        <v>0</v>
      </c>
      <c r="J2945">
        <f>IF(A2945="","",SUMIFS(BallByBall!$T$2:$T$501,BallByBall!$B$2:$B$501,A2945,BallByBall!$H$2:$H$501,B2945))</f>
        <v>0</v>
      </c>
      <c r="K2945">
        <f>IF(A2945="","",SUMIFS(BallByBall!$U$2:$U$501,BallByBall!$B$2:$B$501,A2945,BallByBall!$P$2:$P$501,B2945))</f>
        <v>0</v>
      </c>
      <c r="L2945">
        <f>IF(A2945="","",SUMIFS(BallByBall!$V$2:$V$501,BallByBall!$B$2:$B$501,A2945,BallByBall!$P$2:$P$501,B2945))</f>
        <v>0</v>
      </c>
      <c r="M2945">
        <f>IF(A2945="","",SUMIFS(BallByBall!$W$2:$W$501,BallByBall!$B$2:$B$501,A2945,BallByBall!$P$2:$P$501,B2945))</f>
        <v>0</v>
      </c>
      <c r="N2945">
        <f>IF(A2945="","",SUMIFS(BallByBall!$X$2:$X$501,BallByBall!$B$2:$B$501,A2945,BallByBall!$P$2:$P$501,B2945))</f>
        <v>0</v>
      </c>
      <c r="O2945">
        <f>IF(A2945="","",SUMIFS(OverSummary!$G$2:$G$101,OverSummary!$A$2:$A$101,A2945,OverSummary!$D$2:$D$101,B2945))</f>
        <v>0</v>
      </c>
      <c r="P2945">
        <f>IF(A2945="","",G2945*Rules!$B$13+H2945*Rules!$B$14+I2945*Rules!$B$15)</f>
        <v>0</v>
      </c>
      <c r="Q2945">
        <f>IF(A2945="","",IF(G2945&gt;=100,Rules!$B$18,IF(G2945&gt;=50,Rules!$B$17,IF(G2945&gt;=30,Rules!$B$16,0)))+IF(AND(F2945=1,D2945&lt;&gt;"BWL",G2945=0),Rules!$B$27,0))</f>
        <v>0</v>
      </c>
      <c r="R2945">
        <f>IF(A2945="","",J2945*Rules!$B$19+O2945*Rules!$B$22)</f>
        <v>0</v>
      </c>
      <c r="S2945">
        <f>IF(A2945="","",IF(J2945&gt;=4,Rules!$B$21,IF(J2945&gt;=3,Rules!$B$20,0)))</f>
        <v>0</v>
      </c>
      <c r="T2945">
        <f>IF(A2945="","",K2945*Rules!$B$23+L2945*Rules!$B$24+M2945*Rules!$B$25+N2945*Rules!$B$26)</f>
        <v>0</v>
      </c>
      <c r="U2945">
        <f t="shared" si="45"/>
        <v>0</v>
      </c>
    </row>
    <row r="2946" spans="1:21" x14ac:dyDescent="0.2">
      <c r="A2946" t="str">
        <f>MatchSquad!A2946</f>
        <v>M059</v>
      </c>
      <c r="B2946" t="str">
        <f>MatchSquad!B2946</f>
        <v>P020</v>
      </c>
      <c r="C2946" t="str">
        <f>MatchSquad!C2946</f>
        <v>Shreyas Gopal</v>
      </c>
      <c r="D2946" t="str">
        <f>MatchSquad!D2946</f>
        <v>BWL</v>
      </c>
      <c r="E2946" t="str">
        <f>MatchSquad!E2946</f>
        <v>CSK</v>
      </c>
      <c r="F2946">
        <f>MatchSquad!G2946</f>
        <v>0</v>
      </c>
      <c r="G2946">
        <f>IF(A2946="","",SUMIFS(BallByBall!$I$2:$I$501,BallByBall!$B$2:$B$501,A2946,BallByBall!$F$2:$F$501,B2946))</f>
        <v>0</v>
      </c>
      <c r="H2946">
        <f>IF(A2946="","",COUNTIFS(BallByBall!$B$2:$B$501,A2946,BallByBall!$F$2:$F$501,B2946,BallByBall!$Q$2:$Q$501,1))</f>
        <v>0</v>
      </c>
      <c r="I2946">
        <f>IF(A2946="","",COUNTIFS(BallByBall!$B$2:$B$501,A2946,BallByBall!$F$2:$F$501,B2946,BallByBall!$R$2:$R$501,1))</f>
        <v>0</v>
      </c>
      <c r="J2946">
        <f>IF(A2946="","",SUMIFS(BallByBall!$T$2:$T$501,BallByBall!$B$2:$B$501,A2946,BallByBall!$H$2:$H$501,B2946))</f>
        <v>0</v>
      </c>
      <c r="K2946">
        <f>IF(A2946="","",SUMIFS(BallByBall!$U$2:$U$501,BallByBall!$B$2:$B$501,A2946,BallByBall!$P$2:$P$501,B2946))</f>
        <v>0</v>
      </c>
      <c r="L2946">
        <f>IF(A2946="","",SUMIFS(BallByBall!$V$2:$V$501,BallByBall!$B$2:$B$501,A2946,BallByBall!$P$2:$P$501,B2946))</f>
        <v>0</v>
      </c>
      <c r="M2946">
        <f>IF(A2946="","",SUMIFS(BallByBall!$W$2:$W$501,BallByBall!$B$2:$B$501,A2946,BallByBall!$P$2:$P$501,B2946))</f>
        <v>0</v>
      </c>
      <c r="N2946">
        <f>IF(A2946="","",SUMIFS(BallByBall!$X$2:$X$501,BallByBall!$B$2:$B$501,A2946,BallByBall!$P$2:$P$501,B2946))</f>
        <v>0</v>
      </c>
      <c r="O2946">
        <f>IF(A2946="","",SUMIFS(OverSummary!$G$2:$G$101,OverSummary!$A$2:$A$101,A2946,OverSummary!$D$2:$D$101,B2946))</f>
        <v>0</v>
      </c>
      <c r="P2946">
        <f>IF(A2946="","",G2946*Rules!$B$13+H2946*Rules!$B$14+I2946*Rules!$B$15)</f>
        <v>0</v>
      </c>
      <c r="Q2946">
        <f>IF(A2946="","",IF(G2946&gt;=100,Rules!$B$18,IF(G2946&gt;=50,Rules!$B$17,IF(G2946&gt;=30,Rules!$B$16,0)))+IF(AND(F2946=1,D2946&lt;&gt;"BWL",G2946=0),Rules!$B$27,0))</f>
        <v>0</v>
      </c>
      <c r="R2946">
        <f>IF(A2946="","",J2946*Rules!$B$19+O2946*Rules!$B$22)</f>
        <v>0</v>
      </c>
      <c r="S2946">
        <f>IF(A2946="","",IF(J2946&gt;=4,Rules!$B$21,IF(J2946&gt;=3,Rules!$B$20,0)))</f>
        <v>0</v>
      </c>
      <c r="T2946">
        <f>IF(A2946="","",K2946*Rules!$B$23+L2946*Rules!$B$24+M2946*Rules!$B$25+N2946*Rules!$B$26)</f>
        <v>0</v>
      </c>
      <c r="U2946">
        <f t="shared" ref="U2946:U3009" si="46">IF(A2946="","",P2946+Q2946+R2946+S2946+T2946)</f>
        <v>0</v>
      </c>
    </row>
    <row r="2947" spans="1:21" x14ac:dyDescent="0.2">
      <c r="A2947" t="str">
        <f>MatchSquad!A2947</f>
        <v>M059</v>
      </c>
      <c r="B2947" t="str">
        <f>MatchSquad!B2947</f>
        <v>P021</v>
      </c>
      <c r="C2947" t="str">
        <f>MatchSquad!C2947</f>
        <v>Gurjapneet Singh</v>
      </c>
      <c r="D2947" t="str">
        <f>MatchSquad!D2947</f>
        <v>BWL</v>
      </c>
      <c r="E2947" t="str">
        <f>MatchSquad!E2947</f>
        <v>CSK</v>
      </c>
      <c r="F2947">
        <f>MatchSquad!G2947</f>
        <v>0</v>
      </c>
      <c r="G2947">
        <f>IF(A2947="","",SUMIFS(BallByBall!$I$2:$I$501,BallByBall!$B$2:$B$501,A2947,BallByBall!$F$2:$F$501,B2947))</f>
        <v>0</v>
      </c>
      <c r="H2947">
        <f>IF(A2947="","",COUNTIFS(BallByBall!$B$2:$B$501,A2947,BallByBall!$F$2:$F$501,B2947,BallByBall!$Q$2:$Q$501,1))</f>
        <v>0</v>
      </c>
      <c r="I2947">
        <f>IF(A2947="","",COUNTIFS(BallByBall!$B$2:$B$501,A2947,BallByBall!$F$2:$F$501,B2947,BallByBall!$R$2:$R$501,1))</f>
        <v>0</v>
      </c>
      <c r="J2947">
        <f>IF(A2947="","",SUMIFS(BallByBall!$T$2:$T$501,BallByBall!$B$2:$B$501,A2947,BallByBall!$H$2:$H$501,B2947))</f>
        <v>0</v>
      </c>
      <c r="K2947">
        <f>IF(A2947="","",SUMIFS(BallByBall!$U$2:$U$501,BallByBall!$B$2:$B$501,A2947,BallByBall!$P$2:$P$501,B2947))</f>
        <v>0</v>
      </c>
      <c r="L2947">
        <f>IF(A2947="","",SUMIFS(BallByBall!$V$2:$V$501,BallByBall!$B$2:$B$501,A2947,BallByBall!$P$2:$P$501,B2947))</f>
        <v>0</v>
      </c>
      <c r="M2947">
        <f>IF(A2947="","",SUMIFS(BallByBall!$W$2:$W$501,BallByBall!$B$2:$B$501,A2947,BallByBall!$P$2:$P$501,B2947))</f>
        <v>0</v>
      </c>
      <c r="N2947">
        <f>IF(A2947="","",SUMIFS(BallByBall!$X$2:$X$501,BallByBall!$B$2:$B$501,A2947,BallByBall!$P$2:$P$501,B2947))</f>
        <v>0</v>
      </c>
      <c r="O2947">
        <f>IF(A2947="","",SUMIFS(OverSummary!$G$2:$G$101,OverSummary!$A$2:$A$101,A2947,OverSummary!$D$2:$D$101,B2947))</f>
        <v>0</v>
      </c>
      <c r="P2947">
        <f>IF(A2947="","",G2947*Rules!$B$13+H2947*Rules!$B$14+I2947*Rules!$B$15)</f>
        <v>0</v>
      </c>
      <c r="Q2947">
        <f>IF(A2947="","",IF(G2947&gt;=100,Rules!$B$18,IF(G2947&gt;=50,Rules!$B$17,IF(G2947&gt;=30,Rules!$B$16,0)))+IF(AND(F2947=1,D2947&lt;&gt;"BWL",G2947=0),Rules!$B$27,0))</f>
        <v>0</v>
      </c>
      <c r="R2947">
        <f>IF(A2947="","",J2947*Rules!$B$19+O2947*Rules!$B$22)</f>
        <v>0</v>
      </c>
      <c r="S2947">
        <f>IF(A2947="","",IF(J2947&gt;=4,Rules!$B$21,IF(J2947&gt;=3,Rules!$B$20,0)))</f>
        <v>0</v>
      </c>
      <c r="T2947">
        <f>IF(A2947="","",K2947*Rules!$B$23+L2947*Rules!$B$24+M2947*Rules!$B$25+N2947*Rules!$B$26)</f>
        <v>0</v>
      </c>
      <c r="U2947">
        <f t="shared" si="46"/>
        <v>0</v>
      </c>
    </row>
    <row r="2948" spans="1:21" x14ac:dyDescent="0.2">
      <c r="A2948" t="str">
        <f>MatchSquad!A2948</f>
        <v>M059</v>
      </c>
      <c r="B2948" t="str">
        <f>MatchSquad!B2948</f>
        <v>P022</v>
      </c>
      <c r="C2948" t="str">
        <f>MatchSquad!C2948</f>
        <v>Akeal Hosein</v>
      </c>
      <c r="D2948" t="str">
        <f>MatchSquad!D2948</f>
        <v>BWL</v>
      </c>
      <c r="E2948" t="str">
        <f>MatchSquad!E2948</f>
        <v>CSK</v>
      </c>
      <c r="F2948">
        <f>MatchSquad!G2948</f>
        <v>0</v>
      </c>
      <c r="G2948">
        <f>IF(A2948="","",SUMIFS(BallByBall!$I$2:$I$501,BallByBall!$B$2:$B$501,A2948,BallByBall!$F$2:$F$501,B2948))</f>
        <v>0</v>
      </c>
      <c r="H2948">
        <f>IF(A2948="","",COUNTIFS(BallByBall!$B$2:$B$501,A2948,BallByBall!$F$2:$F$501,B2948,BallByBall!$Q$2:$Q$501,1))</f>
        <v>0</v>
      </c>
      <c r="I2948">
        <f>IF(A2948="","",COUNTIFS(BallByBall!$B$2:$B$501,A2948,BallByBall!$F$2:$F$501,B2948,BallByBall!$R$2:$R$501,1))</f>
        <v>0</v>
      </c>
      <c r="J2948">
        <f>IF(A2948="","",SUMIFS(BallByBall!$T$2:$T$501,BallByBall!$B$2:$B$501,A2948,BallByBall!$H$2:$H$501,B2948))</f>
        <v>0</v>
      </c>
      <c r="K2948">
        <f>IF(A2948="","",SUMIFS(BallByBall!$U$2:$U$501,BallByBall!$B$2:$B$501,A2948,BallByBall!$P$2:$P$501,B2948))</f>
        <v>0</v>
      </c>
      <c r="L2948">
        <f>IF(A2948="","",SUMIFS(BallByBall!$V$2:$V$501,BallByBall!$B$2:$B$501,A2948,BallByBall!$P$2:$P$501,B2948))</f>
        <v>0</v>
      </c>
      <c r="M2948">
        <f>IF(A2948="","",SUMIFS(BallByBall!$W$2:$W$501,BallByBall!$B$2:$B$501,A2948,BallByBall!$P$2:$P$501,B2948))</f>
        <v>0</v>
      </c>
      <c r="N2948">
        <f>IF(A2948="","",SUMIFS(BallByBall!$X$2:$X$501,BallByBall!$B$2:$B$501,A2948,BallByBall!$P$2:$P$501,B2948))</f>
        <v>0</v>
      </c>
      <c r="O2948">
        <f>IF(A2948="","",SUMIFS(OverSummary!$G$2:$G$101,OverSummary!$A$2:$A$101,A2948,OverSummary!$D$2:$D$101,B2948))</f>
        <v>0</v>
      </c>
      <c r="P2948">
        <f>IF(A2948="","",G2948*Rules!$B$13+H2948*Rules!$B$14+I2948*Rules!$B$15)</f>
        <v>0</v>
      </c>
      <c r="Q2948">
        <f>IF(A2948="","",IF(G2948&gt;=100,Rules!$B$18,IF(G2948&gt;=50,Rules!$B$17,IF(G2948&gt;=30,Rules!$B$16,0)))+IF(AND(F2948=1,D2948&lt;&gt;"BWL",G2948=0),Rules!$B$27,0))</f>
        <v>0</v>
      </c>
      <c r="R2948">
        <f>IF(A2948="","",J2948*Rules!$B$19+O2948*Rules!$B$22)</f>
        <v>0</v>
      </c>
      <c r="S2948">
        <f>IF(A2948="","",IF(J2948&gt;=4,Rules!$B$21,IF(J2948&gt;=3,Rules!$B$20,0)))</f>
        <v>0</v>
      </c>
      <c r="T2948">
        <f>IF(A2948="","",K2948*Rules!$B$23+L2948*Rules!$B$24+M2948*Rules!$B$25+N2948*Rules!$B$26)</f>
        <v>0</v>
      </c>
      <c r="U2948">
        <f t="shared" si="46"/>
        <v>0</v>
      </c>
    </row>
    <row r="2949" spans="1:21" x14ac:dyDescent="0.2">
      <c r="A2949" t="str">
        <f>MatchSquad!A2949</f>
        <v>M059</v>
      </c>
      <c r="B2949" t="str">
        <f>MatchSquad!B2949</f>
        <v>P023</v>
      </c>
      <c r="C2949" t="str">
        <f>MatchSquad!C2949</f>
        <v>Matt Henry</v>
      </c>
      <c r="D2949" t="str">
        <f>MatchSquad!D2949</f>
        <v>BWL</v>
      </c>
      <c r="E2949" t="str">
        <f>MatchSquad!E2949</f>
        <v>CSK</v>
      </c>
      <c r="F2949">
        <f>MatchSquad!G2949</f>
        <v>0</v>
      </c>
      <c r="G2949">
        <f>IF(A2949="","",SUMIFS(BallByBall!$I$2:$I$501,BallByBall!$B$2:$B$501,A2949,BallByBall!$F$2:$F$501,B2949))</f>
        <v>0</v>
      </c>
      <c r="H2949">
        <f>IF(A2949="","",COUNTIFS(BallByBall!$B$2:$B$501,A2949,BallByBall!$F$2:$F$501,B2949,BallByBall!$Q$2:$Q$501,1))</f>
        <v>0</v>
      </c>
      <c r="I2949">
        <f>IF(A2949="","",COUNTIFS(BallByBall!$B$2:$B$501,A2949,BallByBall!$F$2:$F$501,B2949,BallByBall!$R$2:$R$501,1))</f>
        <v>0</v>
      </c>
      <c r="J2949">
        <f>IF(A2949="","",SUMIFS(BallByBall!$T$2:$T$501,BallByBall!$B$2:$B$501,A2949,BallByBall!$H$2:$H$501,B2949))</f>
        <v>0</v>
      </c>
      <c r="K2949">
        <f>IF(A2949="","",SUMIFS(BallByBall!$U$2:$U$501,BallByBall!$B$2:$B$501,A2949,BallByBall!$P$2:$P$501,B2949))</f>
        <v>0</v>
      </c>
      <c r="L2949">
        <f>IF(A2949="","",SUMIFS(BallByBall!$V$2:$V$501,BallByBall!$B$2:$B$501,A2949,BallByBall!$P$2:$P$501,B2949))</f>
        <v>0</v>
      </c>
      <c r="M2949">
        <f>IF(A2949="","",SUMIFS(BallByBall!$W$2:$W$501,BallByBall!$B$2:$B$501,A2949,BallByBall!$P$2:$P$501,B2949))</f>
        <v>0</v>
      </c>
      <c r="N2949">
        <f>IF(A2949="","",SUMIFS(BallByBall!$X$2:$X$501,BallByBall!$B$2:$B$501,A2949,BallByBall!$P$2:$P$501,B2949))</f>
        <v>0</v>
      </c>
      <c r="O2949">
        <f>IF(A2949="","",SUMIFS(OverSummary!$G$2:$G$101,OverSummary!$A$2:$A$101,A2949,OverSummary!$D$2:$D$101,B2949))</f>
        <v>0</v>
      </c>
      <c r="P2949">
        <f>IF(A2949="","",G2949*Rules!$B$13+H2949*Rules!$B$14+I2949*Rules!$B$15)</f>
        <v>0</v>
      </c>
      <c r="Q2949">
        <f>IF(A2949="","",IF(G2949&gt;=100,Rules!$B$18,IF(G2949&gt;=50,Rules!$B$17,IF(G2949&gt;=30,Rules!$B$16,0)))+IF(AND(F2949=1,D2949&lt;&gt;"BWL",G2949=0),Rules!$B$27,0))</f>
        <v>0</v>
      </c>
      <c r="R2949">
        <f>IF(A2949="","",J2949*Rules!$B$19+O2949*Rules!$B$22)</f>
        <v>0</v>
      </c>
      <c r="S2949">
        <f>IF(A2949="","",IF(J2949&gt;=4,Rules!$B$21,IF(J2949&gt;=3,Rules!$B$20,0)))</f>
        <v>0</v>
      </c>
      <c r="T2949">
        <f>IF(A2949="","",K2949*Rules!$B$23+L2949*Rules!$B$24+M2949*Rules!$B$25+N2949*Rules!$B$26)</f>
        <v>0</v>
      </c>
      <c r="U2949">
        <f t="shared" si="46"/>
        <v>0</v>
      </c>
    </row>
    <row r="2950" spans="1:21" x14ac:dyDescent="0.2">
      <c r="A2950" t="str">
        <f>MatchSquad!A2950</f>
        <v>M059</v>
      </c>
      <c r="B2950" t="str">
        <f>MatchSquad!B2950</f>
        <v>P024</v>
      </c>
      <c r="C2950" t="str">
        <f>MatchSquad!C2950</f>
        <v>Rahul Chahar</v>
      </c>
      <c r="D2950" t="str">
        <f>MatchSquad!D2950</f>
        <v>BWL</v>
      </c>
      <c r="E2950" t="str">
        <f>MatchSquad!E2950</f>
        <v>CSK</v>
      </c>
      <c r="F2950">
        <f>MatchSquad!G2950</f>
        <v>0</v>
      </c>
      <c r="G2950">
        <f>IF(A2950="","",SUMIFS(BallByBall!$I$2:$I$501,BallByBall!$B$2:$B$501,A2950,BallByBall!$F$2:$F$501,B2950))</f>
        <v>0</v>
      </c>
      <c r="H2950">
        <f>IF(A2950="","",COUNTIFS(BallByBall!$B$2:$B$501,A2950,BallByBall!$F$2:$F$501,B2950,BallByBall!$Q$2:$Q$501,1))</f>
        <v>0</v>
      </c>
      <c r="I2950">
        <f>IF(A2950="","",COUNTIFS(BallByBall!$B$2:$B$501,A2950,BallByBall!$F$2:$F$501,B2950,BallByBall!$R$2:$R$501,1))</f>
        <v>0</v>
      </c>
      <c r="J2950">
        <f>IF(A2950="","",SUMIFS(BallByBall!$T$2:$T$501,BallByBall!$B$2:$B$501,A2950,BallByBall!$H$2:$H$501,B2950))</f>
        <v>0</v>
      </c>
      <c r="K2950">
        <f>IF(A2950="","",SUMIFS(BallByBall!$U$2:$U$501,BallByBall!$B$2:$B$501,A2950,BallByBall!$P$2:$P$501,B2950))</f>
        <v>0</v>
      </c>
      <c r="L2950">
        <f>IF(A2950="","",SUMIFS(BallByBall!$V$2:$V$501,BallByBall!$B$2:$B$501,A2950,BallByBall!$P$2:$P$501,B2950))</f>
        <v>0</v>
      </c>
      <c r="M2950">
        <f>IF(A2950="","",SUMIFS(BallByBall!$W$2:$W$501,BallByBall!$B$2:$B$501,A2950,BallByBall!$P$2:$P$501,B2950))</f>
        <v>0</v>
      </c>
      <c r="N2950">
        <f>IF(A2950="","",SUMIFS(BallByBall!$X$2:$X$501,BallByBall!$B$2:$B$501,A2950,BallByBall!$P$2:$P$501,B2950))</f>
        <v>0</v>
      </c>
      <c r="O2950">
        <f>IF(A2950="","",SUMIFS(OverSummary!$G$2:$G$101,OverSummary!$A$2:$A$101,A2950,OverSummary!$D$2:$D$101,B2950))</f>
        <v>0</v>
      </c>
      <c r="P2950">
        <f>IF(A2950="","",G2950*Rules!$B$13+H2950*Rules!$B$14+I2950*Rules!$B$15)</f>
        <v>0</v>
      </c>
      <c r="Q2950">
        <f>IF(A2950="","",IF(G2950&gt;=100,Rules!$B$18,IF(G2950&gt;=50,Rules!$B$17,IF(G2950&gt;=30,Rules!$B$16,0)))+IF(AND(F2950=1,D2950&lt;&gt;"BWL",G2950=0),Rules!$B$27,0))</f>
        <v>0</v>
      </c>
      <c r="R2950">
        <f>IF(A2950="","",J2950*Rules!$B$19+O2950*Rules!$B$22)</f>
        <v>0</v>
      </c>
      <c r="S2950">
        <f>IF(A2950="","",IF(J2950&gt;=4,Rules!$B$21,IF(J2950&gt;=3,Rules!$B$20,0)))</f>
        <v>0</v>
      </c>
      <c r="T2950">
        <f>IF(A2950="","",K2950*Rules!$B$23+L2950*Rules!$B$24+M2950*Rules!$B$25+N2950*Rules!$B$26)</f>
        <v>0</v>
      </c>
      <c r="U2950">
        <f t="shared" si="46"/>
        <v>0</v>
      </c>
    </row>
    <row r="2951" spans="1:21" x14ac:dyDescent="0.2">
      <c r="A2951" t="str">
        <f>MatchSquad!A2951</f>
        <v>M059</v>
      </c>
      <c r="B2951" t="str">
        <f>MatchSquad!B2951</f>
        <v>P025</v>
      </c>
      <c r="C2951" t="str">
        <f>MatchSquad!C2951</f>
        <v>Spencer Johnson</v>
      </c>
      <c r="D2951" t="str">
        <f>MatchSquad!D2951</f>
        <v>BWL</v>
      </c>
      <c r="E2951" t="str">
        <f>MatchSquad!E2951</f>
        <v>CSK</v>
      </c>
      <c r="F2951">
        <f>MatchSquad!G2951</f>
        <v>0</v>
      </c>
      <c r="G2951">
        <f>IF(A2951="","",SUMIFS(BallByBall!$I$2:$I$501,BallByBall!$B$2:$B$501,A2951,BallByBall!$F$2:$F$501,B2951))</f>
        <v>0</v>
      </c>
      <c r="H2951">
        <f>IF(A2951="","",COUNTIFS(BallByBall!$B$2:$B$501,A2951,BallByBall!$F$2:$F$501,B2951,BallByBall!$Q$2:$Q$501,1))</f>
        <v>0</v>
      </c>
      <c r="I2951">
        <f>IF(A2951="","",COUNTIFS(BallByBall!$B$2:$B$501,A2951,BallByBall!$F$2:$F$501,B2951,BallByBall!$R$2:$R$501,1))</f>
        <v>0</v>
      </c>
      <c r="J2951">
        <f>IF(A2951="","",SUMIFS(BallByBall!$T$2:$T$501,BallByBall!$B$2:$B$501,A2951,BallByBall!$H$2:$H$501,B2951))</f>
        <v>0</v>
      </c>
      <c r="K2951">
        <f>IF(A2951="","",SUMIFS(BallByBall!$U$2:$U$501,BallByBall!$B$2:$B$501,A2951,BallByBall!$P$2:$P$501,B2951))</f>
        <v>0</v>
      </c>
      <c r="L2951">
        <f>IF(A2951="","",SUMIFS(BallByBall!$V$2:$V$501,BallByBall!$B$2:$B$501,A2951,BallByBall!$P$2:$P$501,B2951))</f>
        <v>0</v>
      </c>
      <c r="M2951">
        <f>IF(A2951="","",SUMIFS(BallByBall!$W$2:$W$501,BallByBall!$B$2:$B$501,A2951,BallByBall!$P$2:$P$501,B2951))</f>
        <v>0</v>
      </c>
      <c r="N2951">
        <f>IF(A2951="","",SUMIFS(BallByBall!$X$2:$X$501,BallByBall!$B$2:$B$501,A2951,BallByBall!$P$2:$P$501,B2951))</f>
        <v>0</v>
      </c>
      <c r="O2951">
        <f>IF(A2951="","",SUMIFS(OverSummary!$G$2:$G$101,OverSummary!$A$2:$A$101,A2951,OverSummary!$D$2:$D$101,B2951))</f>
        <v>0</v>
      </c>
      <c r="P2951">
        <f>IF(A2951="","",G2951*Rules!$B$13+H2951*Rules!$B$14+I2951*Rules!$B$15)</f>
        <v>0</v>
      </c>
      <c r="Q2951">
        <f>IF(A2951="","",IF(G2951&gt;=100,Rules!$B$18,IF(G2951&gt;=50,Rules!$B$17,IF(G2951&gt;=30,Rules!$B$16,0)))+IF(AND(F2951=1,D2951&lt;&gt;"BWL",G2951=0),Rules!$B$27,0))</f>
        <v>0</v>
      </c>
      <c r="R2951">
        <f>IF(A2951="","",J2951*Rules!$B$19+O2951*Rules!$B$22)</f>
        <v>0</v>
      </c>
      <c r="S2951">
        <f>IF(A2951="","",IF(J2951&gt;=4,Rules!$B$21,IF(J2951&gt;=3,Rules!$B$20,0)))</f>
        <v>0</v>
      </c>
      <c r="T2951">
        <f>IF(A2951="","",K2951*Rules!$B$23+L2951*Rules!$B$24+M2951*Rules!$B$25+N2951*Rules!$B$26)</f>
        <v>0</v>
      </c>
      <c r="U2951">
        <f t="shared" si="46"/>
        <v>0</v>
      </c>
    </row>
    <row r="2952" spans="1:21" x14ac:dyDescent="0.2">
      <c r="A2952" t="str">
        <f>MatchSquad!A2952</f>
        <v>M060</v>
      </c>
      <c r="B2952" t="str">
        <f>MatchSquad!B2952</f>
        <v>P076</v>
      </c>
      <c r="C2952" t="str">
        <f>MatchSquad!C2952</f>
        <v>Ajinkya Rahane</v>
      </c>
      <c r="D2952" t="str">
        <f>MatchSquad!D2952</f>
        <v>BAT</v>
      </c>
      <c r="E2952" t="str">
        <f>MatchSquad!E2952</f>
        <v>KKR</v>
      </c>
      <c r="F2952">
        <f>MatchSquad!G2952</f>
        <v>0</v>
      </c>
      <c r="G2952">
        <f>IF(A2952="","",SUMIFS(BallByBall!$I$2:$I$501,BallByBall!$B$2:$B$501,A2952,BallByBall!$F$2:$F$501,B2952))</f>
        <v>0</v>
      </c>
      <c r="H2952">
        <f>IF(A2952="","",COUNTIFS(BallByBall!$B$2:$B$501,A2952,BallByBall!$F$2:$F$501,B2952,BallByBall!$Q$2:$Q$501,1))</f>
        <v>0</v>
      </c>
      <c r="I2952">
        <f>IF(A2952="","",COUNTIFS(BallByBall!$B$2:$B$501,A2952,BallByBall!$F$2:$F$501,B2952,BallByBall!$R$2:$R$501,1))</f>
        <v>0</v>
      </c>
      <c r="J2952">
        <f>IF(A2952="","",SUMIFS(BallByBall!$T$2:$T$501,BallByBall!$B$2:$B$501,A2952,BallByBall!$H$2:$H$501,B2952))</f>
        <v>0</v>
      </c>
      <c r="K2952">
        <f>IF(A2952="","",SUMIFS(BallByBall!$U$2:$U$501,BallByBall!$B$2:$B$501,A2952,BallByBall!$P$2:$P$501,B2952))</f>
        <v>0</v>
      </c>
      <c r="L2952">
        <f>IF(A2952="","",SUMIFS(BallByBall!$V$2:$V$501,BallByBall!$B$2:$B$501,A2952,BallByBall!$P$2:$P$501,B2952))</f>
        <v>0</v>
      </c>
      <c r="M2952">
        <f>IF(A2952="","",SUMIFS(BallByBall!$W$2:$W$501,BallByBall!$B$2:$B$501,A2952,BallByBall!$P$2:$P$501,B2952))</f>
        <v>0</v>
      </c>
      <c r="N2952">
        <f>IF(A2952="","",SUMIFS(BallByBall!$X$2:$X$501,BallByBall!$B$2:$B$501,A2952,BallByBall!$P$2:$P$501,B2952))</f>
        <v>0</v>
      </c>
      <c r="O2952">
        <f>IF(A2952="","",SUMIFS(OverSummary!$G$2:$G$101,OverSummary!$A$2:$A$101,A2952,OverSummary!$D$2:$D$101,B2952))</f>
        <v>0</v>
      </c>
      <c r="P2952">
        <f>IF(A2952="","",G2952*Rules!$B$13+H2952*Rules!$B$14+I2952*Rules!$B$15)</f>
        <v>0</v>
      </c>
      <c r="Q2952">
        <f>IF(A2952="","",IF(G2952&gt;=100,Rules!$B$18,IF(G2952&gt;=50,Rules!$B$17,IF(G2952&gt;=30,Rules!$B$16,0)))+IF(AND(F2952=1,D2952&lt;&gt;"BWL",G2952=0),Rules!$B$27,0))</f>
        <v>0</v>
      </c>
      <c r="R2952">
        <f>IF(A2952="","",J2952*Rules!$B$19+O2952*Rules!$B$22)</f>
        <v>0</v>
      </c>
      <c r="S2952">
        <f>IF(A2952="","",IF(J2952&gt;=4,Rules!$B$21,IF(J2952&gt;=3,Rules!$B$20,0)))</f>
        <v>0</v>
      </c>
      <c r="T2952">
        <f>IF(A2952="","",K2952*Rules!$B$23+L2952*Rules!$B$24+M2952*Rules!$B$25+N2952*Rules!$B$26)</f>
        <v>0</v>
      </c>
      <c r="U2952">
        <f t="shared" si="46"/>
        <v>0</v>
      </c>
    </row>
    <row r="2953" spans="1:21" x14ac:dyDescent="0.2">
      <c r="A2953" t="str">
        <f>MatchSquad!A2953</f>
        <v>M060</v>
      </c>
      <c r="B2953" t="str">
        <f>MatchSquad!B2953</f>
        <v>P077</v>
      </c>
      <c r="C2953" t="str">
        <f>MatchSquad!C2953</f>
        <v>Rinku Singh</v>
      </c>
      <c r="D2953" t="str">
        <f>MatchSquad!D2953</f>
        <v>BAT</v>
      </c>
      <c r="E2953" t="str">
        <f>MatchSquad!E2953</f>
        <v>KKR</v>
      </c>
      <c r="F2953">
        <f>MatchSquad!G2953</f>
        <v>0</v>
      </c>
      <c r="G2953">
        <f>IF(A2953="","",SUMIFS(BallByBall!$I$2:$I$501,BallByBall!$B$2:$B$501,A2953,BallByBall!$F$2:$F$501,B2953))</f>
        <v>0</v>
      </c>
      <c r="H2953">
        <f>IF(A2953="","",COUNTIFS(BallByBall!$B$2:$B$501,A2953,BallByBall!$F$2:$F$501,B2953,BallByBall!$Q$2:$Q$501,1))</f>
        <v>0</v>
      </c>
      <c r="I2953">
        <f>IF(A2953="","",COUNTIFS(BallByBall!$B$2:$B$501,A2953,BallByBall!$F$2:$F$501,B2953,BallByBall!$R$2:$R$501,1))</f>
        <v>0</v>
      </c>
      <c r="J2953">
        <f>IF(A2953="","",SUMIFS(BallByBall!$T$2:$T$501,BallByBall!$B$2:$B$501,A2953,BallByBall!$H$2:$H$501,B2953))</f>
        <v>0</v>
      </c>
      <c r="K2953">
        <f>IF(A2953="","",SUMIFS(BallByBall!$U$2:$U$501,BallByBall!$B$2:$B$501,A2953,BallByBall!$P$2:$P$501,B2953))</f>
        <v>0</v>
      </c>
      <c r="L2953">
        <f>IF(A2953="","",SUMIFS(BallByBall!$V$2:$V$501,BallByBall!$B$2:$B$501,A2953,BallByBall!$P$2:$P$501,B2953))</f>
        <v>0</v>
      </c>
      <c r="M2953">
        <f>IF(A2953="","",SUMIFS(BallByBall!$W$2:$W$501,BallByBall!$B$2:$B$501,A2953,BallByBall!$P$2:$P$501,B2953))</f>
        <v>0</v>
      </c>
      <c r="N2953">
        <f>IF(A2953="","",SUMIFS(BallByBall!$X$2:$X$501,BallByBall!$B$2:$B$501,A2953,BallByBall!$P$2:$P$501,B2953))</f>
        <v>0</v>
      </c>
      <c r="O2953">
        <f>IF(A2953="","",SUMIFS(OverSummary!$G$2:$G$101,OverSummary!$A$2:$A$101,A2953,OverSummary!$D$2:$D$101,B2953))</f>
        <v>0</v>
      </c>
      <c r="P2953">
        <f>IF(A2953="","",G2953*Rules!$B$13+H2953*Rules!$B$14+I2953*Rules!$B$15)</f>
        <v>0</v>
      </c>
      <c r="Q2953">
        <f>IF(A2953="","",IF(G2953&gt;=100,Rules!$B$18,IF(G2953&gt;=50,Rules!$B$17,IF(G2953&gt;=30,Rules!$B$16,0)))+IF(AND(F2953=1,D2953&lt;&gt;"BWL",G2953=0),Rules!$B$27,0))</f>
        <v>0</v>
      </c>
      <c r="R2953">
        <f>IF(A2953="","",J2953*Rules!$B$19+O2953*Rules!$B$22)</f>
        <v>0</v>
      </c>
      <c r="S2953">
        <f>IF(A2953="","",IF(J2953&gt;=4,Rules!$B$21,IF(J2953&gt;=3,Rules!$B$20,0)))</f>
        <v>0</v>
      </c>
      <c r="T2953">
        <f>IF(A2953="","",K2953*Rules!$B$23+L2953*Rules!$B$24+M2953*Rules!$B$25+N2953*Rules!$B$26)</f>
        <v>0</v>
      </c>
      <c r="U2953">
        <f t="shared" si="46"/>
        <v>0</v>
      </c>
    </row>
    <row r="2954" spans="1:21" x14ac:dyDescent="0.2">
      <c r="A2954" t="str">
        <f>MatchSquad!A2954</f>
        <v>M060</v>
      </c>
      <c r="B2954" t="str">
        <f>MatchSquad!B2954</f>
        <v>P078</v>
      </c>
      <c r="C2954" t="str">
        <f>MatchSquad!C2954</f>
        <v>Angkrish Raghuvanshi</v>
      </c>
      <c r="D2954" t="str">
        <f>MatchSquad!D2954</f>
        <v>BAT</v>
      </c>
      <c r="E2954" t="str">
        <f>MatchSquad!E2954</f>
        <v>KKR</v>
      </c>
      <c r="F2954">
        <f>MatchSquad!G2954</f>
        <v>0</v>
      </c>
      <c r="G2954">
        <f>IF(A2954="","",SUMIFS(BallByBall!$I$2:$I$501,BallByBall!$B$2:$B$501,A2954,BallByBall!$F$2:$F$501,B2954))</f>
        <v>0</v>
      </c>
      <c r="H2954">
        <f>IF(A2954="","",COUNTIFS(BallByBall!$B$2:$B$501,A2954,BallByBall!$F$2:$F$501,B2954,BallByBall!$Q$2:$Q$501,1))</f>
        <v>0</v>
      </c>
      <c r="I2954">
        <f>IF(A2954="","",COUNTIFS(BallByBall!$B$2:$B$501,A2954,BallByBall!$F$2:$F$501,B2954,BallByBall!$R$2:$R$501,1))</f>
        <v>0</v>
      </c>
      <c r="J2954">
        <f>IF(A2954="","",SUMIFS(BallByBall!$T$2:$T$501,BallByBall!$B$2:$B$501,A2954,BallByBall!$H$2:$H$501,B2954))</f>
        <v>0</v>
      </c>
      <c r="K2954">
        <f>IF(A2954="","",SUMIFS(BallByBall!$U$2:$U$501,BallByBall!$B$2:$B$501,A2954,BallByBall!$P$2:$P$501,B2954))</f>
        <v>0</v>
      </c>
      <c r="L2954">
        <f>IF(A2954="","",SUMIFS(BallByBall!$V$2:$V$501,BallByBall!$B$2:$B$501,A2954,BallByBall!$P$2:$P$501,B2954))</f>
        <v>0</v>
      </c>
      <c r="M2954">
        <f>IF(A2954="","",SUMIFS(BallByBall!$W$2:$W$501,BallByBall!$B$2:$B$501,A2954,BallByBall!$P$2:$P$501,B2954))</f>
        <v>0</v>
      </c>
      <c r="N2954">
        <f>IF(A2954="","",SUMIFS(BallByBall!$X$2:$X$501,BallByBall!$B$2:$B$501,A2954,BallByBall!$P$2:$P$501,B2954))</f>
        <v>0</v>
      </c>
      <c r="O2954">
        <f>IF(A2954="","",SUMIFS(OverSummary!$G$2:$G$101,OverSummary!$A$2:$A$101,A2954,OverSummary!$D$2:$D$101,B2954))</f>
        <v>0</v>
      </c>
      <c r="P2954">
        <f>IF(A2954="","",G2954*Rules!$B$13+H2954*Rules!$B$14+I2954*Rules!$B$15)</f>
        <v>0</v>
      </c>
      <c r="Q2954">
        <f>IF(A2954="","",IF(G2954&gt;=100,Rules!$B$18,IF(G2954&gt;=50,Rules!$B$17,IF(G2954&gt;=30,Rules!$B$16,0)))+IF(AND(F2954=1,D2954&lt;&gt;"BWL",G2954=0),Rules!$B$27,0))</f>
        <v>0</v>
      </c>
      <c r="R2954">
        <f>IF(A2954="","",J2954*Rules!$B$19+O2954*Rules!$B$22)</f>
        <v>0</v>
      </c>
      <c r="S2954">
        <f>IF(A2954="","",IF(J2954&gt;=4,Rules!$B$21,IF(J2954&gt;=3,Rules!$B$20,0)))</f>
        <v>0</v>
      </c>
      <c r="T2954">
        <f>IF(A2954="","",K2954*Rules!$B$23+L2954*Rules!$B$24+M2954*Rules!$B$25+N2954*Rules!$B$26)</f>
        <v>0</v>
      </c>
      <c r="U2954">
        <f t="shared" si="46"/>
        <v>0</v>
      </c>
    </row>
    <row r="2955" spans="1:21" x14ac:dyDescent="0.2">
      <c r="A2955" t="str">
        <f>MatchSquad!A2955</f>
        <v>M060</v>
      </c>
      <c r="B2955" t="str">
        <f>MatchSquad!B2955</f>
        <v>P079</v>
      </c>
      <c r="C2955" t="str">
        <f>MatchSquad!C2955</f>
        <v>Manish Pandey</v>
      </c>
      <c r="D2955" t="str">
        <f>MatchSquad!D2955</f>
        <v>BAT</v>
      </c>
      <c r="E2955" t="str">
        <f>MatchSquad!E2955</f>
        <v>KKR</v>
      </c>
      <c r="F2955">
        <f>MatchSquad!G2955</f>
        <v>0</v>
      </c>
      <c r="G2955">
        <f>IF(A2955="","",SUMIFS(BallByBall!$I$2:$I$501,BallByBall!$B$2:$B$501,A2955,BallByBall!$F$2:$F$501,B2955))</f>
        <v>0</v>
      </c>
      <c r="H2955">
        <f>IF(A2955="","",COUNTIFS(BallByBall!$B$2:$B$501,A2955,BallByBall!$F$2:$F$501,B2955,BallByBall!$Q$2:$Q$501,1))</f>
        <v>0</v>
      </c>
      <c r="I2955">
        <f>IF(A2955="","",COUNTIFS(BallByBall!$B$2:$B$501,A2955,BallByBall!$F$2:$F$501,B2955,BallByBall!$R$2:$R$501,1))</f>
        <v>0</v>
      </c>
      <c r="J2955">
        <f>IF(A2955="","",SUMIFS(BallByBall!$T$2:$T$501,BallByBall!$B$2:$B$501,A2955,BallByBall!$H$2:$H$501,B2955))</f>
        <v>0</v>
      </c>
      <c r="K2955">
        <f>IF(A2955="","",SUMIFS(BallByBall!$U$2:$U$501,BallByBall!$B$2:$B$501,A2955,BallByBall!$P$2:$P$501,B2955))</f>
        <v>0</v>
      </c>
      <c r="L2955">
        <f>IF(A2955="","",SUMIFS(BallByBall!$V$2:$V$501,BallByBall!$B$2:$B$501,A2955,BallByBall!$P$2:$P$501,B2955))</f>
        <v>0</v>
      </c>
      <c r="M2955">
        <f>IF(A2955="","",SUMIFS(BallByBall!$W$2:$W$501,BallByBall!$B$2:$B$501,A2955,BallByBall!$P$2:$P$501,B2955))</f>
        <v>0</v>
      </c>
      <c r="N2955">
        <f>IF(A2955="","",SUMIFS(BallByBall!$X$2:$X$501,BallByBall!$B$2:$B$501,A2955,BallByBall!$P$2:$P$501,B2955))</f>
        <v>0</v>
      </c>
      <c r="O2955">
        <f>IF(A2955="","",SUMIFS(OverSummary!$G$2:$G$101,OverSummary!$A$2:$A$101,A2955,OverSummary!$D$2:$D$101,B2955))</f>
        <v>0</v>
      </c>
      <c r="P2955">
        <f>IF(A2955="","",G2955*Rules!$B$13+H2955*Rules!$B$14+I2955*Rules!$B$15)</f>
        <v>0</v>
      </c>
      <c r="Q2955">
        <f>IF(A2955="","",IF(G2955&gt;=100,Rules!$B$18,IF(G2955&gt;=50,Rules!$B$17,IF(G2955&gt;=30,Rules!$B$16,0)))+IF(AND(F2955=1,D2955&lt;&gt;"BWL",G2955=0),Rules!$B$27,0))</f>
        <v>0</v>
      </c>
      <c r="R2955">
        <f>IF(A2955="","",J2955*Rules!$B$19+O2955*Rules!$B$22)</f>
        <v>0</v>
      </c>
      <c r="S2955">
        <f>IF(A2955="","",IF(J2955&gt;=4,Rules!$B$21,IF(J2955&gt;=3,Rules!$B$20,0)))</f>
        <v>0</v>
      </c>
      <c r="T2955">
        <f>IF(A2955="","",K2955*Rules!$B$23+L2955*Rules!$B$24+M2955*Rules!$B$25+N2955*Rules!$B$26)</f>
        <v>0</v>
      </c>
      <c r="U2955">
        <f t="shared" si="46"/>
        <v>0</v>
      </c>
    </row>
    <row r="2956" spans="1:21" x14ac:dyDescent="0.2">
      <c r="A2956" t="str">
        <f>MatchSquad!A2956</f>
        <v>M060</v>
      </c>
      <c r="B2956" t="str">
        <f>MatchSquad!B2956</f>
        <v>P080</v>
      </c>
      <c r="C2956" t="str">
        <f>MatchSquad!C2956</f>
        <v>Finn Allen</v>
      </c>
      <c r="D2956" t="str">
        <f>MatchSquad!D2956</f>
        <v>WK</v>
      </c>
      <c r="E2956" t="str">
        <f>MatchSquad!E2956</f>
        <v>KKR</v>
      </c>
      <c r="F2956">
        <f>MatchSquad!G2956</f>
        <v>0</v>
      </c>
      <c r="G2956">
        <f>IF(A2956="","",SUMIFS(BallByBall!$I$2:$I$501,BallByBall!$B$2:$B$501,A2956,BallByBall!$F$2:$F$501,B2956))</f>
        <v>0</v>
      </c>
      <c r="H2956">
        <f>IF(A2956="","",COUNTIFS(BallByBall!$B$2:$B$501,A2956,BallByBall!$F$2:$F$501,B2956,BallByBall!$Q$2:$Q$501,1))</f>
        <v>0</v>
      </c>
      <c r="I2956">
        <f>IF(A2956="","",COUNTIFS(BallByBall!$B$2:$B$501,A2956,BallByBall!$F$2:$F$501,B2956,BallByBall!$R$2:$R$501,1))</f>
        <v>0</v>
      </c>
      <c r="J2956">
        <f>IF(A2956="","",SUMIFS(BallByBall!$T$2:$T$501,BallByBall!$B$2:$B$501,A2956,BallByBall!$H$2:$H$501,B2956))</f>
        <v>0</v>
      </c>
      <c r="K2956">
        <f>IF(A2956="","",SUMIFS(BallByBall!$U$2:$U$501,BallByBall!$B$2:$B$501,A2956,BallByBall!$P$2:$P$501,B2956))</f>
        <v>0</v>
      </c>
      <c r="L2956">
        <f>IF(A2956="","",SUMIFS(BallByBall!$V$2:$V$501,BallByBall!$B$2:$B$501,A2956,BallByBall!$P$2:$P$501,B2956))</f>
        <v>0</v>
      </c>
      <c r="M2956">
        <f>IF(A2956="","",SUMIFS(BallByBall!$W$2:$W$501,BallByBall!$B$2:$B$501,A2956,BallByBall!$P$2:$P$501,B2956))</f>
        <v>0</v>
      </c>
      <c r="N2956">
        <f>IF(A2956="","",SUMIFS(BallByBall!$X$2:$X$501,BallByBall!$B$2:$B$501,A2956,BallByBall!$P$2:$P$501,B2956))</f>
        <v>0</v>
      </c>
      <c r="O2956">
        <f>IF(A2956="","",SUMIFS(OverSummary!$G$2:$G$101,OverSummary!$A$2:$A$101,A2956,OverSummary!$D$2:$D$101,B2956))</f>
        <v>0</v>
      </c>
      <c r="P2956">
        <f>IF(A2956="","",G2956*Rules!$B$13+H2956*Rules!$B$14+I2956*Rules!$B$15)</f>
        <v>0</v>
      </c>
      <c r="Q2956">
        <f>IF(A2956="","",IF(G2956&gt;=100,Rules!$B$18,IF(G2956&gt;=50,Rules!$B$17,IF(G2956&gt;=30,Rules!$B$16,0)))+IF(AND(F2956=1,D2956&lt;&gt;"BWL",G2956=0),Rules!$B$27,0))</f>
        <v>0</v>
      </c>
      <c r="R2956">
        <f>IF(A2956="","",J2956*Rules!$B$19+O2956*Rules!$B$22)</f>
        <v>0</v>
      </c>
      <c r="S2956">
        <f>IF(A2956="","",IF(J2956&gt;=4,Rules!$B$21,IF(J2956&gt;=3,Rules!$B$20,0)))</f>
        <v>0</v>
      </c>
      <c r="T2956">
        <f>IF(A2956="","",K2956*Rules!$B$23+L2956*Rules!$B$24+M2956*Rules!$B$25+N2956*Rules!$B$26)</f>
        <v>0</v>
      </c>
      <c r="U2956">
        <f t="shared" si="46"/>
        <v>0</v>
      </c>
    </row>
    <row r="2957" spans="1:21" x14ac:dyDescent="0.2">
      <c r="A2957" t="str">
        <f>MatchSquad!A2957</f>
        <v>M060</v>
      </c>
      <c r="B2957" t="str">
        <f>MatchSquad!B2957</f>
        <v>P081</v>
      </c>
      <c r="C2957" t="str">
        <f>MatchSquad!C2957</f>
        <v>Tejasvi Singh</v>
      </c>
      <c r="D2957" t="str">
        <f>MatchSquad!D2957</f>
        <v>WK</v>
      </c>
      <c r="E2957" t="str">
        <f>MatchSquad!E2957</f>
        <v>KKR</v>
      </c>
      <c r="F2957">
        <f>MatchSquad!G2957</f>
        <v>0</v>
      </c>
      <c r="G2957">
        <f>IF(A2957="","",SUMIFS(BallByBall!$I$2:$I$501,BallByBall!$B$2:$B$501,A2957,BallByBall!$F$2:$F$501,B2957))</f>
        <v>0</v>
      </c>
      <c r="H2957">
        <f>IF(A2957="","",COUNTIFS(BallByBall!$B$2:$B$501,A2957,BallByBall!$F$2:$F$501,B2957,BallByBall!$Q$2:$Q$501,1))</f>
        <v>0</v>
      </c>
      <c r="I2957">
        <f>IF(A2957="","",COUNTIFS(BallByBall!$B$2:$B$501,A2957,BallByBall!$F$2:$F$501,B2957,BallByBall!$R$2:$R$501,1))</f>
        <v>0</v>
      </c>
      <c r="J2957">
        <f>IF(A2957="","",SUMIFS(BallByBall!$T$2:$T$501,BallByBall!$B$2:$B$501,A2957,BallByBall!$H$2:$H$501,B2957))</f>
        <v>0</v>
      </c>
      <c r="K2957">
        <f>IF(A2957="","",SUMIFS(BallByBall!$U$2:$U$501,BallByBall!$B$2:$B$501,A2957,BallByBall!$P$2:$P$501,B2957))</f>
        <v>0</v>
      </c>
      <c r="L2957">
        <f>IF(A2957="","",SUMIFS(BallByBall!$V$2:$V$501,BallByBall!$B$2:$B$501,A2957,BallByBall!$P$2:$P$501,B2957))</f>
        <v>0</v>
      </c>
      <c r="M2957">
        <f>IF(A2957="","",SUMIFS(BallByBall!$W$2:$W$501,BallByBall!$B$2:$B$501,A2957,BallByBall!$P$2:$P$501,B2957))</f>
        <v>0</v>
      </c>
      <c r="N2957">
        <f>IF(A2957="","",SUMIFS(BallByBall!$X$2:$X$501,BallByBall!$B$2:$B$501,A2957,BallByBall!$P$2:$P$501,B2957))</f>
        <v>0</v>
      </c>
      <c r="O2957">
        <f>IF(A2957="","",SUMIFS(OverSummary!$G$2:$G$101,OverSummary!$A$2:$A$101,A2957,OverSummary!$D$2:$D$101,B2957))</f>
        <v>0</v>
      </c>
      <c r="P2957">
        <f>IF(A2957="","",G2957*Rules!$B$13+H2957*Rules!$B$14+I2957*Rules!$B$15)</f>
        <v>0</v>
      </c>
      <c r="Q2957">
        <f>IF(A2957="","",IF(G2957&gt;=100,Rules!$B$18,IF(G2957&gt;=50,Rules!$B$17,IF(G2957&gt;=30,Rules!$B$16,0)))+IF(AND(F2957=1,D2957&lt;&gt;"BWL",G2957=0),Rules!$B$27,0))</f>
        <v>0</v>
      </c>
      <c r="R2957">
        <f>IF(A2957="","",J2957*Rules!$B$19+O2957*Rules!$B$22)</f>
        <v>0</v>
      </c>
      <c r="S2957">
        <f>IF(A2957="","",IF(J2957&gt;=4,Rules!$B$21,IF(J2957&gt;=3,Rules!$B$20,0)))</f>
        <v>0</v>
      </c>
      <c r="T2957">
        <f>IF(A2957="","",K2957*Rules!$B$23+L2957*Rules!$B$24+M2957*Rules!$B$25+N2957*Rules!$B$26)</f>
        <v>0</v>
      </c>
      <c r="U2957">
        <f t="shared" si="46"/>
        <v>0</v>
      </c>
    </row>
    <row r="2958" spans="1:21" x14ac:dyDescent="0.2">
      <c r="A2958" t="str">
        <f>MatchSquad!A2958</f>
        <v>M060</v>
      </c>
      <c r="B2958" t="str">
        <f>MatchSquad!B2958</f>
        <v>P082</v>
      </c>
      <c r="C2958" t="str">
        <f>MatchSquad!C2958</f>
        <v>Rahul Tripathi</v>
      </c>
      <c r="D2958" t="str">
        <f>MatchSquad!D2958</f>
        <v>BAT</v>
      </c>
      <c r="E2958" t="str">
        <f>MatchSquad!E2958</f>
        <v>KKR</v>
      </c>
      <c r="F2958">
        <f>MatchSquad!G2958</f>
        <v>0</v>
      </c>
      <c r="G2958">
        <f>IF(A2958="","",SUMIFS(BallByBall!$I$2:$I$501,BallByBall!$B$2:$B$501,A2958,BallByBall!$F$2:$F$501,B2958))</f>
        <v>0</v>
      </c>
      <c r="H2958">
        <f>IF(A2958="","",COUNTIFS(BallByBall!$B$2:$B$501,A2958,BallByBall!$F$2:$F$501,B2958,BallByBall!$Q$2:$Q$501,1))</f>
        <v>0</v>
      </c>
      <c r="I2958">
        <f>IF(A2958="","",COUNTIFS(BallByBall!$B$2:$B$501,A2958,BallByBall!$F$2:$F$501,B2958,BallByBall!$R$2:$R$501,1))</f>
        <v>0</v>
      </c>
      <c r="J2958">
        <f>IF(A2958="","",SUMIFS(BallByBall!$T$2:$T$501,BallByBall!$B$2:$B$501,A2958,BallByBall!$H$2:$H$501,B2958))</f>
        <v>0</v>
      </c>
      <c r="K2958">
        <f>IF(A2958="","",SUMIFS(BallByBall!$U$2:$U$501,BallByBall!$B$2:$B$501,A2958,BallByBall!$P$2:$P$501,B2958))</f>
        <v>0</v>
      </c>
      <c r="L2958">
        <f>IF(A2958="","",SUMIFS(BallByBall!$V$2:$V$501,BallByBall!$B$2:$B$501,A2958,BallByBall!$P$2:$P$501,B2958))</f>
        <v>0</v>
      </c>
      <c r="M2958">
        <f>IF(A2958="","",SUMIFS(BallByBall!$W$2:$W$501,BallByBall!$B$2:$B$501,A2958,BallByBall!$P$2:$P$501,B2958))</f>
        <v>0</v>
      </c>
      <c r="N2958">
        <f>IF(A2958="","",SUMIFS(BallByBall!$X$2:$X$501,BallByBall!$B$2:$B$501,A2958,BallByBall!$P$2:$P$501,B2958))</f>
        <v>0</v>
      </c>
      <c r="O2958">
        <f>IF(A2958="","",SUMIFS(OverSummary!$G$2:$G$101,OverSummary!$A$2:$A$101,A2958,OverSummary!$D$2:$D$101,B2958))</f>
        <v>0</v>
      </c>
      <c r="P2958">
        <f>IF(A2958="","",G2958*Rules!$B$13+H2958*Rules!$B$14+I2958*Rules!$B$15)</f>
        <v>0</v>
      </c>
      <c r="Q2958">
        <f>IF(A2958="","",IF(G2958&gt;=100,Rules!$B$18,IF(G2958&gt;=50,Rules!$B$17,IF(G2958&gt;=30,Rules!$B$16,0)))+IF(AND(F2958=1,D2958&lt;&gt;"BWL",G2958=0),Rules!$B$27,0))</f>
        <v>0</v>
      </c>
      <c r="R2958">
        <f>IF(A2958="","",J2958*Rules!$B$19+O2958*Rules!$B$22)</f>
        <v>0</v>
      </c>
      <c r="S2958">
        <f>IF(A2958="","",IF(J2958&gt;=4,Rules!$B$21,IF(J2958&gt;=3,Rules!$B$20,0)))</f>
        <v>0</v>
      </c>
      <c r="T2958">
        <f>IF(A2958="","",K2958*Rules!$B$23+L2958*Rules!$B$24+M2958*Rules!$B$25+N2958*Rules!$B$26)</f>
        <v>0</v>
      </c>
      <c r="U2958">
        <f t="shared" si="46"/>
        <v>0</v>
      </c>
    </row>
    <row r="2959" spans="1:21" x14ac:dyDescent="0.2">
      <c r="A2959" t="str">
        <f>MatchSquad!A2959</f>
        <v>M060</v>
      </c>
      <c r="B2959" t="str">
        <f>MatchSquad!B2959</f>
        <v>P083</v>
      </c>
      <c r="C2959" t="str">
        <f>MatchSquad!C2959</f>
        <v>Tim Seifert</v>
      </c>
      <c r="D2959" t="str">
        <f>MatchSquad!D2959</f>
        <v>WK</v>
      </c>
      <c r="E2959" t="str">
        <f>MatchSquad!E2959</f>
        <v>KKR</v>
      </c>
      <c r="F2959">
        <f>MatchSquad!G2959</f>
        <v>0</v>
      </c>
      <c r="G2959">
        <f>IF(A2959="","",SUMIFS(BallByBall!$I$2:$I$501,BallByBall!$B$2:$B$501,A2959,BallByBall!$F$2:$F$501,B2959))</f>
        <v>0</v>
      </c>
      <c r="H2959">
        <f>IF(A2959="","",COUNTIFS(BallByBall!$B$2:$B$501,A2959,BallByBall!$F$2:$F$501,B2959,BallByBall!$Q$2:$Q$501,1))</f>
        <v>0</v>
      </c>
      <c r="I2959">
        <f>IF(A2959="","",COUNTIFS(BallByBall!$B$2:$B$501,A2959,BallByBall!$F$2:$F$501,B2959,BallByBall!$R$2:$R$501,1))</f>
        <v>0</v>
      </c>
      <c r="J2959">
        <f>IF(A2959="","",SUMIFS(BallByBall!$T$2:$T$501,BallByBall!$B$2:$B$501,A2959,BallByBall!$H$2:$H$501,B2959))</f>
        <v>0</v>
      </c>
      <c r="K2959">
        <f>IF(A2959="","",SUMIFS(BallByBall!$U$2:$U$501,BallByBall!$B$2:$B$501,A2959,BallByBall!$P$2:$P$501,B2959))</f>
        <v>0</v>
      </c>
      <c r="L2959">
        <f>IF(A2959="","",SUMIFS(BallByBall!$V$2:$V$501,BallByBall!$B$2:$B$501,A2959,BallByBall!$P$2:$P$501,B2959))</f>
        <v>0</v>
      </c>
      <c r="M2959">
        <f>IF(A2959="","",SUMIFS(BallByBall!$W$2:$W$501,BallByBall!$B$2:$B$501,A2959,BallByBall!$P$2:$P$501,B2959))</f>
        <v>0</v>
      </c>
      <c r="N2959">
        <f>IF(A2959="","",SUMIFS(BallByBall!$X$2:$X$501,BallByBall!$B$2:$B$501,A2959,BallByBall!$P$2:$P$501,B2959))</f>
        <v>0</v>
      </c>
      <c r="O2959">
        <f>IF(A2959="","",SUMIFS(OverSummary!$G$2:$G$101,OverSummary!$A$2:$A$101,A2959,OverSummary!$D$2:$D$101,B2959))</f>
        <v>0</v>
      </c>
      <c r="P2959">
        <f>IF(A2959="","",G2959*Rules!$B$13+H2959*Rules!$B$14+I2959*Rules!$B$15)</f>
        <v>0</v>
      </c>
      <c r="Q2959">
        <f>IF(A2959="","",IF(G2959&gt;=100,Rules!$B$18,IF(G2959&gt;=50,Rules!$B$17,IF(G2959&gt;=30,Rules!$B$16,0)))+IF(AND(F2959=1,D2959&lt;&gt;"BWL",G2959=0),Rules!$B$27,0))</f>
        <v>0</v>
      </c>
      <c r="R2959">
        <f>IF(A2959="","",J2959*Rules!$B$19+O2959*Rules!$B$22)</f>
        <v>0</v>
      </c>
      <c r="S2959">
        <f>IF(A2959="","",IF(J2959&gt;=4,Rules!$B$21,IF(J2959&gt;=3,Rules!$B$20,0)))</f>
        <v>0</v>
      </c>
      <c r="T2959">
        <f>IF(A2959="","",K2959*Rules!$B$23+L2959*Rules!$B$24+M2959*Rules!$B$25+N2959*Rules!$B$26)</f>
        <v>0</v>
      </c>
      <c r="U2959">
        <f t="shared" si="46"/>
        <v>0</v>
      </c>
    </row>
    <row r="2960" spans="1:21" x14ac:dyDescent="0.2">
      <c r="A2960" t="str">
        <f>MatchSquad!A2960</f>
        <v>M060</v>
      </c>
      <c r="B2960" t="str">
        <f>MatchSquad!B2960</f>
        <v>P084</v>
      </c>
      <c r="C2960" t="str">
        <f>MatchSquad!C2960</f>
        <v>Rovman Powell</v>
      </c>
      <c r="D2960" t="str">
        <f>MatchSquad!D2960</f>
        <v>BAT</v>
      </c>
      <c r="E2960" t="str">
        <f>MatchSquad!E2960</f>
        <v>KKR</v>
      </c>
      <c r="F2960">
        <f>MatchSquad!G2960</f>
        <v>0</v>
      </c>
      <c r="G2960">
        <f>IF(A2960="","",SUMIFS(BallByBall!$I$2:$I$501,BallByBall!$B$2:$B$501,A2960,BallByBall!$F$2:$F$501,B2960))</f>
        <v>0</v>
      </c>
      <c r="H2960">
        <f>IF(A2960="","",COUNTIFS(BallByBall!$B$2:$B$501,A2960,BallByBall!$F$2:$F$501,B2960,BallByBall!$Q$2:$Q$501,1))</f>
        <v>0</v>
      </c>
      <c r="I2960">
        <f>IF(A2960="","",COUNTIFS(BallByBall!$B$2:$B$501,A2960,BallByBall!$F$2:$F$501,B2960,BallByBall!$R$2:$R$501,1))</f>
        <v>0</v>
      </c>
      <c r="J2960">
        <f>IF(A2960="","",SUMIFS(BallByBall!$T$2:$T$501,BallByBall!$B$2:$B$501,A2960,BallByBall!$H$2:$H$501,B2960))</f>
        <v>0</v>
      </c>
      <c r="K2960">
        <f>IF(A2960="","",SUMIFS(BallByBall!$U$2:$U$501,BallByBall!$B$2:$B$501,A2960,BallByBall!$P$2:$P$501,B2960))</f>
        <v>0</v>
      </c>
      <c r="L2960">
        <f>IF(A2960="","",SUMIFS(BallByBall!$V$2:$V$501,BallByBall!$B$2:$B$501,A2960,BallByBall!$P$2:$P$501,B2960))</f>
        <v>0</v>
      </c>
      <c r="M2960">
        <f>IF(A2960="","",SUMIFS(BallByBall!$W$2:$W$501,BallByBall!$B$2:$B$501,A2960,BallByBall!$P$2:$P$501,B2960))</f>
        <v>0</v>
      </c>
      <c r="N2960">
        <f>IF(A2960="","",SUMIFS(BallByBall!$X$2:$X$501,BallByBall!$B$2:$B$501,A2960,BallByBall!$P$2:$P$501,B2960))</f>
        <v>0</v>
      </c>
      <c r="O2960">
        <f>IF(A2960="","",SUMIFS(OverSummary!$G$2:$G$101,OverSummary!$A$2:$A$101,A2960,OverSummary!$D$2:$D$101,B2960))</f>
        <v>0</v>
      </c>
      <c r="P2960">
        <f>IF(A2960="","",G2960*Rules!$B$13+H2960*Rules!$B$14+I2960*Rules!$B$15)</f>
        <v>0</v>
      </c>
      <c r="Q2960">
        <f>IF(A2960="","",IF(G2960&gt;=100,Rules!$B$18,IF(G2960&gt;=50,Rules!$B$17,IF(G2960&gt;=30,Rules!$B$16,0)))+IF(AND(F2960=1,D2960&lt;&gt;"BWL",G2960=0),Rules!$B$27,0))</f>
        <v>0</v>
      </c>
      <c r="R2960">
        <f>IF(A2960="","",J2960*Rules!$B$19+O2960*Rules!$B$22)</f>
        <v>0</v>
      </c>
      <c r="S2960">
        <f>IF(A2960="","",IF(J2960&gt;=4,Rules!$B$21,IF(J2960&gt;=3,Rules!$B$20,0)))</f>
        <v>0</v>
      </c>
      <c r="T2960">
        <f>IF(A2960="","",K2960*Rules!$B$23+L2960*Rules!$B$24+M2960*Rules!$B$25+N2960*Rules!$B$26)</f>
        <v>0</v>
      </c>
      <c r="U2960">
        <f t="shared" si="46"/>
        <v>0</v>
      </c>
    </row>
    <row r="2961" spans="1:21" x14ac:dyDescent="0.2">
      <c r="A2961" t="str">
        <f>MatchSquad!A2961</f>
        <v>M060</v>
      </c>
      <c r="B2961" t="str">
        <f>MatchSquad!B2961</f>
        <v>P085</v>
      </c>
      <c r="C2961" t="str">
        <f>MatchSquad!C2961</f>
        <v>Anukul Roy</v>
      </c>
      <c r="D2961" t="str">
        <f>MatchSquad!D2961</f>
        <v>AR</v>
      </c>
      <c r="E2961" t="str">
        <f>MatchSquad!E2961</f>
        <v>KKR</v>
      </c>
      <c r="F2961">
        <f>MatchSquad!G2961</f>
        <v>0</v>
      </c>
      <c r="G2961">
        <f>IF(A2961="","",SUMIFS(BallByBall!$I$2:$I$501,BallByBall!$B$2:$B$501,A2961,BallByBall!$F$2:$F$501,B2961))</f>
        <v>0</v>
      </c>
      <c r="H2961">
        <f>IF(A2961="","",COUNTIFS(BallByBall!$B$2:$B$501,A2961,BallByBall!$F$2:$F$501,B2961,BallByBall!$Q$2:$Q$501,1))</f>
        <v>0</v>
      </c>
      <c r="I2961">
        <f>IF(A2961="","",COUNTIFS(BallByBall!$B$2:$B$501,A2961,BallByBall!$F$2:$F$501,B2961,BallByBall!$R$2:$R$501,1))</f>
        <v>0</v>
      </c>
      <c r="J2961">
        <f>IF(A2961="","",SUMIFS(BallByBall!$T$2:$T$501,BallByBall!$B$2:$B$501,A2961,BallByBall!$H$2:$H$501,B2961))</f>
        <v>0</v>
      </c>
      <c r="K2961">
        <f>IF(A2961="","",SUMIFS(BallByBall!$U$2:$U$501,BallByBall!$B$2:$B$501,A2961,BallByBall!$P$2:$P$501,B2961))</f>
        <v>0</v>
      </c>
      <c r="L2961">
        <f>IF(A2961="","",SUMIFS(BallByBall!$V$2:$V$501,BallByBall!$B$2:$B$501,A2961,BallByBall!$P$2:$P$501,B2961))</f>
        <v>0</v>
      </c>
      <c r="M2961">
        <f>IF(A2961="","",SUMIFS(BallByBall!$W$2:$W$501,BallByBall!$B$2:$B$501,A2961,BallByBall!$P$2:$P$501,B2961))</f>
        <v>0</v>
      </c>
      <c r="N2961">
        <f>IF(A2961="","",SUMIFS(BallByBall!$X$2:$X$501,BallByBall!$B$2:$B$501,A2961,BallByBall!$P$2:$P$501,B2961))</f>
        <v>0</v>
      </c>
      <c r="O2961">
        <f>IF(A2961="","",SUMIFS(OverSummary!$G$2:$G$101,OverSummary!$A$2:$A$101,A2961,OverSummary!$D$2:$D$101,B2961))</f>
        <v>0</v>
      </c>
      <c r="P2961">
        <f>IF(A2961="","",G2961*Rules!$B$13+H2961*Rules!$B$14+I2961*Rules!$B$15)</f>
        <v>0</v>
      </c>
      <c r="Q2961">
        <f>IF(A2961="","",IF(G2961&gt;=100,Rules!$B$18,IF(G2961&gt;=50,Rules!$B$17,IF(G2961&gt;=30,Rules!$B$16,0)))+IF(AND(F2961=1,D2961&lt;&gt;"BWL",G2961=0),Rules!$B$27,0))</f>
        <v>0</v>
      </c>
      <c r="R2961">
        <f>IF(A2961="","",J2961*Rules!$B$19+O2961*Rules!$B$22)</f>
        <v>0</v>
      </c>
      <c r="S2961">
        <f>IF(A2961="","",IF(J2961&gt;=4,Rules!$B$21,IF(J2961&gt;=3,Rules!$B$20,0)))</f>
        <v>0</v>
      </c>
      <c r="T2961">
        <f>IF(A2961="","",K2961*Rules!$B$23+L2961*Rules!$B$24+M2961*Rules!$B$25+N2961*Rules!$B$26)</f>
        <v>0</v>
      </c>
      <c r="U2961">
        <f t="shared" si="46"/>
        <v>0</v>
      </c>
    </row>
    <row r="2962" spans="1:21" x14ac:dyDescent="0.2">
      <c r="A2962" t="str">
        <f>MatchSquad!A2962</f>
        <v>M060</v>
      </c>
      <c r="B2962" t="str">
        <f>MatchSquad!B2962</f>
        <v>P086</v>
      </c>
      <c r="C2962" t="str">
        <f>MatchSquad!C2962</f>
        <v>Cameron Green</v>
      </c>
      <c r="D2962" t="str">
        <f>MatchSquad!D2962</f>
        <v>AR</v>
      </c>
      <c r="E2962" t="str">
        <f>MatchSquad!E2962</f>
        <v>KKR</v>
      </c>
      <c r="F2962">
        <f>MatchSquad!G2962</f>
        <v>0</v>
      </c>
      <c r="G2962">
        <f>IF(A2962="","",SUMIFS(BallByBall!$I$2:$I$501,BallByBall!$B$2:$B$501,A2962,BallByBall!$F$2:$F$501,B2962))</f>
        <v>0</v>
      </c>
      <c r="H2962">
        <f>IF(A2962="","",COUNTIFS(BallByBall!$B$2:$B$501,A2962,BallByBall!$F$2:$F$501,B2962,BallByBall!$Q$2:$Q$501,1))</f>
        <v>0</v>
      </c>
      <c r="I2962">
        <f>IF(A2962="","",COUNTIFS(BallByBall!$B$2:$B$501,A2962,BallByBall!$F$2:$F$501,B2962,BallByBall!$R$2:$R$501,1))</f>
        <v>0</v>
      </c>
      <c r="J2962">
        <f>IF(A2962="","",SUMIFS(BallByBall!$T$2:$T$501,BallByBall!$B$2:$B$501,A2962,BallByBall!$H$2:$H$501,B2962))</f>
        <v>0</v>
      </c>
      <c r="K2962">
        <f>IF(A2962="","",SUMIFS(BallByBall!$U$2:$U$501,BallByBall!$B$2:$B$501,A2962,BallByBall!$P$2:$P$501,B2962))</f>
        <v>0</v>
      </c>
      <c r="L2962">
        <f>IF(A2962="","",SUMIFS(BallByBall!$V$2:$V$501,BallByBall!$B$2:$B$501,A2962,BallByBall!$P$2:$P$501,B2962))</f>
        <v>0</v>
      </c>
      <c r="M2962">
        <f>IF(A2962="","",SUMIFS(BallByBall!$W$2:$W$501,BallByBall!$B$2:$B$501,A2962,BallByBall!$P$2:$P$501,B2962))</f>
        <v>0</v>
      </c>
      <c r="N2962">
        <f>IF(A2962="","",SUMIFS(BallByBall!$X$2:$X$501,BallByBall!$B$2:$B$501,A2962,BallByBall!$P$2:$P$501,B2962))</f>
        <v>0</v>
      </c>
      <c r="O2962">
        <f>IF(A2962="","",SUMIFS(OverSummary!$G$2:$G$101,OverSummary!$A$2:$A$101,A2962,OverSummary!$D$2:$D$101,B2962))</f>
        <v>0</v>
      </c>
      <c r="P2962">
        <f>IF(A2962="","",G2962*Rules!$B$13+H2962*Rules!$B$14+I2962*Rules!$B$15)</f>
        <v>0</v>
      </c>
      <c r="Q2962">
        <f>IF(A2962="","",IF(G2962&gt;=100,Rules!$B$18,IF(G2962&gt;=50,Rules!$B$17,IF(G2962&gt;=30,Rules!$B$16,0)))+IF(AND(F2962=1,D2962&lt;&gt;"BWL",G2962=0),Rules!$B$27,0))</f>
        <v>0</v>
      </c>
      <c r="R2962">
        <f>IF(A2962="","",J2962*Rules!$B$19+O2962*Rules!$B$22)</f>
        <v>0</v>
      </c>
      <c r="S2962">
        <f>IF(A2962="","",IF(J2962&gt;=4,Rules!$B$21,IF(J2962&gt;=3,Rules!$B$20,0)))</f>
        <v>0</v>
      </c>
      <c r="T2962">
        <f>IF(A2962="","",K2962*Rules!$B$23+L2962*Rules!$B$24+M2962*Rules!$B$25+N2962*Rules!$B$26)</f>
        <v>0</v>
      </c>
      <c r="U2962">
        <f t="shared" si="46"/>
        <v>0</v>
      </c>
    </row>
    <row r="2963" spans="1:21" x14ac:dyDescent="0.2">
      <c r="A2963" t="str">
        <f>MatchSquad!A2963</f>
        <v>M060</v>
      </c>
      <c r="B2963" t="str">
        <f>MatchSquad!B2963</f>
        <v>P087</v>
      </c>
      <c r="C2963" t="str">
        <f>MatchSquad!C2963</f>
        <v>Sarthak Ranjan</v>
      </c>
      <c r="D2963" t="str">
        <f>MatchSquad!D2963</f>
        <v>AR</v>
      </c>
      <c r="E2963" t="str">
        <f>MatchSquad!E2963</f>
        <v>KKR</v>
      </c>
      <c r="F2963">
        <f>MatchSquad!G2963</f>
        <v>0</v>
      </c>
      <c r="G2963">
        <f>IF(A2963="","",SUMIFS(BallByBall!$I$2:$I$501,BallByBall!$B$2:$B$501,A2963,BallByBall!$F$2:$F$501,B2963))</f>
        <v>0</v>
      </c>
      <c r="H2963">
        <f>IF(A2963="","",COUNTIFS(BallByBall!$B$2:$B$501,A2963,BallByBall!$F$2:$F$501,B2963,BallByBall!$Q$2:$Q$501,1))</f>
        <v>0</v>
      </c>
      <c r="I2963">
        <f>IF(A2963="","",COUNTIFS(BallByBall!$B$2:$B$501,A2963,BallByBall!$F$2:$F$501,B2963,BallByBall!$R$2:$R$501,1))</f>
        <v>0</v>
      </c>
      <c r="J2963">
        <f>IF(A2963="","",SUMIFS(BallByBall!$T$2:$T$501,BallByBall!$B$2:$B$501,A2963,BallByBall!$H$2:$H$501,B2963))</f>
        <v>0</v>
      </c>
      <c r="K2963">
        <f>IF(A2963="","",SUMIFS(BallByBall!$U$2:$U$501,BallByBall!$B$2:$B$501,A2963,BallByBall!$P$2:$P$501,B2963))</f>
        <v>0</v>
      </c>
      <c r="L2963">
        <f>IF(A2963="","",SUMIFS(BallByBall!$V$2:$V$501,BallByBall!$B$2:$B$501,A2963,BallByBall!$P$2:$P$501,B2963))</f>
        <v>0</v>
      </c>
      <c r="M2963">
        <f>IF(A2963="","",SUMIFS(BallByBall!$W$2:$W$501,BallByBall!$B$2:$B$501,A2963,BallByBall!$P$2:$P$501,B2963))</f>
        <v>0</v>
      </c>
      <c r="N2963">
        <f>IF(A2963="","",SUMIFS(BallByBall!$X$2:$X$501,BallByBall!$B$2:$B$501,A2963,BallByBall!$P$2:$P$501,B2963))</f>
        <v>0</v>
      </c>
      <c r="O2963">
        <f>IF(A2963="","",SUMIFS(OverSummary!$G$2:$G$101,OverSummary!$A$2:$A$101,A2963,OverSummary!$D$2:$D$101,B2963))</f>
        <v>0</v>
      </c>
      <c r="P2963">
        <f>IF(A2963="","",G2963*Rules!$B$13+H2963*Rules!$B$14+I2963*Rules!$B$15)</f>
        <v>0</v>
      </c>
      <c r="Q2963">
        <f>IF(A2963="","",IF(G2963&gt;=100,Rules!$B$18,IF(G2963&gt;=50,Rules!$B$17,IF(G2963&gt;=30,Rules!$B$16,0)))+IF(AND(F2963=1,D2963&lt;&gt;"BWL",G2963=0),Rules!$B$27,0))</f>
        <v>0</v>
      </c>
      <c r="R2963">
        <f>IF(A2963="","",J2963*Rules!$B$19+O2963*Rules!$B$22)</f>
        <v>0</v>
      </c>
      <c r="S2963">
        <f>IF(A2963="","",IF(J2963&gt;=4,Rules!$B$21,IF(J2963&gt;=3,Rules!$B$20,0)))</f>
        <v>0</v>
      </c>
      <c r="T2963">
        <f>IF(A2963="","",K2963*Rules!$B$23+L2963*Rules!$B$24+M2963*Rules!$B$25+N2963*Rules!$B$26)</f>
        <v>0</v>
      </c>
      <c r="U2963">
        <f t="shared" si="46"/>
        <v>0</v>
      </c>
    </row>
    <row r="2964" spans="1:21" x14ac:dyDescent="0.2">
      <c r="A2964" t="str">
        <f>MatchSquad!A2964</f>
        <v>M060</v>
      </c>
      <c r="B2964" t="str">
        <f>MatchSquad!B2964</f>
        <v>P088</v>
      </c>
      <c r="C2964" t="str">
        <f>MatchSquad!C2964</f>
        <v>Daksh Kamra</v>
      </c>
      <c r="D2964" t="str">
        <f>MatchSquad!D2964</f>
        <v>AR</v>
      </c>
      <c r="E2964" t="str">
        <f>MatchSquad!E2964</f>
        <v>KKR</v>
      </c>
      <c r="F2964">
        <f>MatchSquad!G2964</f>
        <v>0</v>
      </c>
      <c r="G2964">
        <f>IF(A2964="","",SUMIFS(BallByBall!$I$2:$I$501,BallByBall!$B$2:$B$501,A2964,BallByBall!$F$2:$F$501,B2964))</f>
        <v>0</v>
      </c>
      <c r="H2964">
        <f>IF(A2964="","",COUNTIFS(BallByBall!$B$2:$B$501,A2964,BallByBall!$F$2:$F$501,B2964,BallByBall!$Q$2:$Q$501,1))</f>
        <v>0</v>
      </c>
      <c r="I2964">
        <f>IF(A2964="","",COUNTIFS(BallByBall!$B$2:$B$501,A2964,BallByBall!$F$2:$F$501,B2964,BallByBall!$R$2:$R$501,1))</f>
        <v>0</v>
      </c>
      <c r="J2964">
        <f>IF(A2964="","",SUMIFS(BallByBall!$T$2:$T$501,BallByBall!$B$2:$B$501,A2964,BallByBall!$H$2:$H$501,B2964))</f>
        <v>0</v>
      </c>
      <c r="K2964">
        <f>IF(A2964="","",SUMIFS(BallByBall!$U$2:$U$501,BallByBall!$B$2:$B$501,A2964,BallByBall!$P$2:$P$501,B2964))</f>
        <v>0</v>
      </c>
      <c r="L2964">
        <f>IF(A2964="","",SUMIFS(BallByBall!$V$2:$V$501,BallByBall!$B$2:$B$501,A2964,BallByBall!$P$2:$P$501,B2964))</f>
        <v>0</v>
      </c>
      <c r="M2964">
        <f>IF(A2964="","",SUMIFS(BallByBall!$W$2:$W$501,BallByBall!$B$2:$B$501,A2964,BallByBall!$P$2:$P$501,B2964))</f>
        <v>0</v>
      </c>
      <c r="N2964">
        <f>IF(A2964="","",SUMIFS(BallByBall!$X$2:$X$501,BallByBall!$B$2:$B$501,A2964,BallByBall!$P$2:$P$501,B2964))</f>
        <v>0</v>
      </c>
      <c r="O2964">
        <f>IF(A2964="","",SUMIFS(OverSummary!$G$2:$G$101,OverSummary!$A$2:$A$101,A2964,OverSummary!$D$2:$D$101,B2964))</f>
        <v>0</v>
      </c>
      <c r="P2964">
        <f>IF(A2964="","",G2964*Rules!$B$13+H2964*Rules!$B$14+I2964*Rules!$B$15)</f>
        <v>0</v>
      </c>
      <c r="Q2964">
        <f>IF(A2964="","",IF(G2964&gt;=100,Rules!$B$18,IF(G2964&gt;=50,Rules!$B$17,IF(G2964&gt;=30,Rules!$B$16,0)))+IF(AND(F2964=1,D2964&lt;&gt;"BWL",G2964=0),Rules!$B$27,0))</f>
        <v>0</v>
      </c>
      <c r="R2964">
        <f>IF(A2964="","",J2964*Rules!$B$19+O2964*Rules!$B$22)</f>
        <v>0</v>
      </c>
      <c r="S2964">
        <f>IF(A2964="","",IF(J2964&gt;=4,Rules!$B$21,IF(J2964&gt;=3,Rules!$B$20,0)))</f>
        <v>0</v>
      </c>
      <c r="T2964">
        <f>IF(A2964="","",K2964*Rules!$B$23+L2964*Rules!$B$24+M2964*Rules!$B$25+N2964*Rules!$B$26)</f>
        <v>0</v>
      </c>
      <c r="U2964">
        <f t="shared" si="46"/>
        <v>0</v>
      </c>
    </row>
    <row r="2965" spans="1:21" x14ac:dyDescent="0.2">
      <c r="A2965" t="str">
        <f>MatchSquad!A2965</f>
        <v>M060</v>
      </c>
      <c r="B2965" t="str">
        <f>MatchSquad!B2965</f>
        <v>P089</v>
      </c>
      <c r="C2965" t="str">
        <f>MatchSquad!C2965</f>
        <v>Rachin Ravindra</v>
      </c>
      <c r="D2965" t="str">
        <f>MatchSquad!D2965</f>
        <v>AR</v>
      </c>
      <c r="E2965" t="str">
        <f>MatchSquad!E2965</f>
        <v>KKR</v>
      </c>
      <c r="F2965">
        <f>MatchSquad!G2965</f>
        <v>0</v>
      </c>
      <c r="G2965">
        <f>IF(A2965="","",SUMIFS(BallByBall!$I$2:$I$501,BallByBall!$B$2:$B$501,A2965,BallByBall!$F$2:$F$501,B2965))</f>
        <v>0</v>
      </c>
      <c r="H2965">
        <f>IF(A2965="","",COUNTIFS(BallByBall!$B$2:$B$501,A2965,BallByBall!$F$2:$F$501,B2965,BallByBall!$Q$2:$Q$501,1))</f>
        <v>0</v>
      </c>
      <c r="I2965">
        <f>IF(A2965="","",COUNTIFS(BallByBall!$B$2:$B$501,A2965,BallByBall!$F$2:$F$501,B2965,BallByBall!$R$2:$R$501,1))</f>
        <v>0</v>
      </c>
      <c r="J2965">
        <f>IF(A2965="","",SUMIFS(BallByBall!$T$2:$T$501,BallByBall!$B$2:$B$501,A2965,BallByBall!$H$2:$H$501,B2965))</f>
        <v>0</v>
      </c>
      <c r="K2965">
        <f>IF(A2965="","",SUMIFS(BallByBall!$U$2:$U$501,BallByBall!$B$2:$B$501,A2965,BallByBall!$P$2:$P$501,B2965))</f>
        <v>0</v>
      </c>
      <c r="L2965">
        <f>IF(A2965="","",SUMIFS(BallByBall!$V$2:$V$501,BallByBall!$B$2:$B$501,A2965,BallByBall!$P$2:$P$501,B2965))</f>
        <v>0</v>
      </c>
      <c r="M2965">
        <f>IF(A2965="","",SUMIFS(BallByBall!$W$2:$W$501,BallByBall!$B$2:$B$501,A2965,BallByBall!$P$2:$P$501,B2965))</f>
        <v>0</v>
      </c>
      <c r="N2965">
        <f>IF(A2965="","",SUMIFS(BallByBall!$X$2:$X$501,BallByBall!$B$2:$B$501,A2965,BallByBall!$P$2:$P$501,B2965))</f>
        <v>0</v>
      </c>
      <c r="O2965">
        <f>IF(A2965="","",SUMIFS(OverSummary!$G$2:$G$101,OverSummary!$A$2:$A$101,A2965,OverSummary!$D$2:$D$101,B2965))</f>
        <v>0</v>
      </c>
      <c r="P2965">
        <f>IF(A2965="","",G2965*Rules!$B$13+H2965*Rules!$B$14+I2965*Rules!$B$15)</f>
        <v>0</v>
      </c>
      <c r="Q2965">
        <f>IF(A2965="","",IF(G2965&gt;=100,Rules!$B$18,IF(G2965&gt;=50,Rules!$B$17,IF(G2965&gt;=30,Rules!$B$16,0)))+IF(AND(F2965=1,D2965&lt;&gt;"BWL",G2965=0),Rules!$B$27,0))</f>
        <v>0</v>
      </c>
      <c r="R2965">
        <f>IF(A2965="","",J2965*Rules!$B$19+O2965*Rules!$B$22)</f>
        <v>0</v>
      </c>
      <c r="S2965">
        <f>IF(A2965="","",IF(J2965&gt;=4,Rules!$B$21,IF(J2965&gt;=3,Rules!$B$20,0)))</f>
        <v>0</v>
      </c>
      <c r="T2965">
        <f>IF(A2965="","",K2965*Rules!$B$23+L2965*Rules!$B$24+M2965*Rules!$B$25+N2965*Rules!$B$26)</f>
        <v>0</v>
      </c>
      <c r="U2965">
        <f t="shared" si="46"/>
        <v>0</v>
      </c>
    </row>
    <row r="2966" spans="1:21" x14ac:dyDescent="0.2">
      <c r="A2966" t="str">
        <f>MatchSquad!A2966</f>
        <v>M060</v>
      </c>
      <c r="B2966" t="str">
        <f>MatchSquad!B2966</f>
        <v>P090</v>
      </c>
      <c r="C2966" t="str">
        <f>MatchSquad!C2966</f>
        <v>Ramandeep Singh</v>
      </c>
      <c r="D2966" t="str">
        <f>MatchSquad!D2966</f>
        <v>AR</v>
      </c>
      <c r="E2966" t="str">
        <f>MatchSquad!E2966</f>
        <v>KKR</v>
      </c>
      <c r="F2966">
        <f>MatchSquad!G2966</f>
        <v>0</v>
      </c>
      <c r="G2966">
        <f>IF(A2966="","",SUMIFS(BallByBall!$I$2:$I$501,BallByBall!$B$2:$B$501,A2966,BallByBall!$F$2:$F$501,B2966))</f>
        <v>0</v>
      </c>
      <c r="H2966">
        <f>IF(A2966="","",COUNTIFS(BallByBall!$B$2:$B$501,A2966,BallByBall!$F$2:$F$501,B2966,BallByBall!$Q$2:$Q$501,1))</f>
        <v>0</v>
      </c>
      <c r="I2966">
        <f>IF(A2966="","",COUNTIFS(BallByBall!$B$2:$B$501,A2966,BallByBall!$F$2:$F$501,B2966,BallByBall!$R$2:$R$501,1))</f>
        <v>0</v>
      </c>
      <c r="J2966">
        <f>IF(A2966="","",SUMIFS(BallByBall!$T$2:$T$501,BallByBall!$B$2:$B$501,A2966,BallByBall!$H$2:$H$501,B2966))</f>
        <v>0</v>
      </c>
      <c r="K2966">
        <f>IF(A2966="","",SUMIFS(BallByBall!$U$2:$U$501,BallByBall!$B$2:$B$501,A2966,BallByBall!$P$2:$P$501,B2966))</f>
        <v>0</v>
      </c>
      <c r="L2966">
        <f>IF(A2966="","",SUMIFS(BallByBall!$V$2:$V$501,BallByBall!$B$2:$B$501,A2966,BallByBall!$P$2:$P$501,B2966))</f>
        <v>0</v>
      </c>
      <c r="M2966">
        <f>IF(A2966="","",SUMIFS(BallByBall!$W$2:$W$501,BallByBall!$B$2:$B$501,A2966,BallByBall!$P$2:$P$501,B2966))</f>
        <v>0</v>
      </c>
      <c r="N2966">
        <f>IF(A2966="","",SUMIFS(BallByBall!$X$2:$X$501,BallByBall!$B$2:$B$501,A2966,BallByBall!$P$2:$P$501,B2966))</f>
        <v>0</v>
      </c>
      <c r="O2966">
        <f>IF(A2966="","",SUMIFS(OverSummary!$G$2:$G$101,OverSummary!$A$2:$A$101,A2966,OverSummary!$D$2:$D$101,B2966))</f>
        <v>0</v>
      </c>
      <c r="P2966">
        <f>IF(A2966="","",G2966*Rules!$B$13+H2966*Rules!$B$14+I2966*Rules!$B$15)</f>
        <v>0</v>
      </c>
      <c r="Q2966">
        <f>IF(A2966="","",IF(G2966&gt;=100,Rules!$B$18,IF(G2966&gt;=50,Rules!$B$17,IF(G2966&gt;=30,Rules!$B$16,0)))+IF(AND(F2966=1,D2966&lt;&gt;"BWL",G2966=0),Rules!$B$27,0))</f>
        <v>0</v>
      </c>
      <c r="R2966">
        <f>IF(A2966="","",J2966*Rules!$B$19+O2966*Rules!$B$22)</f>
        <v>0</v>
      </c>
      <c r="S2966">
        <f>IF(A2966="","",IF(J2966&gt;=4,Rules!$B$21,IF(J2966&gt;=3,Rules!$B$20,0)))</f>
        <v>0</v>
      </c>
      <c r="T2966">
        <f>IF(A2966="","",K2966*Rules!$B$23+L2966*Rules!$B$24+M2966*Rules!$B$25+N2966*Rules!$B$26)</f>
        <v>0</v>
      </c>
      <c r="U2966">
        <f t="shared" si="46"/>
        <v>0</v>
      </c>
    </row>
    <row r="2967" spans="1:21" x14ac:dyDescent="0.2">
      <c r="A2967" t="str">
        <f>MatchSquad!A2967</f>
        <v>M060</v>
      </c>
      <c r="B2967" t="str">
        <f>MatchSquad!B2967</f>
        <v>P091</v>
      </c>
      <c r="C2967" t="str">
        <f>MatchSquad!C2967</f>
        <v>Sunil Narine</v>
      </c>
      <c r="D2967" t="str">
        <f>MatchSquad!D2967</f>
        <v>AR</v>
      </c>
      <c r="E2967" t="str">
        <f>MatchSquad!E2967</f>
        <v>KKR</v>
      </c>
      <c r="F2967">
        <f>MatchSquad!G2967</f>
        <v>0</v>
      </c>
      <c r="G2967">
        <f>IF(A2967="","",SUMIFS(BallByBall!$I$2:$I$501,BallByBall!$B$2:$B$501,A2967,BallByBall!$F$2:$F$501,B2967))</f>
        <v>0</v>
      </c>
      <c r="H2967">
        <f>IF(A2967="","",COUNTIFS(BallByBall!$B$2:$B$501,A2967,BallByBall!$F$2:$F$501,B2967,BallByBall!$Q$2:$Q$501,1))</f>
        <v>0</v>
      </c>
      <c r="I2967">
        <f>IF(A2967="","",COUNTIFS(BallByBall!$B$2:$B$501,A2967,BallByBall!$F$2:$F$501,B2967,BallByBall!$R$2:$R$501,1))</f>
        <v>0</v>
      </c>
      <c r="J2967">
        <f>IF(A2967="","",SUMIFS(BallByBall!$T$2:$T$501,BallByBall!$B$2:$B$501,A2967,BallByBall!$H$2:$H$501,B2967))</f>
        <v>0</v>
      </c>
      <c r="K2967">
        <f>IF(A2967="","",SUMIFS(BallByBall!$U$2:$U$501,BallByBall!$B$2:$B$501,A2967,BallByBall!$P$2:$P$501,B2967))</f>
        <v>0</v>
      </c>
      <c r="L2967">
        <f>IF(A2967="","",SUMIFS(BallByBall!$V$2:$V$501,BallByBall!$B$2:$B$501,A2967,BallByBall!$P$2:$P$501,B2967))</f>
        <v>0</v>
      </c>
      <c r="M2967">
        <f>IF(A2967="","",SUMIFS(BallByBall!$W$2:$W$501,BallByBall!$B$2:$B$501,A2967,BallByBall!$P$2:$P$501,B2967))</f>
        <v>0</v>
      </c>
      <c r="N2967">
        <f>IF(A2967="","",SUMIFS(BallByBall!$X$2:$X$501,BallByBall!$B$2:$B$501,A2967,BallByBall!$P$2:$P$501,B2967))</f>
        <v>0</v>
      </c>
      <c r="O2967">
        <f>IF(A2967="","",SUMIFS(OverSummary!$G$2:$G$101,OverSummary!$A$2:$A$101,A2967,OverSummary!$D$2:$D$101,B2967))</f>
        <v>0</v>
      </c>
      <c r="P2967">
        <f>IF(A2967="","",G2967*Rules!$B$13+H2967*Rules!$B$14+I2967*Rules!$B$15)</f>
        <v>0</v>
      </c>
      <c r="Q2967">
        <f>IF(A2967="","",IF(G2967&gt;=100,Rules!$B$18,IF(G2967&gt;=50,Rules!$B$17,IF(G2967&gt;=30,Rules!$B$16,0)))+IF(AND(F2967=1,D2967&lt;&gt;"BWL",G2967=0),Rules!$B$27,0))</f>
        <v>0</v>
      </c>
      <c r="R2967">
        <f>IF(A2967="","",J2967*Rules!$B$19+O2967*Rules!$B$22)</f>
        <v>0</v>
      </c>
      <c r="S2967">
        <f>IF(A2967="","",IF(J2967&gt;=4,Rules!$B$21,IF(J2967&gt;=3,Rules!$B$20,0)))</f>
        <v>0</v>
      </c>
      <c r="T2967">
        <f>IF(A2967="","",K2967*Rules!$B$23+L2967*Rules!$B$24+M2967*Rules!$B$25+N2967*Rules!$B$26)</f>
        <v>0</v>
      </c>
      <c r="U2967">
        <f t="shared" si="46"/>
        <v>0</v>
      </c>
    </row>
    <row r="2968" spans="1:21" x14ac:dyDescent="0.2">
      <c r="A2968" t="str">
        <f>MatchSquad!A2968</f>
        <v>M060</v>
      </c>
      <c r="B2968" t="str">
        <f>MatchSquad!B2968</f>
        <v>P092</v>
      </c>
      <c r="C2968" t="str">
        <f>MatchSquad!C2968</f>
        <v>Blessing Muzarabani</v>
      </c>
      <c r="D2968" t="str">
        <f>MatchSquad!D2968</f>
        <v>BWL</v>
      </c>
      <c r="E2968" t="str">
        <f>MatchSquad!E2968</f>
        <v>KKR</v>
      </c>
      <c r="F2968">
        <f>MatchSquad!G2968</f>
        <v>0</v>
      </c>
      <c r="G2968">
        <f>IF(A2968="","",SUMIFS(BallByBall!$I$2:$I$501,BallByBall!$B$2:$B$501,A2968,BallByBall!$F$2:$F$501,B2968))</f>
        <v>0</v>
      </c>
      <c r="H2968">
        <f>IF(A2968="","",COUNTIFS(BallByBall!$B$2:$B$501,A2968,BallByBall!$F$2:$F$501,B2968,BallByBall!$Q$2:$Q$501,1))</f>
        <v>0</v>
      </c>
      <c r="I2968">
        <f>IF(A2968="","",COUNTIFS(BallByBall!$B$2:$B$501,A2968,BallByBall!$F$2:$F$501,B2968,BallByBall!$R$2:$R$501,1))</f>
        <v>0</v>
      </c>
      <c r="J2968">
        <f>IF(A2968="","",SUMIFS(BallByBall!$T$2:$T$501,BallByBall!$B$2:$B$501,A2968,BallByBall!$H$2:$H$501,B2968))</f>
        <v>0</v>
      </c>
      <c r="K2968">
        <f>IF(A2968="","",SUMIFS(BallByBall!$U$2:$U$501,BallByBall!$B$2:$B$501,A2968,BallByBall!$P$2:$P$501,B2968))</f>
        <v>0</v>
      </c>
      <c r="L2968">
        <f>IF(A2968="","",SUMIFS(BallByBall!$V$2:$V$501,BallByBall!$B$2:$B$501,A2968,BallByBall!$P$2:$P$501,B2968))</f>
        <v>0</v>
      </c>
      <c r="M2968">
        <f>IF(A2968="","",SUMIFS(BallByBall!$W$2:$W$501,BallByBall!$B$2:$B$501,A2968,BallByBall!$P$2:$P$501,B2968))</f>
        <v>0</v>
      </c>
      <c r="N2968">
        <f>IF(A2968="","",SUMIFS(BallByBall!$X$2:$X$501,BallByBall!$B$2:$B$501,A2968,BallByBall!$P$2:$P$501,B2968))</f>
        <v>0</v>
      </c>
      <c r="O2968">
        <f>IF(A2968="","",SUMIFS(OverSummary!$G$2:$G$101,OverSummary!$A$2:$A$101,A2968,OverSummary!$D$2:$D$101,B2968))</f>
        <v>0</v>
      </c>
      <c r="P2968">
        <f>IF(A2968="","",G2968*Rules!$B$13+H2968*Rules!$B$14+I2968*Rules!$B$15)</f>
        <v>0</v>
      </c>
      <c r="Q2968">
        <f>IF(A2968="","",IF(G2968&gt;=100,Rules!$B$18,IF(G2968&gt;=50,Rules!$B$17,IF(G2968&gt;=30,Rules!$B$16,0)))+IF(AND(F2968=1,D2968&lt;&gt;"BWL",G2968=0),Rules!$B$27,0))</f>
        <v>0</v>
      </c>
      <c r="R2968">
        <f>IF(A2968="","",J2968*Rules!$B$19+O2968*Rules!$B$22)</f>
        <v>0</v>
      </c>
      <c r="S2968">
        <f>IF(A2968="","",IF(J2968&gt;=4,Rules!$B$21,IF(J2968&gt;=3,Rules!$B$20,0)))</f>
        <v>0</v>
      </c>
      <c r="T2968">
        <f>IF(A2968="","",K2968*Rules!$B$23+L2968*Rules!$B$24+M2968*Rules!$B$25+N2968*Rules!$B$26)</f>
        <v>0</v>
      </c>
      <c r="U2968">
        <f t="shared" si="46"/>
        <v>0</v>
      </c>
    </row>
    <row r="2969" spans="1:21" x14ac:dyDescent="0.2">
      <c r="A2969" t="str">
        <f>MatchSquad!A2969</f>
        <v>M060</v>
      </c>
      <c r="B2969" t="str">
        <f>MatchSquad!B2969</f>
        <v>P093</v>
      </c>
      <c r="C2969" t="str">
        <f>MatchSquad!C2969</f>
        <v>Vaibhav Arora</v>
      </c>
      <c r="D2969" t="str">
        <f>MatchSquad!D2969</f>
        <v>BWL</v>
      </c>
      <c r="E2969" t="str">
        <f>MatchSquad!E2969</f>
        <v>KKR</v>
      </c>
      <c r="F2969">
        <f>MatchSquad!G2969</f>
        <v>0</v>
      </c>
      <c r="G2969">
        <f>IF(A2969="","",SUMIFS(BallByBall!$I$2:$I$501,BallByBall!$B$2:$B$501,A2969,BallByBall!$F$2:$F$501,B2969))</f>
        <v>0</v>
      </c>
      <c r="H2969">
        <f>IF(A2969="","",COUNTIFS(BallByBall!$B$2:$B$501,A2969,BallByBall!$F$2:$F$501,B2969,BallByBall!$Q$2:$Q$501,1))</f>
        <v>0</v>
      </c>
      <c r="I2969">
        <f>IF(A2969="","",COUNTIFS(BallByBall!$B$2:$B$501,A2969,BallByBall!$F$2:$F$501,B2969,BallByBall!$R$2:$R$501,1))</f>
        <v>0</v>
      </c>
      <c r="J2969">
        <f>IF(A2969="","",SUMIFS(BallByBall!$T$2:$T$501,BallByBall!$B$2:$B$501,A2969,BallByBall!$H$2:$H$501,B2969))</f>
        <v>0</v>
      </c>
      <c r="K2969">
        <f>IF(A2969="","",SUMIFS(BallByBall!$U$2:$U$501,BallByBall!$B$2:$B$501,A2969,BallByBall!$P$2:$P$501,B2969))</f>
        <v>0</v>
      </c>
      <c r="L2969">
        <f>IF(A2969="","",SUMIFS(BallByBall!$V$2:$V$501,BallByBall!$B$2:$B$501,A2969,BallByBall!$P$2:$P$501,B2969))</f>
        <v>0</v>
      </c>
      <c r="M2969">
        <f>IF(A2969="","",SUMIFS(BallByBall!$W$2:$W$501,BallByBall!$B$2:$B$501,A2969,BallByBall!$P$2:$P$501,B2969))</f>
        <v>0</v>
      </c>
      <c r="N2969">
        <f>IF(A2969="","",SUMIFS(BallByBall!$X$2:$X$501,BallByBall!$B$2:$B$501,A2969,BallByBall!$P$2:$P$501,B2969))</f>
        <v>0</v>
      </c>
      <c r="O2969">
        <f>IF(A2969="","",SUMIFS(OverSummary!$G$2:$G$101,OverSummary!$A$2:$A$101,A2969,OverSummary!$D$2:$D$101,B2969))</f>
        <v>0</v>
      </c>
      <c r="P2969">
        <f>IF(A2969="","",G2969*Rules!$B$13+H2969*Rules!$B$14+I2969*Rules!$B$15)</f>
        <v>0</v>
      </c>
      <c r="Q2969">
        <f>IF(A2969="","",IF(G2969&gt;=100,Rules!$B$18,IF(G2969&gt;=50,Rules!$B$17,IF(G2969&gt;=30,Rules!$B$16,0)))+IF(AND(F2969=1,D2969&lt;&gt;"BWL",G2969=0),Rules!$B$27,0))</f>
        <v>0</v>
      </c>
      <c r="R2969">
        <f>IF(A2969="","",J2969*Rules!$B$19+O2969*Rules!$B$22)</f>
        <v>0</v>
      </c>
      <c r="S2969">
        <f>IF(A2969="","",IF(J2969&gt;=4,Rules!$B$21,IF(J2969&gt;=3,Rules!$B$20,0)))</f>
        <v>0</v>
      </c>
      <c r="T2969">
        <f>IF(A2969="","",K2969*Rules!$B$23+L2969*Rules!$B$24+M2969*Rules!$B$25+N2969*Rules!$B$26)</f>
        <v>0</v>
      </c>
      <c r="U2969">
        <f t="shared" si="46"/>
        <v>0</v>
      </c>
    </row>
    <row r="2970" spans="1:21" x14ac:dyDescent="0.2">
      <c r="A2970" t="str">
        <f>MatchSquad!A2970</f>
        <v>M060</v>
      </c>
      <c r="B2970" t="str">
        <f>MatchSquad!B2970</f>
        <v>P094</v>
      </c>
      <c r="C2970" t="str">
        <f>MatchSquad!C2970</f>
        <v>Matheesha Pathirana</v>
      </c>
      <c r="D2970" t="str">
        <f>MatchSquad!D2970</f>
        <v>BWL</v>
      </c>
      <c r="E2970" t="str">
        <f>MatchSquad!E2970</f>
        <v>KKR</v>
      </c>
      <c r="F2970">
        <f>MatchSquad!G2970</f>
        <v>0</v>
      </c>
      <c r="G2970">
        <f>IF(A2970="","",SUMIFS(BallByBall!$I$2:$I$501,BallByBall!$B$2:$B$501,A2970,BallByBall!$F$2:$F$501,B2970))</f>
        <v>0</v>
      </c>
      <c r="H2970">
        <f>IF(A2970="","",COUNTIFS(BallByBall!$B$2:$B$501,A2970,BallByBall!$F$2:$F$501,B2970,BallByBall!$Q$2:$Q$501,1))</f>
        <v>0</v>
      </c>
      <c r="I2970">
        <f>IF(A2970="","",COUNTIFS(BallByBall!$B$2:$B$501,A2970,BallByBall!$F$2:$F$501,B2970,BallByBall!$R$2:$R$501,1))</f>
        <v>0</v>
      </c>
      <c r="J2970">
        <f>IF(A2970="","",SUMIFS(BallByBall!$T$2:$T$501,BallByBall!$B$2:$B$501,A2970,BallByBall!$H$2:$H$501,B2970))</f>
        <v>0</v>
      </c>
      <c r="K2970">
        <f>IF(A2970="","",SUMIFS(BallByBall!$U$2:$U$501,BallByBall!$B$2:$B$501,A2970,BallByBall!$P$2:$P$501,B2970))</f>
        <v>0</v>
      </c>
      <c r="L2970">
        <f>IF(A2970="","",SUMIFS(BallByBall!$V$2:$V$501,BallByBall!$B$2:$B$501,A2970,BallByBall!$P$2:$P$501,B2970))</f>
        <v>0</v>
      </c>
      <c r="M2970">
        <f>IF(A2970="","",SUMIFS(BallByBall!$W$2:$W$501,BallByBall!$B$2:$B$501,A2970,BallByBall!$P$2:$P$501,B2970))</f>
        <v>0</v>
      </c>
      <c r="N2970">
        <f>IF(A2970="","",SUMIFS(BallByBall!$X$2:$X$501,BallByBall!$B$2:$B$501,A2970,BallByBall!$P$2:$P$501,B2970))</f>
        <v>0</v>
      </c>
      <c r="O2970">
        <f>IF(A2970="","",SUMIFS(OverSummary!$G$2:$G$101,OverSummary!$A$2:$A$101,A2970,OverSummary!$D$2:$D$101,B2970))</f>
        <v>0</v>
      </c>
      <c r="P2970">
        <f>IF(A2970="","",G2970*Rules!$B$13+H2970*Rules!$B$14+I2970*Rules!$B$15)</f>
        <v>0</v>
      </c>
      <c r="Q2970">
        <f>IF(A2970="","",IF(G2970&gt;=100,Rules!$B$18,IF(G2970&gt;=50,Rules!$B$17,IF(G2970&gt;=30,Rules!$B$16,0)))+IF(AND(F2970=1,D2970&lt;&gt;"BWL",G2970=0),Rules!$B$27,0))</f>
        <v>0</v>
      </c>
      <c r="R2970">
        <f>IF(A2970="","",J2970*Rules!$B$19+O2970*Rules!$B$22)</f>
        <v>0</v>
      </c>
      <c r="S2970">
        <f>IF(A2970="","",IF(J2970&gt;=4,Rules!$B$21,IF(J2970&gt;=3,Rules!$B$20,0)))</f>
        <v>0</v>
      </c>
      <c r="T2970">
        <f>IF(A2970="","",K2970*Rules!$B$23+L2970*Rules!$B$24+M2970*Rules!$B$25+N2970*Rules!$B$26)</f>
        <v>0</v>
      </c>
      <c r="U2970">
        <f t="shared" si="46"/>
        <v>0</v>
      </c>
    </row>
    <row r="2971" spans="1:21" x14ac:dyDescent="0.2">
      <c r="A2971" t="str">
        <f>MatchSquad!A2971</f>
        <v>M060</v>
      </c>
      <c r="B2971" t="str">
        <f>MatchSquad!B2971</f>
        <v>P095</v>
      </c>
      <c r="C2971" t="str">
        <f>MatchSquad!C2971</f>
        <v>Kartik Tyagi</v>
      </c>
      <c r="D2971" t="str">
        <f>MatchSquad!D2971</f>
        <v>BWL</v>
      </c>
      <c r="E2971" t="str">
        <f>MatchSquad!E2971</f>
        <v>KKR</v>
      </c>
      <c r="F2971">
        <f>MatchSquad!G2971</f>
        <v>0</v>
      </c>
      <c r="G2971">
        <f>IF(A2971="","",SUMIFS(BallByBall!$I$2:$I$501,BallByBall!$B$2:$B$501,A2971,BallByBall!$F$2:$F$501,B2971))</f>
        <v>0</v>
      </c>
      <c r="H2971">
        <f>IF(A2971="","",COUNTIFS(BallByBall!$B$2:$B$501,A2971,BallByBall!$F$2:$F$501,B2971,BallByBall!$Q$2:$Q$501,1))</f>
        <v>0</v>
      </c>
      <c r="I2971">
        <f>IF(A2971="","",COUNTIFS(BallByBall!$B$2:$B$501,A2971,BallByBall!$F$2:$F$501,B2971,BallByBall!$R$2:$R$501,1))</f>
        <v>0</v>
      </c>
      <c r="J2971">
        <f>IF(A2971="","",SUMIFS(BallByBall!$T$2:$T$501,BallByBall!$B$2:$B$501,A2971,BallByBall!$H$2:$H$501,B2971))</f>
        <v>0</v>
      </c>
      <c r="K2971">
        <f>IF(A2971="","",SUMIFS(BallByBall!$U$2:$U$501,BallByBall!$B$2:$B$501,A2971,BallByBall!$P$2:$P$501,B2971))</f>
        <v>0</v>
      </c>
      <c r="L2971">
        <f>IF(A2971="","",SUMIFS(BallByBall!$V$2:$V$501,BallByBall!$B$2:$B$501,A2971,BallByBall!$P$2:$P$501,B2971))</f>
        <v>0</v>
      </c>
      <c r="M2971">
        <f>IF(A2971="","",SUMIFS(BallByBall!$W$2:$W$501,BallByBall!$B$2:$B$501,A2971,BallByBall!$P$2:$P$501,B2971))</f>
        <v>0</v>
      </c>
      <c r="N2971">
        <f>IF(A2971="","",SUMIFS(BallByBall!$X$2:$X$501,BallByBall!$B$2:$B$501,A2971,BallByBall!$P$2:$P$501,B2971))</f>
        <v>0</v>
      </c>
      <c r="O2971">
        <f>IF(A2971="","",SUMIFS(OverSummary!$G$2:$G$101,OverSummary!$A$2:$A$101,A2971,OverSummary!$D$2:$D$101,B2971))</f>
        <v>0</v>
      </c>
      <c r="P2971">
        <f>IF(A2971="","",G2971*Rules!$B$13+H2971*Rules!$B$14+I2971*Rules!$B$15)</f>
        <v>0</v>
      </c>
      <c r="Q2971">
        <f>IF(A2971="","",IF(G2971&gt;=100,Rules!$B$18,IF(G2971&gt;=50,Rules!$B$17,IF(G2971&gt;=30,Rules!$B$16,0)))+IF(AND(F2971=1,D2971&lt;&gt;"BWL",G2971=0),Rules!$B$27,0))</f>
        <v>0</v>
      </c>
      <c r="R2971">
        <f>IF(A2971="","",J2971*Rules!$B$19+O2971*Rules!$B$22)</f>
        <v>0</v>
      </c>
      <c r="S2971">
        <f>IF(A2971="","",IF(J2971&gt;=4,Rules!$B$21,IF(J2971&gt;=3,Rules!$B$20,0)))</f>
        <v>0</v>
      </c>
      <c r="T2971">
        <f>IF(A2971="","",K2971*Rules!$B$23+L2971*Rules!$B$24+M2971*Rules!$B$25+N2971*Rules!$B$26)</f>
        <v>0</v>
      </c>
      <c r="U2971">
        <f t="shared" si="46"/>
        <v>0</v>
      </c>
    </row>
    <row r="2972" spans="1:21" x14ac:dyDescent="0.2">
      <c r="A2972" t="str">
        <f>MatchSquad!A2972</f>
        <v>M060</v>
      </c>
      <c r="B2972" t="str">
        <f>MatchSquad!B2972</f>
        <v>P096</v>
      </c>
      <c r="C2972" t="str">
        <f>MatchSquad!C2972</f>
        <v>Prashant Solanki</v>
      </c>
      <c r="D2972" t="str">
        <f>MatchSquad!D2972</f>
        <v>BWL</v>
      </c>
      <c r="E2972" t="str">
        <f>MatchSquad!E2972</f>
        <v>KKR</v>
      </c>
      <c r="F2972">
        <f>MatchSquad!G2972</f>
        <v>0</v>
      </c>
      <c r="G2972">
        <f>IF(A2972="","",SUMIFS(BallByBall!$I$2:$I$501,BallByBall!$B$2:$B$501,A2972,BallByBall!$F$2:$F$501,B2972))</f>
        <v>0</v>
      </c>
      <c r="H2972">
        <f>IF(A2972="","",COUNTIFS(BallByBall!$B$2:$B$501,A2972,BallByBall!$F$2:$F$501,B2972,BallByBall!$Q$2:$Q$501,1))</f>
        <v>0</v>
      </c>
      <c r="I2972">
        <f>IF(A2972="","",COUNTIFS(BallByBall!$B$2:$B$501,A2972,BallByBall!$F$2:$F$501,B2972,BallByBall!$R$2:$R$501,1))</f>
        <v>0</v>
      </c>
      <c r="J2972">
        <f>IF(A2972="","",SUMIFS(BallByBall!$T$2:$T$501,BallByBall!$B$2:$B$501,A2972,BallByBall!$H$2:$H$501,B2972))</f>
        <v>0</v>
      </c>
      <c r="K2972">
        <f>IF(A2972="","",SUMIFS(BallByBall!$U$2:$U$501,BallByBall!$B$2:$B$501,A2972,BallByBall!$P$2:$P$501,B2972))</f>
        <v>0</v>
      </c>
      <c r="L2972">
        <f>IF(A2972="","",SUMIFS(BallByBall!$V$2:$V$501,BallByBall!$B$2:$B$501,A2972,BallByBall!$P$2:$P$501,B2972))</f>
        <v>0</v>
      </c>
      <c r="M2972">
        <f>IF(A2972="","",SUMIFS(BallByBall!$W$2:$W$501,BallByBall!$B$2:$B$501,A2972,BallByBall!$P$2:$P$501,B2972))</f>
        <v>0</v>
      </c>
      <c r="N2972">
        <f>IF(A2972="","",SUMIFS(BallByBall!$X$2:$X$501,BallByBall!$B$2:$B$501,A2972,BallByBall!$P$2:$P$501,B2972))</f>
        <v>0</v>
      </c>
      <c r="O2972">
        <f>IF(A2972="","",SUMIFS(OverSummary!$G$2:$G$101,OverSummary!$A$2:$A$101,A2972,OverSummary!$D$2:$D$101,B2972))</f>
        <v>0</v>
      </c>
      <c r="P2972">
        <f>IF(A2972="","",G2972*Rules!$B$13+H2972*Rules!$B$14+I2972*Rules!$B$15)</f>
        <v>0</v>
      </c>
      <c r="Q2972">
        <f>IF(A2972="","",IF(G2972&gt;=100,Rules!$B$18,IF(G2972&gt;=50,Rules!$B$17,IF(G2972&gt;=30,Rules!$B$16,0)))+IF(AND(F2972=1,D2972&lt;&gt;"BWL",G2972=0),Rules!$B$27,0))</f>
        <v>0</v>
      </c>
      <c r="R2972">
        <f>IF(A2972="","",J2972*Rules!$B$19+O2972*Rules!$B$22)</f>
        <v>0</v>
      </c>
      <c r="S2972">
        <f>IF(A2972="","",IF(J2972&gt;=4,Rules!$B$21,IF(J2972&gt;=3,Rules!$B$20,0)))</f>
        <v>0</v>
      </c>
      <c r="T2972">
        <f>IF(A2972="","",K2972*Rules!$B$23+L2972*Rules!$B$24+M2972*Rules!$B$25+N2972*Rules!$B$26)</f>
        <v>0</v>
      </c>
      <c r="U2972">
        <f t="shared" si="46"/>
        <v>0</v>
      </c>
    </row>
    <row r="2973" spans="1:21" x14ac:dyDescent="0.2">
      <c r="A2973" t="str">
        <f>MatchSquad!A2973</f>
        <v>M060</v>
      </c>
      <c r="B2973" t="str">
        <f>MatchSquad!B2973</f>
        <v>P097</v>
      </c>
      <c r="C2973" t="str">
        <f>MatchSquad!C2973</f>
        <v>Saurabh Dubey</v>
      </c>
      <c r="D2973" t="str">
        <f>MatchSquad!D2973</f>
        <v>BWL</v>
      </c>
      <c r="E2973" t="str">
        <f>MatchSquad!E2973</f>
        <v>KKR</v>
      </c>
      <c r="F2973">
        <f>MatchSquad!G2973</f>
        <v>0</v>
      </c>
      <c r="G2973">
        <f>IF(A2973="","",SUMIFS(BallByBall!$I$2:$I$501,BallByBall!$B$2:$B$501,A2973,BallByBall!$F$2:$F$501,B2973))</f>
        <v>0</v>
      </c>
      <c r="H2973">
        <f>IF(A2973="","",COUNTIFS(BallByBall!$B$2:$B$501,A2973,BallByBall!$F$2:$F$501,B2973,BallByBall!$Q$2:$Q$501,1))</f>
        <v>0</v>
      </c>
      <c r="I2973">
        <f>IF(A2973="","",COUNTIFS(BallByBall!$B$2:$B$501,A2973,BallByBall!$F$2:$F$501,B2973,BallByBall!$R$2:$R$501,1))</f>
        <v>0</v>
      </c>
      <c r="J2973">
        <f>IF(A2973="","",SUMIFS(BallByBall!$T$2:$T$501,BallByBall!$B$2:$B$501,A2973,BallByBall!$H$2:$H$501,B2973))</f>
        <v>0</v>
      </c>
      <c r="K2973">
        <f>IF(A2973="","",SUMIFS(BallByBall!$U$2:$U$501,BallByBall!$B$2:$B$501,A2973,BallByBall!$P$2:$P$501,B2973))</f>
        <v>0</v>
      </c>
      <c r="L2973">
        <f>IF(A2973="","",SUMIFS(BallByBall!$V$2:$V$501,BallByBall!$B$2:$B$501,A2973,BallByBall!$P$2:$P$501,B2973))</f>
        <v>0</v>
      </c>
      <c r="M2973">
        <f>IF(A2973="","",SUMIFS(BallByBall!$W$2:$W$501,BallByBall!$B$2:$B$501,A2973,BallByBall!$P$2:$P$501,B2973))</f>
        <v>0</v>
      </c>
      <c r="N2973">
        <f>IF(A2973="","",SUMIFS(BallByBall!$X$2:$X$501,BallByBall!$B$2:$B$501,A2973,BallByBall!$P$2:$P$501,B2973))</f>
        <v>0</v>
      </c>
      <c r="O2973">
        <f>IF(A2973="","",SUMIFS(OverSummary!$G$2:$G$101,OverSummary!$A$2:$A$101,A2973,OverSummary!$D$2:$D$101,B2973))</f>
        <v>0</v>
      </c>
      <c r="P2973">
        <f>IF(A2973="","",G2973*Rules!$B$13+H2973*Rules!$B$14+I2973*Rules!$B$15)</f>
        <v>0</v>
      </c>
      <c r="Q2973">
        <f>IF(A2973="","",IF(G2973&gt;=100,Rules!$B$18,IF(G2973&gt;=50,Rules!$B$17,IF(G2973&gt;=30,Rules!$B$16,0)))+IF(AND(F2973=1,D2973&lt;&gt;"BWL",G2973=0),Rules!$B$27,0))</f>
        <v>0</v>
      </c>
      <c r="R2973">
        <f>IF(A2973="","",J2973*Rules!$B$19+O2973*Rules!$B$22)</f>
        <v>0</v>
      </c>
      <c r="S2973">
        <f>IF(A2973="","",IF(J2973&gt;=4,Rules!$B$21,IF(J2973&gt;=3,Rules!$B$20,0)))</f>
        <v>0</v>
      </c>
      <c r="T2973">
        <f>IF(A2973="","",K2973*Rules!$B$23+L2973*Rules!$B$24+M2973*Rules!$B$25+N2973*Rules!$B$26)</f>
        <v>0</v>
      </c>
      <c r="U2973">
        <f t="shared" si="46"/>
        <v>0</v>
      </c>
    </row>
    <row r="2974" spans="1:21" x14ac:dyDescent="0.2">
      <c r="A2974" t="str">
        <f>MatchSquad!A2974</f>
        <v>M060</v>
      </c>
      <c r="B2974" t="str">
        <f>MatchSquad!B2974</f>
        <v>P098</v>
      </c>
      <c r="C2974" t="str">
        <f>MatchSquad!C2974</f>
        <v>Navdeep Saini</v>
      </c>
      <c r="D2974" t="str">
        <f>MatchSquad!D2974</f>
        <v>BWL</v>
      </c>
      <c r="E2974" t="str">
        <f>MatchSquad!E2974</f>
        <v>KKR</v>
      </c>
      <c r="F2974">
        <f>MatchSquad!G2974</f>
        <v>0</v>
      </c>
      <c r="G2974">
        <f>IF(A2974="","",SUMIFS(BallByBall!$I$2:$I$501,BallByBall!$B$2:$B$501,A2974,BallByBall!$F$2:$F$501,B2974))</f>
        <v>0</v>
      </c>
      <c r="H2974">
        <f>IF(A2974="","",COUNTIFS(BallByBall!$B$2:$B$501,A2974,BallByBall!$F$2:$F$501,B2974,BallByBall!$Q$2:$Q$501,1))</f>
        <v>0</v>
      </c>
      <c r="I2974">
        <f>IF(A2974="","",COUNTIFS(BallByBall!$B$2:$B$501,A2974,BallByBall!$F$2:$F$501,B2974,BallByBall!$R$2:$R$501,1))</f>
        <v>0</v>
      </c>
      <c r="J2974">
        <f>IF(A2974="","",SUMIFS(BallByBall!$T$2:$T$501,BallByBall!$B$2:$B$501,A2974,BallByBall!$H$2:$H$501,B2974))</f>
        <v>0</v>
      </c>
      <c r="K2974">
        <f>IF(A2974="","",SUMIFS(BallByBall!$U$2:$U$501,BallByBall!$B$2:$B$501,A2974,BallByBall!$P$2:$P$501,B2974))</f>
        <v>0</v>
      </c>
      <c r="L2974">
        <f>IF(A2974="","",SUMIFS(BallByBall!$V$2:$V$501,BallByBall!$B$2:$B$501,A2974,BallByBall!$P$2:$P$501,B2974))</f>
        <v>0</v>
      </c>
      <c r="M2974">
        <f>IF(A2974="","",SUMIFS(BallByBall!$W$2:$W$501,BallByBall!$B$2:$B$501,A2974,BallByBall!$P$2:$P$501,B2974))</f>
        <v>0</v>
      </c>
      <c r="N2974">
        <f>IF(A2974="","",SUMIFS(BallByBall!$X$2:$X$501,BallByBall!$B$2:$B$501,A2974,BallByBall!$P$2:$P$501,B2974))</f>
        <v>0</v>
      </c>
      <c r="O2974">
        <f>IF(A2974="","",SUMIFS(OverSummary!$G$2:$G$101,OverSummary!$A$2:$A$101,A2974,OverSummary!$D$2:$D$101,B2974))</f>
        <v>0</v>
      </c>
      <c r="P2974">
        <f>IF(A2974="","",G2974*Rules!$B$13+H2974*Rules!$B$14+I2974*Rules!$B$15)</f>
        <v>0</v>
      </c>
      <c r="Q2974">
        <f>IF(A2974="","",IF(G2974&gt;=100,Rules!$B$18,IF(G2974&gt;=50,Rules!$B$17,IF(G2974&gt;=30,Rules!$B$16,0)))+IF(AND(F2974=1,D2974&lt;&gt;"BWL",G2974=0),Rules!$B$27,0))</f>
        <v>0</v>
      </c>
      <c r="R2974">
        <f>IF(A2974="","",J2974*Rules!$B$19+O2974*Rules!$B$22)</f>
        <v>0</v>
      </c>
      <c r="S2974">
        <f>IF(A2974="","",IF(J2974&gt;=4,Rules!$B$21,IF(J2974&gt;=3,Rules!$B$20,0)))</f>
        <v>0</v>
      </c>
      <c r="T2974">
        <f>IF(A2974="","",K2974*Rules!$B$23+L2974*Rules!$B$24+M2974*Rules!$B$25+N2974*Rules!$B$26)</f>
        <v>0</v>
      </c>
      <c r="U2974">
        <f t="shared" si="46"/>
        <v>0</v>
      </c>
    </row>
    <row r="2975" spans="1:21" x14ac:dyDescent="0.2">
      <c r="A2975" t="str">
        <f>MatchSquad!A2975</f>
        <v>M060</v>
      </c>
      <c r="B2975" t="str">
        <f>MatchSquad!B2975</f>
        <v>P099</v>
      </c>
      <c r="C2975" t="str">
        <f>MatchSquad!C2975</f>
        <v>Umran Malik</v>
      </c>
      <c r="D2975" t="str">
        <f>MatchSquad!D2975</f>
        <v>BWL</v>
      </c>
      <c r="E2975" t="str">
        <f>MatchSquad!E2975</f>
        <v>KKR</v>
      </c>
      <c r="F2975">
        <f>MatchSquad!G2975</f>
        <v>0</v>
      </c>
      <c r="G2975">
        <f>IF(A2975="","",SUMIFS(BallByBall!$I$2:$I$501,BallByBall!$B$2:$B$501,A2975,BallByBall!$F$2:$F$501,B2975))</f>
        <v>0</v>
      </c>
      <c r="H2975">
        <f>IF(A2975="","",COUNTIFS(BallByBall!$B$2:$B$501,A2975,BallByBall!$F$2:$F$501,B2975,BallByBall!$Q$2:$Q$501,1))</f>
        <v>0</v>
      </c>
      <c r="I2975">
        <f>IF(A2975="","",COUNTIFS(BallByBall!$B$2:$B$501,A2975,BallByBall!$F$2:$F$501,B2975,BallByBall!$R$2:$R$501,1))</f>
        <v>0</v>
      </c>
      <c r="J2975">
        <f>IF(A2975="","",SUMIFS(BallByBall!$T$2:$T$501,BallByBall!$B$2:$B$501,A2975,BallByBall!$H$2:$H$501,B2975))</f>
        <v>0</v>
      </c>
      <c r="K2975">
        <f>IF(A2975="","",SUMIFS(BallByBall!$U$2:$U$501,BallByBall!$B$2:$B$501,A2975,BallByBall!$P$2:$P$501,B2975))</f>
        <v>0</v>
      </c>
      <c r="L2975">
        <f>IF(A2975="","",SUMIFS(BallByBall!$V$2:$V$501,BallByBall!$B$2:$B$501,A2975,BallByBall!$P$2:$P$501,B2975))</f>
        <v>0</v>
      </c>
      <c r="M2975">
        <f>IF(A2975="","",SUMIFS(BallByBall!$W$2:$W$501,BallByBall!$B$2:$B$501,A2975,BallByBall!$P$2:$P$501,B2975))</f>
        <v>0</v>
      </c>
      <c r="N2975">
        <f>IF(A2975="","",SUMIFS(BallByBall!$X$2:$X$501,BallByBall!$B$2:$B$501,A2975,BallByBall!$P$2:$P$501,B2975))</f>
        <v>0</v>
      </c>
      <c r="O2975">
        <f>IF(A2975="","",SUMIFS(OverSummary!$G$2:$G$101,OverSummary!$A$2:$A$101,A2975,OverSummary!$D$2:$D$101,B2975))</f>
        <v>0</v>
      </c>
      <c r="P2975">
        <f>IF(A2975="","",G2975*Rules!$B$13+H2975*Rules!$B$14+I2975*Rules!$B$15)</f>
        <v>0</v>
      </c>
      <c r="Q2975">
        <f>IF(A2975="","",IF(G2975&gt;=100,Rules!$B$18,IF(G2975&gt;=50,Rules!$B$17,IF(G2975&gt;=30,Rules!$B$16,0)))+IF(AND(F2975=1,D2975&lt;&gt;"BWL",G2975=0),Rules!$B$27,0))</f>
        <v>0</v>
      </c>
      <c r="R2975">
        <f>IF(A2975="","",J2975*Rules!$B$19+O2975*Rules!$B$22)</f>
        <v>0</v>
      </c>
      <c r="S2975">
        <f>IF(A2975="","",IF(J2975&gt;=4,Rules!$B$21,IF(J2975&gt;=3,Rules!$B$20,0)))</f>
        <v>0</v>
      </c>
      <c r="T2975">
        <f>IF(A2975="","",K2975*Rules!$B$23+L2975*Rules!$B$24+M2975*Rules!$B$25+N2975*Rules!$B$26)</f>
        <v>0</v>
      </c>
      <c r="U2975">
        <f t="shared" si="46"/>
        <v>0</v>
      </c>
    </row>
    <row r="2976" spans="1:21" x14ac:dyDescent="0.2">
      <c r="A2976" t="str">
        <f>MatchSquad!A2976</f>
        <v>M060</v>
      </c>
      <c r="B2976" t="str">
        <f>MatchSquad!B2976</f>
        <v>P100</v>
      </c>
      <c r="C2976" t="str">
        <f>MatchSquad!C2976</f>
        <v>Varun Chakaravarthy</v>
      </c>
      <c r="D2976" t="str">
        <f>MatchSquad!D2976</f>
        <v>BWL</v>
      </c>
      <c r="E2976" t="str">
        <f>MatchSquad!E2976</f>
        <v>KKR</v>
      </c>
      <c r="F2976">
        <f>MatchSquad!G2976</f>
        <v>0</v>
      </c>
      <c r="G2976">
        <f>IF(A2976="","",SUMIFS(BallByBall!$I$2:$I$501,BallByBall!$B$2:$B$501,A2976,BallByBall!$F$2:$F$501,B2976))</f>
        <v>0</v>
      </c>
      <c r="H2976">
        <f>IF(A2976="","",COUNTIFS(BallByBall!$B$2:$B$501,A2976,BallByBall!$F$2:$F$501,B2976,BallByBall!$Q$2:$Q$501,1))</f>
        <v>0</v>
      </c>
      <c r="I2976">
        <f>IF(A2976="","",COUNTIFS(BallByBall!$B$2:$B$501,A2976,BallByBall!$F$2:$F$501,B2976,BallByBall!$R$2:$R$501,1))</f>
        <v>0</v>
      </c>
      <c r="J2976">
        <f>IF(A2976="","",SUMIFS(BallByBall!$T$2:$T$501,BallByBall!$B$2:$B$501,A2976,BallByBall!$H$2:$H$501,B2976))</f>
        <v>0</v>
      </c>
      <c r="K2976">
        <f>IF(A2976="","",SUMIFS(BallByBall!$U$2:$U$501,BallByBall!$B$2:$B$501,A2976,BallByBall!$P$2:$P$501,B2976))</f>
        <v>0</v>
      </c>
      <c r="L2976">
        <f>IF(A2976="","",SUMIFS(BallByBall!$V$2:$V$501,BallByBall!$B$2:$B$501,A2976,BallByBall!$P$2:$P$501,B2976))</f>
        <v>0</v>
      </c>
      <c r="M2976">
        <f>IF(A2976="","",SUMIFS(BallByBall!$W$2:$W$501,BallByBall!$B$2:$B$501,A2976,BallByBall!$P$2:$P$501,B2976))</f>
        <v>0</v>
      </c>
      <c r="N2976">
        <f>IF(A2976="","",SUMIFS(BallByBall!$X$2:$X$501,BallByBall!$B$2:$B$501,A2976,BallByBall!$P$2:$P$501,B2976))</f>
        <v>0</v>
      </c>
      <c r="O2976">
        <f>IF(A2976="","",SUMIFS(OverSummary!$G$2:$G$101,OverSummary!$A$2:$A$101,A2976,OverSummary!$D$2:$D$101,B2976))</f>
        <v>0</v>
      </c>
      <c r="P2976">
        <f>IF(A2976="","",G2976*Rules!$B$13+H2976*Rules!$B$14+I2976*Rules!$B$15)</f>
        <v>0</v>
      </c>
      <c r="Q2976">
        <f>IF(A2976="","",IF(G2976&gt;=100,Rules!$B$18,IF(G2976&gt;=50,Rules!$B$17,IF(G2976&gt;=30,Rules!$B$16,0)))+IF(AND(F2976=1,D2976&lt;&gt;"BWL",G2976=0),Rules!$B$27,0))</f>
        <v>0</v>
      </c>
      <c r="R2976">
        <f>IF(A2976="","",J2976*Rules!$B$19+O2976*Rules!$B$22)</f>
        <v>0</v>
      </c>
      <c r="S2976">
        <f>IF(A2976="","",IF(J2976&gt;=4,Rules!$B$21,IF(J2976&gt;=3,Rules!$B$20,0)))</f>
        <v>0</v>
      </c>
      <c r="T2976">
        <f>IF(A2976="","",K2976*Rules!$B$23+L2976*Rules!$B$24+M2976*Rules!$B$25+N2976*Rules!$B$26)</f>
        <v>0</v>
      </c>
      <c r="U2976">
        <f t="shared" si="46"/>
        <v>0</v>
      </c>
    </row>
    <row r="2977" spans="1:21" x14ac:dyDescent="0.2">
      <c r="A2977" t="str">
        <f>MatchSquad!A2977</f>
        <v>M060</v>
      </c>
      <c r="B2977" t="str">
        <f>MatchSquad!B2977</f>
        <v>P051</v>
      </c>
      <c r="C2977" t="str">
        <f>MatchSquad!C2977</f>
        <v>Shubman Gill</v>
      </c>
      <c r="D2977" t="str">
        <f>MatchSquad!D2977</f>
        <v>BAT</v>
      </c>
      <c r="E2977" t="str">
        <f>MatchSquad!E2977</f>
        <v>GT</v>
      </c>
      <c r="F2977">
        <f>MatchSquad!G2977</f>
        <v>0</v>
      </c>
      <c r="G2977">
        <f>IF(A2977="","",SUMIFS(BallByBall!$I$2:$I$501,BallByBall!$B$2:$B$501,A2977,BallByBall!$F$2:$F$501,B2977))</f>
        <v>0</v>
      </c>
      <c r="H2977">
        <f>IF(A2977="","",COUNTIFS(BallByBall!$B$2:$B$501,A2977,BallByBall!$F$2:$F$501,B2977,BallByBall!$Q$2:$Q$501,1))</f>
        <v>0</v>
      </c>
      <c r="I2977">
        <f>IF(A2977="","",COUNTIFS(BallByBall!$B$2:$B$501,A2977,BallByBall!$F$2:$F$501,B2977,BallByBall!$R$2:$R$501,1))</f>
        <v>0</v>
      </c>
      <c r="J2977">
        <f>IF(A2977="","",SUMIFS(BallByBall!$T$2:$T$501,BallByBall!$B$2:$B$501,A2977,BallByBall!$H$2:$H$501,B2977))</f>
        <v>0</v>
      </c>
      <c r="K2977">
        <f>IF(A2977="","",SUMIFS(BallByBall!$U$2:$U$501,BallByBall!$B$2:$B$501,A2977,BallByBall!$P$2:$P$501,B2977))</f>
        <v>0</v>
      </c>
      <c r="L2977">
        <f>IF(A2977="","",SUMIFS(BallByBall!$V$2:$V$501,BallByBall!$B$2:$B$501,A2977,BallByBall!$P$2:$P$501,B2977))</f>
        <v>0</v>
      </c>
      <c r="M2977">
        <f>IF(A2977="","",SUMIFS(BallByBall!$W$2:$W$501,BallByBall!$B$2:$B$501,A2977,BallByBall!$P$2:$P$501,B2977))</f>
        <v>0</v>
      </c>
      <c r="N2977">
        <f>IF(A2977="","",SUMIFS(BallByBall!$X$2:$X$501,BallByBall!$B$2:$B$501,A2977,BallByBall!$P$2:$P$501,B2977))</f>
        <v>0</v>
      </c>
      <c r="O2977">
        <f>IF(A2977="","",SUMIFS(OverSummary!$G$2:$G$101,OverSummary!$A$2:$A$101,A2977,OverSummary!$D$2:$D$101,B2977))</f>
        <v>0</v>
      </c>
      <c r="P2977">
        <f>IF(A2977="","",G2977*Rules!$B$13+H2977*Rules!$B$14+I2977*Rules!$B$15)</f>
        <v>0</v>
      </c>
      <c r="Q2977">
        <f>IF(A2977="","",IF(G2977&gt;=100,Rules!$B$18,IF(G2977&gt;=50,Rules!$B$17,IF(G2977&gt;=30,Rules!$B$16,0)))+IF(AND(F2977=1,D2977&lt;&gt;"BWL",G2977=0),Rules!$B$27,0))</f>
        <v>0</v>
      </c>
      <c r="R2977">
        <f>IF(A2977="","",J2977*Rules!$B$19+O2977*Rules!$B$22)</f>
        <v>0</v>
      </c>
      <c r="S2977">
        <f>IF(A2977="","",IF(J2977&gt;=4,Rules!$B$21,IF(J2977&gt;=3,Rules!$B$20,0)))</f>
        <v>0</v>
      </c>
      <c r="T2977">
        <f>IF(A2977="","",K2977*Rules!$B$23+L2977*Rules!$B$24+M2977*Rules!$B$25+N2977*Rules!$B$26)</f>
        <v>0</v>
      </c>
      <c r="U2977">
        <f t="shared" si="46"/>
        <v>0</v>
      </c>
    </row>
    <row r="2978" spans="1:21" x14ac:dyDescent="0.2">
      <c r="A2978" t="str">
        <f>MatchSquad!A2978</f>
        <v>M060</v>
      </c>
      <c r="B2978" t="str">
        <f>MatchSquad!B2978</f>
        <v>P052</v>
      </c>
      <c r="C2978" t="str">
        <f>MatchSquad!C2978</f>
        <v>Jos Buttler</v>
      </c>
      <c r="D2978" t="str">
        <f>MatchSquad!D2978</f>
        <v>WK</v>
      </c>
      <c r="E2978" t="str">
        <f>MatchSquad!E2978</f>
        <v>GT</v>
      </c>
      <c r="F2978">
        <f>MatchSquad!G2978</f>
        <v>0</v>
      </c>
      <c r="G2978">
        <f>IF(A2978="","",SUMIFS(BallByBall!$I$2:$I$501,BallByBall!$B$2:$B$501,A2978,BallByBall!$F$2:$F$501,B2978))</f>
        <v>0</v>
      </c>
      <c r="H2978">
        <f>IF(A2978="","",COUNTIFS(BallByBall!$B$2:$B$501,A2978,BallByBall!$F$2:$F$501,B2978,BallByBall!$Q$2:$Q$501,1))</f>
        <v>0</v>
      </c>
      <c r="I2978">
        <f>IF(A2978="","",COUNTIFS(BallByBall!$B$2:$B$501,A2978,BallByBall!$F$2:$F$501,B2978,BallByBall!$R$2:$R$501,1))</f>
        <v>0</v>
      </c>
      <c r="J2978">
        <f>IF(A2978="","",SUMIFS(BallByBall!$T$2:$T$501,BallByBall!$B$2:$B$501,A2978,BallByBall!$H$2:$H$501,B2978))</f>
        <v>0</v>
      </c>
      <c r="K2978">
        <f>IF(A2978="","",SUMIFS(BallByBall!$U$2:$U$501,BallByBall!$B$2:$B$501,A2978,BallByBall!$P$2:$P$501,B2978))</f>
        <v>0</v>
      </c>
      <c r="L2978">
        <f>IF(A2978="","",SUMIFS(BallByBall!$V$2:$V$501,BallByBall!$B$2:$B$501,A2978,BallByBall!$P$2:$P$501,B2978))</f>
        <v>0</v>
      </c>
      <c r="M2978">
        <f>IF(A2978="","",SUMIFS(BallByBall!$W$2:$W$501,BallByBall!$B$2:$B$501,A2978,BallByBall!$P$2:$P$501,B2978))</f>
        <v>0</v>
      </c>
      <c r="N2978">
        <f>IF(A2978="","",SUMIFS(BallByBall!$X$2:$X$501,BallByBall!$B$2:$B$501,A2978,BallByBall!$P$2:$P$501,B2978))</f>
        <v>0</v>
      </c>
      <c r="O2978">
        <f>IF(A2978="","",SUMIFS(OverSummary!$G$2:$G$101,OverSummary!$A$2:$A$101,A2978,OverSummary!$D$2:$D$101,B2978))</f>
        <v>0</v>
      </c>
      <c r="P2978">
        <f>IF(A2978="","",G2978*Rules!$B$13+H2978*Rules!$B$14+I2978*Rules!$B$15)</f>
        <v>0</v>
      </c>
      <c r="Q2978">
        <f>IF(A2978="","",IF(G2978&gt;=100,Rules!$B$18,IF(G2978&gt;=50,Rules!$B$17,IF(G2978&gt;=30,Rules!$B$16,0)))+IF(AND(F2978=1,D2978&lt;&gt;"BWL",G2978=0),Rules!$B$27,0))</f>
        <v>0</v>
      </c>
      <c r="R2978">
        <f>IF(A2978="","",J2978*Rules!$B$19+O2978*Rules!$B$22)</f>
        <v>0</v>
      </c>
      <c r="S2978">
        <f>IF(A2978="","",IF(J2978&gt;=4,Rules!$B$21,IF(J2978&gt;=3,Rules!$B$20,0)))</f>
        <v>0</v>
      </c>
      <c r="T2978">
        <f>IF(A2978="","",K2978*Rules!$B$23+L2978*Rules!$B$24+M2978*Rules!$B$25+N2978*Rules!$B$26)</f>
        <v>0</v>
      </c>
      <c r="U2978">
        <f t="shared" si="46"/>
        <v>0</v>
      </c>
    </row>
    <row r="2979" spans="1:21" x14ac:dyDescent="0.2">
      <c r="A2979" t="str">
        <f>MatchSquad!A2979</f>
        <v>M060</v>
      </c>
      <c r="B2979" t="str">
        <f>MatchSquad!B2979</f>
        <v>P053</v>
      </c>
      <c r="C2979" t="str">
        <f>MatchSquad!C2979</f>
        <v>Kumar Kushagra</v>
      </c>
      <c r="D2979" t="str">
        <f>MatchSquad!D2979</f>
        <v>WK</v>
      </c>
      <c r="E2979" t="str">
        <f>MatchSquad!E2979</f>
        <v>GT</v>
      </c>
      <c r="F2979">
        <f>MatchSquad!G2979</f>
        <v>0</v>
      </c>
      <c r="G2979">
        <f>IF(A2979="","",SUMIFS(BallByBall!$I$2:$I$501,BallByBall!$B$2:$B$501,A2979,BallByBall!$F$2:$F$501,B2979))</f>
        <v>0</v>
      </c>
      <c r="H2979">
        <f>IF(A2979="","",COUNTIFS(BallByBall!$B$2:$B$501,A2979,BallByBall!$F$2:$F$501,B2979,BallByBall!$Q$2:$Q$501,1))</f>
        <v>0</v>
      </c>
      <c r="I2979">
        <f>IF(A2979="","",COUNTIFS(BallByBall!$B$2:$B$501,A2979,BallByBall!$F$2:$F$501,B2979,BallByBall!$R$2:$R$501,1))</f>
        <v>0</v>
      </c>
      <c r="J2979">
        <f>IF(A2979="","",SUMIFS(BallByBall!$T$2:$T$501,BallByBall!$B$2:$B$501,A2979,BallByBall!$H$2:$H$501,B2979))</f>
        <v>0</v>
      </c>
      <c r="K2979">
        <f>IF(A2979="","",SUMIFS(BallByBall!$U$2:$U$501,BallByBall!$B$2:$B$501,A2979,BallByBall!$P$2:$P$501,B2979))</f>
        <v>0</v>
      </c>
      <c r="L2979">
        <f>IF(A2979="","",SUMIFS(BallByBall!$V$2:$V$501,BallByBall!$B$2:$B$501,A2979,BallByBall!$P$2:$P$501,B2979))</f>
        <v>0</v>
      </c>
      <c r="M2979">
        <f>IF(A2979="","",SUMIFS(BallByBall!$W$2:$W$501,BallByBall!$B$2:$B$501,A2979,BallByBall!$P$2:$P$501,B2979))</f>
        <v>0</v>
      </c>
      <c r="N2979">
        <f>IF(A2979="","",SUMIFS(BallByBall!$X$2:$X$501,BallByBall!$B$2:$B$501,A2979,BallByBall!$P$2:$P$501,B2979))</f>
        <v>0</v>
      </c>
      <c r="O2979">
        <f>IF(A2979="","",SUMIFS(OverSummary!$G$2:$G$101,OverSummary!$A$2:$A$101,A2979,OverSummary!$D$2:$D$101,B2979))</f>
        <v>0</v>
      </c>
      <c r="P2979">
        <f>IF(A2979="","",G2979*Rules!$B$13+H2979*Rules!$B$14+I2979*Rules!$B$15)</f>
        <v>0</v>
      </c>
      <c r="Q2979">
        <f>IF(A2979="","",IF(G2979&gt;=100,Rules!$B$18,IF(G2979&gt;=50,Rules!$B$17,IF(G2979&gt;=30,Rules!$B$16,0)))+IF(AND(F2979=1,D2979&lt;&gt;"BWL",G2979=0),Rules!$B$27,0))</f>
        <v>0</v>
      </c>
      <c r="R2979">
        <f>IF(A2979="","",J2979*Rules!$B$19+O2979*Rules!$B$22)</f>
        <v>0</v>
      </c>
      <c r="S2979">
        <f>IF(A2979="","",IF(J2979&gt;=4,Rules!$B$21,IF(J2979&gt;=3,Rules!$B$20,0)))</f>
        <v>0</v>
      </c>
      <c r="T2979">
        <f>IF(A2979="","",K2979*Rules!$B$23+L2979*Rules!$B$24+M2979*Rules!$B$25+N2979*Rules!$B$26)</f>
        <v>0</v>
      </c>
      <c r="U2979">
        <f t="shared" si="46"/>
        <v>0</v>
      </c>
    </row>
    <row r="2980" spans="1:21" x14ac:dyDescent="0.2">
      <c r="A2980" t="str">
        <f>MatchSquad!A2980</f>
        <v>M060</v>
      </c>
      <c r="B2980" t="str">
        <f>MatchSquad!B2980</f>
        <v>P054</v>
      </c>
      <c r="C2980" t="str">
        <f>MatchSquad!C2980</f>
        <v>Anuj Rawat</v>
      </c>
      <c r="D2980" t="str">
        <f>MatchSquad!D2980</f>
        <v>WK</v>
      </c>
      <c r="E2980" t="str">
        <f>MatchSquad!E2980</f>
        <v>GT</v>
      </c>
      <c r="F2980">
        <f>MatchSquad!G2980</f>
        <v>0</v>
      </c>
      <c r="G2980">
        <f>IF(A2980="","",SUMIFS(BallByBall!$I$2:$I$501,BallByBall!$B$2:$B$501,A2980,BallByBall!$F$2:$F$501,B2980))</f>
        <v>0</v>
      </c>
      <c r="H2980">
        <f>IF(A2980="","",COUNTIFS(BallByBall!$B$2:$B$501,A2980,BallByBall!$F$2:$F$501,B2980,BallByBall!$Q$2:$Q$501,1))</f>
        <v>0</v>
      </c>
      <c r="I2980">
        <f>IF(A2980="","",COUNTIFS(BallByBall!$B$2:$B$501,A2980,BallByBall!$F$2:$F$501,B2980,BallByBall!$R$2:$R$501,1))</f>
        <v>0</v>
      </c>
      <c r="J2980">
        <f>IF(A2980="","",SUMIFS(BallByBall!$T$2:$T$501,BallByBall!$B$2:$B$501,A2980,BallByBall!$H$2:$H$501,B2980))</f>
        <v>0</v>
      </c>
      <c r="K2980">
        <f>IF(A2980="","",SUMIFS(BallByBall!$U$2:$U$501,BallByBall!$B$2:$B$501,A2980,BallByBall!$P$2:$P$501,B2980))</f>
        <v>0</v>
      </c>
      <c r="L2980">
        <f>IF(A2980="","",SUMIFS(BallByBall!$V$2:$V$501,BallByBall!$B$2:$B$501,A2980,BallByBall!$P$2:$P$501,B2980))</f>
        <v>0</v>
      </c>
      <c r="M2980">
        <f>IF(A2980="","",SUMIFS(BallByBall!$W$2:$W$501,BallByBall!$B$2:$B$501,A2980,BallByBall!$P$2:$P$501,B2980))</f>
        <v>0</v>
      </c>
      <c r="N2980">
        <f>IF(A2980="","",SUMIFS(BallByBall!$X$2:$X$501,BallByBall!$B$2:$B$501,A2980,BallByBall!$P$2:$P$501,B2980))</f>
        <v>0</v>
      </c>
      <c r="O2980">
        <f>IF(A2980="","",SUMIFS(OverSummary!$G$2:$G$101,OverSummary!$A$2:$A$101,A2980,OverSummary!$D$2:$D$101,B2980))</f>
        <v>0</v>
      </c>
      <c r="P2980">
        <f>IF(A2980="","",G2980*Rules!$B$13+H2980*Rules!$B$14+I2980*Rules!$B$15)</f>
        <v>0</v>
      </c>
      <c r="Q2980">
        <f>IF(A2980="","",IF(G2980&gt;=100,Rules!$B$18,IF(G2980&gt;=50,Rules!$B$17,IF(G2980&gt;=30,Rules!$B$16,0)))+IF(AND(F2980=1,D2980&lt;&gt;"BWL",G2980=0),Rules!$B$27,0))</f>
        <v>0</v>
      </c>
      <c r="R2980">
        <f>IF(A2980="","",J2980*Rules!$B$19+O2980*Rules!$B$22)</f>
        <v>0</v>
      </c>
      <c r="S2980">
        <f>IF(A2980="","",IF(J2980&gt;=4,Rules!$B$21,IF(J2980&gt;=3,Rules!$B$20,0)))</f>
        <v>0</v>
      </c>
      <c r="T2980">
        <f>IF(A2980="","",K2980*Rules!$B$23+L2980*Rules!$B$24+M2980*Rules!$B$25+N2980*Rules!$B$26)</f>
        <v>0</v>
      </c>
      <c r="U2980">
        <f t="shared" si="46"/>
        <v>0</v>
      </c>
    </row>
    <row r="2981" spans="1:21" x14ac:dyDescent="0.2">
      <c r="A2981" t="str">
        <f>MatchSquad!A2981</f>
        <v>M060</v>
      </c>
      <c r="B2981" t="str">
        <f>MatchSquad!B2981</f>
        <v>P055</v>
      </c>
      <c r="C2981" t="str">
        <f>MatchSquad!C2981</f>
        <v>Tom Banton</v>
      </c>
      <c r="D2981" t="str">
        <f>MatchSquad!D2981</f>
        <v>WK</v>
      </c>
      <c r="E2981" t="str">
        <f>MatchSquad!E2981</f>
        <v>GT</v>
      </c>
      <c r="F2981">
        <f>MatchSquad!G2981</f>
        <v>0</v>
      </c>
      <c r="G2981">
        <f>IF(A2981="","",SUMIFS(BallByBall!$I$2:$I$501,BallByBall!$B$2:$B$501,A2981,BallByBall!$F$2:$F$501,B2981))</f>
        <v>0</v>
      </c>
      <c r="H2981">
        <f>IF(A2981="","",COUNTIFS(BallByBall!$B$2:$B$501,A2981,BallByBall!$F$2:$F$501,B2981,BallByBall!$Q$2:$Q$501,1))</f>
        <v>0</v>
      </c>
      <c r="I2981">
        <f>IF(A2981="","",COUNTIFS(BallByBall!$B$2:$B$501,A2981,BallByBall!$F$2:$F$501,B2981,BallByBall!$R$2:$R$501,1))</f>
        <v>0</v>
      </c>
      <c r="J2981">
        <f>IF(A2981="","",SUMIFS(BallByBall!$T$2:$T$501,BallByBall!$B$2:$B$501,A2981,BallByBall!$H$2:$H$501,B2981))</f>
        <v>0</v>
      </c>
      <c r="K2981">
        <f>IF(A2981="","",SUMIFS(BallByBall!$U$2:$U$501,BallByBall!$B$2:$B$501,A2981,BallByBall!$P$2:$P$501,B2981))</f>
        <v>0</v>
      </c>
      <c r="L2981">
        <f>IF(A2981="","",SUMIFS(BallByBall!$V$2:$V$501,BallByBall!$B$2:$B$501,A2981,BallByBall!$P$2:$P$501,B2981))</f>
        <v>0</v>
      </c>
      <c r="M2981">
        <f>IF(A2981="","",SUMIFS(BallByBall!$W$2:$W$501,BallByBall!$B$2:$B$501,A2981,BallByBall!$P$2:$P$501,B2981))</f>
        <v>0</v>
      </c>
      <c r="N2981">
        <f>IF(A2981="","",SUMIFS(BallByBall!$X$2:$X$501,BallByBall!$B$2:$B$501,A2981,BallByBall!$P$2:$P$501,B2981))</f>
        <v>0</v>
      </c>
      <c r="O2981">
        <f>IF(A2981="","",SUMIFS(OverSummary!$G$2:$G$101,OverSummary!$A$2:$A$101,A2981,OverSummary!$D$2:$D$101,B2981))</f>
        <v>0</v>
      </c>
      <c r="P2981">
        <f>IF(A2981="","",G2981*Rules!$B$13+H2981*Rules!$B$14+I2981*Rules!$B$15)</f>
        <v>0</v>
      </c>
      <c r="Q2981">
        <f>IF(A2981="","",IF(G2981&gt;=100,Rules!$B$18,IF(G2981&gt;=50,Rules!$B$17,IF(G2981&gt;=30,Rules!$B$16,0)))+IF(AND(F2981=1,D2981&lt;&gt;"BWL",G2981=0),Rules!$B$27,0))</f>
        <v>0</v>
      </c>
      <c r="R2981">
        <f>IF(A2981="","",J2981*Rules!$B$19+O2981*Rules!$B$22)</f>
        <v>0</v>
      </c>
      <c r="S2981">
        <f>IF(A2981="","",IF(J2981&gt;=4,Rules!$B$21,IF(J2981&gt;=3,Rules!$B$20,0)))</f>
        <v>0</v>
      </c>
      <c r="T2981">
        <f>IF(A2981="","",K2981*Rules!$B$23+L2981*Rules!$B$24+M2981*Rules!$B$25+N2981*Rules!$B$26)</f>
        <v>0</v>
      </c>
      <c r="U2981">
        <f t="shared" si="46"/>
        <v>0</v>
      </c>
    </row>
    <row r="2982" spans="1:21" x14ac:dyDescent="0.2">
      <c r="A2982" t="str">
        <f>MatchSquad!A2982</f>
        <v>M060</v>
      </c>
      <c r="B2982" t="str">
        <f>MatchSquad!B2982</f>
        <v>P056</v>
      </c>
      <c r="C2982" t="str">
        <f>MatchSquad!C2982</f>
        <v>Glenn Phillips</v>
      </c>
      <c r="D2982" t="str">
        <f>MatchSquad!D2982</f>
        <v>BAT</v>
      </c>
      <c r="E2982" t="str">
        <f>MatchSquad!E2982</f>
        <v>GT</v>
      </c>
      <c r="F2982">
        <f>MatchSquad!G2982</f>
        <v>0</v>
      </c>
      <c r="G2982">
        <f>IF(A2982="","",SUMIFS(BallByBall!$I$2:$I$501,BallByBall!$B$2:$B$501,A2982,BallByBall!$F$2:$F$501,B2982))</f>
        <v>0</v>
      </c>
      <c r="H2982">
        <f>IF(A2982="","",COUNTIFS(BallByBall!$B$2:$B$501,A2982,BallByBall!$F$2:$F$501,B2982,BallByBall!$Q$2:$Q$501,1))</f>
        <v>0</v>
      </c>
      <c r="I2982">
        <f>IF(A2982="","",COUNTIFS(BallByBall!$B$2:$B$501,A2982,BallByBall!$F$2:$F$501,B2982,BallByBall!$R$2:$R$501,1))</f>
        <v>0</v>
      </c>
      <c r="J2982">
        <f>IF(A2982="","",SUMIFS(BallByBall!$T$2:$T$501,BallByBall!$B$2:$B$501,A2982,BallByBall!$H$2:$H$501,B2982))</f>
        <v>0</v>
      </c>
      <c r="K2982">
        <f>IF(A2982="","",SUMIFS(BallByBall!$U$2:$U$501,BallByBall!$B$2:$B$501,A2982,BallByBall!$P$2:$P$501,B2982))</f>
        <v>0</v>
      </c>
      <c r="L2982">
        <f>IF(A2982="","",SUMIFS(BallByBall!$V$2:$V$501,BallByBall!$B$2:$B$501,A2982,BallByBall!$P$2:$P$501,B2982))</f>
        <v>0</v>
      </c>
      <c r="M2982">
        <f>IF(A2982="","",SUMIFS(BallByBall!$W$2:$W$501,BallByBall!$B$2:$B$501,A2982,BallByBall!$P$2:$P$501,B2982))</f>
        <v>0</v>
      </c>
      <c r="N2982">
        <f>IF(A2982="","",SUMIFS(BallByBall!$X$2:$X$501,BallByBall!$B$2:$B$501,A2982,BallByBall!$P$2:$P$501,B2982))</f>
        <v>0</v>
      </c>
      <c r="O2982">
        <f>IF(A2982="","",SUMIFS(OverSummary!$G$2:$G$101,OverSummary!$A$2:$A$101,A2982,OverSummary!$D$2:$D$101,B2982))</f>
        <v>0</v>
      </c>
      <c r="P2982">
        <f>IF(A2982="","",G2982*Rules!$B$13+H2982*Rules!$B$14+I2982*Rules!$B$15)</f>
        <v>0</v>
      </c>
      <c r="Q2982">
        <f>IF(A2982="","",IF(G2982&gt;=100,Rules!$B$18,IF(G2982&gt;=50,Rules!$B$17,IF(G2982&gt;=30,Rules!$B$16,0)))+IF(AND(F2982=1,D2982&lt;&gt;"BWL",G2982=0),Rules!$B$27,0))</f>
        <v>0</v>
      </c>
      <c r="R2982">
        <f>IF(A2982="","",J2982*Rules!$B$19+O2982*Rules!$B$22)</f>
        <v>0</v>
      </c>
      <c r="S2982">
        <f>IF(A2982="","",IF(J2982&gt;=4,Rules!$B$21,IF(J2982&gt;=3,Rules!$B$20,0)))</f>
        <v>0</v>
      </c>
      <c r="T2982">
        <f>IF(A2982="","",K2982*Rules!$B$23+L2982*Rules!$B$24+M2982*Rules!$B$25+N2982*Rules!$B$26)</f>
        <v>0</v>
      </c>
      <c r="U2982">
        <f t="shared" si="46"/>
        <v>0</v>
      </c>
    </row>
    <row r="2983" spans="1:21" x14ac:dyDescent="0.2">
      <c r="A2983" t="str">
        <f>MatchSquad!A2983</f>
        <v>M060</v>
      </c>
      <c r="B2983" t="str">
        <f>MatchSquad!B2983</f>
        <v>P057</v>
      </c>
      <c r="C2983" t="str">
        <f>MatchSquad!C2983</f>
        <v>Sai Sudharsan</v>
      </c>
      <c r="D2983" t="str">
        <f>MatchSquad!D2983</f>
        <v>BAT</v>
      </c>
      <c r="E2983" t="str">
        <f>MatchSquad!E2983</f>
        <v>GT</v>
      </c>
      <c r="F2983">
        <f>MatchSquad!G2983</f>
        <v>0</v>
      </c>
      <c r="G2983">
        <f>IF(A2983="","",SUMIFS(BallByBall!$I$2:$I$501,BallByBall!$B$2:$B$501,A2983,BallByBall!$F$2:$F$501,B2983))</f>
        <v>0</v>
      </c>
      <c r="H2983">
        <f>IF(A2983="","",COUNTIFS(BallByBall!$B$2:$B$501,A2983,BallByBall!$F$2:$F$501,B2983,BallByBall!$Q$2:$Q$501,1))</f>
        <v>0</v>
      </c>
      <c r="I2983">
        <f>IF(A2983="","",COUNTIFS(BallByBall!$B$2:$B$501,A2983,BallByBall!$F$2:$F$501,B2983,BallByBall!$R$2:$R$501,1))</f>
        <v>0</v>
      </c>
      <c r="J2983">
        <f>IF(A2983="","",SUMIFS(BallByBall!$T$2:$T$501,BallByBall!$B$2:$B$501,A2983,BallByBall!$H$2:$H$501,B2983))</f>
        <v>0</v>
      </c>
      <c r="K2983">
        <f>IF(A2983="","",SUMIFS(BallByBall!$U$2:$U$501,BallByBall!$B$2:$B$501,A2983,BallByBall!$P$2:$P$501,B2983))</f>
        <v>0</v>
      </c>
      <c r="L2983">
        <f>IF(A2983="","",SUMIFS(BallByBall!$V$2:$V$501,BallByBall!$B$2:$B$501,A2983,BallByBall!$P$2:$P$501,B2983))</f>
        <v>0</v>
      </c>
      <c r="M2983">
        <f>IF(A2983="","",SUMIFS(BallByBall!$W$2:$W$501,BallByBall!$B$2:$B$501,A2983,BallByBall!$P$2:$P$501,B2983))</f>
        <v>0</v>
      </c>
      <c r="N2983">
        <f>IF(A2983="","",SUMIFS(BallByBall!$X$2:$X$501,BallByBall!$B$2:$B$501,A2983,BallByBall!$P$2:$P$501,B2983))</f>
        <v>0</v>
      </c>
      <c r="O2983">
        <f>IF(A2983="","",SUMIFS(OverSummary!$G$2:$G$101,OverSummary!$A$2:$A$101,A2983,OverSummary!$D$2:$D$101,B2983))</f>
        <v>0</v>
      </c>
      <c r="P2983">
        <f>IF(A2983="","",G2983*Rules!$B$13+H2983*Rules!$B$14+I2983*Rules!$B$15)</f>
        <v>0</v>
      </c>
      <c r="Q2983">
        <f>IF(A2983="","",IF(G2983&gt;=100,Rules!$B$18,IF(G2983&gt;=50,Rules!$B$17,IF(G2983&gt;=30,Rules!$B$16,0)))+IF(AND(F2983=1,D2983&lt;&gt;"BWL",G2983=0),Rules!$B$27,0))</f>
        <v>0</v>
      </c>
      <c r="R2983">
        <f>IF(A2983="","",J2983*Rules!$B$19+O2983*Rules!$B$22)</f>
        <v>0</v>
      </c>
      <c r="S2983">
        <f>IF(A2983="","",IF(J2983&gt;=4,Rules!$B$21,IF(J2983&gt;=3,Rules!$B$20,0)))</f>
        <v>0</v>
      </c>
      <c r="T2983">
        <f>IF(A2983="","",K2983*Rules!$B$23+L2983*Rules!$B$24+M2983*Rules!$B$25+N2983*Rules!$B$26)</f>
        <v>0</v>
      </c>
      <c r="U2983">
        <f t="shared" si="46"/>
        <v>0</v>
      </c>
    </row>
    <row r="2984" spans="1:21" x14ac:dyDescent="0.2">
      <c r="A2984" t="str">
        <f>MatchSquad!A2984</f>
        <v>M060</v>
      </c>
      <c r="B2984" t="str">
        <f>MatchSquad!B2984</f>
        <v>P058</v>
      </c>
      <c r="C2984" t="str">
        <f>MatchSquad!C2984</f>
        <v>Nishant Sindhu</v>
      </c>
      <c r="D2984" t="str">
        <f>MatchSquad!D2984</f>
        <v>AR</v>
      </c>
      <c r="E2984" t="str">
        <f>MatchSquad!E2984</f>
        <v>GT</v>
      </c>
      <c r="F2984">
        <f>MatchSquad!G2984</f>
        <v>0</v>
      </c>
      <c r="G2984">
        <f>IF(A2984="","",SUMIFS(BallByBall!$I$2:$I$501,BallByBall!$B$2:$B$501,A2984,BallByBall!$F$2:$F$501,B2984))</f>
        <v>0</v>
      </c>
      <c r="H2984">
        <f>IF(A2984="","",COUNTIFS(BallByBall!$B$2:$B$501,A2984,BallByBall!$F$2:$F$501,B2984,BallByBall!$Q$2:$Q$501,1))</f>
        <v>0</v>
      </c>
      <c r="I2984">
        <f>IF(A2984="","",COUNTIFS(BallByBall!$B$2:$B$501,A2984,BallByBall!$F$2:$F$501,B2984,BallByBall!$R$2:$R$501,1))</f>
        <v>0</v>
      </c>
      <c r="J2984">
        <f>IF(A2984="","",SUMIFS(BallByBall!$T$2:$T$501,BallByBall!$B$2:$B$501,A2984,BallByBall!$H$2:$H$501,B2984))</f>
        <v>0</v>
      </c>
      <c r="K2984">
        <f>IF(A2984="","",SUMIFS(BallByBall!$U$2:$U$501,BallByBall!$B$2:$B$501,A2984,BallByBall!$P$2:$P$501,B2984))</f>
        <v>0</v>
      </c>
      <c r="L2984">
        <f>IF(A2984="","",SUMIFS(BallByBall!$V$2:$V$501,BallByBall!$B$2:$B$501,A2984,BallByBall!$P$2:$P$501,B2984))</f>
        <v>0</v>
      </c>
      <c r="M2984">
        <f>IF(A2984="","",SUMIFS(BallByBall!$W$2:$W$501,BallByBall!$B$2:$B$501,A2984,BallByBall!$P$2:$P$501,B2984))</f>
        <v>0</v>
      </c>
      <c r="N2984">
        <f>IF(A2984="","",SUMIFS(BallByBall!$X$2:$X$501,BallByBall!$B$2:$B$501,A2984,BallByBall!$P$2:$P$501,B2984))</f>
        <v>0</v>
      </c>
      <c r="O2984">
        <f>IF(A2984="","",SUMIFS(OverSummary!$G$2:$G$101,OverSummary!$A$2:$A$101,A2984,OverSummary!$D$2:$D$101,B2984))</f>
        <v>0</v>
      </c>
      <c r="P2984">
        <f>IF(A2984="","",G2984*Rules!$B$13+H2984*Rules!$B$14+I2984*Rules!$B$15)</f>
        <v>0</v>
      </c>
      <c r="Q2984">
        <f>IF(A2984="","",IF(G2984&gt;=100,Rules!$B$18,IF(G2984&gt;=50,Rules!$B$17,IF(G2984&gt;=30,Rules!$B$16,0)))+IF(AND(F2984=1,D2984&lt;&gt;"BWL",G2984=0),Rules!$B$27,0))</f>
        <v>0</v>
      </c>
      <c r="R2984">
        <f>IF(A2984="","",J2984*Rules!$B$19+O2984*Rules!$B$22)</f>
        <v>0</v>
      </c>
      <c r="S2984">
        <f>IF(A2984="","",IF(J2984&gt;=4,Rules!$B$21,IF(J2984&gt;=3,Rules!$B$20,0)))</f>
        <v>0</v>
      </c>
      <c r="T2984">
        <f>IF(A2984="","",K2984*Rules!$B$23+L2984*Rules!$B$24+M2984*Rules!$B$25+N2984*Rules!$B$26)</f>
        <v>0</v>
      </c>
      <c r="U2984">
        <f t="shared" si="46"/>
        <v>0</v>
      </c>
    </row>
    <row r="2985" spans="1:21" x14ac:dyDescent="0.2">
      <c r="A2985" t="str">
        <f>MatchSquad!A2985</f>
        <v>M060</v>
      </c>
      <c r="B2985" t="str">
        <f>MatchSquad!B2985</f>
        <v>P059</v>
      </c>
      <c r="C2985" t="str">
        <f>MatchSquad!C2985</f>
        <v>Washington Sundar</v>
      </c>
      <c r="D2985" t="str">
        <f>MatchSquad!D2985</f>
        <v>AR</v>
      </c>
      <c r="E2985" t="str">
        <f>MatchSquad!E2985</f>
        <v>GT</v>
      </c>
      <c r="F2985">
        <f>MatchSquad!G2985</f>
        <v>0</v>
      </c>
      <c r="G2985">
        <f>IF(A2985="","",SUMIFS(BallByBall!$I$2:$I$501,BallByBall!$B$2:$B$501,A2985,BallByBall!$F$2:$F$501,B2985))</f>
        <v>0</v>
      </c>
      <c r="H2985">
        <f>IF(A2985="","",COUNTIFS(BallByBall!$B$2:$B$501,A2985,BallByBall!$F$2:$F$501,B2985,BallByBall!$Q$2:$Q$501,1))</f>
        <v>0</v>
      </c>
      <c r="I2985">
        <f>IF(A2985="","",COUNTIFS(BallByBall!$B$2:$B$501,A2985,BallByBall!$F$2:$F$501,B2985,BallByBall!$R$2:$R$501,1))</f>
        <v>0</v>
      </c>
      <c r="J2985">
        <f>IF(A2985="","",SUMIFS(BallByBall!$T$2:$T$501,BallByBall!$B$2:$B$501,A2985,BallByBall!$H$2:$H$501,B2985))</f>
        <v>0</v>
      </c>
      <c r="K2985">
        <f>IF(A2985="","",SUMIFS(BallByBall!$U$2:$U$501,BallByBall!$B$2:$B$501,A2985,BallByBall!$P$2:$P$501,B2985))</f>
        <v>0</v>
      </c>
      <c r="L2985">
        <f>IF(A2985="","",SUMIFS(BallByBall!$V$2:$V$501,BallByBall!$B$2:$B$501,A2985,BallByBall!$P$2:$P$501,B2985))</f>
        <v>0</v>
      </c>
      <c r="M2985">
        <f>IF(A2985="","",SUMIFS(BallByBall!$W$2:$W$501,BallByBall!$B$2:$B$501,A2985,BallByBall!$P$2:$P$501,B2985))</f>
        <v>0</v>
      </c>
      <c r="N2985">
        <f>IF(A2985="","",SUMIFS(BallByBall!$X$2:$X$501,BallByBall!$B$2:$B$501,A2985,BallByBall!$P$2:$P$501,B2985))</f>
        <v>0</v>
      </c>
      <c r="O2985">
        <f>IF(A2985="","",SUMIFS(OverSummary!$G$2:$G$101,OverSummary!$A$2:$A$101,A2985,OverSummary!$D$2:$D$101,B2985))</f>
        <v>0</v>
      </c>
      <c r="P2985">
        <f>IF(A2985="","",G2985*Rules!$B$13+H2985*Rules!$B$14+I2985*Rules!$B$15)</f>
        <v>0</v>
      </c>
      <c r="Q2985">
        <f>IF(A2985="","",IF(G2985&gt;=100,Rules!$B$18,IF(G2985&gt;=50,Rules!$B$17,IF(G2985&gt;=30,Rules!$B$16,0)))+IF(AND(F2985=1,D2985&lt;&gt;"BWL",G2985=0),Rules!$B$27,0))</f>
        <v>0</v>
      </c>
      <c r="R2985">
        <f>IF(A2985="","",J2985*Rules!$B$19+O2985*Rules!$B$22)</f>
        <v>0</v>
      </c>
      <c r="S2985">
        <f>IF(A2985="","",IF(J2985&gt;=4,Rules!$B$21,IF(J2985&gt;=3,Rules!$B$20,0)))</f>
        <v>0</v>
      </c>
      <c r="T2985">
        <f>IF(A2985="","",K2985*Rules!$B$23+L2985*Rules!$B$24+M2985*Rules!$B$25+N2985*Rules!$B$26)</f>
        <v>0</v>
      </c>
      <c r="U2985">
        <f t="shared" si="46"/>
        <v>0</v>
      </c>
    </row>
    <row r="2986" spans="1:21" x14ac:dyDescent="0.2">
      <c r="A2986" t="str">
        <f>MatchSquad!A2986</f>
        <v>M060</v>
      </c>
      <c r="B2986" t="str">
        <f>MatchSquad!B2986</f>
        <v>P060</v>
      </c>
      <c r="C2986" t="str">
        <f>MatchSquad!C2986</f>
        <v>Mohd. Arshad Khan</v>
      </c>
      <c r="D2986" t="str">
        <f>MatchSquad!D2986</f>
        <v>AR</v>
      </c>
      <c r="E2986" t="str">
        <f>MatchSquad!E2986</f>
        <v>GT</v>
      </c>
      <c r="F2986">
        <f>MatchSquad!G2986</f>
        <v>0</v>
      </c>
      <c r="G2986">
        <f>IF(A2986="","",SUMIFS(BallByBall!$I$2:$I$501,BallByBall!$B$2:$B$501,A2986,BallByBall!$F$2:$F$501,B2986))</f>
        <v>0</v>
      </c>
      <c r="H2986">
        <f>IF(A2986="","",COUNTIFS(BallByBall!$B$2:$B$501,A2986,BallByBall!$F$2:$F$501,B2986,BallByBall!$Q$2:$Q$501,1))</f>
        <v>0</v>
      </c>
      <c r="I2986">
        <f>IF(A2986="","",COUNTIFS(BallByBall!$B$2:$B$501,A2986,BallByBall!$F$2:$F$501,B2986,BallByBall!$R$2:$R$501,1))</f>
        <v>0</v>
      </c>
      <c r="J2986">
        <f>IF(A2986="","",SUMIFS(BallByBall!$T$2:$T$501,BallByBall!$B$2:$B$501,A2986,BallByBall!$H$2:$H$501,B2986))</f>
        <v>0</v>
      </c>
      <c r="K2986">
        <f>IF(A2986="","",SUMIFS(BallByBall!$U$2:$U$501,BallByBall!$B$2:$B$501,A2986,BallByBall!$P$2:$P$501,B2986))</f>
        <v>0</v>
      </c>
      <c r="L2986">
        <f>IF(A2986="","",SUMIFS(BallByBall!$V$2:$V$501,BallByBall!$B$2:$B$501,A2986,BallByBall!$P$2:$P$501,B2986))</f>
        <v>0</v>
      </c>
      <c r="M2986">
        <f>IF(A2986="","",SUMIFS(BallByBall!$W$2:$W$501,BallByBall!$B$2:$B$501,A2986,BallByBall!$P$2:$P$501,B2986))</f>
        <v>0</v>
      </c>
      <c r="N2986">
        <f>IF(A2986="","",SUMIFS(BallByBall!$X$2:$X$501,BallByBall!$B$2:$B$501,A2986,BallByBall!$P$2:$P$501,B2986))</f>
        <v>0</v>
      </c>
      <c r="O2986">
        <f>IF(A2986="","",SUMIFS(OverSummary!$G$2:$G$101,OverSummary!$A$2:$A$101,A2986,OverSummary!$D$2:$D$101,B2986))</f>
        <v>0</v>
      </c>
      <c r="P2986">
        <f>IF(A2986="","",G2986*Rules!$B$13+H2986*Rules!$B$14+I2986*Rules!$B$15)</f>
        <v>0</v>
      </c>
      <c r="Q2986">
        <f>IF(A2986="","",IF(G2986&gt;=100,Rules!$B$18,IF(G2986&gt;=50,Rules!$B$17,IF(G2986&gt;=30,Rules!$B$16,0)))+IF(AND(F2986=1,D2986&lt;&gt;"BWL",G2986=0),Rules!$B$27,0))</f>
        <v>0</v>
      </c>
      <c r="R2986">
        <f>IF(A2986="","",J2986*Rules!$B$19+O2986*Rules!$B$22)</f>
        <v>0</v>
      </c>
      <c r="S2986">
        <f>IF(A2986="","",IF(J2986&gt;=4,Rules!$B$21,IF(J2986&gt;=3,Rules!$B$20,0)))</f>
        <v>0</v>
      </c>
      <c r="T2986">
        <f>IF(A2986="","",K2986*Rules!$B$23+L2986*Rules!$B$24+M2986*Rules!$B$25+N2986*Rules!$B$26)</f>
        <v>0</v>
      </c>
      <c r="U2986">
        <f t="shared" si="46"/>
        <v>0</v>
      </c>
    </row>
    <row r="2987" spans="1:21" x14ac:dyDescent="0.2">
      <c r="A2987" t="str">
        <f>MatchSquad!A2987</f>
        <v>M060</v>
      </c>
      <c r="B2987" t="str">
        <f>MatchSquad!B2987</f>
        <v>P061</v>
      </c>
      <c r="C2987" t="str">
        <f>MatchSquad!C2987</f>
        <v>Sai Kishore</v>
      </c>
      <c r="D2987" t="str">
        <f>MatchSquad!D2987</f>
        <v>AR</v>
      </c>
      <c r="E2987" t="str">
        <f>MatchSquad!E2987</f>
        <v>GT</v>
      </c>
      <c r="F2987">
        <f>MatchSquad!G2987</f>
        <v>0</v>
      </c>
      <c r="G2987">
        <f>IF(A2987="","",SUMIFS(BallByBall!$I$2:$I$501,BallByBall!$B$2:$B$501,A2987,BallByBall!$F$2:$F$501,B2987))</f>
        <v>0</v>
      </c>
      <c r="H2987">
        <f>IF(A2987="","",COUNTIFS(BallByBall!$B$2:$B$501,A2987,BallByBall!$F$2:$F$501,B2987,BallByBall!$Q$2:$Q$501,1))</f>
        <v>0</v>
      </c>
      <c r="I2987">
        <f>IF(A2987="","",COUNTIFS(BallByBall!$B$2:$B$501,A2987,BallByBall!$F$2:$F$501,B2987,BallByBall!$R$2:$R$501,1))</f>
        <v>0</v>
      </c>
      <c r="J2987">
        <f>IF(A2987="","",SUMIFS(BallByBall!$T$2:$T$501,BallByBall!$B$2:$B$501,A2987,BallByBall!$H$2:$H$501,B2987))</f>
        <v>0</v>
      </c>
      <c r="K2987">
        <f>IF(A2987="","",SUMIFS(BallByBall!$U$2:$U$501,BallByBall!$B$2:$B$501,A2987,BallByBall!$P$2:$P$501,B2987))</f>
        <v>0</v>
      </c>
      <c r="L2987">
        <f>IF(A2987="","",SUMIFS(BallByBall!$V$2:$V$501,BallByBall!$B$2:$B$501,A2987,BallByBall!$P$2:$P$501,B2987))</f>
        <v>0</v>
      </c>
      <c r="M2987">
        <f>IF(A2987="","",SUMIFS(BallByBall!$W$2:$W$501,BallByBall!$B$2:$B$501,A2987,BallByBall!$P$2:$P$501,B2987))</f>
        <v>0</v>
      </c>
      <c r="N2987">
        <f>IF(A2987="","",SUMIFS(BallByBall!$X$2:$X$501,BallByBall!$B$2:$B$501,A2987,BallByBall!$P$2:$P$501,B2987))</f>
        <v>0</v>
      </c>
      <c r="O2987">
        <f>IF(A2987="","",SUMIFS(OverSummary!$G$2:$G$101,OverSummary!$A$2:$A$101,A2987,OverSummary!$D$2:$D$101,B2987))</f>
        <v>0</v>
      </c>
      <c r="P2987">
        <f>IF(A2987="","",G2987*Rules!$B$13+H2987*Rules!$B$14+I2987*Rules!$B$15)</f>
        <v>0</v>
      </c>
      <c r="Q2987">
        <f>IF(A2987="","",IF(G2987&gt;=100,Rules!$B$18,IF(G2987&gt;=50,Rules!$B$17,IF(G2987&gt;=30,Rules!$B$16,0)))+IF(AND(F2987=1,D2987&lt;&gt;"BWL",G2987=0),Rules!$B$27,0))</f>
        <v>0</v>
      </c>
      <c r="R2987">
        <f>IF(A2987="","",J2987*Rules!$B$19+O2987*Rules!$B$22)</f>
        <v>0</v>
      </c>
      <c r="S2987">
        <f>IF(A2987="","",IF(J2987&gt;=4,Rules!$B$21,IF(J2987&gt;=3,Rules!$B$20,0)))</f>
        <v>0</v>
      </c>
      <c r="T2987">
        <f>IF(A2987="","",K2987*Rules!$B$23+L2987*Rules!$B$24+M2987*Rules!$B$25+N2987*Rules!$B$26)</f>
        <v>0</v>
      </c>
      <c r="U2987">
        <f t="shared" si="46"/>
        <v>0</v>
      </c>
    </row>
    <row r="2988" spans="1:21" x14ac:dyDescent="0.2">
      <c r="A2988" t="str">
        <f>MatchSquad!A2988</f>
        <v>M060</v>
      </c>
      <c r="B2988" t="str">
        <f>MatchSquad!B2988</f>
        <v>P062</v>
      </c>
      <c r="C2988" t="str">
        <f>MatchSquad!C2988</f>
        <v>Jayant Yadav</v>
      </c>
      <c r="D2988" t="str">
        <f>MatchSquad!D2988</f>
        <v>AR</v>
      </c>
      <c r="E2988" t="str">
        <f>MatchSquad!E2988</f>
        <v>GT</v>
      </c>
      <c r="F2988">
        <f>MatchSquad!G2988</f>
        <v>0</v>
      </c>
      <c r="G2988">
        <f>IF(A2988="","",SUMIFS(BallByBall!$I$2:$I$501,BallByBall!$B$2:$B$501,A2988,BallByBall!$F$2:$F$501,B2988))</f>
        <v>0</v>
      </c>
      <c r="H2988">
        <f>IF(A2988="","",COUNTIFS(BallByBall!$B$2:$B$501,A2988,BallByBall!$F$2:$F$501,B2988,BallByBall!$Q$2:$Q$501,1))</f>
        <v>0</v>
      </c>
      <c r="I2988">
        <f>IF(A2988="","",COUNTIFS(BallByBall!$B$2:$B$501,A2988,BallByBall!$F$2:$F$501,B2988,BallByBall!$R$2:$R$501,1))</f>
        <v>0</v>
      </c>
      <c r="J2988">
        <f>IF(A2988="","",SUMIFS(BallByBall!$T$2:$T$501,BallByBall!$B$2:$B$501,A2988,BallByBall!$H$2:$H$501,B2988))</f>
        <v>0</v>
      </c>
      <c r="K2988">
        <f>IF(A2988="","",SUMIFS(BallByBall!$U$2:$U$501,BallByBall!$B$2:$B$501,A2988,BallByBall!$P$2:$P$501,B2988))</f>
        <v>0</v>
      </c>
      <c r="L2988">
        <f>IF(A2988="","",SUMIFS(BallByBall!$V$2:$V$501,BallByBall!$B$2:$B$501,A2988,BallByBall!$P$2:$P$501,B2988))</f>
        <v>0</v>
      </c>
      <c r="M2988">
        <f>IF(A2988="","",SUMIFS(BallByBall!$W$2:$W$501,BallByBall!$B$2:$B$501,A2988,BallByBall!$P$2:$P$501,B2988))</f>
        <v>0</v>
      </c>
      <c r="N2988">
        <f>IF(A2988="","",SUMIFS(BallByBall!$X$2:$X$501,BallByBall!$B$2:$B$501,A2988,BallByBall!$P$2:$P$501,B2988))</f>
        <v>0</v>
      </c>
      <c r="O2988">
        <f>IF(A2988="","",SUMIFS(OverSummary!$G$2:$G$101,OverSummary!$A$2:$A$101,A2988,OverSummary!$D$2:$D$101,B2988))</f>
        <v>0</v>
      </c>
      <c r="P2988">
        <f>IF(A2988="","",G2988*Rules!$B$13+H2988*Rules!$B$14+I2988*Rules!$B$15)</f>
        <v>0</v>
      </c>
      <c r="Q2988">
        <f>IF(A2988="","",IF(G2988&gt;=100,Rules!$B$18,IF(G2988&gt;=50,Rules!$B$17,IF(G2988&gt;=30,Rules!$B$16,0)))+IF(AND(F2988=1,D2988&lt;&gt;"BWL",G2988=0),Rules!$B$27,0))</f>
        <v>0</v>
      </c>
      <c r="R2988">
        <f>IF(A2988="","",J2988*Rules!$B$19+O2988*Rules!$B$22)</f>
        <v>0</v>
      </c>
      <c r="S2988">
        <f>IF(A2988="","",IF(J2988&gt;=4,Rules!$B$21,IF(J2988&gt;=3,Rules!$B$20,0)))</f>
        <v>0</v>
      </c>
      <c r="T2988">
        <f>IF(A2988="","",K2988*Rules!$B$23+L2988*Rules!$B$24+M2988*Rules!$B$25+N2988*Rules!$B$26)</f>
        <v>0</v>
      </c>
      <c r="U2988">
        <f t="shared" si="46"/>
        <v>0</v>
      </c>
    </row>
    <row r="2989" spans="1:21" x14ac:dyDescent="0.2">
      <c r="A2989" t="str">
        <f>MatchSquad!A2989</f>
        <v>M060</v>
      </c>
      <c r="B2989" t="str">
        <f>MatchSquad!B2989</f>
        <v>P063</v>
      </c>
      <c r="C2989" t="str">
        <f>MatchSquad!C2989</f>
        <v>Jason Holder</v>
      </c>
      <c r="D2989" t="str">
        <f>MatchSquad!D2989</f>
        <v>AR</v>
      </c>
      <c r="E2989" t="str">
        <f>MatchSquad!E2989</f>
        <v>GT</v>
      </c>
      <c r="F2989">
        <f>MatchSquad!G2989</f>
        <v>0</v>
      </c>
      <c r="G2989">
        <f>IF(A2989="","",SUMIFS(BallByBall!$I$2:$I$501,BallByBall!$B$2:$B$501,A2989,BallByBall!$F$2:$F$501,B2989))</f>
        <v>0</v>
      </c>
      <c r="H2989">
        <f>IF(A2989="","",COUNTIFS(BallByBall!$B$2:$B$501,A2989,BallByBall!$F$2:$F$501,B2989,BallByBall!$Q$2:$Q$501,1))</f>
        <v>0</v>
      </c>
      <c r="I2989">
        <f>IF(A2989="","",COUNTIFS(BallByBall!$B$2:$B$501,A2989,BallByBall!$F$2:$F$501,B2989,BallByBall!$R$2:$R$501,1))</f>
        <v>0</v>
      </c>
      <c r="J2989">
        <f>IF(A2989="","",SUMIFS(BallByBall!$T$2:$T$501,BallByBall!$B$2:$B$501,A2989,BallByBall!$H$2:$H$501,B2989))</f>
        <v>0</v>
      </c>
      <c r="K2989">
        <f>IF(A2989="","",SUMIFS(BallByBall!$U$2:$U$501,BallByBall!$B$2:$B$501,A2989,BallByBall!$P$2:$P$501,B2989))</f>
        <v>0</v>
      </c>
      <c r="L2989">
        <f>IF(A2989="","",SUMIFS(BallByBall!$V$2:$V$501,BallByBall!$B$2:$B$501,A2989,BallByBall!$P$2:$P$501,B2989))</f>
        <v>0</v>
      </c>
      <c r="M2989">
        <f>IF(A2989="","",SUMIFS(BallByBall!$W$2:$W$501,BallByBall!$B$2:$B$501,A2989,BallByBall!$P$2:$P$501,B2989))</f>
        <v>0</v>
      </c>
      <c r="N2989">
        <f>IF(A2989="","",SUMIFS(BallByBall!$X$2:$X$501,BallByBall!$B$2:$B$501,A2989,BallByBall!$P$2:$P$501,B2989))</f>
        <v>0</v>
      </c>
      <c r="O2989">
        <f>IF(A2989="","",SUMIFS(OverSummary!$G$2:$G$101,OverSummary!$A$2:$A$101,A2989,OverSummary!$D$2:$D$101,B2989))</f>
        <v>0</v>
      </c>
      <c r="P2989">
        <f>IF(A2989="","",G2989*Rules!$B$13+H2989*Rules!$B$14+I2989*Rules!$B$15)</f>
        <v>0</v>
      </c>
      <c r="Q2989">
        <f>IF(A2989="","",IF(G2989&gt;=100,Rules!$B$18,IF(G2989&gt;=50,Rules!$B$17,IF(G2989&gt;=30,Rules!$B$16,0)))+IF(AND(F2989=1,D2989&lt;&gt;"BWL",G2989=0),Rules!$B$27,0))</f>
        <v>0</v>
      </c>
      <c r="R2989">
        <f>IF(A2989="","",J2989*Rules!$B$19+O2989*Rules!$B$22)</f>
        <v>0</v>
      </c>
      <c r="S2989">
        <f>IF(A2989="","",IF(J2989&gt;=4,Rules!$B$21,IF(J2989&gt;=3,Rules!$B$20,0)))</f>
        <v>0</v>
      </c>
      <c r="T2989">
        <f>IF(A2989="","",K2989*Rules!$B$23+L2989*Rules!$B$24+M2989*Rules!$B$25+N2989*Rules!$B$26)</f>
        <v>0</v>
      </c>
      <c r="U2989">
        <f t="shared" si="46"/>
        <v>0</v>
      </c>
    </row>
    <row r="2990" spans="1:21" x14ac:dyDescent="0.2">
      <c r="A2990" t="str">
        <f>MatchSquad!A2990</f>
        <v>M060</v>
      </c>
      <c r="B2990" t="str">
        <f>MatchSquad!B2990</f>
        <v>P064</v>
      </c>
      <c r="C2990" t="str">
        <f>MatchSquad!C2990</f>
        <v>Rahul Tewatia</v>
      </c>
      <c r="D2990" t="str">
        <f>MatchSquad!D2990</f>
        <v>AR</v>
      </c>
      <c r="E2990" t="str">
        <f>MatchSquad!E2990</f>
        <v>GT</v>
      </c>
      <c r="F2990">
        <f>MatchSquad!G2990</f>
        <v>0</v>
      </c>
      <c r="G2990">
        <f>IF(A2990="","",SUMIFS(BallByBall!$I$2:$I$501,BallByBall!$B$2:$B$501,A2990,BallByBall!$F$2:$F$501,B2990))</f>
        <v>0</v>
      </c>
      <c r="H2990">
        <f>IF(A2990="","",COUNTIFS(BallByBall!$B$2:$B$501,A2990,BallByBall!$F$2:$F$501,B2990,BallByBall!$Q$2:$Q$501,1))</f>
        <v>0</v>
      </c>
      <c r="I2990">
        <f>IF(A2990="","",COUNTIFS(BallByBall!$B$2:$B$501,A2990,BallByBall!$F$2:$F$501,B2990,BallByBall!$R$2:$R$501,1))</f>
        <v>0</v>
      </c>
      <c r="J2990">
        <f>IF(A2990="","",SUMIFS(BallByBall!$T$2:$T$501,BallByBall!$B$2:$B$501,A2990,BallByBall!$H$2:$H$501,B2990))</f>
        <v>0</v>
      </c>
      <c r="K2990">
        <f>IF(A2990="","",SUMIFS(BallByBall!$U$2:$U$501,BallByBall!$B$2:$B$501,A2990,BallByBall!$P$2:$P$501,B2990))</f>
        <v>0</v>
      </c>
      <c r="L2990">
        <f>IF(A2990="","",SUMIFS(BallByBall!$V$2:$V$501,BallByBall!$B$2:$B$501,A2990,BallByBall!$P$2:$P$501,B2990))</f>
        <v>0</v>
      </c>
      <c r="M2990">
        <f>IF(A2990="","",SUMIFS(BallByBall!$W$2:$W$501,BallByBall!$B$2:$B$501,A2990,BallByBall!$P$2:$P$501,B2990))</f>
        <v>0</v>
      </c>
      <c r="N2990">
        <f>IF(A2990="","",SUMIFS(BallByBall!$X$2:$X$501,BallByBall!$B$2:$B$501,A2990,BallByBall!$P$2:$P$501,B2990))</f>
        <v>0</v>
      </c>
      <c r="O2990">
        <f>IF(A2990="","",SUMIFS(OverSummary!$G$2:$G$101,OverSummary!$A$2:$A$101,A2990,OverSummary!$D$2:$D$101,B2990))</f>
        <v>0</v>
      </c>
      <c r="P2990">
        <f>IF(A2990="","",G2990*Rules!$B$13+H2990*Rules!$B$14+I2990*Rules!$B$15)</f>
        <v>0</v>
      </c>
      <c r="Q2990">
        <f>IF(A2990="","",IF(G2990&gt;=100,Rules!$B$18,IF(G2990&gt;=50,Rules!$B$17,IF(G2990&gt;=30,Rules!$B$16,0)))+IF(AND(F2990=1,D2990&lt;&gt;"BWL",G2990=0),Rules!$B$27,0))</f>
        <v>0</v>
      </c>
      <c r="R2990">
        <f>IF(A2990="","",J2990*Rules!$B$19+O2990*Rules!$B$22)</f>
        <v>0</v>
      </c>
      <c r="S2990">
        <f>IF(A2990="","",IF(J2990&gt;=4,Rules!$B$21,IF(J2990&gt;=3,Rules!$B$20,0)))</f>
        <v>0</v>
      </c>
      <c r="T2990">
        <f>IF(A2990="","",K2990*Rules!$B$23+L2990*Rules!$B$24+M2990*Rules!$B$25+N2990*Rules!$B$26)</f>
        <v>0</v>
      </c>
      <c r="U2990">
        <f t="shared" si="46"/>
        <v>0</v>
      </c>
    </row>
    <row r="2991" spans="1:21" x14ac:dyDescent="0.2">
      <c r="A2991" t="str">
        <f>MatchSquad!A2991</f>
        <v>M060</v>
      </c>
      <c r="B2991" t="str">
        <f>MatchSquad!B2991</f>
        <v>P065</v>
      </c>
      <c r="C2991" t="str">
        <f>MatchSquad!C2991</f>
        <v>Shahrukh Khan</v>
      </c>
      <c r="D2991" t="str">
        <f>MatchSquad!D2991</f>
        <v>AR</v>
      </c>
      <c r="E2991" t="str">
        <f>MatchSquad!E2991</f>
        <v>GT</v>
      </c>
      <c r="F2991">
        <f>MatchSquad!G2991</f>
        <v>0</v>
      </c>
      <c r="G2991">
        <f>IF(A2991="","",SUMIFS(BallByBall!$I$2:$I$501,BallByBall!$B$2:$B$501,A2991,BallByBall!$F$2:$F$501,B2991))</f>
        <v>0</v>
      </c>
      <c r="H2991">
        <f>IF(A2991="","",COUNTIFS(BallByBall!$B$2:$B$501,A2991,BallByBall!$F$2:$F$501,B2991,BallByBall!$Q$2:$Q$501,1))</f>
        <v>0</v>
      </c>
      <c r="I2991">
        <f>IF(A2991="","",COUNTIFS(BallByBall!$B$2:$B$501,A2991,BallByBall!$F$2:$F$501,B2991,BallByBall!$R$2:$R$501,1))</f>
        <v>0</v>
      </c>
      <c r="J2991">
        <f>IF(A2991="","",SUMIFS(BallByBall!$T$2:$T$501,BallByBall!$B$2:$B$501,A2991,BallByBall!$H$2:$H$501,B2991))</f>
        <v>0</v>
      </c>
      <c r="K2991">
        <f>IF(A2991="","",SUMIFS(BallByBall!$U$2:$U$501,BallByBall!$B$2:$B$501,A2991,BallByBall!$P$2:$P$501,B2991))</f>
        <v>0</v>
      </c>
      <c r="L2991">
        <f>IF(A2991="","",SUMIFS(BallByBall!$V$2:$V$501,BallByBall!$B$2:$B$501,A2991,BallByBall!$P$2:$P$501,B2991))</f>
        <v>0</v>
      </c>
      <c r="M2991">
        <f>IF(A2991="","",SUMIFS(BallByBall!$W$2:$W$501,BallByBall!$B$2:$B$501,A2991,BallByBall!$P$2:$P$501,B2991))</f>
        <v>0</v>
      </c>
      <c r="N2991">
        <f>IF(A2991="","",SUMIFS(BallByBall!$X$2:$X$501,BallByBall!$B$2:$B$501,A2991,BallByBall!$P$2:$P$501,B2991))</f>
        <v>0</v>
      </c>
      <c r="O2991">
        <f>IF(A2991="","",SUMIFS(OverSummary!$G$2:$G$101,OverSummary!$A$2:$A$101,A2991,OverSummary!$D$2:$D$101,B2991))</f>
        <v>0</v>
      </c>
      <c r="P2991">
        <f>IF(A2991="","",G2991*Rules!$B$13+H2991*Rules!$B$14+I2991*Rules!$B$15)</f>
        <v>0</v>
      </c>
      <c r="Q2991">
        <f>IF(A2991="","",IF(G2991&gt;=100,Rules!$B$18,IF(G2991&gt;=50,Rules!$B$17,IF(G2991&gt;=30,Rules!$B$16,0)))+IF(AND(F2991=1,D2991&lt;&gt;"BWL",G2991=0),Rules!$B$27,0))</f>
        <v>0</v>
      </c>
      <c r="R2991">
        <f>IF(A2991="","",J2991*Rules!$B$19+O2991*Rules!$B$22)</f>
        <v>0</v>
      </c>
      <c r="S2991">
        <f>IF(A2991="","",IF(J2991&gt;=4,Rules!$B$21,IF(J2991&gt;=3,Rules!$B$20,0)))</f>
        <v>0</v>
      </c>
      <c r="T2991">
        <f>IF(A2991="","",K2991*Rules!$B$23+L2991*Rules!$B$24+M2991*Rules!$B$25+N2991*Rules!$B$26)</f>
        <v>0</v>
      </c>
      <c r="U2991">
        <f t="shared" si="46"/>
        <v>0</v>
      </c>
    </row>
    <row r="2992" spans="1:21" x14ac:dyDescent="0.2">
      <c r="A2992" t="str">
        <f>MatchSquad!A2992</f>
        <v>M060</v>
      </c>
      <c r="B2992" t="str">
        <f>MatchSquad!B2992</f>
        <v>P066</v>
      </c>
      <c r="C2992" t="str">
        <f>MatchSquad!C2992</f>
        <v>Kagiso Rabada</v>
      </c>
      <c r="D2992" t="str">
        <f>MatchSquad!D2992</f>
        <v>BWL</v>
      </c>
      <c r="E2992" t="str">
        <f>MatchSquad!E2992</f>
        <v>GT</v>
      </c>
      <c r="F2992">
        <f>MatchSquad!G2992</f>
        <v>0</v>
      </c>
      <c r="G2992">
        <f>IF(A2992="","",SUMIFS(BallByBall!$I$2:$I$501,BallByBall!$B$2:$B$501,A2992,BallByBall!$F$2:$F$501,B2992))</f>
        <v>0</v>
      </c>
      <c r="H2992">
        <f>IF(A2992="","",COUNTIFS(BallByBall!$B$2:$B$501,A2992,BallByBall!$F$2:$F$501,B2992,BallByBall!$Q$2:$Q$501,1))</f>
        <v>0</v>
      </c>
      <c r="I2992">
        <f>IF(A2992="","",COUNTIFS(BallByBall!$B$2:$B$501,A2992,BallByBall!$F$2:$F$501,B2992,BallByBall!$R$2:$R$501,1))</f>
        <v>0</v>
      </c>
      <c r="J2992">
        <f>IF(A2992="","",SUMIFS(BallByBall!$T$2:$T$501,BallByBall!$B$2:$B$501,A2992,BallByBall!$H$2:$H$501,B2992))</f>
        <v>0</v>
      </c>
      <c r="K2992">
        <f>IF(A2992="","",SUMIFS(BallByBall!$U$2:$U$501,BallByBall!$B$2:$B$501,A2992,BallByBall!$P$2:$P$501,B2992))</f>
        <v>0</v>
      </c>
      <c r="L2992">
        <f>IF(A2992="","",SUMIFS(BallByBall!$V$2:$V$501,BallByBall!$B$2:$B$501,A2992,BallByBall!$P$2:$P$501,B2992))</f>
        <v>0</v>
      </c>
      <c r="M2992">
        <f>IF(A2992="","",SUMIFS(BallByBall!$W$2:$W$501,BallByBall!$B$2:$B$501,A2992,BallByBall!$P$2:$P$501,B2992))</f>
        <v>0</v>
      </c>
      <c r="N2992">
        <f>IF(A2992="","",SUMIFS(BallByBall!$X$2:$X$501,BallByBall!$B$2:$B$501,A2992,BallByBall!$P$2:$P$501,B2992))</f>
        <v>0</v>
      </c>
      <c r="O2992">
        <f>IF(A2992="","",SUMIFS(OverSummary!$G$2:$G$101,OverSummary!$A$2:$A$101,A2992,OverSummary!$D$2:$D$101,B2992))</f>
        <v>0</v>
      </c>
      <c r="P2992">
        <f>IF(A2992="","",G2992*Rules!$B$13+H2992*Rules!$B$14+I2992*Rules!$B$15)</f>
        <v>0</v>
      </c>
      <c r="Q2992">
        <f>IF(A2992="","",IF(G2992&gt;=100,Rules!$B$18,IF(G2992&gt;=50,Rules!$B$17,IF(G2992&gt;=30,Rules!$B$16,0)))+IF(AND(F2992=1,D2992&lt;&gt;"BWL",G2992=0),Rules!$B$27,0))</f>
        <v>0</v>
      </c>
      <c r="R2992">
        <f>IF(A2992="","",J2992*Rules!$B$19+O2992*Rules!$B$22)</f>
        <v>0</v>
      </c>
      <c r="S2992">
        <f>IF(A2992="","",IF(J2992&gt;=4,Rules!$B$21,IF(J2992&gt;=3,Rules!$B$20,0)))</f>
        <v>0</v>
      </c>
      <c r="T2992">
        <f>IF(A2992="","",K2992*Rules!$B$23+L2992*Rules!$B$24+M2992*Rules!$B$25+N2992*Rules!$B$26)</f>
        <v>0</v>
      </c>
      <c r="U2992">
        <f t="shared" si="46"/>
        <v>0</v>
      </c>
    </row>
    <row r="2993" spans="1:21" x14ac:dyDescent="0.2">
      <c r="A2993" t="str">
        <f>MatchSquad!A2993</f>
        <v>M060</v>
      </c>
      <c r="B2993" t="str">
        <f>MatchSquad!B2993</f>
        <v>P067</v>
      </c>
      <c r="C2993" t="str">
        <f>MatchSquad!C2993</f>
        <v>Mohammed Siraj</v>
      </c>
      <c r="D2993" t="str">
        <f>MatchSquad!D2993</f>
        <v>BWL</v>
      </c>
      <c r="E2993" t="str">
        <f>MatchSquad!E2993</f>
        <v>GT</v>
      </c>
      <c r="F2993">
        <f>MatchSquad!G2993</f>
        <v>0</v>
      </c>
      <c r="G2993">
        <f>IF(A2993="","",SUMIFS(BallByBall!$I$2:$I$501,BallByBall!$B$2:$B$501,A2993,BallByBall!$F$2:$F$501,B2993))</f>
        <v>0</v>
      </c>
      <c r="H2993">
        <f>IF(A2993="","",COUNTIFS(BallByBall!$B$2:$B$501,A2993,BallByBall!$F$2:$F$501,B2993,BallByBall!$Q$2:$Q$501,1))</f>
        <v>0</v>
      </c>
      <c r="I2993">
        <f>IF(A2993="","",COUNTIFS(BallByBall!$B$2:$B$501,A2993,BallByBall!$F$2:$F$501,B2993,BallByBall!$R$2:$R$501,1))</f>
        <v>0</v>
      </c>
      <c r="J2993">
        <f>IF(A2993="","",SUMIFS(BallByBall!$T$2:$T$501,BallByBall!$B$2:$B$501,A2993,BallByBall!$H$2:$H$501,B2993))</f>
        <v>0</v>
      </c>
      <c r="K2993">
        <f>IF(A2993="","",SUMIFS(BallByBall!$U$2:$U$501,BallByBall!$B$2:$B$501,A2993,BallByBall!$P$2:$P$501,B2993))</f>
        <v>0</v>
      </c>
      <c r="L2993">
        <f>IF(A2993="","",SUMIFS(BallByBall!$V$2:$V$501,BallByBall!$B$2:$B$501,A2993,BallByBall!$P$2:$P$501,B2993))</f>
        <v>0</v>
      </c>
      <c r="M2993">
        <f>IF(A2993="","",SUMIFS(BallByBall!$W$2:$W$501,BallByBall!$B$2:$B$501,A2993,BallByBall!$P$2:$P$501,B2993))</f>
        <v>0</v>
      </c>
      <c r="N2993">
        <f>IF(A2993="","",SUMIFS(BallByBall!$X$2:$X$501,BallByBall!$B$2:$B$501,A2993,BallByBall!$P$2:$P$501,B2993))</f>
        <v>0</v>
      </c>
      <c r="O2993">
        <f>IF(A2993="","",SUMIFS(OverSummary!$G$2:$G$101,OverSummary!$A$2:$A$101,A2993,OverSummary!$D$2:$D$101,B2993))</f>
        <v>0</v>
      </c>
      <c r="P2993">
        <f>IF(A2993="","",G2993*Rules!$B$13+H2993*Rules!$B$14+I2993*Rules!$B$15)</f>
        <v>0</v>
      </c>
      <c r="Q2993">
        <f>IF(A2993="","",IF(G2993&gt;=100,Rules!$B$18,IF(G2993&gt;=50,Rules!$B$17,IF(G2993&gt;=30,Rules!$B$16,0)))+IF(AND(F2993=1,D2993&lt;&gt;"BWL",G2993=0),Rules!$B$27,0))</f>
        <v>0</v>
      </c>
      <c r="R2993">
        <f>IF(A2993="","",J2993*Rules!$B$19+O2993*Rules!$B$22)</f>
        <v>0</v>
      </c>
      <c r="S2993">
        <f>IF(A2993="","",IF(J2993&gt;=4,Rules!$B$21,IF(J2993&gt;=3,Rules!$B$20,0)))</f>
        <v>0</v>
      </c>
      <c r="T2993">
        <f>IF(A2993="","",K2993*Rules!$B$23+L2993*Rules!$B$24+M2993*Rules!$B$25+N2993*Rules!$B$26)</f>
        <v>0</v>
      </c>
      <c r="U2993">
        <f t="shared" si="46"/>
        <v>0</v>
      </c>
    </row>
    <row r="2994" spans="1:21" x14ac:dyDescent="0.2">
      <c r="A2994" t="str">
        <f>MatchSquad!A2994</f>
        <v>M060</v>
      </c>
      <c r="B2994" t="str">
        <f>MatchSquad!B2994</f>
        <v>P068</v>
      </c>
      <c r="C2994" t="str">
        <f>MatchSquad!C2994</f>
        <v>Prasidh Krishna</v>
      </c>
      <c r="D2994" t="str">
        <f>MatchSquad!D2994</f>
        <v>BWL</v>
      </c>
      <c r="E2994" t="str">
        <f>MatchSquad!E2994</f>
        <v>GT</v>
      </c>
      <c r="F2994">
        <f>MatchSquad!G2994</f>
        <v>0</v>
      </c>
      <c r="G2994">
        <f>IF(A2994="","",SUMIFS(BallByBall!$I$2:$I$501,BallByBall!$B$2:$B$501,A2994,BallByBall!$F$2:$F$501,B2994))</f>
        <v>0</v>
      </c>
      <c r="H2994">
        <f>IF(A2994="","",COUNTIFS(BallByBall!$B$2:$B$501,A2994,BallByBall!$F$2:$F$501,B2994,BallByBall!$Q$2:$Q$501,1))</f>
        <v>0</v>
      </c>
      <c r="I2994">
        <f>IF(A2994="","",COUNTIFS(BallByBall!$B$2:$B$501,A2994,BallByBall!$F$2:$F$501,B2994,BallByBall!$R$2:$R$501,1))</f>
        <v>0</v>
      </c>
      <c r="J2994">
        <f>IF(A2994="","",SUMIFS(BallByBall!$T$2:$T$501,BallByBall!$B$2:$B$501,A2994,BallByBall!$H$2:$H$501,B2994))</f>
        <v>0</v>
      </c>
      <c r="K2994">
        <f>IF(A2994="","",SUMIFS(BallByBall!$U$2:$U$501,BallByBall!$B$2:$B$501,A2994,BallByBall!$P$2:$P$501,B2994))</f>
        <v>0</v>
      </c>
      <c r="L2994">
        <f>IF(A2994="","",SUMIFS(BallByBall!$V$2:$V$501,BallByBall!$B$2:$B$501,A2994,BallByBall!$P$2:$P$501,B2994))</f>
        <v>0</v>
      </c>
      <c r="M2994">
        <f>IF(A2994="","",SUMIFS(BallByBall!$W$2:$W$501,BallByBall!$B$2:$B$501,A2994,BallByBall!$P$2:$P$501,B2994))</f>
        <v>0</v>
      </c>
      <c r="N2994">
        <f>IF(A2994="","",SUMIFS(BallByBall!$X$2:$X$501,BallByBall!$B$2:$B$501,A2994,BallByBall!$P$2:$P$501,B2994))</f>
        <v>0</v>
      </c>
      <c r="O2994">
        <f>IF(A2994="","",SUMIFS(OverSummary!$G$2:$G$101,OverSummary!$A$2:$A$101,A2994,OverSummary!$D$2:$D$101,B2994))</f>
        <v>0</v>
      </c>
      <c r="P2994">
        <f>IF(A2994="","",G2994*Rules!$B$13+H2994*Rules!$B$14+I2994*Rules!$B$15)</f>
        <v>0</v>
      </c>
      <c r="Q2994">
        <f>IF(A2994="","",IF(G2994&gt;=100,Rules!$B$18,IF(G2994&gt;=50,Rules!$B$17,IF(G2994&gt;=30,Rules!$B$16,0)))+IF(AND(F2994=1,D2994&lt;&gt;"BWL",G2994=0),Rules!$B$27,0))</f>
        <v>0</v>
      </c>
      <c r="R2994">
        <f>IF(A2994="","",J2994*Rules!$B$19+O2994*Rules!$B$22)</f>
        <v>0</v>
      </c>
      <c r="S2994">
        <f>IF(A2994="","",IF(J2994&gt;=4,Rules!$B$21,IF(J2994&gt;=3,Rules!$B$20,0)))</f>
        <v>0</v>
      </c>
      <c r="T2994">
        <f>IF(A2994="","",K2994*Rules!$B$23+L2994*Rules!$B$24+M2994*Rules!$B$25+N2994*Rules!$B$26)</f>
        <v>0</v>
      </c>
      <c r="U2994">
        <f t="shared" si="46"/>
        <v>0</v>
      </c>
    </row>
    <row r="2995" spans="1:21" x14ac:dyDescent="0.2">
      <c r="A2995" t="str">
        <f>MatchSquad!A2995</f>
        <v>M060</v>
      </c>
      <c r="B2995" t="str">
        <f>MatchSquad!B2995</f>
        <v>P069</v>
      </c>
      <c r="C2995" t="str">
        <f>MatchSquad!C2995</f>
        <v>Manav Suthar</v>
      </c>
      <c r="D2995" t="str">
        <f>MatchSquad!D2995</f>
        <v>BWL</v>
      </c>
      <c r="E2995" t="str">
        <f>MatchSquad!E2995</f>
        <v>GT</v>
      </c>
      <c r="F2995">
        <f>MatchSquad!G2995</f>
        <v>0</v>
      </c>
      <c r="G2995">
        <f>IF(A2995="","",SUMIFS(BallByBall!$I$2:$I$501,BallByBall!$B$2:$B$501,A2995,BallByBall!$F$2:$F$501,B2995))</f>
        <v>0</v>
      </c>
      <c r="H2995">
        <f>IF(A2995="","",COUNTIFS(BallByBall!$B$2:$B$501,A2995,BallByBall!$F$2:$F$501,B2995,BallByBall!$Q$2:$Q$501,1))</f>
        <v>0</v>
      </c>
      <c r="I2995">
        <f>IF(A2995="","",COUNTIFS(BallByBall!$B$2:$B$501,A2995,BallByBall!$F$2:$F$501,B2995,BallByBall!$R$2:$R$501,1))</f>
        <v>0</v>
      </c>
      <c r="J2995">
        <f>IF(A2995="","",SUMIFS(BallByBall!$T$2:$T$501,BallByBall!$B$2:$B$501,A2995,BallByBall!$H$2:$H$501,B2995))</f>
        <v>0</v>
      </c>
      <c r="K2995">
        <f>IF(A2995="","",SUMIFS(BallByBall!$U$2:$U$501,BallByBall!$B$2:$B$501,A2995,BallByBall!$P$2:$P$501,B2995))</f>
        <v>0</v>
      </c>
      <c r="L2995">
        <f>IF(A2995="","",SUMIFS(BallByBall!$V$2:$V$501,BallByBall!$B$2:$B$501,A2995,BallByBall!$P$2:$P$501,B2995))</f>
        <v>0</v>
      </c>
      <c r="M2995">
        <f>IF(A2995="","",SUMIFS(BallByBall!$W$2:$W$501,BallByBall!$B$2:$B$501,A2995,BallByBall!$P$2:$P$501,B2995))</f>
        <v>0</v>
      </c>
      <c r="N2995">
        <f>IF(A2995="","",SUMIFS(BallByBall!$X$2:$X$501,BallByBall!$B$2:$B$501,A2995,BallByBall!$P$2:$P$501,B2995))</f>
        <v>0</v>
      </c>
      <c r="O2995">
        <f>IF(A2995="","",SUMIFS(OverSummary!$G$2:$G$101,OverSummary!$A$2:$A$101,A2995,OverSummary!$D$2:$D$101,B2995))</f>
        <v>0</v>
      </c>
      <c r="P2995">
        <f>IF(A2995="","",G2995*Rules!$B$13+H2995*Rules!$B$14+I2995*Rules!$B$15)</f>
        <v>0</v>
      </c>
      <c r="Q2995">
        <f>IF(A2995="","",IF(G2995&gt;=100,Rules!$B$18,IF(G2995&gt;=50,Rules!$B$17,IF(G2995&gt;=30,Rules!$B$16,0)))+IF(AND(F2995=1,D2995&lt;&gt;"BWL",G2995=0),Rules!$B$27,0))</f>
        <v>0</v>
      </c>
      <c r="R2995">
        <f>IF(A2995="","",J2995*Rules!$B$19+O2995*Rules!$B$22)</f>
        <v>0</v>
      </c>
      <c r="S2995">
        <f>IF(A2995="","",IF(J2995&gt;=4,Rules!$B$21,IF(J2995&gt;=3,Rules!$B$20,0)))</f>
        <v>0</v>
      </c>
      <c r="T2995">
        <f>IF(A2995="","",K2995*Rules!$B$23+L2995*Rules!$B$24+M2995*Rules!$B$25+N2995*Rules!$B$26)</f>
        <v>0</v>
      </c>
      <c r="U2995">
        <f t="shared" si="46"/>
        <v>0</v>
      </c>
    </row>
    <row r="2996" spans="1:21" x14ac:dyDescent="0.2">
      <c r="A2996" t="str">
        <f>MatchSquad!A2996</f>
        <v>M060</v>
      </c>
      <c r="B2996" t="str">
        <f>MatchSquad!B2996</f>
        <v>P070</v>
      </c>
      <c r="C2996" t="str">
        <f>MatchSquad!C2996</f>
        <v>Gurnoor Singh Brar</v>
      </c>
      <c r="D2996" t="str">
        <f>MatchSquad!D2996</f>
        <v>BWL</v>
      </c>
      <c r="E2996" t="str">
        <f>MatchSquad!E2996</f>
        <v>GT</v>
      </c>
      <c r="F2996">
        <f>MatchSquad!G2996</f>
        <v>0</v>
      </c>
      <c r="G2996">
        <f>IF(A2996="","",SUMIFS(BallByBall!$I$2:$I$501,BallByBall!$B$2:$B$501,A2996,BallByBall!$F$2:$F$501,B2996))</f>
        <v>0</v>
      </c>
      <c r="H2996">
        <f>IF(A2996="","",COUNTIFS(BallByBall!$B$2:$B$501,A2996,BallByBall!$F$2:$F$501,B2996,BallByBall!$Q$2:$Q$501,1))</f>
        <v>0</v>
      </c>
      <c r="I2996">
        <f>IF(A2996="","",COUNTIFS(BallByBall!$B$2:$B$501,A2996,BallByBall!$F$2:$F$501,B2996,BallByBall!$R$2:$R$501,1))</f>
        <v>0</v>
      </c>
      <c r="J2996">
        <f>IF(A2996="","",SUMIFS(BallByBall!$T$2:$T$501,BallByBall!$B$2:$B$501,A2996,BallByBall!$H$2:$H$501,B2996))</f>
        <v>0</v>
      </c>
      <c r="K2996">
        <f>IF(A2996="","",SUMIFS(BallByBall!$U$2:$U$501,BallByBall!$B$2:$B$501,A2996,BallByBall!$P$2:$P$501,B2996))</f>
        <v>0</v>
      </c>
      <c r="L2996">
        <f>IF(A2996="","",SUMIFS(BallByBall!$V$2:$V$501,BallByBall!$B$2:$B$501,A2996,BallByBall!$P$2:$P$501,B2996))</f>
        <v>0</v>
      </c>
      <c r="M2996">
        <f>IF(A2996="","",SUMIFS(BallByBall!$W$2:$W$501,BallByBall!$B$2:$B$501,A2996,BallByBall!$P$2:$P$501,B2996))</f>
        <v>0</v>
      </c>
      <c r="N2996">
        <f>IF(A2996="","",SUMIFS(BallByBall!$X$2:$X$501,BallByBall!$B$2:$B$501,A2996,BallByBall!$P$2:$P$501,B2996))</f>
        <v>0</v>
      </c>
      <c r="O2996">
        <f>IF(A2996="","",SUMIFS(OverSummary!$G$2:$G$101,OverSummary!$A$2:$A$101,A2996,OverSummary!$D$2:$D$101,B2996))</f>
        <v>0</v>
      </c>
      <c r="P2996">
        <f>IF(A2996="","",G2996*Rules!$B$13+H2996*Rules!$B$14+I2996*Rules!$B$15)</f>
        <v>0</v>
      </c>
      <c r="Q2996">
        <f>IF(A2996="","",IF(G2996&gt;=100,Rules!$B$18,IF(G2996&gt;=50,Rules!$B$17,IF(G2996&gt;=30,Rules!$B$16,0)))+IF(AND(F2996=1,D2996&lt;&gt;"BWL",G2996=0),Rules!$B$27,0))</f>
        <v>0</v>
      </c>
      <c r="R2996">
        <f>IF(A2996="","",J2996*Rules!$B$19+O2996*Rules!$B$22)</f>
        <v>0</v>
      </c>
      <c r="S2996">
        <f>IF(A2996="","",IF(J2996&gt;=4,Rules!$B$21,IF(J2996&gt;=3,Rules!$B$20,0)))</f>
        <v>0</v>
      </c>
      <c r="T2996">
        <f>IF(A2996="","",K2996*Rules!$B$23+L2996*Rules!$B$24+M2996*Rules!$B$25+N2996*Rules!$B$26)</f>
        <v>0</v>
      </c>
      <c r="U2996">
        <f t="shared" si="46"/>
        <v>0</v>
      </c>
    </row>
    <row r="2997" spans="1:21" x14ac:dyDescent="0.2">
      <c r="A2997" t="str">
        <f>MatchSquad!A2997</f>
        <v>M060</v>
      </c>
      <c r="B2997" t="str">
        <f>MatchSquad!B2997</f>
        <v>P071</v>
      </c>
      <c r="C2997" t="str">
        <f>MatchSquad!C2997</f>
        <v>Ishant Sharma</v>
      </c>
      <c r="D2997" t="str">
        <f>MatchSquad!D2997</f>
        <v>BWL</v>
      </c>
      <c r="E2997" t="str">
        <f>MatchSquad!E2997</f>
        <v>GT</v>
      </c>
      <c r="F2997">
        <f>MatchSquad!G2997</f>
        <v>0</v>
      </c>
      <c r="G2997">
        <f>IF(A2997="","",SUMIFS(BallByBall!$I$2:$I$501,BallByBall!$B$2:$B$501,A2997,BallByBall!$F$2:$F$501,B2997))</f>
        <v>0</v>
      </c>
      <c r="H2997">
        <f>IF(A2997="","",COUNTIFS(BallByBall!$B$2:$B$501,A2997,BallByBall!$F$2:$F$501,B2997,BallByBall!$Q$2:$Q$501,1))</f>
        <v>0</v>
      </c>
      <c r="I2997">
        <f>IF(A2997="","",COUNTIFS(BallByBall!$B$2:$B$501,A2997,BallByBall!$F$2:$F$501,B2997,BallByBall!$R$2:$R$501,1))</f>
        <v>0</v>
      </c>
      <c r="J2997">
        <f>IF(A2997="","",SUMIFS(BallByBall!$T$2:$T$501,BallByBall!$B$2:$B$501,A2997,BallByBall!$H$2:$H$501,B2997))</f>
        <v>0</v>
      </c>
      <c r="K2997">
        <f>IF(A2997="","",SUMIFS(BallByBall!$U$2:$U$501,BallByBall!$B$2:$B$501,A2997,BallByBall!$P$2:$P$501,B2997))</f>
        <v>0</v>
      </c>
      <c r="L2997">
        <f>IF(A2997="","",SUMIFS(BallByBall!$V$2:$V$501,BallByBall!$B$2:$B$501,A2997,BallByBall!$P$2:$P$501,B2997))</f>
        <v>0</v>
      </c>
      <c r="M2997">
        <f>IF(A2997="","",SUMIFS(BallByBall!$W$2:$W$501,BallByBall!$B$2:$B$501,A2997,BallByBall!$P$2:$P$501,B2997))</f>
        <v>0</v>
      </c>
      <c r="N2997">
        <f>IF(A2997="","",SUMIFS(BallByBall!$X$2:$X$501,BallByBall!$B$2:$B$501,A2997,BallByBall!$P$2:$P$501,B2997))</f>
        <v>0</v>
      </c>
      <c r="O2997">
        <f>IF(A2997="","",SUMIFS(OverSummary!$G$2:$G$101,OverSummary!$A$2:$A$101,A2997,OverSummary!$D$2:$D$101,B2997))</f>
        <v>0</v>
      </c>
      <c r="P2997">
        <f>IF(A2997="","",G2997*Rules!$B$13+H2997*Rules!$B$14+I2997*Rules!$B$15)</f>
        <v>0</v>
      </c>
      <c r="Q2997">
        <f>IF(A2997="","",IF(G2997&gt;=100,Rules!$B$18,IF(G2997&gt;=50,Rules!$B$17,IF(G2997&gt;=30,Rules!$B$16,0)))+IF(AND(F2997=1,D2997&lt;&gt;"BWL",G2997=0),Rules!$B$27,0))</f>
        <v>0</v>
      </c>
      <c r="R2997">
        <f>IF(A2997="","",J2997*Rules!$B$19+O2997*Rules!$B$22)</f>
        <v>0</v>
      </c>
      <c r="S2997">
        <f>IF(A2997="","",IF(J2997&gt;=4,Rules!$B$21,IF(J2997&gt;=3,Rules!$B$20,0)))</f>
        <v>0</v>
      </c>
      <c r="T2997">
        <f>IF(A2997="","",K2997*Rules!$B$23+L2997*Rules!$B$24+M2997*Rules!$B$25+N2997*Rules!$B$26)</f>
        <v>0</v>
      </c>
      <c r="U2997">
        <f t="shared" si="46"/>
        <v>0</v>
      </c>
    </row>
    <row r="2998" spans="1:21" x14ac:dyDescent="0.2">
      <c r="A2998" t="str">
        <f>MatchSquad!A2998</f>
        <v>M060</v>
      </c>
      <c r="B2998" t="str">
        <f>MatchSquad!B2998</f>
        <v>P072</v>
      </c>
      <c r="C2998" t="str">
        <f>MatchSquad!C2998</f>
        <v>Ashok Sharma</v>
      </c>
      <c r="D2998" t="str">
        <f>MatchSquad!D2998</f>
        <v>BWL</v>
      </c>
      <c r="E2998" t="str">
        <f>MatchSquad!E2998</f>
        <v>GT</v>
      </c>
      <c r="F2998">
        <f>MatchSquad!G2998</f>
        <v>0</v>
      </c>
      <c r="G2998">
        <f>IF(A2998="","",SUMIFS(BallByBall!$I$2:$I$501,BallByBall!$B$2:$B$501,A2998,BallByBall!$F$2:$F$501,B2998))</f>
        <v>0</v>
      </c>
      <c r="H2998">
        <f>IF(A2998="","",COUNTIFS(BallByBall!$B$2:$B$501,A2998,BallByBall!$F$2:$F$501,B2998,BallByBall!$Q$2:$Q$501,1))</f>
        <v>0</v>
      </c>
      <c r="I2998">
        <f>IF(A2998="","",COUNTIFS(BallByBall!$B$2:$B$501,A2998,BallByBall!$F$2:$F$501,B2998,BallByBall!$R$2:$R$501,1))</f>
        <v>0</v>
      </c>
      <c r="J2998">
        <f>IF(A2998="","",SUMIFS(BallByBall!$T$2:$T$501,BallByBall!$B$2:$B$501,A2998,BallByBall!$H$2:$H$501,B2998))</f>
        <v>0</v>
      </c>
      <c r="K2998">
        <f>IF(A2998="","",SUMIFS(BallByBall!$U$2:$U$501,BallByBall!$B$2:$B$501,A2998,BallByBall!$P$2:$P$501,B2998))</f>
        <v>0</v>
      </c>
      <c r="L2998">
        <f>IF(A2998="","",SUMIFS(BallByBall!$V$2:$V$501,BallByBall!$B$2:$B$501,A2998,BallByBall!$P$2:$P$501,B2998))</f>
        <v>0</v>
      </c>
      <c r="M2998">
        <f>IF(A2998="","",SUMIFS(BallByBall!$W$2:$W$501,BallByBall!$B$2:$B$501,A2998,BallByBall!$P$2:$P$501,B2998))</f>
        <v>0</v>
      </c>
      <c r="N2998">
        <f>IF(A2998="","",SUMIFS(BallByBall!$X$2:$X$501,BallByBall!$B$2:$B$501,A2998,BallByBall!$P$2:$P$501,B2998))</f>
        <v>0</v>
      </c>
      <c r="O2998">
        <f>IF(A2998="","",SUMIFS(OverSummary!$G$2:$G$101,OverSummary!$A$2:$A$101,A2998,OverSummary!$D$2:$D$101,B2998))</f>
        <v>0</v>
      </c>
      <c r="P2998">
        <f>IF(A2998="","",G2998*Rules!$B$13+H2998*Rules!$B$14+I2998*Rules!$B$15)</f>
        <v>0</v>
      </c>
      <c r="Q2998">
        <f>IF(A2998="","",IF(G2998&gt;=100,Rules!$B$18,IF(G2998&gt;=50,Rules!$B$17,IF(G2998&gt;=30,Rules!$B$16,0)))+IF(AND(F2998=1,D2998&lt;&gt;"BWL",G2998=0),Rules!$B$27,0))</f>
        <v>0</v>
      </c>
      <c r="R2998">
        <f>IF(A2998="","",J2998*Rules!$B$19+O2998*Rules!$B$22)</f>
        <v>0</v>
      </c>
      <c r="S2998">
        <f>IF(A2998="","",IF(J2998&gt;=4,Rules!$B$21,IF(J2998&gt;=3,Rules!$B$20,0)))</f>
        <v>0</v>
      </c>
      <c r="T2998">
        <f>IF(A2998="","",K2998*Rules!$B$23+L2998*Rules!$B$24+M2998*Rules!$B$25+N2998*Rules!$B$26)</f>
        <v>0</v>
      </c>
      <c r="U2998">
        <f t="shared" si="46"/>
        <v>0</v>
      </c>
    </row>
    <row r="2999" spans="1:21" x14ac:dyDescent="0.2">
      <c r="A2999" t="str">
        <f>MatchSquad!A2999</f>
        <v>M060</v>
      </c>
      <c r="B2999" t="str">
        <f>MatchSquad!B2999</f>
        <v>P073</v>
      </c>
      <c r="C2999" t="str">
        <f>MatchSquad!C2999</f>
        <v>Luke Wood</v>
      </c>
      <c r="D2999" t="str">
        <f>MatchSquad!D2999</f>
        <v>BWL</v>
      </c>
      <c r="E2999" t="str">
        <f>MatchSquad!E2999</f>
        <v>GT</v>
      </c>
      <c r="F2999">
        <f>MatchSquad!G2999</f>
        <v>0</v>
      </c>
      <c r="G2999">
        <f>IF(A2999="","",SUMIFS(BallByBall!$I$2:$I$501,BallByBall!$B$2:$B$501,A2999,BallByBall!$F$2:$F$501,B2999))</f>
        <v>0</v>
      </c>
      <c r="H2999">
        <f>IF(A2999="","",COUNTIFS(BallByBall!$B$2:$B$501,A2999,BallByBall!$F$2:$F$501,B2999,BallByBall!$Q$2:$Q$501,1))</f>
        <v>0</v>
      </c>
      <c r="I2999">
        <f>IF(A2999="","",COUNTIFS(BallByBall!$B$2:$B$501,A2999,BallByBall!$F$2:$F$501,B2999,BallByBall!$R$2:$R$501,1))</f>
        <v>0</v>
      </c>
      <c r="J2999">
        <f>IF(A2999="","",SUMIFS(BallByBall!$T$2:$T$501,BallByBall!$B$2:$B$501,A2999,BallByBall!$H$2:$H$501,B2999))</f>
        <v>0</v>
      </c>
      <c r="K2999">
        <f>IF(A2999="","",SUMIFS(BallByBall!$U$2:$U$501,BallByBall!$B$2:$B$501,A2999,BallByBall!$P$2:$P$501,B2999))</f>
        <v>0</v>
      </c>
      <c r="L2999">
        <f>IF(A2999="","",SUMIFS(BallByBall!$V$2:$V$501,BallByBall!$B$2:$B$501,A2999,BallByBall!$P$2:$P$501,B2999))</f>
        <v>0</v>
      </c>
      <c r="M2999">
        <f>IF(A2999="","",SUMIFS(BallByBall!$W$2:$W$501,BallByBall!$B$2:$B$501,A2999,BallByBall!$P$2:$P$501,B2999))</f>
        <v>0</v>
      </c>
      <c r="N2999">
        <f>IF(A2999="","",SUMIFS(BallByBall!$X$2:$X$501,BallByBall!$B$2:$B$501,A2999,BallByBall!$P$2:$P$501,B2999))</f>
        <v>0</v>
      </c>
      <c r="O2999">
        <f>IF(A2999="","",SUMIFS(OverSummary!$G$2:$G$101,OverSummary!$A$2:$A$101,A2999,OverSummary!$D$2:$D$101,B2999))</f>
        <v>0</v>
      </c>
      <c r="P2999">
        <f>IF(A2999="","",G2999*Rules!$B$13+H2999*Rules!$B$14+I2999*Rules!$B$15)</f>
        <v>0</v>
      </c>
      <c r="Q2999">
        <f>IF(A2999="","",IF(G2999&gt;=100,Rules!$B$18,IF(G2999&gt;=50,Rules!$B$17,IF(G2999&gt;=30,Rules!$B$16,0)))+IF(AND(F2999=1,D2999&lt;&gt;"BWL",G2999=0),Rules!$B$27,0))</f>
        <v>0</v>
      </c>
      <c r="R2999">
        <f>IF(A2999="","",J2999*Rules!$B$19+O2999*Rules!$B$22)</f>
        <v>0</v>
      </c>
      <c r="S2999">
        <f>IF(A2999="","",IF(J2999&gt;=4,Rules!$B$21,IF(J2999&gt;=3,Rules!$B$20,0)))</f>
        <v>0</v>
      </c>
      <c r="T2999">
        <f>IF(A2999="","",K2999*Rules!$B$23+L2999*Rules!$B$24+M2999*Rules!$B$25+N2999*Rules!$B$26)</f>
        <v>0</v>
      </c>
      <c r="U2999">
        <f t="shared" si="46"/>
        <v>0</v>
      </c>
    </row>
    <row r="3000" spans="1:21" x14ac:dyDescent="0.2">
      <c r="A3000" t="str">
        <f>MatchSquad!A3000</f>
        <v>M060</v>
      </c>
      <c r="B3000" t="str">
        <f>MatchSquad!B3000</f>
        <v>P074</v>
      </c>
      <c r="C3000" t="str">
        <f>MatchSquad!C3000</f>
        <v>Kulwant Khejroliya</v>
      </c>
      <c r="D3000" t="str">
        <f>MatchSquad!D3000</f>
        <v>BWL</v>
      </c>
      <c r="E3000" t="str">
        <f>MatchSquad!E3000</f>
        <v>GT</v>
      </c>
      <c r="F3000">
        <f>MatchSquad!G3000</f>
        <v>0</v>
      </c>
      <c r="G3000">
        <f>IF(A3000="","",SUMIFS(BallByBall!$I$2:$I$501,BallByBall!$B$2:$B$501,A3000,BallByBall!$F$2:$F$501,B3000))</f>
        <v>0</v>
      </c>
      <c r="H3000">
        <f>IF(A3000="","",COUNTIFS(BallByBall!$B$2:$B$501,A3000,BallByBall!$F$2:$F$501,B3000,BallByBall!$Q$2:$Q$501,1))</f>
        <v>0</v>
      </c>
      <c r="I3000">
        <f>IF(A3000="","",COUNTIFS(BallByBall!$B$2:$B$501,A3000,BallByBall!$F$2:$F$501,B3000,BallByBall!$R$2:$R$501,1))</f>
        <v>0</v>
      </c>
      <c r="J3000">
        <f>IF(A3000="","",SUMIFS(BallByBall!$T$2:$T$501,BallByBall!$B$2:$B$501,A3000,BallByBall!$H$2:$H$501,B3000))</f>
        <v>0</v>
      </c>
      <c r="K3000">
        <f>IF(A3000="","",SUMIFS(BallByBall!$U$2:$U$501,BallByBall!$B$2:$B$501,A3000,BallByBall!$P$2:$P$501,B3000))</f>
        <v>0</v>
      </c>
      <c r="L3000">
        <f>IF(A3000="","",SUMIFS(BallByBall!$V$2:$V$501,BallByBall!$B$2:$B$501,A3000,BallByBall!$P$2:$P$501,B3000))</f>
        <v>0</v>
      </c>
      <c r="M3000">
        <f>IF(A3000="","",SUMIFS(BallByBall!$W$2:$W$501,BallByBall!$B$2:$B$501,A3000,BallByBall!$P$2:$P$501,B3000))</f>
        <v>0</v>
      </c>
      <c r="N3000">
        <f>IF(A3000="","",SUMIFS(BallByBall!$X$2:$X$501,BallByBall!$B$2:$B$501,A3000,BallByBall!$P$2:$P$501,B3000))</f>
        <v>0</v>
      </c>
      <c r="O3000">
        <f>IF(A3000="","",SUMIFS(OverSummary!$G$2:$G$101,OverSummary!$A$2:$A$101,A3000,OverSummary!$D$2:$D$101,B3000))</f>
        <v>0</v>
      </c>
      <c r="P3000">
        <f>IF(A3000="","",G3000*Rules!$B$13+H3000*Rules!$B$14+I3000*Rules!$B$15)</f>
        <v>0</v>
      </c>
      <c r="Q3000">
        <f>IF(A3000="","",IF(G3000&gt;=100,Rules!$B$18,IF(G3000&gt;=50,Rules!$B$17,IF(G3000&gt;=30,Rules!$B$16,0)))+IF(AND(F3000=1,D3000&lt;&gt;"BWL",G3000=0),Rules!$B$27,0))</f>
        <v>0</v>
      </c>
      <c r="R3000">
        <f>IF(A3000="","",J3000*Rules!$B$19+O3000*Rules!$B$22)</f>
        <v>0</v>
      </c>
      <c r="S3000">
        <f>IF(A3000="","",IF(J3000&gt;=4,Rules!$B$21,IF(J3000&gt;=3,Rules!$B$20,0)))</f>
        <v>0</v>
      </c>
      <c r="T3000">
        <f>IF(A3000="","",K3000*Rules!$B$23+L3000*Rules!$B$24+M3000*Rules!$B$25+N3000*Rules!$B$26)</f>
        <v>0</v>
      </c>
      <c r="U3000">
        <f t="shared" si="46"/>
        <v>0</v>
      </c>
    </row>
    <row r="3001" spans="1:21" x14ac:dyDescent="0.2">
      <c r="A3001" t="str">
        <f>MatchSquad!A3001</f>
        <v>M060</v>
      </c>
      <c r="B3001" t="str">
        <f>MatchSquad!B3001</f>
        <v>P075</v>
      </c>
      <c r="C3001" t="str">
        <f>MatchSquad!C3001</f>
        <v>Rashid Khan</v>
      </c>
      <c r="D3001" t="str">
        <f>MatchSquad!D3001</f>
        <v>BWL</v>
      </c>
      <c r="E3001" t="str">
        <f>MatchSquad!E3001</f>
        <v>GT</v>
      </c>
      <c r="F3001">
        <f>MatchSquad!G3001</f>
        <v>0</v>
      </c>
      <c r="G3001">
        <f>IF(A3001="","",SUMIFS(BallByBall!$I$2:$I$501,BallByBall!$B$2:$B$501,A3001,BallByBall!$F$2:$F$501,B3001))</f>
        <v>0</v>
      </c>
      <c r="H3001">
        <f>IF(A3001="","",COUNTIFS(BallByBall!$B$2:$B$501,A3001,BallByBall!$F$2:$F$501,B3001,BallByBall!$Q$2:$Q$501,1))</f>
        <v>0</v>
      </c>
      <c r="I3001">
        <f>IF(A3001="","",COUNTIFS(BallByBall!$B$2:$B$501,A3001,BallByBall!$F$2:$F$501,B3001,BallByBall!$R$2:$R$501,1))</f>
        <v>0</v>
      </c>
      <c r="J3001">
        <f>IF(A3001="","",SUMIFS(BallByBall!$T$2:$T$501,BallByBall!$B$2:$B$501,A3001,BallByBall!$H$2:$H$501,B3001))</f>
        <v>0</v>
      </c>
      <c r="K3001">
        <f>IF(A3001="","",SUMIFS(BallByBall!$U$2:$U$501,BallByBall!$B$2:$B$501,A3001,BallByBall!$P$2:$P$501,B3001))</f>
        <v>0</v>
      </c>
      <c r="L3001">
        <f>IF(A3001="","",SUMIFS(BallByBall!$V$2:$V$501,BallByBall!$B$2:$B$501,A3001,BallByBall!$P$2:$P$501,B3001))</f>
        <v>0</v>
      </c>
      <c r="M3001">
        <f>IF(A3001="","",SUMIFS(BallByBall!$W$2:$W$501,BallByBall!$B$2:$B$501,A3001,BallByBall!$P$2:$P$501,B3001))</f>
        <v>0</v>
      </c>
      <c r="N3001">
        <f>IF(A3001="","",SUMIFS(BallByBall!$X$2:$X$501,BallByBall!$B$2:$B$501,A3001,BallByBall!$P$2:$P$501,B3001))</f>
        <v>0</v>
      </c>
      <c r="O3001">
        <f>IF(A3001="","",SUMIFS(OverSummary!$G$2:$G$101,OverSummary!$A$2:$A$101,A3001,OverSummary!$D$2:$D$101,B3001))</f>
        <v>0</v>
      </c>
      <c r="P3001">
        <f>IF(A3001="","",G3001*Rules!$B$13+H3001*Rules!$B$14+I3001*Rules!$B$15)</f>
        <v>0</v>
      </c>
      <c r="Q3001">
        <f>IF(A3001="","",IF(G3001&gt;=100,Rules!$B$18,IF(G3001&gt;=50,Rules!$B$17,IF(G3001&gt;=30,Rules!$B$16,0)))+IF(AND(F3001=1,D3001&lt;&gt;"BWL",G3001=0),Rules!$B$27,0))</f>
        <v>0</v>
      </c>
      <c r="R3001">
        <f>IF(A3001="","",J3001*Rules!$B$19+O3001*Rules!$B$22)</f>
        <v>0</v>
      </c>
      <c r="S3001">
        <f>IF(A3001="","",IF(J3001&gt;=4,Rules!$B$21,IF(J3001&gt;=3,Rules!$B$20,0)))</f>
        <v>0</v>
      </c>
      <c r="T3001">
        <f>IF(A3001="","",K3001*Rules!$B$23+L3001*Rules!$B$24+M3001*Rules!$B$25+N3001*Rules!$B$26)</f>
        <v>0</v>
      </c>
      <c r="U3001">
        <f t="shared" si="46"/>
        <v>0</v>
      </c>
    </row>
    <row r="3002" spans="1:21" x14ac:dyDescent="0.2">
      <c r="A3002" t="str">
        <f>MatchSquad!A3002</f>
        <v>M061</v>
      </c>
      <c r="B3002" t="str">
        <f>MatchSquad!B3002</f>
        <v>P151</v>
      </c>
      <c r="C3002" t="str">
        <f>MatchSquad!C3002</f>
        <v>Shreyas Iyer</v>
      </c>
      <c r="D3002" t="str">
        <f>MatchSquad!D3002</f>
        <v>BAT</v>
      </c>
      <c r="E3002" t="str">
        <f>MatchSquad!E3002</f>
        <v>PBKS</v>
      </c>
      <c r="F3002">
        <f>MatchSquad!G3002</f>
        <v>0</v>
      </c>
      <c r="G3002">
        <f>IF(A3002="","",SUMIFS(BallByBall!$I$2:$I$501,BallByBall!$B$2:$B$501,A3002,BallByBall!$F$2:$F$501,B3002))</f>
        <v>0</v>
      </c>
      <c r="H3002">
        <f>IF(A3002="","",COUNTIFS(BallByBall!$B$2:$B$501,A3002,BallByBall!$F$2:$F$501,B3002,BallByBall!$Q$2:$Q$501,1))</f>
        <v>0</v>
      </c>
      <c r="I3002">
        <f>IF(A3002="","",COUNTIFS(BallByBall!$B$2:$B$501,A3002,BallByBall!$F$2:$F$501,B3002,BallByBall!$R$2:$R$501,1))</f>
        <v>0</v>
      </c>
      <c r="J3002">
        <f>IF(A3002="","",SUMIFS(BallByBall!$T$2:$T$501,BallByBall!$B$2:$B$501,A3002,BallByBall!$H$2:$H$501,B3002))</f>
        <v>0</v>
      </c>
      <c r="K3002">
        <f>IF(A3002="","",SUMIFS(BallByBall!$U$2:$U$501,BallByBall!$B$2:$B$501,A3002,BallByBall!$P$2:$P$501,B3002))</f>
        <v>0</v>
      </c>
      <c r="L3002">
        <f>IF(A3002="","",SUMIFS(BallByBall!$V$2:$V$501,BallByBall!$B$2:$B$501,A3002,BallByBall!$P$2:$P$501,B3002))</f>
        <v>0</v>
      </c>
      <c r="M3002">
        <f>IF(A3002="","",SUMIFS(BallByBall!$W$2:$W$501,BallByBall!$B$2:$B$501,A3002,BallByBall!$P$2:$P$501,B3002))</f>
        <v>0</v>
      </c>
      <c r="N3002">
        <f>IF(A3002="","",SUMIFS(BallByBall!$X$2:$X$501,BallByBall!$B$2:$B$501,A3002,BallByBall!$P$2:$P$501,B3002))</f>
        <v>0</v>
      </c>
      <c r="O3002">
        <f>IF(A3002="","",SUMIFS(OverSummary!$G$2:$G$101,OverSummary!$A$2:$A$101,A3002,OverSummary!$D$2:$D$101,B3002))</f>
        <v>0</v>
      </c>
      <c r="P3002">
        <f>IF(A3002="","",G3002*Rules!$B$13+H3002*Rules!$B$14+I3002*Rules!$B$15)</f>
        <v>0</v>
      </c>
      <c r="Q3002">
        <f>IF(A3002="","",IF(G3002&gt;=100,Rules!$B$18,IF(G3002&gt;=50,Rules!$B$17,IF(G3002&gt;=30,Rules!$B$16,0)))+IF(AND(F3002=1,D3002&lt;&gt;"BWL",G3002=0),Rules!$B$27,0))</f>
        <v>0</v>
      </c>
      <c r="R3002">
        <f>IF(A3002="","",J3002*Rules!$B$19+O3002*Rules!$B$22)</f>
        <v>0</v>
      </c>
      <c r="S3002">
        <f>IF(A3002="","",IF(J3002&gt;=4,Rules!$B$21,IF(J3002&gt;=3,Rules!$B$20,0)))</f>
        <v>0</v>
      </c>
      <c r="T3002">
        <f>IF(A3002="","",K3002*Rules!$B$23+L3002*Rules!$B$24+M3002*Rules!$B$25+N3002*Rules!$B$26)</f>
        <v>0</v>
      </c>
      <c r="U3002">
        <f t="shared" si="46"/>
        <v>0</v>
      </c>
    </row>
    <row r="3003" spans="1:21" x14ac:dyDescent="0.2">
      <c r="A3003" t="str">
        <f>MatchSquad!A3003</f>
        <v>M061</v>
      </c>
      <c r="B3003" t="str">
        <f>MatchSquad!B3003</f>
        <v>P152</v>
      </c>
      <c r="C3003" t="str">
        <f>MatchSquad!C3003</f>
        <v>Nehal Wadhera</v>
      </c>
      <c r="D3003" t="str">
        <f>MatchSquad!D3003</f>
        <v>BAT</v>
      </c>
      <c r="E3003" t="str">
        <f>MatchSquad!E3003</f>
        <v>PBKS</v>
      </c>
      <c r="F3003">
        <f>MatchSquad!G3003</f>
        <v>0</v>
      </c>
      <c r="G3003">
        <f>IF(A3003="","",SUMIFS(BallByBall!$I$2:$I$501,BallByBall!$B$2:$B$501,A3003,BallByBall!$F$2:$F$501,B3003))</f>
        <v>0</v>
      </c>
      <c r="H3003">
        <f>IF(A3003="","",COUNTIFS(BallByBall!$B$2:$B$501,A3003,BallByBall!$F$2:$F$501,B3003,BallByBall!$Q$2:$Q$501,1))</f>
        <v>0</v>
      </c>
      <c r="I3003">
        <f>IF(A3003="","",COUNTIFS(BallByBall!$B$2:$B$501,A3003,BallByBall!$F$2:$F$501,B3003,BallByBall!$R$2:$R$501,1))</f>
        <v>0</v>
      </c>
      <c r="J3003">
        <f>IF(A3003="","",SUMIFS(BallByBall!$T$2:$T$501,BallByBall!$B$2:$B$501,A3003,BallByBall!$H$2:$H$501,B3003))</f>
        <v>0</v>
      </c>
      <c r="K3003">
        <f>IF(A3003="","",SUMIFS(BallByBall!$U$2:$U$501,BallByBall!$B$2:$B$501,A3003,BallByBall!$P$2:$P$501,B3003))</f>
        <v>0</v>
      </c>
      <c r="L3003">
        <f>IF(A3003="","",SUMIFS(BallByBall!$V$2:$V$501,BallByBall!$B$2:$B$501,A3003,BallByBall!$P$2:$P$501,B3003))</f>
        <v>0</v>
      </c>
      <c r="M3003">
        <f>IF(A3003="","",SUMIFS(BallByBall!$W$2:$W$501,BallByBall!$B$2:$B$501,A3003,BallByBall!$P$2:$P$501,B3003))</f>
        <v>0</v>
      </c>
      <c r="N3003">
        <f>IF(A3003="","",SUMIFS(BallByBall!$X$2:$X$501,BallByBall!$B$2:$B$501,A3003,BallByBall!$P$2:$P$501,B3003))</f>
        <v>0</v>
      </c>
      <c r="O3003">
        <f>IF(A3003="","",SUMIFS(OverSummary!$G$2:$G$101,OverSummary!$A$2:$A$101,A3003,OverSummary!$D$2:$D$101,B3003))</f>
        <v>0</v>
      </c>
      <c r="P3003">
        <f>IF(A3003="","",G3003*Rules!$B$13+H3003*Rules!$B$14+I3003*Rules!$B$15)</f>
        <v>0</v>
      </c>
      <c r="Q3003">
        <f>IF(A3003="","",IF(G3003&gt;=100,Rules!$B$18,IF(G3003&gt;=50,Rules!$B$17,IF(G3003&gt;=30,Rules!$B$16,0)))+IF(AND(F3003=1,D3003&lt;&gt;"BWL",G3003=0),Rules!$B$27,0))</f>
        <v>0</v>
      </c>
      <c r="R3003">
        <f>IF(A3003="","",J3003*Rules!$B$19+O3003*Rules!$B$22)</f>
        <v>0</v>
      </c>
      <c r="S3003">
        <f>IF(A3003="","",IF(J3003&gt;=4,Rules!$B$21,IF(J3003&gt;=3,Rules!$B$20,0)))</f>
        <v>0</v>
      </c>
      <c r="T3003">
        <f>IF(A3003="","",K3003*Rules!$B$23+L3003*Rules!$B$24+M3003*Rules!$B$25+N3003*Rules!$B$26)</f>
        <v>0</v>
      </c>
      <c r="U3003">
        <f t="shared" si="46"/>
        <v>0</v>
      </c>
    </row>
    <row r="3004" spans="1:21" x14ac:dyDescent="0.2">
      <c r="A3004" t="str">
        <f>MatchSquad!A3004</f>
        <v>M061</v>
      </c>
      <c r="B3004" t="str">
        <f>MatchSquad!B3004</f>
        <v>P153</v>
      </c>
      <c r="C3004" t="str">
        <f>MatchSquad!C3004</f>
        <v>Vishnu Vinod</v>
      </c>
      <c r="D3004" t="str">
        <f>MatchSquad!D3004</f>
        <v>WK</v>
      </c>
      <c r="E3004" t="str">
        <f>MatchSquad!E3004</f>
        <v>PBKS</v>
      </c>
      <c r="F3004">
        <f>MatchSquad!G3004</f>
        <v>0</v>
      </c>
      <c r="G3004">
        <f>IF(A3004="","",SUMIFS(BallByBall!$I$2:$I$501,BallByBall!$B$2:$B$501,A3004,BallByBall!$F$2:$F$501,B3004))</f>
        <v>0</v>
      </c>
      <c r="H3004">
        <f>IF(A3004="","",COUNTIFS(BallByBall!$B$2:$B$501,A3004,BallByBall!$F$2:$F$501,B3004,BallByBall!$Q$2:$Q$501,1))</f>
        <v>0</v>
      </c>
      <c r="I3004">
        <f>IF(A3004="","",COUNTIFS(BallByBall!$B$2:$B$501,A3004,BallByBall!$F$2:$F$501,B3004,BallByBall!$R$2:$R$501,1))</f>
        <v>0</v>
      </c>
      <c r="J3004">
        <f>IF(A3004="","",SUMIFS(BallByBall!$T$2:$T$501,BallByBall!$B$2:$B$501,A3004,BallByBall!$H$2:$H$501,B3004))</f>
        <v>0</v>
      </c>
      <c r="K3004">
        <f>IF(A3004="","",SUMIFS(BallByBall!$U$2:$U$501,BallByBall!$B$2:$B$501,A3004,BallByBall!$P$2:$P$501,B3004))</f>
        <v>0</v>
      </c>
      <c r="L3004">
        <f>IF(A3004="","",SUMIFS(BallByBall!$V$2:$V$501,BallByBall!$B$2:$B$501,A3004,BallByBall!$P$2:$P$501,B3004))</f>
        <v>0</v>
      </c>
      <c r="M3004">
        <f>IF(A3004="","",SUMIFS(BallByBall!$W$2:$W$501,BallByBall!$B$2:$B$501,A3004,BallByBall!$P$2:$P$501,B3004))</f>
        <v>0</v>
      </c>
      <c r="N3004">
        <f>IF(A3004="","",SUMIFS(BallByBall!$X$2:$X$501,BallByBall!$B$2:$B$501,A3004,BallByBall!$P$2:$P$501,B3004))</f>
        <v>0</v>
      </c>
      <c r="O3004">
        <f>IF(A3004="","",SUMIFS(OverSummary!$G$2:$G$101,OverSummary!$A$2:$A$101,A3004,OverSummary!$D$2:$D$101,B3004))</f>
        <v>0</v>
      </c>
      <c r="P3004">
        <f>IF(A3004="","",G3004*Rules!$B$13+H3004*Rules!$B$14+I3004*Rules!$B$15)</f>
        <v>0</v>
      </c>
      <c r="Q3004">
        <f>IF(A3004="","",IF(G3004&gt;=100,Rules!$B$18,IF(G3004&gt;=50,Rules!$B$17,IF(G3004&gt;=30,Rules!$B$16,0)))+IF(AND(F3004=1,D3004&lt;&gt;"BWL",G3004=0),Rules!$B$27,0))</f>
        <v>0</v>
      </c>
      <c r="R3004">
        <f>IF(A3004="","",J3004*Rules!$B$19+O3004*Rules!$B$22)</f>
        <v>0</v>
      </c>
      <c r="S3004">
        <f>IF(A3004="","",IF(J3004&gt;=4,Rules!$B$21,IF(J3004&gt;=3,Rules!$B$20,0)))</f>
        <v>0</v>
      </c>
      <c r="T3004">
        <f>IF(A3004="","",K3004*Rules!$B$23+L3004*Rules!$B$24+M3004*Rules!$B$25+N3004*Rules!$B$26)</f>
        <v>0</v>
      </c>
      <c r="U3004">
        <f t="shared" si="46"/>
        <v>0</v>
      </c>
    </row>
    <row r="3005" spans="1:21" x14ac:dyDescent="0.2">
      <c r="A3005" t="str">
        <f>MatchSquad!A3005</f>
        <v>M061</v>
      </c>
      <c r="B3005" t="str">
        <f>MatchSquad!B3005</f>
        <v>P154</v>
      </c>
      <c r="C3005" t="str">
        <f>MatchSquad!C3005</f>
        <v>Harnoor Pannu</v>
      </c>
      <c r="D3005" t="str">
        <f>MatchSquad!D3005</f>
        <v>BAT</v>
      </c>
      <c r="E3005" t="str">
        <f>MatchSquad!E3005</f>
        <v>PBKS</v>
      </c>
      <c r="F3005">
        <f>MatchSquad!G3005</f>
        <v>0</v>
      </c>
      <c r="G3005">
        <f>IF(A3005="","",SUMIFS(BallByBall!$I$2:$I$501,BallByBall!$B$2:$B$501,A3005,BallByBall!$F$2:$F$501,B3005))</f>
        <v>0</v>
      </c>
      <c r="H3005">
        <f>IF(A3005="","",COUNTIFS(BallByBall!$B$2:$B$501,A3005,BallByBall!$F$2:$F$501,B3005,BallByBall!$Q$2:$Q$501,1))</f>
        <v>0</v>
      </c>
      <c r="I3005">
        <f>IF(A3005="","",COUNTIFS(BallByBall!$B$2:$B$501,A3005,BallByBall!$F$2:$F$501,B3005,BallByBall!$R$2:$R$501,1))</f>
        <v>0</v>
      </c>
      <c r="J3005">
        <f>IF(A3005="","",SUMIFS(BallByBall!$T$2:$T$501,BallByBall!$B$2:$B$501,A3005,BallByBall!$H$2:$H$501,B3005))</f>
        <v>0</v>
      </c>
      <c r="K3005">
        <f>IF(A3005="","",SUMIFS(BallByBall!$U$2:$U$501,BallByBall!$B$2:$B$501,A3005,BallByBall!$P$2:$P$501,B3005))</f>
        <v>0</v>
      </c>
      <c r="L3005">
        <f>IF(A3005="","",SUMIFS(BallByBall!$V$2:$V$501,BallByBall!$B$2:$B$501,A3005,BallByBall!$P$2:$P$501,B3005))</f>
        <v>0</v>
      </c>
      <c r="M3005">
        <f>IF(A3005="","",SUMIFS(BallByBall!$W$2:$W$501,BallByBall!$B$2:$B$501,A3005,BallByBall!$P$2:$P$501,B3005))</f>
        <v>0</v>
      </c>
      <c r="N3005">
        <f>IF(A3005="","",SUMIFS(BallByBall!$X$2:$X$501,BallByBall!$B$2:$B$501,A3005,BallByBall!$P$2:$P$501,B3005))</f>
        <v>0</v>
      </c>
      <c r="O3005">
        <f>IF(A3005="","",SUMIFS(OverSummary!$G$2:$G$101,OverSummary!$A$2:$A$101,A3005,OverSummary!$D$2:$D$101,B3005))</f>
        <v>0</v>
      </c>
      <c r="P3005">
        <f>IF(A3005="","",G3005*Rules!$B$13+H3005*Rules!$B$14+I3005*Rules!$B$15)</f>
        <v>0</v>
      </c>
      <c r="Q3005">
        <f>IF(A3005="","",IF(G3005&gt;=100,Rules!$B$18,IF(G3005&gt;=50,Rules!$B$17,IF(G3005&gt;=30,Rules!$B$16,0)))+IF(AND(F3005=1,D3005&lt;&gt;"BWL",G3005=0),Rules!$B$27,0))</f>
        <v>0</v>
      </c>
      <c r="R3005">
        <f>IF(A3005="","",J3005*Rules!$B$19+O3005*Rules!$B$22)</f>
        <v>0</v>
      </c>
      <c r="S3005">
        <f>IF(A3005="","",IF(J3005&gt;=4,Rules!$B$21,IF(J3005&gt;=3,Rules!$B$20,0)))</f>
        <v>0</v>
      </c>
      <c r="T3005">
        <f>IF(A3005="","",K3005*Rules!$B$23+L3005*Rules!$B$24+M3005*Rules!$B$25+N3005*Rules!$B$26)</f>
        <v>0</v>
      </c>
      <c r="U3005">
        <f t="shared" si="46"/>
        <v>0</v>
      </c>
    </row>
    <row r="3006" spans="1:21" x14ac:dyDescent="0.2">
      <c r="A3006" t="str">
        <f>MatchSquad!A3006</f>
        <v>M061</v>
      </c>
      <c r="B3006" t="str">
        <f>MatchSquad!B3006</f>
        <v>P155</v>
      </c>
      <c r="C3006" t="str">
        <f>MatchSquad!C3006</f>
        <v>Pyla Avinash</v>
      </c>
      <c r="D3006" t="str">
        <f>MatchSquad!D3006</f>
        <v>BAT</v>
      </c>
      <c r="E3006" t="str">
        <f>MatchSquad!E3006</f>
        <v>PBKS</v>
      </c>
      <c r="F3006">
        <f>MatchSquad!G3006</f>
        <v>0</v>
      </c>
      <c r="G3006">
        <f>IF(A3006="","",SUMIFS(BallByBall!$I$2:$I$501,BallByBall!$B$2:$B$501,A3006,BallByBall!$F$2:$F$501,B3006))</f>
        <v>0</v>
      </c>
      <c r="H3006">
        <f>IF(A3006="","",COUNTIFS(BallByBall!$B$2:$B$501,A3006,BallByBall!$F$2:$F$501,B3006,BallByBall!$Q$2:$Q$501,1))</f>
        <v>0</v>
      </c>
      <c r="I3006">
        <f>IF(A3006="","",COUNTIFS(BallByBall!$B$2:$B$501,A3006,BallByBall!$F$2:$F$501,B3006,BallByBall!$R$2:$R$501,1))</f>
        <v>0</v>
      </c>
      <c r="J3006">
        <f>IF(A3006="","",SUMIFS(BallByBall!$T$2:$T$501,BallByBall!$B$2:$B$501,A3006,BallByBall!$H$2:$H$501,B3006))</f>
        <v>0</v>
      </c>
      <c r="K3006">
        <f>IF(A3006="","",SUMIFS(BallByBall!$U$2:$U$501,BallByBall!$B$2:$B$501,A3006,BallByBall!$P$2:$P$501,B3006))</f>
        <v>0</v>
      </c>
      <c r="L3006">
        <f>IF(A3006="","",SUMIFS(BallByBall!$V$2:$V$501,BallByBall!$B$2:$B$501,A3006,BallByBall!$P$2:$P$501,B3006))</f>
        <v>0</v>
      </c>
      <c r="M3006">
        <f>IF(A3006="","",SUMIFS(BallByBall!$W$2:$W$501,BallByBall!$B$2:$B$501,A3006,BallByBall!$P$2:$P$501,B3006))</f>
        <v>0</v>
      </c>
      <c r="N3006">
        <f>IF(A3006="","",SUMIFS(BallByBall!$X$2:$X$501,BallByBall!$B$2:$B$501,A3006,BallByBall!$P$2:$P$501,B3006))</f>
        <v>0</v>
      </c>
      <c r="O3006">
        <f>IF(A3006="","",SUMIFS(OverSummary!$G$2:$G$101,OverSummary!$A$2:$A$101,A3006,OverSummary!$D$2:$D$101,B3006))</f>
        <v>0</v>
      </c>
      <c r="P3006">
        <f>IF(A3006="","",G3006*Rules!$B$13+H3006*Rules!$B$14+I3006*Rules!$B$15)</f>
        <v>0</v>
      </c>
      <c r="Q3006">
        <f>IF(A3006="","",IF(G3006&gt;=100,Rules!$B$18,IF(G3006&gt;=50,Rules!$B$17,IF(G3006&gt;=30,Rules!$B$16,0)))+IF(AND(F3006=1,D3006&lt;&gt;"BWL",G3006=0),Rules!$B$27,0))</f>
        <v>0</v>
      </c>
      <c r="R3006">
        <f>IF(A3006="","",J3006*Rules!$B$19+O3006*Rules!$B$22)</f>
        <v>0</v>
      </c>
      <c r="S3006">
        <f>IF(A3006="","",IF(J3006&gt;=4,Rules!$B$21,IF(J3006&gt;=3,Rules!$B$20,0)))</f>
        <v>0</v>
      </c>
      <c r="T3006">
        <f>IF(A3006="","",K3006*Rules!$B$23+L3006*Rules!$B$24+M3006*Rules!$B$25+N3006*Rules!$B$26)</f>
        <v>0</v>
      </c>
      <c r="U3006">
        <f t="shared" si="46"/>
        <v>0</v>
      </c>
    </row>
    <row r="3007" spans="1:21" x14ac:dyDescent="0.2">
      <c r="A3007" t="str">
        <f>MatchSquad!A3007</f>
        <v>M061</v>
      </c>
      <c r="B3007" t="str">
        <f>MatchSquad!B3007</f>
        <v>P156</v>
      </c>
      <c r="C3007" t="str">
        <f>MatchSquad!C3007</f>
        <v>Prabhsimran Singh</v>
      </c>
      <c r="D3007" t="str">
        <f>MatchSquad!D3007</f>
        <v>WK</v>
      </c>
      <c r="E3007" t="str">
        <f>MatchSquad!E3007</f>
        <v>PBKS</v>
      </c>
      <c r="F3007">
        <f>MatchSquad!G3007</f>
        <v>0</v>
      </c>
      <c r="G3007">
        <f>IF(A3007="","",SUMIFS(BallByBall!$I$2:$I$501,BallByBall!$B$2:$B$501,A3007,BallByBall!$F$2:$F$501,B3007))</f>
        <v>0</v>
      </c>
      <c r="H3007">
        <f>IF(A3007="","",COUNTIFS(BallByBall!$B$2:$B$501,A3007,BallByBall!$F$2:$F$501,B3007,BallByBall!$Q$2:$Q$501,1))</f>
        <v>0</v>
      </c>
      <c r="I3007">
        <f>IF(A3007="","",COUNTIFS(BallByBall!$B$2:$B$501,A3007,BallByBall!$F$2:$F$501,B3007,BallByBall!$R$2:$R$501,1))</f>
        <v>0</v>
      </c>
      <c r="J3007">
        <f>IF(A3007="","",SUMIFS(BallByBall!$T$2:$T$501,BallByBall!$B$2:$B$501,A3007,BallByBall!$H$2:$H$501,B3007))</f>
        <v>0</v>
      </c>
      <c r="K3007">
        <f>IF(A3007="","",SUMIFS(BallByBall!$U$2:$U$501,BallByBall!$B$2:$B$501,A3007,BallByBall!$P$2:$P$501,B3007))</f>
        <v>0</v>
      </c>
      <c r="L3007">
        <f>IF(A3007="","",SUMIFS(BallByBall!$V$2:$V$501,BallByBall!$B$2:$B$501,A3007,BallByBall!$P$2:$P$501,B3007))</f>
        <v>0</v>
      </c>
      <c r="M3007">
        <f>IF(A3007="","",SUMIFS(BallByBall!$W$2:$W$501,BallByBall!$B$2:$B$501,A3007,BallByBall!$P$2:$P$501,B3007))</f>
        <v>0</v>
      </c>
      <c r="N3007">
        <f>IF(A3007="","",SUMIFS(BallByBall!$X$2:$X$501,BallByBall!$B$2:$B$501,A3007,BallByBall!$P$2:$P$501,B3007))</f>
        <v>0</v>
      </c>
      <c r="O3007">
        <f>IF(A3007="","",SUMIFS(OverSummary!$G$2:$G$101,OverSummary!$A$2:$A$101,A3007,OverSummary!$D$2:$D$101,B3007))</f>
        <v>0</v>
      </c>
      <c r="P3007">
        <f>IF(A3007="","",G3007*Rules!$B$13+H3007*Rules!$B$14+I3007*Rules!$B$15)</f>
        <v>0</v>
      </c>
      <c r="Q3007">
        <f>IF(A3007="","",IF(G3007&gt;=100,Rules!$B$18,IF(G3007&gt;=50,Rules!$B$17,IF(G3007&gt;=30,Rules!$B$16,0)))+IF(AND(F3007=1,D3007&lt;&gt;"BWL",G3007=0),Rules!$B$27,0))</f>
        <v>0</v>
      </c>
      <c r="R3007">
        <f>IF(A3007="","",J3007*Rules!$B$19+O3007*Rules!$B$22)</f>
        <v>0</v>
      </c>
      <c r="S3007">
        <f>IF(A3007="","",IF(J3007&gt;=4,Rules!$B$21,IF(J3007&gt;=3,Rules!$B$20,0)))</f>
        <v>0</v>
      </c>
      <c r="T3007">
        <f>IF(A3007="","",K3007*Rules!$B$23+L3007*Rules!$B$24+M3007*Rules!$B$25+N3007*Rules!$B$26)</f>
        <v>0</v>
      </c>
      <c r="U3007">
        <f t="shared" si="46"/>
        <v>0</v>
      </c>
    </row>
    <row r="3008" spans="1:21" x14ac:dyDescent="0.2">
      <c r="A3008" t="str">
        <f>MatchSquad!A3008</f>
        <v>M061</v>
      </c>
      <c r="B3008" t="str">
        <f>MatchSquad!B3008</f>
        <v>P157</v>
      </c>
      <c r="C3008" t="str">
        <f>MatchSquad!C3008</f>
        <v>Shashank Singh</v>
      </c>
      <c r="D3008" t="str">
        <f>MatchSquad!D3008</f>
        <v>BAT</v>
      </c>
      <c r="E3008" t="str">
        <f>MatchSquad!E3008</f>
        <v>PBKS</v>
      </c>
      <c r="F3008">
        <f>MatchSquad!G3008</f>
        <v>0</v>
      </c>
      <c r="G3008">
        <f>IF(A3008="","",SUMIFS(BallByBall!$I$2:$I$501,BallByBall!$B$2:$B$501,A3008,BallByBall!$F$2:$F$501,B3008))</f>
        <v>0</v>
      </c>
      <c r="H3008">
        <f>IF(A3008="","",COUNTIFS(BallByBall!$B$2:$B$501,A3008,BallByBall!$F$2:$F$501,B3008,BallByBall!$Q$2:$Q$501,1))</f>
        <v>0</v>
      </c>
      <c r="I3008">
        <f>IF(A3008="","",COUNTIFS(BallByBall!$B$2:$B$501,A3008,BallByBall!$F$2:$F$501,B3008,BallByBall!$R$2:$R$501,1))</f>
        <v>0</v>
      </c>
      <c r="J3008">
        <f>IF(A3008="","",SUMIFS(BallByBall!$T$2:$T$501,BallByBall!$B$2:$B$501,A3008,BallByBall!$H$2:$H$501,B3008))</f>
        <v>0</v>
      </c>
      <c r="K3008">
        <f>IF(A3008="","",SUMIFS(BallByBall!$U$2:$U$501,BallByBall!$B$2:$B$501,A3008,BallByBall!$P$2:$P$501,B3008))</f>
        <v>0</v>
      </c>
      <c r="L3008">
        <f>IF(A3008="","",SUMIFS(BallByBall!$V$2:$V$501,BallByBall!$B$2:$B$501,A3008,BallByBall!$P$2:$P$501,B3008))</f>
        <v>0</v>
      </c>
      <c r="M3008">
        <f>IF(A3008="","",SUMIFS(BallByBall!$W$2:$W$501,BallByBall!$B$2:$B$501,A3008,BallByBall!$P$2:$P$501,B3008))</f>
        <v>0</v>
      </c>
      <c r="N3008">
        <f>IF(A3008="","",SUMIFS(BallByBall!$X$2:$X$501,BallByBall!$B$2:$B$501,A3008,BallByBall!$P$2:$P$501,B3008))</f>
        <v>0</v>
      </c>
      <c r="O3008">
        <f>IF(A3008="","",SUMIFS(OverSummary!$G$2:$G$101,OverSummary!$A$2:$A$101,A3008,OverSummary!$D$2:$D$101,B3008))</f>
        <v>0</v>
      </c>
      <c r="P3008">
        <f>IF(A3008="","",G3008*Rules!$B$13+H3008*Rules!$B$14+I3008*Rules!$B$15)</f>
        <v>0</v>
      </c>
      <c r="Q3008">
        <f>IF(A3008="","",IF(G3008&gt;=100,Rules!$B$18,IF(G3008&gt;=50,Rules!$B$17,IF(G3008&gt;=30,Rules!$B$16,0)))+IF(AND(F3008=1,D3008&lt;&gt;"BWL",G3008=0),Rules!$B$27,0))</f>
        <v>0</v>
      </c>
      <c r="R3008">
        <f>IF(A3008="","",J3008*Rules!$B$19+O3008*Rules!$B$22)</f>
        <v>0</v>
      </c>
      <c r="S3008">
        <f>IF(A3008="","",IF(J3008&gt;=4,Rules!$B$21,IF(J3008&gt;=3,Rules!$B$20,0)))</f>
        <v>0</v>
      </c>
      <c r="T3008">
        <f>IF(A3008="","",K3008*Rules!$B$23+L3008*Rules!$B$24+M3008*Rules!$B$25+N3008*Rules!$B$26)</f>
        <v>0</v>
      </c>
      <c r="U3008">
        <f t="shared" si="46"/>
        <v>0</v>
      </c>
    </row>
    <row r="3009" spans="1:21" x14ac:dyDescent="0.2">
      <c r="A3009" t="str">
        <f>MatchSquad!A3009</f>
        <v>M061</v>
      </c>
      <c r="B3009" t="str">
        <f>MatchSquad!B3009</f>
        <v>P158</v>
      </c>
      <c r="C3009" t="str">
        <f>MatchSquad!C3009</f>
        <v>Marcus Stoinis</v>
      </c>
      <c r="D3009" t="str">
        <f>MatchSquad!D3009</f>
        <v>AR</v>
      </c>
      <c r="E3009" t="str">
        <f>MatchSquad!E3009</f>
        <v>PBKS</v>
      </c>
      <c r="F3009">
        <f>MatchSquad!G3009</f>
        <v>0</v>
      </c>
      <c r="G3009">
        <f>IF(A3009="","",SUMIFS(BallByBall!$I$2:$I$501,BallByBall!$B$2:$B$501,A3009,BallByBall!$F$2:$F$501,B3009))</f>
        <v>0</v>
      </c>
      <c r="H3009">
        <f>IF(A3009="","",COUNTIFS(BallByBall!$B$2:$B$501,A3009,BallByBall!$F$2:$F$501,B3009,BallByBall!$Q$2:$Q$501,1))</f>
        <v>0</v>
      </c>
      <c r="I3009">
        <f>IF(A3009="","",COUNTIFS(BallByBall!$B$2:$B$501,A3009,BallByBall!$F$2:$F$501,B3009,BallByBall!$R$2:$R$501,1))</f>
        <v>0</v>
      </c>
      <c r="J3009">
        <f>IF(A3009="","",SUMIFS(BallByBall!$T$2:$T$501,BallByBall!$B$2:$B$501,A3009,BallByBall!$H$2:$H$501,B3009))</f>
        <v>0</v>
      </c>
      <c r="K3009">
        <f>IF(A3009="","",SUMIFS(BallByBall!$U$2:$U$501,BallByBall!$B$2:$B$501,A3009,BallByBall!$P$2:$P$501,B3009))</f>
        <v>0</v>
      </c>
      <c r="L3009">
        <f>IF(A3009="","",SUMIFS(BallByBall!$V$2:$V$501,BallByBall!$B$2:$B$501,A3009,BallByBall!$P$2:$P$501,B3009))</f>
        <v>0</v>
      </c>
      <c r="M3009">
        <f>IF(A3009="","",SUMIFS(BallByBall!$W$2:$W$501,BallByBall!$B$2:$B$501,A3009,BallByBall!$P$2:$P$501,B3009))</f>
        <v>0</v>
      </c>
      <c r="N3009">
        <f>IF(A3009="","",SUMIFS(BallByBall!$X$2:$X$501,BallByBall!$B$2:$B$501,A3009,BallByBall!$P$2:$P$501,B3009))</f>
        <v>0</v>
      </c>
      <c r="O3009">
        <f>IF(A3009="","",SUMIFS(OverSummary!$G$2:$G$101,OverSummary!$A$2:$A$101,A3009,OverSummary!$D$2:$D$101,B3009))</f>
        <v>0</v>
      </c>
      <c r="P3009">
        <f>IF(A3009="","",G3009*Rules!$B$13+H3009*Rules!$B$14+I3009*Rules!$B$15)</f>
        <v>0</v>
      </c>
      <c r="Q3009">
        <f>IF(A3009="","",IF(G3009&gt;=100,Rules!$B$18,IF(G3009&gt;=50,Rules!$B$17,IF(G3009&gt;=30,Rules!$B$16,0)))+IF(AND(F3009=1,D3009&lt;&gt;"BWL",G3009=0),Rules!$B$27,0))</f>
        <v>0</v>
      </c>
      <c r="R3009">
        <f>IF(A3009="","",J3009*Rules!$B$19+O3009*Rules!$B$22)</f>
        <v>0</v>
      </c>
      <c r="S3009">
        <f>IF(A3009="","",IF(J3009&gt;=4,Rules!$B$21,IF(J3009&gt;=3,Rules!$B$20,0)))</f>
        <v>0</v>
      </c>
      <c r="T3009">
        <f>IF(A3009="","",K3009*Rules!$B$23+L3009*Rules!$B$24+M3009*Rules!$B$25+N3009*Rules!$B$26)</f>
        <v>0</v>
      </c>
      <c r="U3009">
        <f t="shared" si="46"/>
        <v>0</v>
      </c>
    </row>
    <row r="3010" spans="1:21" x14ac:dyDescent="0.2">
      <c r="A3010" t="str">
        <f>MatchSquad!A3010</f>
        <v>M061</v>
      </c>
      <c r="B3010" t="str">
        <f>MatchSquad!B3010</f>
        <v>P159</v>
      </c>
      <c r="C3010" t="str">
        <f>MatchSquad!C3010</f>
        <v>Harpreet Brar</v>
      </c>
      <c r="D3010" t="str">
        <f>MatchSquad!D3010</f>
        <v>AR</v>
      </c>
      <c r="E3010" t="str">
        <f>MatchSquad!E3010</f>
        <v>PBKS</v>
      </c>
      <c r="F3010">
        <f>MatchSquad!G3010</f>
        <v>0</v>
      </c>
      <c r="G3010">
        <f>IF(A3010="","",SUMIFS(BallByBall!$I$2:$I$501,BallByBall!$B$2:$B$501,A3010,BallByBall!$F$2:$F$501,B3010))</f>
        <v>0</v>
      </c>
      <c r="H3010">
        <f>IF(A3010="","",COUNTIFS(BallByBall!$B$2:$B$501,A3010,BallByBall!$F$2:$F$501,B3010,BallByBall!$Q$2:$Q$501,1))</f>
        <v>0</v>
      </c>
      <c r="I3010">
        <f>IF(A3010="","",COUNTIFS(BallByBall!$B$2:$B$501,A3010,BallByBall!$F$2:$F$501,B3010,BallByBall!$R$2:$R$501,1))</f>
        <v>0</v>
      </c>
      <c r="J3010">
        <f>IF(A3010="","",SUMIFS(BallByBall!$T$2:$T$501,BallByBall!$B$2:$B$501,A3010,BallByBall!$H$2:$H$501,B3010))</f>
        <v>0</v>
      </c>
      <c r="K3010">
        <f>IF(A3010="","",SUMIFS(BallByBall!$U$2:$U$501,BallByBall!$B$2:$B$501,A3010,BallByBall!$P$2:$P$501,B3010))</f>
        <v>0</v>
      </c>
      <c r="L3010">
        <f>IF(A3010="","",SUMIFS(BallByBall!$V$2:$V$501,BallByBall!$B$2:$B$501,A3010,BallByBall!$P$2:$P$501,B3010))</f>
        <v>0</v>
      </c>
      <c r="M3010">
        <f>IF(A3010="","",SUMIFS(BallByBall!$W$2:$W$501,BallByBall!$B$2:$B$501,A3010,BallByBall!$P$2:$P$501,B3010))</f>
        <v>0</v>
      </c>
      <c r="N3010">
        <f>IF(A3010="","",SUMIFS(BallByBall!$X$2:$X$501,BallByBall!$B$2:$B$501,A3010,BallByBall!$P$2:$P$501,B3010))</f>
        <v>0</v>
      </c>
      <c r="O3010">
        <f>IF(A3010="","",SUMIFS(OverSummary!$G$2:$G$101,OverSummary!$A$2:$A$101,A3010,OverSummary!$D$2:$D$101,B3010))</f>
        <v>0</v>
      </c>
      <c r="P3010">
        <f>IF(A3010="","",G3010*Rules!$B$13+H3010*Rules!$B$14+I3010*Rules!$B$15)</f>
        <v>0</v>
      </c>
      <c r="Q3010">
        <f>IF(A3010="","",IF(G3010&gt;=100,Rules!$B$18,IF(G3010&gt;=50,Rules!$B$17,IF(G3010&gt;=30,Rules!$B$16,0)))+IF(AND(F3010=1,D3010&lt;&gt;"BWL",G3010=0),Rules!$B$27,0))</f>
        <v>0</v>
      </c>
      <c r="R3010">
        <f>IF(A3010="","",J3010*Rules!$B$19+O3010*Rules!$B$22)</f>
        <v>0</v>
      </c>
      <c r="S3010">
        <f>IF(A3010="","",IF(J3010&gt;=4,Rules!$B$21,IF(J3010&gt;=3,Rules!$B$20,0)))</f>
        <v>0</v>
      </c>
      <c r="T3010">
        <f>IF(A3010="","",K3010*Rules!$B$23+L3010*Rules!$B$24+M3010*Rules!$B$25+N3010*Rules!$B$26)</f>
        <v>0</v>
      </c>
      <c r="U3010">
        <f t="shared" ref="U3010:U3073" si="47">IF(A3010="","",P3010+Q3010+R3010+S3010+T3010)</f>
        <v>0</v>
      </c>
    </row>
    <row r="3011" spans="1:21" x14ac:dyDescent="0.2">
      <c r="A3011" t="str">
        <f>MatchSquad!A3011</f>
        <v>M061</v>
      </c>
      <c r="B3011" t="str">
        <f>MatchSquad!B3011</f>
        <v>P160</v>
      </c>
      <c r="C3011" t="str">
        <f>MatchSquad!C3011</f>
        <v>Marco Jansen</v>
      </c>
      <c r="D3011" t="str">
        <f>MatchSquad!D3011</f>
        <v>AR</v>
      </c>
      <c r="E3011" t="str">
        <f>MatchSquad!E3011</f>
        <v>PBKS</v>
      </c>
      <c r="F3011">
        <f>MatchSquad!G3011</f>
        <v>0</v>
      </c>
      <c r="G3011">
        <f>IF(A3011="","",SUMIFS(BallByBall!$I$2:$I$501,BallByBall!$B$2:$B$501,A3011,BallByBall!$F$2:$F$501,B3011))</f>
        <v>0</v>
      </c>
      <c r="H3011">
        <f>IF(A3011="","",COUNTIFS(BallByBall!$B$2:$B$501,A3011,BallByBall!$F$2:$F$501,B3011,BallByBall!$Q$2:$Q$501,1))</f>
        <v>0</v>
      </c>
      <c r="I3011">
        <f>IF(A3011="","",COUNTIFS(BallByBall!$B$2:$B$501,A3011,BallByBall!$F$2:$F$501,B3011,BallByBall!$R$2:$R$501,1))</f>
        <v>0</v>
      </c>
      <c r="J3011">
        <f>IF(A3011="","",SUMIFS(BallByBall!$T$2:$T$501,BallByBall!$B$2:$B$501,A3011,BallByBall!$H$2:$H$501,B3011))</f>
        <v>0</v>
      </c>
      <c r="K3011">
        <f>IF(A3011="","",SUMIFS(BallByBall!$U$2:$U$501,BallByBall!$B$2:$B$501,A3011,BallByBall!$P$2:$P$501,B3011))</f>
        <v>0</v>
      </c>
      <c r="L3011">
        <f>IF(A3011="","",SUMIFS(BallByBall!$V$2:$V$501,BallByBall!$B$2:$B$501,A3011,BallByBall!$P$2:$P$501,B3011))</f>
        <v>0</v>
      </c>
      <c r="M3011">
        <f>IF(A3011="","",SUMIFS(BallByBall!$W$2:$W$501,BallByBall!$B$2:$B$501,A3011,BallByBall!$P$2:$P$501,B3011))</f>
        <v>0</v>
      </c>
      <c r="N3011">
        <f>IF(A3011="","",SUMIFS(BallByBall!$X$2:$X$501,BallByBall!$B$2:$B$501,A3011,BallByBall!$P$2:$P$501,B3011))</f>
        <v>0</v>
      </c>
      <c r="O3011">
        <f>IF(A3011="","",SUMIFS(OverSummary!$G$2:$G$101,OverSummary!$A$2:$A$101,A3011,OverSummary!$D$2:$D$101,B3011))</f>
        <v>0</v>
      </c>
      <c r="P3011">
        <f>IF(A3011="","",G3011*Rules!$B$13+H3011*Rules!$B$14+I3011*Rules!$B$15)</f>
        <v>0</v>
      </c>
      <c r="Q3011">
        <f>IF(A3011="","",IF(G3011&gt;=100,Rules!$B$18,IF(G3011&gt;=50,Rules!$B$17,IF(G3011&gt;=30,Rules!$B$16,0)))+IF(AND(F3011=1,D3011&lt;&gt;"BWL",G3011=0),Rules!$B$27,0))</f>
        <v>0</v>
      </c>
      <c r="R3011">
        <f>IF(A3011="","",J3011*Rules!$B$19+O3011*Rules!$B$22)</f>
        <v>0</v>
      </c>
      <c r="S3011">
        <f>IF(A3011="","",IF(J3011&gt;=4,Rules!$B$21,IF(J3011&gt;=3,Rules!$B$20,0)))</f>
        <v>0</v>
      </c>
      <c r="T3011">
        <f>IF(A3011="","",K3011*Rules!$B$23+L3011*Rules!$B$24+M3011*Rules!$B$25+N3011*Rules!$B$26)</f>
        <v>0</v>
      </c>
      <c r="U3011">
        <f t="shared" si="47"/>
        <v>0</v>
      </c>
    </row>
    <row r="3012" spans="1:21" x14ac:dyDescent="0.2">
      <c r="A3012" t="str">
        <f>MatchSquad!A3012</f>
        <v>M061</v>
      </c>
      <c r="B3012" t="str">
        <f>MatchSquad!B3012</f>
        <v>P161</v>
      </c>
      <c r="C3012" t="str">
        <f>MatchSquad!C3012</f>
        <v>Azmatullah Omarzai</v>
      </c>
      <c r="D3012" t="str">
        <f>MatchSquad!D3012</f>
        <v>AR</v>
      </c>
      <c r="E3012" t="str">
        <f>MatchSquad!E3012</f>
        <v>PBKS</v>
      </c>
      <c r="F3012">
        <f>MatchSquad!G3012</f>
        <v>0</v>
      </c>
      <c r="G3012">
        <f>IF(A3012="","",SUMIFS(BallByBall!$I$2:$I$501,BallByBall!$B$2:$B$501,A3012,BallByBall!$F$2:$F$501,B3012))</f>
        <v>0</v>
      </c>
      <c r="H3012">
        <f>IF(A3012="","",COUNTIFS(BallByBall!$B$2:$B$501,A3012,BallByBall!$F$2:$F$501,B3012,BallByBall!$Q$2:$Q$501,1))</f>
        <v>0</v>
      </c>
      <c r="I3012">
        <f>IF(A3012="","",COUNTIFS(BallByBall!$B$2:$B$501,A3012,BallByBall!$F$2:$F$501,B3012,BallByBall!$R$2:$R$501,1))</f>
        <v>0</v>
      </c>
      <c r="J3012">
        <f>IF(A3012="","",SUMIFS(BallByBall!$T$2:$T$501,BallByBall!$B$2:$B$501,A3012,BallByBall!$H$2:$H$501,B3012))</f>
        <v>0</v>
      </c>
      <c r="K3012">
        <f>IF(A3012="","",SUMIFS(BallByBall!$U$2:$U$501,BallByBall!$B$2:$B$501,A3012,BallByBall!$P$2:$P$501,B3012))</f>
        <v>0</v>
      </c>
      <c r="L3012">
        <f>IF(A3012="","",SUMIFS(BallByBall!$V$2:$V$501,BallByBall!$B$2:$B$501,A3012,BallByBall!$P$2:$P$501,B3012))</f>
        <v>0</v>
      </c>
      <c r="M3012">
        <f>IF(A3012="","",SUMIFS(BallByBall!$W$2:$W$501,BallByBall!$B$2:$B$501,A3012,BallByBall!$P$2:$P$501,B3012))</f>
        <v>0</v>
      </c>
      <c r="N3012">
        <f>IF(A3012="","",SUMIFS(BallByBall!$X$2:$X$501,BallByBall!$B$2:$B$501,A3012,BallByBall!$P$2:$P$501,B3012))</f>
        <v>0</v>
      </c>
      <c r="O3012">
        <f>IF(A3012="","",SUMIFS(OverSummary!$G$2:$G$101,OverSummary!$A$2:$A$101,A3012,OverSummary!$D$2:$D$101,B3012))</f>
        <v>0</v>
      </c>
      <c r="P3012">
        <f>IF(A3012="","",G3012*Rules!$B$13+H3012*Rules!$B$14+I3012*Rules!$B$15)</f>
        <v>0</v>
      </c>
      <c r="Q3012">
        <f>IF(A3012="","",IF(G3012&gt;=100,Rules!$B$18,IF(G3012&gt;=50,Rules!$B$17,IF(G3012&gt;=30,Rules!$B$16,0)))+IF(AND(F3012=1,D3012&lt;&gt;"BWL",G3012=0),Rules!$B$27,0))</f>
        <v>0</v>
      </c>
      <c r="R3012">
        <f>IF(A3012="","",J3012*Rules!$B$19+O3012*Rules!$B$22)</f>
        <v>0</v>
      </c>
      <c r="S3012">
        <f>IF(A3012="","",IF(J3012&gt;=4,Rules!$B$21,IF(J3012&gt;=3,Rules!$B$20,0)))</f>
        <v>0</v>
      </c>
      <c r="T3012">
        <f>IF(A3012="","",K3012*Rules!$B$23+L3012*Rules!$B$24+M3012*Rules!$B$25+N3012*Rules!$B$26)</f>
        <v>0</v>
      </c>
      <c r="U3012">
        <f t="shared" si="47"/>
        <v>0</v>
      </c>
    </row>
    <row r="3013" spans="1:21" x14ac:dyDescent="0.2">
      <c r="A3013" t="str">
        <f>MatchSquad!A3013</f>
        <v>M061</v>
      </c>
      <c r="B3013" t="str">
        <f>MatchSquad!B3013</f>
        <v>P162</v>
      </c>
      <c r="C3013" t="str">
        <f>MatchSquad!C3013</f>
        <v>Priyansh Arya</v>
      </c>
      <c r="D3013" t="str">
        <f>MatchSquad!D3013</f>
        <v>AR</v>
      </c>
      <c r="E3013" t="str">
        <f>MatchSquad!E3013</f>
        <v>PBKS</v>
      </c>
      <c r="F3013">
        <f>MatchSquad!G3013</f>
        <v>0</v>
      </c>
      <c r="G3013">
        <f>IF(A3013="","",SUMIFS(BallByBall!$I$2:$I$501,BallByBall!$B$2:$B$501,A3013,BallByBall!$F$2:$F$501,B3013))</f>
        <v>0</v>
      </c>
      <c r="H3013">
        <f>IF(A3013="","",COUNTIFS(BallByBall!$B$2:$B$501,A3013,BallByBall!$F$2:$F$501,B3013,BallByBall!$Q$2:$Q$501,1))</f>
        <v>0</v>
      </c>
      <c r="I3013">
        <f>IF(A3013="","",COUNTIFS(BallByBall!$B$2:$B$501,A3013,BallByBall!$F$2:$F$501,B3013,BallByBall!$R$2:$R$501,1))</f>
        <v>0</v>
      </c>
      <c r="J3013">
        <f>IF(A3013="","",SUMIFS(BallByBall!$T$2:$T$501,BallByBall!$B$2:$B$501,A3013,BallByBall!$H$2:$H$501,B3013))</f>
        <v>0</v>
      </c>
      <c r="K3013">
        <f>IF(A3013="","",SUMIFS(BallByBall!$U$2:$U$501,BallByBall!$B$2:$B$501,A3013,BallByBall!$P$2:$P$501,B3013))</f>
        <v>0</v>
      </c>
      <c r="L3013">
        <f>IF(A3013="","",SUMIFS(BallByBall!$V$2:$V$501,BallByBall!$B$2:$B$501,A3013,BallByBall!$P$2:$P$501,B3013))</f>
        <v>0</v>
      </c>
      <c r="M3013">
        <f>IF(A3013="","",SUMIFS(BallByBall!$W$2:$W$501,BallByBall!$B$2:$B$501,A3013,BallByBall!$P$2:$P$501,B3013))</f>
        <v>0</v>
      </c>
      <c r="N3013">
        <f>IF(A3013="","",SUMIFS(BallByBall!$X$2:$X$501,BallByBall!$B$2:$B$501,A3013,BallByBall!$P$2:$P$501,B3013))</f>
        <v>0</v>
      </c>
      <c r="O3013">
        <f>IF(A3013="","",SUMIFS(OverSummary!$G$2:$G$101,OverSummary!$A$2:$A$101,A3013,OverSummary!$D$2:$D$101,B3013))</f>
        <v>0</v>
      </c>
      <c r="P3013">
        <f>IF(A3013="","",G3013*Rules!$B$13+H3013*Rules!$B$14+I3013*Rules!$B$15)</f>
        <v>0</v>
      </c>
      <c r="Q3013">
        <f>IF(A3013="","",IF(G3013&gt;=100,Rules!$B$18,IF(G3013&gt;=50,Rules!$B$17,IF(G3013&gt;=30,Rules!$B$16,0)))+IF(AND(F3013=1,D3013&lt;&gt;"BWL",G3013=0),Rules!$B$27,0))</f>
        <v>0</v>
      </c>
      <c r="R3013">
        <f>IF(A3013="","",J3013*Rules!$B$19+O3013*Rules!$B$22)</f>
        <v>0</v>
      </c>
      <c r="S3013">
        <f>IF(A3013="","",IF(J3013&gt;=4,Rules!$B$21,IF(J3013&gt;=3,Rules!$B$20,0)))</f>
        <v>0</v>
      </c>
      <c r="T3013">
        <f>IF(A3013="","",K3013*Rules!$B$23+L3013*Rules!$B$24+M3013*Rules!$B$25+N3013*Rules!$B$26)</f>
        <v>0</v>
      </c>
      <c r="U3013">
        <f t="shared" si="47"/>
        <v>0</v>
      </c>
    </row>
    <row r="3014" spans="1:21" x14ac:dyDescent="0.2">
      <c r="A3014" t="str">
        <f>MatchSquad!A3014</f>
        <v>M061</v>
      </c>
      <c r="B3014" t="str">
        <f>MatchSquad!B3014</f>
        <v>P163</v>
      </c>
      <c r="C3014" t="str">
        <f>MatchSquad!C3014</f>
        <v>Musheer Khan</v>
      </c>
      <c r="D3014" t="str">
        <f>MatchSquad!D3014</f>
        <v>AR</v>
      </c>
      <c r="E3014" t="str">
        <f>MatchSquad!E3014</f>
        <v>PBKS</v>
      </c>
      <c r="F3014">
        <f>MatchSquad!G3014</f>
        <v>0</v>
      </c>
      <c r="G3014">
        <f>IF(A3014="","",SUMIFS(BallByBall!$I$2:$I$501,BallByBall!$B$2:$B$501,A3014,BallByBall!$F$2:$F$501,B3014))</f>
        <v>0</v>
      </c>
      <c r="H3014">
        <f>IF(A3014="","",COUNTIFS(BallByBall!$B$2:$B$501,A3014,BallByBall!$F$2:$F$501,B3014,BallByBall!$Q$2:$Q$501,1))</f>
        <v>0</v>
      </c>
      <c r="I3014">
        <f>IF(A3014="","",COUNTIFS(BallByBall!$B$2:$B$501,A3014,BallByBall!$F$2:$F$501,B3014,BallByBall!$R$2:$R$501,1))</f>
        <v>0</v>
      </c>
      <c r="J3014">
        <f>IF(A3014="","",SUMIFS(BallByBall!$T$2:$T$501,BallByBall!$B$2:$B$501,A3014,BallByBall!$H$2:$H$501,B3014))</f>
        <v>0</v>
      </c>
      <c r="K3014">
        <f>IF(A3014="","",SUMIFS(BallByBall!$U$2:$U$501,BallByBall!$B$2:$B$501,A3014,BallByBall!$P$2:$P$501,B3014))</f>
        <v>0</v>
      </c>
      <c r="L3014">
        <f>IF(A3014="","",SUMIFS(BallByBall!$V$2:$V$501,BallByBall!$B$2:$B$501,A3014,BallByBall!$P$2:$P$501,B3014))</f>
        <v>0</v>
      </c>
      <c r="M3014">
        <f>IF(A3014="","",SUMIFS(BallByBall!$W$2:$W$501,BallByBall!$B$2:$B$501,A3014,BallByBall!$P$2:$P$501,B3014))</f>
        <v>0</v>
      </c>
      <c r="N3014">
        <f>IF(A3014="","",SUMIFS(BallByBall!$X$2:$X$501,BallByBall!$B$2:$B$501,A3014,BallByBall!$P$2:$P$501,B3014))</f>
        <v>0</v>
      </c>
      <c r="O3014">
        <f>IF(A3014="","",SUMIFS(OverSummary!$G$2:$G$101,OverSummary!$A$2:$A$101,A3014,OverSummary!$D$2:$D$101,B3014))</f>
        <v>0</v>
      </c>
      <c r="P3014">
        <f>IF(A3014="","",G3014*Rules!$B$13+H3014*Rules!$B$14+I3014*Rules!$B$15)</f>
        <v>0</v>
      </c>
      <c r="Q3014">
        <f>IF(A3014="","",IF(G3014&gt;=100,Rules!$B$18,IF(G3014&gt;=50,Rules!$B$17,IF(G3014&gt;=30,Rules!$B$16,0)))+IF(AND(F3014=1,D3014&lt;&gt;"BWL",G3014=0),Rules!$B$27,0))</f>
        <v>0</v>
      </c>
      <c r="R3014">
        <f>IF(A3014="","",J3014*Rules!$B$19+O3014*Rules!$B$22)</f>
        <v>0</v>
      </c>
      <c r="S3014">
        <f>IF(A3014="","",IF(J3014&gt;=4,Rules!$B$21,IF(J3014&gt;=3,Rules!$B$20,0)))</f>
        <v>0</v>
      </c>
      <c r="T3014">
        <f>IF(A3014="","",K3014*Rules!$B$23+L3014*Rules!$B$24+M3014*Rules!$B$25+N3014*Rules!$B$26)</f>
        <v>0</v>
      </c>
      <c r="U3014">
        <f t="shared" si="47"/>
        <v>0</v>
      </c>
    </row>
    <row r="3015" spans="1:21" x14ac:dyDescent="0.2">
      <c r="A3015" t="str">
        <f>MatchSquad!A3015</f>
        <v>M061</v>
      </c>
      <c r="B3015" t="str">
        <f>MatchSquad!B3015</f>
        <v>P164</v>
      </c>
      <c r="C3015" t="str">
        <f>MatchSquad!C3015</f>
        <v>Suryansh Shedge</v>
      </c>
      <c r="D3015" t="str">
        <f>MatchSquad!D3015</f>
        <v>AR</v>
      </c>
      <c r="E3015" t="str">
        <f>MatchSquad!E3015</f>
        <v>PBKS</v>
      </c>
      <c r="F3015">
        <f>MatchSquad!G3015</f>
        <v>0</v>
      </c>
      <c r="G3015">
        <f>IF(A3015="","",SUMIFS(BallByBall!$I$2:$I$501,BallByBall!$B$2:$B$501,A3015,BallByBall!$F$2:$F$501,B3015))</f>
        <v>0</v>
      </c>
      <c r="H3015">
        <f>IF(A3015="","",COUNTIFS(BallByBall!$B$2:$B$501,A3015,BallByBall!$F$2:$F$501,B3015,BallByBall!$Q$2:$Q$501,1))</f>
        <v>0</v>
      </c>
      <c r="I3015">
        <f>IF(A3015="","",COUNTIFS(BallByBall!$B$2:$B$501,A3015,BallByBall!$F$2:$F$501,B3015,BallByBall!$R$2:$R$501,1))</f>
        <v>0</v>
      </c>
      <c r="J3015">
        <f>IF(A3015="","",SUMIFS(BallByBall!$T$2:$T$501,BallByBall!$B$2:$B$501,A3015,BallByBall!$H$2:$H$501,B3015))</f>
        <v>0</v>
      </c>
      <c r="K3015">
        <f>IF(A3015="","",SUMIFS(BallByBall!$U$2:$U$501,BallByBall!$B$2:$B$501,A3015,BallByBall!$P$2:$P$501,B3015))</f>
        <v>0</v>
      </c>
      <c r="L3015">
        <f>IF(A3015="","",SUMIFS(BallByBall!$V$2:$V$501,BallByBall!$B$2:$B$501,A3015,BallByBall!$P$2:$P$501,B3015))</f>
        <v>0</v>
      </c>
      <c r="M3015">
        <f>IF(A3015="","",SUMIFS(BallByBall!$W$2:$W$501,BallByBall!$B$2:$B$501,A3015,BallByBall!$P$2:$P$501,B3015))</f>
        <v>0</v>
      </c>
      <c r="N3015">
        <f>IF(A3015="","",SUMIFS(BallByBall!$X$2:$X$501,BallByBall!$B$2:$B$501,A3015,BallByBall!$P$2:$P$501,B3015))</f>
        <v>0</v>
      </c>
      <c r="O3015">
        <f>IF(A3015="","",SUMIFS(OverSummary!$G$2:$G$101,OverSummary!$A$2:$A$101,A3015,OverSummary!$D$2:$D$101,B3015))</f>
        <v>0</v>
      </c>
      <c r="P3015">
        <f>IF(A3015="","",G3015*Rules!$B$13+H3015*Rules!$B$14+I3015*Rules!$B$15)</f>
        <v>0</v>
      </c>
      <c r="Q3015">
        <f>IF(A3015="","",IF(G3015&gt;=100,Rules!$B$18,IF(G3015&gt;=50,Rules!$B$17,IF(G3015&gt;=30,Rules!$B$16,0)))+IF(AND(F3015=1,D3015&lt;&gt;"BWL",G3015=0),Rules!$B$27,0))</f>
        <v>0</v>
      </c>
      <c r="R3015">
        <f>IF(A3015="","",J3015*Rules!$B$19+O3015*Rules!$B$22)</f>
        <v>0</v>
      </c>
      <c r="S3015">
        <f>IF(A3015="","",IF(J3015&gt;=4,Rules!$B$21,IF(J3015&gt;=3,Rules!$B$20,0)))</f>
        <v>0</v>
      </c>
      <c r="T3015">
        <f>IF(A3015="","",K3015*Rules!$B$23+L3015*Rules!$B$24+M3015*Rules!$B$25+N3015*Rules!$B$26)</f>
        <v>0</v>
      </c>
      <c r="U3015">
        <f t="shared" si="47"/>
        <v>0</v>
      </c>
    </row>
    <row r="3016" spans="1:21" x14ac:dyDescent="0.2">
      <c r="A3016" t="str">
        <f>MatchSquad!A3016</f>
        <v>M061</v>
      </c>
      <c r="B3016" t="str">
        <f>MatchSquad!B3016</f>
        <v>P165</v>
      </c>
      <c r="C3016" t="str">
        <f>MatchSquad!C3016</f>
        <v>Mitch Owen</v>
      </c>
      <c r="D3016" t="str">
        <f>MatchSquad!D3016</f>
        <v>AR</v>
      </c>
      <c r="E3016" t="str">
        <f>MatchSquad!E3016</f>
        <v>PBKS</v>
      </c>
      <c r="F3016">
        <f>MatchSquad!G3016</f>
        <v>0</v>
      </c>
      <c r="G3016">
        <f>IF(A3016="","",SUMIFS(BallByBall!$I$2:$I$501,BallByBall!$B$2:$B$501,A3016,BallByBall!$F$2:$F$501,B3016))</f>
        <v>0</v>
      </c>
      <c r="H3016">
        <f>IF(A3016="","",COUNTIFS(BallByBall!$B$2:$B$501,A3016,BallByBall!$F$2:$F$501,B3016,BallByBall!$Q$2:$Q$501,1))</f>
        <v>0</v>
      </c>
      <c r="I3016">
        <f>IF(A3016="","",COUNTIFS(BallByBall!$B$2:$B$501,A3016,BallByBall!$F$2:$F$501,B3016,BallByBall!$R$2:$R$501,1))</f>
        <v>0</v>
      </c>
      <c r="J3016">
        <f>IF(A3016="","",SUMIFS(BallByBall!$T$2:$T$501,BallByBall!$B$2:$B$501,A3016,BallByBall!$H$2:$H$501,B3016))</f>
        <v>0</v>
      </c>
      <c r="K3016">
        <f>IF(A3016="","",SUMIFS(BallByBall!$U$2:$U$501,BallByBall!$B$2:$B$501,A3016,BallByBall!$P$2:$P$501,B3016))</f>
        <v>0</v>
      </c>
      <c r="L3016">
        <f>IF(A3016="","",SUMIFS(BallByBall!$V$2:$V$501,BallByBall!$B$2:$B$501,A3016,BallByBall!$P$2:$P$501,B3016))</f>
        <v>0</v>
      </c>
      <c r="M3016">
        <f>IF(A3016="","",SUMIFS(BallByBall!$W$2:$W$501,BallByBall!$B$2:$B$501,A3016,BallByBall!$P$2:$P$501,B3016))</f>
        <v>0</v>
      </c>
      <c r="N3016">
        <f>IF(A3016="","",SUMIFS(BallByBall!$X$2:$X$501,BallByBall!$B$2:$B$501,A3016,BallByBall!$P$2:$P$501,B3016))</f>
        <v>0</v>
      </c>
      <c r="O3016">
        <f>IF(A3016="","",SUMIFS(OverSummary!$G$2:$G$101,OverSummary!$A$2:$A$101,A3016,OverSummary!$D$2:$D$101,B3016))</f>
        <v>0</v>
      </c>
      <c r="P3016">
        <f>IF(A3016="","",G3016*Rules!$B$13+H3016*Rules!$B$14+I3016*Rules!$B$15)</f>
        <v>0</v>
      </c>
      <c r="Q3016">
        <f>IF(A3016="","",IF(G3016&gt;=100,Rules!$B$18,IF(G3016&gt;=50,Rules!$B$17,IF(G3016&gt;=30,Rules!$B$16,0)))+IF(AND(F3016=1,D3016&lt;&gt;"BWL",G3016=0),Rules!$B$27,0))</f>
        <v>0</v>
      </c>
      <c r="R3016">
        <f>IF(A3016="","",J3016*Rules!$B$19+O3016*Rules!$B$22)</f>
        <v>0</v>
      </c>
      <c r="S3016">
        <f>IF(A3016="","",IF(J3016&gt;=4,Rules!$B$21,IF(J3016&gt;=3,Rules!$B$20,0)))</f>
        <v>0</v>
      </c>
      <c r="T3016">
        <f>IF(A3016="","",K3016*Rules!$B$23+L3016*Rules!$B$24+M3016*Rules!$B$25+N3016*Rules!$B$26)</f>
        <v>0</v>
      </c>
      <c r="U3016">
        <f t="shared" si="47"/>
        <v>0</v>
      </c>
    </row>
    <row r="3017" spans="1:21" x14ac:dyDescent="0.2">
      <c r="A3017" t="str">
        <f>MatchSquad!A3017</f>
        <v>M061</v>
      </c>
      <c r="B3017" t="str">
        <f>MatchSquad!B3017</f>
        <v>P166</v>
      </c>
      <c r="C3017" t="str">
        <f>MatchSquad!C3017</f>
        <v>Cooper Connolly</v>
      </c>
      <c r="D3017" t="str">
        <f>MatchSquad!D3017</f>
        <v>AR</v>
      </c>
      <c r="E3017" t="str">
        <f>MatchSquad!E3017</f>
        <v>PBKS</v>
      </c>
      <c r="F3017">
        <f>MatchSquad!G3017</f>
        <v>0</v>
      </c>
      <c r="G3017">
        <f>IF(A3017="","",SUMIFS(BallByBall!$I$2:$I$501,BallByBall!$B$2:$B$501,A3017,BallByBall!$F$2:$F$501,B3017))</f>
        <v>0</v>
      </c>
      <c r="H3017">
        <f>IF(A3017="","",COUNTIFS(BallByBall!$B$2:$B$501,A3017,BallByBall!$F$2:$F$501,B3017,BallByBall!$Q$2:$Q$501,1))</f>
        <v>0</v>
      </c>
      <c r="I3017">
        <f>IF(A3017="","",COUNTIFS(BallByBall!$B$2:$B$501,A3017,BallByBall!$F$2:$F$501,B3017,BallByBall!$R$2:$R$501,1))</f>
        <v>0</v>
      </c>
      <c r="J3017">
        <f>IF(A3017="","",SUMIFS(BallByBall!$T$2:$T$501,BallByBall!$B$2:$B$501,A3017,BallByBall!$H$2:$H$501,B3017))</f>
        <v>0</v>
      </c>
      <c r="K3017">
        <f>IF(A3017="","",SUMIFS(BallByBall!$U$2:$U$501,BallByBall!$B$2:$B$501,A3017,BallByBall!$P$2:$P$501,B3017))</f>
        <v>0</v>
      </c>
      <c r="L3017">
        <f>IF(A3017="","",SUMIFS(BallByBall!$V$2:$V$501,BallByBall!$B$2:$B$501,A3017,BallByBall!$P$2:$P$501,B3017))</f>
        <v>0</v>
      </c>
      <c r="M3017">
        <f>IF(A3017="","",SUMIFS(BallByBall!$W$2:$W$501,BallByBall!$B$2:$B$501,A3017,BallByBall!$P$2:$P$501,B3017))</f>
        <v>0</v>
      </c>
      <c r="N3017">
        <f>IF(A3017="","",SUMIFS(BallByBall!$X$2:$X$501,BallByBall!$B$2:$B$501,A3017,BallByBall!$P$2:$P$501,B3017))</f>
        <v>0</v>
      </c>
      <c r="O3017">
        <f>IF(A3017="","",SUMIFS(OverSummary!$G$2:$G$101,OverSummary!$A$2:$A$101,A3017,OverSummary!$D$2:$D$101,B3017))</f>
        <v>0</v>
      </c>
      <c r="P3017">
        <f>IF(A3017="","",G3017*Rules!$B$13+H3017*Rules!$B$14+I3017*Rules!$B$15)</f>
        <v>0</v>
      </c>
      <c r="Q3017">
        <f>IF(A3017="","",IF(G3017&gt;=100,Rules!$B$18,IF(G3017&gt;=50,Rules!$B$17,IF(G3017&gt;=30,Rules!$B$16,0)))+IF(AND(F3017=1,D3017&lt;&gt;"BWL",G3017=0),Rules!$B$27,0))</f>
        <v>0</v>
      </c>
      <c r="R3017">
        <f>IF(A3017="","",J3017*Rules!$B$19+O3017*Rules!$B$22)</f>
        <v>0</v>
      </c>
      <c r="S3017">
        <f>IF(A3017="","",IF(J3017&gt;=4,Rules!$B$21,IF(J3017&gt;=3,Rules!$B$20,0)))</f>
        <v>0</v>
      </c>
      <c r="T3017">
        <f>IF(A3017="","",K3017*Rules!$B$23+L3017*Rules!$B$24+M3017*Rules!$B$25+N3017*Rules!$B$26)</f>
        <v>0</v>
      </c>
      <c r="U3017">
        <f t="shared" si="47"/>
        <v>0</v>
      </c>
    </row>
    <row r="3018" spans="1:21" x14ac:dyDescent="0.2">
      <c r="A3018" t="str">
        <f>MatchSquad!A3018</f>
        <v>M061</v>
      </c>
      <c r="B3018" t="str">
        <f>MatchSquad!B3018</f>
        <v>P167</v>
      </c>
      <c r="C3018" t="str">
        <f>MatchSquad!C3018</f>
        <v>Ben Dwarshuis</v>
      </c>
      <c r="D3018" t="str">
        <f>MatchSquad!D3018</f>
        <v>AR</v>
      </c>
      <c r="E3018" t="str">
        <f>MatchSquad!E3018</f>
        <v>PBKS</v>
      </c>
      <c r="F3018">
        <f>MatchSquad!G3018</f>
        <v>0</v>
      </c>
      <c r="G3018">
        <f>IF(A3018="","",SUMIFS(BallByBall!$I$2:$I$501,BallByBall!$B$2:$B$501,A3018,BallByBall!$F$2:$F$501,B3018))</f>
        <v>0</v>
      </c>
      <c r="H3018">
        <f>IF(A3018="","",COUNTIFS(BallByBall!$B$2:$B$501,A3018,BallByBall!$F$2:$F$501,B3018,BallByBall!$Q$2:$Q$501,1))</f>
        <v>0</v>
      </c>
      <c r="I3018">
        <f>IF(A3018="","",COUNTIFS(BallByBall!$B$2:$B$501,A3018,BallByBall!$F$2:$F$501,B3018,BallByBall!$R$2:$R$501,1))</f>
        <v>0</v>
      </c>
      <c r="J3018">
        <f>IF(A3018="","",SUMIFS(BallByBall!$T$2:$T$501,BallByBall!$B$2:$B$501,A3018,BallByBall!$H$2:$H$501,B3018))</f>
        <v>0</v>
      </c>
      <c r="K3018">
        <f>IF(A3018="","",SUMIFS(BallByBall!$U$2:$U$501,BallByBall!$B$2:$B$501,A3018,BallByBall!$P$2:$P$501,B3018))</f>
        <v>0</v>
      </c>
      <c r="L3018">
        <f>IF(A3018="","",SUMIFS(BallByBall!$V$2:$V$501,BallByBall!$B$2:$B$501,A3018,BallByBall!$P$2:$P$501,B3018))</f>
        <v>0</v>
      </c>
      <c r="M3018">
        <f>IF(A3018="","",SUMIFS(BallByBall!$W$2:$W$501,BallByBall!$B$2:$B$501,A3018,BallByBall!$P$2:$P$501,B3018))</f>
        <v>0</v>
      </c>
      <c r="N3018">
        <f>IF(A3018="","",SUMIFS(BallByBall!$X$2:$X$501,BallByBall!$B$2:$B$501,A3018,BallByBall!$P$2:$P$501,B3018))</f>
        <v>0</v>
      </c>
      <c r="O3018">
        <f>IF(A3018="","",SUMIFS(OverSummary!$G$2:$G$101,OverSummary!$A$2:$A$101,A3018,OverSummary!$D$2:$D$101,B3018))</f>
        <v>0</v>
      </c>
      <c r="P3018">
        <f>IF(A3018="","",G3018*Rules!$B$13+H3018*Rules!$B$14+I3018*Rules!$B$15)</f>
        <v>0</v>
      </c>
      <c r="Q3018">
        <f>IF(A3018="","",IF(G3018&gt;=100,Rules!$B$18,IF(G3018&gt;=50,Rules!$B$17,IF(G3018&gt;=30,Rules!$B$16,0)))+IF(AND(F3018=1,D3018&lt;&gt;"BWL",G3018=0),Rules!$B$27,0))</f>
        <v>0</v>
      </c>
      <c r="R3018">
        <f>IF(A3018="","",J3018*Rules!$B$19+O3018*Rules!$B$22)</f>
        <v>0</v>
      </c>
      <c r="S3018">
        <f>IF(A3018="","",IF(J3018&gt;=4,Rules!$B$21,IF(J3018&gt;=3,Rules!$B$20,0)))</f>
        <v>0</v>
      </c>
      <c r="T3018">
        <f>IF(A3018="","",K3018*Rules!$B$23+L3018*Rules!$B$24+M3018*Rules!$B$25+N3018*Rules!$B$26)</f>
        <v>0</v>
      </c>
      <c r="U3018">
        <f t="shared" si="47"/>
        <v>0</v>
      </c>
    </row>
    <row r="3019" spans="1:21" x14ac:dyDescent="0.2">
      <c r="A3019" t="str">
        <f>MatchSquad!A3019</f>
        <v>M061</v>
      </c>
      <c r="B3019" t="str">
        <f>MatchSquad!B3019</f>
        <v>P168</v>
      </c>
      <c r="C3019" t="str">
        <f>MatchSquad!C3019</f>
        <v>Arshdeep Singh</v>
      </c>
      <c r="D3019" t="str">
        <f>MatchSquad!D3019</f>
        <v>BWL</v>
      </c>
      <c r="E3019" t="str">
        <f>MatchSquad!E3019</f>
        <v>PBKS</v>
      </c>
      <c r="F3019">
        <f>MatchSquad!G3019</f>
        <v>0</v>
      </c>
      <c r="G3019">
        <f>IF(A3019="","",SUMIFS(BallByBall!$I$2:$I$501,BallByBall!$B$2:$B$501,A3019,BallByBall!$F$2:$F$501,B3019))</f>
        <v>0</v>
      </c>
      <c r="H3019">
        <f>IF(A3019="","",COUNTIFS(BallByBall!$B$2:$B$501,A3019,BallByBall!$F$2:$F$501,B3019,BallByBall!$Q$2:$Q$501,1))</f>
        <v>0</v>
      </c>
      <c r="I3019">
        <f>IF(A3019="","",COUNTIFS(BallByBall!$B$2:$B$501,A3019,BallByBall!$F$2:$F$501,B3019,BallByBall!$R$2:$R$501,1))</f>
        <v>0</v>
      </c>
      <c r="J3019">
        <f>IF(A3019="","",SUMIFS(BallByBall!$T$2:$T$501,BallByBall!$B$2:$B$501,A3019,BallByBall!$H$2:$H$501,B3019))</f>
        <v>0</v>
      </c>
      <c r="K3019">
        <f>IF(A3019="","",SUMIFS(BallByBall!$U$2:$U$501,BallByBall!$B$2:$B$501,A3019,BallByBall!$P$2:$P$501,B3019))</f>
        <v>0</v>
      </c>
      <c r="L3019">
        <f>IF(A3019="","",SUMIFS(BallByBall!$V$2:$V$501,BallByBall!$B$2:$B$501,A3019,BallByBall!$P$2:$P$501,B3019))</f>
        <v>0</v>
      </c>
      <c r="M3019">
        <f>IF(A3019="","",SUMIFS(BallByBall!$W$2:$W$501,BallByBall!$B$2:$B$501,A3019,BallByBall!$P$2:$P$501,B3019))</f>
        <v>0</v>
      </c>
      <c r="N3019">
        <f>IF(A3019="","",SUMIFS(BallByBall!$X$2:$X$501,BallByBall!$B$2:$B$501,A3019,BallByBall!$P$2:$P$501,B3019))</f>
        <v>0</v>
      </c>
      <c r="O3019">
        <f>IF(A3019="","",SUMIFS(OverSummary!$G$2:$G$101,OverSummary!$A$2:$A$101,A3019,OverSummary!$D$2:$D$101,B3019))</f>
        <v>0</v>
      </c>
      <c r="P3019">
        <f>IF(A3019="","",G3019*Rules!$B$13+H3019*Rules!$B$14+I3019*Rules!$B$15)</f>
        <v>0</v>
      </c>
      <c r="Q3019">
        <f>IF(A3019="","",IF(G3019&gt;=100,Rules!$B$18,IF(G3019&gt;=50,Rules!$B$17,IF(G3019&gt;=30,Rules!$B$16,0)))+IF(AND(F3019=1,D3019&lt;&gt;"BWL",G3019=0),Rules!$B$27,0))</f>
        <v>0</v>
      </c>
      <c r="R3019">
        <f>IF(A3019="","",J3019*Rules!$B$19+O3019*Rules!$B$22)</f>
        <v>0</v>
      </c>
      <c r="S3019">
        <f>IF(A3019="","",IF(J3019&gt;=4,Rules!$B$21,IF(J3019&gt;=3,Rules!$B$20,0)))</f>
        <v>0</v>
      </c>
      <c r="T3019">
        <f>IF(A3019="","",K3019*Rules!$B$23+L3019*Rules!$B$24+M3019*Rules!$B$25+N3019*Rules!$B$26)</f>
        <v>0</v>
      </c>
      <c r="U3019">
        <f t="shared" si="47"/>
        <v>0</v>
      </c>
    </row>
    <row r="3020" spans="1:21" x14ac:dyDescent="0.2">
      <c r="A3020" t="str">
        <f>MatchSquad!A3020</f>
        <v>M061</v>
      </c>
      <c r="B3020" t="str">
        <f>MatchSquad!B3020</f>
        <v>P169</v>
      </c>
      <c r="C3020" t="str">
        <f>MatchSquad!C3020</f>
        <v>Yuzvendra Chahal</v>
      </c>
      <c r="D3020" t="str">
        <f>MatchSquad!D3020</f>
        <v>BWL</v>
      </c>
      <c r="E3020" t="str">
        <f>MatchSquad!E3020</f>
        <v>PBKS</v>
      </c>
      <c r="F3020">
        <f>MatchSquad!G3020</f>
        <v>0</v>
      </c>
      <c r="G3020">
        <f>IF(A3020="","",SUMIFS(BallByBall!$I$2:$I$501,BallByBall!$B$2:$B$501,A3020,BallByBall!$F$2:$F$501,B3020))</f>
        <v>0</v>
      </c>
      <c r="H3020">
        <f>IF(A3020="","",COUNTIFS(BallByBall!$B$2:$B$501,A3020,BallByBall!$F$2:$F$501,B3020,BallByBall!$Q$2:$Q$501,1))</f>
        <v>0</v>
      </c>
      <c r="I3020">
        <f>IF(A3020="","",COUNTIFS(BallByBall!$B$2:$B$501,A3020,BallByBall!$F$2:$F$501,B3020,BallByBall!$R$2:$R$501,1))</f>
        <v>0</v>
      </c>
      <c r="J3020">
        <f>IF(A3020="","",SUMIFS(BallByBall!$T$2:$T$501,BallByBall!$B$2:$B$501,A3020,BallByBall!$H$2:$H$501,B3020))</f>
        <v>0</v>
      </c>
      <c r="K3020">
        <f>IF(A3020="","",SUMIFS(BallByBall!$U$2:$U$501,BallByBall!$B$2:$B$501,A3020,BallByBall!$P$2:$P$501,B3020))</f>
        <v>0</v>
      </c>
      <c r="L3020">
        <f>IF(A3020="","",SUMIFS(BallByBall!$V$2:$V$501,BallByBall!$B$2:$B$501,A3020,BallByBall!$P$2:$P$501,B3020))</f>
        <v>0</v>
      </c>
      <c r="M3020">
        <f>IF(A3020="","",SUMIFS(BallByBall!$W$2:$W$501,BallByBall!$B$2:$B$501,A3020,BallByBall!$P$2:$P$501,B3020))</f>
        <v>0</v>
      </c>
      <c r="N3020">
        <f>IF(A3020="","",SUMIFS(BallByBall!$X$2:$X$501,BallByBall!$B$2:$B$501,A3020,BallByBall!$P$2:$P$501,B3020))</f>
        <v>0</v>
      </c>
      <c r="O3020">
        <f>IF(A3020="","",SUMIFS(OverSummary!$G$2:$G$101,OverSummary!$A$2:$A$101,A3020,OverSummary!$D$2:$D$101,B3020))</f>
        <v>0</v>
      </c>
      <c r="P3020">
        <f>IF(A3020="","",G3020*Rules!$B$13+H3020*Rules!$B$14+I3020*Rules!$B$15)</f>
        <v>0</v>
      </c>
      <c r="Q3020">
        <f>IF(A3020="","",IF(G3020&gt;=100,Rules!$B$18,IF(G3020&gt;=50,Rules!$B$17,IF(G3020&gt;=30,Rules!$B$16,0)))+IF(AND(F3020=1,D3020&lt;&gt;"BWL",G3020=0),Rules!$B$27,0))</f>
        <v>0</v>
      </c>
      <c r="R3020">
        <f>IF(A3020="","",J3020*Rules!$B$19+O3020*Rules!$B$22)</f>
        <v>0</v>
      </c>
      <c r="S3020">
        <f>IF(A3020="","",IF(J3020&gt;=4,Rules!$B$21,IF(J3020&gt;=3,Rules!$B$20,0)))</f>
        <v>0</v>
      </c>
      <c r="T3020">
        <f>IF(A3020="","",K3020*Rules!$B$23+L3020*Rules!$B$24+M3020*Rules!$B$25+N3020*Rules!$B$26)</f>
        <v>0</v>
      </c>
      <c r="U3020">
        <f t="shared" si="47"/>
        <v>0</v>
      </c>
    </row>
    <row r="3021" spans="1:21" x14ac:dyDescent="0.2">
      <c r="A3021" t="str">
        <f>MatchSquad!A3021</f>
        <v>M061</v>
      </c>
      <c r="B3021" t="str">
        <f>MatchSquad!B3021</f>
        <v>P170</v>
      </c>
      <c r="C3021" t="str">
        <f>MatchSquad!C3021</f>
        <v>Vyshak Vijaykumar</v>
      </c>
      <c r="D3021" t="str">
        <f>MatchSquad!D3021</f>
        <v>BWL</v>
      </c>
      <c r="E3021" t="str">
        <f>MatchSquad!E3021</f>
        <v>PBKS</v>
      </c>
      <c r="F3021">
        <f>MatchSquad!G3021</f>
        <v>0</v>
      </c>
      <c r="G3021">
        <f>IF(A3021="","",SUMIFS(BallByBall!$I$2:$I$501,BallByBall!$B$2:$B$501,A3021,BallByBall!$F$2:$F$501,B3021))</f>
        <v>0</v>
      </c>
      <c r="H3021">
        <f>IF(A3021="","",COUNTIFS(BallByBall!$B$2:$B$501,A3021,BallByBall!$F$2:$F$501,B3021,BallByBall!$Q$2:$Q$501,1))</f>
        <v>0</v>
      </c>
      <c r="I3021">
        <f>IF(A3021="","",COUNTIFS(BallByBall!$B$2:$B$501,A3021,BallByBall!$F$2:$F$501,B3021,BallByBall!$R$2:$R$501,1))</f>
        <v>0</v>
      </c>
      <c r="J3021">
        <f>IF(A3021="","",SUMIFS(BallByBall!$T$2:$T$501,BallByBall!$B$2:$B$501,A3021,BallByBall!$H$2:$H$501,B3021))</f>
        <v>0</v>
      </c>
      <c r="K3021">
        <f>IF(A3021="","",SUMIFS(BallByBall!$U$2:$U$501,BallByBall!$B$2:$B$501,A3021,BallByBall!$P$2:$P$501,B3021))</f>
        <v>0</v>
      </c>
      <c r="L3021">
        <f>IF(A3021="","",SUMIFS(BallByBall!$V$2:$V$501,BallByBall!$B$2:$B$501,A3021,BallByBall!$P$2:$P$501,B3021))</f>
        <v>0</v>
      </c>
      <c r="M3021">
        <f>IF(A3021="","",SUMIFS(BallByBall!$W$2:$W$501,BallByBall!$B$2:$B$501,A3021,BallByBall!$P$2:$P$501,B3021))</f>
        <v>0</v>
      </c>
      <c r="N3021">
        <f>IF(A3021="","",SUMIFS(BallByBall!$X$2:$X$501,BallByBall!$B$2:$B$501,A3021,BallByBall!$P$2:$P$501,B3021))</f>
        <v>0</v>
      </c>
      <c r="O3021">
        <f>IF(A3021="","",SUMIFS(OverSummary!$G$2:$G$101,OverSummary!$A$2:$A$101,A3021,OverSummary!$D$2:$D$101,B3021))</f>
        <v>0</v>
      </c>
      <c r="P3021">
        <f>IF(A3021="","",G3021*Rules!$B$13+H3021*Rules!$B$14+I3021*Rules!$B$15)</f>
        <v>0</v>
      </c>
      <c r="Q3021">
        <f>IF(A3021="","",IF(G3021&gt;=100,Rules!$B$18,IF(G3021&gt;=50,Rules!$B$17,IF(G3021&gt;=30,Rules!$B$16,0)))+IF(AND(F3021=1,D3021&lt;&gt;"BWL",G3021=0),Rules!$B$27,0))</f>
        <v>0</v>
      </c>
      <c r="R3021">
        <f>IF(A3021="","",J3021*Rules!$B$19+O3021*Rules!$B$22)</f>
        <v>0</v>
      </c>
      <c r="S3021">
        <f>IF(A3021="","",IF(J3021&gt;=4,Rules!$B$21,IF(J3021&gt;=3,Rules!$B$20,0)))</f>
        <v>0</v>
      </c>
      <c r="T3021">
        <f>IF(A3021="","",K3021*Rules!$B$23+L3021*Rules!$B$24+M3021*Rules!$B$25+N3021*Rules!$B$26)</f>
        <v>0</v>
      </c>
      <c r="U3021">
        <f t="shared" si="47"/>
        <v>0</v>
      </c>
    </row>
    <row r="3022" spans="1:21" x14ac:dyDescent="0.2">
      <c r="A3022" t="str">
        <f>MatchSquad!A3022</f>
        <v>M061</v>
      </c>
      <c r="B3022" t="str">
        <f>MatchSquad!B3022</f>
        <v>P171</v>
      </c>
      <c r="C3022" t="str">
        <f>MatchSquad!C3022</f>
        <v>Yash Thakur</v>
      </c>
      <c r="D3022" t="str">
        <f>MatchSquad!D3022</f>
        <v>BWL</v>
      </c>
      <c r="E3022" t="str">
        <f>MatchSquad!E3022</f>
        <v>PBKS</v>
      </c>
      <c r="F3022">
        <f>MatchSquad!G3022</f>
        <v>0</v>
      </c>
      <c r="G3022">
        <f>IF(A3022="","",SUMIFS(BallByBall!$I$2:$I$501,BallByBall!$B$2:$B$501,A3022,BallByBall!$F$2:$F$501,B3022))</f>
        <v>0</v>
      </c>
      <c r="H3022">
        <f>IF(A3022="","",COUNTIFS(BallByBall!$B$2:$B$501,A3022,BallByBall!$F$2:$F$501,B3022,BallByBall!$Q$2:$Q$501,1))</f>
        <v>0</v>
      </c>
      <c r="I3022">
        <f>IF(A3022="","",COUNTIFS(BallByBall!$B$2:$B$501,A3022,BallByBall!$F$2:$F$501,B3022,BallByBall!$R$2:$R$501,1))</f>
        <v>0</v>
      </c>
      <c r="J3022">
        <f>IF(A3022="","",SUMIFS(BallByBall!$T$2:$T$501,BallByBall!$B$2:$B$501,A3022,BallByBall!$H$2:$H$501,B3022))</f>
        <v>0</v>
      </c>
      <c r="K3022">
        <f>IF(A3022="","",SUMIFS(BallByBall!$U$2:$U$501,BallByBall!$B$2:$B$501,A3022,BallByBall!$P$2:$P$501,B3022))</f>
        <v>0</v>
      </c>
      <c r="L3022">
        <f>IF(A3022="","",SUMIFS(BallByBall!$V$2:$V$501,BallByBall!$B$2:$B$501,A3022,BallByBall!$P$2:$P$501,B3022))</f>
        <v>0</v>
      </c>
      <c r="M3022">
        <f>IF(A3022="","",SUMIFS(BallByBall!$W$2:$W$501,BallByBall!$B$2:$B$501,A3022,BallByBall!$P$2:$P$501,B3022))</f>
        <v>0</v>
      </c>
      <c r="N3022">
        <f>IF(A3022="","",SUMIFS(BallByBall!$X$2:$X$501,BallByBall!$B$2:$B$501,A3022,BallByBall!$P$2:$P$501,B3022))</f>
        <v>0</v>
      </c>
      <c r="O3022">
        <f>IF(A3022="","",SUMIFS(OverSummary!$G$2:$G$101,OverSummary!$A$2:$A$101,A3022,OverSummary!$D$2:$D$101,B3022))</f>
        <v>0</v>
      </c>
      <c r="P3022">
        <f>IF(A3022="","",G3022*Rules!$B$13+H3022*Rules!$B$14+I3022*Rules!$B$15)</f>
        <v>0</v>
      </c>
      <c r="Q3022">
        <f>IF(A3022="","",IF(G3022&gt;=100,Rules!$B$18,IF(G3022&gt;=50,Rules!$B$17,IF(G3022&gt;=30,Rules!$B$16,0)))+IF(AND(F3022=1,D3022&lt;&gt;"BWL",G3022=0),Rules!$B$27,0))</f>
        <v>0</v>
      </c>
      <c r="R3022">
        <f>IF(A3022="","",J3022*Rules!$B$19+O3022*Rules!$B$22)</f>
        <v>0</v>
      </c>
      <c r="S3022">
        <f>IF(A3022="","",IF(J3022&gt;=4,Rules!$B$21,IF(J3022&gt;=3,Rules!$B$20,0)))</f>
        <v>0</v>
      </c>
      <c r="T3022">
        <f>IF(A3022="","",K3022*Rules!$B$23+L3022*Rules!$B$24+M3022*Rules!$B$25+N3022*Rules!$B$26)</f>
        <v>0</v>
      </c>
      <c r="U3022">
        <f t="shared" si="47"/>
        <v>0</v>
      </c>
    </row>
    <row r="3023" spans="1:21" x14ac:dyDescent="0.2">
      <c r="A3023" t="str">
        <f>MatchSquad!A3023</f>
        <v>M061</v>
      </c>
      <c r="B3023" t="str">
        <f>MatchSquad!B3023</f>
        <v>P172</v>
      </c>
      <c r="C3023" t="str">
        <f>MatchSquad!C3023</f>
        <v>Xavier Bartlett</v>
      </c>
      <c r="D3023" t="str">
        <f>MatchSquad!D3023</f>
        <v>BWL</v>
      </c>
      <c r="E3023" t="str">
        <f>MatchSquad!E3023</f>
        <v>PBKS</v>
      </c>
      <c r="F3023">
        <f>MatchSquad!G3023</f>
        <v>0</v>
      </c>
      <c r="G3023">
        <f>IF(A3023="","",SUMIFS(BallByBall!$I$2:$I$501,BallByBall!$B$2:$B$501,A3023,BallByBall!$F$2:$F$501,B3023))</f>
        <v>0</v>
      </c>
      <c r="H3023">
        <f>IF(A3023="","",COUNTIFS(BallByBall!$B$2:$B$501,A3023,BallByBall!$F$2:$F$501,B3023,BallByBall!$Q$2:$Q$501,1))</f>
        <v>0</v>
      </c>
      <c r="I3023">
        <f>IF(A3023="","",COUNTIFS(BallByBall!$B$2:$B$501,A3023,BallByBall!$F$2:$F$501,B3023,BallByBall!$R$2:$R$501,1))</f>
        <v>0</v>
      </c>
      <c r="J3023">
        <f>IF(A3023="","",SUMIFS(BallByBall!$T$2:$T$501,BallByBall!$B$2:$B$501,A3023,BallByBall!$H$2:$H$501,B3023))</f>
        <v>0</v>
      </c>
      <c r="K3023">
        <f>IF(A3023="","",SUMIFS(BallByBall!$U$2:$U$501,BallByBall!$B$2:$B$501,A3023,BallByBall!$P$2:$P$501,B3023))</f>
        <v>0</v>
      </c>
      <c r="L3023">
        <f>IF(A3023="","",SUMIFS(BallByBall!$V$2:$V$501,BallByBall!$B$2:$B$501,A3023,BallByBall!$P$2:$P$501,B3023))</f>
        <v>0</v>
      </c>
      <c r="M3023">
        <f>IF(A3023="","",SUMIFS(BallByBall!$W$2:$W$501,BallByBall!$B$2:$B$501,A3023,BallByBall!$P$2:$P$501,B3023))</f>
        <v>0</v>
      </c>
      <c r="N3023">
        <f>IF(A3023="","",SUMIFS(BallByBall!$X$2:$X$501,BallByBall!$B$2:$B$501,A3023,BallByBall!$P$2:$P$501,B3023))</f>
        <v>0</v>
      </c>
      <c r="O3023">
        <f>IF(A3023="","",SUMIFS(OverSummary!$G$2:$G$101,OverSummary!$A$2:$A$101,A3023,OverSummary!$D$2:$D$101,B3023))</f>
        <v>0</v>
      </c>
      <c r="P3023">
        <f>IF(A3023="","",G3023*Rules!$B$13+H3023*Rules!$B$14+I3023*Rules!$B$15)</f>
        <v>0</v>
      </c>
      <c r="Q3023">
        <f>IF(A3023="","",IF(G3023&gt;=100,Rules!$B$18,IF(G3023&gt;=50,Rules!$B$17,IF(G3023&gt;=30,Rules!$B$16,0)))+IF(AND(F3023=1,D3023&lt;&gt;"BWL",G3023=0),Rules!$B$27,0))</f>
        <v>0</v>
      </c>
      <c r="R3023">
        <f>IF(A3023="","",J3023*Rules!$B$19+O3023*Rules!$B$22)</f>
        <v>0</v>
      </c>
      <c r="S3023">
        <f>IF(A3023="","",IF(J3023&gt;=4,Rules!$B$21,IF(J3023&gt;=3,Rules!$B$20,0)))</f>
        <v>0</v>
      </c>
      <c r="T3023">
        <f>IF(A3023="","",K3023*Rules!$B$23+L3023*Rules!$B$24+M3023*Rules!$B$25+N3023*Rules!$B$26)</f>
        <v>0</v>
      </c>
      <c r="U3023">
        <f t="shared" si="47"/>
        <v>0</v>
      </c>
    </row>
    <row r="3024" spans="1:21" x14ac:dyDescent="0.2">
      <c r="A3024" t="str">
        <f>MatchSquad!A3024</f>
        <v>M061</v>
      </c>
      <c r="B3024" t="str">
        <f>MatchSquad!B3024</f>
        <v>P173</v>
      </c>
      <c r="C3024" t="str">
        <f>MatchSquad!C3024</f>
        <v>Pravin Dubey</v>
      </c>
      <c r="D3024" t="str">
        <f>MatchSquad!D3024</f>
        <v>BWL</v>
      </c>
      <c r="E3024" t="str">
        <f>MatchSquad!E3024</f>
        <v>PBKS</v>
      </c>
      <c r="F3024">
        <f>MatchSquad!G3024</f>
        <v>0</v>
      </c>
      <c r="G3024">
        <f>IF(A3024="","",SUMIFS(BallByBall!$I$2:$I$501,BallByBall!$B$2:$B$501,A3024,BallByBall!$F$2:$F$501,B3024))</f>
        <v>0</v>
      </c>
      <c r="H3024">
        <f>IF(A3024="","",COUNTIFS(BallByBall!$B$2:$B$501,A3024,BallByBall!$F$2:$F$501,B3024,BallByBall!$Q$2:$Q$501,1))</f>
        <v>0</v>
      </c>
      <c r="I3024">
        <f>IF(A3024="","",COUNTIFS(BallByBall!$B$2:$B$501,A3024,BallByBall!$F$2:$F$501,B3024,BallByBall!$R$2:$R$501,1))</f>
        <v>0</v>
      </c>
      <c r="J3024">
        <f>IF(A3024="","",SUMIFS(BallByBall!$T$2:$T$501,BallByBall!$B$2:$B$501,A3024,BallByBall!$H$2:$H$501,B3024))</f>
        <v>0</v>
      </c>
      <c r="K3024">
        <f>IF(A3024="","",SUMIFS(BallByBall!$U$2:$U$501,BallByBall!$B$2:$B$501,A3024,BallByBall!$P$2:$P$501,B3024))</f>
        <v>0</v>
      </c>
      <c r="L3024">
        <f>IF(A3024="","",SUMIFS(BallByBall!$V$2:$V$501,BallByBall!$B$2:$B$501,A3024,BallByBall!$P$2:$P$501,B3024))</f>
        <v>0</v>
      </c>
      <c r="M3024">
        <f>IF(A3024="","",SUMIFS(BallByBall!$W$2:$W$501,BallByBall!$B$2:$B$501,A3024,BallByBall!$P$2:$P$501,B3024))</f>
        <v>0</v>
      </c>
      <c r="N3024">
        <f>IF(A3024="","",SUMIFS(BallByBall!$X$2:$X$501,BallByBall!$B$2:$B$501,A3024,BallByBall!$P$2:$P$501,B3024))</f>
        <v>0</v>
      </c>
      <c r="O3024">
        <f>IF(A3024="","",SUMIFS(OverSummary!$G$2:$G$101,OverSummary!$A$2:$A$101,A3024,OverSummary!$D$2:$D$101,B3024))</f>
        <v>0</v>
      </c>
      <c r="P3024">
        <f>IF(A3024="","",G3024*Rules!$B$13+H3024*Rules!$B$14+I3024*Rules!$B$15)</f>
        <v>0</v>
      </c>
      <c r="Q3024">
        <f>IF(A3024="","",IF(G3024&gt;=100,Rules!$B$18,IF(G3024&gt;=50,Rules!$B$17,IF(G3024&gt;=30,Rules!$B$16,0)))+IF(AND(F3024=1,D3024&lt;&gt;"BWL",G3024=0),Rules!$B$27,0))</f>
        <v>0</v>
      </c>
      <c r="R3024">
        <f>IF(A3024="","",J3024*Rules!$B$19+O3024*Rules!$B$22)</f>
        <v>0</v>
      </c>
      <c r="S3024">
        <f>IF(A3024="","",IF(J3024&gt;=4,Rules!$B$21,IF(J3024&gt;=3,Rules!$B$20,0)))</f>
        <v>0</v>
      </c>
      <c r="T3024">
        <f>IF(A3024="","",K3024*Rules!$B$23+L3024*Rules!$B$24+M3024*Rules!$B$25+N3024*Rules!$B$26)</f>
        <v>0</v>
      </c>
      <c r="U3024">
        <f t="shared" si="47"/>
        <v>0</v>
      </c>
    </row>
    <row r="3025" spans="1:21" x14ac:dyDescent="0.2">
      <c r="A3025" t="str">
        <f>MatchSquad!A3025</f>
        <v>M061</v>
      </c>
      <c r="B3025" t="str">
        <f>MatchSquad!B3025</f>
        <v>P174</v>
      </c>
      <c r="C3025" t="str">
        <f>MatchSquad!C3025</f>
        <v>Vishal Nishad</v>
      </c>
      <c r="D3025" t="str">
        <f>MatchSquad!D3025</f>
        <v>BWL</v>
      </c>
      <c r="E3025" t="str">
        <f>MatchSquad!E3025</f>
        <v>PBKS</v>
      </c>
      <c r="F3025">
        <f>MatchSquad!G3025</f>
        <v>0</v>
      </c>
      <c r="G3025">
        <f>IF(A3025="","",SUMIFS(BallByBall!$I$2:$I$501,BallByBall!$B$2:$B$501,A3025,BallByBall!$F$2:$F$501,B3025))</f>
        <v>0</v>
      </c>
      <c r="H3025">
        <f>IF(A3025="","",COUNTIFS(BallByBall!$B$2:$B$501,A3025,BallByBall!$F$2:$F$501,B3025,BallByBall!$Q$2:$Q$501,1))</f>
        <v>0</v>
      </c>
      <c r="I3025">
        <f>IF(A3025="","",COUNTIFS(BallByBall!$B$2:$B$501,A3025,BallByBall!$F$2:$F$501,B3025,BallByBall!$R$2:$R$501,1))</f>
        <v>0</v>
      </c>
      <c r="J3025">
        <f>IF(A3025="","",SUMIFS(BallByBall!$T$2:$T$501,BallByBall!$B$2:$B$501,A3025,BallByBall!$H$2:$H$501,B3025))</f>
        <v>0</v>
      </c>
      <c r="K3025">
        <f>IF(A3025="","",SUMIFS(BallByBall!$U$2:$U$501,BallByBall!$B$2:$B$501,A3025,BallByBall!$P$2:$P$501,B3025))</f>
        <v>0</v>
      </c>
      <c r="L3025">
        <f>IF(A3025="","",SUMIFS(BallByBall!$V$2:$V$501,BallByBall!$B$2:$B$501,A3025,BallByBall!$P$2:$P$501,B3025))</f>
        <v>0</v>
      </c>
      <c r="M3025">
        <f>IF(A3025="","",SUMIFS(BallByBall!$W$2:$W$501,BallByBall!$B$2:$B$501,A3025,BallByBall!$P$2:$P$501,B3025))</f>
        <v>0</v>
      </c>
      <c r="N3025">
        <f>IF(A3025="","",SUMIFS(BallByBall!$X$2:$X$501,BallByBall!$B$2:$B$501,A3025,BallByBall!$P$2:$P$501,B3025))</f>
        <v>0</v>
      </c>
      <c r="O3025">
        <f>IF(A3025="","",SUMIFS(OverSummary!$G$2:$G$101,OverSummary!$A$2:$A$101,A3025,OverSummary!$D$2:$D$101,B3025))</f>
        <v>0</v>
      </c>
      <c r="P3025">
        <f>IF(A3025="","",G3025*Rules!$B$13+H3025*Rules!$B$14+I3025*Rules!$B$15)</f>
        <v>0</v>
      </c>
      <c r="Q3025">
        <f>IF(A3025="","",IF(G3025&gt;=100,Rules!$B$18,IF(G3025&gt;=50,Rules!$B$17,IF(G3025&gt;=30,Rules!$B$16,0)))+IF(AND(F3025=1,D3025&lt;&gt;"BWL",G3025=0),Rules!$B$27,0))</f>
        <v>0</v>
      </c>
      <c r="R3025">
        <f>IF(A3025="","",J3025*Rules!$B$19+O3025*Rules!$B$22)</f>
        <v>0</v>
      </c>
      <c r="S3025">
        <f>IF(A3025="","",IF(J3025&gt;=4,Rules!$B$21,IF(J3025&gt;=3,Rules!$B$20,0)))</f>
        <v>0</v>
      </c>
      <c r="T3025">
        <f>IF(A3025="","",K3025*Rules!$B$23+L3025*Rules!$B$24+M3025*Rules!$B$25+N3025*Rules!$B$26)</f>
        <v>0</v>
      </c>
      <c r="U3025">
        <f t="shared" si="47"/>
        <v>0</v>
      </c>
    </row>
    <row r="3026" spans="1:21" x14ac:dyDescent="0.2">
      <c r="A3026" t="str">
        <f>MatchSquad!A3026</f>
        <v>M061</v>
      </c>
      <c r="B3026" t="str">
        <f>MatchSquad!B3026</f>
        <v>P175</v>
      </c>
      <c r="C3026" t="str">
        <f>MatchSquad!C3026</f>
        <v>Lockie Ferguson</v>
      </c>
      <c r="D3026" t="str">
        <f>MatchSquad!D3026</f>
        <v>BWL</v>
      </c>
      <c r="E3026" t="str">
        <f>MatchSquad!E3026</f>
        <v>PBKS</v>
      </c>
      <c r="F3026">
        <f>MatchSquad!G3026</f>
        <v>0</v>
      </c>
      <c r="G3026">
        <f>IF(A3026="","",SUMIFS(BallByBall!$I$2:$I$501,BallByBall!$B$2:$B$501,A3026,BallByBall!$F$2:$F$501,B3026))</f>
        <v>0</v>
      </c>
      <c r="H3026">
        <f>IF(A3026="","",COUNTIFS(BallByBall!$B$2:$B$501,A3026,BallByBall!$F$2:$F$501,B3026,BallByBall!$Q$2:$Q$501,1))</f>
        <v>0</v>
      </c>
      <c r="I3026">
        <f>IF(A3026="","",COUNTIFS(BallByBall!$B$2:$B$501,A3026,BallByBall!$F$2:$F$501,B3026,BallByBall!$R$2:$R$501,1))</f>
        <v>0</v>
      </c>
      <c r="J3026">
        <f>IF(A3026="","",SUMIFS(BallByBall!$T$2:$T$501,BallByBall!$B$2:$B$501,A3026,BallByBall!$H$2:$H$501,B3026))</f>
        <v>0</v>
      </c>
      <c r="K3026">
        <f>IF(A3026="","",SUMIFS(BallByBall!$U$2:$U$501,BallByBall!$B$2:$B$501,A3026,BallByBall!$P$2:$P$501,B3026))</f>
        <v>0</v>
      </c>
      <c r="L3026">
        <f>IF(A3026="","",SUMIFS(BallByBall!$V$2:$V$501,BallByBall!$B$2:$B$501,A3026,BallByBall!$P$2:$P$501,B3026))</f>
        <v>0</v>
      </c>
      <c r="M3026">
        <f>IF(A3026="","",SUMIFS(BallByBall!$W$2:$W$501,BallByBall!$B$2:$B$501,A3026,BallByBall!$P$2:$P$501,B3026))</f>
        <v>0</v>
      </c>
      <c r="N3026">
        <f>IF(A3026="","",SUMIFS(BallByBall!$X$2:$X$501,BallByBall!$B$2:$B$501,A3026,BallByBall!$P$2:$P$501,B3026))</f>
        <v>0</v>
      </c>
      <c r="O3026">
        <f>IF(A3026="","",SUMIFS(OverSummary!$G$2:$G$101,OverSummary!$A$2:$A$101,A3026,OverSummary!$D$2:$D$101,B3026))</f>
        <v>0</v>
      </c>
      <c r="P3026">
        <f>IF(A3026="","",G3026*Rules!$B$13+H3026*Rules!$B$14+I3026*Rules!$B$15)</f>
        <v>0</v>
      </c>
      <c r="Q3026">
        <f>IF(A3026="","",IF(G3026&gt;=100,Rules!$B$18,IF(G3026&gt;=50,Rules!$B$17,IF(G3026&gt;=30,Rules!$B$16,0)))+IF(AND(F3026=1,D3026&lt;&gt;"BWL",G3026=0),Rules!$B$27,0))</f>
        <v>0</v>
      </c>
      <c r="R3026">
        <f>IF(A3026="","",J3026*Rules!$B$19+O3026*Rules!$B$22)</f>
        <v>0</v>
      </c>
      <c r="S3026">
        <f>IF(A3026="","",IF(J3026&gt;=4,Rules!$B$21,IF(J3026&gt;=3,Rules!$B$20,0)))</f>
        <v>0</v>
      </c>
      <c r="T3026">
        <f>IF(A3026="","",K3026*Rules!$B$23+L3026*Rules!$B$24+M3026*Rules!$B$25+N3026*Rules!$B$26)</f>
        <v>0</v>
      </c>
      <c r="U3026">
        <f t="shared" si="47"/>
        <v>0</v>
      </c>
    </row>
    <row r="3027" spans="1:21" x14ac:dyDescent="0.2">
      <c r="A3027" t="str">
        <f>MatchSquad!A3027</f>
        <v>M061</v>
      </c>
      <c r="B3027" t="str">
        <f>MatchSquad!B3027</f>
        <v>P201</v>
      </c>
      <c r="C3027" t="str">
        <f>MatchSquad!C3027</f>
        <v>Rajat Patidar</v>
      </c>
      <c r="D3027" t="str">
        <f>MatchSquad!D3027</f>
        <v>BAT</v>
      </c>
      <c r="E3027" t="str">
        <f>MatchSquad!E3027</f>
        <v>RCB</v>
      </c>
      <c r="F3027">
        <f>MatchSquad!G3027</f>
        <v>0</v>
      </c>
      <c r="G3027">
        <f>IF(A3027="","",SUMIFS(BallByBall!$I$2:$I$501,BallByBall!$B$2:$B$501,A3027,BallByBall!$F$2:$F$501,B3027))</f>
        <v>0</v>
      </c>
      <c r="H3027">
        <f>IF(A3027="","",COUNTIFS(BallByBall!$B$2:$B$501,A3027,BallByBall!$F$2:$F$501,B3027,BallByBall!$Q$2:$Q$501,1))</f>
        <v>0</v>
      </c>
      <c r="I3027">
        <f>IF(A3027="","",COUNTIFS(BallByBall!$B$2:$B$501,A3027,BallByBall!$F$2:$F$501,B3027,BallByBall!$R$2:$R$501,1))</f>
        <v>0</v>
      </c>
      <c r="J3027">
        <f>IF(A3027="","",SUMIFS(BallByBall!$T$2:$T$501,BallByBall!$B$2:$B$501,A3027,BallByBall!$H$2:$H$501,B3027))</f>
        <v>0</v>
      </c>
      <c r="K3027">
        <f>IF(A3027="","",SUMIFS(BallByBall!$U$2:$U$501,BallByBall!$B$2:$B$501,A3027,BallByBall!$P$2:$P$501,B3027))</f>
        <v>0</v>
      </c>
      <c r="L3027">
        <f>IF(A3027="","",SUMIFS(BallByBall!$V$2:$V$501,BallByBall!$B$2:$B$501,A3027,BallByBall!$P$2:$P$501,B3027))</f>
        <v>0</v>
      </c>
      <c r="M3027">
        <f>IF(A3027="","",SUMIFS(BallByBall!$W$2:$W$501,BallByBall!$B$2:$B$501,A3027,BallByBall!$P$2:$P$501,B3027))</f>
        <v>0</v>
      </c>
      <c r="N3027">
        <f>IF(A3027="","",SUMIFS(BallByBall!$X$2:$X$501,BallByBall!$B$2:$B$501,A3027,BallByBall!$P$2:$P$501,B3027))</f>
        <v>0</v>
      </c>
      <c r="O3027">
        <f>IF(A3027="","",SUMIFS(OverSummary!$G$2:$G$101,OverSummary!$A$2:$A$101,A3027,OverSummary!$D$2:$D$101,B3027))</f>
        <v>0</v>
      </c>
      <c r="P3027">
        <f>IF(A3027="","",G3027*Rules!$B$13+H3027*Rules!$B$14+I3027*Rules!$B$15)</f>
        <v>0</v>
      </c>
      <c r="Q3027">
        <f>IF(A3027="","",IF(G3027&gt;=100,Rules!$B$18,IF(G3027&gt;=50,Rules!$B$17,IF(G3027&gt;=30,Rules!$B$16,0)))+IF(AND(F3027=1,D3027&lt;&gt;"BWL",G3027=0),Rules!$B$27,0))</f>
        <v>0</v>
      </c>
      <c r="R3027">
        <f>IF(A3027="","",J3027*Rules!$B$19+O3027*Rules!$B$22)</f>
        <v>0</v>
      </c>
      <c r="S3027">
        <f>IF(A3027="","",IF(J3027&gt;=4,Rules!$B$21,IF(J3027&gt;=3,Rules!$B$20,0)))</f>
        <v>0</v>
      </c>
      <c r="T3027">
        <f>IF(A3027="","",K3027*Rules!$B$23+L3027*Rules!$B$24+M3027*Rules!$B$25+N3027*Rules!$B$26)</f>
        <v>0</v>
      </c>
      <c r="U3027">
        <f t="shared" si="47"/>
        <v>0</v>
      </c>
    </row>
    <row r="3028" spans="1:21" x14ac:dyDescent="0.2">
      <c r="A3028" t="str">
        <f>MatchSquad!A3028</f>
        <v>M061</v>
      </c>
      <c r="B3028" t="str">
        <f>MatchSquad!B3028</f>
        <v>P202</v>
      </c>
      <c r="C3028" t="str">
        <f>MatchSquad!C3028</f>
        <v>Devdutt Padikkal</v>
      </c>
      <c r="D3028" t="str">
        <f>MatchSquad!D3028</f>
        <v>BAT</v>
      </c>
      <c r="E3028" t="str">
        <f>MatchSquad!E3028</f>
        <v>RCB</v>
      </c>
      <c r="F3028">
        <f>MatchSquad!G3028</f>
        <v>0</v>
      </c>
      <c r="G3028">
        <f>IF(A3028="","",SUMIFS(BallByBall!$I$2:$I$501,BallByBall!$B$2:$B$501,A3028,BallByBall!$F$2:$F$501,B3028))</f>
        <v>0</v>
      </c>
      <c r="H3028">
        <f>IF(A3028="","",COUNTIFS(BallByBall!$B$2:$B$501,A3028,BallByBall!$F$2:$F$501,B3028,BallByBall!$Q$2:$Q$501,1))</f>
        <v>0</v>
      </c>
      <c r="I3028">
        <f>IF(A3028="","",COUNTIFS(BallByBall!$B$2:$B$501,A3028,BallByBall!$F$2:$F$501,B3028,BallByBall!$R$2:$R$501,1))</f>
        <v>0</v>
      </c>
      <c r="J3028">
        <f>IF(A3028="","",SUMIFS(BallByBall!$T$2:$T$501,BallByBall!$B$2:$B$501,A3028,BallByBall!$H$2:$H$501,B3028))</f>
        <v>0</v>
      </c>
      <c r="K3028">
        <f>IF(A3028="","",SUMIFS(BallByBall!$U$2:$U$501,BallByBall!$B$2:$B$501,A3028,BallByBall!$P$2:$P$501,B3028))</f>
        <v>0</v>
      </c>
      <c r="L3028">
        <f>IF(A3028="","",SUMIFS(BallByBall!$V$2:$V$501,BallByBall!$B$2:$B$501,A3028,BallByBall!$P$2:$P$501,B3028))</f>
        <v>0</v>
      </c>
      <c r="M3028">
        <f>IF(A3028="","",SUMIFS(BallByBall!$W$2:$W$501,BallByBall!$B$2:$B$501,A3028,BallByBall!$P$2:$P$501,B3028))</f>
        <v>0</v>
      </c>
      <c r="N3028">
        <f>IF(A3028="","",SUMIFS(BallByBall!$X$2:$X$501,BallByBall!$B$2:$B$501,A3028,BallByBall!$P$2:$P$501,B3028))</f>
        <v>0</v>
      </c>
      <c r="O3028">
        <f>IF(A3028="","",SUMIFS(OverSummary!$G$2:$G$101,OverSummary!$A$2:$A$101,A3028,OverSummary!$D$2:$D$101,B3028))</f>
        <v>0</v>
      </c>
      <c r="P3028">
        <f>IF(A3028="","",G3028*Rules!$B$13+H3028*Rules!$B$14+I3028*Rules!$B$15)</f>
        <v>0</v>
      </c>
      <c r="Q3028">
        <f>IF(A3028="","",IF(G3028&gt;=100,Rules!$B$18,IF(G3028&gt;=50,Rules!$B$17,IF(G3028&gt;=30,Rules!$B$16,0)))+IF(AND(F3028=1,D3028&lt;&gt;"BWL",G3028=0),Rules!$B$27,0))</f>
        <v>0</v>
      </c>
      <c r="R3028">
        <f>IF(A3028="","",J3028*Rules!$B$19+O3028*Rules!$B$22)</f>
        <v>0</v>
      </c>
      <c r="S3028">
        <f>IF(A3028="","",IF(J3028&gt;=4,Rules!$B$21,IF(J3028&gt;=3,Rules!$B$20,0)))</f>
        <v>0</v>
      </c>
      <c r="T3028">
        <f>IF(A3028="","",K3028*Rules!$B$23+L3028*Rules!$B$24+M3028*Rules!$B$25+N3028*Rules!$B$26)</f>
        <v>0</v>
      </c>
      <c r="U3028">
        <f t="shared" si="47"/>
        <v>0</v>
      </c>
    </row>
    <row r="3029" spans="1:21" x14ac:dyDescent="0.2">
      <c r="A3029" t="str">
        <f>MatchSquad!A3029</f>
        <v>M061</v>
      </c>
      <c r="B3029" t="str">
        <f>MatchSquad!B3029</f>
        <v>P203</v>
      </c>
      <c r="C3029" t="str">
        <f>MatchSquad!C3029</f>
        <v>Virat Kohli</v>
      </c>
      <c r="D3029" t="str">
        <f>MatchSquad!D3029</f>
        <v>BAT</v>
      </c>
      <c r="E3029" t="str">
        <f>MatchSquad!E3029</f>
        <v>RCB</v>
      </c>
      <c r="F3029">
        <f>MatchSquad!G3029</f>
        <v>0</v>
      </c>
      <c r="G3029">
        <f>IF(A3029="","",SUMIFS(BallByBall!$I$2:$I$501,BallByBall!$B$2:$B$501,A3029,BallByBall!$F$2:$F$501,B3029))</f>
        <v>0</v>
      </c>
      <c r="H3029">
        <f>IF(A3029="","",COUNTIFS(BallByBall!$B$2:$B$501,A3029,BallByBall!$F$2:$F$501,B3029,BallByBall!$Q$2:$Q$501,1))</f>
        <v>0</v>
      </c>
      <c r="I3029">
        <f>IF(A3029="","",COUNTIFS(BallByBall!$B$2:$B$501,A3029,BallByBall!$F$2:$F$501,B3029,BallByBall!$R$2:$R$501,1))</f>
        <v>0</v>
      </c>
      <c r="J3029">
        <f>IF(A3029="","",SUMIFS(BallByBall!$T$2:$T$501,BallByBall!$B$2:$B$501,A3029,BallByBall!$H$2:$H$501,B3029))</f>
        <v>0</v>
      </c>
      <c r="K3029">
        <f>IF(A3029="","",SUMIFS(BallByBall!$U$2:$U$501,BallByBall!$B$2:$B$501,A3029,BallByBall!$P$2:$P$501,B3029))</f>
        <v>0</v>
      </c>
      <c r="L3029">
        <f>IF(A3029="","",SUMIFS(BallByBall!$V$2:$V$501,BallByBall!$B$2:$B$501,A3029,BallByBall!$P$2:$P$501,B3029))</f>
        <v>0</v>
      </c>
      <c r="M3029">
        <f>IF(A3029="","",SUMIFS(BallByBall!$W$2:$W$501,BallByBall!$B$2:$B$501,A3029,BallByBall!$P$2:$P$501,B3029))</f>
        <v>0</v>
      </c>
      <c r="N3029">
        <f>IF(A3029="","",SUMIFS(BallByBall!$X$2:$X$501,BallByBall!$B$2:$B$501,A3029,BallByBall!$P$2:$P$501,B3029))</f>
        <v>0</v>
      </c>
      <c r="O3029">
        <f>IF(A3029="","",SUMIFS(OverSummary!$G$2:$G$101,OverSummary!$A$2:$A$101,A3029,OverSummary!$D$2:$D$101,B3029))</f>
        <v>0</v>
      </c>
      <c r="P3029">
        <f>IF(A3029="","",G3029*Rules!$B$13+H3029*Rules!$B$14+I3029*Rules!$B$15)</f>
        <v>0</v>
      </c>
      <c r="Q3029">
        <f>IF(A3029="","",IF(G3029&gt;=100,Rules!$B$18,IF(G3029&gt;=50,Rules!$B$17,IF(G3029&gt;=30,Rules!$B$16,0)))+IF(AND(F3029=1,D3029&lt;&gt;"BWL",G3029=0),Rules!$B$27,0))</f>
        <v>0</v>
      </c>
      <c r="R3029">
        <f>IF(A3029="","",J3029*Rules!$B$19+O3029*Rules!$B$22)</f>
        <v>0</v>
      </c>
      <c r="S3029">
        <f>IF(A3029="","",IF(J3029&gt;=4,Rules!$B$21,IF(J3029&gt;=3,Rules!$B$20,0)))</f>
        <v>0</v>
      </c>
      <c r="T3029">
        <f>IF(A3029="","",K3029*Rules!$B$23+L3029*Rules!$B$24+M3029*Rules!$B$25+N3029*Rules!$B$26)</f>
        <v>0</v>
      </c>
      <c r="U3029">
        <f t="shared" si="47"/>
        <v>0</v>
      </c>
    </row>
    <row r="3030" spans="1:21" x14ac:dyDescent="0.2">
      <c r="A3030" t="str">
        <f>MatchSquad!A3030</f>
        <v>M061</v>
      </c>
      <c r="B3030" t="str">
        <f>MatchSquad!B3030</f>
        <v>P204</v>
      </c>
      <c r="C3030" t="str">
        <f>MatchSquad!C3030</f>
        <v>Phil Salt</v>
      </c>
      <c r="D3030" t="str">
        <f>MatchSquad!D3030</f>
        <v>WK</v>
      </c>
      <c r="E3030" t="str">
        <f>MatchSquad!E3030</f>
        <v>RCB</v>
      </c>
      <c r="F3030">
        <f>MatchSquad!G3030</f>
        <v>0</v>
      </c>
      <c r="G3030">
        <f>IF(A3030="","",SUMIFS(BallByBall!$I$2:$I$501,BallByBall!$B$2:$B$501,A3030,BallByBall!$F$2:$F$501,B3030))</f>
        <v>0</v>
      </c>
      <c r="H3030">
        <f>IF(A3030="","",COUNTIFS(BallByBall!$B$2:$B$501,A3030,BallByBall!$F$2:$F$501,B3030,BallByBall!$Q$2:$Q$501,1))</f>
        <v>0</v>
      </c>
      <c r="I3030">
        <f>IF(A3030="","",COUNTIFS(BallByBall!$B$2:$B$501,A3030,BallByBall!$F$2:$F$501,B3030,BallByBall!$R$2:$R$501,1))</f>
        <v>0</v>
      </c>
      <c r="J3030">
        <f>IF(A3030="","",SUMIFS(BallByBall!$T$2:$T$501,BallByBall!$B$2:$B$501,A3030,BallByBall!$H$2:$H$501,B3030))</f>
        <v>0</v>
      </c>
      <c r="K3030">
        <f>IF(A3030="","",SUMIFS(BallByBall!$U$2:$U$501,BallByBall!$B$2:$B$501,A3030,BallByBall!$P$2:$P$501,B3030))</f>
        <v>0</v>
      </c>
      <c r="L3030">
        <f>IF(A3030="","",SUMIFS(BallByBall!$V$2:$V$501,BallByBall!$B$2:$B$501,A3030,BallByBall!$P$2:$P$501,B3030))</f>
        <v>0</v>
      </c>
      <c r="M3030">
        <f>IF(A3030="","",SUMIFS(BallByBall!$W$2:$W$501,BallByBall!$B$2:$B$501,A3030,BallByBall!$P$2:$P$501,B3030))</f>
        <v>0</v>
      </c>
      <c r="N3030">
        <f>IF(A3030="","",SUMIFS(BallByBall!$X$2:$X$501,BallByBall!$B$2:$B$501,A3030,BallByBall!$P$2:$P$501,B3030))</f>
        <v>0</v>
      </c>
      <c r="O3030">
        <f>IF(A3030="","",SUMIFS(OverSummary!$G$2:$G$101,OverSummary!$A$2:$A$101,A3030,OverSummary!$D$2:$D$101,B3030))</f>
        <v>0</v>
      </c>
      <c r="P3030">
        <f>IF(A3030="","",G3030*Rules!$B$13+H3030*Rules!$B$14+I3030*Rules!$B$15)</f>
        <v>0</v>
      </c>
      <c r="Q3030">
        <f>IF(A3030="","",IF(G3030&gt;=100,Rules!$B$18,IF(G3030&gt;=50,Rules!$B$17,IF(G3030&gt;=30,Rules!$B$16,0)))+IF(AND(F3030=1,D3030&lt;&gt;"BWL",G3030=0),Rules!$B$27,0))</f>
        <v>0</v>
      </c>
      <c r="R3030">
        <f>IF(A3030="","",J3030*Rules!$B$19+O3030*Rules!$B$22)</f>
        <v>0</v>
      </c>
      <c r="S3030">
        <f>IF(A3030="","",IF(J3030&gt;=4,Rules!$B$21,IF(J3030&gt;=3,Rules!$B$20,0)))</f>
        <v>0</v>
      </c>
      <c r="T3030">
        <f>IF(A3030="","",K3030*Rules!$B$23+L3030*Rules!$B$24+M3030*Rules!$B$25+N3030*Rules!$B$26)</f>
        <v>0</v>
      </c>
      <c r="U3030">
        <f t="shared" si="47"/>
        <v>0</v>
      </c>
    </row>
    <row r="3031" spans="1:21" x14ac:dyDescent="0.2">
      <c r="A3031" t="str">
        <f>MatchSquad!A3031</f>
        <v>M061</v>
      </c>
      <c r="B3031" t="str">
        <f>MatchSquad!B3031</f>
        <v>P205</v>
      </c>
      <c r="C3031" t="str">
        <f>MatchSquad!C3031</f>
        <v>Jitesh Sharma</v>
      </c>
      <c r="D3031" t="str">
        <f>MatchSquad!D3031</f>
        <v>WK</v>
      </c>
      <c r="E3031" t="str">
        <f>MatchSquad!E3031</f>
        <v>RCB</v>
      </c>
      <c r="F3031">
        <f>MatchSquad!G3031</f>
        <v>0</v>
      </c>
      <c r="G3031">
        <f>IF(A3031="","",SUMIFS(BallByBall!$I$2:$I$501,BallByBall!$B$2:$B$501,A3031,BallByBall!$F$2:$F$501,B3031))</f>
        <v>0</v>
      </c>
      <c r="H3031">
        <f>IF(A3031="","",COUNTIFS(BallByBall!$B$2:$B$501,A3031,BallByBall!$F$2:$F$501,B3031,BallByBall!$Q$2:$Q$501,1))</f>
        <v>0</v>
      </c>
      <c r="I3031">
        <f>IF(A3031="","",COUNTIFS(BallByBall!$B$2:$B$501,A3031,BallByBall!$F$2:$F$501,B3031,BallByBall!$R$2:$R$501,1))</f>
        <v>0</v>
      </c>
      <c r="J3031">
        <f>IF(A3031="","",SUMIFS(BallByBall!$T$2:$T$501,BallByBall!$B$2:$B$501,A3031,BallByBall!$H$2:$H$501,B3031))</f>
        <v>0</v>
      </c>
      <c r="K3031">
        <f>IF(A3031="","",SUMIFS(BallByBall!$U$2:$U$501,BallByBall!$B$2:$B$501,A3031,BallByBall!$P$2:$P$501,B3031))</f>
        <v>0</v>
      </c>
      <c r="L3031">
        <f>IF(A3031="","",SUMIFS(BallByBall!$V$2:$V$501,BallByBall!$B$2:$B$501,A3031,BallByBall!$P$2:$P$501,B3031))</f>
        <v>0</v>
      </c>
      <c r="M3031">
        <f>IF(A3031="","",SUMIFS(BallByBall!$W$2:$W$501,BallByBall!$B$2:$B$501,A3031,BallByBall!$P$2:$P$501,B3031))</f>
        <v>0</v>
      </c>
      <c r="N3031">
        <f>IF(A3031="","",SUMIFS(BallByBall!$X$2:$X$501,BallByBall!$B$2:$B$501,A3031,BallByBall!$P$2:$P$501,B3031))</f>
        <v>0</v>
      </c>
      <c r="O3031">
        <f>IF(A3031="","",SUMIFS(OverSummary!$G$2:$G$101,OverSummary!$A$2:$A$101,A3031,OverSummary!$D$2:$D$101,B3031))</f>
        <v>0</v>
      </c>
      <c r="P3031">
        <f>IF(A3031="","",G3031*Rules!$B$13+H3031*Rules!$B$14+I3031*Rules!$B$15)</f>
        <v>0</v>
      </c>
      <c r="Q3031">
        <f>IF(A3031="","",IF(G3031&gt;=100,Rules!$B$18,IF(G3031&gt;=50,Rules!$B$17,IF(G3031&gt;=30,Rules!$B$16,0)))+IF(AND(F3031=1,D3031&lt;&gt;"BWL",G3031=0),Rules!$B$27,0))</f>
        <v>0</v>
      </c>
      <c r="R3031">
        <f>IF(A3031="","",J3031*Rules!$B$19+O3031*Rules!$B$22)</f>
        <v>0</v>
      </c>
      <c r="S3031">
        <f>IF(A3031="","",IF(J3031&gt;=4,Rules!$B$21,IF(J3031&gt;=3,Rules!$B$20,0)))</f>
        <v>0</v>
      </c>
      <c r="T3031">
        <f>IF(A3031="","",K3031*Rules!$B$23+L3031*Rules!$B$24+M3031*Rules!$B$25+N3031*Rules!$B$26)</f>
        <v>0</v>
      </c>
      <c r="U3031">
        <f t="shared" si="47"/>
        <v>0</v>
      </c>
    </row>
    <row r="3032" spans="1:21" x14ac:dyDescent="0.2">
      <c r="A3032" t="str">
        <f>MatchSquad!A3032</f>
        <v>M061</v>
      </c>
      <c r="B3032" t="str">
        <f>MatchSquad!B3032</f>
        <v>P206</v>
      </c>
      <c r="C3032" t="str">
        <f>MatchSquad!C3032</f>
        <v>Jordan Cox</v>
      </c>
      <c r="D3032" t="str">
        <f>MatchSquad!D3032</f>
        <v>WK</v>
      </c>
      <c r="E3032" t="str">
        <f>MatchSquad!E3032</f>
        <v>RCB</v>
      </c>
      <c r="F3032">
        <f>MatchSquad!G3032</f>
        <v>0</v>
      </c>
      <c r="G3032">
        <f>IF(A3032="","",SUMIFS(BallByBall!$I$2:$I$501,BallByBall!$B$2:$B$501,A3032,BallByBall!$F$2:$F$501,B3032))</f>
        <v>0</v>
      </c>
      <c r="H3032">
        <f>IF(A3032="","",COUNTIFS(BallByBall!$B$2:$B$501,A3032,BallByBall!$F$2:$F$501,B3032,BallByBall!$Q$2:$Q$501,1))</f>
        <v>0</v>
      </c>
      <c r="I3032">
        <f>IF(A3032="","",COUNTIFS(BallByBall!$B$2:$B$501,A3032,BallByBall!$F$2:$F$501,B3032,BallByBall!$R$2:$R$501,1))</f>
        <v>0</v>
      </c>
      <c r="J3032">
        <f>IF(A3032="","",SUMIFS(BallByBall!$T$2:$T$501,BallByBall!$B$2:$B$501,A3032,BallByBall!$H$2:$H$501,B3032))</f>
        <v>0</v>
      </c>
      <c r="K3032">
        <f>IF(A3032="","",SUMIFS(BallByBall!$U$2:$U$501,BallByBall!$B$2:$B$501,A3032,BallByBall!$P$2:$P$501,B3032))</f>
        <v>0</v>
      </c>
      <c r="L3032">
        <f>IF(A3032="","",SUMIFS(BallByBall!$V$2:$V$501,BallByBall!$B$2:$B$501,A3032,BallByBall!$P$2:$P$501,B3032))</f>
        <v>0</v>
      </c>
      <c r="M3032">
        <f>IF(A3032="","",SUMIFS(BallByBall!$W$2:$W$501,BallByBall!$B$2:$B$501,A3032,BallByBall!$P$2:$P$501,B3032))</f>
        <v>0</v>
      </c>
      <c r="N3032">
        <f>IF(A3032="","",SUMIFS(BallByBall!$X$2:$X$501,BallByBall!$B$2:$B$501,A3032,BallByBall!$P$2:$P$501,B3032))</f>
        <v>0</v>
      </c>
      <c r="O3032">
        <f>IF(A3032="","",SUMIFS(OverSummary!$G$2:$G$101,OverSummary!$A$2:$A$101,A3032,OverSummary!$D$2:$D$101,B3032))</f>
        <v>0</v>
      </c>
      <c r="P3032">
        <f>IF(A3032="","",G3032*Rules!$B$13+H3032*Rules!$B$14+I3032*Rules!$B$15)</f>
        <v>0</v>
      </c>
      <c r="Q3032">
        <f>IF(A3032="","",IF(G3032&gt;=100,Rules!$B$18,IF(G3032&gt;=50,Rules!$B$17,IF(G3032&gt;=30,Rules!$B$16,0)))+IF(AND(F3032=1,D3032&lt;&gt;"BWL",G3032=0),Rules!$B$27,0))</f>
        <v>0</v>
      </c>
      <c r="R3032">
        <f>IF(A3032="","",J3032*Rules!$B$19+O3032*Rules!$B$22)</f>
        <v>0</v>
      </c>
      <c r="S3032">
        <f>IF(A3032="","",IF(J3032&gt;=4,Rules!$B$21,IF(J3032&gt;=3,Rules!$B$20,0)))</f>
        <v>0</v>
      </c>
      <c r="T3032">
        <f>IF(A3032="","",K3032*Rules!$B$23+L3032*Rules!$B$24+M3032*Rules!$B$25+N3032*Rules!$B$26)</f>
        <v>0</v>
      </c>
      <c r="U3032">
        <f t="shared" si="47"/>
        <v>0</v>
      </c>
    </row>
    <row r="3033" spans="1:21" x14ac:dyDescent="0.2">
      <c r="A3033" t="str">
        <f>MatchSquad!A3033</f>
        <v>M061</v>
      </c>
      <c r="B3033" t="str">
        <f>MatchSquad!B3033</f>
        <v>P207</v>
      </c>
      <c r="C3033" t="str">
        <f>MatchSquad!C3033</f>
        <v>Krunal Pandya</v>
      </c>
      <c r="D3033" t="str">
        <f>MatchSquad!D3033</f>
        <v>AR</v>
      </c>
      <c r="E3033" t="str">
        <f>MatchSquad!E3033</f>
        <v>RCB</v>
      </c>
      <c r="F3033">
        <f>MatchSquad!G3033</f>
        <v>0</v>
      </c>
      <c r="G3033">
        <f>IF(A3033="","",SUMIFS(BallByBall!$I$2:$I$501,BallByBall!$B$2:$B$501,A3033,BallByBall!$F$2:$F$501,B3033))</f>
        <v>0</v>
      </c>
      <c r="H3033">
        <f>IF(A3033="","",COUNTIFS(BallByBall!$B$2:$B$501,A3033,BallByBall!$F$2:$F$501,B3033,BallByBall!$Q$2:$Q$501,1))</f>
        <v>0</v>
      </c>
      <c r="I3033">
        <f>IF(A3033="","",COUNTIFS(BallByBall!$B$2:$B$501,A3033,BallByBall!$F$2:$F$501,B3033,BallByBall!$R$2:$R$501,1))</f>
        <v>0</v>
      </c>
      <c r="J3033">
        <f>IF(A3033="","",SUMIFS(BallByBall!$T$2:$T$501,BallByBall!$B$2:$B$501,A3033,BallByBall!$H$2:$H$501,B3033))</f>
        <v>0</v>
      </c>
      <c r="K3033">
        <f>IF(A3033="","",SUMIFS(BallByBall!$U$2:$U$501,BallByBall!$B$2:$B$501,A3033,BallByBall!$P$2:$P$501,B3033))</f>
        <v>0</v>
      </c>
      <c r="L3033">
        <f>IF(A3033="","",SUMIFS(BallByBall!$V$2:$V$501,BallByBall!$B$2:$B$501,A3033,BallByBall!$P$2:$P$501,B3033))</f>
        <v>0</v>
      </c>
      <c r="M3033">
        <f>IF(A3033="","",SUMIFS(BallByBall!$W$2:$W$501,BallByBall!$B$2:$B$501,A3033,BallByBall!$P$2:$P$501,B3033))</f>
        <v>0</v>
      </c>
      <c r="N3033">
        <f>IF(A3033="","",SUMIFS(BallByBall!$X$2:$X$501,BallByBall!$B$2:$B$501,A3033,BallByBall!$P$2:$P$501,B3033))</f>
        <v>0</v>
      </c>
      <c r="O3033">
        <f>IF(A3033="","",SUMIFS(OverSummary!$G$2:$G$101,OverSummary!$A$2:$A$101,A3033,OverSummary!$D$2:$D$101,B3033))</f>
        <v>0</v>
      </c>
      <c r="P3033">
        <f>IF(A3033="","",G3033*Rules!$B$13+H3033*Rules!$B$14+I3033*Rules!$B$15)</f>
        <v>0</v>
      </c>
      <c r="Q3033">
        <f>IF(A3033="","",IF(G3033&gt;=100,Rules!$B$18,IF(G3033&gt;=50,Rules!$B$17,IF(G3033&gt;=30,Rules!$B$16,0)))+IF(AND(F3033=1,D3033&lt;&gt;"BWL",G3033=0),Rules!$B$27,0))</f>
        <v>0</v>
      </c>
      <c r="R3033">
        <f>IF(A3033="","",J3033*Rules!$B$19+O3033*Rules!$B$22)</f>
        <v>0</v>
      </c>
      <c r="S3033">
        <f>IF(A3033="","",IF(J3033&gt;=4,Rules!$B$21,IF(J3033&gt;=3,Rules!$B$20,0)))</f>
        <v>0</v>
      </c>
      <c r="T3033">
        <f>IF(A3033="","",K3033*Rules!$B$23+L3033*Rules!$B$24+M3033*Rules!$B$25+N3033*Rules!$B$26)</f>
        <v>0</v>
      </c>
      <c r="U3033">
        <f t="shared" si="47"/>
        <v>0</v>
      </c>
    </row>
    <row r="3034" spans="1:21" x14ac:dyDescent="0.2">
      <c r="A3034" t="str">
        <f>MatchSquad!A3034</f>
        <v>M061</v>
      </c>
      <c r="B3034" t="str">
        <f>MatchSquad!B3034</f>
        <v>P208</v>
      </c>
      <c r="C3034" t="str">
        <f>MatchSquad!C3034</f>
        <v>Swapnil Singh</v>
      </c>
      <c r="D3034" t="str">
        <f>MatchSquad!D3034</f>
        <v>AR</v>
      </c>
      <c r="E3034" t="str">
        <f>MatchSquad!E3034</f>
        <v>RCB</v>
      </c>
      <c r="F3034">
        <f>MatchSquad!G3034</f>
        <v>0</v>
      </c>
      <c r="G3034">
        <f>IF(A3034="","",SUMIFS(BallByBall!$I$2:$I$501,BallByBall!$B$2:$B$501,A3034,BallByBall!$F$2:$F$501,B3034))</f>
        <v>0</v>
      </c>
      <c r="H3034">
        <f>IF(A3034="","",COUNTIFS(BallByBall!$B$2:$B$501,A3034,BallByBall!$F$2:$F$501,B3034,BallByBall!$Q$2:$Q$501,1))</f>
        <v>0</v>
      </c>
      <c r="I3034">
        <f>IF(A3034="","",COUNTIFS(BallByBall!$B$2:$B$501,A3034,BallByBall!$F$2:$F$501,B3034,BallByBall!$R$2:$R$501,1))</f>
        <v>0</v>
      </c>
      <c r="J3034">
        <f>IF(A3034="","",SUMIFS(BallByBall!$T$2:$T$501,BallByBall!$B$2:$B$501,A3034,BallByBall!$H$2:$H$501,B3034))</f>
        <v>0</v>
      </c>
      <c r="K3034">
        <f>IF(A3034="","",SUMIFS(BallByBall!$U$2:$U$501,BallByBall!$B$2:$B$501,A3034,BallByBall!$P$2:$P$501,B3034))</f>
        <v>0</v>
      </c>
      <c r="L3034">
        <f>IF(A3034="","",SUMIFS(BallByBall!$V$2:$V$501,BallByBall!$B$2:$B$501,A3034,BallByBall!$P$2:$P$501,B3034))</f>
        <v>0</v>
      </c>
      <c r="M3034">
        <f>IF(A3034="","",SUMIFS(BallByBall!$W$2:$W$501,BallByBall!$B$2:$B$501,A3034,BallByBall!$P$2:$P$501,B3034))</f>
        <v>0</v>
      </c>
      <c r="N3034">
        <f>IF(A3034="","",SUMIFS(BallByBall!$X$2:$X$501,BallByBall!$B$2:$B$501,A3034,BallByBall!$P$2:$P$501,B3034))</f>
        <v>0</v>
      </c>
      <c r="O3034">
        <f>IF(A3034="","",SUMIFS(OverSummary!$G$2:$G$101,OverSummary!$A$2:$A$101,A3034,OverSummary!$D$2:$D$101,B3034))</f>
        <v>0</v>
      </c>
      <c r="P3034">
        <f>IF(A3034="","",G3034*Rules!$B$13+H3034*Rules!$B$14+I3034*Rules!$B$15)</f>
        <v>0</v>
      </c>
      <c r="Q3034">
        <f>IF(A3034="","",IF(G3034&gt;=100,Rules!$B$18,IF(G3034&gt;=50,Rules!$B$17,IF(G3034&gt;=30,Rules!$B$16,0)))+IF(AND(F3034=1,D3034&lt;&gt;"BWL",G3034=0),Rules!$B$27,0))</f>
        <v>0</v>
      </c>
      <c r="R3034">
        <f>IF(A3034="","",J3034*Rules!$B$19+O3034*Rules!$B$22)</f>
        <v>0</v>
      </c>
      <c r="S3034">
        <f>IF(A3034="","",IF(J3034&gt;=4,Rules!$B$21,IF(J3034&gt;=3,Rules!$B$20,0)))</f>
        <v>0</v>
      </c>
      <c r="T3034">
        <f>IF(A3034="","",K3034*Rules!$B$23+L3034*Rules!$B$24+M3034*Rules!$B$25+N3034*Rules!$B$26)</f>
        <v>0</v>
      </c>
      <c r="U3034">
        <f t="shared" si="47"/>
        <v>0</v>
      </c>
    </row>
    <row r="3035" spans="1:21" x14ac:dyDescent="0.2">
      <c r="A3035" t="str">
        <f>MatchSquad!A3035</f>
        <v>M061</v>
      </c>
      <c r="B3035" t="str">
        <f>MatchSquad!B3035</f>
        <v>P209</v>
      </c>
      <c r="C3035" t="str">
        <f>MatchSquad!C3035</f>
        <v>Tim David</v>
      </c>
      <c r="D3035" t="str">
        <f>MatchSquad!D3035</f>
        <v>AR</v>
      </c>
      <c r="E3035" t="str">
        <f>MatchSquad!E3035</f>
        <v>RCB</v>
      </c>
      <c r="F3035">
        <f>MatchSquad!G3035</f>
        <v>0</v>
      </c>
      <c r="G3035">
        <f>IF(A3035="","",SUMIFS(BallByBall!$I$2:$I$501,BallByBall!$B$2:$B$501,A3035,BallByBall!$F$2:$F$501,B3035))</f>
        <v>0</v>
      </c>
      <c r="H3035">
        <f>IF(A3035="","",COUNTIFS(BallByBall!$B$2:$B$501,A3035,BallByBall!$F$2:$F$501,B3035,BallByBall!$Q$2:$Q$501,1))</f>
        <v>0</v>
      </c>
      <c r="I3035">
        <f>IF(A3035="","",COUNTIFS(BallByBall!$B$2:$B$501,A3035,BallByBall!$F$2:$F$501,B3035,BallByBall!$R$2:$R$501,1))</f>
        <v>0</v>
      </c>
      <c r="J3035">
        <f>IF(A3035="","",SUMIFS(BallByBall!$T$2:$T$501,BallByBall!$B$2:$B$501,A3035,BallByBall!$H$2:$H$501,B3035))</f>
        <v>0</v>
      </c>
      <c r="K3035">
        <f>IF(A3035="","",SUMIFS(BallByBall!$U$2:$U$501,BallByBall!$B$2:$B$501,A3035,BallByBall!$P$2:$P$501,B3035))</f>
        <v>0</v>
      </c>
      <c r="L3035">
        <f>IF(A3035="","",SUMIFS(BallByBall!$V$2:$V$501,BallByBall!$B$2:$B$501,A3035,BallByBall!$P$2:$P$501,B3035))</f>
        <v>0</v>
      </c>
      <c r="M3035">
        <f>IF(A3035="","",SUMIFS(BallByBall!$W$2:$W$501,BallByBall!$B$2:$B$501,A3035,BallByBall!$P$2:$P$501,B3035))</f>
        <v>0</v>
      </c>
      <c r="N3035">
        <f>IF(A3035="","",SUMIFS(BallByBall!$X$2:$X$501,BallByBall!$B$2:$B$501,A3035,BallByBall!$P$2:$P$501,B3035))</f>
        <v>0</v>
      </c>
      <c r="O3035">
        <f>IF(A3035="","",SUMIFS(OverSummary!$G$2:$G$101,OverSummary!$A$2:$A$101,A3035,OverSummary!$D$2:$D$101,B3035))</f>
        <v>0</v>
      </c>
      <c r="P3035">
        <f>IF(A3035="","",G3035*Rules!$B$13+H3035*Rules!$B$14+I3035*Rules!$B$15)</f>
        <v>0</v>
      </c>
      <c r="Q3035">
        <f>IF(A3035="","",IF(G3035&gt;=100,Rules!$B$18,IF(G3035&gt;=50,Rules!$B$17,IF(G3035&gt;=30,Rules!$B$16,0)))+IF(AND(F3035=1,D3035&lt;&gt;"BWL",G3035=0),Rules!$B$27,0))</f>
        <v>0</v>
      </c>
      <c r="R3035">
        <f>IF(A3035="","",J3035*Rules!$B$19+O3035*Rules!$B$22)</f>
        <v>0</v>
      </c>
      <c r="S3035">
        <f>IF(A3035="","",IF(J3035&gt;=4,Rules!$B$21,IF(J3035&gt;=3,Rules!$B$20,0)))</f>
        <v>0</v>
      </c>
      <c r="T3035">
        <f>IF(A3035="","",K3035*Rules!$B$23+L3035*Rules!$B$24+M3035*Rules!$B$25+N3035*Rules!$B$26)</f>
        <v>0</v>
      </c>
      <c r="U3035">
        <f t="shared" si="47"/>
        <v>0</v>
      </c>
    </row>
    <row r="3036" spans="1:21" x14ac:dyDescent="0.2">
      <c r="A3036" t="str">
        <f>MatchSquad!A3036</f>
        <v>M061</v>
      </c>
      <c r="B3036" t="str">
        <f>MatchSquad!B3036</f>
        <v>P210</v>
      </c>
      <c r="C3036" t="str">
        <f>MatchSquad!C3036</f>
        <v>Romario Shepherd</v>
      </c>
      <c r="D3036" t="str">
        <f>MatchSquad!D3036</f>
        <v>AR</v>
      </c>
      <c r="E3036" t="str">
        <f>MatchSquad!E3036</f>
        <v>RCB</v>
      </c>
      <c r="F3036">
        <f>MatchSquad!G3036</f>
        <v>0</v>
      </c>
      <c r="G3036">
        <f>IF(A3036="","",SUMIFS(BallByBall!$I$2:$I$501,BallByBall!$B$2:$B$501,A3036,BallByBall!$F$2:$F$501,B3036))</f>
        <v>0</v>
      </c>
      <c r="H3036">
        <f>IF(A3036="","",COUNTIFS(BallByBall!$B$2:$B$501,A3036,BallByBall!$F$2:$F$501,B3036,BallByBall!$Q$2:$Q$501,1))</f>
        <v>0</v>
      </c>
      <c r="I3036">
        <f>IF(A3036="","",COUNTIFS(BallByBall!$B$2:$B$501,A3036,BallByBall!$F$2:$F$501,B3036,BallByBall!$R$2:$R$501,1))</f>
        <v>0</v>
      </c>
      <c r="J3036">
        <f>IF(A3036="","",SUMIFS(BallByBall!$T$2:$T$501,BallByBall!$B$2:$B$501,A3036,BallByBall!$H$2:$H$501,B3036))</f>
        <v>0</v>
      </c>
      <c r="K3036">
        <f>IF(A3036="","",SUMIFS(BallByBall!$U$2:$U$501,BallByBall!$B$2:$B$501,A3036,BallByBall!$P$2:$P$501,B3036))</f>
        <v>0</v>
      </c>
      <c r="L3036">
        <f>IF(A3036="","",SUMIFS(BallByBall!$V$2:$V$501,BallByBall!$B$2:$B$501,A3036,BallByBall!$P$2:$P$501,B3036))</f>
        <v>0</v>
      </c>
      <c r="M3036">
        <f>IF(A3036="","",SUMIFS(BallByBall!$W$2:$W$501,BallByBall!$B$2:$B$501,A3036,BallByBall!$P$2:$P$501,B3036))</f>
        <v>0</v>
      </c>
      <c r="N3036">
        <f>IF(A3036="","",SUMIFS(BallByBall!$X$2:$X$501,BallByBall!$B$2:$B$501,A3036,BallByBall!$P$2:$P$501,B3036))</f>
        <v>0</v>
      </c>
      <c r="O3036">
        <f>IF(A3036="","",SUMIFS(OverSummary!$G$2:$G$101,OverSummary!$A$2:$A$101,A3036,OverSummary!$D$2:$D$101,B3036))</f>
        <v>0</v>
      </c>
      <c r="P3036">
        <f>IF(A3036="","",G3036*Rules!$B$13+H3036*Rules!$B$14+I3036*Rules!$B$15)</f>
        <v>0</v>
      </c>
      <c r="Q3036">
        <f>IF(A3036="","",IF(G3036&gt;=100,Rules!$B$18,IF(G3036&gt;=50,Rules!$B$17,IF(G3036&gt;=30,Rules!$B$16,0)))+IF(AND(F3036=1,D3036&lt;&gt;"BWL",G3036=0),Rules!$B$27,0))</f>
        <v>0</v>
      </c>
      <c r="R3036">
        <f>IF(A3036="","",J3036*Rules!$B$19+O3036*Rules!$B$22)</f>
        <v>0</v>
      </c>
      <c r="S3036">
        <f>IF(A3036="","",IF(J3036&gt;=4,Rules!$B$21,IF(J3036&gt;=3,Rules!$B$20,0)))</f>
        <v>0</v>
      </c>
      <c r="T3036">
        <f>IF(A3036="","",K3036*Rules!$B$23+L3036*Rules!$B$24+M3036*Rules!$B$25+N3036*Rules!$B$26)</f>
        <v>0</v>
      </c>
      <c r="U3036">
        <f t="shared" si="47"/>
        <v>0</v>
      </c>
    </row>
    <row r="3037" spans="1:21" x14ac:dyDescent="0.2">
      <c r="A3037" t="str">
        <f>MatchSquad!A3037</f>
        <v>M061</v>
      </c>
      <c r="B3037" t="str">
        <f>MatchSquad!B3037</f>
        <v>P211</v>
      </c>
      <c r="C3037" t="str">
        <f>MatchSquad!C3037</f>
        <v>Jacob Bethell</v>
      </c>
      <c r="D3037" t="str">
        <f>MatchSquad!D3037</f>
        <v>AR</v>
      </c>
      <c r="E3037" t="str">
        <f>MatchSquad!E3037</f>
        <v>RCB</v>
      </c>
      <c r="F3037">
        <f>MatchSquad!G3037</f>
        <v>0</v>
      </c>
      <c r="G3037">
        <f>IF(A3037="","",SUMIFS(BallByBall!$I$2:$I$501,BallByBall!$B$2:$B$501,A3037,BallByBall!$F$2:$F$501,B3037))</f>
        <v>0</v>
      </c>
      <c r="H3037">
        <f>IF(A3037="","",COUNTIFS(BallByBall!$B$2:$B$501,A3037,BallByBall!$F$2:$F$501,B3037,BallByBall!$Q$2:$Q$501,1))</f>
        <v>0</v>
      </c>
      <c r="I3037">
        <f>IF(A3037="","",COUNTIFS(BallByBall!$B$2:$B$501,A3037,BallByBall!$F$2:$F$501,B3037,BallByBall!$R$2:$R$501,1))</f>
        <v>0</v>
      </c>
      <c r="J3037">
        <f>IF(A3037="","",SUMIFS(BallByBall!$T$2:$T$501,BallByBall!$B$2:$B$501,A3037,BallByBall!$H$2:$H$501,B3037))</f>
        <v>0</v>
      </c>
      <c r="K3037">
        <f>IF(A3037="","",SUMIFS(BallByBall!$U$2:$U$501,BallByBall!$B$2:$B$501,A3037,BallByBall!$P$2:$P$501,B3037))</f>
        <v>0</v>
      </c>
      <c r="L3037">
        <f>IF(A3037="","",SUMIFS(BallByBall!$V$2:$V$501,BallByBall!$B$2:$B$501,A3037,BallByBall!$P$2:$P$501,B3037))</f>
        <v>0</v>
      </c>
      <c r="M3037">
        <f>IF(A3037="","",SUMIFS(BallByBall!$W$2:$W$501,BallByBall!$B$2:$B$501,A3037,BallByBall!$P$2:$P$501,B3037))</f>
        <v>0</v>
      </c>
      <c r="N3037">
        <f>IF(A3037="","",SUMIFS(BallByBall!$X$2:$X$501,BallByBall!$B$2:$B$501,A3037,BallByBall!$P$2:$P$501,B3037))</f>
        <v>0</v>
      </c>
      <c r="O3037">
        <f>IF(A3037="","",SUMIFS(OverSummary!$G$2:$G$101,OverSummary!$A$2:$A$101,A3037,OverSummary!$D$2:$D$101,B3037))</f>
        <v>0</v>
      </c>
      <c r="P3037">
        <f>IF(A3037="","",G3037*Rules!$B$13+H3037*Rules!$B$14+I3037*Rules!$B$15)</f>
        <v>0</v>
      </c>
      <c r="Q3037">
        <f>IF(A3037="","",IF(G3037&gt;=100,Rules!$B$18,IF(G3037&gt;=50,Rules!$B$17,IF(G3037&gt;=30,Rules!$B$16,0)))+IF(AND(F3037=1,D3037&lt;&gt;"BWL",G3037=0),Rules!$B$27,0))</f>
        <v>0</v>
      </c>
      <c r="R3037">
        <f>IF(A3037="","",J3037*Rules!$B$19+O3037*Rules!$B$22)</f>
        <v>0</v>
      </c>
      <c r="S3037">
        <f>IF(A3037="","",IF(J3037&gt;=4,Rules!$B$21,IF(J3037&gt;=3,Rules!$B$20,0)))</f>
        <v>0</v>
      </c>
      <c r="T3037">
        <f>IF(A3037="","",K3037*Rules!$B$23+L3037*Rules!$B$24+M3037*Rules!$B$25+N3037*Rules!$B$26)</f>
        <v>0</v>
      </c>
      <c r="U3037">
        <f t="shared" si="47"/>
        <v>0</v>
      </c>
    </row>
    <row r="3038" spans="1:21" x14ac:dyDescent="0.2">
      <c r="A3038" t="str">
        <f>MatchSquad!A3038</f>
        <v>M061</v>
      </c>
      <c r="B3038" t="str">
        <f>MatchSquad!B3038</f>
        <v>P212</v>
      </c>
      <c r="C3038" t="str">
        <f>MatchSquad!C3038</f>
        <v>Venkatesh Iyer</v>
      </c>
      <c r="D3038" t="str">
        <f>MatchSquad!D3038</f>
        <v>AR</v>
      </c>
      <c r="E3038" t="str">
        <f>MatchSquad!E3038</f>
        <v>RCB</v>
      </c>
      <c r="F3038">
        <f>MatchSquad!G3038</f>
        <v>0</v>
      </c>
      <c r="G3038">
        <f>IF(A3038="","",SUMIFS(BallByBall!$I$2:$I$501,BallByBall!$B$2:$B$501,A3038,BallByBall!$F$2:$F$501,B3038))</f>
        <v>0</v>
      </c>
      <c r="H3038">
        <f>IF(A3038="","",COUNTIFS(BallByBall!$B$2:$B$501,A3038,BallByBall!$F$2:$F$501,B3038,BallByBall!$Q$2:$Q$501,1))</f>
        <v>0</v>
      </c>
      <c r="I3038">
        <f>IF(A3038="","",COUNTIFS(BallByBall!$B$2:$B$501,A3038,BallByBall!$F$2:$F$501,B3038,BallByBall!$R$2:$R$501,1))</f>
        <v>0</v>
      </c>
      <c r="J3038">
        <f>IF(A3038="","",SUMIFS(BallByBall!$T$2:$T$501,BallByBall!$B$2:$B$501,A3038,BallByBall!$H$2:$H$501,B3038))</f>
        <v>0</v>
      </c>
      <c r="K3038">
        <f>IF(A3038="","",SUMIFS(BallByBall!$U$2:$U$501,BallByBall!$B$2:$B$501,A3038,BallByBall!$P$2:$P$501,B3038))</f>
        <v>0</v>
      </c>
      <c r="L3038">
        <f>IF(A3038="","",SUMIFS(BallByBall!$V$2:$V$501,BallByBall!$B$2:$B$501,A3038,BallByBall!$P$2:$P$501,B3038))</f>
        <v>0</v>
      </c>
      <c r="M3038">
        <f>IF(A3038="","",SUMIFS(BallByBall!$W$2:$W$501,BallByBall!$B$2:$B$501,A3038,BallByBall!$P$2:$P$501,B3038))</f>
        <v>0</v>
      </c>
      <c r="N3038">
        <f>IF(A3038="","",SUMIFS(BallByBall!$X$2:$X$501,BallByBall!$B$2:$B$501,A3038,BallByBall!$P$2:$P$501,B3038))</f>
        <v>0</v>
      </c>
      <c r="O3038">
        <f>IF(A3038="","",SUMIFS(OverSummary!$G$2:$G$101,OverSummary!$A$2:$A$101,A3038,OverSummary!$D$2:$D$101,B3038))</f>
        <v>0</v>
      </c>
      <c r="P3038">
        <f>IF(A3038="","",G3038*Rules!$B$13+H3038*Rules!$B$14+I3038*Rules!$B$15)</f>
        <v>0</v>
      </c>
      <c r="Q3038">
        <f>IF(A3038="","",IF(G3038&gt;=100,Rules!$B$18,IF(G3038&gt;=50,Rules!$B$17,IF(G3038&gt;=30,Rules!$B$16,0)))+IF(AND(F3038=1,D3038&lt;&gt;"BWL",G3038=0),Rules!$B$27,0))</f>
        <v>0</v>
      </c>
      <c r="R3038">
        <f>IF(A3038="","",J3038*Rules!$B$19+O3038*Rules!$B$22)</f>
        <v>0</v>
      </c>
      <c r="S3038">
        <f>IF(A3038="","",IF(J3038&gt;=4,Rules!$B$21,IF(J3038&gt;=3,Rules!$B$20,0)))</f>
        <v>0</v>
      </c>
      <c r="T3038">
        <f>IF(A3038="","",K3038*Rules!$B$23+L3038*Rules!$B$24+M3038*Rules!$B$25+N3038*Rules!$B$26)</f>
        <v>0</v>
      </c>
      <c r="U3038">
        <f t="shared" si="47"/>
        <v>0</v>
      </c>
    </row>
    <row r="3039" spans="1:21" x14ac:dyDescent="0.2">
      <c r="A3039" t="str">
        <f>MatchSquad!A3039</f>
        <v>M061</v>
      </c>
      <c r="B3039" t="str">
        <f>MatchSquad!B3039</f>
        <v>P213</v>
      </c>
      <c r="C3039" t="str">
        <f>MatchSquad!C3039</f>
        <v>Satvik Deswal</v>
      </c>
      <c r="D3039" t="str">
        <f>MatchSquad!D3039</f>
        <v>AR</v>
      </c>
      <c r="E3039" t="str">
        <f>MatchSquad!E3039</f>
        <v>RCB</v>
      </c>
      <c r="F3039">
        <f>MatchSquad!G3039</f>
        <v>0</v>
      </c>
      <c r="G3039">
        <f>IF(A3039="","",SUMIFS(BallByBall!$I$2:$I$501,BallByBall!$B$2:$B$501,A3039,BallByBall!$F$2:$F$501,B3039))</f>
        <v>0</v>
      </c>
      <c r="H3039">
        <f>IF(A3039="","",COUNTIFS(BallByBall!$B$2:$B$501,A3039,BallByBall!$F$2:$F$501,B3039,BallByBall!$Q$2:$Q$501,1))</f>
        <v>0</v>
      </c>
      <c r="I3039">
        <f>IF(A3039="","",COUNTIFS(BallByBall!$B$2:$B$501,A3039,BallByBall!$F$2:$F$501,B3039,BallByBall!$R$2:$R$501,1))</f>
        <v>0</v>
      </c>
      <c r="J3039">
        <f>IF(A3039="","",SUMIFS(BallByBall!$T$2:$T$501,BallByBall!$B$2:$B$501,A3039,BallByBall!$H$2:$H$501,B3039))</f>
        <v>0</v>
      </c>
      <c r="K3039">
        <f>IF(A3039="","",SUMIFS(BallByBall!$U$2:$U$501,BallByBall!$B$2:$B$501,A3039,BallByBall!$P$2:$P$501,B3039))</f>
        <v>0</v>
      </c>
      <c r="L3039">
        <f>IF(A3039="","",SUMIFS(BallByBall!$V$2:$V$501,BallByBall!$B$2:$B$501,A3039,BallByBall!$P$2:$P$501,B3039))</f>
        <v>0</v>
      </c>
      <c r="M3039">
        <f>IF(A3039="","",SUMIFS(BallByBall!$W$2:$W$501,BallByBall!$B$2:$B$501,A3039,BallByBall!$P$2:$P$501,B3039))</f>
        <v>0</v>
      </c>
      <c r="N3039">
        <f>IF(A3039="","",SUMIFS(BallByBall!$X$2:$X$501,BallByBall!$B$2:$B$501,A3039,BallByBall!$P$2:$P$501,B3039))</f>
        <v>0</v>
      </c>
      <c r="O3039">
        <f>IF(A3039="","",SUMIFS(OverSummary!$G$2:$G$101,OverSummary!$A$2:$A$101,A3039,OverSummary!$D$2:$D$101,B3039))</f>
        <v>0</v>
      </c>
      <c r="P3039">
        <f>IF(A3039="","",G3039*Rules!$B$13+H3039*Rules!$B$14+I3039*Rules!$B$15)</f>
        <v>0</v>
      </c>
      <c r="Q3039">
        <f>IF(A3039="","",IF(G3039&gt;=100,Rules!$B$18,IF(G3039&gt;=50,Rules!$B$17,IF(G3039&gt;=30,Rules!$B$16,0)))+IF(AND(F3039=1,D3039&lt;&gt;"BWL",G3039=0),Rules!$B$27,0))</f>
        <v>0</v>
      </c>
      <c r="R3039">
        <f>IF(A3039="","",J3039*Rules!$B$19+O3039*Rules!$B$22)</f>
        <v>0</v>
      </c>
      <c r="S3039">
        <f>IF(A3039="","",IF(J3039&gt;=4,Rules!$B$21,IF(J3039&gt;=3,Rules!$B$20,0)))</f>
        <v>0</v>
      </c>
      <c r="T3039">
        <f>IF(A3039="","",K3039*Rules!$B$23+L3039*Rules!$B$24+M3039*Rules!$B$25+N3039*Rules!$B$26)</f>
        <v>0</v>
      </c>
      <c r="U3039">
        <f t="shared" si="47"/>
        <v>0</v>
      </c>
    </row>
    <row r="3040" spans="1:21" x14ac:dyDescent="0.2">
      <c r="A3040" t="str">
        <f>MatchSquad!A3040</f>
        <v>M061</v>
      </c>
      <c r="B3040" t="str">
        <f>MatchSquad!B3040</f>
        <v>P214</v>
      </c>
      <c r="C3040" t="str">
        <f>MatchSquad!C3040</f>
        <v>Mangesh Yadav</v>
      </c>
      <c r="D3040" t="str">
        <f>MatchSquad!D3040</f>
        <v>AR</v>
      </c>
      <c r="E3040" t="str">
        <f>MatchSquad!E3040</f>
        <v>RCB</v>
      </c>
      <c r="F3040">
        <f>MatchSquad!G3040</f>
        <v>0</v>
      </c>
      <c r="G3040">
        <f>IF(A3040="","",SUMIFS(BallByBall!$I$2:$I$501,BallByBall!$B$2:$B$501,A3040,BallByBall!$F$2:$F$501,B3040))</f>
        <v>0</v>
      </c>
      <c r="H3040">
        <f>IF(A3040="","",COUNTIFS(BallByBall!$B$2:$B$501,A3040,BallByBall!$F$2:$F$501,B3040,BallByBall!$Q$2:$Q$501,1))</f>
        <v>0</v>
      </c>
      <c r="I3040">
        <f>IF(A3040="","",COUNTIFS(BallByBall!$B$2:$B$501,A3040,BallByBall!$F$2:$F$501,B3040,BallByBall!$R$2:$R$501,1))</f>
        <v>0</v>
      </c>
      <c r="J3040">
        <f>IF(A3040="","",SUMIFS(BallByBall!$T$2:$T$501,BallByBall!$B$2:$B$501,A3040,BallByBall!$H$2:$H$501,B3040))</f>
        <v>0</v>
      </c>
      <c r="K3040">
        <f>IF(A3040="","",SUMIFS(BallByBall!$U$2:$U$501,BallByBall!$B$2:$B$501,A3040,BallByBall!$P$2:$P$501,B3040))</f>
        <v>0</v>
      </c>
      <c r="L3040">
        <f>IF(A3040="","",SUMIFS(BallByBall!$V$2:$V$501,BallByBall!$B$2:$B$501,A3040,BallByBall!$P$2:$P$501,B3040))</f>
        <v>0</v>
      </c>
      <c r="M3040">
        <f>IF(A3040="","",SUMIFS(BallByBall!$W$2:$W$501,BallByBall!$B$2:$B$501,A3040,BallByBall!$P$2:$P$501,B3040))</f>
        <v>0</v>
      </c>
      <c r="N3040">
        <f>IF(A3040="","",SUMIFS(BallByBall!$X$2:$X$501,BallByBall!$B$2:$B$501,A3040,BallByBall!$P$2:$P$501,B3040))</f>
        <v>0</v>
      </c>
      <c r="O3040">
        <f>IF(A3040="","",SUMIFS(OverSummary!$G$2:$G$101,OverSummary!$A$2:$A$101,A3040,OverSummary!$D$2:$D$101,B3040))</f>
        <v>0</v>
      </c>
      <c r="P3040">
        <f>IF(A3040="","",G3040*Rules!$B$13+H3040*Rules!$B$14+I3040*Rules!$B$15)</f>
        <v>0</v>
      </c>
      <c r="Q3040">
        <f>IF(A3040="","",IF(G3040&gt;=100,Rules!$B$18,IF(G3040&gt;=50,Rules!$B$17,IF(G3040&gt;=30,Rules!$B$16,0)))+IF(AND(F3040=1,D3040&lt;&gt;"BWL",G3040=0),Rules!$B$27,0))</f>
        <v>0</v>
      </c>
      <c r="R3040">
        <f>IF(A3040="","",J3040*Rules!$B$19+O3040*Rules!$B$22)</f>
        <v>0</v>
      </c>
      <c r="S3040">
        <f>IF(A3040="","",IF(J3040&gt;=4,Rules!$B$21,IF(J3040&gt;=3,Rules!$B$20,0)))</f>
        <v>0</v>
      </c>
      <c r="T3040">
        <f>IF(A3040="","",K3040*Rules!$B$23+L3040*Rules!$B$24+M3040*Rules!$B$25+N3040*Rules!$B$26)</f>
        <v>0</v>
      </c>
      <c r="U3040">
        <f t="shared" si="47"/>
        <v>0</v>
      </c>
    </row>
    <row r="3041" spans="1:21" x14ac:dyDescent="0.2">
      <c r="A3041" t="str">
        <f>MatchSquad!A3041</f>
        <v>M061</v>
      </c>
      <c r="B3041" t="str">
        <f>MatchSquad!B3041</f>
        <v>P215</v>
      </c>
      <c r="C3041" t="str">
        <f>MatchSquad!C3041</f>
        <v>Vicky Ostwal</v>
      </c>
      <c r="D3041" t="str">
        <f>MatchSquad!D3041</f>
        <v>AR</v>
      </c>
      <c r="E3041" t="str">
        <f>MatchSquad!E3041</f>
        <v>RCB</v>
      </c>
      <c r="F3041">
        <f>MatchSquad!G3041</f>
        <v>0</v>
      </c>
      <c r="G3041">
        <f>IF(A3041="","",SUMIFS(BallByBall!$I$2:$I$501,BallByBall!$B$2:$B$501,A3041,BallByBall!$F$2:$F$501,B3041))</f>
        <v>0</v>
      </c>
      <c r="H3041">
        <f>IF(A3041="","",COUNTIFS(BallByBall!$B$2:$B$501,A3041,BallByBall!$F$2:$F$501,B3041,BallByBall!$Q$2:$Q$501,1))</f>
        <v>0</v>
      </c>
      <c r="I3041">
        <f>IF(A3041="","",COUNTIFS(BallByBall!$B$2:$B$501,A3041,BallByBall!$F$2:$F$501,B3041,BallByBall!$R$2:$R$501,1))</f>
        <v>0</v>
      </c>
      <c r="J3041">
        <f>IF(A3041="","",SUMIFS(BallByBall!$T$2:$T$501,BallByBall!$B$2:$B$501,A3041,BallByBall!$H$2:$H$501,B3041))</f>
        <v>0</v>
      </c>
      <c r="K3041">
        <f>IF(A3041="","",SUMIFS(BallByBall!$U$2:$U$501,BallByBall!$B$2:$B$501,A3041,BallByBall!$P$2:$P$501,B3041))</f>
        <v>0</v>
      </c>
      <c r="L3041">
        <f>IF(A3041="","",SUMIFS(BallByBall!$V$2:$V$501,BallByBall!$B$2:$B$501,A3041,BallByBall!$P$2:$P$501,B3041))</f>
        <v>0</v>
      </c>
      <c r="M3041">
        <f>IF(A3041="","",SUMIFS(BallByBall!$W$2:$W$501,BallByBall!$B$2:$B$501,A3041,BallByBall!$P$2:$P$501,B3041))</f>
        <v>0</v>
      </c>
      <c r="N3041">
        <f>IF(A3041="","",SUMIFS(BallByBall!$X$2:$X$501,BallByBall!$B$2:$B$501,A3041,BallByBall!$P$2:$P$501,B3041))</f>
        <v>0</v>
      </c>
      <c r="O3041">
        <f>IF(A3041="","",SUMIFS(OverSummary!$G$2:$G$101,OverSummary!$A$2:$A$101,A3041,OverSummary!$D$2:$D$101,B3041))</f>
        <v>0</v>
      </c>
      <c r="P3041">
        <f>IF(A3041="","",G3041*Rules!$B$13+H3041*Rules!$B$14+I3041*Rules!$B$15)</f>
        <v>0</v>
      </c>
      <c r="Q3041">
        <f>IF(A3041="","",IF(G3041&gt;=100,Rules!$B$18,IF(G3041&gt;=50,Rules!$B$17,IF(G3041&gt;=30,Rules!$B$16,0)))+IF(AND(F3041=1,D3041&lt;&gt;"BWL",G3041=0),Rules!$B$27,0))</f>
        <v>0</v>
      </c>
      <c r="R3041">
        <f>IF(A3041="","",J3041*Rules!$B$19+O3041*Rules!$B$22)</f>
        <v>0</v>
      </c>
      <c r="S3041">
        <f>IF(A3041="","",IF(J3041&gt;=4,Rules!$B$21,IF(J3041&gt;=3,Rules!$B$20,0)))</f>
        <v>0</v>
      </c>
      <c r="T3041">
        <f>IF(A3041="","",K3041*Rules!$B$23+L3041*Rules!$B$24+M3041*Rules!$B$25+N3041*Rules!$B$26)</f>
        <v>0</v>
      </c>
      <c r="U3041">
        <f t="shared" si="47"/>
        <v>0</v>
      </c>
    </row>
    <row r="3042" spans="1:21" x14ac:dyDescent="0.2">
      <c r="A3042" t="str">
        <f>MatchSquad!A3042</f>
        <v>M061</v>
      </c>
      <c r="B3042" t="str">
        <f>MatchSquad!B3042</f>
        <v>P216</v>
      </c>
      <c r="C3042" t="str">
        <f>MatchSquad!C3042</f>
        <v>Vihaan Malhotra</v>
      </c>
      <c r="D3042" t="str">
        <f>MatchSquad!D3042</f>
        <v>AR</v>
      </c>
      <c r="E3042" t="str">
        <f>MatchSquad!E3042</f>
        <v>RCB</v>
      </c>
      <c r="F3042">
        <f>MatchSquad!G3042</f>
        <v>0</v>
      </c>
      <c r="G3042">
        <f>IF(A3042="","",SUMIFS(BallByBall!$I$2:$I$501,BallByBall!$B$2:$B$501,A3042,BallByBall!$F$2:$F$501,B3042))</f>
        <v>0</v>
      </c>
      <c r="H3042">
        <f>IF(A3042="","",COUNTIFS(BallByBall!$B$2:$B$501,A3042,BallByBall!$F$2:$F$501,B3042,BallByBall!$Q$2:$Q$501,1))</f>
        <v>0</v>
      </c>
      <c r="I3042">
        <f>IF(A3042="","",COUNTIFS(BallByBall!$B$2:$B$501,A3042,BallByBall!$F$2:$F$501,B3042,BallByBall!$R$2:$R$501,1))</f>
        <v>0</v>
      </c>
      <c r="J3042">
        <f>IF(A3042="","",SUMIFS(BallByBall!$T$2:$T$501,BallByBall!$B$2:$B$501,A3042,BallByBall!$H$2:$H$501,B3042))</f>
        <v>0</v>
      </c>
      <c r="K3042">
        <f>IF(A3042="","",SUMIFS(BallByBall!$U$2:$U$501,BallByBall!$B$2:$B$501,A3042,BallByBall!$P$2:$P$501,B3042))</f>
        <v>0</v>
      </c>
      <c r="L3042">
        <f>IF(A3042="","",SUMIFS(BallByBall!$V$2:$V$501,BallByBall!$B$2:$B$501,A3042,BallByBall!$P$2:$P$501,B3042))</f>
        <v>0</v>
      </c>
      <c r="M3042">
        <f>IF(A3042="","",SUMIFS(BallByBall!$W$2:$W$501,BallByBall!$B$2:$B$501,A3042,BallByBall!$P$2:$P$501,B3042))</f>
        <v>0</v>
      </c>
      <c r="N3042">
        <f>IF(A3042="","",SUMIFS(BallByBall!$X$2:$X$501,BallByBall!$B$2:$B$501,A3042,BallByBall!$P$2:$P$501,B3042))</f>
        <v>0</v>
      </c>
      <c r="O3042">
        <f>IF(A3042="","",SUMIFS(OverSummary!$G$2:$G$101,OverSummary!$A$2:$A$101,A3042,OverSummary!$D$2:$D$101,B3042))</f>
        <v>0</v>
      </c>
      <c r="P3042">
        <f>IF(A3042="","",G3042*Rules!$B$13+H3042*Rules!$B$14+I3042*Rules!$B$15)</f>
        <v>0</v>
      </c>
      <c r="Q3042">
        <f>IF(A3042="","",IF(G3042&gt;=100,Rules!$B$18,IF(G3042&gt;=50,Rules!$B$17,IF(G3042&gt;=30,Rules!$B$16,0)))+IF(AND(F3042=1,D3042&lt;&gt;"BWL",G3042=0),Rules!$B$27,0))</f>
        <v>0</v>
      </c>
      <c r="R3042">
        <f>IF(A3042="","",J3042*Rules!$B$19+O3042*Rules!$B$22)</f>
        <v>0</v>
      </c>
      <c r="S3042">
        <f>IF(A3042="","",IF(J3042&gt;=4,Rules!$B$21,IF(J3042&gt;=3,Rules!$B$20,0)))</f>
        <v>0</v>
      </c>
      <c r="T3042">
        <f>IF(A3042="","",K3042*Rules!$B$23+L3042*Rules!$B$24+M3042*Rules!$B$25+N3042*Rules!$B$26)</f>
        <v>0</v>
      </c>
      <c r="U3042">
        <f t="shared" si="47"/>
        <v>0</v>
      </c>
    </row>
    <row r="3043" spans="1:21" x14ac:dyDescent="0.2">
      <c r="A3043" t="str">
        <f>MatchSquad!A3043</f>
        <v>M061</v>
      </c>
      <c r="B3043" t="str">
        <f>MatchSquad!B3043</f>
        <v>P217</v>
      </c>
      <c r="C3043" t="str">
        <f>MatchSquad!C3043</f>
        <v>Kanishk Chouhan</v>
      </c>
      <c r="D3043" t="str">
        <f>MatchSquad!D3043</f>
        <v>AR</v>
      </c>
      <c r="E3043" t="str">
        <f>MatchSquad!E3043</f>
        <v>RCB</v>
      </c>
      <c r="F3043">
        <f>MatchSquad!G3043</f>
        <v>0</v>
      </c>
      <c r="G3043">
        <f>IF(A3043="","",SUMIFS(BallByBall!$I$2:$I$501,BallByBall!$B$2:$B$501,A3043,BallByBall!$F$2:$F$501,B3043))</f>
        <v>0</v>
      </c>
      <c r="H3043">
        <f>IF(A3043="","",COUNTIFS(BallByBall!$B$2:$B$501,A3043,BallByBall!$F$2:$F$501,B3043,BallByBall!$Q$2:$Q$501,1))</f>
        <v>0</v>
      </c>
      <c r="I3043">
        <f>IF(A3043="","",COUNTIFS(BallByBall!$B$2:$B$501,A3043,BallByBall!$F$2:$F$501,B3043,BallByBall!$R$2:$R$501,1))</f>
        <v>0</v>
      </c>
      <c r="J3043">
        <f>IF(A3043="","",SUMIFS(BallByBall!$T$2:$T$501,BallByBall!$B$2:$B$501,A3043,BallByBall!$H$2:$H$501,B3043))</f>
        <v>0</v>
      </c>
      <c r="K3043">
        <f>IF(A3043="","",SUMIFS(BallByBall!$U$2:$U$501,BallByBall!$B$2:$B$501,A3043,BallByBall!$P$2:$P$501,B3043))</f>
        <v>0</v>
      </c>
      <c r="L3043">
        <f>IF(A3043="","",SUMIFS(BallByBall!$V$2:$V$501,BallByBall!$B$2:$B$501,A3043,BallByBall!$P$2:$P$501,B3043))</f>
        <v>0</v>
      </c>
      <c r="M3043">
        <f>IF(A3043="","",SUMIFS(BallByBall!$W$2:$W$501,BallByBall!$B$2:$B$501,A3043,BallByBall!$P$2:$P$501,B3043))</f>
        <v>0</v>
      </c>
      <c r="N3043">
        <f>IF(A3043="","",SUMIFS(BallByBall!$X$2:$X$501,BallByBall!$B$2:$B$501,A3043,BallByBall!$P$2:$P$501,B3043))</f>
        <v>0</v>
      </c>
      <c r="O3043">
        <f>IF(A3043="","",SUMIFS(OverSummary!$G$2:$G$101,OverSummary!$A$2:$A$101,A3043,OverSummary!$D$2:$D$101,B3043))</f>
        <v>0</v>
      </c>
      <c r="P3043">
        <f>IF(A3043="","",G3043*Rules!$B$13+H3043*Rules!$B$14+I3043*Rules!$B$15)</f>
        <v>0</v>
      </c>
      <c r="Q3043">
        <f>IF(A3043="","",IF(G3043&gt;=100,Rules!$B$18,IF(G3043&gt;=50,Rules!$B$17,IF(G3043&gt;=30,Rules!$B$16,0)))+IF(AND(F3043=1,D3043&lt;&gt;"BWL",G3043=0),Rules!$B$27,0))</f>
        <v>0</v>
      </c>
      <c r="R3043">
        <f>IF(A3043="","",J3043*Rules!$B$19+O3043*Rules!$B$22)</f>
        <v>0</v>
      </c>
      <c r="S3043">
        <f>IF(A3043="","",IF(J3043&gt;=4,Rules!$B$21,IF(J3043&gt;=3,Rules!$B$20,0)))</f>
        <v>0</v>
      </c>
      <c r="T3043">
        <f>IF(A3043="","",K3043*Rules!$B$23+L3043*Rules!$B$24+M3043*Rules!$B$25+N3043*Rules!$B$26)</f>
        <v>0</v>
      </c>
      <c r="U3043">
        <f t="shared" si="47"/>
        <v>0</v>
      </c>
    </row>
    <row r="3044" spans="1:21" x14ac:dyDescent="0.2">
      <c r="A3044" t="str">
        <f>MatchSquad!A3044</f>
        <v>M061</v>
      </c>
      <c r="B3044" t="str">
        <f>MatchSquad!B3044</f>
        <v>P218</v>
      </c>
      <c r="C3044" t="str">
        <f>MatchSquad!C3044</f>
        <v>Josh Hazlewood</v>
      </c>
      <c r="D3044" t="str">
        <f>MatchSquad!D3044</f>
        <v>BWL</v>
      </c>
      <c r="E3044" t="str">
        <f>MatchSquad!E3044</f>
        <v>RCB</v>
      </c>
      <c r="F3044">
        <f>MatchSquad!G3044</f>
        <v>0</v>
      </c>
      <c r="G3044">
        <f>IF(A3044="","",SUMIFS(BallByBall!$I$2:$I$501,BallByBall!$B$2:$B$501,A3044,BallByBall!$F$2:$F$501,B3044))</f>
        <v>0</v>
      </c>
      <c r="H3044">
        <f>IF(A3044="","",COUNTIFS(BallByBall!$B$2:$B$501,A3044,BallByBall!$F$2:$F$501,B3044,BallByBall!$Q$2:$Q$501,1))</f>
        <v>0</v>
      </c>
      <c r="I3044">
        <f>IF(A3044="","",COUNTIFS(BallByBall!$B$2:$B$501,A3044,BallByBall!$F$2:$F$501,B3044,BallByBall!$R$2:$R$501,1))</f>
        <v>0</v>
      </c>
      <c r="J3044">
        <f>IF(A3044="","",SUMIFS(BallByBall!$T$2:$T$501,BallByBall!$B$2:$B$501,A3044,BallByBall!$H$2:$H$501,B3044))</f>
        <v>0</v>
      </c>
      <c r="K3044">
        <f>IF(A3044="","",SUMIFS(BallByBall!$U$2:$U$501,BallByBall!$B$2:$B$501,A3044,BallByBall!$P$2:$P$501,B3044))</f>
        <v>0</v>
      </c>
      <c r="L3044">
        <f>IF(A3044="","",SUMIFS(BallByBall!$V$2:$V$501,BallByBall!$B$2:$B$501,A3044,BallByBall!$P$2:$P$501,B3044))</f>
        <v>0</v>
      </c>
      <c r="M3044">
        <f>IF(A3044="","",SUMIFS(BallByBall!$W$2:$W$501,BallByBall!$B$2:$B$501,A3044,BallByBall!$P$2:$P$501,B3044))</f>
        <v>0</v>
      </c>
      <c r="N3044">
        <f>IF(A3044="","",SUMIFS(BallByBall!$X$2:$X$501,BallByBall!$B$2:$B$501,A3044,BallByBall!$P$2:$P$501,B3044))</f>
        <v>0</v>
      </c>
      <c r="O3044">
        <f>IF(A3044="","",SUMIFS(OverSummary!$G$2:$G$101,OverSummary!$A$2:$A$101,A3044,OverSummary!$D$2:$D$101,B3044))</f>
        <v>0</v>
      </c>
      <c r="P3044">
        <f>IF(A3044="","",G3044*Rules!$B$13+H3044*Rules!$B$14+I3044*Rules!$B$15)</f>
        <v>0</v>
      </c>
      <c r="Q3044">
        <f>IF(A3044="","",IF(G3044&gt;=100,Rules!$B$18,IF(G3044&gt;=50,Rules!$B$17,IF(G3044&gt;=30,Rules!$B$16,0)))+IF(AND(F3044=1,D3044&lt;&gt;"BWL",G3044=0),Rules!$B$27,0))</f>
        <v>0</v>
      </c>
      <c r="R3044">
        <f>IF(A3044="","",J3044*Rules!$B$19+O3044*Rules!$B$22)</f>
        <v>0</v>
      </c>
      <c r="S3044">
        <f>IF(A3044="","",IF(J3044&gt;=4,Rules!$B$21,IF(J3044&gt;=3,Rules!$B$20,0)))</f>
        <v>0</v>
      </c>
      <c r="T3044">
        <f>IF(A3044="","",K3044*Rules!$B$23+L3044*Rules!$B$24+M3044*Rules!$B$25+N3044*Rules!$B$26)</f>
        <v>0</v>
      </c>
      <c r="U3044">
        <f t="shared" si="47"/>
        <v>0</v>
      </c>
    </row>
    <row r="3045" spans="1:21" x14ac:dyDescent="0.2">
      <c r="A3045" t="str">
        <f>MatchSquad!A3045</f>
        <v>M061</v>
      </c>
      <c r="B3045" t="str">
        <f>MatchSquad!B3045</f>
        <v>P219</v>
      </c>
      <c r="C3045" t="str">
        <f>MatchSquad!C3045</f>
        <v>Rasikh Dar</v>
      </c>
      <c r="D3045" t="str">
        <f>MatchSquad!D3045</f>
        <v>BWL</v>
      </c>
      <c r="E3045" t="str">
        <f>MatchSquad!E3045</f>
        <v>RCB</v>
      </c>
      <c r="F3045">
        <f>MatchSquad!G3045</f>
        <v>0</v>
      </c>
      <c r="G3045">
        <f>IF(A3045="","",SUMIFS(BallByBall!$I$2:$I$501,BallByBall!$B$2:$B$501,A3045,BallByBall!$F$2:$F$501,B3045))</f>
        <v>0</v>
      </c>
      <c r="H3045">
        <f>IF(A3045="","",COUNTIFS(BallByBall!$B$2:$B$501,A3045,BallByBall!$F$2:$F$501,B3045,BallByBall!$Q$2:$Q$501,1))</f>
        <v>0</v>
      </c>
      <c r="I3045">
        <f>IF(A3045="","",COUNTIFS(BallByBall!$B$2:$B$501,A3045,BallByBall!$F$2:$F$501,B3045,BallByBall!$R$2:$R$501,1))</f>
        <v>0</v>
      </c>
      <c r="J3045">
        <f>IF(A3045="","",SUMIFS(BallByBall!$T$2:$T$501,BallByBall!$B$2:$B$501,A3045,BallByBall!$H$2:$H$501,B3045))</f>
        <v>0</v>
      </c>
      <c r="K3045">
        <f>IF(A3045="","",SUMIFS(BallByBall!$U$2:$U$501,BallByBall!$B$2:$B$501,A3045,BallByBall!$P$2:$P$501,B3045))</f>
        <v>0</v>
      </c>
      <c r="L3045">
        <f>IF(A3045="","",SUMIFS(BallByBall!$V$2:$V$501,BallByBall!$B$2:$B$501,A3045,BallByBall!$P$2:$P$501,B3045))</f>
        <v>0</v>
      </c>
      <c r="M3045">
        <f>IF(A3045="","",SUMIFS(BallByBall!$W$2:$W$501,BallByBall!$B$2:$B$501,A3045,BallByBall!$P$2:$P$501,B3045))</f>
        <v>0</v>
      </c>
      <c r="N3045">
        <f>IF(A3045="","",SUMIFS(BallByBall!$X$2:$X$501,BallByBall!$B$2:$B$501,A3045,BallByBall!$P$2:$P$501,B3045))</f>
        <v>0</v>
      </c>
      <c r="O3045">
        <f>IF(A3045="","",SUMIFS(OverSummary!$G$2:$G$101,OverSummary!$A$2:$A$101,A3045,OverSummary!$D$2:$D$101,B3045))</f>
        <v>0</v>
      </c>
      <c r="P3045">
        <f>IF(A3045="","",G3045*Rules!$B$13+H3045*Rules!$B$14+I3045*Rules!$B$15)</f>
        <v>0</v>
      </c>
      <c r="Q3045">
        <f>IF(A3045="","",IF(G3045&gt;=100,Rules!$B$18,IF(G3045&gt;=50,Rules!$B$17,IF(G3045&gt;=30,Rules!$B$16,0)))+IF(AND(F3045=1,D3045&lt;&gt;"BWL",G3045=0),Rules!$B$27,0))</f>
        <v>0</v>
      </c>
      <c r="R3045">
        <f>IF(A3045="","",J3045*Rules!$B$19+O3045*Rules!$B$22)</f>
        <v>0</v>
      </c>
      <c r="S3045">
        <f>IF(A3045="","",IF(J3045&gt;=4,Rules!$B$21,IF(J3045&gt;=3,Rules!$B$20,0)))</f>
        <v>0</v>
      </c>
      <c r="T3045">
        <f>IF(A3045="","",K3045*Rules!$B$23+L3045*Rules!$B$24+M3045*Rules!$B$25+N3045*Rules!$B$26)</f>
        <v>0</v>
      </c>
      <c r="U3045">
        <f t="shared" si="47"/>
        <v>0</v>
      </c>
    </row>
    <row r="3046" spans="1:21" x14ac:dyDescent="0.2">
      <c r="A3046" t="str">
        <f>MatchSquad!A3046</f>
        <v>M061</v>
      </c>
      <c r="B3046" t="str">
        <f>MatchSquad!B3046</f>
        <v>P220</v>
      </c>
      <c r="C3046" t="str">
        <f>MatchSquad!C3046</f>
        <v>Suyash Sharma</v>
      </c>
      <c r="D3046" t="str">
        <f>MatchSquad!D3046</f>
        <v>BWL</v>
      </c>
      <c r="E3046" t="str">
        <f>MatchSquad!E3046</f>
        <v>RCB</v>
      </c>
      <c r="F3046">
        <f>MatchSquad!G3046</f>
        <v>0</v>
      </c>
      <c r="G3046">
        <f>IF(A3046="","",SUMIFS(BallByBall!$I$2:$I$501,BallByBall!$B$2:$B$501,A3046,BallByBall!$F$2:$F$501,B3046))</f>
        <v>0</v>
      </c>
      <c r="H3046">
        <f>IF(A3046="","",COUNTIFS(BallByBall!$B$2:$B$501,A3046,BallByBall!$F$2:$F$501,B3046,BallByBall!$Q$2:$Q$501,1))</f>
        <v>0</v>
      </c>
      <c r="I3046">
        <f>IF(A3046="","",COUNTIFS(BallByBall!$B$2:$B$501,A3046,BallByBall!$F$2:$F$501,B3046,BallByBall!$R$2:$R$501,1))</f>
        <v>0</v>
      </c>
      <c r="J3046">
        <f>IF(A3046="","",SUMIFS(BallByBall!$T$2:$T$501,BallByBall!$B$2:$B$501,A3046,BallByBall!$H$2:$H$501,B3046))</f>
        <v>0</v>
      </c>
      <c r="K3046">
        <f>IF(A3046="","",SUMIFS(BallByBall!$U$2:$U$501,BallByBall!$B$2:$B$501,A3046,BallByBall!$P$2:$P$501,B3046))</f>
        <v>0</v>
      </c>
      <c r="L3046">
        <f>IF(A3046="","",SUMIFS(BallByBall!$V$2:$V$501,BallByBall!$B$2:$B$501,A3046,BallByBall!$P$2:$P$501,B3046))</f>
        <v>0</v>
      </c>
      <c r="M3046">
        <f>IF(A3046="","",SUMIFS(BallByBall!$W$2:$W$501,BallByBall!$B$2:$B$501,A3046,BallByBall!$P$2:$P$501,B3046))</f>
        <v>0</v>
      </c>
      <c r="N3046">
        <f>IF(A3046="","",SUMIFS(BallByBall!$X$2:$X$501,BallByBall!$B$2:$B$501,A3046,BallByBall!$P$2:$P$501,B3046))</f>
        <v>0</v>
      </c>
      <c r="O3046">
        <f>IF(A3046="","",SUMIFS(OverSummary!$G$2:$G$101,OverSummary!$A$2:$A$101,A3046,OverSummary!$D$2:$D$101,B3046))</f>
        <v>0</v>
      </c>
      <c r="P3046">
        <f>IF(A3046="","",G3046*Rules!$B$13+H3046*Rules!$B$14+I3046*Rules!$B$15)</f>
        <v>0</v>
      </c>
      <c r="Q3046">
        <f>IF(A3046="","",IF(G3046&gt;=100,Rules!$B$18,IF(G3046&gt;=50,Rules!$B$17,IF(G3046&gt;=30,Rules!$B$16,0)))+IF(AND(F3046=1,D3046&lt;&gt;"BWL",G3046=0),Rules!$B$27,0))</f>
        <v>0</v>
      </c>
      <c r="R3046">
        <f>IF(A3046="","",J3046*Rules!$B$19+O3046*Rules!$B$22)</f>
        <v>0</v>
      </c>
      <c r="S3046">
        <f>IF(A3046="","",IF(J3046&gt;=4,Rules!$B$21,IF(J3046&gt;=3,Rules!$B$20,0)))</f>
        <v>0</v>
      </c>
      <c r="T3046">
        <f>IF(A3046="","",K3046*Rules!$B$23+L3046*Rules!$B$24+M3046*Rules!$B$25+N3046*Rules!$B$26)</f>
        <v>0</v>
      </c>
      <c r="U3046">
        <f t="shared" si="47"/>
        <v>0</v>
      </c>
    </row>
    <row r="3047" spans="1:21" x14ac:dyDescent="0.2">
      <c r="A3047" t="str">
        <f>MatchSquad!A3047</f>
        <v>M061</v>
      </c>
      <c r="B3047" t="str">
        <f>MatchSquad!B3047</f>
        <v>P221</v>
      </c>
      <c r="C3047" t="str">
        <f>MatchSquad!C3047</f>
        <v>Bhuvneshwar Kumar</v>
      </c>
      <c r="D3047" t="str">
        <f>MatchSquad!D3047</f>
        <v>BWL</v>
      </c>
      <c r="E3047" t="str">
        <f>MatchSquad!E3047</f>
        <v>RCB</v>
      </c>
      <c r="F3047">
        <f>MatchSquad!G3047</f>
        <v>0</v>
      </c>
      <c r="G3047">
        <f>IF(A3047="","",SUMIFS(BallByBall!$I$2:$I$501,BallByBall!$B$2:$B$501,A3047,BallByBall!$F$2:$F$501,B3047))</f>
        <v>0</v>
      </c>
      <c r="H3047">
        <f>IF(A3047="","",COUNTIFS(BallByBall!$B$2:$B$501,A3047,BallByBall!$F$2:$F$501,B3047,BallByBall!$Q$2:$Q$501,1))</f>
        <v>0</v>
      </c>
      <c r="I3047">
        <f>IF(A3047="","",COUNTIFS(BallByBall!$B$2:$B$501,A3047,BallByBall!$F$2:$F$501,B3047,BallByBall!$R$2:$R$501,1))</f>
        <v>0</v>
      </c>
      <c r="J3047">
        <f>IF(A3047="","",SUMIFS(BallByBall!$T$2:$T$501,BallByBall!$B$2:$B$501,A3047,BallByBall!$H$2:$H$501,B3047))</f>
        <v>0</v>
      </c>
      <c r="K3047">
        <f>IF(A3047="","",SUMIFS(BallByBall!$U$2:$U$501,BallByBall!$B$2:$B$501,A3047,BallByBall!$P$2:$P$501,B3047))</f>
        <v>0</v>
      </c>
      <c r="L3047">
        <f>IF(A3047="","",SUMIFS(BallByBall!$V$2:$V$501,BallByBall!$B$2:$B$501,A3047,BallByBall!$P$2:$P$501,B3047))</f>
        <v>0</v>
      </c>
      <c r="M3047">
        <f>IF(A3047="","",SUMIFS(BallByBall!$W$2:$W$501,BallByBall!$B$2:$B$501,A3047,BallByBall!$P$2:$P$501,B3047))</f>
        <v>0</v>
      </c>
      <c r="N3047">
        <f>IF(A3047="","",SUMIFS(BallByBall!$X$2:$X$501,BallByBall!$B$2:$B$501,A3047,BallByBall!$P$2:$P$501,B3047))</f>
        <v>0</v>
      </c>
      <c r="O3047">
        <f>IF(A3047="","",SUMIFS(OverSummary!$G$2:$G$101,OverSummary!$A$2:$A$101,A3047,OverSummary!$D$2:$D$101,B3047))</f>
        <v>0</v>
      </c>
      <c r="P3047">
        <f>IF(A3047="","",G3047*Rules!$B$13+H3047*Rules!$B$14+I3047*Rules!$B$15)</f>
        <v>0</v>
      </c>
      <c r="Q3047">
        <f>IF(A3047="","",IF(G3047&gt;=100,Rules!$B$18,IF(G3047&gt;=50,Rules!$B$17,IF(G3047&gt;=30,Rules!$B$16,0)))+IF(AND(F3047=1,D3047&lt;&gt;"BWL",G3047=0),Rules!$B$27,0))</f>
        <v>0</v>
      </c>
      <c r="R3047">
        <f>IF(A3047="","",J3047*Rules!$B$19+O3047*Rules!$B$22)</f>
        <v>0</v>
      </c>
      <c r="S3047">
        <f>IF(A3047="","",IF(J3047&gt;=4,Rules!$B$21,IF(J3047&gt;=3,Rules!$B$20,0)))</f>
        <v>0</v>
      </c>
      <c r="T3047">
        <f>IF(A3047="","",K3047*Rules!$B$23+L3047*Rules!$B$24+M3047*Rules!$B$25+N3047*Rules!$B$26)</f>
        <v>0</v>
      </c>
      <c r="U3047">
        <f t="shared" si="47"/>
        <v>0</v>
      </c>
    </row>
    <row r="3048" spans="1:21" x14ac:dyDescent="0.2">
      <c r="A3048" t="str">
        <f>MatchSquad!A3048</f>
        <v>M061</v>
      </c>
      <c r="B3048" t="str">
        <f>MatchSquad!B3048</f>
        <v>P222</v>
      </c>
      <c r="C3048" t="str">
        <f>MatchSquad!C3048</f>
        <v>Nuwan Thushara</v>
      </c>
      <c r="D3048" t="str">
        <f>MatchSquad!D3048</f>
        <v>BWL</v>
      </c>
      <c r="E3048" t="str">
        <f>MatchSquad!E3048</f>
        <v>RCB</v>
      </c>
      <c r="F3048">
        <f>MatchSquad!G3048</f>
        <v>0</v>
      </c>
      <c r="G3048">
        <f>IF(A3048="","",SUMIFS(BallByBall!$I$2:$I$501,BallByBall!$B$2:$B$501,A3048,BallByBall!$F$2:$F$501,B3048))</f>
        <v>0</v>
      </c>
      <c r="H3048">
        <f>IF(A3048="","",COUNTIFS(BallByBall!$B$2:$B$501,A3048,BallByBall!$F$2:$F$501,B3048,BallByBall!$Q$2:$Q$501,1))</f>
        <v>0</v>
      </c>
      <c r="I3048">
        <f>IF(A3048="","",COUNTIFS(BallByBall!$B$2:$B$501,A3048,BallByBall!$F$2:$F$501,B3048,BallByBall!$R$2:$R$501,1))</f>
        <v>0</v>
      </c>
      <c r="J3048">
        <f>IF(A3048="","",SUMIFS(BallByBall!$T$2:$T$501,BallByBall!$B$2:$B$501,A3048,BallByBall!$H$2:$H$501,B3048))</f>
        <v>0</v>
      </c>
      <c r="K3048">
        <f>IF(A3048="","",SUMIFS(BallByBall!$U$2:$U$501,BallByBall!$B$2:$B$501,A3048,BallByBall!$P$2:$P$501,B3048))</f>
        <v>0</v>
      </c>
      <c r="L3048">
        <f>IF(A3048="","",SUMIFS(BallByBall!$V$2:$V$501,BallByBall!$B$2:$B$501,A3048,BallByBall!$P$2:$P$501,B3048))</f>
        <v>0</v>
      </c>
      <c r="M3048">
        <f>IF(A3048="","",SUMIFS(BallByBall!$W$2:$W$501,BallByBall!$B$2:$B$501,A3048,BallByBall!$P$2:$P$501,B3048))</f>
        <v>0</v>
      </c>
      <c r="N3048">
        <f>IF(A3048="","",SUMIFS(BallByBall!$X$2:$X$501,BallByBall!$B$2:$B$501,A3048,BallByBall!$P$2:$P$501,B3048))</f>
        <v>0</v>
      </c>
      <c r="O3048">
        <f>IF(A3048="","",SUMIFS(OverSummary!$G$2:$G$101,OverSummary!$A$2:$A$101,A3048,OverSummary!$D$2:$D$101,B3048))</f>
        <v>0</v>
      </c>
      <c r="P3048">
        <f>IF(A3048="","",G3048*Rules!$B$13+H3048*Rules!$B$14+I3048*Rules!$B$15)</f>
        <v>0</v>
      </c>
      <c r="Q3048">
        <f>IF(A3048="","",IF(G3048&gt;=100,Rules!$B$18,IF(G3048&gt;=50,Rules!$B$17,IF(G3048&gt;=30,Rules!$B$16,0)))+IF(AND(F3048=1,D3048&lt;&gt;"BWL",G3048=0),Rules!$B$27,0))</f>
        <v>0</v>
      </c>
      <c r="R3048">
        <f>IF(A3048="","",J3048*Rules!$B$19+O3048*Rules!$B$22)</f>
        <v>0</v>
      </c>
      <c r="S3048">
        <f>IF(A3048="","",IF(J3048&gt;=4,Rules!$B$21,IF(J3048&gt;=3,Rules!$B$20,0)))</f>
        <v>0</v>
      </c>
      <c r="T3048">
        <f>IF(A3048="","",K3048*Rules!$B$23+L3048*Rules!$B$24+M3048*Rules!$B$25+N3048*Rules!$B$26)</f>
        <v>0</v>
      </c>
      <c r="U3048">
        <f t="shared" si="47"/>
        <v>0</v>
      </c>
    </row>
    <row r="3049" spans="1:21" x14ac:dyDescent="0.2">
      <c r="A3049" t="str">
        <f>MatchSquad!A3049</f>
        <v>M061</v>
      </c>
      <c r="B3049" t="str">
        <f>MatchSquad!B3049</f>
        <v>P223</v>
      </c>
      <c r="C3049" t="str">
        <f>MatchSquad!C3049</f>
        <v>Abhinandan Singh</v>
      </c>
      <c r="D3049" t="str">
        <f>MatchSquad!D3049</f>
        <v>BWL</v>
      </c>
      <c r="E3049" t="str">
        <f>MatchSquad!E3049</f>
        <v>RCB</v>
      </c>
      <c r="F3049">
        <f>MatchSquad!G3049</f>
        <v>0</v>
      </c>
      <c r="G3049">
        <f>IF(A3049="","",SUMIFS(BallByBall!$I$2:$I$501,BallByBall!$B$2:$B$501,A3049,BallByBall!$F$2:$F$501,B3049))</f>
        <v>0</v>
      </c>
      <c r="H3049">
        <f>IF(A3049="","",COUNTIFS(BallByBall!$B$2:$B$501,A3049,BallByBall!$F$2:$F$501,B3049,BallByBall!$Q$2:$Q$501,1))</f>
        <v>0</v>
      </c>
      <c r="I3049">
        <f>IF(A3049="","",COUNTIFS(BallByBall!$B$2:$B$501,A3049,BallByBall!$F$2:$F$501,B3049,BallByBall!$R$2:$R$501,1))</f>
        <v>0</v>
      </c>
      <c r="J3049">
        <f>IF(A3049="","",SUMIFS(BallByBall!$T$2:$T$501,BallByBall!$B$2:$B$501,A3049,BallByBall!$H$2:$H$501,B3049))</f>
        <v>0</v>
      </c>
      <c r="K3049">
        <f>IF(A3049="","",SUMIFS(BallByBall!$U$2:$U$501,BallByBall!$B$2:$B$501,A3049,BallByBall!$P$2:$P$501,B3049))</f>
        <v>0</v>
      </c>
      <c r="L3049">
        <f>IF(A3049="","",SUMIFS(BallByBall!$V$2:$V$501,BallByBall!$B$2:$B$501,A3049,BallByBall!$P$2:$P$501,B3049))</f>
        <v>0</v>
      </c>
      <c r="M3049">
        <f>IF(A3049="","",SUMIFS(BallByBall!$W$2:$W$501,BallByBall!$B$2:$B$501,A3049,BallByBall!$P$2:$P$501,B3049))</f>
        <v>0</v>
      </c>
      <c r="N3049">
        <f>IF(A3049="","",SUMIFS(BallByBall!$X$2:$X$501,BallByBall!$B$2:$B$501,A3049,BallByBall!$P$2:$P$501,B3049))</f>
        <v>0</v>
      </c>
      <c r="O3049">
        <f>IF(A3049="","",SUMIFS(OverSummary!$G$2:$G$101,OverSummary!$A$2:$A$101,A3049,OverSummary!$D$2:$D$101,B3049))</f>
        <v>0</v>
      </c>
      <c r="P3049">
        <f>IF(A3049="","",G3049*Rules!$B$13+H3049*Rules!$B$14+I3049*Rules!$B$15)</f>
        <v>0</v>
      </c>
      <c r="Q3049">
        <f>IF(A3049="","",IF(G3049&gt;=100,Rules!$B$18,IF(G3049&gt;=50,Rules!$B$17,IF(G3049&gt;=30,Rules!$B$16,0)))+IF(AND(F3049=1,D3049&lt;&gt;"BWL",G3049=0),Rules!$B$27,0))</f>
        <v>0</v>
      </c>
      <c r="R3049">
        <f>IF(A3049="","",J3049*Rules!$B$19+O3049*Rules!$B$22)</f>
        <v>0</v>
      </c>
      <c r="S3049">
        <f>IF(A3049="","",IF(J3049&gt;=4,Rules!$B$21,IF(J3049&gt;=3,Rules!$B$20,0)))</f>
        <v>0</v>
      </c>
      <c r="T3049">
        <f>IF(A3049="","",K3049*Rules!$B$23+L3049*Rules!$B$24+M3049*Rules!$B$25+N3049*Rules!$B$26)</f>
        <v>0</v>
      </c>
      <c r="U3049">
        <f t="shared" si="47"/>
        <v>0</v>
      </c>
    </row>
    <row r="3050" spans="1:21" x14ac:dyDescent="0.2">
      <c r="A3050" t="str">
        <f>MatchSquad!A3050</f>
        <v>M061</v>
      </c>
      <c r="B3050" t="str">
        <f>MatchSquad!B3050</f>
        <v>P224</v>
      </c>
      <c r="C3050" t="str">
        <f>MatchSquad!C3050</f>
        <v>Jacob Duffy</v>
      </c>
      <c r="D3050" t="str">
        <f>MatchSquad!D3050</f>
        <v>BWL</v>
      </c>
      <c r="E3050" t="str">
        <f>MatchSquad!E3050</f>
        <v>RCB</v>
      </c>
      <c r="F3050">
        <f>MatchSquad!G3050</f>
        <v>0</v>
      </c>
      <c r="G3050">
        <f>IF(A3050="","",SUMIFS(BallByBall!$I$2:$I$501,BallByBall!$B$2:$B$501,A3050,BallByBall!$F$2:$F$501,B3050))</f>
        <v>0</v>
      </c>
      <c r="H3050">
        <f>IF(A3050="","",COUNTIFS(BallByBall!$B$2:$B$501,A3050,BallByBall!$F$2:$F$501,B3050,BallByBall!$Q$2:$Q$501,1))</f>
        <v>0</v>
      </c>
      <c r="I3050">
        <f>IF(A3050="","",COUNTIFS(BallByBall!$B$2:$B$501,A3050,BallByBall!$F$2:$F$501,B3050,BallByBall!$R$2:$R$501,1))</f>
        <v>0</v>
      </c>
      <c r="J3050">
        <f>IF(A3050="","",SUMIFS(BallByBall!$T$2:$T$501,BallByBall!$B$2:$B$501,A3050,BallByBall!$H$2:$H$501,B3050))</f>
        <v>0</v>
      </c>
      <c r="K3050">
        <f>IF(A3050="","",SUMIFS(BallByBall!$U$2:$U$501,BallByBall!$B$2:$B$501,A3050,BallByBall!$P$2:$P$501,B3050))</f>
        <v>0</v>
      </c>
      <c r="L3050">
        <f>IF(A3050="","",SUMIFS(BallByBall!$V$2:$V$501,BallByBall!$B$2:$B$501,A3050,BallByBall!$P$2:$P$501,B3050))</f>
        <v>0</v>
      </c>
      <c r="M3050">
        <f>IF(A3050="","",SUMIFS(BallByBall!$W$2:$W$501,BallByBall!$B$2:$B$501,A3050,BallByBall!$P$2:$P$501,B3050))</f>
        <v>0</v>
      </c>
      <c r="N3050">
        <f>IF(A3050="","",SUMIFS(BallByBall!$X$2:$X$501,BallByBall!$B$2:$B$501,A3050,BallByBall!$P$2:$P$501,B3050))</f>
        <v>0</v>
      </c>
      <c r="O3050">
        <f>IF(A3050="","",SUMIFS(OverSummary!$G$2:$G$101,OverSummary!$A$2:$A$101,A3050,OverSummary!$D$2:$D$101,B3050))</f>
        <v>0</v>
      </c>
      <c r="P3050">
        <f>IF(A3050="","",G3050*Rules!$B$13+H3050*Rules!$B$14+I3050*Rules!$B$15)</f>
        <v>0</v>
      </c>
      <c r="Q3050">
        <f>IF(A3050="","",IF(G3050&gt;=100,Rules!$B$18,IF(G3050&gt;=50,Rules!$B$17,IF(G3050&gt;=30,Rules!$B$16,0)))+IF(AND(F3050=1,D3050&lt;&gt;"BWL",G3050=0),Rules!$B$27,0))</f>
        <v>0</v>
      </c>
      <c r="R3050">
        <f>IF(A3050="","",J3050*Rules!$B$19+O3050*Rules!$B$22)</f>
        <v>0</v>
      </c>
      <c r="S3050">
        <f>IF(A3050="","",IF(J3050&gt;=4,Rules!$B$21,IF(J3050&gt;=3,Rules!$B$20,0)))</f>
        <v>0</v>
      </c>
      <c r="T3050">
        <f>IF(A3050="","",K3050*Rules!$B$23+L3050*Rules!$B$24+M3050*Rules!$B$25+N3050*Rules!$B$26)</f>
        <v>0</v>
      </c>
      <c r="U3050">
        <f t="shared" si="47"/>
        <v>0</v>
      </c>
    </row>
    <row r="3051" spans="1:21" x14ac:dyDescent="0.2">
      <c r="A3051" t="str">
        <f>MatchSquad!A3051</f>
        <v>M061</v>
      </c>
      <c r="B3051" t="str">
        <f>MatchSquad!B3051</f>
        <v>P225</v>
      </c>
      <c r="C3051" t="str">
        <f>MatchSquad!C3051</f>
        <v>Yash Dayal</v>
      </c>
      <c r="D3051" t="str">
        <f>MatchSquad!D3051</f>
        <v>BWL</v>
      </c>
      <c r="E3051" t="str">
        <f>MatchSquad!E3051</f>
        <v>RCB</v>
      </c>
      <c r="F3051">
        <f>MatchSquad!G3051</f>
        <v>0</v>
      </c>
      <c r="G3051">
        <f>IF(A3051="","",SUMIFS(BallByBall!$I$2:$I$501,BallByBall!$B$2:$B$501,A3051,BallByBall!$F$2:$F$501,B3051))</f>
        <v>0</v>
      </c>
      <c r="H3051">
        <f>IF(A3051="","",COUNTIFS(BallByBall!$B$2:$B$501,A3051,BallByBall!$F$2:$F$501,B3051,BallByBall!$Q$2:$Q$501,1))</f>
        <v>0</v>
      </c>
      <c r="I3051">
        <f>IF(A3051="","",COUNTIFS(BallByBall!$B$2:$B$501,A3051,BallByBall!$F$2:$F$501,B3051,BallByBall!$R$2:$R$501,1))</f>
        <v>0</v>
      </c>
      <c r="J3051">
        <f>IF(A3051="","",SUMIFS(BallByBall!$T$2:$T$501,BallByBall!$B$2:$B$501,A3051,BallByBall!$H$2:$H$501,B3051))</f>
        <v>0</v>
      </c>
      <c r="K3051">
        <f>IF(A3051="","",SUMIFS(BallByBall!$U$2:$U$501,BallByBall!$B$2:$B$501,A3051,BallByBall!$P$2:$P$501,B3051))</f>
        <v>0</v>
      </c>
      <c r="L3051">
        <f>IF(A3051="","",SUMIFS(BallByBall!$V$2:$V$501,BallByBall!$B$2:$B$501,A3051,BallByBall!$P$2:$P$501,B3051))</f>
        <v>0</v>
      </c>
      <c r="M3051">
        <f>IF(A3051="","",SUMIFS(BallByBall!$W$2:$W$501,BallByBall!$B$2:$B$501,A3051,BallByBall!$P$2:$P$501,B3051))</f>
        <v>0</v>
      </c>
      <c r="N3051">
        <f>IF(A3051="","",SUMIFS(BallByBall!$X$2:$X$501,BallByBall!$B$2:$B$501,A3051,BallByBall!$P$2:$P$501,B3051))</f>
        <v>0</v>
      </c>
      <c r="O3051">
        <f>IF(A3051="","",SUMIFS(OverSummary!$G$2:$G$101,OverSummary!$A$2:$A$101,A3051,OverSummary!$D$2:$D$101,B3051))</f>
        <v>0</v>
      </c>
      <c r="P3051">
        <f>IF(A3051="","",G3051*Rules!$B$13+H3051*Rules!$B$14+I3051*Rules!$B$15)</f>
        <v>0</v>
      </c>
      <c r="Q3051">
        <f>IF(A3051="","",IF(G3051&gt;=100,Rules!$B$18,IF(G3051&gt;=50,Rules!$B$17,IF(G3051&gt;=30,Rules!$B$16,0)))+IF(AND(F3051=1,D3051&lt;&gt;"BWL",G3051=0),Rules!$B$27,0))</f>
        <v>0</v>
      </c>
      <c r="R3051">
        <f>IF(A3051="","",J3051*Rules!$B$19+O3051*Rules!$B$22)</f>
        <v>0</v>
      </c>
      <c r="S3051">
        <f>IF(A3051="","",IF(J3051&gt;=4,Rules!$B$21,IF(J3051&gt;=3,Rules!$B$20,0)))</f>
        <v>0</v>
      </c>
      <c r="T3051">
        <f>IF(A3051="","",K3051*Rules!$B$23+L3051*Rules!$B$24+M3051*Rules!$B$25+N3051*Rules!$B$26)</f>
        <v>0</v>
      </c>
      <c r="U3051">
        <f t="shared" si="47"/>
        <v>0</v>
      </c>
    </row>
    <row r="3052" spans="1:21" x14ac:dyDescent="0.2">
      <c r="A3052" t="str">
        <f>MatchSquad!A3052</f>
        <v>M062</v>
      </c>
      <c r="B3052" t="str">
        <f>MatchSquad!B3052</f>
        <v>P026</v>
      </c>
      <c r="C3052" t="str">
        <f>MatchSquad!C3052</f>
        <v>KL Rahul</v>
      </c>
      <c r="D3052" t="str">
        <f>MatchSquad!D3052</f>
        <v>WK</v>
      </c>
      <c r="E3052" t="str">
        <f>MatchSquad!E3052</f>
        <v>DC</v>
      </c>
      <c r="F3052">
        <f>MatchSquad!G3052</f>
        <v>0</v>
      </c>
      <c r="G3052">
        <f>IF(A3052="","",SUMIFS(BallByBall!$I$2:$I$501,BallByBall!$B$2:$B$501,A3052,BallByBall!$F$2:$F$501,B3052))</f>
        <v>0</v>
      </c>
      <c r="H3052">
        <f>IF(A3052="","",COUNTIFS(BallByBall!$B$2:$B$501,A3052,BallByBall!$F$2:$F$501,B3052,BallByBall!$Q$2:$Q$501,1))</f>
        <v>0</v>
      </c>
      <c r="I3052">
        <f>IF(A3052="","",COUNTIFS(BallByBall!$B$2:$B$501,A3052,BallByBall!$F$2:$F$501,B3052,BallByBall!$R$2:$R$501,1))</f>
        <v>0</v>
      </c>
      <c r="J3052">
        <f>IF(A3052="","",SUMIFS(BallByBall!$T$2:$T$501,BallByBall!$B$2:$B$501,A3052,BallByBall!$H$2:$H$501,B3052))</f>
        <v>0</v>
      </c>
      <c r="K3052">
        <f>IF(A3052="","",SUMIFS(BallByBall!$U$2:$U$501,BallByBall!$B$2:$B$501,A3052,BallByBall!$P$2:$P$501,B3052))</f>
        <v>0</v>
      </c>
      <c r="L3052">
        <f>IF(A3052="","",SUMIFS(BallByBall!$V$2:$V$501,BallByBall!$B$2:$B$501,A3052,BallByBall!$P$2:$P$501,B3052))</f>
        <v>0</v>
      </c>
      <c r="M3052">
        <f>IF(A3052="","",SUMIFS(BallByBall!$W$2:$W$501,BallByBall!$B$2:$B$501,A3052,BallByBall!$P$2:$P$501,B3052))</f>
        <v>0</v>
      </c>
      <c r="N3052">
        <f>IF(A3052="","",SUMIFS(BallByBall!$X$2:$X$501,BallByBall!$B$2:$B$501,A3052,BallByBall!$P$2:$P$501,B3052))</f>
        <v>0</v>
      </c>
      <c r="O3052">
        <f>IF(A3052="","",SUMIFS(OverSummary!$G$2:$G$101,OverSummary!$A$2:$A$101,A3052,OverSummary!$D$2:$D$101,B3052))</f>
        <v>0</v>
      </c>
      <c r="P3052">
        <f>IF(A3052="","",G3052*Rules!$B$13+H3052*Rules!$B$14+I3052*Rules!$B$15)</f>
        <v>0</v>
      </c>
      <c r="Q3052">
        <f>IF(A3052="","",IF(G3052&gt;=100,Rules!$B$18,IF(G3052&gt;=50,Rules!$B$17,IF(G3052&gt;=30,Rules!$B$16,0)))+IF(AND(F3052=1,D3052&lt;&gt;"BWL",G3052=0),Rules!$B$27,0))</f>
        <v>0</v>
      </c>
      <c r="R3052">
        <f>IF(A3052="","",J3052*Rules!$B$19+O3052*Rules!$B$22)</f>
        <v>0</v>
      </c>
      <c r="S3052">
        <f>IF(A3052="","",IF(J3052&gt;=4,Rules!$B$21,IF(J3052&gt;=3,Rules!$B$20,0)))</f>
        <v>0</v>
      </c>
      <c r="T3052">
        <f>IF(A3052="","",K3052*Rules!$B$23+L3052*Rules!$B$24+M3052*Rules!$B$25+N3052*Rules!$B$26)</f>
        <v>0</v>
      </c>
      <c r="U3052">
        <f t="shared" si="47"/>
        <v>0</v>
      </c>
    </row>
    <row r="3053" spans="1:21" x14ac:dyDescent="0.2">
      <c r="A3053" t="str">
        <f>MatchSquad!A3053</f>
        <v>M062</v>
      </c>
      <c r="B3053" t="str">
        <f>MatchSquad!B3053</f>
        <v>P027</v>
      </c>
      <c r="C3053" t="str">
        <f>MatchSquad!C3053</f>
        <v>Karun Nair</v>
      </c>
      <c r="D3053" t="str">
        <f>MatchSquad!D3053</f>
        <v>BAT</v>
      </c>
      <c r="E3053" t="str">
        <f>MatchSquad!E3053</f>
        <v>DC</v>
      </c>
      <c r="F3053">
        <f>MatchSquad!G3053</f>
        <v>0</v>
      </c>
      <c r="G3053">
        <f>IF(A3053="","",SUMIFS(BallByBall!$I$2:$I$501,BallByBall!$B$2:$B$501,A3053,BallByBall!$F$2:$F$501,B3053))</f>
        <v>0</v>
      </c>
      <c r="H3053">
        <f>IF(A3053="","",COUNTIFS(BallByBall!$B$2:$B$501,A3053,BallByBall!$F$2:$F$501,B3053,BallByBall!$Q$2:$Q$501,1))</f>
        <v>0</v>
      </c>
      <c r="I3053">
        <f>IF(A3053="","",COUNTIFS(BallByBall!$B$2:$B$501,A3053,BallByBall!$F$2:$F$501,B3053,BallByBall!$R$2:$R$501,1))</f>
        <v>0</v>
      </c>
      <c r="J3053">
        <f>IF(A3053="","",SUMIFS(BallByBall!$T$2:$T$501,BallByBall!$B$2:$B$501,A3053,BallByBall!$H$2:$H$501,B3053))</f>
        <v>0</v>
      </c>
      <c r="K3053">
        <f>IF(A3053="","",SUMIFS(BallByBall!$U$2:$U$501,BallByBall!$B$2:$B$501,A3053,BallByBall!$P$2:$P$501,B3053))</f>
        <v>0</v>
      </c>
      <c r="L3053">
        <f>IF(A3053="","",SUMIFS(BallByBall!$V$2:$V$501,BallByBall!$B$2:$B$501,A3053,BallByBall!$P$2:$P$501,B3053))</f>
        <v>0</v>
      </c>
      <c r="M3053">
        <f>IF(A3053="","",SUMIFS(BallByBall!$W$2:$W$501,BallByBall!$B$2:$B$501,A3053,BallByBall!$P$2:$P$501,B3053))</f>
        <v>0</v>
      </c>
      <c r="N3053">
        <f>IF(A3053="","",SUMIFS(BallByBall!$X$2:$X$501,BallByBall!$B$2:$B$501,A3053,BallByBall!$P$2:$P$501,B3053))</f>
        <v>0</v>
      </c>
      <c r="O3053">
        <f>IF(A3053="","",SUMIFS(OverSummary!$G$2:$G$101,OverSummary!$A$2:$A$101,A3053,OverSummary!$D$2:$D$101,B3053))</f>
        <v>0</v>
      </c>
      <c r="P3053">
        <f>IF(A3053="","",G3053*Rules!$B$13+H3053*Rules!$B$14+I3053*Rules!$B$15)</f>
        <v>0</v>
      </c>
      <c r="Q3053">
        <f>IF(A3053="","",IF(G3053&gt;=100,Rules!$B$18,IF(G3053&gt;=50,Rules!$B$17,IF(G3053&gt;=30,Rules!$B$16,0)))+IF(AND(F3053=1,D3053&lt;&gt;"BWL",G3053=0),Rules!$B$27,0))</f>
        <v>0</v>
      </c>
      <c r="R3053">
        <f>IF(A3053="","",J3053*Rules!$B$19+O3053*Rules!$B$22)</f>
        <v>0</v>
      </c>
      <c r="S3053">
        <f>IF(A3053="","",IF(J3053&gt;=4,Rules!$B$21,IF(J3053&gt;=3,Rules!$B$20,0)))</f>
        <v>0</v>
      </c>
      <c r="T3053">
        <f>IF(A3053="","",K3053*Rules!$B$23+L3053*Rules!$B$24+M3053*Rules!$B$25+N3053*Rules!$B$26)</f>
        <v>0</v>
      </c>
      <c r="U3053">
        <f t="shared" si="47"/>
        <v>0</v>
      </c>
    </row>
    <row r="3054" spans="1:21" x14ac:dyDescent="0.2">
      <c r="A3054" t="str">
        <f>MatchSquad!A3054</f>
        <v>M062</v>
      </c>
      <c r="B3054" t="str">
        <f>MatchSquad!B3054</f>
        <v>P028</v>
      </c>
      <c r="C3054" t="str">
        <f>MatchSquad!C3054</f>
        <v>David Miller</v>
      </c>
      <c r="D3054" t="str">
        <f>MatchSquad!D3054</f>
        <v>BAT</v>
      </c>
      <c r="E3054" t="str">
        <f>MatchSquad!E3054</f>
        <v>DC</v>
      </c>
      <c r="F3054">
        <f>MatchSquad!G3054</f>
        <v>0</v>
      </c>
      <c r="G3054">
        <f>IF(A3054="","",SUMIFS(BallByBall!$I$2:$I$501,BallByBall!$B$2:$B$501,A3054,BallByBall!$F$2:$F$501,B3054))</f>
        <v>0</v>
      </c>
      <c r="H3054">
        <f>IF(A3054="","",COUNTIFS(BallByBall!$B$2:$B$501,A3054,BallByBall!$F$2:$F$501,B3054,BallByBall!$Q$2:$Q$501,1))</f>
        <v>0</v>
      </c>
      <c r="I3054">
        <f>IF(A3054="","",COUNTIFS(BallByBall!$B$2:$B$501,A3054,BallByBall!$F$2:$F$501,B3054,BallByBall!$R$2:$R$501,1))</f>
        <v>0</v>
      </c>
      <c r="J3054">
        <f>IF(A3054="","",SUMIFS(BallByBall!$T$2:$T$501,BallByBall!$B$2:$B$501,A3054,BallByBall!$H$2:$H$501,B3054))</f>
        <v>0</v>
      </c>
      <c r="K3054">
        <f>IF(A3054="","",SUMIFS(BallByBall!$U$2:$U$501,BallByBall!$B$2:$B$501,A3054,BallByBall!$P$2:$P$501,B3054))</f>
        <v>0</v>
      </c>
      <c r="L3054">
        <f>IF(A3054="","",SUMIFS(BallByBall!$V$2:$V$501,BallByBall!$B$2:$B$501,A3054,BallByBall!$P$2:$P$501,B3054))</f>
        <v>0</v>
      </c>
      <c r="M3054">
        <f>IF(A3054="","",SUMIFS(BallByBall!$W$2:$W$501,BallByBall!$B$2:$B$501,A3054,BallByBall!$P$2:$P$501,B3054))</f>
        <v>0</v>
      </c>
      <c r="N3054">
        <f>IF(A3054="","",SUMIFS(BallByBall!$X$2:$X$501,BallByBall!$B$2:$B$501,A3054,BallByBall!$P$2:$P$501,B3054))</f>
        <v>0</v>
      </c>
      <c r="O3054">
        <f>IF(A3054="","",SUMIFS(OverSummary!$G$2:$G$101,OverSummary!$A$2:$A$101,A3054,OverSummary!$D$2:$D$101,B3054))</f>
        <v>0</v>
      </c>
      <c r="P3054">
        <f>IF(A3054="","",G3054*Rules!$B$13+H3054*Rules!$B$14+I3054*Rules!$B$15)</f>
        <v>0</v>
      </c>
      <c r="Q3054">
        <f>IF(A3054="","",IF(G3054&gt;=100,Rules!$B$18,IF(G3054&gt;=50,Rules!$B$17,IF(G3054&gt;=30,Rules!$B$16,0)))+IF(AND(F3054=1,D3054&lt;&gt;"BWL",G3054=0),Rules!$B$27,0))</f>
        <v>0</v>
      </c>
      <c r="R3054">
        <f>IF(A3054="","",J3054*Rules!$B$19+O3054*Rules!$B$22)</f>
        <v>0</v>
      </c>
      <c r="S3054">
        <f>IF(A3054="","",IF(J3054&gt;=4,Rules!$B$21,IF(J3054&gt;=3,Rules!$B$20,0)))</f>
        <v>0</v>
      </c>
      <c r="T3054">
        <f>IF(A3054="","",K3054*Rules!$B$23+L3054*Rules!$B$24+M3054*Rules!$B$25+N3054*Rules!$B$26)</f>
        <v>0</v>
      </c>
      <c r="U3054">
        <f t="shared" si="47"/>
        <v>0</v>
      </c>
    </row>
    <row r="3055" spans="1:21" x14ac:dyDescent="0.2">
      <c r="A3055" t="str">
        <f>MatchSquad!A3055</f>
        <v>M062</v>
      </c>
      <c r="B3055" t="str">
        <f>MatchSquad!B3055</f>
        <v>P029</v>
      </c>
      <c r="C3055" t="str">
        <f>MatchSquad!C3055</f>
        <v>Ben Duckett</v>
      </c>
      <c r="D3055" t="str">
        <f>MatchSquad!D3055</f>
        <v>WK</v>
      </c>
      <c r="E3055" t="str">
        <f>MatchSquad!E3055</f>
        <v>DC</v>
      </c>
      <c r="F3055">
        <f>MatchSquad!G3055</f>
        <v>0</v>
      </c>
      <c r="G3055">
        <f>IF(A3055="","",SUMIFS(BallByBall!$I$2:$I$501,BallByBall!$B$2:$B$501,A3055,BallByBall!$F$2:$F$501,B3055))</f>
        <v>0</v>
      </c>
      <c r="H3055">
        <f>IF(A3055="","",COUNTIFS(BallByBall!$B$2:$B$501,A3055,BallByBall!$F$2:$F$501,B3055,BallByBall!$Q$2:$Q$501,1))</f>
        <v>0</v>
      </c>
      <c r="I3055">
        <f>IF(A3055="","",COUNTIFS(BallByBall!$B$2:$B$501,A3055,BallByBall!$F$2:$F$501,B3055,BallByBall!$R$2:$R$501,1))</f>
        <v>0</v>
      </c>
      <c r="J3055">
        <f>IF(A3055="","",SUMIFS(BallByBall!$T$2:$T$501,BallByBall!$B$2:$B$501,A3055,BallByBall!$H$2:$H$501,B3055))</f>
        <v>0</v>
      </c>
      <c r="K3055">
        <f>IF(A3055="","",SUMIFS(BallByBall!$U$2:$U$501,BallByBall!$B$2:$B$501,A3055,BallByBall!$P$2:$P$501,B3055))</f>
        <v>0</v>
      </c>
      <c r="L3055">
        <f>IF(A3055="","",SUMIFS(BallByBall!$V$2:$V$501,BallByBall!$B$2:$B$501,A3055,BallByBall!$P$2:$P$501,B3055))</f>
        <v>0</v>
      </c>
      <c r="M3055">
        <f>IF(A3055="","",SUMIFS(BallByBall!$W$2:$W$501,BallByBall!$B$2:$B$501,A3055,BallByBall!$P$2:$P$501,B3055))</f>
        <v>0</v>
      </c>
      <c r="N3055">
        <f>IF(A3055="","",SUMIFS(BallByBall!$X$2:$X$501,BallByBall!$B$2:$B$501,A3055,BallByBall!$P$2:$P$501,B3055))</f>
        <v>0</v>
      </c>
      <c r="O3055">
        <f>IF(A3055="","",SUMIFS(OverSummary!$G$2:$G$101,OverSummary!$A$2:$A$101,A3055,OverSummary!$D$2:$D$101,B3055))</f>
        <v>0</v>
      </c>
      <c r="P3055">
        <f>IF(A3055="","",G3055*Rules!$B$13+H3055*Rules!$B$14+I3055*Rules!$B$15)</f>
        <v>0</v>
      </c>
      <c r="Q3055">
        <f>IF(A3055="","",IF(G3055&gt;=100,Rules!$B$18,IF(G3055&gt;=50,Rules!$B$17,IF(G3055&gt;=30,Rules!$B$16,0)))+IF(AND(F3055=1,D3055&lt;&gt;"BWL",G3055=0),Rules!$B$27,0))</f>
        <v>0</v>
      </c>
      <c r="R3055">
        <f>IF(A3055="","",J3055*Rules!$B$19+O3055*Rules!$B$22)</f>
        <v>0</v>
      </c>
      <c r="S3055">
        <f>IF(A3055="","",IF(J3055&gt;=4,Rules!$B$21,IF(J3055&gt;=3,Rules!$B$20,0)))</f>
        <v>0</v>
      </c>
      <c r="T3055">
        <f>IF(A3055="","",K3055*Rules!$B$23+L3055*Rules!$B$24+M3055*Rules!$B$25+N3055*Rules!$B$26)</f>
        <v>0</v>
      </c>
      <c r="U3055">
        <f t="shared" si="47"/>
        <v>0</v>
      </c>
    </row>
    <row r="3056" spans="1:21" x14ac:dyDescent="0.2">
      <c r="A3056" t="str">
        <f>MatchSquad!A3056</f>
        <v>M062</v>
      </c>
      <c r="B3056" t="str">
        <f>MatchSquad!B3056</f>
        <v>P030</v>
      </c>
      <c r="C3056" t="str">
        <f>MatchSquad!C3056</f>
        <v>Pathum Nissanka</v>
      </c>
      <c r="D3056" t="str">
        <f>MatchSquad!D3056</f>
        <v>BAT</v>
      </c>
      <c r="E3056" t="str">
        <f>MatchSquad!E3056</f>
        <v>DC</v>
      </c>
      <c r="F3056">
        <f>MatchSquad!G3056</f>
        <v>0</v>
      </c>
      <c r="G3056">
        <f>IF(A3056="","",SUMIFS(BallByBall!$I$2:$I$501,BallByBall!$B$2:$B$501,A3056,BallByBall!$F$2:$F$501,B3056))</f>
        <v>0</v>
      </c>
      <c r="H3056">
        <f>IF(A3056="","",COUNTIFS(BallByBall!$B$2:$B$501,A3056,BallByBall!$F$2:$F$501,B3056,BallByBall!$Q$2:$Q$501,1))</f>
        <v>0</v>
      </c>
      <c r="I3056">
        <f>IF(A3056="","",COUNTIFS(BallByBall!$B$2:$B$501,A3056,BallByBall!$F$2:$F$501,B3056,BallByBall!$R$2:$R$501,1))</f>
        <v>0</v>
      </c>
      <c r="J3056">
        <f>IF(A3056="","",SUMIFS(BallByBall!$T$2:$T$501,BallByBall!$B$2:$B$501,A3056,BallByBall!$H$2:$H$501,B3056))</f>
        <v>0</v>
      </c>
      <c r="K3056">
        <f>IF(A3056="","",SUMIFS(BallByBall!$U$2:$U$501,BallByBall!$B$2:$B$501,A3056,BallByBall!$P$2:$P$501,B3056))</f>
        <v>0</v>
      </c>
      <c r="L3056">
        <f>IF(A3056="","",SUMIFS(BallByBall!$V$2:$V$501,BallByBall!$B$2:$B$501,A3056,BallByBall!$P$2:$P$501,B3056))</f>
        <v>0</v>
      </c>
      <c r="M3056">
        <f>IF(A3056="","",SUMIFS(BallByBall!$W$2:$W$501,BallByBall!$B$2:$B$501,A3056,BallByBall!$P$2:$P$501,B3056))</f>
        <v>0</v>
      </c>
      <c r="N3056">
        <f>IF(A3056="","",SUMIFS(BallByBall!$X$2:$X$501,BallByBall!$B$2:$B$501,A3056,BallByBall!$P$2:$P$501,B3056))</f>
        <v>0</v>
      </c>
      <c r="O3056">
        <f>IF(A3056="","",SUMIFS(OverSummary!$G$2:$G$101,OverSummary!$A$2:$A$101,A3056,OverSummary!$D$2:$D$101,B3056))</f>
        <v>0</v>
      </c>
      <c r="P3056">
        <f>IF(A3056="","",G3056*Rules!$B$13+H3056*Rules!$B$14+I3056*Rules!$B$15)</f>
        <v>0</v>
      </c>
      <c r="Q3056">
        <f>IF(A3056="","",IF(G3056&gt;=100,Rules!$B$18,IF(G3056&gt;=50,Rules!$B$17,IF(G3056&gt;=30,Rules!$B$16,0)))+IF(AND(F3056=1,D3056&lt;&gt;"BWL",G3056=0),Rules!$B$27,0))</f>
        <v>0</v>
      </c>
      <c r="R3056">
        <f>IF(A3056="","",J3056*Rules!$B$19+O3056*Rules!$B$22)</f>
        <v>0</v>
      </c>
      <c r="S3056">
        <f>IF(A3056="","",IF(J3056&gt;=4,Rules!$B$21,IF(J3056&gt;=3,Rules!$B$20,0)))</f>
        <v>0</v>
      </c>
      <c r="T3056">
        <f>IF(A3056="","",K3056*Rules!$B$23+L3056*Rules!$B$24+M3056*Rules!$B$25+N3056*Rules!$B$26)</f>
        <v>0</v>
      </c>
      <c r="U3056">
        <f t="shared" si="47"/>
        <v>0</v>
      </c>
    </row>
    <row r="3057" spans="1:21" x14ac:dyDescent="0.2">
      <c r="A3057" t="str">
        <f>MatchSquad!A3057</f>
        <v>M062</v>
      </c>
      <c r="B3057" t="str">
        <f>MatchSquad!B3057</f>
        <v>P031</v>
      </c>
      <c r="C3057" t="str">
        <f>MatchSquad!C3057</f>
        <v>Sahil Parakh</v>
      </c>
      <c r="D3057" t="str">
        <f>MatchSquad!D3057</f>
        <v>BAT</v>
      </c>
      <c r="E3057" t="str">
        <f>MatchSquad!E3057</f>
        <v>DC</v>
      </c>
      <c r="F3057">
        <f>MatchSquad!G3057</f>
        <v>0</v>
      </c>
      <c r="G3057">
        <f>IF(A3057="","",SUMIFS(BallByBall!$I$2:$I$501,BallByBall!$B$2:$B$501,A3057,BallByBall!$F$2:$F$501,B3057))</f>
        <v>0</v>
      </c>
      <c r="H3057">
        <f>IF(A3057="","",COUNTIFS(BallByBall!$B$2:$B$501,A3057,BallByBall!$F$2:$F$501,B3057,BallByBall!$Q$2:$Q$501,1))</f>
        <v>0</v>
      </c>
      <c r="I3057">
        <f>IF(A3057="","",COUNTIFS(BallByBall!$B$2:$B$501,A3057,BallByBall!$F$2:$F$501,B3057,BallByBall!$R$2:$R$501,1))</f>
        <v>0</v>
      </c>
      <c r="J3057">
        <f>IF(A3057="","",SUMIFS(BallByBall!$T$2:$T$501,BallByBall!$B$2:$B$501,A3057,BallByBall!$H$2:$H$501,B3057))</f>
        <v>0</v>
      </c>
      <c r="K3057">
        <f>IF(A3057="","",SUMIFS(BallByBall!$U$2:$U$501,BallByBall!$B$2:$B$501,A3057,BallByBall!$P$2:$P$501,B3057))</f>
        <v>0</v>
      </c>
      <c r="L3057">
        <f>IF(A3057="","",SUMIFS(BallByBall!$V$2:$V$501,BallByBall!$B$2:$B$501,A3057,BallByBall!$P$2:$P$501,B3057))</f>
        <v>0</v>
      </c>
      <c r="M3057">
        <f>IF(A3057="","",SUMIFS(BallByBall!$W$2:$W$501,BallByBall!$B$2:$B$501,A3057,BallByBall!$P$2:$P$501,B3057))</f>
        <v>0</v>
      </c>
      <c r="N3057">
        <f>IF(A3057="","",SUMIFS(BallByBall!$X$2:$X$501,BallByBall!$B$2:$B$501,A3057,BallByBall!$P$2:$P$501,B3057))</f>
        <v>0</v>
      </c>
      <c r="O3057">
        <f>IF(A3057="","",SUMIFS(OverSummary!$G$2:$G$101,OverSummary!$A$2:$A$101,A3057,OverSummary!$D$2:$D$101,B3057))</f>
        <v>0</v>
      </c>
      <c r="P3057">
        <f>IF(A3057="","",G3057*Rules!$B$13+H3057*Rules!$B$14+I3057*Rules!$B$15)</f>
        <v>0</v>
      </c>
      <c r="Q3057">
        <f>IF(A3057="","",IF(G3057&gt;=100,Rules!$B$18,IF(G3057&gt;=50,Rules!$B$17,IF(G3057&gt;=30,Rules!$B$16,0)))+IF(AND(F3057=1,D3057&lt;&gt;"BWL",G3057=0),Rules!$B$27,0))</f>
        <v>0</v>
      </c>
      <c r="R3057">
        <f>IF(A3057="","",J3057*Rules!$B$19+O3057*Rules!$B$22)</f>
        <v>0</v>
      </c>
      <c r="S3057">
        <f>IF(A3057="","",IF(J3057&gt;=4,Rules!$B$21,IF(J3057&gt;=3,Rules!$B$20,0)))</f>
        <v>0</v>
      </c>
      <c r="T3057">
        <f>IF(A3057="","",K3057*Rules!$B$23+L3057*Rules!$B$24+M3057*Rules!$B$25+N3057*Rules!$B$26)</f>
        <v>0</v>
      </c>
      <c r="U3057">
        <f t="shared" si="47"/>
        <v>0</v>
      </c>
    </row>
    <row r="3058" spans="1:21" x14ac:dyDescent="0.2">
      <c r="A3058" t="str">
        <f>MatchSquad!A3058</f>
        <v>M062</v>
      </c>
      <c r="B3058" t="str">
        <f>MatchSquad!B3058</f>
        <v>P032</v>
      </c>
      <c r="C3058" t="str">
        <f>MatchSquad!C3058</f>
        <v>Prithvi Shaw</v>
      </c>
      <c r="D3058" t="str">
        <f>MatchSquad!D3058</f>
        <v>BAT</v>
      </c>
      <c r="E3058" t="str">
        <f>MatchSquad!E3058</f>
        <v>DC</v>
      </c>
      <c r="F3058">
        <f>MatchSquad!G3058</f>
        <v>0</v>
      </c>
      <c r="G3058">
        <f>IF(A3058="","",SUMIFS(BallByBall!$I$2:$I$501,BallByBall!$B$2:$B$501,A3058,BallByBall!$F$2:$F$501,B3058))</f>
        <v>0</v>
      </c>
      <c r="H3058">
        <f>IF(A3058="","",COUNTIFS(BallByBall!$B$2:$B$501,A3058,BallByBall!$F$2:$F$501,B3058,BallByBall!$Q$2:$Q$501,1))</f>
        <v>0</v>
      </c>
      <c r="I3058">
        <f>IF(A3058="","",COUNTIFS(BallByBall!$B$2:$B$501,A3058,BallByBall!$F$2:$F$501,B3058,BallByBall!$R$2:$R$501,1))</f>
        <v>0</v>
      </c>
      <c r="J3058">
        <f>IF(A3058="","",SUMIFS(BallByBall!$T$2:$T$501,BallByBall!$B$2:$B$501,A3058,BallByBall!$H$2:$H$501,B3058))</f>
        <v>0</v>
      </c>
      <c r="K3058">
        <f>IF(A3058="","",SUMIFS(BallByBall!$U$2:$U$501,BallByBall!$B$2:$B$501,A3058,BallByBall!$P$2:$P$501,B3058))</f>
        <v>0</v>
      </c>
      <c r="L3058">
        <f>IF(A3058="","",SUMIFS(BallByBall!$V$2:$V$501,BallByBall!$B$2:$B$501,A3058,BallByBall!$P$2:$P$501,B3058))</f>
        <v>0</v>
      </c>
      <c r="M3058">
        <f>IF(A3058="","",SUMIFS(BallByBall!$W$2:$W$501,BallByBall!$B$2:$B$501,A3058,BallByBall!$P$2:$P$501,B3058))</f>
        <v>0</v>
      </c>
      <c r="N3058">
        <f>IF(A3058="","",SUMIFS(BallByBall!$X$2:$X$501,BallByBall!$B$2:$B$501,A3058,BallByBall!$P$2:$P$501,B3058))</f>
        <v>0</v>
      </c>
      <c r="O3058">
        <f>IF(A3058="","",SUMIFS(OverSummary!$G$2:$G$101,OverSummary!$A$2:$A$101,A3058,OverSummary!$D$2:$D$101,B3058))</f>
        <v>0</v>
      </c>
      <c r="P3058">
        <f>IF(A3058="","",G3058*Rules!$B$13+H3058*Rules!$B$14+I3058*Rules!$B$15)</f>
        <v>0</v>
      </c>
      <c r="Q3058">
        <f>IF(A3058="","",IF(G3058&gt;=100,Rules!$B$18,IF(G3058&gt;=50,Rules!$B$17,IF(G3058&gt;=30,Rules!$B$16,0)))+IF(AND(F3058=1,D3058&lt;&gt;"BWL",G3058=0),Rules!$B$27,0))</f>
        <v>0</v>
      </c>
      <c r="R3058">
        <f>IF(A3058="","",J3058*Rules!$B$19+O3058*Rules!$B$22)</f>
        <v>0</v>
      </c>
      <c r="S3058">
        <f>IF(A3058="","",IF(J3058&gt;=4,Rules!$B$21,IF(J3058&gt;=3,Rules!$B$20,0)))</f>
        <v>0</v>
      </c>
      <c r="T3058">
        <f>IF(A3058="","",K3058*Rules!$B$23+L3058*Rules!$B$24+M3058*Rules!$B$25+N3058*Rules!$B$26)</f>
        <v>0</v>
      </c>
      <c r="U3058">
        <f t="shared" si="47"/>
        <v>0</v>
      </c>
    </row>
    <row r="3059" spans="1:21" x14ac:dyDescent="0.2">
      <c r="A3059" t="str">
        <f>MatchSquad!A3059</f>
        <v>M062</v>
      </c>
      <c r="B3059" t="str">
        <f>MatchSquad!B3059</f>
        <v>P033</v>
      </c>
      <c r="C3059" t="str">
        <f>MatchSquad!C3059</f>
        <v>Abishek Porel</v>
      </c>
      <c r="D3059" t="str">
        <f>MatchSquad!D3059</f>
        <v>WK</v>
      </c>
      <c r="E3059" t="str">
        <f>MatchSquad!E3059</f>
        <v>DC</v>
      </c>
      <c r="F3059">
        <f>MatchSquad!G3059</f>
        <v>0</v>
      </c>
      <c r="G3059">
        <f>IF(A3059="","",SUMIFS(BallByBall!$I$2:$I$501,BallByBall!$B$2:$B$501,A3059,BallByBall!$F$2:$F$501,B3059))</f>
        <v>0</v>
      </c>
      <c r="H3059">
        <f>IF(A3059="","",COUNTIFS(BallByBall!$B$2:$B$501,A3059,BallByBall!$F$2:$F$501,B3059,BallByBall!$Q$2:$Q$501,1))</f>
        <v>0</v>
      </c>
      <c r="I3059">
        <f>IF(A3059="","",COUNTIFS(BallByBall!$B$2:$B$501,A3059,BallByBall!$F$2:$F$501,B3059,BallByBall!$R$2:$R$501,1))</f>
        <v>0</v>
      </c>
      <c r="J3059">
        <f>IF(A3059="","",SUMIFS(BallByBall!$T$2:$T$501,BallByBall!$B$2:$B$501,A3059,BallByBall!$H$2:$H$501,B3059))</f>
        <v>0</v>
      </c>
      <c r="K3059">
        <f>IF(A3059="","",SUMIFS(BallByBall!$U$2:$U$501,BallByBall!$B$2:$B$501,A3059,BallByBall!$P$2:$P$501,B3059))</f>
        <v>0</v>
      </c>
      <c r="L3059">
        <f>IF(A3059="","",SUMIFS(BallByBall!$V$2:$V$501,BallByBall!$B$2:$B$501,A3059,BallByBall!$P$2:$P$501,B3059))</f>
        <v>0</v>
      </c>
      <c r="M3059">
        <f>IF(A3059="","",SUMIFS(BallByBall!$W$2:$W$501,BallByBall!$B$2:$B$501,A3059,BallByBall!$P$2:$P$501,B3059))</f>
        <v>0</v>
      </c>
      <c r="N3059">
        <f>IF(A3059="","",SUMIFS(BallByBall!$X$2:$X$501,BallByBall!$B$2:$B$501,A3059,BallByBall!$P$2:$P$501,B3059))</f>
        <v>0</v>
      </c>
      <c r="O3059">
        <f>IF(A3059="","",SUMIFS(OverSummary!$G$2:$G$101,OverSummary!$A$2:$A$101,A3059,OverSummary!$D$2:$D$101,B3059))</f>
        <v>0</v>
      </c>
      <c r="P3059">
        <f>IF(A3059="","",G3059*Rules!$B$13+H3059*Rules!$B$14+I3059*Rules!$B$15)</f>
        <v>0</v>
      </c>
      <c r="Q3059">
        <f>IF(A3059="","",IF(G3059&gt;=100,Rules!$B$18,IF(G3059&gt;=50,Rules!$B$17,IF(G3059&gt;=30,Rules!$B$16,0)))+IF(AND(F3059=1,D3059&lt;&gt;"BWL",G3059=0),Rules!$B$27,0))</f>
        <v>0</v>
      </c>
      <c r="R3059">
        <f>IF(A3059="","",J3059*Rules!$B$19+O3059*Rules!$B$22)</f>
        <v>0</v>
      </c>
      <c r="S3059">
        <f>IF(A3059="","",IF(J3059&gt;=4,Rules!$B$21,IF(J3059&gt;=3,Rules!$B$20,0)))</f>
        <v>0</v>
      </c>
      <c r="T3059">
        <f>IF(A3059="","",K3059*Rules!$B$23+L3059*Rules!$B$24+M3059*Rules!$B$25+N3059*Rules!$B$26)</f>
        <v>0</v>
      </c>
      <c r="U3059">
        <f t="shared" si="47"/>
        <v>0</v>
      </c>
    </row>
    <row r="3060" spans="1:21" x14ac:dyDescent="0.2">
      <c r="A3060" t="str">
        <f>MatchSquad!A3060</f>
        <v>M062</v>
      </c>
      <c r="B3060" t="str">
        <f>MatchSquad!B3060</f>
        <v>P034</v>
      </c>
      <c r="C3060" t="str">
        <f>MatchSquad!C3060</f>
        <v>Tristan Stubbs</v>
      </c>
      <c r="D3060" t="str">
        <f>MatchSquad!D3060</f>
        <v>WK</v>
      </c>
      <c r="E3060" t="str">
        <f>MatchSquad!E3060</f>
        <v>DC</v>
      </c>
      <c r="F3060">
        <f>MatchSquad!G3060</f>
        <v>0</v>
      </c>
      <c r="G3060">
        <f>IF(A3060="","",SUMIFS(BallByBall!$I$2:$I$501,BallByBall!$B$2:$B$501,A3060,BallByBall!$F$2:$F$501,B3060))</f>
        <v>0</v>
      </c>
      <c r="H3060">
        <f>IF(A3060="","",COUNTIFS(BallByBall!$B$2:$B$501,A3060,BallByBall!$F$2:$F$501,B3060,BallByBall!$Q$2:$Q$501,1))</f>
        <v>0</v>
      </c>
      <c r="I3060">
        <f>IF(A3060="","",COUNTIFS(BallByBall!$B$2:$B$501,A3060,BallByBall!$F$2:$F$501,B3060,BallByBall!$R$2:$R$501,1))</f>
        <v>0</v>
      </c>
      <c r="J3060">
        <f>IF(A3060="","",SUMIFS(BallByBall!$T$2:$T$501,BallByBall!$B$2:$B$501,A3060,BallByBall!$H$2:$H$501,B3060))</f>
        <v>0</v>
      </c>
      <c r="K3060">
        <f>IF(A3060="","",SUMIFS(BallByBall!$U$2:$U$501,BallByBall!$B$2:$B$501,A3060,BallByBall!$P$2:$P$501,B3060))</f>
        <v>0</v>
      </c>
      <c r="L3060">
        <f>IF(A3060="","",SUMIFS(BallByBall!$V$2:$V$501,BallByBall!$B$2:$B$501,A3060,BallByBall!$P$2:$P$501,B3060))</f>
        <v>0</v>
      </c>
      <c r="M3060">
        <f>IF(A3060="","",SUMIFS(BallByBall!$W$2:$W$501,BallByBall!$B$2:$B$501,A3060,BallByBall!$P$2:$P$501,B3060))</f>
        <v>0</v>
      </c>
      <c r="N3060">
        <f>IF(A3060="","",SUMIFS(BallByBall!$X$2:$X$501,BallByBall!$B$2:$B$501,A3060,BallByBall!$P$2:$P$501,B3060))</f>
        <v>0</v>
      </c>
      <c r="O3060">
        <f>IF(A3060="","",SUMIFS(OverSummary!$G$2:$G$101,OverSummary!$A$2:$A$101,A3060,OverSummary!$D$2:$D$101,B3060))</f>
        <v>0</v>
      </c>
      <c r="P3060">
        <f>IF(A3060="","",G3060*Rules!$B$13+H3060*Rules!$B$14+I3060*Rules!$B$15)</f>
        <v>0</v>
      </c>
      <c r="Q3060">
        <f>IF(A3060="","",IF(G3060&gt;=100,Rules!$B$18,IF(G3060&gt;=50,Rules!$B$17,IF(G3060&gt;=30,Rules!$B$16,0)))+IF(AND(F3060=1,D3060&lt;&gt;"BWL",G3060=0),Rules!$B$27,0))</f>
        <v>0</v>
      </c>
      <c r="R3060">
        <f>IF(A3060="","",J3060*Rules!$B$19+O3060*Rules!$B$22)</f>
        <v>0</v>
      </c>
      <c r="S3060">
        <f>IF(A3060="","",IF(J3060&gt;=4,Rules!$B$21,IF(J3060&gt;=3,Rules!$B$20,0)))</f>
        <v>0</v>
      </c>
      <c r="T3060">
        <f>IF(A3060="","",K3060*Rules!$B$23+L3060*Rules!$B$24+M3060*Rules!$B$25+N3060*Rules!$B$26)</f>
        <v>0</v>
      </c>
      <c r="U3060">
        <f t="shared" si="47"/>
        <v>0</v>
      </c>
    </row>
    <row r="3061" spans="1:21" x14ac:dyDescent="0.2">
      <c r="A3061" t="str">
        <f>MatchSquad!A3061</f>
        <v>M062</v>
      </c>
      <c r="B3061" t="str">
        <f>MatchSquad!B3061</f>
        <v>P035</v>
      </c>
      <c r="C3061" t="str">
        <f>MatchSquad!C3061</f>
        <v>Axar Patel</v>
      </c>
      <c r="D3061" t="str">
        <f>MatchSquad!D3061</f>
        <v>AR</v>
      </c>
      <c r="E3061" t="str">
        <f>MatchSquad!E3061</f>
        <v>DC</v>
      </c>
      <c r="F3061">
        <f>MatchSquad!G3061</f>
        <v>0</v>
      </c>
      <c r="G3061">
        <f>IF(A3061="","",SUMIFS(BallByBall!$I$2:$I$501,BallByBall!$B$2:$B$501,A3061,BallByBall!$F$2:$F$501,B3061))</f>
        <v>0</v>
      </c>
      <c r="H3061">
        <f>IF(A3061="","",COUNTIFS(BallByBall!$B$2:$B$501,A3061,BallByBall!$F$2:$F$501,B3061,BallByBall!$Q$2:$Q$501,1))</f>
        <v>0</v>
      </c>
      <c r="I3061">
        <f>IF(A3061="","",COUNTIFS(BallByBall!$B$2:$B$501,A3061,BallByBall!$F$2:$F$501,B3061,BallByBall!$R$2:$R$501,1))</f>
        <v>0</v>
      </c>
      <c r="J3061">
        <f>IF(A3061="","",SUMIFS(BallByBall!$T$2:$T$501,BallByBall!$B$2:$B$501,A3061,BallByBall!$H$2:$H$501,B3061))</f>
        <v>0</v>
      </c>
      <c r="K3061">
        <f>IF(A3061="","",SUMIFS(BallByBall!$U$2:$U$501,BallByBall!$B$2:$B$501,A3061,BallByBall!$P$2:$P$501,B3061))</f>
        <v>0</v>
      </c>
      <c r="L3061">
        <f>IF(A3061="","",SUMIFS(BallByBall!$V$2:$V$501,BallByBall!$B$2:$B$501,A3061,BallByBall!$P$2:$P$501,B3061))</f>
        <v>0</v>
      </c>
      <c r="M3061">
        <f>IF(A3061="","",SUMIFS(BallByBall!$W$2:$W$501,BallByBall!$B$2:$B$501,A3061,BallByBall!$P$2:$P$501,B3061))</f>
        <v>0</v>
      </c>
      <c r="N3061">
        <f>IF(A3061="","",SUMIFS(BallByBall!$X$2:$X$501,BallByBall!$B$2:$B$501,A3061,BallByBall!$P$2:$P$501,B3061))</f>
        <v>0</v>
      </c>
      <c r="O3061">
        <f>IF(A3061="","",SUMIFS(OverSummary!$G$2:$G$101,OverSummary!$A$2:$A$101,A3061,OverSummary!$D$2:$D$101,B3061))</f>
        <v>0</v>
      </c>
      <c r="P3061">
        <f>IF(A3061="","",G3061*Rules!$B$13+H3061*Rules!$B$14+I3061*Rules!$B$15)</f>
        <v>0</v>
      </c>
      <c r="Q3061">
        <f>IF(A3061="","",IF(G3061&gt;=100,Rules!$B$18,IF(G3061&gt;=50,Rules!$B$17,IF(G3061&gt;=30,Rules!$B$16,0)))+IF(AND(F3061=1,D3061&lt;&gt;"BWL",G3061=0),Rules!$B$27,0))</f>
        <v>0</v>
      </c>
      <c r="R3061">
        <f>IF(A3061="","",J3061*Rules!$B$19+O3061*Rules!$B$22)</f>
        <v>0</v>
      </c>
      <c r="S3061">
        <f>IF(A3061="","",IF(J3061&gt;=4,Rules!$B$21,IF(J3061&gt;=3,Rules!$B$20,0)))</f>
        <v>0</v>
      </c>
      <c r="T3061">
        <f>IF(A3061="","",K3061*Rules!$B$23+L3061*Rules!$B$24+M3061*Rules!$B$25+N3061*Rules!$B$26)</f>
        <v>0</v>
      </c>
      <c r="U3061">
        <f t="shared" si="47"/>
        <v>0</v>
      </c>
    </row>
    <row r="3062" spans="1:21" x14ac:dyDescent="0.2">
      <c r="A3062" t="str">
        <f>MatchSquad!A3062</f>
        <v>M062</v>
      </c>
      <c r="B3062" t="str">
        <f>MatchSquad!B3062</f>
        <v>P036</v>
      </c>
      <c r="C3062" t="str">
        <f>MatchSquad!C3062</f>
        <v>Sameer Rizvi</v>
      </c>
      <c r="D3062" t="str">
        <f>MatchSquad!D3062</f>
        <v>AR</v>
      </c>
      <c r="E3062" t="str">
        <f>MatchSquad!E3062</f>
        <v>DC</v>
      </c>
      <c r="F3062">
        <f>MatchSquad!G3062</f>
        <v>0</v>
      </c>
      <c r="G3062">
        <f>IF(A3062="","",SUMIFS(BallByBall!$I$2:$I$501,BallByBall!$B$2:$B$501,A3062,BallByBall!$F$2:$F$501,B3062))</f>
        <v>0</v>
      </c>
      <c r="H3062">
        <f>IF(A3062="","",COUNTIFS(BallByBall!$B$2:$B$501,A3062,BallByBall!$F$2:$F$501,B3062,BallByBall!$Q$2:$Q$501,1))</f>
        <v>0</v>
      </c>
      <c r="I3062">
        <f>IF(A3062="","",COUNTIFS(BallByBall!$B$2:$B$501,A3062,BallByBall!$F$2:$F$501,B3062,BallByBall!$R$2:$R$501,1))</f>
        <v>0</v>
      </c>
      <c r="J3062">
        <f>IF(A3062="","",SUMIFS(BallByBall!$T$2:$T$501,BallByBall!$B$2:$B$501,A3062,BallByBall!$H$2:$H$501,B3062))</f>
        <v>0</v>
      </c>
      <c r="K3062">
        <f>IF(A3062="","",SUMIFS(BallByBall!$U$2:$U$501,BallByBall!$B$2:$B$501,A3062,BallByBall!$P$2:$P$501,B3062))</f>
        <v>0</v>
      </c>
      <c r="L3062">
        <f>IF(A3062="","",SUMIFS(BallByBall!$V$2:$V$501,BallByBall!$B$2:$B$501,A3062,BallByBall!$P$2:$P$501,B3062))</f>
        <v>0</v>
      </c>
      <c r="M3062">
        <f>IF(A3062="","",SUMIFS(BallByBall!$W$2:$W$501,BallByBall!$B$2:$B$501,A3062,BallByBall!$P$2:$P$501,B3062))</f>
        <v>0</v>
      </c>
      <c r="N3062">
        <f>IF(A3062="","",SUMIFS(BallByBall!$X$2:$X$501,BallByBall!$B$2:$B$501,A3062,BallByBall!$P$2:$P$501,B3062))</f>
        <v>0</v>
      </c>
      <c r="O3062">
        <f>IF(A3062="","",SUMIFS(OverSummary!$G$2:$G$101,OverSummary!$A$2:$A$101,A3062,OverSummary!$D$2:$D$101,B3062))</f>
        <v>0</v>
      </c>
      <c r="P3062">
        <f>IF(A3062="","",G3062*Rules!$B$13+H3062*Rules!$B$14+I3062*Rules!$B$15)</f>
        <v>0</v>
      </c>
      <c r="Q3062">
        <f>IF(A3062="","",IF(G3062&gt;=100,Rules!$B$18,IF(G3062&gt;=50,Rules!$B$17,IF(G3062&gt;=30,Rules!$B$16,0)))+IF(AND(F3062=1,D3062&lt;&gt;"BWL",G3062=0),Rules!$B$27,0))</f>
        <v>0</v>
      </c>
      <c r="R3062">
        <f>IF(A3062="","",J3062*Rules!$B$19+O3062*Rules!$B$22)</f>
        <v>0</v>
      </c>
      <c r="S3062">
        <f>IF(A3062="","",IF(J3062&gt;=4,Rules!$B$21,IF(J3062&gt;=3,Rules!$B$20,0)))</f>
        <v>0</v>
      </c>
      <c r="T3062">
        <f>IF(A3062="","",K3062*Rules!$B$23+L3062*Rules!$B$24+M3062*Rules!$B$25+N3062*Rules!$B$26)</f>
        <v>0</v>
      </c>
      <c r="U3062">
        <f t="shared" si="47"/>
        <v>0</v>
      </c>
    </row>
    <row r="3063" spans="1:21" x14ac:dyDescent="0.2">
      <c r="A3063" t="str">
        <f>MatchSquad!A3063</f>
        <v>M062</v>
      </c>
      <c r="B3063" t="str">
        <f>MatchSquad!B3063</f>
        <v>P037</v>
      </c>
      <c r="C3063" t="str">
        <f>MatchSquad!C3063</f>
        <v>Ashutosh Sharma</v>
      </c>
      <c r="D3063" t="str">
        <f>MatchSquad!D3063</f>
        <v>AR</v>
      </c>
      <c r="E3063" t="str">
        <f>MatchSquad!E3063</f>
        <v>DC</v>
      </c>
      <c r="F3063">
        <f>MatchSquad!G3063</f>
        <v>0</v>
      </c>
      <c r="G3063">
        <f>IF(A3063="","",SUMIFS(BallByBall!$I$2:$I$501,BallByBall!$B$2:$B$501,A3063,BallByBall!$F$2:$F$501,B3063))</f>
        <v>0</v>
      </c>
      <c r="H3063">
        <f>IF(A3063="","",COUNTIFS(BallByBall!$B$2:$B$501,A3063,BallByBall!$F$2:$F$501,B3063,BallByBall!$Q$2:$Q$501,1))</f>
        <v>0</v>
      </c>
      <c r="I3063">
        <f>IF(A3063="","",COUNTIFS(BallByBall!$B$2:$B$501,A3063,BallByBall!$F$2:$F$501,B3063,BallByBall!$R$2:$R$501,1))</f>
        <v>0</v>
      </c>
      <c r="J3063">
        <f>IF(A3063="","",SUMIFS(BallByBall!$T$2:$T$501,BallByBall!$B$2:$B$501,A3063,BallByBall!$H$2:$H$501,B3063))</f>
        <v>0</v>
      </c>
      <c r="K3063">
        <f>IF(A3063="","",SUMIFS(BallByBall!$U$2:$U$501,BallByBall!$B$2:$B$501,A3063,BallByBall!$P$2:$P$501,B3063))</f>
        <v>0</v>
      </c>
      <c r="L3063">
        <f>IF(A3063="","",SUMIFS(BallByBall!$V$2:$V$501,BallByBall!$B$2:$B$501,A3063,BallByBall!$P$2:$P$501,B3063))</f>
        <v>0</v>
      </c>
      <c r="M3063">
        <f>IF(A3063="","",SUMIFS(BallByBall!$W$2:$W$501,BallByBall!$B$2:$B$501,A3063,BallByBall!$P$2:$P$501,B3063))</f>
        <v>0</v>
      </c>
      <c r="N3063">
        <f>IF(A3063="","",SUMIFS(BallByBall!$X$2:$X$501,BallByBall!$B$2:$B$501,A3063,BallByBall!$P$2:$P$501,B3063))</f>
        <v>0</v>
      </c>
      <c r="O3063">
        <f>IF(A3063="","",SUMIFS(OverSummary!$G$2:$G$101,OverSummary!$A$2:$A$101,A3063,OverSummary!$D$2:$D$101,B3063))</f>
        <v>0</v>
      </c>
      <c r="P3063">
        <f>IF(A3063="","",G3063*Rules!$B$13+H3063*Rules!$B$14+I3063*Rules!$B$15)</f>
        <v>0</v>
      </c>
      <c r="Q3063">
        <f>IF(A3063="","",IF(G3063&gt;=100,Rules!$B$18,IF(G3063&gt;=50,Rules!$B$17,IF(G3063&gt;=30,Rules!$B$16,0)))+IF(AND(F3063=1,D3063&lt;&gt;"BWL",G3063=0),Rules!$B$27,0))</f>
        <v>0</v>
      </c>
      <c r="R3063">
        <f>IF(A3063="","",J3063*Rules!$B$19+O3063*Rules!$B$22)</f>
        <v>0</v>
      </c>
      <c r="S3063">
        <f>IF(A3063="","",IF(J3063&gt;=4,Rules!$B$21,IF(J3063&gt;=3,Rules!$B$20,0)))</f>
        <v>0</v>
      </c>
      <c r="T3063">
        <f>IF(A3063="","",K3063*Rules!$B$23+L3063*Rules!$B$24+M3063*Rules!$B$25+N3063*Rules!$B$26)</f>
        <v>0</v>
      </c>
      <c r="U3063">
        <f t="shared" si="47"/>
        <v>0</v>
      </c>
    </row>
    <row r="3064" spans="1:21" x14ac:dyDescent="0.2">
      <c r="A3064" t="str">
        <f>MatchSquad!A3064</f>
        <v>M062</v>
      </c>
      <c r="B3064" t="str">
        <f>MatchSquad!B3064</f>
        <v>P038</v>
      </c>
      <c r="C3064" t="str">
        <f>MatchSquad!C3064</f>
        <v>Vipraj Nigam</v>
      </c>
      <c r="D3064" t="str">
        <f>MatchSquad!D3064</f>
        <v>AR</v>
      </c>
      <c r="E3064" t="str">
        <f>MatchSquad!E3064</f>
        <v>DC</v>
      </c>
      <c r="F3064">
        <f>MatchSquad!G3064</f>
        <v>0</v>
      </c>
      <c r="G3064">
        <f>IF(A3064="","",SUMIFS(BallByBall!$I$2:$I$501,BallByBall!$B$2:$B$501,A3064,BallByBall!$F$2:$F$501,B3064))</f>
        <v>0</v>
      </c>
      <c r="H3064">
        <f>IF(A3064="","",COUNTIFS(BallByBall!$B$2:$B$501,A3064,BallByBall!$F$2:$F$501,B3064,BallByBall!$Q$2:$Q$501,1))</f>
        <v>0</v>
      </c>
      <c r="I3064">
        <f>IF(A3064="","",COUNTIFS(BallByBall!$B$2:$B$501,A3064,BallByBall!$F$2:$F$501,B3064,BallByBall!$R$2:$R$501,1))</f>
        <v>0</v>
      </c>
      <c r="J3064">
        <f>IF(A3064="","",SUMIFS(BallByBall!$T$2:$T$501,BallByBall!$B$2:$B$501,A3064,BallByBall!$H$2:$H$501,B3064))</f>
        <v>0</v>
      </c>
      <c r="K3064">
        <f>IF(A3064="","",SUMIFS(BallByBall!$U$2:$U$501,BallByBall!$B$2:$B$501,A3064,BallByBall!$P$2:$P$501,B3064))</f>
        <v>0</v>
      </c>
      <c r="L3064">
        <f>IF(A3064="","",SUMIFS(BallByBall!$V$2:$V$501,BallByBall!$B$2:$B$501,A3064,BallByBall!$P$2:$P$501,B3064))</f>
        <v>0</v>
      </c>
      <c r="M3064">
        <f>IF(A3064="","",SUMIFS(BallByBall!$W$2:$W$501,BallByBall!$B$2:$B$501,A3064,BallByBall!$P$2:$P$501,B3064))</f>
        <v>0</v>
      </c>
      <c r="N3064">
        <f>IF(A3064="","",SUMIFS(BallByBall!$X$2:$X$501,BallByBall!$B$2:$B$501,A3064,BallByBall!$P$2:$P$501,B3064))</f>
        <v>0</v>
      </c>
      <c r="O3064">
        <f>IF(A3064="","",SUMIFS(OverSummary!$G$2:$G$101,OverSummary!$A$2:$A$101,A3064,OverSummary!$D$2:$D$101,B3064))</f>
        <v>0</v>
      </c>
      <c r="P3064">
        <f>IF(A3064="","",G3064*Rules!$B$13+H3064*Rules!$B$14+I3064*Rules!$B$15)</f>
        <v>0</v>
      </c>
      <c r="Q3064">
        <f>IF(A3064="","",IF(G3064&gt;=100,Rules!$B$18,IF(G3064&gt;=50,Rules!$B$17,IF(G3064&gt;=30,Rules!$B$16,0)))+IF(AND(F3064=1,D3064&lt;&gt;"BWL",G3064=0),Rules!$B$27,0))</f>
        <v>0</v>
      </c>
      <c r="R3064">
        <f>IF(A3064="","",J3064*Rules!$B$19+O3064*Rules!$B$22)</f>
        <v>0</v>
      </c>
      <c r="S3064">
        <f>IF(A3064="","",IF(J3064&gt;=4,Rules!$B$21,IF(J3064&gt;=3,Rules!$B$20,0)))</f>
        <v>0</v>
      </c>
      <c r="T3064">
        <f>IF(A3064="","",K3064*Rules!$B$23+L3064*Rules!$B$24+M3064*Rules!$B$25+N3064*Rules!$B$26)</f>
        <v>0</v>
      </c>
      <c r="U3064">
        <f t="shared" si="47"/>
        <v>0</v>
      </c>
    </row>
    <row r="3065" spans="1:21" x14ac:dyDescent="0.2">
      <c r="A3065" t="str">
        <f>MatchSquad!A3065</f>
        <v>M062</v>
      </c>
      <c r="B3065" t="str">
        <f>MatchSquad!B3065</f>
        <v>P039</v>
      </c>
      <c r="C3065" t="str">
        <f>MatchSquad!C3065</f>
        <v>Ajay Mandal</v>
      </c>
      <c r="D3065" t="str">
        <f>MatchSquad!D3065</f>
        <v>AR</v>
      </c>
      <c r="E3065" t="str">
        <f>MatchSquad!E3065</f>
        <v>DC</v>
      </c>
      <c r="F3065">
        <f>MatchSquad!G3065</f>
        <v>0</v>
      </c>
      <c r="G3065">
        <f>IF(A3065="","",SUMIFS(BallByBall!$I$2:$I$501,BallByBall!$B$2:$B$501,A3065,BallByBall!$F$2:$F$501,B3065))</f>
        <v>0</v>
      </c>
      <c r="H3065">
        <f>IF(A3065="","",COUNTIFS(BallByBall!$B$2:$B$501,A3065,BallByBall!$F$2:$F$501,B3065,BallByBall!$Q$2:$Q$501,1))</f>
        <v>0</v>
      </c>
      <c r="I3065">
        <f>IF(A3065="","",COUNTIFS(BallByBall!$B$2:$B$501,A3065,BallByBall!$F$2:$F$501,B3065,BallByBall!$R$2:$R$501,1))</f>
        <v>0</v>
      </c>
      <c r="J3065">
        <f>IF(A3065="","",SUMIFS(BallByBall!$T$2:$T$501,BallByBall!$B$2:$B$501,A3065,BallByBall!$H$2:$H$501,B3065))</f>
        <v>0</v>
      </c>
      <c r="K3065">
        <f>IF(A3065="","",SUMIFS(BallByBall!$U$2:$U$501,BallByBall!$B$2:$B$501,A3065,BallByBall!$P$2:$P$501,B3065))</f>
        <v>0</v>
      </c>
      <c r="L3065">
        <f>IF(A3065="","",SUMIFS(BallByBall!$V$2:$V$501,BallByBall!$B$2:$B$501,A3065,BallByBall!$P$2:$P$501,B3065))</f>
        <v>0</v>
      </c>
      <c r="M3065">
        <f>IF(A3065="","",SUMIFS(BallByBall!$W$2:$W$501,BallByBall!$B$2:$B$501,A3065,BallByBall!$P$2:$P$501,B3065))</f>
        <v>0</v>
      </c>
      <c r="N3065">
        <f>IF(A3065="","",SUMIFS(BallByBall!$X$2:$X$501,BallByBall!$B$2:$B$501,A3065,BallByBall!$P$2:$P$501,B3065))</f>
        <v>0</v>
      </c>
      <c r="O3065">
        <f>IF(A3065="","",SUMIFS(OverSummary!$G$2:$G$101,OverSummary!$A$2:$A$101,A3065,OverSummary!$D$2:$D$101,B3065))</f>
        <v>0</v>
      </c>
      <c r="P3065">
        <f>IF(A3065="","",G3065*Rules!$B$13+H3065*Rules!$B$14+I3065*Rules!$B$15)</f>
        <v>0</v>
      </c>
      <c r="Q3065">
        <f>IF(A3065="","",IF(G3065&gt;=100,Rules!$B$18,IF(G3065&gt;=50,Rules!$B$17,IF(G3065&gt;=30,Rules!$B$16,0)))+IF(AND(F3065=1,D3065&lt;&gt;"BWL",G3065=0),Rules!$B$27,0))</f>
        <v>0</v>
      </c>
      <c r="R3065">
        <f>IF(A3065="","",J3065*Rules!$B$19+O3065*Rules!$B$22)</f>
        <v>0</v>
      </c>
      <c r="S3065">
        <f>IF(A3065="","",IF(J3065&gt;=4,Rules!$B$21,IF(J3065&gt;=3,Rules!$B$20,0)))</f>
        <v>0</v>
      </c>
      <c r="T3065">
        <f>IF(A3065="","",K3065*Rules!$B$23+L3065*Rules!$B$24+M3065*Rules!$B$25+N3065*Rules!$B$26)</f>
        <v>0</v>
      </c>
      <c r="U3065">
        <f t="shared" si="47"/>
        <v>0</v>
      </c>
    </row>
    <row r="3066" spans="1:21" x14ac:dyDescent="0.2">
      <c r="A3066" t="str">
        <f>MatchSquad!A3066</f>
        <v>M062</v>
      </c>
      <c r="B3066" t="str">
        <f>MatchSquad!B3066</f>
        <v>P040</v>
      </c>
      <c r="C3066" t="str">
        <f>MatchSquad!C3066</f>
        <v>Tripurana Vijay</v>
      </c>
      <c r="D3066" t="str">
        <f>MatchSquad!D3066</f>
        <v>AR</v>
      </c>
      <c r="E3066" t="str">
        <f>MatchSquad!E3066</f>
        <v>DC</v>
      </c>
      <c r="F3066">
        <f>MatchSquad!G3066</f>
        <v>0</v>
      </c>
      <c r="G3066">
        <f>IF(A3066="","",SUMIFS(BallByBall!$I$2:$I$501,BallByBall!$B$2:$B$501,A3066,BallByBall!$F$2:$F$501,B3066))</f>
        <v>0</v>
      </c>
      <c r="H3066">
        <f>IF(A3066="","",COUNTIFS(BallByBall!$B$2:$B$501,A3066,BallByBall!$F$2:$F$501,B3066,BallByBall!$Q$2:$Q$501,1))</f>
        <v>0</v>
      </c>
      <c r="I3066">
        <f>IF(A3066="","",COUNTIFS(BallByBall!$B$2:$B$501,A3066,BallByBall!$F$2:$F$501,B3066,BallByBall!$R$2:$R$501,1))</f>
        <v>0</v>
      </c>
      <c r="J3066">
        <f>IF(A3066="","",SUMIFS(BallByBall!$T$2:$T$501,BallByBall!$B$2:$B$501,A3066,BallByBall!$H$2:$H$501,B3066))</f>
        <v>0</v>
      </c>
      <c r="K3066">
        <f>IF(A3066="","",SUMIFS(BallByBall!$U$2:$U$501,BallByBall!$B$2:$B$501,A3066,BallByBall!$P$2:$P$501,B3066))</f>
        <v>0</v>
      </c>
      <c r="L3066">
        <f>IF(A3066="","",SUMIFS(BallByBall!$V$2:$V$501,BallByBall!$B$2:$B$501,A3066,BallByBall!$P$2:$P$501,B3066))</f>
        <v>0</v>
      </c>
      <c r="M3066">
        <f>IF(A3066="","",SUMIFS(BallByBall!$W$2:$W$501,BallByBall!$B$2:$B$501,A3066,BallByBall!$P$2:$P$501,B3066))</f>
        <v>0</v>
      </c>
      <c r="N3066">
        <f>IF(A3066="","",SUMIFS(BallByBall!$X$2:$X$501,BallByBall!$B$2:$B$501,A3066,BallByBall!$P$2:$P$501,B3066))</f>
        <v>0</v>
      </c>
      <c r="O3066">
        <f>IF(A3066="","",SUMIFS(OverSummary!$G$2:$G$101,OverSummary!$A$2:$A$101,A3066,OverSummary!$D$2:$D$101,B3066))</f>
        <v>0</v>
      </c>
      <c r="P3066">
        <f>IF(A3066="","",G3066*Rules!$B$13+H3066*Rules!$B$14+I3066*Rules!$B$15)</f>
        <v>0</v>
      </c>
      <c r="Q3066">
        <f>IF(A3066="","",IF(G3066&gt;=100,Rules!$B$18,IF(G3066&gt;=50,Rules!$B$17,IF(G3066&gt;=30,Rules!$B$16,0)))+IF(AND(F3066=1,D3066&lt;&gt;"BWL",G3066=0),Rules!$B$27,0))</f>
        <v>0</v>
      </c>
      <c r="R3066">
        <f>IF(A3066="","",J3066*Rules!$B$19+O3066*Rules!$B$22)</f>
        <v>0</v>
      </c>
      <c r="S3066">
        <f>IF(A3066="","",IF(J3066&gt;=4,Rules!$B$21,IF(J3066&gt;=3,Rules!$B$20,0)))</f>
        <v>0</v>
      </c>
      <c r="T3066">
        <f>IF(A3066="","",K3066*Rules!$B$23+L3066*Rules!$B$24+M3066*Rules!$B$25+N3066*Rules!$B$26)</f>
        <v>0</v>
      </c>
      <c r="U3066">
        <f t="shared" si="47"/>
        <v>0</v>
      </c>
    </row>
    <row r="3067" spans="1:21" x14ac:dyDescent="0.2">
      <c r="A3067" t="str">
        <f>MatchSquad!A3067</f>
        <v>M062</v>
      </c>
      <c r="B3067" t="str">
        <f>MatchSquad!B3067</f>
        <v>P041</v>
      </c>
      <c r="C3067" t="str">
        <f>MatchSquad!C3067</f>
        <v>Madhav Tiwari</v>
      </c>
      <c r="D3067" t="str">
        <f>MatchSquad!D3067</f>
        <v>AR</v>
      </c>
      <c r="E3067" t="str">
        <f>MatchSquad!E3067</f>
        <v>DC</v>
      </c>
      <c r="F3067">
        <f>MatchSquad!G3067</f>
        <v>0</v>
      </c>
      <c r="G3067">
        <f>IF(A3067="","",SUMIFS(BallByBall!$I$2:$I$501,BallByBall!$B$2:$B$501,A3067,BallByBall!$F$2:$F$501,B3067))</f>
        <v>0</v>
      </c>
      <c r="H3067">
        <f>IF(A3067="","",COUNTIFS(BallByBall!$B$2:$B$501,A3067,BallByBall!$F$2:$F$501,B3067,BallByBall!$Q$2:$Q$501,1))</f>
        <v>0</v>
      </c>
      <c r="I3067">
        <f>IF(A3067="","",COUNTIFS(BallByBall!$B$2:$B$501,A3067,BallByBall!$F$2:$F$501,B3067,BallByBall!$R$2:$R$501,1))</f>
        <v>0</v>
      </c>
      <c r="J3067">
        <f>IF(A3067="","",SUMIFS(BallByBall!$T$2:$T$501,BallByBall!$B$2:$B$501,A3067,BallByBall!$H$2:$H$501,B3067))</f>
        <v>0</v>
      </c>
      <c r="K3067">
        <f>IF(A3067="","",SUMIFS(BallByBall!$U$2:$U$501,BallByBall!$B$2:$B$501,A3067,BallByBall!$P$2:$P$501,B3067))</f>
        <v>0</v>
      </c>
      <c r="L3067">
        <f>IF(A3067="","",SUMIFS(BallByBall!$V$2:$V$501,BallByBall!$B$2:$B$501,A3067,BallByBall!$P$2:$P$501,B3067))</f>
        <v>0</v>
      </c>
      <c r="M3067">
        <f>IF(A3067="","",SUMIFS(BallByBall!$W$2:$W$501,BallByBall!$B$2:$B$501,A3067,BallByBall!$P$2:$P$501,B3067))</f>
        <v>0</v>
      </c>
      <c r="N3067">
        <f>IF(A3067="","",SUMIFS(BallByBall!$X$2:$X$501,BallByBall!$B$2:$B$501,A3067,BallByBall!$P$2:$P$501,B3067))</f>
        <v>0</v>
      </c>
      <c r="O3067">
        <f>IF(A3067="","",SUMIFS(OverSummary!$G$2:$G$101,OverSummary!$A$2:$A$101,A3067,OverSummary!$D$2:$D$101,B3067))</f>
        <v>0</v>
      </c>
      <c r="P3067">
        <f>IF(A3067="","",G3067*Rules!$B$13+H3067*Rules!$B$14+I3067*Rules!$B$15)</f>
        <v>0</v>
      </c>
      <c r="Q3067">
        <f>IF(A3067="","",IF(G3067&gt;=100,Rules!$B$18,IF(G3067&gt;=50,Rules!$B$17,IF(G3067&gt;=30,Rules!$B$16,0)))+IF(AND(F3067=1,D3067&lt;&gt;"BWL",G3067=0),Rules!$B$27,0))</f>
        <v>0</v>
      </c>
      <c r="R3067">
        <f>IF(A3067="","",J3067*Rules!$B$19+O3067*Rules!$B$22)</f>
        <v>0</v>
      </c>
      <c r="S3067">
        <f>IF(A3067="","",IF(J3067&gt;=4,Rules!$B$21,IF(J3067&gt;=3,Rules!$B$20,0)))</f>
        <v>0</v>
      </c>
      <c r="T3067">
        <f>IF(A3067="","",K3067*Rules!$B$23+L3067*Rules!$B$24+M3067*Rules!$B$25+N3067*Rules!$B$26)</f>
        <v>0</v>
      </c>
      <c r="U3067">
        <f t="shared" si="47"/>
        <v>0</v>
      </c>
    </row>
    <row r="3068" spans="1:21" x14ac:dyDescent="0.2">
      <c r="A3068" t="str">
        <f>MatchSquad!A3068</f>
        <v>M062</v>
      </c>
      <c r="B3068" t="str">
        <f>MatchSquad!B3068</f>
        <v>P042</v>
      </c>
      <c r="C3068" t="str">
        <f>MatchSquad!C3068</f>
        <v>Nitish Rana</v>
      </c>
      <c r="D3068" t="str">
        <f>MatchSquad!D3068</f>
        <v>AR</v>
      </c>
      <c r="E3068" t="str">
        <f>MatchSquad!E3068</f>
        <v>DC</v>
      </c>
      <c r="F3068">
        <f>MatchSquad!G3068</f>
        <v>0</v>
      </c>
      <c r="G3068">
        <f>IF(A3068="","",SUMIFS(BallByBall!$I$2:$I$501,BallByBall!$B$2:$B$501,A3068,BallByBall!$F$2:$F$501,B3068))</f>
        <v>0</v>
      </c>
      <c r="H3068">
        <f>IF(A3068="","",COUNTIFS(BallByBall!$B$2:$B$501,A3068,BallByBall!$F$2:$F$501,B3068,BallByBall!$Q$2:$Q$501,1))</f>
        <v>0</v>
      </c>
      <c r="I3068">
        <f>IF(A3068="","",COUNTIFS(BallByBall!$B$2:$B$501,A3068,BallByBall!$F$2:$F$501,B3068,BallByBall!$R$2:$R$501,1))</f>
        <v>0</v>
      </c>
      <c r="J3068">
        <f>IF(A3068="","",SUMIFS(BallByBall!$T$2:$T$501,BallByBall!$B$2:$B$501,A3068,BallByBall!$H$2:$H$501,B3068))</f>
        <v>0</v>
      </c>
      <c r="K3068">
        <f>IF(A3068="","",SUMIFS(BallByBall!$U$2:$U$501,BallByBall!$B$2:$B$501,A3068,BallByBall!$P$2:$P$501,B3068))</f>
        <v>0</v>
      </c>
      <c r="L3068">
        <f>IF(A3068="","",SUMIFS(BallByBall!$V$2:$V$501,BallByBall!$B$2:$B$501,A3068,BallByBall!$P$2:$P$501,B3068))</f>
        <v>0</v>
      </c>
      <c r="M3068">
        <f>IF(A3068="","",SUMIFS(BallByBall!$W$2:$W$501,BallByBall!$B$2:$B$501,A3068,BallByBall!$P$2:$P$501,B3068))</f>
        <v>0</v>
      </c>
      <c r="N3068">
        <f>IF(A3068="","",SUMIFS(BallByBall!$X$2:$X$501,BallByBall!$B$2:$B$501,A3068,BallByBall!$P$2:$P$501,B3068))</f>
        <v>0</v>
      </c>
      <c r="O3068">
        <f>IF(A3068="","",SUMIFS(OverSummary!$G$2:$G$101,OverSummary!$A$2:$A$101,A3068,OverSummary!$D$2:$D$101,B3068))</f>
        <v>0</v>
      </c>
      <c r="P3068">
        <f>IF(A3068="","",G3068*Rules!$B$13+H3068*Rules!$B$14+I3068*Rules!$B$15)</f>
        <v>0</v>
      </c>
      <c r="Q3068">
        <f>IF(A3068="","",IF(G3068&gt;=100,Rules!$B$18,IF(G3068&gt;=50,Rules!$B$17,IF(G3068&gt;=30,Rules!$B$16,0)))+IF(AND(F3068=1,D3068&lt;&gt;"BWL",G3068=0),Rules!$B$27,0))</f>
        <v>0</v>
      </c>
      <c r="R3068">
        <f>IF(A3068="","",J3068*Rules!$B$19+O3068*Rules!$B$22)</f>
        <v>0</v>
      </c>
      <c r="S3068">
        <f>IF(A3068="","",IF(J3068&gt;=4,Rules!$B$21,IF(J3068&gt;=3,Rules!$B$20,0)))</f>
        <v>0</v>
      </c>
      <c r="T3068">
        <f>IF(A3068="","",K3068*Rules!$B$23+L3068*Rules!$B$24+M3068*Rules!$B$25+N3068*Rules!$B$26)</f>
        <v>0</v>
      </c>
      <c r="U3068">
        <f t="shared" si="47"/>
        <v>0</v>
      </c>
    </row>
    <row r="3069" spans="1:21" x14ac:dyDescent="0.2">
      <c r="A3069" t="str">
        <f>MatchSquad!A3069</f>
        <v>M062</v>
      </c>
      <c r="B3069" t="str">
        <f>MatchSquad!B3069</f>
        <v>P043</v>
      </c>
      <c r="C3069" t="str">
        <f>MatchSquad!C3069</f>
        <v>Mitchell Starc</v>
      </c>
      <c r="D3069" t="str">
        <f>MatchSquad!D3069</f>
        <v>BWL</v>
      </c>
      <c r="E3069" t="str">
        <f>MatchSquad!E3069</f>
        <v>DC</v>
      </c>
      <c r="F3069">
        <f>MatchSquad!G3069</f>
        <v>0</v>
      </c>
      <c r="G3069">
        <f>IF(A3069="","",SUMIFS(BallByBall!$I$2:$I$501,BallByBall!$B$2:$B$501,A3069,BallByBall!$F$2:$F$501,B3069))</f>
        <v>0</v>
      </c>
      <c r="H3069">
        <f>IF(A3069="","",COUNTIFS(BallByBall!$B$2:$B$501,A3069,BallByBall!$F$2:$F$501,B3069,BallByBall!$Q$2:$Q$501,1))</f>
        <v>0</v>
      </c>
      <c r="I3069">
        <f>IF(A3069="","",COUNTIFS(BallByBall!$B$2:$B$501,A3069,BallByBall!$F$2:$F$501,B3069,BallByBall!$R$2:$R$501,1))</f>
        <v>0</v>
      </c>
      <c r="J3069">
        <f>IF(A3069="","",SUMIFS(BallByBall!$T$2:$T$501,BallByBall!$B$2:$B$501,A3069,BallByBall!$H$2:$H$501,B3069))</f>
        <v>0</v>
      </c>
      <c r="K3069">
        <f>IF(A3069="","",SUMIFS(BallByBall!$U$2:$U$501,BallByBall!$B$2:$B$501,A3069,BallByBall!$P$2:$P$501,B3069))</f>
        <v>0</v>
      </c>
      <c r="L3069">
        <f>IF(A3069="","",SUMIFS(BallByBall!$V$2:$V$501,BallByBall!$B$2:$B$501,A3069,BallByBall!$P$2:$P$501,B3069))</f>
        <v>0</v>
      </c>
      <c r="M3069">
        <f>IF(A3069="","",SUMIFS(BallByBall!$W$2:$W$501,BallByBall!$B$2:$B$501,A3069,BallByBall!$P$2:$P$501,B3069))</f>
        <v>0</v>
      </c>
      <c r="N3069">
        <f>IF(A3069="","",SUMIFS(BallByBall!$X$2:$X$501,BallByBall!$B$2:$B$501,A3069,BallByBall!$P$2:$P$501,B3069))</f>
        <v>0</v>
      </c>
      <c r="O3069">
        <f>IF(A3069="","",SUMIFS(OverSummary!$G$2:$G$101,OverSummary!$A$2:$A$101,A3069,OverSummary!$D$2:$D$101,B3069))</f>
        <v>0</v>
      </c>
      <c r="P3069">
        <f>IF(A3069="","",G3069*Rules!$B$13+H3069*Rules!$B$14+I3069*Rules!$B$15)</f>
        <v>0</v>
      </c>
      <c r="Q3069">
        <f>IF(A3069="","",IF(G3069&gt;=100,Rules!$B$18,IF(G3069&gt;=50,Rules!$B$17,IF(G3069&gt;=30,Rules!$B$16,0)))+IF(AND(F3069=1,D3069&lt;&gt;"BWL",G3069=0),Rules!$B$27,0))</f>
        <v>0</v>
      </c>
      <c r="R3069">
        <f>IF(A3069="","",J3069*Rules!$B$19+O3069*Rules!$B$22)</f>
        <v>0</v>
      </c>
      <c r="S3069">
        <f>IF(A3069="","",IF(J3069&gt;=4,Rules!$B$21,IF(J3069&gt;=3,Rules!$B$20,0)))</f>
        <v>0</v>
      </c>
      <c r="T3069">
        <f>IF(A3069="","",K3069*Rules!$B$23+L3069*Rules!$B$24+M3069*Rules!$B$25+N3069*Rules!$B$26)</f>
        <v>0</v>
      </c>
      <c r="U3069">
        <f t="shared" si="47"/>
        <v>0</v>
      </c>
    </row>
    <row r="3070" spans="1:21" x14ac:dyDescent="0.2">
      <c r="A3070" t="str">
        <f>MatchSquad!A3070</f>
        <v>M062</v>
      </c>
      <c r="B3070" t="str">
        <f>MatchSquad!B3070</f>
        <v>P044</v>
      </c>
      <c r="C3070" t="str">
        <f>MatchSquad!C3070</f>
        <v>T. Natarajan</v>
      </c>
      <c r="D3070" t="str">
        <f>MatchSquad!D3070</f>
        <v>BWL</v>
      </c>
      <c r="E3070" t="str">
        <f>MatchSquad!E3070</f>
        <v>DC</v>
      </c>
      <c r="F3070">
        <f>MatchSquad!G3070</f>
        <v>0</v>
      </c>
      <c r="G3070">
        <f>IF(A3070="","",SUMIFS(BallByBall!$I$2:$I$501,BallByBall!$B$2:$B$501,A3070,BallByBall!$F$2:$F$501,B3070))</f>
        <v>0</v>
      </c>
      <c r="H3070">
        <f>IF(A3070="","",COUNTIFS(BallByBall!$B$2:$B$501,A3070,BallByBall!$F$2:$F$501,B3070,BallByBall!$Q$2:$Q$501,1))</f>
        <v>0</v>
      </c>
      <c r="I3070">
        <f>IF(A3070="","",COUNTIFS(BallByBall!$B$2:$B$501,A3070,BallByBall!$F$2:$F$501,B3070,BallByBall!$R$2:$R$501,1))</f>
        <v>0</v>
      </c>
      <c r="J3070">
        <f>IF(A3070="","",SUMIFS(BallByBall!$T$2:$T$501,BallByBall!$B$2:$B$501,A3070,BallByBall!$H$2:$H$501,B3070))</f>
        <v>0</v>
      </c>
      <c r="K3070">
        <f>IF(A3070="","",SUMIFS(BallByBall!$U$2:$U$501,BallByBall!$B$2:$B$501,A3070,BallByBall!$P$2:$P$501,B3070))</f>
        <v>0</v>
      </c>
      <c r="L3070">
        <f>IF(A3070="","",SUMIFS(BallByBall!$V$2:$V$501,BallByBall!$B$2:$B$501,A3070,BallByBall!$P$2:$P$501,B3070))</f>
        <v>0</v>
      </c>
      <c r="M3070">
        <f>IF(A3070="","",SUMIFS(BallByBall!$W$2:$W$501,BallByBall!$B$2:$B$501,A3070,BallByBall!$P$2:$P$501,B3070))</f>
        <v>0</v>
      </c>
      <c r="N3070">
        <f>IF(A3070="","",SUMIFS(BallByBall!$X$2:$X$501,BallByBall!$B$2:$B$501,A3070,BallByBall!$P$2:$P$501,B3070))</f>
        <v>0</v>
      </c>
      <c r="O3070">
        <f>IF(A3070="","",SUMIFS(OverSummary!$G$2:$G$101,OverSummary!$A$2:$A$101,A3070,OverSummary!$D$2:$D$101,B3070))</f>
        <v>0</v>
      </c>
      <c r="P3070">
        <f>IF(A3070="","",G3070*Rules!$B$13+H3070*Rules!$B$14+I3070*Rules!$B$15)</f>
        <v>0</v>
      </c>
      <c r="Q3070">
        <f>IF(A3070="","",IF(G3070&gt;=100,Rules!$B$18,IF(G3070&gt;=50,Rules!$B$17,IF(G3070&gt;=30,Rules!$B$16,0)))+IF(AND(F3070=1,D3070&lt;&gt;"BWL",G3070=0),Rules!$B$27,0))</f>
        <v>0</v>
      </c>
      <c r="R3070">
        <f>IF(A3070="","",J3070*Rules!$B$19+O3070*Rules!$B$22)</f>
        <v>0</v>
      </c>
      <c r="S3070">
        <f>IF(A3070="","",IF(J3070&gt;=4,Rules!$B$21,IF(J3070&gt;=3,Rules!$B$20,0)))</f>
        <v>0</v>
      </c>
      <c r="T3070">
        <f>IF(A3070="","",K3070*Rules!$B$23+L3070*Rules!$B$24+M3070*Rules!$B$25+N3070*Rules!$B$26)</f>
        <v>0</v>
      </c>
      <c r="U3070">
        <f t="shared" si="47"/>
        <v>0</v>
      </c>
    </row>
    <row r="3071" spans="1:21" x14ac:dyDescent="0.2">
      <c r="A3071" t="str">
        <f>MatchSquad!A3071</f>
        <v>M062</v>
      </c>
      <c r="B3071" t="str">
        <f>MatchSquad!B3071</f>
        <v>P045</v>
      </c>
      <c r="C3071" t="str">
        <f>MatchSquad!C3071</f>
        <v>Mukesh Kumar</v>
      </c>
      <c r="D3071" t="str">
        <f>MatchSquad!D3071</f>
        <v>BWL</v>
      </c>
      <c r="E3071" t="str">
        <f>MatchSquad!E3071</f>
        <v>DC</v>
      </c>
      <c r="F3071">
        <f>MatchSquad!G3071</f>
        <v>0</v>
      </c>
      <c r="G3071">
        <f>IF(A3071="","",SUMIFS(BallByBall!$I$2:$I$501,BallByBall!$B$2:$B$501,A3071,BallByBall!$F$2:$F$501,B3071))</f>
        <v>0</v>
      </c>
      <c r="H3071">
        <f>IF(A3071="","",COUNTIFS(BallByBall!$B$2:$B$501,A3071,BallByBall!$F$2:$F$501,B3071,BallByBall!$Q$2:$Q$501,1))</f>
        <v>0</v>
      </c>
      <c r="I3071">
        <f>IF(A3071="","",COUNTIFS(BallByBall!$B$2:$B$501,A3071,BallByBall!$F$2:$F$501,B3071,BallByBall!$R$2:$R$501,1))</f>
        <v>0</v>
      </c>
      <c r="J3071">
        <f>IF(A3071="","",SUMIFS(BallByBall!$T$2:$T$501,BallByBall!$B$2:$B$501,A3071,BallByBall!$H$2:$H$501,B3071))</f>
        <v>0</v>
      </c>
      <c r="K3071">
        <f>IF(A3071="","",SUMIFS(BallByBall!$U$2:$U$501,BallByBall!$B$2:$B$501,A3071,BallByBall!$P$2:$P$501,B3071))</f>
        <v>0</v>
      </c>
      <c r="L3071">
        <f>IF(A3071="","",SUMIFS(BallByBall!$V$2:$V$501,BallByBall!$B$2:$B$501,A3071,BallByBall!$P$2:$P$501,B3071))</f>
        <v>0</v>
      </c>
      <c r="M3071">
        <f>IF(A3071="","",SUMIFS(BallByBall!$W$2:$W$501,BallByBall!$B$2:$B$501,A3071,BallByBall!$P$2:$P$501,B3071))</f>
        <v>0</v>
      </c>
      <c r="N3071">
        <f>IF(A3071="","",SUMIFS(BallByBall!$X$2:$X$501,BallByBall!$B$2:$B$501,A3071,BallByBall!$P$2:$P$501,B3071))</f>
        <v>0</v>
      </c>
      <c r="O3071">
        <f>IF(A3071="","",SUMIFS(OverSummary!$G$2:$G$101,OverSummary!$A$2:$A$101,A3071,OverSummary!$D$2:$D$101,B3071))</f>
        <v>0</v>
      </c>
      <c r="P3071">
        <f>IF(A3071="","",G3071*Rules!$B$13+H3071*Rules!$B$14+I3071*Rules!$B$15)</f>
        <v>0</v>
      </c>
      <c r="Q3071">
        <f>IF(A3071="","",IF(G3071&gt;=100,Rules!$B$18,IF(G3071&gt;=50,Rules!$B$17,IF(G3071&gt;=30,Rules!$B$16,0)))+IF(AND(F3071=1,D3071&lt;&gt;"BWL",G3071=0),Rules!$B$27,0))</f>
        <v>0</v>
      </c>
      <c r="R3071">
        <f>IF(A3071="","",J3071*Rules!$B$19+O3071*Rules!$B$22)</f>
        <v>0</v>
      </c>
      <c r="S3071">
        <f>IF(A3071="","",IF(J3071&gt;=4,Rules!$B$21,IF(J3071&gt;=3,Rules!$B$20,0)))</f>
        <v>0</v>
      </c>
      <c r="T3071">
        <f>IF(A3071="","",K3071*Rules!$B$23+L3071*Rules!$B$24+M3071*Rules!$B$25+N3071*Rules!$B$26)</f>
        <v>0</v>
      </c>
      <c r="U3071">
        <f t="shared" si="47"/>
        <v>0</v>
      </c>
    </row>
    <row r="3072" spans="1:21" x14ac:dyDescent="0.2">
      <c r="A3072" t="str">
        <f>MatchSquad!A3072</f>
        <v>M062</v>
      </c>
      <c r="B3072" t="str">
        <f>MatchSquad!B3072</f>
        <v>P046</v>
      </c>
      <c r="C3072" t="str">
        <f>MatchSquad!C3072</f>
        <v>Dushmantha Chameera</v>
      </c>
      <c r="D3072" t="str">
        <f>MatchSquad!D3072</f>
        <v>BWL</v>
      </c>
      <c r="E3072" t="str">
        <f>MatchSquad!E3072</f>
        <v>DC</v>
      </c>
      <c r="F3072">
        <f>MatchSquad!G3072</f>
        <v>0</v>
      </c>
      <c r="G3072">
        <f>IF(A3072="","",SUMIFS(BallByBall!$I$2:$I$501,BallByBall!$B$2:$B$501,A3072,BallByBall!$F$2:$F$501,B3072))</f>
        <v>0</v>
      </c>
      <c r="H3072">
        <f>IF(A3072="","",COUNTIFS(BallByBall!$B$2:$B$501,A3072,BallByBall!$F$2:$F$501,B3072,BallByBall!$Q$2:$Q$501,1))</f>
        <v>0</v>
      </c>
      <c r="I3072">
        <f>IF(A3072="","",COUNTIFS(BallByBall!$B$2:$B$501,A3072,BallByBall!$F$2:$F$501,B3072,BallByBall!$R$2:$R$501,1))</f>
        <v>0</v>
      </c>
      <c r="J3072">
        <f>IF(A3072="","",SUMIFS(BallByBall!$T$2:$T$501,BallByBall!$B$2:$B$501,A3072,BallByBall!$H$2:$H$501,B3072))</f>
        <v>0</v>
      </c>
      <c r="K3072">
        <f>IF(A3072="","",SUMIFS(BallByBall!$U$2:$U$501,BallByBall!$B$2:$B$501,A3072,BallByBall!$P$2:$P$501,B3072))</f>
        <v>0</v>
      </c>
      <c r="L3072">
        <f>IF(A3072="","",SUMIFS(BallByBall!$V$2:$V$501,BallByBall!$B$2:$B$501,A3072,BallByBall!$P$2:$P$501,B3072))</f>
        <v>0</v>
      </c>
      <c r="M3072">
        <f>IF(A3072="","",SUMIFS(BallByBall!$W$2:$W$501,BallByBall!$B$2:$B$501,A3072,BallByBall!$P$2:$P$501,B3072))</f>
        <v>0</v>
      </c>
      <c r="N3072">
        <f>IF(A3072="","",SUMIFS(BallByBall!$X$2:$X$501,BallByBall!$B$2:$B$501,A3072,BallByBall!$P$2:$P$501,B3072))</f>
        <v>0</v>
      </c>
      <c r="O3072">
        <f>IF(A3072="","",SUMIFS(OverSummary!$G$2:$G$101,OverSummary!$A$2:$A$101,A3072,OverSummary!$D$2:$D$101,B3072))</f>
        <v>0</v>
      </c>
      <c r="P3072">
        <f>IF(A3072="","",G3072*Rules!$B$13+H3072*Rules!$B$14+I3072*Rules!$B$15)</f>
        <v>0</v>
      </c>
      <c r="Q3072">
        <f>IF(A3072="","",IF(G3072&gt;=100,Rules!$B$18,IF(G3072&gt;=50,Rules!$B$17,IF(G3072&gt;=30,Rules!$B$16,0)))+IF(AND(F3072=1,D3072&lt;&gt;"BWL",G3072=0),Rules!$B$27,0))</f>
        <v>0</v>
      </c>
      <c r="R3072">
        <f>IF(A3072="","",J3072*Rules!$B$19+O3072*Rules!$B$22)</f>
        <v>0</v>
      </c>
      <c r="S3072">
        <f>IF(A3072="","",IF(J3072&gt;=4,Rules!$B$21,IF(J3072&gt;=3,Rules!$B$20,0)))</f>
        <v>0</v>
      </c>
      <c r="T3072">
        <f>IF(A3072="","",K3072*Rules!$B$23+L3072*Rules!$B$24+M3072*Rules!$B$25+N3072*Rules!$B$26)</f>
        <v>0</v>
      </c>
      <c r="U3072">
        <f t="shared" si="47"/>
        <v>0</v>
      </c>
    </row>
    <row r="3073" spans="1:21" x14ac:dyDescent="0.2">
      <c r="A3073" t="str">
        <f>MatchSquad!A3073</f>
        <v>M062</v>
      </c>
      <c r="B3073" t="str">
        <f>MatchSquad!B3073</f>
        <v>P047</v>
      </c>
      <c r="C3073" t="str">
        <f>MatchSquad!C3073</f>
        <v>Auqib Nabi</v>
      </c>
      <c r="D3073" t="str">
        <f>MatchSquad!D3073</f>
        <v>BWL</v>
      </c>
      <c r="E3073" t="str">
        <f>MatchSquad!E3073</f>
        <v>DC</v>
      </c>
      <c r="F3073">
        <f>MatchSquad!G3073</f>
        <v>0</v>
      </c>
      <c r="G3073">
        <f>IF(A3073="","",SUMIFS(BallByBall!$I$2:$I$501,BallByBall!$B$2:$B$501,A3073,BallByBall!$F$2:$F$501,B3073))</f>
        <v>0</v>
      </c>
      <c r="H3073">
        <f>IF(A3073="","",COUNTIFS(BallByBall!$B$2:$B$501,A3073,BallByBall!$F$2:$F$501,B3073,BallByBall!$Q$2:$Q$501,1))</f>
        <v>0</v>
      </c>
      <c r="I3073">
        <f>IF(A3073="","",COUNTIFS(BallByBall!$B$2:$B$501,A3073,BallByBall!$F$2:$F$501,B3073,BallByBall!$R$2:$R$501,1))</f>
        <v>0</v>
      </c>
      <c r="J3073">
        <f>IF(A3073="","",SUMIFS(BallByBall!$T$2:$T$501,BallByBall!$B$2:$B$501,A3073,BallByBall!$H$2:$H$501,B3073))</f>
        <v>0</v>
      </c>
      <c r="K3073">
        <f>IF(A3073="","",SUMIFS(BallByBall!$U$2:$U$501,BallByBall!$B$2:$B$501,A3073,BallByBall!$P$2:$P$501,B3073))</f>
        <v>0</v>
      </c>
      <c r="L3073">
        <f>IF(A3073="","",SUMIFS(BallByBall!$V$2:$V$501,BallByBall!$B$2:$B$501,A3073,BallByBall!$P$2:$P$501,B3073))</f>
        <v>0</v>
      </c>
      <c r="M3073">
        <f>IF(A3073="","",SUMIFS(BallByBall!$W$2:$W$501,BallByBall!$B$2:$B$501,A3073,BallByBall!$P$2:$P$501,B3073))</f>
        <v>0</v>
      </c>
      <c r="N3073">
        <f>IF(A3073="","",SUMIFS(BallByBall!$X$2:$X$501,BallByBall!$B$2:$B$501,A3073,BallByBall!$P$2:$P$501,B3073))</f>
        <v>0</v>
      </c>
      <c r="O3073">
        <f>IF(A3073="","",SUMIFS(OverSummary!$G$2:$G$101,OverSummary!$A$2:$A$101,A3073,OverSummary!$D$2:$D$101,B3073))</f>
        <v>0</v>
      </c>
      <c r="P3073">
        <f>IF(A3073="","",G3073*Rules!$B$13+H3073*Rules!$B$14+I3073*Rules!$B$15)</f>
        <v>0</v>
      </c>
      <c r="Q3073">
        <f>IF(A3073="","",IF(G3073&gt;=100,Rules!$B$18,IF(G3073&gt;=50,Rules!$B$17,IF(G3073&gt;=30,Rules!$B$16,0)))+IF(AND(F3073=1,D3073&lt;&gt;"BWL",G3073=0),Rules!$B$27,0))</f>
        <v>0</v>
      </c>
      <c r="R3073">
        <f>IF(A3073="","",J3073*Rules!$B$19+O3073*Rules!$B$22)</f>
        <v>0</v>
      </c>
      <c r="S3073">
        <f>IF(A3073="","",IF(J3073&gt;=4,Rules!$B$21,IF(J3073&gt;=3,Rules!$B$20,0)))</f>
        <v>0</v>
      </c>
      <c r="T3073">
        <f>IF(A3073="","",K3073*Rules!$B$23+L3073*Rules!$B$24+M3073*Rules!$B$25+N3073*Rules!$B$26)</f>
        <v>0</v>
      </c>
      <c r="U3073">
        <f t="shared" si="47"/>
        <v>0</v>
      </c>
    </row>
    <row r="3074" spans="1:21" x14ac:dyDescent="0.2">
      <c r="A3074" t="str">
        <f>MatchSquad!A3074</f>
        <v>M062</v>
      </c>
      <c r="B3074" t="str">
        <f>MatchSquad!B3074</f>
        <v>P048</v>
      </c>
      <c r="C3074" t="str">
        <f>MatchSquad!C3074</f>
        <v>Lungisani Ngidi</v>
      </c>
      <c r="D3074" t="str">
        <f>MatchSquad!D3074</f>
        <v>BWL</v>
      </c>
      <c r="E3074" t="str">
        <f>MatchSquad!E3074</f>
        <v>DC</v>
      </c>
      <c r="F3074">
        <f>MatchSquad!G3074</f>
        <v>0</v>
      </c>
      <c r="G3074">
        <f>IF(A3074="","",SUMIFS(BallByBall!$I$2:$I$501,BallByBall!$B$2:$B$501,A3074,BallByBall!$F$2:$F$501,B3074))</f>
        <v>0</v>
      </c>
      <c r="H3074">
        <f>IF(A3074="","",COUNTIFS(BallByBall!$B$2:$B$501,A3074,BallByBall!$F$2:$F$501,B3074,BallByBall!$Q$2:$Q$501,1))</f>
        <v>0</v>
      </c>
      <c r="I3074">
        <f>IF(A3074="","",COUNTIFS(BallByBall!$B$2:$B$501,A3074,BallByBall!$F$2:$F$501,B3074,BallByBall!$R$2:$R$501,1))</f>
        <v>0</v>
      </c>
      <c r="J3074">
        <f>IF(A3074="","",SUMIFS(BallByBall!$T$2:$T$501,BallByBall!$B$2:$B$501,A3074,BallByBall!$H$2:$H$501,B3074))</f>
        <v>0</v>
      </c>
      <c r="K3074">
        <f>IF(A3074="","",SUMIFS(BallByBall!$U$2:$U$501,BallByBall!$B$2:$B$501,A3074,BallByBall!$P$2:$P$501,B3074))</f>
        <v>0</v>
      </c>
      <c r="L3074">
        <f>IF(A3074="","",SUMIFS(BallByBall!$V$2:$V$501,BallByBall!$B$2:$B$501,A3074,BallByBall!$P$2:$P$501,B3074))</f>
        <v>0</v>
      </c>
      <c r="M3074">
        <f>IF(A3074="","",SUMIFS(BallByBall!$W$2:$W$501,BallByBall!$B$2:$B$501,A3074,BallByBall!$P$2:$P$501,B3074))</f>
        <v>0</v>
      </c>
      <c r="N3074">
        <f>IF(A3074="","",SUMIFS(BallByBall!$X$2:$X$501,BallByBall!$B$2:$B$501,A3074,BallByBall!$P$2:$P$501,B3074))</f>
        <v>0</v>
      </c>
      <c r="O3074">
        <f>IF(A3074="","",SUMIFS(OverSummary!$G$2:$G$101,OverSummary!$A$2:$A$101,A3074,OverSummary!$D$2:$D$101,B3074))</f>
        <v>0</v>
      </c>
      <c r="P3074">
        <f>IF(A3074="","",G3074*Rules!$B$13+H3074*Rules!$B$14+I3074*Rules!$B$15)</f>
        <v>0</v>
      </c>
      <c r="Q3074">
        <f>IF(A3074="","",IF(G3074&gt;=100,Rules!$B$18,IF(G3074&gt;=50,Rules!$B$17,IF(G3074&gt;=30,Rules!$B$16,0)))+IF(AND(F3074=1,D3074&lt;&gt;"BWL",G3074=0),Rules!$B$27,0))</f>
        <v>0</v>
      </c>
      <c r="R3074">
        <f>IF(A3074="","",J3074*Rules!$B$19+O3074*Rules!$B$22)</f>
        <v>0</v>
      </c>
      <c r="S3074">
        <f>IF(A3074="","",IF(J3074&gt;=4,Rules!$B$21,IF(J3074&gt;=3,Rules!$B$20,0)))</f>
        <v>0</v>
      </c>
      <c r="T3074">
        <f>IF(A3074="","",K3074*Rules!$B$23+L3074*Rules!$B$24+M3074*Rules!$B$25+N3074*Rules!$B$26)</f>
        <v>0</v>
      </c>
      <c r="U3074">
        <f t="shared" ref="U3074:U3137" si="48">IF(A3074="","",P3074+Q3074+R3074+S3074+T3074)</f>
        <v>0</v>
      </c>
    </row>
    <row r="3075" spans="1:21" x14ac:dyDescent="0.2">
      <c r="A3075" t="str">
        <f>MatchSquad!A3075</f>
        <v>M062</v>
      </c>
      <c r="B3075" t="str">
        <f>MatchSquad!B3075</f>
        <v>P049</v>
      </c>
      <c r="C3075" t="str">
        <f>MatchSquad!C3075</f>
        <v>Kyle Jamieson</v>
      </c>
      <c r="D3075" t="str">
        <f>MatchSquad!D3075</f>
        <v>BWL</v>
      </c>
      <c r="E3075" t="str">
        <f>MatchSquad!E3075</f>
        <v>DC</v>
      </c>
      <c r="F3075">
        <f>MatchSquad!G3075</f>
        <v>0</v>
      </c>
      <c r="G3075">
        <f>IF(A3075="","",SUMIFS(BallByBall!$I$2:$I$501,BallByBall!$B$2:$B$501,A3075,BallByBall!$F$2:$F$501,B3075))</f>
        <v>0</v>
      </c>
      <c r="H3075">
        <f>IF(A3075="","",COUNTIFS(BallByBall!$B$2:$B$501,A3075,BallByBall!$F$2:$F$501,B3075,BallByBall!$Q$2:$Q$501,1))</f>
        <v>0</v>
      </c>
      <c r="I3075">
        <f>IF(A3075="","",COUNTIFS(BallByBall!$B$2:$B$501,A3075,BallByBall!$F$2:$F$501,B3075,BallByBall!$R$2:$R$501,1))</f>
        <v>0</v>
      </c>
      <c r="J3075">
        <f>IF(A3075="","",SUMIFS(BallByBall!$T$2:$T$501,BallByBall!$B$2:$B$501,A3075,BallByBall!$H$2:$H$501,B3075))</f>
        <v>0</v>
      </c>
      <c r="K3075">
        <f>IF(A3075="","",SUMIFS(BallByBall!$U$2:$U$501,BallByBall!$B$2:$B$501,A3075,BallByBall!$P$2:$P$501,B3075))</f>
        <v>0</v>
      </c>
      <c r="L3075">
        <f>IF(A3075="","",SUMIFS(BallByBall!$V$2:$V$501,BallByBall!$B$2:$B$501,A3075,BallByBall!$P$2:$P$501,B3075))</f>
        <v>0</v>
      </c>
      <c r="M3075">
        <f>IF(A3075="","",SUMIFS(BallByBall!$W$2:$W$501,BallByBall!$B$2:$B$501,A3075,BallByBall!$P$2:$P$501,B3075))</f>
        <v>0</v>
      </c>
      <c r="N3075">
        <f>IF(A3075="","",SUMIFS(BallByBall!$X$2:$X$501,BallByBall!$B$2:$B$501,A3075,BallByBall!$P$2:$P$501,B3075))</f>
        <v>0</v>
      </c>
      <c r="O3075">
        <f>IF(A3075="","",SUMIFS(OverSummary!$G$2:$G$101,OverSummary!$A$2:$A$101,A3075,OverSummary!$D$2:$D$101,B3075))</f>
        <v>0</v>
      </c>
      <c r="P3075">
        <f>IF(A3075="","",G3075*Rules!$B$13+H3075*Rules!$B$14+I3075*Rules!$B$15)</f>
        <v>0</v>
      </c>
      <c r="Q3075">
        <f>IF(A3075="","",IF(G3075&gt;=100,Rules!$B$18,IF(G3075&gt;=50,Rules!$B$17,IF(G3075&gt;=30,Rules!$B$16,0)))+IF(AND(F3075=1,D3075&lt;&gt;"BWL",G3075=0),Rules!$B$27,0))</f>
        <v>0</v>
      </c>
      <c r="R3075">
        <f>IF(A3075="","",J3075*Rules!$B$19+O3075*Rules!$B$22)</f>
        <v>0</v>
      </c>
      <c r="S3075">
        <f>IF(A3075="","",IF(J3075&gt;=4,Rules!$B$21,IF(J3075&gt;=3,Rules!$B$20,0)))</f>
        <v>0</v>
      </c>
      <c r="T3075">
        <f>IF(A3075="","",K3075*Rules!$B$23+L3075*Rules!$B$24+M3075*Rules!$B$25+N3075*Rules!$B$26)</f>
        <v>0</v>
      </c>
      <c r="U3075">
        <f t="shared" si="48"/>
        <v>0</v>
      </c>
    </row>
    <row r="3076" spans="1:21" x14ac:dyDescent="0.2">
      <c r="A3076" t="str">
        <f>MatchSquad!A3076</f>
        <v>M062</v>
      </c>
      <c r="B3076" t="str">
        <f>MatchSquad!B3076</f>
        <v>P050</v>
      </c>
      <c r="C3076" t="str">
        <f>MatchSquad!C3076</f>
        <v>Kuldeep Yadav</v>
      </c>
      <c r="D3076" t="str">
        <f>MatchSquad!D3076</f>
        <v>BWL</v>
      </c>
      <c r="E3076" t="str">
        <f>MatchSquad!E3076</f>
        <v>DC</v>
      </c>
      <c r="F3076">
        <f>MatchSquad!G3076</f>
        <v>0</v>
      </c>
      <c r="G3076">
        <f>IF(A3076="","",SUMIFS(BallByBall!$I$2:$I$501,BallByBall!$B$2:$B$501,A3076,BallByBall!$F$2:$F$501,B3076))</f>
        <v>0</v>
      </c>
      <c r="H3076">
        <f>IF(A3076="","",COUNTIFS(BallByBall!$B$2:$B$501,A3076,BallByBall!$F$2:$F$501,B3076,BallByBall!$Q$2:$Q$501,1))</f>
        <v>0</v>
      </c>
      <c r="I3076">
        <f>IF(A3076="","",COUNTIFS(BallByBall!$B$2:$B$501,A3076,BallByBall!$F$2:$F$501,B3076,BallByBall!$R$2:$R$501,1))</f>
        <v>0</v>
      </c>
      <c r="J3076">
        <f>IF(A3076="","",SUMIFS(BallByBall!$T$2:$T$501,BallByBall!$B$2:$B$501,A3076,BallByBall!$H$2:$H$501,B3076))</f>
        <v>0</v>
      </c>
      <c r="K3076">
        <f>IF(A3076="","",SUMIFS(BallByBall!$U$2:$U$501,BallByBall!$B$2:$B$501,A3076,BallByBall!$P$2:$P$501,B3076))</f>
        <v>0</v>
      </c>
      <c r="L3076">
        <f>IF(A3076="","",SUMIFS(BallByBall!$V$2:$V$501,BallByBall!$B$2:$B$501,A3076,BallByBall!$P$2:$P$501,B3076))</f>
        <v>0</v>
      </c>
      <c r="M3076">
        <f>IF(A3076="","",SUMIFS(BallByBall!$W$2:$W$501,BallByBall!$B$2:$B$501,A3076,BallByBall!$P$2:$P$501,B3076))</f>
        <v>0</v>
      </c>
      <c r="N3076">
        <f>IF(A3076="","",SUMIFS(BallByBall!$X$2:$X$501,BallByBall!$B$2:$B$501,A3076,BallByBall!$P$2:$P$501,B3076))</f>
        <v>0</v>
      </c>
      <c r="O3076">
        <f>IF(A3076="","",SUMIFS(OverSummary!$G$2:$G$101,OverSummary!$A$2:$A$101,A3076,OverSummary!$D$2:$D$101,B3076))</f>
        <v>0</v>
      </c>
      <c r="P3076">
        <f>IF(A3076="","",G3076*Rules!$B$13+H3076*Rules!$B$14+I3076*Rules!$B$15)</f>
        <v>0</v>
      </c>
      <c r="Q3076">
        <f>IF(A3076="","",IF(G3076&gt;=100,Rules!$B$18,IF(G3076&gt;=50,Rules!$B$17,IF(G3076&gt;=30,Rules!$B$16,0)))+IF(AND(F3076=1,D3076&lt;&gt;"BWL",G3076=0),Rules!$B$27,0))</f>
        <v>0</v>
      </c>
      <c r="R3076">
        <f>IF(A3076="","",J3076*Rules!$B$19+O3076*Rules!$B$22)</f>
        <v>0</v>
      </c>
      <c r="S3076">
        <f>IF(A3076="","",IF(J3076&gt;=4,Rules!$B$21,IF(J3076&gt;=3,Rules!$B$20,0)))</f>
        <v>0</v>
      </c>
      <c r="T3076">
        <f>IF(A3076="","",K3076*Rules!$B$23+L3076*Rules!$B$24+M3076*Rules!$B$25+N3076*Rules!$B$26)</f>
        <v>0</v>
      </c>
      <c r="U3076">
        <f t="shared" si="48"/>
        <v>0</v>
      </c>
    </row>
    <row r="3077" spans="1:21" x14ac:dyDescent="0.2">
      <c r="A3077" t="str">
        <f>MatchSquad!A3077</f>
        <v>M062</v>
      </c>
      <c r="B3077" t="str">
        <f>MatchSquad!B3077</f>
        <v>P176</v>
      </c>
      <c r="C3077" t="str">
        <f>MatchSquad!C3077</f>
        <v>Shubham Dubey</v>
      </c>
      <c r="D3077" t="str">
        <f>MatchSquad!D3077</f>
        <v>BAT</v>
      </c>
      <c r="E3077" t="str">
        <f>MatchSquad!E3077</f>
        <v>RR</v>
      </c>
      <c r="F3077">
        <f>MatchSquad!G3077</f>
        <v>0</v>
      </c>
      <c r="G3077">
        <f>IF(A3077="","",SUMIFS(BallByBall!$I$2:$I$501,BallByBall!$B$2:$B$501,A3077,BallByBall!$F$2:$F$501,B3077))</f>
        <v>0</v>
      </c>
      <c r="H3077">
        <f>IF(A3077="","",COUNTIFS(BallByBall!$B$2:$B$501,A3077,BallByBall!$F$2:$F$501,B3077,BallByBall!$Q$2:$Q$501,1))</f>
        <v>0</v>
      </c>
      <c r="I3077">
        <f>IF(A3077="","",COUNTIFS(BallByBall!$B$2:$B$501,A3077,BallByBall!$F$2:$F$501,B3077,BallByBall!$R$2:$R$501,1))</f>
        <v>0</v>
      </c>
      <c r="J3077">
        <f>IF(A3077="","",SUMIFS(BallByBall!$T$2:$T$501,BallByBall!$B$2:$B$501,A3077,BallByBall!$H$2:$H$501,B3077))</f>
        <v>0</v>
      </c>
      <c r="K3077">
        <f>IF(A3077="","",SUMIFS(BallByBall!$U$2:$U$501,BallByBall!$B$2:$B$501,A3077,BallByBall!$P$2:$P$501,B3077))</f>
        <v>0</v>
      </c>
      <c r="L3077">
        <f>IF(A3077="","",SUMIFS(BallByBall!$V$2:$V$501,BallByBall!$B$2:$B$501,A3077,BallByBall!$P$2:$P$501,B3077))</f>
        <v>0</v>
      </c>
      <c r="M3077">
        <f>IF(A3077="","",SUMIFS(BallByBall!$W$2:$W$501,BallByBall!$B$2:$B$501,A3077,BallByBall!$P$2:$P$501,B3077))</f>
        <v>0</v>
      </c>
      <c r="N3077">
        <f>IF(A3077="","",SUMIFS(BallByBall!$X$2:$X$501,BallByBall!$B$2:$B$501,A3077,BallByBall!$P$2:$P$501,B3077))</f>
        <v>0</v>
      </c>
      <c r="O3077">
        <f>IF(A3077="","",SUMIFS(OverSummary!$G$2:$G$101,OverSummary!$A$2:$A$101,A3077,OverSummary!$D$2:$D$101,B3077))</f>
        <v>0</v>
      </c>
      <c r="P3077">
        <f>IF(A3077="","",G3077*Rules!$B$13+H3077*Rules!$B$14+I3077*Rules!$B$15)</f>
        <v>0</v>
      </c>
      <c r="Q3077">
        <f>IF(A3077="","",IF(G3077&gt;=100,Rules!$B$18,IF(G3077&gt;=50,Rules!$B$17,IF(G3077&gt;=30,Rules!$B$16,0)))+IF(AND(F3077=1,D3077&lt;&gt;"BWL",G3077=0),Rules!$B$27,0))</f>
        <v>0</v>
      </c>
      <c r="R3077">
        <f>IF(A3077="","",J3077*Rules!$B$19+O3077*Rules!$B$22)</f>
        <v>0</v>
      </c>
      <c r="S3077">
        <f>IF(A3077="","",IF(J3077&gt;=4,Rules!$B$21,IF(J3077&gt;=3,Rules!$B$20,0)))</f>
        <v>0</v>
      </c>
      <c r="T3077">
        <f>IF(A3077="","",K3077*Rules!$B$23+L3077*Rules!$B$24+M3077*Rules!$B$25+N3077*Rules!$B$26)</f>
        <v>0</v>
      </c>
      <c r="U3077">
        <f t="shared" si="48"/>
        <v>0</v>
      </c>
    </row>
    <row r="3078" spans="1:21" x14ac:dyDescent="0.2">
      <c r="A3078" t="str">
        <f>MatchSquad!A3078</f>
        <v>M062</v>
      </c>
      <c r="B3078" t="str">
        <f>MatchSquad!B3078</f>
        <v>P177</v>
      </c>
      <c r="C3078" t="str">
        <f>MatchSquad!C3078</f>
        <v>Vaibhav Sooryavanshi</v>
      </c>
      <c r="D3078" t="str">
        <f>MatchSquad!D3078</f>
        <v>BAT</v>
      </c>
      <c r="E3078" t="str">
        <f>MatchSquad!E3078</f>
        <v>RR</v>
      </c>
      <c r="F3078">
        <f>MatchSquad!G3078</f>
        <v>0</v>
      </c>
      <c r="G3078">
        <f>IF(A3078="","",SUMIFS(BallByBall!$I$2:$I$501,BallByBall!$B$2:$B$501,A3078,BallByBall!$F$2:$F$501,B3078))</f>
        <v>0</v>
      </c>
      <c r="H3078">
        <f>IF(A3078="","",COUNTIFS(BallByBall!$B$2:$B$501,A3078,BallByBall!$F$2:$F$501,B3078,BallByBall!$Q$2:$Q$501,1))</f>
        <v>0</v>
      </c>
      <c r="I3078">
        <f>IF(A3078="","",COUNTIFS(BallByBall!$B$2:$B$501,A3078,BallByBall!$F$2:$F$501,B3078,BallByBall!$R$2:$R$501,1))</f>
        <v>0</v>
      </c>
      <c r="J3078">
        <f>IF(A3078="","",SUMIFS(BallByBall!$T$2:$T$501,BallByBall!$B$2:$B$501,A3078,BallByBall!$H$2:$H$501,B3078))</f>
        <v>0</v>
      </c>
      <c r="K3078">
        <f>IF(A3078="","",SUMIFS(BallByBall!$U$2:$U$501,BallByBall!$B$2:$B$501,A3078,BallByBall!$P$2:$P$501,B3078))</f>
        <v>0</v>
      </c>
      <c r="L3078">
        <f>IF(A3078="","",SUMIFS(BallByBall!$V$2:$V$501,BallByBall!$B$2:$B$501,A3078,BallByBall!$P$2:$P$501,B3078))</f>
        <v>0</v>
      </c>
      <c r="M3078">
        <f>IF(A3078="","",SUMIFS(BallByBall!$W$2:$W$501,BallByBall!$B$2:$B$501,A3078,BallByBall!$P$2:$P$501,B3078))</f>
        <v>0</v>
      </c>
      <c r="N3078">
        <f>IF(A3078="","",SUMIFS(BallByBall!$X$2:$X$501,BallByBall!$B$2:$B$501,A3078,BallByBall!$P$2:$P$501,B3078))</f>
        <v>0</v>
      </c>
      <c r="O3078">
        <f>IF(A3078="","",SUMIFS(OverSummary!$G$2:$G$101,OverSummary!$A$2:$A$101,A3078,OverSummary!$D$2:$D$101,B3078))</f>
        <v>0</v>
      </c>
      <c r="P3078">
        <f>IF(A3078="","",G3078*Rules!$B$13+H3078*Rules!$B$14+I3078*Rules!$B$15)</f>
        <v>0</v>
      </c>
      <c r="Q3078">
        <f>IF(A3078="","",IF(G3078&gt;=100,Rules!$B$18,IF(G3078&gt;=50,Rules!$B$17,IF(G3078&gt;=30,Rules!$B$16,0)))+IF(AND(F3078=1,D3078&lt;&gt;"BWL",G3078=0),Rules!$B$27,0))</f>
        <v>0</v>
      </c>
      <c r="R3078">
        <f>IF(A3078="","",J3078*Rules!$B$19+O3078*Rules!$B$22)</f>
        <v>0</v>
      </c>
      <c r="S3078">
        <f>IF(A3078="","",IF(J3078&gt;=4,Rules!$B$21,IF(J3078&gt;=3,Rules!$B$20,0)))</f>
        <v>0</v>
      </c>
      <c r="T3078">
        <f>IF(A3078="","",K3078*Rules!$B$23+L3078*Rules!$B$24+M3078*Rules!$B$25+N3078*Rules!$B$26)</f>
        <v>0</v>
      </c>
      <c r="U3078">
        <f t="shared" si="48"/>
        <v>0</v>
      </c>
    </row>
    <row r="3079" spans="1:21" x14ac:dyDescent="0.2">
      <c r="A3079" t="str">
        <f>MatchSquad!A3079</f>
        <v>M062</v>
      </c>
      <c r="B3079" t="str">
        <f>MatchSquad!B3079</f>
        <v>P178</v>
      </c>
      <c r="C3079" t="str">
        <f>MatchSquad!C3079</f>
        <v>Donovan Ferreira</v>
      </c>
      <c r="D3079" t="str">
        <f>MatchSquad!D3079</f>
        <v>WK</v>
      </c>
      <c r="E3079" t="str">
        <f>MatchSquad!E3079</f>
        <v>RR</v>
      </c>
      <c r="F3079">
        <f>MatchSquad!G3079</f>
        <v>0</v>
      </c>
      <c r="G3079">
        <f>IF(A3079="","",SUMIFS(BallByBall!$I$2:$I$501,BallByBall!$B$2:$B$501,A3079,BallByBall!$F$2:$F$501,B3079))</f>
        <v>0</v>
      </c>
      <c r="H3079">
        <f>IF(A3079="","",COUNTIFS(BallByBall!$B$2:$B$501,A3079,BallByBall!$F$2:$F$501,B3079,BallByBall!$Q$2:$Q$501,1))</f>
        <v>0</v>
      </c>
      <c r="I3079">
        <f>IF(A3079="","",COUNTIFS(BallByBall!$B$2:$B$501,A3079,BallByBall!$F$2:$F$501,B3079,BallByBall!$R$2:$R$501,1))</f>
        <v>0</v>
      </c>
      <c r="J3079">
        <f>IF(A3079="","",SUMIFS(BallByBall!$T$2:$T$501,BallByBall!$B$2:$B$501,A3079,BallByBall!$H$2:$H$501,B3079))</f>
        <v>0</v>
      </c>
      <c r="K3079">
        <f>IF(A3079="","",SUMIFS(BallByBall!$U$2:$U$501,BallByBall!$B$2:$B$501,A3079,BallByBall!$P$2:$P$501,B3079))</f>
        <v>0</v>
      </c>
      <c r="L3079">
        <f>IF(A3079="","",SUMIFS(BallByBall!$V$2:$V$501,BallByBall!$B$2:$B$501,A3079,BallByBall!$P$2:$P$501,B3079))</f>
        <v>0</v>
      </c>
      <c r="M3079">
        <f>IF(A3079="","",SUMIFS(BallByBall!$W$2:$W$501,BallByBall!$B$2:$B$501,A3079,BallByBall!$P$2:$P$501,B3079))</f>
        <v>0</v>
      </c>
      <c r="N3079">
        <f>IF(A3079="","",SUMIFS(BallByBall!$X$2:$X$501,BallByBall!$B$2:$B$501,A3079,BallByBall!$P$2:$P$501,B3079))</f>
        <v>0</v>
      </c>
      <c r="O3079">
        <f>IF(A3079="","",SUMIFS(OverSummary!$G$2:$G$101,OverSummary!$A$2:$A$101,A3079,OverSummary!$D$2:$D$101,B3079))</f>
        <v>0</v>
      </c>
      <c r="P3079">
        <f>IF(A3079="","",G3079*Rules!$B$13+H3079*Rules!$B$14+I3079*Rules!$B$15)</f>
        <v>0</v>
      </c>
      <c r="Q3079">
        <f>IF(A3079="","",IF(G3079&gt;=100,Rules!$B$18,IF(G3079&gt;=50,Rules!$B$17,IF(G3079&gt;=30,Rules!$B$16,0)))+IF(AND(F3079=1,D3079&lt;&gt;"BWL",G3079=0),Rules!$B$27,0))</f>
        <v>0</v>
      </c>
      <c r="R3079">
        <f>IF(A3079="","",J3079*Rules!$B$19+O3079*Rules!$B$22)</f>
        <v>0</v>
      </c>
      <c r="S3079">
        <f>IF(A3079="","",IF(J3079&gt;=4,Rules!$B$21,IF(J3079&gt;=3,Rules!$B$20,0)))</f>
        <v>0</v>
      </c>
      <c r="T3079">
        <f>IF(A3079="","",K3079*Rules!$B$23+L3079*Rules!$B$24+M3079*Rules!$B$25+N3079*Rules!$B$26)</f>
        <v>0</v>
      </c>
      <c r="U3079">
        <f t="shared" si="48"/>
        <v>0</v>
      </c>
    </row>
    <row r="3080" spans="1:21" x14ac:dyDescent="0.2">
      <c r="A3080" t="str">
        <f>MatchSquad!A3080</f>
        <v>M062</v>
      </c>
      <c r="B3080" t="str">
        <f>MatchSquad!B3080</f>
        <v>P179</v>
      </c>
      <c r="C3080" t="str">
        <f>MatchSquad!C3080</f>
        <v>Lhuan-dre Pretorious</v>
      </c>
      <c r="D3080" t="str">
        <f>MatchSquad!D3080</f>
        <v>WK</v>
      </c>
      <c r="E3080" t="str">
        <f>MatchSquad!E3080</f>
        <v>RR</v>
      </c>
      <c r="F3080">
        <f>MatchSquad!G3080</f>
        <v>0</v>
      </c>
      <c r="G3080">
        <f>IF(A3080="","",SUMIFS(BallByBall!$I$2:$I$501,BallByBall!$B$2:$B$501,A3080,BallByBall!$F$2:$F$501,B3080))</f>
        <v>0</v>
      </c>
      <c r="H3080">
        <f>IF(A3080="","",COUNTIFS(BallByBall!$B$2:$B$501,A3080,BallByBall!$F$2:$F$501,B3080,BallByBall!$Q$2:$Q$501,1))</f>
        <v>0</v>
      </c>
      <c r="I3080">
        <f>IF(A3080="","",COUNTIFS(BallByBall!$B$2:$B$501,A3080,BallByBall!$F$2:$F$501,B3080,BallByBall!$R$2:$R$501,1))</f>
        <v>0</v>
      </c>
      <c r="J3080">
        <f>IF(A3080="","",SUMIFS(BallByBall!$T$2:$T$501,BallByBall!$B$2:$B$501,A3080,BallByBall!$H$2:$H$501,B3080))</f>
        <v>0</v>
      </c>
      <c r="K3080">
        <f>IF(A3080="","",SUMIFS(BallByBall!$U$2:$U$501,BallByBall!$B$2:$B$501,A3080,BallByBall!$P$2:$P$501,B3080))</f>
        <v>0</v>
      </c>
      <c r="L3080">
        <f>IF(A3080="","",SUMIFS(BallByBall!$V$2:$V$501,BallByBall!$B$2:$B$501,A3080,BallByBall!$P$2:$P$501,B3080))</f>
        <v>0</v>
      </c>
      <c r="M3080">
        <f>IF(A3080="","",SUMIFS(BallByBall!$W$2:$W$501,BallByBall!$B$2:$B$501,A3080,BallByBall!$P$2:$P$501,B3080))</f>
        <v>0</v>
      </c>
      <c r="N3080">
        <f>IF(A3080="","",SUMIFS(BallByBall!$X$2:$X$501,BallByBall!$B$2:$B$501,A3080,BallByBall!$P$2:$P$501,B3080))</f>
        <v>0</v>
      </c>
      <c r="O3080">
        <f>IF(A3080="","",SUMIFS(OverSummary!$G$2:$G$101,OverSummary!$A$2:$A$101,A3080,OverSummary!$D$2:$D$101,B3080))</f>
        <v>0</v>
      </c>
      <c r="P3080">
        <f>IF(A3080="","",G3080*Rules!$B$13+H3080*Rules!$B$14+I3080*Rules!$B$15)</f>
        <v>0</v>
      </c>
      <c r="Q3080">
        <f>IF(A3080="","",IF(G3080&gt;=100,Rules!$B$18,IF(G3080&gt;=50,Rules!$B$17,IF(G3080&gt;=30,Rules!$B$16,0)))+IF(AND(F3080=1,D3080&lt;&gt;"BWL",G3080=0),Rules!$B$27,0))</f>
        <v>0</v>
      </c>
      <c r="R3080">
        <f>IF(A3080="","",J3080*Rules!$B$19+O3080*Rules!$B$22)</f>
        <v>0</v>
      </c>
      <c r="S3080">
        <f>IF(A3080="","",IF(J3080&gt;=4,Rules!$B$21,IF(J3080&gt;=3,Rules!$B$20,0)))</f>
        <v>0</v>
      </c>
      <c r="T3080">
        <f>IF(A3080="","",K3080*Rules!$B$23+L3080*Rules!$B$24+M3080*Rules!$B$25+N3080*Rules!$B$26)</f>
        <v>0</v>
      </c>
      <c r="U3080">
        <f t="shared" si="48"/>
        <v>0</v>
      </c>
    </row>
    <row r="3081" spans="1:21" x14ac:dyDescent="0.2">
      <c r="A3081" t="str">
        <f>MatchSquad!A3081</f>
        <v>M062</v>
      </c>
      <c r="B3081" t="str">
        <f>MatchSquad!B3081</f>
        <v>P180</v>
      </c>
      <c r="C3081" t="str">
        <f>MatchSquad!C3081</f>
        <v>Ravi Singh</v>
      </c>
      <c r="D3081" t="str">
        <f>MatchSquad!D3081</f>
        <v>WK</v>
      </c>
      <c r="E3081" t="str">
        <f>MatchSquad!E3081</f>
        <v>RR</v>
      </c>
      <c r="F3081">
        <f>MatchSquad!G3081</f>
        <v>0</v>
      </c>
      <c r="G3081">
        <f>IF(A3081="","",SUMIFS(BallByBall!$I$2:$I$501,BallByBall!$B$2:$B$501,A3081,BallByBall!$F$2:$F$501,B3081))</f>
        <v>0</v>
      </c>
      <c r="H3081">
        <f>IF(A3081="","",COUNTIFS(BallByBall!$B$2:$B$501,A3081,BallByBall!$F$2:$F$501,B3081,BallByBall!$Q$2:$Q$501,1))</f>
        <v>0</v>
      </c>
      <c r="I3081">
        <f>IF(A3081="","",COUNTIFS(BallByBall!$B$2:$B$501,A3081,BallByBall!$F$2:$F$501,B3081,BallByBall!$R$2:$R$501,1))</f>
        <v>0</v>
      </c>
      <c r="J3081">
        <f>IF(A3081="","",SUMIFS(BallByBall!$T$2:$T$501,BallByBall!$B$2:$B$501,A3081,BallByBall!$H$2:$H$501,B3081))</f>
        <v>0</v>
      </c>
      <c r="K3081">
        <f>IF(A3081="","",SUMIFS(BallByBall!$U$2:$U$501,BallByBall!$B$2:$B$501,A3081,BallByBall!$P$2:$P$501,B3081))</f>
        <v>0</v>
      </c>
      <c r="L3081">
        <f>IF(A3081="","",SUMIFS(BallByBall!$V$2:$V$501,BallByBall!$B$2:$B$501,A3081,BallByBall!$P$2:$P$501,B3081))</f>
        <v>0</v>
      </c>
      <c r="M3081">
        <f>IF(A3081="","",SUMIFS(BallByBall!$W$2:$W$501,BallByBall!$B$2:$B$501,A3081,BallByBall!$P$2:$P$501,B3081))</f>
        <v>0</v>
      </c>
      <c r="N3081">
        <f>IF(A3081="","",SUMIFS(BallByBall!$X$2:$X$501,BallByBall!$B$2:$B$501,A3081,BallByBall!$P$2:$P$501,B3081))</f>
        <v>0</v>
      </c>
      <c r="O3081">
        <f>IF(A3081="","",SUMIFS(OverSummary!$G$2:$G$101,OverSummary!$A$2:$A$101,A3081,OverSummary!$D$2:$D$101,B3081))</f>
        <v>0</v>
      </c>
      <c r="P3081">
        <f>IF(A3081="","",G3081*Rules!$B$13+H3081*Rules!$B$14+I3081*Rules!$B$15)</f>
        <v>0</v>
      </c>
      <c r="Q3081">
        <f>IF(A3081="","",IF(G3081&gt;=100,Rules!$B$18,IF(G3081&gt;=50,Rules!$B$17,IF(G3081&gt;=30,Rules!$B$16,0)))+IF(AND(F3081=1,D3081&lt;&gt;"BWL",G3081=0),Rules!$B$27,0))</f>
        <v>0</v>
      </c>
      <c r="R3081">
        <f>IF(A3081="","",J3081*Rules!$B$19+O3081*Rules!$B$22)</f>
        <v>0</v>
      </c>
      <c r="S3081">
        <f>IF(A3081="","",IF(J3081&gt;=4,Rules!$B$21,IF(J3081&gt;=3,Rules!$B$20,0)))</f>
        <v>0</v>
      </c>
      <c r="T3081">
        <f>IF(A3081="","",K3081*Rules!$B$23+L3081*Rules!$B$24+M3081*Rules!$B$25+N3081*Rules!$B$26)</f>
        <v>0</v>
      </c>
      <c r="U3081">
        <f t="shared" si="48"/>
        <v>0</v>
      </c>
    </row>
    <row r="3082" spans="1:21" x14ac:dyDescent="0.2">
      <c r="A3082" t="str">
        <f>MatchSquad!A3082</f>
        <v>M062</v>
      </c>
      <c r="B3082" t="str">
        <f>MatchSquad!B3082</f>
        <v>P181</v>
      </c>
      <c r="C3082" t="str">
        <f>MatchSquad!C3082</f>
        <v>Aman Rao Perala</v>
      </c>
      <c r="D3082" t="str">
        <f>MatchSquad!D3082</f>
        <v>BAT</v>
      </c>
      <c r="E3082" t="str">
        <f>MatchSquad!E3082</f>
        <v>RR</v>
      </c>
      <c r="F3082">
        <f>MatchSquad!G3082</f>
        <v>0</v>
      </c>
      <c r="G3082">
        <f>IF(A3082="","",SUMIFS(BallByBall!$I$2:$I$501,BallByBall!$B$2:$B$501,A3082,BallByBall!$F$2:$F$501,B3082))</f>
        <v>0</v>
      </c>
      <c r="H3082">
        <f>IF(A3082="","",COUNTIFS(BallByBall!$B$2:$B$501,A3082,BallByBall!$F$2:$F$501,B3082,BallByBall!$Q$2:$Q$501,1))</f>
        <v>0</v>
      </c>
      <c r="I3082">
        <f>IF(A3082="","",COUNTIFS(BallByBall!$B$2:$B$501,A3082,BallByBall!$F$2:$F$501,B3082,BallByBall!$R$2:$R$501,1))</f>
        <v>0</v>
      </c>
      <c r="J3082">
        <f>IF(A3082="","",SUMIFS(BallByBall!$T$2:$T$501,BallByBall!$B$2:$B$501,A3082,BallByBall!$H$2:$H$501,B3082))</f>
        <v>0</v>
      </c>
      <c r="K3082">
        <f>IF(A3082="","",SUMIFS(BallByBall!$U$2:$U$501,BallByBall!$B$2:$B$501,A3082,BallByBall!$P$2:$P$501,B3082))</f>
        <v>0</v>
      </c>
      <c r="L3082">
        <f>IF(A3082="","",SUMIFS(BallByBall!$V$2:$V$501,BallByBall!$B$2:$B$501,A3082,BallByBall!$P$2:$P$501,B3082))</f>
        <v>0</v>
      </c>
      <c r="M3082">
        <f>IF(A3082="","",SUMIFS(BallByBall!$W$2:$W$501,BallByBall!$B$2:$B$501,A3082,BallByBall!$P$2:$P$501,B3082))</f>
        <v>0</v>
      </c>
      <c r="N3082">
        <f>IF(A3082="","",SUMIFS(BallByBall!$X$2:$X$501,BallByBall!$B$2:$B$501,A3082,BallByBall!$P$2:$P$501,B3082))</f>
        <v>0</v>
      </c>
      <c r="O3082">
        <f>IF(A3082="","",SUMIFS(OverSummary!$G$2:$G$101,OverSummary!$A$2:$A$101,A3082,OverSummary!$D$2:$D$101,B3082))</f>
        <v>0</v>
      </c>
      <c r="P3082">
        <f>IF(A3082="","",G3082*Rules!$B$13+H3082*Rules!$B$14+I3082*Rules!$B$15)</f>
        <v>0</v>
      </c>
      <c r="Q3082">
        <f>IF(A3082="","",IF(G3082&gt;=100,Rules!$B$18,IF(G3082&gt;=50,Rules!$B$17,IF(G3082&gt;=30,Rules!$B$16,0)))+IF(AND(F3082=1,D3082&lt;&gt;"BWL",G3082=0),Rules!$B$27,0))</f>
        <v>0</v>
      </c>
      <c r="R3082">
        <f>IF(A3082="","",J3082*Rules!$B$19+O3082*Rules!$B$22)</f>
        <v>0</v>
      </c>
      <c r="S3082">
        <f>IF(A3082="","",IF(J3082&gt;=4,Rules!$B$21,IF(J3082&gt;=3,Rules!$B$20,0)))</f>
        <v>0</v>
      </c>
      <c r="T3082">
        <f>IF(A3082="","",K3082*Rules!$B$23+L3082*Rules!$B$24+M3082*Rules!$B$25+N3082*Rules!$B$26)</f>
        <v>0</v>
      </c>
      <c r="U3082">
        <f t="shared" si="48"/>
        <v>0</v>
      </c>
    </row>
    <row r="3083" spans="1:21" x14ac:dyDescent="0.2">
      <c r="A3083" t="str">
        <f>MatchSquad!A3083</f>
        <v>M062</v>
      </c>
      <c r="B3083" t="str">
        <f>MatchSquad!B3083</f>
        <v>P182</v>
      </c>
      <c r="C3083" t="str">
        <f>MatchSquad!C3083</f>
        <v>Shimron Hetmyer</v>
      </c>
      <c r="D3083" t="str">
        <f>MatchSquad!D3083</f>
        <v>BAT</v>
      </c>
      <c r="E3083" t="str">
        <f>MatchSquad!E3083</f>
        <v>RR</v>
      </c>
      <c r="F3083">
        <f>MatchSquad!G3083</f>
        <v>0</v>
      </c>
      <c r="G3083">
        <f>IF(A3083="","",SUMIFS(BallByBall!$I$2:$I$501,BallByBall!$B$2:$B$501,A3083,BallByBall!$F$2:$F$501,B3083))</f>
        <v>0</v>
      </c>
      <c r="H3083">
        <f>IF(A3083="","",COUNTIFS(BallByBall!$B$2:$B$501,A3083,BallByBall!$F$2:$F$501,B3083,BallByBall!$Q$2:$Q$501,1))</f>
        <v>0</v>
      </c>
      <c r="I3083">
        <f>IF(A3083="","",COUNTIFS(BallByBall!$B$2:$B$501,A3083,BallByBall!$F$2:$F$501,B3083,BallByBall!$R$2:$R$501,1))</f>
        <v>0</v>
      </c>
      <c r="J3083">
        <f>IF(A3083="","",SUMIFS(BallByBall!$T$2:$T$501,BallByBall!$B$2:$B$501,A3083,BallByBall!$H$2:$H$501,B3083))</f>
        <v>0</v>
      </c>
      <c r="K3083">
        <f>IF(A3083="","",SUMIFS(BallByBall!$U$2:$U$501,BallByBall!$B$2:$B$501,A3083,BallByBall!$P$2:$P$501,B3083))</f>
        <v>0</v>
      </c>
      <c r="L3083">
        <f>IF(A3083="","",SUMIFS(BallByBall!$V$2:$V$501,BallByBall!$B$2:$B$501,A3083,BallByBall!$P$2:$P$501,B3083))</f>
        <v>0</v>
      </c>
      <c r="M3083">
        <f>IF(A3083="","",SUMIFS(BallByBall!$W$2:$W$501,BallByBall!$B$2:$B$501,A3083,BallByBall!$P$2:$P$501,B3083))</f>
        <v>0</v>
      </c>
      <c r="N3083">
        <f>IF(A3083="","",SUMIFS(BallByBall!$X$2:$X$501,BallByBall!$B$2:$B$501,A3083,BallByBall!$P$2:$P$501,B3083))</f>
        <v>0</v>
      </c>
      <c r="O3083">
        <f>IF(A3083="","",SUMIFS(OverSummary!$G$2:$G$101,OverSummary!$A$2:$A$101,A3083,OverSummary!$D$2:$D$101,B3083))</f>
        <v>0</v>
      </c>
      <c r="P3083">
        <f>IF(A3083="","",G3083*Rules!$B$13+H3083*Rules!$B$14+I3083*Rules!$B$15)</f>
        <v>0</v>
      </c>
      <c r="Q3083">
        <f>IF(A3083="","",IF(G3083&gt;=100,Rules!$B$18,IF(G3083&gt;=50,Rules!$B$17,IF(G3083&gt;=30,Rules!$B$16,0)))+IF(AND(F3083=1,D3083&lt;&gt;"BWL",G3083=0),Rules!$B$27,0))</f>
        <v>0</v>
      </c>
      <c r="R3083">
        <f>IF(A3083="","",J3083*Rules!$B$19+O3083*Rules!$B$22)</f>
        <v>0</v>
      </c>
      <c r="S3083">
        <f>IF(A3083="","",IF(J3083&gt;=4,Rules!$B$21,IF(J3083&gt;=3,Rules!$B$20,0)))</f>
        <v>0</v>
      </c>
      <c r="T3083">
        <f>IF(A3083="","",K3083*Rules!$B$23+L3083*Rules!$B$24+M3083*Rules!$B$25+N3083*Rules!$B$26)</f>
        <v>0</v>
      </c>
      <c r="U3083">
        <f t="shared" si="48"/>
        <v>0</v>
      </c>
    </row>
    <row r="3084" spans="1:21" x14ac:dyDescent="0.2">
      <c r="A3084" t="str">
        <f>MatchSquad!A3084</f>
        <v>M062</v>
      </c>
      <c r="B3084" t="str">
        <f>MatchSquad!B3084</f>
        <v>P183</v>
      </c>
      <c r="C3084" t="str">
        <f>MatchSquad!C3084</f>
        <v>Yashasvi Jaiswal</v>
      </c>
      <c r="D3084" t="str">
        <f>MatchSquad!D3084</f>
        <v>BAT</v>
      </c>
      <c r="E3084" t="str">
        <f>MatchSquad!E3084</f>
        <v>RR</v>
      </c>
      <c r="F3084">
        <f>MatchSquad!G3084</f>
        <v>0</v>
      </c>
      <c r="G3084">
        <f>IF(A3084="","",SUMIFS(BallByBall!$I$2:$I$501,BallByBall!$B$2:$B$501,A3084,BallByBall!$F$2:$F$501,B3084))</f>
        <v>0</v>
      </c>
      <c r="H3084">
        <f>IF(A3084="","",COUNTIFS(BallByBall!$B$2:$B$501,A3084,BallByBall!$F$2:$F$501,B3084,BallByBall!$Q$2:$Q$501,1))</f>
        <v>0</v>
      </c>
      <c r="I3084">
        <f>IF(A3084="","",COUNTIFS(BallByBall!$B$2:$B$501,A3084,BallByBall!$F$2:$F$501,B3084,BallByBall!$R$2:$R$501,1))</f>
        <v>0</v>
      </c>
      <c r="J3084">
        <f>IF(A3084="","",SUMIFS(BallByBall!$T$2:$T$501,BallByBall!$B$2:$B$501,A3084,BallByBall!$H$2:$H$501,B3084))</f>
        <v>0</v>
      </c>
      <c r="K3084">
        <f>IF(A3084="","",SUMIFS(BallByBall!$U$2:$U$501,BallByBall!$B$2:$B$501,A3084,BallByBall!$P$2:$P$501,B3084))</f>
        <v>0</v>
      </c>
      <c r="L3084">
        <f>IF(A3084="","",SUMIFS(BallByBall!$V$2:$V$501,BallByBall!$B$2:$B$501,A3084,BallByBall!$P$2:$P$501,B3084))</f>
        <v>0</v>
      </c>
      <c r="M3084">
        <f>IF(A3084="","",SUMIFS(BallByBall!$W$2:$W$501,BallByBall!$B$2:$B$501,A3084,BallByBall!$P$2:$P$501,B3084))</f>
        <v>0</v>
      </c>
      <c r="N3084">
        <f>IF(A3084="","",SUMIFS(BallByBall!$X$2:$X$501,BallByBall!$B$2:$B$501,A3084,BallByBall!$P$2:$P$501,B3084))</f>
        <v>0</v>
      </c>
      <c r="O3084">
        <f>IF(A3084="","",SUMIFS(OverSummary!$G$2:$G$101,OverSummary!$A$2:$A$101,A3084,OverSummary!$D$2:$D$101,B3084))</f>
        <v>0</v>
      </c>
      <c r="P3084">
        <f>IF(A3084="","",G3084*Rules!$B$13+H3084*Rules!$B$14+I3084*Rules!$B$15)</f>
        <v>0</v>
      </c>
      <c r="Q3084">
        <f>IF(A3084="","",IF(G3084&gt;=100,Rules!$B$18,IF(G3084&gt;=50,Rules!$B$17,IF(G3084&gt;=30,Rules!$B$16,0)))+IF(AND(F3084=1,D3084&lt;&gt;"BWL",G3084=0),Rules!$B$27,0))</f>
        <v>0</v>
      </c>
      <c r="R3084">
        <f>IF(A3084="","",J3084*Rules!$B$19+O3084*Rules!$B$22)</f>
        <v>0</v>
      </c>
      <c r="S3084">
        <f>IF(A3084="","",IF(J3084&gt;=4,Rules!$B$21,IF(J3084&gt;=3,Rules!$B$20,0)))</f>
        <v>0</v>
      </c>
      <c r="T3084">
        <f>IF(A3084="","",K3084*Rules!$B$23+L3084*Rules!$B$24+M3084*Rules!$B$25+N3084*Rules!$B$26)</f>
        <v>0</v>
      </c>
      <c r="U3084">
        <f t="shared" si="48"/>
        <v>0</v>
      </c>
    </row>
    <row r="3085" spans="1:21" x14ac:dyDescent="0.2">
      <c r="A3085" t="str">
        <f>MatchSquad!A3085</f>
        <v>M062</v>
      </c>
      <c r="B3085" t="str">
        <f>MatchSquad!B3085</f>
        <v>P184</v>
      </c>
      <c r="C3085" t="str">
        <f>MatchSquad!C3085</f>
        <v>Dhruv Jurel</v>
      </c>
      <c r="D3085" t="str">
        <f>MatchSquad!D3085</f>
        <v>WK</v>
      </c>
      <c r="E3085" t="str">
        <f>MatchSquad!E3085</f>
        <v>RR</v>
      </c>
      <c r="F3085">
        <f>MatchSquad!G3085</f>
        <v>0</v>
      </c>
      <c r="G3085">
        <f>IF(A3085="","",SUMIFS(BallByBall!$I$2:$I$501,BallByBall!$B$2:$B$501,A3085,BallByBall!$F$2:$F$501,B3085))</f>
        <v>0</v>
      </c>
      <c r="H3085">
        <f>IF(A3085="","",COUNTIFS(BallByBall!$B$2:$B$501,A3085,BallByBall!$F$2:$F$501,B3085,BallByBall!$Q$2:$Q$501,1))</f>
        <v>0</v>
      </c>
      <c r="I3085">
        <f>IF(A3085="","",COUNTIFS(BallByBall!$B$2:$B$501,A3085,BallByBall!$F$2:$F$501,B3085,BallByBall!$R$2:$R$501,1))</f>
        <v>0</v>
      </c>
      <c r="J3085">
        <f>IF(A3085="","",SUMIFS(BallByBall!$T$2:$T$501,BallByBall!$B$2:$B$501,A3085,BallByBall!$H$2:$H$501,B3085))</f>
        <v>0</v>
      </c>
      <c r="K3085">
        <f>IF(A3085="","",SUMIFS(BallByBall!$U$2:$U$501,BallByBall!$B$2:$B$501,A3085,BallByBall!$P$2:$P$501,B3085))</f>
        <v>0</v>
      </c>
      <c r="L3085">
        <f>IF(A3085="","",SUMIFS(BallByBall!$V$2:$V$501,BallByBall!$B$2:$B$501,A3085,BallByBall!$P$2:$P$501,B3085))</f>
        <v>0</v>
      </c>
      <c r="M3085">
        <f>IF(A3085="","",SUMIFS(BallByBall!$W$2:$W$501,BallByBall!$B$2:$B$501,A3085,BallByBall!$P$2:$P$501,B3085))</f>
        <v>0</v>
      </c>
      <c r="N3085">
        <f>IF(A3085="","",SUMIFS(BallByBall!$X$2:$X$501,BallByBall!$B$2:$B$501,A3085,BallByBall!$P$2:$P$501,B3085))</f>
        <v>0</v>
      </c>
      <c r="O3085">
        <f>IF(A3085="","",SUMIFS(OverSummary!$G$2:$G$101,OverSummary!$A$2:$A$101,A3085,OverSummary!$D$2:$D$101,B3085))</f>
        <v>0</v>
      </c>
      <c r="P3085">
        <f>IF(A3085="","",G3085*Rules!$B$13+H3085*Rules!$B$14+I3085*Rules!$B$15)</f>
        <v>0</v>
      </c>
      <c r="Q3085">
        <f>IF(A3085="","",IF(G3085&gt;=100,Rules!$B$18,IF(G3085&gt;=50,Rules!$B$17,IF(G3085&gt;=30,Rules!$B$16,0)))+IF(AND(F3085=1,D3085&lt;&gt;"BWL",G3085=0),Rules!$B$27,0))</f>
        <v>0</v>
      </c>
      <c r="R3085">
        <f>IF(A3085="","",J3085*Rules!$B$19+O3085*Rules!$B$22)</f>
        <v>0</v>
      </c>
      <c r="S3085">
        <f>IF(A3085="","",IF(J3085&gt;=4,Rules!$B$21,IF(J3085&gt;=3,Rules!$B$20,0)))</f>
        <v>0</v>
      </c>
      <c r="T3085">
        <f>IF(A3085="","",K3085*Rules!$B$23+L3085*Rules!$B$24+M3085*Rules!$B$25+N3085*Rules!$B$26)</f>
        <v>0</v>
      </c>
      <c r="U3085">
        <f t="shared" si="48"/>
        <v>0</v>
      </c>
    </row>
    <row r="3086" spans="1:21" x14ac:dyDescent="0.2">
      <c r="A3086" t="str">
        <f>MatchSquad!A3086</f>
        <v>M062</v>
      </c>
      <c r="B3086" t="str">
        <f>MatchSquad!B3086</f>
        <v>P185</v>
      </c>
      <c r="C3086" t="str">
        <f>MatchSquad!C3086</f>
        <v>Riyan Parag</v>
      </c>
      <c r="D3086" t="str">
        <f>MatchSquad!D3086</f>
        <v>AR</v>
      </c>
      <c r="E3086" t="str">
        <f>MatchSquad!E3086</f>
        <v>RR</v>
      </c>
      <c r="F3086">
        <f>MatchSquad!G3086</f>
        <v>0</v>
      </c>
      <c r="G3086">
        <f>IF(A3086="","",SUMIFS(BallByBall!$I$2:$I$501,BallByBall!$B$2:$B$501,A3086,BallByBall!$F$2:$F$501,B3086))</f>
        <v>0</v>
      </c>
      <c r="H3086">
        <f>IF(A3086="","",COUNTIFS(BallByBall!$B$2:$B$501,A3086,BallByBall!$F$2:$F$501,B3086,BallByBall!$Q$2:$Q$501,1))</f>
        <v>0</v>
      </c>
      <c r="I3086">
        <f>IF(A3086="","",COUNTIFS(BallByBall!$B$2:$B$501,A3086,BallByBall!$F$2:$F$501,B3086,BallByBall!$R$2:$R$501,1))</f>
        <v>0</v>
      </c>
      <c r="J3086">
        <f>IF(A3086="","",SUMIFS(BallByBall!$T$2:$T$501,BallByBall!$B$2:$B$501,A3086,BallByBall!$H$2:$H$501,B3086))</f>
        <v>0</v>
      </c>
      <c r="K3086">
        <f>IF(A3086="","",SUMIFS(BallByBall!$U$2:$U$501,BallByBall!$B$2:$B$501,A3086,BallByBall!$P$2:$P$501,B3086))</f>
        <v>0</v>
      </c>
      <c r="L3086">
        <f>IF(A3086="","",SUMIFS(BallByBall!$V$2:$V$501,BallByBall!$B$2:$B$501,A3086,BallByBall!$P$2:$P$501,B3086))</f>
        <v>0</v>
      </c>
      <c r="M3086">
        <f>IF(A3086="","",SUMIFS(BallByBall!$W$2:$W$501,BallByBall!$B$2:$B$501,A3086,BallByBall!$P$2:$P$501,B3086))</f>
        <v>0</v>
      </c>
      <c r="N3086">
        <f>IF(A3086="","",SUMIFS(BallByBall!$X$2:$X$501,BallByBall!$B$2:$B$501,A3086,BallByBall!$P$2:$P$501,B3086))</f>
        <v>0</v>
      </c>
      <c r="O3086">
        <f>IF(A3086="","",SUMIFS(OverSummary!$G$2:$G$101,OverSummary!$A$2:$A$101,A3086,OverSummary!$D$2:$D$101,B3086))</f>
        <v>0</v>
      </c>
      <c r="P3086">
        <f>IF(A3086="","",G3086*Rules!$B$13+H3086*Rules!$B$14+I3086*Rules!$B$15)</f>
        <v>0</v>
      </c>
      <c r="Q3086">
        <f>IF(A3086="","",IF(G3086&gt;=100,Rules!$B$18,IF(G3086&gt;=50,Rules!$B$17,IF(G3086&gt;=30,Rules!$B$16,0)))+IF(AND(F3086=1,D3086&lt;&gt;"BWL",G3086=0),Rules!$B$27,0))</f>
        <v>0</v>
      </c>
      <c r="R3086">
        <f>IF(A3086="","",J3086*Rules!$B$19+O3086*Rules!$B$22)</f>
        <v>0</v>
      </c>
      <c r="S3086">
        <f>IF(A3086="","",IF(J3086&gt;=4,Rules!$B$21,IF(J3086&gt;=3,Rules!$B$20,0)))</f>
        <v>0</v>
      </c>
      <c r="T3086">
        <f>IF(A3086="","",K3086*Rules!$B$23+L3086*Rules!$B$24+M3086*Rules!$B$25+N3086*Rules!$B$26)</f>
        <v>0</v>
      </c>
      <c r="U3086">
        <f t="shared" si="48"/>
        <v>0</v>
      </c>
    </row>
    <row r="3087" spans="1:21" x14ac:dyDescent="0.2">
      <c r="A3087" t="str">
        <f>MatchSquad!A3087</f>
        <v>M062</v>
      </c>
      <c r="B3087" t="str">
        <f>MatchSquad!B3087</f>
        <v>P186</v>
      </c>
      <c r="C3087" t="str">
        <f>MatchSquad!C3087</f>
        <v>Yudhvir Singh Charak</v>
      </c>
      <c r="D3087" t="str">
        <f>MatchSquad!D3087</f>
        <v>AR</v>
      </c>
      <c r="E3087" t="str">
        <f>MatchSquad!E3087</f>
        <v>RR</v>
      </c>
      <c r="F3087">
        <f>MatchSquad!G3087</f>
        <v>0</v>
      </c>
      <c r="G3087">
        <f>IF(A3087="","",SUMIFS(BallByBall!$I$2:$I$501,BallByBall!$B$2:$B$501,A3087,BallByBall!$F$2:$F$501,B3087))</f>
        <v>0</v>
      </c>
      <c r="H3087">
        <f>IF(A3087="","",COUNTIFS(BallByBall!$B$2:$B$501,A3087,BallByBall!$F$2:$F$501,B3087,BallByBall!$Q$2:$Q$501,1))</f>
        <v>0</v>
      </c>
      <c r="I3087">
        <f>IF(A3087="","",COUNTIFS(BallByBall!$B$2:$B$501,A3087,BallByBall!$F$2:$F$501,B3087,BallByBall!$R$2:$R$501,1))</f>
        <v>0</v>
      </c>
      <c r="J3087">
        <f>IF(A3087="","",SUMIFS(BallByBall!$T$2:$T$501,BallByBall!$B$2:$B$501,A3087,BallByBall!$H$2:$H$501,B3087))</f>
        <v>0</v>
      </c>
      <c r="K3087">
        <f>IF(A3087="","",SUMIFS(BallByBall!$U$2:$U$501,BallByBall!$B$2:$B$501,A3087,BallByBall!$P$2:$P$501,B3087))</f>
        <v>0</v>
      </c>
      <c r="L3087">
        <f>IF(A3087="","",SUMIFS(BallByBall!$V$2:$V$501,BallByBall!$B$2:$B$501,A3087,BallByBall!$P$2:$P$501,B3087))</f>
        <v>0</v>
      </c>
      <c r="M3087">
        <f>IF(A3087="","",SUMIFS(BallByBall!$W$2:$W$501,BallByBall!$B$2:$B$501,A3087,BallByBall!$P$2:$P$501,B3087))</f>
        <v>0</v>
      </c>
      <c r="N3087">
        <f>IF(A3087="","",SUMIFS(BallByBall!$X$2:$X$501,BallByBall!$B$2:$B$501,A3087,BallByBall!$P$2:$P$501,B3087))</f>
        <v>0</v>
      </c>
      <c r="O3087">
        <f>IF(A3087="","",SUMIFS(OverSummary!$G$2:$G$101,OverSummary!$A$2:$A$101,A3087,OverSummary!$D$2:$D$101,B3087))</f>
        <v>0</v>
      </c>
      <c r="P3087">
        <f>IF(A3087="","",G3087*Rules!$B$13+H3087*Rules!$B$14+I3087*Rules!$B$15)</f>
        <v>0</v>
      </c>
      <c r="Q3087">
        <f>IF(A3087="","",IF(G3087&gt;=100,Rules!$B$18,IF(G3087&gt;=50,Rules!$B$17,IF(G3087&gt;=30,Rules!$B$16,0)))+IF(AND(F3087=1,D3087&lt;&gt;"BWL",G3087=0),Rules!$B$27,0))</f>
        <v>0</v>
      </c>
      <c r="R3087">
        <f>IF(A3087="","",J3087*Rules!$B$19+O3087*Rules!$B$22)</f>
        <v>0</v>
      </c>
      <c r="S3087">
        <f>IF(A3087="","",IF(J3087&gt;=4,Rules!$B$21,IF(J3087&gt;=3,Rules!$B$20,0)))</f>
        <v>0</v>
      </c>
      <c r="T3087">
        <f>IF(A3087="","",K3087*Rules!$B$23+L3087*Rules!$B$24+M3087*Rules!$B$25+N3087*Rules!$B$26)</f>
        <v>0</v>
      </c>
      <c r="U3087">
        <f t="shared" si="48"/>
        <v>0</v>
      </c>
    </row>
    <row r="3088" spans="1:21" x14ac:dyDescent="0.2">
      <c r="A3088" t="str">
        <f>MatchSquad!A3088</f>
        <v>M062</v>
      </c>
      <c r="B3088" t="str">
        <f>MatchSquad!B3088</f>
        <v>P187</v>
      </c>
      <c r="C3088" t="str">
        <f>MatchSquad!C3088</f>
        <v>Ravindra Jadeja</v>
      </c>
      <c r="D3088" t="str">
        <f>MatchSquad!D3088</f>
        <v>AR</v>
      </c>
      <c r="E3088" t="str">
        <f>MatchSquad!E3088</f>
        <v>RR</v>
      </c>
      <c r="F3088">
        <f>MatchSquad!G3088</f>
        <v>0</v>
      </c>
      <c r="G3088">
        <f>IF(A3088="","",SUMIFS(BallByBall!$I$2:$I$501,BallByBall!$B$2:$B$501,A3088,BallByBall!$F$2:$F$501,B3088))</f>
        <v>0</v>
      </c>
      <c r="H3088">
        <f>IF(A3088="","",COUNTIFS(BallByBall!$B$2:$B$501,A3088,BallByBall!$F$2:$F$501,B3088,BallByBall!$Q$2:$Q$501,1))</f>
        <v>0</v>
      </c>
      <c r="I3088">
        <f>IF(A3088="","",COUNTIFS(BallByBall!$B$2:$B$501,A3088,BallByBall!$F$2:$F$501,B3088,BallByBall!$R$2:$R$501,1))</f>
        <v>0</v>
      </c>
      <c r="J3088">
        <f>IF(A3088="","",SUMIFS(BallByBall!$T$2:$T$501,BallByBall!$B$2:$B$501,A3088,BallByBall!$H$2:$H$501,B3088))</f>
        <v>0</v>
      </c>
      <c r="K3088">
        <f>IF(A3088="","",SUMIFS(BallByBall!$U$2:$U$501,BallByBall!$B$2:$B$501,A3088,BallByBall!$P$2:$P$501,B3088))</f>
        <v>0</v>
      </c>
      <c r="L3088">
        <f>IF(A3088="","",SUMIFS(BallByBall!$V$2:$V$501,BallByBall!$B$2:$B$501,A3088,BallByBall!$P$2:$P$501,B3088))</f>
        <v>0</v>
      </c>
      <c r="M3088">
        <f>IF(A3088="","",SUMIFS(BallByBall!$W$2:$W$501,BallByBall!$B$2:$B$501,A3088,BallByBall!$P$2:$P$501,B3088))</f>
        <v>0</v>
      </c>
      <c r="N3088">
        <f>IF(A3088="","",SUMIFS(BallByBall!$X$2:$X$501,BallByBall!$B$2:$B$501,A3088,BallByBall!$P$2:$P$501,B3088))</f>
        <v>0</v>
      </c>
      <c r="O3088">
        <f>IF(A3088="","",SUMIFS(OverSummary!$G$2:$G$101,OverSummary!$A$2:$A$101,A3088,OverSummary!$D$2:$D$101,B3088))</f>
        <v>0</v>
      </c>
      <c r="P3088">
        <f>IF(A3088="","",G3088*Rules!$B$13+H3088*Rules!$B$14+I3088*Rules!$B$15)</f>
        <v>0</v>
      </c>
      <c r="Q3088">
        <f>IF(A3088="","",IF(G3088&gt;=100,Rules!$B$18,IF(G3088&gt;=50,Rules!$B$17,IF(G3088&gt;=30,Rules!$B$16,0)))+IF(AND(F3088=1,D3088&lt;&gt;"BWL",G3088=0),Rules!$B$27,0))</f>
        <v>0</v>
      </c>
      <c r="R3088">
        <f>IF(A3088="","",J3088*Rules!$B$19+O3088*Rules!$B$22)</f>
        <v>0</v>
      </c>
      <c r="S3088">
        <f>IF(A3088="","",IF(J3088&gt;=4,Rules!$B$21,IF(J3088&gt;=3,Rules!$B$20,0)))</f>
        <v>0</v>
      </c>
      <c r="T3088">
        <f>IF(A3088="","",K3088*Rules!$B$23+L3088*Rules!$B$24+M3088*Rules!$B$25+N3088*Rules!$B$26)</f>
        <v>0</v>
      </c>
      <c r="U3088">
        <f t="shared" si="48"/>
        <v>0</v>
      </c>
    </row>
    <row r="3089" spans="1:21" x14ac:dyDescent="0.2">
      <c r="A3089" t="str">
        <f>MatchSquad!A3089</f>
        <v>M062</v>
      </c>
      <c r="B3089" t="str">
        <f>MatchSquad!B3089</f>
        <v>P188</v>
      </c>
      <c r="C3089" t="str">
        <f>MatchSquad!C3089</f>
        <v>Dasun Shanaka</v>
      </c>
      <c r="D3089" t="str">
        <f>MatchSquad!D3089</f>
        <v>AR</v>
      </c>
      <c r="E3089" t="str">
        <f>MatchSquad!E3089</f>
        <v>RR</v>
      </c>
      <c r="F3089">
        <f>MatchSquad!G3089</f>
        <v>0</v>
      </c>
      <c r="G3089">
        <f>IF(A3089="","",SUMIFS(BallByBall!$I$2:$I$501,BallByBall!$B$2:$B$501,A3089,BallByBall!$F$2:$F$501,B3089))</f>
        <v>0</v>
      </c>
      <c r="H3089">
        <f>IF(A3089="","",COUNTIFS(BallByBall!$B$2:$B$501,A3089,BallByBall!$F$2:$F$501,B3089,BallByBall!$Q$2:$Q$501,1))</f>
        <v>0</v>
      </c>
      <c r="I3089">
        <f>IF(A3089="","",COUNTIFS(BallByBall!$B$2:$B$501,A3089,BallByBall!$F$2:$F$501,B3089,BallByBall!$R$2:$R$501,1))</f>
        <v>0</v>
      </c>
      <c r="J3089">
        <f>IF(A3089="","",SUMIFS(BallByBall!$T$2:$T$501,BallByBall!$B$2:$B$501,A3089,BallByBall!$H$2:$H$501,B3089))</f>
        <v>0</v>
      </c>
      <c r="K3089">
        <f>IF(A3089="","",SUMIFS(BallByBall!$U$2:$U$501,BallByBall!$B$2:$B$501,A3089,BallByBall!$P$2:$P$501,B3089))</f>
        <v>0</v>
      </c>
      <c r="L3089">
        <f>IF(A3089="","",SUMIFS(BallByBall!$V$2:$V$501,BallByBall!$B$2:$B$501,A3089,BallByBall!$P$2:$P$501,B3089))</f>
        <v>0</v>
      </c>
      <c r="M3089">
        <f>IF(A3089="","",SUMIFS(BallByBall!$W$2:$W$501,BallByBall!$B$2:$B$501,A3089,BallByBall!$P$2:$P$501,B3089))</f>
        <v>0</v>
      </c>
      <c r="N3089">
        <f>IF(A3089="","",SUMIFS(BallByBall!$X$2:$X$501,BallByBall!$B$2:$B$501,A3089,BallByBall!$P$2:$P$501,B3089))</f>
        <v>0</v>
      </c>
      <c r="O3089">
        <f>IF(A3089="","",SUMIFS(OverSummary!$G$2:$G$101,OverSummary!$A$2:$A$101,A3089,OverSummary!$D$2:$D$101,B3089))</f>
        <v>0</v>
      </c>
      <c r="P3089">
        <f>IF(A3089="","",G3089*Rules!$B$13+H3089*Rules!$B$14+I3089*Rules!$B$15)</f>
        <v>0</v>
      </c>
      <c r="Q3089">
        <f>IF(A3089="","",IF(G3089&gt;=100,Rules!$B$18,IF(G3089&gt;=50,Rules!$B$17,IF(G3089&gt;=30,Rules!$B$16,0)))+IF(AND(F3089=1,D3089&lt;&gt;"BWL",G3089=0),Rules!$B$27,0))</f>
        <v>0</v>
      </c>
      <c r="R3089">
        <f>IF(A3089="","",J3089*Rules!$B$19+O3089*Rules!$B$22)</f>
        <v>0</v>
      </c>
      <c r="S3089">
        <f>IF(A3089="","",IF(J3089&gt;=4,Rules!$B$21,IF(J3089&gt;=3,Rules!$B$20,0)))</f>
        <v>0</v>
      </c>
      <c r="T3089">
        <f>IF(A3089="","",K3089*Rules!$B$23+L3089*Rules!$B$24+M3089*Rules!$B$25+N3089*Rules!$B$26)</f>
        <v>0</v>
      </c>
      <c r="U3089">
        <f t="shared" si="48"/>
        <v>0</v>
      </c>
    </row>
    <row r="3090" spans="1:21" x14ac:dyDescent="0.2">
      <c r="A3090" t="str">
        <f>MatchSquad!A3090</f>
        <v>M062</v>
      </c>
      <c r="B3090" t="str">
        <f>MatchSquad!B3090</f>
        <v>P189</v>
      </c>
      <c r="C3090" t="str">
        <f>MatchSquad!C3090</f>
        <v>Jofra Archer</v>
      </c>
      <c r="D3090" t="str">
        <f>MatchSquad!D3090</f>
        <v>BWL</v>
      </c>
      <c r="E3090" t="str">
        <f>MatchSquad!E3090</f>
        <v>RR</v>
      </c>
      <c r="F3090">
        <f>MatchSquad!G3090</f>
        <v>0</v>
      </c>
      <c r="G3090">
        <f>IF(A3090="","",SUMIFS(BallByBall!$I$2:$I$501,BallByBall!$B$2:$B$501,A3090,BallByBall!$F$2:$F$501,B3090))</f>
        <v>0</v>
      </c>
      <c r="H3090">
        <f>IF(A3090="","",COUNTIFS(BallByBall!$B$2:$B$501,A3090,BallByBall!$F$2:$F$501,B3090,BallByBall!$Q$2:$Q$501,1))</f>
        <v>0</v>
      </c>
      <c r="I3090">
        <f>IF(A3090="","",COUNTIFS(BallByBall!$B$2:$B$501,A3090,BallByBall!$F$2:$F$501,B3090,BallByBall!$R$2:$R$501,1))</f>
        <v>0</v>
      </c>
      <c r="J3090">
        <f>IF(A3090="","",SUMIFS(BallByBall!$T$2:$T$501,BallByBall!$B$2:$B$501,A3090,BallByBall!$H$2:$H$501,B3090))</f>
        <v>0</v>
      </c>
      <c r="K3090">
        <f>IF(A3090="","",SUMIFS(BallByBall!$U$2:$U$501,BallByBall!$B$2:$B$501,A3090,BallByBall!$P$2:$P$501,B3090))</f>
        <v>0</v>
      </c>
      <c r="L3090">
        <f>IF(A3090="","",SUMIFS(BallByBall!$V$2:$V$501,BallByBall!$B$2:$B$501,A3090,BallByBall!$P$2:$P$501,B3090))</f>
        <v>0</v>
      </c>
      <c r="M3090">
        <f>IF(A3090="","",SUMIFS(BallByBall!$W$2:$W$501,BallByBall!$B$2:$B$501,A3090,BallByBall!$P$2:$P$501,B3090))</f>
        <v>0</v>
      </c>
      <c r="N3090">
        <f>IF(A3090="","",SUMIFS(BallByBall!$X$2:$X$501,BallByBall!$B$2:$B$501,A3090,BallByBall!$P$2:$P$501,B3090))</f>
        <v>0</v>
      </c>
      <c r="O3090">
        <f>IF(A3090="","",SUMIFS(OverSummary!$G$2:$G$101,OverSummary!$A$2:$A$101,A3090,OverSummary!$D$2:$D$101,B3090))</f>
        <v>0</v>
      </c>
      <c r="P3090">
        <f>IF(A3090="","",G3090*Rules!$B$13+H3090*Rules!$B$14+I3090*Rules!$B$15)</f>
        <v>0</v>
      </c>
      <c r="Q3090">
        <f>IF(A3090="","",IF(G3090&gt;=100,Rules!$B$18,IF(G3090&gt;=50,Rules!$B$17,IF(G3090&gt;=30,Rules!$B$16,0)))+IF(AND(F3090=1,D3090&lt;&gt;"BWL",G3090=0),Rules!$B$27,0))</f>
        <v>0</v>
      </c>
      <c r="R3090">
        <f>IF(A3090="","",J3090*Rules!$B$19+O3090*Rules!$B$22)</f>
        <v>0</v>
      </c>
      <c r="S3090">
        <f>IF(A3090="","",IF(J3090&gt;=4,Rules!$B$21,IF(J3090&gt;=3,Rules!$B$20,0)))</f>
        <v>0</v>
      </c>
      <c r="T3090">
        <f>IF(A3090="","",K3090*Rules!$B$23+L3090*Rules!$B$24+M3090*Rules!$B$25+N3090*Rules!$B$26)</f>
        <v>0</v>
      </c>
      <c r="U3090">
        <f t="shared" si="48"/>
        <v>0</v>
      </c>
    </row>
    <row r="3091" spans="1:21" x14ac:dyDescent="0.2">
      <c r="A3091" t="str">
        <f>MatchSquad!A3091</f>
        <v>M062</v>
      </c>
      <c r="B3091" t="str">
        <f>MatchSquad!B3091</f>
        <v>P190</v>
      </c>
      <c r="C3091" t="str">
        <f>MatchSquad!C3091</f>
        <v>Tushar Deshpande</v>
      </c>
      <c r="D3091" t="str">
        <f>MatchSquad!D3091</f>
        <v>BWL</v>
      </c>
      <c r="E3091" t="str">
        <f>MatchSquad!E3091</f>
        <v>RR</v>
      </c>
      <c r="F3091">
        <f>MatchSquad!G3091</f>
        <v>0</v>
      </c>
      <c r="G3091">
        <f>IF(A3091="","",SUMIFS(BallByBall!$I$2:$I$501,BallByBall!$B$2:$B$501,A3091,BallByBall!$F$2:$F$501,B3091))</f>
        <v>0</v>
      </c>
      <c r="H3091">
        <f>IF(A3091="","",COUNTIFS(BallByBall!$B$2:$B$501,A3091,BallByBall!$F$2:$F$501,B3091,BallByBall!$Q$2:$Q$501,1))</f>
        <v>0</v>
      </c>
      <c r="I3091">
        <f>IF(A3091="","",COUNTIFS(BallByBall!$B$2:$B$501,A3091,BallByBall!$F$2:$F$501,B3091,BallByBall!$R$2:$R$501,1))</f>
        <v>0</v>
      </c>
      <c r="J3091">
        <f>IF(A3091="","",SUMIFS(BallByBall!$T$2:$T$501,BallByBall!$B$2:$B$501,A3091,BallByBall!$H$2:$H$501,B3091))</f>
        <v>0</v>
      </c>
      <c r="K3091">
        <f>IF(A3091="","",SUMIFS(BallByBall!$U$2:$U$501,BallByBall!$B$2:$B$501,A3091,BallByBall!$P$2:$P$501,B3091))</f>
        <v>0</v>
      </c>
      <c r="L3091">
        <f>IF(A3091="","",SUMIFS(BallByBall!$V$2:$V$501,BallByBall!$B$2:$B$501,A3091,BallByBall!$P$2:$P$501,B3091))</f>
        <v>0</v>
      </c>
      <c r="M3091">
        <f>IF(A3091="","",SUMIFS(BallByBall!$W$2:$W$501,BallByBall!$B$2:$B$501,A3091,BallByBall!$P$2:$P$501,B3091))</f>
        <v>0</v>
      </c>
      <c r="N3091">
        <f>IF(A3091="","",SUMIFS(BallByBall!$X$2:$X$501,BallByBall!$B$2:$B$501,A3091,BallByBall!$P$2:$P$501,B3091))</f>
        <v>0</v>
      </c>
      <c r="O3091">
        <f>IF(A3091="","",SUMIFS(OverSummary!$G$2:$G$101,OverSummary!$A$2:$A$101,A3091,OverSummary!$D$2:$D$101,B3091))</f>
        <v>0</v>
      </c>
      <c r="P3091">
        <f>IF(A3091="","",G3091*Rules!$B$13+H3091*Rules!$B$14+I3091*Rules!$B$15)</f>
        <v>0</v>
      </c>
      <c r="Q3091">
        <f>IF(A3091="","",IF(G3091&gt;=100,Rules!$B$18,IF(G3091&gt;=50,Rules!$B$17,IF(G3091&gt;=30,Rules!$B$16,0)))+IF(AND(F3091=1,D3091&lt;&gt;"BWL",G3091=0),Rules!$B$27,0))</f>
        <v>0</v>
      </c>
      <c r="R3091">
        <f>IF(A3091="","",J3091*Rules!$B$19+O3091*Rules!$B$22)</f>
        <v>0</v>
      </c>
      <c r="S3091">
        <f>IF(A3091="","",IF(J3091&gt;=4,Rules!$B$21,IF(J3091&gt;=3,Rules!$B$20,0)))</f>
        <v>0</v>
      </c>
      <c r="T3091">
        <f>IF(A3091="","",K3091*Rules!$B$23+L3091*Rules!$B$24+M3091*Rules!$B$25+N3091*Rules!$B$26)</f>
        <v>0</v>
      </c>
      <c r="U3091">
        <f t="shared" si="48"/>
        <v>0</v>
      </c>
    </row>
    <row r="3092" spans="1:21" x14ac:dyDescent="0.2">
      <c r="A3092" t="str">
        <f>MatchSquad!A3092</f>
        <v>M062</v>
      </c>
      <c r="B3092" t="str">
        <f>MatchSquad!B3092</f>
        <v>P191</v>
      </c>
      <c r="C3092" t="str">
        <f>MatchSquad!C3092</f>
        <v>Kwena Maphaka</v>
      </c>
      <c r="D3092" t="str">
        <f>MatchSquad!D3092</f>
        <v>BWL</v>
      </c>
      <c r="E3092" t="str">
        <f>MatchSquad!E3092</f>
        <v>RR</v>
      </c>
      <c r="F3092">
        <f>MatchSquad!G3092</f>
        <v>0</v>
      </c>
      <c r="G3092">
        <f>IF(A3092="","",SUMIFS(BallByBall!$I$2:$I$501,BallByBall!$B$2:$B$501,A3092,BallByBall!$F$2:$F$501,B3092))</f>
        <v>0</v>
      </c>
      <c r="H3092">
        <f>IF(A3092="","",COUNTIFS(BallByBall!$B$2:$B$501,A3092,BallByBall!$F$2:$F$501,B3092,BallByBall!$Q$2:$Q$501,1))</f>
        <v>0</v>
      </c>
      <c r="I3092">
        <f>IF(A3092="","",COUNTIFS(BallByBall!$B$2:$B$501,A3092,BallByBall!$F$2:$F$501,B3092,BallByBall!$R$2:$R$501,1))</f>
        <v>0</v>
      </c>
      <c r="J3092">
        <f>IF(A3092="","",SUMIFS(BallByBall!$T$2:$T$501,BallByBall!$B$2:$B$501,A3092,BallByBall!$H$2:$H$501,B3092))</f>
        <v>0</v>
      </c>
      <c r="K3092">
        <f>IF(A3092="","",SUMIFS(BallByBall!$U$2:$U$501,BallByBall!$B$2:$B$501,A3092,BallByBall!$P$2:$P$501,B3092))</f>
        <v>0</v>
      </c>
      <c r="L3092">
        <f>IF(A3092="","",SUMIFS(BallByBall!$V$2:$V$501,BallByBall!$B$2:$B$501,A3092,BallByBall!$P$2:$P$501,B3092))</f>
        <v>0</v>
      </c>
      <c r="M3092">
        <f>IF(A3092="","",SUMIFS(BallByBall!$W$2:$W$501,BallByBall!$B$2:$B$501,A3092,BallByBall!$P$2:$P$501,B3092))</f>
        <v>0</v>
      </c>
      <c r="N3092">
        <f>IF(A3092="","",SUMIFS(BallByBall!$X$2:$X$501,BallByBall!$B$2:$B$501,A3092,BallByBall!$P$2:$P$501,B3092))</f>
        <v>0</v>
      </c>
      <c r="O3092">
        <f>IF(A3092="","",SUMIFS(OverSummary!$G$2:$G$101,OverSummary!$A$2:$A$101,A3092,OverSummary!$D$2:$D$101,B3092))</f>
        <v>0</v>
      </c>
      <c r="P3092">
        <f>IF(A3092="","",G3092*Rules!$B$13+H3092*Rules!$B$14+I3092*Rules!$B$15)</f>
        <v>0</v>
      </c>
      <c r="Q3092">
        <f>IF(A3092="","",IF(G3092&gt;=100,Rules!$B$18,IF(G3092&gt;=50,Rules!$B$17,IF(G3092&gt;=30,Rules!$B$16,0)))+IF(AND(F3092=1,D3092&lt;&gt;"BWL",G3092=0),Rules!$B$27,0))</f>
        <v>0</v>
      </c>
      <c r="R3092">
        <f>IF(A3092="","",J3092*Rules!$B$19+O3092*Rules!$B$22)</f>
        <v>0</v>
      </c>
      <c r="S3092">
        <f>IF(A3092="","",IF(J3092&gt;=4,Rules!$B$21,IF(J3092&gt;=3,Rules!$B$20,0)))</f>
        <v>0</v>
      </c>
      <c r="T3092">
        <f>IF(A3092="","",K3092*Rules!$B$23+L3092*Rules!$B$24+M3092*Rules!$B$25+N3092*Rules!$B$26)</f>
        <v>0</v>
      </c>
      <c r="U3092">
        <f t="shared" si="48"/>
        <v>0</v>
      </c>
    </row>
    <row r="3093" spans="1:21" x14ac:dyDescent="0.2">
      <c r="A3093" t="str">
        <f>MatchSquad!A3093</f>
        <v>M062</v>
      </c>
      <c r="B3093" t="str">
        <f>MatchSquad!B3093</f>
        <v>P192</v>
      </c>
      <c r="C3093" t="str">
        <f>MatchSquad!C3093</f>
        <v>Ravi Bishnoi</v>
      </c>
      <c r="D3093" t="str">
        <f>MatchSquad!D3093</f>
        <v>BWL</v>
      </c>
      <c r="E3093" t="str">
        <f>MatchSquad!E3093</f>
        <v>RR</v>
      </c>
      <c r="F3093">
        <f>MatchSquad!G3093</f>
        <v>0</v>
      </c>
      <c r="G3093">
        <f>IF(A3093="","",SUMIFS(BallByBall!$I$2:$I$501,BallByBall!$B$2:$B$501,A3093,BallByBall!$F$2:$F$501,B3093))</f>
        <v>0</v>
      </c>
      <c r="H3093">
        <f>IF(A3093="","",COUNTIFS(BallByBall!$B$2:$B$501,A3093,BallByBall!$F$2:$F$501,B3093,BallByBall!$Q$2:$Q$501,1))</f>
        <v>0</v>
      </c>
      <c r="I3093">
        <f>IF(A3093="","",COUNTIFS(BallByBall!$B$2:$B$501,A3093,BallByBall!$F$2:$F$501,B3093,BallByBall!$R$2:$R$501,1))</f>
        <v>0</v>
      </c>
      <c r="J3093">
        <f>IF(A3093="","",SUMIFS(BallByBall!$T$2:$T$501,BallByBall!$B$2:$B$501,A3093,BallByBall!$H$2:$H$501,B3093))</f>
        <v>0</v>
      </c>
      <c r="K3093">
        <f>IF(A3093="","",SUMIFS(BallByBall!$U$2:$U$501,BallByBall!$B$2:$B$501,A3093,BallByBall!$P$2:$P$501,B3093))</f>
        <v>0</v>
      </c>
      <c r="L3093">
        <f>IF(A3093="","",SUMIFS(BallByBall!$V$2:$V$501,BallByBall!$B$2:$B$501,A3093,BallByBall!$P$2:$P$501,B3093))</f>
        <v>0</v>
      </c>
      <c r="M3093">
        <f>IF(A3093="","",SUMIFS(BallByBall!$W$2:$W$501,BallByBall!$B$2:$B$501,A3093,BallByBall!$P$2:$P$501,B3093))</f>
        <v>0</v>
      </c>
      <c r="N3093">
        <f>IF(A3093="","",SUMIFS(BallByBall!$X$2:$X$501,BallByBall!$B$2:$B$501,A3093,BallByBall!$P$2:$P$501,B3093))</f>
        <v>0</v>
      </c>
      <c r="O3093">
        <f>IF(A3093="","",SUMIFS(OverSummary!$G$2:$G$101,OverSummary!$A$2:$A$101,A3093,OverSummary!$D$2:$D$101,B3093))</f>
        <v>0</v>
      </c>
      <c r="P3093">
        <f>IF(A3093="","",G3093*Rules!$B$13+H3093*Rules!$B$14+I3093*Rules!$B$15)</f>
        <v>0</v>
      </c>
      <c r="Q3093">
        <f>IF(A3093="","",IF(G3093&gt;=100,Rules!$B$18,IF(G3093&gt;=50,Rules!$B$17,IF(G3093&gt;=30,Rules!$B$16,0)))+IF(AND(F3093=1,D3093&lt;&gt;"BWL",G3093=0),Rules!$B$27,0))</f>
        <v>0</v>
      </c>
      <c r="R3093">
        <f>IF(A3093="","",J3093*Rules!$B$19+O3093*Rules!$B$22)</f>
        <v>0</v>
      </c>
      <c r="S3093">
        <f>IF(A3093="","",IF(J3093&gt;=4,Rules!$B$21,IF(J3093&gt;=3,Rules!$B$20,0)))</f>
        <v>0</v>
      </c>
      <c r="T3093">
        <f>IF(A3093="","",K3093*Rules!$B$23+L3093*Rules!$B$24+M3093*Rules!$B$25+N3093*Rules!$B$26)</f>
        <v>0</v>
      </c>
      <c r="U3093">
        <f t="shared" si="48"/>
        <v>0</v>
      </c>
    </row>
    <row r="3094" spans="1:21" x14ac:dyDescent="0.2">
      <c r="A3094" t="str">
        <f>MatchSquad!A3094</f>
        <v>M062</v>
      </c>
      <c r="B3094" t="str">
        <f>MatchSquad!B3094</f>
        <v>P193</v>
      </c>
      <c r="C3094" t="str">
        <f>MatchSquad!C3094</f>
        <v>Sushant Mishra</v>
      </c>
      <c r="D3094" t="str">
        <f>MatchSquad!D3094</f>
        <v>BWL</v>
      </c>
      <c r="E3094" t="str">
        <f>MatchSquad!E3094</f>
        <v>RR</v>
      </c>
      <c r="F3094">
        <f>MatchSquad!G3094</f>
        <v>0</v>
      </c>
      <c r="G3094">
        <f>IF(A3094="","",SUMIFS(BallByBall!$I$2:$I$501,BallByBall!$B$2:$B$501,A3094,BallByBall!$F$2:$F$501,B3094))</f>
        <v>0</v>
      </c>
      <c r="H3094">
        <f>IF(A3094="","",COUNTIFS(BallByBall!$B$2:$B$501,A3094,BallByBall!$F$2:$F$501,B3094,BallByBall!$Q$2:$Q$501,1))</f>
        <v>0</v>
      </c>
      <c r="I3094">
        <f>IF(A3094="","",COUNTIFS(BallByBall!$B$2:$B$501,A3094,BallByBall!$F$2:$F$501,B3094,BallByBall!$R$2:$R$501,1))</f>
        <v>0</v>
      </c>
      <c r="J3094">
        <f>IF(A3094="","",SUMIFS(BallByBall!$T$2:$T$501,BallByBall!$B$2:$B$501,A3094,BallByBall!$H$2:$H$501,B3094))</f>
        <v>0</v>
      </c>
      <c r="K3094">
        <f>IF(A3094="","",SUMIFS(BallByBall!$U$2:$U$501,BallByBall!$B$2:$B$501,A3094,BallByBall!$P$2:$P$501,B3094))</f>
        <v>0</v>
      </c>
      <c r="L3094">
        <f>IF(A3094="","",SUMIFS(BallByBall!$V$2:$V$501,BallByBall!$B$2:$B$501,A3094,BallByBall!$P$2:$P$501,B3094))</f>
        <v>0</v>
      </c>
      <c r="M3094">
        <f>IF(A3094="","",SUMIFS(BallByBall!$W$2:$W$501,BallByBall!$B$2:$B$501,A3094,BallByBall!$P$2:$P$501,B3094))</f>
        <v>0</v>
      </c>
      <c r="N3094">
        <f>IF(A3094="","",SUMIFS(BallByBall!$X$2:$X$501,BallByBall!$B$2:$B$501,A3094,BallByBall!$P$2:$P$501,B3094))</f>
        <v>0</v>
      </c>
      <c r="O3094">
        <f>IF(A3094="","",SUMIFS(OverSummary!$G$2:$G$101,OverSummary!$A$2:$A$101,A3094,OverSummary!$D$2:$D$101,B3094))</f>
        <v>0</v>
      </c>
      <c r="P3094">
        <f>IF(A3094="","",G3094*Rules!$B$13+H3094*Rules!$B$14+I3094*Rules!$B$15)</f>
        <v>0</v>
      </c>
      <c r="Q3094">
        <f>IF(A3094="","",IF(G3094&gt;=100,Rules!$B$18,IF(G3094&gt;=50,Rules!$B$17,IF(G3094&gt;=30,Rules!$B$16,0)))+IF(AND(F3094=1,D3094&lt;&gt;"BWL",G3094=0),Rules!$B$27,0))</f>
        <v>0</v>
      </c>
      <c r="R3094">
        <f>IF(A3094="","",J3094*Rules!$B$19+O3094*Rules!$B$22)</f>
        <v>0</v>
      </c>
      <c r="S3094">
        <f>IF(A3094="","",IF(J3094&gt;=4,Rules!$B$21,IF(J3094&gt;=3,Rules!$B$20,0)))</f>
        <v>0</v>
      </c>
      <c r="T3094">
        <f>IF(A3094="","",K3094*Rules!$B$23+L3094*Rules!$B$24+M3094*Rules!$B$25+N3094*Rules!$B$26)</f>
        <v>0</v>
      </c>
      <c r="U3094">
        <f t="shared" si="48"/>
        <v>0</v>
      </c>
    </row>
    <row r="3095" spans="1:21" x14ac:dyDescent="0.2">
      <c r="A3095" t="str">
        <f>MatchSquad!A3095</f>
        <v>M062</v>
      </c>
      <c r="B3095" t="str">
        <f>MatchSquad!B3095</f>
        <v>P194</v>
      </c>
      <c r="C3095" t="str">
        <f>MatchSquad!C3095</f>
        <v>Yash Raj Punja</v>
      </c>
      <c r="D3095" t="str">
        <f>MatchSquad!D3095</f>
        <v>BWL</v>
      </c>
      <c r="E3095" t="str">
        <f>MatchSquad!E3095</f>
        <v>RR</v>
      </c>
      <c r="F3095">
        <f>MatchSquad!G3095</f>
        <v>0</v>
      </c>
      <c r="G3095">
        <f>IF(A3095="","",SUMIFS(BallByBall!$I$2:$I$501,BallByBall!$B$2:$B$501,A3095,BallByBall!$F$2:$F$501,B3095))</f>
        <v>0</v>
      </c>
      <c r="H3095">
        <f>IF(A3095="","",COUNTIFS(BallByBall!$B$2:$B$501,A3095,BallByBall!$F$2:$F$501,B3095,BallByBall!$Q$2:$Q$501,1))</f>
        <v>0</v>
      </c>
      <c r="I3095">
        <f>IF(A3095="","",COUNTIFS(BallByBall!$B$2:$B$501,A3095,BallByBall!$F$2:$F$501,B3095,BallByBall!$R$2:$R$501,1))</f>
        <v>0</v>
      </c>
      <c r="J3095">
        <f>IF(A3095="","",SUMIFS(BallByBall!$T$2:$T$501,BallByBall!$B$2:$B$501,A3095,BallByBall!$H$2:$H$501,B3095))</f>
        <v>0</v>
      </c>
      <c r="K3095">
        <f>IF(A3095="","",SUMIFS(BallByBall!$U$2:$U$501,BallByBall!$B$2:$B$501,A3095,BallByBall!$P$2:$P$501,B3095))</f>
        <v>0</v>
      </c>
      <c r="L3095">
        <f>IF(A3095="","",SUMIFS(BallByBall!$V$2:$V$501,BallByBall!$B$2:$B$501,A3095,BallByBall!$P$2:$P$501,B3095))</f>
        <v>0</v>
      </c>
      <c r="M3095">
        <f>IF(A3095="","",SUMIFS(BallByBall!$W$2:$W$501,BallByBall!$B$2:$B$501,A3095,BallByBall!$P$2:$P$501,B3095))</f>
        <v>0</v>
      </c>
      <c r="N3095">
        <f>IF(A3095="","",SUMIFS(BallByBall!$X$2:$X$501,BallByBall!$B$2:$B$501,A3095,BallByBall!$P$2:$P$501,B3095))</f>
        <v>0</v>
      </c>
      <c r="O3095">
        <f>IF(A3095="","",SUMIFS(OverSummary!$G$2:$G$101,OverSummary!$A$2:$A$101,A3095,OverSummary!$D$2:$D$101,B3095))</f>
        <v>0</v>
      </c>
      <c r="P3095">
        <f>IF(A3095="","",G3095*Rules!$B$13+H3095*Rules!$B$14+I3095*Rules!$B$15)</f>
        <v>0</v>
      </c>
      <c r="Q3095">
        <f>IF(A3095="","",IF(G3095&gt;=100,Rules!$B$18,IF(G3095&gt;=50,Rules!$B$17,IF(G3095&gt;=30,Rules!$B$16,0)))+IF(AND(F3095=1,D3095&lt;&gt;"BWL",G3095=0),Rules!$B$27,0))</f>
        <v>0</v>
      </c>
      <c r="R3095">
        <f>IF(A3095="","",J3095*Rules!$B$19+O3095*Rules!$B$22)</f>
        <v>0</v>
      </c>
      <c r="S3095">
        <f>IF(A3095="","",IF(J3095&gt;=4,Rules!$B$21,IF(J3095&gt;=3,Rules!$B$20,0)))</f>
        <v>0</v>
      </c>
      <c r="T3095">
        <f>IF(A3095="","",K3095*Rules!$B$23+L3095*Rules!$B$24+M3095*Rules!$B$25+N3095*Rules!$B$26)</f>
        <v>0</v>
      </c>
      <c r="U3095">
        <f t="shared" si="48"/>
        <v>0</v>
      </c>
    </row>
    <row r="3096" spans="1:21" x14ac:dyDescent="0.2">
      <c r="A3096" t="str">
        <f>MatchSquad!A3096</f>
        <v>M062</v>
      </c>
      <c r="B3096" t="str">
        <f>MatchSquad!B3096</f>
        <v>P195</v>
      </c>
      <c r="C3096" t="str">
        <f>MatchSquad!C3096</f>
        <v>Vignesh Puthur</v>
      </c>
      <c r="D3096" t="str">
        <f>MatchSquad!D3096</f>
        <v>BWL</v>
      </c>
      <c r="E3096" t="str">
        <f>MatchSquad!E3096</f>
        <v>RR</v>
      </c>
      <c r="F3096">
        <f>MatchSquad!G3096</f>
        <v>0</v>
      </c>
      <c r="G3096">
        <f>IF(A3096="","",SUMIFS(BallByBall!$I$2:$I$501,BallByBall!$B$2:$B$501,A3096,BallByBall!$F$2:$F$501,B3096))</f>
        <v>0</v>
      </c>
      <c r="H3096">
        <f>IF(A3096="","",COUNTIFS(BallByBall!$B$2:$B$501,A3096,BallByBall!$F$2:$F$501,B3096,BallByBall!$Q$2:$Q$501,1))</f>
        <v>0</v>
      </c>
      <c r="I3096">
        <f>IF(A3096="","",COUNTIFS(BallByBall!$B$2:$B$501,A3096,BallByBall!$F$2:$F$501,B3096,BallByBall!$R$2:$R$501,1))</f>
        <v>0</v>
      </c>
      <c r="J3096">
        <f>IF(A3096="","",SUMIFS(BallByBall!$T$2:$T$501,BallByBall!$B$2:$B$501,A3096,BallByBall!$H$2:$H$501,B3096))</f>
        <v>0</v>
      </c>
      <c r="K3096">
        <f>IF(A3096="","",SUMIFS(BallByBall!$U$2:$U$501,BallByBall!$B$2:$B$501,A3096,BallByBall!$P$2:$P$501,B3096))</f>
        <v>0</v>
      </c>
      <c r="L3096">
        <f>IF(A3096="","",SUMIFS(BallByBall!$V$2:$V$501,BallByBall!$B$2:$B$501,A3096,BallByBall!$P$2:$P$501,B3096))</f>
        <v>0</v>
      </c>
      <c r="M3096">
        <f>IF(A3096="","",SUMIFS(BallByBall!$W$2:$W$501,BallByBall!$B$2:$B$501,A3096,BallByBall!$P$2:$P$501,B3096))</f>
        <v>0</v>
      </c>
      <c r="N3096">
        <f>IF(A3096="","",SUMIFS(BallByBall!$X$2:$X$501,BallByBall!$B$2:$B$501,A3096,BallByBall!$P$2:$P$501,B3096))</f>
        <v>0</v>
      </c>
      <c r="O3096">
        <f>IF(A3096="","",SUMIFS(OverSummary!$G$2:$G$101,OverSummary!$A$2:$A$101,A3096,OverSummary!$D$2:$D$101,B3096))</f>
        <v>0</v>
      </c>
      <c r="P3096">
        <f>IF(A3096="","",G3096*Rules!$B$13+H3096*Rules!$B$14+I3096*Rules!$B$15)</f>
        <v>0</v>
      </c>
      <c r="Q3096">
        <f>IF(A3096="","",IF(G3096&gt;=100,Rules!$B$18,IF(G3096&gt;=50,Rules!$B$17,IF(G3096&gt;=30,Rules!$B$16,0)))+IF(AND(F3096=1,D3096&lt;&gt;"BWL",G3096=0),Rules!$B$27,0))</f>
        <v>0</v>
      </c>
      <c r="R3096">
        <f>IF(A3096="","",J3096*Rules!$B$19+O3096*Rules!$B$22)</f>
        <v>0</v>
      </c>
      <c r="S3096">
        <f>IF(A3096="","",IF(J3096&gt;=4,Rules!$B$21,IF(J3096&gt;=3,Rules!$B$20,0)))</f>
        <v>0</v>
      </c>
      <c r="T3096">
        <f>IF(A3096="","",K3096*Rules!$B$23+L3096*Rules!$B$24+M3096*Rules!$B$25+N3096*Rules!$B$26)</f>
        <v>0</v>
      </c>
      <c r="U3096">
        <f t="shared" si="48"/>
        <v>0</v>
      </c>
    </row>
    <row r="3097" spans="1:21" x14ac:dyDescent="0.2">
      <c r="A3097" t="str">
        <f>MatchSquad!A3097</f>
        <v>M062</v>
      </c>
      <c r="B3097" t="str">
        <f>MatchSquad!B3097</f>
        <v>P196</v>
      </c>
      <c r="C3097" t="str">
        <f>MatchSquad!C3097</f>
        <v>Brijesh Sharma</v>
      </c>
      <c r="D3097" t="str">
        <f>MatchSquad!D3097</f>
        <v>BWL</v>
      </c>
      <c r="E3097" t="str">
        <f>MatchSquad!E3097</f>
        <v>RR</v>
      </c>
      <c r="F3097">
        <f>MatchSquad!G3097</f>
        <v>0</v>
      </c>
      <c r="G3097">
        <f>IF(A3097="","",SUMIFS(BallByBall!$I$2:$I$501,BallByBall!$B$2:$B$501,A3097,BallByBall!$F$2:$F$501,B3097))</f>
        <v>0</v>
      </c>
      <c r="H3097">
        <f>IF(A3097="","",COUNTIFS(BallByBall!$B$2:$B$501,A3097,BallByBall!$F$2:$F$501,B3097,BallByBall!$Q$2:$Q$501,1))</f>
        <v>0</v>
      </c>
      <c r="I3097">
        <f>IF(A3097="","",COUNTIFS(BallByBall!$B$2:$B$501,A3097,BallByBall!$F$2:$F$501,B3097,BallByBall!$R$2:$R$501,1))</f>
        <v>0</v>
      </c>
      <c r="J3097">
        <f>IF(A3097="","",SUMIFS(BallByBall!$T$2:$T$501,BallByBall!$B$2:$B$501,A3097,BallByBall!$H$2:$H$501,B3097))</f>
        <v>0</v>
      </c>
      <c r="K3097">
        <f>IF(A3097="","",SUMIFS(BallByBall!$U$2:$U$501,BallByBall!$B$2:$B$501,A3097,BallByBall!$P$2:$P$501,B3097))</f>
        <v>0</v>
      </c>
      <c r="L3097">
        <f>IF(A3097="","",SUMIFS(BallByBall!$V$2:$V$501,BallByBall!$B$2:$B$501,A3097,BallByBall!$P$2:$P$501,B3097))</f>
        <v>0</v>
      </c>
      <c r="M3097">
        <f>IF(A3097="","",SUMIFS(BallByBall!$W$2:$W$501,BallByBall!$B$2:$B$501,A3097,BallByBall!$P$2:$P$501,B3097))</f>
        <v>0</v>
      </c>
      <c r="N3097">
        <f>IF(A3097="","",SUMIFS(BallByBall!$X$2:$X$501,BallByBall!$B$2:$B$501,A3097,BallByBall!$P$2:$P$501,B3097))</f>
        <v>0</v>
      </c>
      <c r="O3097">
        <f>IF(A3097="","",SUMIFS(OverSummary!$G$2:$G$101,OverSummary!$A$2:$A$101,A3097,OverSummary!$D$2:$D$101,B3097))</f>
        <v>0</v>
      </c>
      <c r="P3097">
        <f>IF(A3097="","",G3097*Rules!$B$13+H3097*Rules!$B$14+I3097*Rules!$B$15)</f>
        <v>0</v>
      </c>
      <c r="Q3097">
        <f>IF(A3097="","",IF(G3097&gt;=100,Rules!$B$18,IF(G3097&gt;=50,Rules!$B$17,IF(G3097&gt;=30,Rules!$B$16,0)))+IF(AND(F3097=1,D3097&lt;&gt;"BWL",G3097=0),Rules!$B$27,0))</f>
        <v>0</v>
      </c>
      <c r="R3097">
        <f>IF(A3097="","",J3097*Rules!$B$19+O3097*Rules!$B$22)</f>
        <v>0</v>
      </c>
      <c r="S3097">
        <f>IF(A3097="","",IF(J3097&gt;=4,Rules!$B$21,IF(J3097&gt;=3,Rules!$B$20,0)))</f>
        <v>0</v>
      </c>
      <c r="T3097">
        <f>IF(A3097="","",K3097*Rules!$B$23+L3097*Rules!$B$24+M3097*Rules!$B$25+N3097*Rules!$B$26)</f>
        <v>0</v>
      </c>
      <c r="U3097">
        <f t="shared" si="48"/>
        <v>0</v>
      </c>
    </row>
    <row r="3098" spans="1:21" x14ac:dyDescent="0.2">
      <c r="A3098" t="str">
        <f>MatchSquad!A3098</f>
        <v>M062</v>
      </c>
      <c r="B3098" t="str">
        <f>MatchSquad!B3098</f>
        <v>P197</v>
      </c>
      <c r="C3098" t="str">
        <f>MatchSquad!C3098</f>
        <v>Adam Milne</v>
      </c>
      <c r="D3098" t="str">
        <f>MatchSquad!D3098</f>
        <v>BWL</v>
      </c>
      <c r="E3098" t="str">
        <f>MatchSquad!E3098</f>
        <v>RR</v>
      </c>
      <c r="F3098">
        <f>MatchSquad!G3098</f>
        <v>0</v>
      </c>
      <c r="G3098">
        <f>IF(A3098="","",SUMIFS(BallByBall!$I$2:$I$501,BallByBall!$B$2:$B$501,A3098,BallByBall!$F$2:$F$501,B3098))</f>
        <v>0</v>
      </c>
      <c r="H3098">
        <f>IF(A3098="","",COUNTIFS(BallByBall!$B$2:$B$501,A3098,BallByBall!$F$2:$F$501,B3098,BallByBall!$Q$2:$Q$501,1))</f>
        <v>0</v>
      </c>
      <c r="I3098">
        <f>IF(A3098="","",COUNTIFS(BallByBall!$B$2:$B$501,A3098,BallByBall!$F$2:$F$501,B3098,BallByBall!$R$2:$R$501,1))</f>
        <v>0</v>
      </c>
      <c r="J3098">
        <f>IF(A3098="","",SUMIFS(BallByBall!$T$2:$T$501,BallByBall!$B$2:$B$501,A3098,BallByBall!$H$2:$H$501,B3098))</f>
        <v>0</v>
      </c>
      <c r="K3098">
        <f>IF(A3098="","",SUMIFS(BallByBall!$U$2:$U$501,BallByBall!$B$2:$B$501,A3098,BallByBall!$P$2:$P$501,B3098))</f>
        <v>0</v>
      </c>
      <c r="L3098">
        <f>IF(A3098="","",SUMIFS(BallByBall!$V$2:$V$501,BallByBall!$B$2:$B$501,A3098,BallByBall!$P$2:$P$501,B3098))</f>
        <v>0</v>
      </c>
      <c r="M3098">
        <f>IF(A3098="","",SUMIFS(BallByBall!$W$2:$W$501,BallByBall!$B$2:$B$501,A3098,BallByBall!$P$2:$P$501,B3098))</f>
        <v>0</v>
      </c>
      <c r="N3098">
        <f>IF(A3098="","",SUMIFS(BallByBall!$X$2:$X$501,BallByBall!$B$2:$B$501,A3098,BallByBall!$P$2:$P$501,B3098))</f>
        <v>0</v>
      </c>
      <c r="O3098">
        <f>IF(A3098="","",SUMIFS(OverSummary!$G$2:$G$101,OverSummary!$A$2:$A$101,A3098,OverSummary!$D$2:$D$101,B3098))</f>
        <v>0</v>
      </c>
      <c r="P3098">
        <f>IF(A3098="","",G3098*Rules!$B$13+H3098*Rules!$B$14+I3098*Rules!$B$15)</f>
        <v>0</v>
      </c>
      <c r="Q3098">
        <f>IF(A3098="","",IF(G3098&gt;=100,Rules!$B$18,IF(G3098&gt;=50,Rules!$B$17,IF(G3098&gt;=30,Rules!$B$16,0)))+IF(AND(F3098=1,D3098&lt;&gt;"BWL",G3098=0),Rules!$B$27,0))</f>
        <v>0</v>
      </c>
      <c r="R3098">
        <f>IF(A3098="","",J3098*Rules!$B$19+O3098*Rules!$B$22)</f>
        <v>0</v>
      </c>
      <c r="S3098">
        <f>IF(A3098="","",IF(J3098&gt;=4,Rules!$B$21,IF(J3098&gt;=3,Rules!$B$20,0)))</f>
        <v>0</v>
      </c>
      <c r="T3098">
        <f>IF(A3098="","",K3098*Rules!$B$23+L3098*Rules!$B$24+M3098*Rules!$B$25+N3098*Rules!$B$26)</f>
        <v>0</v>
      </c>
      <c r="U3098">
        <f t="shared" si="48"/>
        <v>0</v>
      </c>
    </row>
    <row r="3099" spans="1:21" x14ac:dyDescent="0.2">
      <c r="A3099" t="str">
        <f>MatchSquad!A3099</f>
        <v>M062</v>
      </c>
      <c r="B3099" t="str">
        <f>MatchSquad!B3099</f>
        <v>P198</v>
      </c>
      <c r="C3099" t="str">
        <f>MatchSquad!C3099</f>
        <v>Kuldeep Sen</v>
      </c>
      <c r="D3099" t="str">
        <f>MatchSquad!D3099</f>
        <v>BWL</v>
      </c>
      <c r="E3099" t="str">
        <f>MatchSquad!E3099</f>
        <v>RR</v>
      </c>
      <c r="F3099">
        <f>MatchSquad!G3099</f>
        <v>0</v>
      </c>
      <c r="G3099">
        <f>IF(A3099="","",SUMIFS(BallByBall!$I$2:$I$501,BallByBall!$B$2:$B$501,A3099,BallByBall!$F$2:$F$501,B3099))</f>
        <v>0</v>
      </c>
      <c r="H3099">
        <f>IF(A3099="","",COUNTIFS(BallByBall!$B$2:$B$501,A3099,BallByBall!$F$2:$F$501,B3099,BallByBall!$Q$2:$Q$501,1))</f>
        <v>0</v>
      </c>
      <c r="I3099">
        <f>IF(A3099="","",COUNTIFS(BallByBall!$B$2:$B$501,A3099,BallByBall!$F$2:$F$501,B3099,BallByBall!$R$2:$R$501,1))</f>
        <v>0</v>
      </c>
      <c r="J3099">
        <f>IF(A3099="","",SUMIFS(BallByBall!$T$2:$T$501,BallByBall!$B$2:$B$501,A3099,BallByBall!$H$2:$H$501,B3099))</f>
        <v>0</v>
      </c>
      <c r="K3099">
        <f>IF(A3099="","",SUMIFS(BallByBall!$U$2:$U$501,BallByBall!$B$2:$B$501,A3099,BallByBall!$P$2:$P$501,B3099))</f>
        <v>0</v>
      </c>
      <c r="L3099">
        <f>IF(A3099="","",SUMIFS(BallByBall!$V$2:$V$501,BallByBall!$B$2:$B$501,A3099,BallByBall!$P$2:$P$501,B3099))</f>
        <v>0</v>
      </c>
      <c r="M3099">
        <f>IF(A3099="","",SUMIFS(BallByBall!$W$2:$W$501,BallByBall!$B$2:$B$501,A3099,BallByBall!$P$2:$P$501,B3099))</f>
        <v>0</v>
      </c>
      <c r="N3099">
        <f>IF(A3099="","",SUMIFS(BallByBall!$X$2:$X$501,BallByBall!$B$2:$B$501,A3099,BallByBall!$P$2:$P$501,B3099))</f>
        <v>0</v>
      </c>
      <c r="O3099">
        <f>IF(A3099="","",SUMIFS(OverSummary!$G$2:$G$101,OverSummary!$A$2:$A$101,A3099,OverSummary!$D$2:$D$101,B3099))</f>
        <v>0</v>
      </c>
      <c r="P3099">
        <f>IF(A3099="","",G3099*Rules!$B$13+H3099*Rules!$B$14+I3099*Rules!$B$15)</f>
        <v>0</v>
      </c>
      <c r="Q3099">
        <f>IF(A3099="","",IF(G3099&gt;=100,Rules!$B$18,IF(G3099&gt;=50,Rules!$B$17,IF(G3099&gt;=30,Rules!$B$16,0)))+IF(AND(F3099=1,D3099&lt;&gt;"BWL",G3099=0),Rules!$B$27,0))</f>
        <v>0</v>
      </c>
      <c r="R3099">
        <f>IF(A3099="","",J3099*Rules!$B$19+O3099*Rules!$B$22)</f>
        <v>0</v>
      </c>
      <c r="S3099">
        <f>IF(A3099="","",IF(J3099&gt;=4,Rules!$B$21,IF(J3099&gt;=3,Rules!$B$20,0)))</f>
        <v>0</v>
      </c>
      <c r="T3099">
        <f>IF(A3099="","",K3099*Rules!$B$23+L3099*Rules!$B$24+M3099*Rules!$B$25+N3099*Rules!$B$26)</f>
        <v>0</v>
      </c>
      <c r="U3099">
        <f t="shared" si="48"/>
        <v>0</v>
      </c>
    </row>
    <row r="3100" spans="1:21" x14ac:dyDescent="0.2">
      <c r="A3100" t="str">
        <f>MatchSquad!A3100</f>
        <v>M062</v>
      </c>
      <c r="B3100" t="str">
        <f>MatchSquad!B3100</f>
        <v>P199</v>
      </c>
      <c r="C3100" t="str">
        <f>MatchSquad!C3100</f>
        <v>Sandeep Sharma</v>
      </c>
      <c r="D3100" t="str">
        <f>MatchSquad!D3100</f>
        <v>BWL</v>
      </c>
      <c r="E3100" t="str">
        <f>MatchSquad!E3100</f>
        <v>RR</v>
      </c>
      <c r="F3100">
        <f>MatchSquad!G3100</f>
        <v>0</v>
      </c>
      <c r="G3100">
        <f>IF(A3100="","",SUMIFS(BallByBall!$I$2:$I$501,BallByBall!$B$2:$B$501,A3100,BallByBall!$F$2:$F$501,B3100))</f>
        <v>0</v>
      </c>
      <c r="H3100">
        <f>IF(A3100="","",COUNTIFS(BallByBall!$B$2:$B$501,A3100,BallByBall!$F$2:$F$501,B3100,BallByBall!$Q$2:$Q$501,1))</f>
        <v>0</v>
      </c>
      <c r="I3100">
        <f>IF(A3100="","",COUNTIFS(BallByBall!$B$2:$B$501,A3100,BallByBall!$F$2:$F$501,B3100,BallByBall!$R$2:$R$501,1))</f>
        <v>0</v>
      </c>
      <c r="J3100">
        <f>IF(A3100="","",SUMIFS(BallByBall!$T$2:$T$501,BallByBall!$B$2:$B$501,A3100,BallByBall!$H$2:$H$501,B3100))</f>
        <v>0</v>
      </c>
      <c r="K3100">
        <f>IF(A3100="","",SUMIFS(BallByBall!$U$2:$U$501,BallByBall!$B$2:$B$501,A3100,BallByBall!$P$2:$P$501,B3100))</f>
        <v>0</v>
      </c>
      <c r="L3100">
        <f>IF(A3100="","",SUMIFS(BallByBall!$V$2:$V$501,BallByBall!$B$2:$B$501,A3100,BallByBall!$P$2:$P$501,B3100))</f>
        <v>0</v>
      </c>
      <c r="M3100">
        <f>IF(A3100="","",SUMIFS(BallByBall!$W$2:$W$501,BallByBall!$B$2:$B$501,A3100,BallByBall!$P$2:$P$501,B3100))</f>
        <v>0</v>
      </c>
      <c r="N3100">
        <f>IF(A3100="","",SUMIFS(BallByBall!$X$2:$X$501,BallByBall!$B$2:$B$501,A3100,BallByBall!$P$2:$P$501,B3100))</f>
        <v>0</v>
      </c>
      <c r="O3100">
        <f>IF(A3100="","",SUMIFS(OverSummary!$G$2:$G$101,OverSummary!$A$2:$A$101,A3100,OverSummary!$D$2:$D$101,B3100))</f>
        <v>0</v>
      </c>
      <c r="P3100">
        <f>IF(A3100="","",G3100*Rules!$B$13+H3100*Rules!$B$14+I3100*Rules!$B$15)</f>
        <v>0</v>
      </c>
      <c r="Q3100">
        <f>IF(A3100="","",IF(G3100&gt;=100,Rules!$B$18,IF(G3100&gt;=50,Rules!$B$17,IF(G3100&gt;=30,Rules!$B$16,0)))+IF(AND(F3100=1,D3100&lt;&gt;"BWL",G3100=0),Rules!$B$27,0))</f>
        <v>0</v>
      </c>
      <c r="R3100">
        <f>IF(A3100="","",J3100*Rules!$B$19+O3100*Rules!$B$22)</f>
        <v>0</v>
      </c>
      <c r="S3100">
        <f>IF(A3100="","",IF(J3100&gt;=4,Rules!$B$21,IF(J3100&gt;=3,Rules!$B$20,0)))</f>
        <v>0</v>
      </c>
      <c r="T3100">
        <f>IF(A3100="","",K3100*Rules!$B$23+L3100*Rules!$B$24+M3100*Rules!$B$25+N3100*Rules!$B$26)</f>
        <v>0</v>
      </c>
      <c r="U3100">
        <f t="shared" si="48"/>
        <v>0</v>
      </c>
    </row>
    <row r="3101" spans="1:21" x14ac:dyDescent="0.2">
      <c r="A3101" t="str">
        <f>MatchSquad!A3101</f>
        <v>M062</v>
      </c>
      <c r="B3101" t="str">
        <f>MatchSquad!B3101</f>
        <v>P200</v>
      </c>
      <c r="C3101" t="str">
        <f>MatchSquad!C3101</f>
        <v>Nandre Burger</v>
      </c>
      <c r="D3101" t="str">
        <f>MatchSquad!D3101</f>
        <v>BWL</v>
      </c>
      <c r="E3101" t="str">
        <f>MatchSquad!E3101</f>
        <v>RR</v>
      </c>
      <c r="F3101">
        <f>MatchSquad!G3101</f>
        <v>0</v>
      </c>
      <c r="G3101">
        <f>IF(A3101="","",SUMIFS(BallByBall!$I$2:$I$501,BallByBall!$B$2:$B$501,A3101,BallByBall!$F$2:$F$501,B3101))</f>
        <v>0</v>
      </c>
      <c r="H3101">
        <f>IF(A3101="","",COUNTIFS(BallByBall!$B$2:$B$501,A3101,BallByBall!$F$2:$F$501,B3101,BallByBall!$Q$2:$Q$501,1))</f>
        <v>0</v>
      </c>
      <c r="I3101">
        <f>IF(A3101="","",COUNTIFS(BallByBall!$B$2:$B$501,A3101,BallByBall!$F$2:$F$501,B3101,BallByBall!$R$2:$R$501,1))</f>
        <v>0</v>
      </c>
      <c r="J3101">
        <f>IF(A3101="","",SUMIFS(BallByBall!$T$2:$T$501,BallByBall!$B$2:$B$501,A3101,BallByBall!$H$2:$H$501,B3101))</f>
        <v>0</v>
      </c>
      <c r="K3101">
        <f>IF(A3101="","",SUMIFS(BallByBall!$U$2:$U$501,BallByBall!$B$2:$B$501,A3101,BallByBall!$P$2:$P$501,B3101))</f>
        <v>0</v>
      </c>
      <c r="L3101">
        <f>IF(A3101="","",SUMIFS(BallByBall!$V$2:$V$501,BallByBall!$B$2:$B$501,A3101,BallByBall!$P$2:$P$501,B3101))</f>
        <v>0</v>
      </c>
      <c r="M3101">
        <f>IF(A3101="","",SUMIFS(BallByBall!$W$2:$W$501,BallByBall!$B$2:$B$501,A3101,BallByBall!$P$2:$P$501,B3101))</f>
        <v>0</v>
      </c>
      <c r="N3101">
        <f>IF(A3101="","",SUMIFS(BallByBall!$X$2:$X$501,BallByBall!$B$2:$B$501,A3101,BallByBall!$P$2:$P$501,B3101))</f>
        <v>0</v>
      </c>
      <c r="O3101">
        <f>IF(A3101="","",SUMIFS(OverSummary!$G$2:$G$101,OverSummary!$A$2:$A$101,A3101,OverSummary!$D$2:$D$101,B3101))</f>
        <v>0</v>
      </c>
      <c r="P3101">
        <f>IF(A3101="","",G3101*Rules!$B$13+H3101*Rules!$B$14+I3101*Rules!$B$15)</f>
        <v>0</v>
      </c>
      <c r="Q3101">
        <f>IF(A3101="","",IF(G3101&gt;=100,Rules!$B$18,IF(G3101&gt;=50,Rules!$B$17,IF(G3101&gt;=30,Rules!$B$16,0)))+IF(AND(F3101=1,D3101&lt;&gt;"BWL",G3101=0),Rules!$B$27,0))</f>
        <v>0</v>
      </c>
      <c r="R3101">
        <f>IF(A3101="","",J3101*Rules!$B$19+O3101*Rules!$B$22)</f>
        <v>0</v>
      </c>
      <c r="S3101">
        <f>IF(A3101="","",IF(J3101&gt;=4,Rules!$B$21,IF(J3101&gt;=3,Rules!$B$20,0)))</f>
        <v>0</v>
      </c>
      <c r="T3101">
        <f>IF(A3101="","",K3101*Rules!$B$23+L3101*Rules!$B$24+M3101*Rules!$B$25+N3101*Rules!$B$26)</f>
        <v>0</v>
      </c>
      <c r="U3101">
        <f t="shared" si="48"/>
        <v>0</v>
      </c>
    </row>
    <row r="3102" spans="1:21" x14ac:dyDescent="0.2">
      <c r="A3102" t="str">
        <f>MatchSquad!A3102</f>
        <v>M063</v>
      </c>
      <c r="B3102" t="str">
        <f>MatchSquad!B3102</f>
        <v>P001</v>
      </c>
      <c r="C3102" t="str">
        <f>MatchSquad!C3102</f>
        <v>Ruturaj Gaikwad</v>
      </c>
      <c r="D3102" t="str">
        <f>MatchSquad!D3102</f>
        <v>BAT</v>
      </c>
      <c r="E3102" t="str">
        <f>MatchSquad!E3102</f>
        <v>CSK</v>
      </c>
      <c r="F3102">
        <f>MatchSquad!G3102</f>
        <v>0</v>
      </c>
      <c r="G3102">
        <f>IF(A3102="","",SUMIFS(BallByBall!$I$2:$I$501,BallByBall!$B$2:$B$501,A3102,BallByBall!$F$2:$F$501,B3102))</f>
        <v>0</v>
      </c>
      <c r="H3102">
        <f>IF(A3102="","",COUNTIFS(BallByBall!$B$2:$B$501,A3102,BallByBall!$F$2:$F$501,B3102,BallByBall!$Q$2:$Q$501,1))</f>
        <v>0</v>
      </c>
      <c r="I3102">
        <f>IF(A3102="","",COUNTIFS(BallByBall!$B$2:$B$501,A3102,BallByBall!$F$2:$F$501,B3102,BallByBall!$R$2:$R$501,1))</f>
        <v>0</v>
      </c>
      <c r="J3102">
        <f>IF(A3102="","",SUMIFS(BallByBall!$T$2:$T$501,BallByBall!$B$2:$B$501,A3102,BallByBall!$H$2:$H$501,B3102))</f>
        <v>0</v>
      </c>
      <c r="K3102">
        <f>IF(A3102="","",SUMIFS(BallByBall!$U$2:$U$501,BallByBall!$B$2:$B$501,A3102,BallByBall!$P$2:$P$501,B3102))</f>
        <v>0</v>
      </c>
      <c r="L3102">
        <f>IF(A3102="","",SUMIFS(BallByBall!$V$2:$V$501,BallByBall!$B$2:$B$501,A3102,BallByBall!$P$2:$P$501,B3102))</f>
        <v>0</v>
      </c>
      <c r="M3102">
        <f>IF(A3102="","",SUMIFS(BallByBall!$W$2:$W$501,BallByBall!$B$2:$B$501,A3102,BallByBall!$P$2:$P$501,B3102))</f>
        <v>0</v>
      </c>
      <c r="N3102">
        <f>IF(A3102="","",SUMIFS(BallByBall!$X$2:$X$501,BallByBall!$B$2:$B$501,A3102,BallByBall!$P$2:$P$501,B3102))</f>
        <v>0</v>
      </c>
      <c r="O3102">
        <f>IF(A3102="","",SUMIFS(OverSummary!$G$2:$G$101,OverSummary!$A$2:$A$101,A3102,OverSummary!$D$2:$D$101,B3102))</f>
        <v>0</v>
      </c>
      <c r="P3102">
        <f>IF(A3102="","",G3102*Rules!$B$13+H3102*Rules!$B$14+I3102*Rules!$B$15)</f>
        <v>0</v>
      </c>
      <c r="Q3102">
        <f>IF(A3102="","",IF(G3102&gt;=100,Rules!$B$18,IF(G3102&gt;=50,Rules!$B$17,IF(G3102&gt;=30,Rules!$B$16,0)))+IF(AND(F3102=1,D3102&lt;&gt;"BWL",G3102=0),Rules!$B$27,0))</f>
        <v>0</v>
      </c>
      <c r="R3102">
        <f>IF(A3102="","",J3102*Rules!$B$19+O3102*Rules!$B$22)</f>
        <v>0</v>
      </c>
      <c r="S3102">
        <f>IF(A3102="","",IF(J3102&gt;=4,Rules!$B$21,IF(J3102&gt;=3,Rules!$B$20,0)))</f>
        <v>0</v>
      </c>
      <c r="T3102">
        <f>IF(A3102="","",K3102*Rules!$B$23+L3102*Rules!$B$24+M3102*Rules!$B$25+N3102*Rules!$B$26)</f>
        <v>0</v>
      </c>
      <c r="U3102">
        <f t="shared" si="48"/>
        <v>0</v>
      </c>
    </row>
    <row r="3103" spans="1:21" x14ac:dyDescent="0.2">
      <c r="A3103" t="str">
        <f>MatchSquad!A3103</f>
        <v>M063</v>
      </c>
      <c r="B3103" t="str">
        <f>MatchSquad!B3103</f>
        <v>P002</v>
      </c>
      <c r="C3103" t="str">
        <f>MatchSquad!C3103</f>
        <v>MS Dhoni</v>
      </c>
      <c r="D3103" t="str">
        <f>MatchSquad!D3103</f>
        <v>WK</v>
      </c>
      <c r="E3103" t="str">
        <f>MatchSquad!E3103</f>
        <v>CSK</v>
      </c>
      <c r="F3103">
        <f>MatchSquad!G3103</f>
        <v>0</v>
      </c>
      <c r="G3103">
        <f>IF(A3103="","",SUMIFS(BallByBall!$I$2:$I$501,BallByBall!$B$2:$B$501,A3103,BallByBall!$F$2:$F$501,B3103))</f>
        <v>0</v>
      </c>
      <c r="H3103">
        <f>IF(A3103="","",COUNTIFS(BallByBall!$B$2:$B$501,A3103,BallByBall!$F$2:$F$501,B3103,BallByBall!$Q$2:$Q$501,1))</f>
        <v>0</v>
      </c>
      <c r="I3103">
        <f>IF(A3103="","",COUNTIFS(BallByBall!$B$2:$B$501,A3103,BallByBall!$F$2:$F$501,B3103,BallByBall!$R$2:$R$501,1))</f>
        <v>0</v>
      </c>
      <c r="J3103">
        <f>IF(A3103="","",SUMIFS(BallByBall!$T$2:$T$501,BallByBall!$B$2:$B$501,A3103,BallByBall!$H$2:$H$501,B3103))</f>
        <v>0</v>
      </c>
      <c r="K3103">
        <f>IF(A3103="","",SUMIFS(BallByBall!$U$2:$U$501,BallByBall!$B$2:$B$501,A3103,BallByBall!$P$2:$P$501,B3103))</f>
        <v>0</v>
      </c>
      <c r="L3103">
        <f>IF(A3103="","",SUMIFS(BallByBall!$V$2:$V$501,BallByBall!$B$2:$B$501,A3103,BallByBall!$P$2:$P$501,B3103))</f>
        <v>0</v>
      </c>
      <c r="M3103">
        <f>IF(A3103="","",SUMIFS(BallByBall!$W$2:$W$501,BallByBall!$B$2:$B$501,A3103,BallByBall!$P$2:$P$501,B3103))</f>
        <v>0</v>
      </c>
      <c r="N3103">
        <f>IF(A3103="","",SUMIFS(BallByBall!$X$2:$X$501,BallByBall!$B$2:$B$501,A3103,BallByBall!$P$2:$P$501,B3103))</f>
        <v>0</v>
      </c>
      <c r="O3103">
        <f>IF(A3103="","",SUMIFS(OverSummary!$G$2:$G$101,OverSummary!$A$2:$A$101,A3103,OverSummary!$D$2:$D$101,B3103))</f>
        <v>0</v>
      </c>
      <c r="P3103">
        <f>IF(A3103="","",G3103*Rules!$B$13+H3103*Rules!$B$14+I3103*Rules!$B$15)</f>
        <v>0</v>
      </c>
      <c r="Q3103">
        <f>IF(A3103="","",IF(G3103&gt;=100,Rules!$B$18,IF(G3103&gt;=50,Rules!$B$17,IF(G3103&gt;=30,Rules!$B$16,0)))+IF(AND(F3103=1,D3103&lt;&gt;"BWL",G3103=0),Rules!$B$27,0))</f>
        <v>0</v>
      </c>
      <c r="R3103">
        <f>IF(A3103="","",J3103*Rules!$B$19+O3103*Rules!$B$22)</f>
        <v>0</v>
      </c>
      <c r="S3103">
        <f>IF(A3103="","",IF(J3103&gt;=4,Rules!$B$21,IF(J3103&gt;=3,Rules!$B$20,0)))</f>
        <v>0</v>
      </c>
      <c r="T3103">
        <f>IF(A3103="","",K3103*Rules!$B$23+L3103*Rules!$B$24+M3103*Rules!$B$25+N3103*Rules!$B$26)</f>
        <v>0</v>
      </c>
      <c r="U3103">
        <f t="shared" si="48"/>
        <v>0</v>
      </c>
    </row>
    <row r="3104" spans="1:21" x14ac:dyDescent="0.2">
      <c r="A3104" t="str">
        <f>MatchSquad!A3104</f>
        <v>M063</v>
      </c>
      <c r="B3104" t="str">
        <f>MatchSquad!B3104</f>
        <v>P003</v>
      </c>
      <c r="C3104" t="str">
        <f>MatchSquad!C3104</f>
        <v>Sanju Samson</v>
      </c>
      <c r="D3104" t="str">
        <f>MatchSquad!D3104</f>
        <v>WK</v>
      </c>
      <c r="E3104" t="str">
        <f>MatchSquad!E3104</f>
        <v>CSK</v>
      </c>
      <c r="F3104">
        <f>MatchSquad!G3104</f>
        <v>0</v>
      </c>
      <c r="G3104">
        <f>IF(A3104="","",SUMIFS(BallByBall!$I$2:$I$501,BallByBall!$B$2:$B$501,A3104,BallByBall!$F$2:$F$501,B3104))</f>
        <v>0</v>
      </c>
      <c r="H3104">
        <f>IF(A3104="","",COUNTIFS(BallByBall!$B$2:$B$501,A3104,BallByBall!$F$2:$F$501,B3104,BallByBall!$Q$2:$Q$501,1))</f>
        <v>0</v>
      </c>
      <c r="I3104">
        <f>IF(A3104="","",COUNTIFS(BallByBall!$B$2:$B$501,A3104,BallByBall!$F$2:$F$501,B3104,BallByBall!$R$2:$R$501,1))</f>
        <v>0</v>
      </c>
      <c r="J3104">
        <f>IF(A3104="","",SUMIFS(BallByBall!$T$2:$T$501,BallByBall!$B$2:$B$501,A3104,BallByBall!$H$2:$H$501,B3104))</f>
        <v>0</v>
      </c>
      <c r="K3104">
        <f>IF(A3104="","",SUMIFS(BallByBall!$U$2:$U$501,BallByBall!$B$2:$B$501,A3104,BallByBall!$P$2:$P$501,B3104))</f>
        <v>0</v>
      </c>
      <c r="L3104">
        <f>IF(A3104="","",SUMIFS(BallByBall!$V$2:$V$501,BallByBall!$B$2:$B$501,A3104,BallByBall!$P$2:$P$501,B3104))</f>
        <v>0</v>
      </c>
      <c r="M3104">
        <f>IF(A3104="","",SUMIFS(BallByBall!$W$2:$W$501,BallByBall!$B$2:$B$501,A3104,BallByBall!$P$2:$P$501,B3104))</f>
        <v>0</v>
      </c>
      <c r="N3104">
        <f>IF(A3104="","",SUMIFS(BallByBall!$X$2:$X$501,BallByBall!$B$2:$B$501,A3104,BallByBall!$P$2:$P$501,B3104))</f>
        <v>0</v>
      </c>
      <c r="O3104">
        <f>IF(A3104="","",SUMIFS(OverSummary!$G$2:$G$101,OverSummary!$A$2:$A$101,A3104,OverSummary!$D$2:$D$101,B3104))</f>
        <v>0</v>
      </c>
      <c r="P3104">
        <f>IF(A3104="","",G3104*Rules!$B$13+H3104*Rules!$B$14+I3104*Rules!$B$15)</f>
        <v>0</v>
      </c>
      <c r="Q3104">
        <f>IF(A3104="","",IF(G3104&gt;=100,Rules!$B$18,IF(G3104&gt;=50,Rules!$B$17,IF(G3104&gt;=30,Rules!$B$16,0)))+IF(AND(F3104=1,D3104&lt;&gt;"BWL",G3104=0),Rules!$B$27,0))</f>
        <v>0</v>
      </c>
      <c r="R3104">
        <f>IF(A3104="","",J3104*Rules!$B$19+O3104*Rules!$B$22)</f>
        <v>0</v>
      </c>
      <c r="S3104">
        <f>IF(A3104="","",IF(J3104&gt;=4,Rules!$B$21,IF(J3104&gt;=3,Rules!$B$20,0)))</f>
        <v>0</v>
      </c>
      <c r="T3104">
        <f>IF(A3104="","",K3104*Rules!$B$23+L3104*Rules!$B$24+M3104*Rules!$B$25+N3104*Rules!$B$26)</f>
        <v>0</v>
      </c>
      <c r="U3104">
        <f t="shared" si="48"/>
        <v>0</v>
      </c>
    </row>
    <row r="3105" spans="1:21" x14ac:dyDescent="0.2">
      <c r="A3105" t="str">
        <f>MatchSquad!A3105</f>
        <v>M063</v>
      </c>
      <c r="B3105" t="str">
        <f>MatchSquad!B3105</f>
        <v>P004</v>
      </c>
      <c r="C3105" t="str">
        <f>MatchSquad!C3105</f>
        <v>Dewald Brevis</v>
      </c>
      <c r="D3105" t="str">
        <f>MatchSquad!D3105</f>
        <v>BAT</v>
      </c>
      <c r="E3105" t="str">
        <f>MatchSquad!E3105</f>
        <v>CSK</v>
      </c>
      <c r="F3105">
        <f>MatchSquad!G3105</f>
        <v>0</v>
      </c>
      <c r="G3105">
        <f>IF(A3105="","",SUMIFS(BallByBall!$I$2:$I$501,BallByBall!$B$2:$B$501,A3105,BallByBall!$F$2:$F$501,B3105))</f>
        <v>0</v>
      </c>
      <c r="H3105">
        <f>IF(A3105="","",COUNTIFS(BallByBall!$B$2:$B$501,A3105,BallByBall!$F$2:$F$501,B3105,BallByBall!$Q$2:$Q$501,1))</f>
        <v>0</v>
      </c>
      <c r="I3105">
        <f>IF(A3105="","",COUNTIFS(BallByBall!$B$2:$B$501,A3105,BallByBall!$F$2:$F$501,B3105,BallByBall!$R$2:$R$501,1))</f>
        <v>0</v>
      </c>
      <c r="J3105">
        <f>IF(A3105="","",SUMIFS(BallByBall!$T$2:$T$501,BallByBall!$B$2:$B$501,A3105,BallByBall!$H$2:$H$501,B3105))</f>
        <v>0</v>
      </c>
      <c r="K3105">
        <f>IF(A3105="","",SUMIFS(BallByBall!$U$2:$U$501,BallByBall!$B$2:$B$501,A3105,BallByBall!$P$2:$P$501,B3105))</f>
        <v>0</v>
      </c>
      <c r="L3105">
        <f>IF(A3105="","",SUMIFS(BallByBall!$V$2:$V$501,BallByBall!$B$2:$B$501,A3105,BallByBall!$P$2:$P$501,B3105))</f>
        <v>0</v>
      </c>
      <c r="M3105">
        <f>IF(A3105="","",SUMIFS(BallByBall!$W$2:$W$501,BallByBall!$B$2:$B$501,A3105,BallByBall!$P$2:$P$501,B3105))</f>
        <v>0</v>
      </c>
      <c r="N3105">
        <f>IF(A3105="","",SUMIFS(BallByBall!$X$2:$X$501,BallByBall!$B$2:$B$501,A3105,BallByBall!$P$2:$P$501,B3105))</f>
        <v>0</v>
      </c>
      <c r="O3105">
        <f>IF(A3105="","",SUMIFS(OverSummary!$G$2:$G$101,OverSummary!$A$2:$A$101,A3105,OverSummary!$D$2:$D$101,B3105))</f>
        <v>0</v>
      </c>
      <c r="P3105">
        <f>IF(A3105="","",G3105*Rules!$B$13+H3105*Rules!$B$14+I3105*Rules!$B$15)</f>
        <v>0</v>
      </c>
      <c r="Q3105">
        <f>IF(A3105="","",IF(G3105&gt;=100,Rules!$B$18,IF(G3105&gt;=50,Rules!$B$17,IF(G3105&gt;=30,Rules!$B$16,0)))+IF(AND(F3105=1,D3105&lt;&gt;"BWL",G3105=0),Rules!$B$27,0))</f>
        <v>0</v>
      </c>
      <c r="R3105">
        <f>IF(A3105="","",J3105*Rules!$B$19+O3105*Rules!$B$22)</f>
        <v>0</v>
      </c>
      <c r="S3105">
        <f>IF(A3105="","",IF(J3105&gt;=4,Rules!$B$21,IF(J3105&gt;=3,Rules!$B$20,0)))</f>
        <v>0</v>
      </c>
      <c r="T3105">
        <f>IF(A3105="","",K3105*Rules!$B$23+L3105*Rules!$B$24+M3105*Rules!$B$25+N3105*Rules!$B$26)</f>
        <v>0</v>
      </c>
      <c r="U3105">
        <f t="shared" si="48"/>
        <v>0</v>
      </c>
    </row>
    <row r="3106" spans="1:21" x14ac:dyDescent="0.2">
      <c r="A3106" t="str">
        <f>MatchSquad!A3106</f>
        <v>M063</v>
      </c>
      <c r="B3106" t="str">
        <f>MatchSquad!B3106</f>
        <v>P005</v>
      </c>
      <c r="C3106" t="str">
        <f>MatchSquad!C3106</f>
        <v>Ayush Mhatre</v>
      </c>
      <c r="D3106" t="str">
        <f>MatchSquad!D3106</f>
        <v>BAT</v>
      </c>
      <c r="E3106" t="str">
        <f>MatchSquad!E3106</f>
        <v>CSK</v>
      </c>
      <c r="F3106">
        <f>MatchSquad!G3106</f>
        <v>0</v>
      </c>
      <c r="G3106">
        <f>IF(A3106="","",SUMIFS(BallByBall!$I$2:$I$501,BallByBall!$B$2:$B$501,A3106,BallByBall!$F$2:$F$501,B3106))</f>
        <v>0</v>
      </c>
      <c r="H3106">
        <f>IF(A3106="","",COUNTIFS(BallByBall!$B$2:$B$501,A3106,BallByBall!$F$2:$F$501,B3106,BallByBall!$Q$2:$Q$501,1))</f>
        <v>0</v>
      </c>
      <c r="I3106">
        <f>IF(A3106="","",COUNTIFS(BallByBall!$B$2:$B$501,A3106,BallByBall!$F$2:$F$501,B3106,BallByBall!$R$2:$R$501,1))</f>
        <v>0</v>
      </c>
      <c r="J3106">
        <f>IF(A3106="","",SUMIFS(BallByBall!$T$2:$T$501,BallByBall!$B$2:$B$501,A3106,BallByBall!$H$2:$H$501,B3106))</f>
        <v>0</v>
      </c>
      <c r="K3106">
        <f>IF(A3106="","",SUMIFS(BallByBall!$U$2:$U$501,BallByBall!$B$2:$B$501,A3106,BallByBall!$P$2:$P$501,B3106))</f>
        <v>0</v>
      </c>
      <c r="L3106">
        <f>IF(A3106="","",SUMIFS(BallByBall!$V$2:$V$501,BallByBall!$B$2:$B$501,A3106,BallByBall!$P$2:$P$501,B3106))</f>
        <v>0</v>
      </c>
      <c r="M3106">
        <f>IF(A3106="","",SUMIFS(BallByBall!$W$2:$W$501,BallByBall!$B$2:$B$501,A3106,BallByBall!$P$2:$P$501,B3106))</f>
        <v>0</v>
      </c>
      <c r="N3106">
        <f>IF(A3106="","",SUMIFS(BallByBall!$X$2:$X$501,BallByBall!$B$2:$B$501,A3106,BallByBall!$P$2:$P$501,B3106))</f>
        <v>0</v>
      </c>
      <c r="O3106">
        <f>IF(A3106="","",SUMIFS(OverSummary!$G$2:$G$101,OverSummary!$A$2:$A$101,A3106,OverSummary!$D$2:$D$101,B3106))</f>
        <v>0</v>
      </c>
      <c r="P3106">
        <f>IF(A3106="","",G3106*Rules!$B$13+H3106*Rules!$B$14+I3106*Rules!$B$15)</f>
        <v>0</v>
      </c>
      <c r="Q3106">
        <f>IF(A3106="","",IF(G3106&gt;=100,Rules!$B$18,IF(G3106&gt;=50,Rules!$B$17,IF(G3106&gt;=30,Rules!$B$16,0)))+IF(AND(F3106=1,D3106&lt;&gt;"BWL",G3106=0),Rules!$B$27,0))</f>
        <v>0</v>
      </c>
      <c r="R3106">
        <f>IF(A3106="","",J3106*Rules!$B$19+O3106*Rules!$B$22)</f>
        <v>0</v>
      </c>
      <c r="S3106">
        <f>IF(A3106="","",IF(J3106&gt;=4,Rules!$B$21,IF(J3106&gt;=3,Rules!$B$20,0)))</f>
        <v>0</v>
      </c>
      <c r="T3106">
        <f>IF(A3106="","",K3106*Rules!$B$23+L3106*Rules!$B$24+M3106*Rules!$B$25+N3106*Rules!$B$26)</f>
        <v>0</v>
      </c>
      <c r="U3106">
        <f t="shared" si="48"/>
        <v>0</v>
      </c>
    </row>
    <row r="3107" spans="1:21" x14ac:dyDescent="0.2">
      <c r="A3107" t="str">
        <f>MatchSquad!A3107</f>
        <v>M063</v>
      </c>
      <c r="B3107" t="str">
        <f>MatchSquad!B3107</f>
        <v>P006</v>
      </c>
      <c r="C3107" t="str">
        <f>MatchSquad!C3107</f>
        <v>Kartik Sharma</v>
      </c>
      <c r="D3107" t="str">
        <f>MatchSquad!D3107</f>
        <v>WK</v>
      </c>
      <c r="E3107" t="str">
        <f>MatchSquad!E3107</f>
        <v>CSK</v>
      </c>
      <c r="F3107">
        <f>MatchSquad!G3107</f>
        <v>0</v>
      </c>
      <c r="G3107">
        <f>IF(A3107="","",SUMIFS(BallByBall!$I$2:$I$501,BallByBall!$B$2:$B$501,A3107,BallByBall!$F$2:$F$501,B3107))</f>
        <v>0</v>
      </c>
      <c r="H3107">
        <f>IF(A3107="","",COUNTIFS(BallByBall!$B$2:$B$501,A3107,BallByBall!$F$2:$F$501,B3107,BallByBall!$Q$2:$Q$501,1))</f>
        <v>0</v>
      </c>
      <c r="I3107">
        <f>IF(A3107="","",COUNTIFS(BallByBall!$B$2:$B$501,A3107,BallByBall!$F$2:$F$501,B3107,BallByBall!$R$2:$R$501,1))</f>
        <v>0</v>
      </c>
      <c r="J3107">
        <f>IF(A3107="","",SUMIFS(BallByBall!$T$2:$T$501,BallByBall!$B$2:$B$501,A3107,BallByBall!$H$2:$H$501,B3107))</f>
        <v>0</v>
      </c>
      <c r="K3107">
        <f>IF(A3107="","",SUMIFS(BallByBall!$U$2:$U$501,BallByBall!$B$2:$B$501,A3107,BallByBall!$P$2:$P$501,B3107))</f>
        <v>0</v>
      </c>
      <c r="L3107">
        <f>IF(A3107="","",SUMIFS(BallByBall!$V$2:$V$501,BallByBall!$B$2:$B$501,A3107,BallByBall!$P$2:$P$501,B3107))</f>
        <v>0</v>
      </c>
      <c r="M3107">
        <f>IF(A3107="","",SUMIFS(BallByBall!$W$2:$W$501,BallByBall!$B$2:$B$501,A3107,BallByBall!$P$2:$P$501,B3107))</f>
        <v>0</v>
      </c>
      <c r="N3107">
        <f>IF(A3107="","",SUMIFS(BallByBall!$X$2:$X$501,BallByBall!$B$2:$B$501,A3107,BallByBall!$P$2:$P$501,B3107))</f>
        <v>0</v>
      </c>
      <c r="O3107">
        <f>IF(A3107="","",SUMIFS(OverSummary!$G$2:$G$101,OverSummary!$A$2:$A$101,A3107,OverSummary!$D$2:$D$101,B3107))</f>
        <v>0</v>
      </c>
      <c r="P3107">
        <f>IF(A3107="","",G3107*Rules!$B$13+H3107*Rules!$B$14+I3107*Rules!$B$15)</f>
        <v>0</v>
      </c>
      <c r="Q3107">
        <f>IF(A3107="","",IF(G3107&gt;=100,Rules!$B$18,IF(G3107&gt;=50,Rules!$B$17,IF(G3107&gt;=30,Rules!$B$16,0)))+IF(AND(F3107=1,D3107&lt;&gt;"BWL",G3107=0),Rules!$B$27,0))</f>
        <v>0</v>
      </c>
      <c r="R3107">
        <f>IF(A3107="","",J3107*Rules!$B$19+O3107*Rules!$B$22)</f>
        <v>0</v>
      </c>
      <c r="S3107">
        <f>IF(A3107="","",IF(J3107&gt;=4,Rules!$B$21,IF(J3107&gt;=3,Rules!$B$20,0)))</f>
        <v>0</v>
      </c>
      <c r="T3107">
        <f>IF(A3107="","",K3107*Rules!$B$23+L3107*Rules!$B$24+M3107*Rules!$B$25+N3107*Rules!$B$26)</f>
        <v>0</v>
      </c>
      <c r="U3107">
        <f t="shared" si="48"/>
        <v>0</v>
      </c>
    </row>
    <row r="3108" spans="1:21" x14ac:dyDescent="0.2">
      <c r="A3108" t="str">
        <f>MatchSquad!A3108</f>
        <v>M063</v>
      </c>
      <c r="B3108" t="str">
        <f>MatchSquad!B3108</f>
        <v>P007</v>
      </c>
      <c r="C3108" t="str">
        <f>MatchSquad!C3108</f>
        <v>Sarfaraz Khan</v>
      </c>
      <c r="D3108" t="str">
        <f>MatchSquad!D3108</f>
        <v>BAT</v>
      </c>
      <c r="E3108" t="str">
        <f>MatchSquad!E3108</f>
        <v>CSK</v>
      </c>
      <c r="F3108">
        <f>MatchSquad!G3108</f>
        <v>0</v>
      </c>
      <c r="G3108">
        <f>IF(A3108="","",SUMIFS(BallByBall!$I$2:$I$501,BallByBall!$B$2:$B$501,A3108,BallByBall!$F$2:$F$501,B3108))</f>
        <v>0</v>
      </c>
      <c r="H3108">
        <f>IF(A3108="","",COUNTIFS(BallByBall!$B$2:$B$501,A3108,BallByBall!$F$2:$F$501,B3108,BallByBall!$Q$2:$Q$501,1))</f>
        <v>0</v>
      </c>
      <c r="I3108">
        <f>IF(A3108="","",COUNTIFS(BallByBall!$B$2:$B$501,A3108,BallByBall!$F$2:$F$501,B3108,BallByBall!$R$2:$R$501,1))</f>
        <v>0</v>
      </c>
      <c r="J3108">
        <f>IF(A3108="","",SUMIFS(BallByBall!$T$2:$T$501,BallByBall!$B$2:$B$501,A3108,BallByBall!$H$2:$H$501,B3108))</f>
        <v>0</v>
      </c>
      <c r="K3108">
        <f>IF(A3108="","",SUMIFS(BallByBall!$U$2:$U$501,BallByBall!$B$2:$B$501,A3108,BallByBall!$P$2:$P$501,B3108))</f>
        <v>0</v>
      </c>
      <c r="L3108">
        <f>IF(A3108="","",SUMIFS(BallByBall!$V$2:$V$501,BallByBall!$B$2:$B$501,A3108,BallByBall!$P$2:$P$501,B3108))</f>
        <v>0</v>
      </c>
      <c r="M3108">
        <f>IF(A3108="","",SUMIFS(BallByBall!$W$2:$W$501,BallByBall!$B$2:$B$501,A3108,BallByBall!$P$2:$P$501,B3108))</f>
        <v>0</v>
      </c>
      <c r="N3108">
        <f>IF(A3108="","",SUMIFS(BallByBall!$X$2:$X$501,BallByBall!$B$2:$B$501,A3108,BallByBall!$P$2:$P$501,B3108))</f>
        <v>0</v>
      </c>
      <c r="O3108">
        <f>IF(A3108="","",SUMIFS(OverSummary!$G$2:$G$101,OverSummary!$A$2:$A$101,A3108,OverSummary!$D$2:$D$101,B3108))</f>
        <v>0</v>
      </c>
      <c r="P3108">
        <f>IF(A3108="","",G3108*Rules!$B$13+H3108*Rules!$B$14+I3108*Rules!$B$15)</f>
        <v>0</v>
      </c>
      <c r="Q3108">
        <f>IF(A3108="","",IF(G3108&gt;=100,Rules!$B$18,IF(G3108&gt;=50,Rules!$B$17,IF(G3108&gt;=30,Rules!$B$16,0)))+IF(AND(F3108=1,D3108&lt;&gt;"BWL",G3108=0),Rules!$B$27,0))</f>
        <v>0</v>
      </c>
      <c r="R3108">
        <f>IF(A3108="","",J3108*Rules!$B$19+O3108*Rules!$B$22)</f>
        <v>0</v>
      </c>
      <c r="S3108">
        <f>IF(A3108="","",IF(J3108&gt;=4,Rules!$B$21,IF(J3108&gt;=3,Rules!$B$20,0)))</f>
        <v>0</v>
      </c>
      <c r="T3108">
        <f>IF(A3108="","",K3108*Rules!$B$23+L3108*Rules!$B$24+M3108*Rules!$B$25+N3108*Rules!$B$26)</f>
        <v>0</v>
      </c>
      <c r="U3108">
        <f t="shared" si="48"/>
        <v>0</v>
      </c>
    </row>
    <row r="3109" spans="1:21" x14ac:dyDescent="0.2">
      <c r="A3109" t="str">
        <f>MatchSquad!A3109</f>
        <v>M063</v>
      </c>
      <c r="B3109" t="str">
        <f>MatchSquad!B3109</f>
        <v>P008</v>
      </c>
      <c r="C3109" t="str">
        <f>MatchSquad!C3109</f>
        <v>Urvil Patel</v>
      </c>
      <c r="D3109" t="str">
        <f>MatchSquad!D3109</f>
        <v>WK</v>
      </c>
      <c r="E3109" t="str">
        <f>MatchSquad!E3109</f>
        <v>CSK</v>
      </c>
      <c r="F3109">
        <f>MatchSquad!G3109</f>
        <v>0</v>
      </c>
      <c r="G3109">
        <f>IF(A3109="","",SUMIFS(BallByBall!$I$2:$I$501,BallByBall!$B$2:$B$501,A3109,BallByBall!$F$2:$F$501,B3109))</f>
        <v>0</v>
      </c>
      <c r="H3109">
        <f>IF(A3109="","",COUNTIFS(BallByBall!$B$2:$B$501,A3109,BallByBall!$F$2:$F$501,B3109,BallByBall!$Q$2:$Q$501,1))</f>
        <v>0</v>
      </c>
      <c r="I3109">
        <f>IF(A3109="","",COUNTIFS(BallByBall!$B$2:$B$501,A3109,BallByBall!$F$2:$F$501,B3109,BallByBall!$R$2:$R$501,1))</f>
        <v>0</v>
      </c>
      <c r="J3109">
        <f>IF(A3109="","",SUMIFS(BallByBall!$T$2:$T$501,BallByBall!$B$2:$B$501,A3109,BallByBall!$H$2:$H$501,B3109))</f>
        <v>0</v>
      </c>
      <c r="K3109">
        <f>IF(A3109="","",SUMIFS(BallByBall!$U$2:$U$501,BallByBall!$B$2:$B$501,A3109,BallByBall!$P$2:$P$501,B3109))</f>
        <v>0</v>
      </c>
      <c r="L3109">
        <f>IF(A3109="","",SUMIFS(BallByBall!$V$2:$V$501,BallByBall!$B$2:$B$501,A3109,BallByBall!$P$2:$P$501,B3109))</f>
        <v>0</v>
      </c>
      <c r="M3109">
        <f>IF(A3109="","",SUMIFS(BallByBall!$W$2:$W$501,BallByBall!$B$2:$B$501,A3109,BallByBall!$P$2:$P$501,B3109))</f>
        <v>0</v>
      </c>
      <c r="N3109">
        <f>IF(A3109="","",SUMIFS(BallByBall!$X$2:$X$501,BallByBall!$B$2:$B$501,A3109,BallByBall!$P$2:$P$501,B3109))</f>
        <v>0</v>
      </c>
      <c r="O3109">
        <f>IF(A3109="","",SUMIFS(OverSummary!$G$2:$G$101,OverSummary!$A$2:$A$101,A3109,OverSummary!$D$2:$D$101,B3109))</f>
        <v>0</v>
      </c>
      <c r="P3109">
        <f>IF(A3109="","",G3109*Rules!$B$13+H3109*Rules!$B$14+I3109*Rules!$B$15)</f>
        <v>0</v>
      </c>
      <c r="Q3109">
        <f>IF(A3109="","",IF(G3109&gt;=100,Rules!$B$18,IF(G3109&gt;=50,Rules!$B$17,IF(G3109&gt;=30,Rules!$B$16,0)))+IF(AND(F3109=1,D3109&lt;&gt;"BWL",G3109=0),Rules!$B$27,0))</f>
        <v>0</v>
      </c>
      <c r="R3109">
        <f>IF(A3109="","",J3109*Rules!$B$19+O3109*Rules!$B$22)</f>
        <v>0</v>
      </c>
      <c r="S3109">
        <f>IF(A3109="","",IF(J3109&gt;=4,Rules!$B$21,IF(J3109&gt;=3,Rules!$B$20,0)))</f>
        <v>0</v>
      </c>
      <c r="T3109">
        <f>IF(A3109="","",K3109*Rules!$B$23+L3109*Rules!$B$24+M3109*Rules!$B$25+N3109*Rules!$B$26)</f>
        <v>0</v>
      </c>
      <c r="U3109">
        <f t="shared" si="48"/>
        <v>0</v>
      </c>
    </row>
    <row r="3110" spans="1:21" x14ac:dyDescent="0.2">
      <c r="A3110" t="str">
        <f>MatchSquad!A3110</f>
        <v>M063</v>
      </c>
      <c r="B3110" t="str">
        <f>MatchSquad!B3110</f>
        <v>P009</v>
      </c>
      <c r="C3110" t="str">
        <f>MatchSquad!C3110</f>
        <v>Jamie Overton</v>
      </c>
      <c r="D3110" t="str">
        <f>MatchSquad!D3110</f>
        <v>AR</v>
      </c>
      <c r="E3110" t="str">
        <f>MatchSquad!E3110</f>
        <v>CSK</v>
      </c>
      <c r="F3110">
        <f>MatchSquad!G3110</f>
        <v>0</v>
      </c>
      <c r="G3110">
        <f>IF(A3110="","",SUMIFS(BallByBall!$I$2:$I$501,BallByBall!$B$2:$B$501,A3110,BallByBall!$F$2:$F$501,B3110))</f>
        <v>0</v>
      </c>
      <c r="H3110">
        <f>IF(A3110="","",COUNTIFS(BallByBall!$B$2:$B$501,A3110,BallByBall!$F$2:$F$501,B3110,BallByBall!$Q$2:$Q$501,1))</f>
        <v>0</v>
      </c>
      <c r="I3110">
        <f>IF(A3110="","",COUNTIFS(BallByBall!$B$2:$B$501,A3110,BallByBall!$F$2:$F$501,B3110,BallByBall!$R$2:$R$501,1))</f>
        <v>0</v>
      </c>
      <c r="J3110">
        <f>IF(A3110="","",SUMIFS(BallByBall!$T$2:$T$501,BallByBall!$B$2:$B$501,A3110,BallByBall!$H$2:$H$501,B3110))</f>
        <v>0</v>
      </c>
      <c r="K3110">
        <f>IF(A3110="","",SUMIFS(BallByBall!$U$2:$U$501,BallByBall!$B$2:$B$501,A3110,BallByBall!$P$2:$P$501,B3110))</f>
        <v>0</v>
      </c>
      <c r="L3110">
        <f>IF(A3110="","",SUMIFS(BallByBall!$V$2:$V$501,BallByBall!$B$2:$B$501,A3110,BallByBall!$P$2:$P$501,B3110))</f>
        <v>0</v>
      </c>
      <c r="M3110">
        <f>IF(A3110="","",SUMIFS(BallByBall!$W$2:$W$501,BallByBall!$B$2:$B$501,A3110,BallByBall!$P$2:$P$501,B3110))</f>
        <v>0</v>
      </c>
      <c r="N3110">
        <f>IF(A3110="","",SUMIFS(BallByBall!$X$2:$X$501,BallByBall!$B$2:$B$501,A3110,BallByBall!$P$2:$P$501,B3110))</f>
        <v>0</v>
      </c>
      <c r="O3110">
        <f>IF(A3110="","",SUMIFS(OverSummary!$G$2:$G$101,OverSummary!$A$2:$A$101,A3110,OverSummary!$D$2:$D$101,B3110))</f>
        <v>0</v>
      </c>
      <c r="P3110">
        <f>IF(A3110="","",G3110*Rules!$B$13+H3110*Rules!$B$14+I3110*Rules!$B$15)</f>
        <v>0</v>
      </c>
      <c r="Q3110">
        <f>IF(A3110="","",IF(G3110&gt;=100,Rules!$B$18,IF(G3110&gt;=50,Rules!$B$17,IF(G3110&gt;=30,Rules!$B$16,0)))+IF(AND(F3110=1,D3110&lt;&gt;"BWL",G3110=0),Rules!$B$27,0))</f>
        <v>0</v>
      </c>
      <c r="R3110">
        <f>IF(A3110="","",J3110*Rules!$B$19+O3110*Rules!$B$22)</f>
        <v>0</v>
      </c>
      <c r="S3110">
        <f>IF(A3110="","",IF(J3110&gt;=4,Rules!$B$21,IF(J3110&gt;=3,Rules!$B$20,0)))</f>
        <v>0</v>
      </c>
      <c r="T3110">
        <f>IF(A3110="","",K3110*Rules!$B$23+L3110*Rules!$B$24+M3110*Rules!$B$25+N3110*Rules!$B$26)</f>
        <v>0</v>
      </c>
      <c r="U3110">
        <f t="shared" si="48"/>
        <v>0</v>
      </c>
    </row>
    <row r="3111" spans="1:21" x14ac:dyDescent="0.2">
      <c r="A3111" t="str">
        <f>MatchSquad!A3111</f>
        <v>M063</v>
      </c>
      <c r="B3111" t="str">
        <f>MatchSquad!B3111</f>
        <v>P010</v>
      </c>
      <c r="C3111" t="str">
        <f>MatchSquad!C3111</f>
        <v>Ramakrishna Ghosh</v>
      </c>
      <c r="D3111" t="str">
        <f>MatchSquad!D3111</f>
        <v>AR</v>
      </c>
      <c r="E3111" t="str">
        <f>MatchSquad!E3111</f>
        <v>CSK</v>
      </c>
      <c r="F3111">
        <f>MatchSquad!G3111</f>
        <v>0</v>
      </c>
      <c r="G3111">
        <f>IF(A3111="","",SUMIFS(BallByBall!$I$2:$I$501,BallByBall!$B$2:$B$501,A3111,BallByBall!$F$2:$F$501,B3111))</f>
        <v>0</v>
      </c>
      <c r="H3111">
        <f>IF(A3111="","",COUNTIFS(BallByBall!$B$2:$B$501,A3111,BallByBall!$F$2:$F$501,B3111,BallByBall!$Q$2:$Q$501,1))</f>
        <v>0</v>
      </c>
      <c r="I3111">
        <f>IF(A3111="","",COUNTIFS(BallByBall!$B$2:$B$501,A3111,BallByBall!$F$2:$F$501,B3111,BallByBall!$R$2:$R$501,1))</f>
        <v>0</v>
      </c>
      <c r="J3111">
        <f>IF(A3111="","",SUMIFS(BallByBall!$T$2:$T$501,BallByBall!$B$2:$B$501,A3111,BallByBall!$H$2:$H$501,B3111))</f>
        <v>0</v>
      </c>
      <c r="K3111">
        <f>IF(A3111="","",SUMIFS(BallByBall!$U$2:$U$501,BallByBall!$B$2:$B$501,A3111,BallByBall!$P$2:$P$501,B3111))</f>
        <v>0</v>
      </c>
      <c r="L3111">
        <f>IF(A3111="","",SUMIFS(BallByBall!$V$2:$V$501,BallByBall!$B$2:$B$501,A3111,BallByBall!$P$2:$P$501,B3111))</f>
        <v>0</v>
      </c>
      <c r="M3111">
        <f>IF(A3111="","",SUMIFS(BallByBall!$W$2:$W$501,BallByBall!$B$2:$B$501,A3111,BallByBall!$P$2:$P$501,B3111))</f>
        <v>0</v>
      </c>
      <c r="N3111">
        <f>IF(A3111="","",SUMIFS(BallByBall!$X$2:$X$501,BallByBall!$B$2:$B$501,A3111,BallByBall!$P$2:$P$501,B3111))</f>
        <v>0</v>
      </c>
      <c r="O3111">
        <f>IF(A3111="","",SUMIFS(OverSummary!$G$2:$G$101,OverSummary!$A$2:$A$101,A3111,OverSummary!$D$2:$D$101,B3111))</f>
        <v>0</v>
      </c>
      <c r="P3111">
        <f>IF(A3111="","",G3111*Rules!$B$13+H3111*Rules!$B$14+I3111*Rules!$B$15)</f>
        <v>0</v>
      </c>
      <c r="Q3111">
        <f>IF(A3111="","",IF(G3111&gt;=100,Rules!$B$18,IF(G3111&gt;=50,Rules!$B$17,IF(G3111&gt;=30,Rules!$B$16,0)))+IF(AND(F3111=1,D3111&lt;&gt;"BWL",G3111=0),Rules!$B$27,0))</f>
        <v>0</v>
      </c>
      <c r="R3111">
        <f>IF(A3111="","",J3111*Rules!$B$19+O3111*Rules!$B$22)</f>
        <v>0</v>
      </c>
      <c r="S3111">
        <f>IF(A3111="","",IF(J3111&gt;=4,Rules!$B$21,IF(J3111&gt;=3,Rules!$B$20,0)))</f>
        <v>0</v>
      </c>
      <c r="T3111">
        <f>IF(A3111="","",K3111*Rules!$B$23+L3111*Rules!$B$24+M3111*Rules!$B$25+N3111*Rules!$B$26)</f>
        <v>0</v>
      </c>
      <c r="U3111">
        <f t="shared" si="48"/>
        <v>0</v>
      </c>
    </row>
    <row r="3112" spans="1:21" x14ac:dyDescent="0.2">
      <c r="A3112" t="str">
        <f>MatchSquad!A3112</f>
        <v>M063</v>
      </c>
      <c r="B3112" t="str">
        <f>MatchSquad!B3112</f>
        <v>P011</v>
      </c>
      <c r="C3112" t="str">
        <f>MatchSquad!C3112</f>
        <v>Prashant Veer</v>
      </c>
      <c r="D3112" t="str">
        <f>MatchSquad!D3112</f>
        <v>AR</v>
      </c>
      <c r="E3112" t="str">
        <f>MatchSquad!E3112</f>
        <v>CSK</v>
      </c>
      <c r="F3112">
        <f>MatchSquad!G3112</f>
        <v>0</v>
      </c>
      <c r="G3112">
        <f>IF(A3112="","",SUMIFS(BallByBall!$I$2:$I$501,BallByBall!$B$2:$B$501,A3112,BallByBall!$F$2:$F$501,B3112))</f>
        <v>0</v>
      </c>
      <c r="H3112">
        <f>IF(A3112="","",COUNTIFS(BallByBall!$B$2:$B$501,A3112,BallByBall!$F$2:$F$501,B3112,BallByBall!$Q$2:$Q$501,1))</f>
        <v>0</v>
      </c>
      <c r="I3112">
        <f>IF(A3112="","",COUNTIFS(BallByBall!$B$2:$B$501,A3112,BallByBall!$F$2:$F$501,B3112,BallByBall!$R$2:$R$501,1))</f>
        <v>0</v>
      </c>
      <c r="J3112">
        <f>IF(A3112="","",SUMIFS(BallByBall!$T$2:$T$501,BallByBall!$B$2:$B$501,A3112,BallByBall!$H$2:$H$501,B3112))</f>
        <v>0</v>
      </c>
      <c r="K3112">
        <f>IF(A3112="","",SUMIFS(BallByBall!$U$2:$U$501,BallByBall!$B$2:$B$501,A3112,BallByBall!$P$2:$P$501,B3112))</f>
        <v>0</v>
      </c>
      <c r="L3112">
        <f>IF(A3112="","",SUMIFS(BallByBall!$V$2:$V$501,BallByBall!$B$2:$B$501,A3112,BallByBall!$P$2:$P$501,B3112))</f>
        <v>0</v>
      </c>
      <c r="M3112">
        <f>IF(A3112="","",SUMIFS(BallByBall!$W$2:$W$501,BallByBall!$B$2:$B$501,A3112,BallByBall!$P$2:$P$501,B3112))</f>
        <v>0</v>
      </c>
      <c r="N3112">
        <f>IF(A3112="","",SUMIFS(BallByBall!$X$2:$X$501,BallByBall!$B$2:$B$501,A3112,BallByBall!$P$2:$P$501,B3112))</f>
        <v>0</v>
      </c>
      <c r="O3112">
        <f>IF(A3112="","",SUMIFS(OverSummary!$G$2:$G$101,OverSummary!$A$2:$A$101,A3112,OverSummary!$D$2:$D$101,B3112))</f>
        <v>0</v>
      </c>
      <c r="P3112">
        <f>IF(A3112="","",G3112*Rules!$B$13+H3112*Rules!$B$14+I3112*Rules!$B$15)</f>
        <v>0</v>
      </c>
      <c r="Q3112">
        <f>IF(A3112="","",IF(G3112&gt;=100,Rules!$B$18,IF(G3112&gt;=50,Rules!$B$17,IF(G3112&gt;=30,Rules!$B$16,0)))+IF(AND(F3112=1,D3112&lt;&gt;"BWL",G3112=0),Rules!$B$27,0))</f>
        <v>0</v>
      </c>
      <c r="R3112">
        <f>IF(A3112="","",J3112*Rules!$B$19+O3112*Rules!$B$22)</f>
        <v>0</v>
      </c>
      <c r="S3112">
        <f>IF(A3112="","",IF(J3112&gt;=4,Rules!$B$21,IF(J3112&gt;=3,Rules!$B$20,0)))</f>
        <v>0</v>
      </c>
      <c r="T3112">
        <f>IF(A3112="","",K3112*Rules!$B$23+L3112*Rules!$B$24+M3112*Rules!$B$25+N3112*Rules!$B$26)</f>
        <v>0</v>
      </c>
      <c r="U3112">
        <f t="shared" si="48"/>
        <v>0</v>
      </c>
    </row>
    <row r="3113" spans="1:21" x14ac:dyDescent="0.2">
      <c r="A3113" t="str">
        <f>MatchSquad!A3113</f>
        <v>M063</v>
      </c>
      <c r="B3113" t="str">
        <f>MatchSquad!B3113</f>
        <v>P012</v>
      </c>
      <c r="C3113" t="str">
        <f>MatchSquad!C3113</f>
        <v>Matthew William Short</v>
      </c>
      <c r="D3113" t="str">
        <f>MatchSquad!D3113</f>
        <v>AR</v>
      </c>
      <c r="E3113" t="str">
        <f>MatchSquad!E3113</f>
        <v>CSK</v>
      </c>
      <c r="F3113">
        <f>MatchSquad!G3113</f>
        <v>0</v>
      </c>
      <c r="G3113">
        <f>IF(A3113="","",SUMIFS(BallByBall!$I$2:$I$501,BallByBall!$B$2:$B$501,A3113,BallByBall!$F$2:$F$501,B3113))</f>
        <v>0</v>
      </c>
      <c r="H3113">
        <f>IF(A3113="","",COUNTIFS(BallByBall!$B$2:$B$501,A3113,BallByBall!$F$2:$F$501,B3113,BallByBall!$Q$2:$Q$501,1))</f>
        <v>0</v>
      </c>
      <c r="I3113">
        <f>IF(A3113="","",COUNTIFS(BallByBall!$B$2:$B$501,A3113,BallByBall!$F$2:$F$501,B3113,BallByBall!$R$2:$R$501,1))</f>
        <v>0</v>
      </c>
      <c r="J3113">
        <f>IF(A3113="","",SUMIFS(BallByBall!$T$2:$T$501,BallByBall!$B$2:$B$501,A3113,BallByBall!$H$2:$H$501,B3113))</f>
        <v>0</v>
      </c>
      <c r="K3113">
        <f>IF(A3113="","",SUMIFS(BallByBall!$U$2:$U$501,BallByBall!$B$2:$B$501,A3113,BallByBall!$P$2:$P$501,B3113))</f>
        <v>0</v>
      </c>
      <c r="L3113">
        <f>IF(A3113="","",SUMIFS(BallByBall!$V$2:$V$501,BallByBall!$B$2:$B$501,A3113,BallByBall!$P$2:$P$501,B3113))</f>
        <v>0</v>
      </c>
      <c r="M3113">
        <f>IF(A3113="","",SUMIFS(BallByBall!$W$2:$W$501,BallByBall!$B$2:$B$501,A3113,BallByBall!$P$2:$P$501,B3113))</f>
        <v>0</v>
      </c>
      <c r="N3113">
        <f>IF(A3113="","",SUMIFS(BallByBall!$X$2:$X$501,BallByBall!$B$2:$B$501,A3113,BallByBall!$P$2:$P$501,B3113))</f>
        <v>0</v>
      </c>
      <c r="O3113">
        <f>IF(A3113="","",SUMIFS(OverSummary!$G$2:$G$101,OverSummary!$A$2:$A$101,A3113,OverSummary!$D$2:$D$101,B3113))</f>
        <v>0</v>
      </c>
      <c r="P3113">
        <f>IF(A3113="","",G3113*Rules!$B$13+H3113*Rules!$B$14+I3113*Rules!$B$15)</f>
        <v>0</v>
      </c>
      <c r="Q3113">
        <f>IF(A3113="","",IF(G3113&gt;=100,Rules!$B$18,IF(G3113&gt;=50,Rules!$B$17,IF(G3113&gt;=30,Rules!$B$16,0)))+IF(AND(F3113=1,D3113&lt;&gt;"BWL",G3113=0),Rules!$B$27,0))</f>
        <v>0</v>
      </c>
      <c r="R3113">
        <f>IF(A3113="","",J3113*Rules!$B$19+O3113*Rules!$B$22)</f>
        <v>0</v>
      </c>
      <c r="S3113">
        <f>IF(A3113="","",IF(J3113&gt;=4,Rules!$B$21,IF(J3113&gt;=3,Rules!$B$20,0)))</f>
        <v>0</v>
      </c>
      <c r="T3113">
        <f>IF(A3113="","",K3113*Rules!$B$23+L3113*Rules!$B$24+M3113*Rules!$B$25+N3113*Rules!$B$26)</f>
        <v>0</v>
      </c>
      <c r="U3113">
        <f t="shared" si="48"/>
        <v>0</v>
      </c>
    </row>
    <row r="3114" spans="1:21" x14ac:dyDescent="0.2">
      <c r="A3114" t="str">
        <f>MatchSquad!A3114</f>
        <v>M063</v>
      </c>
      <c r="B3114" t="str">
        <f>MatchSquad!B3114</f>
        <v>P013</v>
      </c>
      <c r="C3114" t="str">
        <f>MatchSquad!C3114</f>
        <v>Aman Khan</v>
      </c>
      <c r="D3114" t="str">
        <f>MatchSquad!D3114</f>
        <v>AR</v>
      </c>
      <c r="E3114" t="str">
        <f>MatchSquad!E3114</f>
        <v>CSK</v>
      </c>
      <c r="F3114">
        <f>MatchSquad!G3114</f>
        <v>0</v>
      </c>
      <c r="G3114">
        <f>IF(A3114="","",SUMIFS(BallByBall!$I$2:$I$501,BallByBall!$B$2:$B$501,A3114,BallByBall!$F$2:$F$501,B3114))</f>
        <v>0</v>
      </c>
      <c r="H3114">
        <f>IF(A3114="","",COUNTIFS(BallByBall!$B$2:$B$501,A3114,BallByBall!$F$2:$F$501,B3114,BallByBall!$Q$2:$Q$501,1))</f>
        <v>0</v>
      </c>
      <c r="I3114">
        <f>IF(A3114="","",COUNTIFS(BallByBall!$B$2:$B$501,A3114,BallByBall!$F$2:$F$501,B3114,BallByBall!$R$2:$R$501,1))</f>
        <v>0</v>
      </c>
      <c r="J3114">
        <f>IF(A3114="","",SUMIFS(BallByBall!$T$2:$T$501,BallByBall!$B$2:$B$501,A3114,BallByBall!$H$2:$H$501,B3114))</f>
        <v>0</v>
      </c>
      <c r="K3114">
        <f>IF(A3114="","",SUMIFS(BallByBall!$U$2:$U$501,BallByBall!$B$2:$B$501,A3114,BallByBall!$P$2:$P$501,B3114))</f>
        <v>0</v>
      </c>
      <c r="L3114">
        <f>IF(A3114="","",SUMIFS(BallByBall!$V$2:$V$501,BallByBall!$B$2:$B$501,A3114,BallByBall!$P$2:$P$501,B3114))</f>
        <v>0</v>
      </c>
      <c r="M3114">
        <f>IF(A3114="","",SUMIFS(BallByBall!$W$2:$W$501,BallByBall!$B$2:$B$501,A3114,BallByBall!$P$2:$P$501,B3114))</f>
        <v>0</v>
      </c>
      <c r="N3114">
        <f>IF(A3114="","",SUMIFS(BallByBall!$X$2:$X$501,BallByBall!$B$2:$B$501,A3114,BallByBall!$P$2:$P$501,B3114))</f>
        <v>0</v>
      </c>
      <c r="O3114">
        <f>IF(A3114="","",SUMIFS(OverSummary!$G$2:$G$101,OverSummary!$A$2:$A$101,A3114,OverSummary!$D$2:$D$101,B3114))</f>
        <v>0</v>
      </c>
      <c r="P3114">
        <f>IF(A3114="","",G3114*Rules!$B$13+H3114*Rules!$B$14+I3114*Rules!$B$15)</f>
        <v>0</v>
      </c>
      <c r="Q3114">
        <f>IF(A3114="","",IF(G3114&gt;=100,Rules!$B$18,IF(G3114&gt;=50,Rules!$B$17,IF(G3114&gt;=30,Rules!$B$16,0)))+IF(AND(F3114=1,D3114&lt;&gt;"BWL",G3114=0),Rules!$B$27,0))</f>
        <v>0</v>
      </c>
      <c r="R3114">
        <f>IF(A3114="","",J3114*Rules!$B$19+O3114*Rules!$B$22)</f>
        <v>0</v>
      </c>
      <c r="S3114">
        <f>IF(A3114="","",IF(J3114&gt;=4,Rules!$B$21,IF(J3114&gt;=3,Rules!$B$20,0)))</f>
        <v>0</v>
      </c>
      <c r="T3114">
        <f>IF(A3114="","",K3114*Rules!$B$23+L3114*Rules!$B$24+M3114*Rules!$B$25+N3114*Rules!$B$26)</f>
        <v>0</v>
      </c>
      <c r="U3114">
        <f t="shared" si="48"/>
        <v>0</v>
      </c>
    </row>
    <row r="3115" spans="1:21" x14ac:dyDescent="0.2">
      <c r="A3115" t="str">
        <f>MatchSquad!A3115</f>
        <v>M063</v>
      </c>
      <c r="B3115" t="str">
        <f>MatchSquad!B3115</f>
        <v>P014</v>
      </c>
      <c r="C3115" t="str">
        <f>MatchSquad!C3115</f>
        <v>Zak Foulkes</v>
      </c>
      <c r="D3115" t="str">
        <f>MatchSquad!D3115</f>
        <v>AR</v>
      </c>
      <c r="E3115" t="str">
        <f>MatchSquad!E3115</f>
        <v>CSK</v>
      </c>
      <c r="F3115">
        <f>MatchSquad!G3115</f>
        <v>0</v>
      </c>
      <c r="G3115">
        <f>IF(A3115="","",SUMIFS(BallByBall!$I$2:$I$501,BallByBall!$B$2:$B$501,A3115,BallByBall!$F$2:$F$501,B3115))</f>
        <v>0</v>
      </c>
      <c r="H3115">
        <f>IF(A3115="","",COUNTIFS(BallByBall!$B$2:$B$501,A3115,BallByBall!$F$2:$F$501,B3115,BallByBall!$Q$2:$Q$501,1))</f>
        <v>0</v>
      </c>
      <c r="I3115">
        <f>IF(A3115="","",COUNTIFS(BallByBall!$B$2:$B$501,A3115,BallByBall!$F$2:$F$501,B3115,BallByBall!$R$2:$R$501,1))</f>
        <v>0</v>
      </c>
      <c r="J3115">
        <f>IF(A3115="","",SUMIFS(BallByBall!$T$2:$T$501,BallByBall!$B$2:$B$501,A3115,BallByBall!$H$2:$H$501,B3115))</f>
        <v>0</v>
      </c>
      <c r="K3115">
        <f>IF(A3115="","",SUMIFS(BallByBall!$U$2:$U$501,BallByBall!$B$2:$B$501,A3115,BallByBall!$P$2:$P$501,B3115))</f>
        <v>0</v>
      </c>
      <c r="L3115">
        <f>IF(A3115="","",SUMIFS(BallByBall!$V$2:$V$501,BallByBall!$B$2:$B$501,A3115,BallByBall!$P$2:$P$501,B3115))</f>
        <v>0</v>
      </c>
      <c r="M3115">
        <f>IF(A3115="","",SUMIFS(BallByBall!$W$2:$W$501,BallByBall!$B$2:$B$501,A3115,BallByBall!$P$2:$P$501,B3115))</f>
        <v>0</v>
      </c>
      <c r="N3115">
        <f>IF(A3115="","",SUMIFS(BallByBall!$X$2:$X$501,BallByBall!$B$2:$B$501,A3115,BallByBall!$P$2:$P$501,B3115))</f>
        <v>0</v>
      </c>
      <c r="O3115">
        <f>IF(A3115="","",SUMIFS(OverSummary!$G$2:$G$101,OverSummary!$A$2:$A$101,A3115,OverSummary!$D$2:$D$101,B3115))</f>
        <v>0</v>
      </c>
      <c r="P3115">
        <f>IF(A3115="","",G3115*Rules!$B$13+H3115*Rules!$B$14+I3115*Rules!$B$15)</f>
        <v>0</v>
      </c>
      <c r="Q3115">
        <f>IF(A3115="","",IF(G3115&gt;=100,Rules!$B$18,IF(G3115&gt;=50,Rules!$B$17,IF(G3115&gt;=30,Rules!$B$16,0)))+IF(AND(F3115=1,D3115&lt;&gt;"BWL",G3115=0),Rules!$B$27,0))</f>
        <v>0</v>
      </c>
      <c r="R3115">
        <f>IF(A3115="","",J3115*Rules!$B$19+O3115*Rules!$B$22)</f>
        <v>0</v>
      </c>
      <c r="S3115">
        <f>IF(A3115="","",IF(J3115&gt;=4,Rules!$B$21,IF(J3115&gt;=3,Rules!$B$20,0)))</f>
        <v>0</v>
      </c>
      <c r="T3115">
        <f>IF(A3115="","",K3115*Rules!$B$23+L3115*Rules!$B$24+M3115*Rules!$B$25+N3115*Rules!$B$26)</f>
        <v>0</v>
      </c>
      <c r="U3115">
        <f t="shared" si="48"/>
        <v>0</v>
      </c>
    </row>
    <row r="3116" spans="1:21" x14ac:dyDescent="0.2">
      <c r="A3116" t="str">
        <f>MatchSquad!A3116</f>
        <v>M063</v>
      </c>
      <c r="B3116" t="str">
        <f>MatchSquad!B3116</f>
        <v>P015</v>
      </c>
      <c r="C3116" t="str">
        <f>MatchSquad!C3116</f>
        <v>Shivam Dube</v>
      </c>
      <c r="D3116" t="str">
        <f>MatchSquad!D3116</f>
        <v>AR</v>
      </c>
      <c r="E3116" t="str">
        <f>MatchSquad!E3116</f>
        <v>CSK</v>
      </c>
      <c r="F3116">
        <f>MatchSquad!G3116</f>
        <v>0</v>
      </c>
      <c r="G3116">
        <f>IF(A3116="","",SUMIFS(BallByBall!$I$2:$I$501,BallByBall!$B$2:$B$501,A3116,BallByBall!$F$2:$F$501,B3116))</f>
        <v>0</v>
      </c>
      <c r="H3116">
        <f>IF(A3116="","",COUNTIFS(BallByBall!$B$2:$B$501,A3116,BallByBall!$F$2:$F$501,B3116,BallByBall!$Q$2:$Q$501,1))</f>
        <v>0</v>
      </c>
      <c r="I3116">
        <f>IF(A3116="","",COUNTIFS(BallByBall!$B$2:$B$501,A3116,BallByBall!$F$2:$F$501,B3116,BallByBall!$R$2:$R$501,1))</f>
        <v>0</v>
      </c>
      <c r="J3116">
        <f>IF(A3116="","",SUMIFS(BallByBall!$T$2:$T$501,BallByBall!$B$2:$B$501,A3116,BallByBall!$H$2:$H$501,B3116))</f>
        <v>0</v>
      </c>
      <c r="K3116">
        <f>IF(A3116="","",SUMIFS(BallByBall!$U$2:$U$501,BallByBall!$B$2:$B$501,A3116,BallByBall!$P$2:$P$501,B3116))</f>
        <v>0</v>
      </c>
      <c r="L3116">
        <f>IF(A3116="","",SUMIFS(BallByBall!$V$2:$V$501,BallByBall!$B$2:$B$501,A3116,BallByBall!$P$2:$P$501,B3116))</f>
        <v>0</v>
      </c>
      <c r="M3116">
        <f>IF(A3116="","",SUMIFS(BallByBall!$W$2:$W$501,BallByBall!$B$2:$B$501,A3116,BallByBall!$P$2:$P$501,B3116))</f>
        <v>0</v>
      </c>
      <c r="N3116">
        <f>IF(A3116="","",SUMIFS(BallByBall!$X$2:$X$501,BallByBall!$B$2:$B$501,A3116,BallByBall!$P$2:$P$501,B3116))</f>
        <v>0</v>
      </c>
      <c r="O3116">
        <f>IF(A3116="","",SUMIFS(OverSummary!$G$2:$G$101,OverSummary!$A$2:$A$101,A3116,OverSummary!$D$2:$D$101,B3116))</f>
        <v>0</v>
      </c>
      <c r="P3116">
        <f>IF(A3116="","",G3116*Rules!$B$13+H3116*Rules!$B$14+I3116*Rules!$B$15)</f>
        <v>0</v>
      </c>
      <c r="Q3116">
        <f>IF(A3116="","",IF(G3116&gt;=100,Rules!$B$18,IF(G3116&gt;=50,Rules!$B$17,IF(G3116&gt;=30,Rules!$B$16,0)))+IF(AND(F3116=1,D3116&lt;&gt;"BWL",G3116=0),Rules!$B$27,0))</f>
        <v>0</v>
      </c>
      <c r="R3116">
        <f>IF(A3116="","",J3116*Rules!$B$19+O3116*Rules!$B$22)</f>
        <v>0</v>
      </c>
      <c r="S3116">
        <f>IF(A3116="","",IF(J3116&gt;=4,Rules!$B$21,IF(J3116&gt;=3,Rules!$B$20,0)))</f>
        <v>0</v>
      </c>
      <c r="T3116">
        <f>IF(A3116="","",K3116*Rules!$B$23+L3116*Rules!$B$24+M3116*Rules!$B$25+N3116*Rules!$B$26)</f>
        <v>0</v>
      </c>
      <c r="U3116">
        <f t="shared" si="48"/>
        <v>0</v>
      </c>
    </row>
    <row r="3117" spans="1:21" x14ac:dyDescent="0.2">
      <c r="A3117" t="str">
        <f>MatchSquad!A3117</f>
        <v>M063</v>
      </c>
      <c r="B3117" t="str">
        <f>MatchSquad!B3117</f>
        <v>P016</v>
      </c>
      <c r="C3117" t="str">
        <f>MatchSquad!C3117</f>
        <v>Khaleel Ahmed</v>
      </c>
      <c r="D3117" t="str">
        <f>MatchSquad!D3117</f>
        <v>BWL</v>
      </c>
      <c r="E3117" t="str">
        <f>MatchSquad!E3117</f>
        <v>CSK</v>
      </c>
      <c r="F3117">
        <f>MatchSquad!G3117</f>
        <v>0</v>
      </c>
      <c r="G3117">
        <f>IF(A3117="","",SUMIFS(BallByBall!$I$2:$I$501,BallByBall!$B$2:$B$501,A3117,BallByBall!$F$2:$F$501,B3117))</f>
        <v>0</v>
      </c>
      <c r="H3117">
        <f>IF(A3117="","",COUNTIFS(BallByBall!$B$2:$B$501,A3117,BallByBall!$F$2:$F$501,B3117,BallByBall!$Q$2:$Q$501,1))</f>
        <v>0</v>
      </c>
      <c r="I3117">
        <f>IF(A3117="","",COUNTIFS(BallByBall!$B$2:$B$501,A3117,BallByBall!$F$2:$F$501,B3117,BallByBall!$R$2:$R$501,1))</f>
        <v>0</v>
      </c>
      <c r="J3117">
        <f>IF(A3117="","",SUMIFS(BallByBall!$T$2:$T$501,BallByBall!$B$2:$B$501,A3117,BallByBall!$H$2:$H$501,B3117))</f>
        <v>0</v>
      </c>
      <c r="K3117">
        <f>IF(A3117="","",SUMIFS(BallByBall!$U$2:$U$501,BallByBall!$B$2:$B$501,A3117,BallByBall!$P$2:$P$501,B3117))</f>
        <v>0</v>
      </c>
      <c r="L3117">
        <f>IF(A3117="","",SUMIFS(BallByBall!$V$2:$V$501,BallByBall!$B$2:$B$501,A3117,BallByBall!$P$2:$P$501,B3117))</f>
        <v>0</v>
      </c>
      <c r="M3117">
        <f>IF(A3117="","",SUMIFS(BallByBall!$W$2:$W$501,BallByBall!$B$2:$B$501,A3117,BallByBall!$P$2:$P$501,B3117))</f>
        <v>0</v>
      </c>
      <c r="N3117">
        <f>IF(A3117="","",SUMIFS(BallByBall!$X$2:$X$501,BallByBall!$B$2:$B$501,A3117,BallByBall!$P$2:$P$501,B3117))</f>
        <v>0</v>
      </c>
      <c r="O3117">
        <f>IF(A3117="","",SUMIFS(OverSummary!$G$2:$G$101,OverSummary!$A$2:$A$101,A3117,OverSummary!$D$2:$D$101,B3117))</f>
        <v>0</v>
      </c>
      <c r="P3117">
        <f>IF(A3117="","",G3117*Rules!$B$13+H3117*Rules!$B$14+I3117*Rules!$B$15)</f>
        <v>0</v>
      </c>
      <c r="Q3117">
        <f>IF(A3117="","",IF(G3117&gt;=100,Rules!$B$18,IF(G3117&gt;=50,Rules!$B$17,IF(G3117&gt;=30,Rules!$B$16,0)))+IF(AND(F3117=1,D3117&lt;&gt;"BWL",G3117=0),Rules!$B$27,0))</f>
        <v>0</v>
      </c>
      <c r="R3117">
        <f>IF(A3117="","",J3117*Rules!$B$19+O3117*Rules!$B$22)</f>
        <v>0</v>
      </c>
      <c r="S3117">
        <f>IF(A3117="","",IF(J3117&gt;=4,Rules!$B$21,IF(J3117&gt;=3,Rules!$B$20,0)))</f>
        <v>0</v>
      </c>
      <c r="T3117">
        <f>IF(A3117="","",K3117*Rules!$B$23+L3117*Rules!$B$24+M3117*Rules!$B$25+N3117*Rules!$B$26)</f>
        <v>0</v>
      </c>
      <c r="U3117">
        <f t="shared" si="48"/>
        <v>0</v>
      </c>
    </row>
    <row r="3118" spans="1:21" x14ac:dyDescent="0.2">
      <c r="A3118" t="str">
        <f>MatchSquad!A3118</f>
        <v>M063</v>
      </c>
      <c r="B3118" t="str">
        <f>MatchSquad!B3118</f>
        <v>P017</v>
      </c>
      <c r="C3118" t="str">
        <f>MatchSquad!C3118</f>
        <v>Noor Ahmad</v>
      </c>
      <c r="D3118" t="str">
        <f>MatchSquad!D3118</f>
        <v>BWL</v>
      </c>
      <c r="E3118" t="str">
        <f>MatchSquad!E3118</f>
        <v>CSK</v>
      </c>
      <c r="F3118">
        <f>MatchSquad!G3118</f>
        <v>0</v>
      </c>
      <c r="G3118">
        <f>IF(A3118="","",SUMIFS(BallByBall!$I$2:$I$501,BallByBall!$B$2:$B$501,A3118,BallByBall!$F$2:$F$501,B3118))</f>
        <v>0</v>
      </c>
      <c r="H3118">
        <f>IF(A3118="","",COUNTIFS(BallByBall!$B$2:$B$501,A3118,BallByBall!$F$2:$F$501,B3118,BallByBall!$Q$2:$Q$501,1))</f>
        <v>0</v>
      </c>
      <c r="I3118">
        <f>IF(A3118="","",COUNTIFS(BallByBall!$B$2:$B$501,A3118,BallByBall!$F$2:$F$501,B3118,BallByBall!$R$2:$R$501,1))</f>
        <v>0</v>
      </c>
      <c r="J3118">
        <f>IF(A3118="","",SUMIFS(BallByBall!$T$2:$T$501,BallByBall!$B$2:$B$501,A3118,BallByBall!$H$2:$H$501,B3118))</f>
        <v>0</v>
      </c>
      <c r="K3118">
        <f>IF(A3118="","",SUMIFS(BallByBall!$U$2:$U$501,BallByBall!$B$2:$B$501,A3118,BallByBall!$P$2:$P$501,B3118))</f>
        <v>0</v>
      </c>
      <c r="L3118">
        <f>IF(A3118="","",SUMIFS(BallByBall!$V$2:$V$501,BallByBall!$B$2:$B$501,A3118,BallByBall!$P$2:$P$501,B3118))</f>
        <v>0</v>
      </c>
      <c r="M3118">
        <f>IF(A3118="","",SUMIFS(BallByBall!$W$2:$W$501,BallByBall!$B$2:$B$501,A3118,BallByBall!$P$2:$P$501,B3118))</f>
        <v>0</v>
      </c>
      <c r="N3118">
        <f>IF(A3118="","",SUMIFS(BallByBall!$X$2:$X$501,BallByBall!$B$2:$B$501,A3118,BallByBall!$P$2:$P$501,B3118))</f>
        <v>0</v>
      </c>
      <c r="O3118">
        <f>IF(A3118="","",SUMIFS(OverSummary!$G$2:$G$101,OverSummary!$A$2:$A$101,A3118,OverSummary!$D$2:$D$101,B3118))</f>
        <v>0</v>
      </c>
      <c r="P3118">
        <f>IF(A3118="","",G3118*Rules!$B$13+H3118*Rules!$B$14+I3118*Rules!$B$15)</f>
        <v>0</v>
      </c>
      <c r="Q3118">
        <f>IF(A3118="","",IF(G3118&gt;=100,Rules!$B$18,IF(G3118&gt;=50,Rules!$B$17,IF(G3118&gt;=30,Rules!$B$16,0)))+IF(AND(F3118=1,D3118&lt;&gt;"BWL",G3118=0),Rules!$B$27,0))</f>
        <v>0</v>
      </c>
      <c r="R3118">
        <f>IF(A3118="","",J3118*Rules!$B$19+O3118*Rules!$B$22)</f>
        <v>0</v>
      </c>
      <c r="S3118">
        <f>IF(A3118="","",IF(J3118&gt;=4,Rules!$B$21,IF(J3118&gt;=3,Rules!$B$20,0)))</f>
        <v>0</v>
      </c>
      <c r="T3118">
        <f>IF(A3118="","",K3118*Rules!$B$23+L3118*Rules!$B$24+M3118*Rules!$B$25+N3118*Rules!$B$26)</f>
        <v>0</v>
      </c>
      <c r="U3118">
        <f t="shared" si="48"/>
        <v>0</v>
      </c>
    </row>
    <row r="3119" spans="1:21" x14ac:dyDescent="0.2">
      <c r="A3119" t="str">
        <f>MatchSquad!A3119</f>
        <v>M063</v>
      </c>
      <c r="B3119" t="str">
        <f>MatchSquad!B3119</f>
        <v>P018</v>
      </c>
      <c r="C3119" t="str">
        <f>MatchSquad!C3119</f>
        <v>Anshul Kamboj</v>
      </c>
      <c r="D3119" t="str">
        <f>MatchSquad!D3119</f>
        <v>BWL</v>
      </c>
      <c r="E3119" t="str">
        <f>MatchSquad!E3119</f>
        <v>CSK</v>
      </c>
      <c r="F3119">
        <f>MatchSquad!G3119</f>
        <v>0</v>
      </c>
      <c r="G3119">
        <f>IF(A3119="","",SUMIFS(BallByBall!$I$2:$I$501,BallByBall!$B$2:$B$501,A3119,BallByBall!$F$2:$F$501,B3119))</f>
        <v>0</v>
      </c>
      <c r="H3119">
        <f>IF(A3119="","",COUNTIFS(BallByBall!$B$2:$B$501,A3119,BallByBall!$F$2:$F$501,B3119,BallByBall!$Q$2:$Q$501,1))</f>
        <v>0</v>
      </c>
      <c r="I3119">
        <f>IF(A3119="","",COUNTIFS(BallByBall!$B$2:$B$501,A3119,BallByBall!$F$2:$F$501,B3119,BallByBall!$R$2:$R$501,1))</f>
        <v>0</v>
      </c>
      <c r="J3119">
        <f>IF(A3119="","",SUMIFS(BallByBall!$T$2:$T$501,BallByBall!$B$2:$B$501,A3119,BallByBall!$H$2:$H$501,B3119))</f>
        <v>0</v>
      </c>
      <c r="K3119">
        <f>IF(A3119="","",SUMIFS(BallByBall!$U$2:$U$501,BallByBall!$B$2:$B$501,A3119,BallByBall!$P$2:$P$501,B3119))</f>
        <v>0</v>
      </c>
      <c r="L3119">
        <f>IF(A3119="","",SUMIFS(BallByBall!$V$2:$V$501,BallByBall!$B$2:$B$501,A3119,BallByBall!$P$2:$P$501,B3119))</f>
        <v>0</v>
      </c>
      <c r="M3119">
        <f>IF(A3119="","",SUMIFS(BallByBall!$W$2:$W$501,BallByBall!$B$2:$B$501,A3119,BallByBall!$P$2:$P$501,B3119))</f>
        <v>0</v>
      </c>
      <c r="N3119">
        <f>IF(A3119="","",SUMIFS(BallByBall!$X$2:$X$501,BallByBall!$B$2:$B$501,A3119,BallByBall!$P$2:$P$501,B3119))</f>
        <v>0</v>
      </c>
      <c r="O3119">
        <f>IF(A3119="","",SUMIFS(OverSummary!$G$2:$G$101,OverSummary!$A$2:$A$101,A3119,OverSummary!$D$2:$D$101,B3119))</f>
        <v>0</v>
      </c>
      <c r="P3119">
        <f>IF(A3119="","",G3119*Rules!$B$13+H3119*Rules!$B$14+I3119*Rules!$B$15)</f>
        <v>0</v>
      </c>
      <c r="Q3119">
        <f>IF(A3119="","",IF(G3119&gt;=100,Rules!$B$18,IF(G3119&gt;=50,Rules!$B$17,IF(G3119&gt;=30,Rules!$B$16,0)))+IF(AND(F3119=1,D3119&lt;&gt;"BWL",G3119=0),Rules!$B$27,0))</f>
        <v>0</v>
      </c>
      <c r="R3119">
        <f>IF(A3119="","",J3119*Rules!$B$19+O3119*Rules!$B$22)</f>
        <v>0</v>
      </c>
      <c r="S3119">
        <f>IF(A3119="","",IF(J3119&gt;=4,Rules!$B$21,IF(J3119&gt;=3,Rules!$B$20,0)))</f>
        <v>0</v>
      </c>
      <c r="T3119">
        <f>IF(A3119="","",K3119*Rules!$B$23+L3119*Rules!$B$24+M3119*Rules!$B$25+N3119*Rules!$B$26)</f>
        <v>0</v>
      </c>
      <c r="U3119">
        <f t="shared" si="48"/>
        <v>0</v>
      </c>
    </row>
    <row r="3120" spans="1:21" x14ac:dyDescent="0.2">
      <c r="A3120" t="str">
        <f>MatchSquad!A3120</f>
        <v>M063</v>
      </c>
      <c r="B3120" t="str">
        <f>MatchSquad!B3120</f>
        <v>P019</v>
      </c>
      <c r="C3120" t="str">
        <f>MatchSquad!C3120</f>
        <v>Mukesh Choudhary</v>
      </c>
      <c r="D3120" t="str">
        <f>MatchSquad!D3120</f>
        <v>BWL</v>
      </c>
      <c r="E3120" t="str">
        <f>MatchSquad!E3120</f>
        <v>CSK</v>
      </c>
      <c r="F3120">
        <f>MatchSquad!G3120</f>
        <v>0</v>
      </c>
      <c r="G3120">
        <f>IF(A3120="","",SUMIFS(BallByBall!$I$2:$I$501,BallByBall!$B$2:$B$501,A3120,BallByBall!$F$2:$F$501,B3120))</f>
        <v>0</v>
      </c>
      <c r="H3120">
        <f>IF(A3120="","",COUNTIFS(BallByBall!$B$2:$B$501,A3120,BallByBall!$F$2:$F$501,B3120,BallByBall!$Q$2:$Q$501,1))</f>
        <v>0</v>
      </c>
      <c r="I3120">
        <f>IF(A3120="","",COUNTIFS(BallByBall!$B$2:$B$501,A3120,BallByBall!$F$2:$F$501,B3120,BallByBall!$R$2:$R$501,1))</f>
        <v>0</v>
      </c>
      <c r="J3120">
        <f>IF(A3120="","",SUMIFS(BallByBall!$T$2:$T$501,BallByBall!$B$2:$B$501,A3120,BallByBall!$H$2:$H$501,B3120))</f>
        <v>0</v>
      </c>
      <c r="K3120">
        <f>IF(A3120="","",SUMIFS(BallByBall!$U$2:$U$501,BallByBall!$B$2:$B$501,A3120,BallByBall!$P$2:$P$501,B3120))</f>
        <v>0</v>
      </c>
      <c r="L3120">
        <f>IF(A3120="","",SUMIFS(BallByBall!$V$2:$V$501,BallByBall!$B$2:$B$501,A3120,BallByBall!$P$2:$P$501,B3120))</f>
        <v>0</v>
      </c>
      <c r="M3120">
        <f>IF(A3120="","",SUMIFS(BallByBall!$W$2:$W$501,BallByBall!$B$2:$B$501,A3120,BallByBall!$P$2:$P$501,B3120))</f>
        <v>0</v>
      </c>
      <c r="N3120">
        <f>IF(A3120="","",SUMIFS(BallByBall!$X$2:$X$501,BallByBall!$B$2:$B$501,A3120,BallByBall!$P$2:$P$501,B3120))</f>
        <v>0</v>
      </c>
      <c r="O3120">
        <f>IF(A3120="","",SUMIFS(OverSummary!$G$2:$G$101,OverSummary!$A$2:$A$101,A3120,OverSummary!$D$2:$D$101,B3120))</f>
        <v>0</v>
      </c>
      <c r="P3120">
        <f>IF(A3120="","",G3120*Rules!$B$13+H3120*Rules!$B$14+I3120*Rules!$B$15)</f>
        <v>0</v>
      </c>
      <c r="Q3120">
        <f>IF(A3120="","",IF(G3120&gt;=100,Rules!$B$18,IF(G3120&gt;=50,Rules!$B$17,IF(G3120&gt;=30,Rules!$B$16,0)))+IF(AND(F3120=1,D3120&lt;&gt;"BWL",G3120=0),Rules!$B$27,0))</f>
        <v>0</v>
      </c>
      <c r="R3120">
        <f>IF(A3120="","",J3120*Rules!$B$19+O3120*Rules!$B$22)</f>
        <v>0</v>
      </c>
      <c r="S3120">
        <f>IF(A3120="","",IF(J3120&gt;=4,Rules!$B$21,IF(J3120&gt;=3,Rules!$B$20,0)))</f>
        <v>0</v>
      </c>
      <c r="T3120">
        <f>IF(A3120="","",K3120*Rules!$B$23+L3120*Rules!$B$24+M3120*Rules!$B$25+N3120*Rules!$B$26)</f>
        <v>0</v>
      </c>
      <c r="U3120">
        <f t="shared" si="48"/>
        <v>0</v>
      </c>
    </row>
    <row r="3121" spans="1:21" x14ac:dyDescent="0.2">
      <c r="A3121" t="str">
        <f>MatchSquad!A3121</f>
        <v>M063</v>
      </c>
      <c r="B3121" t="str">
        <f>MatchSquad!B3121</f>
        <v>P020</v>
      </c>
      <c r="C3121" t="str">
        <f>MatchSquad!C3121</f>
        <v>Shreyas Gopal</v>
      </c>
      <c r="D3121" t="str">
        <f>MatchSquad!D3121</f>
        <v>BWL</v>
      </c>
      <c r="E3121" t="str">
        <f>MatchSquad!E3121</f>
        <v>CSK</v>
      </c>
      <c r="F3121">
        <f>MatchSquad!G3121</f>
        <v>0</v>
      </c>
      <c r="G3121">
        <f>IF(A3121="","",SUMIFS(BallByBall!$I$2:$I$501,BallByBall!$B$2:$B$501,A3121,BallByBall!$F$2:$F$501,B3121))</f>
        <v>0</v>
      </c>
      <c r="H3121">
        <f>IF(A3121="","",COUNTIFS(BallByBall!$B$2:$B$501,A3121,BallByBall!$F$2:$F$501,B3121,BallByBall!$Q$2:$Q$501,1))</f>
        <v>0</v>
      </c>
      <c r="I3121">
        <f>IF(A3121="","",COUNTIFS(BallByBall!$B$2:$B$501,A3121,BallByBall!$F$2:$F$501,B3121,BallByBall!$R$2:$R$501,1))</f>
        <v>0</v>
      </c>
      <c r="J3121">
        <f>IF(A3121="","",SUMIFS(BallByBall!$T$2:$T$501,BallByBall!$B$2:$B$501,A3121,BallByBall!$H$2:$H$501,B3121))</f>
        <v>0</v>
      </c>
      <c r="K3121">
        <f>IF(A3121="","",SUMIFS(BallByBall!$U$2:$U$501,BallByBall!$B$2:$B$501,A3121,BallByBall!$P$2:$P$501,B3121))</f>
        <v>0</v>
      </c>
      <c r="L3121">
        <f>IF(A3121="","",SUMIFS(BallByBall!$V$2:$V$501,BallByBall!$B$2:$B$501,A3121,BallByBall!$P$2:$P$501,B3121))</f>
        <v>0</v>
      </c>
      <c r="M3121">
        <f>IF(A3121="","",SUMIFS(BallByBall!$W$2:$W$501,BallByBall!$B$2:$B$501,A3121,BallByBall!$P$2:$P$501,B3121))</f>
        <v>0</v>
      </c>
      <c r="N3121">
        <f>IF(A3121="","",SUMIFS(BallByBall!$X$2:$X$501,BallByBall!$B$2:$B$501,A3121,BallByBall!$P$2:$P$501,B3121))</f>
        <v>0</v>
      </c>
      <c r="O3121">
        <f>IF(A3121="","",SUMIFS(OverSummary!$G$2:$G$101,OverSummary!$A$2:$A$101,A3121,OverSummary!$D$2:$D$101,B3121))</f>
        <v>0</v>
      </c>
      <c r="P3121">
        <f>IF(A3121="","",G3121*Rules!$B$13+H3121*Rules!$B$14+I3121*Rules!$B$15)</f>
        <v>0</v>
      </c>
      <c r="Q3121">
        <f>IF(A3121="","",IF(G3121&gt;=100,Rules!$B$18,IF(G3121&gt;=50,Rules!$B$17,IF(G3121&gt;=30,Rules!$B$16,0)))+IF(AND(F3121=1,D3121&lt;&gt;"BWL",G3121=0),Rules!$B$27,0))</f>
        <v>0</v>
      </c>
      <c r="R3121">
        <f>IF(A3121="","",J3121*Rules!$B$19+O3121*Rules!$B$22)</f>
        <v>0</v>
      </c>
      <c r="S3121">
        <f>IF(A3121="","",IF(J3121&gt;=4,Rules!$B$21,IF(J3121&gt;=3,Rules!$B$20,0)))</f>
        <v>0</v>
      </c>
      <c r="T3121">
        <f>IF(A3121="","",K3121*Rules!$B$23+L3121*Rules!$B$24+M3121*Rules!$B$25+N3121*Rules!$B$26)</f>
        <v>0</v>
      </c>
      <c r="U3121">
        <f t="shared" si="48"/>
        <v>0</v>
      </c>
    </row>
    <row r="3122" spans="1:21" x14ac:dyDescent="0.2">
      <c r="A3122" t="str">
        <f>MatchSquad!A3122</f>
        <v>M063</v>
      </c>
      <c r="B3122" t="str">
        <f>MatchSquad!B3122</f>
        <v>P021</v>
      </c>
      <c r="C3122" t="str">
        <f>MatchSquad!C3122</f>
        <v>Gurjapneet Singh</v>
      </c>
      <c r="D3122" t="str">
        <f>MatchSquad!D3122</f>
        <v>BWL</v>
      </c>
      <c r="E3122" t="str">
        <f>MatchSquad!E3122</f>
        <v>CSK</v>
      </c>
      <c r="F3122">
        <f>MatchSquad!G3122</f>
        <v>0</v>
      </c>
      <c r="G3122">
        <f>IF(A3122="","",SUMIFS(BallByBall!$I$2:$I$501,BallByBall!$B$2:$B$501,A3122,BallByBall!$F$2:$F$501,B3122))</f>
        <v>0</v>
      </c>
      <c r="H3122">
        <f>IF(A3122="","",COUNTIFS(BallByBall!$B$2:$B$501,A3122,BallByBall!$F$2:$F$501,B3122,BallByBall!$Q$2:$Q$501,1))</f>
        <v>0</v>
      </c>
      <c r="I3122">
        <f>IF(A3122="","",COUNTIFS(BallByBall!$B$2:$B$501,A3122,BallByBall!$F$2:$F$501,B3122,BallByBall!$R$2:$R$501,1))</f>
        <v>0</v>
      </c>
      <c r="J3122">
        <f>IF(A3122="","",SUMIFS(BallByBall!$T$2:$T$501,BallByBall!$B$2:$B$501,A3122,BallByBall!$H$2:$H$501,B3122))</f>
        <v>0</v>
      </c>
      <c r="K3122">
        <f>IF(A3122="","",SUMIFS(BallByBall!$U$2:$U$501,BallByBall!$B$2:$B$501,A3122,BallByBall!$P$2:$P$501,B3122))</f>
        <v>0</v>
      </c>
      <c r="L3122">
        <f>IF(A3122="","",SUMIFS(BallByBall!$V$2:$V$501,BallByBall!$B$2:$B$501,A3122,BallByBall!$P$2:$P$501,B3122))</f>
        <v>0</v>
      </c>
      <c r="M3122">
        <f>IF(A3122="","",SUMIFS(BallByBall!$W$2:$W$501,BallByBall!$B$2:$B$501,A3122,BallByBall!$P$2:$P$501,B3122))</f>
        <v>0</v>
      </c>
      <c r="N3122">
        <f>IF(A3122="","",SUMIFS(BallByBall!$X$2:$X$501,BallByBall!$B$2:$B$501,A3122,BallByBall!$P$2:$P$501,B3122))</f>
        <v>0</v>
      </c>
      <c r="O3122">
        <f>IF(A3122="","",SUMIFS(OverSummary!$G$2:$G$101,OverSummary!$A$2:$A$101,A3122,OverSummary!$D$2:$D$101,B3122))</f>
        <v>0</v>
      </c>
      <c r="P3122">
        <f>IF(A3122="","",G3122*Rules!$B$13+H3122*Rules!$B$14+I3122*Rules!$B$15)</f>
        <v>0</v>
      </c>
      <c r="Q3122">
        <f>IF(A3122="","",IF(G3122&gt;=100,Rules!$B$18,IF(G3122&gt;=50,Rules!$B$17,IF(G3122&gt;=30,Rules!$B$16,0)))+IF(AND(F3122=1,D3122&lt;&gt;"BWL",G3122=0),Rules!$B$27,0))</f>
        <v>0</v>
      </c>
      <c r="R3122">
        <f>IF(A3122="","",J3122*Rules!$B$19+O3122*Rules!$B$22)</f>
        <v>0</v>
      </c>
      <c r="S3122">
        <f>IF(A3122="","",IF(J3122&gt;=4,Rules!$B$21,IF(J3122&gt;=3,Rules!$B$20,0)))</f>
        <v>0</v>
      </c>
      <c r="T3122">
        <f>IF(A3122="","",K3122*Rules!$B$23+L3122*Rules!$B$24+M3122*Rules!$B$25+N3122*Rules!$B$26)</f>
        <v>0</v>
      </c>
      <c r="U3122">
        <f t="shared" si="48"/>
        <v>0</v>
      </c>
    </row>
    <row r="3123" spans="1:21" x14ac:dyDescent="0.2">
      <c r="A3123" t="str">
        <f>MatchSquad!A3123</f>
        <v>M063</v>
      </c>
      <c r="B3123" t="str">
        <f>MatchSquad!B3123</f>
        <v>P022</v>
      </c>
      <c r="C3123" t="str">
        <f>MatchSquad!C3123</f>
        <v>Akeal Hosein</v>
      </c>
      <c r="D3123" t="str">
        <f>MatchSquad!D3123</f>
        <v>BWL</v>
      </c>
      <c r="E3123" t="str">
        <f>MatchSquad!E3123</f>
        <v>CSK</v>
      </c>
      <c r="F3123">
        <f>MatchSquad!G3123</f>
        <v>0</v>
      </c>
      <c r="G3123">
        <f>IF(A3123="","",SUMIFS(BallByBall!$I$2:$I$501,BallByBall!$B$2:$B$501,A3123,BallByBall!$F$2:$F$501,B3123))</f>
        <v>0</v>
      </c>
      <c r="H3123">
        <f>IF(A3123="","",COUNTIFS(BallByBall!$B$2:$B$501,A3123,BallByBall!$F$2:$F$501,B3123,BallByBall!$Q$2:$Q$501,1))</f>
        <v>0</v>
      </c>
      <c r="I3123">
        <f>IF(A3123="","",COUNTIFS(BallByBall!$B$2:$B$501,A3123,BallByBall!$F$2:$F$501,B3123,BallByBall!$R$2:$R$501,1))</f>
        <v>0</v>
      </c>
      <c r="J3123">
        <f>IF(A3123="","",SUMIFS(BallByBall!$T$2:$T$501,BallByBall!$B$2:$B$501,A3123,BallByBall!$H$2:$H$501,B3123))</f>
        <v>0</v>
      </c>
      <c r="K3123">
        <f>IF(A3123="","",SUMIFS(BallByBall!$U$2:$U$501,BallByBall!$B$2:$B$501,A3123,BallByBall!$P$2:$P$501,B3123))</f>
        <v>0</v>
      </c>
      <c r="L3123">
        <f>IF(A3123="","",SUMIFS(BallByBall!$V$2:$V$501,BallByBall!$B$2:$B$501,A3123,BallByBall!$P$2:$P$501,B3123))</f>
        <v>0</v>
      </c>
      <c r="M3123">
        <f>IF(A3123="","",SUMIFS(BallByBall!$W$2:$W$501,BallByBall!$B$2:$B$501,A3123,BallByBall!$P$2:$P$501,B3123))</f>
        <v>0</v>
      </c>
      <c r="N3123">
        <f>IF(A3123="","",SUMIFS(BallByBall!$X$2:$X$501,BallByBall!$B$2:$B$501,A3123,BallByBall!$P$2:$P$501,B3123))</f>
        <v>0</v>
      </c>
      <c r="O3123">
        <f>IF(A3123="","",SUMIFS(OverSummary!$G$2:$G$101,OverSummary!$A$2:$A$101,A3123,OverSummary!$D$2:$D$101,B3123))</f>
        <v>0</v>
      </c>
      <c r="P3123">
        <f>IF(A3123="","",G3123*Rules!$B$13+H3123*Rules!$B$14+I3123*Rules!$B$15)</f>
        <v>0</v>
      </c>
      <c r="Q3123">
        <f>IF(A3123="","",IF(G3123&gt;=100,Rules!$B$18,IF(G3123&gt;=50,Rules!$B$17,IF(G3123&gt;=30,Rules!$B$16,0)))+IF(AND(F3123=1,D3123&lt;&gt;"BWL",G3123=0),Rules!$B$27,0))</f>
        <v>0</v>
      </c>
      <c r="R3123">
        <f>IF(A3123="","",J3123*Rules!$B$19+O3123*Rules!$B$22)</f>
        <v>0</v>
      </c>
      <c r="S3123">
        <f>IF(A3123="","",IF(J3123&gt;=4,Rules!$B$21,IF(J3123&gt;=3,Rules!$B$20,0)))</f>
        <v>0</v>
      </c>
      <c r="T3123">
        <f>IF(A3123="","",K3123*Rules!$B$23+L3123*Rules!$B$24+M3123*Rules!$B$25+N3123*Rules!$B$26)</f>
        <v>0</v>
      </c>
      <c r="U3123">
        <f t="shared" si="48"/>
        <v>0</v>
      </c>
    </row>
    <row r="3124" spans="1:21" x14ac:dyDescent="0.2">
      <c r="A3124" t="str">
        <f>MatchSquad!A3124</f>
        <v>M063</v>
      </c>
      <c r="B3124" t="str">
        <f>MatchSquad!B3124</f>
        <v>P023</v>
      </c>
      <c r="C3124" t="str">
        <f>MatchSquad!C3124</f>
        <v>Matt Henry</v>
      </c>
      <c r="D3124" t="str">
        <f>MatchSquad!D3124</f>
        <v>BWL</v>
      </c>
      <c r="E3124" t="str">
        <f>MatchSquad!E3124</f>
        <v>CSK</v>
      </c>
      <c r="F3124">
        <f>MatchSquad!G3124</f>
        <v>0</v>
      </c>
      <c r="G3124">
        <f>IF(A3124="","",SUMIFS(BallByBall!$I$2:$I$501,BallByBall!$B$2:$B$501,A3124,BallByBall!$F$2:$F$501,B3124))</f>
        <v>0</v>
      </c>
      <c r="H3124">
        <f>IF(A3124="","",COUNTIFS(BallByBall!$B$2:$B$501,A3124,BallByBall!$F$2:$F$501,B3124,BallByBall!$Q$2:$Q$501,1))</f>
        <v>0</v>
      </c>
      <c r="I3124">
        <f>IF(A3124="","",COUNTIFS(BallByBall!$B$2:$B$501,A3124,BallByBall!$F$2:$F$501,B3124,BallByBall!$R$2:$R$501,1))</f>
        <v>0</v>
      </c>
      <c r="J3124">
        <f>IF(A3124="","",SUMIFS(BallByBall!$T$2:$T$501,BallByBall!$B$2:$B$501,A3124,BallByBall!$H$2:$H$501,B3124))</f>
        <v>0</v>
      </c>
      <c r="K3124">
        <f>IF(A3124="","",SUMIFS(BallByBall!$U$2:$U$501,BallByBall!$B$2:$B$501,A3124,BallByBall!$P$2:$P$501,B3124))</f>
        <v>0</v>
      </c>
      <c r="L3124">
        <f>IF(A3124="","",SUMIFS(BallByBall!$V$2:$V$501,BallByBall!$B$2:$B$501,A3124,BallByBall!$P$2:$P$501,B3124))</f>
        <v>0</v>
      </c>
      <c r="M3124">
        <f>IF(A3124="","",SUMIFS(BallByBall!$W$2:$W$501,BallByBall!$B$2:$B$501,A3124,BallByBall!$P$2:$P$501,B3124))</f>
        <v>0</v>
      </c>
      <c r="N3124">
        <f>IF(A3124="","",SUMIFS(BallByBall!$X$2:$X$501,BallByBall!$B$2:$B$501,A3124,BallByBall!$P$2:$P$501,B3124))</f>
        <v>0</v>
      </c>
      <c r="O3124">
        <f>IF(A3124="","",SUMIFS(OverSummary!$G$2:$G$101,OverSummary!$A$2:$A$101,A3124,OverSummary!$D$2:$D$101,B3124))</f>
        <v>0</v>
      </c>
      <c r="P3124">
        <f>IF(A3124="","",G3124*Rules!$B$13+H3124*Rules!$B$14+I3124*Rules!$B$15)</f>
        <v>0</v>
      </c>
      <c r="Q3124">
        <f>IF(A3124="","",IF(G3124&gt;=100,Rules!$B$18,IF(G3124&gt;=50,Rules!$B$17,IF(G3124&gt;=30,Rules!$B$16,0)))+IF(AND(F3124=1,D3124&lt;&gt;"BWL",G3124=0),Rules!$B$27,0))</f>
        <v>0</v>
      </c>
      <c r="R3124">
        <f>IF(A3124="","",J3124*Rules!$B$19+O3124*Rules!$B$22)</f>
        <v>0</v>
      </c>
      <c r="S3124">
        <f>IF(A3124="","",IF(J3124&gt;=4,Rules!$B$21,IF(J3124&gt;=3,Rules!$B$20,0)))</f>
        <v>0</v>
      </c>
      <c r="T3124">
        <f>IF(A3124="","",K3124*Rules!$B$23+L3124*Rules!$B$24+M3124*Rules!$B$25+N3124*Rules!$B$26)</f>
        <v>0</v>
      </c>
      <c r="U3124">
        <f t="shared" si="48"/>
        <v>0</v>
      </c>
    </row>
    <row r="3125" spans="1:21" x14ac:dyDescent="0.2">
      <c r="A3125" t="str">
        <f>MatchSquad!A3125</f>
        <v>M063</v>
      </c>
      <c r="B3125" t="str">
        <f>MatchSquad!B3125</f>
        <v>P024</v>
      </c>
      <c r="C3125" t="str">
        <f>MatchSquad!C3125</f>
        <v>Rahul Chahar</v>
      </c>
      <c r="D3125" t="str">
        <f>MatchSquad!D3125</f>
        <v>BWL</v>
      </c>
      <c r="E3125" t="str">
        <f>MatchSquad!E3125</f>
        <v>CSK</v>
      </c>
      <c r="F3125">
        <f>MatchSquad!G3125</f>
        <v>0</v>
      </c>
      <c r="G3125">
        <f>IF(A3125="","",SUMIFS(BallByBall!$I$2:$I$501,BallByBall!$B$2:$B$501,A3125,BallByBall!$F$2:$F$501,B3125))</f>
        <v>0</v>
      </c>
      <c r="H3125">
        <f>IF(A3125="","",COUNTIFS(BallByBall!$B$2:$B$501,A3125,BallByBall!$F$2:$F$501,B3125,BallByBall!$Q$2:$Q$501,1))</f>
        <v>0</v>
      </c>
      <c r="I3125">
        <f>IF(A3125="","",COUNTIFS(BallByBall!$B$2:$B$501,A3125,BallByBall!$F$2:$F$501,B3125,BallByBall!$R$2:$R$501,1))</f>
        <v>0</v>
      </c>
      <c r="J3125">
        <f>IF(A3125="","",SUMIFS(BallByBall!$T$2:$T$501,BallByBall!$B$2:$B$501,A3125,BallByBall!$H$2:$H$501,B3125))</f>
        <v>0</v>
      </c>
      <c r="K3125">
        <f>IF(A3125="","",SUMIFS(BallByBall!$U$2:$U$501,BallByBall!$B$2:$B$501,A3125,BallByBall!$P$2:$P$501,B3125))</f>
        <v>0</v>
      </c>
      <c r="L3125">
        <f>IF(A3125="","",SUMIFS(BallByBall!$V$2:$V$501,BallByBall!$B$2:$B$501,A3125,BallByBall!$P$2:$P$501,B3125))</f>
        <v>0</v>
      </c>
      <c r="M3125">
        <f>IF(A3125="","",SUMIFS(BallByBall!$W$2:$W$501,BallByBall!$B$2:$B$501,A3125,BallByBall!$P$2:$P$501,B3125))</f>
        <v>0</v>
      </c>
      <c r="N3125">
        <f>IF(A3125="","",SUMIFS(BallByBall!$X$2:$X$501,BallByBall!$B$2:$B$501,A3125,BallByBall!$P$2:$P$501,B3125))</f>
        <v>0</v>
      </c>
      <c r="O3125">
        <f>IF(A3125="","",SUMIFS(OverSummary!$G$2:$G$101,OverSummary!$A$2:$A$101,A3125,OverSummary!$D$2:$D$101,B3125))</f>
        <v>0</v>
      </c>
      <c r="P3125">
        <f>IF(A3125="","",G3125*Rules!$B$13+H3125*Rules!$B$14+I3125*Rules!$B$15)</f>
        <v>0</v>
      </c>
      <c r="Q3125">
        <f>IF(A3125="","",IF(G3125&gt;=100,Rules!$B$18,IF(G3125&gt;=50,Rules!$B$17,IF(G3125&gt;=30,Rules!$B$16,0)))+IF(AND(F3125=1,D3125&lt;&gt;"BWL",G3125=0),Rules!$B$27,0))</f>
        <v>0</v>
      </c>
      <c r="R3125">
        <f>IF(A3125="","",J3125*Rules!$B$19+O3125*Rules!$B$22)</f>
        <v>0</v>
      </c>
      <c r="S3125">
        <f>IF(A3125="","",IF(J3125&gt;=4,Rules!$B$21,IF(J3125&gt;=3,Rules!$B$20,0)))</f>
        <v>0</v>
      </c>
      <c r="T3125">
        <f>IF(A3125="","",K3125*Rules!$B$23+L3125*Rules!$B$24+M3125*Rules!$B$25+N3125*Rules!$B$26)</f>
        <v>0</v>
      </c>
      <c r="U3125">
        <f t="shared" si="48"/>
        <v>0</v>
      </c>
    </row>
    <row r="3126" spans="1:21" x14ac:dyDescent="0.2">
      <c r="A3126" t="str">
        <f>MatchSquad!A3126</f>
        <v>M063</v>
      </c>
      <c r="B3126" t="str">
        <f>MatchSquad!B3126</f>
        <v>P025</v>
      </c>
      <c r="C3126" t="str">
        <f>MatchSquad!C3126</f>
        <v>Spencer Johnson</v>
      </c>
      <c r="D3126" t="str">
        <f>MatchSquad!D3126</f>
        <v>BWL</v>
      </c>
      <c r="E3126" t="str">
        <f>MatchSquad!E3126</f>
        <v>CSK</v>
      </c>
      <c r="F3126">
        <f>MatchSquad!G3126</f>
        <v>0</v>
      </c>
      <c r="G3126">
        <f>IF(A3126="","",SUMIFS(BallByBall!$I$2:$I$501,BallByBall!$B$2:$B$501,A3126,BallByBall!$F$2:$F$501,B3126))</f>
        <v>0</v>
      </c>
      <c r="H3126">
        <f>IF(A3126="","",COUNTIFS(BallByBall!$B$2:$B$501,A3126,BallByBall!$F$2:$F$501,B3126,BallByBall!$Q$2:$Q$501,1))</f>
        <v>0</v>
      </c>
      <c r="I3126">
        <f>IF(A3126="","",COUNTIFS(BallByBall!$B$2:$B$501,A3126,BallByBall!$F$2:$F$501,B3126,BallByBall!$R$2:$R$501,1))</f>
        <v>0</v>
      </c>
      <c r="J3126">
        <f>IF(A3126="","",SUMIFS(BallByBall!$T$2:$T$501,BallByBall!$B$2:$B$501,A3126,BallByBall!$H$2:$H$501,B3126))</f>
        <v>0</v>
      </c>
      <c r="K3126">
        <f>IF(A3126="","",SUMIFS(BallByBall!$U$2:$U$501,BallByBall!$B$2:$B$501,A3126,BallByBall!$P$2:$P$501,B3126))</f>
        <v>0</v>
      </c>
      <c r="L3126">
        <f>IF(A3126="","",SUMIFS(BallByBall!$V$2:$V$501,BallByBall!$B$2:$B$501,A3126,BallByBall!$P$2:$P$501,B3126))</f>
        <v>0</v>
      </c>
      <c r="M3126">
        <f>IF(A3126="","",SUMIFS(BallByBall!$W$2:$W$501,BallByBall!$B$2:$B$501,A3126,BallByBall!$P$2:$P$501,B3126))</f>
        <v>0</v>
      </c>
      <c r="N3126">
        <f>IF(A3126="","",SUMIFS(BallByBall!$X$2:$X$501,BallByBall!$B$2:$B$501,A3126,BallByBall!$P$2:$P$501,B3126))</f>
        <v>0</v>
      </c>
      <c r="O3126">
        <f>IF(A3126="","",SUMIFS(OverSummary!$G$2:$G$101,OverSummary!$A$2:$A$101,A3126,OverSummary!$D$2:$D$101,B3126))</f>
        <v>0</v>
      </c>
      <c r="P3126">
        <f>IF(A3126="","",G3126*Rules!$B$13+H3126*Rules!$B$14+I3126*Rules!$B$15)</f>
        <v>0</v>
      </c>
      <c r="Q3126">
        <f>IF(A3126="","",IF(G3126&gt;=100,Rules!$B$18,IF(G3126&gt;=50,Rules!$B$17,IF(G3126&gt;=30,Rules!$B$16,0)))+IF(AND(F3126=1,D3126&lt;&gt;"BWL",G3126=0),Rules!$B$27,0))</f>
        <v>0</v>
      </c>
      <c r="R3126">
        <f>IF(A3126="","",J3126*Rules!$B$19+O3126*Rules!$B$22)</f>
        <v>0</v>
      </c>
      <c r="S3126">
        <f>IF(A3126="","",IF(J3126&gt;=4,Rules!$B$21,IF(J3126&gt;=3,Rules!$B$20,0)))</f>
        <v>0</v>
      </c>
      <c r="T3126">
        <f>IF(A3126="","",K3126*Rules!$B$23+L3126*Rules!$B$24+M3126*Rules!$B$25+N3126*Rules!$B$26)</f>
        <v>0</v>
      </c>
      <c r="U3126">
        <f t="shared" si="48"/>
        <v>0</v>
      </c>
    </row>
    <row r="3127" spans="1:21" x14ac:dyDescent="0.2">
      <c r="A3127" t="str">
        <f>MatchSquad!A3127</f>
        <v>M063</v>
      </c>
      <c r="B3127" t="str">
        <f>MatchSquad!B3127</f>
        <v>P226</v>
      </c>
      <c r="C3127" t="str">
        <f>MatchSquad!C3127</f>
        <v>Ishan Kishan</v>
      </c>
      <c r="D3127" t="str">
        <f>MatchSquad!D3127</f>
        <v>WK</v>
      </c>
      <c r="E3127" t="str">
        <f>MatchSquad!E3127</f>
        <v>SRH</v>
      </c>
      <c r="F3127">
        <f>MatchSquad!G3127</f>
        <v>0</v>
      </c>
      <c r="G3127">
        <f>IF(A3127="","",SUMIFS(BallByBall!$I$2:$I$501,BallByBall!$B$2:$B$501,A3127,BallByBall!$F$2:$F$501,B3127))</f>
        <v>0</v>
      </c>
      <c r="H3127">
        <f>IF(A3127="","",COUNTIFS(BallByBall!$B$2:$B$501,A3127,BallByBall!$F$2:$F$501,B3127,BallByBall!$Q$2:$Q$501,1))</f>
        <v>0</v>
      </c>
      <c r="I3127">
        <f>IF(A3127="","",COUNTIFS(BallByBall!$B$2:$B$501,A3127,BallByBall!$F$2:$F$501,B3127,BallByBall!$R$2:$R$501,1))</f>
        <v>0</v>
      </c>
      <c r="J3127">
        <f>IF(A3127="","",SUMIFS(BallByBall!$T$2:$T$501,BallByBall!$B$2:$B$501,A3127,BallByBall!$H$2:$H$501,B3127))</f>
        <v>0</v>
      </c>
      <c r="K3127">
        <f>IF(A3127="","",SUMIFS(BallByBall!$U$2:$U$501,BallByBall!$B$2:$B$501,A3127,BallByBall!$P$2:$P$501,B3127))</f>
        <v>0</v>
      </c>
      <c r="L3127">
        <f>IF(A3127="","",SUMIFS(BallByBall!$V$2:$V$501,BallByBall!$B$2:$B$501,A3127,BallByBall!$P$2:$P$501,B3127))</f>
        <v>0</v>
      </c>
      <c r="M3127">
        <f>IF(A3127="","",SUMIFS(BallByBall!$W$2:$W$501,BallByBall!$B$2:$B$501,A3127,BallByBall!$P$2:$P$501,B3127))</f>
        <v>0</v>
      </c>
      <c r="N3127">
        <f>IF(A3127="","",SUMIFS(BallByBall!$X$2:$X$501,BallByBall!$B$2:$B$501,A3127,BallByBall!$P$2:$P$501,B3127))</f>
        <v>0</v>
      </c>
      <c r="O3127">
        <f>IF(A3127="","",SUMIFS(OverSummary!$G$2:$G$101,OverSummary!$A$2:$A$101,A3127,OverSummary!$D$2:$D$101,B3127))</f>
        <v>0</v>
      </c>
      <c r="P3127">
        <f>IF(A3127="","",G3127*Rules!$B$13+H3127*Rules!$B$14+I3127*Rules!$B$15)</f>
        <v>0</v>
      </c>
      <c r="Q3127">
        <f>IF(A3127="","",IF(G3127&gt;=100,Rules!$B$18,IF(G3127&gt;=50,Rules!$B$17,IF(G3127&gt;=30,Rules!$B$16,0)))+IF(AND(F3127=1,D3127&lt;&gt;"BWL",G3127=0),Rules!$B$27,0))</f>
        <v>0</v>
      </c>
      <c r="R3127">
        <f>IF(A3127="","",J3127*Rules!$B$19+O3127*Rules!$B$22)</f>
        <v>0</v>
      </c>
      <c r="S3127">
        <f>IF(A3127="","",IF(J3127&gt;=4,Rules!$B$21,IF(J3127&gt;=3,Rules!$B$20,0)))</f>
        <v>0</v>
      </c>
      <c r="T3127">
        <f>IF(A3127="","",K3127*Rules!$B$23+L3127*Rules!$B$24+M3127*Rules!$B$25+N3127*Rules!$B$26)</f>
        <v>0</v>
      </c>
      <c r="U3127">
        <f t="shared" si="48"/>
        <v>0</v>
      </c>
    </row>
    <row r="3128" spans="1:21" x14ac:dyDescent="0.2">
      <c r="A3128" t="str">
        <f>MatchSquad!A3128</f>
        <v>M063</v>
      </c>
      <c r="B3128" t="str">
        <f>MatchSquad!B3128</f>
        <v>P227</v>
      </c>
      <c r="C3128" t="str">
        <f>MatchSquad!C3128</f>
        <v>Aniket Verma</v>
      </c>
      <c r="D3128" t="str">
        <f>MatchSquad!D3128</f>
        <v>BAT</v>
      </c>
      <c r="E3128" t="str">
        <f>MatchSquad!E3128</f>
        <v>SRH</v>
      </c>
      <c r="F3128">
        <f>MatchSquad!G3128</f>
        <v>0</v>
      </c>
      <c r="G3128">
        <f>IF(A3128="","",SUMIFS(BallByBall!$I$2:$I$501,BallByBall!$B$2:$B$501,A3128,BallByBall!$F$2:$F$501,B3128))</f>
        <v>0</v>
      </c>
      <c r="H3128">
        <f>IF(A3128="","",COUNTIFS(BallByBall!$B$2:$B$501,A3128,BallByBall!$F$2:$F$501,B3128,BallByBall!$Q$2:$Q$501,1))</f>
        <v>0</v>
      </c>
      <c r="I3128">
        <f>IF(A3128="","",COUNTIFS(BallByBall!$B$2:$B$501,A3128,BallByBall!$F$2:$F$501,B3128,BallByBall!$R$2:$R$501,1))</f>
        <v>0</v>
      </c>
      <c r="J3128">
        <f>IF(A3128="","",SUMIFS(BallByBall!$T$2:$T$501,BallByBall!$B$2:$B$501,A3128,BallByBall!$H$2:$H$501,B3128))</f>
        <v>0</v>
      </c>
      <c r="K3128">
        <f>IF(A3128="","",SUMIFS(BallByBall!$U$2:$U$501,BallByBall!$B$2:$B$501,A3128,BallByBall!$P$2:$P$501,B3128))</f>
        <v>0</v>
      </c>
      <c r="L3128">
        <f>IF(A3128="","",SUMIFS(BallByBall!$V$2:$V$501,BallByBall!$B$2:$B$501,A3128,BallByBall!$P$2:$P$501,B3128))</f>
        <v>0</v>
      </c>
      <c r="M3128">
        <f>IF(A3128="","",SUMIFS(BallByBall!$W$2:$W$501,BallByBall!$B$2:$B$501,A3128,BallByBall!$P$2:$P$501,B3128))</f>
        <v>0</v>
      </c>
      <c r="N3128">
        <f>IF(A3128="","",SUMIFS(BallByBall!$X$2:$X$501,BallByBall!$B$2:$B$501,A3128,BallByBall!$P$2:$P$501,B3128))</f>
        <v>0</v>
      </c>
      <c r="O3128">
        <f>IF(A3128="","",SUMIFS(OverSummary!$G$2:$G$101,OverSummary!$A$2:$A$101,A3128,OverSummary!$D$2:$D$101,B3128))</f>
        <v>0</v>
      </c>
      <c r="P3128">
        <f>IF(A3128="","",G3128*Rules!$B$13+H3128*Rules!$B$14+I3128*Rules!$B$15)</f>
        <v>0</v>
      </c>
      <c r="Q3128">
        <f>IF(A3128="","",IF(G3128&gt;=100,Rules!$B$18,IF(G3128&gt;=50,Rules!$B$17,IF(G3128&gt;=30,Rules!$B$16,0)))+IF(AND(F3128=1,D3128&lt;&gt;"BWL",G3128=0),Rules!$B$27,0))</f>
        <v>0</v>
      </c>
      <c r="R3128">
        <f>IF(A3128="","",J3128*Rules!$B$19+O3128*Rules!$B$22)</f>
        <v>0</v>
      </c>
      <c r="S3128">
        <f>IF(A3128="","",IF(J3128&gt;=4,Rules!$B$21,IF(J3128&gt;=3,Rules!$B$20,0)))</f>
        <v>0</v>
      </c>
      <c r="T3128">
        <f>IF(A3128="","",K3128*Rules!$B$23+L3128*Rules!$B$24+M3128*Rules!$B$25+N3128*Rules!$B$26)</f>
        <v>0</v>
      </c>
      <c r="U3128">
        <f t="shared" si="48"/>
        <v>0</v>
      </c>
    </row>
    <row r="3129" spans="1:21" x14ac:dyDescent="0.2">
      <c r="A3129" t="str">
        <f>MatchSquad!A3129</f>
        <v>M063</v>
      </c>
      <c r="B3129" t="str">
        <f>MatchSquad!B3129</f>
        <v>P228</v>
      </c>
      <c r="C3129" t="str">
        <f>MatchSquad!C3129</f>
        <v>Smaran Ravichandran</v>
      </c>
      <c r="D3129" t="str">
        <f>MatchSquad!D3129</f>
        <v>BAT</v>
      </c>
      <c r="E3129" t="str">
        <f>MatchSquad!E3129</f>
        <v>SRH</v>
      </c>
      <c r="F3129">
        <f>MatchSquad!G3129</f>
        <v>0</v>
      </c>
      <c r="G3129">
        <f>IF(A3129="","",SUMIFS(BallByBall!$I$2:$I$501,BallByBall!$B$2:$B$501,A3129,BallByBall!$F$2:$F$501,B3129))</f>
        <v>0</v>
      </c>
      <c r="H3129">
        <f>IF(A3129="","",COUNTIFS(BallByBall!$B$2:$B$501,A3129,BallByBall!$F$2:$F$501,B3129,BallByBall!$Q$2:$Q$501,1))</f>
        <v>0</v>
      </c>
      <c r="I3129">
        <f>IF(A3129="","",COUNTIFS(BallByBall!$B$2:$B$501,A3129,BallByBall!$F$2:$F$501,B3129,BallByBall!$R$2:$R$501,1))</f>
        <v>0</v>
      </c>
      <c r="J3129">
        <f>IF(A3129="","",SUMIFS(BallByBall!$T$2:$T$501,BallByBall!$B$2:$B$501,A3129,BallByBall!$H$2:$H$501,B3129))</f>
        <v>0</v>
      </c>
      <c r="K3129">
        <f>IF(A3129="","",SUMIFS(BallByBall!$U$2:$U$501,BallByBall!$B$2:$B$501,A3129,BallByBall!$P$2:$P$501,B3129))</f>
        <v>0</v>
      </c>
      <c r="L3129">
        <f>IF(A3129="","",SUMIFS(BallByBall!$V$2:$V$501,BallByBall!$B$2:$B$501,A3129,BallByBall!$P$2:$P$501,B3129))</f>
        <v>0</v>
      </c>
      <c r="M3129">
        <f>IF(A3129="","",SUMIFS(BallByBall!$W$2:$W$501,BallByBall!$B$2:$B$501,A3129,BallByBall!$P$2:$P$501,B3129))</f>
        <v>0</v>
      </c>
      <c r="N3129">
        <f>IF(A3129="","",SUMIFS(BallByBall!$X$2:$X$501,BallByBall!$B$2:$B$501,A3129,BallByBall!$P$2:$P$501,B3129))</f>
        <v>0</v>
      </c>
      <c r="O3129">
        <f>IF(A3129="","",SUMIFS(OverSummary!$G$2:$G$101,OverSummary!$A$2:$A$101,A3129,OverSummary!$D$2:$D$101,B3129))</f>
        <v>0</v>
      </c>
      <c r="P3129">
        <f>IF(A3129="","",G3129*Rules!$B$13+H3129*Rules!$B$14+I3129*Rules!$B$15)</f>
        <v>0</v>
      </c>
      <c r="Q3129">
        <f>IF(A3129="","",IF(G3129&gt;=100,Rules!$B$18,IF(G3129&gt;=50,Rules!$B$17,IF(G3129&gt;=30,Rules!$B$16,0)))+IF(AND(F3129=1,D3129&lt;&gt;"BWL",G3129=0),Rules!$B$27,0))</f>
        <v>0</v>
      </c>
      <c r="R3129">
        <f>IF(A3129="","",J3129*Rules!$B$19+O3129*Rules!$B$22)</f>
        <v>0</v>
      </c>
      <c r="S3129">
        <f>IF(A3129="","",IF(J3129&gt;=4,Rules!$B$21,IF(J3129&gt;=3,Rules!$B$20,0)))</f>
        <v>0</v>
      </c>
      <c r="T3129">
        <f>IF(A3129="","",K3129*Rules!$B$23+L3129*Rules!$B$24+M3129*Rules!$B$25+N3129*Rules!$B$26)</f>
        <v>0</v>
      </c>
      <c r="U3129">
        <f t="shared" si="48"/>
        <v>0</v>
      </c>
    </row>
    <row r="3130" spans="1:21" x14ac:dyDescent="0.2">
      <c r="A3130" t="str">
        <f>MatchSquad!A3130</f>
        <v>M063</v>
      </c>
      <c r="B3130" t="str">
        <f>MatchSquad!B3130</f>
        <v>P229</v>
      </c>
      <c r="C3130" t="str">
        <f>MatchSquad!C3130</f>
        <v>Salil Arora</v>
      </c>
      <c r="D3130" t="str">
        <f>MatchSquad!D3130</f>
        <v>WK</v>
      </c>
      <c r="E3130" t="str">
        <f>MatchSquad!E3130</f>
        <v>SRH</v>
      </c>
      <c r="F3130">
        <f>MatchSquad!G3130</f>
        <v>0</v>
      </c>
      <c r="G3130">
        <f>IF(A3130="","",SUMIFS(BallByBall!$I$2:$I$501,BallByBall!$B$2:$B$501,A3130,BallByBall!$F$2:$F$501,B3130))</f>
        <v>0</v>
      </c>
      <c r="H3130">
        <f>IF(A3130="","",COUNTIFS(BallByBall!$B$2:$B$501,A3130,BallByBall!$F$2:$F$501,B3130,BallByBall!$Q$2:$Q$501,1))</f>
        <v>0</v>
      </c>
      <c r="I3130">
        <f>IF(A3130="","",COUNTIFS(BallByBall!$B$2:$B$501,A3130,BallByBall!$F$2:$F$501,B3130,BallByBall!$R$2:$R$501,1))</f>
        <v>0</v>
      </c>
      <c r="J3130">
        <f>IF(A3130="","",SUMIFS(BallByBall!$T$2:$T$501,BallByBall!$B$2:$B$501,A3130,BallByBall!$H$2:$H$501,B3130))</f>
        <v>0</v>
      </c>
      <c r="K3130">
        <f>IF(A3130="","",SUMIFS(BallByBall!$U$2:$U$501,BallByBall!$B$2:$B$501,A3130,BallByBall!$P$2:$P$501,B3130))</f>
        <v>0</v>
      </c>
      <c r="L3130">
        <f>IF(A3130="","",SUMIFS(BallByBall!$V$2:$V$501,BallByBall!$B$2:$B$501,A3130,BallByBall!$P$2:$P$501,B3130))</f>
        <v>0</v>
      </c>
      <c r="M3130">
        <f>IF(A3130="","",SUMIFS(BallByBall!$W$2:$W$501,BallByBall!$B$2:$B$501,A3130,BallByBall!$P$2:$P$501,B3130))</f>
        <v>0</v>
      </c>
      <c r="N3130">
        <f>IF(A3130="","",SUMIFS(BallByBall!$X$2:$X$501,BallByBall!$B$2:$B$501,A3130,BallByBall!$P$2:$P$501,B3130))</f>
        <v>0</v>
      </c>
      <c r="O3130">
        <f>IF(A3130="","",SUMIFS(OverSummary!$G$2:$G$101,OverSummary!$A$2:$A$101,A3130,OverSummary!$D$2:$D$101,B3130))</f>
        <v>0</v>
      </c>
      <c r="P3130">
        <f>IF(A3130="","",G3130*Rules!$B$13+H3130*Rules!$B$14+I3130*Rules!$B$15)</f>
        <v>0</v>
      </c>
      <c r="Q3130">
        <f>IF(A3130="","",IF(G3130&gt;=100,Rules!$B$18,IF(G3130&gt;=50,Rules!$B$17,IF(G3130&gt;=30,Rules!$B$16,0)))+IF(AND(F3130=1,D3130&lt;&gt;"BWL",G3130=0),Rules!$B$27,0))</f>
        <v>0</v>
      </c>
      <c r="R3130">
        <f>IF(A3130="","",J3130*Rules!$B$19+O3130*Rules!$B$22)</f>
        <v>0</v>
      </c>
      <c r="S3130">
        <f>IF(A3130="","",IF(J3130&gt;=4,Rules!$B$21,IF(J3130&gt;=3,Rules!$B$20,0)))</f>
        <v>0</v>
      </c>
      <c r="T3130">
        <f>IF(A3130="","",K3130*Rules!$B$23+L3130*Rules!$B$24+M3130*Rules!$B$25+N3130*Rules!$B$26)</f>
        <v>0</v>
      </c>
      <c r="U3130">
        <f t="shared" si="48"/>
        <v>0</v>
      </c>
    </row>
    <row r="3131" spans="1:21" x14ac:dyDescent="0.2">
      <c r="A3131" t="str">
        <f>MatchSquad!A3131</f>
        <v>M063</v>
      </c>
      <c r="B3131" t="str">
        <f>MatchSquad!B3131</f>
        <v>P230</v>
      </c>
      <c r="C3131" t="str">
        <f>MatchSquad!C3131</f>
        <v>Heinrich Klaasen</v>
      </c>
      <c r="D3131" t="str">
        <f>MatchSquad!D3131</f>
        <v>WK</v>
      </c>
      <c r="E3131" t="str">
        <f>MatchSquad!E3131</f>
        <v>SRH</v>
      </c>
      <c r="F3131">
        <f>MatchSquad!G3131</f>
        <v>0</v>
      </c>
      <c r="G3131">
        <f>IF(A3131="","",SUMIFS(BallByBall!$I$2:$I$501,BallByBall!$B$2:$B$501,A3131,BallByBall!$F$2:$F$501,B3131))</f>
        <v>0</v>
      </c>
      <c r="H3131">
        <f>IF(A3131="","",COUNTIFS(BallByBall!$B$2:$B$501,A3131,BallByBall!$F$2:$F$501,B3131,BallByBall!$Q$2:$Q$501,1))</f>
        <v>0</v>
      </c>
      <c r="I3131">
        <f>IF(A3131="","",COUNTIFS(BallByBall!$B$2:$B$501,A3131,BallByBall!$F$2:$F$501,B3131,BallByBall!$R$2:$R$501,1))</f>
        <v>0</v>
      </c>
      <c r="J3131">
        <f>IF(A3131="","",SUMIFS(BallByBall!$T$2:$T$501,BallByBall!$B$2:$B$501,A3131,BallByBall!$H$2:$H$501,B3131))</f>
        <v>0</v>
      </c>
      <c r="K3131">
        <f>IF(A3131="","",SUMIFS(BallByBall!$U$2:$U$501,BallByBall!$B$2:$B$501,A3131,BallByBall!$P$2:$P$501,B3131))</f>
        <v>0</v>
      </c>
      <c r="L3131">
        <f>IF(A3131="","",SUMIFS(BallByBall!$V$2:$V$501,BallByBall!$B$2:$B$501,A3131,BallByBall!$P$2:$P$501,B3131))</f>
        <v>0</v>
      </c>
      <c r="M3131">
        <f>IF(A3131="","",SUMIFS(BallByBall!$W$2:$W$501,BallByBall!$B$2:$B$501,A3131,BallByBall!$P$2:$P$501,B3131))</f>
        <v>0</v>
      </c>
      <c r="N3131">
        <f>IF(A3131="","",SUMIFS(BallByBall!$X$2:$X$501,BallByBall!$B$2:$B$501,A3131,BallByBall!$P$2:$P$501,B3131))</f>
        <v>0</v>
      </c>
      <c r="O3131">
        <f>IF(A3131="","",SUMIFS(OverSummary!$G$2:$G$101,OverSummary!$A$2:$A$101,A3131,OverSummary!$D$2:$D$101,B3131))</f>
        <v>0</v>
      </c>
      <c r="P3131">
        <f>IF(A3131="","",G3131*Rules!$B$13+H3131*Rules!$B$14+I3131*Rules!$B$15)</f>
        <v>0</v>
      </c>
      <c r="Q3131">
        <f>IF(A3131="","",IF(G3131&gt;=100,Rules!$B$18,IF(G3131&gt;=50,Rules!$B$17,IF(G3131&gt;=30,Rules!$B$16,0)))+IF(AND(F3131=1,D3131&lt;&gt;"BWL",G3131=0),Rules!$B$27,0))</f>
        <v>0</v>
      </c>
      <c r="R3131">
        <f>IF(A3131="","",J3131*Rules!$B$19+O3131*Rules!$B$22)</f>
        <v>0</v>
      </c>
      <c r="S3131">
        <f>IF(A3131="","",IF(J3131&gt;=4,Rules!$B$21,IF(J3131&gt;=3,Rules!$B$20,0)))</f>
        <v>0</v>
      </c>
      <c r="T3131">
        <f>IF(A3131="","",K3131*Rules!$B$23+L3131*Rules!$B$24+M3131*Rules!$B$25+N3131*Rules!$B$26)</f>
        <v>0</v>
      </c>
      <c r="U3131">
        <f t="shared" si="48"/>
        <v>0</v>
      </c>
    </row>
    <row r="3132" spans="1:21" x14ac:dyDescent="0.2">
      <c r="A3132" t="str">
        <f>MatchSquad!A3132</f>
        <v>M063</v>
      </c>
      <c r="B3132" t="str">
        <f>MatchSquad!B3132</f>
        <v>P231</v>
      </c>
      <c r="C3132" t="str">
        <f>MatchSquad!C3132</f>
        <v>Travis Head</v>
      </c>
      <c r="D3132" t="str">
        <f>MatchSquad!D3132</f>
        <v>BAT</v>
      </c>
      <c r="E3132" t="str">
        <f>MatchSquad!E3132</f>
        <v>SRH</v>
      </c>
      <c r="F3132">
        <f>MatchSquad!G3132</f>
        <v>0</v>
      </c>
      <c r="G3132">
        <f>IF(A3132="","",SUMIFS(BallByBall!$I$2:$I$501,BallByBall!$B$2:$B$501,A3132,BallByBall!$F$2:$F$501,B3132))</f>
        <v>0</v>
      </c>
      <c r="H3132">
        <f>IF(A3132="","",COUNTIFS(BallByBall!$B$2:$B$501,A3132,BallByBall!$F$2:$F$501,B3132,BallByBall!$Q$2:$Q$501,1))</f>
        <v>0</v>
      </c>
      <c r="I3132">
        <f>IF(A3132="","",COUNTIFS(BallByBall!$B$2:$B$501,A3132,BallByBall!$F$2:$F$501,B3132,BallByBall!$R$2:$R$501,1))</f>
        <v>0</v>
      </c>
      <c r="J3132">
        <f>IF(A3132="","",SUMIFS(BallByBall!$T$2:$T$501,BallByBall!$B$2:$B$501,A3132,BallByBall!$H$2:$H$501,B3132))</f>
        <v>0</v>
      </c>
      <c r="K3132">
        <f>IF(A3132="","",SUMIFS(BallByBall!$U$2:$U$501,BallByBall!$B$2:$B$501,A3132,BallByBall!$P$2:$P$501,B3132))</f>
        <v>0</v>
      </c>
      <c r="L3132">
        <f>IF(A3132="","",SUMIFS(BallByBall!$V$2:$V$501,BallByBall!$B$2:$B$501,A3132,BallByBall!$P$2:$P$501,B3132))</f>
        <v>0</v>
      </c>
      <c r="M3132">
        <f>IF(A3132="","",SUMIFS(BallByBall!$W$2:$W$501,BallByBall!$B$2:$B$501,A3132,BallByBall!$P$2:$P$501,B3132))</f>
        <v>0</v>
      </c>
      <c r="N3132">
        <f>IF(A3132="","",SUMIFS(BallByBall!$X$2:$X$501,BallByBall!$B$2:$B$501,A3132,BallByBall!$P$2:$P$501,B3132))</f>
        <v>0</v>
      </c>
      <c r="O3132">
        <f>IF(A3132="","",SUMIFS(OverSummary!$G$2:$G$101,OverSummary!$A$2:$A$101,A3132,OverSummary!$D$2:$D$101,B3132))</f>
        <v>0</v>
      </c>
      <c r="P3132">
        <f>IF(A3132="","",G3132*Rules!$B$13+H3132*Rules!$B$14+I3132*Rules!$B$15)</f>
        <v>0</v>
      </c>
      <c r="Q3132">
        <f>IF(A3132="","",IF(G3132&gt;=100,Rules!$B$18,IF(G3132&gt;=50,Rules!$B$17,IF(G3132&gt;=30,Rules!$B$16,0)))+IF(AND(F3132=1,D3132&lt;&gt;"BWL",G3132=0),Rules!$B$27,0))</f>
        <v>0</v>
      </c>
      <c r="R3132">
        <f>IF(A3132="","",J3132*Rules!$B$19+O3132*Rules!$B$22)</f>
        <v>0</v>
      </c>
      <c r="S3132">
        <f>IF(A3132="","",IF(J3132&gt;=4,Rules!$B$21,IF(J3132&gt;=3,Rules!$B$20,0)))</f>
        <v>0</v>
      </c>
      <c r="T3132">
        <f>IF(A3132="","",K3132*Rules!$B$23+L3132*Rules!$B$24+M3132*Rules!$B$25+N3132*Rules!$B$26)</f>
        <v>0</v>
      </c>
      <c r="U3132">
        <f t="shared" si="48"/>
        <v>0</v>
      </c>
    </row>
    <row r="3133" spans="1:21" x14ac:dyDescent="0.2">
      <c r="A3133" t="str">
        <f>MatchSquad!A3133</f>
        <v>M063</v>
      </c>
      <c r="B3133" t="str">
        <f>MatchSquad!B3133</f>
        <v>P232</v>
      </c>
      <c r="C3133" t="str">
        <f>MatchSquad!C3133</f>
        <v>Harshal Patel</v>
      </c>
      <c r="D3133" t="str">
        <f>MatchSquad!D3133</f>
        <v>AR</v>
      </c>
      <c r="E3133" t="str">
        <f>MatchSquad!E3133</f>
        <v>SRH</v>
      </c>
      <c r="F3133">
        <f>MatchSquad!G3133</f>
        <v>0</v>
      </c>
      <c r="G3133">
        <f>IF(A3133="","",SUMIFS(BallByBall!$I$2:$I$501,BallByBall!$B$2:$B$501,A3133,BallByBall!$F$2:$F$501,B3133))</f>
        <v>0</v>
      </c>
      <c r="H3133">
        <f>IF(A3133="","",COUNTIFS(BallByBall!$B$2:$B$501,A3133,BallByBall!$F$2:$F$501,B3133,BallByBall!$Q$2:$Q$501,1))</f>
        <v>0</v>
      </c>
      <c r="I3133">
        <f>IF(A3133="","",COUNTIFS(BallByBall!$B$2:$B$501,A3133,BallByBall!$F$2:$F$501,B3133,BallByBall!$R$2:$R$501,1))</f>
        <v>0</v>
      </c>
      <c r="J3133">
        <f>IF(A3133="","",SUMIFS(BallByBall!$T$2:$T$501,BallByBall!$B$2:$B$501,A3133,BallByBall!$H$2:$H$501,B3133))</f>
        <v>0</v>
      </c>
      <c r="K3133">
        <f>IF(A3133="","",SUMIFS(BallByBall!$U$2:$U$501,BallByBall!$B$2:$B$501,A3133,BallByBall!$P$2:$P$501,B3133))</f>
        <v>0</v>
      </c>
      <c r="L3133">
        <f>IF(A3133="","",SUMIFS(BallByBall!$V$2:$V$501,BallByBall!$B$2:$B$501,A3133,BallByBall!$P$2:$P$501,B3133))</f>
        <v>0</v>
      </c>
      <c r="M3133">
        <f>IF(A3133="","",SUMIFS(BallByBall!$W$2:$W$501,BallByBall!$B$2:$B$501,A3133,BallByBall!$P$2:$P$501,B3133))</f>
        <v>0</v>
      </c>
      <c r="N3133">
        <f>IF(A3133="","",SUMIFS(BallByBall!$X$2:$X$501,BallByBall!$B$2:$B$501,A3133,BallByBall!$P$2:$P$501,B3133))</f>
        <v>0</v>
      </c>
      <c r="O3133">
        <f>IF(A3133="","",SUMIFS(OverSummary!$G$2:$G$101,OverSummary!$A$2:$A$101,A3133,OverSummary!$D$2:$D$101,B3133))</f>
        <v>0</v>
      </c>
      <c r="P3133">
        <f>IF(A3133="","",G3133*Rules!$B$13+H3133*Rules!$B$14+I3133*Rules!$B$15)</f>
        <v>0</v>
      </c>
      <c r="Q3133">
        <f>IF(A3133="","",IF(G3133&gt;=100,Rules!$B$18,IF(G3133&gt;=50,Rules!$B$17,IF(G3133&gt;=30,Rules!$B$16,0)))+IF(AND(F3133=1,D3133&lt;&gt;"BWL",G3133=0),Rules!$B$27,0))</f>
        <v>0</v>
      </c>
      <c r="R3133">
        <f>IF(A3133="","",J3133*Rules!$B$19+O3133*Rules!$B$22)</f>
        <v>0</v>
      </c>
      <c r="S3133">
        <f>IF(A3133="","",IF(J3133&gt;=4,Rules!$B$21,IF(J3133&gt;=3,Rules!$B$20,0)))</f>
        <v>0</v>
      </c>
      <c r="T3133">
        <f>IF(A3133="","",K3133*Rules!$B$23+L3133*Rules!$B$24+M3133*Rules!$B$25+N3133*Rules!$B$26)</f>
        <v>0</v>
      </c>
      <c r="U3133">
        <f t="shared" si="48"/>
        <v>0</v>
      </c>
    </row>
    <row r="3134" spans="1:21" x14ac:dyDescent="0.2">
      <c r="A3134" t="str">
        <f>MatchSquad!A3134</f>
        <v>M063</v>
      </c>
      <c r="B3134" t="str">
        <f>MatchSquad!B3134</f>
        <v>P233</v>
      </c>
      <c r="C3134" t="str">
        <f>MatchSquad!C3134</f>
        <v>Kamindu Mendis</v>
      </c>
      <c r="D3134" t="str">
        <f>MatchSquad!D3134</f>
        <v>AR</v>
      </c>
      <c r="E3134" t="str">
        <f>MatchSquad!E3134</f>
        <v>SRH</v>
      </c>
      <c r="F3134">
        <f>MatchSquad!G3134</f>
        <v>0</v>
      </c>
      <c r="G3134">
        <f>IF(A3134="","",SUMIFS(BallByBall!$I$2:$I$501,BallByBall!$B$2:$B$501,A3134,BallByBall!$F$2:$F$501,B3134))</f>
        <v>0</v>
      </c>
      <c r="H3134">
        <f>IF(A3134="","",COUNTIFS(BallByBall!$B$2:$B$501,A3134,BallByBall!$F$2:$F$501,B3134,BallByBall!$Q$2:$Q$501,1))</f>
        <v>0</v>
      </c>
      <c r="I3134">
        <f>IF(A3134="","",COUNTIFS(BallByBall!$B$2:$B$501,A3134,BallByBall!$F$2:$F$501,B3134,BallByBall!$R$2:$R$501,1))</f>
        <v>0</v>
      </c>
      <c r="J3134">
        <f>IF(A3134="","",SUMIFS(BallByBall!$T$2:$T$501,BallByBall!$B$2:$B$501,A3134,BallByBall!$H$2:$H$501,B3134))</f>
        <v>0</v>
      </c>
      <c r="K3134">
        <f>IF(A3134="","",SUMIFS(BallByBall!$U$2:$U$501,BallByBall!$B$2:$B$501,A3134,BallByBall!$P$2:$P$501,B3134))</f>
        <v>0</v>
      </c>
      <c r="L3134">
        <f>IF(A3134="","",SUMIFS(BallByBall!$V$2:$V$501,BallByBall!$B$2:$B$501,A3134,BallByBall!$P$2:$P$501,B3134))</f>
        <v>0</v>
      </c>
      <c r="M3134">
        <f>IF(A3134="","",SUMIFS(BallByBall!$W$2:$W$501,BallByBall!$B$2:$B$501,A3134,BallByBall!$P$2:$P$501,B3134))</f>
        <v>0</v>
      </c>
      <c r="N3134">
        <f>IF(A3134="","",SUMIFS(BallByBall!$X$2:$X$501,BallByBall!$B$2:$B$501,A3134,BallByBall!$P$2:$P$501,B3134))</f>
        <v>0</v>
      </c>
      <c r="O3134">
        <f>IF(A3134="","",SUMIFS(OverSummary!$G$2:$G$101,OverSummary!$A$2:$A$101,A3134,OverSummary!$D$2:$D$101,B3134))</f>
        <v>0</v>
      </c>
      <c r="P3134">
        <f>IF(A3134="","",G3134*Rules!$B$13+H3134*Rules!$B$14+I3134*Rules!$B$15)</f>
        <v>0</v>
      </c>
      <c r="Q3134">
        <f>IF(A3134="","",IF(G3134&gt;=100,Rules!$B$18,IF(G3134&gt;=50,Rules!$B$17,IF(G3134&gt;=30,Rules!$B$16,0)))+IF(AND(F3134=1,D3134&lt;&gt;"BWL",G3134=0),Rules!$B$27,0))</f>
        <v>0</v>
      </c>
      <c r="R3134">
        <f>IF(A3134="","",J3134*Rules!$B$19+O3134*Rules!$B$22)</f>
        <v>0</v>
      </c>
      <c r="S3134">
        <f>IF(A3134="","",IF(J3134&gt;=4,Rules!$B$21,IF(J3134&gt;=3,Rules!$B$20,0)))</f>
        <v>0</v>
      </c>
      <c r="T3134">
        <f>IF(A3134="","",K3134*Rules!$B$23+L3134*Rules!$B$24+M3134*Rules!$B$25+N3134*Rules!$B$26)</f>
        <v>0</v>
      </c>
      <c r="U3134">
        <f t="shared" si="48"/>
        <v>0</v>
      </c>
    </row>
    <row r="3135" spans="1:21" x14ac:dyDescent="0.2">
      <c r="A3135" t="str">
        <f>MatchSquad!A3135</f>
        <v>M063</v>
      </c>
      <c r="B3135" t="str">
        <f>MatchSquad!B3135</f>
        <v>P234</v>
      </c>
      <c r="C3135" t="str">
        <f>MatchSquad!C3135</f>
        <v>Harsh Dubey</v>
      </c>
      <c r="D3135" t="str">
        <f>MatchSquad!D3135</f>
        <v>AR</v>
      </c>
      <c r="E3135" t="str">
        <f>MatchSquad!E3135</f>
        <v>SRH</v>
      </c>
      <c r="F3135">
        <f>MatchSquad!G3135</f>
        <v>0</v>
      </c>
      <c r="G3135">
        <f>IF(A3135="","",SUMIFS(BallByBall!$I$2:$I$501,BallByBall!$B$2:$B$501,A3135,BallByBall!$F$2:$F$501,B3135))</f>
        <v>0</v>
      </c>
      <c r="H3135">
        <f>IF(A3135="","",COUNTIFS(BallByBall!$B$2:$B$501,A3135,BallByBall!$F$2:$F$501,B3135,BallByBall!$Q$2:$Q$501,1))</f>
        <v>0</v>
      </c>
      <c r="I3135">
        <f>IF(A3135="","",COUNTIFS(BallByBall!$B$2:$B$501,A3135,BallByBall!$F$2:$F$501,B3135,BallByBall!$R$2:$R$501,1))</f>
        <v>0</v>
      </c>
      <c r="J3135">
        <f>IF(A3135="","",SUMIFS(BallByBall!$T$2:$T$501,BallByBall!$B$2:$B$501,A3135,BallByBall!$H$2:$H$501,B3135))</f>
        <v>0</v>
      </c>
      <c r="K3135">
        <f>IF(A3135="","",SUMIFS(BallByBall!$U$2:$U$501,BallByBall!$B$2:$B$501,A3135,BallByBall!$P$2:$P$501,B3135))</f>
        <v>0</v>
      </c>
      <c r="L3135">
        <f>IF(A3135="","",SUMIFS(BallByBall!$V$2:$V$501,BallByBall!$B$2:$B$501,A3135,BallByBall!$P$2:$P$501,B3135))</f>
        <v>0</v>
      </c>
      <c r="M3135">
        <f>IF(A3135="","",SUMIFS(BallByBall!$W$2:$W$501,BallByBall!$B$2:$B$501,A3135,BallByBall!$P$2:$P$501,B3135))</f>
        <v>0</v>
      </c>
      <c r="N3135">
        <f>IF(A3135="","",SUMIFS(BallByBall!$X$2:$X$501,BallByBall!$B$2:$B$501,A3135,BallByBall!$P$2:$P$501,B3135))</f>
        <v>0</v>
      </c>
      <c r="O3135">
        <f>IF(A3135="","",SUMIFS(OverSummary!$G$2:$G$101,OverSummary!$A$2:$A$101,A3135,OverSummary!$D$2:$D$101,B3135))</f>
        <v>0</v>
      </c>
      <c r="P3135">
        <f>IF(A3135="","",G3135*Rules!$B$13+H3135*Rules!$B$14+I3135*Rules!$B$15)</f>
        <v>0</v>
      </c>
      <c r="Q3135">
        <f>IF(A3135="","",IF(G3135&gt;=100,Rules!$B$18,IF(G3135&gt;=50,Rules!$B$17,IF(G3135&gt;=30,Rules!$B$16,0)))+IF(AND(F3135=1,D3135&lt;&gt;"BWL",G3135=0),Rules!$B$27,0))</f>
        <v>0</v>
      </c>
      <c r="R3135">
        <f>IF(A3135="","",J3135*Rules!$B$19+O3135*Rules!$B$22)</f>
        <v>0</v>
      </c>
      <c r="S3135">
        <f>IF(A3135="","",IF(J3135&gt;=4,Rules!$B$21,IF(J3135&gt;=3,Rules!$B$20,0)))</f>
        <v>0</v>
      </c>
      <c r="T3135">
        <f>IF(A3135="","",K3135*Rules!$B$23+L3135*Rules!$B$24+M3135*Rules!$B$25+N3135*Rules!$B$26)</f>
        <v>0</v>
      </c>
      <c r="U3135">
        <f t="shared" si="48"/>
        <v>0</v>
      </c>
    </row>
    <row r="3136" spans="1:21" x14ac:dyDescent="0.2">
      <c r="A3136" t="str">
        <f>MatchSquad!A3136</f>
        <v>M063</v>
      </c>
      <c r="B3136" t="str">
        <f>MatchSquad!B3136</f>
        <v>P235</v>
      </c>
      <c r="C3136" t="str">
        <f>MatchSquad!C3136</f>
        <v>Brydon Carse</v>
      </c>
      <c r="D3136" t="str">
        <f>MatchSquad!D3136</f>
        <v>AR</v>
      </c>
      <c r="E3136" t="str">
        <f>MatchSquad!E3136</f>
        <v>SRH</v>
      </c>
      <c r="F3136">
        <f>MatchSquad!G3136</f>
        <v>0</v>
      </c>
      <c r="G3136">
        <f>IF(A3136="","",SUMIFS(BallByBall!$I$2:$I$501,BallByBall!$B$2:$B$501,A3136,BallByBall!$F$2:$F$501,B3136))</f>
        <v>0</v>
      </c>
      <c r="H3136">
        <f>IF(A3136="","",COUNTIFS(BallByBall!$B$2:$B$501,A3136,BallByBall!$F$2:$F$501,B3136,BallByBall!$Q$2:$Q$501,1))</f>
        <v>0</v>
      </c>
      <c r="I3136">
        <f>IF(A3136="","",COUNTIFS(BallByBall!$B$2:$B$501,A3136,BallByBall!$F$2:$F$501,B3136,BallByBall!$R$2:$R$501,1))</f>
        <v>0</v>
      </c>
      <c r="J3136">
        <f>IF(A3136="","",SUMIFS(BallByBall!$T$2:$T$501,BallByBall!$B$2:$B$501,A3136,BallByBall!$H$2:$H$501,B3136))</f>
        <v>0</v>
      </c>
      <c r="K3136">
        <f>IF(A3136="","",SUMIFS(BallByBall!$U$2:$U$501,BallByBall!$B$2:$B$501,A3136,BallByBall!$P$2:$P$501,B3136))</f>
        <v>0</v>
      </c>
      <c r="L3136">
        <f>IF(A3136="","",SUMIFS(BallByBall!$V$2:$V$501,BallByBall!$B$2:$B$501,A3136,BallByBall!$P$2:$P$501,B3136))</f>
        <v>0</v>
      </c>
      <c r="M3136">
        <f>IF(A3136="","",SUMIFS(BallByBall!$W$2:$W$501,BallByBall!$B$2:$B$501,A3136,BallByBall!$P$2:$P$501,B3136))</f>
        <v>0</v>
      </c>
      <c r="N3136">
        <f>IF(A3136="","",SUMIFS(BallByBall!$X$2:$X$501,BallByBall!$B$2:$B$501,A3136,BallByBall!$P$2:$P$501,B3136))</f>
        <v>0</v>
      </c>
      <c r="O3136">
        <f>IF(A3136="","",SUMIFS(OverSummary!$G$2:$G$101,OverSummary!$A$2:$A$101,A3136,OverSummary!$D$2:$D$101,B3136))</f>
        <v>0</v>
      </c>
      <c r="P3136">
        <f>IF(A3136="","",G3136*Rules!$B$13+H3136*Rules!$B$14+I3136*Rules!$B$15)</f>
        <v>0</v>
      </c>
      <c r="Q3136">
        <f>IF(A3136="","",IF(G3136&gt;=100,Rules!$B$18,IF(G3136&gt;=50,Rules!$B$17,IF(G3136&gt;=30,Rules!$B$16,0)))+IF(AND(F3136=1,D3136&lt;&gt;"BWL",G3136=0),Rules!$B$27,0))</f>
        <v>0</v>
      </c>
      <c r="R3136">
        <f>IF(A3136="","",J3136*Rules!$B$19+O3136*Rules!$B$22)</f>
        <v>0</v>
      </c>
      <c r="S3136">
        <f>IF(A3136="","",IF(J3136&gt;=4,Rules!$B$21,IF(J3136&gt;=3,Rules!$B$20,0)))</f>
        <v>0</v>
      </c>
      <c r="T3136">
        <f>IF(A3136="","",K3136*Rules!$B$23+L3136*Rules!$B$24+M3136*Rules!$B$25+N3136*Rules!$B$26)</f>
        <v>0</v>
      </c>
      <c r="U3136">
        <f t="shared" si="48"/>
        <v>0</v>
      </c>
    </row>
    <row r="3137" spans="1:21" x14ac:dyDescent="0.2">
      <c r="A3137" t="str">
        <f>MatchSquad!A3137</f>
        <v>M063</v>
      </c>
      <c r="B3137" t="str">
        <f>MatchSquad!B3137</f>
        <v>P236</v>
      </c>
      <c r="C3137" t="str">
        <f>MatchSquad!C3137</f>
        <v>Shivang Kumar</v>
      </c>
      <c r="D3137" t="str">
        <f>MatchSquad!D3137</f>
        <v>AR</v>
      </c>
      <c r="E3137" t="str">
        <f>MatchSquad!E3137</f>
        <v>SRH</v>
      </c>
      <c r="F3137">
        <f>MatchSquad!G3137</f>
        <v>0</v>
      </c>
      <c r="G3137">
        <f>IF(A3137="","",SUMIFS(BallByBall!$I$2:$I$501,BallByBall!$B$2:$B$501,A3137,BallByBall!$F$2:$F$501,B3137))</f>
        <v>0</v>
      </c>
      <c r="H3137">
        <f>IF(A3137="","",COUNTIFS(BallByBall!$B$2:$B$501,A3137,BallByBall!$F$2:$F$501,B3137,BallByBall!$Q$2:$Q$501,1))</f>
        <v>0</v>
      </c>
      <c r="I3137">
        <f>IF(A3137="","",COUNTIFS(BallByBall!$B$2:$B$501,A3137,BallByBall!$F$2:$F$501,B3137,BallByBall!$R$2:$R$501,1))</f>
        <v>0</v>
      </c>
      <c r="J3137">
        <f>IF(A3137="","",SUMIFS(BallByBall!$T$2:$T$501,BallByBall!$B$2:$B$501,A3137,BallByBall!$H$2:$H$501,B3137))</f>
        <v>0</v>
      </c>
      <c r="K3137">
        <f>IF(A3137="","",SUMIFS(BallByBall!$U$2:$U$501,BallByBall!$B$2:$B$501,A3137,BallByBall!$P$2:$P$501,B3137))</f>
        <v>0</v>
      </c>
      <c r="L3137">
        <f>IF(A3137="","",SUMIFS(BallByBall!$V$2:$V$501,BallByBall!$B$2:$B$501,A3137,BallByBall!$P$2:$P$501,B3137))</f>
        <v>0</v>
      </c>
      <c r="M3137">
        <f>IF(A3137="","",SUMIFS(BallByBall!$W$2:$W$501,BallByBall!$B$2:$B$501,A3137,BallByBall!$P$2:$P$501,B3137))</f>
        <v>0</v>
      </c>
      <c r="N3137">
        <f>IF(A3137="","",SUMIFS(BallByBall!$X$2:$X$501,BallByBall!$B$2:$B$501,A3137,BallByBall!$P$2:$P$501,B3137))</f>
        <v>0</v>
      </c>
      <c r="O3137">
        <f>IF(A3137="","",SUMIFS(OverSummary!$G$2:$G$101,OverSummary!$A$2:$A$101,A3137,OverSummary!$D$2:$D$101,B3137))</f>
        <v>0</v>
      </c>
      <c r="P3137">
        <f>IF(A3137="","",G3137*Rules!$B$13+H3137*Rules!$B$14+I3137*Rules!$B$15)</f>
        <v>0</v>
      </c>
      <c r="Q3137">
        <f>IF(A3137="","",IF(G3137&gt;=100,Rules!$B$18,IF(G3137&gt;=50,Rules!$B$17,IF(G3137&gt;=30,Rules!$B$16,0)))+IF(AND(F3137=1,D3137&lt;&gt;"BWL",G3137=0),Rules!$B$27,0))</f>
        <v>0</v>
      </c>
      <c r="R3137">
        <f>IF(A3137="","",J3137*Rules!$B$19+O3137*Rules!$B$22)</f>
        <v>0</v>
      </c>
      <c r="S3137">
        <f>IF(A3137="","",IF(J3137&gt;=4,Rules!$B$21,IF(J3137&gt;=3,Rules!$B$20,0)))</f>
        <v>0</v>
      </c>
      <c r="T3137">
        <f>IF(A3137="","",K3137*Rules!$B$23+L3137*Rules!$B$24+M3137*Rules!$B$25+N3137*Rules!$B$26)</f>
        <v>0</v>
      </c>
      <c r="U3137">
        <f t="shared" si="48"/>
        <v>0</v>
      </c>
    </row>
    <row r="3138" spans="1:21" x14ac:dyDescent="0.2">
      <c r="A3138" t="str">
        <f>MatchSquad!A3138</f>
        <v>M063</v>
      </c>
      <c r="B3138" t="str">
        <f>MatchSquad!B3138</f>
        <v>P237</v>
      </c>
      <c r="C3138" t="str">
        <f>MatchSquad!C3138</f>
        <v>Krains Fuletra</v>
      </c>
      <c r="D3138" t="str">
        <f>MatchSquad!D3138</f>
        <v>AR</v>
      </c>
      <c r="E3138" t="str">
        <f>MatchSquad!E3138</f>
        <v>SRH</v>
      </c>
      <c r="F3138">
        <f>MatchSquad!G3138</f>
        <v>0</v>
      </c>
      <c r="G3138">
        <f>IF(A3138="","",SUMIFS(BallByBall!$I$2:$I$501,BallByBall!$B$2:$B$501,A3138,BallByBall!$F$2:$F$501,B3138))</f>
        <v>0</v>
      </c>
      <c r="H3138">
        <f>IF(A3138="","",COUNTIFS(BallByBall!$B$2:$B$501,A3138,BallByBall!$F$2:$F$501,B3138,BallByBall!$Q$2:$Q$501,1))</f>
        <v>0</v>
      </c>
      <c r="I3138">
        <f>IF(A3138="","",COUNTIFS(BallByBall!$B$2:$B$501,A3138,BallByBall!$F$2:$F$501,B3138,BallByBall!$R$2:$R$501,1))</f>
        <v>0</v>
      </c>
      <c r="J3138">
        <f>IF(A3138="","",SUMIFS(BallByBall!$T$2:$T$501,BallByBall!$B$2:$B$501,A3138,BallByBall!$H$2:$H$501,B3138))</f>
        <v>0</v>
      </c>
      <c r="K3138">
        <f>IF(A3138="","",SUMIFS(BallByBall!$U$2:$U$501,BallByBall!$B$2:$B$501,A3138,BallByBall!$P$2:$P$501,B3138))</f>
        <v>0</v>
      </c>
      <c r="L3138">
        <f>IF(A3138="","",SUMIFS(BallByBall!$V$2:$V$501,BallByBall!$B$2:$B$501,A3138,BallByBall!$P$2:$P$501,B3138))</f>
        <v>0</v>
      </c>
      <c r="M3138">
        <f>IF(A3138="","",SUMIFS(BallByBall!$W$2:$W$501,BallByBall!$B$2:$B$501,A3138,BallByBall!$P$2:$P$501,B3138))</f>
        <v>0</v>
      </c>
      <c r="N3138">
        <f>IF(A3138="","",SUMIFS(BallByBall!$X$2:$X$501,BallByBall!$B$2:$B$501,A3138,BallByBall!$P$2:$P$501,B3138))</f>
        <v>0</v>
      </c>
      <c r="O3138">
        <f>IF(A3138="","",SUMIFS(OverSummary!$G$2:$G$101,OverSummary!$A$2:$A$101,A3138,OverSummary!$D$2:$D$101,B3138))</f>
        <v>0</v>
      </c>
      <c r="P3138">
        <f>IF(A3138="","",G3138*Rules!$B$13+H3138*Rules!$B$14+I3138*Rules!$B$15)</f>
        <v>0</v>
      </c>
      <c r="Q3138">
        <f>IF(A3138="","",IF(G3138&gt;=100,Rules!$B$18,IF(G3138&gt;=50,Rules!$B$17,IF(G3138&gt;=30,Rules!$B$16,0)))+IF(AND(F3138=1,D3138&lt;&gt;"BWL",G3138=0),Rules!$B$27,0))</f>
        <v>0</v>
      </c>
      <c r="R3138">
        <f>IF(A3138="","",J3138*Rules!$B$19+O3138*Rules!$B$22)</f>
        <v>0</v>
      </c>
      <c r="S3138">
        <f>IF(A3138="","",IF(J3138&gt;=4,Rules!$B$21,IF(J3138&gt;=3,Rules!$B$20,0)))</f>
        <v>0</v>
      </c>
      <c r="T3138">
        <f>IF(A3138="","",K3138*Rules!$B$23+L3138*Rules!$B$24+M3138*Rules!$B$25+N3138*Rules!$B$26)</f>
        <v>0</v>
      </c>
      <c r="U3138">
        <f t="shared" ref="U3138:U3201" si="49">IF(A3138="","",P3138+Q3138+R3138+S3138+T3138)</f>
        <v>0</v>
      </c>
    </row>
    <row r="3139" spans="1:21" x14ac:dyDescent="0.2">
      <c r="A3139" t="str">
        <f>MatchSquad!A3139</f>
        <v>M063</v>
      </c>
      <c r="B3139" t="str">
        <f>MatchSquad!B3139</f>
        <v>P238</v>
      </c>
      <c r="C3139" t="str">
        <f>MatchSquad!C3139</f>
        <v>Liam Livingstone</v>
      </c>
      <c r="D3139" t="str">
        <f>MatchSquad!D3139</f>
        <v>AR</v>
      </c>
      <c r="E3139" t="str">
        <f>MatchSquad!E3139</f>
        <v>SRH</v>
      </c>
      <c r="F3139">
        <f>MatchSquad!G3139</f>
        <v>0</v>
      </c>
      <c r="G3139">
        <f>IF(A3139="","",SUMIFS(BallByBall!$I$2:$I$501,BallByBall!$B$2:$B$501,A3139,BallByBall!$F$2:$F$501,B3139))</f>
        <v>0</v>
      </c>
      <c r="H3139">
        <f>IF(A3139="","",COUNTIFS(BallByBall!$B$2:$B$501,A3139,BallByBall!$F$2:$F$501,B3139,BallByBall!$Q$2:$Q$501,1))</f>
        <v>0</v>
      </c>
      <c r="I3139">
        <f>IF(A3139="","",COUNTIFS(BallByBall!$B$2:$B$501,A3139,BallByBall!$F$2:$F$501,B3139,BallByBall!$R$2:$R$501,1))</f>
        <v>0</v>
      </c>
      <c r="J3139">
        <f>IF(A3139="","",SUMIFS(BallByBall!$T$2:$T$501,BallByBall!$B$2:$B$501,A3139,BallByBall!$H$2:$H$501,B3139))</f>
        <v>0</v>
      </c>
      <c r="K3139">
        <f>IF(A3139="","",SUMIFS(BallByBall!$U$2:$U$501,BallByBall!$B$2:$B$501,A3139,BallByBall!$P$2:$P$501,B3139))</f>
        <v>0</v>
      </c>
      <c r="L3139">
        <f>IF(A3139="","",SUMIFS(BallByBall!$V$2:$V$501,BallByBall!$B$2:$B$501,A3139,BallByBall!$P$2:$P$501,B3139))</f>
        <v>0</v>
      </c>
      <c r="M3139">
        <f>IF(A3139="","",SUMIFS(BallByBall!$W$2:$W$501,BallByBall!$B$2:$B$501,A3139,BallByBall!$P$2:$P$501,B3139))</f>
        <v>0</v>
      </c>
      <c r="N3139">
        <f>IF(A3139="","",SUMIFS(BallByBall!$X$2:$X$501,BallByBall!$B$2:$B$501,A3139,BallByBall!$P$2:$P$501,B3139))</f>
        <v>0</v>
      </c>
      <c r="O3139">
        <f>IF(A3139="","",SUMIFS(OverSummary!$G$2:$G$101,OverSummary!$A$2:$A$101,A3139,OverSummary!$D$2:$D$101,B3139))</f>
        <v>0</v>
      </c>
      <c r="P3139">
        <f>IF(A3139="","",G3139*Rules!$B$13+H3139*Rules!$B$14+I3139*Rules!$B$15)</f>
        <v>0</v>
      </c>
      <c r="Q3139">
        <f>IF(A3139="","",IF(G3139&gt;=100,Rules!$B$18,IF(G3139&gt;=50,Rules!$B$17,IF(G3139&gt;=30,Rules!$B$16,0)))+IF(AND(F3139=1,D3139&lt;&gt;"BWL",G3139=0),Rules!$B$27,0))</f>
        <v>0</v>
      </c>
      <c r="R3139">
        <f>IF(A3139="","",J3139*Rules!$B$19+O3139*Rules!$B$22)</f>
        <v>0</v>
      </c>
      <c r="S3139">
        <f>IF(A3139="","",IF(J3139&gt;=4,Rules!$B$21,IF(J3139&gt;=3,Rules!$B$20,0)))</f>
        <v>0</v>
      </c>
      <c r="T3139">
        <f>IF(A3139="","",K3139*Rules!$B$23+L3139*Rules!$B$24+M3139*Rules!$B$25+N3139*Rules!$B$26)</f>
        <v>0</v>
      </c>
      <c r="U3139">
        <f t="shared" si="49"/>
        <v>0</v>
      </c>
    </row>
    <row r="3140" spans="1:21" x14ac:dyDescent="0.2">
      <c r="A3140" t="str">
        <f>MatchSquad!A3140</f>
        <v>M063</v>
      </c>
      <c r="B3140" t="str">
        <f>MatchSquad!B3140</f>
        <v>P239</v>
      </c>
      <c r="C3140" t="str">
        <f>MatchSquad!C3140</f>
        <v>David Payne</v>
      </c>
      <c r="D3140" t="str">
        <f>MatchSquad!D3140</f>
        <v>AR</v>
      </c>
      <c r="E3140" t="str">
        <f>MatchSquad!E3140</f>
        <v>SRH</v>
      </c>
      <c r="F3140">
        <f>MatchSquad!G3140</f>
        <v>0</v>
      </c>
      <c r="G3140">
        <f>IF(A3140="","",SUMIFS(BallByBall!$I$2:$I$501,BallByBall!$B$2:$B$501,A3140,BallByBall!$F$2:$F$501,B3140))</f>
        <v>0</v>
      </c>
      <c r="H3140">
        <f>IF(A3140="","",COUNTIFS(BallByBall!$B$2:$B$501,A3140,BallByBall!$F$2:$F$501,B3140,BallByBall!$Q$2:$Q$501,1))</f>
        <v>0</v>
      </c>
      <c r="I3140">
        <f>IF(A3140="","",COUNTIFS(BallByBall!$B$2:$B$501,A3140,BallByBall!$F$2:$F$501,B3140,BallByBall!$R$2:$R$501,1))</f>
        <v>0</v>
      </c>
      <c r="J3140">
        <f>IF(A3140="","",SUMIFS(BallByBall!$T$2:$T$501,BallByBall!$B$2:$B$501,A3140,BallByBall!$H$2:$H$501,B3140))</f>
        <v>0</v>
      </c>
      <c r="K3140">
        <f>IF(A3140="","",SUMIFS(BallByBall!$U$2:$U$501,BallByBall!$B$2:$B$501,A3140,BallByBall!$P$2:$P$501,B3140))</f>
        <v>0</v>
      </c>
      <c r="L3140">
        <f>IF(A3140="","",SUMIFS(BallByBall!$V$2:$V$501,BallByBall!$B$2:$B$501,A3140,BallByBall!$P$2:$P$501,B3140))</f>
        <v>0</v>
      </c>
      <c r="M3140">
        <f>IF(A3140="","",SUMIFS(BallByBall!$W$2:$W$501,BallByBall!$B$2:$B$501,A3140,BallByBall!$P$2:$P$501,B3140))</f>
        <v>0</v>
      </c>
      <c r="N3140">
        <f>IF(A3140="","",SUMIFS(BallByBall!$X$2:$X$501,BallByBall!$B$2:$B$501,A3140,BallByBall!$P$2:$P$501,B3140))</f>
        <v>0</v>
      </c>
      <c r="O3140">
        <f>IF(A3140="","",SUMIFS(OverSummary!$G$2:$G$101,OverSummary!$A$2:$A$101,A3140,OverSummary!$D$2:$D$101,B3140))</f>
        <v>0</v>
      </c>
      <c r="P3140">
        <f>IF(A3140="","",G3140*Rules!$B$13+H3140*Rules!$B$14+I3140*Rules!$B$15)</f>
        <v>0</v>
      </c>
      <c r="Q3140">
        <f>IF(A3140="","",IF(G3140&gt;=100,Rules!$B$18,IF(G3140&gt;=50,Rules!$B$17,IF(G3140&gt;=30,Rules!$B$16,0)))+IF(AND(F3140=1,D3140&lt;&gt;"BWL",G3140=0),Rules!$B$27,0))</f>
        <v>0</v>
      </c>
      <c r="R3140">
        <f>IF(A3140="","",J3140*Rules!$B$19+O3140*Rules!$B$22)</f>
        <v>0</v>
      </c>
      <c r="S3140">
        <f>IF(A3140="","",IF(J3140&gt;=4,Rules!$B$21,IF(J3140&gt;=3,Rules!$B$20,0)))</f>
        <v>0</v>
      </c>
      <c r="T3140">
        <f>IF(A3140="","",K3140*Rules!$B$23+L3140*Rules!$B$24+M3140*Rules!$B$25+N3140*Rules!$B$26)</f>
        <v>0</v>
      </c>
      <c r="U3140">
        <f t="shared" si="49"/>
        <v>0</v>
      </c>
    </row>
    <row r="3141" spans="1:21" x14ac:dyDescent="0.2">
      <c r="A3141" t="str">
        <f>MatchSquad!A3141</f>
        <v>M063</v>
      </c>
      <c r="B3141" t="str">
        <f>MatchSquad!B3141</f>
        <v>P240</v>
      </c>
      <c r="C3141" t="str">
        <f>MatchSquad!C3141</f>
        <v>Abhishek Sharma</v>
      </c>
      <c r="D3141" t="str">
        <f>MatchSquad!D3141</f>
        <v>AR</v>
      </c>
      <c r="E3141" t="str">
        <f>MatchSquad!E3141</f>
        <v>SRH</v>
      </c>
      <c r="F3141">
        <f>MatchSquad!G3141</f>
        <v>0</v>
      </c>
      <c r="G3141">
        <f>IF(A3141="","",SUMIFS(BallByBall!$I$2:$I$501,BallByBall!$B$2:$B$501,A3141,BallByBall!$F$2:$F$501,B3141))</f>
        <v>0</v>
      </c>
      <c r="H3141">
        <f>IF(A3141="","",COUNTIFS(BallByBall!$B$2:$B$501,A3141,BallByBall!$F$2:$F$501,B3141,BallByBall!$Q$2:$Q$501,1))</f>
        <v>0</v>
      </c>
      <c r="I3141">
        <f>IF(A3141="","",COUNTIFS(BallByBall!$B$2:$B$501,A3141,BallByBall!$F$2:$F$501,B3141,BallByBall!$R$2:$R$501,1))</f>
        <v>0</v>
      </c>
      <c r="J3141">
        <f>IF(A3141="","",SUMIFS(BallByBall!$T$2:$T$501,BallByBall!$B$2:$B$501,A3141,BallByBall!$H$2:$H$501,B3141))</f>
        <v>0</v>
      </c>
      <c r="K3141">
        <f>IF(A3141="","",SUMIFS(BallByBall!$U$2:$U$501,BallByBall!$B$2:$B$501,A3141,BallByBall!$P$2:$P$501,B3141))</f>
        <v>0</v>
      </c>
      <c r="L3141">
        <f>IF(A3141="","",SUMIFS(BallByBall!$V$2:$V$501,BallByBall!$B$2:$B$501,A3141,BallByBall!$P$2:$P$501,B3141))</f>
        <v>0</v>
      </c>
      <c r="M3141">
        <f>IF(A3141="","",SUMIFS(BallByBall!$W$2:$W$501,BallByBall!$B$2:$B$501,A3141,BallByBall!$P$2:$P$501,B3141))</f>
        <v>0</v>
      </c>
      <c r="N3141">
        <f>IF(A3141="","",SUMIFS(BallByBall!$X$2:$X$501,BallByBall!$B$2:$B$501,A3141,BallByBall!$P$2:$P$501,B3141))</f>
        <v>0</v>
      </c>
      <c r="O3141">
        <f>IF(A3141="","",SUMIFS(OverSummary!$G$2:$G$101,OverSummary!$A$2:$A$101,A3141,OverSummary!$D$2:$D$101,B3141))</f>
        <v>0</v>
      </c>
      <c r="P3141">
        <f>IF(A3141="","",G3141*Rules!$B$13+H3141*Rules!$B$14+I3141*Rules!$B$15)</f>
        <v>0</v>
      </c>
      <c r="Q3141">
        <f>IF(A3141="","",IF(G3141&gt;=100,Rules!$B$18,IF(G3141&gt;=50,Rules!$B$17,IF(G3141&gt;=30,Rules!$B$16,0)))+IF(AND(F3141=1,D3141&lt;&gt;"BWL",G3141=0),Rules!$B$27,0))</f>
        <v>0</v>
      </c>
      <c r="R3141">
        <f>IF(A3141="","",J3141*Rules!$B$19+O3141*Rules!$B$22)</f>
        <v>0</v>
      </c>
      <c r="S3141">
        <f>IF(A3141="","",IF(J3141&gt;=4,Rules!$B$21,IF(J3141&gt;=3,Rules!$B$20,0)))</f>
        <v>0</v>
      </c>
      <c r="T3141">
        <f>IF(A3141="","",K3141*Rules!$B$23+L3141*Rules!$B$24+M3141*Rules!$B$25+N3141*Rules!$B$26)</f>
        <v>0</v>
      </c>
      <c r="U3141">
        <f t="shared" si="49"/>
        <v>0</v>
      </c>
    </row>
    <row r="3142" spans="1:21" x14ac:dyDescent="0.2">
      <c r="A3142" t="str">
        <f>MatchSquad!A3142</f>
        <v>M063</v>
      </c>
      <c r="B3142" t="str">
        <f>MatchSquad!B3142</f>
        <v>P241</v>
      </c>
      <c r="C3142" t="str">
        <f>MatchSquad!C3142</f>
        <v>Nitish Kumar Reddy</v>
      </c>
      <c r="D3142" t="str">
        <f>MatchSquad!D3142</f>
        <v>AR</v>
      </c>
      <c r="E3142" t="str">
        <f>MatchSquad!E3142</f>
        <v>SRH</v>
      </c>
      <c r="F3142">
        <f>MatchSquad!G3142</f>
        <v>0</v>
      </c>
      <c r="G3142">
        <f>IF(A3142="","",SUMIFS(BallByBall!$I$2:$I$501,BallByBall!$B$2:$B$501,A3142,BallByBall!$F$2:$F$501,B3142))</f>
        <v>0</v>
      </c>
      <c r="H3142">
        <f>IF(A3142="","",COUNTIFS(BallByBall!$B$2:$B$501,A3142,BallByBall!$F$2:$F$501,B3142,BallByBall!$Q$2:$Q$501,1))</f>
        <v>0</v>
      </c>
      <c r="I3142">
        <f>IF(A3142="","",COUNTIFS(BallByBall!$B$2:$B$501,A3142,BallByBall!$F$2:$F$501,B3142,BallByBall!$R$2:$R$501,1))</f>
        <v>0</v>
      </c>
      <c r="J3142">
        <f>IF(A3142="","",SUMIFS(BallByBall!$T$2:$T$501,BallByBall!$B$2:$B$501,A3142,BallByBall!$H$2:$H$501,B3142))</f>
        <v>0</v>
      </c>
      <c r="K3142">
        <f>IF(A3142="","",SUMIFS(BallByBall!$U$2:$U$501,BallByBall!$B$2:$B$501,A3142,BallByBall!$P$2:$P$501,B3142))</f>
        <v>0</v>
      </c>
      <c r="L3142">
        <f>IF(A3142="","",SUMIFS(BallByBall!$V$2:$V$501,BallByBall!$B$2:$B$501,A3142,BallByBall!$P$2:$P$501,B3142))</f>
        <v>0</v>
      </c>
      <c r="M3142">
        <f>IF(A3142="","",SUMIFS(BallByBall!$W$2:$W$501,BallByBall!$B$2:$B$501,A3142,BallByBall!$P$2:$P$501,B3142))</f>
        <v>0</v>
      </c>
      <c r="N3142">
        <f>IF(A3142="","",SUMIFS(BallByBall!$X$2:$X$501,BallByBall!$B$2:$B$501,A3142,BallByBall!$P$2:$P$501,B3142))</f>
        <v>0</v>
      </c>
      <c r="O3142">
        <f>IF(A3142="","",SUMIFS(OverSummary!$G$2:$G$101,OverSummary!$A$2:$A$101,A3142,OverSummary!$D$2:$D$101,B3142))</f>
        <v>0</v>
      </c>
      <c r="P3142">
        <f>IF(A3142="","",G3142*Rules!$B$13+H3142*Rules!$B$14+I3142*Rules!$B$15)</f>
        <v>0</v>
      </c>
      <c r="Q3142">
        <f>IF(A3142="","",IF(G3142&gt;=100,Rules!$B$18,IF(G3142&gt;=50,Rules!$B$17,IF(G3142&gt;=30,Rules!$B$16,0)))+IF(AND(F3142=1,D3142&lt;&gt;"BWL",G3142=0),Rules!$B$27,0))</f>
        <v>0</v>
      </c>
      <c r="R3142">
        <f>IF(A3142="","",J3142*Rules!$B$19+O3142*Rules!$B$22)</f>
        <v>0</v>
      </c>
      <c r="S3142">
        <f>IF(A3142="","",IF(J3142&gt;=4,Rules!$B$21,IF(J3142&gt;=3,Rules!$B$20,0)))</f>
        <v>0</v>
      </c>
      <c r="T3142">
        <f>IF(A3142="","",K3142*Rules!$B$23+L3142*Rules!$B$24+M3142*Rules!$B$25+N3142*Rules!$B$26)</f>
        <v>0</v>
      </c>
      <c r="U3142">
        <f t="shared" si="49"/>
        <v>0</v>
      </c>
    </row>
    <row r="3143" spans="1:21" x14ac:dyDescent="0.2">
      <c r="A3143" t="str">
        <f>MatchSquad!A3143</f>
        <v>M063</v>
      </c>
      <c r="B3143" t="str">
        <f>MatchSquad!B3143</f>
        <v>P242</v>
      </c>
      <c r="C3143" t="str">
        <f>MatchSquad!C3143</f>
        <v>Pat Cummins</v>
      </c>
      <c r="D3143" t="str">
        <f>MatchSquad!D3143</f>
        <v>BWL</v>
      </c>
      <c r="E3143" t="str">
        <f>MatchSquad!E3143</f>
        <v>SRH</v>
      </c>
      <c r="F3143">
        <f>MatchSquad!G3143</f>
        <v>0</v>
      </c>
      <c r="G3143">
        <f>IF(A3143="","",SUMIFS(BallByBall!$I$2:$I$501,BallByBall!$B$2:$B$501,A3143,BallByBall!$F$2:$F$501,B3143))</f>
        <v>0</v>
      </c>
      <c r="H3143">
        <f>IF(A3143="","",COUNTIFS(BallByBall!$B$2:$B$501,A3143,BallByBall!$F$2:$F$501,B3143,BallByBall!$Q$2:$Q$501,1))</f>
        <v>0</v>
      </c>
      <c r="I3143">
        <f>IF(A3143="","",COUNTIFS(BallByBall!$B$2:$B$501,A3143,BallByBall!$F$2:$F$501,B3143,BallByBall!$R$2:$R$501,1))</f>
        <v>0</v>
      </c>
      <c r="J3143">
        <f>IF(A3143="","",SUMIFS(BallByBall!$T$2:$T$501,BallByBall!$B$2:$B$501,A3143,BallByBall!$H$2:$H$501,B3143))</f>
        <v>0</v>
      </c>
      <c r="K3143">
        <f>IF(A3143="","",SUMIFS(BallByBall!$U$2:$U$501,BallByBall!$B$2:$B$501,A3143,BallByBall!$P$2:$P$501,B3143))</f>
        <v>0</v>
      </c>
      <c r="L3143">
        <f>IF(A3143="","",SUMIFS(BallByBall!$V$2:$V$501,BallByBall!$B$2:$B$501,A3143,BallByBall!$P$2:$P$501,B3143))</f>
        <v>0</v>
      </c>
      <c r="M3143">
        <f>IF(A3143="","",SUMIFS(BallByBall!$W$2:$W$501,BallByBall!$B$2:$B$501,A3143,BallByBall!$P$2:$P$501,B3143))</f>
        <v>0</v>
      </c>
      <c r="N3143">
        <f>IF(A3143="","",SUMIFS(BallByBall!$X$2:$X$501,BallByBall!$B$2:$B$501,A3143,BallByBall!$P$2:$P$501,B3143))</f>
        <v>0</v>
      </c>
      <c r="O3143">
        <f>IF(A3143="","",SUMIFS(OverSummary!$G$2:$G$101,OverSummary!$A$2:$A$101,A3143,OverSummary!$D$2:$D$101,B3143))</f>
        <v>0</v>
      </c>
      <c r="P3143">
        <f>IF(A3143="","",G3143*Rules!$B$13+H3143*Rules!$B$14+I3143*Rules!$B$15)</f>
        <v>0</v>
      </c>
      <c r="Q3143">
        <f>IF(A3143="","",IF(G3143&gt;=100,Rules!$B$18,IF(G3143&gt;=50,Rules!$B$17,IF(G3143&gt;=30,Rules!$B$16,0)))+IF(AND(F3143=1,D3143&lt;&gt;"BWL",G3143=0),Rules!$B$27,0))</f>
        <v>0</v>
      </c>
      <c r="R3143">
        <f>IF(A3143="","",J3143*Rules!$B$19+O3143*Rules!$B$22)</f>
        <v>0</v>
      </c>
      <c r="S3143">
        <f>IF(A3143="","",IF(J3143&gt;=4,Rules!$B$21,IF(J3143&gt;=3,Rules!$B$20,0)))</f>
        <v>0</v>
      </c>
      <c r="T3143">
        <f>IF(A3143="","",K3143*Rules!$B$23+L3143*Rules!$B$24+M3143*Rules!$B$25+N3143*Rules!$B$26)</f>
        <v>0</v>
      </c>
      <c r="U3143">
        <f t="shared" si="49"/>
        <v>0</v>
      </c>
    </row>
    <row r="3144" spans="1:21" x14ac:dyDescent="0.2">
      <c r="A3144" t="str">
        <f>MatchSquad!A3144</f>
        <v>M063</v>
      </c>
      <c r="B3144" t="str">
        <f>MatchSquad!B3144</f>
        <v>P243</v>
      </c>
      <c r="C3144" t="str">
        <f>MatchSquad!C3144</f>
        <v>Zeeshan Ansari</v>
      </c>
      <c r="D3144" t="str">
        <f>MatchSquad!D3144</f>
        <v>BWL</v>
      </c>
      <c r="E3144" t="str">
        <f>MatchSquad!E3144</f>
        <v>SRH</v>
      </c>
      <c r="F3144">
        <f>MatchSquad!G3144</f>
        <v>0</v>
      </c>
      <c r="G3144">
        <f>IF(A3144="","",SUMIFS(BallByBall!$I$2:$I$501,BallByBall!$B$2:$B$501,A3144,BallByBall!$F$2:$F$501,B3144))</f>
        <v>0</v>
      </c>
      <c r="H3144">
        <f>IF(A3144="","",COUNTIFS(BallByBall!$B$2:$B$501,A3144,BallByBall!$F$2:$F$501,B3144,BallByBall!$Q$2:$Q$501,1))</f>
        <v>0</v>
      </c>
      <c r="I3144">
        <f>IF(A3144="","",COUNTIFS(BallByBall!$B$2:$B$501,A3144,BallByBall!$F$2:$F$501,B3144,BallByBall!$R$2:$R$501,1))</f>
        <v>0</v>
      </c>
      <c r="J3144">
        <f>IF(A3144="","",SUMIFS(BallByBall!$T$2:$T$501,BallByBall!$B$2:$B$501,A3144,BallByBall!$H$2:$H$501,B3144))</f>
        <v>0</v>
      </c>
      <c r="K3144">
        <f>IF(A3144="","",SUMIFS(BallByBall!$U$2:$U$501,BallByBall!$B$2:$B$501,A3144,BallByBall!$P$2:$P$501,B3144))</f>
        <v>0</v>
      </c>
      <c r="L3144">
        <f>IF(A3144="","",SUMIFS(BallByBall!$V$2:$V$501,BallByBall!$B$2:$B$501,A3144,BallByBall!$P$2:$P$501,B3144))</f>
        <v>0</v>
      </c>
      <c r="M3144">
        <f>IF(A3144="","",SUMIFS(BallByBall!$W$2:$W$501,BallByBall!$B$2:$B$501,A3144,BallByBall!$P$2:$P$501,B3144))</f>
        <v>0</v>
      </c>
      <c r="N3144">
        <f>IF(A3144="","",SUMIFS(BallByBall!$X$2:$X$501,BallByBall!$B$2:$B$501,A3144,BallByBall!$P$2:$P$501,B3144))</f>
        <v>0</v>
      </c>
      <c r="O3144">
        <f>IF(A3144="","",SUMIFS(OverSummary!$G$2:$G$101,OverSummary!$A$2:$A$101,A3144,OverSummary!$D$2:$D$101,B3144))</f>
        <v>0</v>
      </c>
      <c r="P3144">
        <f>IF(A3144="","",G3144*Rules!$B$13+H3144*Rules!$B$14+I3144*Rules!$B$15)</f>
        <v>0</v>
      </c>
      <c r="Q3144">
        <f>IF(A3144="","",IF(G3144&gt;=100,Rules!$B$18,IF(G3144&gt;=50,Rules!$B$17,IF(G3144&gt;=30,Rules!$B$16,0)))+IF(AND(F3144=1,D3144&lt;&gt;"BWL",G3144=0),Rules!$B$27,0))</f>
        <v>0</v>
      </c>
      <c r="R3144">
        <f>IF(A3144="","",J3144*Rules!$B$19+O3144*Rules!$B$22)</f>
        <v>0</v>
      </c>
      <c r="S3144">
        <f>IF(A3144="","",IF(J3144&gt;=4,Rules!$B$21,IF(J3144&gt;=3,Rules!$B$20,0)))</f>
        <v>0</v>
      </c>
      <c r="T3144">
        <f>IF(A3144="","",K3144*Rules!$B$23+L3144*Rules!$B$24+M3144*Rules!$B$25+N3144*Rules!$B$26)</f>
        <v>0</v>
      </c>
      <c r="U3144">
        <f t="shared" si="49"/>
        <v>0</v>
      </c>
    </row>
    <row r="3145" spans="1:21" x14ac:dyDescent="0.2">
      <c r="A3145" t="str">
        <f>MatchSquad!A3145</f>
        <v>M063</v>
      </c>
      <c r="B3145" t="str">
        <f>MatchSquad!B3145</f>
        <v>P244</v>
      </c>
      <c r="C3145" t="str">
        <f>MatchSquad!C3145</f>
        <v>Jaydev Unadkat</v>
      </c>
      <c r="D3145" t="str">
        <f>MatchSquad!D3145</f>
        <v>BWL</v>
      </c>
      <c r="E3145" t="str">
        <f>MatchSquad!E3145</f>
        <v>SRH</v>
      </c>
      <c r="F3145">
        <f>MatchSquad!G3145</f>
        <v>0</v>
      </c>
      <c r="G3145">
        <f>IF(A3145="","",SUMIFS(BallByBall!$I$2:$I$501,BallByBall!$B$2:$B$501,A3145,BallByBall!$F$2:$F$501,B3145))</f>
        <v>0</v>
      </c>
      <c r="H3145">
        <f>IF(A3145="","",COUNTIFS(BallByBall!$B$2:$B$501,A3145,BallByBall!$F$2:$F$501,B3145,BallByBall!$Q$2:$Q$501,1))</f>
        <v>0</v>
      </c>
      <c r="I3145">
        <f>IF(A3145="","",COUNTIFS(BallByBall!$B$2:$B$501,A3145,BallByBall!$F$2:$F$501,B3145,BallByBall!$R$2:$R$501,1))</f>
        <v>0</v>
      </c>
      <c r="J3145">
        <f>IF(A3145="","",SUMIFS(BallByBall!$T$2:$T$501,BallByBall!$B$2:$B$501,A3145,BallByBall!$H$2:$H$501,B3145))</f>
        <v>0</v>
      </c>
      <c r="K3145">
        <f>IF(A3145="","",SUMIFS(BallByBall!$U$2:$U$501,BallByBall!$B$2:$B$501,A3145,BallByBall!$P$2:$P$501,B3145))</f>
        <v>0</v>
      </c>
      <c r="L3145">
        <f>IF(A3145="","",SUMIFS(BallByBall!$V$2:$V$501,BallByBall!$B$2:$B$501,A3145,BallByBall!$P$2:$P$501,B3145))</f>
        <v>0</v>
      </c>
      <c r="M3145">
        <f>IF(A3145="","",SUMIFS(BallByBall!$W$2:$W$501,BallByBall!$B$2:$B$501,A3145,BallByBall!$P$2:$P$501,B3145))</f>
        <v>0</v>
      </c>
      <c r="N3145">
        <f>IF(A3145="","",SUMIFS(BallByBall!$X$2:$X$501,BallByBall!$B$2:$B$501,A3145,BallByBall!$P$2:$P$501,B3145))</f>
        <v>0</v>
      </c>
      <c r="O3145">
        <f>IF(A3145="","",SUMIFS(OverSummary!$G$2:$G$101,OverSummary!$A$2:$A$101,A3145,OverSummary!$D$2:$D$101,B3145))</f>
        <v>0</v>
      </c>
      <c r="P3145">
        <f>IF(A3145="","",G3145*Rules!$B$13+H3145*Rules!$B$14+I3145*Rules!$B$15)</f>
        <v>0</v>
      </c>
      <c r="Q3145">
        <f>IF(A3145="","",IF(G3145&gt;=100,Rules!$B$18,IF(G3145&gt;=50,Rules!$B$17,IF(G3145&gt;=30,Rules!$B$16,0)))+IF(AND(F3145=1,D3145&lt;&gt;"BWL",G3145=0),Rules!$B$27,0))</f>
        <v>0</v>
      </c>
      <c r="R3145">
        <f>IF(A3145="","",J3145*Rules!$B$19+O3145*Rules!$B$22)</f>
        <v>0</v>
      </c>
      <c r="S3145">
        <f>IF(A3145="","",IF(J3145&gt;=4,Rules!$B$21,IF(J3145&gt;=3,Rules!$B$20,0)))</f>
        <v>0</v>
      </c>
      <c r="T3145">
        <f>IF(A3145="","",K3145*Rules!$B$23+L3145*Rules!$B$24+M3145*Rules!$B$25+N3145*Rules!$B$26)</f>
        <v>0</v>
      </c>
      <c r="U3145">
        <f t="shared" si="49"/>
        <v>0</v>
      </c>
    </row>
    <row r="3146" spans="1:21" x14ac:dyDescent="0.2">
      <c r="A3146" t="str">
        <f>MatchSquad!A3146</f>
        <v>M063</v>
      </c>
      <c r="B3146" t="str">
        <f>MatchSquad!B3146</f>
        <v>P245</v>
      </c>
      <c r="C3146" t="str">
        <f>MatchSquad!C3146</f>
        <v>Eshan Malinga</v>
      </c>
      <c r="D3146" t="str">
        <f>MatchSquad!D3146</f>
        <v>BWL</v>
      </c>
      <c r="E3146" t="str">
        <f>MatchSquad!E3146</f>
        <v>SRH</v>
      </c>
      <c r="F3146">
        <f>MatchSquad!G3146</f>
        <v>0</v>
      </c>
      <c r="G3146">
        <f>IF(A3146="","",SUMIFS(BallByBall!$I$2:$I$501,BallByBall!$B$2:$B$501,A3146,BallByBall!$F$2:$F$501,B3146))</f>
        <v>0</v>
      </c>
      <c r="H3146">
        <f>IF(A3146="","",COUNTIFS(BallByBall!$B$2:$B$501,A3146,BallByBall!$F$2:$F$501,B3146,BallByBall!$Q$2:$Q$501,1))</f>
        <v>0</v>
      </c>
      <c r="I3146">
        <f>IF(A3146="","",COUNTIFS(BallByBall!$B$2:$B$501,A3146,BallByBall!$F$2:$F$501,B3146,BallByBall!$R$2:$R$501,1))</f>
        <v>0</v>
      </c>
      <c r="J3146">
        <f>IF(A3146="","",SUMIFS(BallByBall!$T$2:$T$501,BallByBall!$B$2:$B$501,A3146,BallByBall!$H$2:$H$501,B3146))</f>
        <v>0</v>
      </c>
      <c r="K3146">
        <f>IF(A3146="","",SUMIFS(BallByBall!$U$2:$U$501,BallByBall!$B$2:$B$501,A3146,BallByBall!$P$2:$P$501,B3146))</f>
        <v>0</v>
      </c>
      <c r="L3146">
        <f>IF(A3146="","",SUMIFS(BallByBall!$V$2:$V$501,BallByBall!$B$2:$B$501,A3146,BallByBall!$P$2:$P$501,B3146))</f>
        <v>0</v>
      </c>
      <c r="M3146">
        <f>IF(A3146="","",SUMIFS(BallByBall!$W$2:$W$501,BallByBall!$B$2:$B$501,A3146,BallByBall!$P$2:$P$501,B3146))</f>
        <v>0</v>
      </c>
      <c r="N3146">
        <f>IF(A3146="","",SUMIFS(BallByBall!$X$2:$X$501,BallByBall!$B$2:$B$501,A3146,BallByBall!$P$2:$P$501,B3146))</f>
        <v>0</v>
      </c>
      <c r="O3146">
        <f>IF(A3146="","",SUMIFS(OverSummary!$G$2:$G$101,OverSummary!$A$2:$A$101,A3146,OverSummary!$D$2:$D$101,B3146))</f>
        <v>0</v>
      </c>
      <c r="P3146">
        <f>IF(A3146="","",G3146*Rules!$B$13+H3146*Rules!$B$14+I3146*Rules!$B$15)</f>
        <v>0</v>
      </c>
      <c r="Q3146">
        <f>IF(A3146="","",IF(G3146&gt;=100,Rules!$B$18,IF(G3146&gt;=50,Rules!$B$17,IF(G3146&gt;=30,Rules!$B$16,0)))+IF(AND(F3146=1,D3146&lt;&gt;"BWL",G3146=0),Rules!$B$27,0))</f>
        <v>0</v>
      </c>
      <c r="R3146">
        <f>IF(A3146="","",J3146*Rules!$B$19+O3146*Rules!$B$22)</f>
        <v>0</v>
      </c>
      <c r="S3146">
        <f>IF(A3146="","",IF(J3146&gt;=4,Rules!$B$21,IF(J3146&gt;=3,Rules!$B$20,0)))</f>
        <v>0</v>
      </c>
      <c r="T3146">
        <f>IF(A3146="","",K3146*Rules!$B$23+L3146*Rules!$B$24+M3146*Rules!$B$25+N3146*Rules!$B$26)</f>
        <v>0</v>
      </c>
      <c r="U3146">
        <f t="shared" si="49"/>
        <v>0</v>
      </c>
    </row>
    <row r="3147" spans="1:21" x14ac:dyDescent="0.2">
      <c r="A3147" t="str">
        <f>MatchSquad!A3147</f>
        <v>M063</v>
      </c>
      <c r="B3147" t="str">
        <f>MatchSquad!B3147</f>
        <v>P246</v>
      </c>
      <c r="C3147" t="str">
        <f>MatchSquad!C3147</f>
        <v>Sakib Hussain</v>
      </c>
      <c r="D3147" t="str">
        <f>MatchSquad!D3147</f>
        <v>BWL</v>
      </c>
      <c r="E3147" t="str">
        <f>MatchSquad!E3147</f>
        <v>SRH</v>
      </c>
      <c r="F3147">
        <f>MatchSquad!G3147</f>
        <v>0</v>
      </c>
      <c r="G3147">
        <f>IF(A3147="","",SUMIFS(BallByBall!$I$2:$I$501,BallByBall!$B$2:$B$501,A3147,BallByBall!$F$2:$F$501,B3147))</f>
        <v>0</v>
      </c>
      <c r="H3147">
        <f>IF(A3147="","",COUNTIFS(BallByBall!$B$2:$B$501,A3147,BallByBall!$F$2:$F$501,B3147,BallByBall!$Q$2:$Q$501,1))</f>
        <v>0</v>
      </c>
      <c r="I3147">
        <f>IF(A3147="","",COUNTIFS(BallByBall!$B$2:$B$501,A3147,BallByBall!$F$2:$F$501,B3147,BallByBall!$R$2:$R$501,1))</f>
        <v>0</v>
      </c>
      <c r="J3147">
        <f>IF(A3147="","",SUMIFS(BallByBall!$T$2:$T$501,BallByBall!$B$2:$B$501,A3147,BallByBall!$H$2:$H$501,B3147))</f>
        <v>0</v>
      </c>
      <c r="K3147">
        <f>IF(A3147="","",SUMIFS(BallByBall!$U$2:$U$501,BallByBall!$B$2:$B$501,A3147,BallByBall!$P$2:$P$501,B3147))</f>
        <v>0</v>
      </c>
      <c r="L3147">
        <f>IF(A3147="","",SUMIFS(BallByBall!$V$2:$V$501,BallByBall!$B$2:$B$501,A3147,BallByBall!$P$2:$P$501,B3147))</f>
        <v>0</v>
      </c>
      <c r="M3147">
        <f>IF(A3147="","",SUMIFS(BallByBall!$W$2:$W$501,BallByBall!$B$2:$B$501,A3147,BallByBall!$P$2:$P$501,B3147))</f>
        <v>0</v>
      </c>
      <c r="N3147">
        <f>IF(A3147="","",SUMIFS(BallByBall!$X$2:$X$501,BallByBall!$B$2:$B$501,A3147,BallByBall!$P$2:$P$501,B3147))</f>
        <v>0</v>
      </c>
      <c r="O3147">
        <f>IF(A3147="","",SUMIFS(OverSummary!$G$2:$G$101,OverSummary!$A$2:$A$101,A3147,OverSummary!$D$2:$D$101,B3147))</f>
        <v>0</v>
      </c>
      <c r="P3147">
        <f>IF(A3147="","",G3147*Rules!$B$13+H3147*Rules!$B$14+I3147*Rules!$B$15)</f>
        <v>0</v>
      </c>
      <c r="Q3147">
        <f>IF(A3147="","",IF(G3147&gt;=100,Rules!$B$18,IF(G3147&gt;=50,Rules!$B$17,IF(G3147&gt;=30,Rules!$B$16,0)))+IF(AND(F3147=1,D3147&lt;&gt;"BWL",G3147=0),Rules!$B$27,0))</f>
        <v>0</v>
      </c>
      <c r="R3147">
        <f>IF(A3147="","",J3147*Rules!$B$19+O3147*Rules!$B$22)</f>
        <v>0</v>
      </c>
      <c r="S3147">
        <f>IF(A3147="","",IF(J3147&gt;=4,Rules!$B$21,IF(J3147&gt;=3,Rules!$B$20,0)))</f>
        <v>0</v>
      </c>
      <c r="T3147">
        <f>IF(A3147="","",K3147*Rules!$B$23+L3147*Rules!$B$24+M3147*Rules!$B$25+N3147*Rules!$B$26)</f>
        <v>0</v>
      </c>
      <c r="U3147">
        <f t="shared" si="49"/>
        <v>0</v>
      </c>
    </row>
    <row r="3148" spans="1:21" x14ac:dyDescent="0.2">
      <c r="A3148" t="str">
        <f>MatchSquad!A3148</f>
        <v>M063</v>
      </c>
      <c r="B3148" t="str">
        <f>MatchSquad!B3148</f>
        <v>P247</v>
      </c>
      <c r="C3148" t="str">
        <f>MatchSquad!C3148</f>
        <v>Onkar Tarmale</v>
      </c>
      <c r="D3148" t="str">
        <f>MatchSquad!D3148</f>
        <v>BWL</v>
      </c>
      <c r="E3148" t="str">
        <f>MatchSquad!E3148</f>
        <v>SRH</v>
      </c>
      <c r="F3148">
        <f>MatchSquad!G3148</f>
        <v>0</v>
      </c>
      <c r="G3148">
        <f>IF(A3148="","",SUMIFS(BallByBall!$I$2:$I$501,BallByBall!$B$2:$B$501,A3148,BallByBall!$F$2:$F$501,B3148))</f>
        <v>0</v>
      </c>
      <c r="H3148">
        <f>IF(A3148="","",COUNTIFS(BallByBall!$B$2:$B$501,A3148,BallByBall!$F$2:$F$501,B3148,BallByBall!$Q$2:$Q$501,1))</f>
        <v>0</v>
      </c>
      <c r="I3148">
        <f>IF(A3148="","",COUNTIFS(BallByBall!$B$2:$B$501,A3148,BallByBall!$F$2:$F$501,B3148,BallByBall!$R$2:$R$501,1))</f>
        <v>0</v>
      </c>
      <c r="J3148">
        <f>IF(A3148="","",SUMIFS(BallByBall!$T$2:$T$501,BallByBall!$B$2:$B$501,A3148,BallByBall!$H$2:$H$501,B3148))</f>
        <v>0</v>
      </c>
      <c r="K3148">
        <f>IF(A3148="","",SUMIFS(BallByBall!$U$2:$U$501,BallByBall!$B$2:$B$501,A3148,BallByBall!$P$2:$P$501,B3148))</f>
        <v>0</v>
      </c>
      <c r="L3148">
        <f>IF(A3148="","",SUMIFS(BallByBall!$V$2:$V$501,BallByBall!$B$2:$B$501,A3148,BallByBall!$P$2:$P$501,B3148))</f>
        <v>0</v>
      </c>
      <c r="M3148">
        <f>IF(A3148="","",SUMIFS(BallByBall!$W$2:$W$501,BallByBall!$B$2:$B$501,A3148,BallByBall!$P$2:$P$501,B3148))</f>
        <v>0</v>
      </c>
      <c r="N3148">
        <f>IF(A3148="","",SUMIFS(BallByBall!$X$2:$X$501,BallByBall!$B$2:$B$501,A3148,BallByBall!$P$2:$P$501,B3148))</f>
        <v>0</v>
      </c>
      <c r="O3148">
        <f>IF(A3148="","",SUMIFS(OverSummary!$G$2:$G$101,OverSummary!$A$2:$A$101,A3148,OverSummary!$D$2:$D$101,B3148))</f>
        <v>0</v>
      </c>
      <c r="P3148">
        <f>IF(A3148="","",G3148*Rules!$B$13+H3148*Rules!$B$14+I3148*Rules!$B$15)</f>
        <v>0</v>
      </c>
      <c r="Q3148">
        <f>IF(A3148="","",IF(G3148&gt;=100,Rules!$B$18,IF(G3148&gt;=50,Rules!$B$17,IF(G3148&gt;=30,Rules!$B$16,0)))+IF(AND(F3148=1,D3148&lt;&gt;"BWL",G3148=0),Rules!$B$27,0))</f>
        <v>0</v>
      </c>
      <c r="R3148">
        <f>IF(A3148="","",J3148*Rules!$B$19+O3148*Rules!$B$22)</f>
        <v>0</v>
      </c>
      <c r="S3148">
        <f>IF(A3148="","",IF(J3148&gt;=4,Rules!$B$21,IF(J3148&gt;=3,Rules!$B$20,0)))</f>
        <v>0</v>
      </c>
      <c r="T3148">
        <f>IF(A3148="","",K3148*Rules!$B$23+L3148*Rules!$B$24+M3148*Rules!$B$25+N3148*Rules!$B$26)</f>
        <v>0</v>
      </c>
      <c r="U3148">
        <f t="shared" si="49"/>
        <v>0</v>
      </c>
    </row>
    <row r="3149" spans="1:21" x14ac:dyDescent="0.2">
      <c r="A3149" t="str">
        <f>MatchSquad!A3149</f>
        <v>M063</v>
      </c>
      <c r="B3149" t="str">
        <f>MatchSquad!B3149</f>
        <v>P248</v>
      </c>
      <c r="C3149" t="str">
        <f>MatchSquad!C3149</f>
        <v>Amit Kumar</v>
      </c>
      <c r="D3149" t="str">
        <f>MatchSquad!D3149</f>
        <v>BWL</v>
      </c>
      <c r="E3149" t="str">
        <f>MatchSquad!E3149</f>
        <v>SRH</v>
      </c>
      <c r="F3149">
        <f>MatchSquad!G3149</f>
        <v>0</v>
      </c>
      <c r="G3149">
        <f>IF(A3149="","",SUMIFS(BallByBall!$I$2:$I$501,BallByBall!$B$2:$B$501,A3149,BallByBall!$F$2:$F$501,B3149))</f>
        <v>0</v>
      </c>
      <c r="H3149">
        <f>IF(A3149="","",COUNTIFS(BallByBall!$B$2:$B$501,A3149,BallByBall!$F$2:$F$501,B3149,BallByBall!$Q$2:$Q$501,1))</f>
        <v>0</v>
      </c>
      <c r="I3149">
        <f>IF(A3149="","",COUNTIFS(BallByBall!$B$2:$B$501,A3149,BallByBall!$F$2:$F$501,B3149,BallByBall!$R$2:$R$501,1))</f>
        <v>0</v>
      </c>
      <c r="J3149">
        <f>IF(A3149="","",SUMIFS(BallByBall!$T$2:$T$501,BallByBall!$B$2:$B$501,A3149,BallByBall!$H$2:$H$501,B3149))</f>
        <v>0</v>
      </c>
      <c r="K3149">
        <f>IF(A3149="","",SUMIFS(BallByBall!$U$2:$U$501,BallByBall!$B$2:$B$501,A3149,BallByBall!$P$2:$P$501,B3149))</f>
        <v>0</v>
      </c>
      <c r="L3149">
        <f>IF(A3149="","",SUMIFS(BallByBall!$V$2:$V$501,BallByBall!$B$2:$B$501,A3149,BallByBall!$P$2:$P$501,B3149))</f>
        <v>0</v>
      </c>
      <c r="M3149">
        <f>IF(A3149="","",SUMIFS(BallByBall!$W$2:$W$501,BallByBall!$B$2:$B$501,A3149,BallByBall!$P$2:$P$501,B3149))</f>
        <v>0</v>
      </c>
      <c r="N3149">
        <f>IF(A3149="","",SUMIFS(BallByBall!$X$2:$X$501,BallByBall!$B$2:$B$501,A3149,BallByBall!$P$2:$P$501,B3149))</f>
        <v>0</v>
      </c>
      <c r="O3149">
        <f>IF(A3149="","",SUMIFS(OverSummary!$G$2:$G$101,OverSummary!$A$2:$A$101,A3149,OverSummary!$D$2:$D$101,B3149))</f>
        <v>0</v>
      </c>
      <c r="P3149">
        <f>IF(A3149="","",G3149*Rules!$B$13+H3149*Rules!$B$14+I3149*Rules!$B$15)</f>
        <v>0</v>
      </c>
      <c r="Q3149">
        <f>IF(A3149="","",IF(G3149&gt;=100,Rules!$B$18,IF(G3149&gt;=50,Rules!$B$17,IF(G3149&gt;=30,Rules!$B$16,0)))+IF(AND(F3149=1,D3149&lt;&gt;"BWL",G3149=0),Rules!$B$27,0))</f>
        <v>0</v>
      </c>
      <c r="R3149">
        <f>IF(A3149="","",J3149*Rules!$B$19+O3149*Rules!$B$22)</f>
        <v>0</v>
      </c>
      <c r="S3149">
        <f>IF(A3149="","",IF(J3149&gt;=4,Rules!$B$21,IF(J3149&gt;=3,Rules!$B$20,0)))</f>
        <v>0</v>
      </c>
      <c r="T3149">
        <f>IF(A3149="","",K3149*Rules!$B$23+L3149*Rules!$B$24+M3149*Rules!$B$25+N3149*Rules!$B$26)</f>
        <v>0</v>
      </c>
      <c r="U3149">
        <f t="shared" si="49"/>
        <v>0</v>
      </c>
    </row>
    <row r="3150" spans="1:21" x14ac:dyDescent="0.2">
      <c r="A3150" t="str">
        <f>MatchSquad!A3150</f>
        <v>M063</v>
      </c>
      <c r="B3150" t="str">
        <f>MatchSquad!B3150</f>
        <v>P249</v>
      </c>
      <c r="C3150" t="str">
        <f>MatchSquad!C3150</f>
        <v>Praful Hinge</v>
      </c>
      <c r="D3150" t="str">
        <f>MatchSquad!D3150</f>
        <v>BWL</v>
      </c>
      <c r="E3150" t="str">
        <f>MatchSquad!E3150</f>
        <v>SRH</v>
      </c>
      <c r="F3150">
        <f>MatchSquad!G3150</f>
        <v>0</v>
      </c>
      <c r="G3150">
        <f>IF(A3150="","",SUMIFS(BallByBall!$I$2:$I$501,BallByBall!$B$2:$B$501,A3150,BallByBall!$F$2:$F$501,B3150))</f>
        <v>0</v>
      </c>
      <c r="H3150">
        <f>IF(A3150="","",COUNTIFS(BallByBall!$B$2:$B$501,A3150,BallByBall!$F$2:$F$501,B3150,BallByBall!$Q$2:$Q$501,1))</f>
        <v>0</v>
      </c>
      <c r="I3150">
        <f>IF(A3150="","",COUNTIFS(BallByBall!$B$2:$B$501,A3150,BallByBall!$F$2:$F$501,B3150,BallByBall!$R$2:$R$501,1))</f>
        <v>0</v>
      </c>
      <c r="J3150">
        <f>IF(A3150="","",SUMIFS(BallByBall!$T$2:$T$501,BallByBall!$B$2:$B$501,A3150,BallByBall!$H$2:$H$501,B3150))</f>
        <v>0</v>
      </c>
      <c r="K3150">
        <f>IF(A3150="","",SUMIFS(BallByBall!$U$2:$U$501,BallByBall!$B$2:$B$501,A3150,BallByBall!$P$2:$P$501,B3150))</f>
        <v>0</v>
      </c>
      <c r="L3150">
        <f>IF(A3150="","",SUMIFS(BallByBall!$V$2:$V$501,BallByBall!$B$2:$B$501,A3150,BallByBall!$P$2:$P$501,B3150))</f>
        <v>0</v>
      </c>
      <c r="M3150">
        <f>IF(A3150="","",SUMIFS(BallByBall!$W$2:$W$501,BallByBall!$B$2:$B$501,A3150,BallByBall!$P$2:$P$501,B3150))</f>
        <v>0</v>
      </c>
      <c r="N3150">
        <f>IF(A3150="","",SUMIFS(BallByBall!$X$2:$X$501,BallByBall!$B$2:$B$501,A3150,BallByBall!$P$2:$P$501,B3150))</f>
        <v>0</v>
      </c>
      <c r="O3150">
        <f>IF(A3150="","",SUMIFS(OverSummary!$G$2:$G$101,OverSummary!$A$2:$A$101,A3150,OverSummary!$D$2:$D$101,B3150))</f>
        <v>0</v>
      </c>
      <c r="P3150">
        <f>IF(A3150="","",G3150*Rules!$B$13+H3150*Rules!$B$14+I3150*Rules!$B$15)</f>
        <v>0</v>
      </c>
      <c r="Q3150">
        <f>IF(A3150="","",IF(G3150&gt;=100,Rules!$B$18,IF(G3150&gt;=50,Rules!$B$17,IF(G3150&gt;=30,Rules!$B$16,0)))+IF(AND(F3150=1,D3150&lt;&gt;"BWL",G3150=0),Rules!$B$27,0))</f>
        <v>0</v>
      </c>
      <c r="R3150">
        <f>IF(A3150="","",J3150*Rules!$B$19+O3150*Rules!$B$22)</f>
        <v>0</v>
      </c>
      <c r="S3150">
        <f>IF(A3150="","",IF(J3150&gt;=4,Rules!$B$21,IF(J3150&gt;=3,Rules!$B$20,0)))</f>
        <v>0</v>
      </c>
      <c r="T3150">
        <f>IF(A3150="","",K3150*Rules!$B$23+L3150*Rules!$B$24+M3150*Rules!$B$25+N3150*Rules!$B$26)</f>
        <v>0</v>
      </c>
      <c r="U3150">
        <f t="shared" si="49"/>
        <v>0</v>
      </c>
    </row>
    <row r="3151" spans="1:21" x14ac:dyDescent="0.2">
      <c r="A3151" t="str">
        <f>MatchSquad!A3151</f>
        <v>M063</v>
      </c>
      <c r="B3151" t="str">
        <f>MatchSquad!B3151</f>
        <v>P250</v>
      </c>
      <c r="C3151" t="str">
        <f>MatchSquad!C3151</f>
        <v>Shivam Mavi</v>
      </c>
      <c r="D3151" t="str">
        <f>MatchSquad!D3151</f>
        <v>BWL</v>
      </c>
      <c r="E3151" t="str">
        <f>MatchSquad!E3151</f>
        <v>SRH</v>
      </c>
      <c r="F3151">
        <f>MatchSquad!G3151</f>
        <v>0</v>
      </c>
      <c r="G3151">
        <f>IF(A3151="","",SUMIFS(BallByBall!$I$2:$I$501,BallByBall!$B$2:$B$501,A3151,BallByBall!$F$2:$F$501,B3151))</f>
        <v>0</v>
      </c>
      <c r="H3151">
        <f>IF(A3151="","",COUNTIFS(BallByBall!$B$2:$B$501,A3151,BallByBall!$F$2:$F$501,B3151,BallByBall!$Q$2:$Q$501,1))</f>
        <v>0</v>
      </c>
      <c r="I3151">
        <f>IF(A3151="","",COUNTIFS(BallByBall!$B$2:$B$501,A3151,BallByBall!$F$2:$F$501,B3151,BallByBall!$R$2:$R$501,1))</f>
        <v>0</v>
      </c>
      <c r="J3151">
        <f>IF(A3151="","",SUMIFS(BallByBall!$T$2:$T$501,BallByBall!$B$2:$B$501,A3151,BallByBall!$H$2:$H$501,B3151))</f>
        <v>0</v>
      </c>
      <c r="K3151">
        <f>IF(A3151="","",SUMIFS(BallByBall!$U$2:$U$501,BallByBall!$B$2:$B$501,A3151,BallByBall!$P$2:$P$501,B3151))</f>
        <v>0</v>
      </c>
      <c r="L3151">
        <f>IF(A3151="","",SUMIFS(BallByBall!$V$2:$V$501,BallByBall!$B$2:$B$501,A3151,BallByBall!$P$2:$P$501,B3151))</f>
        <v>0</v>
      </c>
      <c r="M3151">
        <f>IF(A3151="","",SUMIFS(BallByBall!$W$2:$W$501,BallByBall!$B$2:$B$501,A3151,BallByBall!$P$2:$P$501,B3151))</f>
        <v>0</v>
      </c>
      <c r="N3151">
        <f>IF(A3151="","",SUMIFS(BallByBall!$X$2:$X$501,BallByBall!$B$2:$B$501,A3151,BallByBall!$P$2:$P$501,B3151))</f>
        <v>0</v>
      </c>
      <c r="O3151">
        <f>IF(A3151="","",SUMIFS(OverSummary!$G$2:$G$101,OverSummary!$A$2:$A$101,A3151,OverSummary!$D$2:$D$101,B3151))</f>
        <v>0</v>
      </c>
      <c r="P3151">
        <f>IF(A3151="","",G3151*Rules!$B$13+H3151*Rules!$B$14+I3151*Rules!$B$15)</f>
        <v>0</v>
      </c>
      <c r="Q3151">
        <f>IF(A3151="","",IF(G3151&gt;=100,Rules!$B$18,IF(G3151&gt;=50,Rules!$B$17,IF(G3151&gt;=30,Rules!$B$16,0)))+IF(AND(F3151=1,D3151&lt;&gt;"BWL",G3151=0),Rules!$B$27,0))</f>
        <v>0</v>
      </c>
      <c r="R3151">
        <f>IF(A3151="","",J3151*Rules!$B$19+O3151*Rules!$B$22)</f>
        <v>0</v>
      </c>
      <c r="S3151">
        <f>IF(A3151="","",IF(J3151&gt;=4,Rules!$B$21,IF(J3151&gt;=3,Rules!$B$20,0)))</f>
        <v>0</v>
      </c>
      <c r="T3151">
        <f>IF(A3151="","",K3151*Rules!$B$23+L3151*Rules!$B$24+M3151*Rules!$B$25+N3151*Rules!$B$26)</f>
        <v>0</v>
      </c>
      <c r="U3151">
        <f t="shared" si="49"/>
        <v>0</v>
      </c>
    </row>
    <row r="3152" spans="1:21" x14ac:dyDescent="0.2">
      <c r="A3152" t="str">
        <f>MatchSquad!A3152</f>
        <v>M064</v>
      </c>
      <c r="B3152" t="str">
        <f>MatchSquad!B3152</f>
        <v>P176</v>
      </c>
      <c r="C3152" t="str">
        <f>MatchSquad!C3152</f>
        <v>Shubham Dubey</v>
      </c>
      <c r="D3152" t="str">
        <f>MatchSquad!D3152</f>
        <v>BAT</v>
      </c>
      <c r="E3152" t="str">
        <f>MatchSquad!E3152</f>
        <v>RR</v>
      </c>
      <c r="F3152">
        <f>MatchSquad!G3152</f>
        <v>0</v>
      </c>
      <c r="G3152">
        <f>IF(A3152="","",SUMIFS(BallByBall!$I$2:$I$501,BallByBall!$B$2:$B$501,A3152,BallByBall!$F$2:$F$501,B3152))</f>
        <v>0</v>
      </c>
      <c r="H3152">
        <f>IF(A3152="","",COUNTIFS(BallByBall!$B$2:$B$501,A3152,BallByBall!$F$2:$F$501,B3152,BallByBall!$Q$2:$Q$501,1))</f>
        <v>0</v>
      </c>
      <c r="I3152">
        <f>IF(A3152="","",COUNTIFS(BallByBall!$B$2:$B$501,A3152,BallByBall!$F$2:$F$501,B3152,BallByBall!$R$2:$R$501,1))</f>
        <v>0</v>
      </c>
      <c r="J3152">
        <f>IF(A3152="","",SUMIFS(BallByBall!$T$2:$T$501,BallByBall!$B$2:$B$501,A3152,BallByBall!$H$2:$H$501,B3152))</f>
        <v>0</v>
      </c>
      <c r="K3152">
        <f>IF(A3152="","",SUMIFS(BallByBall!$U$2:$U$501,BallByBall!$B$2:$B$501,A3152,BallByBall!$P$2:$P$501,B3152))</f>
        <v>0</v>
      </c>
      <c r="L3152">
        <f>IF(A3152="","",SUMIFS(BallByBall!$V$2:$V$501,BallByBall!$B$2:$B$501,A3152,BallByBall!$P$2:$P$501,B3152))</f>
        <v>0</v>
      </c>
      <c r="M3152">
        <f>IF(A3152="","",SUMIFS(BallByBall!$W$2:$W$501,BallByBall!$B$2:$B$501,A3152,BallByBall!$P$2:$P$501,B3152))</f>
        <v>0</v>
      </c>
      <c r="N3152">
        <f>IF(A3152="","",SUMIFS(BallByBall!$X$2:$X$501,BallByBall!$B$2:$B$501,A3152,BallByBall!$P$2:$P$501,B3152))</f>
        <v>0</v>
      </c>
      <c r="O3152">
        <f>IF(A3152="","",SUMIFS(OverSummary!$G$2:$G$101,OverSummary!$A$2:$A$101,A3152,OverSummary!$D$2:$D$101,B3152))</f>
        <v>0</v>
      </c>
      <c r="P3152">
        <f>IF(A3152="","",G3152*Rules!$B$13+H3152*Rules!$B$14+I3152*Rules!$B$15)</f>
        <v>0</v>
      </c>
      <c r="Q3152">
        <f>IF(A3152="","",IF(G3152&gt;=100,Rules!$B$18,IF(G3152&gt;=50,Rules!$B$17,IF(G3152&gt;=30,Rules!$B$16,0)))+IF(AND(F3152=1,D3152&lt;&gt;"BWL",G3152=0),Rules!$B$27,0))</f>
        <v>0</v>
      </c>
      <c r="R3152">
        <f>IF(A3152="","",J3152*Rules!$B$19+O3152*Rules!$B$22)</f>
        <v>0</v>
      </c>
      <c r="S3152">
        <f>IF(A3152="","",IF(J3152&gt;=4,Rules!$B$21,IF(J3152&gt;=3,Rules!$B$20,0)))</f>
        <v>0</v>
      </c>
      <c r="T3152">
        <f>IF(A3152="","",K3152*Rules!$B$23+L3152*Rules!$B$24+M3152*Rules!$B$25+N3152*Rules!$B$26)</f>
        <v>0</v>
      </c>
      <c r="U3152">
        <f t="shared" si="49"/>
        <v>0</v>
      </c>
    </row>
    <row r="3153" spans="1:21" x14ac:dyDescent="0.2">
      <c r="A3153" t="str">
        <f>MatchSquad!A3153</f>
        <v>M064</v>
      </c>
      <c r="B3153" t="str">
        <f>MatchSquad!B3153</f>
        <v>P177</v>
      </c>
      <c r="C3153" t="str">
        <f>MatchSquad!C3153</f>
        <v>Vaibhav Sooryavanshi</v>
      </c>
      <c r="D3153" t="str">
        <f>MatchSquad!D3153</f>
        <v>BAT</v>
      </c>
      <c r="E3153" t="str">
        <f>MatchSquad!E3153</f>
        <v>RR</v>
      </c>
      <c r="F3153">
        <f>MatchSquad!G3153</f>
        <v>0</v>
      </c>
      <c r="G3153">
        <f>IF(A3153="","",SUMIFS(BallByBall!$I$2:$I$501,BallByBall!$B$2:$B$501,A3153,BallByBall!$F$2:$F$501,B3153))</f>
        <v>0</v>
      </c>
      <c r="H3153">
        <f>IF(A3153="","",COUNTIFS(BallByBall!$B$2:$B$501,A3153,BallByBall!$F$2:$F$501,B3153,BallByBall!$Q$2:$Q$501,1))</f>
        <v>0</v>
      </c>
      <c r="I3153">
        <f>IF(A3153="","",COUNTIFS(BallByBall!$B$2:$B$501,A3153,BallByBall!$F$2:$F$501,B3153,BallByBall!$R$2:$R$501,1))</f>
        <v>0</v>
      </c>
      <c r="J3153">
        <f>IF(A3153="","",SUMIFS(BallByBall!$T$2:$T$501,BallByBall!$B$2:$B$501,A3153,BallByBall!$H$2:$H$501,B3153))</f>
        <v>0</v>
      </c>
      <c r="K3153">
        <f>IF(A3153="","",SUMIFS(BallByBall!$U$2:$U$501,BallByBall!$B$2:$B$501,A3153,BallByBall!$P$2:$P$501,B3153))</f>
        <v>0</v>
      </c>
      <c r="L3153">
        <f>IF(A3153="","",SUMIFS(BallByBall!$V$2:$V$501,BallByBall!$B$2:$B$501,A3153,BallByBall!$P$2:$P$501,B3153))</f>
        <v>0</v>
      </c>
      <c r="M3153">
        <f>IF(A3153="","",SUMIFS(BallByBall!$W$2:$W$501,BallByBall!$B$2:$B$501,A3153,BallByBall!$P$2:$P$501,B3153))</f>
        <v>0</v>
      </c>
      <c r="N3153">
        <f>IF(A3153="","",SUMIFS(BallByBall!$X$2:$X$501,BallByBall!$B$2:$B$501,A3153,BallByBall!$P$2:$P$501,B3153))</f>
        <v>0</v>
      </c>
      <c r="O3153">
        <f>IF(A3153="","",SUMIFS(OverSummary!$G$2:$G$101,OverSummary!$A$2:$A$101,A3153,OverSummary!$D$2:$D$101,B3153))</f>
        <v>0</v>
      </c>
      <c r="P3153">
        <f>IF(A3153="","",G3153*Rules!$B$13+H3153*Rules!$B$14+I3153*Rules!$B$15)</f>
        <v>0</v>
      </c>
      <c r="Q3153">
        <f>IF(A3153="","",IF(G3153&gt;=100,Rules!$B$18,IF(G3153&gt;=50,Rules!$B$17,IF(G3153&gt;=30,Rules!$B$16,0)))+IF(AND(F3153=1,D3153&lt;&gt;"BWL",G3153=0),Rules!$B$27,0))</f>
        <v>0</v>
      </c>
      <c r="R3153">
        <f>IF(A3153="","",J3153*Rules!$B$19+O3153*Rules!$B$22)</f>
        <v>0</v>
      </c>
      <c r="S3153">
        <f>IF(A3153="","",IF(J3153&gt;=4,Rules!$B$21,IF(J3153&gt;=3,Rules!$B$20,0)))</f>
        <v>0</v>
      </c>
      <c r="T3153">
        <f>IF(A3153="","",K3153*Rules!$B$23+L3153*Rules!$B$24+M3153*Rules!$B$25+N3153*Rules!$B$26)</f>
        <v>0</v>
      </c>
      <c r="U3153">
        <f t="shared" si="49"/>
        <v>0</v>
      </c>
    </row>
    <row r="3154" spans="1:21" x14ac:dyDescent="0.2">
      <c r="A3154" t="str">
        <f>MatchSquad!A3154</f>
        <v>M064</v>
      </c>
      <c r="B3154" t="str">
        <f>MatchSquad!B3154</f>
        <v>P178</v>
      </c>
      <c r="C3154" t="str">
        <f>MatchSquad!C3154</f>
        <v>Donovan Ferreira</v>
      </c>
      <c r="D3154" t="str">
        <f>MatchSquad!D3154</f>
        <v>WK</v>
      </c>
      <c r="E3154" t="str">
        <f>MatchSquad!E3154</f>
        <v>RR</v>
      </c>
      <c r="F3154">
        <f>MatchSquad!G3154</f>
        <v>0</v>
      </c>
      <c r="G3154">
        <f>IF(A3154="","",SUMIFS(BallByBall!$I$2:$I$501,BallByBall!$B$2:$B$501,A3154,BallByBall!$F$2:$F$501,B3154))</f>
        <v>0</v>
      </c>
      <c r="H3154">
        <f>IF(A3154="","",COUNTIFS(BallByBall!$B$2:$B$501,A3154,BallByBall!$F$2:$F$501,B3154,BallByBall!$Q$2:$Q$501,1))</f>
        <v>0</v>
      </c>
      <c r="I3154">
        <f>IF(A3154="","",COUNTIFS(BallByBall!$B$2:$B$501,A3154,BallByBall!$F$2:$F$501,B3154,BallByBall!$R$2:$R$501,1))</f>
        <v>0</v>
      </c>
      <c r="J3154">
        <f>IF(A3154="","",SUMIFS(BallByBall!$T$2:$T$501,BallByBall!$B$2:$B$501,A3154,BallByBall!$H$2:$H$501,B3154))</f>
        <v>0</v>
      </c>
      <c r="K3154">
        <f>IF(A3154="","",SUMIFS(BallByBall!$U$2:$U$501,BallByBall!$B$2:$B$501,A3154,BallByBall!$P$2:$P$501,B3154))</f>
        <v>0</v>
      </c>
      <c r="L3154">
        <f>IF(A3154="","",SUMIFS(BallByBall!$V$2:$V$501,BallByBall!$B$2:$B$501,A3154,BallByBall!$P$2:$P$501,B3154))</f>
        <v>0</v>
      </c>
      <c r="M3154">
        <f>IF(A3154="","",SUMIFS(BallByBall!$W$2:$W$501,BallByBall!$B$2:$B$501,A3154,BallByBall!$P$2:$P$501,B3154))</f>
        <v>0</v>
      </c>
      <c r="N3154">
        <f>IF(A3154="","",SUMIFS(BallByBall!$X$2:$X$501,BallByBall!$B$2:$B$501,A3154,BallByBall!$P$2:$P$501,B3154))</f>
        <v>0</v>
      </c>
      <c r="O3154">
        <f>IF(A3154="","",SUMIFS(OverSummary!$G$2:$G$101,OverSummary!$A$2:$A$101,A3154,OverSummary!$D$2:$D$101,B3154))</f>
        <v>0</v>
      </c>
      <c r="P3154">
        <f>IF(A3154="","",G3154*Rules!$B$13+H3154*Rules!$B$14+I3154*Rules!$B$15)</f>
        <v>0</v>
      </c>
      <c r="Q3154">
        <f>IF(A3154="","",IF(G3154&gt;=100,Rules!$B$18,IF(G3154&gt;=50,Rules!$B$17,IF(G3154&gt;=30,Rules!$B$16,0)))+IF(AND(F3154=1,D3154&lt;&gt;"BWL",G3154=0),Rules!$B$27,0))</f>
        <v>0</v>
      </c>
      <c r="R3154">
        <f>IF(A3154="","",J3154*Rules!$B$19+O3154*Rules!$B$22)</f>
        <v>0</v>
      </c>
      <c r="S3154">
        <f>IF(A3154="","",IF(J3154&gt;=4,Rules!$B$21,IF(J3154&gt;=3,Rules!$B$20,0)))</f>
        <v>0</v>
      </c>
      <c r="T3154">
        <f>IF(A3154="","",K3154*Rules!$B$23+L3154*Rules!$B$24+M3154*Rules!$B$25+N3154*Rules!$B$26)</f>
        <v>0</v>
      </c>
      <c r="U3154">
        <f t="shared" si="49"/>
        <v>0</v>
      </c>
    </row>
    <row r="3155" spans="1:21" x14ac:dyDescent="0.2">
      <c r="A3155" t="str">
        <f>MatchSquad!A3155</f>
        <v>M064</v>
      </c>
      <c r="B3155" t="str">
        <f>MatchSquad!B3155</f>
        <v>P179</v>
      </c>
      <c r="C3155" t="str">
        <f>MatchSquad!C3155</f>
        <v>Lhuan-dre Pretorious</v>
      </c>
      <c r="D3155" t="str">
        <f>MatchSquad!D3155</f>
        <v>WK</v>
      </c>
      <c r="E3155" t="str">
        <f>MatchSquad!E3155</f>
        <v>RR</v>
      </c>
      <c r="F3155">
        <f>MatchSquad!G3155</f>
        <v>0</v>
      </c>
      <c r="G3155">
        <f>IF(A3155="","",SUMIFS(BallByBall!$I$2:$I$501,BallByBall!$B$2:$B$501,A3155,BallByBall!$F$2:$F$501,B3155))</f>
        <v>0</v>
      </c>
      <c r="H3155">
        <f>IF(A3155="","",COUNTIFS(BallByBall!$B$2:$B$501,A3155,BallByBall!$F$2:$F$501,B3155,BallByBall!$Q$2:$Q$501,1))</f>
        <v>0</v>
      </c>
      <c r="I3155">
        <f>IF(A3155="","",COUNTIFS(BallByBall!$B$2:$B$501,A3155,BallByBall!$F$2:$F$501,B3155,BallByBall!$R$2:$R$501,1))</f>
        <v>0</v>
      </c>
      <c r="J3155">
        <f>IF(A3155="","",SUMIFS(BallByBall!$T$2:$T$501,BallByBall!$B$2:$B$501,A3155,BallByBall!$H$2:$H$501,B3155))</f>
        <v>0</v>
      </c>
      <c r="K3155">
        <f>IF(A3155="","",SUMIFS(BallByBall!$U$2:$U$501,BallByBall!$B$2:$B$501,A3155,BallByBall!$P$2:$P$501,B3155))</f>
        <v>0</v>
      </c>
      <c r="L3155">
        <f>IF(A3155="","",SUMIFS(BallByBall!$V$2:$V$501,BallByBall!$B$2:$B$501,A3155,BallByBall!$P$2:$P$501,B3155))</f>
        <v>0</v>
      </c>
      <c r="M3155">
        <f>IF(A3155="","",SUMIFS(BallByBall!$W$2:$W$501,BallByBall!$B$2:$B$501,A3155,BallByBall!$P$2:$P$501,B3155))</f>
        <v>0</v>
      </c>
      <c r="N3155">
        <f>IF(A3155="","",SUMIFS(BallByBall!$X$2:$X$501,BallByBall!$B$2:$B$501,A3155,BallByBall!$P$2:$P$501,B3155))</f>
        <v>0</v>
      </c>
      <c r="O3155">
        <f>IF(A3155="","",SUMIFS(OverSummary!$G$2:$G$101,OverSummary!$A$2:$A$101,A3155,OverSummary!$D$2:$D$101,B3155))</f>
        <v>0</v>
      </c>
      <c r="P3155">
        <f>IF(A3155="","",G3155*Rules!$B$13+H3155*Rules!$B$14+I3155*Rules!$B$15)</f>
        <v>0</v>
      </c>
      <c r="Q3155">
        <f>IF(A3155="","",IF(G3155&gt;=100,Rules!$B$18,IF(G3155&gt;=50,Rules!$B$17,IF(G3155&gt;=30,Rules!$B$16,0)))+IF(AND(F3155=1,D3155&lt;&gt;"BWL",G3155=0),Rules!$B$27,0))</f>
        <v>0</v>
      </c>
      <c r="R3155">
        <f>IF(A3155="","",J3155*Rules!$B$19+O3155*Rules!$B$22)</f>
        <v>0</v>
      </c>
      <c r="S3155">
        <f>IF(A3155="","",IF(J3155&gt;=4,Rules!$B$21,IF(J3155&gt;=3,Rules!$B$20,0)))</f>
        <v>0</v>
      </c>
      <c r="T3155">
        <f>IF(A3155="","",K3155*Rules!$B$23+L3155*Rules!$B$24+M3155*Rules!$B$25+N3155*Rules!$B$26)</f>
        <v>0</v>
      </c>
      <c r="U3155">
        <f t="shared" si="49"/>
        <v>0</v>
      </c>
    </row>
    <row r="3156" spans="1:21" x14ac:dyDescent="0.2">
      <c r="A3156" t="str">
        <f>MatchSquad!A3156</f>
        <v>M064</v>
      </c>
      <c r="B3156" t="str">
        <f>MatchSquad!B3156</f>
        <v>P180</v>
      </c>
      <c r="C3156" t="str">
        <f>MatchSquad!C3156</f>
        <v>Ravi Singh</v>
      </c>
      <c r="D3156" t="str">
        <f>MatchSquad!D3156</f>
        <v>WK</v>
      </c>
      <c r="E3156" t="str">
        <f>MatchSquad!E3156</f>
        <v>RR</v>
      </c>
      <c r="F3156">
        <f>MatchSquad!G3156</f>
        <v>0</v>
      </c>
      <c r="G3156">
        <f>IF(A3156="","",SUMIFS(BallByBall!$I$2:$I$501,BallByBall!$B$2:$B$501,A3156,BallByBall!$F$2:$F$501,B3156))</f>
        <v>0</v>
      </c>
      <c r="H3156">
        <f>IF(A3156="","",COUNTIFS(BallByBall!$B$2:$B$501,A3156,BallByBall!$F$2:$F$501,B3156,BallByBall!$Q$2:$Q$501,1))</f>
        <v>0</v>
      </c>
      <c r="I3156">
        <f>IF(A3156="","",COUNTIFS(BallByBall!$B$2:$B$501,A3156,BallByBall!$F$2:$F$501,B3156,BallByBall!$R$2:$R$501,1))</f>
        <v>0</v>
      </c>
      <c r="J3156">
        <f>IF(A3156="","",SUMIFS(BallByBall!$T$2:$T$501,BallByBall!$B$2:$B$501,A3156,BallByBall!$H$2:$H$501,B3156))</f>
        <v>0</v>
      </c>
      <c r="K3156">
        <f>IF(A3156="","",SUMIFS(BallByBall!$U$2:$U$501,BallByBall!$B$2:$B$501,A3156,BallByBall!$P$2:$P$501,B3156))</f>
        <v>0</v>
      </c>
      <c r="L3156">
        <f>IF(A3156="","",SUMIFS(BallByBall!$V$2:$V$501,BallByBall!$B$2:$B$501,A3156,BallByBall!$P$2:$P$501,B3156))</f>
        <v>0</v>
      </c>
      <c r="M3156">
        <f>IF(A3156="","",SUMIFS(BallByBall!$W$2:$W$501,BallByBall!$B$2:$B$501,A3156,BallByBall!$P$2:$P$501,B3156))</f>
        <v>0</v>
      </c>
      <c r="N3156">
        <f>IF(A3156="","",SUMIFS(BallByBall!$X$2:$X$501,BallByBall!$B$2:$B$501,A3156,BallByBall!$P$2:$P$501,B3156))</f>
        <v>0</v>
      </c>
      <c r="O3156">
        <f>IF(A3156="","",SUMIFS(OverSummary!$G$2:$G$101,OverSummary!$A$2:$A$101,A3156,OverSummary!$D$2:$D$101,B3156))</f>
        <v>0</v>
      </c>
      <c r="P3156">
        <f>IF(A3156="","",G3156*Rules!$B$13+H3156*Rules!$B$14+I3156*Rules!$B$15)</f>
        <v>0</v>
      </c>
      <c r="Q3156">
        <f>IF(A3156="","",IF(G3156&gt;=100,Rules!$B$18,IF(G3156&gt;=50,Rules!$B$17,IF(G3156&gt;=30,Rules!$B$16,0)))+IF(AND(F3156=1,D3156&lt;&gt;"BWL",G3156=0),Rules!$B$27,0))</f>
        <v>0</v>
      </c>
      <c r="R3156">
        <f>IF(A3156="","",J3156*Rules!$B$19+O3156*Rules!$B$22)</f>
        <v>0</v>
      </c>
      <c r="S3156">
        <f>IF(A3156="","",IF(J3156&gt;=4,Rules!$B$21,IF(J3156&gt;=3,Rules!$B$20,0)))</f>
        <v>0</v>
      </c>
      <c r="T3156">
        <f>IF(A3156="","",K3156*Rules!$B$23+L3156*Rules!$B$24+M3156*Rules!$B$25+N3156*Rules!$B$26)</f>
        <v>0</v>
      </c>
      <c r="U3156">
        <f t="shared" si="49"/>
        <v>0</v>
      </c>
    </row>
    <row r="3157" spans="1:21" x14ac:dyDescent="0.2">
      <c r="A3157" t="str">
        <f>MatchSquad!A3157</f>
        <v>M064</v>
      </c>
      <c r="B3157" t="str">
        <f>MatchSquad!B3157</f>
        <v>P181</v>
      </c>
      <c r="C3157" t="str">
        <f>MatchSquad!C3157</f>
        <v>Aman Rao Perala</v>
      </c>
      <c r="D3157" t="str">
        <f>MatchSquad!D3157</f>
        <v>BAT</v>
      </c>
      <c r="E3157" t="str">
        <f>MatchSquad!E3157</f>
        <v>RR</v>
      </c>
      <c r="F3157">
        <f>MatchSquad!G3157</f>
        <v>0</v>
      </c>
      <c r="G3157">
        <f>IF(A3157="","",SUMIFS(BallByBall!$I$2:$I$501,BallByBall!$B$2:$B$501,A3157,BallByBall!$F$2:$F$501,B3157))</f>
        <v>0</v>
      </c>
      <c r="H3157">
        <f>IF(A3157="","",COUNTIFS(BallByBall!$B$2:$B$501,A3157,BallByBall!$F$2:$F$501,B3157,BallByBall!$Q$2:$Q$501,1))</f>
        <v>0</v>
      </c>
      <c r="I3157">
        <f>IF(A3157="","",COUNTIFS(BallByBall!$B$2:$B$501,A3157,BallByBall!$F$2:$F$501,B3157,BallByBall!$R$2:$R$501,1))</f>
        <v>0</v>
      </c>
      <c r="J3157">
        <f>IF(A3157="","",SUMIFS(BallByBall!$T$2:$T$501,BallByBall!$B$2:$B$501,A3157,BallByBall!$H$2:$H$501,B3157))</f>
        <v>0</v>
      </c>
      <c r="K3157">
        <f>IF(A3157="","",SUMIFS(BallByBall!$U$2:$U$501,BallByBall!$B$2:$B$501,A3157,BallByBall!$P$2:$P$501,B3157))</f>
        <v>0</v>
      </c>
      <c r="L3157">
        <f>IF(A3157="","",SUMIFS(BallByBall!$V$2:$V$501,BallByBall!$B$2:$B$501,A3157,BallByBall!$P$2:$P$501,B3157))</f>
        <v>0</v>
      </c>
      <c r="M3157">
        <f>IF(A3157="","",SUMIFS(BallByBall!$W$2:$W$501,BallByBall!$B$2:$B$501,A3157,BallByBall!$P$2:$P$501,B3157))</f>
        <v>0</v>
      </c>
      <c r="N3157">
        <f>IF(A3157="","",SUMIFS(BallByBall!$X$2:$X$501,BallByBall!$B$2:$B$501,A3157,BallByBall!$P$2:$P$501,B3157))</f>
        <v>0</v>
      </c>
      <c r="O3157">
        <f>IF(A3157="","",SUMIFS(OverSummary!$G$2:$G$101,OverSummary!$A$2:$A$101,A3157,OverSummary!$D$2:$D$101,B3157))</f>
        <v>0</v>
      </c>
      <c r="P3157">
        <f>IF(A3157="","",G3157*Rules!$B$13+H3157*Rules!$B$14+I3157*Rules!$B$15)</f>
        <v>0</v>
      </c>
      <c r="Q3157">
        <f>IF(A3157="","",IF(G3157&gt;=100,Rules!$B$18,IF(G3157&gt;=50,Rules!$B$17,IF(G3157&gt;=30,Rules!$B$16,0)))+IF(AND(F3157=1,D3157&lt;&gt;"BWL",G3157=0),Rules!$B$27,0))</f>
        <v>0</v>
      </c>
      <c r="R3157">
        <f>IF(A3157="","",J3157*Rules!$B$19+O3157*Rules!$B$22)</f>
        <v>0</v>
      </c>
      <c r="S3157">
        <f>IF(A3157="","",IF(J3157&gt;=4,Rules!$B$21,IF(J3157&gt;=3,Rules!$B$20,0)))</f>
        <v>0</v>
      </c>
      <c r="T3157">
        <f>IF(A3157="","",K3157*Rules!$B$23+L3157*Rules!$B$24+M3157*Rules!$B$25+N3157*Rules!$B$26)</f>
        <v>0</v>
      </c>
      <c r="U3157">
        <f t="shared" si="49"/>
        <v>0</v>
      </c>
    </row>
    <row r="3158" spans="1:21" x14ac:dyDescent="0.2">
      <c r="A3158" t="str">
        <f>MatchSquad!A3158</f>
        <v>M064</v>
      </c>
      <c r="B3158" t="str">
        <f>MatchSquad!B3158</f>
        <v>P182</v>
      </c>
      <c r="C3158" t="str">
        <f>MatchSquad!C3158</f>
        <v>Shimron Hetmyer</v>
      </c>
      <c r="D3158" t="str">
        <f>MatchSquad!D3158</f>
        <v>BAT</v>
      </c>
      <c r="E3158" t="str">
        <f>MatchSquad!E3158</f>
        <v>RR</v>
      </c>
      <c r="F3158">
        <f>MatchSquad!G3158</f>
        <v>0</v>
      </c>
      <c r="G3158">
        <f>IF(A3158="","",SUMIFS(BallByBall!$I$2:$I$501,BallByBall!$B$2:$B$501,A3158,BallByBall!$F$2:$F$501,B3158))</f>
        <v>0</v>
      </c>
      <c r="H3158">
        <f>IF(A3158="","",COUNTIFS(BallByBall!$B$2:$B$501,A3158,BallByBall!$F$2:$F$501,B3158,BallByBall!$Q$2:$Q$501,1))</f>
        <v>0</v>
      </c>
      <c r="I3158">
        <f>IF(A3158="","",COUNTIFS(BallByBall!$B$2:$B$501,A3158,BallByBall!$F$2:$F$501,B3158,BallByBall!$R$2:$R$501,1))</f>
        <v>0</v>
      </c>
      <c r="J3158">
        <f>IF(A3158="","",SUMIFS(BallByBall!$T$2:$T$501,BallByBall!$B$2:$B$501,A3158,BallByBall!$H$2:$H$501,B3158))</f>
        <v>0</v>
      </c>
      <c r="K3158">
        <f>IF(A3158="","",SUMIFS(BallByBall!$U$2:$U$501,BallByBall!$B$2:$B$501,A3158,BallByBall!$P$2:$P$501,B3158))</f>
        <v>0</v>
      </c>
      <c r="L3158">
        <f>IF(A3158="","",SUMIFS(BallByBall!$V$2:$V$501,BallByBall!$B$2:$B$501,A3158,BallByBall!$P$2:$P$501,B3158))</f>
        <v>0</v>
      </c>
      <c r="M3158">
        <f>IF(A3158="","",SUMIFS(BallByBall!$W$2:$W$501,BallByBall!$B$2:$B$501,A3158,BallByBall!$P$2:$P$501,B3158))</f>
        <v>0</v>
      </c>
      <c r="N3158">
        <f>IF(A3158="","",SUMIFS(BallByBall!$X$2:$X$501,BallByBall!$B$2:$B$501,A3158,BallByBall!$P$2:$P$501,B3158))</f>
        <v>0</v>
      </c>
      <c r="O3158">
        <f>IF(A3158="","",SUMIFS(OverSummary!$G$2:$G$101,OverSummary!$A$2:$A$101,A3158,OverSummary!$D$2:$D$101,B3158))</f>
        <v>0</v>
      </c>
      <c r="P3158">
        <f>IF(A3158="","",G3158*Rules!$B$13+H3158*Rules!$B$14+I3158*Rules!$B$15)</f>
        <v>0</v>
      </c>
      <c r="Q3158">
        <f>IF(A3158="","",IF(G3158&gt;=100,Rules!$B$18,IF(G3158&gt;=50,Rules!$B$17,IF(G3158&gt;=30,Rules!$B$16,0)))+IF(AND(F3158=1,D3158&lt;&gt;"BWL",G3158=0),Rules!$B$27,0))</f>
        <v>0</v>
      </c>
      <c r="R3158">
        <f>IF(A3158="","",J3158*Rules!$B$19+O3158*Rules!$B$22)</f>
        <v>0</v>
      </c>
      <c r="S3158">
        <f>IF(A3158="","",IF(J3158&gt;=4,Rules!$B$21,IF(J3158&gt;=3,Rules!$B$20,0)))</f>
        <v>0</v>
      </c>
      <c r="T3158">
        <f>IF(A3158="","",K3158*Rules!$B$23+L3158*Rules!$B$24+M3158*Rules!$B$25+N3158*Rules!$B$26)</f>
        <v>0</v>
      </c>
      <c r="U3158">
        <f t="shared" si="49"/>
        <v>0</v>
      </c>
    </row>
    <row r="3159" spans="1:21" x14ac:dyDescent="0.2">
      <c r="A3159" t="str">
        <f>MatchSquad!A3159</f>
        <v>M064</v>
      </c>
      <c r="B3159" t="str">
        <f>MatchSquad!B3159</f>
        <v>P183</v>
      </c>
      <c r="C3159" t="str">
        <f>MatchSquad!C3159</f>
        <v>Yashasvi Jaiswal</v>
      </c>
      <c r="D3159" t="str">
        <f>MatchSquad!D3159</f>
        <v>BAT</v>
      </c>
      <c r="E3159" t="str">
        <f>MatchSquad!E3159</f>
        <v>RR</v>
      </c>
      <c r="F3159">
        <f>MatchSquad!G3159</f>
        <v>0</v>
      </c>
      <c r="G3159">
        <f>IF(A3159="","",SUMIFS(BallByBall!$I$2:$I$501,BallByBall!$B$2:$B$501,A3159,BallByBall!$F$2:$F$501,B3159))</f>
        <v>0</v>
      </c>
      <c r="H3159">
        <f>IF(A3159="","",COUNTIFS(BallByBall!$B$2:$B$501,A3159,BallByBall!$F$2:$F$501,B3159,BallByBall!$Q$2:$Q$501,1))</f>
        <v>0</v>
      </c>
      <c r="I3159">
        <f>IF(A3159="","",COUNTIFS(BallByBall!$B$2:$B$501,A3159,BallByBall!$F$2:$F$501,B3159,BallByBall!$R$2:$R$501,1))</f>
        <v>0</v>
      </c>
      <c r="J3159">
        <f>IF(A3159="","",SUMIFS(BallByBall!$T$2:$T$501,BallByBall!$B$2:$B$501,A3159,BallByBall!$H$2:$H$501,B3159))</f>
        <v>0</v>
      </c>
      <c r="K3159">
        <f>IF(A3159="","",SUMIFS(BallByBall!$U$2:$U$501,BallByBall!$B$2:$B$501,A3159,BallByBall!$P$2:$P$501,B3159))</f>
        <v>0</v>
      </c>
      <c r="L3159">
        <f>IF(A3159="","",SUMIFS(BallByBall!$V$2:$V$501,BallByBall!$B$2:$B$501,A3159,BallByBall!$P$2:$P$501,B3159))</f>
        <v>0</v>
      </c>
      <c r="M3159">
        <f>IF(A3159="","",SUMIFS(BallByBall!$W$2:$W$501,BallByBall!$B$2:$B$501,A3159,BallByBall!$P$2:$P$501,B3159))</f>
        <v>0</v>
      </c>
      <c r="N3159">
        <f>IF(A3159="","",SUMIFS(BallByBall!$X$2:$X$501,BallByBall!$B$2:$B$501,A3159,BallByBall!$P$2:$P$501,B3159))</f>
        <v>0</v>
      </c>
      <c r="O3159">
        <f>IF(A3159="","",SUMIFS(OverSummary!$G$2:$G$101,OverSummary!$A$2:$A$101,A3159,OverSummary!$D$2:$D$101,B3159))</f>
        <v>0</v>
      </c>
      <c r="P3159">
        <f>IF(A3159="","",G3159*Rules!$B$13+H3159*Rules!$B$14+I3159*Rules!$B$15)</f>
        <v>0</v>
      </c>
      <c r="Q3159">
        <f>IF(A3159="","",IF(G3159&gt;=100,Rules!$B$18,IF(G3159&gt;=50,Rules!$B$17,IF(G3159&gt;=30,Rules!$B$16,0)))+IF(AND(F3159=1,D3159&lt;&gt;"BWL",G3159=0),Rules!$B$27,0))</f>
        <v>0</v>
      </c>
      <c r="R3159">
        <f>IF(A3159="","",J3159*Rules!$B$19+O3159*Rules!$B$22)</f>
        <v>0</v>
      </c>
      <c r="S3159">
        <f>IF(A3159="","",IF(J3159&gt;=4,Rules!$B$21,IF(J3159&gt;=3,Rules!$B$20,0)))</f>
        <v>0</v>
      </c>
      <c r="T3159">
        <f>IF(A3159="","",K3159*Rules!$B$23+L3159*Rules!$B$24+M3159*Rules!$B$25+N3159*Rules!$B$26)</f>
        <v>0</v>
      </c>
      <c r="U3159">
        <f t="shared" si="49"/>
        <v>0</v>
      </c>
    </row>
    <row r="3160" spans="1:21" x14ac:dyDescent="0.2">
      <c r="A3160" t="str">
        <f>MatchSquad!A3160</f>
        <v>M064</v>
      </c>
      <c r="B3160" t="str">
        <f>MatchSquad!B3160</f>
        <v>P184</v>
      </c>
      <c r="C3160" t="str">
        <f>MatchSquad!C3160</f>
        <v>Dhruv Jurel</v>
      </c>
      <c r="D3160" t="str">
        <f>MatchSquad!D3160</f>
        <v>WK</v>
      </c>
      <c r="E3160" t="str">
        <f>MatchSquad!E3160</f>
        <v>RR</v>
      </c>
      <c r="F3160">
        <f>MatchSquad!G3160</f>
        <v>0</v>
      </c>
      <c r="G3160">
        <f>IF(A3160="","",SUMIFS(BallByBall!$I$2:$I$501,BallByBall!$B$2:$B$501,A3160,BallByBall!$F$2:$F$501,B3160))</f>
        <v>0</v>
      </c>
      <c r="H3160">
        <f>IF(A3160="","",COUNTIFS(BallByBall!$B$2:$B$501,A3160,BallByBall!$F$2:$F$501,B3160,BallByBall!$Q$2:$Q$501,1))</f>
        <v>0</v>
      </c>
      <c r="I3160">
        <f>IF(A3160="","",COUNTIFS(BallByBall!$B$2:$B$501,A3160,BallByBall!$F$2:$F$501,B3160,BallByBall!$R$2:$R$501,1))</f>
        <v>0</v>
      </c>
      <c r="J3160">
        <f>IF(A3160="","",SUMIFS(BallByBall!$T$2:$T$501,BallByBall!$B$2:$B$501,A3160,BallByBall!$H$2:$H$501,B3160))</f>
        <v>0</v>
      </c>
      <c r="K3160">
        <f>IF(A3160="","",SUMIFS(BallByBall!$U$2:$U$501,BallByBall!$B$2:$B$501,A3160,BallByBall!$P$2:$P$501,B3160))</f>
        <v>0</v>
      </c>
      <c r="L3160">
        <f>IF(A3160="","",SUMIFS(BallByBall!$V$2:$V$501,BallByBall!$B$2:$B$501,A3160,BallByBall!$P$2:$P$501,B3160))</f>
        <v>0</v>
      </c>
      <c r="M3160">
        <f>IF(A3160="","",SUMIFS(BallByBall!$W$2:$W$501,BallByBall!$B$2:$B$501,A3160,BallByBall!$P$2:$P$501,B3160))</f>
        <v>0</v>
      </c>
      <c r="N3160">
        <f>IF(A3160="","",SUMIFS(BallByBall!$X$2:$X$501,BallByBall!$B$2:$B$501,A3160,BallByBall!$P$2:$P$501,B3160))</f>
        <v>0</v>
      </c>
      <c r="O3160">
        <f>IF(A3160="","",SUMIFS(OverSummary!$G$2:$G$101,OverSummary!$A$2:$A$101,A3160,OverSummary!$D$2:$D$101,B3160))</f>
        <v>0</v>
      </c>
      <c r="P3160">
        <f>IF(A3160="","",G3160*Rules!$B$13+H3160*Rules!$B$14+I3160*Rules!$B$15)</f>
        <v>0</v>
      </c>
      <c r="Q3160">
        <f>IF(A3160="","",IF(G3160&gt;=100,Rules!$B$18,IF(G3160&gt;=50,Rules!$B$17,IF(G3160&gt;=30,Rules!$B$16,0)))+IF(AND(F3160=1,D3160&lt;&gt;"BWL",G3160=0),Rules!$B$27,0))</f>
        <v>0</v>
      </c>
      <c r="R3160">
        <f>IF(A3160="","",J3160*Rules!$B$19+O3160*Rules!$B$22)</f>
        <v>0</v>
      </c>
      <c r="S3160">
        <f>IF(A3160="","",IF(J3160&gt;=4,Rules!$B$21,IF(J3160&gt;=3,Rules!$B$20,0)))</f>
        <v>0</v>
      </c>
      <c r="T3160">
        <f>IF(A3160="","",K3160*Rules!$B$23+L3160*Rules!$B$24+M3160*Rules!$B$25+N3160*Rules!$B$26)</f>
        <v>0</v>
      </c>
      <c r="U3160">
        <f t="shared" si="49"/>
        <v>0</v>
      </c>
    </row>
    <row r="3161" spans="1:21" x14ac:dyDescent="0.2">
      <c r="A3161" t="str">
        <f>MatchSquad!A3161</f>
        <v>M064</v>
      </c>
      <c r="B3161" t="str">
        <f>MatchSquad!B3161</f>
        <v>P185</v>
      </c>
      <c r="C3161" t="str">
        <f>MatchSquad!C3161</f>
        <v>Riyan Parag</v>
      </c>
      <c r="D3161" t="str">
        <f>MatchSquad!D3161</f>
        <v>AR</v>
      </c>
      <c r="E3161" t="str">
        <f>MatchSquad!E3161</f>
        <v>RR</v>
      </c>
      <c r="F3161">
        <f>MatchSquad!G3161</f>
        <v>0</v>
      </c>
      <c r="G3161">
        <f>IF(A3161="","",SUMIFS(BallByBall!$I$2:$I$501,BallByBall!$B$2:$B$501,A3161,BallByBall!$F$2:$F$501,B3161))</f>
        <v>0</v>
      </c>
      <c r="H3161">
        <f>IF(A3161="","",COUNTIFS(BallByBall!$B$2:$B$501,A3161,BallByBall!$F$2:$F$501,B3161,BallByBall!$Q$2:$Q$501,1))</f>
        <v>0</v>
      </c>
      <c r="I3161">
        <f>IF(A3161="","",COUNTIFS(BallByBall!$B$2:$B$501,A3161,BallByBall!$F$2:$F$501,B3161,BallByBall!$R$2:$R$501,1))</f>
        <v>0</v>
      </c>
      <c r="J3161">
        <f>IF(A3161="","",SUMIFS(BallByBall!$T$2:$T$501,BallByBall!$B$2:$B$501,A3161,BallByBall!$H$2:$H$501,B3161))</f>
        <v>0</v>
      </c>
      <c r="K3161">
        <f>IF(A3161="","",SUMIFS(BallByBall!$U$2:$U$501,BallByBall!$B$2:$B$501,A3161,BallByBall!$P$2:$P$501,B3161))</f>
        <v>0</v>
      </c>
      <c r="L3161">
        <f>IF(A3161="","",SUMIFS(BallByBall!$V$2:$V$501,BallByBall!$B$2:$B$501,A3161,BallByBall!$P$2:$P$501,B3161))</f>
        <v>0</v>
      </c>
      <c r="M3161">
        <f>IF(A3161="","",SUMIFS(BallByBall!$W$2:$W$501,BallByBall!$B$2:$B$501,A3161,BallByBall!$P$2:$P$501,B3161))</f>
        <v>0</v>
      </c>
      <c r="N3161">
        <f>IF(A3161="","",SUMIFS(BallByBall!$X$2:$X$501,BallByBall!$B$2:$B$501,A3161,BallByBall!$P$2:$P$501,B3161))</f>
        <v>0</v>
      </c>
      <c r="O3161">
        <f>IF(A3161="","",SUMIFS(OverSummary!$G$2:$G$101,OverSummary!$A$2:$A$101,A3161,OverSummary!$D$2:$D$101,B3161))</f>
        <v>0</v>
      </c>
      <c r="P3161">
        <f>IF(A3161="","",G3161*Rules!$B$13+H3161*Rules!$B$14+I3161*Rules!$B$15)</f>
        <v>0</v>
      </c>
      <c r="Q3161">
        <f>IF(A3161="","",IF(G3161&gt;=100,Rules!$B$18,IF(G3161&gt;=50,Rules!$B$17,IF(G3161&gt;=30,Rules!$B$16,0)))+IF(AND(F3161=1,D3161&lt;&gt;"BWL",G3161=0),Rules!$B$27,0))</f>
        <v>0</v>
      </c>
      <c r="R3161">
        <f>IF(A3161="","",J3161*Rules!$B$19+O3161*Rules!$B$22)</f>
        <v>0</v>
      </c>
      <c r="S3161">
        <f>IF(A3161="","",IF(J3161&gt;=4,Rules!$B$21,IF(J3161&gt;=3,Rules!$B$20,0)))</f>
        <v>0</v>
      </c>
      <c r="T3161">
        <f>IF(A3161="","",K3161*Rules!$B$23+L3161*Rules!$B$24+M3161*Rules!$B$25+N3161*Rules!$B$26)</f>
        <v>0</v>
      </c>
      <c r="U3161">
        <f t="shared" si="49"/>
        <v>0</v>
      </c>
    </row>
    <row r="3162" spans="1:21" x14ac:dyDescent="0.2">
      <c r="A3162" t="str">
        <f>MatchSquad!A3162</f>
        <v>M064</v>
      </c>
      <c r="B3162" t="str">
        <f>MatchSquad!B3162</f>
        <v>P186</v>
      </c>
      <c r="C3162" t="str">
        <f>MatchSquad!C3162</f>
        <v>Yudhvir Singh Charak</v>
      </c>
      <c r="D3162" t="str">
        <f>MatchSquad!D3162</f>
        <v>AR</v>
      </c>
      <c r="E3162" t="str">
        <f>MatchSquad!E3162</f>
        <v>RR</v>
      </c>
      <c r="F3162">
        <f>MatchSquad!G3162</f>
        <v>0</v>
      </c>
      <c r="G3162">
        <f>IF(A3162="","",SUMIFS(BallByBall!$I$2:$I$501,BallByBall!$B$2:$B$501,A3162,BallByBall!$F$2:$F$501,B3162))</f>
        <v>0</v>
      </c>
      <c r="H3162">
        <f>IF(A3162="","",COUNTIFS(BallByBall!$B$2:$B$501,A3162,BallByBall!$F$2:$F$501,B3162,BallByBall!$Q$2:$Q$501,1))</f>
        <v>0</v>
      </c>
      <c r="I3162">
        <f>IF(A3162="","",COUNTIFS(BallByBall!$B$2:$B$501,A3162,BallByBall!$F$2:$F$501,B3162,BallByBall!$R$2:$R$501,1))</f>
        <v>0</v>
      </c>
      <c r="J3162">
        <f>IF(A3162="","",SUMIFS(BallByBall!$T$2:$T$501,BallByBall!$B$2:$B$501,A3162,BallByBall!$H$2:$H$501,B3162))</f>
        <v>0</v>
      </c>
      <c r="K3162">
        <f>IF(A3162="","",SUMIFS(BallByBall!$U$2:$U$501,BallByBall!$B$2:$B$501,A3162,BallByBall!$P$2:$P$501,B3162))</f>
        <v>0</v>
      </c>
      <c r="L3162">
        <f>IF(A3162="","",SUMIFS(BallByBall!$V$2:$V$501,BallByBall!$B$2:$B$501,A3162,BallByBall!$P$2:$P$501,B3162))</f>
        <v>0</v>
      </c>
      <c r="M3162">
        <f>IF(A3162="","",SUMIFS(BallByBall!$W$2:$W$501,BallByBall!$B$2:$B$501,A3162,BallByBall!$P$2:$P$501,B3162))</f>
        <v>0</v>
      </c>
      <c r="N3162">
        <f>IF(A3162="","",SUMIFS(BallByBall!$X$2:$X$501,BallByBall!$B$2:$B$501,A3162,BallByBall!$P$2:$P$501,B3162))</f>
        <v>0</v>
      </c>
      <c r="O3162">
        <f>IF(A3162="","",SUMIFS(OverSummary!$G$2:$G$101,OverSummary!$A$2:$A$101,A3162,OverSummary!$D$2:$D$101,B3162))</f>
        <v>0</v>
      </c>
      <c r="P3162">
        <f>IF(A3162="","",G3162*Rules!$B$13+H3162*Rules!$B$14+I3162*Rules!$B$15)</f>
        <v>0</v>
      </c>
      <c r="Q3162">
        <f>IF(A3162="","",IF(G3162&gt;=100,Rules!$B$18,IF(G3162&gt;=50,Rules!$B$17,IF(G3162&gt;=30,Rules!$B$16,0)))+IF(AND(F3162=1,D3162&lt;&gt;"BWL",G3162=0),Rules!$B$27,0))</f>
        <v>0</v>
      </c>
      <c r="R3162">
        <f>IF(A3162="","",J3162*Rules!$B$19+O3162*Rules!$B$22)</f>
        <v>0</v>
      </c>
      <c r="S3162">
        <f>IF(A3162="","",IF(J3162&gt;=4,Rules!$B$21,IF(J3162&gt;=3,Rules!$B$20,0)))</f>
        <v>0</v>
      </c>
      <c r="T3162">
        <f>IF(A3162="","",K3162*Rules!$B$23+L3162*Rules!$B$24+M3162*Rules!$B$25+N3162*Rules!$B$26)</f>
        <v>0</v>
      </c>
      <c r="U3162">
        <f t="shared" si="49"/>
        <v>0</v>
      </c>
    </row>
    <row r="3163" spans="1:21" x14ac:dyDescent="0.2">
      <c r="A3163" t="str">
        <f>MatchSquad!A3163</f>
        <v>M064</v>
      </c>
      <c r="B3163" t="str">
        <f>MatchSquad!B3163</f>
        <v>P187</v>
      </c>
      <c r="C3163" t="str">
        <f>MatchSquad!C3163</f>
        <v>Ravindra Jadeja</v>
      </c>
      <c r="D3163" t="str">
        <f>MatchSquad!D3163</f>
        <v>AR</v>
      </c>
      <c r="E3163" t="str">
        <f>MatchSquad!E3163</f>
        <v>RR</v>
      </c>
      <c r="F3163">
        <f>MatchSquad!G3163</f>
        <v>0</v>
      </c>
      <c r="G3163">
        <f>IF(A3163="","",SUMIFS(BallByBall!$I$2:$I$501,BallByBall!$B$2:$B$501,A3163,BallByBall!$F$2:$F$501,B3163))</f>
        <v>0</v>
      </c>
      <c r="H3163">
        <f>IF(A3163="","",COUNTIFS(BallByBall!$B$2:$B$501,A3163,BallByBall!$F$2:$F$501,B3163,BallByBall!$Q$2:$Q$501,1))</f>
        <v>0</v>
      </c>
      <c r="I3163">
        <f>IF(A3163="","",COUNTIFS(BallByBall!$B$2:$B$501,A3163,BallByBall!$F$2:$F$501,B3163,BallByBall!$R$2:$R$501,1))</f>
        <v>0</v>
      </c>
      <c r="J3163">
        <f>IF(A3163="","",SUMIFS(BallByBall!$T$2:$T$501,BallByBall!$B$2:$B$501,A3163,BallByBall!$H$2:$H$501,B3163))</f>
        <v>0</v>
      </c>
      <c r="K3163">
        <f>IF(A3163="","",SUMIFS(BallByBall!$U$2:$U$501,BallByBall!$B$2:$B$501,A3163,BallByBall!$P$2:$P$501,B3163))</f>
        <v>0</v>
      </c>
      <c r="L3163">
        <f>IF(A3163="","",SUMIFS(BallByBall!$V$2:$V$501,BallByBall!$B$2:$B$501,A3163,BallByBall!$P$2:$P$501,B3163))</f>
        <v>0</v>
      </c>
      <c r="M3163">
        <f>IF(A3163="","",SUMIFS(BallByBall!$W$2:$W$501,BallByBall!$B$2:$B$501,A3163,BallByBall!$P$2:$P$501,B3163))</f>
        <v>0</v>
      </c>
      <c r="N3163">
        <f>IF(A3163="","",SUMIFS(BallByBall!$X$2:$X$501,BallByBall!$B$2:$B$501,A3163,BallByBall!$P$2:$P$501,B3163))</f>
        <v>0</v>
      </c>
      <c r="O3163">
        <f>IF(A3163="","",SUMIFS(OverSummary!$G$2:$G$101,OverSummary!$A$2:$A$101,A3163,OverSummary!$D$2:$D$101,B3163))</f>
        <v>0</v>
      </c>
      <c r="P3163">
        <f>IF(A3163="","",G3163*Rules!$B$13+H3163*Rules!$B$14+I3163*Rules!$B$15)</f>
        <v>0</v>
      </c>
      <c r="Q3163">
        <f>IF(A3163="","",IF(G3163&gt;=100,Rules!$B$18,IF(G3163&gt;=50,Rules!$B$17,IF(G3163&gt;=30,Rules!$B$16,0)))+IF(AND(F3163=1,D3163&lt;&gt;"BWL",G3163=0),Rules!$B$27,0))</f>
        <v>0</v>
      </c>
      <c r="R3163">
        <f>IF(A3163="","",J3163*Rules!$B$19+O3163*Rules!$B$22)</f>
        <v>0</v>
      </c>
      <c r="S3163">
        <f>IF(A3163="","",IF(J3163&gt;=4,Rules!$B$21,IF(J3163&gt;=3,Rules!$B$20,0)))</f>
        <v>0</v>
      </c>
      <c r="T3163">
        <f>IF(A3163="","",K3163*Rules!$B$23+L3163*Rules!$B$24+M3163*Rules!$B$25+N3163*Rules!$B$26)</f>
        <v>0</v>
      </c>
      <c r="U3163">
        <f t="shared" si="49"/>
        <v>0</v>
      </c>
    </row>
    <row r="3164" spans="1:21" x14ac:dyDescent="0.2">
      <c r="A3164" t="str">
        <f>MatchSquad!A3164</f>
        <v>M064</v>
      </c>
      <c r="B3164" t="str">
        <f>MatchSquad!B3164</f>
        <v>P188</v>
      </c>
      <c r="C3164" t="str">
        <f>MatchSquad!C3164</f>
        <v>Dasun Shanaka</v>
      </c>
      <c r="D3164" t="str">
        <f>MatchSquad!D3164</f>
        <v>AR</v>
      </c>
      <c r="E3164" t="str">
        <f>MatchSquad!E3164</f>
        <v>RR</v>
      </c>
      <c r="F3164">
        <f>MatchSquad!G3164</f>
        <v>0</v>
      </c>
      <c r="G3164">
        <f>IF(A3164="","",SUMIFS(BallByBall!$I$2:$I$501,BallByBall!$B$2:$B$501,A3164,BallByBall!$F$2:$F$501,B3164))</f>
        <v>0</v>
      </c>
      <c r="H3164">
        <f>IF(A3164="","",COUNTIFS(BallByBall!$B$2:$B$501,A3164,BallByBall!$F$2:$F$501,B3164,BallByBall!$Q$2:$Q$501,1))</f>
        <v>0</v>
      </c>
      <c r="I3164">
        <f>IF(A3164="","",COUNTIFS(BallByBall!$B$2:$B$501,A3164,BallByBall!$F$2:$F$501,B3164,BallByBall!$R$2:$R$501,1))</f>
        <v>0</v>
      </c>
      <c r="J3164">
        <f>IF(A3164="","",SUMIFS(BallByBall!$T$2:$T$501,BallByBall!$B$2:$B$501,A3164,BallByBall!$H$2:$H$501,B3164))</f>
        <v>0</v>
      </c>
      <c r="K3164">
        <f>IF(A3164="","",SUMIFS(BallByBall!$U$2:$U$501,BallByBall!$B$2:$B$501,A3164,BallByBall!$P$2:$P$501,B3164))</f>
        <v>0</v>
      </c>
      <c r="L3164">
        <f>IF(A3164="","",SUMIFS(BallByBall!$V$2:$V$501,BallByBall!$B$2:$B$501,A3164,BallByBall!$P$2:$P$501,B3164))</f>
        <v>0</v>
      </c>
      <c r="M3164">
        <f>IF(A3164="","",SUMIFS(BallByBall!$W$2:$W$501,BallByBall!$B$2:$B$501,A3164,BallByBall!$P$2:$P$501,B3164))</f>
        <v>0</v>
      </c>
      <c r="N3164">
        <f>IF(A3164="","",SUMIFS(BallByBall!$X$2:$X$501,BallByBall!$B$2:$B$501,A3164,BallByBall!$P$2:$P$501,B3164))</f>
        <v>0</v>
      </c>
      <c r="O3164">
        <f>IF(A3164="","",SUMIFS(OverSummary!$G$2:$G$101,OverSummary!$A$2:$A$101,A3164,OverSummary!$D$2:$D$101,B3164))</f>
        <v>0</v>
      </c>
      <c r="P3164">
        <f>IF(A3164="","",G3164*Rules!$B$13+H3164*Rules!$B$14+I3164*Rules!$B$15)</f>
        <v>0</v>
      </c>
      <c r="Q3164">
        <f>IF(A3164="","",IF(G3164&gt;=100,Rules!$B$18,IF(G3164&gt;=50,Rules!$B$17,IF(G3164&gt;=30,Rules!$B$16,0)))+IF(AND(F3164=1,D3164&lt;&gt;"BWL",G3164=0),Rules!$B$27,0))</f>
        <v>0</v>
      </c>
      <c r="R3164">
        <f>IF(A3164="","",J3164*Rules!$B$19+O3164*Rules!$B$22)</f>
        <v>0</v>
      </c>
      <c r="S3164">
        <f>IF(A3164="","",IF(J3164&gt;=4,Rules!$B$21,IF(J3164&gt;=3,Rules!$B$20,0)))</f>
        <v>0</v>
      </c>
      <c r="T3164">
        <f>IF(A3164="","",K3164*Rules!$B$23+L3164*Rules!$B$24+M3164*Rules!$B$25+N3164*Rules!$B$26)</f>
        <v>0</v>
      </c>
      <c r="U3164">
        <f t="shared" si="49"/>
        <v>0</v>
      </c>
    </row>
    <row r="3165" spans="1:21" x14ac:dyDescent="0.2">
      <c r="A3165" t="str">
        <f>MatchSquad!A3165</f>
        <v>M064</v>
      </c>
      <c r="B3165" t="str">
        <f>MatchSquad!B3165</f>
        <v>P189</v>
      </c>
      <c r="C3165" t="str">
        <f>MatchSquad!C3165</f>
        <v>Jofra Archer</v>
      </c>
      <c r="D3165" t="str">
        <f>MatchSquad!D3165</f>
        <v>BWL</v>
      </c>
      <c r="E3165" t="str">
        <f>MatchSquad!E3165</f>
        <v>RR</v>
      </c>
      <c r="F3165">
        <f>MatchSquad!G3165</f>
        <v>0</v>
      </c>
      <c r="G3165">
        <f>IF(A3165="","",SUMIFS(BallByBall!$I$2:$I$501,BallByBall!$B$2:$B$501,A3165,BallByBall!$F$2:$F$501,B3165))</f>
        <v>0</v>
      </c>
      <c r="H3165">
        <f>IF(A3165="","",COUNTIFS(BallByBall!$B$2:$B$501,A3165,BallByBall!$F$2:$F$501,B3165,BallByBall!$Q$2:$Q$501,1))</f>
        <v>0</v>
      </c>
      <c r="I3165">
        <f>IF(A3165="","",COUNTIFS(BallByBall!$B$2:$B$501,A3165,BallByBall!$F$2:$F$501,B3165,BallByBall!$R$2:$R$501,1))</f>
        <v>0</v>
      </c>
      <c r="J3165">
        <f>IF(A3165="","",SUMIFS(BallByBall!$T$2:$T$501,BallByBall!$B$2:$B$501,A3165,BallByBall!$H$2:$H$501,B3165))</f>
        <v>0</v>
      </c>
      <c r="K3165">
        <f>IF(A3165="","",SUMIFS(BallByBall!$U$2:$U$501,BallByBall!$B$2:$B$501,A3165,BallByBall!$P$2:$P$501,B3165))</f>
        <v>0</v>
      </c>
      <c r="L3165">
        <f>IF(A3165="","",SUMIFS(BallByBall!$V$2:$V$501,BallByBall!$B$2:$B$501,A3165,BallByBall!$P$2:$P$501,B3165))</f>
        <v>0</v>
      </c>
      <c r="M3165">
        <f>IF(A3165="","",SUMIFS(BallByBall!$W$2:$W$501,BallByBall!$B$2:$B$501,A3165,BallByBall!$P$2:$P$501,B3165))</f>
        <v>0</v>
      </c>
      <c r="N3165">
        <f>IF(A3165="","",SUMIFS(BallByBall!$X$2:$X$501,BallByBall!$B$2:$B$501,A3165,BallByBall!$P$2:$P$501,B3165))</f>
        <v>0</v>
      </c>
      <c r="O3165">
        <f>IF(A3165="","",SUMIFS(OverSummary!$G$2:$G$101,OverSummary!$A$2:$A$101,A3165,OverSummary!$D$2:$D$101,B3165))</f>
        <v>0</v>
      </c>
      <c r="P3165">
        <f>IF(A3165="","",G3165*Rules!$B$13+H3165*Rules!$B$14+I3165*Rules!$B$15)</f>
        <v>0</v>
      </c>
      <c r="Q3165">
        <f>IF(A3165="","",IF(G3165&gt;=100,Rules!$B$18,IF(G3165&gt;=50,Rules!$B$17,IF(G3165&gt;=30,Rules!$B$16,0)))+IF(AND(F3165=1,D3165&lt;&gt;"BWL",G3165=0),Rules!$B$27,0))</f>
        <v>0</v>
      </c>
      <c r="R3165">
        <f>IF(A3165="","",J3165*Rules!$B$19+O3165*Rules!$B$22)</f>
        <v>0</v>
      </c>
      <c r="S3165">
        <f>IF(A3165="","",IF(J3165&gt;=4,Rules!$B$21,IF(J3165&gt;=3,Rules!$B$20,0)))</f>
        <v>0</v>
      </c>
      <c r="T3165">
        <f>IF(A3165="","",K3165*Rules!$B$23+L3165*Rules!$B$24+M3165*Rules!$B$25+N3165*Rules!$B$26)</f>
        <v>0</v>
      </c>
      <c r="U3165">
        <f t="shared" si="49"/>
        <v>0</v>
      </c>
    </row>
    <row r="3166" spans="1:21" x14ac:dyDescent="0.2">
      <c r="A3166" t="str">
        <f>MatchSquad!A3166</f>
        <v>M064</v>
      </c>
      <c r="B3166" t="str">
        <f>MatchSquad!B3166</f>
        <v>P190</v>
      </c>
      <c r="C3166" t="str">
        <f>MatchSquad!C3166</f>
        <v>Tushar Deshpande</v>
      </c>
      <c r="D3166" t="str">
        <f>MatchSquad!D3166</f>
        <v>BWL</v>
      </c>
      <c r="E3166" t="str">
        <f>MatchSquad!E3166</f>
        <v>RR</v>
      </c>
      <c r="F3166">
        <f>MatchSquad!G3166</f>
        <v>0</v>
      </c>
      <c r="G3166">
        <f>IF(A3166="","",SUMIFS(BallByBall!$I$2:$I$501,BallByBall!$B$2:$B$501,A3166,BallByBall!$F$2:$F$501,B3166))</f>
        <v>0</v>
      </c>
      <c r="H3166">
        <f>IF(A3166="","",COUNTIFS(BallByBall!$B$2:$B$501,A3166,BallByBall!$F$2:$F$501,B3166,BallByBall!$Q$2:$Q$501,1))</f>
        <v>0</v>
      </c>
      <c r="I3166">
        <f>IF(A3166="","",COUNTIFS(BallByBall!$B$2:$B$501,A3166,BallByBall!$F$2:$F$501,B3166,BallByBall!$R$2:$R$501,1))</f>
        <v>0</v>
      </c>
      <c r="J3166">
        <f>IF(A3166="","",SUMIFS(BallByBall!$T$2:$T$501,BallByBall!$B$2:$B$501,A3166,BallByBall!$H$2:$H$501,B3166))</f>
        <v>0</v>
      </c>
      <c r="K3166">
        <f>IF(A3166="","",SUMIFS(BallByBall!$U$2:$U$501,BallByBall!$B$2:$B$501,A3166,BallByBall!$P$2:$P$501,B3166))</f>
        <v>0</v>
      </c>
      <c r="L3166">
        <f>IF(A3166="","",SUMIFS(BallByBall!$V$2:$V$501,BallByBall!$B$2:$B$501,A3166,BallByBall!$P$2:$P$501,B3166))</f>
        <v>0</v>
      </c>
      <c r="M3166">
        <f>IF(A3166="","",SUMIFS(BallByBall!$W$2:$W$501,BallByBall!$B$2:$B$501,A3166,BallByBall!$P$2:$P$501,B3166))</f>
        <v>0</v>
      </c>
      <c r="N3166">
        <f>IF(A3166="","",SUMIFS(BallByBall!$X$2:$X$501,BallByBall!$B$2:$B$501,A3166,BallByBall!$P$2:$P$501,B3166))</f>
        <v>0</v>
      </c>
      <c r="O3166">
        <f>IF(A3166="","",SUMIFS(OverSummary!$G$2:$G$101,OverSummary!$A$2:$A$101,A3166,OverSummary!$D$2:$D$101,B3166))</f>
        <v>0</v>
      </c>
      <c r="P3166">
        <f>IF(A3166="","",G3166*Rules!$B$13+H3166*Rules!$B$14+I3166*Rules!$B$15)</f>
        <v>0</v>
      </c>
      <c r="Q3166">
        <f>IF(A3166="","",IF(G3166&gt;=100,Rules!$B$18,IF(G3166&gt;=50,Rules!$B$17,IF(G3166&gt;=30,Rules!$B$16,0)))+IF(AND(F3166=1,D3166&lt;&gt;"BWL",G3166=0),Rules!$B$27,0))</f>
        <v>0</v>
      </c>
      <c r="R3166">
        <f>IF(A3166="","",J3166*Rules!$B$19+O3166*Rules!$B$22)</f>
        <v>0</v>
      </c>
      <c r="S3166">
        <f>IF(A3166="","",IF(J3166&gt;=4,Rules!$B$21,IF(J3166&gt;=3,Rules!$B$20,0)))</f>
        <v>0</v>
      </c>
      <c r="T3166">
        <f>IF(A3166="","",K3166*Rules!$B$23+L3166*Rules!$B$24+M3166*Rules!$B$25+N3166*Rules!$B$26)</f>
        <v>0</v>
      </c>
      <c r="U3166">
        <f t="shared" si="49"/>
        <v>0</v>
      </c>
    </row>
    <row r="3167" spans="1:21" x14ac:dyDescent="0.2">
      <c r="A3167" t="str">
        <f>MatchSquad!A3167</f>
        <v>M064</v>
      </c>
      <c r="B3167" t="str">
        <f>MatchSquad!B3167</f>
        <v>P191</v>
      </c>
      <c r="C3167" t="str">
        <f>MatchSquad!C3167</f>
        <v>Kwena Maphaka</v>
      </c>
      <c r="D3167" t="str">
        <f>MatchSquad!D3167</f>
        <v>BWL</v>
      </c>
      <c r="E3167" t="str">
        <f>MatchSquad!E3167</f>
        <v>RR</v>
      </c>
      <c r="F3167">
        <f>MatchSquad!G3167</f>
        <v>0</v>
      </c>
      <c r="G3167">
        <f>IF(A3167="","",SUMIFS(BallByBall!$I$2:$I$501,BallByBall!$B$2:$B$501,A3167,BallByBall!$F$2:$F$501,B3167))</f>
        <v>0</v>
      </c>
      <c r="H3167">
        <f>IF(A3167="","",COUNTIFS(BallByBall!$B$2:$B$501,A3167,BallByBall!$F$2:$F$501,B3167,BallByBall!$Q$2:$Q$501,1))</f>
        <v>0</v>
      </c>
      <c r="I3167">
        <f>IF(A3167="","",COUNTIFS(BallByBall!$B$2:$B$501,A3167,BallByBall!$F$2:$F$501,B3167,BallByBall!$R$2:$R$501,1))</f>
        <v>0</v>
      </c>
      <c r="J3167">
        <f>IF(A3167="","",SUMIFS(BallByBall!$T$2:$T$501,BallByBall!$B$2:$B$501,A3167,BallByBall!$H$2:$H$501,B3167))</f>
        <v>0</v>
      </c>
      <c r="K3167">
        <f>IF(A3167="","",SUMIFS(BallByBall!$U$2:$U$501,BallByBall!$B$2:$B$501,A3167,BallByBall!$P$2:$P$501,B3167))</f>
        <v>0</v>
      </c>
      <c r="L3167">
        <f>IF(A3167="","",SUMIFS(BallByBall!$V$2:$V$501,BallByBall!$B$2:$B$501,A3167,BallByBall!$P$2:$P$501,B3167))</f>
        <v>0</v>
      </c>
      <c r="M3167">
        <f>IF(A3167="","",SUMIFS(BallByBall!$W$2:$W$501,BallByBall!$B$2:$B$501,A3167,BallByBall!$P$2:$P$501,B3167))</f>
        <v>0</v>
      </c>
      <c r="N3167">
        <f>IF(A3167="","",SUMIFS(BallByBall!$X$2:$X$501,BallByBall!$B$2:$B$501,A3167,BallByBall!$P$2:$P$501,B3167))</f>
        <v>0</v>
      </c>
      <c r="O3167">
        <f>IF(A3167="","",SUMIFS(OverSummary!$G$2:$G$101,OverSummary!$A$2:$A$101,A3167,OverSummary!$D$2:$D$101,B3167))</f>
        <v>0</v>
      </c>
      <c r="P3167">
        <f>IF(A3167="","",G3167*Rules!$B$13+H3167*Rules!$B$14+I3167*Rules!$B$15)</f>
        <v>0</v>
      </c>
      <c r="Q3167">
        <f>IF(A3167="","",IF(G3167&gt;=100,Rules!$B$18,IF(G3167&gt;=50,Rules!$B$17,IF(G3167&gt;=30,Rules!$B$16,0)))+IF(AND(F3167=1,D3167&lt;&gt;"BWL",G3167=0),Rules!$B$27,0))</f>
        <v>0</v>
      </c>
      <c r="R3167">
        <f>IF(A3167="","",J3167*Rules!$B$19+O3167*Rules!$B$22)</f>
        <v>0</v>
      </c>
      <c r="S3167">
        <f>IF(A3167="","",IF(J3167&gt;=4,Rules!$B$21,IF(J3167&gt;=3,Rules!$B$20,0)))</f>
        <v>0</v>
      </c>
      <c r="T3167">
        <f>IF(A3167="","",K3167*Rules!$B$23+L3167*Rules!$B$24+M3167*Rules!$B$25+N3167*Rules!$B$26)</f>
        <v>0</v>
      </c>
      <c r="U3167">
        <f t="shared" si="49"/>
        <v>0</v>
      </c>
    </row>
    <row r="3168" spans="1:21" x14ac:dyDescent="0.2">
      <c r="A3168" t="str">
        <f>MatchSquad!A3168</f>
        <v>M064</v>
      </c>
      <c r="B3168" t="str">
        <f>MatchSquad!B3168</f>
        <v>P192</v>
      </c>
      <c r="C3168" t="str">
        <f>MatchSquad!C3168</f>
        <v>Ravi Bishnoi</v>
      </c>
      <c r="D3168" t="str">
        <f>MatchSquad!D3168</f>
        <v>BWL</v>
      </c>
      <c r="E3168" t="str">
        <f>MatchSquad!E3168</f>
        <v>RR</v>
      </c>
      <c r="F3168">
        <f>MatchSquad!G3168</f>
        <v>0</v>
      </c>
      <c r="G3168">
        <f>IF(A3168="","",SUMIFS(BallByBall!$I$2:$I$501,BallByBall!$B$2:$B$501,A3168,BallByBall!$F$2:$F$501,B3168))</f>
        <v>0</v>
      </c>
      <c r="H3168">
        <f>IF(A3168="","",COUNTIFS(BallByBall!$B$2:$B$501,A3168,BallByBall!$F$2:$F$501,B3168,BallByBall!$Q$2:$Q$501,1))</f>
        <v>0</v>
      </c>
      <c r="I3168">
        <f>IF(A3168="","",COUNTIFS(BallByBall!$B$2:$B$501,A3168,BallByBall!$F$2:$F$501,B3168,BallByBall!$R$2:$R$501,1))</f>
        <v>0</v>
      </c>
      <c r="J3168">
        <f>IF(A3168="","",SUMIFS(BallByBall!$T$2:$T$501,BallByBall!$B$2:$B$501,A3168,BallByBall!$H$2:$H$501,B3168))</f>
        <v>0</v>
      </c>
      <c r="K3168">
        <f>IF(A3168="","",SUMIFS(BallByBall!$U$2:$U$501,BallByBall!$B$2:$B$501,A3168,BallByBall!$P$2:$P$501,B3168))</f>
        <v>0</v>
      </c>
      <c r="L3168">
        <f>IF(A3168="","",SUMIFS(BallByBall!$V$2:$V$501,BallByBall!$B$2:$B$501,A3168,BallByBall!$P$2:$P$501,B3168))</f>
        <v>0</v>
      </c>
      <c r="M3168">
        <f>IF(A3168="","",SUMIFS(BallByBall!$W$2:$W$501,BallByBall!$B$2:$B$501,A3168,BallByBall!$P$2:$P$501,B3168))</f>
        <v>0</v>
      </c>
      <c r="N3168">
        <f>IF(A3168="","",SUMIFS(BallByBall!$X$2:$X$501,BallByBall!$B$2:$B$501,A3168,BallByBall!$P$2:$P$501,B3168))</f>
        <v>0</v>
      </c>
      <c r="O3168">
        <f>IF(A3168="","",SUMIFS(OverSummary!$G$2:$G$101,OverSummary!$A$2:$A$101,A3168,OverSummary!$D$2:$D$101,B3168))</f>
        <v>0</v>
      </c>
      <c r="P3168">
        <f>IF(A3168="","",G3168*Rules!$B$13+H3168*Rules!$B$14+I3168*Rules!$B$15)</f>
        <v>0</v>
      </c>
      <c r="Q3168">
        <f>IF(A3168="","",IF(G3168&gt;=100,Rules!$B$18,IF(G3168&gt;=50,Rules!$B$17,IF(G3168&gt;=30,Rules!$B$16,0)))+IF(AND(F3168=1,D3168&lt;&gt;"BWL",G3168=0),Rules!$B$27,0))</f>
        <v>0</v>
      </c>
      <c r="R3168">
        <f>IF(A3168="","",J3168*Rules!$B$19+O3168*Rules!$B$22)</f>
        <v>0</v>
      </c>
      <c r="S3168">
        <f>IF(A3168="","",IF(J3168&gt;=4,Rules!$B$21,IF(J3168&gt;=3,Rules!$B$20,0)))</f>
        <v>0</v>
      </c>
      <c r="T3168">
        <f>IF(A3168="","",K3168*Rules!$B$23+L3168*Rules!$B$24+M3168*Rules!$B$25+N3168*Rules!$B$26)</f>
        <v>0</v>
      </c>
      <c r="U3168">
        <f t="shared" si="49"/>
        <v>0</v>
      </c>
    </row>
    <row r="3169" spans="1:21" x14ac:dyDescent="0.2">
      <c r="A3169" t="str">
        <f>MatchSquad!A3169</f>
        <v>M064</v>
      </c>
      <c r="B3169" t="str">
        <f>MatchSquad!B3169</f>
        <v>P193</v>
      </c>
      <c r="C3169" t="str">
        <f>MatchSquad!C3169</f>
        <v>Sushant Mishra</v>
      </c>
      <c r="D3169" t="str">
        <f>MatchSquad!D3169</f>
        <v>BWL</v>
      </c>
      <c r="E3169" t="str">
        <f>MatchSquad!E3169</f>
        <v>RR</v>
      </c>
      <c r="F3169">
        <f>MatchSquad!G3169</f>
        <v>0</v>
      </c>
      <c r="G3169">
        <f>IF(A3169="","",SUMIFS(BallByBall!$I$2:$I$501,BallByBall!$B$2:$B$501,A3169,BallByBall!$F$2:$F$501,B3169))</f>
        <v>0</v>
      </c>
      <c r="H3169">
        <f>IF(A3169="","",COUNTIFS(BallByBall!$B$2:$B$501,A3169,BallByBall!$F$2:$F$501,B3169,BallByBall!$Q$2:$Q$501,1))</f>
        <v>0</v>
      </c>
      <c r="I3169">
        <f>IF(A3169="","",COUNTIFS(BallByBall!$B$2:$B$501,A3169,BallByBall!$F$2:$F$501,B3169,BallByBall!$R$2:$R$501,1))</f>
        <v>0</v>
      </c>
      <c r="J3169">
        <f>IF(A3169="","",SUMIFS(BallByBall!$T$2:$T$501,BallByBall!$B$2:$B$501,A3169,BallByBall!$H$2:$H$501,B3169))</f>
        <v>0</v>
      </c>
      <c r="K3169">
        <f>IF(A3169="","",SUMIFS(BallByBall!$U$2:$U$501,BallByBall!$B$2:$B$501,A3169,BallByBall!$P$2:$P$501,B3169))</f>
        <v>0</v>
      </c>
      <c r="L3169">
        <f>IF(A3169="","",SUMIFS(BallByBall!$V$2:$V$501,BallByBall!$B$2:$B$501,A3169,BallByBall!$P$2:$P$501,B3169))</f>
        <v>0</v>
      </c>
      <c r="M3169">
        <f>IF(A3169="","",SUMIFS(BallByBall!$W$2:$W$501,BallByBall!$B$2:$B$501,A3169,BallByBall!$P$2:$P$501,B3169))</f>
        <v>0</v>
      </c>
      <c r="N3169">
        <f>IF(A3169="","",SUMIFS(BallByBall!$X$2:$X$501,BallByBall!$B$2:$B$501,A3169,BallByBall!$P$2:$P$501,B3169))</f>
        <v>0</v>
      </c>
      <c r="O3169">
        <f>IF(A3169="","",SUMIFS(OverSummary!$G$2:$G$101,OverSummary!$A$2:$A$101,A3169,OverSummary!$D$2:$D$101,B3169))</f>
        <v>0</v>
      </c>
      <c r="P3169">
        <f>IF(A3169="","",G3169*Rules!$B$13+H3169*Rules!$B$14+I3169*Rules!$B$15)</f>
        <v>0</v>
      </c>
      <c r="Q3169">
        <f>IF(A3169="","",IF(G3169&gt;=100,Rules!$B$18,IF(G3169&gt;=50,Rules!$B$17,IF(G3169&gt;=30,Rules!$B$16,0)))+IF(AND(F3169=1,D3169&lt;&gt;"BWL",G3169=0),Rules!$B$27,0))</f>
        <v>0</v>
      </c>
      <c r="R3169">
        <f>IF(A3169="","",J3169*Rules!$B$19+O3169*Rules!$B$22)</f>
        <v>0</v>
      </c>
      <c r="S3169">
        <f>IF(A3169="","",IF(J3169&gt;=4,Rules!$B$21,IF(J3169&gt;=3,Rules!$B$20,0)))</f>
        <v>0</v>
      </c>
      <c r="T3169">
        <f>IF(A3169="","",K3169*Rules!$B$23+L3169*Rules!$B$24+M3169*Rules!$B$25+N3169*Rules!$B$26)</f>
        <v>0</v>
      </c>
      <c r="U3169">
        <f t="shared" si="49"/>
        <v>0</v>
      </c>
    </row>
    <row r="3170" spans="1:21" x14ac:dyDescent="0.2">
      <c r="A3170" t="str">
        <f>MatchSquad!A3170</f>
        <v>M064</v>
      </c>
      <c r="B3170" t="str">
        <f>MatchSquad!B3170</f>
        <v>P194</v>
      </c>
      <c r="C3170" t="str">
        <f>MatchSquad!C3170</f>
        <v>Yash Raj Punja</v>
      </c>
      <c r="D3170" t="str">
        <f>MatchSquad!D3170</f>
        <v>BWL</v>
      </c>
      <c r="E3170" t="str">
        <f>MatchSquad!E3170</f>
        <v>RR</v>
      </c>
      <c r="F3170">
        <f>MatchSquad!G3170</f>
        <v>0</v>
      </c>
      <c r="G3170">
        <f>IF(A3170="","",SUMIFS(BallByBall!$I$2:$I$501,BallByBall!$B$2:$B$501,A3170,BallByBall!$F$2:$F$501,B3170))</f>
        <v>0</v>
      </c>
      <c r="H3170">
        <f>IF(A3170="","",COUNTIFS(BallByBall!$B$2:$B$501,A3170,BallByBall!$F$2:$F$501,B3170,BallByBall!$Q$2:$Q$501,1))</f>
        <v>0</v>
      </c>
      <c r="I3170">
        <f>IF(A3170="","",COUNTIFS(BallByBall!$B$2:$B$501,A3170,BallByBall!$F$2:$F$501,B3170,BallByBall!$R$2:$R$501,1))</f>
        <v>0</v>
      </c>
      <c r="J3170">
        <f>IF(A3170="","",SUMIFS(BallByBall!$T$2:$T$501,BallByBall!$B$2:$B$501,A3170,BallByBall!$H$2:$H$501,B3170))</f>
        <v>0</v>
      </c>
      <c r="K3170">
        <f>IF(A3170="","",SUMIFS(BallByBall!$U$2:$U$501,BallByBall!$B$2:$B$501,A3170,BallByBall!$P$2:$P$501,B3170))</f>
        <v>0</v>
      </c>
      <c r="L3170">
        <f>IF(A3170="","",SUMIFS(BallByBall!$V$2:$V$501,BallByBall!$B$2:$B$501,A3170,BallByBall!$P$2:$P$501,B3170))</f>
        <v>0</v>
      </c>
      <c r="M3170">
        <f>IF(A3170="","",SUMIFS(BallByBall!$W$2:$W$501,BallByBall!$B$2:$B$501,A3170,BallByBall!$P$2:$P$501,B3170))</f>
        <v>0</v>
      </c>
      <c r="N3170">
        <f>IF(A3170="","",SUMIFS(BallByBall!$X$2:$X$501,BallByBall!$B$2:$B$501,A3170,BallByBall!$P$2:$P$501,B3170))</f>
        <v>0</v>
      </c>
      <c r="O3170">
        <f>IF(A3170="","",SUMIFS(OverSummary!$G$2:$G$101,OverSummary!$A$2:$A$101,A3170,OverSummary!$D$2:$D$101,B3170))</f>
        <v>0</v>
      </c>
      <c r="P3170">
        <f>IF(A3170="","",G3170*Rules!$B$13+H3170*Rules!$B$14+I3170*Rules!$B$15)</f>
        <v>0</v>
      </c>
      <c r="Q3170">
        <f>IF(A3170="","",IF(G3170&gt;=100,Rules!$B$18,IF(G3170&gt;=50,Rules!$B$17,IF(G3170&gt;=30,Rules!$B$16,0)))+IF(AND(F3170=1,D3170&lt;&gt;"BWL",G3170=0),Rules!$B$27,0))</f>
        <v>0</v>
      </c>
      <c r="R3170">
        <f>IF(A3170="","",J3170*Rules!$B$19+O3170*Rules!$B$22)</f>
        <v>0</v>
      </c>
      <c r="S3170">
        <f>IF(A3170="","",IF(J3170&gt;=4,Rules!$B$21,IF(J3170&gt;=3,Rules!$B$20,0)))</f>
        <v>0</v>
      </c>
      <c r="T3170">
        <f>IF(A3170="","",K3170*Rules!$B$23+L3170*Rules!$B$24+M3170*Rules!$B$25+N3170*Rules!$B$26)</f>
        <v>0</v>
      </c>
      <c r="U3170">
        <f t="shared" si="49"/>
        <v>0</v>
      </c>
    </row>
    <row r="3171" spans="1:21" x14ac:dyDescent="0.2">
      <c r="A3171" t="str">
        <f>MatchSquad!A3171</f>
        <v>M064</v>
      </c>
      <c r="B3171" t="str">
        <f>MatchSquad!B3171</f>
        <v>P195</v>
      </c>
      <c r="C3171" t="str">
        <f>MatchSquad!C3171</f>
        <v>Vignesh Puthur</v>
      </c>
      <c r="D3171" t="str">
        <f>MatchSquad!D3171</f>
        <v>BWL</v>
      </c>
      <c r="E3171" t="str">
        <f>MatchSquad!E3171</f>
        <v>RR</v>
      </c>
      <c r="F3171">
        <f>MatchSquad!G3171</f>
        <v>0</v>
      </c>
      <c r="G3171">
        <f>IF(A3171="","",SUMIFS(BallByBall!$I$2:$I$501,BallByBall!$B$2:$B$501,A3171,BallByBall!$F$2:$F$501,B3171))</f>
        <v>0</v>
      </c>
      <c r="H3171">
        <f>IF(A3171="","",COUNTIFS(BallByBall!$B$2:$B$501,A3171,BallByBall!$F$2:$F$501,B3171,BallByBall!$Q$2:$Q$501,1))</f>
        <v>0</v>
      </c>
      <c r="I3171">
        <f>IF(A3171="","",COUNTIFS(BallByBall!$B$2:$B$501,A3171,BallByBall!$F$2:$F$501,B3171,BallByBall!$R$2:$R$501,1))</f>
        <v>0</v>
      </c>
      <c r="J3171">
        <f>IF(A3171="","",SUMIFS(BallByBall!$T$2:$T$501,BallByBall!$B$2:$B$501,A3171,BallByBall!$H$2:$H$501,B3171))</f>
        <v>0</v>
      </c>
      <c r="K3171">
        <f>IF(A3171="","",SUMIFS(BallByBall!$U$2:$U$501,BallByBall!$B$2:$B$501,A3171,BallByBall!$P$2:$P$501,B3171))</f>
        <v>0</v>
      </c>
      <c r="L3171">
        <f>IF(A3171="","",SUMIFS(BallByBall!$V$2:$V$501,BallByBall!$B$2:$B$501,A3171,BallByBall!$P$2:$P$501,B3171))</f>
        <v>0</v>
      </c>
      <c r="M3171">
        <f>IF(A3171="","",SUMIFS(BallByBall!$W$2:$W$501,BallByBall!$B$2:$B$501,A3171,BallByBall!$P$2:$P$501,B3171))</f>
        <v>0</v>
      </c>
      <c r="N3171">
        <f>IF(A3171="","",SUMIFS(BallByBall!$X$2:$X$501,BallByBall!$B$2:$B$501,A3171,BallByBall!$P$2:$P$501,B3171))</f>
        <v>0</v>
      </c>
      <c r="O3171">
        <f>IF(A3171="","",SUMIFS(OverSummary!$G$2:$G$101,OverSummary!$A$2:$A$101,A3171,OverSummary!$D$2:$D$101,B3171))</f>
        <v>0</v>
      </c>
      <c r="P3171">
        <f>IF(A3171="","",G3171*Rules!$B$13+H3171*Rules!$B$14+I3171*Rules!$B$15)</f>
        <v>0</v>
      </c>
      <c r="Q3171">
        <f>IF(A3171="","",IF(G3171&gt;=100,Rules!$B$18,IF(G3171&gt;=50,Rules!$B$17,IF(G3171&gt;=30,Rules!$B$16,0)))+IF(AND(F3171=1,D3171&lt;&gt;"BWL",G3171=0),Rules!$B$27,0))</f>
        <v>0</v>
      </c>
      <c r="R3171">
        <f>IF(A3171="","",J3171*Rules!$B$19+O3171*Rules!$B$22)</f>
        <v>0</v>
      </c>
      <c r="S3171">
        <f>IF(A3171="","",IF(J3171&gt;=4,Rules!$B$21,IF(J3171&gt;=3,Rules!$B$20,0)))</f>
        <v>0</v>
      </c>
      <c r="T3171">
        <f>IF(A3171="","",K3171*Rules!$B$23+L3171*Rules!$B$24+M3171*Rules!$B$25+N3171*Rules!$B$26)</f>
        <v>0</v>
      </c>
      <c r="U3171">
        <f t="shared" si="49"/>
        <v>0</v>
      </c>
    </row>
    <row r="3172" spans="1:21" x14ac:dyDescent="0.2">
      <c r="A3172" t="str">
        <f>MatchSquad!A3172</f>
        <v>M064</v>
      </c>
      <c r="B3172" t="str">
        <f>MatchSquad!B3172</f>
        <v>P196</v>
      </c>
      <c r="C3172" t="str">
        <f>MatchSquad!C3172</f>
        <v>Brijesh Sharma</v>
      </c>
      <c r="D3172" t="str">
        <f>MatchSquad!D3172</f>
        <v>BWL</v>
      </c>
      <c r="E3172" t="str">
        <f>MatchSquad!E3172</f>
        <v>RR</v>
      </c>
      <c r="F3172">
        <f>MatchSquad!G3172</f>
        <v>0</v>
      </c>
      <c r="G3172">
        <f>IF(A3172="","",SUMIFS(BallByBall!$I$2:$I$501,BallByBall!$B$2:$B$501,A3172,BallByBall!$F$2:$F$501,B3172))</f>
        <v>0</v>
      </c>
      <c r="H3172">
        <f>IF(A3172="","",COUNTIFS(BallByBall!$B$2:$B$501,A3172,BallByBall!$F$2:$F$501,B3172,BallByBall!$Q$2:$Q$501,1))</f>
        <v>0</v>
      </c>
      <c r="I3172">
        <f>IF(A3172="","",COUNTIFS(BallByBall!$B$2:$B$501,A3172,BallByBall!$F$2:$F$501,B3172,BallByBall!$R$2:$R$501,1))</f>
        <v>0</v>
      </c>
      <c r="J3172">
        <f>IF(A3172="","",SUMIFS(BallByBall!$T$2:$T$501,BallByBall!$B$2:$B$501,A3172,BallByBall!$H$2:$H$501,B3172))</f>
        <v>0</v>
      </c>
      <c r="K3172">
        <f>IF(A3172="","",SUMIFS(BallByBall!$U$2:$U$501,BallByBall!$B$2:$B$501,A3172,BallByBall!$P$2:$P$501,B3172))</f>
        <v>0</v>
      </c>
      <c r="L3172">
        <f>IF(A3172="","",SUMIFS(BallByBall!$V$2:$V$501,BallByBall!$B$2:$B$501,A3172,BallByBall!$P$2:$P$501,B3172))</f>
        <v>0</v>
      </c>
      <c r="M3172">
        <f>IF(A3172="","",SUMIFS(BallByBall!$W$2:$W$501,BallByBall!$B$2:$B$501,A3172,BallByBall!$P$2:$P$501,B3172))</f>
        <v>0</v>
      </c>
      <c r="N3172">
        <f>IF(A3172="","",SUMIFS(BallByBall!$X$2:$X$501,BallByBall!$B$2:$B$501,A3172,BallByBall!$P$2:$P$501,B3172))</f>
        <v>0</v>
      </c>
      <c r="O3172">
        <f>IF(A3172="","",SUMIFS(OverSummary!$G$2:$G$101,OverSummary!$A$2:$A$101,A3172,OverSummary!$D$2:$D$101,B3172))</f>
        <v>0</v>
      </c>
      <c r="P3172">
        <f>IF(A3172="","",G3172*Rules!$B$13+H3172*Rules!$B$14+I3172*Rules!$B$15)</f>
        <v>0</v>
      </c>
      <c r="Q3172">
        <f>IF(A3172="","",IF(G3172&gt;=100,Rules!$B$18,IF(G3172&gt;=50,Rules!$B$17,IF(G3172&gt;=30,Rules!$B$16,0)))+IF(AND(F3172=1,D3172&lt;&gt;"BWL",G3172=0),Rules!$B$27,0))</f>
        <v>0</v>
      </c>
      <c r="R3172">
        <f>IF(A3172="","",J3172*Rules!$B$19+O3172*Rules!$B$22)</f>
        <v>0</v>
      </c>
      <c r="S3172">
        <f>IF(A3172="","",IF(J3172&gt;=4,Rules!$B$21,IF(J3172&gt;=3,Rules!$B$20,0)))</f>
        <v>0</v>
      </c>
      <c r="T3172">
        <f>IF(A3172="","",K3172*Rules!$B$23+L3172*Rules!$B$24+M3172*Rules!$B$25+N3172*Rules!$B$26)</f>
        <v>0</v>
      </c>
      <c r="U3172">
        <f t="shared" si="49"/>
        <v>0</v>
      </c>
    </row>
    <row r="3173" spans="1:21" x14ac:dyDescent="0.2">
      <c r="A3173" t="str">
        <f>MatchSquad!A3173</f>
        <v>M064</v>
      </c>
      <c r="B3173" t="str">
        <f>MatchSquad!B3173</f>
        <v>P197</v>
      </c>
      <c r="C3173" t="str">
        <f>MatchSquad!C3173</f>
        <v>Adam Milne</v>
      </c>
      <c r="D3173" t="str">
        <f>MatchSquad!D3173</f>
        <v>BWL</v>
      </c>
      <c r="E3173" t="str">
        <f>MatchSquad!E3173</f>
        <v>RR</v>
      </c>
      <c r="F3173">
        <f>MatchSquad!G3173</f>
        <v>0</v>
      </c>
      <c r="G3173">
        <f>IF(A3173="","",SUMIFS(BallByBall!$I$2:$I$501,BallByBall!$B$2:$B$501,A3173,BallByBall!$F$2:$F$501,B3173))</f>
        <v>0</v>
      </c>
      <c r="H3173">
        <f>IF(A3173="","",COUNTIFS(BallByBall!$B$2:$B$501,A3173,BallByBall!$F$2:$F$501,B3173,BallByBall!$Q$2:$Q$501,1))</f>
        <v>0</v>
      </c>
      <c r="I3173">
        <f>IF(A3173="","",COUNTIFS(BallByBall!$B$2:$B$501,A3173,BallByBall!$F$2:$F$501,B3173,BallByBall!$R$2:$R$501,1))</f>
        <v>0</v>
      </c>
      <c r="J3173">
        <f>IF(A3173="","",SUMIFS(BallByBall!$T$2:$T$501,BallByBall!$B$2:$B$501,A3173,BallByBall!$H$2:$H$501,B3173))</f>
        <v>0</v>
      </c>
      <c r="K3173">
        <f>IF(A3173="","",SUMIFS(BallByBall!$U$2:$U$501,BallByBall!$B$2:$B$501,A3173,BallByBall!$P$2:$P$501,B3173))</f>
        <v>0</v>
      </c>
      <c r="L3173">
        <f>IF(A3173="","",SUMIFS(BallByBall!$V$2:$V$501,BallByBall!$B$2:$B$501,A3173,BallByBall!$P$2:$P$501,B3173))</f>
        <v>0</v>
      </c>
      <c r="M3173">
        <f>IF(A3173="","",SUMIFS(BallByBall!$W$2:$W$501,BallByBall!$B$2:$B$501,A3173,BallByBall!$P$2:$P$501,B3173))</f>
        <v>0</v>
      </c>
      <c r="N3173">
        <f>IF(A3173="","",SUMIFS(BallByBall!$X$2:$X$501,BallByBall!$B$2:$B$501,A3173,BallByBall!$P$2:$P$501,B3173))</f>
        <v>0</v>
      </c>
      <c r="O3173">
        <f>IF(A3173="","",SUMIFS(OverSummary!$G$2:$G$101,OverSummary!$A$2:$A$101,A3173,OverSummary!$D$2:$D$101,B3173))</f>
        <v>0</v>
      </c>
      <c r="P3173">
        <f>IF(A3173="","",G3173*Rules!$B$13+H3173*Rules!$B$14+I3173*Rules!$B$15)</f>
        <v>0</v>
      </c>
      <c r="Q3173">
        <f>IF(A3173="","",IF(G3173&gt;=100,Rules!$B$18,IF(G3173&gt;=50,Rules!$B$17,IF(G3173&gt;=30,Rules!$B$16,0)))+IF(AND(F3173=1,D3173&lt;&gt;"BWL",G3173=0),Rules!$B$27,0))</f>
        <v>0</v>
      </c>
      <c r="R3173">
        <f>IF(A3173="","",J3173*Rules!$B$19+O3173*Rules!$B$22)</f>
        <v>0</v>
      </c>
      <c r="S3173">
        <f>IF(A3173="","",IF(J3173&gt;=4,Rules!$B$21,IF(J3173&gt;=3,Rules!$B$20,0)))</f>
        <v>0</v>
      </c>
      <c r="T3173">
        <f>IF(A3173="","",K3173*Rules!$B$23+L3173*Rules!$B$24+M3173*Rules!$B$25+N3173*Rules!$B$26)</f>
        <v>0</v>
      </c>
      <c r="U3173">
        <f t="shared" si="49"/>
        <v>0</v>
      </c>
    </row>
    <row r="3174" spans="1:21" x14ac:dyDescent="0.2">
      <c r="A3174" t="str">
        <f>MatchSquad!A3174</f>
        <v>M064</v>
      </c>
      <c r="B3174" t="str">
        <f>MatchSquad!B3174</f>
        <v>P198</v>
      </c>
      <c r="C3174" t="str">
        <f>MatchSquad!C3174</f>
        <v>Kuldeep Sen</v>
      </c>
      <c r="D3174" t="str">
        <f>MatchSquad!D3174</f>
        <v>BWL</v>
      </c>
      <c r="E3174" t="str">
        <f>MatchSquad!E3174</f>
        <v>RR</v>
      </c>
      <c r="F3174">
        <f>MatchSquad!G3174</f>
        <v>0</v>
      </c>
      <c r="G3174">
        <f>IF(A3174="","",SUMIFS(BallByBall!$I$2:$I$501,BallByBall!$B$2:$B$501,A3174,BallByBall!$F$2:$F$501,B3174))</f>
        <v>0</v>
      </c>
      <c r="H3174">
        <f>IF(A3174="","",COUNTIFS(BallByBall!$B$2:$B$501,A3174,BallByBall!$F$2:$F$501,B3174,BallByBall!$Q$2:$Q$501,1))</f>
        <v>0</v>
      </c>
      <c r="I3174">
        <f>IF(A3174="","",COUNTIFS(BallByBall!$B$2:$B$501,A3174,BallByBall!$F$2:$F$501,B3174,BallByBall!$R$2:$R$501,1))</f>
        <v>0</v>
      </c>
      <c r="J3174">
        <f>IF(A3174="","",SUMIFS(BallByBall!$T$2:$T$501,BallByBall!$B$2:$B$501,A3174,BallByBall!$H$2:$H$501,B3174))</f>
        <v>0</v>
      </c>
      <c r="K3174">
        <f>IF(A3174="","",SUMIFS(BallByBall!$U$2:$U$501,BallByBall!$B$2:$B$501,A3174,BallByBall!$P$2:$P$501,B3174))</f>
        <v>0</v>
      </c>
      <c r="L3174">
        <f>IF(A3174="","",SUMIFS(BallByBall!$V$2:$V$501,BallByBall!$B$2:$B$501,A3174,BallByBall!$P$2:$P$501,B3174))</f>
        <v>0</v>
      </c>
      <c r="M3174">
        <f>IF(A3174="","",SUMIFS(BallByBall!$W$2:$W$501,BallByBall!$B$2:$B$501,A3174,BallByBall!$P$2:$P$501,B3174))</f>
        <v>0</v>
      </c>
      <c r="N3174">
        <f>IF(A3174="","",SUMIFS(BallByBall!$X$2:$X$501,BallByBall!$B$2:$B$501,A3174,BallByBall!$P$2:$P$501,B3174))</f>
        <v>0</v>
      </c>
      <c r="O3174">
        <f>IF(A3174="","",SUMIFS(OverSummary!$G$2:$G$101,OverSummary!$A$2:$A$101,A3174,OverSummary!$D$2:$D$101,B3174))</f>
        <v>0</v>
      </c>
      <c r="P3174">
        <f>IF(A3174="","",G3174*Rules!$B$13+H3174*Rules!$B$14+I3174*Rules!$B$15)</f>
        <v>0</v>
      </c>
      <c r="Q3174">
        <f>IF(A3174="","",IF(G3174&gt;=100,Rules!$B$18,IF(G3174&gt;=50,Rules!$B$17,IF(G3174&gt;=30,Rules!$B$16,0)))+IF(AND(F3174=1,D3174&lt;&gt;"BWL",G3174=0),Rules!$B$27,0))</f>
        <v>0</v>
      </c>
      <c r="R3174">
        <f>IF(A3174="","",J3174*Rules!$B$19+O3174*Rules!$B$22)</f>
        <v>0</v>
      </c>
      <c r="S3174">
        <f>IF(A3174="","",IF(J3174&gt;=4,Rules!$B$21,IF(J3174&gt;=3,Rules!$B$20,0)))</f>
        <v>0</v>
      </c>
      <c r="T3174">
        <f>IF(A3174="","",K3174*Rules!$B$23+L3174*Rules!$B$24+M3174*Rules!$B$25+N3174*Rules!$B$26)</f>
        <v>0</v>
      </c>
      <c r="U3174">
        <f t="shared" si="49"/>
        <v>0</v>
      </c>
    </row>
    <row r="3175" spans="1:21" x14ac:dyDescent="0.2">
      <c r="A3175" t="str">
        <f>MatchSquad!A3175</f>
        <v>M064</v>
      </c>
      <c r="B3175" t="str">
        <f>MatchSquad!B3175</f>
        <v>P199</v>
      </c>
      <c r="C3175" t="str">
        <f>MatchSquad!C3175</f>
        <v>Sandeep Sharma</v>
      </c>
      <c r="D3175" t="str">
        <f>MatchSquad!D3175</f>
        <v>BWL</v>
      </c>
      <c r="E3175" t="str">
        <f>MatchSquad!E3175</f>
        <v>RR</v>
      </c>
      <c r="F3175">
        <f>MatchSquad!G3175</f>
        <v>0</v>
      </c>
      <c r="G3175">
        <f>IF(A3175="","",SUMIFS(BallByBall!$I$2:$I$501,BallByBall!$B$2:$B$501,A3175,BallByBall!$F$2:$F$501,B3175))</f>
        <v>0</v>
      </c>
      <c r="H3175">
        <f>IF(A3175="","",COUNTIFS(BallByBall!$B$2:$B$501,A3175,BallByBall!$F$2:$F$501,B3175,BallByBall!$Q$2:$Q$501,1))</f>
        <v>0</v>
      </c>
      <c r="I3175">
        <f>IF(A3175="","",COUNTIFS(BallByBall!$B$2:$B$501,A3175,BallByBall!$F$2:$F$501,B3175,BallByBall!$R$2:$R$501,1))</f>
        <v>0</v>
      </c>
      <c r="J3175">
        <f>IF(A3175="","",SUMIFS(BallByBall!$T$2:$T$501,BallByBall!$B$2:$B$501,A3175,BallByBall!$H$2:$H$501,B3175))</f>
        <v>0</v>
      </c>
      <c r="K3175">
        <f>IF(A3175="","",SUMIFS(BallByBall!$U$2:$U$501,BallByBall!$B$2:$B$501,A3175,BallByBall!$P$2:$P$501,B3175))</f>
        <v>0</v>
      </c>
      <c r="L3175">
        <f>IF(A3175="","",SUMIFS(BallByBall!$V$2:$V$501,BallByBall!$B$2:$B$501,A3175,BallByBall!$P$2:$P$501,B3175))</f>
        <v>0</v>
      </c>
      <c r="M3175">
        <f>IF(A3175="","",SUMIFS(BallByBall!$W$2:$W$501,BallByBall!$B$2:$B$501,A3175,BallByBall!$P$2:$P$501,B3175))</f>
        <v>0</v>
      </c>
      <c r="N3175">
        <f>IF(A3175="","",SUMIFS(BallByBall!$X$2:$X$501,BallByBall!$B$2:$B$501,A3175,BallByBall!$P$2:$P$501,B3175))</f>
        <v>0</v>
      </c>
      <c r="O3175">
        <f>IF(A3175="","",SUMIFS(OverSummary!$G$2:$G$101,OverSummary!$A$2:$A$101,A3175,OverSummary!$D$2:$D$101,B3175))</f>
        <v>0</v>
      </c>
      <c r="P3175">
        <f>IF(A3175="","",G3175*Rules!$B$13+H3175*Rules!$B$14+I3175*Rules!$B$15)</f>
        <v>0</v>
      </c>
      <c r="Q3175">
        <f>IF(A3175="","",IF(G3175&gt;=100,Rules!$B$18,IF(G3175&gt;=50,Rules!$B$17,IF(G3175&gt;=30,Rules!$B$16,0)))+IF(AND(F3175=1,D3175&lt;&gt;"BWL",G3175=0),Rules!$B$27,0))</f>
        <v>0</v>
      </c>
      <c r="R3175">
        <f>IF(A3175="","",J3175*Rules!$B$19+O3175*Rules!$B$22)</f>
        <v>0</v>
      </c>
      <c r="S3175">
        <f>IF(A3175="","",IF(J3175&gt;=4,Rules!$B$21,IF(J3175&gt;=3,Rules!$B$20,0)))</f>
        <v>0</v>
      </c>
      <c r="T3175">
        <f>IF(A3175="","",K3175*Rules!$B$23+L3175*Rules!$B$24+M3175*Rules!$B$25+N3175*Rules!$B$26)</f>
        <v>0</v>
      </c>
      <c r="U3175">
        <f t="shared" si="49"/>
        <v>0</v>
      </c>
    </row>
    <row r="3176" spans="1:21" x14ac:dyDescent="0.2">
      <c r="A3176" t="str">
        <f>MatchSquad!A3176</f>
        <v>M064</v>
      </c>
      <c r="B3176" t="str">
        <f>MatchSquad!B3176</f>
        <v>P200</v>
      </c>
      <c r="C3176" t="str">
        <f>MatchSquad!C3176</f>
        <v>Nandre Burger</v>
      </c>
      <c r="D3176" t="str">
        <f>MatchSquad!D3176</f>
        <v>BWL</v>
      </c>
      <c r="E3176" t="str">
        <f>MatchSquad!E3176</f>
        <v>RR</v>
      </c>
      <c r="F3176">
        <f>MatchSquad!G3176</f>
        <v>0</v>
      </c>
      <c r="G3176">
        <f>IF(A3176="","",SUMIFS(BallByBall!$I$2:$I$501,BallByBall!$B$2:$B$501,A3176,BallByBall!$F$2:$F$501,B3176))</f>
        <v>0</v>
      </c>
      <c r="H3176">
        <f>IF(A3176="","",COUNTIFS(BallByBall!$B$2:$B$501,A3176,BallByBall!$F$2:$F$501,B3176,BallByBall!$Q$2:$Q$501,1))</f>
        <v>0</v>
      </c>
      <c r="I3176">
        <f>IF(A3176="","",COUNTIFS(BallByBall!$B$2:$B$501,A3176,BallByBall!$F$2:$F$501,B3176,BallByBall!$R$2:$R$501,1))</f>
        <v>0</v>
      </c>
      <c r="J3176">
        <f>IF(A3176="","",SUMIFS(BallByBall!$T$2:$T$501,BallByBall!$B$2:$B$501,A3176,BallByBall!$H$2:$H$501,B3176))</f>
        <v>0</v>
      </c>
      <c r="K3176">
        <f>IF(A3176="","",SUMIFS(BallByBall!$U$2:$U$501,BallByBall!$B$2:$B$501,A3176,BallByBall!$P$2:$P$501,B3176))</f>
        <v>0</v>
      </c>
      <c r="L3176">
        <f>IF(A3176="","",SUMIFS(BallByBall!$V$2:$V$501,BallByBall!$B$2:$B$501,A3176,BallByBall!$P$2:$P$501,B3176))</f>
        <v>0</v>
      </c>
      <c r="M3176">
        <f>IF(A3176="","",SUMIFS(BallByBall!$W$2:$W$501,BallByBall!$B$2:$B$501,A3176,BallByBall!$P$2:$P$501,B3176))</f>
        <v>0</v>
      </c>
      <c r="N3176">
        <f>IF(A3176="","",SUMIFS(BallByBall!$X$2:$X$501,BallByBall!$B$2:$B$501,A3176,BallByBall!$P$2:$P$501,B3176))</f>
        <v>0</v>
      </c>
      <c r="O3176">
        <f>IF(A3176="","",SUMIFS(OverSummary!$G$2:$G$101,OverSummary!$A$2:$A$101,A3176,OverSummary!$D$2:$D$101,B3176))</f>
        <v>0</v>
      </c>
      <c r="P3176">
        <f>IF(A3176="","",G3176*Rules!$B$13+H3176*Rules!$B$14+I3176*Rules!$B$15)</f>
        <v>0</v>
      </c>
      <c r="Q3176">
        <f>IF(A3176="","",IF(G3176&gt;=100,Rules!$B$18,IF(G3176&gt;=50,Rules!$B$17,IF(G3176&gt;=30,Rules!$B$16,0)))+IF(AND(F3176=1,D3176&lt;&gt;"BWL",G3176=0),Rules!$B$27,0))</f>
        <v>0</v>
      </c>
      <c r="R3176">
        <f>IF(A3176="","",J3176*Rules!$B$19+O3176*Rules!$B$22)</f>
        <v>0</v>
      </c>
      <c r="S3176">
        <f>IF(A3176="","",IF(J3176&gt;=4,Rules!$B$21,IF(J3176&gt;=3,Rules!$B$20,0)))</f>
        <v>0</v>
      </c>
      <c r="T3176">
        <f>IF(A3176="","",K3176*Rules!$B$23+L3176*Rules!$B$24+M3176*Rules!$B$25+N3176*Rules!$B$26)</f>
        <v>0</v>
      </c>
      <c r="U3176">
        <f t="shared" si="49"/>
        <v>0</v>
      </c>
    </row>
    <row r="3177" spans="1:21" x14ac:dyDescent="0.2">
      <c r="A3177" t="str">
        <f>MatchSquad!A3177</f>
        <v>M064</v>
      </c>
      <c r="B3177" t="str">
        <f>MatchSquad!B3177</f>
        <v>P101</v>
      </c>
      <c r="C3177" t="str">
        <f>MatchSquad!C3177</f>
        <v>Rishabh Pant</v>
      </c>
      <c r="D3177" t="str">
        <f>MatchSquad!D3177</f>
        <v>WK</v>
      </c>
      <c r="E3177" t="str">
        <f>MatchSquad!E3177</f>
        <v>LSG</v>
      </c>
      <c r="F3177">
        <f>MatchSquad!G3177</f>
        <v>0</v>
      </c>
      <c r="G3177">
        <f>IF(A3177="","",SUMIFS(BallByBall!$I$2:$I$501,BallByBall!$B$2:$B$501,A3177,BallByBall!$F$2:$F$501,B3177))</f>
        <v>0</v>
      </c>
      <c r="H3177">
        <f>IF(A3177="","",COUNTIFS(BallByBall!$B$2:$B$501,A3177,BallByBall!$F$2:$F$501,B3177,BallByBall!$Q$2:$Q$501,1))</f>
        <v>0</v>
      </c>
      <c r="I3177">
        <f>IF(A3177="","",COUNTIFS(BallByBall!$B$2:$B$501,A3177,BallByBall!$F$2:$F$501,B3177,BallByBall!$R$2:$R$501,1))</f>
        <v>0</v>
      </c>
      <c r="J3177">
        <f>IF(A3177="","",SUMIFS(BallByBall!$T$2:$T$501,BallByBall!$B$2:$B$501,A3177,BallByBall!$H$2:$H$501,B3177))</f>
        <v>0</v>
      </c>
      <c r="K3177">
        <f>IF(A3177="","",SUMIFS(BallByBall!$U$2:$U$501,BallByBall!$B$2:$B$501,A3177,BallByBall!$P$2:$P$501,B3177))</f>
        <v>0</v>
      </c>
      <c r="L3177">
        <f>IF(A3177="","",SUMIFS(BallByBall!$V$2:$V$501,BallByBall!$B$2:$B$501,A3177,BallByBall!$P$2:$P$501,B3177))</f>
        <v>0</v>
      </c>
      <c r="M3177">
        <f>IF(A3177="","",SUMIFS(BallByBall!$W$2:$W$501,BallByBall!$B$2:$B$501,A3177,BallByBall!$P$2:$P$501,B3177))</f>
        <v>0</v>
      </c>
      <c r="N3177">
        <f>IF(A3177="","",SUMIFS(BallByBall!$X$2:$X$501,BallByBall!$B$2:$B$501,A3177,BallByBall!$P$2:$P$501,B3177))</f>
        <v>0</v>
      </c>
      <c r="O3177">
        <f>IF(A3177="","",SUMIFS(OverSummary!$G$2:$G$101,OverSummary!$A$2:$A$101,A3177,OverSummary!$D$2:$D$101,B3177))</f>
        <v>0</v>
      </c>
      <c r="P3177">
        <f>IF(A3177="","",G3177*Rules!$B$13+H3177*Rules!$B$14+I3177*Rules!$B$15)</f>
        <v>0</v>
      </c>
      <c r="Q3177">
        <f>IF(A3177="","",IF(G3177&gt;=100,Rules!$B$18,IF(G3177&gt;=50,Rules!$B$17,IF(G3177&gt;=30,Rules!$B$16,0)))+IF(AND(F3177=1,D3177&lt;&gt;"BWL",G3177=0),Rules!$B$27,0))</f>
        <v>0</v>
      </c>
      <c r="R3177">
        <f>IF(A3177="","",J3177*Rules!$B$19+O3177*Rules!$B$22)</f>
        <v>0</v>
      </c>
      <c r="S3177">
        <f>IF(A3177="","",IF(J3177&gt;=4,Rules!$B$21,IF(J3177&gt;=3,Rules!$B$20,0)))</f>
        <v>0</v>
      </c>
      <c r="T3177">
        <f>IF(A3177="","",K3177*Rules!$B$23+L3177*Rules!$B$24+M3177*Rules!$B$25+N3177*Rules!$B$26)</f>
        <v>0</v>
      </c>
      <c r="U3177">
        <f t="shared" si="49"/>
        <v>0</v>
      </c>
    </row>
    <row r="3178" spans="1:21" x14ac:dyDescent="0.2">
      <c r="A3178" t="str">
        <f>MatchSquad!A3178</f>
        <v>M064</v>
      </c>
      <c r="B3178" t="str">
        <f>MatchSquad!B3178</f>
        <v>P102</v>
      </c>
      <c r="C3178" t="str">
        <f>MatchSquad!C3178</f>
        <v>Aiden Markram</v>
      </c>
      <c r="D3178" t="str">
        <f>MatchSquad!D3178</f>
        <v>BAT</v>
      </c>
      <c r="E3178" t="str">
        <f>MatchSquad!E3178</f>
        <v>LSG</v>
      </c>
      <c r="F3178">
        <f>MatchSquad!G3178</f>
        <v>0</v>
      </c>
      <c r="G3178">
        <f>IF(A3178="","",SUMIFS(BallByBall!$I$2:$I$501,BallByBall!$B$2:$B$501,A3178,BallByBall!$F$2:$F$501,B3178))</f>
        <v>0</v>
      </c>
      <c r="H3178">
        <f>IF(A3178="","",COUNTIFS(BallByBall!$B$2:$B$501,A3178,BallByBall!$F$2:$F$501,B3178,BallByBall!$Q$2:$Q$501,1))</f>
        <v>0</v>
      </c>
      <c r="I3178">
        <f>IF(A3178="","",COUNTIFS(BallByBall!$B$2:$B$501,A3178,BallByBall!$F$2:$F$501,B3178,BallByBall!$R$2:$R$501,1))</f>
        <v>0</v>
      </c>
      <c r="J3178">
        <f>IF(A3178="","",SUMIFS(BallByBall!$T$2:$T$501,BallByBall!$B$2:$B$501,A3178,BallByBall!$H$2:$H$501,B3178))</f>
        <v>0</v>
      </c>
      <c r="K3178">
        <f>IF(A3178="","",SUMIFS(BallByBall!$U$2:$U$501,BallByBall!$B$2:$B$501,A3178,BallByBall!$P$2:$P$501,B3178))</f>
        <v>0</v>
      </c>
      <c r="L3178">
        <f>IF(A3178="","",SUMIFS(BallByBall!$V$2:$V$501,BallByBall!$B$2:$B$501,A3178,BallByBall!$P$2:$P$501,B3178))</f>
        <v>0</v>
      </c>
      <c r="M3178">
        <f>IF(A3178="","",SUMIFS(BallByBall!$W$2:$W$501,BallByBall!$B$2:$B$501,A3178,BallByBall!$P$2:$P$501,B3178))</f>
        <v>0</v>
      </c>
      <c r="N3178">
        <f>IF(A3178="","",SUMIFS(BallByBall!$X$2:$X$501,BallByBall!$B$2:$B$501,A3178,BallByBall!$P$2:$P$501,B3178))</f>
        <v>0</v>
      </c>
      <c r="O3178">
        <f>IF(A3178="","",SUMIFS(OverSummary!$G$2:$G$101,OverSummary!$A$2:$A$101,A3178,OverSummary!$D$2:$D$101,B3178))</f>
        <v>0</v>
      </c>
      <c r="P3178">
        <f>IF(A3178="","",G3178*Rules!$B$13+H3178*Rules!$B$14+I3178*Rules!$B$15)</f>
        <v>0</v>
      </c>
      <c r="Q3178">
        <f>IF(A3178="","",IF(G3178&gt;=100,Rules!$B$18,IF(G3178&gt;=50,Rules!$B$17,IF(G3178&gt;=30,Rules!$B$16,0)))+IF(AND(F3178=1,D3178&lt;&gt;"BWL",G3178=0),Rules!$B$27,0))</f>
        <v>0</v>
      </c>
      <c r="R3178">
        <f>IF(A3178="","",J3178*Rules!$B$19+O3178*Rules!$B$22)</f>
        <v>0</v>
      </c>
      <c r="S3178">
        <f>IF(A3178="","",IF(J3178&gt;=4,Rules!$B$21,IF(J3178&gt;=3,Rules!$B$20,0)))</f>
        <v>0</v>
      </c>
      <c r="T3178">
        <f>IF(A3178="","",K3178*Rules!$B$23+L3178*Rules!$B$24+M3178*Rules!$B$25+N3178*Rules!$B$26)</f>
        <v>0</v>
      </c>
      <c r="U3178">
        <f t="shared" si="49"/>
        <v>0</v>
      </c>
    </row>
    <row r="3179" spans="1:21" x14ac:dyDescent="0.2">
      <c r="A3179" t="str">
        <f>MatchSquad!A3179</f>
        <v>M064</v>
      </c>
      <c r="B3179" t="str">
        <f>MatchSquad!B3179</f>
        <v>P103</v>
      </c>
      <c r="C3179" t="str">
        <f>MatchSquad!C3179</f>
        <v>Himmat Singh</v>
      </c>
      <c r="D3179" t="str">
        <f>MatchSquad!D3179</f>
        <v>BAT</v>
      </c>
      <c r="E3179" t="str">
        <f>MatchSquad!E3179</f>
        <v>LSG</v>
      </c>
      <c r="F3179">
        <f>MatchSquad!G3179</f>
        <v>0</v>
      </c>
      <c r="G3179">
        <f>IF(A3179="","",SUMIFS(BallByBall!$I$2:$I$501,BallByBall!$B$2:$B$501,A3179,BallByBall!$F$2:$F$501,B3179))</f>
        <v>0</v>
      </c>
      <c r="H3179">
        <f>IF(A3179="","",COUNTIFS(BallByBall!$B$2:$B$501,A3179,BallByBall!$F$2:$F$501,B3179,BallByBall!$Q$2:$Q$501,1))</f>
        <v>0</v>
      </c>
      <c r="I3179">
        <f>IF(A3179="","",COUNTIFS(BallByBall!$B$2:$B$501,A3179,BallByBall!$F$2:$F$501,B3179,BallByBall!$R$2:$R$501,1))</f>
        <v>0</v>
      </c>
      <c r="J3179">
        <f>IF(A3179="","",SUMIFS(BallByBall!$T$2:$T$501,BallByBall!$B$2:$B$501,A3179,BallByBall!$H$2:$H$501,B3179))</f>
        <v>0</v>
      </c>
      <c r="K3179">
        <f>IF(A3179="","",SUMIFS(BallByBall!$U$2:$U$501,BallByBall!$B$2:$B$501,A3179,BallByBall!$P$2:$P$501,B3179))</f>
        <v>0</v>
      </c>
      <c r="L3179">
        <f>IF(A3179="","",SUMIFS(BallByBall!$V$2:$V$501,BallByBall!$B$2:$B$501,A3179,BallByBall!$P$2:$P$501,B3179))</f>
        <v>0</v>
      </c>
      <c r="M3179">
        <f>IF(A3179="","",SUMIFS(BallByBall!$W$2:$W$501,BallByBall!$B$2:$B$501,A3179,BallByBall!$P$2:$P$501,B3179))</f>
        <v>0</v>
      </c>
      <c r="N3179">
        <f>IF(A3179="","",SUMIFS(BallByBall!$X$2:$X$501,BallByBall!$B$2:$B$501,A3179,BallByBall!$P$2:$P$501,B3179))</f>
        <v>0</v>
      </c>
      <c r="O3179">
        <f>IF(A3179="","",SUMIFS(OverSummary!$G$2:$G$101,OverSummary!$A$2:$A$101,A3179,OverSummary!$D$2:$D$101,B3179))</f>
        <v>0</v>
      </c>
      <c r="P3179">
        <f>IF(A3179="","",G3179*Rules!$B$13+H3179*Rules!$B$14+I3179*Rules!$B$15)</f>
        <v>0</v>
      </c>
      <c r="Q3179">
        <f>IF(A3179="","",IF(G3179&gt;=100,Rules!$B$18,IF(G3179&gt;=50,Rules!$B$17,IF(G3179&gt;=30,Rules!$B$16,0)))+IF(AND(F3179=1,D3179&lt;&gt;"BWL",G3179=0),Rules!$B$27,0))</f>
        <v>0</v>
      </c>
      <c r="R3179">
        <f>IF(A3179="","",J3179*Rules!$B$19+O3179*Rules!$B$22)</f>
        <v>0</v>
      </c>
      <c r="S3179">
        <f>IF(A3179="","",IF(J3179&gt;=4,Rules!$B$21,IF(J3179&gt;=3,Rules!$B$20,0)))</f>
        <v>0</v>
      </c>
      <c r="T3179">
        <f>IF(A3179="","",K3179*Rules!$B$23+L3179*Rules!$B$24+M3179*Rules!$B$25+N3179*Rules!$B$26)</f>
        <v>0</v>
      </c>
      <c r="U3179">
        <f t="shared" si="49"/>
        <v>0</v>
      </c>
    </row>
    <row r="3180" spans="1:21" x14ac:dyDescent="0.2">
      <c r="A3180" t="str">
        <f>MatchSquad!A3180</f>
        <v>M064</v>
      </c>
      <c r="B3180" t="str">
        <f>MatchSquad!B3180</f>
        <v>P104</v>
      </c>
      <c r="C3180" t="str">
        <f>MatchSquad!C3180</f>
        <v>Matthew Breetzke</v>
      </c>
      <c r="D3180" t="str">
        <f>MatchSquad!D3180</f>
        <v>BAT</v>
      </c>
      <c r="E3180" t="str">
        <f>MatchSquad!E3180</f>
        <v>LSG</v>
      </c>
      <c r="F3180">
        <f>MatchSquad!G3180</f>
        <v>0</v>
      </c>
      <c r="G3180">
        <f>IF(A3180="","",SUMIFS(BallByBall!$I$2:$I$501,BallByBall!$B$2:$B$501,A3180,BallByBall!$F$2:$F$501,B3180))</f>
        <v>0</v>
      </c>
      <c r="H3180">
        <f>IF(A3180="","",COUNTIFS(BallByBall!$B$2:$B$501,A3180,BallByBall!$F$2:$F$501,B3180,BallByBall!$Q$2:$Q$501,1))</f>
        <v>0</v>
      </c>
      <c r="I3180">
        <f>IF(A3180="","",COUNTIFS(BallByBall!$B$2:$B$501,A3180,BallByBall!$F$2:$F$501,B3180,BallByBall!$R$2:$R$501,1))</f>
        <v>0</v>
      </c>
      <c r="J3180">
        <f>IF(A3180="","",SUMIFS(BallByBall!$T$2:$T$501,BallByBall!$B$2:$B$501,A3180,BallByBall!$H$2:$H$501,B3180))</f>
        <v>0</v>
      </c>
      <c r="K3180">
        <f>IF(A3180="","",SUMIFS(BallByBall!$U$2:$U$501,BallByBall!$B$2:$B$501,A3180,BallByBall!$P$2:$P$501,B3180))</f>
        <v>0</v>
      </c>
      <c r="L3180">
        <f>IF(A3180="","",SUMIFS(BallByBall!$V$2:$V$501,BallByBall!$B$2:$B$501,A3180,BallByBall!$P$2:$P$501,B3180))</f>
        <v>0</v>
      </c>
      <c r="M3180">
        <f>IF(A3180="","",SUMIFS(BallByBall!$W$2:$W$501,BallByBall!$B$2:$B$501,A3180,BallByBall!$P$2:$P$501,B3180))</f>
        <v>0</v>
      </c>
      <c r="N3180">
        <f>IF(A3180="","",SUMIFS(BallByBall!$X$2:$X$501,BallByBall!$B$2:$B$501,A3180,BallByBall!$P$2:$P$501,B3180))</f>
        <v>0</v>
      </c>
      <c r="O3180">
        <f>IF(A3180="","",SUMIFS(OverSummary!$G$2:$G$101,OverSummary!$A$2:$A$101,A3180,OverSummary!$D$2:$D$101,B3180))</f>
        <v>0</v>
      </c>
      <c r="P3180">
        <f>IF(A3180="","",G3180*Rules!$B$13+H3180*Rules!$B$14+I3180*Rules!$B$15)</f>
        <v>0</v>
      </c>
      <c r="Q3180">
        <f>IF(A3180="","",IF(G3180&gt;=100,Rules!$B$18,IF(G3180&gt;=50,Rules!$B$17,IF(G3180&gt;=30,Rules!$B$16,0)))+IF(AND(F3180=1,D3180&lt;&gt;"BWL",G3180=0),Rules!$B$27,0))</f>
        <v>0</v>
      </c>
      <c r="R3180">
        <f>IF(A3180="","",J3180*Rules!$B$19+O3180*Rules!$B$22)</f>
        <v>0</v>
      </c>
      <c r="S3180">
        <f>IF(A3180="","",IF(J3180&gt;=4,Rules!$B$21,IF(J3180&gt;=3,Rules!$B$20,0)))</f>
        <v>0</v>
      </c>
      <c r="T3180">
        <f>IF(A3180="","",K3180*Rules!$B$23+L3180*Rules!$B$24+M3180*Rules!$B$25+N3180*Rules!$B$26)</f>
        <v>0</v>
      </c>
      <c r="U3180">
        <f t="shared" si="49"/>
        <v>0</v>
      </c>
    </row>
    <row r="3181" spans="1:21" x14ac:dyDescent="0.2">
      <c r="A3181" t="str">
        <f>MatchSquad!A3181</f>
        <v>M064</v>
      </c>
      <c r="B3181" t="str">
        <f>MatchSquad!B3181</f>
        <v>P105</v>
      </c>
      <c r="C3181" t="str">
        <f>MatchSquad!C3181</f>
        <v>Mukul Choudhary</v>
      </c>
      <c r="D3181" t="str">
        <f>MatchSquad!D3181</f>
        <v>WK</v>
      </c>
      <c r="E3181" t="str">
        <f>MatchSquad!E3181</f>
        <v>LSG</v>
      </c>
      <c r="F3181">
        <f>MatchSquad!G3181</f>
        <v>0</v>
      </c>
      <c r="G3181">
        <f>IF(A3181="","",SUMIFS(BallByBall!$I$2:$I$501,BallByBall!$B$2:$B$501,A3181,BallByBall!$F$2:$F$501,B3181))</f>
        <v>0</v>
      </c>
      <c r="H3181">
        <f>IF(A3181="","",COUNTIFS(BallByBall!$B$2:$B$501,A3181,BallByBall!$F$2:$F$501,B3181,BallByBall!$Q$2:$Q$501,1))</f>
        <v>0</v>
      </c>
      <c r="I3181">
        <f>IF(A3181="","",COUNTIFS(BallByBall!$B$2:$B$501,A3181,BallByBall!$F$2:$F$501,B3181,BallByBall!$R$2:$R$501,1))</f>
        <v>0</v>
      </c>
      <c r="J3181">
        <f>IF(A3181="","",SUMIFS(BallByBall!$T$2:$T$501,BallByBall!$B$2:$B$501,A3181,BallByBall!$H$2:$H$501,B3181))</f>
        <v>0</v>
      </c>
      <c r="K3181">
        <f>IF(A3181="","",SUMIFS(BallByBall!$U$2:$U$501,BallByBall!$B$2:$B$501,A3181,BallByBall!$P$2:$P$501,B3181))</f>
        <v>0</v>
      </c>
      <c r="L3181">
        <f>IF(A3181="","",SUMIFS(BallByBall!$V$2:$V$501,BallByBall!$B$2:$B$501,A3181,BallByBall!$P$2:$P$501,B3181))</f>
        <v>0</v>
      </c>
      <c r="M3181">
        <f>IF(A3181="","",SUMIFS(BallByBall!$W$2:$W$501,BallByBall!$B$2:$B$501,A3181,BallByBall!$P$2:$P$501,B3181))</f>
        <v>0</v>
      </c>
      <c r="N3181">
        <f>IF(A3181="","",SUMIFS(BallByBall!$X$2:$X$501,BallByBall!$B$2:$B$501,A3181,BallByBall!$P$2:$P$501,B3181))</f>
        <v>0</v>
      </c>
      <c r="O3181">
        <f>IF(A3181="","",SUMIFS(OverSummary!$G$2:$G$101,OverSummary!$A$2:$A$101,A3181,OverSummary!$D$2:$D$101,B3181))</f>
        <v>0</v>
      </c>
      <c r="P3181">
        <f>IF(A3181="","",G3181*Rules!$B$13+H3181*Rules!$B$14+I3181*Rules!$B$15)</f>
        <v>0</v>
      </c>
      <c r="Q3181">
        <f>IF(A3181="","",IF(G3181&gt;=100,Rules!$B$18,IF(G3181&gt;=50,Rules!$B$17,IF(G3181&gt;=30,Rules!$B$16,0)))+IF(AND(F3181=1,D3181&lt;&gt;"BWL",G3181=0),Rules!$B$27,0))</f>
        <v>0</v>
      </c>
      <c r="R3181">
        <f>IF(A3181="","",J3181*Rules!$B$19+O3181*Rules!$B$22)</f>
        <v>0</v>
      </c>
      <c r="S3181">
        <f>IF(A3181="","",IF(J3181&gt;=4,Rules!$B$21,IF(J3181&gt;=3,Rules!$B$20,0)))</f>
        <v>0</v>
      </c>
      <c r="T3181">
        <f>IF(A3181="","",K3181*Rules!$B$23+L3181*Rules!$B$24+M3181*Rules!$B$25+N3181*Rules!$B$26)</f>
        <v>0</v>
      </c>
      <c r="U3181">
        <f t="shared" si="49"/>
        <v>0</v>
      </c>
    </row>
    <row r="3182" spans="1:21" x14ac:dyDescent="0.2">
      <c r="A3182" t="str">
        <f>MatchSquad!A3182</f>
        <v>M064</v>
      </c>
      <c r="B3182" t="str">
        <f>MatchSquad!B3182</f>
        <v>P106</v>
      </c>
      <c r="C3182" t="str">
        <f>MatchSquad!C3182</f>
        <v>Akshat Raghuwanshi</v>
      </c>
      <c r="D3182" t="str">
        <f>MatchSquad!D3182</f>
        <v>BAT</v>
      </c>
      <c r="E3182" t="str">
        <f>MatchSquad!E3182</f>
        <v>LSG</v>
      </c>
      <c r="F3182">
        <f>MatchSquad!G3182</f>
        <v>0</v>
      </c>
      <c r="G3182">
        <f>IF(A3182="","",SUMIFS(BallByBall!$I$2:$I$501,BallByBall!$B$2:$B$501,A3182,BallByBall!$F$2:$F$501,B3182))</f>
        <v>0</v>
      </c>
      <c r="H3182">
        <f>IF(A3182="","",COUNTIFS(BallByBall!$B$2:$B$501,A3182,BallByBall!$F$2:$F$501,B3182,BallByBall!$Q$2:$Q$501,1))</f>
        <v>0</v>
      </c>
      <c r="I3182">
        <f>IF(A3182="","",COUNTIFS(BallByBall!$B$2:$B$501,A3182,BallByBall!$F$2:$F$501,B3182,BallByBall!$R$2:$R$501,1))</f>
        <v>0</v>
      </c>
      <c r="J3182">
        <f>IF(A3182="","",SUMIFS(BallByBall!$T$2:$T$501,BallByBall!$B$2:$B$501,A3182,BallByBall!$H$2:$H$501,B3182))</f>
        <v>0</v>
      </c>
      <c r="K3182">
        <f>IF(A3182="","",SUMIFS(BallByBall!$U$2:$U$501,BallByBall!$B$2:$B$501,A3182,BallByBall!$P$2:$P$501,B3182))</f>
        <v>0</v>
      </c>
      <c r="L3182">
        <f>IF(A3182="","",SUMIFS(BallByBall!$V$2:$V$501,BallByBall!$B$2:$B$501,A3182,BallByBall!$P$2:$P$501,B3182))</f>
        <v>0</v>
      </c>
      <c r="M3182">
        <f>IF(A3182="","",SUMIFS(BallByBall!$W$2:$W$501,BallByBall!$B$2:$B$501,A3182,BallByBall!$P$2:$P$501,B3182))</f>
        <v>0</v>
      </c>
      <c r="N3182">
        <f>IF(A3182="","",SUMIFS(BallByBall!$X$2:$X$501,BallByBall!$B$2:$B$501,A3182,BallByBall!$P$2:$P$501,B3182))</f>
        <v>0</v>
      </c>
      <c r="O3182">
        <f>IF(A3182="","",SUMIFS(OverSummary!$G$2:$G$101,OverSummary!$A$2:$A$101,A3182,OverSummary!$D$2:$D$101,B3182))</f>
        <v>0</v>
      </c>
      <c r="P3182">
        <f>IF(A3182="","",G3182*Rules!$B$13+H3182*Rules!$B$14+I3182*Rules!$B$15)</f>
        <v>0</v>
      </c>
      <c r="Q3182">
        <f>IF(A3182="","",IF(G3182&gt;=100,Rules!$B$18,IF(G3182&gt;=50,Rules!$B$17,IF(G3182&gt;=30,Rules!$B$16,0)))+IF(AND(F3182=1,D3182&lt;&gt;"BWL",G3182=0),Rules!$B$27,0))</f>
        <v>0</v>
      </c>
      <c r="R3182">
        <f>IF(A3182="","",J3182*Rules!$B$19+O3182*Rules!$B$22)</f>
        <v>0</v>
      </c>
      <c r="S3182">
        <f>IF(A3182="","",IF(J3182&gt;=4,Rules!$B$21,IF(J3182&gt;=3,Rules!$B$20,0)))</f>
        <v>0</v>
      </c>
      <c r="T3182">
        <f>IF(A3182="","",K3182*Rules!$B$23+L3182*Rules!$B$24+M3182*Rules!$B$25+N3182*Rules!$B$26)</f>
        <v>0</v>
      </c>
      <c r="U3182">
        <f t="shared" si="49"/>
        <v>0</v>
      </c>
    </row>
    <row r="3183" spans="1:21" x14ac:dyDescent="0.2">
      <c r="A3183" t="str">
        <f>MatchSquad!A3183</f>
        <v>M064</v>
      </c>
      <c r="B3183" t="str">
        <f>MatchSquad!B3183</f>
        <v>P107</v>
      </c>
      <c r="C3183" t="str">
        <f>MatchSquad!C3183</f>
        <v>Josh Inglis</v>
      </c>
      <c r="D3183" t="str">
        <f>MatchSquad!D3183</f>
        <v>WK</v>
      </c>
      <c r="E3183" t="str">
        <f>MatchSquad!E3183</f>
        <v>LSG</v>
      </c>
      <c r="F3183">
        <f>MatchSquad!G3183</f>
        <v>0</v>
      </c>
      <c r="G3183">
        <f>IF(A3183="","",SUMIFS(BallByBall!$I$2:$I$501,BallByBall!$B$2:$B$501,A3183,BallByBall!$F$2:$F$501,B3183))</f>
        <v>0</v>
      </c>
      <c r="H3183">
        <f>IF(A3183="","",COUNTIFS(BallByBall!$B$2:$B$501,A3183,BallByBall!$F$2:$F$501,B3183,BallByBall!$Q$2:$Q$501,1))</f>
        <v>0</v>
      </c>
      <c r="I3183">
        <f>IF(A3183="","",COUNTIFS(BallByBall!$B$2:$B$501,A3183,BallByBall!$F$2:$F$501,B3183,BallByBall!$R$2:$R$501,1))</f>
        <v>0</v>
      </c>
      <c r="J3183">
        <f>IF(A3183="","",SUMIFS(BallByBall!$T$2:$T$501,BallByBall!$B$2:$B$501,A3183,BallByBall!$H$2:$H$501,B3183))</f>
        <v>0</v>
      </c>
      <c r="K3183">
        <f>IF(A3183="","",SUMIFS(BallByBall!$U$2:$U$501,BallByBall!$B$2:$B$501,A3183,BallByBall!$P$2:$P$501,B3183))</f>
        <v>0</v>
      </c>
      <c r="L3183">
        <f>IF(A3183="","",SUMIFS(BallByBall!$V$2:$V$501,BallByBall!$B$2:$B$501,A3183,BallByBall!$P$2:$P$501,B3183))</f>
        <v>0</v>
      </c>
      <c r="M3183">
        <f>IF(A3183="","",SUMIFS(BallByBall!$W$2:$W$501,BallByBall!$B$2:$B$501,A3183,BallByBall!$P$2:$P$501,B3183))</f>
        <v>0</v>
      </c>
      <c r="N3183">
        <f>IF(A3183="","",SUMIFS(BallByBall!$X$2:$X$501,BallByBall!$B$2:$B$501,A3183,BallByBall!$P$2:$P$501,B3183))</f>
        <v>0</v>
      </c>
      <c r="O3183">
        <f>IF(A3183="","",SUMIFS(OverSummary!$G$2:$G$101,OverSummary!$A$2:$A$101,A3183,OverSummary!$D$2:$D$101,B3183))</f>
        <v>0</v>
      </c>
      <c r="P3183">
        <f>IF(A3183="","",G3183*Rules!$B$13+H3183*Rules!$B$14+I3183*Rules!$B$15)</f>
        <v>0</v>
      </c>
      <c r="Q3183">
        <f>IF(A3183="","",IF(G3183&gt;=100,Rules!$B$18,IF(G3183&gt;=50,Rules!$B$17,IF(G3183&gt;=30,Rules!$B$16,0)))+IF(AND(F3183=1,D3183&lt;&gt;"BWL",G3183=0),Rules!$B$27,0))</f>
        <v>0</v>
      </c>
      <c r="R3183">
        <f>IF(A3183="","",J3183*Rules!$B$19+O3183*Rules!$B$22)</f>
        <v>0</v>
      </c>
      <c r="S3183">
        <f>IF(A3183="","",IF(J3183&gt;=4,Rules!$B$21,IF(J3183&gt;=3,Rules!$B$20,0)))</f>
        <v>0</v>
      </c>
      <c r="T3183">
        <f>IF(A3183="","",K3183*Rules!$B$23+L3183*Rules!$B$24+M3183*Rules!$B$25+N3183*Rules!$B$26)</f>
        <v>0</v>
      </c>
      <c r="U3183">
        <f t="shared" si="49"/>
        <v>0</v>
      </c>
    </row>
    <row r="3184" spans="1:21" x14ac:dyDescent="0.2">
      <c r="A3184" t="str">
        <f>MatchSquad!A3184</f>
        <v>M064</v>
      </c>
      <c r="B3184" t="str">
        <f>MatchSquad!B3184</f>
        <v>P108</v>
      </c>
      <c r="C3184" t="str">
        <f>MatchSquad!C3184</f>
        <v>Nicholas Pooran</v>
      </c>
      <c r="D3184" t="str">
        <f>MatchSquad!D3184</f>
        <v>WK</v>
      </c>
      <c r="E3184" t="str">
        <f>MatchSquad!E3184</f>
        <v>LSG</v>
      </c>
      <c r="F3184">
        <f>MatchSquad!G3184</f>
        <v>0</v>
      </c>
      <c r="G3184">
        <f>IF(A3184="","",SUMIFS(BallByBall!$I$2:$I$501,BallByBall!$B$2:$B$501,A3184,BallByBall!$F$2:$F$501,B3184))</f>
        <v>0</v>
      </c>
      <c r="H3184">
        <f>IF(A3184="","",COUNTIFS(BallByBall!$B$2:$B$501,A3184,BallByBall!$F$2:$F$501,B3184,BallByBall!$Q$2:$Q$501,1))</f>
        <v>0</v>
      </c>
      <c r="I3184">
        <f>IF(A3184="","",COUNTIFS(BallByBall!$B$2:$B$501,A3184,BallByBall!$F$2:$F$501,B3184,BallByBall!$R$2:$R$501,1))</f>
        <v>0</v>
      </c>
      <c r="J3184">
        <f>IF(A3184="","",SUMIFS(BallByBall!$T$2:$T$501,BallByBall!$B$2:$B$501,A3184,BallByBall!$H$2:$H$501,B3184))</f>
        <v>0</v>
      </c>
      <c r="K3184">
        <f>IF(A3184="","",SUMIFS(BallByBall!$U$2:$U$501,BallByBall!$B$2:$B$501,A3184,BallByBall!$P$2:$P$501,B3184))</f>
        <v>0</v>
      </c>
      <c r="L3184">
        <f>IF(A3184="","",SUMIFS(BallByBall!$V$2:$V$501,BallByBall!$B$2:$B$501,A3184,BallByBall!$P$2:$P$501,B3184))</f>
        <v>0</v>
      </c>
      <c r="M3184">
        <f>IF(A3184="","",SUMIFS(BallByBall!$W$2:$W$501,BallByBall!$B$2:$B$501,A3184,BallByBall!$P$2:$P$501,B3184))</f>
        <v>0</v>
      </c>
      <c r="N3184">
        <f>IF(A3184="","",SUMIFS(BallByBall!$X$2:$X$501,BallByBall!$B$2:$B$501,A3184,BallByBall!$P$2:$P$501,B3184))</f>
        <v>0</v>
      </c>
      <c r="O3184">
        <f>IF(A3184="","",SUMIFS(OverSummary!$G$2:$G$101,OverSummary!$A$2:$A$101,A3184,OverSummary!$D$2:$D$101,B3184))</f>
        <v>0</v>
      </c>
      <c r="P3184">
        <f>IF(A3184="","",G3184*Rules!$B$13+H3184*Rules!$B$14+I3184*Rules!$B$15)</f>
        <v>0</v>
      </c>
      <c r="Q3184">
        <f>IF(A3184="","",IF(G3184&gt;=100,Rules!$B$18,IF(G3184&gt;=50,Rules!$B$17,IF(G3184&gt;=30,Rules!$B$16,0)))+IF(AND(F3184=1,D3184&lt;&gt;"BWL",G3184=0),Rules!$B$27,0))</f>
        <v>0</v>
      </c>
      <c r="R3184">
        <f>IF(A3184="","",J3184*Rules!$B$19+O3184*Rules!$B$22)</f>
        <v>0</v>
      </c>
      <c r="S3184">
        <f>IF(A3184="","",IF(J3184&gt;=4,Rules!$B$21,IF(J3184&gt;=3,Rules!$B$20,0)))</f>
        <v>0</v>
      </c>
      <c r="T3184">
        <f>IF(A3184="","",K3184*Rules!$B$23+L3184*Rules!$B$24+M3184*Rules!$B$25+N3184*Rules!$B$26)</f>
        <v>0</v>
      </c>
      <c r="U3184">
        <f t="shared" si="49"/>
        <v>0</v>
      </c>
    </row>
    <row r="3185" spans="1:21" x14ac:dyDescent="0.2">
      <c r="A3185" t="str">
        <f>MatchSquad!A3185</f>
        <v>M064</v>
      </c>
      <c r="B3185" t="str">
        <f>MatchSquad!B3185</f>
        <v>P109</v>
      </c>
      <c r="C3185" t="str">
        <f>MatchSquad!C3185</f>
        <v>Mitchell Marsh</v>
      </c>
      <c r="D3185" t="str">
        <f>MatchSquad!D3185</f>
        <v>AR</v>
      </c>
      <c r="E3185" t="str">
        <f>MatchSquad!E3185</f>
        <v>LSG</v>
      </c>
      <c r="F3185">
        <f>MatchSquad!G3185</f>
        <v>0</v>
      </c>
      <c r="G3185">
        <f>IF(A3185="","",SUMIFS(BallByBall!$I$2:$I$501,BallByBall!$B$2:$B$501,A3185,BallByBall!$F$2:$F$501,B3185))</f>
        <v>0</v>
      </c>
      <c r="H3185">
        <f>IF(A3185="","",COUNTIFS(BallByBall!$B$2:$B$501,A3185,BallByBall!$F$2:$F$501,B3185,BallByBall!$Q$2:$Q$501,1))</f>
        <v>0</v>
      </c>
      <c r="I3185">
        <f>IF(A3185="","",COUNTIFS(BallByBall!$B$2:$B$501,A3185,BallByBall!$F$2:$F$501,B3185,BallByBall!$R$2:$R$501,1))</f>
        <v>0</v>
      </c>
      <c r="J3185">
        <f>IF(A3185="","",SUMIFS(BallByBall!$T$2:$T$501,BallByBall!$B$2:$B$501,A3185,BallByBall!$H$2:$H$501,B3185))</f>
        <v>0</v>
      </c>
      <c r="K3185">
        <f>IF(A3185="","",SUMIFS(BallByBall!$U$2:$U$501,BallByBall!$B$2:$B$501,A3185,BallByBall!$P$2:$P$501,B3185))</f>
        <v>0</v>
      </c>
      <c r="L3185">
        <f>IF(A3185="","",SUMIFS(BallByBall!$V$2:$V$501,BallByBall!$B$2:$B$501,A3185,BallByBall!$P$2:$P$501,B3185))</f>
        <v>0</v>
      </c>
      <c r="M3185">
        <f>IF(A3185="","",SUMIFS(BallByBall!$W$2:$W$501,BallByBall!$B$2:$B$501,A3185,BallByBall!$P$2:$P$501,B3185))</f>
        <v>0</v>
      </c>
      <c r="N3185">
        <f>IF(A3185="","",SUMIFS(BallByBall!$X$2:$X$501,BallByBall!$B$2:$B$501,A3185,BallByBall!$P$2:$P$501,B3185))</f>
        <v>0</v>
      </c>
      <c r="O3185">
        <f>IF(A3185="","",SUMIFS(OverSummary!$G$2:$G$101,OverSummary!$A$2:$A$101,A3185,OverSummary!$D$2:$D$101,B3185))</f>
        <v>0</v>
      </c>
      <c r="P3185">
        <f>IF(A3185="","",G3185*Rules!$B$13+H3185*Rules!$B$14+I3185*Rules!$B$15)</f>
        <v>0</v>
      </c>
      <c r="Q3185">
        <f>IF(A3185="","",IF(G3185&gt;=100,Rules!$B$18,IF(G3185&gt;=50,Rules!$B$17,IF(G3185&gt;=30,Rules!$B$16,0)))+IF(AND(F3185=1,D3185&lt;&gt;"BWL",G3185=0),Rules!$B$27,0))</f>
        <v>0</v>
      </c>
      <c r="R3185">
        <f>IF(A3185="","",J3185*Rules!$B$19+O3185*Rules!$B$22)</f>
        <v>0</v>
      </c>
      <c r="S3185">
        <f>IF(A3185="","",IF(J3185&gt;=4,Rules!$B$21,IF(J3185&gt;=3,Rules!$B$20,0)))</f>
        <v>0</v>
      </c>
      <c r="T3185">
        <f>IF(A3185="","",K3185*Rules!$B$23+L3185*Rules!$B$24+M3185*Rules!$B$25+N3185*Rules!$B$26)</f>
        <v>0</v>
      </c>
      <c r="U3185">
        <f t="shared" si="49"/>
        <v>0</v>
      </c>
    </row>
    <row r="3186" spans="1:21" x14ac:dyDescent="0.2">
      <c r="A3186" t="str">
        <f>MatchSquad!A3186</f>
        <v>M064</v>
      </c>
      <c r="B3186" t="str">
        <f>MatchSquad!B3186</f>
        <v>P110</v>
      </c>
      <c r="C3186" t="str">
        <f>MatchSquad!C3186</f>
        <v>Abdul Samad</v>
      </c>
      <c r="D3186" t="str">
        <f>MatchSquad!D3186</f>
        <v>AR</v>
      </c>
      <c r="E3186" t="str">
        <f>MatchSquad!E3186</f>
        <v>LSG</v>
      </c>
      <c r="F3186">
        <f>MatchSquad!G3186</f>
        <v>0</v>
      </c>
      <c r="G3186">
        <f>IF(A3186="","",SUMIFS(BallByBall!$I$2:$I$501,BallByBall!$B$2:$B$501,A3186,BallByBall!$F$2:$F$501,B3186))</f>
        <v>0</v>
      </c>
      <c r="H3186">
        <f>IF(A3186="","",COUNTIFS(BallByBall!$B$2:$B$501,A3186,BallByBall!$F$2:$F$501,B3186,BallByBall!$Q$2:$Q$501,1))</f>
        <v>0</v>
      </c>
      <c r="I3186">
        <f>IF(A3186="","",COUNTIFS(BallByBall!$B$2:$B$501,A3186,BallByBall!$F$2:$F$501,B3186,BallByBall!$R$2:$R$501,1))</f>
        <v>0</v>
      </c>
      <c r="J3186">
        <f>IF(A3186="","",SUMIFS(BallByBall!$T$2:$T$501,BallByBall!$B$2:$B$501,A3186,BallByBall!$H$2:$H$501,B3186))</f>
        <v>0</v>
      </c>
      <c r="K3186">
        <f>IF(A3186="","",SUMIFS(BallByBall!$U$2:$U$501,BallByBall!$B$2:$B$501,A3186,BallByBall!$P$2:$P$501,B3186))</f>
        <v>0</v>
      </c>
      <c r="L3186">
        <f>IF(A3186="","",SUMIFS(BallByBall!$V$2:$V$501,BallByBall!$B$2:$B$501,A3186,BallByBall!$P$2:$P$501,B3186))</f>
        <v>0</v>
      </c>
      <c r="M3186">
        <f>IF(A3186="","",SUMIFS(BallByBall!$W$2:$W$501,BallByBall!$B$2:$B$501,A3186,BallByBall!$P$2:$P$501,B3186))</f>
        <v>0</v>
      </c>
      <c r="N3186">
        <f>IF(A3186="","",SUMIFS(BallByBall!$X$2:$X$501,BallByBall!$B$2:$B$501,A3186,BallByBall!$P$2:$P$501,B3186))</f>
        <v>0</v>
      </c>
      <c r="O3186">
        <f>IF(A3186="","",SUMIFS(OverSummary!$G$2:$G$101,OverSummary!$A$2:$A$101,A3186,OverSummary!$D$2:$D$101,B3186))</f>
        <v>0</v>
      </c>
      <c r="P3186">
        <f>IF(A3186="","",G3186*Rules!$B$13+H3186*Rules!$B$14+I3186*Rules!$B$15)</f>
        <v>0</v>
      </c>
      <c r="Q3186">
        <f>IF(A3186="","",IF(G3186&gt;=100,Rules!$B$18,IF(G3186&gt;=50,Rules!$B$17,IF(G3186&gt;=30,Rules!$B$16,0)))+IF(AND(F3186=1,D3186&lt;&gt;"BWL",G3186=0),Rules!$B$27,0))</f>
        <v>0</v>
      </c>
      <c r="R3186">
        <f>IF(A3186="","",J3186*Rules!$B$19+O3186*Rules!$B$22)</f>
        <v>0</v>
      </c>
      <c r="S3186">
        <f>IF(A3186="","",IF(J3186&gt;=4,Rules!$B$21,IF(J3186&gt;=3,Rules!$B$20,0)))</f>
        <v>0</v>
      </c>
      <c r="T3186">
        <f>IF(A3186="","",K3186*Rules!$B$23+L3186*Rules!$B$24+M3186*Rules!$B$25+N3186*Rules!$B$26)</f>
        <v>0</v>
      </c>
      <c r="U3186">
        <f t="shared" si="49"/>
        <v>0</v>
      </c>
    </row>
    <row r="3187" spans="1:21" x14ac:dyDescent="0.2">
      <c r="A3187" t="str">
        <f>MatchSquad!A3187</f>
        <v>M064</v>
      </c>
      <c r="B3187" t="str">
        <f>MatchSquad!B3187</f>
        <v>P111</v>
      </c>
      <c r="C3187" t="str">
        <f>MatchSquad!C3187</f>
        <v>Shahbaz Ahamad</v>
      </c>
      <c r="D3187" t="str">
        <f>MatchSquad!D3187</f>
        <v>AR</v>
      </c>
      <c r="E3187" t="str">
        <f>MatchSquad!E3187</f>
        <v>LSG</v>
      </c>
      <c r="F3187">
        <f>MatchSquad!G3187</f>
        <v>0</v>
      </c>
      <c r="G3187">
        <f>IF(A3187="","",SUMIFS(BallByBall!$I$2:$I$501,BallByBall!$B$2:$B$501,A3187,BallByBall!$F$2:$F$501,B3187))</f>
        <v>0</v>
      </c>
      <c r="H3187">
        <f>IF(A3187="","",COUNTIFS(BallByBall!$B$2:$B$501,A3187,BallByBall!$F$2:$F$501,B3187,BallByBall!$Q$2:$Q$501,1))</f>
        <v>0</v>
      </c>
      <c r="I3187">
        <f>IF(A3187="","",COUNTIFS(BallByBall!$B$2:$B$501,A3187,BallByBall!$F$2:$F$501,B3187,BallByBall!$R$2:$R$501,1))</f>
        <v>0</v>
      </c>
      <c r="J3187">
        <f>IF(A3187="","",SUMIFS(BallByBall!$T$2:$T$501,BallByBall!$B$2:$B$501,A3187,BallByBall!$H$2:$H$501,B3187))</f>
        <v>0</v>
      </c>
      <c r="K3187">
        <f>IF(A3187="","",SUMIFS(BallByBall!$U$2:$U$501,BallByBall!$B$2:$B$501,A3187,BallByBall!$P$2:$P$501,B3187))</f>
        <v>0</v>
      </c>
      <c r="L3187">
        <f>IF(A3187="","",SUMIFS(BallByBall!$V$2:$V$501,BallByBall!$B$2:$B$501,A3187,BallByBall!$P$2:$P$501,B3187))</f>
        <v>0</v>
      </c>
      <c r="M3187">
        <f>IF(A3187="","",SUMIFS(BallByBall!$W$2:$W$501,BallByBall!$B$2:$B$501,A3187,BallByBall!$P$2:$P$501,B3187))</f>
        <v>0</v>
      </c>
      <c r="N3187">
        <f>IF(A3187="","",SUMIFS(BallByBall!$X$2:$X$501,BallByBall!$B$2:$B$501,A3187,BallByBall!$P$2:$P$501,B3187))</f>
        <v>0</v>
      </c>
      <c r="O3187">
        <f>IF(A3187="","",SUMIFS(OverSummary!$G$2:$G$101,OverSummary!$A$2:$A$101,A3187,OverSummary!$D$2:$D$101,B3187))</f>
        <v>0</v>
      </c>
      <c r="P3187">
        <f>IF(A3187="","",G3187*Rules!$B$13+H3187*Rules!$B$14+I3187*Rules!$B$15)</f>
        <v>0</v>
      </c>
      <c r="Q3187">
        <f>IF(A3187="","",IF(G3187&gt;=100,Rules!$B$18,IF(G3187&gt;=50,Rules!$B$17,IF(G3187&gt;=30,Rules!$B$16,0)))+IF(AND(F3187=1,D3187&lt;&gt;"BWL",G3187=0),Rules!$B$27,0))</f>
        <v>0</v>
      </c>
      <c r="R3187">
        <f>IF(A3187="","",J3187*Rules!$B$19+O3187*Rules!$B$22)</f>
        <v>0</v>
      </c>
      <c r="S3187">
        <f>IF(A3187="","",IF(J3187&gt;=4,Rules!$B$21,IF(J3187&gt;=3,Rules!$B$20,0)))</f>
        <v>0</v>
      </c>
      <c r="T3187">
        <f>IF(A3187="","",K3187*Rules!$B$23+L3187*Rules!$B$24+M3187*Rules!$B$25+N3187*Rules!$B$26)</f>
        <v>0</v>
      </c>
      <c r="U3187">
        <f t="shared" si="49"/>
        <v>0</v>
      </c>
    </row>
    <row r="3188" spans="1:21" x14ac:dyDescent="0.2">
      <c r="A3188" t="str">
        <f>MatchSquad!A3188</f>
        <v>M064</v>
      </c>
      <c r="B3188" t="str">
        <f>MatchSquad!B3188</f>
        <v>P112</v>
      </c>
      <c r="C3188" t="str">
        <f>MatchSquad!C3188</f>
        <v>Arshin Kulkarni</v>
      </c>
      <c r="D3188" t="str">
        <f>MatchSquad!D3188</f>
        <v>AR</v>
      </c>
      <c r="E3188" t="str">
        <f>MatchSquad!E3188</f>
        <v>LSG</v>
      </c>
      <c r="F3188">
        <f>MatchSquad!G3188</f>
        <v>0</v>
      </c>
      <c r="G3188">
        <f>IF(A3188="","",SUMIFS(BallByBall!$I$2:$I$501,BallByBall!$B$2:$B$501,A3188,BallByBall!$F$2:$F$501,B3188))</f>
        <v>0</v>
      </c>
      <c r="H3188">
        <f>IF(A3188="","",COUNTIFS(BallByBall!$B$2:$B$501,A3188,BallByBall!$F$2:$F$501,B3188,BallByBall!$Q$2:$Q$501,1))</f>
        <v>0</v>
      </c>
      <c r="I3188">
        <f>IF(A3188="","",COUNTIFS(BallByBall!$B$2:$B$501,A3188,BallByBall!$F$2:$F$501,B3188,BallByBall!$R$2:$R$501,1))</f>
        <v>0</v>
      </c>
      <c r="J3188">
        <f>IF(A3188="","",SUMIFS(BallByBall!$T$2:$T$501,BallByBall!$B$2:$B$501,A3188,BallByBall!$H$2:$H$501,B3188))</f>
        <v>0</v>
      </c>
      <c r="K3188">
        <f>IF(A3188="","",SUMIFS(BallByBall!$U$2:$U$501,BallByBall!$B$2:$B$501,A3188,BallByBall!$P$2:$P$501,B3188))</f>
        <v>0</v>
      </c>
      <c r="L3188">
        <f>IF(A3188="","",SUMIFS(BallByBall!$V$2:$V$501,BallByBall!$B$2:$B$501,A3188,BallByBall!$P$2:$P$501,B3188))</f>
        <v>0</v>
      </c>
      <c r="M3188">
        <f>IF(A3188="","",SUMIFS(BallByBall!$W$2:$W$501,BallByBall!$B$2:$B$501,A3188,BallByBall!$P$2:$P$501,B3188))</f>
        <v>0</v>
      </c>
      <c r="N3188">
        <f>IF(A3188="","",SUMIFS(BallByBall!$X$2:$X$501,BallByBall!$B$2:$B$501,A3188,BallByBall!$P$2:$P$501,B3188))</f>
        <v>0</v>
      </c>
      <c r="O3188">
        <f>IF(A3188="","",SUMIFS(OverSummary!$G$2:$G$101,OverSummary!$A$2:$A$101,A3188,OverSummary!$D$2:$D$101,B3188))</f>
        <v>0</v>
      </c>
      <c r="P3188">
        <f>IF(A3188="","",G3188*Rules!$B$13+H3188*Rules!$B$14+I3188*Rules!$B$15)</f>
        <v>0</v>
      </c>
      <c r="Q3188">
        <f>IF(A3188="","",IF(G3188&gt;=100,Rules!$B$18,IF(G3188&gt;=50,Rules!$B$17,IF(G3188&gt;=30,Rules!$B$16,0)))+IF(AND(F3188=1,D3188&lt;&gt;"BWL",G3188=0),Rules!$B$27,0))</f>
        <v>0</v>
      </c>
      <c r="R3188">
        <f>IF(A3188="","",J3188*Rules!$B$19+O3188*Rules!$B$22)</f>
        <v>0</v>
      </c>
      <c r="S3188">
        <f>IF(A3188="","",IF(J3188&gt;=4,Rules!$B$21,IF(J3188&gt;=3,Rules!$B$20,0)))</f>
        <v>0</v>
      </c>
      <c r="T3188">
        <f>IF(A3188="","",K3188*Rules!$B$23+L3188*Rules!$B$24+M3188*Rules!$B$25+N3188*Rules!$B$26)</f>
        <v>0</v>
      </c>
      <c r="U3188">
        <f t="shared" si="49"/>
        <v>0</v>
      </c>
    </row>
    <row r="3189" spans="1:21" x14ac:dyDescent="0.2">
      <c r="A3189" t="str">
        <f>MatchSquad!A3189</f>
        <v>M064</v>
      </c>
      <c r="B3189" t="str">
        <f>MatchSquad!B3189</f>
        <v>P113</v>
      </c>
      <c r="C3189" t="str">
        <f>MatchSquad!C3189</f>
        <v>Wanindu Hasaranga</v>
      </c>
      <c r="D3189" t="str">
        <f>MatchSquad!D3189</f>
        <v>AR</v>
      </c>
      <c r="E3189" t="str">
        <f>MatchSquad!E3189</f>
        <v>LSG</v>
      </c>
      <c r="F3189">
        <f>MatchSquad!G3189</f>
        <v>0</v>
      </c>
      <c r="G3189">
        <f>IF(A3189="","",SUMIFS(BallByBall!$I$2:$I$501,BallByBall!$B$2:$B$501,A3189,BallByBall!$F$2:$F$501,B3189))</f>
        <v>0</v>
      </c>
      <c r="H3189">
        <f>IF(A3189="","",COUNTIFS(BallByBall!$B$2:$B$501,A3189,BallByBall!$F$2:$F$501,B3189,BallByBall!$Q$2:$Q$501,1))</f>
        <v>0</v>
      </c>
      <c r="I3189">
        <f>IF(A3189="","",COUNTIFS(BallByBall!$B$2:$B$501,A3189,BallByBall!$F$2:$F$501,B3189,BallByBall!$R$2:$R$501,1))</f>
        <v>0</v>
      </c>
      <c r="J3189">
        <f>IF(A3189="","",SUMIFS(BallByBall!$T$2:$T$501,BallByBall!$B$2:$B$501,A3189,BallByBall!$H$2:$H$501,B3189))</f>
        <v>0</v>
      </c>
      <c r="K3189">
        <f>IF(A3189="","",SUMIFS(BallByBall!$U$2:$U$501,BallByBall!$B$2:$B$501,A3189,BallByBall!$P$2:$P$501,B3189))</f>
        <v>0</v>
      </c>
      <c r="L3189">
        <f>IF(A3189="","",SUMIFS(BallByBall!$V$2:$V$501,BallByBall!$B$2:$B$501,A3189,BallByBall!$P$2:$P$501,B3189))</f>
        <v>0</v>
      </c>
      <c r="M3189">
        <f>IF(A3189="","",SUMIFS(BallByBall!$W$2:$W$501,BallByBall!$B$2:$B$501,A3189,BallByBall!$P$2:$P$501,B3189))</f>
        <v>0</v>
      </c>
      <c r="N3189">
        <f>IF(A3189="","",SUMIFS(BallByBall!$X$2:$X$501,BallByBall!$B$2:$B$501,A3189,BallByBall!$P$2:$P$501,B3189))</f>
        <v>0</v>
      </c>
      <c r="O3189">
        <f>IF(A3189="","",SUMIFS(OverSummary!$G$2:$G$101,OverSummary!$A$2:$A$101,A3189,OverSummary!$D$2:$D$101,B3189))</f>
        <v>0</v>
      </c>
      <c r="P3189">
        <f>IF(A3189="","",G3189*Rules!$B$13+H3189*Rules!$B$14+I3189*Rules!$B$15)</f>
        <v>0</v>
      </c>
      <c r="Q3189">
        <f>IF(A3189="","",IF(G3189&gt;=100,Rules!$B$18,IF(G3189&gt;=50,Rules!$B$17,IF(G3189&gt;=30,Rules!$B$16,0)))+IF(AND(F3189=1,D3189&lt;&gt;"BWL",G3189=0),Rules!$B$27,0))</f>
        <v>0</v>
      </c>
      <c r="R3189">
        <f>IF(A3189="","",J3189*Rules!$B$19+O3189*Rules!$B$22)</f>
        <v>0</v>
      </c>
      <c r="S3189">
        <f>IF(A3189="","",IF(J3189&gt;=4,Rules!$B$21,IF(J3189&gt;=3,Rules!$B$20,0)))</f>
        <v>0</v>
      </c>
      <c r="T3189">
        <f>IF(A3189="","",K3189*Rules!$B$23+L3189*Rules!$B$24+M3189*Rules!$B$25+N3189*Rules!$B$26)</f>
        <v>0</v>
      </c>
      <c r="U3189">
        <f t="shared" si="49"/>
        <v>0</v>
      </c>
    </row>
    <row r="3190" spans="1:21" x14ac:dyDescent="0.2">
      <c r="A3190" t="str">
        <f>MatchSquad!A3190</f>
        <v>M064</v>
      </c>
      <c r="B3190" t="str">
        <f>MatchSquad!B3190</f>
        <v>P114</v>
      </c>
      <c r="C3190" t="str">
        <f>MatchSquad!C3190</f>
        <v>Ayush Badoni</v>
      </c>
      <c r="D3190" t="str">
        <f>MatchSquad!D3190</f>
        <v>AR</v>
      </c>
      <c r="E3190" t="str">
        <f>MatchSquad!E3190</f>
        <v>LSG</v>
      </c>
      <c r="F3190">
        <f>MatchSquad!G3190</f>
        <v>0</v>
      </c>
      <c r="G3190">
        <f>IF(A3190="","",SUMIFS(BallByBall!$I$2:$I$501,BallByBall!$B$2:$B$501,A3190,BallByBall!$F$2:$F$501,B3190))</f>
        <v>0</v>
      </c>
      <c r="H3190">
        <f>IF(A3190="","",COUNTIFS(BallByBall!$B$2:$B$501,A3190,BallByBall!$F$2:$F$501,B3190,BallByBall!$Q$2:$Q$501,1))</f>
        <v>0</v>
      </c>
      <c r="I3190">
        <f>IF(A3190="","",COUNTIFS(BallByBall!$B$2:$B$501,A3190,BallByBall!$F$2:$F$501,B3190,BallByBall!$R$2:$R$501,1))</f>
        <v>0</v>
      </c>
      <c r="J3190">
        <f>IF(A3190="","",SUMIFS(BallByBall!$T$2:$T$501,BallByBall!$B$2:$B$501,A3190,BallByBall!$H$2:$H$501,B3190))</f>
        <v>0</v>
      </c>
      <c r="K3190">
        <f>IF(A3190="","",SUMIFS(BallByBall!$U$2:$U$501,BallByBall!$B$2:$B$501,A3190,BallByBall!$P$2:$P$501,B3190))</f>
        <v>0</v>
      </c>
      <c r="L3190">
        <f>IF(A3190="","",SUMIFS(BallByBall!$V$2:$V$501,BallByBall!$B$2:$B$501,A3190,BallByBall!$P$2:$P$501,B3190))</f>
        <v>0</v>
      </c>
      <c r="M3190">
        <f>IF(A3190="","",SUMIFS(BallByBall!$W$2:$W$501,BallByBall!$B$2:$B$501,A3190,BallByBall!$P$2:$P$501,B3190))</f>
        <v>0</v>
      </c>
      <c r="N3190">
        <f>IF(A3190="","",SUMIFS(BallByBall!$X$2:$X$501,BallByBall!$B$2:$B$501,A3190,BallByBall!$P$2:$P$501,B3190))</f>
        <v>0</v>
      </c>
      <c r="O3190">
        <f>IF(A3190="","",SUMIFS(OverSummary!$G$2:$G$101,OverSummary!$A$2:$A$101,A3190,OverSummary!$D$2:$D$101,B3190))</f>
        <v>0</v>
      </c>
      <c r="P3190">
        <f>IF(A3190="","",G3190*Rules!$B$13+H3190*Rules!$B$14+I3190*Rules!$B$15)</f>
        <v>0</v>
      </c>
      <c r="Q3190">
        <f>IF(A3190="","",IF(G3190&gt;=100,Rules!$B$18,IF(G3190&gt;=50,Rules!$B$17,IF(G3190&gt;=30,Rules!$B$16,0)))+IF(AND(F3190=1,D3190&lt;&gt;"BWL",G3190=0),Rules!$B$27,0))</f>
        <v>0</v>
      </c>
      <c r="R3190">
        <f>IF(A3190="","",J3190*Rules!$B$19+O3190*Rules!$B$22)</f>
        <v>0</v>
      </c>
      <c r="S3190">
        <f>IF(A3190="","",IF(J3190&gt;=4,Rules!$B$21,IF(J3190&gt;=3,Rules!$B$20,0)))</f>
        <v>0</v>
      </c>
      <c r="T3190">
        <f>IF(A3190="","",K3190*Rules!$B$23+L3190*Rules!$B$24+M3190*Rules!$B$25+N3190*Rules!$B$26)</f>
        <v>0</v>
      </c>
      <c r="U3190">
        <f t="shared" si="49"/>
        <v>0</v>
      </c>
    </row>
    <row r="3191" spans="1:21" x14ac:dyDescent="0.2">
      <c r="A3191" t="str">
        <f>MatchSquad!A3191</f>
        <v>M064</v>
      </c>
      <c r="B3191" t="str">
        <f>MatchSquad!B3191</f>
        <v>P115</v>
      </c>
      <c r="C3191" t="str">
        <f>MatchSquad!C3191</f>
        <v>Mohammad Shami</v>
      </c>
      <c r="D3191" t="str">
        <f>MatchSquad!D3191</f>
        <v>BWL</v>
      </c>
      <c r="E3191" t="str">
        <f>MatchSquad!E3191</f>
        <v>LSG</v>
      </c>
      <c r="F3191">
        <f>MatchSquad!G3191</f>
        <v>0</v>
      </c>
      <c r="G3191">
        <f>IF(A3191="","",SUMIFS(BallByBall!$I$2:$I$501,BallByBall!$B$2:$B$501,A3191,BallByBall!$F$2:$F$501,B3191))</f>
        <v>0</v>
      </c>
      <c r="H3191">
        <f>IF(A3191="","",COUNTIFS(BallByBall!$B$2:$B$501,A3191,BallByBall!$F$2:$F$501,B3191,BallByBall!$Q$2:$Q$501,1))</f>
        <v>0</v>
      </c>
      <c r="I3191">
        <f>IF(A3191="","",COUNTIFS(BallByBall!$B$2:$B$501,A3191,BallByBall!$F$2:$F$501,B3191,BallByBall!$R$2:$R$501,1))</f>
        <v>0</v>
      </c>
      <c r="J3191">
        <f>IF(A3191="","",SUMIFS(BallByBall!$T$2:$T$501,BallByBall!$B$2:$B$501,A3191,BallByBall!$H$2:$H$501,B3191))</f>
        <v>0</v>
      </c>
      <c r="K3191">
        <f>IF(A3191="","",SUMIFS(BallByBall!$U$2:$U$501,BallByBall!$B$2:$B$501,A3191,BallByBall!$P$2:$P$501,B3191))</f>
        <v>0</v>
      </c>
      <c r="L3191">
        <f>IF(A3191="","",SUMIFS(BallByBall!$V$2:$V$501,BallByBall!$B$2:$B$501,A3191,BallByBall!$P$2:$P$501,B3191))</f>
        <v>0</v>
      </c>
      <c r="M3191">
        <f>IF(A3191="","",SUMIFS(BallByBall!$W$2:$W$501,BallByBall!$B$2:$B$501,A3191,BallByBall!$P$2:$P$501,B3191))</f>
        <v>0</v>
      </c>
      <c r="N3191">
        <f>IF(A3191="","",SUMIFS(BallByBall!$X$2:$X$501,BallByBall!$B$2:$B$501,A3191,BallByBall!$P$2:$P$501,B3191))</f>
        <v>0</v>
      </c>
      <c r="O3191">
        <f>IF(A3191="","",SUMIFS(OverSummary!$G$2:$G$101,OverSummary!$A$2:$A$101,A3191,OverSummary!$D$2:$D$101,B3191))</f>
        <v>0</v>
      </c>
      <c r="P3191">
        <f>IF(A3191="","",G3191*Rules!$B$13+H3191*Rules!$B$14+I3191*Rules!$B$15)</f>
        <v>0</v>
      </c>
      <c r="Q3191">
        <f>IF(A3191="","",IF(G3191&gt;=100,Rules!$B$18,IF(G3191&gt;=50,Rules!$B$17,IF(G3191&gt;=30,Rules!$B$16,0)))+IF(AND(F3191=1,D3191&lt;&gt;"BWL",G3191=0),Rules!$B$27,0))</f>
        <v>0</v>
      </c>
      <c r="R3191">
        <f>IF(A3191="","",J3191*Rules!$B$19+O3191*Rules!$B$22)</f>
        <v>0</v>
      </c>
      <c r="S3191">
        <f>IF(A3191="","",IF(J3191&gt;=4,Rules!$B$21,IF(J3191&gt;=3,Rules!$B$20,0)))</f>
        <v>0</v>
      </c>
      <c r="T3191">
        <f>IF(A3191="","",K3191*Rules!$B$23+L3191*Rules!$B$24+M3191*Rules!$B$25+N3191*Rules!$B$26)</f>
        <v>0</v>
      </c>
      <c r="U3191">
        <f t="shared" si="49"/>
        <v>0</v>
      </c>
    </row>
    <row r="3192" spans="1:21" x14ac:dyDescent="0.2">
      <c r="A3192" t="str">
        <f>MatchSquad!A3192</f>
        <v>M064</v>
      </c>
      <c r="B3192" t="str">
        <f>MatchSquad!B3192</f>
        <v>P116</v>
      </c>
      <c r="C3192" t="str">
        <f>MatchSquad!C3192</f>
        <v>Avesh Khan</v>
      </c>
      <c r="D3192" t="str">
        <f>MatchSquad!D3192</f>
        <v>BWL</v>
      </c>
      <c r="E3192" t="str">
        <f>MatchSquad!E3192</f>
        <v>LSG</v>
      </c>
      <c r="F3192">
        <f>MatchSquad!G3192</f>
        <v>0</v>
      </c>
      <c r="G3192">
        <f>IF(A3192="","",SUMIFS(BallByBall!$I$2:$I$501,BallByBall!$B$2:$B$501,A3192,BallByBall!$F$2:$F$501,B3192))</f>
        <v>0</v>
      </c>
      <c r="H3192">
        <f>IF(A3192="","",COUNTIFS(BallByBall!$B$2:$B$501,A3192,BallByBall!$F$2:$F$501,B3192,BallByBall!$Q$2:$Q$501,1))</f>
        <v>0</v>
      </c>
      <c r="I3192">
        <f>IF(A3192="","",COUNTIFS(BallByBall!$B$2:$B$501,A3192,BallByBall!$F$2:$F$501,B3192,BallByBall!$R$2:$R$501,1))</f>
        <v>0</v>
      </c>
      <c r="J3192">
        <f>IF(A3192="","",SUMIFS(BallByBall!$T$2:$T$501,BallByBall!$B$2:$B$501,A3192,BallByBall!$H$2:$H$501,B3192))</f>
        <v>0</v>
      </c>
      <c r="K3192">
        <f>IF(A3192="","",SUMIFS(BallByBall!$U$2:$U$501,BallByBall!$B$2:$B$501,A3192,BallByBall!$P$2:$P$501,B3192))</f>
        <v>0</v>
      </c>
      <c r="L3192">
        <f>IF(A3192="","",SUMIFS(BallByBall!$V$2:$V$501,BallByBall!$B$2:$B$501,A3192,BallByBall!$P$2:$P$501,B3192))</f>
        <v>0</v>
      </c>
      <c r="M3192">
        <f>IF(A3192="","",SUMIFS(BallByBall!$W$2:$W$501,BallByBall!$B$2:$B$501,A3192,BallByBall!$P$2:$P$501,B3192))</f>
        <v>0</v>
      </c>
      <c r="N3192">
        <f>IF(A3192="","",SUMIFS(BallByBall!$X$2:$X$501,BallByBall!$B$2:$B$501,A3192,BallByBall!$P$2:$P$501,B3192))</f>
        <v>0</v>
      </c>
      <c r="O3192">
        <f>IF(A3192="","",SUMIFS(OverSummary!$G$2:$G$101,OverSummary!$A$2:$A$101,A3192,OverSummary!$D$2:$D$101,B3192))</f>
        <v>0</v>
      </c>
      <c r="P3192">
        <f>IF(A3192="","",G3192*Rules!$B$13+H3192*Rules!$B$14+I3192*Rules!$B$15)</f>
        <v>0</v>
      </c>
      <c r="Q3192">
        <f>IF(A3192="","",IF(G3192&gt;=100,Rules!$B$18,IF(G3192&gt;=50,Rules!$B$17,IF(G3192&gt;=30,Rules!$B$16,0)))+IF(AND(F3192=1,D3192&lt;&gt;"BWL",G3192=0),Rules!$B$27,0))</f>
        <v>0</v>
      </c>
      <c r="R3192">
        <f>IF(A3192="","",J3192*Rules!$B$19+O3192*Rules!$B$22)</f>
        <v>0</v>
      </c>
      <c r="S3192">
        <f>IF(A3192="","",IF(J3192&gt;=4,Rules!$B$21,IF(J3192&gt;=3,Rules!$B$20,0)))</f>
        <v>0</v>
      </c>
      <c r="T3192">
        <f>IF(A3192="","",K3192*Rules!$B$23+L3192*Rules!$B$24+M3192*Rules!$B$25+N3192*Rules!$B$26)</f>
        <v>0</v>
      </c>
      <c r="U3192">
        <f t="shared" si="49"/>
        <v>0</v>
      </c>
    </row>
    <row r="3193" spans="1:21" x14ac:dyDescent="0.2">
      <c r="A3193" t="str">
        <f>MatchSquad!A3193</f>
        <v>M064</v>
      </c>
      <c r="B3193" t="str">
        <f>MatchSquad!B3193</f>
        <v>P117</v>
      </c>
      <c r="C3193" t="str">
        <f>MatchSquad!C3193</f>
        <v>M. Siddharth</v>
      </c>
      <c r="D3193" t="str">
        <f>MatchSquad!D3193</f>
        <v>BWL</v>
      </c>
      <c r="E3193" t="str">
        <f>MatchSquad!E3193</f>
        <v>LSG</v>
      </c>
      <c r="F3193">
        <f>MatchSquad!G3193</f>
        <v>0</v>
      </c>
      <c r="G3193">
        <f>IF(A3193="","",SUMIFS(BallByBall!$I$2:$I$501,BallByBall!$B$2:$B$501,A3193,BallByBall!$F$2:$F$501,B3193))</f>
        <v>0</v>
      </c>
      <c r="H3193">
        <f>IF(A3193="","",COUNTIFS(BallByBall!$B$2:$B$501,A3193,BallByBall!$F$2:$F$501,B3193,BallByBall!$Q$2:$Q$501,1))</f>
        <v>0</v>
      </c>
      <c r="I3193">
        <f>IF(A3193="","",COUNTIFS(BallByBall!$B$2:$B$501,A3193,BallByBall!$F$2:$F$501,B3193,BallByBall!$R$2:$R$501,1))</f>
        <v>0</v>
      </c>
      <c r="J3193">
        <f>IF(A3193="","",SUMIFS(BallByBall!$T$2:$T$501,BallByBall!$B$2:$B$501,A3193,BallByBall!$H$2:$H$501,B3193))</f>
        <v>0</v>
      </c>
      <c r="K3193">
        <f>IF(A3193="","",SUMIFS(BallByBall!$U$2:$U$501,BallByBall!$B$2:$B$501,A3193,BallByBall!$P$2:$P$501,B3193))</f>
        <v>0</v>
      </c>
      <c r="L3193">
        <f>IF(A3193="","",SUMIFS(BallByBall!$V$2:$V$501,BallByBall!$B$2:$B$501,A3193,BallByBall!$P$2:$P$501,B3193))</f>
        <v>0</v>
      </c>
      <c r="M3193">
        <f>IF(A3193="","",SUMIFS(BallByBall!$W$2:$W$501,BallByBall!$B$2:$B$501,A3193,BallByBall!$P$2:$P$501,B3193))</f>
        <v>0</v>
      </c>
      <c r="N3193">
        <f>IF(A3193="","",SUMIFS(BallByBall!$X$2:$X$501,BallByBall!$B$2:$B$501,A3193,BallByBall!$P$2:$P$501,B3193))</f>
        <v>0</v>
      </c>
      <c r="O3193">
        <f>IF(A3193="","",SUMIFS(OverSummary!$G$2:$G$101,OverSummary!$A$2:$A$101,A3193,OverSummary!$D$2:$D$101,B3193))</f>
        <v>0</v>
      </c>
      <c r="P3193">
        <f>IF(A3193="","",G3193*Rules!$B$13+H3193*Rules!$B$14+I3193*Rules!$B$15)</f>
        <v>0</v>
      </c>
      <c r="Q3193">
        <f>IF(A3193="","",IF(G3193&gt;=100,Rules!$B$18,IF(G3193&gt;=50,Rules!$B$17,IF(G3193&gt;=30,Rules!$B$16,0)))+IF(AND(F3193=1,D3193&lt;&gt;"BWL",G3193=0),Rules!$B$27,0))</f>
        <v>0</v>
      </c>
      <c r="R3193">
        <f>IF(A3193="","",J3193*Rules!$B$19+O3193*Rules!$B$22)</f>
        <v>0</v>
      </c>
      <c r="S3193">
        <f>IF(A3193="","",IF(J3193&gt;=4,Rules!$B$21,IF(J3193&gt;=3,Rules!$B$20,0)))</f>
        <v>0</v>
      </c>
      <c r="T3193">
        <f>IF(A3193="","",K3193*Rules!$B$23+L3193*Rules!$B$24+M3193*Rules!$B$25+N3193*Rules!$B$26)</f>
        <v>0</v>
      </c>
      <c r="U3193">
        <f t="shared" si="49"/>
        <v>0</v>
      </c>
    </row>
    <row r="3194" spans="1:21" x14ac:dyDescent="0.2">
      <c r="A3194" t="str">
        <f>MatchSquad!A3194</f>
        <v>M064</v>
      </c>
      <c r="B3194" t="str">
        <f>MatchSquad!B3194</f>
        <v>P118</v>
      </c>
      <c r="C3194" t="str">
        <f>MatchSquad!C3194</f>
        <v>Digvesh Singh</v>
      </c>
      <c r="D3194" t="str">
        <f>MatchSquad!D3194</f>
        <v>BWL</v>
      </c>
      <c r="E3194" t="str">
        <f>MatchSquad!E3194</f>
        <v>LSG</v>
      </c>
      <c r="F3194">
        <f>MatchSquad!G3194</f>
        <v>0</v>
      </c>
      <c r="G3194">
        <f>IF(A3194="","",SUMIFS(BallByBall!$I$2:$I$501,BallByBall!$B$2:$B$501,A3194,BallByBall!$F$2:$F$501,B3194))</f>
        <v>0</v>
      </c>
      <c r="H3194">
        <f>IF(A3194="","",COUNTIFS(BallByBall!$B$2:$B$501,A3194,BallByBall!$F$2:$F$501,B3194,BallByBall!$Q$2:$Q$501,1))</f>
        <v>0</v>
      </c>
      <c r="I3194">
        <f>IF(A3194="","",COUNTIFS(BallByBall!$B$2:$B$501,A3194,BallByBall!$F$2:$F$501,B3194,BallByBall!$R$2:$R$501,1))</f>
        <v>0</v>
      </c>
      <c r="J3194">
        <f>IF(A3194="","",SUMIFS(BallByBall!$T$2:$T$501,BallByBall!$B$2:$B$501,A3194,BallByBall!$H$2:$H$501,B3194))</f>
        <v>0</v>
      </c>
      <c r="K3194">
        <f>IF(A3194="","",SUMIFS(BallByBall!$U$2:$U$501,BallByBall!$B$2:$B$501,A3194,BallByBall!$P$2:$P$501,B3194))</f>
        <v>0</v>
      </c>
      <c r="L3194">
        <f>IF(A3194="","",SUMIFS(BallByBall!$V$2:$V$501,BallByBall!$B$2:$B$501,A3194,BallByBall!$P$2:$P$501,B3194))</f>
        <v>0</v>
      </c>
      <c r="M3194">
        <f>IF(A3194="","",SUMIFS(BallByBall!$W$2:$W$501,BallByBall!$B$2:$B$501,A3194,BallByBall!$P$2:$P$501,B3194))</f>
        <v>0</v>
      </c>
      <c r="N3194">
        <f>IF(A3194="","",SUMIFS(BallByBall!$X$2:$X$501,BallByBall!$B$2:$B$501,A3194,BallByBall!$P$2:$P$501,B3194))</f>
        <v>0</v>
      </c>
      <c r="O3194">
        <f>IF(A3194="","",SUMIFS(OverSummary!$G$2:$G$101,OverSummary!$A$2:$A$101,A3194,OverSummary!$D$2:$D$101,B3194))</f>
        <v>0</v>
      </c>
      <c r="P3194">
        <f>IF(A3194="","",G3194*Rules!$B$13+H3194*Rules!$B$14+I3194*Rules!$B$15)</f>
        <v>0</v>
      </c>
      <c r="Q3194">
        <f>IF(A3194="","",IF(G3194&gt;=100,Rules!$B$18,IF(G3194&gt;=50,Rules!$B$17,IF(G3194&gt;=30,Rules!$B$16,0)))+IF(AND(F3194=1,D3194&lt;&gt;"BWL",G3194=0),Rules!$B$27,0))</f>
        <v>0</v>
      </c>
      <c r="R3194">
        <f>IF(A3194="","",J3194*Rules!$B$19+O3194*Rules!$B$22)</f>
        <v>0</v>
      </c>
      <c r="S3194">
        <f>IF(A3194="","",IF(J3194&gt;=4,Rules!$B$21,IF(J3194&gt;=3,Rules!$B$20,0)))</f>
        <v>0</v>
      </c>
      <c r="T3194">
        <f>IF(A3194="","",K3194*Rules!$B$23+L3194*Rules!$B$24+M3194*Rules!$B$25+N3194*Rules!$B$26)</f>
        <v>0</v>
      </c>
      <c r="U3194">
        <f t="shared" si="49"/>
        <v>0</v>
      </c>
    </row>
    <row r="3195" spans="1:21" x14ac:dyDescent="0.2">
      <c r="A3195" t="str">
        <f>MatchSquad!A3195</f>
        <v>M064</v>
      </c>
      <c r="B3195" t="str">
        <f>MatchSquad!B3195</f>
        <v>P119</v>
      </c>
      <c r="C3195" t="str">
        <f>MatchSquad!C3195</f>
        <v>Akash Singh</v>
      </c>
      <c r="D3195" t="str">
        <f>MatchSquad!D3195</f>
        <v>BWL</v>
      </c>
      <c r="E3195" t="str">
        <f>MatchSquad!E3195</f>
        <v>LSG</v>
      </c>
      <c r="F3195">
        <f>MatchSquad!G3195</f>
        <v>0</v>
      </c>
      <c r="G3195">
        <f>IF(A3195="","",SUMIFS(BallByBall!$I$2:$I$501,BallByBall!$B$2:$B$501,A3195,BallByBall!$F$2:$F$501,B3195))</f>
        <v>0</v>
      </c>
      <c r="H3195">
        <f>IF(A3195="","",COUNTIFS(BallByBall!$B$2:$B$501,A3195,BallByBall!$F$2:$F$501,B3195,BallByBall!$Q$2:$Q$501,1))</f>
        <v>0</v>
      </c>
      <c r="I3195">
        <f>IF(A3195="","",COUNTIFS(BallByBall!$B$2:$B$501,A3195,BallByBall!$F$2:$F$501,B3195,BallByBall!$R$2:$R$501,1))</f>
        <v>0</v>
      </c>
      <c r="J3195">
        <f>IF(A3195="","",SUMIFS(BallByBall!$T$2:$T$501,BallByBall!$B$2:$B$501,A3195,BallByBall!$H$2:$H$501,B3195))</f>
        <v>0</v>
      </c>
      <c r="K3195">
        <f>IF(A3195="","",SUMIFS(BallByBall!$U$2:$U$501,BallByBall!$B$2:$B$501,A3195,BallByBall!$P$2:$P$501,B3195))</f>
        <v>0</v>
      </c>
      <c r="L3195">
        <f>IF(A3195="","",SUMIFS(BallByBall!$V$2:$V$501,BallByBall!$B$2:$B$501,A3195,BallByBall!$P$2:$P$501,B3195))</f>
        <v>0</v>
      </c>
      <c r="M3195">
        <f>IF(A3195="","",SUMIFS(BallByBall!$W$2:$W$501,BallByBall!$B$2:$B$501,A3195,BallByBall!$P$2:$P$501,B3195))</f>
        <v>0</v>
      </c>
      <c r="N3195">
        <f>IF(A3195="","",SUMIFS(BallByBall!$X$2:$X$501,BallByBall!$B$2:$B$501,A3195,BallByBall!$P$2:$P$501,B3195))</f>
        <v>0</v>
      </c>
      <c r="O3195">
        <f>IF(A3195="","",SUMIFS(OverSummary!$G$2:$G$101,OverSummary!$A$2:$A$101,A3195,OverSummary!$D$2:$D$101,B3195))</f>
        <v>0</v>
      </c>
      <c r="P3195">
        <f>IF(A3195="","",G3195*Rules!$B$13+H3195*Rules!$B$14+I3195*Rules!$B$15)</f>
        <v>0</v>
      </c>
      <c r="Q3195">
        <f>IF(A3195="","",IF(G3195&gt;=100,Rules!$B$18,IF(G3195&gt;=50,Rules!$B$17,IF(G3195&gt;=30,Rules!$B$16,0)))+IF(AND(F3195=1,D3195&lt;&gt;"BWL",G3195=0),Rules!$B$27,0))</f>
        <v>0</v>
      </c>
      <c r="R3195">
        <f>IF(A3195="","",J3195*Rules!$B$19+O3195*Rules!$B$22)</f>
        <v>0</v>
      </c>
      <c r="S3195">
        <f>IF(A3195="","",IF(J3195&gt;=4,Rules!$B$21,IF(J3195&gt;=3,Rules!$B$20,0)))</f>
        <v>0</v>
      </c>
      <c r="T3195">
        <f>IF(A3195="","",K3195*Rules!$B$23+L3195*Rules!$B$24+M3195*Rules!$B$25+N3195*Rules!$B$26)</f>
        <v>0</v>
      </c>
      <c r="U3195">
        <f t="shared" si="49"/>
        <v>0</v>
      </c>
    </row>
    <row r="3196" spans="1:21" x14ac:dyDescent="0.2">
      <c r="A3196" t="str">
        <f>MatchSquad!A3196</f>
        <v>M064</v>
      </c>
      <c r="B3196" t="str">
        <f>MatchSquad!B3196</f>
        <v>P120</v>
      </c>
      <c r="C3196" t="str">
        <f>MatchSquad!C3196</f>
        <v>Prince Yadav</v>
      </c>
      <c r="D3196" t="str">
        <f>MatchSquad!D3196</f>
        <v>BWL</v>
      </c>
      <c r="E3196" t="str">
        <f>MatchSquad!E3196</f>
        <v>LSG</v>
      </c>
      <c r="F3196">
        <f>MatchSquad!G3196</f>
        <v>0</v>
      </c>
      <c r="G3196">
        <f>IF(A3196="","",SUMIFS(BallByBall!$I$2:$I$501,BallByBall!$B$2:$B$501,A3196,BallByBall!$F$2:$F$501,B3196))</f>
        <v>0</v>
      </c>
      <c r="H3196">
        <f>IF(A3196="","",COUNTIFS(BallByBall!$B$2:$B$501,A3196,BallByBall!$F$2:$F$501,B3196,BallByBall!$Q$2:$Q$501,1))</f>
        <v>0</v>
      </c>
      <c r="I3196">
        <f>IF(A3196="","",COUNTIFS(BallByBall!$B$2:$B$501,A3196,BallByBall!$F$2:$F$501,B3196,BallByBall!$R$2:$R$501,1))</f>
        <v>0</v>
      </c>
      <c r="J3196">
        <f>IF(A3196="","",SUMIFS(BallByBall!$T$2:$T$501,BallByBall!$B$2:$B$501,A3196,BallByBall!$H$2:$H$501,B3196))</f>
        <v>0</v>
      </c>
      <c r="K3196">
        <f>IF(A3196="","",SUMIFS(BallByBall!$U$2:$U$501,BallByBall!$B$2:$B$501,A3196,BallByBall!$P$2:$P$501,B3196))</f>
        <v>0</v>
      </c>
      <c r="L3196">
        <f>IF(A3196="","",SUMIFS(BallByBall!$V$2:$V$501,BallByBall!$B$2:$B$501,A3196,BallByBall!$P$2:$P$501,B3196))</f>
        <v>0</v>
      </c>
      <c r="M3196">
        <f>IF(A3196="","",SUMIFS(BallByBall!$W$2:$W$501,BallByBall!$B$2:$B$501,A3196,BallByBall!$P$2:$P$501,B3196))</f>
        <v>0</v>
      </c>
      <c r="N3196">
        <f>IF(A3196="","",SUMIFS(BallByBall!$X$2:$X$501,BallByBall!$B$2:$B$501,A3196,BallByBall!$P$2:$P$501,B3196))</f>
        <v>0</v>
      </c>
      <c r="O3196">
        <f>IF(A3196="","",SUMIFS(OverSummary!$G$2:$G$101,OverSummary!$A$2:$A$101,A3196,OverSummary!$D$2:$D$101,B3196))</f>
        <v>0</v>
      </c>
      <c r="P3196">
        <f>IF(A3196="","",G3196*Rules!$B$13+H3196*Rules!$B$14+I3196*Rules!$B$15)</f>
        <v>0</v>
      </c>
      <c r="Q3196">
        <f>IF(A3196="","",IF(G3196&gt;=100,Rules!$B$18,IF(G3196&gt;=50,Rules!$B$17,IF(G3196&gt;=30,Rules!$B$16,0)))+IF(AND(F3196=1,D3196&lt;&gt;"BWL",G3196=0),Rules!$B$27,0))</f>
        <v>0</v>
      </c>
      <c r="R3196">
        <f>IF(A3196="","",J3196*Rules!$B$19+O3196*Rules!$B$22)</f>
        <v>0</v>
      </c>
      <c r="S3196">
        <f>IF(A3196="","",IF(J3196&gt;=4,Rules!$B$21,IF(J3196&gt;=3,Rules!$B$20,0)))</f>
        <v>0</v>
      </c>
      <c r="T3196">
        <f>IF(A3196="","",K3196*Rules!$B$23+L3196*Rules!$B$24+M3196*Rules!$B$25+N3196*Rules!$B$26)</f>
        <v>0</v>
      </c>
      <c r="U3196">
        <f t="shared" si="49"/>
        <v>0</v>
      </c>
    </row>
    <row r="3197" spans="1:21" x14ac:dyDescent="0.2">
      <c r="A3197" t="str">
        <f>MatchSquad!A3197</f>
        <v>M064</v>
      </c>
      <c r="B3197" t="str">
        <f>MatchSquad!B3197</f>
        <v>P121</v>
      </c>
      <c r="C3197" t="str">
        <f>MatchSquad!C3197</f>
        <v>Arjun Tendulkar</v>
      </c>
      <c r="D3197" t="str">
        <f>MatchSquad!D3197</f>
        <v>BWL</v>
      </c>
      <c r="E3197" t="str">
        <f>MatchSquad!E3197</f>
        <v>LSG</v>
      </c>
      <c r="F3197">
        <f>MatchSquad!G3197</f>
        <v>0</v>
      </c>
      <c r="G3197">
        <f>IF(A3197="","",SUMIFS(BallByBall!$I$2:$I$501,BallByBall!$B$2:$B$501,A3197,BallByBall!$F$2:$F$501,B3197))</f>
        <v>0</v>
      </c>
      <c r="H3197">
        <f>IF(A3197="","",COUNTIFS(BallByBall!$B$2:$B$501,A3197,BallByBall!$F$2:$F$501,B3197,BallByBall!$Q$2:$Q$501,1))</f>
        <v>0</v>
      </c>
      <c r="I3197">
        <f>IF(A3197="","",COUNTIFS(BallByBall!$B$2:$B$501,A3197,BallByBall!$F$2:$F$501,B3197,BallByBall!$R$2:$R$501,1))</f>
        <v>0</v>
      </c>
      <c r="J3197">
        <f>IF(A3197="","",SUMIFS(BallByBall!$T$2:$T$501,BallByBall!$B$2:$B$501,A3197,BallByBall!$H$2:$H$501,B3197))</f>
        <v>0</v>
      </c>
      <c r="K3197">
        <f>IF(A3197="","",SUMIFS(BallByBall!$U$2:$U$501,BallByBall!$B$2:$B$501,A3197,BallByBall!$P$2:$P$501,B3197))</f>
        <v>0</v>
      </c>
      <c r="L3197">
        <f>IF(A3197="","",SUMIFS(BallByBall!$V$2:$V$501,BallByBall!$B$2:$B$501,A3197,BallByBall!$P$2:$P$501,B3197))</f>
        <v>0</v>
      </c>
      <c r="M3197">
        <f>IF(A3197="","",SUMIFS(BallByBall!$W$2:$W$501,BallByBall!$B$2:$B$501,A3197,BallByBall!$P$2:$P$501,B3197))</f>
        <v>0</v>
      </c>
      <c r="N3197">
        <f>IF(A3197="","",SUMIFS(BallByBall!$X$2:$X$501,BallByBall!$B$2:$B$501,A3197,BallByBall!$P$2:$P$501,B3197))</f>
        <v>0</v>
      </c>
      <c r="O3197">
        <f>IF(A3197="","",SUMIFS(OverSummary!$G$2:$G$101,OverSummary!$A$2:$A$101,A3197,OverSummary!$D$2:$D$101,B3197))</f>
        <v>0</v>
      </c>
      <c r="P3197">
        <f>IF(A3197="","",G3197*Rules!$B$13+H3197*Rules!$B$14+I3197*Rules!$B$15)</f>
        <v>0</v>
      </c>
      <c r="Q3197">
        <f>IF(A3197="","",IF(G3197&gt;=100,Rules!$B$18,IF(G3197&gt;=50,Rules!$B$17,IF(G3197&gt;=30,Rules!$B$16,0)))+IF(AND(F3197=1,D3197&lt;&gt;"BWL",G3197=0),Rules!$B$27,0))</f>
        <v>0</v>
      </c>
      <c r="R3197">
        <f>IF(A3197="","",J3197*Rules!$B$19+O3197*Rules!$B$22)</f>
        <v>0</v>
      </c>
      <c r="S3197">
        <f>IF(A3197="","",IF(J3197&gt;=4,Rules!$B$21,IF(J3197&gt;=3,Rules!$B$20,0)))</f>
        <v>0</v>
      </c>
      <c r="T3197">
        <f>IF(A3197="","",K3197*Rules!$B$23+L3197*Rules!$B$24+M3197*Rules!$B$25+N3197*Rules!$B$26)</f>
        <v>0</v>
      </c>
      <c r="U3197">
        <f t="shared" si="49"/>
        <v>0</v>
      </c>
    </row>
    <row r="3198" spans="1:21" x14ac:dyDescent="0.2">
      <c r="A3198" t="str">
        <f>MatchSquad!A3198</f>
        <v>M064</v>
      </c>
      <c r="B3198" t="str">
        <f>MatchSquad!B3198</f>
        <v>P122</v>
      </c>
      <c r="C3198" t="str">
        <f>MatchSquad!C3198</f>
        <v>Anrich Nortje</v>
      </c>
      <c r="D3198" t="str">
        <f>MatchSquad!D3198</f>
        <v>BWL</v>
      </c>
      <c r="E3198" t="str">
        <f>MatchSquad!E3198</f>
        <v>LSG</v>
      </c>
      <c r="F3198">
        <f>MatchSquad!G3198</f>
        <v>0</v>
      </c>
      <c r="G3198">
        <f>IF(A3198="","",SUMIFS(BallByBall!$I$2:$I$501,BallByBall!$B$2:$B$501,A3198,BallByBall!$F$2:$F$501,B3198))</f>
        <v>0</v>
      </c>
      <c r="H3198">
        <f>IF(A3198="","",COUNTIFS(BallByBall!$B$2:$B$501,A3198,BallByBall!$F$2:$F$501,B3198,BallByBall!$Q$2:$Q$501,1))</f>
        <v>0</v>
      </c>
      <c r="I3198">
        <f>IF(A3198="","",COUNTIFS(BallByBall!$B$2:$B$501,A3198,BallByBall!$F$2:$F$501,B3198,BallByBall!$R$2:$R$501,1))</f>
        <v>0</v>
      </c>
      <c r="J3198">
        <f>IF(A3198="","",SUMIFS(BallByBall!$T$2:$T$501,BallByBall!$B$2:$B$501,A3198,BallByBall!$H$2:$H$501,B3198))</f>
        <v>0</v>
      </c>
      <c r="K3198">
        <f>IF(A3198="","",SUMIFS(BallByBall!$U$2:$U$501,BallByBall!$B$2:$B$501,A3198,BallByBall!$P$2:$P$501,B3198))</f>
        <v>0</v>
      </c>
      <c r="L3198">
        <f>IF(A3198="","",SUMIFS(BallByBall!$V$2:$V$501,BallByBall!$B$2:$B$501,A3198,BallByBall!$P$2:$P$501,B3198))</f>
        <v>0</v>
      </c>
      <c r="M3198">
        <f>IF(A3198="","",SUMIFS(BallByBall!$W$2:$W$501,BallByBall!$B$2:$B$501,A3198,BallByBall!$P$2:$P$501,B3198))</f>
        <v>0</v>
      </c>
      <c r="N3198">
        <f>IF(A3198="","",SUMIFS(BallByBall!$X$2:$X$501,BallByBall!$B$2:$B$501,A3198,BallByBall!$P$2:$P$501,B3198))</f>
        <v>0</v>
      </c>
      <c r="O3198">
        <f>IF(A3198="","",SUMIFS(OverSummary!$G$2:$G$101,OverSummary!$A$2:$A$101,A3198,OverSummary!$D$2:$D$101,B3198))</f>
        <v>0</v>
      </c>
      <c r="P3198">
        <f>IF(A3198="","",G3198*Rules!$B$13+H3198*Rules!$B$14+I3198*Rules!$B$15)</f>
        <v>0</v>
      </c>
      <c r="Q3198">
        <f>IF(A3198="","",IF(G3198&gt;=100,Rules!$B$18,IF(G3198&gt;=50,Rules!$B$17,IF(G3198&gt;=30,Rules!$B$16,0)))+IF(AND(F3198=1,D3198&lt;&gt;"BWL",G3198=0),Rules!$B$27,0))</f>
        <v>0</v>
      </c>
      <c r="R3198">
        <f>IF(A3198="","",J3198*Rules!$B$19+O3198*Rules!$B$22)</f>
        <v>0</v>
      </c>
      <c r="S3198">
        <f>IF(A3198="","",IF(J3198&gt;=4,Rules!$B$21,IF(J3198&gt;=3,Rules!$B$20,0)))</f>
        <v>0</v>
      </c>
      <c r="T3198">
        <f>IF(A3198="","",K3198*Rules!$B$23+L3198*Rules!$B$24+M3198*Rules!$B$25+N3198*Rules!$B$26)</f>
        <v>0</v>
      </c>
      <c r="U3198">
        <f t="shared" si="49"/>
        <v>0</v>
      </c>
    </row>
    <row r="3199" spans="1:21" x14ac:dyDescent="0.2">
      <c r="A3199" t="str">
        <f>MatchSquad!A3199</f>
        <v>M064</v>
      </c>
      <c r="B3199" t="str">
        <f>MatchSquad!B3199</f>
        <v>P123</v>
      </c>
      <c r="C3199" t="str">
        <f>MatchSquad!C3199</f>
        <v>Naman Tiwari</v>
      </c>
      <c r="D3199" t="str">
        <f>MatchSquad!D3199</f>
        <v>BWL</v>
      </c>
      <c r="E3199" t="str">
        <f>MatchSquad!E3199</f>
        <v>LSG</v>
      </c>
      <c r="F3199">
        <f>MatchSquad!G3199</f>
        <v>0</v>
      </c>
      <c r="G3199">
        <f>IF(A3199="","",SUMIFS(BallByBall!$I$2:$I$501,BallByBall!$B$2:$B$501,A3199,BallByBall!$F$2:$F$501,B3199))</f>
        <v>0</v>
      </c>
      <c r="H3199">
        <f>IF(A3199="","",COUNTIFS(BallByBall!$B$2:$B$501,A3199,BallByBall!$F$2:$F$501,B3199,BallByBall!$Q$2:$Q$501,1))</f>
        <v>0</v>
      </c>
      <c r="I3199">
        <f>IF(A3199="","",COUNTIFS(BallByBall!$B$2:$B$501,A3199,BallByBall!$F$2:$F$501,B3199,BallByBall!$R$2:$R$501,1))</f>
        <v>0</v>
      </c>
      <c r="J3199">
        <f>IF(A3199="","",SUMIFS(BallByBall!$T$2:$T$501,BallByBall!$B$2:$B$501,A3199,BallByBall!$H$2:$H$501,B3199))</f>
        <v>0</v>
      </c>
      <c r="K3199">
        <f>IF(A3199="","",SUMIFS(BallByBall!$U$2:$U$501,BallByBall!$B$2:$B$501,A3199,BallByBall!$P$2:$P$501,B3199))</f>
        <v>0</v>
      </c>
      <c r="L3199">
        <f>IF(A3199="","",SUMIFS(BallByBall!$V$2:$V$501,BallByBall!$B$2:$B$501,A3199,BallByBall!$P$2:$P$501,B3199))</f>
        <v>0</v>
      </c>
      <c r="M3199">
        <f>IF(A3199="","",SUMIFS(BallByBall!$W$2:$W$501,BallByBall!$B$2:$B$501,A3199,BallByBall!$P$2:$P$501,B3199))</f>
        <v>0</v>
      </c>
      <c r="N3199">
        <f>IF(A3199="","",SUMIFS(BallByBall!$X$2:$X$501,BallByBall!$B$2:$B$501,A3199,BallByBall!$P$2:$P$501,B3199))</f>
        <v>0</v>
      </c>
      <c r="O3199">
        <f>IF(A3199="","",SUMIFS(OverSummary!$G$2:$G$101,OverSummary!$A$2:$A$101,A3199,OverSummary!$D$2:$D$101,B3199))</f>
        <v>0</v>
      </c>
      <c r="P3199">
        <f>IF(A3199="","",G3199*Rules!$B$13+H3199*Rules!$B$14+I3199*Rules!$B$15)</f>
        <v>0</v>
      </c>
      <c r="Q3199">
        <f>IF(A3199="","",IF(G3199&gt;=100,Rules!$B$18,IF(G3199&gt;=50,Rules!$B$17,IF(G3199&gt;=30,Rules!$B$16,0)))+IF(AND(F3199=1,D3199&lt;&gt;"BWL",G3199=0),Rules!$B$27,0))</f>
        <v>0</v>
      </c>
      <c r="R3199">
        <f>IF(A3199="","",J3199*Rules!$B$19+O3199*Rules!$B$22)</f>
        <v>0</v>
      </c>
      <c r="S3199">
        <f>IF(A3199="","",IF(J3199&gt;=4,Rules!$B$21,IF(J3199&gt;=3,Rules!$B$20,0)))</f>
        <v>0</v>
      </c>
      <c r="T3199">
        <f>IF(A3199="","",K3199*Rules!$B$23+L3199*Rules!$B$24+M3199*Rules!$B$25+N3199*Rules!$B$26)</f>
        <v>0</v>
      </c>
      <c r="U3199">
        <f t="shared" si="49"/>
        <v>0</v>
      </c>
    </row>
    <row r="3200" spans="1:21" x14ac:dyDescent="0.2">
      <c r="A3200" t="str">
        <f>MatchSquad!A3200</f>
        <v>M064</v>
      </c>
      <c r="B3200" t="str">
        <f>MatchSquad!B3200</f>
        <v>P124</v>
      </c>
      <c r="C3200" t="str">
        <f>MatchSquad!C3200</f>
        <v>Mayank Yadav</v>
      </c>
      <c r="D3200" t="str">
        <f>MatchSquad!D3200</f>
        <v>BWL</v>
      </c>
      <c r="E3200" t="str">
        <f>MatchSquad!E3200</f>
        <v>LSG</v>
      </c>
      <c r="F3200">
        <f>MatchSquad!G3200</f>
        <v>0</v>
      </c>
      <c r="G3200">
        <f>IF(A3200="","",SUMIFS(BallByBall!$I$2:$I$501,BallByBall!$B$2:$B$501,A3200,BallByBall!$F$2:$F$501,B3200))</f>
        <v>0</v>
      </c>
      <c r="H3200">
        <f>IF(A3200="","",COUNTIFS(BallByBall!$B$2:$B$501,A3200,BallByBall!$F$2:$F$501,B3200,BallByBall!$Q$2:$Q$501,1))</f>
        <v>0</v>
      </c>
      <c r="I3200">
        <f>IF(A3200="","",COUNTIFS(BallByBall!$B$2:$B$501,A3200,BallByBall!$F$2:$F$501,B3200,BallByBall!$R$2:$R$501,1))</f>
        <v>0</v>
      </c>
      <c r="J3200">
        <f>IF(A3200="","",SUMIFS(BallByBall!$T$2:$T$501,BallByBall!$B$2:$B$501,A3200,BallByBall!$H$2:$H$501,B3200))</f>
        <v>0</v>
      </c>
      <c r="K3200">
        <f>IF(A3200="","",SUMIFS(BallByBall!$U$2:$U$501,BallByBall!$B$2:$B$501,A3200,BallByBall!$P$2:$P$501,B3200))</f>
        <v>0</v>
      </c>
      <c r="L3200">
        <f>IF(A3200="","",SUMIFS(BallByBall!$V$2:$V$501,BallByBall!$B$2:$B$501,A3200,BallByBall!$P$2:$P$501,B3200))</f>
        <v>0</v>
      </c>
      <c r="M3200">
        <f>IF(A3200="","",SUMIFS(BallByBall!$W$2:$W$501,BallByBall!$B$2:$B$501,A3200,BallByBall!$P$2:$P$501,B3200))</f>
        <v>0</v>
      </c>
      <c r="N3200">
        <f>IF(A3200="","",SUMIFS(BallByBall!$X$2:$X$501,BallByBall!$B$2:$B$501,A3200,BallByBall!$P$2:$P$501,B3200))</f>
        <v>0</v>
      </c>
      <c r="O3200">
        <f>IF(A3200="","",SUMIFS(OverSummary!$G$2:$G$101,OverSummary!$A$2:$A$101,A3200,OverSummary!$D$2:$D$101,B3200))</f>
        <v>0</v>
      </c>
      <c r="P3200">
        <f>IF(A3200="","",G3200*Rules!$B$13+H3200*Rules!$B$14+I3200*Rules!$B$15)</f>
        <v>0</v>
      </c>
      <c r="Q3200">
        <f>IF(A3200="","",IF(G3200&gt;=100,Rules!$B$18,IF(G3200&gt;=50,Rules!$B$17,IF(G3200&gt;=30,Rules!$B$16,0)))+IF(AND(F3200=1,D3200&lt;&gt;"BWL",G3200=0),Rules!$B$27,0))</f>
        <v>0</v>
      </c>
      <c r="R3200">
        <f>IF(A3200="","",J3200*Rules!$B$19+O3200*Rules!$B$22)</f>
        <v>0</v>
      </c>
      <c r="S3200">
        <f>IF(A3200="","",IF(J3200&gt;=4,Rules!$B$21,IF(J3200&gt;=3,Rules!$B$20,0)))</f>
        <v>0</v>
      </c>
      <c r="T3200">
        <f>IF(A3200="","",K3200*Rules!$B$23+L3200*Rules!$B$24+M3200*Rules!$B$25+N3200*Rules!$B$26)</f>
        <v>0</v>
      </c>
      <c r="U3200">
        <f t="shared" si="49"/>
        <v>0</v>
      </c>
    </row>
    <row r="3201" spans="1:21" x14ac:dyDescent="0.2">
      <c r="A3201" t="str">
        <f>MatchSquad!A3201</f>
        <v>M064</v>
      </c>
      <c r="B3201" t="str">
        <f>MatchSquad!B3201</f>
        <v>P125</v>
      </c>
      <c r="C3201" t="str">
        <f>MatchSquad!C3201</f>
        <v>Mohsin Khan</v>
      </c>
      <c r="D3201" t="str">
        <f>MatchSquad!D3201</f>
        <v>BWL</v>
      </c>
      <c r="E3201" t="str">
        <f>MatchSquad!E3201</f>
        <v>LSG</v>
      </c>
      <c r="F3201">
        <f>MatchSquad!G3201</f>
        <v>0</v>
      </c>
      <c r="G3201">
        <f>IF(A3201="","",SUMIFS(BallByBall!$I$2:$I$501,BallByBall!$B$2:$B$501,A3201,BallByBall!$F$2:$F$501,B3201))</f>
        <v>0</v>
      </c>
      <c r="H3201">
        <f>IF(A3201="","",COUNTIFS(BallByBall!$B$2:$B$501,A3201,BallByBall!$F$2:$F$501,B3201,BallByBall!$Q$2:$Q$501,1))</f>
        <v>0</v>
      </c>
      <c r="I3201">
        <f>IF(A3201="","",COUNTIFS(BallByBall!$B$2:$B$501,A3201,BallByBall!$F$2:$F$501,B3201,BallByBall!$R$2:$R$501,1))</f>
        <v>0</v>
      </c>
      <c r="J3201">
        <f>IF(A3201="","",SUMIFS(BallByBall!$T$2:$T$501,BallByBall!$B$2:$B$501,A3201,BallByBall!$H$2:$H$501,B3201))</f>
        <v>0</v>
      </c>
      <c r="K3201">
        <f>IF(A3201="","",SUMIFS(BallByBall!$U$2:$U$501,BallByBall!$B$2:$B$501,A3201,BallByBall!$P$2:$P$501,B3201))</f>
        <v>0</v>
      </c>
      <c r="L3201">
        <f>IF(A3201="","",SUMIFS(BallByBall!$V$2:$V$501,BallByBall!$B$2:$B$501,A3201,BallByBall!$P$2:$P$501,B3201))</f>
        <v>0</v>
      </c>
      <c r="M3201">
        <f>IF(A3201="","",SUMIFS(BallByBall!$W$2:$W$501,BallByBall!$B$2:$B$501,A3201,BallByBall!$P$2:$P$501,B3201))</f>
        <v>0</v>
      </c>
      <c r="N3201">
        <f>IF(A3201="","",SUMIFS(BallByBall!$X$2:$X$501,BallByBall!$B$2:$B$501,A3201,BallByBall!$P$2:$P$501,B3201))</f>
        <v>0</v>
      </c>
      <c r="O3201">
        <f>IF(A3201="","",SUMIFS(OverSummary!$G$2:$G$101,OverSummary!$A$2:$A$101,A3201,OverSummary!$D$2:$D$101,B3201))</f>
        <v>0</v>
      </c>
      <c r="P3201">
        <f>IF(A3201="","",G3201*Rules!$B$13+H3201*Rules!$B$14+I3201*Rules!$B$15)</f>
        <v>0</v>
      </c>
      <c r="Q3201">
        <f>IF(A3201="","",IF(G3201&gt;=100,Rules!$B$18,IF(G3201&gt;=50,Rules!$B$17,IF(G3201&gt;=30,Rules!$B$16,0)))+IF(AND(F3201=1,D3201&lt;&gt;"BWL",G3201=0),Rules!$B$27,0))</f>
        <v>0</v>
      </c>
      <c r="R3201">
        <f>IF(A3201="","",J3201*Rules!$B$19+O3201*Rules!$B$22)</f>
        <v>0</v>
      </c>
      <c r="S3201">
        <f>IF(A3201="","",IF(J3201&gt;=4,Rules!$B$21,IF(J3201&gt;=3,Rules!$B$20,0)))</f>
        <v>0</v>
      </c>
      <c r="T3201">
        <f>IF(A3201="","",K3201*Rules!$B$23+L3201*Rules!$B$24+M3201*Rules!$B$25+N3201*Rules!$B$26)</f>
        <v>0</v>
      </c>
      <c r="U3201">
        <f t="shared" si="49"/>
        <v>0</v>
      </c>
    </row>
    <row r="3202" spans="1:21" x14ac:dyDescent="0.2">
      <c r="A3202" t="str">
        <f>MatchSquad!A3202</f>
        <v>M065</v>
      </c>
      <c r="B3202" t="str">
        <f>MatchSquad!B3202</f>
        <v>P076</v>
      </c>
      <c r="C3202" t="str">
        <f>MatchSquad!C3202</f>
        <v>Ajinkya Rahane</v>
      </c>
      <c r="D3202" t="str">
        <f>MatchSquad!D3202</f>
        <v>BAT</v>
      </c>
      <c r="E3202" t="str">
        <f>MatchSquad!E3202</f>
        <v>KKR</v>
      </c>
      <c r="F3202">
        <f>MatchSquad!G3202</f>
        <v>0</v>
      </c>
      <c r="G3202">
        <f>IF(A3202="","",SUMIFS(BallByBall!$I$2:$I$501,BallByBall!$B$2:$B$501,A3202,BallByBall!$F$2:$F$501,B3202))</f>
        <v>0</v>
      </c>
      <c r="H3202">
        <f>IF(A3202="","",COUNTIFS(BallByBall!$B$2:$B$501,A3202,BallByBall!$F$2:$F$501,B3202,BallByBall!$Q$2:$Q$501,1))</f>
        <v>0</v>
      </c>
      <c r="I3202">
        <f>IF(A3202="","",COUNTIFS(BallByBall!$B$2:$B$501,A3202,BallByBall!$F$2:$F$501,B3202,BallByBall!$R$2:$R$501,1))</f>
        <v>0</v>
      </c>
      <c r="J3202">
        <f>IF(A3202="","",SUMIFS(BallByBall!$T$2:$T$501,BallByBall!$B$2:$B$501,A3202,BallByBall!$H$2:$H$501,B3202))</f>
        <v>0</v>
      </c>
      <c r="K3202">
        <f>IF(A3202="","",SUMIFS(BallByBall!$U$2:$U$501,BallByBall!$B$2:$B$501,A3202,BallByBall!$P$2:$P$501,B3202))</f>
        <v>0</v>
      </c>
      <c r="L3202">
        <f>IF(A3202="","",SUMIFS(BallByBall!$V$2:$V$501,BallByBall!$B$2:$B$501,A3202,BallByBall!$P$2:$P$501,B3202))</f>
        <v>0</v>
      </c>
      <c r="M3202">
        <f>IF(A3202="","",SUMIFS(BallByBall!$W$2:$W$501,BallByBall!$B$2:$B$501,A3202,BallByBall!$P$2:$P$501,B3202))</f>
        <v>0</v>
      </c>
      <c r="N3202">
        <f>IF(A3202="","",SUMIFS(BallByBall!$X$2:$X$501,BallByBall!$B$2:$B$501,A3202,BallByBall!$P$2:$P$501,B3202))</f>
        <v>0</v>
      </c>
      <c r="O3202">
        <f>IF(A3202="","",SUMIFS(OverSummary!$G$2:$G$101,OverSummary!$A$2:$A$101,A3202,OverSummary!$D$2:$D$101,B3202))</f>
        <v>0</v>
      </c>
      <c r="P3202">
        <f>IF(A3202="","",G3202*Rules!$B$13+H3202*Rules!$B$14+I3202*Rules!$B$15)</f>
        <v>0</v>
      </c>
      <c r="Q3202">
        <f>IF(A3202="","",IF(G3202&gt;=100,Rules!$B$18,IF(G3202&gt;=50,Rules!$B$17,IF(G3202&gt;=30,Rules!$B$16,0)))+IF(AND(F3202=1,D3202&lt;&gt;"BWL",G3202=0),Rules!$B$27,0))</f>
        <v>0</v>
      </c>
      <c r="R3202">
        <f>IF(A3202="","",J3202*Rules!$B$19+O3202*Rules!$B$22)</f>
        <v>0</v>
      </c>
      <c r="S3202">
        <f>IF(A3202="","",IF(J3202&gt;=4,Rules!$B$21,IF(J3202&gt;=3,Rules!$B$20,0)))</f>
        <v>0</v>
      </c>
      <c r="T3202">
        <f>IF(A3202="","",K3202*Rules!$B$23+L3202*Rules!$B$24+M3202*Rules!$B$25+N3202*Rules!$B$26)</f>
        <v>0</v>
      </c>
      <c r="U3202">
        <f t="shared" ref="U3202:U3265" si="50">IF(A3202="","",P3202+Q3202+R3202+S3202+T3202)</f>
        <v>0</v>
      </c>
    </row>
    <row r="3203" spans="1:21" x14ac:dyDescent="0.2">
      <c r="A3203" t="str">
        <f>MatchSquad!A3203</f>
        <v>M065</v>
      </c>
      <c r="B3203" t="str">
        <f>MatchSquad!B3203</f>
        <v>P077</v>
      </c>
      <c r="C3203" t="str">
        <f>MatchSquad!C3203</f>
        <v>Rinku Singh</v>
      </c>
      <c r="D3203" t="str">
        <f>MatchSquad!D3203</f>
        <v>BAT</v>
      </c>
      <c r="E3203" t="str">
        <f>MatchSquad!E3203</f>
        <v>KKR</v>
      </c>
      <c r="F3203">
        <f>MatchSquad!G3203</f>
        <v>0</v>
      </c>
      <c r="G3203">
        <f>IF(A3203="","",SUMIFS(BallByBall!$I$2:$I$501,BallByBall!$B$2:$B$501,A3203,BallByBall!$F$2:$F$501,B3203))</f>
        <v>0</v>
      </c>
      <c r="H3203">
        <f>IF(A3203="","",COUNTIFS(BallByBall!$B$2:$B$501,A3203,BallByBall!$F$2:$F$501,B3203,BallByBall!$Q$2:$Q$501,1))</f>
        <v>0</v>
      </c>
      <c r="I3203">
        <f>IF(A3203="","",COUNTIFS(BallByBall!$B$2:$B$501,A3203,BallByBall!$F$2:$F$501,B3203,BallByBall!$R$2:$R$501,1))</f>
        <v>0</v>
      </c>
      <c r="J3203">
        <f>IF(A3203="","",SUMIFS(BallByBall!$T$2:$T$501,BallByBall!$B$2:$B$501,A3203,BallByBall!$H$2:$H$501,B3203))</f>
        <v>0</v>
      </c>
      <c r="K3203">
        <f>IF(A3203="","",SUMIFS(BallByBall!$U$2:$U$501,BallByBall!$B$2:$B$501,A3203,BallByBall!$P$2:$P$501,B3203))</f>
        <v>0</v>
      </c>
      <c r="L3203">
        <f>IF(A3203="","",SUMIFS(BallByBall!$V$2:$V$501,BallByBall!$B$2:$B$501,A3203,BallByBall!$P$2:$P$501,B3203))</f>
        <v>0</v>
      </c>
      <c r="M3203">
        <f>IF(A3203="","",SUMIFS(BallByBall!$W$2:$W$501,BallByBall!$B$2:$B$501,A3203,BallByBall!$P$2:$P$501,B3203))</f>
        <v>0</v>
      </c>
      <c r="N3203">
        <f>IF(A3203="","",SUMIFS(BallByBall!$X$2:$X$501,BallByBall!$B$2:$B$501,A3203,BallByBall!$P$2:$P$501,B3203))</f>
        <v>0</v>
      </c>
      <c r="O3203">
        <f>IF(A3203="","",SUMIFS(OverSummary!$G$2:$G$101,OverSummary!$A$2:$A$101,A3203,OverSummary!$D$2:$D$101,B3203))</f>
        <v>0</v>
      </c>
      <c r="P3203">
        <f>IF(A3203="","",G3203*Rules!$B$13+H3203*Rules!$B$14+I3203*Rules!$B$15)</f>
        <v>0</v>
      </c>
      <c r="Q3203">
        <f>IF(A3203="","",IF(G3203&gt;=100,Rules!$B$18,IF(G3203&gt;=50,Rules!$B$17,IF(G3203&gt;=30,Rules!$B$16,0)))+IF(AND(F3203=1,D3203&lt;&gt;"BWL",G3203=0),Rules!$B$27,0))</f>
        <v>0</v>
      </c>
      <c r="R3203">
        <f>IF(A3203="","",J3203*Rules!$B$19+O3203*Rules!$B$22)</f>
        <v>0</v>
      </c>
      <c r="S3203">
        <f>IF(A3203="","",IF(J3203&gt;=4,Rules!$B$21,IF(J3203&gt;=3,Rules!$B$20,0)))</f>
        <v>0</v>
      </c>
      <c r="T3203">
        <f>IF(A3203="","",K3203*Rules!$B$23+L3203*Rules!$B$24+M3203*Rules!$B$25+N3203*Rules!$B$26)</f>
        <v>0</v>
      </c>
      <c r="U3203">
        <f t="shared" si="50"/>
        <v>0</v>
      </c>
    </row>
    <row r="3204" spans="1:21" x14ac:dyDescent="0.2">
      <c r="A3204" t="str">
        <f>MatchSquad!A3204</f>
        <v>M065</v>
      </c>
      <c r="B3204" t="str">
        <f>MatchSquad!B3204</f>
        <v>P078</v>
      </c>
      <c r="C3204" t="str">
        <f>MatchSquad!C3204</f>
        <v>Angkrish Raghuvanshi</v>
      </c>
      <c r="D3204" t="str">
        <f>MatchSquad!D3204</f>
        <v>BAT</v>
      </c>
      <c r="E3204" t="str">
        <f>MatchSquad!E3204</f>
        <v>KKR</v>
      </c>
      <c r="F3204">
        <f>MatchSquad!G3204</f>
        <v>0</v>
      </c>
      <c r="G3204">
        <f>IF(A3204="","",SUMIFS(BallByBall!$I$2:$I$501,BallByBall!$B$2:$B$501,A3204,BallByBall!$F$2:$F$501,B3204))</f>
        <v>0</v>
      </c>
      <c r="H3204">
        <f>IF(A3204="","",COUNTIFS(BallByBall!$B$2:$B$501,A3204,BallByBall!$F$2:$F$501,B3204,BallByBall!$Q$2:$Q$501,1))</f>
        <v>0</v>
      </c>
      <c r="I3204">
        <f>IF(A3204="","",COUNTIFS(BallByBall!$B$2:$B$501,A3204,BallByBall!$F$2:$F$501,B3204,BallByBall!$R$2:$R$501,1))</f>
        <v>0</v>
      </c>
      <c r="J3204">
        <f>IF(A3204="","",SUMIFS(BallByBall!$T$2:$T$501,BallByBall!$B$2:$B$501,A3204,BallByBall!$H$2:$H$501,B3204))</f>
        <v>0</v>
      </c>
      <c r="K3204">
        <f>IF(A3204="","",SUMIFS(BallByBall!$U$2:$U$501,BallByBall!$B$2:$B$501,A3204,BallByBall!$P$2:$P$501,B3204))</f>
        <v>0</v>
      </c>
      <c r="L3204">
        <f>IF(A3204="","",SUMIFS(BallByBall!$V$2:$V$501,BallByBall!$B$2:$B$501,A3204,BallByBall!$P$2:$P$501,B3204))</f>
        <v>0</v>
      </c>
      <c r="M3204">
        <f>IF(A3204="","",SUMIFS(BallByBall!$W$2:$W$501,BallByBall!$B$2:$B$501,A3204,BallByBall!$P$2:$P$501,B3204))</f>
        <v>0</v>
      </c>
      <c r="N3204">
        <f>IF(A3204="","",SUMIFS(BallByBall!$X$2:$X$501,BallByBall!$B$2:$B$501,A3204,BallByBall!$P$2:$P$501,B3204))</f>
        <v>0</v>
      </c>
      <c r="O3204">
        <f>IF(A3204="","",SUMIFS(OverSummary!$G$2:$G$101,OverSummary!$A$2:$A$101,A3204,OverSummary!$D$2:$D$101,B3204))</f>
        <v>0</v>
      </c>
      <c r="P3204">
        <f>IF(A3204="","",G3204*Rules!$B$13+H3204*Rules!$B$14+I3204*Rules!$B$15)</f>
        <v>0</v>
      </c>
      <c r="Q3204">
        <f>IF(A3204="","",IF(G3204&gt;=100,Rules!$B$18,IF(G3204&gt;=50,Rules!$B$17,IF(G3204&gt;=30,Rules!$B$16,0)))+IF(AND(F3204=1,D3204&lt;&gt;"BWL",G3204=0),Rules!$B$27,0))</f>
        <v>0</v>
      </c>
      <c r="R3204">
        <f>IF(A3204="","",J3204*Rules!$B$19+O3204*Rules!$B$22)</f>
        <v>0</v>
      </c>
      <c r="S3204">
        <f>IF(A3204="","",IF(J3204&gt;=4,Rules!$B$21,IF(J3204&gt;=3,Rules!$B$20,0)))</f>
        <v>0</v>
      </c>
      <c r="T3204">
        <f>IF(A3204="","",K3204*Rules!$B$23+L3204*Rules!$B$24+M3204*Rules!$B$25+N3204*Rules!$B$26)</f>
        <v>0</v>
      </c>
      <c r="U3204">
        <f t="shared" si="50"/>
        <v>0</v>
      </c>
    </row>
    <row r="3205" spans="1:21" x14ac:dyDescent="0.2">
      <c r="A3205" t="str">
        <f>MatchSquad!A3205</f>
        <v>M065</v>
      </c>
      <c r="B3205" t="str">
        <f>MatchSquad!B3205</f>
        <v>P079</v>
      </c>
      <c r="C3205" t="str">
        <f>MatchSquad!C3205</f>
        <v>Manish Pandey</v>
      </c>
      <c r="D3205" t="str">
        <f>MatchSquad!D3205</f>
        <v>BAT</v>
      </c>
      <c r="E3205" t="str">
        <f>MatchSquad!E3205</f>
        <v>KKR</v>
      </c>
      <c r="F3205">
        <f>MatchSquad!G3205</f>
        <v>0</v>
      </c>
      <c r="G3205">
        <f>IF(A3205="","",SUMIFS(BallByBall!$I$2:$I$501,BallByBall!$B$2:$B$501,A3205,BallByBall!$F$2:$F$501,B3205))</f>
        <v>0</v>
      </c>
      <c r="H3205">
        <f>IF(A3205="","",COUNTIFS(BallByBall!$B$2:$B$501,A3205,BallByBall!$F$2:$F$501,B3205,BallByBall!$Q$2:$Q$501,1))</f>
        <v>0</v>
      </c>
      <c r="I3205">
        <f>IF(A3205="","",COUNTIFS(BallByBall!$B$2:$B$501,A3205,BallByBall!$F$2:$F$501,B3205,BallByBall!$R$2:$R$501,1))</f>
        <v>0</v>
      </c>
      <c r="J3205">
        <f>IF(A3205="","",SUMIFS(BallByBall!$T$2:$T$501,BallByBall!$B$2:$B$501,A3205,BallByBall!$H$2:$H$501,B3205))</f>
        <v>0</v>
      </c>
      <c r="K3205">
        <f>IF(A3205="","",SUMIFS(BallByBall!$U$2:$U$501,BallByBall!$B$2:$B$501,A3205,BallByBall!$P$2:$P$501,B3205))</f>
        <v>0</v>
      </c>
      <c r="L3205">
        <f>IF(A3205="","",SUMIFS(BallByBall!$V$2:$V$501,BallByBall!$B$2:$B$501,A3205,BallByBall!$P$2:$P$501,B3205))</f>
        <v>0</v>
      </c>
      <c r="M3205">
        <f>IF(A3205="","",SUMIFS(BallByBall!$W$2:$W$501,BallByBall!$B$2:$B$501,A3205,BallByBall!$P$2:$P$501,B3205))</f>
        <v>0</v>
      </c>
      <c r="N3205">
        <f>IF(A3205="","",SUMIFS(BallByBall!$X$2:$X$501,BallByBall!$B$2:$B$501,A3205,BallByBall!$P$2:$P$501,B3205))</f>
        <v>0</v>
      </c>
      <c r="O3205">
        <f>IF(A3205="","",SUMIFS(OverSummary!$G$2:$G$101,OverSummary!$A$2:$A$101,A3205,OverSummary!$D$2:$D$101,B3205))</f>
        <v>0</v>
      </c>
      <c r="P3205">
        <f>IF(A3205="","",G3205*Rules!$B$13+H3205*Rules!$B$14+I3205*Rules!$B$15)</f>
        <v>0</v>
      </c>
      <c r="Q3205">
        <f>IF(A3205="","",IF(G3205&gt;=100,Rules!$B$18,IF(G3205&gt;=50,Rules!$B$17,IF(G3205&gt;=30,Rules!$B$16,0)))+IF(AND(F3205=1,D3205&lt;&gt;"BWL",G3205=0),Rules!$B$27,0))</f>
        <v>0</v>
      </c>
      <c r="R3205">
        <f>IF(A3205="","",J3205*Rules!$B$19+O3205*Rules!$B$22)</f>
        <v>0</v>
      </c>
      <c r="S3205">
        <f>IF(A3205="","",IF(J3205&gt;=4,Rules!$B$21,IF(J3205&gt;=3,Rules!$B$20,0)))</f>
        <v>0</v>
      </c>
      <c r="T3205">
        <f>IF(A3205="","",K3205*Rules!$B$23+L3205*Rules!$B$24+M3205*Rules!$B$25+N3205*Rules!$B$26)</f>
        <v>0</v>
      </c>
      <c r="U3205">
        <f t="shared" si="50"/>
        <v>0</v>
      </c>
    </row>
    <row r="3206" spans="1:21" x14ac:dyDescent="0.2">
      <c r="A3206" t="str">
        <f>MatchSquad!A3206</f>
        <v>M065</v>
      </c>
      <c r="B3206" t="str">
        <f>MatchSquad!B3206</f>
        <v>P080</v>
      </c>
      <c r="C3206" t="str">
        <f>MatchSquad!C3206</f>
        <v>Finn Allen</v>
      </c>
      <c r="D3206" t="str">
        <f>MatchSquad!D3206</f>
        <v>WK</v>
      </c>
      <c r="E3206" t="str">
        <f>MatchSquad!E3206</f>
        <v>KKR</v>
      </c>
      <c r="F3206">
        <f>MatchSquad!G3206</f>
        <v>0</v>
      </c>
      <c r="G3206">
        <f>IF(A3206="","",SUMIFS(BallByBall!$I$2:$I$501,BallByBall!$B$2:$B$501,A3206,BallByBall!$F$2:$F$501,B3206))</f>
        <v>0</v>
      </c>
      <c r="H3206">
        <f>IF(A3206="","",COUNTIFS(BallByBall!$B$2:$B$501,A3206,BallByBall!$F$2:$F$501,B3206,BallByBall!$Q$2:$Q$501,1))</f>
        <v>0</v>
      </c>
      <c r="I3206">
        <f>IF(A3206="","",COUNTIFS(BallByBall!$B$2:$B$501,A3206,BallByBall!$F$2:$F$501,B3206,BallByBall!$R$2:$R$501,1))</f>
        <v>0</v>
      </c>
      <c r="J3206">
        <f>IF(A3206="","",SUMIFS(BallByBall!$T$2:$T$501,BallByBall!$B$2:$B$501,A3206,BallByBall!$H$2:$H$501,B3206))</f>
        <v>0</v>
      </c>
      <c r="K3206">
        <f>IF(A3206="","",SUMIFS(BallByBall!$U$2:$U$501,BallByBall!$B$2:$B$501,A3206,BallByBall!$P$2:$P$501,B3206))</f>
        <v>0</v>
      </c>
      <c r="L3206">
        <f>IF(A3206="","",SUMIFS(BallByBall!$V$2:$V$501,BallByBall!$B$2:$B$501,A3206,BallByBall!$P$2:$P$501,B3206))</f>
        <v>0</v>
      </c>
      <c r="M3206">
        <f>IF(A3206="","",SUMIFS(BallByBall!$W$2:$W$501,BallByBall!$B$2:$B$501,A3206,BallByBall!$P$2:$P$501,B3206))</f>
        <v>0</v>
      </c>
      <c r="N3206">
        <f>IF(A3206="","",SUMIFS(BallByBall!$X$2:$X$501,BallByBall!$B$2:$B$501,A3206,BallByBall!$P$2:$P$501,B3206))</f>
        <v>0</v>
      </c>
      <c r="O3206">
        <f>IF(A3206="","",SUMIFS(OverSummary!$G$2:$G$101,OverSummary!$A$2:$A$101,A3206,OverSummary!$D$2:$D$101,B3206))</f>
        <v>0</v>
      </c>
      <c r="P3206">
        <f>IF(A3206="","",G3206*Rules!$B$13+H3206*Rules!$B$14+I3206*Rules!$B$15)</f>
        <v>0</v>
      </c>
      <c r="Q3206">
        <f>IF(A3206="","",IF(G3206&gt;=100,Rules!$B$18,IF(G3206&gt;=50,Rules!$B$17,IF(G3206&gt;=30,Rules!$B$16,0)))+IF(AND(F3206=1,D3206&lt;&gt;"BWL",G3206=0),Rules!$B$27,0))</f>
        <v>0</v>
      </c>
      <c r="R3206">
        <f>IF(A3206="","",J3206*Rules!$B$19+O3206*Rules!$B$22)</f>
        <v>0</v>
      </c>
      <c r="S3206">
        <f>IF(A3206="","",IF(J3206&gt;=4,Rules!$B$21,IF(J3206&gt;=3,Rules!$B$20,0)))</f>
        <v>0</v>
      </c>
      <c r="T3206">
        <f>IF(A3206="","",K3206*Rules!$B$23+L3206*Rules!$B$24+M3206*Rules!$B$25+N3206*Rules!$B$26)</f>
        <v>0</v>
      </c>
      <c r="U3206">
        <f t="shared" si="50"/>
        <v>0</v>
      </c>
    </row>
    <row r="3207" spans="1:21" x14ac:dyDescent="0.2">
      <c r="A3207" t="str">
        <f>MatchSquad!A3207</f>
        <v>M065</v>
      </c>
      <c r="B3207" t="str">
        <f>MatchSquad!B3207</f>
        <v>P081</v>
      </c>
      <c r="C3207" t="str">
        <f>MatchSquad!C3207</f>
        <v>Tejasvi Singh</v>
      </c>
      <c r="D3207" t="str">
        <f>MatchSquad!D3207</f>
        <v>WK</v>
      </c>
      <c r="E3207" t="str">
        <f>MatchSquad!E3207</f>
        <v>KKR</v>
      </c>
      <c r="F3207">
        <f>MatchSquad!G3207</f>
        <v>0</v>
      </c>
      <c r="G3207">
        <f>IF(A3207="","",SUMIFS(BallByBall!$I$2:$I$501,BallByBall!$B$2:$B$501,A3207,BallByBall!$F$2:$F$501,B3207))</f>
        <v>0</v>
      </c>
      <c r="H3207">
        <f>IF(A3207="","",COUNTIFS(BallByBall!$B$2:$B$501,A3207,BallByBall!$F$2:$F$501,B3207,BallByBall!$Q$2:$Q$501,1))</f>
        <v>0</v>
      </c>
      <c r="I3207">
        <f>IF(A3207="","",COUNTIFS(BallByBall!$B$2:$B$501,A3207,BallByBall!$F$2:$F$501,B3207,BallByBall!$R$2:$R$501,1))</f>
        <v>0</v>
      </c>
      <c r="J3207">
        <f>IF(A3207="","",SUMIFS(BallByBall!$T$2:$T$501,BallByBall!$B$2:$B$501,A3207,BallByBall!$H$2:$H$501,B3207))</f>
        <v>0</v>
      </c>
      <c r="K3207">
        <f>IF(A3207="","",SUMIFS(BallByBall!$U$2:$U$501,BallByBall!$B$2:$B$501,A3207,BallByBall!$P$2:$P$501,B3207))</f>
        <v>0</v>
      </c>
      <c r="L3207">
        <f>IF(A3207="","",SUMIFS(BallByBall!$V$2:$V$501,BallByBall!$B$2:$B$501,A3207,BallByBall!$P$2:$P$501,B3207))</f>
        <v>0</v>
      </c>
      <c r="M3207">
        <f>IF(A3207="","",SUMIFS(BallByBall!$W$2:$W$501,BallByBall!$B$2:$B$501,A3207,BallByBall!$P$2:$P$501,B3207))</f>
        <v>0</v>
      </c>
      <c r="N3207">
        <f>IF(A3207="","",SUMIFS(BallByBall!$X$2:$X$501,BallByBall!$B$2:$B$501,A3207,BallByBall!$P$2:$P$501,B3207))</f>
        <v>0</v>
      </c>
      <c r="O3207">
        <f>IF(A3207="","",SUMIFS(OverSummary!$G$2:$G$101,OverSummary!$A$2:$A$101,A3207,OverSummary!$D$2:$D$101,B3207))</f>
        <v>0</v>
      </c>
      <c r="P3207">
        <f>IF(A3207="","",G3207*Rules!$B$13+H3207*Rules!$B$14+I3207*Rules!$B$15)</f>
        <v>0</v>
      </c>
      <c r="Q3207">
        <f>IF(A3207="","",IF(G3207&gt;=100,Rules!$B$18,IF(G3207&gt;=50,Rules!$B$17,IF(G3207&gt;=30,Rules!$B$16,0)))+IF(AND(F3207=1,D3207&lt;&gt;"BWL",G3207=0),Rules!$B$27,0))</f>
        <v>0</v>
      </c>
      <c r="R3207">
        <f>IF(A3207="","",J3207*Rules!$B$19+O3207*Rules!$B$22)</f>
        <v>0</v>
      </c>
      <c r="S3207">
        <f>IF(A3207="","",IF(J3207&gt;=4,Rules!$B$21,IF(J3207&gt;=3,Rules!$B$20,0)))</f>
        <v>0</v>
      </c>
      <c r="T3207">
        <f>IF(A3207="","",K3207*Rules!$B$23+L3207*Rules!$B$24+M3207*Rules!$B$25+N3207*Rules!$B$26)</f>
        <v>0</v>
      </c>
      <c r="U3207">
        <f t="shared" si="50"/>
        <v>0</v>
      </c>
    </row>
    <row r="3208" spans="1:21" x14ac:dyDescent="0.2">
      <c r="A3208" t="str">
        <f>MatchSquad!A3208</f>
        <v>M065</v>
      </c>
      <c r="B3208" t="str">
        <f>MatchSquad!B3208</f>
        <v>P082</v>
      </c>
      <c r="C3208" t="str">
        <f>MatchSquad!C3208</f>
        <v>Rahul Tripathi</v>
      </c>
      <c r="D3208" t="str">
        <f>MatchSquad!D3208</f>
        <v>BAT</v>
      </c>
      <c r="E3208" t="str">
        <f>MatchSquad!E3208</f>
        <v>KKR</v>
      </c>
      <c r="F3208">
        <f>MatchSquad!G3208</f>
        <v>0</v>
      </c>
      <c r="G3208">
        <f>IF(A3208="","",SUMIFS(BallByBall!$I$2:$I$501,BallByBall!$B$2:$B$501,A3208,BallByBall!$F$2:$F$501,B3208))</f>
        <v>0</v>
      </c>
      <c r="H3208">
        <f>IF(A3208="","",COUNTIFS(BallByBall!$B$2:$B$501,A3208,BallByBall!$F$2:$F$501,B3208,BallByBall!$Q$2:$Q$501,1))</f>
        <v>0</v>
      </c>
      <c r="I3208">
        <f>IF(A3208="","",COUNTIFS(BallByBall!$B$2:$B$501,A3208,BallByBall!$F$2:$F$501,B3208,BallByBall!$R$2:$R$501,1))</f>
        <v>0</v>
      </c>
      <c r="J3208">
        <f>IF(A3208="","",SUMIFS(BallByBall!$T$2:$T$501,BallByBall!$B$2:$B$501,A3208,BallByBall!$H$2:$H$501,B3208))</f>
        <v>0</v>
      </c>
      <c r="K3208">
        <f>IF(A3208="","",SUMIFS(BallByBall!$U$2:$U$501,BallByBall!$B$2:$B$501,A3208,BallByBall!$P$2:$P$501,B3208))</f>
        <v>0</v>
      </c>
      <c r="L3208">
        <f>IF(A3208="","",SUMIFS(BallByBall!$V$2:$V$501,BallByBall!$B$2:$B$501,A3208,BallByBall!$P$2:$P$501,B3208))</f>
        <v>0</v>
      </c>
      <c r="M3208">
        <f>IF(A3208="","",SUMIFS(BallByBall!$W$2:$W$501,BallByBall!$B$2:$B$501,A3208,BallByBall!$P$2:$P$501,B3208))</f>
        <v>0</v>
      </c>
      <c r="N3208">
        <f>IF(A3208="","",SUMIFS(BallByBall!$X$2:$X$501,BallByBall!$B$2:$B$501,A3208,BallByBall!$P$2:$P$501,B3208))</f>
        <v>0</v>
      </c>
      <c r="O3208">
        <f>IF(A3208="","",SUMIFS(OverSummary!$G$2:$G$101,OverSummary!$A$2:$A$101,A3208,OverSummary!$D$2:$D$101,B3208))</f>
        <v>0</v>
      </c>
      <c r="P3208">
        <f>IF(A3208="","",G3208*Rules!$B$13+H3208*Rules!$B$14+I3208*Rules!$B$15)</f>
        <v>0</v>
      </c>
      <c r="Q3208">
        <f>IF(A3208="","",IF(G3208&gt;=100,Rules!$B$18,IF(G3208&gt;=50,Rules!$B$17,IF(G3208&gt;=30,Rules!$B$16,0)))+IF(AND(F3208=1,D3208&lt;&gt;"BWL",G3208=0),Rules!$B$27,0))</f>
        <v>0</v>
      </c>
      <c r="R3208">
        <f>IF(A3208="","",J3208*Rules!$B$19+O3208*Rules!$B$22)</f>
        <v>0</v>
      </c>
      <c r="S3208">
        <f>IF(A3208="","",IF(J3208&gt;=4,Rules!$B$21,IF(J3208&gt;=3,Rules!$B$20,0)))</f>
        <v>0</v>
      </c>
      <c r="T3208">
        <f>IF(A3208="","",K3208*Rules!$B$23+L3208*Rules!$B$24+M3208*Rules!$B$25+N3208*Rules!$B$26)</f>
        <v>0</v>
      </c>
      <c r="U3208">
        <f t="shared" si="50"/>
        <v>0</v>
      </c>
    </row>
    <row r="3209" spans="1:21" x14ac:dyDescent="0.2">
      <c r="A3209" t="str">
        <f>MatchSquad!A3209</f>
        <v>M065</v>
      </c>
      <c r="B3209" t="str">
        <f>MatchSquad!B3209</f>
        <v>P083</v>
      </c>
      <c r="C3209" t="str">
        <f>MatchSquad!C3209</f>
        <v>Tim Seifert</v>
      </c>
      <c r="D3209" t="str">
        <f>MatchSquad!D3209</f>
        <v>WK</v>
      </c>
      <c r="E3209" t="str">
        <f>MatchSquad!E3209</f>
        <v>KKR</v>
      </c>
      <c r="F3209">
        <f>MatchSquad!G3209</f>
        <v>0</v>
      </c>
      <c r="G3209">
        <f>IF(A3209="","",SUMIFS(BallByBall!$I$2:$I$501,BallByBall!$B$2:$B$501,A3209,BallByBall!$F$2:$F$501,B3209))</f>
        <v>0</v>
      </c>
      <c r="H3209">
        <f>IF(A3209="","",COUNTIFS(BallByBall!$B$2:$B$501,A3209,BallByBall!$F$2:$F$501,B3209,BallByBall!$Q$2:$Q$501,1))</f>
        <v>0</v>
      </c>
      <c r="I3209">
        <f>IF(A3209="","",COUNTIFS(BallByBall!$B$2:$B$501,A3209,BallByBall!$F$2:$F$501,B3209,BallByBall!$R$2:$R$501,1))</f>
        <v>0</v>
      </c>
      <c r="J3209">
        <f>IF(A3209="","",SUMIFS(BallByBall!$T$2:$T$501,BallByBall!$B$2:$B$501,A3209,BallByBall!$H$2:$H$501,B3209))</f>
        <v>0</v>
      </c>
      <c r="K3209">
        <f>IF(A3209="","",SUMIFS(BallByBall!$U$2:$U$501,BallByBall!$B$2:$B$501,A3209,BallByBall!$P$2:$P$501,B3209))</f>
        <v>0</v>
      </c>
      <c r="L3209">
        <f>IF(A3209="","",SUMIFS(BallByBall!$V$2:$V$501,BallByBall!$B$2:$B$501,A3209,BallByBall!$P$2:$P$501,B3209))</f>
        <v>0</v>
      </c>
      <c r="M3209">
        <f>IF(A3209="","",SUMIFS(BallByBall!$W$2:$W$501,BallByBall!$B$2:$B$501,A3209,BallByBall!$P$2:$P$501,B3209))</f>
        <v>0</v>
      </c>
      <c r="N3209">
        <f>IF(A3209="","",SUMIFS(BallByBall!$X$2:$X$501,BallByBall!$B$2:$B$501,A3209,BallByBall!$P$2:$P$501,B3209))</f>
        <v>0</v>
      </c>
      <c r="O3209">
        <f>IF(A3209="","",SUMIFS(OverSummary!$G$2:$G$101,OverSummary!$A$2:$A$101,A3209,OverSummary!$D$2:$D$101,B3209))</f>
        <v>0</v>
      </c>
      <c r="P3209">
        <f>IF(A3209="","",G3209*Rules!$B$13+H3209*Rules!$B$14+I3209*Rules!$B$15)</f>
        <v>0</v>
      </c>
      <c r="Q3209">
        <f>IF(A3209="","",IF(G3209&gt;=100,Rules!$B$18,IF(G3209&gt;=50,Rules!$B$17,IF(G3209&gt;=30,Rules!$B$16,0)))+IF(AND(F3209=1,D3209&lt;&gt;"BWL",G3209=0),Rules!$B$27,0))</f>
        <v>0</v>
      </c>
      <c r="R3209">
        <f>IF(A3209="","",J3209*Rules!$B$19+O3209*Rules!$B$22)</f>
        <v>0</v>
      </c>
      <c r="S3209">
        <f>IF(A3209="","",IF(J3209&gt;=4,Rules!$B$21,IF(J3209&gt;=3,Rules!$B$20,0)))</f>
        <v>0</v>
      </c>
      <c r="T3209">
        <f>IF(A3209="","",K3209*Rules!$B$23+L3209*Rules!$B$24+M3209*Rules!$B$25+N3209*Rules!$B$26)</f>
        <v>0</v>
      </c>
      <c r="U3209">
        <f t="shared" si="50"/>
        <v>0</v>
      </c>
    </row>
    <row r="3210" spans="1:21" x14ac:dyDescent="0.2">
      <c r="A3210" t="str">
        <f>MatchSquad!A3210</f>
        <v>M065</v>
      </c>
      <c r="B3210" t="str">
        <f>MatchSquad!B3210</f>
        <v>P084</v>
      </c>
      <c r="C3210" t="str">
        <f>MatchSquad!C3210</f>
        <v>Rovman Powell</v>
      </c>
      <c r="D3210" t="str">
        <f>MatchSquad!D3210</f>
        <v>BAT</v>
      </c>
      <c r="E3210" t="str">
        <f>MatchSquad!E3210</f>
        <v>KKR</v>
      </c>
      <c r="F3210">
        <f>MatchSquad!G3210</f>
        <v>0</v>
      </c>
      <c r="G3210">
        <f>IF(A3210="","",SUMIFS(BallByBall!$I$2:$I$501,BallByBall!$B$2:$B$501,A3210,BallByBall!$F$2:$F$501,B3210))</f>
        <v>0</v>
      </c>
      <c r="H3210">
        <f>IF(A3210="","",COUNTIFS(BallByBall!$B$2:$B$501,A3210,BallByBall!$F$2:$F$501,B3210,BallByBall!$Q$2:$Q$501,1))</f>
        <v>0</v>
      </c>
      <c r="I3210">
        <f>IF(A3210="","",COUNTIFS(BallByBall!$B$2:$B$501,A3210,BallByBall!$F$2:$F$501,B3210,BallByBall!$R$2:$R$501,1))</f>
        <v>0</v>
      </c>
      <c r="J3210">
        <f>IF(A3210="","",SUMIFS(BallByBall!$T$2:$T$501,BallByBall!$B$2:$B$501,A3210,BallByBall!$H$2:$H$501,B3210))</f>
        <v>0</v>
      </c>
      <c r="K3210">
        <f>IF(A3210="","",SUMIFS(BallByBall!$U$2:$U$501,BallByBall!$B$2:$B$501,A3210,BallByBall!$P$2:$P$501,B3210))</f>
        <v>0</v>
      </c>
      <c r="L3210">
        <f>IF(A3210="","",SUMIFS(BallByBall!$V$2:$V$501,BallByBall!$B$2:$B$501,A3210,BallByBall!$P$2:$P$501,B3210))</f>
        <v>0</v>
      </c>
      <c r="M3210">
        <f>IF(A3210="","",SUMIFS(BallByBall!$W$2:$W$501,BallByBall!$B$2:$B$501,A3210,BallByBall!$P$2:$P$501,B3210))</f>
        <v>0</v>
      </c>
      <c r="N3210">
        <f>IF(A3210="","",SUMIFS(BallByBall!$X$2:$X$501,BallByBall!$B$2:$B$501,A3210,BallByBall!$P$2:$P$501,B3210))</f>
        <v>0</v>
      </c>
      <c r="O3210">
        <f>IF(A3210="","",SUMIFS(OverSummary!$G$2:$G$101,OverSummary!$A$2:$A$101,A3210,OverSummary!$D$2:$D$101,B3210))</f>
        <v>0</v>
      </c>
      <c r="P3210">
        <f>IF(A3210="","",G3210*Rules!$B$13+H3210*Rules!$B$14+I3210*Rules!$B$15)</f>
        <v>0</v>
      </c>
      <c r="Q3210">
        <f>IF(A3210="","",IF(G3210&gt;=100,Rules!$B$18,IF(G3210&gt;=50,Rules!$B$17,IF(G3210&gt;=30,Rules!$B$16,0)))+IF(AND(F3210=1,D3210&lt;&gt;"BWL",G3210=0),Rules!$B$27,0))</f>
        <v>0</v>
      </c>
      <c r="R3210">
        <f>IF(A3210="","",J3210*Rules!$B$19+O3210*Rules!$B$22)</f>
        <v>0</v>
      </c>
      <c r="S3210">
        <f>IF(A3210="","",IF(J3210&gt;=4,Rules!$B$21,IF(J3210&gt;=3,Rules!$B$20,0)))</f>
        <v>0</v>
      </c>
      <c r="T3210">
        <f>IF(A3210="","",K3210*Rules!$B$23+L3210*Rules!$B$24+M3210*Rules!$B$25+N3210*Rules!$B$26)</f>
        <v>0</v>
      </c>
      <c r="U3210">
        <f t="shared" si="50"/>
        <v>0</v>
      </c>
    </row>
    <row r="3211" spans="1:21" x14ac:dyDescent="0.2">
      <c r="A3211" t="str">
        <f>MatchSquad!A3211</f>
        <v>M065</v>
      </c>
      <c r="B3211" t="str">
        <f>MatchSquad!B3211</f>
        <v>P085</v>
      </c>
      <c r="C3211" t="str">
        <f>MatchSquad!C3211</f>
        <v>Anukul Roy</v>
      </c>
      <c r="D3211" t="str">
        <f>MatchSquad!D3211</f>
        <v>AR</v>
      </c>
      <c r="E3211" t="str">
        <f>MatchSquad!E3211</f>
        <v>KKR</v>
      </c>
      <c r="F3211">
        <f>MatchSquad!G3211</f>
        <v>0</v>
      </c>
      <c r="G3211">
        <f>IF(A3211="","",SUMIFS(BallByBall!$I$2:$I$501,BallByBall!$B$2:$B$501,A3211,BallByBall!$F$2:$F$501,B3211))</f>
        <v>0</v>
      </c>
      <c r="H3211">
        <f>IF(A3211="","",COUNTIFS(BallByBall!$B$2:$B$501,A3211,BallByBall!$F$2:$F$501,B3211,BallByBall!$Q$2:$Q$501,1))</f>
        <v>0</v>
      </c>
      <c r="I3211">
        <f>IF(A3211="","",COUNTIFS(BallByBall!$B$2:$B$501,A3211,BallByBall!$F$2:$F$501,B3211,BallByBall!$R$2:$R$501,1))</f>
        <v>0</v>
      </c>
      <c r="J3211">
        <f>IF(A3211="","",SUMIFS(BallByBall!$T$2:$T$501,BallByBall!$B$2:$B$501,A3211,BallByBall!$H$2:$H$501,B3211))</f>
        <v>0</v>
      </c>
      <c r="K3211">
        <f>IF(A3211="","",SUMIFS(BallByBall!$U$2:$U$501,BallByBall!$B$2:$B$501,A3211,BallByBall!$P$2:$P$501,B3211))</f>
        <v>0</v>
      </c>
      <c r="L3211">
        <f>IF(A3211="","",SUMIFS(BallByBall!$V$2:$V$501,BallByBall!$B$2:$B$501,A3211,BallByBall!$P$2:$P$501,B3211))</f>
        <v>0</v>
      </c>
      <c r="M3211">
        <f>IF(A3211="","",SUMIFS(BallByBall!$W$2:$W$501,BallByBall!$B$2:$B$501,A3211,BallByBall!$P$2:$P$501,B3211))</f>
        <v>0</v>
      </c>
      <c r="N3211">
        <f>IF(A3211="","",SUMIFS(BallByBall!$X$2:$X$501,BallByBall!$B$2:$B$501,A3211,BallByBall!$P$2:$P$501,B3211))</f>
        <v>0</v>
      </c>
      <c r="O3211">
        <f>IF(A3211="","",SUMIFS(OverSummary!$G$2:$G$101,OverSummary!$A$2:$A$101,A3211,OverSummary!$D$2:$D$101,B3211))</f>
        <v>0</v>
      </c>
      <c r="P3211">
        <f>IF(A3211="","",G3211*Rules!$B$13+H3211*Rules!$B$14+I3211*Rules!$B$15)</f>
        <v>0</v>
      </c>
      <c r="Q3211">
        <f>IF(A3211="","",IF(G3211&gt;=100,Rules!$B$18,IF(G3211&gt;=50,Rules!$B$17,IF(G3211&gt;=30,Rules!$B$16,0)))+IF(AND(F3211=1,D3211&lt;&gt;"BWL",G3211=0),Rules!$B$27,0))</f>
        <v>0</v>
      </c>
      <c r="R3211">
        <f>IF(A3211="","",J3211*Rules!$B$19+O3211*Rules!$B$22)</f>
        <v>0</v>
      </c>
      <c r="S3211">
        <f>IF(A3211="","",IF(J3211&gt;=4,Rules!$B$21,IF(J3211&gt;=3,Rules!$B$20,0)))</f>
        <v>0</v>
      </c>
      <c r="T3211">
        <f>IF(A3211="","",K3211*Rules!$B$23+L3211*Rules!$B$24+M3211*Rules!$B$25+N3211*Rules!$B$26)</f>
        <v>0</v>
      </c>
      <c r="U3211">
        <f t="shared" si="50"/>
        <v>0</v>
      </c>
    </row>
    <row r="3212" spans="1:21" x14ac:dyDescent="0.2">
      <c r="A3212" t="str">
        <f>MatchSquad!A3212</f>
        <v>M065</v>
      </c>
      <c r="B3212" t="str">
        <f>MatchSquad!B3212</f>
        <v>P086</v>
      </c>
      <c r="C3212" t="str">
        <f>MatchSquad!C3212</f>
        <v>Cameron Green</v>
      </c>
      <c r="D3212" t="str">
        <f>MatchSquad!D3212</f>
        <v>AR</v>
      </c>
      <c r="E3212" t="str">
        <f>MatchSquad!E3212</f>
        <v>KKR</v>
      </c>
      <c r="F3212">
        <f>MatchSquad!G3212</f>
        <v>0</v>
      </c>
      <c r="G3212">
        <f>IF(A3212="","",SUMIFS(BallByBall!$I$2:$I$501,BallByBall!$B$2:$B$501,A3212,BallByBall!$F$2:$F$501,B3212))</f>
        <v>0</v>
      </c>
      <c r="H3212">
        <f>IF(A3212="","",COUNTIFS(BallByBall!$B$2:$B$501,A3212,BallByBall!$F$2:$F$501,B3212,BallByBall!$Q$2:$Q$501,1))</f>
        <v>0</v>
      </c>
      <c r="I3212">
        <f>IF(A3212="","",COUNTIFS(BallByBall!$B$2:$B$501,A3212,BallByBall!$F$2:$F$501,B3212,BallByBall!$R$2:$R$501,1))</f>
        <v>0</v>
      </c>
      <c r="J3212">
        <f>IF(A3212="","",SUMIFS(BallByBall!$T$2:$T$501,BallByBall!$B$2:$B$501,A3212,BallByBall!$H$2:$H$501,B3212))</f>
        <v>0</v>
      </c>
      <c r="K3212">
        <f>IF(A3212="","",SUMIFS(BallByBall!$U$2:$U$501,BallByBall!$B$2:$B$501,A3212,BallByBall!$P$2:$P$501,B3212))</f>
        <v>0</v>
      </c>
      <c r="L3212">
        <f>IF(A3212="","",SUMIFS(BallByBall!$V$2:$V$501,BallByBall!$B$2:$B$501,A3212,BallByBall!$P$2:$P$501,B3212))</f>
        <v>0</v>
      </c>
      <c r="M3212">
        <f>IF(A3212="","",SUMIFS(BallByBall!$W$2:$W$501,BallByBall!$B$2:$B$501,A3212,BallByBall!$P$2:$P$501,B3212))</f>
        <v>0</v>
      </c>
      <c r="N3212">
        <f>IF(A3212="","",SUMIFS(BallByBall!$X$2:$X$501,BallByBall!$B$2:$B$501,A3212,BallByBall!$P$2:$P$501,B3212))</f>
        <v>0</v>
      </c>
      <c r="O3212">
        <f>IF(A3212="","",SUMIFS(OverSummary!$G$2:$G$101,OverSummary!$A$2:$A$101,A3212,OverSummary!$D$2:$D$101,B3212))</f>
        <v>0</v>
      </c>
      <c r="P3212">
        <f>IF(A3212="","",G3212*Rules!$B$13+H3212*Rules!$B$14+I3212*Rules!$B$15)</f>
        <v>0</v>
      </c>
      <c r="Q3212">
        <f>IF(A3212="","",IF(G3212&gt;=100,Rules!$B$18,IF(G3212&gt;=50,Rules!$B$17,IF(G3212&gt;=30,Rules!$B$16,0)))+IF(AND(F3212=1,D3212&lt;&gt;"BWL",G3212=0),Rules!$B$27,0))</f>
        <v>0</v>
      </c>
      <c r="R3212">
        <f>IF(A3212="","",J3212*Rules!$B$19+O3212*Rules!$B$22)</f>
        <v>0</v>
      </c>
      <c r="S3212">
        <f>IF(A3212="","",IF(J3212&gt;=4,Rules!$B$21,IF(J3212&gt;=3,Rules!$B$20,0)))</f>
        <v>0</v>
      </c>
      <c r="T3212">
        <f>IF(A3212="","",K3212*Rules!$B$23+L3212*Rules!$B$24+M3212*Rules!$B$25+N3212*Rules!$B$26)</f>
        <v>0</v>
      </c>
      <c r="U3212">
        <f t="shared" si="50"/>
        <v>0</v>
      </c>
    </row>
    <row r="3213" spans="1:21" x14ac:dyDescent="0.2">
      <c r="A3213" t="str">
        <f>MatchSquad!A3213</f>
        <v>M065</v>
      </c>
      <c r="B3213" t="str">
        <f>MatchSquad!B3213</f>
        <v>P087</v>
      </c>
      <c r="C3213" t="str">
        <f>MatchSquad!C3213</f>
        <v>Sarthak Ranjan</v>
      </c>
      <c r="D3213" t="str">
        <f>MatchSquad!D3213</f>
        <v>AR</v>
      </c>
      <c r="E3213" t="str">
        <f>MatchSquad!E3213</f>
        <v>KKR</v>
      </c>
      <c r="F3213">
        <f>MatchSquad!G3213</f>
        <v>0</v>
      </c>
      <c r="G3213">
        <f>IF(A3213="","",SUMIFS(BallByBall!$I$2:$I$501,BallByBall!$B$2:$B$501,A3213,BallByBall!$F$2:$F$501,B3213))</f>
        <v>0</v>
      </c>
      <c r="H3213">
        <f>IF(A3213="","",COUNTIFS(BallByBall!$B$2:$B$501,A3213,BallByBall!$F$2:$F$501,B3213,BallByBall!$Q$2:$Q$501,1))</f>
        <v>0</v>
      </c>
      <c r="I3213">
        <f>IF(A3213="","",COUNTIFS(BallByBall!$B$2:$B$501,A3213,BallByBall!$F$2:$F$501,B3213,BallByBall!$R$2:$R$501,1))</f>
        <v>0</v>
      </c>
      <c r="J3213">
        <f>IF(A3213="","",SUMIFS(BallByBall!$T$2:$T$501,BallByBall!$B$2:$B$501,A3213,BallByBall!$H$2:$H$501,B3213))</f>
        <v>0</v>
      </c>
      <c r="K3213">
        <f>IF(A3213="","",SUMIFS(BallByBall!$U$2:$U$501,BallByBall!$B$2:$B$501,A3213,BallByBall!$P$2:$P$501,B3213))</f>
        <v>0</v>
      </c>
      <c r="L3213">
        <f>IF(A3213="","",SUMIFS(BallByBall!$V$2:$V$501,BallByBall!$B$2:$B$501,A3213,BallByBall!$P$2:$P$501,B3213))</f>
        <v>0</v>
      </c>
      <c r="M3213">
        <f>IF(A3213="","",SUMIFS(BallByBall!$W$2:$W$501,BallByBall!$B$2:$B$501,A3213,BallByBall!$P$2:$P$501,B3213))</f>
        <v>0</v>
      </c>
      <c r="N3213">
        <f>IF(A3213="","",SUMIFS(BallByBall!$X$2:$X$501,BallByBall!$B$2:$B$501,A3213,BallByBall!$P$2:$P$501,B3213))</f>
        <v>0</v>
      </c>
      <c r="O3213">
        <f>IF(A3213="","",SUMIFS(OverSummary!$G$2:$G$101,OverSummary!$A$2:$A$101,A3213,OverSummary!$D$2:$D$101,B3213))</f>
        <v>0</v>
      </c>
      <c r="P3213">
        <f>IF(A3213="","",G3213*Rules!$B$13+H3213*Rules!$B$14+I3213*Rules!$B$15)</f>
        <v>0</v>
      </c>
      <c r="Q3213">
        <f>IF(A3213="","",IF(G3213&gt;=100,Rules!$B$18,IF(G3213&gt;=50,Rules!$B$17,IF(G3213&gt;=30,Rules!$B$16,0)))+IF(AND(F3213=1,D3213&lt;&gt;"BWL",G3213=0),Rules!$B$27,0))</f>
        <v>0</v>
      </c>
      <c r="R3213">
        <f>IF(A3213="","",J3213*Rules!$B$19+O3213*Rules!$B$22)</f>
        <v>0</v>
      </c>
      <c r="S3213">
        <f>IF(A3213="","",IF(J3213&gt;=4,Rules!$B$21,IF(J3213&gt;=3,Rules!$B$20,0)))</f>
        <v>0</v>
      </c>
      <c r="T3213">
        <f>IF(A3213="","",K3213*Rules!$B$23+L3213*Rules!$B$24+M3213*Rules!$B$25+N3213*Rules!$B$26)</f>
        <v>0</v>
      </c>
      <c r="U3213">
        <f t="shared" si="50"/>
        <v>0</v>
      </c>
    </row>
    <row r="3214" spans="1:21" x14ac:dyDescent="0.2">
      <c r="A3214" t="str">
        <f>MatchSquad!A3214</f>
        <v>M065</v>
      </c>
      <c r="B3214" t="str">
        <f>MatchSquad!B3214</f>
        <v>P088</v>
      </c>
      <c r="C3214" t="str">
        <f>MatchSquad!C3214</f>
        <v>Daksh Kamra</v>
      </c>
      <c r="D3214" t="str">
        <f>MatchSquad!D3214</f>
        <v>AR</v>
      </c>
      <c r="E3214" t="str">
        <f>MatchSquad!E3214</f>
        <v>KKR</v>
      </c>
      <c r="F3214">
        <f>MatchSquad!G3214</f>
        <v>0</v>
      </c>
      <c r="G3214">
        <f>IF(A3214="","",SUMIFS(BallByBall!$I$2:$I$501,BallByBall!$B$2:$B$501,A3214,BallByBall!$F$2:$F$501,B3214))</f>
        <v>0</v>
      </c>
      <c r="H3214">
        <f>IF(A3214="","",COUNTIFS(BallByBall!$B$2:$B$501,A3214,BallByBall!$F$2:$F$501,B3214,BallByBall!$Q$2:$Q$501,1))</f>
        <v>0</v>
      </c>
      <c r="I3214">
        <f>IF(A3214="","",COUNTIFS(BallByBall!$B$2:$B$501,A3214,BallByBall!$F$2:$F$501,B3214,BallByBall!$R$2:$R$501,1))</f>
        <v>0</v>
      </c>
      <c r="J3214">
        <f>IF(A3214="","",SUMIFS(BallByBall!$T$2:$T$501,BallByBall!$B$2:$B$501,A3214,BallByBall!$H$2:$H$501,B3214))</f>
        <v>0</v>
      </c>
      <c r="K3214">
        <f>IF(A3214="","",SUMIFS(BallByBall!$U$2:$U$501,BallByBall!$B$2:$B$501,A3214,BallByBall!$P$2:$P$501,B3214))</f>
        <v>0</v>
      </c>
      <c r="L3214">
        <f>IF(A3214="","",SUMIFS(BallByBall!$V$2:$V$501,BallByBall!$B$2:$B$501,A3214,BallByBall!$P$2:$P$501,B3214))</f>
        <v>0</v>
      </c>
      <c r="M3214">
        <f>IF(A3214="","",SUMIFS(BallByBall!$W$2:$W$501,BallByBall!$B$2:$B$501,A3214,BallByBall!$P$2:$P$501,B3214))</f>
        <v>0</v>
      </c>
      <c r="N3214">
        <f>IF(A3214="","",SUMIFS(BallByBall!$X$2:$X$501,BallByBall!$B$2:$B$501,A3214,BallByBall!$P$2:$P$501,B3214))</f>
        <v>0</v>
      </c>
      <c r="O3214">
        <f>IF(A3214="","",SUMIFS(OverSummary!$G$2:$G$101,OverSummary!$A$2:$A$101,A3214,OverSummary!$D$2:$D$101,B3214))</f>
        <v>0</v>
      </c>
      <c r="P3214">
        <f>IF(A3214="","",G3214*Rules!$B$13+H3214*Rules!$B$14+I3214*Rules!$B$15)</f>
        <v>0</v>
      </c>
      <c r="Q3214">
        <f>IF(A3214="","",IF(G3214&gt;=100,Rules!$B$18,IF(G3214&gt;=50,Rules!$B$17,IF(G3214&gt;=30,Rules!$B$16,0)))+IF(AND(F3214=1,D3214&lt;&gt;"BWL",G3214=0),Rules!$B$27,0))</f>
        <v>0</v>
      </c>
      <c r="R3214">
        <f>IF(A3214="","",J3214*Rules!$B$19+O3214*Rules!$B$22)</f>
        <v>0</v>
      </c>
      <c r="S3214">
        <f>IF(A3214="","",IF(J3214&gt;=4,Rules!$B$21,IF(J3214&gt;=3,Rules!$B$20,0)))</f>
        <v>0</v>
      </c>
      <c r="T3214">
        <f>IF(A3214="","",K3214*Rules!$B$23+L3214*Rules!$B$24+M3214*Rules!$B$25+N3214*Rules!$B$26)</f>
        <v>0</v>
      </c>
      <c r="U3214">
        <f t="shared" si="50"/>
        <v>0</v>
      </c>
    </row>
    <row r="3215" spans="1:21" x14ac:dyDescent="0.2">
      <c r="A3215" t="str">
        <f>MatchSquad!A3215</f>
        <v>M065</v>
      </c>
      <c r="B3215" t="str">
        <f>MatchSquad!B3215</f>
        <v>P089</v>
      </c>
      <c r="C3215" t="str">
        <f>MatchSquad!C3215</f>
        <v>Rachin Ravindra</v>
      </c>
      <c r="D3215" t="str">
        <f>MatchSquad!D3215</f>
        <v>AR</v>
      </c>
      <c r="E3215" t="str">
        <f>MatchSquad!E3215</f>
        <v>KKR</v>
      </c>
      <c r="F3215">
        <f>MatchSquad!G3215</f>
        <v>0</v>
      </c>
      <c r="G3215">
        <f>IF(A3215="","",SUMIFS(BallByBall!$I$2:$I$501,BallByBall!$B$2:$B$501,A3215,BallByBall!$F$2:$F$501,B3215))</f>
        <v>0</v>
      </c>
      <c r="H3215">
        <f>IF(A3215="","",COUNTIFS(BallByBall!$B$2:$B$501,A3215,BallByBall!$F$2:$F$501,B3215,BallByBall!$Q$2:$Q$501,1))</f>
        <v>0</v>
      </c>
      <c r="I3215">
        <f>IF(A3215="","",COUNTIFS(BallByBall!$B$2:$B$501,A3215,BallByBall!$F$2:$F$501,B3215,BallByBall!$R$2:$R$501,1))</f>
        <v>0</v>
      </c>
      <c r="J3215">
        <f>IF(A3215="","",SUMIFS(BallByBall!$T$2:$T$501,BallByBall!$B$2:$B$501,A3215,BallByBall!$H$2:$H$501,B3215))</f>
        <v>0</v>
      </c>
      <c r="K3215">
        <f>IF(A3215="","",SUMIFS(BallByBall!$U$2:$U$501,BallByBall!$B$2:$B$501,A3215,BallByBall!$P$2:$P$501,B3215))</f>
        <v>0</v>
      </c>
      <c r="L3215">
        <f>IF(A3215="","",SUMIFS(BallByBall!$V$2:$V$501,BallByBall!$B$2:$B$501,A3215,BallByBall!$P$2:$P$501,B3215))</f>
        <v>0</v>
      </c>
      <c r="M3215">
        <f>IF(A3215="","",SUMIFS(BallByBall!$W$2:$W$501,BallByBall!$B$2:$B$501,A3215,BallByBall!$P$2:$P$501,B3215))</f>
        <v>0</v>
      </c>
      <c r="N3215">
        <f>IF(A3215="","",SUMIFS(BallByBall!$X$2:$X$501,BallByBall!$B$2:$B$501,A3215,BallByBall!$P$2:$P$501,B3215))</f>
        <v>0</v>
      </c>
      <c r="O3215">
        <f>IF(A3215="","",SUMIFS(OverSummary!$G$2:$G$101,OverSummary!$A$2:$A$101,A3215,OverSummary!$D$2:$D$101,B3215))</f>
        <v>0</v>
      </c>
      <c r="P3215">
        <f>IF(A3215="","",G3215*Rules!$B$13+H3215*Rules!$B$14+I3215*Rules!$B$15)</f>
        <v>0</v>
      </c>
      <c r="Q3215">
        <f>IF(A3215="","",IF(G3215&gt;=100,Rules!$B$18,IF(G3215&gt;=50,Rules!$B$17,IF(G3215&gt;=30,Rules!$B$16,0)))+IF(AND(F3215=1,D3215&lt;&gt;"BWL",G3215=0),Rules!$B$27,0))</f>
        <v>0</v>
      </c>
      <c r="R3215">
        <f>IF(A3215="","",J3215*Rules!$B$19+O3215*Rules!$B$22)</f>
        <v>0</v>
      </c>
      <c r="S3215">
        <f>IF(A3215="","",IF(J3215&gt;=4,Rules!$B$21,IF(J3215&gt;=3,Rules!$B$20,0)))</f>
        <v>0</v>
      </c>
      <c r="T3215">
        <f>IF(A3215="","",K3215*Rules!$B$23+L3215*Rules!$B$24+M3215*Rules!$B$25+N3215*Rules!$B$26)</f>
        <v>0</v>
      </c>
      <c r="U3215">
        <f t="shared" si="50"/>
        <v>0</v>
      </c>
    </row>
    <row r="3216" spans="1:21" x14ac:dyDescent="0.2">
      <c r="A3216" t="str">
        <f>MatchSquad!A3216</f>
        <v>M065</v>
      </c>
      <c r="B3216" t="str">
        <f>MatchSquad!B3216</f>
        <v>P090</v>
      </c>
      <c r="C3216" t="str">
        <f>MatchSquad!C3216</f>
        <v>Ramandeep Singh</v>
      </c>
      <c r="D3216" t="str">
        <f>MatchSquad!D3216</f>
        <v>AR</v>
      </c>
      <c r="E3216" t="str">
        <f>MatchSquad!E3216</f>
        <v>KKR</v>
      </c>
      <c r="F3216">
        <f>MatchSquad!G3216</f>
        <v>0</v>
      </c>
      <c r="G3216">
        <f>IF(A3216="","",SUMIFS(BallByBall!$I$2:$I$501,BallByBall!$B$2:$B$501,A3216,BallByBall!$F$2:$F$501,B3216))</f>
        <v>0</v>
      </c>
      <c r="H3216">
        <f>IF(A3216="","",COUNTIFS(BallByBall!$B$2:$B$501,A3216,BallByBall!$F$2:$F$501,B3216,BallByBall!$Q$2:$Q$501,1))</f>
        <v>0</v>
      </c>
      <c r="I3216">
        <f>IF(A3216="","",COUNTIFS(BallByBall!$B$2:$B$501,A3216,BallByBall!$F$2:$F$501,B3216,BallByBall!$R$2:$R$501,1))</f>
        <v>0</v>
      </c>
      <c r="J3216">
        <f>IF(A3216="","",SUMIFS(BallByBall!$T$2:$T$501,BallByBall!$B$2:$B$501,A3216,BallByBall!$H$2:$H$501,B3216))</f>
        <v>0</v>
      </c>
      <c r="K3216">
        <f>IF(A3216="","",SUMIFS(BallByBall!$U$2:$U$501,BallByBall!$B$2:$B$501,A3216,BallByBall!$P$2:$P$501,B3216))</f>
        <v>0</v>
      </c>
      <c r="L3216">
        <f>IF(A3216="","",SUMIFS(BallByBall!$V$2:$V$501,BallByBall!$B$2:$B$501,A3216,BallByBall!$P$2:$P$501,B3216))</f>
        <v>0</v>
      </c>
      <c r="M3216">
        <f>IF(A3216="","",SUMIFS(BallByBall!$W$2:$W$501,BallByBall!$B$2:$B$501,A3216,BallByBall!$P$2:$P$501,B3216))</f>
        <v>0</v>
      </c>
      <c r="N3216">
        <f>IF(A3216="","",SUMIFS(BallByBall!$X$2:$X$501,BallByBall!$B$2:$B$501,A3216,BallByBall!$P$2:$P$501,B3216))</f>
        <v>0</v>
      </c>
      <c r="O3216">
        <f>IF(A3216="","",SUMIFS(OverSummary!$G$2:$G$101,OverSummary!$A$2:$A$101,A3216,OverSummary!$D$2:$D$101,B3216))</f>
        <v>0</v>
      </c>
      <c r="P3216">
        <f>IF(A3216="","",G3216*Rules!$B$13+H3216*Rules!$B$14+I3216*Rules!$B$15)</f>
        <v>0</v>
      </c>
      <c r="Q3216">
        <f>IF(A3216="","",IF(G3216&gt;=100,Rules!$B$18,IF(G3216&gt;=50,Rules!$B$17,IF(G3216&gt;=30,Rules!$B$16,0)))+IF(AND(F3216=1,D3216&lt;&gt;"BWL",G3216=0),Rules!$B$27,0))</f>
        <v>0</v>
      </c>
      <c r="R3216">
        <f>IF(A3216="","",J3216*Rules!$B$19+O3216*Rules!$B$22)</f>
        <v>0</v>
      </c>
      <c r="S3216">
        <f>IF(A3216="","",IF(J3216&gt;=4,Rules!$B$21,IF(J3216&gt;=3,Rules!$B$20,0)))</f>
        <v>0</v>
      </c>
      <c r="T3216">
        <f>IF(A3216="","",K3216*Rules!$B$23+L3216*Rules!$B$24+M3216*Rules!$B$25+N3216*Rules!$B$26)</f>
        <v>0</v>
      </c>
      <c r="U3216">
        <f t="shared" si="50"/>
        <v>0</v>
      </c>
    </row>
    <row r="3217" spans="1:21" x14ac:dyDescent="0.2">
      <c r="A3217" t="str">
        <f>MatchSquad!A3217</f>
        <v>M065</v>
      </c>
      <c r="B3217" t="str">
        <f>MatchSquad!B3217</f>
        <v>P091</v>
      </c>
      <c r="C3217" t="str">
        <f>MatchSquad!C3217</f>
        <v>Sunil Narine</v>
      </c>
      <c r="D3217" t="str">
        <f>MatchSquad!D3217</f>
        <v>AR</v>
      </c>
      <c r="E3217" t="str">
        <f>MatchSquad!E3217</f>
        <v>KKR</v>
      </c>
      <c r="F3217">
        <f>MatchSquad!G3217</f>
        <v>0</v>
      </c>
      <c r="G3217">
        <f>IF(A3217="","",SUMIFS(BallByBall!$I$2:$I$501,BallByBall!$B$2:$B$501,A3217,BallByBall!$F$2:$F$501,B3217))</f>
        <v>0</v>
      </c>
      <c r="H3217">
        <f>IF(A3217="","",COUNTIFS(BallByBall!$B$2:$B$501,A3217,BallByBall!$F$2:$F$501,B3217,BallByBall!$Q$2:$Q$501,1))</f>
        <v>0</v>
      </c>
      <c r="I3217">
        <f>IF(A3217="","",COUNTIFS(BallByBall!$B$2:$B$501,A3217,BallByBall!$F$2:$F$501,B3217,BallByBall!$R$2:$R$501,1))</f>
        <v>0</v>
      </c>
      <c r="J3217">
        <f>IF(A3217="","",SUMIFS(BallByBall!$T$2:$T$501,BallByBall!$B$2:$B$501,A3217,BallByBall!$H$2:$H$501,B3217))</f>
        <v>0</v>
      </c>
      <c r="K3217">
        <f>IF(A3217="","",SUMIFS(BallByBall!$U$2:$U$501,BallByBall!$B$2:$B$501,A3217,BallByBall!$P$2:$P$501,B3217))</f>
        <v>0</v>
      </c>
      <c r="L3217">
        <f>IF(A3217="","",SUMIFS(BallByBall!$V$2:$V$501,BallByBall!$B$2:$B$501,A3217,BallByBall!$P$2:$P$501,B3217))</f>
        <v>0</v>
      </c>
      <c r="M3217">
        <f>IF(A3217="","",SUMIFS(BallByBall!$W$2:$W$501,BallByBall!$B$2:$B$501,A3217,BallByBall!$P$2:$P$501,B3217))</f>
        <v>0</v>
      </c>
      <c r="N3217">
        <f>IF(A3217="","",SUMIFS(BallByBall!$X$2:$X$501,BallByBall!$B$2:$B$501,A3217,BallByBall!$P$2:$P$501,B3217))</f>
        <v>0</v>
      </c>
      <c r="O3217">
        <f>IF(A3217="","",SUMIFS(OverSummary!$G$2:$G$101,OverSummary!$A$2:$A$101,A3217,OverSummary!$D$2:$D$101,B3217))</f>
        <v>0</v>
      </c>
      <c r="P3217">
        <f>IF(A3217="","",G3217*Rules!$B$13+H3217*Rules!$B$14+I3217*Rules!$B$15)</f>
        <v>0</v>
      </c>
      <c r="Q3217">
        <f>IF(A3217="","",IF(G3217&gt;=100,Rules!$B$18,IF(G3217&gt;=50,Rules!$B$17,IF(G3217&gt;=30,Rules!$B$16,0)))+IF(AND(F3217=1,D3217&lt;&gt;"BWL",G3217=0),Rules!$B$27,0))</f>
        <v>0</v>
      </c>
      <c r="R3217">
        <f>IF(A3217="","",J3217*Rules!$B$19+O3217*Rules!$B$22)</f>
        <v>0</v>
      </c>
      <c r="S3217">
        <f>IF(A3217="","",IF(J3217&gt;=4,Rules!$B$21,IF(J3217&gt;=3,Rules!$B$20,0)))</f>
        <v>0</v>
      </c>
      <c r="T3217">
        <f>IF(A3217="","",K3217*Rules!$B$23+L3217*Rules!$B$24+M3217*Rules!$B$25+N3217*Rules!$B$26)</f>
        <v>0</v>
      </c>
      <c r="U3217">
        <f t="shared" si="50"/>
        <v>0</v>
      </c>
    </row>
    <row r="3218" spans="1:21" x14ac:dyDescent="0.2">
      <c r="A3218" t="str">
        <f>MatchSquad!A3218</f>
        <v>M065</v>
      </c>
      <c r="B3218" t="str">
        <f>MatchSquad!B3218</f>
        <v>P092</v>
      </c>
      <c r="C3218" t="str">
        <f>MatchSquad!C3218</f>
        <v>Blessing Muzarabani</v>
      </c>
      <c r="D3218" t="str">
        <f>MatchSquad!D3218</f>
        <v>BWL</v>
      </c>
      <c r="E3218" t="str">
        <f>MatchSquad!E3218</f>
        <v>KKR</v>
      </c>
      <c r="F3218">
        <f>MatchSquad!G3218</f>
        <v>0</v>
      </c>
      <c r="G3218">
        <f>IF(A3218="","",SUMIFS(BallByBall!$I$2:$I$501,BallByBall!$B$2:$B$501,A3218,BallByBall!$F$2:$F$501,B3218))</f>
        <v>0</v>
      </c>
      <c r="H3218">
        <f>IF(A3218="","",COUNTIFS(BallByBall!$B$2:$B$501,A3218,BallByBall!$F$2:$F$501,B3218,BallByBall!$Q$2:$Q$501,1))</f>
        <v>0</v>
      </c>
      <c r="I3218">
        <f>IF(A3218="","",COUNTIFS(BallByBall!$B$2:$B$501,A3218,BallByBall!$F$2:$F$501,B3218,BallByBall!$R$2:$R$501,1))</f>
        <v>0</v>
      </c>
      <c r="J3218">
        <f>IF(A3218="","",SUMIFS(BallByBall!$T$2:$T$501,BallByBall!$B$2:$B$501,A3218,BallByBall!$H$2:$H$501,B3218))</f>
        <v>0</v>
      </c>
      <c r="K3218">
        <f>IF(A3218="","",SUMIFS(BallByBall!$U$2:$U$501,BallByBall!$B$2:$B$501,A3218,BallByBall!$P$2:$P$501,B3218))</f>
        <v>0</v>
      </c>
      <c r="L3218">
        <f>IF(A3218="","",SUMIFS(BallByBall!$V$2:$V$501,BallByBall!$B$2:$B$501,A3218,BallByBall!$P$2:$P$501,B3218))</f>
        <v>0</v>
      </c>
      <c r="M3218">
        <f>IF(A3218="","",SUMIFS(BallByBall!$W$2:$W$501,BallByBall!$B$2:$B$501,A3218,BallByBall!$P$2:$P$501,B3218))</f>
        <v>0</v>
      </c>
      <c r="N3218">
        <f>IF(A3218="","",SUMIFS(BallByBall!$X$2:$X$501,BallByBall!$B$2:$B$501,A3218,BallByBall!$P$2:$P$501,B3218))</f>
        <v>0</v>
      </c>
      <c r="O3218">
        <f>IF(A3218="","",SUMIFS(OverSummary!$G$2:$G$101,OverSummary!$A$2:$A$101,A3218,OverSummary!$D$2:$D$101,B3218))</f>
        <v>0</v>
      </c>
      <c r="P3218">
        <f>IF(A3218="","",G3218*Rules!$B$13+H3218*Rules!$B$14+I3218*Rules!$B$15)</f>
        <v>0</v>
      </c>
      <c r="Q3218">
        <f>IF(A3218="","",IF(G3218&gt;=100,Rules!$B$18,IF(G3218&gt;=50,Rules!$B$17,IF(G3218&gt;=30,Rules!$B$16,0)))+IF(AND(F3218=1,D3218&lt;&gt;"BWL",G3218=0),Rules!$B$27,0))</f>
        <v>0</v>
      </c>
      <c r="R3218">
        <f>IF(A3218="","",J3218*Rules!$B$19+O3218*Rules!$B$22)</f>
        <v>0</v>
      </c>
      <c r="S3218">
        <f>IF(A3218="","",IF(J3218&gt;=4,Rules!$B$21,IF(J3218&gt;=3,Rules!$B$20,0)))</f>
        <v>0</v>
      </c>
      <c r="T3218">
        <f>IF(A3218="","",K3218*Rules!$B$23+L3218*Rules!$B$24+M3218*Rules!$B$25+N3218*Rules!$B$26)</f>
        <v>0</v>
      </c>
      <c r="U3218">
        <f t="shared" si="50"/>
        <v>0</v>
      </c>
    </row>
    <row r="3219" spans="1:21" x14ac:dyDescent="0.2">
      <c r="A3219" t="str">
        <f>MatchSquad!A3219</f>
        <v>M065</v>
      </c>
      <c r="B3219" t="str">
        <f>MatchSquad!B3219</f>
        <v>P093</v>
      </c>
      <c r="C3219" t="str">
        <f>MatchSquad!C3219</f>
        <v>Vaibhav Arora</v>
      </c>
      <c r="D3219" t="str">
        <f>MatchSquad!D3219</f>
        <v>BWL</v>
      </c>
      <c r="E3219" t="str">
        <f>MatchSquad!E3219</f>
        <v>KKR</v>
      </c>
      <c r="F3219">
        <f>MatchSquad!G3219</f>
        <v>0</v>
      </c>
      <c r="G3219">
        <f>IF(A3219="","",SUMIFS(BallByBall!$I$2:$I$501,BallByBall!$B$2:$B$501,A3219,BallByBall!$F$2:$F$501,B3219))</f>
        <v>0</v>
      </c>
      <c r="H3219">
        <f>IF(A3219="","",COUNTIFS(BallByBall!$B$2:$B$501,A3219,BallByBall!$F$2:$F$501,B3219,BallByBall!$Q$2:$Q$501,1))</f>
        <v>0</v>
      </c>
      <c r="I3219">
        <f>IF(A3219="","",COUNTIFS(BallByBall!$B$2:$B$501,A3219,BallByBall!$F$2:$F$501,B3219,BallByBall!$R$2:$R$501,1))</f>
        <v>0</v>
      </c>
      <c r="J3219">
        <f>IF(A3219="","",SUMIFS(BallByBall!$T$2:$T$501,BallByBall!$B$2:$B$501,A3219,BallByBall!$H$2:$H$501,B3219))</f>
        <v>0</v>
      </c>
      <c r="K3219">
        <f>IF(A3219="","",SUMIFS(BallByBall!$U$2:$U$501,BallByBall!$B$2:$B$501,A3219,BallByBall!$P$2:$P$501,B3219))</f>
        <v>0</v>
      </c>
      <c r="L3219">
        <f>IF(A3219="","",SUMIFS(BallByBall!$V$2:$V$501,BallByBall!$B$2:$B$501,A3219,BallByBall!$P$2:$P$501,B3219))</f>
        <v>0</v>
      </c>
      <c r="M3219">
        <f>IF(A3219="","",SUMIFS(BallByBall!$W$2:$W$501,BallByBall!$B$2:$B$501,A3219,BallByBall!$P$2:$P$501,B3219))</f>
        <v>0</v>
      </c>
      <c r="N3219">
        <f>IF(A3219="","",SUMIFS(BallByBall!$X$2:$X$501,BallByBall!$B$2:$B$501,A3219,BallByBall!$P$2:$P$501,B3219))</f>
        <v>0</v>
      </c>
      <c r="O3219">
        <f>IF(A3219="","",SUMIFS(OverSummary!$G$2:$G$101,OverSummary!$A$2:$A$101,A3219,OverSummary!$D$2:$D$101,B3219))</f>
        <v>0</v>
      </c>
      <c r="P3219">
        <f>IF(A3219="","",G3219*Rules!$B$13+H3219*Rules!$B$14+I3219*Rules!$B$15)</f>
        <v>0</v>
      </c>
      <c r="Q3219">
        <f>IF(A3219="","",IF(G3219&gt;=100,Rules!$B$18,IF(G3219&gt;=50,Rules!$B$17,IF(G3219&gt;=30,Rules!$B$16,0)))+IF(AND(F3219=1,D3219&lt;&gt;"BWL",G3219=0),Rules!$B$27,0))</f>
        <v>0</v>
      </c>
      <c r="R3219">
        <f>IF(A3219="","",J3219*Rules!$B$19+O3219*Rules!$B$22)</f>
        <v>0</v>
      </c>
      <c r="S3219">
        <f>IF(A3219="","",IF(J3219&gt;=4,Rules!$B$21,IF(J3219&gt;=3,Rules!$B$20,0)))</f>
        <v>0</v>
      </c>
      <c r="T3219">
        <f>IF(A3219="","",K3219*Rules!$B$23+L3219*Rules!$B$24+M3219*Rules!$B$25+N3219*Rules!$B$26)</f>
        <v>0</v>
      </c>
      <c r="U3219">
        <f t="shared" si="50"/>
        <v>0</v>
      </c>
    </row>
    <row r="3220" spans="1:21" x14ac:dyDescent="0.2">
      <c r="A3220" t="str">
        <f>MatchSquad!A3220</f>
        <v>M065</v>
      </c>
      <c r="B3220" t="str">
        <f>MatchSquad!B3220</f>
        <v>P094</v>
      </c>
      <c r="C3220" t="str">
        <f>MatchSquad!C3220</f>
        <v>Matheesha Pathirana</v>
      </c>
      <c r="D3220" t="str">
        <f>MatchSquad!D3220</f>
        <v>BWL</v>
      </c>
      <c r="E3220" t="str">
        <f>MatchSquad!E3220</f>
        <v>KKR</v>
      </c>
      <c r="F3220">
        <f>MatchSquad!G3220</f>
        <v>0</v>
      </c>
      <c r="G3220">
        <f>IF(A3220="","",SUMIFS(BallByBall!$I$2:$I$501,BallByBall!$B$2:$B$501,A3220,BallByBall!$F$2:$F$501,B3220))</f>
        <v>0</v>
      </c>
      <c r="H3220">
        <f>IF(A3220="","",COUNTIFS(BallByBall!$B$2:$B$501,A3220,BallByBall!$F$2:$F$501,B3220,BallByBall!$Q$2:$Q$501,1))</f>
        <v>0</v>
      </c>
      <c r="I3220">
        <f>IF(A3220="","",COUNTIFS(BallByBall!$B$2:$B$501,A3220,BallByBall!$F$2:$F$501,B3220,BallByBall!$R$2:$R$501,1))</f>
        <v>0</v>
      </c>
      <c r="J3220">
        <f>IF(A3220="","",SUMIFS(BallByBall!$T$2:$T$501,BallByBall!$B$2:$B$501,A3220,BallByBall!$H$2:$H$501,B3220))</f>
        <v>0</v>
      </c>
      <c r="K3220">
        <f>IF(A3220="","",SUMIFS(BallByBall!$U$2:$U$501,BallByBall!$B$2:$B$501,A3220,BallByBall!$P$2:$P$501,B3220))</f>
        <v>0</v>
      </c>
      <c r="L3220">
        <f>IF(A3220="","",SUMIFS(BallByBall!$V$2:$V$501,BallByBall!$B$2:$B$501,A3220,BallByBall!$P$2:$P$501,B3220))</f>
        <v>0</v>
      </c>
      <c r="M3220">
        <f>IF(A3220="","",SUMIFS(BallByBall!$W$2:$W$501,BallByBall!$B$2:$B$501,A3220,BallByBall!$P$2:$P$501,B3220))</f>
        <v>0</v>
      </c>
      <c r="N3220">
        <f>IF(A3220="","",SUMIFS(BallByBall!$X$2:$X$501,BallByBall!$B$2:$B$501,A3220,BallByBall!$P$2:$P$501,B3220))</f>
        <v>0</v>
      </c>
      <c r="O3220">
        <f>IF(A3220="","",SUMIFS(OverSummary!$G$2:$G$101,OverSummary!$A$2:$A$101,A3220,OverSummary!$D$2:$D$101,B3220))</f>
        <v>0</v>
      </c>
      <c r="P3220">
        <f>IF(A3220="","",G3220*Rules!$B$13+H3220*Rules!$B$14+I3220*Rules!$B$15)</f>
        <v>0</v>
      </c>
      <c r="Q3220">
        <f>IF(A3220="","",IF(G3220&gt;=100,Rules!$B$18,IF(G3220&gt;=50,Rules!$B$17,IF(G3220&gt;=30,Rules!$B$16,0)))+IF(AND(F3220=1,D3220&lt;&gt;"BWL",G3220=0),Rules!$B$27,0))</f>
        <v>0</v>
      </c>
      <c r="R3220">
        <f>IF(A3220="","",J3220*Rules!$B$19+O3220*Rules!$B$22)</f>
        <v>0</v>
      </c>
      <c r="S3220">
        <f>IF(A3220="","",IF(J3220&gt;=4,Rules!$B$21,IF(J3220&gt;=3,Rules!$B$20,0)))</f>
        <v>0</v>
      </c>
      <c r="T3220">
        <f>IF(A3220="","",K3220*Rules!$B$23+L3220*Rules!$B$24+M3220*Rules!$B$25+N3220*Rules!$B$26)</f>
        <v>0</v>
      </c>
      <c r="U3220">
        <f t="shared" si="50"/>
        <v>0</v>
      </c>
    </row>
    <row r="3221" spans="1:21" x14ac:dyDescent="0.2">
      <c r="A3221" t="str">
        <f>MatchSquad!A3221</f>
        <v>M065</v>
      </c>
      <c r="B3221" t="str">
        <f>MatchSquad!B3221</f>
        <v>P095</v>
      </c>
      <c r="C3221" t="str">
        <f>MatchSquad!C3221</f>
        <v>Kartik Tyagi</v>
      </c>
      <c r="D3221" t="str">
        <f>MatchSquad!D3221</f>
        <v>BWL</v>
      </c>
      <c r="E3221" t="str">
        <f>MatchSquad!E3221</f>
        <v>KKR</v>
      </c>
      <c r="F3221">
        <f>MatchSquad!G3221</f>
        <v>0</v>
      </c>
      <c r="G3221">
        <f>IF(A3221="","",SUMIFS(BallByBall!$I$2:$I$501,BallByBall!$B$2:$B$501,A3221,BallByBall!$F$2:$F$501,B3221))</f>
        <v>0</v>
      </c>
      <c r="H3221">
        <f>IF(A3221="","",COUNTIFS(BallByBall!$B$2:$B$501,A3221,BallByBall!$F$2:$F$501,B3221,BallByBall!$Q$2:$Q$501,1))</f>
        <v>0</v>
      </c>
      <c r="I3221">
        <f>IF(A3221="","",COUNTIFS(BallByBall!$B$2:$B$501,A3221,BallByBall!$F$2:$F$501,B3221,BallByBall!$R$2:$R$501,1))</f>
        <v>0</v>
      </c>
      <c r="J3221">
        <f>IF(A3221="","",SUMIFS(BallByBall!$T$2:$T$501,BallByBall!$B$2:$B$501,A3221,BallByBall!$H$2:$H$501,B3221))</f>
        <v>0</v>
      </c>
      <c r="K3221">
        <f>IF(A3221="","",SUMIFS(BallByBall!$U$2:$U$501,BallByBall!$B$2:$B$501,A3221,BallByBall!$P$2:$P$501,B3221))</f>
        <v>0</v>
      </c>
      <c r="L3221">
        <f>IF(A3221="","",SUMIFS(BallByBall!$V$2:$V$501,BallByBall!$B$2:$B$501,A3221,BallByBall!$P$2:$P$501,B3221))</f>
        <v>0</v>
      </c>
      <c r="M3221">
        <f>IF(A3221="","",SUMIFS(BallByBall!$W$2:$W$501,BallByBall!$B$2:$B$501,A3221,BallByBall!$P$2:$P$501,B3221))</f>
        <v>0</v>
      </c>
      <c r="N3221">
        <f>IF(A3221="","",SUMIFS(BallByBall!$X$2:$X$501,BallByBall!$B$2:$B$501,A3221,BallByBall!$P$2:$P$501,B3221))</f>
        <v>0</v>
      </c>
      <c r="O3221">
        <f>IF(A3221="","",SUMIFS(OverSummary!$G$2:$G$101,OverSummary!$A$2:$A$101,A3221,OverSummary!$D$2:$D$101,B3221))</f>
        <v>0</v>
      </c>
      <c r="P3221">
        <f>IF(A3221="","",G3221*Rules!$B$13+H3221*Rules!$B$14+I3221*Rules!$B$15)</f>
        <v>0</v>
      </c>
      <c r="Q3221">
        <f>IF(A3221="","",IF(G3221&gt;=100,Rules!$B$18,IF(G3221&gt;=50,Rules!$B$17,IF(G3221&gt;=30,Rules!$B$16,0)))+IF(AND(F3221=1,D3221&lt;&gt;"BWL",G3221=0),Rules!$B$27,0))</f>
        <v>0</v>
      </c>
      <c r="R3221">
        <f>IF(A3221="","",J3221*Rules!$B$19+O3221*Rules!$B$22)</f>
        <v>0</v>
      </c>
      <c r="S3221">
        <f>IF(A3221="","",IF(J3221&gt;=4,Rules!$B$21,IF(J3221&gt;=3,Rules!$B$20,0)))</f>
        <v>0</v>
      </c>
      <c r="T3221">
        <f>IF(A3221="","",K3221*Rules!$B$23+L3221*Rules!$B$24+M3221*Rules!$B$25+N3221*Rules!$B$26)</f>
        <v>0</v>
      </c>
      <c r="U3221">
        <f t="shared" si="50"/>
        <v>0</v>
      </c>
    </row>
    <row r="3222" spans="1:21" x14ac:dyDescent="0.2">
      <c r="A3222" t="str">
        <f>MatchSquad!A3222</f>
        <v>M065</v>
      </c>
      <c r="B3222" t="str">
        <f>MatchSquad!B3222</f>
        <v>P096</v>
      </c>
      <c r="C3222" t="str">
        <f>MatchSquad!C3222</f>
        <v>Prashant Solanki</v>
      </c>
      <c r="D3222" t="str">
        <f>MatchSquad!D3222</f>
        <v>BWL</v>
      </c>
      <c r="E3222" t="str">
        <f>MatchSquad!E3222</f>
        <v>KKR</v>
      </c>
      <c r="F3222">
        <f>MatchSquad!G3222</f>
        <v>0</v>
      </c>
      <c r="G3222">
        <f>IF(A3222="","",SUMIFS(BallByBall!$I$2:$I$501,BallByBall!$B$2:$B$501,A3222,BallByBall!$F$2:$F$501,B3222))</f>
        <v>0</v>
      </c>
      <c r="H3222">
        <f>IF(A3222="","",COUNTIFS(BallByBall!$B$2:$B$501,A3222,BallByBall!$F$2:$F$501,B3222,BallByBall!$Q$2:$Q$501,1))</f>
        <v>0</v>
      </c>
      <c r="I3222">
        <f>IF(A3222="","",COUNTIFS(BallByBall!$B$2:$B$501,A3222,BallByBall!$F$2:$F$501,B3222,BallByBall!$R$2:$R$501,1))</f>
        <v>0</v>
      </c>
      <c r="J3222">
        <f>IF(A3222="","",SUMIFS(BallByBall!$T$2:$T$501,BallByBall!$B$2:$B$501,A3222,BallByBall!$H$2:$H$501,B3222))</f>
        <v>0</v>
      </c>
      <c r="K3222">
        <f>IF(A3222="","",SUMIFS(BallByBall!$U$2:$U$501,BallByBall!$B$2:$B$501,A3222,BallByBall!$P$2:$P$501,B3222))</f>
        <v>0</v>
      </c>
      <c r="L3222">
        <f>IF(A3222="","",SUMIFS(BallByBall!$V$2:$V$501,BallByBall!$B$2:$B$501,A3222,BallByBall!$P$2:$P$501,B3222))</f>
        <v>0</v>
      </c>
      <c r="M3222">
        <f>IF(A3222="","",SUMIFS(BallByBall!$W$2:$W$501,BallByBall!$B$2:$B$501,A3222,BallByBall!$P$2:$P$501,B3222))</f>
        <v>0</v>
      </c>
      <c r="N3222">
        <f>IF(A3222="","",SUMIFS(BallByBall!$X$2:$X$501,BallByBall!$B$2:$B$501,A3222,BallByBall!$P$2:$P$501,B3222))</f>
        <v>0</v>
      </c>
      <c r="O3222">
        <f>IF(A3222="","",SUMIFS(OverSummary!$G$2:$G$101,OverSummary!$A$2:$A$101,A3222,OverSummary!$D$2:$D$101,B3222))</f>
        <v>0</v>
      </c>
      <c r="P3222">
        <f>IF(A3222="","",G3222*Rules!$B$13+H3222*Rules!$B$14+I3222*Rules!$B$15)</f>
        <v>0</v>
      </c>
      <c r="Q3222">
        <f>IF(A3222="","",IF(G3222&gt;=100,Rules!$B$18,IF(G3222&gt;=50,Rules!$B$17,IF(G3222&gt;=30,Rules!$B$16,0)))+IF(AND(F3222=1,D3222&lt;&gt;"BWL",G3222=0),Rules!$B$27,0))</f>
        <v>0</v>
      </c>
      <c r="R3222">
        <f>IF(A3222="","",J3222*Rules!$B$19+O3222*Rules!$B$22)</f>
        <v>0</v>
      </c>
      <c r="S3222">
        <f>IF(A3222="","",IF(J3222&gt;=4,Rules!$B$21,IF(J3222&gt;=3,Rules!$B$20,0)))</f>
        <v>0</v>
      </c>
      <c r="T3222">
        <f>IF(A3222="","",K3222*Rules!$B$23+L3222*Rules!$B$24+M3222*Rules!$B$25+N3222*Rules!$B$26)</f>
        <v>0</v>
      </c>
      <c r="U3222">
        <f t="shared" si="50"/>
        <v>0</v>
      </c>
    </row>
    <row r="3223" spans="1:21" x14ac:dyDescent="0.2">
      <c r="A3223" t="str">
        <f>MatchSquad!A3223</f>
        <v>M065</v>
      </c>
      <c r="B3223" t="str">
        <f>MatchSquad!B3223</f>
        <v>P097</v>
      </c>
      <c r="C3223" t="str">
        <f>MatchSquad!C3223</f>
        <v>Saurabh Dubey</v>
      </c>
      <c r="D3223" t="str">
        <f>MatchSquad!D3223</f>
        <v>BWL</v>
      </c>
      <c r="E3223" t="str">
        <f>MatchSquad!E3223</f>
        <v>KKR</v>
      </c>
      <c r="F3223">
        <f>MatchSquad!G3223</f>
        <v>0</v>
      </c>
      <c r="G3223">
        <f>IF(A3223="","",SUMIFS(BallByBall!$I$2:$I$501,BallByBall!$B$2:$B$501,A3223,BallByBall!$F$2:$F$501,B3223))</f>
        <v>0</v>
      </c>
      <c r="H3223">
        <f>IF(A3223="","",COUNTIFS(BallByBall!$B$2:$B$501,A3223,BallByBall!$F$2:$F$501,B3223,BallByBall!$Q$2:$Q$501,1))</f>
        <v>0</v>
      </c>
      <c r="I3223">
        <f>IF(A3223="","",COUNTIFS(BallByBall!$B$2:$B$501,A3223,BallByBall!$F$2:$F$501,B3223,BallByBall!$R$2:$R$501,1))</f>
        <v>0</v>
      </c>
      <c r="J3223">
        <f>IF(A3223="","",SUMIFS(BallByBall!$T$2:$T$501,BallByBall!$B$2:$B$501,A3223,BallByBall!$H$2:$H$501,B3223))</f>
        <v>0</v>
      </c>
      <c r="K3223">
        <f>IF(A3223="","",SUMIFS(BallByBall!$U$2:$U$501,BallByBall!$B$2:$B$501,A3223,BallByBall!$P$2:$P$501,B3223))</f>
        <v>0</v>
      </c>
      <c r="L3223">
        <f>IF(A3223="","",SUMIFS(BallByBall!$V$2:$V$501,BallByBall!$B$2:$B$501,A3223,BallByBall!$P$2:$P$501,B3223))</f>
        <v>0</v>
      </c>
      <c r="M3223">
        <f>IF(A3223="","",SUMIFS(BallByBall!$W$2:$W$501,BallByBall!$B$2:$B$501,A3223,BallByBall!$P$2:$P$501,B3223))</f>
        <v>0</v>
      </c>
      <c r="N3223">
        <f>IF(A3223="","",SUMIFS(BallByBall!$X$2:$X$501,BallByBall!$B$2:$B$501,A3223,BallByBall!$P$2:$P$501,B3223))</f>
        <v>0</v>
      </c>
      <c r="O3223">
        <f>IF(A3223="","",SUMIFS(OverSummary!$G$2:$G$101,OverSummary!$A$2:$A$101,A3223,OverSummary!$D$2:$D$101,B3223))</f>
        <v>0</v>
      </c>
      <c r="P3223">
        <f>IF(A3223="","",G3223*Rules!$B$13+H3223*Rules!$B$14+I3223*Rules!$B$15)</f>
        <v>0</v>
      </c>
      <c r="Q3223">
        <f>IF(A3223="","",IF(G3223&gt;=100,Rules!$B$18,IF(G3223&gt;=50,Rules!$B$17,IF(G3223&gt;=30,Rules!$B$16,0)))+IF(AND(F3223=1,D3223&lt;&gt;"BWL",G3223=0),Rules!$B$27,0))</f>
        <v>0</v>
      </c>
      <c r="R3223">
        <f>IF(A3223="","",J3223*Rules!$B$19+O3223*Rules!$B$22)</f>
        <v>0</v>
      </c>
      <c r="S3223">
        <f>IF(A3223="","",IF(J3223&gt;=4,Rules!$B$21,IF(J3223&gt;=3,Rules!$B$20,0)))</f>
        <v>0</v>
      </c>
      <c r="T3223">
        <f>IF(A3223="","",K3223*Rules!$B$23+L3223*Rules!$B$24+M3223*Rules!$B$25+N3223*Rules!$B$26)</f>
        <v>0</v>
      </c>
      <c r="U3223">
        <f t="shared" si="50"/>
        <v>0</v>
      </c>
    </row>
    <row r="3224" spans="1:21" x14ac:dyDescent="0.2">
      <c r="A3224" t="str">
        <f>MatchSquad!A3224</f>
        <v>M065</v>
      </c>
      <c r="B3224" t="str">
        <f>MatchSquad!B3224</f>
        <v>P098</v>
      </c>
      <c r="C3224" t="str">
        <f>MatchSquad!C3224</f>
        <v>Navdeep Saini</v>
      </c>
      <c r="D3224" t="str">
        <f>MatchSquad!D3224</f>
        <v>BWL</v>
      </c>
      <c r="E3224" t="str">
        <f>MatchSquad!E3224</f>
        <v>KKR</v>
      </c>
      <c r="F3224">
        <f>MatchSquad!G3224</f>
        <v>0</v>
      </c>
      <c r="G3224">
        <f>IF(A3224="","",SUMIFS(BallByBall!$I$2:$I$501,BallByBall!$B$2:$B$501,A3224,BallByBall!$F$2:$F$501,B3224))</f>
        <v>0</v>
      </c>
      <c r="H3224">
        <f>IF(A3224="","",COUNTIFS(BallByBall!$B$2:$B$501,A3224,BallByBall!$F$2:$F$501,B3224,BallByBall!$Q$2:$Q$501,1))</f>
        <v>0</v>
      </c>
      <c r="I3224">
        <f>IF(A3224="","",COUNTIFS(BallByBall!$B$2:$B$501,A3224,BallByBall!$F$2:$F$501,B3224,BallByBall!$R$2:$R$501,1))</f>
        <v>0</v>
      </c>
      <c r="J3224">
        <f>IF(A3224="","",SUMIFS(BallByBall!$T$2:$T$501,BallByBall!$B$2:$B$501,A3224,BallByBall!$H$2:$H$501,B3224))</f>
        <v>0</v>
      </c>
      <c r="K3224">
        <f>IF(A3224="","",SUMIFS(BallByBall!$U$2:$U$501,BallByBall!$B$2:$B$501,A3224,BallByBall!$P$2:$P$501,B3224))</f>
        <v>0</v>
      </c>
      <c r="L3224">
        <f>IF(A3224="","",SUMIFS(BallByBall!$V$2:$V$501,BallByBall!$B$2:$B$501,A3224,BallByBall!$P$2:$P$501,B3224))</f>
        <v>0</v>
      </c>
      <c r="M3224">
        <f>IF(A3224="","",SUMIFS(BallByBall!$W$2:$W$501,BallByBall!$B$2:$B$501,A3224,BallByBall!$P$2:$P$501,B3224))</f>
        <v>0</v>
      </c>
      <c r="N3224">
        <f>IF(A3224="","",SUMIFS(BallByBall!$X$2:$X$501,BallByBall!$B$2:$B$501,A3224,BallByBall!$P$2:$P$501,B3224))</f>
        <v>0</v>
      </c>
      <c r="O3224">
        <f>IF(A3224="","",SUMIFS(OverSummary!$G$2:$G$101,OverSummary!$A$2:$A$101,A3224,OverSummary!$D$2:$D$101,B3224))</f>
        <v>0</v>
      </c>
      <c r="P3224">
        <f>IF(A3224="","",G3224*Rules!$B$13+H3224*Rules!$B$14+I3224*Rules!$B$15)</f>
        <v>0</v>
      </c>
      <c r="Q3224">
        <f>IF(A3224="","",IF(G3224&gt;=100,Rules!$B$18,IF(G3224&gt;=50,Rules!$B$17,IF(G3224&gt;=30,Rules!$B$16,0)))+IF(AND(F3224=1,D3224&lt;&gt;"BWL",G3224=0),Rules!$B$27,0))</f>
        <v>0</v>
      </c>
      <c r="R3224">
        <f>IF(A3224="","",J3224*Rules!$B$19+O3224*Rules!$B$22)</f>
        <v>0</v>
      </c>
      <c r="S3224">
        <f>IF(A3224="","",IF(J3224&gt;=4,Rules!$B$21,IF(J3224&gt;=3,Rules!$B$20,0)))</f>
        <v>0</v>
      </c>
      <c r="T3224">
        <f>IF(A3224="","",K3224*Rules!$B$23+L3224*Rules!$B$24+M3224*Rules!$B$25+N3224*Rules!$B$26)</f>
        <v>0</v>
      </c>
      <c r="U3224">
        <f t="shared" si="50"/>
        <v>0</v>
      </c>
    </row>
    <row r="3225" spans="1:21" x14ac:dyDescent="0.2">
      <c r="A3225" t="str">
        <f>MatchSquad!A3225</f>
        <v>M065</v>
      </c>
      <c r="B3225" t="str">
        <f>MatchSquad!B3225</f>
        <v>P099</v>
      </c>
      <c r="C3225" t="str">
        <f>MatchSquad!C3225</f>
        <v>Umran Malik</v>
      </c>
      <c r="D3225" t="str">
        <f>MatchSquad!D3225</f>
        <v>BWL</v>
      </c>
      <c r="E3225" t="str">
        <f>MatchSquad!E3225</f>
        <v>KKR</v>
      </c>
      <c r="F3225">
        <f>MatchSquad!G3225</f>
        <v>0</v>
      </c>
      <c r="G3225">
        <f>IF(A3225="","",SUMIFS(BallByBall!$I$2:$I$501,BallByBall!$B$2:$B$501,A3225,BallByBall!$F$2:$F$501,B3225))</f>
        <v>0</v>
      </c>
      <c r="H3225">
        <f>IF(A3225="","",COUNTIFS(BallByBall!$B$2:$B$501,A3225,BallByBall!$F$2:$F$501,B3225,BallByBall!$Q$2:$Q$501,1))</f>
        <v>0</v>
      </c>
      <c r="I3225">
        <f>IF(A3225="","",COUNTIFS(BallByBall!$B$2:$B$501,A3225,BallByBall!$F$2:$F$501,B3225,BallByBall!$R$2:$R$501,1))</f>
        <v>0</v>
      </c>
      <c r="J3225">
        <f>IF(A3225="","",SUMIFS(BallByBall!$T$2:$T$501,BallByBall!$B$2:$B$501,A3225,BallByBall!$H$2:$H$501,B3225))</f>
        <v>0</v>
      </c>
      <c r="K3225">
        <f>IF(A3225="","",SUMIFS(BallByBall!$U$2:$U$501,BallByBall!$B$2:$B$501,A3225,BallByBall!$P$2:$P$501,B3225))</f>
        <v>0</v>
      </c>
      <c r="L3225">
        <f>IF(A3225="","",SUMIFS(BallByBall!$V$2:$V$501,BallByBall!$B$2:$B$501,A3225,BallByBall!$P$2:$P$501,B3225))</f>
        <v>0</v>
      </c>
      <c r="M3225">
        <f>IF(A3225="","",SUMIFS(BallByBall!$W$2:$W$501,BallByBall!$B$2:$B$501,A3225,BallByBall!$P$2:$P$501,B3225))</f>
        <v>0</v>
      </c>
      <c r="N3225">
        <f>IF(A3225="","",SUMIFS(BallByBall!$X$2:$X$501,BallByBall!$B$2:$B$501,A3225,BallByBall!$P$2:$P$501,B3225))</f>
        <v>0</v>
      </c>
      <c r="O3225">
        <f>IF(A3225="","",SUMIFS(OverSummary!$G$2:$G$101,OverSummary!$A$2:$A$101,A3225,OverSummary!$D$2:$D$101,B3225))</f>
        <v>0</v>
      </c>
      <c r="P3225">
        <f>IF(A3225="","",G3225*Rules!$B$13+H3225*Rules!$B$14+I3225*Rules!$B$15)</f>
        <v>0</v>
      </c>
      <c r="Q3225">
        <f>IF(A3225="","",IF(G3225&gt;=100,Rules!$B$18,IF(G3225&gt;=50,Rules!$B$17,IF(G3225&gt;=30,Rules!$B$16,0)))+IF(AND(F3225=1,D3225&lt;&gt;"BWL",G3225=0),Rules!$B$27,0))</f>
        <v>0</v>
      </c>
      <c r="R3225">
        <f>IF(A3225="","",J3225*Rules!$B$19+O3225*Rules!$B$22)</f>
        <v>0</v>
      </c>
      <c r="S3225">
        <f>IF(A3225="","",IF(J3225&gt;=4,Rules!$B$21,IF(J3225&gt;=3,Rules!$B$20,0)))</f>
        <v>0</v>
      </c>
      <c r="T3225">
        <f>IF(A3225="","",K3225*Rules!$B$23+L3225*Rules!$B$24+M3225*Rules!$B$25+N3225*Rules!$B$26)</f>
        <v>0</v>
      </c>
      <c r="U3225">
        <f t="shared" si="50"/>
        <v>0</v>
      </c>
    </row>
    <row r="3226" spans="1:21" x14ac:dyDescent="0.2">
      <c r="A3226" t="str">
        <f>MatchSquad!A3226</f>
        <v>M065</v>
      </c>
      <c r="B3226" t="str">
        <f>MatchSquad!B3226</f>
        <v>P100</v>
      </c>
      <c r="C3226" t="str">
        <f>MatchSquad!C3226</f>
        <v>Varun Chakaravarthy</v>
      </c>
      <c r="D3226" t="str">
        <f>MatchSquad!D3226</f>
        <v>BWL</v>
      </c>
      <c r="E3226" t="str">
        <f>MatchSquad!E3226</f>
        <v>KKR</v>
      </c>
      <c r="F3226">
        <f>MatchSquad!G3226</f>
        <v>0</v>
      </c>
      <c r="G3226">
        <f>IF(A3226="","",SUMIFS(BallByBall!$I$2:$I$501,BallByBall!$B$2:$B$501,A3226,BallByBall!$F$2:$F$501,B3226))</f>
        <v>0</v>
      </c>
      <c r="H3226">
        <f>IF(A3226="","",COUNTIFS(BallByBall!$B$2:$B$501,A3226,BallByBall!$F$2:$F$501,B3226,BallByBall!$Q$2:$Q$501,1))</f>
        <v>0</v>
      </c>
      <c r="I3226">
        <f>IF(A3226="","",COUNTIFS(BallByBall!$B$2:$B$501,A3226,BallByBall!$F$2:$F$501,B3226,BallByBall!$R$2:$R$501,1))</f>
        <v>0</v>
      </c>
      <c r="J3226">
        <f>IF(A3226="","",SUMIFS(BallByBall!$T$2:$T$501,BallByBall!$B$2:$B$501,A3226,BallByBall!$H$2:$H$501,B3226))</f>
        <v>0</v>
      </c>
      <c r="K3226">
        <f>IF(A3226="","",SUMIFS(BallByBall!$U$2:$U$501,BallByBall!$B$2:$B$501,A3226,BallByBall!$P$2:$P$501,B3226))</f>
        <v>0</v>
      </c>
      <c r="L3226">
        <f>IF(A3226="","",SUMIFS(BallByBall!$V$2:$V$501,BallByBall!$B$2:$B$501,A3226,BallByBall!$P$2:$P$501,B3226))</f>
        <v>0</v>
      </c>
      <c r="M3226">
        <f>IF(A3226="","",SUMIFS(BallByBall!$W$2:$W$501,BallByBall!$B$2:$B$501,A3226,BallByBall!$P$2:$P$501,B3226))</f>
        <v>0</v>
      </c>
      <c r="N3226">
        <f>IF(A3226="","",SUMIFS(BallByBall!$X$2:$X$501,BallByBall!$B$2:$B$501,A3226,BallByBall!$P$2:$P$501,B3226))</f>
        <v>0</v>
      </c>
      <c r="O3226">
        <f>IF(A3226="","",SUMIFS(OverSummary!$G$2:$G$101,OverSummary!$A$2:$A$101,A3226,OverSummary!$D$2:$D$101,B3226))</f>
        <v>0</v>
      </c>
      <c r="P3226">
        <f>IF(A3226="","",G3226*Rules!$B$13+H3226*Rules!$B$14+I3226*Rules!$B$15)</f>
        <v>0</v>
      </c>
      <c r="Q3226">
        <f>IF(A3226="","",IF(G3226&gt;=100,Rules!$B$18,IF(G3226&gt;=50,Rules!$B$17,IF(G3226&gt;=30,Rules!$B$16,0)))+IF(AND(F3226=1,D3226&lt;&gt;"BWL",G3226=0),Rules!$B$27,0))</f>
        <v>0</v>
      </c>
      <c r="R3226">
        <f>IF(A3226="","",J3226*Rules!$B$19+O3226*Rules!$B$22)</f>
        <v>0</v>
      </c>
      <c r="S3226">
        <f>IF(A3226="","",IF(J3226&gt;=4,Rules!$B$21,IF(J3226&gt;=3,Rules!$B$20,0)))</f>
        <v>0</v>
      </c>
      <c r="T3226">
        <f>IF(A3226="","",K3226*Rules!$B$23+L3226*Rules!$B$24+M3226*Rules!$B$25+N3226*Rules!$B$26)</f>
        <v>0</v>
      </c>
      <c r="U3226">
        <f t="shared" si="50"/>
        <v>0</v>
      </c>
    </row>
    <row r="3227" spans="1:21" x14ac:dyDescent="0.2">
      <c r="A3227" t="str">
        <f>MatchSquad!A3227</f>
        <v>M065</v>
      </c>
      <c r="B3227" t="str">
        <f>MatchSquad!B3227</f>
        <v>P126</v>
      </c>
      <c r="C3227" t="str">
        <f>MatchSquad!C3227</f>
        <v>Rohit Sharma</v>
      </c>
      <c r="D3227" t="str">
        <f>MatchSquad!D3227</f>
        <v>BAT</v>
      </c>
      <c r="E3227" t="str">
        <f>MatchSquad!E3227</f>
        <v>MI</v>
      </c>
      <c r="F3227">
        <f>MatchSquad!G3227</f>
        <v>0</v>
      </c>
      <c r="G3227">
        <f>IF(A3227="","",SUMIFS(BallByBall!$I$2:$I$501,BallByBall!$B$2:$B$501,A3227,BallByBall!$F$2:$F$501,B3227))</f>
        <v>0</v>
      </c>
      <c r="H3227">
        <f>IF(A3227="","",COUNTIFS(BallByBall!$B$2:$B$501,A3227,BallByBall!$F$2:$F$501,B3227,BallByBall!$Q$2:$Q$501,1))</f>
        <v>0</v>
      </c>
      <c r="I3227">
        <f>IF(A3227="","",COUNTIFS(BallByBall!$B$2:$B$501,A3227,BallByBall!$F$2:$F$501,B3227,BallByBall!$R$2:$R$501,1))</f>
        <v>0</v>
      </c>
      <c r="J3227">
        <f>IF(A3227="","",SUMIFS(BallByBall!$T$2:$T$501,BallByBall!$B$2:$B$501,A3227,BallByBall!$H$2:$H$501,B3227))</f>
        <v>0</v>
      </c>
      <c r="K3227">
        <f>IF(A3227="","",SUMIFS(BallByBall!$U$2:$U$501,BallByBall!$B$2:$B$501,A3227,BallByBall!$P$2:$P$501,B3227))</f>
        <v>0</v>
      </c>
      <c r="L3227">
        <f>IF(A3227="","",SUMIFS(BallByBall!$V$2:$V$501,BallByBall!$B$2:$B$501,A3227,BallByBall!$P$2:$P$501,B3227))</f>
        <v>0</v>
      </c>
      <c r="M3227">
        <f>IF(A3227="","",SUMIFS(BallByBall!$W$2:$W$501,BallByBall!$B$2:$B$501,A3227,BallByBall!$P$2:$P$501,B3227))</f>
        <v>0</v>
      </c>
      <c r="N3227">
        <f>IF(A3227="","",SUMIFS(BallByBall!$X$2:$X$501,BallByBall!$B$2:$B$501,A3227,BallByBall!$P$2:$P$501,B3227))</f>
        <v>0</v>
      </c>
      <c r="O3227">
        <f>IF(A3227="","",SUMIFS(OverSummary!$G$2:$G$101,OverSummary!$A$2:$A$101,A3227,OverSummary!$D$2:$D$101,B3227))</f>
        <v>0</v>
      </c>
      <c r="P3227">
        <f>IF(A3227="","",G3227*Rules!$B$13+H3227*Rules!$B$14+I3227*Rules!$B$15)</f>
        <v>0</v>
      </c>
      <c r="Q3227">
        <f>IF(A3227="","",IF(G3227&gt;=100,Rules!$B$18,IF(G3227&gt;=50,Rules!$B$17,IF(G3227&gt;=30,Rules!$B$16,0)))+IF(AND(F3227=1,D3227&lt;&gt;"BWL",G3227=0),Rules!$B$27,0))</f>
        <v>0</v>
      </c>
      <c r="R3227">
        <f>IF(A3227="","",J3227*Rules!$B$19+O3227*Rules!$B$22)</f>
        <v>0</v>
      </c>
      <c r="S3227">
        <f>IF(A3227="","",IF(J3227&gt;=4,Rules!$B$21,IF(J3227&gt;=3,Rules!$B$20,0)))</f>
        <v>0</v>
      </c>
      <c r="T3227">
        <f>IF(A3227="","",K3227*Rules!$B$23+L3227*Rules!$B$24+M3227*Rules!$B$25+N3227*Rules!$B$26)</f>
        <v>0</v>
      </c>
      <c r="U3227">
        <f t="shared" si="50"/>
        <v>0</v>
      </c>
    </row>
    <row r="3228" spans="1:21" x14ac:dyDescent="0.2">
      <c r="A3228" t="str">
        <f>MatchSquad!A3228</f>
        <v>M065</v>
      </c>
      <c r="B3228" t="str">
        <f>MatchSquad!B3228</f>
        <v>P127</v>
      </c>
      <c r="C3228" t="str">
        <f>MatchSquad!C3228</f>
        <v>Surya Kumar Yadav</v>
      </c>
      <c r="D3228" t="str">
        <f>MatchSquad!D3228</f>
        <v>BAT</v>
      </c>
      <c r="E3228" t="str">
        <f>MatchSquad!E3228</f>
        <v>MI</v>
      </c>
      <c r="F3228">
        <f>MatchSquad!G3228</f>
        <v>0</v>
      </c>
      <c r="G3228">
        <f>IF(A3228="","",SUMIFS(BallByBall!$I$2:$I$501,BallByBall!$B$2:$B$501,A3228,BallByBall!$F$2:$F$501,B3228))</f>
        <v>0</v>
      </c>
      <c r="H3228">
        <f>IF(A3228="","",COUNTIFS(BallByBall!$B$2:$B$501,A3228,BallByBall!$F$2:$F$501,B3228,BallByBall!$Q$2:$Q$501,1))</f>
        <v>0</v>
      </c>
      <c r="I3228">
        <f>IF(A3228="","",COUNTIFS(BallByBall!$B$2:$B$501,A3228,BallByBall!$F$2:$F$501,B3228,BallByBall!$R$2:$R$501,1))</f>
        <v>0</v>
      </c>
      <c r="J3228">
        <f>IF(A3228="","",SUMIFS(BallByBall!$T$2:$T$501,BallByBall!$B$2:$B$501,A3228,BallByBall!$H$2:$H$501,B3228))</f>
        <v>0</v>
      </c>
      <c r="K3228">
        <f>IF(A3228="","",SUMIFS(BallByBall!$U$2:$U$501,BallByBall!$B$2:$B$501,A3228,BallByBall!$P$2:$P$501,B3228))</f>
        <v>0</v>
      </c>
      <c r="L3228">
        <f>IF(A3228="","",SUMIFS(BallByBall!$V$2:$V$501,BallByBall!$B$2:$B$501,A3228,BallByBall!$P$2:$P$501,B3228))</f>
        <v>0</v>
      </c>
      <c r="M3228">
        <f>IF(A3228="","",SUMIFS(BallByBall!$W$2:$W$501,BallByBall!$B$2:$B$501,A3228,BallByBall!$P$2:$P$501,B3228))</f>
        <v>0</v>
      </c>
      <c r="N3228">
        <f>IF(A3228="","",SUMIFS(BallByBall!$X$2:$X$501,BallByBall!$B$2:$B$501,A3228,BallByBall!$P$2:$P$501,B3228))</f>
        <v>0</v>
      </c>
      <c r="O3228">
        <f>IF(A3228="","",SUMIFS(OverSummary!$G$2:$G$101,OverSummary!$A$2:$A$101,A3228,OverSummary!$D$2:$D$101,B3228))</f>
        <v>0</v>
      </c>
      <c r="P3228">
        <f>IF(A3228="","",G3228*Rules!$B$13+H3228*Rules!$B$14+I3228*Rules!$B$15)</f>
        <v>0</v>
      </c>
      <c r="Q3228">
        <f>IF(A3228="","",IF(G3228&gt;=100,Rules!$B$18,IF(G3228&gt;=50,Rules!$B$17,IF(G3228&gt;=30,Rules!$B$16,0)))+IF(AND(F3228=1,D3228&lt;&gt;"BWL",G3228=0),Rules!$B$27,0))</f>
        <v>0</v>
      </c>
      <c r="R3228">
        <f>IF(A3228="","",J3228*Rules!$B$19+O3228*Rules!$B$22)</f>
        <v>0</v>
      </c>
      <c r="S3228">
        <f>IF(A3228="","",IF(J3228&gt;=4,Rules!$B$21,IF(J3228&gt;=3,Rules!$B$20,0)))</f>
        <v>0</v>
      </c>
      <c r="T3228">
        <f>IF(A3228="","",K3228*Rules!$B$23+L3228*Rules!$B$24+M3228*Rules!$B$25+N3228*Rules!$B$26)</f>
        <v>0</v>
      </c>
      <c r="U3228">
        <f t="shared" si="50"/>
        <v>0</v>
      </c>
    </row>
    <row r="3229" spans="1:21" x14ac:dyDescent="0.2">
      <c r="A3229" t="str">
        <f>MatchSquad!A3229</f>
        <v>M065</v>
      </c>
      <c r="B3229" t="str">
        <f>MatchSquad!B3229</f>
        <v>P128</v>
      </c>
      <c r="C3229" t="str">
        <f>MatchSquad!C3229</f>
        <v>Robin Minz</v>
      </c>
      <c r="D3229" t="str">
        <f>MatchSquad!D3229</f>
        <v>WK</v>
      </c>
      <c r="E3229" t="str">
        <f>MatchSquad!E3229</f>
        <v>MI</v>
      </c>
      <c r="F3229">
        <f>MatchSquad!G3229</f>
        <v>0</v>
      </c>
      <c r="G3229">
        <f>IF(A3229="","",SUMIFS(BallByBall!$I$2:$I$501,BallByBall!$B$2:$B$501,A3229,BallByBall!$F$2:$F$501,B3229))</f>
        <v>0</v>
      </c>
      <c r="H3229">
        <f>IF(A3229="","",COUNTIFS(BallByBall!$B$2:$B$501,A3229,BallByBall!$F$2:$F$501,B3229,BallByBall!$Q$2:$Q$501,1))</f>
        <v>0</v>
      </c>
      <c r="I3229">
        <f>IF(A3229="","",COUNTIFS(BallByBall!$B$2:$B$501,A3229,BallByBall!$F$2:$F$501,B3229,BallByBall!$R$2:$R$501,1))</f>
        <v>0</v>
      </c>
      <c r="J3229">
        <f>IF(A3229="","",SUMIFS(BallByBall!$T$2:$T$501,BallByBall!$B$2:$B$501,A3229,BallByBall!$H$2:$H$501,B3229))</f>
        <v>0</v>
      </c>
      <c r="K3229">
        <f>IF(A3229="","",SUMIFS(BallByBall!$U$2:$U$501,BallByBall!$B$2:$B$501,A3229,BallByBall!$P$2:$P$501,B3229))</f>
        <v>0</v>
      </c>
      <c r="L3229">
        <f>IF(A3229="","",SUMIFS(BallByBall!$V$2:$V$501,BallByBall!$B$2:$B$501,A3229,BallByBall!$P$2:$P$501,B3229))</f>
        <v>0</v>
      </c>
      <c r="M3229">
        <f>IF(A3229="","",SUMIFS(BallByBall!$W$2:$W$501,BallByBall!$B$2:$B$501,A3229,BallByBall!$P$2:$P$501,B3229))</f>
        <v>0</v>
      </c>
      <c r="N3229">
        <f>IF(A3229="","",SUMIFS(BallByBall!$X$2:$X$501,BallByBall!$B$2:$B$501,A3229,BallByBall!$P$2:$P$501,B3229))</f>
        <v>0</v>
      </c>
      <c r="O3229">
        <f>IF(A3229="","",SUMIFS(OverSummary!$G$2:$G$101,OverSummary!$A$2:$A$101,A3229,OverSummary!$D$2:$D$101,B3229))</f>
        <v>0</v>
      </c>
      <c r="P3229">
        <f>IF(A3229="","",G3229*Rules!$B$13+H3229*Rules!$B$14+I3229*Rules!$B$15)</f>
        <v>0</v>
      </c>
      <c r="Q3229">
        <f>IF(A3229="","",IF(G3229&gt;=100,Rules!$B$18,IF(G3229&gt;=50,Rules!$B$17,IF(G3229&gt;=30,Rules!$B$16,0)))+IF(AND(F3229=1,D3229&lt;&gt;"BWL",G3229=0),Rules!$B$27,0))</f>
        <v>0</v>
      </c>
      <c r="R3229">
        <f>IF(A3229="","",J3229*Rules!$B$19+O3229*Rules!$B$22)</f>
        <v>0</v>
      </c>
      <c r="S3229">
        <f>IF(A3229="","",IF(J3229&gt;=4,Rules!$B$21,IF(J3229&gt;=3,Rules!$B$20,0)))</f>
        <v>0</v>
      </c>
      <c r="T3229">
        <f>IF(A3229="","",K3229*Rules!$B$23+L3229*Rules!$B$24+M3229*Rules!$B$25+N3229*Rules!$B$26)</f>
        <v>0</v>
      </c>
      <c r="U3229">
        <f t="shared" si="50"/>
        <v>0</v>
      </c>
    </row>
    <row r="3230" spans="1:21" x14ac:dyDescent="0.2">
      <c r="A3230" t="str">
        <f>MatchSquad!A3230</f>
        <v>M065</v>
      </c>
      <c r="B3230" t="str">
        <f>MatchSquad!B3230</f>
        <v>P129</v>
      </c>
      <c r="C3230" t="str">
        <f>MatchSquad!C3230</f>
        <v>Sherfane Rutherford</v>
      </c>
      <c r="D3230" t="str">
        <f>MatchSquad!D3230</f>
        <v>BAT</v>
      </c>
      <c r="E3230" t="str">
        <f>MatchSquad!E3230</f>
        <v>MI</v>
      </c>
      <c r="F3230">
        <f>MatchSquad!G3230</f>
        <v>0</v>
      </c>
      <c r="G3230">
        <f>IF(A3230="","",SUMIFS(BallByBall!$I$2:$I$501,BallByBall!$B$2:$B$501,A3230,BallByBall!$F$2:$F$501,B3230))</f>
        <v>0</v>
      </c>
      <c r="H3230">
        <f>IF(A3230="","",COUNTIFS(BallByBall!$B$2:$B$501,A3230,BallByBall!$F$2:$F$501,B3230,BallByBall!$Q$2:$Q$501,1))</f>
        <v>0</v>
      </c>
      <c r="I3230">
        <f>IF(A3230="","",COUNTIFS(BallByBall!$B$2:$B$501,A3230,BallByBall!$F$2:$F$501,B3230,BallByBall!$R$2:$R$501,1))</f>
        <v>0</v>
      </c>
      <c r="J3230">
        <f>IF(A3230="","",SUMIFS(BallByBall!$T$2:$T$501,BallByBall!$B$2:$B$501,A3230,BallByBall!$H$2:$H$501,B3230))</f>
        <v>0</v>
      </c>
      <c r="K3230">
        <f>IF(A3230="","",SUMIFS(BallByBall!$U$2:$U$501,BallByBall!$B$2:$B$501,A3230,BallByBall!$P$2:$P$501,B3230))</f>
        <v>0</v>
      </c>
      <c r="L3230">
        <f>IF(A3230="","",SUMIFS(BallByBall!$V$2:$V$501,BallByBall!$B$2:$B$501,A3230,BallByBall!$P$2:$P$501,B3230))</f>
        <v>0</v>
      </c>
      <c r="M3230">
        <f>IF(A3230="","",SUMIFS(BallByBall!$W$2:$W$501,BallByBall!$B$2:$B$501,A3230,BallByBall!$P$2:$P$501,B3230))</f>
        <v>0</v>
      </c>
      <c r="N3230">
        <f>IF(A3230="","",SUMIFS(BallByBall!$X$2:$X$501,BallByBall!$B$2:$B$501,A3230,BallByBall!$P$2:$P$501,B3230))</f>
        <v>0</v>
      </c>
      <c r="O3230">
        <f>IF(A3230="","",SUMIFS(OverSummary!$G$2:$G$101,OverSummary!$A$2:$A$101,A3230,OverSummary!$D$2:$D$101,B3230))</f>
        <v>0</v>
      </c>
      <c r="P3230">
        <f>IF(A3230="","",G3230*Rules!$B$13+H3230*Rules!$B$14+I3230*Rules!$B$15)</f>
        <v>0</v>
      </c>
      <c r="Q3230">
        <f>IF(A3230="","",IF(G3230&gt;=100,Rules!$B$18,IF(G3230&gt;=50,Rules!$B$17,IF(G3230&gt;=30,Rules!$B$16,0)))+IF(AND(F3230=1,D3230&lt;&gt;"BWL",G3230=0),Rules!$B$27,0))</f>
        <v>0</v>
      </c>
      <c r="R3230">
        <f>IF(A3230="","",J3230*Rules!$B$19+O3230*Rules!$B$22)</f>
        <v>0</v>
      </c>
      <c r="S3230">
        <f>IF(A3230="","",IF(J3230&gt;=4,Rules!$B$21,IF(J3230&gt;=3,Rules!$B$20,0)))</f>
        <v>0</v>
      </c>
      <c r="T3230">
        <f>IF(A3230="","",K3230*Rules!$B$23+L3230*Rules!$B$24+M3230*Rules!$B$25+N3230*Rules!$B$26)</f>
        <v>0</v>
      </c>
      <c r="U3230">
        <f t="shared" si="50"/>
        <v>0</v>
      </c>
    </row>
    <row r="3231" spans="1:21" x14ac:dyDescent="0.2">
      <c r="A3231" t="str">
        <f>MatchSquad!A3231</f>
        <v>M065</v>
      </c>
      <c r="B3231" t="str">
        <f>MatchSquad!B3231</f>
        <v>P130</v>
      </c>
      <c r="C3231" t="str">
        <f>MatchSquad!C3231</f>
        <v>Ryan Rickelton</v>
      </c>
      <c r="D3231" t="str">
        <f>MatchSquad!D3231</f>
        <v>WK</v>
      </c>
      <c r="E3231" t="str">
        <f>MatchSquad!E3231</f>
        <v>MI</v>
      </c>
      <c r="F3231">
        <f>MatchSquad!G3231</f>
        <v>0</v>
      </c>
      <c r="G3231">
        <f>IF(A3231="","",SUMIFS(BallByBall!$I$2:$I$501,BallByBall!$B$2:$B$501,A3231,BallByBall!$F$2:$F$501,B3231))</f>
        <v>0</v>
      </c>
      <c r="H3231">
        <f>IF(A3231="","",COUNTIFS(BallByBall!$B$2:$B$501,A3231,BallByBall!$F$2:$F$501,B3231,BallByBall!$Q$2:$Q$501,1))</f>
        <v>0</v>
      </c>
      <c r="I3231">
        <f>IF(A3231="","",COUNTIFS(BallByBall!$B$2:$B$501,A3231,BallByBall!$F$2:$F$501,B3231,BallByBall!$R$2:$R$501,1))</f>
        <v>0</v>
      </c>
      <c r="J3231">
        <f>IF(A3231="","",SUMIFS(BallByBall!$T$2:$T$501,BallByBall!$B$2:$B$501,A3231,BallByBall!$H$2:$H$501,B3231))</f>
        <v>0</v>
      </c>
      <c r="K3231">
        <f>IF(A3231="","",SUMIFS(BallByBall!$U$2:$U$501,BallByBall!$B$2:$B$501,A3231,BallByBall!$P$2:$P$501,B3231))</f>
        <v>0</v>
      </c>
      <c r="L3231">
        <f>IF(A3231="","",SUMIFS(BallByBall!$V$2:$V$501,BallByBall!$B$2:$B$501,A3231,BallByBall!$P$2:$P$501,B3231))</f>
        <v>0</v>
      </c>
      <c r="M3231">
        <f>IF(A3231="","",SUMIFS(BallByBall!$W$2:$W$501,BallByBall!$B$2:$B$501,A3231,BallByBall!$P$2:$P$501,B3231))</f>
        <v>0</v>
      </c>
      <c r="N3231">
        <f>IF(A3231="","",SUMIFS(BallByBall!$X$2:$X$501,BallByBall!$B$2:$B$501,A3231,BallByBall!$P$2:$P$501,B3231))</f>
        <v>0</v>
      </c>
      <c r="O3231">
        <f>IF(A3231="","",SUMIFS(OverSummary!$G$2:$G$101,OverSummary!$A$2:$A$101,A3231,OverSummary!$D$2:$D$101,B3231))</f>
        <v>0</v>
      </c>
      <c r="P3231">
        <f>IF(A3231="","",G3231*Rules!$B$13+H3231*Rules!$B$14+I3231*Rules!$B$15)</f>
        <v>0</v>
      </c>
      <c r="Q3231">
        <f>IF(A3231="","",IF(G3231&gt;=100,Rules!$B$18,IF(G3231&gt;=50,Rules!$B$17,IF(G3231&gt;=30,Rules!$B$16,0)))+IF(AND(F3231=1,D3231&lt;&gt;"BWL",G3231=0),Rules!$B$27,0))</f>
        <v>0</v>
      </c>
      <c r="R3231">
        <f>IF(A3231="","",J3231*Rules!$B$19+O3231*Rules!$B$22)</f>
        <v>0</v>
      </c>
      <c r="S3231">
        <f>IF(A3231="","",IF(J3231&gt;=4,Rules!$B$21,IF(J3231&gt;=3,Rules!$B$20,0)))</f>
        <v>0</v>
      </c>
      <c r="T3231">
        <f>IF(A3231="","",K3231*Rules!$B$23+L3231*Rules!$B$24+M3231*Rules!$B$25+N3231*Rules!$B$26)</f>
        <v>0</v>
      </c>
      <c r="U3231">
        <f t="shared" si="50"/>
        <v>0</v>
      </c>
    </row>
    <row r="3232" spans="1:21" x14ac:dyDescent="0.2">
      <c r="A3232" t="str">
        <f>MatchSquad!A3232</f>
        <v>M065</v>
      </c>
      <c r="B3232" t="str">
        <f>MatchSquad!B3232</f>
        <v>P131</v>
      </c>
      <c r="C3232" t="str">
        <f>MatchSquad!C3232</f>
        <v>Quinton de Kock</v>
      </c>
      <c r="D3232" t="str">
        <f>MatchSquad!D3232</f>
        <v>WK</v>
      </c>
      <c r="E3232" t="str">
        <f>MatchSquad!E3232</f>
        <v>MI</v>
      </c>
      <c r="F3232">
        <f>MatchSquad!G3232</f>
        <v>0</v>
      </c>
      <c r="G3232">
        <f>IF(A3232="","",SUMIFS(BallByBall!$I$2:$I$501,BallByBall!$B$2:$B$501,A3232,BallByBall!$F$2:$F$501,B3232))</f>
        <v>0</v>
      </c>
      <c r="H3232">
        <f>IF(A3232="","",COUNTIFS(BallByBall!$B$2:$B$501,A3232,BallByBall!$F$2:$F$501,B3232,BallByBall!$Q$2:$Q$501,1))</f>
        <v>0</v>
      </c>
      <c r="I3232">
        <f>IF(A3232="","",COUNTIFS(BallByBall!$B$2:$B$501,A3232,BallByBall!$F$2:$F$501,B3232,BallByBall!$R$2:$R$501,1))</f>
        <v>0</v>
      </c>
      <c r="J3232">
        <f>IF(A3232="","",SUMIFS(BallByBall!$T$2:$T$501,BallByBall!$B$2:$B$501,A3232,BallByBall!$H$2:$H$501,B3232))</f>
        <v>0</v>
      </c>
      <c r="K3232">
        <f>IF(A3232="","",SUMIFS(BallByBall!$U$2:$U$501,BallByBall!$B$2:$B$501,A3232,BallByBall!$P$2:$P$501,B3232))</f>
        <v>0</v>
      </c>
      <c r="L3232">
        <f>IF(A3232="","",SUMIFS(BallByBall!$V$2:$V$501,BallByBall!$B$2:$B$501,A3232,BallByBall!$P$2:$P$501,B3232))</f>
        <v>0</v>
      </c>
      <c r="M3232">
        <f>IF(A3232="","",SUMIFS(BallByBall!$W$2:$W$501,BallByBall!$B$2:$B$501,A3232,BallByBall!$P$2:$P$501,B3232))</f>
        <v>0</v>
      </c>
      <c r="N3232">
        <f>IF(A3232="","",SUMIFS(BallByBall!$X$2:$X$501,BallByBall!$B$2:$B$501,A3232,BallByBall!$P$2:$P$501,B3232))</f>
        <v>0</v>
      </c>
      <c r="O3232">
        <f>IF(A3232="","",SUMIFS(OverSummary!$G$2:$G$101,OverSummary!$A$2:$A$101,A3232,OverSummary!$D$2:$D$101,B3232))</f>
        <v>0</v>
      </c>
      <c r="P3232">
        <f>IF(A3232="","",G3232*Rules!$B$13+H3232*Rules!$B$14+I3232*Rules!$B$15)</f>
        <v>0</v>
      </c>
      <c r="Q3232">
        <f>IF(A3232="","",IF(G3232&gt;=100,Rules!$B$18,IF(G3232&gt;=50,Rules!$B$17,IF(G3232&gt;=30,Rules!$B$16,0)))+IF(AND(F3232=1,D3232&lt;&gt;"BWL",G3232=0),Rules!$B$27,0))</f>
        <v>0</v>
      </c>
      <c r="R3232">
        <f>IF(A3232="","",J3232*Rules!$B$19+O3232*Rules!$B$22)</f>
        <v>0</v>
      </c>
      <c r="S3232">
        <f>IF(A3232="","",IF(J3232&gt;=4,Rules!$B$21,IF(J3232&gt;=3,Rules!$B$20,0)))</f>
        <v>0</v>
      </c>
      <c r="T3232">
        <f>IF(A3232="","",K3232*Rules!$B$23+L3232*Rules!$B$24+M3232*Rules!$B$25+N3232*Rules!$B$26)</f>
        <v>0</v>
      </c>
      <c r="U3232">
        <f t="shared" si="50"/>
        <v>0</v>
      </c>
    </row>
    <row r="3233" spans="1:21" x14ac:dyDescent="0.2">
      <c r="A3233" t="str">
        <f>MatchSquad!A3233</f>
        <v>M065</v>
      </c>
      <c r="B3233" t="str">
        <f>MatchSquad!B3233</f>
        <v>P132</v>
      </c>
      <c r="C3233" t="str">
        <f>MatchSquad!C3233</f>
        <v>Danish Malewar</v>
      </c>
      <c r="D3233" t="str">
        <f>MatchSquad!D3233</f>
        <v>BAT</v>
      </c>
      <c r="E3233" t="str">
        <f>MatchSquad!E3233</f>
        <v>MI</v>
      </c>
      <c r="F3233">
        <f>MatchSquad!G3233</f>
        <v>0</v>
      </c>
      <c r="G3233">
        <f>IF(A3233="","",SUMIFS(BallByBall!$I$2:$I$501,BallByBall!$B$2:$B$501,A3233,BallByBall!$F$2:$F$501,B3233))</f>
        <v>0</v>
      </c>
      <c r="H3233">
        <f>IF(A3233="","",COUNTIFS(BallByBall!$B$2:$B$501,A3233,BallByBall!$F$2:$F$501,B3233,BallByBall!$Q$2:$Q$501,1))</f>
        <v>0</v>
      </c>
      <c r="I3233">
        <f>IF(A3233="","",COUNTIFS(BallByBall!$B$2:$B$501,A3233,BallByBall!$F$2:$F$501,B3233,BallByBall!$R$2:$R$501,1))</f>
        <v>0</v>
      </c>
      <c r="J3233">
        <f>IF(A3233="","",SUMIFS(BallByBall!$T$2:$T$501,BallByBall!$B$2:$B$501,A3233,BallByBall!$H$2:$H$501,B3233))</f>
        <v>0</v>
      </c>
      <c r="K3233">
        <f>IF(A3233="","",SUMIFS(BallByBall!$U$2:$U$501,BallByBall!$B$2:$B$501,A3233,BallByBall!$P$2:$P$501,B3233))</f>
        <v>0</v>
      </c>
      <c r="L3233">
        <f>IF(A3233="","",SUMIFS(BallByBall!$V$2:$V$501,BallByBall!$B$2:$B$501,A3233,BallByBall!$P$2:$P$501,B3233))</f>
        <v>0</v>
      </c>
      <c r="M3233">
        <f>IF(A3233="","",SUMIFS(BallByBall!$W$2:$W$501,BallByBall!$B$2:$B$501,A3233,BallByBall!$P$2:$P$501,B3233))</f>
        <v>0</v>
      </c>
      <c r="N3233">
        <f>IF(A3233="","",SUMIFS(BallByBall!$X$2:$X$501,BallByBall!$B$2:$B$501,A3233,BallByBall!$P$2:$P$501,B3233))</f>
        <v>0</v>
      </c>
      <c r="O3233">
        <f>IF(A3233="","",SUMIFS(OverSummary!$G$2:$G$101,OverSummary!$A$2:$A$101,A3233,OverSummary!$D$2:$D$101,B3233))</f>
        <v>0</v>
      </c>
      <c r="P3233">
        <f>IF(A3233="","",G3233*Rules!$B$13+H3233*Rules!$B$14+I3233*Rules!$B$15)</f>
        <v>0</v>
      </c>
      <c r="Q3233">
        <f>IF(A3233="","",IF(G3233&gt;=100,Rules!$B$18,IF(G3233&gt;=50,Rules!$B$17,IF(G3233&gt;=30,Rules!$B$16,0)))+IF(AND(F3233=1,D3233&lt;&gt;"BWL",G3233=0),Rules!$B$27,0))</f>
        <v>0</v>
      </c>
      <c r="R3233">
        <f>IF(A3233="","",J3233*Rules!$B$19+O3233*Rules!$B$22)</f>
        <v>0</v>
      </c>
      <c r="S3233">
        <f>IF(A3233="","",IF(J3233&gt;=4,Rules!$B$21,IF(J3233&gt;=3,Rules!$B$20,0)))</f>
        <v>0</v>
      </c>
      <c r="T3233">
        <f>IF(A3233="","",K3233*Rules!$B$23+L3233*Rules!$B$24+M3233*Rules!$B$25+N3233*Rules!$B$26)</f>
        <v>0</v>
      </c>
      <c r="U3233">
        <f t="shared" si="50"/>
        <v>0</v>
      </c>
    </row>
    <row r="3234" spans="1:21" x14ac:dyDescent="0.2">
      <c r="A3234" t="str">
        <f>MatchSquad!A3234</f>
        <v>M065</v>
      </c>
      <c r="B3234" t="str">
        <f>MatchSquad!B3234</f>
        <v>P133</v>
      </c>
      <c r="C3234" t="str">
        <f>MatchSquad!C3234</f>
        <v>N. Tilak Varma</v>
      </c>
      <c r="D3234" t="str">
        <f>MatchSquad!D3234</f>
        <v>BAT</v>
      </c>
      <c r="E3234" t="str">
        <f>MatchSquad!E3234</f>
        <v>MI</v>
      </c>
      <c r="F3234">
        <f>MatchSquad!G3234</f>
        <v>0</v>
      </c>
      <c r="G3234">
        <f>IF(A3234="","",SUMIFS(BallByBall!$I$2:$I$501,BallByBall!$B$2:$B$501,A3234,BallByBall!$F$2:$F$501,B3234))</f>
        <v>0</v>
      </c>
      <c r="H3234">
        <f>IF(A3234="","",COUNTIFS(BallByBall!$B$2:$B$501,A3234,BallByBall!$F$2:$F$501,B3234,BallByBall!$Q$2:$Q$501,1))</f>
        <v>0</v>
      </c>
      <c r="I3234">
        <f>IF(A3234="","",COUNTIFS(BallByBall!$B$2:$B$501,A3234,BallByBall!$F$2:$F$501,B3234,BallByBall!$R$2:$R$501,1))</f>
        <v>0</v>
      </c>
      <c r="J3234">
        <f>IF(A3234="","",SUMIFS(BallByBall!$T$2:$T$501,BallByBall!$B$2:$B$501,A3234,BallByBall!$H$2:$H$501,B3234))</f>
        <v>0</v>
      </c>
      <c r="K3234">
        <f>IF(A3234="","",SUMIFS(BallByBall!$U$2:$U$501,BallByBall!$B$2:$B$501,A3234,BallByBall!$P$2:$P$501,B3234))</f>
        <v>0</v>
      </c>
      <c r="L3234">
        <f>IF(A3234="","",SUMIFS(BallByBall!$V$2:$V$501,BallByBall!$B$2:$B$501,A3234,BallByBall!$P$2:$P$501,B3234))</f>
        <v>0</v>
      </c>
      <c r="M3234">
        <f>IF(A3234="","",SUMIFS(BallByBall!$W$2:$W$501,BallByBall!$B$2:$B$501,A3234,BallByBall!$P$2:$P$501,B3234))</f>
        <v>0</v>
      </c>
      <c r="N3234">
        <f>IF(A3234="","",SUMIFS(BallByBall!$X$2:$X$501,BallByBall!$B$2:$B$501,A3234,BallByBall!$P$2:$P$501,B3234))</f>
        <v>0</v>
      </c>
      <c r="O3234">
        <f>IF(A3234="","",SUMIFS(OverSummary!$G$2:$G$101,OverSummary!$A$2:$A$101,A3234,OverSummary!$D$2:$D$101,B3234))</f>
        <v>0</v>
      </c>
      <c r="P3234">
        <f>IF(A3234="","",G3234*Rules!$B$13+H3234*Rules!$B$14+I3234*Rules!$B$15)</f>
        <v>0</v>
      </c>
      <c r="Q3234">
        <f>IF(A3234="","",IF(G3234&gt;=100,Rules!$B$18,IF(G3234&gt;=50,Rules!$B$17,IF(G3234&gt;=30,Rules!$B$16,0)))+IF(AND(F3234=1,D3234&lt;&gt;"BWL",G3234=0),Rules!$B$27,0))</f>
        <v>0</v>
      </c>
      <c r="R3234">
        <f>IF(A3234="","",J3234*Rules!$B$19+O3234*Rules!$B$22)</f>
        <v>0</v>
      </c>
      <c r="S3234">
        <f>IF(A3234="","",IF(J3234&gt;=4,Rules!$B$21,IF(J3234&gt;=3,Rules!$B$20,0)))</f>
        <v>0</v>
      </c>
      <c r="T3234">
        <f>IF(A3234="","",K3234*Rules!$B$23+L3234*Rules!$B$24+M3234*Rules!$B$25+N3234*Rules!$B$26)</f>
        <v>0</v>
      </c>
      <c r="U3234">
        <f t="shared" si="50"/>
        <v>0</v>
      </c>
    </row>
    <row r="3235" spans="1:21" x14ac:dyDescent="0.2">
      <c r="A3235" t="str">
        <f>MatchSquad!A3235</f>
        <v>M065</v>
      </c>
      <c r="B3235" t="str">
        <f>MatchSquad!B3235</f>
        <v>P134</v>
      </c>
      <c r="C3235" t="str">
        <f>MatchSquad!C3235</f>
        <v>Hardik Pandya</v>
      </c>
      <c r="D3235" t="str">
        <f>MatchSquad!D3235</f>
        <v>AR</v>
      </c>
      <c r="E3235" t="str">
        <f>MatchSquad!E3235</f>
        <v>MI</v>
      </c>
      <c r="F3235">
        <f>MatchSquad!G3235</f>
        <v>0</v>
      </c>
      <c r="G3235">
        <f>IF(A3235="","",SUMIFS(BallByBall!$I$2:$I$501,BallByBall!$B$2:$B$501,A3235,BallByBall!$F$2:$F$501,B3235))</f>
        <v>0</v>
      </c>
      <c r="H3235">
        <f>IF(A3235="","",COUNTIFS(BallByBall!$B$2:$B$501,A3235,BallByBall!$F$2:$F$501,B3235,BallByBall!$Q$2:$Q$501,1))</f>
        <v>0</v>
      </c>
      <c r="I3235">
        <f>IF(A3235="","",COUNTIFS(BallByBall!$B$2:$B$501,A3235,BallByBall!$F$2:$F$501,B3235,BallByBall!$R$2:$R$501,1))</f>
        <v>0</v>
      </c>
      <c r="J3235">
        <f>IF(A3235="","",SUMIFS(BallByBall!$T$2:$T$501,BallByBall!$B$2:$B$501,A3235,BallByBall!$H$2:$H$501,B3235))</f>
        <v>0</v>
      </c>
      <c r="K3235">
        <f>IF(A3235="","",SUMIFS(BallByBall!$U$2:$U$501,BallByBall!$B$2:$B$501,A3235,BallByBall!$P$2:$P$501,B3235))</f>
        <v>0</v>
      </c>
      <c r="L3235">
        <f>IF(A3235="","",SUMIFS(BallByBall!$V$2:$V$501,BallByBall!$B$2:$B$501,A3235,BallByBall!$P$2:$P$501,B3235))</f>
        <v>0</v>
      </c>
      <c r="M3235">
        <f>IF(A3235="","",SUMIFS(BallByBall!$W$2:$W$501,BallByBall!$B$2:$B$501,A3235,BallByBall!$P$2:$P$501,B3235))</f>
        <v>0</v>
      </c>
      <c r="N3235">
        <f>IF(A3235="","",SUMIFS(BallByBall!$X$2:$X$501,BallByBall!$B$2:$B$501,A3235,BallByBall!$P$2:$P$501,B3235))</f>
        <v>0</v>
      </c>
      <c r="O3235">
        <f>IF(A3235="","",SUMIFS(OverSummary!$G$2:$G$101,OverSummary!$A$2:$A$101,A3235,OverSummary!$D$2:$D$101,B3235))</f>
        <v>0</v>
      </c>
      <c r="P3235">
        <f>IF(A3235="","",G3235*Rules!$B$13+H3235*Rules!$B$14+I3235*Rules!$B$15)</f>
        <v>0</v>
      </c>
      <c r="Q3235">
        <f>IF(A3235="","",IF(G3235&gt;=100,Rules!$B$18,IF(G3235&gt;=50,Rules!$B$17,IF(G3235&gt;=30,Rules!$B$16,0)))+IF(AND(F3235=1,D3235&lt;&gt;"BWL",G3235=0),Rules!$B$27,0))</f>
        <v>0</v>
      </c>
      <c r="R3235">
        <f>IF(A3235="","",J3235*Rules!$B$19+O3235*Rules!$B$22)</f>
        <v>0</v>
      </c>
      <c r="S3235">
        <f>IF(A3235="","",IF(J3235&gt;=4,Rules!$B$21,IF(J3235&gt;=3,Rules!$B$20,0)))</f>
        <v>0</v>
      </c>
      <c r="T3235">
        <f>IF(A3235="","",K3235*Rules!$B$23+L3235*Rules!$B$24+M3235*Rules!$B$25+N3235*Rules!$B$26)</f>
        <v>0</v>
      </c>
      <c r="U3235">
        <f t="shared" si="50"/>
        <v>0</v>
      </c>
    </row>
    <row r="3236" spans="1:21" x14ac:dyDescent="0.2">
      <c r="A3236" t="str">
        <f>MatchSquad!A3236</f>
        <v>M065</v>
      </c>
      <c r="B3236" t="str">
        <f>MatchSquad!B3236</f>
        <v>P135</v>
      </c>
      <c r="C3236" t="str">
        <f>MatchSquad!C3236</f>
        <v>Naman Dhir</v>
      </c>
      <c r="D3236" t="str">
        <f>MatchSquad!D3236</f>
        <v>AR</v>
      </c>
      <c r="E3236" t="str">
        <f>MatchSquad!E3236</f>
        <v>MI</v>
      </c>
      <c r="F3236">
        <f>MatchSquad!G3236</f>
        <v>0</v>
      </c>
      <c r="G3236">
        <f>IF(A3236="","",SUMIFS(BallByBall!$I$2:$I$501,BallByBall!$B$2:$B$501,A3236,BallByBall!$F$2:$F$501,B3236))</f>
        <v>0</v>
      </c>
      <c r="H3236">
        <f>IF(A3236="","",COUNTIFS(BallByBall!$B$2:$B$501,A3236,BallByBall!$F$2:$F$501,B3236,BallByBall!$Q$2:$Q$501,1))</f>
        <v>0</v>
      </c>
      <c r="I3236">
        <f>IF(A3236="","",COUNTIFS(BallByBall!$B$2:$B$501,A3236,BallByBall!$F$2:$F$501,B3236,BallByBall!$R$2:$R$501,1))</f>
        <v>0</v>
      </c>
      <c r="J3236">
        <f>IF(A3236="","",SUMIFS(BallByBall!$T$2:$T$501,BallByBall!$B$2:$B$501,A3236,BallByBall!$H$2:$H$501,B3236))</f>
        <v>0</v>
      </c>
      <c r="K3236">
        <f>IF(A3236="","",SUMIFS(BallByBall!$U$2:$U$501,BallByBall!$B$2:$B$501,A3236,BallByBall!$P$2:$P$501,B3236))</f>
        <v>0</v>
      </c>
      <c r="L3236">
        <f>IF(A3236="","",SUMIFS(BallByBall!$V$2:$V$501,BallByBall!$B$2:$B$501,A3236,BallByBall!$P$2:$P$501,B3236))</f>
        <v>0</v>
      </c>
      <c r="M3236">
        <f>IF(A3236="","",SUMIFS(BallByBall!$W$2:$W$501,BallByBall!$B$2:$B$501,A3236,BallByBall!$P$2:$P$501,B3236))</f>
        <v>0</v>
      </c>
      <c r="N3236">
        <f>IF(A3236="","",SUMIFS(BallByBall!$X$2:$X$501,BallByBall!$B$2:$B$501,A3236,BallByBall!$P$2:$P$501,B3236))</f>
        <v>0</v>
      </c>
      <c r="O3236">
        <f>IF(A3236="","",SUMIFS(OverSummary!$G$2:$G$101,OverSummary!$A$2:$A$101,A3236,OverSummary!$D$2:$D$101,B3236))</f>
        <v>0</v>
      </c>
      <c r="P3236">
        <f>IF(A3236="","",G3236*Rules!$B$13+H3236*Rules!$B$14+I3236*Rules!$B$15)</f>
        <v>0</v>
      </c>
      <c r="Q3236">
        <f>IF(A3236="","",IF(G3236&gt;=100,Rules!$B$18,IF(G3236&gt;=50,Rules!$B$17,IF(G3236&gt;=30,Rules!$B$16,0)))+IF(AND(F3236=1,D3236&lt;&gt;"BWL",G3236=0),Rules!$B$27,0))</f>
        <v>0</v>
      </c>
      <c r="R3236">
        <f>IF(A3236="","",J3236*Rules!$B$19+O3236*Rules!$B$22)</f>
        <v>0</v>
      </c>
      <c r="S3236">
        <f>IF(A3236="","",IF(J3236&gt;=4,Rules!$B$21,IF(J3236&gt;=3,Rules!$B$20,0)))</f>
        <v>0</v>
      </c>
      <c r="T3236">
        <f>IF(A3236="","",K3236*Rules!$B$23+L3236*Rules!$B$24+M3236*Rules!$B$25+N3236*Rules!$B$26)</f>
        <v>0</v>
      </c>
      <c r="U3236">
        <f t="shared" si="50"/>
        <v>0</v>
      </c>
    </row>
    <row r="3237" spans="1:21" x14ac:dyDescent="0.2">
      <c r="A3237" t="str">
        <f>MatchSquad!A3237</f>
        <v>M065</v>
      </c>
      <c r="B3237" t="str">
        <f>MatchSquad!B3237</f>
        <v>P136</v>
      </c>
      <c r="C3237" t="str">
        <f>MatchSquad!C3237</f>
        <v>Mitchell Santner</v>
      </c>
      <c r="D3237" t="str">
        <f>MatchSquad!D3237</f>
        <v>AR</v>
      </c>
      <c r="E3237" t="str">
        <f>MatchSquad!E3237</f>
        <v>MI</v>
      </c>
      <c r="F3237">
        <f>MatchSquad!G3237</f>
        <v>0</v>
      </c>
      <c r="G3237">
        <f>IF(A3237="","",SUMIFS(BallByBall!$I$2:$I$501,BallByBall!$B$2:$B$501,A3237,BallByBall!$F$2:$F$501,B3237))</f>
        <v>0</v>
      </c>
      <c r="H3237">
        <f>IF(A3237="","",COUNTIFS(BallByBall!$B$2:$B$501,A3237,BallByBall!$F$2:$F$501,B3237,BallByBall!$Q$2:$Q$501,1))</f>
        <v>0</v>
      </c>
      <c r="I3237">
        <f>IF(A3237="","",COUNTIFS(BallByBall!$B$2:$B$501,A3237,BallByBall!$F$2:$F$501,B3237,BallByBall!$R$2:$R$501,1))</f>
        <v>0</v>
      </c>
      <c r="J3237">
        <f>IF(A3237="","",SUMIFS(BallByBall!$T$2:$T$501,BallByBall!$B$2:$B$501,A3237,BallByBall!$H$2:$H$501,B3237))</f>
        <v>0</v>
      </c>
      <c r="K3237">
        <f>IF(A3237="","",SUMIFS(BallByBall!$U$2:$U$501,BallByBall!$B$2:$B$501,A3237,BallByBall!$P$2:$P$501,B3237))</f>
        <v>0</v>
      </c>
      <c r="L3237">
        <f>IF(A3237="","",SUMIFS(BallByBall!$V$2:$V$501,BallByBall!$B$2:$B$501,A3237,BallByBall!$P$2:$P$501,B3237))</f>
        <v>0</v>
      </c>
      <c r="M3237">
        <f>IF(A3237="","",SUMIFS(BallByBall!$W$2:$W$501,BallByBall!$B$2:$B$501,A3237,BallByBall!$P$2:$P$501,B3237))</f>
        <v>0</v>
      </c>
      <c r="N3237">
        <f>IF(A3237="","",SUMIFS(BallByBall!$X$2:$X$501,BallByBall!$B$2:$B$501,A3237,BallByBall!$P$2:$P$501,B3237))</f>
        <v>0</v>
      </c>
      <c r="O3237">
        <f>IF(A3237="","",SUMIFS(OverSummary!$G$2:$G$101,OverSummary!$A$2:$A$101,A3237,OverSummary!$D$2:$D$101,B3237))</f>
        <v>0</v>
      </c>
      <c r="P3237">
        <f>IF(A3237="","",G3237*Rules!$B$13+H3237*Rules!$B$14+I3237*Rules!$B$15)</f>
        <v>0</v>
      </c>
      <c r="Q3237">
        <f>IF(A3237="","",IF(G3237&gt;=100,Rules!$B$18,IF(G3237&gt;=50,Rules!$B$17,IF(G3237&gt;=30,Rules!$B$16,0)))+IF(AND(F3237=1,D3237&lt;&gt;"BWL",G3237=0),Rules!$B$27,0))</f>
        <v>0</v>
      </c>
      <c r="R3237">
        <f>IF(A3237="","",J3237*Rules!$B$19+O3237*Rules!$B$22)</f>
        <v>0</v>
      </c>
      <c r="S3237">
        <f>IF(A3237="","",IF(J3237&gt;=4,Rules!$B$21,IF(J3237&gt;=3,Rules!$B$20,0)))</f>
        <v>0</v>
      </c>
      <c r="T3237">
        <f>IF(A3237="","",K3237*Rules!$B$23+L3237*Rules!$B$24+M3237*Rules!$B$25+N3237*Rules!$B$26)</f>
        <v>0</v>
      </c>
      <c r="U3237">
        <f t="shared" si="50"/>
        <v>0</v>
      </c>
    </row>
    <row r="3238" spans="1:21" x14ac:dyDescent="0.2">
      <c r="A3238" t="str">
        <f>MatchSquad!A3238</f>
        <v>M065</v>
      </c>
      <c r="B3238" t="str">
        <f>MatchSquad!B3238</f>
        <v>P137</v>
      </c>
      <c r="C3238" t="str">
        <f>MatchSquad!C3238</f>
        <v>Raj Angad Bawa</v>
      </c>
      <c r="D3238" t="str">
        <f>MatchSquad!D3238</f>
        <v>AR</v>
      </c>
      <c r="E3238" t="str">
        <f>MatchSquad!E3238</f>
        <v>MI</v>
      </c>
      <c r="F3238">
        <f>MatchSquad!G3238</f>
        <v>0</v>
      </c>
      <c r="G3238">
        <f>IF(A3238="","",SUMIFS(BallByBall!$I$2:$I$501,BallByBall!$B$2:$B$501,A3238,BallByBall!$F$2:$F$501,B3238))</f>
        <v>0</v>
      </c>
      <c r="H3238">
        <f>IF(A3238="","",COUNTIFS(BallByBall!$B$2:$B$501,A3238,BallByBall!$F$2:$F$501,B3238,BallByBall!$Q$2:$Q$501,1))</f>
        <v>0</v>
      </c>
      <c r="I3238">
        <f>IF(A3238="","",COUNTIFS(BallByBall!$B$2:$B$501,A3238,BallByBall!$F$2:$F$501,B3238,BallByBall!$R$2:$R$501,1))</f>
        <v>0</v>
      </c>
      <c r="J3238">
        <f>IF(A3238="","",SUMIFS(BallByBall!$T$2:$T$501,BallByBall!$B$2:$B$501,A3238,BallByBall!$H$2:$H$501,B3238))</f>
        <v>0</v>
      </c>
      <c r="K3238">
        <f>IF(A3238="","",SUMIFS(BallByBall!$U$2:$U$501,BallByBall!$B$2:$B$501,A3238,BallByBall!$P$2:$P$501,B3238))</f>
        <v>0</v>
      </c>
      <c r="L3238">
        <f>IF(A3238="","",SUMIFS(BallByBall!$V$2:$V$501,BallByBall!$B$2:$B$501,A3238,BallByBall!$P$2:$P$501,B3238))</f>
        <v>0</v>
      </c>
      <c r="M3238">
        <f>IF(A3238="","",SUMIFS(BallByBall!$W$2:$W$501,BallByBall!$B$2:$B$501,A3238,BallByBall!$P$2:$P$501,B3238))</f>
        <v>0</v>
      </c>
      <c r="N3238">
        <f>IF(A3238="","",SUMIFS(BallByBall!$X$2:$X$501,BallByBall!$B$2:$B$501,A3238,BallByBall!$P$2:$P$501,B3238))</f>
        <v>0</v>
      </c>
      <c r="O3238">
        <f>IF(A3238="","",SUMIFS(OverSummary!$G$2:$G$101,OverSummary!$A$2:$A$101,A3238,OverSummary!$D$2:$D$101,B3238))</f>
        <v>0</v>
      </c>
      <c r="P3238">
        <f>IF(A3238="","",G3238*Rules!$B$13+H3238*Rules!$B$14+I3238*Rules!$B$15)</f>
        <v>0</v>
      </c>
      <c r="Q3238">
        <f>IF(A3238="","",IF(G3238&gt;=100,Rules!$B$18,IF(G3238&gt;=50,Rules!$B$17,IF(G3238&gt;=30,Rules!$B$16,0)))+IF(AND(F3238=1,D3238&lt;&gt;"BWL",G3238=0),Rules!$B$27,0))</f>
        <v>0</v>
      </c>
      <c r="R3238">
        <f>IF(A3238="","",J3238*Rules!$B$19+O3238*Rules!$B$22)</f>
        <v>0</v>
      </c>
      <c r="S3238">
        <f>IF(A3238="","",IF(J3238&gt;=4,Rules!$B$21,IF(J3238&gt;=3,Rules!$B$20,0)))</f>
        <v>0</v>
      </c>
      <c r="T3238">
        <f>IF(A3238="","",K3238*Rules!$B$23+L3238*Rules!$B$24+M3238*Rules!$B$25+N3238*Rules!$B$26)</f>
        <v>0</v>
      </c>
      <c r="U3238">
        <f t="shared" si="50"/>
        <v>0</v>
      </c>
    </row>
    <row r="3239" spans="1:21" x14ac:dyDescent="0.2">
      <c r="A3239" t="str">
        <f>MatchSquad!A3239</f>
        <v>M065</v>
      </c>
      <c r="B3239" t="str">
        <f>MatchSquad!B3239</f>
        <v>P138</v>
      </c>
      <c r="C3239" t="str">
        <f>MatchSquad!C3239</f>
        <v>Atharva Ankolekar</v>
      </c>
      <c r="D3239" t="str">
        <f>MatchSquad!D3239</f>
        <v>AR</v>
      </c>
      <c r="E3239" t="str">
        <f>MatchSquad!E3239</f>
        <v>MI</v>
      </c>
      <c r="F3239">
        <f>MatchSquad!G3239</f>
        <v>0</v>
      </c>
      <c r="G3239">
        <f>IF(A3239="","",SUMIFS(BallByBall!$I$2:$I$501,BallByBall!$B$2:$B$501,A3239,BallByBall!$F$2:$F$501,B3239))</f>
        <v>0</v>
      </c>
      <c r="H3239">
        <f>IF(A3239="","",COUNTIFS(BallByBall!$B$2:$B$501,A3239,BallByBall!$F$2:$F$501,B3239,BallByBall!$Q$2:$Q$501,1))</f>
        <v>0</v>
      </c>
      <c r="I3239">
        <f>IF(A3239="","",COUNTIFS(BallByBall!$B$2:$B$501,A3239,BallByBall!$F$2:$F$501,B3239,BallByBall!$R$2:$R$501,1))</f>
        <v>0</v>
      </c>
      <c r="J3239">
        <f>IF(A3239="","",SUMIFS(BallByBall!$T$2:$T$501,BallByBall!$B$2:$B$501,A3239,BallByBall!$H$2:$H$501,B3239))</f>
        <v>0</v>
      </c>
      <c r="K3239">
        <f>IF(A3239="","",SUMIFS(BallByBall!$U$2:$U$501,BallByBall!$B$2:$B$501,A3239,BallByBall!$P$2:$P$501,B3239))</f>
        <v>0</v>
      </c>
      <c r="L3239">
        <f>IF(A3239="","",SUMIFS(BallByBall!$V$2:$V$501,BallByBall!$B$2:$B$501,A3239,BallByBall!$P$2:$P$501,B3239))</f>
        <v>0</v>
      </c>
      <c r="M3239">
        <f>IF(A3239="","",SUMIFS(BallByBall!$W$2:$W$501,BallByBall!$B$2:$B$501,A3239,BallByBall!$P$2:$P$501,B3239))</f>
        <v>0</v>
      </c>
      <c r="N3239">
        <f>IF(A3239="","",SUMIFS(BallByBall!$X$2:$X$501,BallByBall!$B$2:$B$501,A3239,BallByBall!$P$2:$P$501,B3239))</f>
        <v>0</v>
      </c>
      <c r="O3239">
        <f>IF(A3239="","",SUMIFS(OverSummary!$G$2:$G$101,OverSummary!$A$2:$A$101,A3239,OverSummary!$D$2:$D$101,B3239))</f>
        <v>0</v>
      </c>
      <c r="P3239">
        <f>IF(A3239="","",G3239*Rules!$B$13+H3239*Rules!$B$14+I3239*Rules!$B$15)</f>
        <v>0</v>
      </c>
      <c r="Q3239">
        <f>IF(A3239="","",IF(G3239&gt;=100,Rules!$B$18,IF(G3239&gt;=50,Rules!$B$17,IF(G3239&gt;=30,Rules!$B$16,0)))+IF(AND(F3239=1,D3239&lt;&gt;"BWL",G3239=0),Rules!$B$27,0))</f>
        <v>0</v>
      </c>
      <c r="R3239">
        <f>IF(A3239="","",J3239*Rules!$B$19+O3239*Rules!$B$22)</f>
        <v>0</v>
      </c>
      <c r="S3239">
        <f>IF(A3239="","",IF(J3239&gt;=4,Rules!$B$21,IF(J3239&gt;=3,Rules!$B$20,0)))</f>
        <v>0</v>
      </c>
      <c r="T3239">
        <f>IF(A3239="","",K3239*Rules!$B$23+L3239*Rules!$B$24+M3239*Rules!$B$25+N3239*Rules!$B$26)</f>
        <v>0</v>
      </c>
      <c r="U3239">
        <f t="shared" si="50"/>
        <v>0</v>
      </c>
    </row>
    <row r="3240" spans="1:21" x14ac:dyDescent="0.2">
      <c r="A3240" t="str">
        <f>MatchSquad!A3240</f>
        <v>M065</v>
      </c>
      <c r="B3240" t="str">
        <f>MatchSquad!B3240</f>
        <v>P139</v>
      </c>
      <c r="C3240" t="str">
        <f>MatchSquad!C3240</f>
        <v>Mayank Rawat</v>
      </c>
      <c r="D3240" t="str">
        <f>MatchSquad!D3240</f>
        <v>AR</v>
      </c>
      <c r="E3240" t="str">
        <f>MatchSquad!E3240</f>
        <v>MI</v>
      </c>
      <c r="F3240">
        <f>MatchSquad!G3240</f>
        <v>0</v>
      </c>
      <c r="G3240">
        <f>IF(A3240="","",SUMIFS(BallByBall!$I$2:$I$501,BallByBall!$B$2:$B$501,A3240,BallByBall!$F$2:$F$501,B3240))</f>
        <v>0</v>
      </c>
      <c r="H3240">
        <f>IF(A3240="","",COUNTIFS(BallByBall!$B$2:$B$501,A3240,BallByBall!$F$2:$F$501,B3240,BallByBall!$Q$2:$Q$501,1))</f>
        <v>0</v>
      </c>
      <c r="I3240">
        <f>IF(A3240="","",COUNTIFS(BallByBall!$B$2:$B$501,A3240,BallByBall!$F$2:$F$501,B3240,BallByBall!$R$2:$R$501,1))</f>
        <v>0</v>
      </c>
      <c r="J3240">
        <f>IF(A3240="","",SUMIFS(BallByBall!$T$2:$T$501,BallByBall!$B$2:$B$501,A3240,BallByBall!$H$2:$H$501,B3240))</f>
        <v>0</v>
      </c>
      <c r="K3240">
        <f>IF(A3240="","",SUMIFS(BallByBall!$U$2:$U$501,BallByBall!$B$2:$B$501,A3240,BallByBall!$P$2:$P$501,B3240))</f>
        <v>0</v>
      </c>
      <c r="L3240">
        <f>IF(A3240="","",SUMIFS(BallByBall!$V$2:$V$501,BallByBall!$B$2:$B$501,A3240,BallByBall!$P$2:$P$501,B3240))</f>
        <v>0</v>
      </c>
      <c r="M3240">
        <f>IF(A3240="","",SUMIFS(BallByBall!$W$2:$W$501,BallByBall!$B$2:$B$501,A3240,BallByBall!$P$2:$P$501,B3240))</f>
        <v>0</v>
      </c>
      <c r="N3240">
        <f>IF(A3240="","",SUMIFS(BallByBall!$X$2:$X$501,BallByBall!$B$2:$B$501,A3240,BallByBall!$P$2:$P$501,B3240))</f>
        <v>0</v>
      </c>
      <c r="O3240">
        <f>IF(A3240="","",SUMIFS(OverSummary!$G$2:$G$101,OverSummary!$A$2:$A$101,A3240,OverSummary!$D$2:$D$101,B3240))</f>
        <v>0</v>
      </c>
      <c r="P3240">
        <f>IF(A3240="","",G3240*Rules!$B$13+H3240*Rules!$B$14+I3240*Rules!$B$15)</f>
        <v>0</v>
      </c>
      <c r="Q3240">
        <f>IF(A3240="","",IF(G3240&gt;=100,Rules!$B$18,IF(G3240&gt;=50,Rules!$B$17,IF(G3240&gt;=30,Rules!$B$16,0)))+IF(AND(F3240=1,D3240&lt;&gt;"BWL",G3240=0),Rules!$B$27,0))</f>
        <v>0</v>
      </c>
      <c r="R3240">
        <f>IF(A3240="","",J3240*Rules!$B$19+O3240*Rules!$B$22)</f>
        <v>0</v>
      </c>
      <c r="S3240">
        <f>IF(A3240="","",IF(J3240&gt;=4,Rules!$B$21,IF(J3240&gt;=3,Rules!$B$20,0)))</f>
        <v>0</v>
      </c>
      <c r="T3240">
        <f>IF(A3240="","",K3240*Rules!$B$23+L3240*Rules!$B$24+M3240*Rules!$B$25+N3240*Rules!$B$26)</f>
        <v>0</v>
      </c>
      <c r="U3240">
        <f t="shared" si="50"/>
        <v>0</v>
      </c>
    </row>
    <row r="3241" spans="1:21" x14ac:dyDescent="0.2">
      <c r="A3241" t="str">
        <f>MatchSquad!A3241</f>
        <v>M065</v>
      </c>
      <c r="B3241" t="str">
        <f>MatchSquad!B3241</f>
        <v>P140</v>
      </c>
      <c r="C3241" t="str">
        <f>MatchSquad!C3241</f>
        <v>Corbin Bosch</v>
      </c>
      <c r="D3241" t="str">
        <f>MatchSquad!D3241</f>
        <v>AR</v>
      </c>
      <c r="E3241" t="str">
        <f>MatchSquad!E3241</f>
        <v>MI</v>
      </c>
      <c r="F3241">
        <f>MatchSquad!G3241</f>
        <v>0</v>
      </c>
      <c r="G3241">
        <f>IF(A3241="","",SUMIFS(BallByBall!$I$2:$I$501,BallByBall!$B$2:$B$501,A3241,BallByBall!$F$2:$F$501,B3241))</f>
        <v>0</v>
      </c>
      <c r="H3241">
        <f>IF(A3241="","",COUNTIFS(BallByBall!$B$2:$B$501,A3241,BallByBall!$F$2:$F$501,B3241,BallByBall!$Q$2:$Q$501,1))</f>
        <v>0</v>
      </c>
      <c r="I3241">
        <f>IF(A3241="","",COUNTIFS(BallByBall!$B$2:$B$501,A3241,BallByBall!$F$2:$F$501,B3241,BallByBall!$R$2:$R$501,1))</f>
        <v>0</v>
      </c>
      <c r="J3241">
        <f>IF(A3241="","",SUMIFS(BallByBall!$T$2:$T$501,BallByBall!$B$2:$B$501,A3241,BallByBall!$H$2:$H$501,B3241))</f>
        <v>0</v>
      </c>
      <c r="K3241">
        <f>IF(A3241="","",SUMIFS(BallByBall!$U$2:$U$501,BallByBall!$B$2:$B$501,A3241,BallByBall!$P$2:$P$501,B3241))</f>
        <v>0</v>
      </c>
      <c r="L3241">
        <f>IF(A3241="","",SUMIFS(BallByBall!$V$2:$V$501,BallByBall!$B$2:$B$501,A3241,BallByBall!$P$2:$P$501,B3241))</f>
        <v>0</v>
      </c>
      <c r="M3241">
        <f>IF(A3241="","",SUMIFS(BallByBall!$W$2:$W$501,BallByBall!$B$2:$B$501,A3241,BallByBall!$P$2:$P$501,B3241))</f>
        <v>0</v>
      </c>
      <c r="N3241">
        <f>IF(A3241="","",SUMIFS(BallByBall!$X$2:$X$501,BallByBall!$B$2:$B$501,A3241,BallByBall!$P$2:$P$501,B3241))</f>
        <v>0</v>
      </c>
      <c r="O3241">
        <f>IF(A3241="","",SUMIFS(OverSummary!$G$2:$G$101,OverSummary!$A$2:$A$101,A3241,OverSummary!$D$2:$D$101,B3241))</f>
        <v>0</v>
      </c>
      <c r="P3241">
        <f>IF(A3241="","",G3241*Rules!$B$13+H3241*Rules!$B$14+I3241*Rules!$B$15)</f>
        <v>0</v>
      </c>
      <c r="Q3241">
        <f>IF(A3241="","",IF(G3241&gt;=100,Rules!$B$18,IF(G3241&gt;=50,Rules!$B$17,IF(G3241&gt;=30,Rules!$B$16,0)))+IF(AND(F3241=1,D3241&lt;&gt;"BWL",G3241=0),Rules!$B$27,0))</f>
        <v>0</v>
      </c>
      <c r="R3241">
        <f>IF(A3241="","",J3241*Rules!$B$19+O3241*Rules!$B$22)</f>
        <v>0</v>
      </c>
      <c r="S3241">
        <f>IF(A3241="","",IF(J3241&gt;=4,Rules!$B$21,IF(J3241&gt;=3,Rules!$B$20,0)))</f>
        <v>0</v>
      </c>
      <c r="T3241">
        <f>IF(A3241="","",K3241*Rules!$B$23+L3241*Rules!$B$24+M3241*Rules!$B$25+N3241*Rules!$B$26)</f>
        <v>0</v>
      </c>
      <c r="U3241">
        <f t="shared" si="50"/>
        <v>0</v>
      </c>
    </row>
    <row r="3242" spans="1:21" x14ac:dyDescent="0.2">
      <c r="A3242" t="str">
        <f>MatchSquad!A3242</f>
        <v>M065</v>
      </c>
      <c r="B3242" t="str">
        <f>MatchSquad!B3242</f>
        <v>P141</v>
      </c>
      <c r="C3242" t="str">
        <f>MatchSquad!C3242</f>
        <v>Will Jacks</v>
      </c>
      <c r="D3242" t="str">
        <f>MatchSquad!D3242</f>
        <v>AR</v>
      </c>
      <c r="E3242" t="str">
        <f>MatchSquad!E3242</f>
        <v>MI</v>
      </c>
      <c r="F3242">
        <f>MatchSquad!G3242</f>
        <v>0</v>
      </c>
      <c r="G3242">
        <f>IF(A3242="","",SUMIFS(BallByBall!$I$2:$I$501,BallByBall!$B$2:$B$501,A3242,BallByBall!$F$2:$F$501,B3242))</f>
        <v>0</v>
      </c>
      <c r="H3242">
        <f>IF(A3242="","",COUNTIFS(BallByBall!$B$2:$B$501,A3242,BallByBall!$F$2:$F$501,B3242,BallByBall!$Q$2:$Q$501,1))</f>
        <v>0</v>
      </c>
      <c r="I3242">
        <f>IF(A3242="","",COUNTIFS(BallByBall!$B$2:$B$501,A3242,BallByBall!$F$2:$F$501,B3242,BallByBall!$R$2:$R$501,1))</f>
        <v>0</v>
      </c>
      <c r="J3242">
        <f>IF(A3242="","",SUMIFS(BallByBall!$T$2:$T$501,BallByBall!$B$2:$B$501,A3242,BallByBall!$H$2:$H$501,B3242))</f>
        <v>0</v>
      </c>
      <c r="K3242">
        <f>IF(A3242="","",SUMIFS(BallByBall!$U$2:$U$501,BallByBall!$B$2:$B$501,A3242,BallByBall!$P$2:$P$501,B3242))</f>
        <v>0</v>
      </c>
      <c r="L3242">
        <f>IF(A3242="","",SUMIFS(BallByBall!$V$2:$V$501,BallByBall!$B$2:$B$501,A3242,BallByBall!$P$2:$P$501,B3242))</f>
        <v>0</v>
      </c>
      <c r="M3242">
        <f>IF(A3242="","",SUMIFS(BallByBall!$W$2:$W$501,BallByBall!$B$2:$B$501,A3242,BallByBall!$P$2:$P$501,B3242))</f>
        <v>0</v>
      </c>
      <c r="N3242">
        <f>IF(A3242="","",SUMIFS(BallByBall!$X$2:$X$501,BallByBall!$B$2:$B$501,A3242,BallByBall!$P$2:$P$501,B3242))</f>
        <v>0</v>
      </c>
      <c r="O3242">
        <f>IF(A3242="","",SUMIFS(OverSummary!$G$2:$G$101,OverSummary!$A$2:$A$101,A3242,OverSummary!$D$2:$D$101,B3242))</f>
        <v>0</v>
      </c>
      <c r="P3242">
        <f>IF(A3242="","",G3242*Rules!$B$13+H3242*Rules!$B$14+I3242*Rules!$B$15)</f>
        <v>0</v>
      </c>
      <c r="Q3242">
        <f>IF(A3242="","",IF(G3242&gt;=100,Rules!$B$18,IF(G3242&gt;=50,Rules!$B$17,IF(G3242&gt;=30,Rules!$B$16,0)))+IF(AND(F3242=1,D3242&lt;&gt;"BWL",G3242=0),Rules!$B$27,0))</f>
        <v>0</v>
      </c>
      <c r="R3242">
        <f>IF(A3242="","",J3242*Rules!$B$19+O3242*Rules!$B$22)</f>
        <v>0</v>
      </c>
      <c r="S3242">
        <f>IF(A3242="","",IF(J3242&gt;=4,Rules!$B$21,IF(J3242&gt;=3,Rules!$B$20,0)))</f>
        <v>0</v>
      </c>
      <c r="T3242">
        <f>IF(A3242="","",K3242*Rules!$B$23+L3242*Rules!$B$24+M3242*Rules!$B$25+N3242*Rules!$B$26)</f>
        <v>0</v>
      </c>
      <c r="U3242">
        <f t="shared" si="50"/>
        <v>0</v>
      </c>
    </row>
    <row r="3243" spans="1:21" x14ac:dyDescent="0.2">
      <c r="A3243" t="str">
        <f>MatchSquad!A3243</f>
        <v>M065</v>
      </c>
      <c r="B3243" t="str">
        <f>MatchSquad!B3243</f>
        <v>P142</v>
      </c>
      <c r="C3243" t="str">
        <f>MatchSquad!C3243</f>
        <v>Shardul Thakur</v>
      </c>
      <c r="D3243" t="str">
        <f>MatchSquad!D3243</f>
        <v>AR</v>
      </c>
      <c r="E3243" t="str">
        <f>MatchSquad!E3243</f>
        <v>MI</v>
      </c>
      <c r="F3243">
        <f>MatchSquad!G3243</f>
        <v>0</v>
      </c>
      <c r="G3243">
        <f>IF(A3243="","",SUMIFS(BallByBall!$I$2:$I$501,BallByBall!$B$2:$B$501,A3243,BallByBall!$F$2:$F$501,B3243))</f>
        <v>0</v>
      </c>
      <c r="H3243">
        <f>IF(A3243="","",COUNTIFS(BallByBall!$B$2:$B$501,A3243,BallByBall!$F$2:$F$501,B3243,BallByBall!$Q$2:$Q$501,1))</f>
        <v>0</v>
      </c>
      <c r="I3243">
        <f>IF(A3243="","",COUNTIFS(BallByBall!$B$2:$B$501,A3243,BallByBall!$F$2:$F$501,B3243,BallByBall!$R$2:$R$501,1))</f>
        <v>0</v>
      </c>
      <c r="J3243">
        <f>IF(A3243="","",SUMIFS(BallByBall!$T$2:$T$501,BallByBall!$B$2:$B$501,A3243,BallByBall!$H$2:$H$501,B3243))</f>
        <v>0</v>
      </c>
      <c r="K3243">
        <f>IF(A3243="","",SUMIFS(BallByBall!$U$2:$U$501,BallByBall!$B$2:$B$501,A3243,BallByBall!$P$2:$P$501,B3243))</f>
        <v>0</v>
      </c>
      <c r="L3243">
        <f>IF(A3243="","",SUMIFS(BallByBall!$V$2:$V$501,BallByBall!$B$2:$B$501,A3243,BallByBall!$P$2:$P$501,B3243))</f>
        <v>0</v>
      </c>
      <c r="M3243">
        <f>IF(A3243="","",SUMIFS(BallByBall!$W$2:$W$501,BallByBall!$B$2:$B$501,A3243,BallByBall!$P$2:$P$501,B3243))</f>
        <v>0</v>
      </c>
      <c r="N3243">
        <f>IF(A3243="","",SUMIFS(BallByBall!$X$2:$X$501,BallByBall!$B$2:$B$501,A3243,BallByBall!$P$2:$P$501,B3243))</f>
        <v>0</v>
      </c>
      <c r="O3243">
        <f>IF(A3243="","",SUMIFS(OverSummary!$G$2:$G$101,OverSummary!$A$2:$A$101,A3243,OverSummary!$D$2:$D$101,B3243))</f>
        <v>0</v>
      </c>
      <c r="P3243">
        <f>IF(A3243="","",G3243*Rules!$B$13+H3243*Rules!$B$14+I3243*Rules!$B$15)</f>
        <v>0</v>
      </c>
      <c r="Q3243">
        <f>IF(A3243="","",IF(G3243&gt;=100,Rules!$B$18,IF(G3243&gt;=50,Rules!$B$17,IF(G3243&gt;=30,Rules!$B$16,0)))+IF(AND(F3243=1,D3243&lt;&gt;"BWL",G3243=0),Rules!$B$27,0))</f>
        <v>0</v>
      </c>
      <c r="R3243">
        <f>IF(A3243="","",J3243*Rules!$B$19+O3243*Rules!$B$22)</f>
        <v>0</v>
      </c>
      <c r="S3243">
        <f>IF(A3243="","",IF(J3243&gt;=4,Rules!$B$21,IF(J3243&gt;=3,Rules!$B$20,0)))</f>
        <v>0</v>
      </c>
      <c r="T3243">
        <f>IF(A3243="","",K3243*Rules!$B$23+L3243*Rules!$B$24+M3243*Rules!$B$25+N3243*Rules!$B$26)</f>
        <v>0</v>
      </c>
      <c r="U3243">
        <f t="shared" si="50"/>
        <v>0</v>
      </c>
    </row>
    <row r="3244" spans="1:21" x14ac:dyDescent="0.2">
      <c r="A3244" t="str">
        <f>MatchSquad!A3244</f>
        <v>M065</v>
      </c>
      <c r="B3244" t="str">
        <f>MatchSquad!B3244</f>
        <v>P143</v>
      </c>
      <c r="C3244" t="str">
        <f>MatchSquad!C3244</f>
        <v>Trent Boult</v>
      </c>
      <c r="D3244" t="str">
        <f>MatchSquad!D3244</f>
        <v>BWL</v>
      </c>
      <c r="E3244" t="str">
        <f>MatchSquad!E3244</f>
        <v>MI</v>
      </c>
      <c r="F3244">
        <f>MatchSquad!G3244</f>
        <v>0</v>
      </c>
      <c r="G3244">
        <f>IF(A3244="","",SUMIFS(BallByBall!$I$2:$I$501,BallByBall!$B$2:$B$501,A3244,BallByBall!$F$2:$F$501,B3244))</f>
        <v>0</v>
      </c>
      <c r="H3244">
        <f>IF(A3244="","",COUNTIFS(BallByBall!$B$2:$B$501,A3244,BallByBall!$F$2:$F$501,B3244,BallByBall!$Q$2:$Q$501,1))</f>
        <v>0</v>
      </c>
      <c r="I3244">
        <f>IF(A3244="","",COUNTIFS(BallByBall!$B$2:$B$501,A3244,BallByBall!$F$2:$F$501,B3244,BallByBall!$R$2:$R$501,1))</f>
        <v>0</v>
      </c>
      <c r="J3244">
        <f>IF(A3244="","",SUMIFS(BallByBall!$T$2:$T$501,BallByBall!$B$2:$B$501,A3244,BallByBall!$H$2:$H$501,B3244))</f>
        <v>0</v>
      </c>
      <c r="K3244">
        <f>IF(A3244="","",SUMIFS(BallByBall!$U$2:$U$501,BallByBall!$B$2:$B$501,A3244,BallByBall!$P$2:$P$501,B3244))</f>
        <v>0</v>
      </c>
      <c r="L3244">
        <f>IF(A3244="","",SUMIFS(BallByBall!$V$2:$V$501,BallByBall!$B$2:$B$501,A3244,BallByBall!$P$2:$P$501,B3244))</f>
        <v>0</v>
      </c>
      <c r="M3244">
        <f>IF(A3244="","",SUMIFS(BallByBall!$W$2:$W$501,BallByBall!$B$2:$B$501,A3244,BallByBall!$P$2:$P$501,B3244))</f>
        <v>0</v>
      </c>
      <c r="N3244">
        <f>IF(A3244="","",SUMIFS(BallByBall!$X$2:$X$501,BallByBall!$B$2:$B$501,A3244,BallByBall!$P$2:$P$501,B3244))</f>
        <v>0</v>
      </c>
      <c r="O3244">
        <f>IF(A3244="","",SUMIFS(OverSummary!$G$2:$G$101,OverSummary!$A$2:$A$101,A3244,OverSummary!$D$2:$D$101,B3244))</f>
        <v>0</v>
      </c>
      <c r="P3244">
        <f>IF(A3244="","",G3244*Rules!$B$13+H3244*Rules!$B$14+I3244*Rules!$B$15)</f>
        <v>0</v>
      </c>
      <c r="Q3244">
        <f>IF(A3244="","",IF(G3244&gt;=100,Rules!$B$18,IF(G3244&gt;=50,Rules!$B$17,IF(G3244&gt;=30,Rules!$B$16,0)))+IF(AND(F3244=1,D3244&lt;&gt;"BWL",G3244=0),Rules!$B$27,0))</f>
        <v>0</v>
      </c>
      <c r="R3244">
        <f>IF(A3244="","",J3244*Rules!$B$19+O3244*Rules!$B$22)</f>
        <v>0</v>
      </c>
      <c r="S3244">
        <f>IF(A3244="","",IF(J3244&gt;=4,Rules!$B$21,IF(J3244&gt;=3,Rules!$B$20,0)))</f>
        <v>0</v>
      </c>
      <c r="T3244">
        <f>IF(A3244="","",K3244*Rules!$B$23+L3244*Rules!$B$24+M3244*Rules!$B$25+N3244*Rules!$B$26)</f>
        <v>0</v>
      </c>
      <c r="U3244">
        <f t="shared" si="50"/>
        <v>0</v>
      </c>
    </row>
    <row r="3245" spans="1:21" x14ac:dyDescent="0.2">
      <c r="A3245" t="str">
        <f>MatchSquad!A3245</f>
        <v>M065</v>
      </c>
      <c r="B3245" t="str">
        <f>MatchSquad!B3245</f>
        <v>P144</v>
      </c>
      <c r="C3245" t="str">
        <f>MatchSquad!C3245</f>
        <v>Mayank Markande</v>
      </c>
      <c r="D3245" t="str">
        <f>MatchSquad!D3245</f>
        <v>BWL</v>
      </c>
      <c r="E3245" t="str">
        <f>MatchSquad!E3245</f>
        <v>MI</v>
      </c>
      <c r="F3245">
        <f>MatchSquad!G3245</f>
        <v>0</v>
      </c>
      <c r="G3245">
        <f>IF(A3245="","",SUMIFS(BallByBall!$I$2:$I$501,BallByBall!$B$2:$B$501,A3245,BallByBall!$F$2:$F$501,B3245))</f>
        <v>0</v>
      </c>
      <c r="H3245">
        <f>IF(A3245="","",COUNTIFS(BallByBall!$B$2:$B$501,A3245,BallByBall!$F$2:$F$501,B3245,BallByBall!$Q$2:$Q$501,1))</f>
        <v>0</v>
      </c>
      <c r="I3245">
        <f>IF(A3245="","",COUNTIFS(BallByBall!$B$2:$B$501,A3245,BallByBall!$F$2:$F$501,B3245,BallByBall!$R$2:$R$501,1))</f>
        <v>0</v>
      </c>
      <c r="J3245">
        <f>IF(A3245="","",SUMIFS(BallByBall!$T$2:$T$501,BallByBall!$B$2:$B$501,A3245,BallByBall!$H$2:$H$501,B3245))</f>
        <v>0</v>
      </c>
      <c r="K3245">
        <f>IF(A3245="","",SUMIFS(BallByBall!$U$2:$U$501,BallByBall!$B$2:$B$501,A3245,BallByBall!$P$2:$P$501,B3245))</f>
        <v>0</v>
      </c>
      <c r="L3245">
        <f>IF(A3245="","",SUMIFS(BallByBall!$V$2:$V$501,BallByBall!$B$2:$B$501,A3245,BallByBall!$P$2:$P$501,B3245))</f>
        <v>0</v>
      </c>
      <c r="M3245">
        <f>IF(A3245="","",SUMIFS(BallByBall!$W$2:$W$501,BallByBall!$B$2:$B$501,A3245,BallByBall!$P$2:$P$501,B3245))</f>
        <v>0</v>
      </c>
      <c r="N3245">
        <f>IF(A3245="","",SUMIFS(BallByBall!$X$2:$X$501,BallByBall!$B$2:$B$501,A3245,BallByBall!$P$2:$P$501,B3245))</f>
        <v>0</v>
      </c>
      <c r="O3245">
        <f>IF(A3245="","",SUMIFS(OverSummary!$G$2:$G$101,OverSummary!$A$2:$A$101,A3245,OverSummary!$D$2:$D$101,B3245))</f>
        <v>0</v>
      </c>
      <c r="P3245">
        <f>IF(A3245="","",G3245*Rules!$B$13+H3245*Rules!$B$14+I3245*Rules!$B$15)</f>
        <v>0</v>
      </c>
      <c r="Q3245">
        <f>IF(A3245="","",IF(G3245&gt;=100,Rules!$B$18,IF(G3245&gt;=50,Rules!$B$17,IF(G3245&gt;=30,Rules!$B$16,0)))+IF(AND(F3245=1,D3245&lt;&gt;"BWL",G3245=0),Rules!$B$27,0))</f>
        <v>0</v>
      </c>
      <c r="R3245">
        <f>IF(A3245="","",J3245*Rules!$B$19+O3245*Rules!$B$22)</f>
        <v>0</v>
      </c>
      <c r="S3245">
        <f>IF(A3245="","",IF(J3245&gt;=4,Rules!$B$21,IF(J3245&gt;=3,Rules!$B$20,0)))</f>
        <v>0</v>
      </c>
      <c r="T3245">
        <f>IF(A3245="","",K3245*Rules!$B$23+L3245*Rules!$B$24+M3245*Rules!$B$25+N3245*Rules!$B$26)</f>
        <v>0</v>
      </c>
      <c r="U3245">
        <f t="shared" si="50"/>
        <v>0</v>
      </c>
    </row>
    <row r="3246" spans="1:21" x14ac:dyDescent="0.2">
      <c r="A3246" t="str">
        <f>MatchSquad!A3246</f>
        <v>M065</v>
      </c>
      <c r="B3246" t="str">
        <f>MatchSquad!B3246</f>
        <v>P145</v>
      </c>
      <c r="C3246" t="str">
        <f>MatchSquad!C3246</f>
        <v>Deepak Chahar</v>
      </c>
      <c r="D3246" t="str">
        <f>MatchSquad!D3246</f>
        <v>BWL</v>
      </c>
      <c r="E3246" t="str">
        <f>MatchSquad!E3246</f>
        <v>MI</v>
      </c>
      <c r="F3246">
        <f>MatchSquad!G3246</f>
        <v>0</v>
      </c>
      <c r="G3246">
        <f>IF(A3246="","",SUMIFS(BallByBall!$I$2:$I$501,BallByBall!$B$2:$B$501,A3246,BallByBall!$F$2:$F$501,B3246))</f>
        <v>0</v>
      </c>
      <c r="H3246">
        <f>IF(A3246="","",COUNTIFS(BallByBall!$B$2:$B$501,A3246,BallByBall!$F$2:$F$501,B3246,BallByBall!$Q$2:$Q$501,1))</f>
        <v>0</v>
      </c>
      <c r="I3246">
        <f>IF(A3246="","",COUNTIFS(BallByBall!$B$2:$B$501,A3246,BallByBall!$F$2:$F$501,B3246,BallByBall!$R$2:$R$501,1))</f>
        <v>0</v>
      </c>
      <c r="J3246">
        <f>IF(A3246="","",SUMIFS(BallByBall!$T$2:$T$501,BallByBall!$B$2:$B$501,A3246,BallByBall!$H$2:$H$501,B3246))</f>
        <v>0</v>
      </c>
      <c r="K3246">
        <f>IF(A3246="","",SUMIFS(BallByBall!$U$2:$U$501,BallByBall!$B$2:$B$501,A3246,BallByBall!$P$2:$P$501,B3246))</f>
        <v>0</v>
      </c>
      <c r="L3246">
        <f>IF(A3246="","",SUMIFS(BallByBall!$V$2:$V$501,BallByBall!$B$2:$B$501,A3246,BallByBall!$P$2:$P$501,B3246))</f>
        <v>0</v>
      </c>
      <c r="M3246">
        <f>IF(A3246="","",SUMIFS(BallByBall!$W$2:$W$501,BallByBall!$B$2:$B$501,A3246,BallByBall!$P$2:$P$501,B3246))</f>
        <v>0</v>
      </c>
      <c r="N3246">
        <f>IF(A3246="","",SUMIFS(BallByBall!$X$2:$X$501,BallByBall!$B$2:$B$501,A3246,BallByBall!$P$2:$P$501,B3246))</f>
        <v>0</v>
      </c>
      <c r="O3246">
        <f>IF(A3246="","",SUMIFS(OverSummary!$G$2:$G$101,OverSummary!$A$2:$A$101,A3246,OverSummary!$D$2:$D$101,B3246))</f>
        <v>0</v>
      </c>
      <c r="P3246">
        <f>IF(A3246="","",G3246*Rules!$B$13+H3246*Rules!$B$14+I3246*Rules!$B$15)</f>
        <v>0</v>
      </c>
      <c r="Q3246">
        <f>IF(A3246="","",IF(G3246&gt;=100,Rules!$B$18,IF(G3246&gt;=50,Rules!$B$17,IF(G3246&gt;=30,Rules!$B$16,0)))+IF(AND(F3246=1,D3246&lt;&gt;"BWL",G3246=0),Rules!$B$27,0))</f>
        <v>0</v>
      </c>
      <c r="R3246">
        <f>IF(A3246="","",J3246*Rules!$B$19+O3246*Rules!$B$22)</f>
        <v>0</v>
      </c>
      <c r="S3246">
        <f>IF(A3246="","",IF(J3246&gt;=4,Rules!$B$21,IF(J3246&gt;=3,Rules!$B$20,0)))</f>
        <v>0</v>
      </c>
      <c r="T3246">
        <f>IF(A3246="","",K3246*Rules!$B$23+L3246*Rules!$B$24+M3246*Rules!$B$25+N3246*Rules!$B$26)</f>
        <v>0</v>
      </c>
      <c r="U3246">
        <f t="shared" si="50"/>
        <v>0</v>
      </c>
    </row>
    <row r="3247" spans="1:21" x14ac:dyDescent="0.2">
      <c r="A3247" t="str">
        <f>MatchSquad!A3247</f>
        <v>M065</v>
      </c>
      <c r="B3247" t="str">
        <f>MatchSquad!B3247</f>
        <v>P146</v>
      </c>
      <c r="C3247" t="str">
        <f>MatchSquad!C3247</f>
        <v>Ashwani Kumar</v>
      </c>
      <c r="D3247" t="str">
        <f>MatchSquad!D3247</f>
        <v>BWL</v>
      </c>
      <c r="E3247" t="str">
        <f>MatchSquad!E3247</f>
        <v>MI</v>
      </c>
      <c r="F3247">
        <f>MatchSquad!G3247</f>
        <v>0</v>
      </c>
      <c r="G3247">
        <f>IF(A3247="","",SUMIFS(BallByBall!$I$2:$I$501,BallByBall!$B$2:$B$501,A3247,BallByBall!$F$2:$F$501,B3247))</f>
        <v>0</v>
      </c>
      <c r="H3247">
        <f>IF(A3247="","",COUNTIFS(BallByBall!$B$2:$B$501,A3247,BallByBall!$F$2:$F$501,B3247,BallByBall!$Q$2:$Q$501,1))</f>
        <v>0</v>
      </c>
      <c r="I3247">
        <f>IF(A3247="","",COUNTIFS(BallByBall!$B$2:$B$501,A3247,BallByBall!$F$2:$F$501,B3247,BallByBall!$R$2:$R$501,1))</f>
        <v>0</v>
      </c>
      <c r="J3247">
        <f>IF(A3247="","",SUMIFS(BallByBall!$T$2:$T$501,BallByBall!$B$2:$B$501,A3247,BallByBall!$H$2:$H$501,B3247))</f>
        <v>0</v>
      </c>
      <c r="K3247">
        <f>IF(A3247="","",SUMIFS(BallByBall!$U$2:$U$501,BallByBall!$B$2:$B$501,A3247,BallByBall!$P$2:$P$501,B3247))</f>
        <v>0</v>
      </c>
      <c r="L3247">
        <f>IF(A3247="","",SUMIFS(BallByBall!$V$2:$V$501,BallByBall!$B$2:$B$501,A3247,BallByBall!$P$2:$P$501,B3247))</f>
        <v>0</v>
      </c>
      <c r="M3247">
        <f>IF(A3247="","",SUMIFS(BallByBall!$W$2:$W$501,BallByBall!$B$2:$B$501,A3247,BallByBall!$P$2:$P$501,B3247))</f>
        <v>0</v>
      </c>
      <c r="N3247">
        <f>IF(A3247="","",SUMIFS(BallByBall!$X$2:$X$501,BallByBall!$B$2:$B$501,A3247,BallByBall!$P$2:$P$501,B3247))</f>
        <v>0</v>
      </c>
      <c r="O3247">
        <f>IF(A3247="","",SUMIFS(OverSummary!$G$2:$G$101,OverSummary!$A$2:$A$101,A3247,OverSummary!$D$2:$D$101,B3247))</f>
        <v>0</v>
      </c>
      <c r="P3247">
        <f>IF(A3247="","",G3247*Rules!$B$13+H3247*Rules!$B$14+I3247*Rules!$B$15)</f>
        <v>0</v>
      </c>
      <c r="Q3247">
        <f>IF(A3247="","",IF(G3247&gt;=100,Rules!$B$18,IF(G3247&gt;=50,Rules!$B$17,IF(G3247&gt;=30,Rules!$B$16,0)))+IF(AND(F3247=1,D3247&lt;&gt;"BWL",G3247=0),Rules!$B$27,0))</f>
        <v>0</v>
      </c>
      <c r="R3247">
        <f>IF(A3247="","",J3247*Rules!$B$19+O3247*Rules!$B$22)</f>
        <v>0</v>
      </c>
      <c r="S3247">
        <f>IF(A3247="","",IF(J3247&gt;=4,Rules!$B$21,IF(J3247&gt;=3,Rules!$B$20,0)))</f>
        <v>0</v>
      </c>
      <c r="T3247">
        <f>IF(A3247="","",K3247*Rules!$B$23+L3247*Rules!$B$24+M3247*Rules!$B$25+N3247*Rules!$B$26)</f>
        <v>0</v>
      </c>
      <c r="U3247">
        <f t="shared" si="50"/>
        <v>0</v>
      </c>
    </row>
    <row r="3248" spans="1:21" x14ac:dyDescent="0.2">
      <c r="A3248" t="str">
        <f>MatchSquad!A3248</f>
        <v>M065</v>
      </c>
      <c r="B3248" t="str">
        <f>MatchSquad!B3248</f>
        <v>P147</v>
      </c>
      <c r="C3248" t="str">
        <f>MatchSquad!C3248</f>
        <v>Raghu Sharma</v>
      </c>
      <c r="D3248" t="str">
        <f>MatchSquad!D3248</f>
        <v>BWL</v>
      </c>
      <c r="E3248" t="str">
        <f>MatchSquad!E3248</f>
        <v>MI</v>
      </c>
      <c r="F3248">
        <f>MatchSquad!G3248</f>
        <v>0</v>
      </c>
      <c r="G3248">
        <f>IF(A3248="","",SUMIFS(BallByBall!$I$2:$I$501,BallByBall!$B$2:$B$501,A3248,BallByBall!$F$2:$F$501,B3248))</f>
        <v>0</v>
      </c>
      <c r="H3248">
        <f>IF(A3248="","",COUNTIFS(BallByBall!$B$2:$B$501,A3248,BallByBall!$F$2:$F$501,B3248,BallByBall!$Q$2:$Q$501,1))</f>
        <v>0</v>
      </c>
      <c r="I3248">
        <f>IF(A3248="","",COUNTIFS(BallByBall!$B$2:$B$501,A3248,BallByBall!$F$2:$F$501,B3248,BallByBall!$R$2:$R$501,1))</f>
        <v>0</v>
      </c>
      <c r="J3248">
        <f>IF(A3248="","",SUMIFS(BallByBall!$T$2:$T$501,BallByBall!$B$2:$B$501,A3248,BallByBall!$H$2:$H$501,B3248))</f>
        <v>0</v>
      </c>
      <c r="K3248">
        <f>IF(A3248="","",SUMIFS(BallByBall!$U$2:$U$501,BallByBall!$B$2:$B$501,A3248,BallByBall!$P$2:$P$501,B3248))</f>
        <v>0</v>
      </c>
      <c r="L3248">
        <f>IF(A3248="","",SUMIFS(BallByBall!$V$2:$V$501,BallByBall!$B$2:$B$501,A3248,BallByBall!$P$2:$P$501,B3248))</f>
        <v>0</v>
      </c>
      <c r="M3248">
        <f>IF(A3248="","",SUMIFS(BallByBall!$W$2:$W$501,BallByBall!$B$2:$B$501,A3248,BallByBall!$P$2:$P$501,B3248))</f>
        <v>0</v>
      </c>
      <c r="N3248">
        <f>IF(A3248="","",SUMIFS(BallByBall!$X$2:$X$501,BallByBall!$B$2:$B$501,A3248,BallByBall!$P$2:$P$501,B3248))</f>
        <v>0</v>
      </c>
      <c r="O3248">
        <f>IF(A3248="","",SUMIFS(OverSummary!$G$2:$G$101,OverSummary!$A$2:$A$101,A3248,OverSummary!$D$2:$D$101,B3248))</f>
        <v>0</v>
      </c>
      <c r="P3248">
        <f>IF(A3248="","",G3248*Rules!$B$13+H3248*Rules!$B$14+I3248*Rules!$B$15)</f>
        <v>0</v>
      </c>
      <c r="Q3248">
        <f>IF(A3248="","",IF(G3248&gt;=100,Rules!$B$18,IF(G3248&gt;=50,Rules!$B$17,IF(G3248&gt;=30,Rules!$B$16,0)))+IF(AND(F3248=1,D3248&lt;&gt;"BWL",G3248=0),Rules!$B$27,0))</f>
        <v>0</v>
      </c>
      <c r="R3248">
        <f>IF(A3248="","",J3248*Rules!$B$19+O3248*Rules!$B$22)</f>
        <v>0</v>
      </c>
      <c r="S3248">
        <f>IF(A3248="","",IF(J3248&gt;=4,Rules!$B$21,IF(J3248&gt;=3,Rules!$B$20,0)))</f>
        <v>0</v>
      </c>
      <c r="T3248">
        <f>IF(A3248="","",K3248*Rules!$B$23+L3248*Rules!$B$24+M3248*Rules!$B$25+N3248*Rules!$B$26)</f>
        <v>0</v>
      </c>
      <c r="U3248">
        <f t="shared" si="50"/>
        <v>0</v>
      </c>
    </row>
    <row r="3249" spans="1:21" x14ac:dyDescent="0.2">
      <c r="A3249" t="str">
        <f>MatchSquad!A3249</f>
        <v>M065</v>
      </c>
      <c r="B3249" t="str">
        <f>MatchSquad!B3249</f>
        <v>P148</v>
      </c>
      <c r="C3249" t="str">
        <f>MatchSquad!C3249</f>
        <v>Mohammad Izhar</v>
      </c>
      <c r="D3249" t="str">
        <f>MatchSquad!D3249</f>
        <v>BWL</v>
      </c>
      <c r="E3249" t="str">
        <f>MatchSquad!E3249</f>
        <v>MI</v>
      </c>
      <c r="F3249">
        <f>MatchSquad!G3249</f>
        <v>0</v>
      </c>
      <c r="G3249">
        <f>IF(A3249="","",SUMIFS(BallByBall!$I$2:$I$501,BallByBall!$B$2:$B$501,A3249,BallByBall!$F$2:$F$501,B3249))</f>
        <v>0</v>
      </c>
      <c r="H3249">
        <f>IF(A3249="","",COUNTIFS(BallByBall!$B$2:$B$501,A3249,BallByBall!$F$2:$F$501,B3249,BallByBall!$Q$2:$Q$501,1))</f>
        <v>0</v>
      </c>
      <c r="I3249">
        <f>IF(A3249="","",COUNTIFS(BallByBall!$B$2:$B$501,A3249,BallByBall!$F$2:$F$501,B3249,BallByBall!$R$2:$R$501,1))</f>
        <v>0</v>
      </c>
      <c r="J3249">
        <f>IF(A3249="","",SUMIFS(BallByBall!$T$2:$T$501,BallByBall!$B$2:$B$501,A3249,BallByBall!$H$2:$H$501,B3249))</f>
        <v>0</v>
      </c>
      <c r="K3249">
        <f>IF(A3249="","",SUMIFS(BallByBall!$U$2:$U$501,BallByBall!$B$2:$B$501,A3249,BallByBall!$P$2:$P$501,B3249))</f>
        <v>0</v>
      </c>
      <c r="L3249">
        <f>IF(A3249="","",SUMIFS(BallByBall!$V$2:$V$501,BallByBall!$B$2:$B$501,A3249,BallByBall!$P$2:$P$501,B3249))</f>
        <v>0</v>
      </c>
      <c r="M3249">
        <f>IF(A3249="","",SUMIFS(BallByBall!$W$2:$W$501,BallByBall!$B$2:$B$501,A3249,BallByBall!$P$2:$P$501,B3249))</f>
        <v>0</v>
      </c>
      <c r="N3249">
        <f>IF(A3249="","",SUMIFS(BallByBall!$X$2:$X$501,BallByBall!$B$2:$B$501,A3249,BallByBall!$P$2:$P$501,B3249))</f>
        <v>0</v>
      </c>
      <c r="O3249">
        <f>IF(A3249="","",SUMIFS(OverSummary!$G$2:$G$101,OverSummary!$A$2:$A$101,A3249,OverSummary!$D$2:$D$101,B3249))</f>
        <v>0</v>
      </c>
      <c r="P3249">
        <f>IF(A3249="","",G3249*Rules!$B$13+H3249*Rules!$B$14+I3249*Rules!$B$15)</f>
        <v>0</v>
      </c>
      <c r="Q3249">
        <f>IF(A3249="","",IF(G3249&gt;=100,Rules!$B$18,IF(G3249&gt;=50,Rules!$B$17,IF(G3249&gt;=30,Rules!$B$16,0)))+IF(AND(F3249=1,D3249&lt;&gt;"BWL",G3249=0),Rules!$B$27,0))</f>
        <v>0</v>
      </c>
      <c r="R3249">
        <f>IF(A3249="","",J3249*Rules!$B$19+O3249*Rules!$B$22)</f>
        <v>0</v>
      </c>
      <c r="S3249">
        <f>IF(A3249="","",IF(J3249&gt;=4,Rules!$B$21,IF(J3249&gt;=3,Rules!$B$20,0)))</f>
        <v>0</v>
      </c>
      <c r="T3249">
        <f>IF(A3249="","",K3249*Rules!$B$23+L3249*Rules!$B$24+M3249*Rules!$B$25+N3249*Rules!$B$26)</f>
        <v>0</v>
      </c>
      <c r="U3249">
        <f t="shared" si="50"/>
        <v>0</v>
      </c>
    </row>
    <row r="3250" spans="1:21" x14ac:dyDescent="0.2">
      <c r="A3250" t="str">
        <f>MatchSquad!A3250</f>
        <v>M065</v>
      </c>
      <c r="B3250" t="str">
        <f>MatchSquad!B3250</f>
        <v>P149</v>
      </c>
      <c r="C3250" t="str">
        <f>MatchSquad!C3250</f>
        <v>Allah Ghazanfar</v>
      </c>
      <c r="D3250" t="str">
        <f>MatchSquad!D3250</f>
        <v>BWL</v>
      </c>
      <c r="E3250" t="str">
        <f>MatchSquad!E3250</f>
        <v>MI</v>
      </c>
      <c r="F3250">
        <f>MatchSquad!G3250</f>
        <v>0</v>
      </c>
      <c r="G3250">
        <f>IF(A3250="","",SUMIFS(BallByBall!$I$2:$I$501,BallByBall!$B$2:$B$501,A3250,BallByBall!$F$2:$F$501,B3250))</f>
        <v>0</v>
      </c>
      <c r="H3250">
        <f>IF(A3250="","",COUNTIFS(BallByBall!$B$2:$B$501,A3250,BallByBall!$F$2:$F$501,B3250,BallByBall!$Q$2:$Q$501,1))</f>
        <v>0</v>
      </c>
      <c r="I3250">
        <f>IF(A3250="","",COUNTIFS(BallByBall!$B$2:$B$501,A3250,BallByBall!$F$2:$F$501,B3250,BallByBall!$R$2:$R$501,1))</f>
        <v>0</v>
      </c>
      <c r="J3250">
        <f>IF(A3250="","",SUMIFS(BallByBall!$T$2:$T$501,BallByBall!$B$2:$B$501,A3250,BallByBall!$H$2:$H$501,B3250))</f>
        <v>0</v>
      </c>
      <c r="K3250">
        <f>IF(A3250="","",SUMIFS(BallByBall!$U$2:$U$501,BallByBall!$B$2:$B$501,A3250,BallByBall!$P$2:$P$501,B3250))</f>
        <v>0</v>
      </c>
      <c r="L3250">
        <f>IF(A3250="","",SUMIFS(BallByBall!$V$2:$V$501,BallByBall!$B$2:$B$501,A3250,BallByBall!$P$2:$P$501,B3250))</f>
        <v>0</v>
      </c>
      <c r="M3250">
        <f>IF(A3250="","",SUMIFS(BallByBall!$W$2:$W$501,BallByBall!$B$2:$B$501,A3250,BallByBall!$P$2:$P$501,B3250))</f>
        <v>0</v>
      </c>
      <c r="N3250">
        <f>IF(A3250="","",SUMIFS(BallByBall!$X$2:$X$501,BallByBall!$B$2:$B$501,A3250,BallByBall!$P$2:$P$501,B3250))</f>
        <v>0</v>
      </c>
      <c r="O3250">
        <f>IF(A3250="","",SUMIFS(OverSummary!$G$2:$G$101,OverSummary!$A$2:$A$101,A3250,OverSummary!$D$2:$D$101,B3250))</f>
        <v>0</v>
      </c>
      <c r="P3250">
        <f>IF(A3250="","",G3250*Rules!$B$13+H3250*Rules!$B$14+I3250*Rules!$B$15)</f>
        <v>0</v>
      </c>
      <c r="Q3250">
        <f>IF(A3250="","",IF(G3250&gt;=100,Rules!$B$18,IF(G3250&gt;=50,Rules!$B$17,IF(G3250&gt;=30,Rules!$B$16,0)))+IF(AND(F3250=1,D3250&lt;&gt;"BWL",G3250=0),Rules!$B$27,0))</f>
        <v>0</v>
      </c>
      <c r="R3250">
        <f>IF(A3250="","",J3250*Rules!$B$19+O3250*Rules!$B$22)</f>
        <v>0</v>
      </c>
      <c r="S3250">
        <f>IF(A3250="","",IF(J3250&gt;=4,Rules!$B$21,IF(J3250&gt;=3,Rules!$B$20,0)))</f>
        <v>0</v>
      </c>
      <c r="T3250">
        <f>IF(A3250="","",K3250*Rules!$B$23+L3250*Rules!$B$24+M3250*Rules!$B$25+N3250*Rules!$B$26)</f>
        <v>0</v>
      </c>
      <c r="U3250">
        <f t="shared" si="50"/>
        <v>0</v>
      </c>
    </row>
    <row r="3251" spans="1:21" x14ac:dyDescent="0.2">
      <c r="A3251" t="str">
        <f>MatchSquad!A3251</f>
        <v>M065</v>
      </c>
      <c r="B3251" t="str">
        <f>MatchSquad!B3251</f>
        <v>P150</v>
      </c>
      <c r="C3251" t="str">
        <f>MatchSquad!C3251</f>
        <v>Jasprit Bumrah</v>
      </c>
      <c r="D3251" t="str">
        <f>MatchSquad!D3251</f>
        <v>BWL</v>
      </c>
      <c r="E3251" t="str">
        <f>MatchSquad!E3251</f>
        <v>MI</v>
      </c>
      <c r="F3251">
        <f>MatchSquad!G3251</f>
        <v>0</v>
      </c>
      <c r="G3251">
        <f>IF(A3251="","",SUMIFS(BallByBall!$I$2:$I$501,BallByBall!$B$2:$B$501,A3251,BallByBall!$F$2:$F$501,B3251))</f>
        <v>0</v>
      </c>
      <c r="H3251">
        <f>IF(A3251="","",COUNTIFS(BallByBall!$B$2:$B$501,A3251,BallByBall!$F$2:$F$501,B3251,BallByBall!$Q$2:$Q$501,1))</f>
        <v>0</v>
      </c>
      <c r="I3251">
        <f>IF(A3251="","",COUNTIFS(BallByBall!$B$2:$B$501,A3251,BallByBall!$F$2:$F$501,B3251,BallByBall!$R$2:$R$501,1))</f>
        <v>0</v>
      </c>
      <c r="J3251">
        <f>IF(A3251="","",SUMIFS(BallByBall!$T$2:$T$501,BallByBall!$B$2:$B$501,A3251,BallByBall!$H$2:$H$501,B3251))</f>
        <v>0</v>
      </c>
      <c r="K3251">
        <f>IF(A3251="","",SUMIFS(BallByBall!$U$2:$U$501,BallByBall!$B$2:$B$501,A3251,BallByBall!$P$2:$P$501,B3251))</f>
        <v>0</v>
      </c>
      <c r="L3251">
        <f>IF(A3251="","",SUMIFS(BallByBall!$V$2:$V$501,BallByBall!$B$2:$B$501,A3251,BallByBall!$P$2:$P$501,B3251))</f>
        <v>0</v>
      </c>
      <c r="M3251">
        <f>IF(A3251="","",SUMIFS(BallByBall!$W$2:$W$501,BallByBall!$B$2:$B$501,A3251,BallByBall!$P$2:$P$501,B3251))</f>
        <v>0</v>
      </c>
      <c r="N3251">
        <f>IF(A3251="","",SUMIFS(BallByBall!$X$2:$X$501,BallByBall!$B$2:$B$501,A3251,BallByBall!$P$2:$P$501,B3251))</f>
        <v>0</v>
      </c>
      <c r="O3251">
        <f>IF(A3251="","",SUMIFS(OverSummary!$G$2:$G$101,OverSummary!$A$2:$A$101,A3251,OverSummary!$D$2:$D$101,B3251))</f>
        <v>0</v>
      </c>
      <c r="P3251">
        <f>IF(A3251="","",G3251*Rules!$B$13+H3251*Rules!$B$14+I3251*Rules!$B$15)</f>
        <v>0</v>
      </c>
      <c r="Q3251">
        <f>IF(A3251="","",IF(G3251&gt;=100,Rules!$B$18,IF(G3251&gt;=50,Rules!$B$17,IF(G3251&gt;=30,Rules!$B$16,0)))+IF(AND(F3251=1,D3251&lt;&gt;"BWL",G3251=0),Rules!$B$27,0))</f>
        <v>0</v>
      </c>
      <c r="R3251">
        <f>IF(A3251="","",J3251*Rules!$B$19+O3251*Rules!$B$22)</f>
        <v>0</v>
      </c>
      <c r="S3251">
        <f>IF(A3251="","",IF(J3251&gt;=4,Rules!$B$21,IF(J3251&gt;=3,Rules!$B$20,0)))</f>
        <v>0</v>
      </c>
      <c r="T3251">
        <f>IF(A3251="","",K3251*Rules!$B$23+L3251*Rules!$B$24+M3251*Rules!$B$25+N3251*Rules!$B$26)</f>
        <v>0</v>
      </c>
      <c r="U3251">
        <f t="shared" si="50"/>
        <v>0</v>
      </c>
    </row>
    <row r="3252" spans="1:21" x14ac:dyDescent="0.2">
      <c r="A3252" t="str">
        <f>MatchSquad!A3252</f>
        <v>M066</v>
      </c>
      <c r="B3252" t="str">
        <f>MatchSquad!B3252</f>
        <v>P001</v>
      </c>
      <c r="C3252" t="str">
        <f>MatchSquad!C3252</f>
        <v>Ruturaj Gaikwad</v>
      </c>
      <c r="D3252" t="str">
        <f>MatchSquad!D3252</f>
        <v>BAT</v>
      </c>
      <c r="E3252" t="str">
        <f>MatchSquad!E3252</f>
        <v>CSK</v>
      </c>
      <c r="F3252">
        <f>MatchSquad!G3252</f>
        <v>0</v>
      </c>
      <c r="G3252">
        <f>IF(A3252="","",SUMIFS(BallByBall!$I$2:$I$501,BallByBall!$B$2:$B$501,A3252,BallByBall!$F$2:$F$501,B3252))</f>
        <v>0</v>
      </c>
      <c r="H3252">
        <f>IF(A3252="","",COUNTIFS(BallByBall!$B$2:$B$501,A3252,BallByBall!$F$2:$F$501,B3252,BallByBall!$Q$2:$Q$501,1))</f>
        <v>0</v>
      </c>
      <c r="I3252">
        <f>IF(A3252="","",COUNTIFS(BallByBall!$B$2:$B$501,A3252,BallByBall!$F$2:$F$501,B3252,BallByBall!$R$2:$R$501,1))</f>
        <v>0</v>
      </c>
      <c r="J3252">
        <f>IF(A3252="","",SUMIFS(BallByBall!$T$2:$T$501,BallByBall!$B$2:$B$501,A3252,BallByBall!$H$2:$H$501,B3252))</f>
        <v>0</v>
      </c>
      <c r="K3252">
        <f>IF(A3252="","",SUMIFS(BallByBall!$U$2:$U$501,BallByBall!$B$2:$B$501,A3252,BallByBall!$P$2:$P$501,B3252))</f>
        <v>0</v>
      </c>
      <c r="L3252">
        <f>IF(A3252="","",SUMIFS(BallByBall!$V$2:$V$501,BallByBall!$B$2:$B$501,A3252,BallByBall!$P$2:$P$501,B3252))</f>
        <v>0</v>
      </c>
      <c r="M3252">
        <f>IF(A3252="","",SUMIFS(BallByBall!$W$2:$W$501,BallByBall!$B$2:$B$501,A3252,BallByBall!$P$2:$P$501,B3252))</f>
        <v>0</v>
      </c>
      <c r="N3252">
        <f>IF(A3252="","",SUMIFS(BallByBall!$X$2:$X$501,BallByBall!$B$2:$B$501,A3252,BallByBall!$P$2:$P$501,B3252))</f>
        <v>0</v>
      </c>
      <c r="O3252">
        <f>IF(A3252="","",SUMIFS(OverSummary!$G$2:$G$101,OverSummary!$A$2:$A$101,A3252,OverSummary!$D$2:$D$101,B3252))</f>
        <v>0</v>
      </c>
      <c r="P3252">
        <f>IF(A3252="","",G3252*Rules!$B$13+H3252*Rules!$B$14+I3252*Rules!$B$15)</f>
        <v>0</v>
      </c>
      <c r="Q3252">
        <f>IF(A3252="","",IF(G3252&gt;=100,Rules!$B$18,IF(G3252&gt;=50,Rules!$B$17,IF(G3252&gt;=30,Rules!$B$16,0)))+IF(AND(F3252=1,D3252&lt;&gt;"BWL",G3252=0),Rules!$B$27,0))</f>
        <v>0</v>
      </c>
      <c r="R3252">
        <f>IF(A3252="","",J3252*Rules!$B$19+O3252*Rules!$B$22)</f>
        <v>0</v>
      </c>
      <c r="S3252">
        <f>IF(A3252="","",IF(J3252&gt;=4,Rules!$B$21,IF(J3252&gt;=3,Rules!$B$20,0)))</f>
        <v>0</v>
      </c>
      <c r="T3252">
        <f>IF(A3252="","",K3252*Rules!$B$23+L3252*Rules!$B$24+M3252*Rules!$B$25+N3252*Rules!$B$26)</f>
        <v>0</v>
      </c>
      <c r="U3252">
        <f t="shared" si="50"/>
        <v>0</v>
      </c>
    </row>
    <row r="3253" spans="1:21" x14ac:dyDescent="0.2">
      <c r="A3253" t="str">
        <f>MatchSquad!A3253</f>
        <v>M066</v>
      </c>
      <c r="B3253" t="str">
        <f>MatchSquad!B3253</f>
        <v>P002</v>
      </c>
      <c r="C3253" t="str">
        <f>MatchSquad!C3253</f>
        <v>MS Dhoni</v>
      </c>
      <c r="D3253" t="str">
        <f>MatchSquad!D3253</f>
        <v>WK</v>
      </c>
      <c r="E3253" t="str">
        <f>MatchSquad!E3253</f>
        <v>CSK</v>
      </c>
      <c r="F3253">
        <f>MatchSquad!G3253</f>
        <v>0</v>
      </c>
      <c r="G3253">
        <f>IF(A3253="","",SUMIFS(BallByBall!$I$2:$I$501,BallByBall!$B$2:$B$501,A3253,BallByBall!$F$2:$F$501,B3253))</f>
        <v>0</v>
      </c>
      <c r="H3253">
        <f>IF(A3253="","",COUNTIFS(BallByBall!$B$2:$B$501,A3253,BallByBall!$F$2:$F$501,B3253,BallByBall!$Q$2:$Q$501,1))</f>
        <v>0</v>
      </c>
      <c r="I3253">
        <f>IF(A3253="","",COUNTIFS(BallByBall!$B$2:$B$501,A3253,BallByBall!$F$2:$F$501,B3253,BallByBall!$R$2:$R$501,1))</f>
        <v>0</v>
      </c>
      <c r="J3253">
        <f>IF(A3253="","",SUMIFS(BallByBall!$T$2:$T$501,BallByBall!$B$2:$B$501,A3253,BallByBall!$H$2:$H$501,B3253))</f>
        <v>0</v>
      </c>
      <c r="K3253">
        <f>IF(A3253="","",SUMIFS(BallByBall!$U$2:$U$501,BallByBall!$B$2:$B$501,A3253,BallByBall!$P$2:$P$501,B3253))</f>
        <v>0</v>
      </c>
      <c r="L3253">
        <f>IF(A3253="","",SUMIFS(BallByBall!$V$2:$V$501,BallByBall!$B$2:$B$501,A3253,BallByBall!$P$2:$P$501,B3253))</f>
        <v>0</v>
      </c>
      <c r="M3253">
        <f>IF(A3253="","",SUMIFS(BallByBall!$W$2:$W$501,BallByBall!$B$2:$B$501,A3253,BallByBall!$P$2:$P$501,B3253))</f>
        <v>0</v>
      </c>
      <c r="N3253">
        <f>IF(A3253="","",SUMIFS(BallByBall!$X$2:$X$501,BallByBall!$B$2:$B$501,A3253,BallByBall!$P$2:$P$501,B3253))</f>
        <v>0</v>
      </c>
      <c r="O3253">
        <f>IF(A3253="","",SUMIFS(OverSummary!$G$2:$G$101,OverSummary!$A$2:$A$101,A3253,OverSummary!$D$2:$D$101,B3253))</f>
        <v>0</v>
      </c>
      <c r="P3253">
        <f>IF(A3253="","",G3253*Rules!$B$13+H3253*Rules!$B$14+I3253*Rules!$B$15)</f>
        <v>0</v>
      </c>
      <c r="Q3253">
        <f>IF(A3253="","",IF(G3253&gt;=100,Rules!$B$18,IF(G3253&gt;=50,Rules!$B$17,IF(G3253&gt;=30,Rules!$B$16,0)))+IF(AND(F3253=1,D3253&lt;&gt;"BWL",G3253=0),Rules!$B$27,0))</f>
        <v>0</v>
      </c>
      <c r="R3253">
        <f>IF(A3253="","",J3253*Rules!$B$19+O3253*Rules!$B$22)</f>
        <v>0</v>
      </c>
      <c r="S3253">
        <f>IF(A3253="","",IF(J3253&gt;=4,Rules!$B$21,IF(J3253&gt;=3,Rules!$B$20,0)))</f>
        <v>0</v>
      </c>
      <c r="T3253">
        <f>IF(A3253="","",K3253*Rules!$B$23+L3253*Rules!$B$24+M3253*Rules!$B$25+N3253*Rules!$B$26)</f>
        <v>0</v>
      </c>
      <c r="U3253">
        <f t="shared" si="50"/>
        <v>0</v>
      </c>
    </row>
    <row r="3254" spans="1:21" x14ac:dyDescent="0.2">
      <c r="A3254" t="str">
        <f>MatchSquad!A3254</f>
        <v>M066</v>
      </c>
      <c r="B3254" t="str">
        <f>MatchSquad!B3254</f>
        <v>P003</v>
      </c>
      <c r="C3254" t="str">
        <f>MatchSquad!C3254</f>
        <v>Sanju Samson</v>
      </c>
      <c r="D3254" t="str">
        <f>MatchSquad!D3254</f>
        <v>WK</v>
      </c>
      <c r="E3254" t="str">
        <f>MatchSquad!E3254</f>
        <v>CSK</v>
      </c>
      <c r="F3254">
        <f>MatchSquad!G3254</f>
        <v>0</v>
      </c>
      <c r="G3254">
        <f>IF(A3254="","",SUMIFS(BallByBall!$I$2:$I$501,BallByBall!$B$2:$B$501,A3254,BallByBall!$F$2:$F$501,B3254))</f>
        <v>0</v>
      </c>
      <c r="H3254">
        <f>IF(A3254="","",COUNTIFS(BallByBall!$B$2:$B$501,A3254,BallByBall!$F$2:$F$501,B3254,BallByBall!$Q$2:$Q$501,1))</f>
        <v>0</v>
      </c>
      <c r="I3254">
        <f>IF(A3254="","",COUNTIFS(BallByBall!$B$2:$B$501,A3254,BallByBall!$F$2:$F$501,B3254,BallByBall!$R$2:$R$501,1))</f>
        <v>0</v>
      </c>
      <c r="J3254">
        <f>IF(A3254="","",SUMIFS(BallByBall!$T$2:$T$501,BallByBall!$B$2:$B$501,A3254,BallByBall!$H$2:$H$501,B3254))</f>
        <v>0</v>
      </c>
      <c r="K3254">
        <f>IF(A3254="","",SUMIFS(BallByBall!$U$2:$U$501,BallByBall!$B$2:$B$501,A3254,BallByBall!$P$2:$P$501,B3254))</f>
        <v>0</v>
      </c>
      <c r="L3254">
        <f>IF(A3254="","",SUMIFS(BallByBall!$V$2:$V$501,BallByBall!$B$2:$B$501,A3254,BallByBall!$P$2:$P$501,B3254))</f>
        <v>0</v>
      </c>
      <c r="M3254">
        <f>IF(A3254="","",SUMIFS(BallByBall!$W$2:$W$501,BallByBall!$B$2:$B$501,A3254,BallByBall!$P$2:$P$501,B3254))</f>
        <v>0</v>
      </c>
      <c r="N3254">
        <f>IF(A3254="","",SUMIFS(BallByBall!$X$2:$X$501,BallByBall!$B$2:$B$501,A3254,BallByBall!$P$2:$P$501,B3254))</f>
        <v>0</v>
      </c>
      <c r="O3254">
        <f>IF(A3254="","",SUMIFS(OverSummary!$G$2:$G$101,OverSummary!$A$2:$A$101,A3254,OverSummary!$D$2:$D$101,B3254))</f>
        <v>0</v>
      </c>
      <c r="P3254">
        <f>IF(A3254="","",G3254*Rules!$B$13+H3254*Rules!$B$14+I3254*Rules!$B$15)</f>
        <v>0</v>
      </c>
      <c r="Q3254">
        <f>IF(A3254="","",IF(G3254&gt;=100,Rules!$B$18,IF(G3254&gt;=50,Rules!$B$17,IF(G3254&gt;=30,Rules!$B$16,0)))+IF(AND(F3254=1,D3254&lt;&gt;"BWL",G3254=0),Rules!$B$27,0))</f>
        <v>0</v>
      </c>
      <c r="R3254">
        <f>IF(A3254="","",J3254*Rules!$B$19+O3254*Rules!$B$22)</f>
        <v>0</v>
      </c>
      <c r="S3254">
        <f>IF(A3254="","",IF(J3254&gt;=4,Rules!$B$21,IF(J3254&gt;=3,Rules!$B$20,0)))</f>
        <v>0</v>
      </c>
      <c r="T3254">
        <f>IF(A3254="","",K3254*Rules!$B$23+L3254*Rules!$B$24+M3254*Rules!$B$25+N3254*Rules!$B$26)</f>
        <v>0</v>
      </c>
      <c r="U3254">
        <f t="shared" si="50"/>
        <v>0</v>
      </c>
    </row>
    <row r="3255" spans="1:21" x14ac:dyDescent="0.2">
      <c r="A3255" t="str">
        <f>MatchSquad!A3255</f>
        <v>M066</v>
      </c>
      <c r="B3255" t="str">
        <f>MatchSquad!B3255</f>
        <v>P004</v>
      </c>
      <c r="C3255" t="str">
        <f>MatchSquad!C3255</f>
        <v>Dewald Brevis</v>
      </c>
      <c r="D3255" t="str">
        <f>MatchSquad!D3255</f>
        <v>BAT</v>
      </c>
      <c r="E3255" t="str">
        <f>MatchSquad!E3255</f>
        <v>CSK</v>
      </c>
      <c r="F3255">
        <f>MatchSquad!G3255</f>
        <v>0</v>
      </c>
      <c r="G3255">
        <f>IF(A3255="","",SUMIFS(BallByBall!$I$2:$I$501,BallByBall!$B$2:$B$501,A3255,BallByBall!$F$2:$F$501,B3255))</f>
        <v>0</v>
      </c>
      <c r="H3255">
        <f>IF(A3255="","",COUNTIFS(BallByBall!$B$2:$B$501,A3255,BallByBall!$F$2:$F$501,B3255,BallByBall!$Q$2:$Q$501,1))</f>
        <v>0</v>
      </c>
      <c r="I3255">
        <f>IF(A3255="","",COUNTIFS(BallByBall!$B$2:$B$501,A3255,BallByBall!$F$2:$F$501,B3255,BallByBall!$R$2:$R$501,1))</f>
        <v>0</v>
      </c>
      <c r="J3255">
        <f>IF(A3255="","",SUMIFS(BallByBall!$T$2:$T$501,BallByBall!$B$2:$B$501,A3255,BallByBall!$H$2:$H$501,B3255))</f>
        <v>0</v>
      </c>
      <c r="K3255">
        <f>IF(A3255="","",SUMIFS(BallByBall!$U$2:$U$501,BallByBall!$B$2:$B$501,A3255,BallByBall!$P$2:$P$501,B3255))</f>
        <v>0</v>
      </c>
      <c r="L3255">
        <f>IF(A3255="","",SUMIFS(BallByBall!$V$2:$V$501,BallByBall!$B$2:$B$501,A3255,BallByBall!$P$2:$P$501,B3255))</f>
        <v>0</v>
      </c>
      <c r="M3255">
        <f>IF(A3255="","",SUMIFS(BallByBall!$W$2:$W$501,BallByBall!$B$2:$B$501,A3255,BallByBall!$P$2:$P$501,B3255))</f>
        <v>0</v>
      </c>
      <c r="N3255">
        <f>IF(A3255="","",SUMIFS(BallByBall!$X$2:$X$501,BallByBall!$B$2:$B$501,A3255,BallByBall!$P$2:$P$501,B3255))</f>
        <v>0</v>
      </c>
      <c r="O3255">
        <f>IF(A3255="","",SUMIFS(OverSummary!$G$2:$G$101,OverSummary!$A$2:$A$101,A3255,OverSummary!$D$2:$D$101,B3255))</f>
        <v>0</v>
      </c>
      <c r="P3255">
        <f>IF(A3255="","",G3255*Rules!$B$13+H3255*Rules!$B$14+I3255*Rules!$B$15)</f>
        <v>0</v>
      </c>
      <c r="Q3255">
        <f>IF(A3255="","",IF(G3255&gt;=100,Rules!$B$18,IF(G3255&gt;=50,Rules!$B$17,IF(G3255&gt;=30,Rules!$B$16,0)))+IF(AND(F3255=1,D3255&lt;&gt;"BWL",G3255=0),Rules!$B$27,0))</f>
        <v>0</v>
      </c>
      <c r="R3255">
        <f>IF(A3255="","",J3255*Rules!$B$19+O3255*Rules!$B$22)</f>
        <v>0</v>
      </c>
      <c r="S3255">
        <f>IF(A3255="","",IF(J3255&gt;=4,Rules!$B$21,IF(J3255&gt;=3,Rules!$B$20,0)))</f>
        <v>0</v>
      </c>
      <c r="T3255">
        <f>IF(A3255="","",K3255*Rules!$B$23+L3255*Rules!$B$24+M3255*Rules!$B$25+N3255*Rules!$B$26)</f>
        <v>0</v>
      </c>
      <c r="U3255">
        <f t="shared" si="50"/>
        <v>0</v>
      </c>
    </row>
    <row r="3256" spans="1:21" x14ac:dyDescent="0.2">
      <c r="A3256" t="str">
        <f>MatchSquad!A3256</f>
        <v>M066</v>
      </c>
      <c r="B3256" t="str">
        <f>MatchSquad!B3256</f>
        <v>P005</v>
      </c>
      <c r="C3256" t="str">
        <f>MatchSquad!C3256</f>
        <v>Ayush Mhatre</v>
      </c>
      <c r="D3256" t="str">
        <f>MatchSquad!D3256</f>
        <v>BAT</v>
      </c>
      <c r="E3256" t="str">
        <f>MatchSquad!E3256</f>
        <v>CSK</v>
      </c>
      <c r="F3256">
        <f>MatchSquad!G3256</f>
        <v>0</v>
      </c>
      <c r="G3256">
        <f>IF(A3256="","",SUMIFS(BallByBall!$I$2:$I$501,BallByBall!$B$2:$B$501,A3256,BallByBall!$F$2:$F$501,B3256))</f>
        <v>0</v>
      </c>
      <c r="H3256">
        <f>IF(A3256="","",COUNTIFS(BallByBall!$B$2:$B$501,A3256,BallByBall!$F$2:$F$501,B3256,BallByBall!$Q$2:$Q$501,1))</f>
        <v>0</v>
      </c>
      <c r="I3256">
        <f>IF(A3256="","",COUNTIFS(BallByBall!$B$2:$B$501,A3256,BallByBall!$F$2:$F$501,B3256,BallByBall!$R$2:$R$501,1))</f>
        <v>0</v>
      </c>
      <c r="J3256">
        <f>IF(A3256="","",SUMIFS(BallByBall!$T$2:$T$501,BallByBall!$B$2:$B$501,A3256,BallByBall!$H$2:$H$501,B3256))</f>
        <v>0</v>
      </c>
      <c r="K3256">
        <f>IF(A3256="","",SUMIFS(BallByBall!$U$2:$U$501,BallByBall!$B$2:$B$501,A3256,BallByBall!$P$2:$P$501,B3256))</f>
        <v>0</v>
      </c>
      <c r="L3256">
        <f>IF(A3256="","",SUMIFS(BallByBall!$V$2:$V$501,BallByBall!$B$2:$B$501,A3256,BallByBall!$P$2:$P$501,B3256))</f>
        <v>0</v>
      </c>
      <c r="M3256">
        <f>IF(A3256="","",SUMIFS(BallByBall!$W$2:$W$501,BallByBall!$B$2:$B$501,A3256,BallByBall!$P$2:$P$501,B3256))</f>
        <v>0</v>
      </c>
      <c r="N3256">
        <f>IF(A3256="","",SUMIFS(BallByBall!$X$2:$X$501,BallByBall!$B$2:$B$501,A3256,BallByBall!$P$2:$P$501,B3256))</f>
        <v>0</v>
      </c>
      <c r="O3256">
        <f>IF(A3256="","",SUMIFS(OverSummary!$G$2:$G$101,OverSummary!$A$2:$A$101,A3256,OverSummary!$D$2:$D$101,B3256))</f>
        <v>0</v>
      </c>
      <c r="P3256">
        <f>IF(A3256="","",G3256*Rules!$B$13+H3256*Rules!$B$14+I3256*Rules!$B$15)</f>
        <v>0</v>
      </c>
      <c r="Q3256">
        <f>IF(A3256="","",IF(G3256&gt;=100,Rules!$B$18,IF(G3256&gt;=50,Rules!$B$17,IF(G3256&gt;=30,Rules!$B$16,0)))+IF(AND(F3256=1,D3256&lt;&gt;"BWL",G3256=0),Rules!$B$27,0))</f>
        <v>0</v>
      </c>
      <c r="R3256">
        <f>IF(A3256="","",J3256*Rules!$B$19+O3256*Rules!$B$22)</f>
        <v>0</v>
      </c>
      <c r="S3256">
        <f>IF(A3256="","",IF(J3256&gt;=4,Rules!$B$21,IF(J3256&gt;=3,Rules!$B$20,0)))</f>
        <v>0</v>
      </c>
      <c r="T3256">
        <f>IF(A3256="","",K3256*Rules!$B$23+L3256*Rules!$B$24+M3256*Rules!$B$25+N3256*Rules!$B$26)</f>
        <v>0</v>
      </c>
      <c r="U3256">
        <f t="shared" si="50"/>
        <v>0</v>
      </c>
    </row>
    <row r="3257" spans="1:21" x14ac:dyDescent="0.2">
      <c r="A3257" t="str">
        <f>MatchSquad!A3257</f>
        <v>M066</v>
      </c>
      <c r="B3257" t="str">
        <f>MatchSquad!B3257</f>
        <v>P006</v>
      </c>
      <c r="C3257" t="str">
        <f>MatchSquad!C3257</f>
        <v>Kartik Sharma</v>
      </c>
      <c r="D3257" t="str">
        <f>MatchSquad!D3257</f>
        <v>WK</v>
      </c>
      <c r="E3257" t="str">
        <f>MatchSquad!E3257</f>
        <v>CSK</v>
      </c>
      <c r="F3257">
        <f>MatchSquad!G3257</f>
        <v>0</v>
      </c>
      <c r="G3257">
        <f>IF(A3257="","",SUMIFS(BallByBall!$I$2:$I$501,BallByBall!$B$2:$B$501,A3257,BallByBall!$F$2:$F$501,B3257))</f>
        <v>0</v>
      </c>
      <c r="H3257">
        <f>IF(A3257="","",COUNTIFS(BallByBall!$B$2:$B$501,A3257,BallByBall!$F$2:$F$501,B3257,BallByBall!$Q$2:$Q$501,1))</f>
        <v>0</v>
      </c>
      <c r="I3257">
        <f>IF(A3257="","",COUNTIFS(BallByBall!$B$2:$B$501,A3257,BallByBall!$F$2:$F$501,B3257,BallByBall!$R$2:$R$501,1))</f>
        <v>0</v>
      </c>
      <c r="J3257">
        <f>IF(A3257="","",SUMIFS(BallByBall!$T$2:$T$501,BallByBall!$B$2:$B$501,A3257,BallByBall!$H$2:$H$501,B3257))</f>
        <v>0</v>
      </c>
      <c r="K3257">
        <f>IF(A3257="","",SUMIFS(BallByBall!$U$2:$U$501,BallByBall!$B$2:$B$501,A3257,BallByBall!$P$2:$P$501,B3257))</f>
        <v>0</v>
      </c>
      <c r="L3257">
        <f>IF(A3257="","",SUMIFS(BallByBall!$V$2:$V$501,BallByBall!$B$2:$B$501,A3257,BallByBall!$P$2:$P$501,B3257))</f>
        <v>0</v>
      </c>
      <c r="M3257">
        <f>IF(A3257="","",SUMIFS(BallByBall!$W$2:$W$501,BallByBall!$B$2:$B$501,A3257,BallByBall!$P$2:$P$501,B3257))</f>
        <v>0</v>
      </c>
      <c r="N3257">
        <f>IF(A3257="","",SUMIFS(BallByBall!$X$2:$X$501,BallByBall!$B$2:$B$501,A3257,BallByBall!$P$2:$P$501,B3257))</f>
        <v>0</v>
      </c>
      <c r="O3257">
        <f>IF(A3257="","",SUMIFS(OverSummary!$G$2:$G$101,OverSummary!$A$2:$A$101,A3257,OverSummary!$D$2:$D$101,B3257))</f>
        <v>0</v>
      </c>
      <c r="P3257">
        <f>IF(A3257="","",G3257*Rules!$B$13+H3257*Rules!$B$14+I3257*Rules!$B$15)</f>
        <v>0</v>
      </c>
      <c r="Q3257">
        <f>IF(A3257="","",IF(G3257&gt;=100,Rules!$B$18,IF(G3257&gt;=50,Rules!$B$17,IF(G3257&gt;=30,Rules!$B$16,0)))+IF(AND(F3257=1,D3257&lt;&gt;"BWL",G3257=0),Rules!$B$27,0))</f>
        <v>0</v>
      </c>
      <c r="R3257">
        <f>IF(A3257="","",J3257*Rules!$B$19+O3257*Rules!$B$22)</f>
        <v>0</v>
      </c>
      <c r="S3257">
        <f>IF(A3257="","",IF(J3257&gt;=4,Rules!$B$21,IF(J3257&gt;=3,Rules!$B$20,0)))</f>
        <v>0</v>
      </c>
      <c r="T3257">
        <f>IF(A3257="","",K3257*Rules!$B$23+L3257*Rules!$B$24+M3257*Rules!$B$25+N3257*Rules!$B$26)</f>
        <v>0</v>
      </c>
      <c r="U3257">
        <f t="shared" si="50"/>
        <v>0</v>
      </c>
    </row>
    <row r="3258" spans="1:21" x14ac:dyDescent="0.2">
      <c r="A3258" t="str">
        <f>MatchSquad!A3258</f>
        <v>M066</v>
      </c>
      <c r="B3258" t="str">
        <f>MatchSquad!B3258</f>
        <v>P007</v>
      </c>
      <c r="C3258" t="str">
        <f>MatchSquad!C3258</f>
        <v>Sarfaraz Khan</v>
      </c>
      <c r="D3258" t="str">
        <f>MatchSquad!D3258</f>
        <v>BAT</v>
      </c>
      <c r="E3258" t="str">
        <f>MatchSquad!E3258</f>
        <v>CSK</v>
      </c>
      <c r="F3258">
        <f>MatchSquad!G3258</f>
        <v>0</v>
      </c>
      <c r="G3258">
        <f>IF(A3258="","",SUMIFS(BallByBall!$I$2:$I$501,BallByBall!$B$2:$B$501,A3258,BallByBall!$F$2:$F$501,B3258))</f>
        <v>0</v>
      </c>
      <c r="H3258">
        <f>IF(A3258="","",COUNTIFS(BallByBall!$B$2:$B$501,A3258,BallByBall!$F$2:$F$501,B3258,BallByBall!$Q$2:$Q$501,1))</f>
        <v>0</v>
      </c>
      <c r="I3258">
        <f>IF(A3258="","",COUNTIFS(BallByBall!$B$2:$B$501,A3258,BallByBall!$F$2:$F$501,B3258,BallByBall!$R$2:$R$501,1))</f>
        <v>0</v>
      </c>
      <c r="J3258">
        <f>IF(A3258="","",SUMIFS(BallByBall!$T$2:$T$501,BallByBall!$B$2:$B$501,A3258,BallByBall!$H$2:$H$501,B3258))</f>
        <v>0</v>
      </c>
      <c r="K3258">
        <f>IF(A3258="","",SUMIFS(BallByBall!$U$2:$U$501,BallByBall!$B$2:$B$501,A3258,BallByBall!$P$2:$P$501,B3258))</f>
        <v>0</v>
      </c>
      <c r="L3258">
        <f>IF(A3258="","",SUMIFS(BallByBall!$V$2:$V$501,BallByBall!$B$2:$B$501,A3258,BallByBall!$P$2:$P$501,B3258))</f>
        <v>0</v>
      </c>
      <c r="M3258">
        <f>IF(A3258="","",SUMIFS(BallByBall!$W$2:$W$501,BallByBall!$B$2:$B$501,A3258,BallByBall!$P$2:$P$501,B3258))</f>
        <v>0</v>
      </c>
      <c r="N3258">
        <f>IF(A3258="","",SUMIFS(BallByBall!$X$2:$X$501,BallByBall!$B$2:$B$501,A3258,BallByBall!$P$2:$P$501,B3258))</f>
        <v>0</v>
      </c>
      <c r="O3258">
        <f>IF(A3258="","",SUMIFS(OverSummary!$G$2:$G$101,OverSummary!$A$2:$A$101,A3258,OverSummary!$D$2:$D$101,B3258))</f>
        <v>0</v>
      </c>
      <c r="P3258">
        <f>IF(A3258="","",G3258*Rules!$B$13+H3258*Rules!$B$14+I3258*Rules!$B$15)</f>
        <v>0</v>
      </c>
      <c r="Q3258">
        <f>IF(A3258="","",IF(G3258&gt;=100,Rules!$B$18,IF(G3258&gt;=50,Rules!$B$17,IF(G3258&gt;=30,Rules!$B$16,0)))+IF(AND(F3258=1,D3258&lt;&gt;"BWL",G3258=0),Rules!$B$27,0))</f>
        <v>0</v>
      </c>
      <c r="R3258">
        <f>IF(A3258="","",J3258*Rules!$B$19+O3258*Rules!$B$22)</f>
        <v>0</v>
      </c>
      <c r="S3258">
        <f>IF(A3258="","",IF(J3258&gt;=4,Rules!$B$21,IF(J3258&gt;=3,Rules!$B$20,0)))</f>
        <v>0</v>
      </c>
      <c r="T3258">
        <f>IF(A3258="","",K3258*Rules!$B$23+L3258*Rules!$B$24+M3258*Rules!$B$25+N3258*Rules!$B$26)</f>
        <v>0</v>
      </c>
      <c r="U3258">
        <f t="shared" si="50"/>
        <v>0</v>
      </c>
    </row>
    <row r="3259" spans="1:21" x14ac:dyDescent="0.2">
      <c r="A3259" t="str">
        <f>MatchSquad!A3259</f>
        <v>M066</v>
      </c>
      <c r="B3259" t="str">
        <f>MatchSquad!B3259</f>
        <v>P008</v>
      </c>
      <c r="C3259" t="str">
        <f>MatchSquad!C3259</f>
        <v>Urvil Patel</v>
      </c>
      <c r="D3259" t="str">
        <f>MatchSquad!D3259</f>
        <v>WK</v>
      </c>
      <c r="E3259" t="str">
        <f>MatchSquad!E3259</f>
        <v>CSK</v>
      </c>
      <c r="F3259">
        <f>MatchSquad!G3259</f>
        <v>0</v>
      </c>
      <c r="G3259">
        <f>IF(A3259="","",SUMIFS(BallByBall!$I$2:$I$501,BallByBall!$B$2:$B$501,A3259,BallByBall!$F$2:$F$501,B3259))</f>
        <v>0</v>
      </c>
      <c r="H3259">
        <f>IF(A3259="","",COUNTIFS(BallByBall!$B$2:$B$501,A3259,BallByBall!$F$2:$F$501,B3259,BallByBall!$Q$2:$Q$501,1))</f>
        <v>0</v>
      </c>
      <c r="I3259">
        <f>IF(A3259="","",COUNTIFS(BallByBall!$B$2:$B$501,A3259,BallByBall!$F$2:$F$501,B3259,BallByBall!$R$2:$R$501,1))</f>
        <v>0</v>
      </c>
      <c r="J3259">
        <f>IF(A3259="","",SUMIFS(BallByBall!$T$2:$T$501,BallByBall!$B$2:$B$501,A3259,BallByBall!$H$2:$H$501,B3259))</f>
        <v>0</v>
      </c>
      <c r="K3259">
        <f>IF(A3259="","",SUMIFS(BallByBall!$U$2:$U$501,BallByBall!$B$2:$B$501,A3259,BallByBall!$P$2:$P$501,B3259))</f>
        <v>0</v>
      </c>
      <c r="L3259">
        <f>IF(A3259="","",SUMIFS(BallByBall!$V$2:$V$501,BallByBall!$B$2:$B$501,A3259,BallByBall!$P$2:$P$501,B3259))</f>
        <v>0</v>
      </c>
      <c r="M3259">
        <f>IF(A3259="","",SUMIFS(BallByBall!$W$2:$W$501,BallByBall!$B$2:$B$501,A3259,BallByBall!$P$2:$P$501,B3259))</f>
        <v>0</v>
      </c>
      <c r="N3259">
        <f>IF(A3259="","",SUMIFS(BallByBall!$X$2:$X$501,BallByBall!$B$2:$B$501,A3259,BallByBall!$P$2:$P$501,B3259))</f>
        <v>0</v>
      </c>
      <c r="O3259">
        <f>IF(A3259="","",SUMIFS(OverSummary!$G$2:$G$101,OverSummary!$A$2:$A$101,A3259,OverSummary!$D$2:$D$101,B3259))</f>
        <v>0</v>
      </c>
      <c r="P3259">
        <f>IF(A3259="","",G3259*Rules!$B$13+H3259*Rules!$B$14+I3259*Rules!$B$15)</f>
        <v>0</v>
      </c>
      <c r="Q3259">
        <f>IF(A3259="","",IF(G3259&gt;=100,Rules!$B$18,IF(G3259&gt;=50,Rules!$B$17,IF(G3259&gt;=30,Rules!$B$16,0)))+IF(AND(F3259=1,D3259&lt;&gt;"BWL",G3259=0),Rules!$B$27,0))</f>
        <v>0</v>
      </c>
      <c r="R3259">
        <f>IF(A3259="","",J3259*Rules!$B$19+O3259*Rules!$B$22)</f>
        <v>0</v>
      </c>
      <c r="S3259">
        <f>IF(A3259="","",IF(J3259&gt;=4,Rules!$B$21,IF(J3259&gt;=3,Rules!$B$20,0)))</f>
        <v>0</v>
      </c>
      <c r="T3259">
        <f>IF(A3259="","",K3259*Rules!$B$23+L3259*Rules!$B$24+M3259*Rules!$B$25+N3259*Rules!$B$26)</f>
        <v>0</v>
      </c>
      <c r="U3259">
        <f t="shared" si="50"/>
        <v>0</v>
      </c>
    </row>
    <row r="3260" spans="1:21" x14ac:dyDescent="0.2">
      <c r="A3260" t="str">
        <f>MatchSquad!A3260</f>
        <v>M066</v>
      </c>
      <c r="B3260" t="str">
        <f>MatchSquad!B3260</f>
        <v>P009</v>
      </c>
      <c r="C3260" t="str">
        <f>MatchSquad!C3260</f>
        <v>Jamie Overton</v>
      </c>
      <c r="D3260" t="str">
        <f>MatchSquad!D3260</f>
        <v>AR</v>
      </c>
      <c r="E3260" t="str">
        <f>MatchSquad!E3260</f>
        <v>CSK</v>
      </c>
      <c r="F3260">
        <f>MatchSquad!G3260</f>
        <v>0</v>
      </c>
      <c r="G3260">
        <f>IF(A3260="","",SUMIFS(BallByBall!$I$2:$I$501,BallByBall!$B$2:$B$501,A3260,BallByBall!$F$2:$F$501,B3260))</f>
        <v>0</v>
      </c>
      <c r="H3260">
        <f>IF(A3260="","",COUNTIFS(BallByBall!$B$2:$B$501,A3260,BallByBall!$F$2:$F$501,B3260,BallByBall!$Q$2:$Q$501,1))</f>
        <v>0</v>
      </c>
      <c r="I3260">
        <f>IF(A3260="","",COUNTIFS(BallByBall!$B$2:$B$501,A3260,BallByBall!$F$2:$F$501,B3260,BallByBall!$R$2:$R$501,1))</f>
        <v>0</v>
      </c>
      <c r="J3260">
        <f>IF(A3260="","",SUMIFS(BallByBall!$T$2:$T$501,BallByBall!$B$2:$B$501,A3260,BallByBall!$H$2:$H$501,B3260))</f>
        <v>0</v>
      </c>
      <c r="K3260">
        <f>IF(A3260="","",SUMIFS(BallByBall!$U$2:$U$501,BallByBall!$B$2:$B$501,A3260,BallByBall!$P$2:$P$501,B3260))</f>
        <v>0</v>
      </c>
      <c r="L3260">
        <f>IF(A3260="","",SUMIFS(BallByBall!$V$2:$V$501,BallByBall!$B$2:$B$501,A3260,BallByBall!$P$2:$P$501,B3260))</f>
        <v>0</v>
      </c>
      <c r="M3260">
        <f>IF(A3260="","",SUMIFS(BallByBall!$W$2:$W$501,BallByBall!$B$2:$B$501,A3260,BallByBall!$P$2:$P$501,B3260))</f>
        <v>0</v>
      </c>
      <c r="N3260">
        <f>IF(A3260="","",SUMIFS(BallByBall!$X$2:$X$501,BallByBall!$B$2:$B$501,A3260,BallByBall!$P$2:$P$501,B3260))</f>
        <v>0</v>
      </c>
      <c r="O3260">
        <f>IF(A3260="","",SUMIFS(OverSummary!$G$2:$G$101,OverSummary!$A$2:$A$101,A3260,OverSummary!$D$2:$D$101,B3260))</f>
        <v>0</v>
      </c>
      <c r="P3260">
        <f>IF(A3260="","",G3260*Rules!$B$13+H3260*Rules!$B$14+I3260*Rules!$B$15)</f>
        <v>0</v>
      </c>
      <c r="Q3260">
        <f>IF(A3260="","",IF(G3260&gt;=100,Rules!$B$18,IF(G3260&gt;=50,Rules!$B$17,IF(G3260&gt;=30,Rules!$B$16,0)))+IF(AND(F3260=1,D3260&lt;&gt;"BWL",G3260=0),Rules!$B$27,0))</f>
        <v>0</v>
      </c>
      <c r="R3260">
        <f>IF(A3260="","",J3260*Rules!$B$19+O3260*Rules!$B$22)</f>
        <v>0</v>
      </c>
      <c r="S3260">
        <f>IF(A3260="","",IF(J3260&gt;=4,Rules!$B$21,IF(J3260&gt;=3,Rules!$B$20,0)))</f>
        <v>0</v>
      </c>
      <c r="T3260">
        <f>IF(A3260="","",K3260*Rules!$B$23+L3260*Rules!$B$24+M3260*Rules!$B$25+N3260*Rules!$B$26)</f>
        <v>0</v>
      </c>
      <c r="U3260">
        <f t="shared" si="50"/>
        <v>0</v>
      </c>
    </row>
    <row r="3261" spans="1:21" x14ac:dyDescent="0.2">
      <c r="A3261" t="str">
        <f>MatchSquad!A3261</f>
        <v>M066</v>
      </c>
      <c r="B3261" t="str">
        <f>MatchSquad!B3261</f>
        <v>P010</v>
      </c>
      <c r="C3261" t="str">
        <f>MatchSquad!C3261</f>
        <v>Ramakrishna Ghosh</v>
      </c>
      <c r="D3261" t="str">
        <f>MatchSquad!D3261</f>
        <v>AR</v>
      </c>
      <c r="E3261" t="str">
        <f>MatchSquad!E3261</f>
        <v>CSK</v>
      </c>
      <c r="F3261">
        <f>MatchSquad!G3261</f>
        <v>0</v>
      </c>
      <c r="G3261">
        <f>IF(A3261="","",SUMIFS(BallByBall!$I$2:$I$501,BallByBall!$B$2:$B$501,A3261,BallByBall!$F$2:$F$501,B3261))</f>
        <v>0</v>
      </c>
      <c r="H3261">
        <f>IF(A3261="","",COUNTIFS(BallByBall!$B$2:$B$501,A3261,BallByBall!$F$2:$F$501,B3261,BallByBall!$Q$2:$Q$501,1))</f>
        <v>0</v>
      </c>
      <c r="I3261">
        <f>IF(A3261="","",COUNTIFS(BallByBall!$B$2:$B$501,A3261,BallByBall!$F$2:$F$501,B3261,BallByBall!$R$2:$R$501,1))</f>
        <v>0</v>
      </c>
      <c r="J3261">
        <f>IF(A3261="","",SUMIFS(BallByBall!$T$2:$T$501,BallByBall!$B$2:$B$501,A3261,BallByBall!$H$2:$H$501,B3261))</f>
        <v>0</v>
      </c>
      <c r="K3261">
        <f>IF(A3261="","",SUMIFS(BallByBall!$U$2:$U$501,BallByBall!$B$2:$B$501,A3261,BallByBall!$P$2:$P$501,B3261))</f>
        <v>0</v>
      </c>
      <c r="L3261">
        <f>IF(A3261="","",SUMIFS(BallByBall!$V$2:$V$501,BallByBall!$B$2:$B$501,A3261,BallByBall!$P$2:$P$501,B3261))</f>
        <v>0</v>
      </c>
      <c r="M3261">
        <f>IF(A3261="","",SUMIFS(BallByBall!$W$2:$W$501,BallByBall!$B$2:$B$501,A3261,BallByBall!$P$2:$P$501,B3261))</f>
        <v>0</v>
      </c>
      <c r="N3261">
        <f>IF(A3261="","",SUMIFS(BallByBall!$X$2:$X$501,BallByBall!$B$2:$B$501,A3261,BallByBall!$P$2:$P$501,B3261))</f>
        <v>0</v>
      </c>
      <c r="O3261">
        <f>IF(A3261="","",SUMIFS(OverSummary!$G$2:$G$101,OverSummary!$A$2:$A$101,A3261,OverSummary!$D$2:$D$101,B3261))</f>
        <v>0</v>
      </c>
      <c r="P3261">
        <f>IF(A3261="","",G3261*Rules!$B$13+H3261*Rules!$B$14+I3261*Rules!$B$15)</f>
        <v>0</v>
      </c>
      <c r="Q3261">
        <f>IF(A3261="","",IF(G3261&gt;=100,Rules!$B$18,IF(G3261&gt;=50,Rules!$B$17,IF(G3261&gt;=30,Rules!$B$16,0)))+IF(AND(F3261=1,D3261&lt;&gt;"BWL",G3261=0),Rules!$B$27,0))</f>
        <v>0</v>
      </c>
      <c r="R3261">
        <f>IF(A3261="","",J3261*Rules!$B$19+O3261*Rules!$B$22)</f>
        <v>0</v>
      </c>
      <c r="S3261">
        <f>IF(A3261="","",IF(J3261&gt;=4,Rules!$B$21,IF(J3261&gt;=3,Rules!$B$20,0)))</f>
        <v>0</v>
      </c>
      <c r="T3261">
        <f>IF(A3261="","",K3261*Rules!$B$23+L3261*Rules!$B$24+M3261*Rules!$B$25+N3261*Rules!$B$26)</f>
        <v>0</v>
      </c>
      <c r="U3261">
        <f t="shared" si="50"/>
        <v>0</v>
      </c>
    </row>
    <row r="3262" spans="1:21" x14ac:dyDescent="0.2">
      <c r="A3262" t="str">
        <f>MatchSquad!A3262</f>
        <v>M066</v>
      </c>
      <c r="B3262" t="str">
        <f>MatchSquad!B3262</f>
        <v>P011</v>
      </c>
      <c r="C3262" t="str">
        <f>MatchSquad!C3262</f>
        <v>Prashant Veer</v>
      </c>
      <c r="D3262" t="str">
        <f>MatchSquad!D3262</f>
        <v>AR</v>
      </c>
      <c r="E3262" t="str">
        <f>MatchSquad!E3262</f>
        <v>CSK</v>
      </c>
      <c r="F3262">
        <f>MatchSquad!G3262</f>
        <v>0</v>
      </c>
      <c r="G3262">
        <f>IF(A3262="","",SUMIFS(BallByBall!$I$2:$I$501,BallByBall!$B$2:$B$501,A3262,BallByBall!$F$2:$F$501,B3262))</f>
        <v>0</v>
      </c>
      <c r="H3262">
        <f>IF(A3262="","",COUNTIFS(BallByBall!$B$2:$B$501,A3262,BallByBall!$F$2:$F$501,B3262,BallByBall!$Q$2:$Q$501,1))</f>
        <v>0</v>
      </c>
      <c r="I3262">
        <f>IF(A3262="","",COUNTIFS(BallByBall!$B$2:$B$501,A3262,BallByBall!$F$2:$F$501,B3262,BallByBall!$R$2:$R$501,1))</f>
        <v>0</v>
      </c>
      <c r="J3262">
        <f>IF(A3262="","",SUMIFS(BallByBall!$T$2:$T$501,BallByBall!$B$2:$B$501,A3262,BallByBall!$H$2:$H$501,B3262))</f>
        <v>0</v>
      </c>
      <c r="K3262">
        <f>IF(A3262="","",SUMIFS(BallByBall!$U$2:$U$501,BallByBall!$B$2:$B$501,A3262,BallByBall!$P$2:$P$501,B3262))</f>
        <v>0</v>
      </c>
      <c r="L3262">
        <f>IF(A3262="","",SUMIFS(BallByBall!$V$2:$V$501,BallByBall!$B$2:$B$501,A3262,BallByBall!$P$2:$P$501,B3262))</f>
        <v>0</v>
      </c>
      <c r="M3262">
        <f>IF(A3262="","",SUMIFS(BallByBall!$W$2:$W$501,BallByBall!$B$2:$B$501,A3262,BallByBall!$P$2:$P$501,B3262))</f>
        <v>0</v>
      </c>
      <c r="N3262">
        <f>IF(A3262="","",SUMIFS(BallByBall!$X$2:$X$501,BallByBall!$B$2:$B$501,A3262,BallByBall!$P$2:$P$501,B3262))</f>
        <v>0</v>
      </c>
      <c r="O3262">
        <f>IF(A3262="","",SUMIFS(OverSummary!$G$2:$G$101,OverSummary!$A$2:$A$101,A3262,OverSummary!$D$2:$D$101,B3262))</f>
        <v>0</v>
      </c>
      <c r="P3262">
        <f>IF(A3262="","",G3262*Rules!$B$13+H3262*Rules!$B$14+I3262*Rules!$B$15)</f>
        <v>0</v>
      </c>
      <c r="Q3262">
        <f>IF(A3262="","",IF(G3262&gt;=100,Rules!$B$18,IF(G3262&gt;=50,Rules!$B$17,IF(G3262&gt;=30,Rules!$B$16,0)))+IF(AND(F3262=1,D3262&lt;&gt;"BWL",G3262=0),Rules!$B$27,0))</f>
        <v>0</v>
      </c>
      <c r="R3262">
        <f>IF(A3262="","",J3262*Rules!$B$19+O3262*Rules!$B$22)</f>
        <v>0</v>
      </c>
      <c r="S3262">
        <f>IF(A3262="","",IF(J3262&gt;=4,Rules!$B$21,IF(J3262&gt;=3,Rules!$B$20,0)))</f>
        <v>0</v>
      </c>
      <c r="T3262">
        <f>IF(A3262="","",K3262*Rules!$B$23+L3262*Rules!$B$24+M3262*Rules!$B$25+N3262*Rules!$B$26)</f>
        <v>0</v>
      </c>
      <c r="U3262">
        <f t="shared" si="50"/>
        <v>0</v>
      </c>
    </row>
    <row r="3263" spans="1:21" x14ac:dyDescent="0.2">
      <c r="A3263" t="str">
        <f>MatchSquad!A3263</f>
        <v>M066</v>
      </c>
      <c r="B3263" t="str">
        <f>MatchSquad!B3263</f>
        <v>P012</v>
      </c>
      <c r="C3263" t="str">
        <f>MatchSquad!C3263</f>
        <v>Matthew William Short</v>
      </c>
      <c r="D3263" t="str">
        <f>MatchSquad!D3263</f>
        <v>AR</v>
      </c>
      <c r="E3263" t="str">
        <f>MatchSquad!E3263</f>
        <v>CSK</v>
      </c>
      <c r="F3263">
        <f>MatchSquad!G3263</f>
        <v>0</v>
      </c>
      <c r="G3263">
        <f>IF(A3263="","",SUMIFS(BallByBall!$I$2:$I$501,BallByBall!$B$2:$B$501,A3263,BallByBall!$F$2:$F$501,B3263))</f>
        <v>0</v>
      </c>
      <c r="H3263">
        <f>IF(A3263="","",COUNTIFS(BallByBall!$B$2:$B$501,A3263,BallByBall!$F$2:$F$501,B3263,BallByBall!$Q$2:$Q$501,1))</f>
        <v>0</v>
      </c>
      <c r="I3263">
        <f>IF(A3263="","",COUNTIFS(BallByBall!$B$2:$B$501,A3263,BallByBall!$F$2:$F$501,B3263,BallByBall!$R$2:$R$501,1))</f>
        <v>0</v>
      </c>
      <c r="J3263">
        <f>IF(A3263="","",SUMIFS(BallByBall!$T$2:$T$501,BallByBall!$B$2:$B$501,A3263,BallByBall!$H$2:$H$501,B3263))</f>
        <v>0</v>
      </c>
      <c r="K3263">
        <f>IF(A3263="","",SUMIFS(BallByBall!$U$2:$U$501,BallByBall!$B$2:$B$501,A3263,BallByBall!$P$2:$P$501,B3263))</f>
        <v>0</v>
      </c>
      <c r="L3263">
        <f>IF(A3263="","",SUMIFS(BallByBall!$V$2:$V$501,BallByBall!$B$2:$B$501,A3263,BallByBall!$P$2:$P$501,B3263))</f>
        <v>0</v>
      </c>
      <c r="M3263">
        <f>IF(A3263="","",SUMIFS(BallByBall!$W$2:$W$501,BallByBall!$B$2:$B$501,A3263,BallByBall!$P$2:$P$501,B3263))</f>
        <v>0</v>
      </c>
      <c r="N3263">
        <f>IF(A3263="","",SUMIFS(BallByBall!$X$2:$X$501,BallByBall!$B$2:$B$501,A3263,BallByBall!$P$2:$P$501,B3263))</f>
        <v>0</v>
      </c>
      <c r="O3263">
        <f>IF(A3263="","",SUMIFS(OverSummary!$G$2:$G$101,OverSummary!$A$2:$A$101,A3263,OverSummary!$D$2:$D$101,B3263))</f>
        <v>0</v>
      </c>
      <c r="P3263">
        <f>IF(A3263="","",G3263*Rules!$B$13+H3263*Rules!$B$14+I3263*Rules!$B$15)</f>
        <v>0</v>
      </c>
      <c r="Q3263">
        <f>IF(A3263="","",IF(G3263&gt;=100,Rules!$B$18,IF(G3263&gt;=50,Rules!$B$17,IF(G3263&gt;=30,Rules!$B$16,0)))+IF(AND(F3263=1,D3263&lt;&gt;"BWL",G3263=0),Rules!$B$27,0))</f>
        <v>0</v>
      </c>
      <c r="R3263">
        <f>IF(A3263="","",J3263*Rules!$B$19+O3263*Rules!$B$22)</f>
        <v>0</v>
      </c>
      <c r="S3263">
        <f>IF(A3263="","",IF(J3263&gt;=4,Rules!$B$21,IF(J3263&gt;=3,Rules!$B$20,0)))</f>
        <v>0</v>
      </c>
      <c r="T3263">
        <f>IF(A3263="","",K3263*Rules!$B$23+L3263*Rules!$B$24+M3263*Rules!$B$25+N3263*Rules!$B$26)</f>
        <v>0</v>
      </c>
      <c r="U3263">
        <f t="shared" si="50"/>
        <v>0</v>
      </c>
    </row>
    <row r="3264" spans="1:21" x14ac:dyDescent="0.2">
      <c r="A3264" t="str">
        <f>MatchSquad!A3264</f>
        <v>M066</v>
      </c>
      <c r="B3264" t="str">
        <f>MatchSquad!B3264</f>
        <v>P013</v>
      </c>
      <c r="C3264" t="str">
        <f>MatchSquad!C3264</f>
        <v>Aman Khan</v>
      </c>
      <c r="D3264" t="str">
        <f>MatchSquad!D3264</f>
        <v>AR</v>
      </c>
      <c r="E3264" t="str">
        <f>MatchSquad!E3264</f>
        <v>CSK</v>
      </c>
      <c r="F3264">
        <f>MatchSquad!G3264</f>
        <v>0</v>
      </c>
      <c r="G3264">
        <f>IF(A3264="","",SUMIFS(BallByBall!$I$2:$I$501,BallByBall!$B$2:$B$501,A3264,BallByBall!$F$2:$F$501,B3264))</f>
        <v>0</v>
      </c>
      <c r="H3264">
        <f>IF(A3264="","",COUNTIFS(BallByBall!$B$2:$B$501,A3264,BallByBall!$F$2:$F$501,B3264,BallByBall!$Q$2:$Q$501,1))</f>
        <v>0</v>
      </c>
      <c r="I3264">
        <f>IF(A3264="","",COUNTIFS(BallByBall!$B$2:$B$501,A3264,BallByBall!$F$2:$F$501,B3264,BallByBall!$R$2:$R$501,1))</f>
        <v>0</v>
      </c>
      <c r="J3264">
        <f>IF(A3264="","",SUMIFS(BallByBall!$T$2:$T$501,BallByBall!$B$2:$B$501,A3264,BallByBall!$H$2:$H$501,B3264))</f>
        <v>0</v>
      </c>
      <c r="K3264">
        <f>IF(A3264="","",SUMIFS(BallByBall!$U$2:$U$501,BallByBall!$B$2:$B$501,A3264,BallByBall!$P$2:$P$501,B3264))</f>
        <v>0</v>
      </c>
      <c r="L3264">
        <f>IF(A3264="","",SUMIFS(BallByBall!$V$2:$V$501,BallByBall!$B$2:$B$501,A3264,BallByBall!$P$2:$P$501,B3264))</f>
        <v>0</v>
      </c>
      <c r="M3264">
        <f>IF(A3264="","",SUMIFS(BallByBall!$W$2:$W$501,BallByBall!$B$2:$B$501,A3264,BallByBall!$P$2:$P$501,B3264))</f>
        <v>0</v>
      </c>
      <c r="N3264">
        <f>IF(A3264="","",SUMIFS(BallByBall!$X$2:$X$501,BallByBall!$B$2:$B$501,A3264,BallByBall!$P$2:$P$501,B3264))</f>
        <v>0</v>
      </c>
      <c r="O3264">
        <f>IF(A3264="","",SUMIFS(OverSummary!$G$2:$G$101,OverSummary!$A$2:$A$101,A3264,OverSummary!$D$2:$D$101,B3264))</f>
        <v>0</v>
      </c>
      <c r="P3264">
        <f>IF(A3264="","",G3264*Rules!$B$13+H3264*Rules!$B$14+I3264*Rules!$B$15)</f>
        <v>0</v>
      </c>
      <c r="Q3264">
        <f>IF(A3264="","",IF(G3264&gt;=100,Rules!$B$18,IF(G3264&gt;=50,Rules!$B$17,IF(G3264&gt;=30,Rules!$B$16,0)))+IF(AND(F3264=1,D3264&lt;&gt;"BWL",G3264=0),Rules!$B$27,0))</f>
        <v>0</v>
      </c>
      <c r="R3264">
        <f>IF(A3264="","",J3264*Rules!$B$19+O3264*Rules!$B$22)</f>
        <v>0</v>
      </c>
      <c r="S3264">
        <f>IF(A3264="","",IF(J3264&gt;=4,Rules!$B$21,IF(J3264&gt;=3,Rules!$B$20,0)))</f>
        <v>0</v>
      </c>
      <c r="T3264">
        <f>IF(A3264="","",K3264*Rules!$B$23+L3264*Rules!$B$24+M3264*Rules!$B$25+N3264*Rules!$B$26)</f>
        <v>0</v>
      </c>
      <c r="U3264">
        <f t="shared" si="50"/>
        <v>0</v>
      </c>
    </row>
    <row r="3265" spans="1:21" x14ac:dyDescent="0.2">
      <c r="A3265" t="str">
        <f>MatchSquad!A3265</f>
        <v>M066</v>
      </c>
      <c r="B3265" t="str">
        <f>MatchSquad!B3265</f>
        <v>P014</v>
      </c>
      <c r="C3265" t="str">
        <f>MatchSquad!C3265</f>
        <v>Zak Foulkes</v>
      </c>
      <c r="D3265" t="str">
        <f>MatchSquad!D3265</f>
        <v>AR</v>
      </c>
      <c r="E3265" t="str">
        <f>MatchSquad!E3265</f>
        <v>CSK</v>
      </c>
      <c r="F3265">
        <f>MatchSquad!G3265</f>
        <v>0</v>
      </c>
      <c r="G3265">
        <f>IF(A3265="","",SUMIFS(BallByBall!$I$2:$I$501,BallByBall!$B$2:$B$501,A3265,BallByBall!$F$2:$F$501,B3265))</f>
        <v>0</v>
      </c>
      <c r="H3265">
        <f>IF(A3265="","",COUNTIFS(BallByBall!$B$2:$B$501,A3265,BallByBall!$F$2:$F$501,B3265,BallByBall!$Q$2:$Q$501,1))</f>
        <v>0</v>
      </c>
      <c r="I3265">
        <f>IF(A3265="","",COUNTIFS(BallByBall!$B$2:$B$501,A3265,BallByBall!$F$2:$F$501,B3265,BallByBall!$R$2:$R$501,1))</f>
        <v>0</v>
      </c>
      <c r="J3265">
        <f>IF(A3265="","",SUMIFS(BallByBall!$T$2:$T$501,BallByBall!$B$2:$B$501,A3265,BallByBall!$H$2:$H$501,B3265))</f>
        <v>0</v>
      </c>
      <c r="K3265">
        <f>IF(A3265="","",SUMIFS(BallByBall!$U$2:$U$501,BallByBall!$B$2:$B$501,A3265,BallByBall!$P$2:$P$501,B3265))</f>
        <v>0</v>
      </c>
      <c r="L3265">
        <f>IF(A3265="","",SUMIFS(BallByBall!$V$2:$V$501,BallByBall!$B$2:$B$501,A3265,BallByBall!$P$2:$P$501,B3265))</f>
        <v>0</v>
      </c>
      <c r="M3265">
        <f>IF(A3265="","",SUMIFS(BallByBall!$W$2:$W$501,BallByBall!$B$2:$B$501,A3265,BallByBall!$P$2:$P$501,B3265))</f>
        <v>0</v>
      </c>
      <c r="N3265">
        <f>IF(A3265="","",SUMIFS(BallByBall!$X$2:$X$501,BallByBall!$B$2:$B$501,A3265,BallByBall!$P$2:$P$501,B3265))</f>
        <v>0</v>
      </c>
      <c r="O3265">
        <f>IF(A3265="","",SUMIFS(OverSummary!$G$2:$G$101,OverSummary!$A$2:$A$101,A3265,OverSummary!$D$2:$D$101,B3265))</f>
        <v>0</v>
      </c>
      <c r="P3265">
        <f>IF(A3265="","",G3265*Rules!$B$13+H3265*Rules!$B$14+I3265*Rules!$B$15)</f>
        <v>0</v>
      </c>
      <c r="Q3265">
        <f>IF(A3265="","",IF(G3265&gt;=100,Rules!$B$18,IF(G3265&gt;=50,Rules!$B$17,IF(G3265&gt;=30,Rules!$B$16,0)))+IF(AND(F3265=1,D3265&lt;&gt;"BWL",G3265=0),Rules!$B$27,0))</f>
        <v>0</v>
      </c>
      <c r="R3265">
        <f>IF(A3265="","",J3265*Rules!$B$19+O3265*Rules!$B$22)</f>
        <v>0</v>
      </c>
      <c r="S3265">
        <f>IF(A3265="","",IF(J3265&gt;=4,Rules!$B$21,IF(J3265&gt;=3,Rules!$B$20,0)))</f>
        <v>0</v>
      </c>
      <c r="T3265">
        <f>IF(A3265="","",K3265*Rules!$B$23+L3265*Rules!$B$24+M3265*Rules!$B$25+N3265*Rules!$B$26)</f>
        <v>0</v>
      </c>
      <c r="U3265">
        <f t="shared" si="50"/>
        <v>0</v>
      </c>
    </row>
    <row r="3266" spans="1:21" x14ac:dyDescent="0.2">
      <c r="A3266" t="str">
        <f>MatchSquad!A3266</f>
        <v>M066</v>
      </c>
      <c r="B3266" t="str">
        <f>MatchSquad!B3266</f>
        <v>P015</v>
      </c>
      <c r="C3266" t="str">
        <f>MatchSquad!C3266</f>
        <v>Shivam Dube</v>
      </c>
      <c r="D3266" t="str">
        <f>MatchSquad!D3266</f>
        <v>AR</v>
      </c>
      <c r="E3266" t="str">
        <f>MatchSquad!E3266</f>
        <v>CSK</v>
      </c>
      <c r="F3266">
        <f>MatchSquad!G3266</f>
        <v>0</v>
      </c>
      <c r="G3266">
        <f>IF(A3266="","",SUMIFS(BallByBall!$I$2:$I$501,BallByBall!$B$2:$B$501,A3266,BallByBall!$F$2:$F$501,B3266))</f>
        <v>0</v>
      </c>
      <c r="H3266">
        <f>IF(A3266="","",COUNTIFS(BallByBall!$B$2:$B$501,A3266,BallByBall!$F$2:$F$501,B3266,BallByBall!$Q$2:$Q$501,1))</f>
        <v>0</v>
      </c>
      <c r="I3266">
        <f>IF(A3266="","",COUNTIFS(BallByBall!$B$2:$B$501,A3266,BallByBall!$F$2:$F$501,B3266,BallByBall!$R$2:$R$501,1))</f>
        <v>0</v>
      </c>
      <c r="J3266">
        <f>IF(A3266="","",SUMIFS(BallByBall!$T$2:$T$501,BallByBall!$B$2:$B$501,A3266,BallByBall!$H$2:$H$501,B3266))</f>
        <v>0</v>
      </c>
      <c r="K3266">
        <f>IF(A3266="","",SUMIFS(BallByBall!$U$2:$U$501,BallByBall!$B$2:$B$501,A3266,BallByBall!$P$2:$P$501,B3266))</f>
        <v>0</v>
      </c>
      <c r="L3266">
        <f>IF(A3266="","",SUMIFS(BallByBall!$V$2:$V$501,BallByBall!$B$2:$B$501,A3266,BallByBall!$P$2:$P$501,B3266))</f>
        <v>0</v>
      </c>
      <c r="M3266">
        <f>IF(A3266="","",SUMIFS(BallByBall!$W$2:$W$501,BallByBall!$B$2:$B$501,A3266,BallByBall!$P$2:$P$501,B3266))</f>
        <v>0</v>
      </c>
      <c r="N3266">
        <f>IF(A3266="","",SUMIFS(BallByBall!$X$2:$X$501,BallByBall!$B$2:$B$501,A3266,BallByBall!$P$2:$P$501,B3266))</f>
        <v>0</v>
      </c>
      <c r="O3266">
        <f>IF(A3266="","",SUMIFS(OverSummary!$G$2:$G$101,OverSummary!$A$2:$A$101,A3266,OverSummary!$D$2:$D$101,B3266))</f>
        <v>0</v>
      </c>
      <c r="P3266">
        <f>IF(A3266="","",G3266*Rules!$B$13+H3266*Rules!$B$14+I3266*Rules!$B$15)</f>
        <v>0</v>
      </c>
      <c r="Q3266">
        <f>IF(A3266="","",IF(G3266&gt;=100,Rules!$B$18,IF(G3266&gt;=50,Rules!$B$17,IF(G3266&gt;=30,Rules!$B$16,0)))+IF(AND(F3266=1,D3266&lt;&gt;"BWL",G3266=0),Rules!$B$27,0))</f>
        <v>0</v>
      </c>
      <c r="R3266">
        <f>IF(A3266="","",J3266*Rules!$B$19+O3266*Rules!$B$22)</f>
        <v>0</v>
      </c>
      <c r="S3266">
        <f>IF(A3266="","",IF(J3266&gt;=4,Rules!$B$21,IF(J3266&gt;=3,Rules!$B$20,0)))</f>
        <v>0</v>
      </c>
      <c r="T3266">
        <f>IF(A3266="","",K3266*Rules!$B$23+L3266*Rules!$B$24+M3266*Rules!$B$25+N3266*Rules!$B$26)</f>
        <v>0</v>
      </c>
      <c r="U3266">
        <f t="shared" ref="U3266:U3329" si="51">IF(A3266="","",P3266+Q3266+R3266+S3266+T3266)</f>
        <v>0</v>
      </c>
    </row>
    <row r="3267" spans="1:21" x14ac:dyDescent="0.2">
      <c r="A3267" t="str">
        <f>MatchSquad!A3267</f>
        <v>M066</v>
      </c>
      <c r="B3267" t="str">
        <f>MatchSquad!B3267</f>
        <v>P016</v>
      </c>
      <c r="C3267" t="str">
        <f>MatchSquad!C3267</f>
        <v>Khaleel Ahmed</v>
      </c>
      <c r="D3267" t="str">
        <f>MatchSquad!D3267</f>
        <v>BWL</v>
      </c>
      <c r="E3267" t="str">
        <f>MatchSquad!E3267</f>
        <v>CSK</v>
      </c>
      <c r="F3267">
        <f>MatchSquad!G3267</f>
        <v>0</v>
      </c>
      <c r="G3267">
        <f>IF(A3267="","",SUMIFS(BallByBall!$I$2:$I$501,BallByBall!$B$2:$B$501,A3267,BallByBall!$F$2:$F$501,B3267))</f>
        <v>0</v>
      </c>
      <c r="H3267">
        <f>IF(A3267="","",COUNTIFS(BallByBall!$B$2:$B$501,A3267,BallByBall!$F$2:$F$501,B3267,BallByBall!$Q$2:$Q$501,1))</f>
        <v>0</v>
      </c>
      <c r="I3267">
        <f>IF(A3267="","",COUNTIFS(BallByBall!$B$2:$B$501,A3267,BallByBall!$F$2:$F$501,B3267,BallByBall!$R$2:$R$501,1))</f>
        <v>0</v>
      </c>
      <c r="J3267">
        <f>IF(A3267="","",SUMIFS(BallByBall!$T$2:$T$501,BallByBall!$B$2:$B$501,A3267,BallByBall!$H$2:$H$501,B3267))</f>
        <v>0</v>
      </c>
      <c r="K3267">
        <f>IF(A3267="","",SUMIFS(BallByBall!$U$2:$U$501,BallByBall!$B$2:$B$501,A3267,BallByBall!$P$2:$P$501,B3267))</f>
        <v>0</v>
      </c>
      <c r="L3267">
        <f>IF(A3267="","",SUMIFS(BallByBall!$V$2:$V$501,BallByBall!$B$2:$B$501,A3267,BallByBall!$P$2:$P$501,B3267))</f>
        <v>0</v>
      </c>
      <c r="M3267">
        <f>IF(A3267="","",SUMIFS(BallByBall!$W$2:$W$501,BallByBall!$B$2:$B$501,A3267,BallByBall!$P$2:$P$501,B3267))</f>
        <v>0</v>
      </c>
      <c r="N3267">
        <f>IF(A3267="","",SUMIFS(BallByBall!$X$2:$X$501,BallByBall!$B$2:$B$501,A3267,BallByBall!$P$2:$P$501,B3267))</f>
        <v>0</v>
      </c>
      <c r="O3267">
        <f>IF(A3267="","",SUMIFS(OverSummary!$G$2:$G$101,OverSummary!$A$2:$A$101,A3267,OverSummary!$D$2:$D$101,B3267))</f>
        <v>0</v>
      </c>
      <c r="P3267">
        <f>IF(A3267="","",G3267*Rules!$B$13+H3267*Rules!$B$14+I3267*Rules!$B$15)</f>
        <v>0</v>
      </c>
      <c r="Q3267">
        <f>IF(A3267="","",IF(G3267&gt;=100,Rules!$B$18,IF(G3267&gt;=50,Rules!$B$17,IF(G3267&gt;=30,Rules!$B$16,0)))+IF(AND(F3267=1,D3267&lt;&gt;"BWL",G3267=0),Rules!$B$27,0))</f>
        <v>0</v>
      </c>
      <c r="R3267">
        <f>IF(A3267="","",J3267*Rules!$B$19+O3267*Rules!$B$22)</f>
        <v>0</v>
      </c>
      <c r="S3267">
        <f>IF(A3267="","",IF(J3267&gt;=4,Rules!$B$21,IF(J3267&gt;=3,Rules!$B$20,0)))</f>
        <v>0</v>
      </c>
      <c r="T3267">
        <f>IF(A3267="","",K3267*Rules!$B$23+L3267*Rules!$B$24+M3267*Rules!$B$25+N3267*Rules!$B$26)</f>
        <v>0</v>
      </c>
      <c r="U3267">
        <f t="shared" si="51"/>
        <v>0</v>
      </c>
    </row>
    <row r="3268" spans="1:21" x14ac:dyDescent="0.2">
      <c r="A3268" t="str">
        <f>MatchSquad!A3268</f>
        <v>M066</v>
      </c>
      <c r="B3268" t="str">
        <f>MatchSquad!B3268</f>
        <v>P017</v>
      </c>
      <c r="C3268" t="str">
        <f>MatchSquad!C3268</f>
        <v>Noor Ahmad</v>
      </c>
      <c r="D3268" t="str">
        <f>MatchSquad!D3268</f>
        <v>BWL</v>
      </c>
      <c r="E3268" t="str">
        <f>MatchSquad!E3268</f>
        <v>CSK</v>
      </c>
      <c r="F3268">
        <f>MatchSquad!G3268</f>
        <v>0</v>
      </c>
      <c r="G3268">
        <f>IF(A3268="","",SUMIFS(BallByBall!$I$2:$I$501,BallByBall!$B$2:$B$501,A3268,BallByBall!$F$2:$F$501,B3268))</f>
        <v>0</v>
      </c>
      <c r="H3268">
        <f>IF(A3268="","",COUNTIFS(BallByBall!$B$2:$B$501,A3268,BallByBall!$F$2:$F$501,B3268,BallByBall!$Q$2:$Q$501,1))</f>
        <v>0</v>
      </c>
      <c r="I3268">
        <f>IF(A3268="","",COUNTIFS(BallByBall!$B$2:$B$501,A3268,BallByBall!$F$2:$F$501,B3268,BallByBall!$R$2:$R$501,1))</f>
        <v>0</v>
      </c>
      <c r="J3268">
        <f>IF(A3268="","",SUMIFS(BallByBall!$T$2:$T$501,BallByBall!$B$2:$B$501,A3268,BallByBall!$H$2:$H$501,B3268))</f>
        <v>0</v>
      </c>
      <c r="K3268">
        <f>IF(A3268="","",SUMIFS(BallByBall!$U$2:$U$501,BallByBall!$B$2:$B$501,A3268,BallByBall!$P$2:$P$501,B3268))</f>
        <v>0</v>
      </c>
      <c r="L3268">
        <f>IF(A3268="","",SUMIFS(BallByBall!$V$2:$V$501,BallByBall!$B$2:$B$501,A3268,BallByBall!$P$2:$P$501,B3268))</f>
        <v>0</v>
      </c>
      <c r="M3268">
        <f>IF(A3268="","",SUMIFS(BallByBall!$W$2:$W$501,BallByBall!$B$2:$B$501,A3268,BallByBall!$P$2:$P$501,B3268))</f>
        <v>0</v>
      </c>
      <c r="N3268">
        <f>IF(A3268="","",SUMIFS(BallByBall!$X$2:$X$501,BallByBall!$B$2:$B$501,A3268,BallByBall!$P$2:$P$501,B3268))</f>
        <v>0</v>
      </c>
      <c r="O3268">
        <f>IF(A3268="","",SUMIFS(OverSummary!$G$2:$G$101,OverSummary!$A$2:$A$101,A3268,OverSummary!$D$2:$D$101,B3268))</f>
        <v>0</v>
      </c>
      <c r="P3268">
        <f>IF(A3268="","",G3268*Rules!$B$13+H3268*Rules!$B$14+I3268*Rules!$B$15)</f>
        <v>0</v>
      </c>
      <c r="Q3268">
        <f>IF(A3268="","",IF(G3268&gt;=100,Rules!$B$18,IF(G3268&gt;=50,Rules!$B$17,IF(G3268&gt;=30,Rules!$B$16,0)))+IF(AND(F3268=1,D3268&lt;&gt;"BWL",G3268=0),Rules!$B$27,0))</f>
        <v>0</v>
      </c>
      <c r="R3268">
        <f>IF(A3268="","",J3268*Rules!$B$19+O3268*Rules!$B$22)</f>
        <v>0</v>
      </c>
      <c r="S3268">
        <f>IF(A3268="","",IF(J3268&gt;=4,Rules!$B$21,IF(J3268&gt;=3,Rules!$B$20,0)))</f>
        <v>0</v>
      </c>
      <c r="T3268">
        <f>IF(A3268="","",K3268*Rules!$B$23+L3268*Rules!$B$24+M3268*Rules!$B$25+N3268*Rules!$B$26)</f>
        <v>0</v>
      </c>
      <c r="U3268">
        <f t="shared" si="51"/>
        <v>0</v>
      </c>
    </row>
    <row r="3269" spans="1:21" x14ac:dyDescent="0.2">
      <c r="A3269" t="str">
        <f>MatchSquad!A3269</f>
        <v>M066</v>
      </c>
      <c r="B3269" t="str">
        <f>MatchSquad!B3269</f>
        <v>P018</v>
      </c>
      <c r="C3269" t="str">
        <f>MatchSquad!C3269</f>
        <v>Anshul Kamboj</v>
      </c>
      <c r="D3269" t="str">
        <f>MatchSquad!D3269</f>
        <v>BWL</v>
      </c>
      <c r="E3269" t="str">
        <f>MatchSquad!E3269</f>
        <v>CSK</v>
      </c>
      <c r="F3269">
        <f>MatchSquad!G3269</f>
        <v>0</v>
      </c>
      <c r="G3269">
        <f>IF(A3269="","",SUMIFS(BallByBall!$I$2:$I$501,BallByBall!$B$2:$B$501,A3269,BallByBall!$F$2:$F$501,B3269))</f>
        <v>0</v>
      </c>
      <c r="H3269">
        <f>IF(A3269="","",COUNTIFS(BallByBall!$B$2:$B$501,A3269,BallByBall!$F$2:$F$501,B3269,BallByBall!$Q$2:$Q$501,1))</f>
        <v>0</v>
      </c>
      <c r="I3269">
        <f>IF(A3269="","",COUNTIFS(BallByBall!$B$2:$B$501,A3269,BallByBall!$F$2:$F$501,B3269,BallByBall!$R$2:$R$501,1))</f>
        <v>0</v>
      </c>
      <c r="J3269">
        <f>IF(A3269="","",SUMIFS(BallByBall!$T$2:$T$501,BallByBall!$B$2:$B$501,A3269,BallByBall!$H$2:$H$501,B3269))</f>
        <v>0</v>
      </c>
      <c r="K3269">
        <f>IF(A3269="","",SUMIFS(BallByBall!$U$2:$U$501,BallByBall!$B$2:$B$501,A3269,BallByBall!$P$2:$P$501,B3269))</f>
        <v>0</v>
      </c>
      <c r="L3269">
        <f>IF(A3269="","",SUMIFS(BallByBall!$V$2:$V$501,BallByBall!$B$2:$B$501,A3269,BallByBall!$P$2:$P$501,B3269))</f>
        <v>0</v>
      </c>
      <c r="M3269">
        <f>IF(A3269="","",SUMIFS(BallByBall!$W$2:$W$501,BallByBall!$B$2:$B$501,A3269,BallByBall!$P$2:$P$501,B3269))</f>
        <v>0</v>
      </c>
      <c r="N3269">
        <f>IF(A3269="","",SUMIFS(BallByBall!$X$2:$X$501,BallByBall!$B$2:$B$501,A3269,BallByBall!$P$2:$P$501,B3269))</f>
        <v>0</v>
      </c>
      <c r="O3269">
        <f>IF(A3269="","",SUMIFS(OverSummary!$G$2:$G$101,OverSummary!$A$2:$A$101,A3269,OverSummary!$D$2:$D$101,B3269))</f>
        <v>0</v>
      </c>
      <c r="P3269">
        <f>IF(A3269="","",G3269*Rules!$B$13+H3269*Rules!$B$14+I3269*Rules!$B$15)</f>
        <v>0</v>
      </c>
      <c r="Q3269">
        <f>IF(A3269="","",IF(G3269&gt;=100,Rules!$B$18,IF(G3269&gt;=50,Rules!$B$17,IF(G3269&gt;=30,Rules!$B$16,0)))+IF(AND(F3269=1,D3269&lt;&gt;"BWL",G3269=0),Rules!$B$27,0))</f>
        <v>0</v>
      </c>
      <c r="R3269">
        <f>IF(A3269="","",J3269*Rules!$B$19+O3269*Rules!$B$22)</f>
        <v>0</v>
      </c>
      <c r="S3269">
        <f>IF(A3269="","",IF(J3269&gt;=4,Rules!$B$21,IF(J3269&gt;=3,Rules!$B$20,0)))</f>
        <v>0</v>
      </c>
      <c r="T3269">
        <f>IF(A3269="","",K3269*Rules!$B$23+L3269*Rules!$B$24+M3269*Rules!$B$25+N3269*Rules!$B$26)</f>
        <v>0</v>
      </c>
      <c r="U3269">
        <f t="shared" si="51"/>
        <v>0</v>
      </c>
    </row>
    <row r="3270" spans="1:21" x14ac:dyDescent="0.2">
      <c r="A3270" t="str">
        <f>MatchSquad!A3270</f>
        <v>M066</v>
      </c>
      <c r="B3270" t="str">
        <f>MatchSquad!B3270</f>
        <v>P019</v>
      </c>
      <c r="C3270" t="str">
        <f>MatchSquad!C3270</f>
        <v>Mukesh Choudhary</v>
      </c>
      <c r="D3270" t="str">
        <f>MatchSquad!D3270</f>
        <v>BWL</v>
      </c>
      <c r="E3270" t="str">
        <f>MatchSquad!E3270</f>
        <v>CSK</v>
      </c>
      <c r="F3270">
        <f>MatchSquad!G3270</f>
        <v>0</v>
      </c>
      <c r="G3270">
        <f>IF(A3270="","",SUMIFS(BallByBall!$I$2:$I$501,BallByBall!$B$2:$B$501,A3270,BallByBall!$F$2:$F$501,B3270))</f>
        <v>0</v>
      </c>
      <c r="H3270">
        <f>IF(A3270="","",COUNTIFS(BallByBall!$B$2:$B$501,A3270,BallByBall!$F$2:$F$501,B3270,BallByBall!$Q$2:$Q$501,1))</f>
        <v>0</v>
      </c>
      <c r="I3270">
        <f>IF(A3270="","",COUNTIFS(BallByBall!$B$2:$B$501,A3270,BallByBall!$F$2:$F$501,B3270,BallByBall!$R$2:$R$501,1))</f>
        <v>0</v>
      </c>
      <c r="J3270">
        <f>IF(A3270="","",SUMIFS(BallByBall!$T$2:$T$501,BallByBall!$B$2:$B$501,A3270,BallByBall!$H$2:$H$501,B3270))</f>
        <v>0</v>
      </c>
      <c r="K3270">
        <f>IF(A3270="","",SUMIFS(BallByBall!$U$2:$U$501,BallByBall!$B$2:$B$501,A3270,BallByBall!$P$2:$P$501,B3270))</f>
        <v>0</v>
      </c>
      <c r="L3270">
        <f>IF(A3270="","",SUMIFS(BallByBall!$V$2:$V$501,BallByBall!$B$2:$B$501,A3270,BallByBall!$P$2:$P$501,B3270))</f>
        <v>0</v>
      </c>
      <c r="M3270">
        <f>IF(A3270="","",SUMIFS(BallByBall!$W$2:$W$501,BallByBall!$B$2:$B$501,A3270,BallByBall!$P$2:$P$501,B3270))</f>
        <v>0</v>
      </c>
      <c r="N3270">
        <f>IF(A3270="","",SUMIFS(BallByBall!$X$2:$X$501,BallByBall!$B$2:$B$501,A3270,BallByBall!$P$2:$P$501,B3270))</f>
        <v>0</v>
      </c>
      <c r="O3270">
        <f>IF(A3270="","",SUMIFS(OverSummary!$G$2:$G$101,OverSummary!$A$2:$A$101,A3270,OverSummary!$D$2:$D$101,B3270))</f>
        <v>0</v>
      </c>
      <c r="P3270">
        <f>IF(A3270="","",G3270*Rules!$B$13+H3270*Rules!$B$14+I3270*Rules!$B$15)</f>
        <v>0</v>
      </c>
      <c r="Q3270">
        <f>IF(A3270="","",IF(G3270&gt;=100,Rules!$B$18,IF(G3270&gt;=50,Rules!$B$17,IF(G3270&gt;=30,Rules!$B$16,0)))+IF(AND(F3270=1,D3270&lt;&gt;"BWL",G3270=0),Rules!$B$27,0))</f>
        <v>0</v>
      </c>
      <c r="R3270">
        <f>IF(A3270="","",J3270*Rules!$B$19+O3270*Rules!$B$22)</f>
        <v>0</v>
      </c>
      <c r="S3270">
        <f>IF(A3270="","",IF(J3270&gt;=4,Rules!$B$21,IF(J3270&gt;=3,Rules!$B$20,0)))</f>
        <v>0</v>
      </c>
      <c r="T3270">
        <f>IF(A3270="","",K3270*Rules!$B$23+L3270*Rules!$B$24+M3270*Rules!$B$25+N3270*Rules!$B$26)</f>
        <v>0</v>
      </c>
      <c r="U3270">
        <f t="shared" si="51"/>
        <v>0</v>
      </c>
    </row>
    <row r="3271" spans="1:21" x14ac:dyDescent="0.2">
      <c r="A3271" t="str">
        <f>MatchSquad!A3271</f>
        <v>M066</v>
      </c>
      <c r="B3271" t="str">
        <f>MatchSquad!B3271</f>
        <v>P020</v>
      </c>
      <c r="C3271" t="str">
        <f>MatchSquad!C3271</f>
        <v>Shreyas Gopal</v>
      </c>
      <c r="D3271" t="str">
        <f>MatchSquad!D3271</f>
        <v>BWL</v>
      </c>
      <c r="E3271" t="str">
        <f>MatchSquad!E3271</f>
        <v>CSK</v>
      </c>
      <c r="F3271">
        <f>MatchSquad!G3271</f>
        <v>0</v>
      </c>
      <c r="G3271">
        <f>IF(A3271="","",SUMIFS(BallByBall!$I$2:$I$501,BallByBall!$B$2:$B$501,A3271,BallByBall!$F$2:$F$501,B3271))</f>
        <v>0</v>
      </c>
      <c r="H3271">
        <f>IF(A3271="","",COUNTIFS(BallByBall!$B$2:$B$501,A3271,BallByBall!$F$2:$F$501,B3271,BallByBall!$Q$2:$Q$501,1))</f>
        <v>0</v>
      </c>
      <c r="I3271">
        <f>IF(A3271="","",COUNTIFS(BallByBall!$B$2:$B$501,A3271,BallByBall!$F$2:$F$501,B3271,BallByBall!$R$2:$R$501,1))</f>
        <v>0</v>
      </c>
      <c r="J3271">
        <f>IF(A3271="","",SUMIFS(BallByBall!$T$2:$T$501,BallByBall!$B$2:$B$501,A3271,BallByBall!$H$2:$H$501,B3271))</f>
        <v>0</v>
      </c>
      <c r="K3271">
        <f>IF(A3271="","",SUMIFS(BallByBall!$U$2:$U$501,BallByBall!$B$2:$B$501,A3271,BallByBall!$P$2:$P$501,B3271))</f>
        <v>0</v>
      </c>
      <c r="L3271">
        <f>IF(A3271="","",SUMIFS(BallByBall!$V$2:$V$501,BallByBall!$B$2:$B$501,A3271,BallByBall!$P$2:$P$501,B3271))</f>
        <v>0</v>
      </c>
      <c r="M3271">
        <f>IF(A3271="","",SUMIFS(BallByBall!$W$2:$W$501,BallByBall!$B$2:$B$501,A3271,BallByBall!$P$2:$P$501,B3271))</f>
        <v>0</v>
      </c>
      <c r="N3271">
        <f>IF(A3271="","",SUMIFS(BallByBall!$X$2:$X$501,BallByBall!$B$2:$B$501,A3271,BallByBall!$P$2:$P$501,B3271))</f>
        <v>0</v>
      </c>
      <c r="O3271">
        <f>IF(A3271="","",SUMIFS(OverSummary!$G$2:$G$101,OverSummary!$A$2:$A$101,A3271,OverSummary!$D$2:$D$101,B3271))</f>
        <v>0</v>
      </c>
      <c r="P3271">
        <f>IF(A3271="","",G3271*Rules!$B$13+H3271*Rules!$B$14+I3271*Rules!$B$15)</f>
        <v>0</v>
      </c>
      <c r="Q3271">
        <f>IF(A3271="","",IF(G3271&gt;=100,Rules!$B$18,IF(G3271&gt;=50,Rules!$B$17,IF(G3271&gt;=30,Rules!$B$16,0)))+IF(AND(F3271=1,D3271&lt;&gt;"BWL",G3271=0),Rules!$B$27,0))</f>
        <v>0</v>
      </c>
      <c r="R3271">
        <f>IF(A3271="","",J3271*Rules!$B$19+O3271*Rules!$B$22)</f>
        <v>0</v>
      </c>
      <c r="S3271">
        <f>IF(A3271="","",IF(J3271&gt;=4,Rules!$B$21,IF(J3271&gt;=3,Rules!$B$20,0)))</f>
        <v>0</v>
      </c>
      <c r="T3271">
        <f>IF(A3271="","",K3271*Rules!$B$23+L3271*Rules!$B$24+M3271*Rules!$B$25+N3271*Rules!$B$26)</f>
        <v>0</v>
      </c>
      <c r="U3271">
        <f t="shared" si="51"/>
        <v>0</v>
      </c>
    </row>
    <row r="3272" spans="1:21" x14ac:dyDescent="0.2">
      <c r="A3272" t="str">
        <f>MatchSquad!A3272</f>
        <v>M066</v>
      </c>
      <c r="B3272" t="str">
        <f>MatchSquad!B3272</f>
        <v>P021</v>
      </c>
      <c r="C3272" t="str">
        <f>MatchSquad!C3272</f>
        <v>Gurjapneet Singh</v>
      </c>
      <c r="D3272" t="str">
        <f>MatchSquad!D3272</f>
        <v>BWL</v>
      </c>
      <c r="E3272" t="str">
        <f>MatchSquad!E3272</f>
        <v>CSK</v>
      </c>
      <c r="F3272">
        <f>MatchSquad!G3272</f>
        <v>0</v>
      </c>
      <c r="G3272">
        <f>IF(A3272="","",SUMIFS(BallByBall!$I$2:$I$501,BallByBall!$B$2:$B$501,A3272,BallByBall!$F$2:$F$501,B3272))</f>
        <v>0</v>
      </c>
      <c r="H3272">
        <f>IF(A3272="","",COUNTIFS(BallByBall!$B$2:$B$501,A3272,BallByBall!$F$2:$F$501,B3272,BallByBall!$Q$2:$Q$501,1))</f>
        <v>0</v>
      </c>
      <c r="I3272">
        <f>IF(A3272="","",COUNTIFS(BallByBall!$B$2:$B$501,A3272,BallByBall!$F$2:$F$501,B3272,BallByBall!$R$2:$R$501,1))</f>
        <v>0</v>
      </c>
      <c r="J3272">
        <f>IF(A3272="","",SUMIFS(BallByBall!$T$2:$T$501,BallByBall!$B$2:$B$501,A3272,BallByBall!$H$2:$H$501,B3272))</f>
        <v>0</v>
      </c>
      <c r="K3272">
        <f>IF(A3272="","",SUMIFS(BallByBall!$U$2:$U$501,BallByBall!$B$2:$B$501,A3272,BallByBall!$P$2:$P$501,B3272))</f>
        <v>0</v>
      </c>
      <c r="L3272">
        <f>IF(A3272="","",SUMIFS(BallByBall!$V$2:$V$501,BallByBall!$B$2:$B$501,A3272,BallByBall!$P$2:$P$501,B3272))</f>
        <v>0</v>
      </c>
      <c r="M3272">
        <f>IF(A3272="","",SUMIFS(BallByBall!$W$2:$W$501,BallByBall!$B$2:$B$501,A3272,BallByBall!$P$2:$P$501,B3272))</f>
        <v>0</v>
      </c>
      <c r="N3272">
        <f>IF(A3272="","",SUMIFS(BallByBall!$X$2:$X$501,BallByBall!$B$2:$B$501,A3272,BallByBall!$P$2:$P$501,B3272))</f>
        <v>0</v>
      </c>
      <c r="O3272">
        <f>IF(A3272="","",SUMIFS(OverSummary!$G$2:$G$101,OverSummary!$A$2:$A$101,A3272,OverSummary!$D$2:$D$101,B3272))</f>
        <v>0</v>
      </c>
      <c r="P3272">
        <f>IF(A3272="","",G3272*Rules!$B$13+H3272*Rules!$B$14+I3272*Rules!$B$15)</f>
        <v>0</v>
      </c>
      <c r="Q3272">
        <f>IF(A3272="","",IF(G3272&gt;=100,Rules!$B$18,IF(G3272&gt;=50,Rules!$B$17,IF(G3272&gt;=30,Rules!$B$16,0)))+IF(AND(F3272=1,D3272&lt;&gt;"BWL",G3272=0),Rules!$B$27,0))</f>
        <v>0</v>
      </c>
      <c r="R3272">
        <f>IF(A3272="","",J3272*Rules!$B$19+O3272*Rules!$B$22)</f>
        <v>0</v>
      </c>
      <c r="S3272">
        <f>IF(A3272="","",IF(J3272&gt;=4,Rules!$B$21,IF(J3272&gt;=3,Rules!$B$20,0)))</f>
        <v>0</v>
      </c>
      <c r="T3272">
        <f>IF(A3272="","",K3272*Rules!$B$23+L3272*Rules!$B$24+M3272*Rules!$B$25+N3272*Rules!$B$26)</f>
        <v>0</v>
      </c>
      <c r="U3272">
        <f t="shared" si="51"/>
        <v>0</v>
      </c>
    </row>
    <row r="3273" spans="1:21" x14ac:dyDescent="0.2">
      <c r="A3273" t="str">
        <f>MatchSquad!A3273</f>
        <v>M066</v>
      </c>
      <c r="B3273" t="str">
        <f>MatchSquad!B3273</f>
        <v>P022</v>
      </c>
      <c r="C3273" t="str">
        <f>MatchSquad!C3273</f>
        <v>Akeal Hosein</v>
      </c>
      <c r="D3273" t="str">
        <f>MatchSquad!D3273</f>
        <v>BWL</v>
      </c>
      <c r="E3273" t="str">
        <f>MatchSquad!E3273</f>
        <v>CSK</v>
      </c>
      <c r="F3273">
        <f>MatchSquad!G3273</f>
        <v>0</v>
      </c>
      <c r="G3273">
        <f>IF(A3273="","",SUMIFS(BallByBall!$I$2:$I$501,BallByBall!$B$2:$B$501,A3273,BallByBall!$F$2:$F$501,B3273))</f>
        <v>0</v>
      </c>
      <c r="H3273">
        <f>IF(A3273="","",COUNTIFS(BallByBall!$B$2:$B$501,A3273,BallByBall!$F$2:$F$501,B3273,BallByBall!$Q$2:$Q$501,1))</f>
        <v>0</v>
      </c>
      <c r="I3273">
        <f>IF(A3273="","",COUNTIFS(BallByBall!$B$2:$B$501,A3273,BallByBall!$F$2:$F$501,B3273,BallByBall!$R$2:$R$501,1))</f>
        <v>0</v>
      </c>
      <c r="J3273">
        <f>IF(A3273="","",SUMIFS(BallByBall!$T$2:$T$501,BallByBall!$B$2:$B$501,A3273,BallByBall!$H$2:$H$501,B3273))</f>
        <v>0</v>
      </c>
      <c r="K3273">
        <f>IF(A3273="","",SUMIFS(BallByBall!$U$2:$U$501,BallByBall!$B$2:$B$501,A3273,BallByBall!$P$2:$P$501,B3273))</f>
        <v>0</v>
      </c>
      <c r="L3273">
        <f>IF(A3273="","",SUMIFS(BallByBall!$V$2:$V$501,BallByBall!$B$2:$B$501,A3273,BallByBall!$P$2:$P$501,B3273))</f>
        <v>0</v>
      </c>
      <c r="M3273">
        <f>IF(A3273="","",SUMIFS(BallByBall!$W$2:$W$501,BallByBall!$B$2:$B$501,A3273,BallByBall!$P$2:$P$501,B3273))</f>
        <v>0</v>
      </c>
      <c r="N3273">
        <f>IF(A3273="","",SUMIFS(BallByBall!$X$2:$X$501,BallByBall!$B$2:$B$501,A3273,BallByBall!$P$2:$P$501,B3273))</f>
        <v>0</v>
      </c>
      <c r="O3273">
        <f>IF(A3273="","",SUMIFS(OverSummary!$G$2:$G$101,OverSummary!$A$2:$A$101,A3273,OverSummary!$D$2:$D$101,B3273))</f>
        <v>0</v>
      </c>
      <c r="P3273">
        <f>IF(A3273="","",G3273*Rules!$B$13+H3273*Rules!$B$14+I3273*Rules!$B$15)</f>
        <v>0</v>
      </c>
      <c r="Q3273">
        <f>IF(A3273="","",IF(G3273&gt;=100,Rules!$B$18,IF(G3273&gt;=50,Rules!$B$17,IF(G3273&gt;=30,Rules!$B$16,0)))+IF(AND(F3273=1,D3273&lt;&gt;"BWL",G3273=0),Rules!$B$27,0))</f>
        <v>0</v>
      </c>
      <c r="R3273">
        <f>IF(A3273="","",J3273*Rules!$B$19+O3273*Rules!$B$22)</f>
        <v>0</v>
      </c>
      <c r="S3273">
        <f>IF(A3273="","",IF(J3273&gt;=4,Rules!$B$21,IF(J3273&gt;=3,Rules!$B$20,0)))</f>
        <v>0</v>
      </c>
      <c r="T3273">
        <f>IF(A3273="","",K3273*Rules!$B$23+L3273*Rules!$B$24+M3273*Rules!$B$25+N3273*Rules!$B$26)</f>
        <v>0</v>
      </c>
      <c r="U3273">
        <f t="shared" si="51"/>
        <v>0</v>
      </c>
    </row>
    <row r="3274" spans="1:21" x14ac:dyDescent="0.2">
      <c r="A3274" t="str">
        <f>MatchSquad!A3274</f>
        <v>M066</v>
      </c>
      <c r="B3274" t="str">
        <f>MatchSquad!B3274</f>
        <v>P023</v>
      </c>
      <c r="C3274" t="str">
        <f>MatchSquad!C3274</f>
        <v>Matt Henry</v>
      </c>
      <c r="D3274" t="str">
        <f>MatchSquad!D3274</f>
        <v>BWL</v>
      </c>
      <c r="E3274" t="str">
        <f>MatchSquad!E3274</f>
        <v>CSK</v>
      </c>
      <c r="F3274">
        <f>MatchSquad!G3274</f>
        <v>0</v>
      </c>
      <c r="G3274">
        <f>IF(A3274="","",SUMIFS(BallByBall!$I$2:$I$501,BallByBall!$B$2:$B$501,A3274,BallByBall!$F$2:$F$501,B3274))</f>
        <v>0</v>
      </c>
      <c r="H3274">
        <f>IF(A3274="","",COUNTIFS(BallByBall!$B$2:$B$501,A3274,BallByBall!$F$2:$F$501,B3274,BallByBall!$Q$2:$Q$501,1))</f>
        <v>0</v>
      </c>
      <c r="I3274">
        <f>IF(A3274="","",COUNTIFS(BallByBall!$B$2:$B$501,A3274,BallByBall!$F$2:$F$501,B3274,BallByBall!$R$2:$R$501,1))</f>
        <v>0</v>
      </c>
      <c r="J3274">
        <f>IF(A3274="","",SUMIFS(BallByBall!$T$2:$T$501,BallByBall!$B$2:$B$501,A3274,BallByBall!$H$2:$H$501,B3274))</f>
        <v>0</v>
      </c>
      <c r="K3274">
        <f>IF(A3274="","",SUMIFS(BallByBall!$U$2:$U$501,BallByBall!$B$2:$B$501,A3274,BallByBall!$P$2:$P$501,B3274))</f>
        <v>0</v>
      </c>
      <c r="L3274">
        <f>IF(A3274="","",SUMIFS(BallByBall!$V$2:$V$501,BallByBall!$B$2:$B$501,A3274,BallByBall!$P$2:$P$501,B3274))</f>
        <v>0</v>
      </c>
      <c r="M3274">
        <f>IF(A3274="","",SUMIFS(BallByBall!$W$2:$W$501,BallByBall!$B$2:$B$501,A3274,BallByBall!$P$2:$P$501,B3274))</f>
        <v>0</v>
      </c>
      <c r="N3274">
        <f>IF(A3274="","",SUMIFS(BallByBall!$X$2:$X$501,BallByBall!$B$2:$B$501,A3274,BallByBall!$P$2:$P$501,B3274))</f>
        <v>0</v>
      </c>
      <c r="O3274">
        <f>IF(A3274="","",SUMIFS(OverSummary!$G$2:$G$101,OverSummary!$A$2:$A$101,A3274,OverSummary!$D$2:$D$101,B3274))</f>
        <v>0</v>
      </c>
      <c r="P3274">
        <f>IF(A3274="","",G3274*Rules!$B$13+H3274*Rules!$B$14+I3274*Rules!$B$15)</f>
        <v>0</v>
      </c>
      <c r="Q3274">
        <f>IF(A3274="","",IF(G3274&gt;=100,Rules!$B$18,IF(G3274&gt;=50,Rules!$B$17,IF(G3274&gt;=30,Rules!$B$16,0)))+IF(AND(F3274=1,D3274&lt;&gt;"BWL",G3274=0),Rules!$B$27,0))</f>
        <v>0</v>
      </c>
      <c r="R3274">
        <f>IF(A3274="","",J3274*Rules!$B$19+O3274*Rules!$B$22)</f>
        <v>0</v>
      </c>
      <c r="S3274">
        <f>IF(A3274="","",IF(J3274&gt;=4,Rules!$B$21,IF(J3274&gt;=3,Rules!$B$20,0)))</f>
        <v>0</v>
      </c>
      <c r="T3274">
        <f>IF(A3274="","",K3274*Rules!$B$23+L3274*Rules!$B$24+M3274*Rules!$B$25+N3274*Rules!$B$26)</f>
        <v>0</v>
      </c>
      <c r="U3274">
        <f t="shared" si="51"/>
        <v>0</v>
      </c>
    </row>
    <row r="3275" spans="1:21" x14ac:dyDescent="0.2">
      <c r="A3275" t="str">
        <f>MatchSquad!A3275</f>
        <v>M066</v>
      </c>
      <c r="B3275" t="str">
        <f>MatchSquad!B3275</f>
        <v>P024</v>
      </c>
      <c r="C3275" t="str">
        <f>MatchSquad!C3275</f>
        <v>Rahul Chahar</v>
      </c>
      <c r="D3275" t="str">
        <f>MatchSquad!D3275</f>
        <v>BWL</v>
      </c>
      <c r="E3275" t="str">
        <f>MatchSquad!E3275</f>
        <v>CSK</v>
      </c>
      <c r="F3275">
        <f>MatchSquad!G3275</f>
        <v>0</v>
      </c>
      <c r="G3275">
        <f>IF(A3275="","",SUMIFS(BallByBall!$I$2:$I$501,BallByBall!$B$2:$B$501,A3275,BallByBall!$F$2:$F$501,B3275))</f>
        <v>0</v>
      </c>
      <c r="H3275">
        <f>IF(A3275="","",COUNTIFS(BallByBall!$B$2:$B$501,A3275,BallByBall!$F$2:$F$501,B3275,BallByBall!$Q$2:$Q$501,1))</f>
        <v>0</v>
      </c>
      <c r="I3275">
        <f>IF(A3275="","",COUNTIFS(BallByBall!$B$2:$B$501,A3275,BallByBall!$F$2:$F$501,B3275,BallByBall!$R$2:$R$501,1))</f>
        <v>0</v>
      </c>
      <c r="J3275">
        <f>IF(A3275="","",SUMIFS(BallByBall!$T$2:$T$501,BallByBall!$B$2:$B$501,A3275,BallByBall!$H$2:$H$501,B3275))</f>
        <v>0</v>
      </c>
      <c r="K3275">
        <f>IF(A3275="","",SUMIFS(BallByBall!$U$2:$U$501,BallByBall!$B$2:$B$501,A3275,BallByBall!$P$2:$P$501,B3275))</f>
        <v>0</v>
      </c>
      <c r="L3275">
        <f>IF(A3275="","",SUMIFS(BallByBall!$V$2:$V$501,BallByBall!$B$2:$B$501,A3275,BallByBall!$P$2:$P$501,B3275))</f>
        <v>0</v>
      </c>
      <c r="M3275">
        <f>IF(A3275="","",SUMIFS(BallByBall!$W$2:$W$501,BallByBall!$B$2:$B$501,A3275,BallByBall!$P$2:$P$501,B3275))</f>
        <v>0</v>
      </c>
      <c r="N3275">
        <f>IF(A3275="","",SUMIFS(BallByBall!$X$2:$X$501,BallByBall!$B$2:$B$501,A3275,BallByBall!$P$2:$P$501,B3275))</f>
        <v>0</v>
      </c>
      <c r="O3275">
        <f>IF(A3275="","",SUMIFS(OverSummary!$G$2:$G$101,OverSummary!$A$2:$A$101,A3275,OverSummary!$D$2:$D$101,B3275))</f>
        <v>0</v>
      </c>
      <c r="P3275">
        <f>IF(A3275="","",G3275*Rules!$B$13+H3275*Rules!$B$14+I3275*Rules!$B$15)</f>
        <v>0</v>
      </c>
      <c r="Q3275">
        <f>IF(A3275="","",IF(G3275&gt;=100,Rules!$B$18,IF(G3275&gt;=50,Rules!$B$17,IF(G3275&gt;=30,Rules!$B$16,0)))+IF(AND(F3275=1,D3275&lt;&gt;"BWL",G3275=0),Rules!$B$27,0))</f>
        <v>0</v>
      </c>
      <c r="R3275">
        <f>IF(A3275="","",J3275*Rules!$B$19+O3275*Rules!$B$22)</f>
        <v>0</v>
      </c>
      <c r="S3275">
        <f>IF(A3275="","",IF(J3275&gt;=4,Rules!$B$21,IF(J3275&gt;=3,Rules!$B$20,0)))</f>
        <v>0</v>
      </c>
      <c r="T3275">
        <f>IF(A3275="","",K3275*Rules!$B$23+L3275*Rules!$B$24+M3275*Rules!$B$25+N3275*Rules!$B$26)</f>
        <v>0</v>
      </c>
      <c r="U3275">
        <f t="shared" si="51"/>
        <v>0</v>
      </c>
    </row>
    <row r="3276" spans="1:21" x14ac:dyDescent="0.2">
      <c r="A3276" t="str">
        <f>MatchSquad!A3276</f>
        <v>M066</v>
      </c>
      <c r="B3276" t="str">
        <f>MatchSquad!B3276</f>
        <v>P025</v>
      </c>
      <c r="C3276" t="str">
        <f>MatchSquad!C3276</f>
        <v>Spencer Johnson</v>
      </c>
      <c r="D3276" t="str">
        <f>MatchSquad!D3276</f>
        <v>BWL</v>
      </c>
      <c r="E3276" t="str">
        <f>MatchSquad!E3276</f>
        <v>CSK</v>
      </c>
      <c r="F3276">
        <f>MatchSquad!G3276</f>
        <v>0</v>
      </c>
      <c r="G3276">
        <f>IF(A3276="","",SUMIFS(BallByBall!$I$2:$I$501,BallByBall!$B$2:$B$501,A3276,BallByBall!$F$2:$F$501,B3276))</f>
        <v>0</v>
      </c>
      <c r="H3276">
        <f>IF(A3276="","",COUNTIFS(BallByBall!$B$2:$B$501,A3276,BallByBall!$F$2:$F$501,B3276,BallByBall!$Q$2:$Q$501,1))</f>
        <v>0</v>
      </c>
      <c r="I3276">
        <f>IF(A3276="","",COUNTIFS(BallByBall!$B$2:$B$501,A3276,BallByBall!$F$2:$F$501,B3276,BallByBall!$R$2:$R$501,1))</f>
        <v>0</v>
      </c>
      <c r="J3276">
        <f>IF(A3276="","",SUMIFS(BallByBall!$T$2:$T$501,BallByBall!$B$2:$B$501,A3276,BallByBall!$H$2:$H$501,B3276))</f>
        <v>0</v>
      </c>
      <c r="K3276">
        <f>IF(A3276="","",SUMIFS(BallByBall!$U$2:$U$501,BallByBall!$B$2:$B$501,A3276,BallByBall!$P$2:$P$501,B3276))</f>
        <v>0</v>
      </c>
      <c r="L3276">
        <f>IF(A3276="","",SUMIFS(BallByBall!$V$2:$V$501,BallByBall!$B$2:$B$501,A3276,BallByBall!$P$2:$P$501,B3276))</f>
        <v>0</v>
      </c>
      <c r="M3276">
        <f>IF(A3276="","",SUMIFS(BallByBall!$W$2:$W$501,BallByBall!$B$2:$B$501,A3276,BallByBall!$P$2:$P$501,B3276))</f>
        <v>0</v>
      </c>
      <c r="N3276">
        <f>IF(A3276="","",SUMIFS(BallByBall!$X$2:$X$501,BallByBall!$B$2:$B$501,A3276,BallByBall!$P$2:$P$501,B3276))</f>
        <v>0</v>
      </c>
      <c r="O3276">
        <f>IF(A3276="","",SUMIFS(OverSummary!$G$2:$G$101,OverSummary!$A$2:$A$101,A3276,OverSummary!$D$2:$D$101,B3276))</f>
        <v>0</v>
      </c>
      <c r="P3276">
        <f>IF(A3276="","",G3276*Rules!$B$13+H3276*Rules!$B$14+I3276*Rules!$B$15)</f>
        <v>0</v>
      </c>
      <c r="Q3276">
        <f>IF(A3276="","",IF(G3276&gt;=100,Rules!$B$18,IF(G3276&gt;=50,Rules!$B$17,IF(G3276&gt;=30,Rules!$B$16,0)))+IF(AND(F3276=1,D3276&lt;&gt;"BWL",G3276=0),Rules!$B$27,0))</f>
        <v>0</v>
      </c>
      <c r="R3276">
        <f>IF(A3276="","",J3276*Rules!$B$19+O3276*Rules!$B$22)</f>
        <v>0</v>
      </c>
      <c r="S3276">
        <f>IF(A3276="","",IF(J3276&gt;=4,Rules!$B$21,IF(J3276&gt;=3,Rules!$B$20,0)))</f>
        <v>0</v>
      </c>
      <c r="T3276">
        <f>IF(A3276="","",K3276*Rules!$B$23+L3276*Rules!$B$24+M3276*Rules!$B$25+N3276*Rules!$B$26)</f>
        <v>0</v>
      </c>
      <c r="U3276">
        <f t="shared" si="51"/>
        <v>0</v>
      </c>
    </row>
    <row r="3277" spans="1:21" x14ac:dyDescent="0.2">
      <c r="A3277" t="str">
        <f>MatchSquad!A3277</f>
        <v>M066</v>
      </c>
      <c r="B3277" t="str">
        <f>MatchSquad!B3277</f>
        <v>P051</v>
      </c>
      <c r="C3277" t="str">
        <f>MatchSquad!C3277</f>
        <v>Shubman Gill</v>
      </c>
      <c r="D3277" t="str">
        <f>MatchSquad!D3277</f>
        <v>BAT</v>
      </c>
      <c r="E3277" t="str">
        <f>MatchSquad!E3277</f>
        <v>GT</v>
      </c>
      <c r="F3277">
        <f>MatchSquad!G3277</f>
        <v>0</v>
      </c>
      <c r="G3277">
        <f>IF(A3277="","",SUMIFS(BallByBall!$I$2:$I$501,BallByBall!$B$2:$B$501,A3277,BallByBall!$F$2:$F$501,B3277))</f>
        <v>0</v>
      </c>
      <c r="H3277">
        <f>IF(A3277="","",COUNTIFS(BallByBall!$B$2:$B$501,A3277,BallByBall!$F$2:$F$501,B3277,BallByBall!$Q$2:$Q$501,1))</f>
        <v>0</v>
      </c>
      <c r="I3277">
        <f>IF(A3277="","",COUNTIFS(BallByBall!$B$2:$B$501,A3277,BallByBall!$F$2:$F$501,B3277,BallByBall!$R$2:$R$501,1))</f>
        <v>0</v>
      </c>
      <c r="J3277">
        <f>IF(A3277="","",SUMIFS(BallByBall!$T$2:$T$501,BallByBall!$B$2:$B$501,A3277,BallByBall!$H$2:$H$501,B3277))</f>
        <v>0</v>
      </c>
      <c r="K3277">
        <f>IF(A3277="","",SUMIFS(BallByBall!$U$2:$U$501,BallByBall!$B$2:$B$501,A3277,BallByBall!$P$2:$P$501,B3277))</f>
        <v>0</v>
      </c>
      <c r="L3277">
        <f>IF(A3277="","",SUMIFS(BallByBall!$V$2:$V$501,BallByBall!$B$2:$B$501,A3277,BallByBall!$P$2:$P$501,B3277))</f>
        <v>0</v>
      </c>
      <c r="M3277">
        <f>IF(A3277="","",SUMIFS(BallByBall!$W$2:$W$501,BallByBall!$B$2:$B$501,A3277,BallByBall!$P$2:$P$501,B3277))</f>
        <v>0</v>
      </c>
      <c r="N3277">
        <f>IF(A3277="","",SUMIFS(BallByBall!$X$2:$X$501,BallByBall!$B$2:$B$501,A3277,BallByBall!$P$2:$P$501,B3277))</f>
        <v>0</v>
      </c>
      <c r="O3277">
        <f>IF(A3277="","",SUMIFS(OverSummary!$G$2:$G$101,OverSummary!$A$2:$A$101,A3277,OverSummary!$D$2:$D$101,B3277))</f>
        <v>0</v>
      </c>
      <c r="P3277">
        <f>IF(A3277="","",G3277*Rules!$B$13+H3277*Rules!$B$14+I3277*Rules!$B$15)</f>
        <v>0</v>
      </c>
      <c r="Q3277">
        <f>IF(A3277="","",IF(G3277&gt;=100,Rules!$B$18,IF(G3277&gt;=50,Rules!$B$17,IF(G3277&gt;=30,Rules!$B$16,0)))+IF(AND(F3277=1,D3277&lt;&gt;"BWL",G3277=0),Rules!$B$27,0))</f>
        <v>0</v>
      </c>
      <c r="R3277">
        <f>IF(A3277="","",J3277*Rules!$B$19+O3277*Rules!$B$22)</f>
        <v>0</v>
      </c>
      <c r="S3277">
        <f>IF(A3277="","",IF(J3277&gt;=4,Rules!$B$21,IF(J3277&gt;=3,Rules!$B$20,0)))</f>
        <v>0</v>
      </c>
      <c r="T3277">
        <f>IF(A3277="","",K3277*Rules!$B$23+L3277*Rules!$B$24+M3277*Rules!$B$25+N3277*Rules!$B$26)</f>
        <v>0</v>
      </c>
      <c r="U3277">
        <f t="shared" si="51"/>
        <v>0</v>
      </c>
    </row>
    <row r="3278" spans="1:21" x14ac:dyDescent="0.2">
      <c r="A3278" t="str">
        <f>MatchSquad!A3278</f>
        <v>M066</v>
      </c>
      <c r="B3278" t="str">
        <f>MatchSquad!B3278</f>
        <v>P052</v>
      </c>
      <c r="C3278" t="str">
        <f>MatchSquad!C3278</f>
        <v>Jos Buttler</v>
      </c>
      <c r="D3278" t="str">
        <f>MatchSquad!D3278</f>
        <v>WK</v>
      </c>
      <c r="E3278" t="str">
        <f>MatchSquad!E3278</f>
        <v>GT</v>
      </c>
      <c r="F3278">
        <f>MatchSquad!G3278</f>
        <v>0</v>
      </c>
      <c r="G3278">
        <f>IF(A3278="","",SUMIFS(BallByBall!$I$2:$I$501,BallByBall!$B$2:$B$501,A3278,BallByBall!$F$2:$F$501,B3278))</f>
        <v>0</v>
      </c>
      <c r="H3278">
        <f>IF(A3278="","",COUNTIFS(BallByBall!$B$2:$B$501,A3278,BallByBall!$F$2:$F$501,B3278,BallByBall!$Q$2:$Q$501,1))</f>
        <v>0</v>
      </c>
      <c r="I3278">
        <f>IF(A3278="","",COUNTIFS(BallByBall!$B$2:$B$501,A3278,BallByBall!$F$2:$F$501,B3278,BallByBall!$R$2:$R$501,1))</f>
        <v>0</v>
      </c>
      <c r="J3278">
        <f>IF(A3278="","",SUMIFS(BallByBall!$T$2:$T$501,BallByBall!$B$2:$B$501,A3278,BallByBall!$H$2:$H$501,B3278))</f>
        <v>0</v>
      </c>
      <c r="K3278">
        <f>IF(A3278="","",SUMIFS(BallByBall!$U$2:$U$501,BallByBall!$B$2:$B$501,A3278,BallByBall!$P$2:$P$501,B3278))</f>
        <v>0</v>
      </c>
      <c r="L3278">
        <f>IF(A3278="","",SUMIFS(BallByBall!$V$2:$V$501,BallByBall!$B$2:$B$501,A3278,BallByBall!$P$2:$P$501,B3278))</f>
        <v>0</v>
      </c>
      <c r="M3278">
        <f>IF(A3278="","",SUMIFS(BallByBall!$W$2:$W$501,BallByBall!$B$2:$B$501,A3278,BallByBall!$P$2:$P$501,B3278))</f>
        <v>0</v>
      </c>
      <c r="N3278">
        <f>IF(A3278="","",SUMIFS(BallByBall!$X$2:$X$501,BallByBall!$B$2:$B$501,A3278,BallByBall!$P$2:$P$501,B3278))</f>
        <v>0</v>
      </c>
      <c r="O3278">
        <f>IF(A3278="","",SUMIFS(OverSummary!$G$2:$G$101,OverSummary!$A$2:$A$101,A3278,OverSummary!$D$2:$D$101,B3278))</f>
        <v>0</v>
      </c>
      <c r="P3278">
        <f>IF(A3278="","",G3278*Rules!$B$13+H3278*Rules!$B$14+I3278*Rules!$B$15)</f>
        <v>0</v>
      </c>
      <c r="Q3278">
        <f>IF(A3278="","",IF(G3278&gt;=100,Rules!$B$18,IF(G3278&gt;=50,Rules!$B$17,IF(G3278&gt;=30,Rules!$B$16,0)))+IF(AND(F3278=1,D3278&lt;&gt;"BWL",G3278=0),Rules!$B$27,0))</f>
        <v>0</v>
      </c>
      <c r="R3278">
        <f>IF(A3278="","",J3278*Rules!$B$19+O3278*Rules!$B$22)</f>
        <v>0</v>
      </c>
      <c r="S3278">
        <f>IF(A3278="","",IF(J3278&gt;=4,Rules!$B$21,IF(J3278&gt;=3,Rules!$B$20,0)))</f>
        <v>0</v>
      </c>
      <c r="T3278">
        <f>IF(A3278="","",K3278*Rules!$B$23+L3278*Rules!$B$24+M3278*Rules!$B$25+N3278*Rules!$B$26)</f>
        <v>0</v>
      </c>
      <c r="U3278">
        <f t="shared" si="51"/>
        <v>0</v>
      </c>
    </row>
    <row r="3279" spans="1:21" x14ac:dyDescent="0.2">
      <c r="A3279" t="str">
        <f>MatchSquad!A3279</f>
        <v>M066</v>
      </c>
      <c r="B3279" t="str">
        <f>MatchSquad!B3279</f>
        <v>P053</v>
      </c>
      <c r="C3279" t="str">
        <f>MatchSquad!C3279</f>
        <v>Kumar Kushagra</v>
      </c>
      <c r="D3279" t="str">
        <f>MatchSquad!D3279</f>
        <v>WK</v>
      </c>
      <c r="E3279" t="str">
        <f>MatchSquad!E3279</f>
        <v>GT</v>
      </c>
      <c r="F3279">
        <f>MatchSquad!G3279</f>
        <v>0</v>
      </c>
      <c r="G3279">
        <f>IF(A3279="","",SUMIFS(BallByBall!$I$2:$I$501,BallByBall!$B$2:$B$501,A3279,BallByBall!$F$2:$F$501,B3279))</f>
        <v>0</v>
      </c>
      <c r="H3279">
        <f>IF(A3279="","",COUNTIFS(BallByBall!$B$2:$B$501,A3279,BallByBall!$F$2:$F$501,B3279,BallByBall!$Q$2:$Q$501,1))</f>
        <v>0</v>
      </c>
      <c r="I3279">
        <f>IF(A3279="","",COUNTIFS(BallByBall!$B$2:$B$501,A3279,BallByBall!$F$2:$F$501,B3279,BallByBall!$R$2:$R$501,1))</f>
        <v>0</v>
      </c>
      <c r="J3279">
        <f>IF(A3279="","",SUMIFS(BallByBall!$T$2:$T$501,BallByBall!$B$2:$B$501,A3279,BallByBall!$H$2:$H$501,B3279))</f>
        <v>0</v>
      </c>
      <c r="K3279">
        <f>IF(A3279="","",SUMIFS(BallByBall!$U$2:$U$501,BallByBall!$B$2:$B$501,A3279,BallByBall!$P$2:$P$501,B3279))</f>
        <v>0</v>
      </c>
      <c r="L3279">
        <f>IF(A3279="","",SUMIFS(BallByBall!$V$2:$V$501,BallByBall!$B$2:$B$501,A3279,BallByBall!$P$2:$P$501,B3279))</f>
        <v>0</v>
      </c>
      <c r="M3279">
        <f>IF(A3279="","",SUMIFS(BallByBall!$W$2:$W$501,BallByBall!$B$2:$B$501,A3279,BallByBall!$P$2:$P$501,B3279))</f>
        <v>0</v>
      </c>
      <c r="N3279">
        <f>IF(A3279="","",SUMIFS(BallByBall!$X$2:$X$501,BallByBall!$B$2:$B$501,A3279,BallByBall!$P$2:$P$501,B3279))</f>
        <v>0</v>
      </c>
      <c r="O3279">
        <f>IF(A3279="","",SUMIFS(OverSummary!$G$2:$G$101,OverSummary!$A$2:$A$101,A3279,OverSummary!$D$2:$D$101,B3279))</f>
        <v>0</v>
      </c>
      <c r="P3279">
        <f>IF(A3279="","",G3279*Rules!$B$13+H3279*Rules!$B$14+I3279*Rules!$B$15)</f>
        <v>0</v>
      </c>
      <c r="Q3279">
        <f>IF(A3279="","",IF(G3279&gt;=100,Rules!$B$18,IF(G3279&gt;=50,Rules!$B$17,IF(G3279&gt;=30,Rules!$B$16,0)))+IF(AND(F3279=1,D3279&lt;&gt;"BWL",G3279=0),Rules!$B$27,0))</f>
        <v>0</v>
      </c>
      <c r="R3279">
        <f>IF(A3279="","",J3279*Rules!$B$19+O3279*Rules!$B$22)</f>
        <v>0</v>
      </c>
      <c r="S3279">
        <f>IF(A3279="","",IF(J3279&gt;=4,Rules!$B$21,IF(J3279&gt;=3,Rules!$B$20,0)))</f>
        <v>0</v>
      </c>
      <c r="T3279">
        <f>IF(A3279="","",K3279*Rules!$B$23+L3279*Rules!$B$24+M3279*Rules!$B$25+N3279*Rules!$B$26)</f>
        <v>0</v>
      </c>
      <c r="U3279">
        <f t="shared" si="51"/>
        <v>0</v>
      </c>
    </row>
    <row r="3280" spans="1:21" x14ac:dyDescent="0.2">
      <c r="A3280" t="str">
        <f>MatchSquad!A3280</f>
        <v>M066</v>
      </c>
      <c r="B3280" t="str">
        <f>MatchSquad!B3280</f>
        <v>P054</v>
      </c>
      <c r="C3280" t="str">
        <f>MatchSquad!C3280</f>
        <v>Anuj Rawat</v>
      </c>
      <c r="D3280" t="str">
        <f>MatchSquad!D3280</f>
        <v>WK</v>
      </c>
      <c r="E3280" t="str">
        <f>MatchSquad!E3280</f>
        <v>GT</v>
      </c>
      <c r="F3280">
        <f>MatchSquad!G3280</f>
        <v>0</v>
      </c>
      <c r="G3280">
        <f>IF(A3280="","",SUMIFS(BallByBall!$I$2:$I$501,BallByBall!$B$2:$B$501,A3280,BallByBall!$F$2:$F$501,B3280))</f>
        <v>0</v>
      </c>
      <c r="H3280">
        <f>IF(A3280="","",COUNTIFS(BallByBall!$B$2:$B$501,A3280,BallByBall!$F$2:$F$501,B3280,BallByBall!$Q$2:$Q$501,1))</f>
        <v>0</v>
      </c>
      <c r="I3280">
        <f>IF(A3280="","",COUNTIFS(BallByBall!$B$2:$B$501,A3280,BallByBall!$F$2:$F$501,B3280,BallByBall!$R$2:$R$501,1))</f>
        <v>0</v>
      </c>
      <c r="J3280">
        <f>IF(A3280="","",SUMIFS(BallByBall!$T$2:$T$501,BallByBall!$B$2:$B$501,A3280,BallByBall!$H$2:$H$501,B3280))</f>
        <v>0</v>
      </c>
      <c r="K3280">
        <f>IF(A3280="","",SUMIFS(BallByBall!$U$2:$U$501,BallByBall!$B$2:$B$501,A3280,BallByBall!$P$2:$P$501,B3280))</f>
        <v>0</v>
      </c>
      <c r="L3280">
        <f>IF(A3280="","",SUMIFS(BallByBall!$V$2:$V$501,BallByBall!$B$2:$B$501,A3280,BallByBall!$P$2:$P$501,B3280))</f>
        <v>0</v>
      </c>
      <c r="M3280">
        <f>IF(A3280="","",SUMIFS(BallByBall!$W$2:$W$501,BallByBall!$B$2:$B$501,A3280,BallByBall!$P$2:$P$501,B3280))</f>
        <v>0</v>
      </c>
      <c r="N3280">
        <f>IF(A3280="","",SUMIFS(BallByBall!$X$2:$X$501,BallByBall!$B$2:$B$501,A3280,BallByBall!$P$2:$P$501,B3280))</f>
        <v>0</v>
      </c>
      <c r="O3280">
        <f>IF(A3280="","",SUMIFS(OverSummary!$G$2:$G$101,OverSummary!$A$2:$A$101,A3280,OverSummary!$D$2:$D$101,B3280))</f>
        <v>0</v>
      </c>
      <c r="P3280">
        <f>IF(A3280="","",G3280*Rules!$B$13+H3280*Rules!$B$14+I3280*Rules!$B$15)</f>
        <v>0</v>
      </c>
      <c r="Q3280">
        <f>IF(A3280="","",IF(G3280&gt;=100,Rules!$B$18,IF(G3280&gt;=50,Rules!$B$17,IF(G3280&gt;=30,Rules!$B$16,0)))+IF(AND(F3280=1,D3280&lt;&gt;"BWL",G3280=0),Rules!$B$27,0))</f>
        <v>0</v>
      </c>
      <c r="R3280">
        <f>IF(A3280="","",J3280*Rules!$B$19+O3280*Rules!$B$22)</f>
        <v>0</v>
      </c>
      <c r="S3280">
        <f>IF(A3280="","",IF(J3280&gt;=4,Rules!$B$21,IF(J3280&gt;=3,Rules!$B$20,0)))</f>
        <v>0</v>
      </c>
      <c r="T3280">
        <f>IF(A3280="","",K3280*Rules!$B$23+L3280*Rules!$B$24+M3280*Rules!$B$25+N3280*Rules!$B$26)</f>
        <v>0</v>
      </c>
      <c r="U3280">
        <f t="shared" si="51"/>
        <v>0</v>
      </c>
    </row>
    <row r="3281" spans="1:21" x14ac:dyDescent="0.2">
      <c r="A3281" t="str">
        <f>MatchSquad!A3281</f>
        <v>M066</v>
      </c>
      <c r="B3281" t="str">
        <f>MatchSquad!B3281</f>
        <v>P055</v>
      </c>
      <c r="C3281" t="str">
        <f>MatchSquad!C3281</f>
        <v>Tom Banton</v>
      </c>
      <c r="D3281" t="str">
        <f>MatchSquad!D3281</f>
        <v>WK</v>
      </c>
      <c r="E3281" t="str">
        <f>MatchSquad!E3281</f>
        <v>GT</v>
      </c>
      <c r="F3281">
        <f>MatchSquad!G3281</f>
        <v>0</v>
      </c>
      <c r="G3281">
        <f>IF(A3281="","",SUMIFS(BallByBall!$I$2:$I$501,BallByBall!$B$2:$B$501,A3281,BallByBall!$F$2:$F$501,B3281))</f>
        <v>0</v>
      </c>
      <c r="H3281">
        <f>IF(A3281="","",COUNTIFS(BallByBall!$B$2:$B$501,A3281,BallByBall!$F$2:$F$501,B3281,BallByBall!$Q$2:$Q$501,1))</f>
        <v>0</v>
      </c>
      <c r="I3281">
        <f>IF(A3281="","",COUNTIFS(BallByBall!$B$2:$B$501,A3281,BallByBall!$F$2:$F$501,B3281,BallByBall!$R$2:$R$501,1))</f>
        <v>0</v>
      </c>
      <c r="J3281">
        <f>IF(A3281="","",SUMIFS(BallByBall!$T$2:$T$501,BallByBall!$B$2:$B$501,A3281,BallByBall!$H$2:$H$501,B3281))</f>
        <v>0</v>
      </c>
      <c r="K3281">
        <f>IF(A3281="","",SUMIFS(BallByBall!$U$2:$U$501,BallByBall!$B$2:$B$501,A3281,BallByBall!$P$2:$P$501,B3281))</f>
        <v>0</v>
      </c>
      <c r="L3281">
        <f>IF(A3281="","",SUMIFS(BallByBall!$V$2:$V$501,BallByBall!$B$2:$B$501,A3281,BallByBall!$P$2:$P$501,B3281))</f>
        <v>0</v>
      </c>
      <c r="M3281">
        <f>IF(A3281="","",SUMIFS(BallByBall!$W$2:$W$501,BallByBall!$B$2:$B$501,A3281,BallByBall!$P$2:$P$501,B3281))</f>
        <v>0</v>
      </c>
      <c r="N3281">
        <f>IF(A3281="","",SUMIFS(BallByBall!$X$2:$X$501,BallByBall!$B$2:$B$501,A3281,BallByBall!$P$2:$P$501,B3281))</f>
        <v>0</v>
      </c>
      <c r="O3281">
        <f>IF(A3281="","",SUMIFS(OverSummary!$G$2:$G$101,OverSummary!$A$2:$A$101,A3281,OverSummary!$D$2:$D$101,B3281))</f>
        <v>0</v>
      </c>
      <c r="P3281">
        <f>IF(A3281="","",G3281*Rules!$B$13+H3281*Rules!$B$14+I3281*Rules!$B$15)</f>
        <v>0</v>
      </c>
      <c r="Q3281">
        <f>IF(A3281="","",IF(G3281&gt;=100,Rules!$B$18,IF(G3281&gt;=50,Rules!$B$17,IF(G3281&gt;=30,Rules!$B$16,0)))+IF(AND(F3281=1,D3281&lt;&gt;"BWL",G3281=0),Rules!$B$27,0))</f>
        <v>0</v>
      </c>
      <c r="R3281">
        <f>IF(A3281="","",J3281*Rules!$B$19+O3281*Rules!$B$22)</f>
        <v>0</v>
      </c>
      <c r="S3281">
        <f>IF(A3281="","",IF(J3281&gt;=4,Rules!$B$21,IF(J3281&gt;=3,Rules!$B$20,0)))</f>
        <v>0</v>
      </c>
      <c r="T3281">
        <f>IF(A3281="","",K3281*Rules!$B$23+L3281*Rules!$B$24+M3281*Rules!$B$25+N3281*Rules!$B$26)</f>
        <v>0</v>
      </c>
      <c r="U3281">
        <f t="shared" si="51"/>
        <v>0</v>
      </c>
    </row>
    <row r="3282" spans="1:21" x14ac:dyDescent="0.2">
      <c r="A3282" t="str">
        <f>MatchSquad!A3282</f>
        <v>M066</v>
      </c>
      <c r="B3282" t="str">
        <f>MatchSquad!B3282</f>
        <v>P056</v>
      </c>
      <c r="C3282" t="str">
        <f>MatchSquad!C3282</f>
        <v>Glenn Phillips</v>
      </c>
      <c r="D3282" t="str">
        <f>MatchSquad!D3282</f>
        <v>BAT</v>
      </c>
      <c r="E3282" t="str">
        <f>MatchSquad!E3282</f>
        <v>GT</v>
      </c>
      <c r="F3282">
        <f>MatchSquad!G3282</f>
        <v>0</v>
      </c>
      <c r="G3282">
        <f>IF(A3282="","",SUMIFS(BallByBall!$I$2:$I$501,BallByBall!$B$2:$B$501,A3282,BallByBall!$F$2:$F$501,B3282))</f>
        <v>0</v>
      </c>
      <c r="H3282">
        <f>IF(A3282="","",COUNTIFS(BallByBall!$B$2:$B$501,A3282,BallByBall!$F$2:$F$501,B3282,BallByBall!$Q$2:$Q$501,1))</f>
        <v>0</v>
      </c>
      <c r="I3282">
        <f>IF(A3282="","",COUNTIFS(BallByBall!$B$2:$B$501,A3282,BallByBall!$F$2:$F$501,B3282,BallByBall!$R$2:$R$501,1))</f>
        <v>0</v>
      </c>
      <c r="J3282">
        <f>IF(A3282="","",SUMIFS(BallByBall!$T$2:$T$501,BallByBall!$B$2:$B$501,A3282,BallByBall!$H$2:$H$501,B3282))</f>
        <v>0</v>
      </c>
      <c r="K3282">
        <f>IF(A3282="","",SUMIFS(BallByBall!$U$2:$U$501,BallByBall!$B$2:$B$501,A3282,BallByBall!$P$2:$P$501,B3282))</f>
        <v>0</v>
      </c>
      <c r="L3282">
        <f>IF(A3282="","",SUMIFS(BallByBall!$V$2:$V$501,BallByBall!$B$2:$B$501,A3282,BallByBall!$P$2:$P$501,B3282))</f>
        <v>0</v>
      </c>
      <c r="M3282">
        <f>IF(A3282="","",SUMIFS(BallByBall!$W$2:$W$501,BallByBall!$B$2:$B$501,A3282,BallByBall!$P$2:$P$501,B3282))</f>
        <v>0</v>
      </c>
      <c r="N3282">
        <f>IF(A3282="","",SUMIFS(BallByBall!$X$2:$X$501,BallByBall!$B$2:$B$501,A3282,BallByBall!$P$2:$P$501,B3282))</f>
        <v>0</v>
      </c>
      <c r="O3282">
        <f>IF(A3282="","",SUMIFS(OverSummary!$G$2:$G$101,OverSummary!$A$2:$A$101,A3282,OverSummary!$D$2:$D$101,B3282))</f>
        <v>0</v>
      </c>
      <c r="P3282">
        <f>IF(A3282="","",G3282*Rules!$B$13+H3282*Rules!$B$14+I3282*Rules!$B$15)</f>
        <v>0</v>
      </c>
      <c r="Q3282">
        <f>IF(A3282="","",IF(G3282&gt;=100,Rules!$B$18,IF(G3282&gt;=50,Rules!$B$17,IF(G3282&gt;=30,Rules!$B$16,0)))+IF(AND(F3282=1,D3282&lt;&gt;"BWL",G3282=0),Rules!$B$27,0))</f>
        <v>0</v>
      </c>
      <c r="R3282">
        <f>IF(A3282="","",J3282*Rules!$B$19+O3282*Rules!$B$22)</f>
        <v>0</v>
      </c>
      <c r="S3282">
        <f>IF(A3282="","",IF(J3282&gt;=4,Rules!$B$21,IF(J3282&gt;=3,Rules!$B$20,0)))</f>
        <v>0</v>
      </c>
      <c r="T3282">
        <f>IF(A3282="","",K3282*Rules!$B$23+L3282*Rules!$B$24+M3282*Rules!$B$25+N3282*Rules!$B$26)</f>
        <v>0</v>
      </c>
      <c r="U3282">
        <f t="shared" si="51"/>
        <v>0</v>
      </c>
    </row>
    <row r="3283" spans="1:21" x14ac:dyDescent="0.2">
      <c r="A3283" t="str">
        <f>MatchSquad!A3283</f>
        <v>M066</v>
      </c>
      <c r="B3283" t="str">
        <f>MatchSquad!B3283</f>
        <v>P057</v>
      </c>
      <c r="C3283" t="str">
        <f>MatchSquad!C3283</f>
        <v>Sai Sudharsan</v>
      </c>
      <c r="D3283" t="str">
        <f>MatchSquad!D3283</f>
        <v>BAT</v>
      </c>
      <c r="E3283" t="str">
        <f>MatchSquad!E3283</f>
        <v>GT</v>
      </c>
      <c r="F3283">
        <f>MatchSquad!G3283</f>
        <v>0</v>
      </c>
      <c r="G3283">
        <f>IF(A3283="","",SUMIFS(BallByBall!$I$2:$I$501,BallByBall!$B$2:$B$501,A3283,BallByBall!$F$2:$F$501,B3283))</f>
        <v>0</v>
      </c>
      <c r="H3283">
        <f>IF(A3283="","",COUNTIFS(BallByBall!$B$2:$B$501,A3283,BallByBall!$F$2:$F$501,B3283,BallByBall!$Q$2:$Q$501,1))</f>
        <v>0</v>
      </c>
      <c r="I3283">
        <f>IF(A3283="","",COUNTIFS(BallByBall!$B$2:$B$501,A3283,BallByBall!$F$2:$F$501,B3283,BallByBall!$R$2:$R$501,1))</f>
        <v>0</v>
      </c>
      <c r="J3283">
        <f>IF(A3283="","",SUMIFS(BallByBall!$T$2:$T$501,BallByBall!$B$2:$B$501,A3283,BallByBall!$H$2:$H$501,B3283))</f>
        <v>0</v>
      </c>
      <c r="K3283">
        <f>IF(A3283="","",SUMIFS(BallByBall!$U$2:$U$501,BallByBall!$B$2:$B$501,A3283,BallByBall!$P$2:$P$501,B3283))</f>
        <v>0</v>
      </c>
      <c r="L3283">
        <f>IF(A3283="","",SUMIFS(BallByBall!$V$2:$V$501,BallByBall!$B$2:$B$501,A3283,BallByBall!$P$2:$P$501,B3283))</f>
        <v>0</v>
      </c>
      <c r="M3283">
        <f>IF(A3283="","",SUMIFS(BallByBall!$W$2:$W$501,BallByBall!$B$2:$B$501,A3283,BallByBall!$P$2:$P$501,B3283))</f>
        <v>0</v>
      </c>
      <c r="N3283">
        <f>IF(A3283="","",SUMIFS(BallByBall!$X$2:$X$501,BallByBall!$B$2:$B$501,A3283,BallByBall!$P$2:$P$501,B3283))</f>
        <v>0</v>
      </c>
      <c r="O3283">
        <f>IF(A3283="","",SUMIFS(OverSummary!$G$2:$G$101,OverSummary!$A$2:$A$101,A3283,OverSummary!$D$2:$D$101,B3283))</f>
        <v>0</v>
      </c>
      <c r="P3283">
        <f>IF(A3283="","",G3283*Rules!$B$13+H3283*Rules!$B$14+I3283*Rules!$B$15)</f>
        <v>0</v>
      </c>
      <c r="Q3283">
        <f>IF(A3283="","",IF(G3283&gt;=100,Rules!$B$18,IF(G3283&gt;=50,Rules!$B$17,IF(G3283&gt;=30,Rules!$B$16,0)))+IF(AND(F3283=1,D3283&lt;&gt;"BWL",G3283=0),Rules!$B$27,0))</f>
        <v>0</v>
      </c>
      <c r="R3283">
        <f>IF(A3283="","",J3283*Rules!$B$19+O3283*Rules!$B$22)</f>
        <v>0</v>
      </c>
      <c r="S3283">
        <f>IF(A3283="","",IF(J3283&gt;=4,Rules!$B$21,IF(J3283&gt;=3,Rules!$B$20,0)))</f>
        <v>0</v>
      </c>
      <c r="T3283">
        <f>IF(A3283="","",K3283*Rules!$B$23+L3283*Rules!$B$24+M3283*Rules!$B$25+N3283*Rules!$B$26)</f>
        <v>0</v>
      </c>
      <c r="U3283">
        <f t="shared" si="51"/>
        <v>0</v>
      </c>
    </row>
    <row r="3284" spans="1:21" x14ac:dyDescent="0.2">
      <c r="A3284" t="str">
        <f>MatchSquad!A3284</f>
        <v>M066</v>
      </c>
      <c r="B3284" t="str">
        <f>MatchSquad!B3284</f>
        <v>P058</v>
      </c>
      <c r="C3284" t="str">
        <f>MatchSquad!C3284</f>
        <v>Nishant Sindhu</v>
      </c>
      <c r="D3284" t="str">
        <f>MatchSquad!D3284</f>
        <v>AR</v>
      </c>
      <c r="E3284" t="str">
        <f>MatchSquad!E3284</f>
        <v>GT</v>
      </c>
      <c r="F3284">
        <f>MatchSquad!G3284</f>
        <v>0</v>
      </c>
      <c r="G3284">
        <f>IF(A3284="","",SUMIFS(BallByBall!$I$2:$I$501,BallByBall!$B$2:$B$501,A3284,BallByBall!$F$2:$F$501,B3284))</f>
        <v>0</v>
      </c>
      <c r="H3284">
        <f>IF(A3284="","",COUNTIFS(BallByBall!$B$2:$B$501,A3284,BallByBall!$F$2:$F$501,B3284,BallByBall!$Q$2:$Q$501,1))</f>
        <v>0</v>
      </c>
      <c r="I3284">
        <f>IF(A3284="","",COUNTIFS(BallByBall!$B$2:$B$501,A3284,BallByBall!$F$2:$F$501,B3284,BallByBall!$R$2:$R$501,1))</f>
        <v>0</v>
      </c>
      <c r="J3284">
        <f>IF(A3284="","",SUMIFS(BallByBall!$T$2:$T$501,BallByBall!$B$2:$B$501,A3284,BallByBall!$H$2:$H$501,B3284))</f>
        <v>0</v>
      </c>
      <c r="K3284">
        <f>IF(A3284="","",SUMIFS(BallByBall!$U$2:$U$501,BallByBall!$B$2:$B$501,A3284,BallByBall!$P$2:$P$501,B3284))</f>
        <v>0</v>
      </c>
      <c r="L3284">
        <f>IF(A3284="","",SUMIFS(BallByBall!$V$2:$V$501,BallByBall!$B$2:$B$501,A3284,BallByBall!$P$2:$P$501,B3284))</f>
        <v>0</v>
      </c>
      <c r="M3284">
        <f>IF(A3284="","",SUMIFS(BallByBall!$W$2:$W$501,BallByBall!$B$2:$B$501,A3284,BallByBall!$P$2:$P$501,B3284))</f>
        <v>0</v>
      </c>
      <c r="N3284">
        <f>IF(A3284="","",SUMIFS(BallByBall!$X$2:$X$501,BallByBall!$B$2:$B$501,A3284,BallByBall!$P$2:$P$501,B3284))</f>
        <v>0</v>
      </c>
      <c r="O3284">
        <f>IF(A3284="","",SUMIFS(OverSummary!$G$2:$G$101,OverSummary!$A$2:$A$101,A3284,OverSummary!$D$2:$D$101,B3284))</f>
        <v>0</v>
      </c>
      <c r="P3284">
        <f>IF(A3284="","",G3284*Rules!$B$13+H3284*Rules!$B$14+I3284*Rules!$B$15)</f>
        <v>0</v>
      </c>
      <c r="Q3284">
        <f>IF(A3284="","",IF(G3284&gt;=100,Rules!$B$18,IF(G3284&gt;=50,Rules!$B$17,IF(G3284&gt;=30,Rules!$B$16,0)))+IF(AND(F3284=1,D3284&lt;&gt;"BWL",G3284=0),Rules!$B$27,0))</f>
        <v>0</v>
      </c>
      <c r="R3284">
        <f>IF(A3284="","",J3284*Rules!$B$19+O3284*Rules!$B$22)</f>
        <v>0</v>
      </c>
      <c r="S3284">
        <f>IF(A3284="","",IF(J3284&gt;=4,Rules!$B$21,IF(J3284&gt;=3,Rules!$B$20,0)))</f>
        <v>0</v>
      </c>
      <c r="T3284">
        <f>IF(A3284="","",K3284*Rules!$B$23+L3284*Rules!$B$24+M3284*Rules!$B$25+N3284*Rules!$B$26)</f>
        <v>0</v>
      </c>
      <c r="U3284">
        <f t="shared" si="51"/>
        <v>0</v>
      </c>
    </row>
    <row r="3285" spans="1:21" x14ac:dyDescent="0.2">
      <c r="A3285" t="str">
        <f>MatchSquad!A3285</f>
        <v>M066</v>
      </c>
      <c r="B3285" t="str">
        <f>MatchSquad!B3285</f>
        <v>P059</v>
      </c>
      <c r="C3285" t="str">
        <f>MatchSquad!C3285</f>
        <v>Washington Sundar</v>
      </c>
      <c r="D3285" t="str">
        <f>MatchSquad!D3285</f>
        <v>AR</v>
      </c>
      <c r="E3285" t="str">
        <f>MatchSquad!E3285</f>
        <v>GT</v>
      </c>
      <c r="F3285">
        <f>MatchSquad!G3285</f>
        <v>0</v>
      </c>
      <c r="G3285">
        <f>IF(A3285="","",SUMIFS(BallByBall!$I$2:$I$501,BallByBall!$B$2:$B$501,A3285,BallByBall!$F$2:$F$501,B3285))</f>
        <v>0</v>
      </c>
      <c r="H3285">
        <f>IF(A3285="","",COUNTIFS(BallByBall!$B$2:$B$501,A3285,BallByBall!$F$2:$F$501,B3285,BallByBall!$Q$2:$Q$501,1))</f>
        <v>0</v>
      </c>
      <c r="I3285">
        <f>IF(A3285="","",COUNTIFS(BallByBall!$B$2:$B$501,A3285,BallByBall!$F$2:$F$501,B3285,BallByBall!$R$2:$R$501,1))</f>
        <v>0</v>
      </c>
      <c r="J3285">
        <f>IF(A3285="","",SUMIFS(BallByBall!$T$2:$T$501,BallByBall!$B$2:$B$501,A3285,BallByBall!$H$2:$H$501,B3285))</f>
        <v>0</v>
      </c>
      <c r="K3285">
        <f>IF(A3285="","",SUMIFS(BallByBall!$U$2:$U$501,BallByBall!$B$2:$B$501,A3285,BallByBall!$P$2:$P$501,B3285))</f>
        <v>0</v>
      </c>
      <c r="L3285">
        <f>IF(A3285="","",SUMIFS(BallByBall!$V$2:$V$501,BallByBall!$B$2:$B$501,A3285,BallByBall!$P$2:$P$501,B3285))</f>
        <v>0</v>
      </c>
      <c r="M3285">
        <f>IF(A3285="","",SUMIFS(BallByBall!$W$2:$W$501,BallByBall!$B$2:$B$501,A3285,BallByBall!$P$2:$P$501,B3285))</f>
        <v>0</v>
      </c>
      <c r="N3285">
        <f>IF(A3285="","",SUMIFS(BallByBall!$X$2:$X$501,BallByBall!$B$2:$B$501,A3285,BallByBall!$P$2:$P$501,B3285))</f>
        <v>0</v>
      </c>
      <c r="O3285">
        <f>IF(A3285="","",SUMIFS(OverSummary!$G$2:$G$101,OverSummary!$A$2:$A$101,A3285,OverSummary!$D$2:$D$101,B3285))</f>
        <v>0</v>
      </c>
      <c r="P3285">
        <f>IF(A3285="","",G3285*Rules!$B$13+H3285*Rules!$B$14+I3285*Rules!$B$15)</f>
        <v>0</v>
      </c>
      <c r="Q3285">
        <f>IF(A3285="","",IF(G3285&gt;=100,Rules!$B$18,IF(G3285&gt;=50,Rules!$B$17,IF(G3285&gt;=30,Rules!$B$16,0)))+IF(AND(F3285=1,D3285&lt;&gt;"BWL",G3285=0),Rules!$B$27,0))</f>
        <v>0</v>
      </c>
      <c r="R3285">
        <f>IF(A3285="","",J3285*Rules!$B$19+O3285*Rules!$B$22)</f>
        <v>0</v>
      </c>
      <c r="S3285">
        <f>IF(A3285="","",IF(J3285&gt;=4,Rules!$B$21,IF(J3285&gt;=3,Rules!$B$20,0)))</f>
        <v>0</v>
      </c>
      <c r="T3285">
        <f>IF(A3285="","",K3285*Rules!$B$23+L3285*Rules!$B$24+M3285*Rules!$B$25+N3285*Rules!$B$26)</f>
        <v>0</v>
      </c>
      <c r="U3285">
        <f t="shared" si="51"/>
        <v>0</v>
      </c>
    </row>
    <row r="3286" spans="1:21" x14ac:dyDescent="0.2">
      <c r="A3286" t="str">
        <f>MatchSquad!A3286</f>
        <v>M066</v>
      </c>
      <c r="B3286" t="str">
        <f>MatchSquad!B3286</f>
        <v>P060</v>
      </c>
      <c r="C3286" t="str">
        <f>MatchSquad!C3286</f>
        <v>Mohd. Arshad Khan</v>
      </c>
      <c r="D3286" t="str">
        <f>MatchSquad!D3286</f>
        <v>AR</v>
      </c>
      <c r="E3286" t="str">
        <f>MatchSquad!E3286</f>
        <v>GT</v>
      </c>
      <c r="F3286">
        <f>MatchSquad!G3286</f>
        <v>0</v>
      </c>
      <c r="G3286">
        <f>IF(A3286="","",SUMIFS(BallByBall!$I$2:$I$501,BallByBall!$B$2:$B$501,A3286,BallByBall!$F$2:$F$501,B3286))</f>
        <v>0</v>
      </c>
      <c r="H3286">
        <f>IF(A3286="","",COUNTIFS(BallByBall!$B$2:$B$501,A3286,BallByBall!$F$2:$F$501,B3286,BallByBall!$Q$2:$Q$501,1))</f>
        <v>0</v>
      </c>
      <c r="I3286">
        <f>IF(A3286="","",COUNTIFS(BallByBall!$B$2:$B$501,A3286,BallByBall!$F$2:$F$501,B3286,BallByBall!$R$2:$R$501,1))</f>
        <v>0</v>
      </c>
      <c r="J3286">
        <f>IF(A3286="","",SUMIFS(BallByBall!$T$2:$T$501,BallByBall!$B$2:$B$501,A3286,BallByBall!$H$2:$H$501,B3286))</f>
        <v>0</v>
      </c>
      <c r="K3286">
        <f>IF(A3286="","",SUMIFS(BallByBall!$U$2:$U$501,BallByBall!$B$2:$B$501,A3286,BallByBall!$P$2:$P$501,B3286))</f>
        <v>0</v>
      </c>
      <c r="L3286">
        <f>IF(A3286="","",SUMIFS(BallByBall!$V$2:$V$501,BallByBall!$B$2:$B$501,A3286,BallByBall!$P$2:$P$501,B3286))</f>
        <v>0</v>
      </c>
      <c r="M3286">
        <f>IF(A3286="","",SUMIFS(BallByBall!$W$2:$W$501,BallByBall!$B$2:$B$501,A3286,BallByBall!$P$2:$P$501,B3286))</f>
        <v>0</v>
      </c>
      <c r="N3286">
        <f>IF(A3286="","",SUMIFS(BallByBall!$X$2:$X$501,BallByBall!$B$2:$B$501,A3286,BallByBall!$P$2:$P$501,B3286))</f>
        <v>0</v>
      </c>
      <c r="O3286">
        <f>IF(A3286="","",SUMIFS(OverSummary!$G$2:$G$101,OverSummary!$A$2:$A$101,A3286,OverSummary!$D$2:$D$101,B3286))</f>
        <v>0</v>
      </c>
      <c r="P3286">
        <f>IF(A3286="","",G3286*Rules!$B$13+H3286*Rules!$B$14+I3286*Rules!$B$15)</f>
        <v>0</v>
      </c>
      <c r="Q3286">
        <f>IF(A3286="","",IF(G3286&gt;=100,Rules!$B$18,IF(G3286&gt;=50,Rules!$B$17,IF(G3286&gt;=30,Rules!$B$16,0)))+IF(AND(F3286=1,D3286&lt;&gt;"BWL",G3286=0),Rules!$B$27,0))</f>
        <v>0</v>
      </c>
      <c r="R3286">
        <f>IF(A3286="","",J3286*Rules!$B$19+O3286*Rules!$B$22)</f>
        <v>0</v>
      </c>
      <c r="S3286">
        <f>IF(A3286="","",IF(J3286&gt;=4,Rules!$B$21,IF(J3286&gt;=3,Rules!$B$20,0)))</f>
        <v>0</v>
      </c>
      <c r="T3286">
        <f>IF(A3286="","",K3286*Rules!$B$23+L3286*Rules!$B$24+M3286*Rules!$B$25+N3286*Rules!$B$26)</f>
        <v>0</v>
      </c>
      <c r="U3286">
        <f t="shared" si="51"/>
        <v>0</v>
      </c>
    </row>
    <row r="3287" spans="1:21" x14ac:dyDescent="0.2">
      <c r="A3287" t="str">
        <f>MatchSquad!A3287</f>
        <v>M066</v>
      </c>
      <c r="B3287" t="str">
        <f>MatchSquad!B3287</f>
        <v>P061</v>
      </c>
      <c r="C3287" t="str">
        <f>MatchSquad!C3287</f>
        <v>Sai Kishore</v>
      </c>
      <c r="D3287" t="str">
        <f>MatchSquad!D3287</f>
        <v>AR</v>
      </c>
      <c r="E3287" t="str">
        <f>MatchSquad!E3287</f>
        <v>GT</v>
      </c>
      <c r="F3287">
        <f>MatchSquad!G3287</f>
        <v>0</v>
      </c>
      <c r="G3287">
        <f>IF(A3287="","",SUMIFS(BallByBall!$I$2:$I$501,BallByBall!$B$2:$B$501,A3287,BallByBall!$F$2:$F$501,B3287))</f>
        <v>0</v>
      </c>
      <c r="H3287">
        <f>IF(A3287="","",COUNTIFS(BallByBall!$B$2:$B$501,A3287,BallByBall!$F$2:$F$501,B3287,BallByBall!$Q$2:$Q$501,1))</f>
        <v>0</v>
      </c>
      <c r="I3287">
        <f>IF(A3287="","",COUNTIFS(BallByBall!$B$2:$B$501,A3287,BallByBall!$F$2:$F$501,B3287,BallByBall!$R$2:$R$501,1))</f>
        <v>0</v>
      </c>
      <c r="J3287">
        <f>IF(A3287="","",SUMIFS(BallByBall!$T$2:$T$501,BallByBall!$B$2:$B$501,A3287,BallByBall!$H$2:$H$501,B3287))</f>
        <v>0</v>
      </c>
      <c r="K3287">
        <f>IF(A3287="","",SUMIFS(BallByBall!$U$2:$U$501,BallByBall!$B$2:$B$501,A3287,BallByBall!$P$2:$P$501,B3287))</f>
        <v>0</v>
      </c>
      <c r="L3287">
        <f>IF(A3287="","",SUMIFS(BallByBall!$V$2:$V$501,BallByBall!$B$2:$B$501,A3287,BallByBall!$P$2:$P$501,B3287))</f>
        <v>0</v>
      </c>
      <c r="M3287">
        <f>IF(A3287="","",SUMIFS(BallByBall!$W$2:$W$501,BallByBall!$B$2:$B$501,A3287,BallByBall!$P$2:$P$501,B3287))</f>
        <v>0</v>
      </c>
      <c r="N3287">
        <f>IF(A3287="","",SUMIFS(BallByBall!$X$2:$X$501,BallByBall!$B$2:$B$501,A3287,BallByBall!$P$2:$P$501,B3287))</f>
        <v>0</v>
      </c>
      <c r="O3287">
        <f>IF(A3287="","",SUMIFS(OverSummary!$G$2:$G$101,OverSummary!$A$2:$A$101,A3287,OverSummary!$D$2:$D$101,B3287))</f>
        <v>0</v>
      </c>
      <c r="P3287">
        <f>IF(A3287="","",G3287*Rules!$B$13+H3287*Rules!$B$14+I3287*Rules!$B$15)</f>
        <v>0</v>
      </c>
      <c r="Q3287">
        <f>IF(A3287="","",IF(G3287&gt;=100,Rules!$B$18,IF(G3287&gt;=50,Rules!$B$17,IF(G3287&gt;=30,Rules!$B$16,0)))+IF(AND(F3287=1,D3287&lt;&gt;"BWL",G3287=0),Rules!$B$27,0))</f>
        <v>0</v>
      </c>
      <c r="R3287">
        <f>IF(A3287="","",J3287*Rules!$B$19+O3287*Rules!$B$22)</f>
        <v>0</v>
      </c>
      <c r="S3287">
        <f>IF(A3287="","",IF(J3287&gt;=4,Rules!$B$21,IF(J3287&gt;=3,Rules!$B$20,0)))</f>
        <v>0</v>
      </c>
      <c r="T3287">
        <f>IF(A3287="","",K3287*Rules!$B$23+L3287*Rules!$B$24+M3287*Rules!$B$25+N3287*Rules!$B$26)</f>
        <v>0</v>
      </c>
      <c r="U3287">
        <f t="shared" si="51"/>
        <v>0</v>
      </c>
    </row>
    <row r="3288" spans="1:21" x14ac:dyDescent="0.2">
      <c r="A3288" t="str">
        <f>MatchSquad!A3288</f>
        <v>M066</v>
      </c>
      <c r="B3288" t="str">
        <f>MatchSquad!B3288</f>
        <v>P062</v>
      </c>
      <c r="C3288" t="str">
        <f>MatchSquad!C3288</f>
        <v>Jayant Yadav</v>
      </c>
      <c r="D3288" t="str">
        <f>MatchSquad!D3288</f>
        <v>AR</v>
      </c>
      <c r="E3288" t="str">
        <f>MatchSquad!E3288</f>
        <v>GT</v>
      </c>
      <c r="F3288">
        <f>MatchSquad!G3288</f>
        <v>0</v>
      </c>
      <c r="G3288">
        <f>IF(A3288="","",SUMIFS(BallByBall!$I$2:$I$501,BallByBall!$B$2:$B$501,A3288,BallByBall!$F$2:$F$501,B3288))</f>
        <v>0</v>
      </c>
      <c r="H3288">
        <f>IF(A3288="","",COUNTIFS(BallByBall!$B$2:$B$501,A3288,BallByBall!$F$2:$F$501,B3288,BallByBall!$Q$2:$Q$501,1))</f>
        <v>0</v>
      </c>
      <c r="I3288">
        <f>IF(A3288="","",COUNTIFS(BallByBall!$B$2:$B$501,A3288,BallByBall!$F$2:$F$501,B3288,BallByBall!$R$2:$R$501,1))</f>
        <v>0</v>
      </c>
      <c r="J3288">
        <f>IF(A3288="","",SUMIFS(BallByBall!$T$2:$T$501,BallByBall!$B$2:$B$501,A3288,BallByBall!$H$2:$H$501,B3288))</f>
        <v>0</v>
      </c>
      <c r="K3288">
        <f>IF(A3288="","",SUMIFS(BallByBall!$U$2:$U$501,BallByBall!$B$2:$B$501,A3288,BallByBall!$P$2:$P$501,B3288))</f>
        <v>0</v>
      </c>
      <c r="L3288">
        <f>IF(A3288="","",SUMIFS(BallByBall!$V$2:$V$501,BallByBall!$B$2:$B$501,A3288,BallByBall!$P$2:$P$501,B3288))</f>
        <v>0</v>
      </c>
      <c r="M3288">
        <f>IF(A3288="","",SUMIFS(BallByBall!$W$2:$W$501,BallByBall!$B$2:$B$501,A3288,BallByBall!$P$2:$P$501,B3288))</f>
        <v>0</v>
      </c>
      <c r="N3288">
        <f>IF(A3288="","",SUMIFS(BallByBall!$X$2:$X$501,BallByBall!$B$2:$B$501,A3288,BallByBall!$P$2:$P$501,B3288))</f>
        <v>0</v>
      </c>
      <c r="O3288">
        <f>IF(A3288="","",SUMIFS(OverSummary!$G$2:$G$101,OverSummary!$A$2:$A$101,A3288,OverSummary!$D$2:$D$101,B3288))</f>
        <v>0</v>
      </c>
      <c r="P3288">
        <f>IF(A3288="","",G3288*Rules!$B$13+H3288*Rules!$B$14+I3288*Rules!$B$15)</f>
        <v>0</v>
      </c>
      <c r="Q3288">
        <f>IF(A3288="","",IF(G3288&gt;=100,Rules!$B$18,IF(G3288&gt;=50,Rules!$B$17,IF(G3288&gt;=30,Rules!$B$16,0)))+IF(AND(F3288=1,D3288&lt;&gt;"BWL",G3288=0),Rules!$B$27,0))</f>
        <v>0</v>
      </c>
      <c r="R3288">
        <f>IF(A3288="","",J3288*Rules!$B$19+O3288*Rules!$B$22)</f>
        <v>0</v>
      </c>
      <c r="S3288">
        <f>IF(A3288="","",IF(J3288&gt;=4,Rules!$B$21,IF(J3288&gt;=3,Rules!$B$20,0)))</f>
        <v>0</v>
      </c>
      <c r="T3288">
        <f>IF(A3288="","",K3288*Rules!$B$23+L3288*Rules!$B$24+M3288*Rules!$B$25+N3288*Rules!$B$26)</f>
        <v>0</v>
      </c>
      <c r="U3288">
        <f t="shared" si="51"/>
        <v>0</v>
      </c>
    </row>
    <row r="3289" spans="1:21" x14ac:dyDescent="0.2">
      <c r="A3289" t="str">
        <f>MatchSquad!A3289</f>
        <v>M066</v>
      </c>
      <c r="B3289" t="str">
        <f>MatchSquad!B3289</f>
        <v>P063</v>
      </c>
      <c r="C3289" t="str">
        <f>MatchSquad!C3289</f>
        <v>Jason Holder</v>
      </c>
      <c r="D3289" t="str">
        <f>MatchSquad!D3289</f>
        <v>AR</v>
      </c>
      <c r="E3289" t="str">
        <f>MatchSquad!E3289</f>
        <v>GT</v>
      </c>
      <c r="F3289">
        <f>MatchSquad!G3289</f>
        <v>0</v>
      </c>
      <c r="G3289">
        <f>IF(A3289="","",SUMIFS(BallByBall!$I$2:$I$501,BallByBall!$B$2:$B$501,A3289,BallByBall!$F$2:$F$501,B3289))</f>
        <v>0</v>
      </c>
      <c r="H3289">
        <f>IF(A3289="","",COUNTIFS(BallByBall!$B$2:$B$501,A3289,BallByBall!$F$2:$F$501,B3289,BallByBall!$Q$2:$Q$501,1))</f>
        <v>0</v>
      </c>
      <c r="I3289">
        <f>IF(A3289="","",COUNTIFS(BallByBall!$B$2:$B$501,A3289,BallByBall!$F$2:$F$501,B3289,BallByBall!$R$2:$R$501,1))</f>
        <v>0</v>
      </c>
      <c r="J3289">
        <f>IF(A3289="","",SUMIFS(BallByBall!$T$2:$T$501,BallByBall!$B$2:$B$501,A3289,BallByBall!$H$2:$H$501,B3289))</f>
        <v>0</v>
      </c>
      <c r="K3289">
        <f>IF(A3289="","",SUMIFS(BallByBall!$U$2:$U$501,BallByBall!$B$2:$B$501,A3289,BallByBall!$P$2:$P$501,B3289))</f>
        <v>0</v>
      </c>
      <c r="L3289">
        <f>IF(A3289="","",SUMIFS(BallByBall!$V$2:$V$501,BallByBall!$B$2:$B$501,A3289,BallByBall!$P$2:$P$501,B3289))</f>
        <v>0</v>
      </c>
      <c r="M3289">
        <f>IF(A3289="","",SUMIFS(BallByBall!$W$2:$W$501,BallByBall!$B$2:$B$501,A3289,BallByBall!$P$2:$P$501,B3289))</f>
        <v>0</v>
      </c>
      <c r="N3289">
        <f>IF(A3289="","",SUMIFS(BallByBall!$X$2:$X$501,BallByBall!$B$2:$B$501,A3289,BallByBall!$P$2:$P$501,B3289))</f>
        <v>0</v>
      </c>
      <c r="O3289">
        <f>IF(A3289="","",SUMIFS(OverSummary!$G$2:$G$101,OverSummary!$A$2:$A$101,A3289,OverSummary!$D$2:$D$101,B3289))</f>
        <v>0</v>
      </c>
      <c r="P3289">
        <f>IF(A3289="","",G3289*Rules!$B$13+H3289*Rules!$B$14+I3289*Rules!$B$15)</f>
        <v>0</v>
      </c>
      <c r="Q3289">
        <f>IF(A3289="","",IF(G3289&gt;=100,Rules!$B$18,IF(G3289&gt;=50,Rules!$B$17,IF(G3289&gt;=30,Rules!$B$16,0)))+IF(AND(F3289=1,D3289&lt;&gt;"BWL",G3289=0),Rules!$B$27,0))</f>
        <v>0</v>
      </c>
      <c r="R3289">
        <f>IF(A3289="","",J3289*Rules!$B$19+O3289*Rules!$B$22)</f>
        <v>0</v>
      </c>
      <c r="S3289">
        <f>IF(A3289="","",IF(J3289&gt;=4,Rules!$B$21,IF(J3289&gt;=3,Rules!$B$20,0)))</f>
        <v>0</v>
      </c>
      <c r="T3289">
        <f>IF(A3289="","",K3289*Rules!$B$23+L3289*Rules!$B$24+M3289*Rules!$B$25+N3289*Rules!$B$26)</f>
        <v>0</v>
      </c>
      <c r="U3289">
        <f t="shared" si="51"/>
        <v>0</v>
      </c>
    </row>
    <row r="3290" spans="1:21" x14ac:dyDescent="0.2">
      <c r="A3290" t="str">
        <f>MatchSquad!A3290</f>
        <v>M066</v>
      </c>
      <c r="B3290" t="str">
        <f>MatchSquad!B3290</f>
        <v>P064</v>
      </c>
      <c r="C3290" t="str">
        <f>MatchSquad!C3290</f>
        <v>Rahul Tewatia</v>
      </c>
      <c r="D3290" t="str">
        <f>MatchSquad!D3290</f>
        <v>AR</v>
      </c>
      <c r="E3290" t="str">
        <f>MatchSquad!E3290</f>
        <v>GT</v>
      </c>
      <c r="F3290">
        <f>MatchSquad!G3290</f>
        <v>0</v>
      </c>
      <c r="G3290">
        <f>IF(A3290="","",SUMIFS(BallByBall!$I$2:$I$501,BallByBall!$B$2:$B$501,A3290,BallByBall!$F$2:$F$501,B3290))</f>
        <v>0</v>
      </c>
      <c r="H3290">
        <f>IF(A3290="","",COUNTIFS(BallByBall!$B$2:$B$501,A3290,BallByBall!$F$2:$F$501,B3290,BallByBall!$Q$2:$Q$501,1))</f>
        <v>0</v>
      </c>
      <c r="I3290">
        <f>IF(A3290="","",COUNTIFS(BallByBall!$B$2:$B$501,A3290,BallByBall!$F$2:$F$501,B3290,BallByBall!$R$2:$R$501,1))</f>
        <v>0</v>
      </c>
      <c r="J3290">
        <f>IF(A3290="","",SUMIFS(BallByBall!$T$2:$T$501,BallByBall!$B$2:$B$501,A3290,BallByBall!$H$2:$H$501,B3290))</f>
        <v>0</v>
      </c>
      <c r="K3290">
        <f>IF(A3290="","",SUMIFS(BallByBall!$U$2:$U$501,BallByBall!$B$2:$B$501,A3290,BallByBall!$P$2:$P$501,B3290))</f>
        <v>0</v>
      </c>
      <c r="L3290">
        <f>IF(A3290="","",SUMIFS(BallByBall!$V$2:$V$501,BallByBall!$B$2:$B$501,A3290,BallByBall!$P$2:$P$501,B3290))</f>
        <v>0</v>
      </c>
      <c r="M3290">
        <f>IF(A3290="","",SUMIFS(BallByBall!$W$2:$W$501,BallByBall!$B$2:$B$501,A3290,BallByBall!$P$2:$P$501,B3290))</f>
        <v>0</v>
      </c>
      <c r="N3290">
        <f>IF(A3290="","",SUMIFS(BallByBall!$X$2:$X$501,BallByBall!$B$2:$B$501,A3290,BallByBall!$P$2:$P$501,B3290))</f>
        <v>0</v>
      </c>
      <c r="O3290">
        <f>IF(A3290="","",SUMIFS(OverSummary!$G$2:$G$101,OverSummary!$A$2:$A$101,A3290,OverSummary!$D$2:$D$101,B3290))</f>
        <v>0</v>
      </c>
      <c r="P3290">
        <f>IF(A3290="","",G3290*Rules!$B$13+H3290*Rules!$B$14+I3290*Rules!$B$15)</f>
        <v>0</v>
      </c>
      <c r="Q3290">
        <f>IF(A3290="","",IF(G3290&gt;=100,Rules!$B$18,IF(G3290&gt;=50,Rules!$B$17,IF(G3290&gt;=30,Rules!$B$16,0)))+IF(AND(F3290=1,D3290&lt;&gt;"BWL",G3290=0),Rules!$B$27,0))</f>
        <v>0</v>
      </c>
      <c r="R3290">
        <f>IF(A3290="","",J3290*Rules!$B$19+O3290*Rules!$B$22)</f>
        <v>0</v>
      </c>
      <c r="S3290">
        <f>IF(A3290="","",IF(J3290&gt;=4,Rules!$B$21,IF(J3290&gt;=3,Rules!$B$20,0)))</f>
        <v>0</v>
      </c>
      <c r="T3290">
        <f>IF(A3290="","",K3290*Rules!$B$23+L3290*Rules!$B$24+M3290*Rules!$B$25+N3290*Rules!$B$26)</f>
        <v>0</v>
      </c>
      <c r="U3290">
        <f t="shared" si="51"/>
        <v>0</v>
      </c>
    </row>
    <row r="3291" spans="1:21" x14ac:dyDescent="0.2">
      <c r="A3291" t="str">
        <f>MatchSquad!A3291</f>
        <v>M066</v>
      </c>
      <c r="B3291" t="str">
        <f>MatchSquad!B3291</f>
        <v>P065</v>
      </c>
      <c r="C3291" t="str">
        <f>MatchSquad!C3291</f>
        <v>Shahrukh Khan</v>
      </c>
      <c r="D3291" t="str">
        <f>MatchSquad!D3291</f>
        <v>AR</v>
      </c>
      <c r="E3291" t="str">
        <f>MatchSquad!E3291</f>
        <v>GT</v>
      </c>
      <c r="F3291">
        <f>MatchSquad!G3291</f>
        <v>0</v>
      </c>
      <c r="G3291">
        <f>IF(A3291="","",SUMIFS(BallByBall!$I$2:$I$501,BallByBall!$B$2:$B$501,A3291,BallByBall!$F$2:$F$501,B3291))</f>
        <v>0</v>
      </c>
      <c r="H3291">
        <f>IF(A3291="","",COUNTIFS(BallByBall!$B$2:$B$501,A3291,BallByBall!$F$2:$F$501,B3291,BallByBall!$Q$2:$Q$501,1))</f>
        <v>0</v>
      </c>
      <c r="I3291">
        <f>IF(A3291="","",COUNTIFS(BallByBall!$B$2:$B$501,A3291,BallByBall!$F$2:$F$501,B3291,BallByBall!$R$2:$R$501,1))</f>
        <v>0</v>
      </c>
      <c r="J3291">
        <f>IF(A3291="","",SUMIFS(BallByBall!$T$2:$T$501,BallByBall!$B$2:$B$501,A3291,BallByBall!$H$2:$H$501,B3291))</f>
        <v>0</v>
      </c>
      <c r="K3291">
        <f>IF(A3291="","",SUMIFS(BallByBall!$U$2:$U$501,BallByBall!$B$2:$B$501,A3291,BallByBall!$P$2:$P$501,B3291))</f>
        <v>0</v>
      </c>
      <c r="L3291">
        <f>IF(A3291="","",SUMIFS(BallByBall!$V$2:$V$501,BallByBall!$B$2:$B$501,A3291,BallByBall!$P$2:$P$501,B3291))</f>
        <v>0</v>
      </c>
      <c r="M3291">
        <f>IF(A3291="","",SUMIFS(BallByBall!$W$2:$W$501,BallByBall!$B$2:$B$501,A3291,BallByBall!$P$2:$P$501,B3291))</f>
        <v>0</v>
      </c>
      <c r="N3291">
        <f>IF(A3291="","",SUMIFS(BallByBall!$X$2:$X$501,BallByBall!$B$2:$B$501,A3291,BallByBall!$P$2:$P$501,B3291))</f>
        <v>0</v>
      </c>
      <c r="O3291">
        <f>IF(A3291="","",SUMIFS(OverSummary!$G$2:$G$101,OverSummary!$A$2:$A$101,A3291,OverSummary!$D$2:$D$101,B3291))</f>
        <v>0</v>
      </c>
      <c r="P3291">
        <f>IF(A3291="","",G3291*Rules!$B$13+H3291*Rules!$B$14+I3291*Rules!$B$15)</f>
        <v>0</v>
      </c>
      <c r="Q3291">
        <f>IF(A3291="","",IF(G3291&gt;=100,Rules!$B$18,IF(G3291&gt;=50,Rules!$B$17,IF(G3291&gt;=30,Rules!$B$16,0)))+IF(AND(F3291=1,D3291&lt;&gt;"BWL",G3291=0),Rules!$B$27,0))</f>
        <v>0</v>
      </c>
      <c r="R3291">
        <f>IF(A3291="","",J3291*Rules!$B$19+O3291*Rules!$B$22)</f>
        <v>0</v>
      </c>
      <c r="S3291">
        <f>IF(A3291="","",IF(J3291&gt;=4,Rules!$B$21,IF(J3291&gt;=3,Rules!$B$20,0)))</f>
        <v>0</v>
      </c>
      <c r="T3291">
        <f>IF(A3291="","",K3291*Rules!$B$23+L3291*Rules!$B$24+M3291*Rules!$B$25+N3291*Rules!$B$26)</f>
        <v>0</v>
      </c>
      <c r="U3291">
        <f t="shared" si="51"/>
        <v>0</v>
      </c>
    </row>
    <row r="3292" spans="1:21" x14ac:dyDescent="0.2">
      <c r="A3292" t="str">
        <f>MatchSquad!A3292</f>
        <v>M066</v>
      </c>
      <c r="B3292" t="str">
        <f>MatchSquad!B3292</f>
        <v>P066</v>
      </c>
      <c r="C3292" t="str">
        <f>MatchSquad!C3292</f>
        <v>Kagiso Rabada</v>
      </c>
      <c r="D3292" t="str">
        <f>MatchSquad!D3292</f>
        <v>BWL</v>
      </c>
      <c r="E3292" t="str">
        <f>MatchSquad!E3292</f>
        <v>GT</v>
      </c>
      <c r="F3292">
        <f>MatchSquad!G3292</f>
        <v>0</v>
      </c>
      <c r="G3292">
        <f>IF(A3292="","",SUMIFS(BallByBall!$I$2:$I$501,BallByBall!$B$2:$B$501,A3292,BallByBall!$F$2:$F$501,B3292))</f>
        <v>0</v>
      </c>
      <c r="H3292">
        <f>IF(A3292="","",COUNTIFS(BallByBall!$B$2:$B$501,A3292,BallByBall!$F$2:$F$501,B3292,BallByBall!$Q$2:$Q$501,1))</f>
        <v>0</v>
      </c>
      <c r="I3292">
        <f>IF(A3292="","",COUNTIFS(BallByBall!$B$2:$B$501,A3292,BallByBall!$F$2:$F$501,B3292,BallByBall!$R$2:$R$501,1))</f>
        <v>0</v>
      </c>
      <c r="J3292">
        <f>IF(A3292="","",SUMIFS(BallByBall!$T$2:$T$501,BallByBall!$B$2:$B$501,A3292,BallByBall!$H$2:$H$501,B3292))</f>
        <v>0</v>
      </c>
      <c r="K3292">
        <f>IF(A3292="","",SUMIFS(BallByBall!$U$2:$U$501,BallByBall!$B$2:$B$501,A3292,BallByBall!$P$2:$P$501,B3292))</f>
        <v>0</v>
      </c>
      <c r="L3292">
        <f>IF(A3292="","",SUMIFS(BallByBall!$V$2:$V$501,BallByBall!$B$2:$B$501,A3292,BallByBall!$P$2:$P$501,B3292))</f>
        <v>0</v>
      </c>
      <c r="M3292">
        <f>IF(A3292="","",SUMIFS(BallByBall!$W$2:$W$501,BallByBall!$B$2:$B$501,A3292,BallByBall!$P$2:$P$501,B3292))</f>
        <v>0</v>
      </c>
      <c r="N3292">
        <f>IF(A3292="","",SUMIFS(BallByBall!$X$2:$X$501,BallByBall!$B$2:$B$501,A3292,BallByBall!$P$2:$P$501,B3292))</f>
        <v>0</v>
      </c>
      <c r="O3292">
        <f>IF(A3292="","",SUMIFS(OverSummary!$G$2:$G$101,OverSummary!$A$2:$A$101,A3292,OverSummary!$D$2:$D$101,B3292))</f>
        <v>0</v>
      </c>
      <c r="P3292">
        <f>IF(A3292="","",G3292*Rules!$B$13+H3292*Rules!$B$14+I3292*Rules!$B$15)</f>
        <v>0</v>
      </c>
      <c r="Q3292">
        <f>IF(A3292="","",IF(G3292&gt;=100,Rules!$B$18,IF(G3292&gt;=50,Rules!$B$17,IF(G3292&gt;=30,Rules!$B$16,0)))+IF(AND(F3292=1,D3292&lt;&gt;"BWL",G3292=0),Rules!$B$27,0))</f>
        <v>0</v>
      </c>
      <c r="R3292">
        <f>IF(A3292="","",J3292*Rules!$B$19+O3292*Rules!$B$22)</f>
        <v>0</v>
      </c>
      <c r="S3292">
        <f>IF(A3292="","",IF(J3292&gt;=4,Rules!$B$21,IF(J3292&gt;=3,Rules!$B$20,0)))</f>
        <v>0</v>
      </c>
      <c r="T3292">
        <f>IF(A3292="","",K3292*Rules!$B$23+L3292*Rules!$B$24+M3292*Rules!$B$25+N3292*Rules!$B$26)</f>
        <v>0</v>
      </c>
      <c r="U3292">
        <f t="shared" si="51"/>
        <v>0</v>
      </c>
    </row>
    <row r="3293" spans="1:21" x14ac:dyDescent="0.2">
      <c r="A3293" t="str">
        <f>MatchSquad!A3293</f>
        <v>M066</v>
      </c>
      <c r="B3293" t="str">
        <f>MatchSquad!B3293</f>
        <v>P067</v>
      </c>
      <c r="C3293" t="str">
        <f>MatchSquad!C3293</f>
        <v>Mohammed Siraj</v>
      </c>
      <c r="D3293" t="str">
        <f>MatchSquad!D3293</f>
        <v>BWL</v>
      </c>
      <c r="E3293" t="str">
        <f>MatchSquad!E3293</f>
        <v>GT</v>
      </c>
      <c r="F3293">
        <f>MatchSquad!G3293</f>
        <v>0</v>
      </c>
      <c r="G3293">
        <f>IF(A3293="","",SUMIFS(BallByBall!$I$2:$I$501,BallByBall!$B$2:$B$501,A3293,BallByBall!$F$2:$F$501,B3293))</f>
        <v>0</v>
      </c>
      <c r="H3293">
        <f>IF(A3293="","",COUNTIFS(BallByBall!$B$2:$B$501,A3293,BallByBall!$F$2:$F$501,B3293,BallByBall!$Q$2:$Q$501,1))</f>
        <v>0</v>
      </c>
      <c r="I3293">
        <f>IF(A3293="","",COUNTIFS(BallByBall!$B$2:$B$501,A3293,BallByBall!$F$2:$F$501,B3293,BallByBall!$R$2:$R$501,1))</f>
        <v>0</v>
      </c>
      <c r="J3293">
        <f>IF(A3293="","",SUMIFS(BallByBall!$T$2:$T$501,BallByBall!$B$2:$B$501,A3293,BallByBall!$H$2:$H$501,B3293))</f>
        <v>0</v>
      </c>
      <c r="K3293">
        <f>IF(A3293="","",SUMIFS(BallByBall!$U$2:$U$501,BallByBall!$B$2:$B$501,A3293,BallByBall!$P$2:$P$501,B3293))</f>
        <v>0</v>
      </c>
      <c r="L3293">
        <f>IF(A3293="","",SUMIFS(BallByBall!$V$2:$V$501,BallByBall!$B$2:$B$501,A3293,BallByBall!$P$2:$P$501,B3293))</f>
        <v>0</v>
      </c>
      <c r="M3293">
        <f>IF(A3293="","",SUMIFS(BallByBall!$W$2:$W$501,BallByBall!$B$2:$B$501,A3293,BallByBall!$P$2:$P$501,B3293))</f>
        <v>0</v>
      </c>
      <c r="N3293">
        <f>IF(A3293="","",SUMIFS(BallByBall!$X$2:$X$501,BallByBall!$B$2:$B$501,A3293,BallByBall!$P$2:$P$501,B3293))</f>
        <v>0</v>
      </c>
      <c r="O3293">
        <f>IF(A3293="","",SUMIFS(OverSummary!$G$2:$G$101,OverSummary!$A$2:$A$101,A3293,OverSummary!$D$2:$D$101,B3293))</f>
        <v>0</v>
      </c>
      <c r="P3293">
        <f>IF(A3293="","",G3293*Rules!$B$13+H3293*Rules!$B$14+I3293*Rules!$B$15)</f>
        <v>0</v>
      </c>
      <c r="Q3293">
        <f>IF(A3293="","",IF(G3293&gt;=100,Rules!$B$18,IF(G3293&gt;=50,Rules!$B$17,IF(G3293&gt;=30,Rules!$B$16,0)))+IF(AND(F3293=1,D3293&lt;&gt;"BWL",G3293=0),Rules!$B$27,0))</f>
        <v>0</v>
      </c>
      <c r="R3293">
        <f>IF(A3293="","",J3293*Rules!$B$19+O3293*Rules!$B$22)</f>
        <v>0</v>
      </c>
      <c r="S3293">
        <f>IF(A3293="","",IF(J3293&gt;=4,Rules!$B$21,IF(J3293&gt;=3,Rules!$B$20,0)))</f>
        <v>0</v>
      </c>
      <c r="T3293">
        <f>IF(A3293="","",K3293*Rules!$B$23+L3293*Rules!$B$24+M3293*Rules!$B$25+N3293*Rules!$B$26)</f>
        <v>0</v>
      </c>
      <c r="U3293">
        <f t="shared" si="51"/>
        <v>0</v>
      </c>
    </row>
    <row r="3294" spans="1:21" x14ac:dyDescent="0.2">
      <c r="A3294" t="str">
        <f>MatchSquad!A3294</f>
        <v>M066</v>
      </c>
      <c r="B3294" t="str">
        <f>MatchSquad!B3294</f>
        <v>P068</v>
      </c>
      <c r="C3294" t="str">
        <f>MatchSquad!C3294</f>
        <v>Prasidh Krishna</v>
      </c>
      <c r="D3294" t="str">
        <f>MatchSquad!D3294</f>
        <v>BWL</v>
      </c>
      <c r="E3294" t="str">
        <f>MatchSquad!E3294</f>
        <v>GT</v>
      </c>
      <c r="F3294">
        <f>MatchSquad!G3294</f>
        <v>0</v>
      </c>
      <c r="G3294">
        <f>IF(A3294="","",SUMIFS(BallByBall!$I$2:$I$501,BallByBall!$B$2:$B$501,A3294,BallByBall!$F$2:$F$501,B3294))</f>
        <v>0</v>
      </c>
      <c r="H3294">
        <f>IF(A3294="","",COUNTIFS(BallByBall!$B$2:$B$501,A3294,BallByBall!$F$2:$F$501,B3294,BallByBall!$Q$2:$Q$501,1))</f>
        <v>0</v>
      </c>
      <c r="I3294">
        <f>IF(A3294="","",COUNTIFS(BallByBall!$B$2:$B$501,A3294,BallByBall!$F$2:$F$501,B3294,BallByBall!$R$2:$R$501,1))</f>
        <v>0</v>
      </c>
      <c r="J3294">
        <f>IF(A3294="","",SUMIFS(BallByBall!$T$2:$T$501,BallByBall!$B$2:$B$501,A3294,BallByBall!$H$2:$H$501,B3294))</f>
        <v>0</v>
      </c>
      <c r="K3294">
        <f>IF(A3294="","",SUMIFS(BallByBall!$U$2:$U$501,BallByBall!$B$2:$B$501,A3294,BallByBall!$P$2:$P$501,B3294))</f>
        <v>0</v>
      </c>
      <c r="L3294">
        <f>IF(A3294="","",SUMIFS(BallByBall!$V$2:$V$501,BallByBall!$B$2:$B$501,A3294,BallByBall!$P$2:$P$501,B3294))</f>
        <v>0</v>
      </c>
      <c r="M3294">
        <f>IF(A3294="","",SUMIFS(BallByBall!$W$2:$W$501,BallByBall!$B$2:$B$501,A3294,BallByBall!$P$2:$P$501,B3294))</f>
        <v>0</v>
      </c>
      <c r="N3294">
        <f>IF(A3294="","",SUMIFS(BallByBall!$X$2:$X$501,BallByBall!$B$2:$B$501,A3294,BallByBall!$P$2:$P$501,B3294))</f>
        <v>0</v>
      </c>
      <c r="O3294">
        <f>IF(A3294="","",SUMIFS(OverSummary!$G$2:$G$101,OverSummary!$A$2:$A$101,A3294,OverSummary!$D$2:$D$101,B3294))</f>
        <v>0</v>
      </c>
      <c r="P3294">
        <f>IF(A3294="","",G3294*Rules!$B$13+H3294*Rules!$B$14+I3294*Rules!$B$15)</f>
        <v>0</v>
      </c>
      <c r="Q3294">
        <f>IF(A3294="","",IF(G3294&gt;=100,Rules!$B$18,IF(G3294&gt;=50,Rules!$B$17,IF(G3294&gt;=30,Rules!$B$16,0)))+IF(AND(F3294=1,D3294&lt;&gt;"BWL",G3294=0),Rules!$B$27,0))</f>
        <v>0</v>
      </c>
      <c r="R3294">
        <f>IF(A3294="","",J3294*Rules!$B$19+O3294*Rules!$B$22)</f>
        <v>0</v>
      </c>
      <c r="S3294">
        <f>IF(A3294="","",IF(J3294&gt;=4,Rules!$B$21,IF(J3294&gt;=3,Rules!$B$20,0)))</f>
        <v>0</v>
      </c>
      <c r="T3294">
        <f>IF(A3294="","",K3294*Rules!$B$23+L3294*Rules!$B$24+M3294*Rules!$B$25+N3294*Rules!$B$26)</f>
        <v>0</v>
      </c>
      <c r="U3294">
        <f t="shared" si="51"/>
        <v>0</v>
      </c>
    </row>
    <row r="3295" spans="1:21" x14ac:dyDescent="0.2">
      <c r="A3295" t="str">
        <f>MatchSquad!A3295</f>
        <v>M066</v>
      </c>
      <c r="B3295" t="str">
        <f>MatchSquad!B3295</f>
        <v>P069</v>
      </c>
      <c r="C3295" t="str">
        <f>MatchSquad!C3295</f>
        <v>Manav Suthar</v>
      </c>
      <c r="D3295" t="str">
        <f>MatchSquad!D3295</f>
        <v>BWL</v>
      </c>
      <c r="E3295" t="str">
        <f>MatchSquad!E3295</f>
        <v>GT</v>
      </c>
      <c r="F3295">
        <f>MatchSquad!G3295</f>
        <v>0</v>
      </c>
      <c r="G3295">
        <f>IF(A3295="","",SUMIFS(BallByBall!$I$2:$I$501,BallByBall!$B$2:$B$501,A3295,BallByBall!$F$2:$F$501,B3295))</f>
        <v>0</v>
      </c>
      <c r="H3295">
        <f>IF(A3295="","",COUNTIFS(BallByBall!$B$2:$B$501,A3295,BallByBall!$F$2:$F$501,B3295,BallByBall!$Q$2:$Q$501,1))</f>
        <v>0</v>
      </c>
      <c r="I3295">
        <f>IF(A3295="","",COUNTIFS(BallByBall!$B$2:$B$501,A3295,BallByBall!$F$2:$F$501,B3295,BallByBall!$R$2:$R$501,1))</f>
        <v>0</v>
      </c>
      <c r="J3295">
        <f>IF(A3295="","",SUMIFS(BallByBall!$T$2:$T$501,BallByBall!$B$2:$B$501,A3295,BallByBall!$H$2:$H$501,B3295))</f>
        <v>0</v>
      </c>
      <c r="K3295">
        <f>IF(A3295="","",SUMIFS(BallByBall!$U$2:$U$501,BallByBall!$B$2:$B$501,A3295,BallByBall!$P$2:$P$501,B3295))</f>
        <v>0</v>
      </c>
      <c r="L3295">
        <f>IF(A3295="","",SUMIFS(BallByBall!$V$2:$V$501,BallByBall!$B$2:$B$501,A3295,BallByBall!$P$2:$P$501,B3295))</f>
        <v>0</v>
      </c>
      <c r="M3295">
        <f>IF(A3295="","",SUMIFS(BallByBall!$W$2:$W$501,BallByBall!$B$2:$B$501,A3295,BallByBall!$P$2:$P$501,B3295))</f>
        <v>0</v>
      </c>
      <c r="N3295">
        <f>IF(A3295="","",SUMIFS(BallByBall!$X$2:$X$501,BallByBall!$B$2:$B$501,A3295,BallByBall!$P$2:$P$501,B3295))</f>
        <v>0</v>
      </c>
      <c r="O3295">
        <f>IF(A3295="","",SUMIFS(OverSummary!$G$2:$G$101,OverSummary!$A$2:$A$101,A3295,OverSummary!$D$2:$D$101,B3295))</f>
        <v>0</v>
      </c>
      <c r="P3295">
        <f>IF(A3295="","",G3295*Rules!$B$13+H3295*Rules!$B$14+I3295*Rules!$B$15)</f>
        <v>0</v>
      </c>
      <c r="Q3295">
        <f>IF(A3295="","",IF(G3295&gt;=100,Rules!$B$18,IF(G3295&gt;=50,Rules!$B$17,IF(G3295&gt;=30,Rules!$B$16,0)))+IF(AND(F3295=1,D3295&lt;&gt;"BWL",G3295=0),Rules!$B$27,0))</f>
        <v>0</v>
      </c>
      <c r="R3295">
        <f>IF(A3295="","",J3295*Rules!$B$19+O3295*Rules!$B$22)</f>
        <v>0</v>
      </c>
      <c r="S3295">
        <f>IF(A3295="","",IF(J3295&gt;=4,Rules!$B$21,IF(J3295&gt;=3,Rules!$B$20,0)))</f>
        <v>0</v>
      </c>
      <c r="T3295">
        <f>IF(A3295="","",K3295*Rules!$B$23+L3295*Rules!$B$24+M3295*Rules!$B$25+N3295*Rules!$B$26)</f>
        <v>0</v>
      </c>
      <c r="U3295">
        <f t="shared" si="51"/>
        <v>0</v>
      </c>
    </row>
    <row r="3296" spans="1:21" x14ac:dyDescent="0.2">
      <c r="A3296" t="str">
        <f>MatchSquad!A3296</f>
        <v>M066</v>
      </c>
      <c r="B3296" t="str">
        <f>MatchSquad!B3296</f>
        <v>P070</v>
      </c>
      <c r="C3296" t="str">
        <f>MatchSquad!C3296</f>
        <v>Gurnoor Singh Brar</v>
      </c>
      <c r="D3296" t="str">
        <f>MatchSquad!D3296</f>
        <v>BWL</v>
      </c>
      <c r="E3296" t="str">
        <f>MatchSquad!E3296</f>
        <v>GT</v>
      </c>
      <c r="F3296">
        <f>MatchSquad!G3296</f>
        <v>0</v>
      </c>
      <c r="G3296">
        <f>IF(A3296="","",SUMIFS(BallByBall!$I$2:$I$501,BallByBall!$B$2:$B$501,A3296,BallByBall!$F$2:$F$501,B3296))</f>
        <v>0</v>
      </c>
      <c r="H3296">
        <f>IF(A3296="","",COUNTIFS(BallByBall!$B$2:$B$501,A3296,BallByBall!$F$2:$F$501,B3296,BallByBall!$Q$2:$Q$501,1))</f>
        <v>0</v>
      </c>
      <c r="I3296">
        <f>IF(A3296="","",COUNTIFS(BallByBall!$B$2:$B$501,A3296,BallByBall!$F$2:$F$501,B3296,BallByBall!$R$2:$R$501,1))</f>
        <v>0</v>
      </c>
      <c r="J3296">
        <f>IF(A3296="","",SUMIFS(BallByBall!$T$2:$T$501,BallByBall!$B$2:$B$501,A3296,BallByBall!$H$2:$H$501,B3296))</f>
        <v>0</v>
      </c>
      <c r="K3296">
        <f>IF(A3296="","",SUMIFS(BallByBall!$U$2:$U$501,BallByBall!$B$2:$B$501,A3296,BallByBall!$P$2:$P$501,B3296))</f>
        <v>0</v>
      </c>
      <c r="L3296">
        <f>IF(A3296="","",SUMIFS(BallByBall!$V$2:$V$501,BallByBall!$B$2:$B$501,A3296,BallByBall!$P$2:$P$501,B3296))</f>
        <v>0</v>
      </c>
      <c r="M3296">
        <f>IF(A3296="","",SUMIFS(BallByBall!$W$2:$W$501,BallByBall!$B$2:$B$501,A3296,BallByBall!$P$2:$P$501,B3296))</f>
        <v>0</v>
      </c>
      <c r="N3296">
        <f>IF(A3296="","",SUMIFS(BallByBall!$X$2:$X$501,BallByBall!$B$2:$B$501,A3296,BallByBall!$P$2:$P$501,B3296))</f>
        <v>0</v>
      </c>
      <c r="O3296">
        <f>IF(A3296="","",SUMIFS(OverSummary!$G$2:$G$101,OverSummary!$A$2:$A$101,A3296,OverSummary!$D$2:$D$101,B3296))</f>
        <v>0</v>
      </c>
      <c r="P3296">
        <f>IF(A3296="","",G3296*Rules!$B$13+H3296*Rules!$B$14+I3296*Rules!$B$15)</f>
        <v>0</v>
      </c>
      <c r="Q3296">
        <f>IF(A3296="","",IF(G3296&gt;=100,Rules!$B$18,IF(G3296&gt;=50,Rules!$B$17,IF(G3296&gt;=30,Rules!$B$16,0)))+IF(AND(F3296=1,D3296&lt;&gt;"BWL",G3296=0),Rules!$B$27,0))</f>
        <v>0</v>
      </c>
      <c r="R3296">
        <f>IF(A3296="","",J3296*Rules!$B$19+O3296*Rules!$B$22)</f>
        <v>0</v>
      </c>
      <c r="S3296">
        <f>IF(A3296="","",IF(J3296&gt;=4,Rules!$B$21,IF(J3296&gt;=3,Rules!$B$20,0)))</f>
        <v>0</v>
      </c>
      <c r="T3296">
        <f>IF(A3296="","",K3296*Rules!$B$23+L3296*Rules!$B$24+M3296*Rules!$B$25+N3296*Rules!$B$26)</f>
        <v>0</v>
      </c>
      <c r="U3296">
        <f t="shared" si="51"/>
        <v>0</v>
      </c>
    </row>
    <row r="3297" spans="1:21" x14ac:dyDescent="0.2">
      <c r="A3297" t="str">
        <f>MatchSquad!A3297</f>
        <v>M066</v>
      </c>
      <c r="B3297" t="str">
        <f>MatchSquad!B3297</f>
        <v>P071</v>
      </c>
      <c r="C3297" t="str">
        <f>MatchSquad!C3297</f>
        <v>Ishant Sharma</v>
      </c>
      <c r="D3297" t="str">
        <f>MatchSquad!D3297</f>
        <v>BWL</v>
      </c>
      <c r="E3297" t="str">
        <f>MatchSquad!E3297</f>
        <v>GT</v>
      </c>
      <c r="F3297">
        <f>MatchSquad!G3297</f>
        <v>0</v>
      </c>
      <c r="G3297">
        <f>IF(A3297="","",SUMIFS(BallByBall!$I$2:$I$501,BallByBall!$B$2:$B$501,A3297,BallByBall!$F$2:$F$501,B3297))</f>
        <v>0</v>
      </c>
      <c r="H3297">
        <f>IF(A3297="","",COUNTIFS(BallByBall!$B$2:$B$501,A3297,BallByBall!$F$2:$F$501,B3297,BallByBall!$Q$2:$Q$501,1))</f>
        <v>0</v>
      </c>
      <c r="I3297">
        <f>IF(A3297="","",COUNTIFS(BallByBall!$B$2:$B$501,A3297,BallByBall!$F$2:$F$501,B3297,BallByBall!$R$2:$R$501,1))</f>
        <v>0</v>
      </c>
      <c r="J3297">
        <f>IF(A3297="","",SUMIFS(BallByBall!$T$2:$T$501,BallByBall!$B$2:$B$501,A3297,BallByBall!$H$2:$H$501,B3297))</f>
        <v>0</v>
      </c>
      <c r="K3297">
        <f>IF(A3297="","",SUMIFS(BallByBall!$U$2:$U$501,BallByBall!$B$2:$B$501,A3297,BallByBall!$P$2:$P$501,B3297))</f>
        <v>0</v>
      </c>
      <c r="L3297">
        <f>IF(A3297="","",SUMIFS(BallByBall!$V$2:$V$501,BallByBall!$B$2:$B$501,A3297,BallByBall!$P$2:$P$501,B3297))</f>
        <v>0</v>
      </c>
      <c r="M3297">
        <f>IF(A3297="","",SUMIFS(BallByBall!$W$2:$W$501,BallByBall!$B$2:$B$501,A3297,BallByBall!$P$2:$P$501,B3297))</f>
        <v>0</v>
      </c>
      <c r="N3297">
        <f>IF(A3297="","",SUMIFS(BallByBall!$X$2:$X$501,BallByBall!$B$2:$B$501,A3297,BallByBall!$P$2:$P$501,B3297))</f>
        <v>0</v>
      </c>
      <c r="O3297">
        <f>IF(A3297="","",SUMIFS(OverSummary!$G$2:$G$101,OverSummary!$A$2:$A$101,A3297,OverSummary!$D$2:$D$101,B3297))</f>
        <v>0</v>
      </c>
      <c r="P3297">
        <f>IF(A3297="","",G3297*Rules!$B$13+H3297*Rules!$B$14+I3297*Rules!$B$15)</f>
        <v>0</v>
      </c>
      <c r="Q3297">
        <f>IF(A3297="","",IF(G3297&gt;=100,Rules!$B$18,IF(G3297&gt;=50,Rules!$B$17,IF(G3297&gt;=30,Rules!$B$16,0)))+IF(AND(F3297=1,D3297&lt;&gt;"BWL",G3297=0),Rules!$B$27,0))</f>
        <v>0</v>
      </c>
      <c r="R3297">
        <f>IF(A3297="","",J3297*Rules!$B$19+O3297*Rules!$B$22)</f>
        <v>0</v>
      </c>
      <c r="S3297">
        <f>IF(A3297="","",IF(J3297&gt;=4,Rules!$B$21,IF(J3297&gt;=3,Rules!$B$20,0)))</f>
        <v>0</v>
      </c>
      <c r="T3297">
        <f>IF(A3297="","",K3297*Rules!$B$23+L3297*Rules!$B$24+M3297*Rules!$B$25+N3297*Rules!$B$26)</f>
        <v>0</v>
      </c>
      <c r="U3297">
        <f t="shared" si="51"/>
        <v>0</v>
      </c>
    </row>
    <row r="3298" spans="1:21" x14ac:dyDescent="0.2">
      <c r="A3298" t="str">
        <f>MatchSquad!A3298</f>
        <v>M066</v>
      </c>
      <c r="B3298" t="str">
        <f>MatchSquad!B3298</f>
        <v>P072</v>
      </c>
      <c r="C3298" t="str">
        <f>MatchSquad!C3298</f>
        <v>Ashok Sharma</v>
      </c>
      <c r="D3298" t="str">
        <f>MatchSquad!D3298</f>
        <v>BWL</v>
      </c>
      <c r="E3298" t="str">
        <f>MatchSquad!E3298</f>
        <v>GT</v>
      </c>
      <c r="F3298">
        <f>MatchSquad!G3298</f>
        <v>0</v>
      </c>
      <c r="G3298">
        <f>IF(A3298="","",SUMIFS(BallByBall!$I$2:$I$501,BallByBall!$B$2:$B$501,A3298,BallByBall!$F$2:$F$501,B3298))</f>
        <v>0</v>
      </c>
      <c r="H3298">
        <f>IF(A3298="","",COUNTIFS(BallByBall!$B$2:$B$501,A3298,BallByBall!$F$2:$F$501,B3298,BallByBall!$Q$2:$Q$501,1))</f>
        <v>0</v>
      </c>
      <c r="I3298">
        <f>IF(A3298="","",COUNTIFS(BallByBall!$B$2:$B$501,A3298,BallByBall!$F$2:$F$501,B3298,BallByBall!$R$2:$R$501,1))</f>
        <v>0</v>
      </c>
      <c r="J3298">
        <f>IF(A3298="","",SUMIFS(BallByBall!$T$2:$T$501,BallByBall!$B$2:$B$501,A3298,BallByBall!$H$2:$H$501,B3298))</f>
        <v>0</v>
      </c>
      <c r="K3298">
        <f>IF(A3298="","",SUMIFS(BallByBall!$U$2:$U$501,BallByBall!$B$2:$B$501,A3298,BallByBall!$P$2:$P$501,B3298))</f>
        <v>0</v>
      </c>
      <c r="L3298">
        <f>IF(A3298="","",SUMIFS(BallByBall!$V$2:$V$501,BallByBall!$B$2:$B$501,A3298,BallByBall!$P$2:$P$501,B3298))</f>
        <v>0</v>
      </c>
      <c r="M3298">
        <f>IF(A3298="","",SUMIFS(BallByBall!$W$2:$W$501,BallByBall!$B$2:$B$501,A3298,BallByBall!$P$2:$P$501,B3298))</f>
        <v>0</v>
      </c>
      <c r="N3298">
        <f>IF(A3298="","",SUMIFS(BallByBall!$X$2:$X$501,BallByBall!$B$2:$B$501,A3298,BallByBall!$P$2:$P$501,B3298))</f>
        <v>0</v>
      </c>
      <c r="O3298">
        <f>IF(A3298="","",SUMIFS(OverSummary!$G$2:$G$101,OverSummary!$A$2:$A$101,A3298,OverSummary!$D$2:$D$101,B3298))</f>
        <v>0</v>
      </c>
      <c r="P3298">
        <f>IF(A3298="","",G3298*Rules!$B$13+H3298*Rules!$B$14+I3298*Rules!$B$15)</f>
        <v>0</v>
      </c>
      <c r="Q3298">
        <f>IF(A3298="","",IF(G3298&gt;=100,Rules!$B$18,IF(G3298&gt;=50,Rules!$B$17,IF(G3298&gt;=30,Rules!$B$16,0)))+IF(AND(F3298=1,D3298&lt;&gt;"BWL",G3298=0),Rules!$B$27,0))</f>
        <v>0</v>
      </c>
      <c r="R3298">
        <f>IF(A3298="","",J3298*Rules!$B$19+O3298*Rules!$B$22)</f>
        <v>0</v>
      </c>
      <c r="S3298">
        <f>IF(A3298="","",IF(J3298&gt;=4,Rules!$B$21,IF(J3298&gt;=3,Rules!$B$20,0)))</f>
        <v>0</v>
      </c>
      <c r="T3298">
        <f>IF(A3298="","",K3298*Rules!$B$23+L3298*Rules!$B$24+M3298*Rules!$B$25+N3298*Rules!$B$26)</f>
        <v>0</v>
      </c>
      <c r="U3298">
        <f t="shared" si="51"/>
        <v>0</v>
      </c>
    </row>
    <row r="3299" spans="1:21" x14ac:dyDescent="0.2">
      <c r="A3299" t="str">
        <f>MatchSquad!A3299</f>
        <v>M066</v>
      </c>
      <c r="B3299" t="str">
        <f>MatchSquad!B3299</f>
        <v>P073</v>
      </c>
      <c r="C3299" t="str">
        <f>MatchSquad!C3299</f>
        <v>Luke Wood</v>
      </c>
      <c r="D3299" t="str">
        <f>MatchSquad!D3299</f>
        <v>BWL</v>
      </c>
      <c r="E3299" t="str">
        <f>MatchSquad!E3299</f>
        <v>GT</v>
      </c>
      <c r="F3299">
        <f>MatchSquad!G3299</f>
        <v>0</v>
      </c>
      <c r="G3299">
        <f>IF(A3299="","",SUMIFS(BallByBall!$I$2:$I$501,BallByBall!$B$2:$B$501,A3299,BallByBall!$F$2:$F$501,B3299))</f>
        <v>0</v>
      </c>
      <c r="H3299">
        <f>IF(A3299="","",COUNTIFS(BallByBall!$B$2:$B$501,A3299,BallByBall!$F$2:$F$501,B3299,BallByBall!$Q$2:$Q$501,1))</f>
        <v>0</v>
      </c>
      <c r="I3299">
        <f>IF(A3299="","",COUNTIFS(BallByBall!$B$2:$B$501,A3299,BallByBall!$F$2:$F$501,B3299,BallByBall!$R$2:$R$501,1))</f>
        <v>0</v>
      </c>
      <c r="J3299">
        <f>IF(A3299="","",SUMIFS(BallByBall!$T$2:$T$501,BallByBall!$B$2:$B$501,A3299,BallByBall!$H$2:$H$501,B3299))</f>
        <v>0</v>
      </c>
      <c r="K3299">
        <f>IF(A3299="","",SUMIFS(BallByBall!$U$2:$U$501,BallByBall!$B$2:$B$501,A3299,BallByBall!$P$2:$P$501,B3299))</f>
        <v>0</v>
      </c>
      <c r="L3299">
        <f>IF(A3299="","",SUMIFS(BallByBall!$V$2:$V$501,BallByBall!$B$2:$B$501,A3299,BallByBall!$P$2:$P$501,B3299))</f>
        <v>0</v>
      </c>
      <c r="M3299">
        <f>IF(A3299="","",SUMIFS(BallByBall!$W$2:$W$501,BallByBall!$B$2:$B$501,A3299,BallByBall!$P$2:$P$501,B3299))</f>
        <v>0</v>
      </c>
      <c r="N3299">
        <f>IF(A3299="","",SUMIFS(BallByBall!$X$2:$X$501,BallByBall!$B$2:$B$501,A3299,BallByBall!$P$2:$P$501,B3299))</f>
        <v>0</v>
      </c>
      <c r="O3299">
        <f>IF(A3299="","",SUMIFS(OverSummary!$G$2:$G$101,OverSummary!$A$2:$A$101,A3299,OverSummary!$D$2:$D$101,B3299))</f>
        <v>0</v>
      </c>
      <c r="P3299">
        <f>IF(A3299="","",G3299*Rules!$B$13+H3299*Rules!$B$14+I3299*Rules!$B$15)</f>
        <v>0</v>
      </c>
      <c r="Q3299">
        <f>IF(A3299="","",IF(G3299&gt;=100,Rules!$B$18,IF(G3299&gt;=50,Rules!$B$17,IF(G3299&gt;=30,Rules!$B$16,0)))+IF(AND(F3299=1,D3299&lt;&gt;"BWL",G3299=0),Rules!$B$27,0))</f>
        <v>0</v>
      </c>
      <c r="R3299">
        <f>IF(A3299="","",J3299*Rules!$B$19+O3299*Rules!$B$22)</f>
        <v>0</v>
      </c>
      <c r="S3299">
        <f>IF(A3299="","",IF(J3299&gt;=4,Rules!$B$21,IF(J3299&gt;=3,Rules!$B$20,0)))</f>
        <v>0</v>
      </c>
      <c r="T3299">
        <f>IF(A3299="","",K3299*Rules!$B$23+L3299*Rules!$B$24+M3299*Rules!$B$25+N3299*Rules!$B$26)</f>
        <v>0</v>
      </c>
      <c r="U3299">
        <f t="shared" si="51"/>
        <v>0</v>
      </c>
    </row>
    <row r="3300" spans="1:21" x14ac:dyDescent="0.2">
      <c r="A3300" t="str">
        <f>MatchSquad!A3300</f>
        <v>M066</v>
      </c>
      <c r="B3300" t="str">
        <f>MatchSquad!B3300</f>
        <v>P074</v>
      </c>
      <c r="C3300" t="str">
        <f>MatchSquad!C3300</f>
        <v>Kulwant Khejroliya</v>
      </c>
      <c r="D3300" t="str">
        <f>MatchSquad!D3300</f>
        <v>BWL</v>
      </c>
      <c r="E3300" t="str">
        <f>MatchSquad!E3300</f>
        <v>GT</v>
      </c>
      <c r="F3300">
        <f>MatchSquad!G3300</f>
        <v>0</v>
      </c>
      <c r="G3300">
        <f>IF(A3300="","",SUMIFS(BallByBall!$I$2:$I$501,BallByBall!$B$2:$B$501,A3300,BallByBall!$F$2:$F$501,B3300))</f>
        <v>0</v>
      </c>
      <c r="H3300">
        <f>IF(A3300="","",COUNTIFS(BallByBall!$B$2:$B$501,A3300,BallByBall!$F$2:$F$501,B3300,BallByBall!$Q$2:$Q$501,1))</f>
        <v>0</v>
      </c>
      <c r="I3300">
        <f>IF(A3300="","",COUNTIFS(BallByBall!$B$2:$B$501,A3300,BallByBall!$F$2:$F$501,B3300,BallByBall!$R$2:$R$501,1))</f>
        <v>0</v>
      </c>
      <c r="J3300">
        <f>IF(A3300="","",SUMIFS(BallByBall!$T$2:$T$501,BallByBall!$B$2:$B$501,A3300,BallByBall!$H$2:$H$501,B3300))</f>
        <v>0</v>
      </c>
      <c r="K3300">
        <f>IF(A3300="","",SUMIFS(BallByBall!$U$2:$U$501,BallByBall!$B$2:$B$501,A3300,BallByBall!$P$2:$P$501,B3300))</f>
        <v>0</v>
      </c>
      <c r="L3300">
        <f>IF(A3300="","",SUMIFS(BallByBall!$V$2:$V$501,BallByBall!$B$2:$B$501,A3300,BallByBall!$P$2:$P$501,B3300))</f>
        <v>0</v>
      </c>
      <c r="M3300">
        <f>IF(A3300="","",SUMIFS(BallByBall!$W$2:$W$501,BallByBall!$B$2:$B$501,A3300,BallByBall!$P$2:$P$501,B3300))</f>
        <v>0</v>
      </c>
      <c r="N3300">
        <f>IF(A3300="","",SUMIFS(BallByBall!$X$2:$X$501,BallByBall!$B$2:$B$501,A3300,BallByBall!$P$2:$P$501,B3300))</f>
        <v>0</v>
      </c>
      <c r="O3300">
        <f>IF(A3300="","",SUMIFS(OverSummary!$G$2:$G$101,OverSummary!$A$2:$A$101,A3300,OverSummary!$D$2:$D$101,B3300))</f>
        <v>0</v>
      </c>
      <c r="P3300">
        <f>IF(A3300="","",G3300*Rules!$B$13+H3300*Rules!$B$14+I3300*Rules!$B$15)</f>
        <v>0</v>
      </c>
      <c r="Q3300">
        <f>IF(A3300="","",IF(G3300&gt;=100,Rules!$B$18,IF(G3300&gt;=50,Rules!$B$17,IF(G3300&gt;=30,Rules!$B$16,0)))+IF(AND(F3300=1,D3300&lt;&gt;"BWL",G3300=0),Rules!$B$27,0))</f>
        <v>0</v>
      </c>
      <c r="R3300">
        <f>IF(A3300="","",J3300*Rules!$B$19+O3300*Rules!$B$22)</f>
        <v>0</v>
      </c>
      <c r="S3300">
        <f>IF(A3300="","",IF(J3300&gt;=4,Rules!$B$21,IF(J3300&gt;=3,Rules!$B$20,0)))</f>
        <v>0</v>
      </c>
      <c r="T3300">
        <f>IF(A3300="","",K3300*Rules!$B$23+L3300*Rules!$B$24+M3300*Rules!$B$25+N3300*Rules!$B$26)</f>
        <v>0</v>
      </c>
      <c r="U3300">
        <f t="shared" si="51"/>
        <v>0</v>
      </c>
    </row>
    <row r="3301" spans="1:21" x14ac:dyDescent="0.2">
      <c r="A3301" t="str">
        <f>MatchSquad!A3301</f>
        <v>M066</v>
      </c>
      <c r="B3301" t="str">
        <f>MatchSquad!B3301</f>
        <v>P075</v>
      </c>
      <c r="C3301" t="str">
        <f>MatchSquad!C3301</f>
        <v>Rashid Khan</v>
      </c>
      <c r="D3301" t="str">
        <f>MatchSquad!D3301</f>
        <v>BWL</v>
      </c>
      <c r="E3301" t="str">
        <f>MatchSquad!E3301</f>
        <v>GT</v>
      </c>
      <c r="F3301">
        <f>MatchSquad!G3301</f>
        <v>0</v>
      </c>
      <c r="G3301">
        <f>IF(A3301="","",SUMIFS(BallByBall!$I$2:$I$501,BallByBall!$B$2:$B$501,A3301,BallByBall!$F$2:$F$501,B3301))</f>
        <v>0</v>
      </c>
      <c r="H3301">
        <f>IF(A3301="","",COUNTIFS(BallByBall!$B$2:$B$501,A3301,BallByBall!$F$2:$F$501,B3301,BallByBall!$Q$2:$Q$501,1))</f>
        <v>0</v>
      </c>
      <c r="I3301">
        <f>IF(A3301="","",COUNTIFS(BallByBall!$B$2:$B$501,A3301,BallByBall!$F$2:$F$501,B3301,BallByBall!$R$2:$R$501,1))</f>
        <v>0</v>
      </c>
      <c r="J3301">
        <f>IF(A3301="","",SUMIFS(BallByBall!$T$2:$T$501,BallByBall!$B$2:$B$501,A3301,BallByBall!$H$2:$H$501,B3301))</f>
        <v>0</v>
      </c>
      <c r="K3301">
        <f>IF(A3301="","",SUMIFS(BallByBall!$U$2:$U$501,BallByBall!$B$2:$B$501,A3301,BallByBall!$P$2:$P$501,B3301))</f>
        <v>0</v>
      </c>
      <c r="L3301">
        <f>IF(A3301="","",SUMIFS(BallByBall!$V$2:$V$501,BallByBall!$B$2:$B$501,A3301,BallByBall!$P$2:$P$501,B3301))</f>
        <v>0</v>
      </c>
      <c r="M3301">
        <f>IF(A3301="","",SUMIFS(BallByBall!$W$2:$W$501,BallByBall!$B$2:$B$501,A3301,BallByBall!$P$2:$P$501,B3301))</f>
        <v>0</v>
      </c>
      <c r="N3301">
        <f>IF(A3301="","",SUMIFS(BallByBall!$X$2:$X$501,BallByBall!$B$2:$B$501,A3301,BallByBall!$P$2:$P$501,B3301))</f>
        <v>0</v>
      </c>
      <c r="O3301">
        <f>IF(A3301="","",SUMIFS(OverSummary!$G$2:$G$101,OverSummary!$A$2:$A$101,A3301,OverSummary!$D$2:$D$101,B3301))</f>
        <v>0</v>
      </c>
      <c r="P3301">
        <f>IF(A3301="","",G3301*Rules!$B$13+H3301*Rules!$B$14+I3301*Rules!$B$15)</f>
        <v>0</v>
      </c>
      <c r="Q3301">
        <f>IF(A3301="","",IF(G3301&gt;=100,Rules!$B$18,IF(G3301&gt;=50,Rules!$B$17,IF(G3301&gt;=30,Rules!$B$16,0)))+IF(AND(F3301=1,D3301&lt;&gt;"BWL",G3301=0),Rules!$B$27,0))</f>
        <v>0</v>
      </c>
      <c r="R3301">
        <f>IF(A3301="","",J3301*Rules!$B$19+O3301*Rules!$B$22)</f>
        <v>0</v>
      </c>
      <c r="S3301">
        <f>IF(A3301="","",IF(J3301&gt;=4,Rules!$B$21,IF(J3301&gt;=3,Rules!$B$20,0)))</f>
        <v>0</v>
      </c>
      <c r="T3301">
        <f>IF(A3301="","",K3301*Rules!$B$23+L3301*Rules!$B$24+M3301*Rules!$B$25+N3301*Rules!$B$26)</f>
        <v>0</v>
      </c>
      <c r="U3301">
        <f t="shared" si="51"/>
        <v>0</v>
      </c>
    </row>
    <row r="3302" spans="1:21" x14ac:dyDescent="0.2">
      <c r="A3302" t="str">
        <f>MatchSquad!A3302</f>
        <v>M067</v>
      </c>
      <c r="B3302" t="str">
        <f>MatchSquad!B3302</f>
        <v>P226</v>
      </c>
      <c r="C3302" t="str">
        <f>MatchSquad!C3302</f>
        <v>Ishan Kishan</v>
      </c>
      <c r="D3302" t="str">
        <f>MatchSquad!D3302</f>
        <v>WK</v>
      </c>
      <c r="E3302" t="str">
        <f>MatchSquad!E3302</f>
        <v>SRH</v>
      </c>
      <c r="F3302">
        <f>MatchSquad!G3302</f>
        <v>0</v>
      </c>
      <c r="G3302">
        <f>IF(A3302="","",SUMIFS(BallByBall!$I$2:$I$501,BallByBall!$B$2:$B$501,A3302,BallByBall!$F$2:$F$501,B3302))</f>
        <v>0</v>
      </c>
      <c r="H3302">
        <f>IF(A3302="","",COUNTIFS(BallByBall!$B$2:$B$501,A3302,BallByBall!$F$2:$F$501,B3302,BallByBall!$Q$2:$Q$501,1))</f>
        <v>0</v>
      </c>
      <c r="I3302">
        <f>IF(A3302="","",COUNTIFS(BallByBall!$B$2:$B$501,A3302,BallByBall!$F$2:$F$501,B3302,BallByBall!$R$2:$R$501,1))</f>
        <v>0</v>
      </c>
      <c r="J3302">
        <f>IF(A3302="","",SUMIFS(BallByBall!$T$2:$T$501,BallByBall!$B$2:$B$501,A3302,BallByBall!$H$2:$H$501,B3302))</f>
        <v>0</v>
      </c>
      <c r="K3302">
        <f>IF(A3302="","",SUMIFS(BallByBall!$U$2:$U$501,BallByBall!$B$2:$B$501,A3302,BallByBall!$P$2:$P$501,B3302))</f>
        <v>0</v>
      </c>
      <c r="L3302">
        <f>IF(A3302="","",SUMIFS(BallByBall!$V$2:$V$501,BallByBall!$B$2:$B$501,A3302,BallByBall!$P$2:$P$501,B3302))</f>
        <v>0</v>
      </c>
      <c r="M3302">
        <f>IF(A3302="","",SUMIFS(BallByBall!$W$2:$W$501,BallByBall!$B$2:$B$501,A3302,BallByBall!$P$2:$P$501,B3302))</f>
        <v>0</v>
      </c>
      <c r="N3302">
        <f>IF(A3302="","",SUMIFS(BallByBall!$X$2:$X$501,BallByBall!$B$2:$B$501,A3302,BallByBall!$P$2:$P$501,B3302))</f>
        <v>0</v>
      </c>
      <c r="O3302">
        <f>IF(A3302="","",SUMIFS(OverSummary!$G$2:$G$101,OverSummary!$A$2:$A$101,A3302,OverSummary!$D$2:$D$101,B3302))</f>
        <v>0</v>
      </c>
      <c r="P3302">
        <f>IF(A3302="","",G3302*Rules!$B$13+H3302*Rules!$B$14+I3302*Rules!$B$15)</f>
        <v>0</v>
      </c>
      <c r="Q3302">
        <f>IF(A3302="","",IF(G3302&gt;=100,Rules!$B$18,IF(G3302&gt;=50,Rules!$B$17,IF(G3302&gt;=30,Rules!$B$16,0)))+IF(AND(F3302=1,D3302&lt;&gt;"BWL",G3302=0),Rules!$B$27,0))</f>
        <v>0</v>
      </c>
      <c r="R3302">
        <f>IF(A3302="","",J3302*Rules!$B$19+O3302*Rules!$B$22)</f>
        <v>0</v>
      </c>
      <c r="S3302">
        <f>IF(A3302="","",IF(J3302&gt;=4,Rules!$B$21,IF(J3302&gt;=3,Rules!$B$20,0)))</f>
        <v>0</v>
      </c>
      <c r="T3302">
        <f>IF(A3302="","",K3302*Rules!$B$23+L3302*Rules!$B$24+M3302*Rules!$B$25+N3302*Rules!$B$26)</f>
        <v>0</v>
      </c>
      <c r="U3302">
        <f t="shared" si="51"/>
        <v>0</v>
      </c>
    </row>
    <row r="3303" spans="1:21" x14ac:dyDescent="0.2">
      <c r="A3303" t="str">
        <f>MatchSquad!A3303</f>
        <v>M067</v>
      </c>
      <c r="B3303" t="str">
        <f>MatchSquad!B3303</f>
        <v>P227</v>
      </c>
      <c r="C3303" t="str">
        <f>MatchSquad!C3303</f>
        <v>Aniket Verma</v>
      </c>
      <c r="D3303" t="str">
        <f>MatchSquad!D3303</f>
        <v>BAT</v>
      </c>
      <c r="E3303" t="str">
        <f>MatchSquad!E3303</f>
        <v>SRH</v>
      </c>
      <c r="F3303">
        <f>MatchSquad!G3303</f>
        <v>0</v>
      </c>
      <c r="G3303">
        <f>IF(A3303="","",SUMIFS(BallByBall!$I$2:$I$501,BallByBall!$B$2:$B$501,A3303,BallByBall!$F$2:$F$501,B3303))</f>
        <v>0</v>
      </c>
      <c r="H3303">
        <f>IF(A3303="","",COUNTIFS(BallByBall!$B$2:$B$501,A3303,BallByBall!$F$2:$F$501,B3303,BallByBall!$Q$2:$Q$501,1))</f>
        <v>0</v>
      </c>
      <c r="I3303">
        <f>IF(A3303="","",COUNTIFS(BallByBall!$B$2:$B$501,A3303,BallByBall!$F$2:$F$501,B3303,BallByBall!$R$2:$R$501,1))</f>
        <v>0</v>
      </c>
      <c r="J3303">
        <f>IF(A3303="","",SUMIFS(BallByBall!$T$2:$T$501,BallByBall!$B$2:$B$501,A3303,BallByBall!$H$2:$H$501,B3303))</f>
        <v>0</v>
      </c>
      <c r="K3303">
        <f>IF(A3303="","",SUMIFS(BallByBall!$U$2:$U$501,BallByBall!$B$2:$B$501,A3303,BallByBall!$P$2:$P$501,B3303))</f>
        <v>0</v>
      </c>
      <c r="L3303">
        <f>IF(A3303="","",SUMIFS(BallByBall!$V$2:$V$501,BallByBall!$B$2:$B$501,A3303,BallByBall!$P$2:$P$501,B3303))</f>
        <v>0</v>
      </c>
      <c r="M3303">
        <f>IF(A3303="","",SUMIFS(BallByBall!$W$2:$W$501,BallByBall!$B$2:$B$501,A3303,BallByBall!$P$2:$P$501,B3303))</f>
        <v>0</v>
      </c>
      <c r="N3303">
        <f>IF(A3303="","",SUMIFS(BallByBall!$X$2:$X$501,BallByBall!$B$2:$B$501,A3303,BallByBall!$P$2:$P$501,B3303))</f>
        <v>0</v>
      </c>
      <c r="O3303">
        <f>IF(A3303="","",SUMIFS(OverSummary!$G$2:$G$101,OverSummary!$A$2:$A$101,A3303,OverSummary!$D$2:$D$101,B3303))</f>
        <v>0</v>
      </c>
      <c r="P3303">
        <f>IF(A3303="","",G3303*Rules!$B$13+H3303*Rules!$B$14+I3303*Rules!$B$15)</f>
        <v>0</v>
      </c>
      <c r="Q3303">
        <f>IF(A3303="","",IF(G3303&gt;=100,Rules!$B$18,IF(G3303&gt;=50,Rules!$B$17,IF(G3303&gt;=30,Rules!$B$16,0)))+IF(AND(F3303=1,D3303&lt;&gt;"BWL",G3303=0),Rules!$B$27,0))</f>
        <v>0</v>
      </c>
      <c r="R3303">
        <f>IF(A3303="","",J3303*Rules!$B$19+O3303*Rules!$B$22)</f>
        <v>0</v>
      </c>
      <c r="S3303">
        <f>IF(A3303="","",IF(J3303&gt;=4,Rules!$B$21,IF(J3303&gt;=3,Rules!$B$20,0)))</f>
        <v>0</v>
      </c>
      <c r="T3303">
        <f>IF(A3303="","",K3303*Rules!$B$23+L3303*Rules!$B$24+M3303*Rules!$B$25+N3303*Rules!$B$26)</f>
        <v>0</v>
      </c>
      <c r="U3303">
        <f t="shared" si="51"/>
        <v>0</v>
      </c>
    </row>
    <row r="3304" spans="1:21" x14ac:dyDescent="0.2">
      <c r="A3304" t="str">
        <f>MatchSquad!A3304</f>
        <v>M067</v>
      </c>
      <c r="B3304" t="str">
        <f>MatchSquad!B3304</f>
        <v>P228</v>
      </c>
      <c r="C3304" t="str">
        <f>MatchSquad!C3304</f>
        <v>Smaran Ravichandran</v>
      </c>
      <c r="D3304" t="str">
        <f>MatchSquad!D3304</f>
        <v>BAT</v>
      </c>
      <c r="E3304" t="str">
        <f>MatchSquad!E3304</f>
        <v>SRH</v>
      </c>
      <c r="F3304">
        <f>MatchSquad!G3304</f>
        <v>0</v>
      </c>
      <c r="G3304">
        <f>IF(A3304="","",SUMIFS(BallByBall!$I$2:$I$501,BallByBall!$B$2:$B$501,A3304,BallByBall!$F$2:$F$501,B3304))</f>
        <v>0</v>
      </c>
      <c r="H3304">
        <f>IF(A3304="","",COUNTIFS(BallByBall!$B$2:$B$501,A3304,BallByBall!$F$2:$F$501,B3304,BallByBall!$Q$2:$Q$501,1))</f>
        <v>0</v>
      </c>
      <c r="I3304">
        <f>IF(A3304="","",COUNTIFS(BallByBall!$B$2:$B$501,A3304,BallByBall!$F$2:$F$501,B3304,BallByBall!$R$2:$R$501,1))</f>
        <v>0</v>
      </c>
      <c r="J3304">
        <f>IF(A3304="","",SUMIFS(BallByBall!$T$2:$T$501,BallByBall!$B$2:$B$501,A3304,BallByBall!$H$2:$H$501,B3304))</f>
        <v>0</v>
      </c>
      <c r="K3304">
        <f>IF(A3304="","",SUMIFS(BallByBall!$U$2:$U$501,BallByBall!$B$2:$B$501,A3304,BallByBall!$P$2:$P$501,B3304))</f>
        <v>0</v>
      </c>
      <c r="L3304">
        <f>IF(A3304="","",SUMIFS(BallByBall!$V$2:$V$501,BallByBall!$B$2:$B$501,A3304,BallByBall!$P$2:$P$501,B3304))</f>
        <v>0</v>
      </c>
      <c r="M3304">
        <f>IF(A3304="","",SUMIFS(BallByBall!$W$2:$W$501,BallByBall!$B$2:$B$501,A3304,BallByBall!$P$2:$P$501,B3304))</f>
        <v>0</v>
      </c>
      <c r="N3304">
        <f>IF(A3304="","",SUMIFS(BallByBall!$X$2:$X$501,BallByBall!$B$2:$B$501,A3304,BallByBall!$P$2:$P$501,B3304))</f>
        <v>0</v>
      </c>
      <c r="O3304">
        <f>IF(A3304="","",SUMIFS(OverSummary!$G$2:$G$101,OverSummary!$A$2:$A$101,A3304,OverSummary!$D$2:$D$101,B3304))</f>
        <v>0</v>
      </c>
      <c r="P3304">
        <f>IF(A3304="","",G3304*Rules!$B$13+H3304*Rules!$B$14+I3304*Rules!$B$15)</f>
        <v>0</v>
      </c>
      <c r="Q3304">
        <f>IF(A3304="","",IF(G3304&gt;=100,Rules!$B$18,IF(G3304&gt;=50,Rules!$B$17,IF(G3304&gt;=30,Rules!$B$16,0)))+IF(AND(F3304=1,D3304&lt;&gt;"BWL",G3304=0),Rules!$B$27,0))</f>
        <v>0</v>
      </c>
      <c r="R3304">
        <f>IF(A3304="","",J3304*Rules!$B$19+O3304*Rules!$B$22)</f>
        <v>0</v>
      </c>
      <c r="S3304">
        <f>IF(A3304="","",IF(J3304&gt;=4,Rules!$B$21,IF(J3304&gt;=3,Rules!$B$20,0)))</f>
        <v>0</v>
      </c>
      <c r="T3304">
        <f>IF(A3304="","",K3304*Rules!$B$23+L3304*Rules!$B$24+M3304*Rules!$B$25+N3304*Rules!$B$26)</f>
        <v>0</v>
      </c>
      <c r="U3304">
        <f t="shared" si="51"/>
        <v>0</v>
      </c>
    </row>
    <row r="3305" spans="1:21" x14ac:dyDescent="0.2">
      <c r="A3305" t="str">
        <f>MatchSquad!A3305</f>
        <v>M067</v>
      </c>
      <c r="B3305" t="str">
        <f>MatchSquad!B3305</f>
        <v>P229</v>
      </c>
      <c r="C3305" t="str">
        <f>MatchSquad!C3305</f>
        <v>Salil Arora</v>
      </c>
      <c r="D3305" t="str">
        <f>MatchSquad!D3305</f>
        <v>WK</v>
      </c>
      <c r="E3305" t="str">
        <f>MatchSquad!E3305</f>
        <v>SRH</v>
      </c>
      <c r="F3305">
        <f>MatchSquad!G3305</f>
        <v>0</v>
      </c>
      <c r="G3305">
        <f>IF(A3305="","",SUMIFS(BallByBall!$I$2:$I$501,BallByBall!$B$2:$B$501,A3305,BallByBall!$F$2:$F$501,B3305))</f>
        <v>0</v>
      </c>
      <c r="H3305">
        <f>IF(A3305="","",COUNTIFS(BallByBall!$B$2:$B$501,A3305,BallByBall!$F$2:$F$501,B3305,BallByBall!$Q$2:$Q$501,1))</f>
        <v>0</v>
      </c>
      <c r="I3305">
        <f>IF(A3305="","",COUNTIFS(BallByBall!$B$2:$B$501,A3305,BallByBall!$F$2:$F$501,B3305,BallByBall!$R$2:$R$501,1))</f>
        <v>0</v>
      </c>
      <c r="J3305">
        <f>IF(A3305="","",SUMIFS(BallByBall!$T$2:$T$501,BallByBall!$B$2:$B$501,A3305,BallByBall!$H$2:$H$501,B3305))</f>
        <v>0</v>
      </c>
      <c r="K3305">
        <f>IF(A3305="","",SUMIFS(BallByBall!$U$2:$U$501,BallByBall!$B$2:$B$501,A3305,BallByBall!$P$2:$P$501,B3305))</f>
        <v>0</v>
      </c>
      <c r="L3305">
        <f>IF(A3305="","",SUMIFS(BallByBall!$V$2:$V$501,BallByBall!$B$2:$B$501,A3305,BallByBall!$P$2:$P$501,B3305))</f>
        <v>0</v>
      </c>
      <c r="M3305">
        <f>IF(A3305="","",SUMIFS(BallByBall!$W$2:$W$501,BallByBall!$B$2:$B$501,A3305,BallByBall!$P$2:$P$501,B3305))</f>
        <v>0</v>
      </c>
      <c r="N3305">
        <f>IF(A3305="","",SUMIFS(BallByBall!$X$2:$X$501,BallByBall!$B$2:$B$501,A3305,BallByBall!$P$2:$P$501,B3305))</f>
        <v>0</v>
      </c>
      <c r="O3305">
        <f>IF(A3305="","",SUMIFS(OverSummary!$G$2:$G$101,OverSummary!$A$2:$A$101,A3305,OverSummary!$D$2:$D$101,B3305))</f>
        <v>0</v>
      </c>
      <c r="P3305">
        <f>IF(A3305="","",G3305*Rules!$B$13+H3305*Rules!$B$14+I3305*Rules!$B$15)</f>
        <v>0</v>
      </c>
      <c r="Q3305">
        <f>IF(A3305="","",IF(G3305&gt;=100,Rules!$B$18,IF(G3305&gt;=50,Rules!$B$17,IF(G3305&gt;=30,Rules!$B$16,0)))+IF(AND(F3305=1,D3305&lt;&gt;"BWL",G3305=0),Rules!$B$27,0))</f>
        <v>0</v>
      </c>
      <c r="R3305">
        <f>IF(A3305="","",J3305*Rules!$B$19+O3305*Rules!$B$22)</f>
        <v>0</v>
      </c>
      <c r="S3305">
        <f>IF(A3305="","",IF(J3305&gt;=4,Rules!$B$21,IF(J3305&gt;=3,Rules!$B$20,0)))</f>
        <v>0</v>
      </c>
      <c r="T3305">
        <f>IF(A3305="","",K3305*Rules!$B$23+L3305*Rules!$B$24+M3305*Rules!$B$25+N3305*Rules!$B$26)</f>
        <v>0</v>
      </c>
      <c r="U3305">
        <f t="shared" si="51"/>
        <v>0</v>
      </c>
    </row>
    <row r="3306" spans="1:21" x14ac:dyDescent="0.2">
      <c r="A3306" t="str">
        <f>MatchSquad!A3306</f>
        <v>M067</v>
      </c>
      <c r="B3306" t="str">
        <f>MatchSquad!B3306</f>
        <v>P230</v>
      </c>
      <c r="C3306" t="str">
        <f>MatchSquad!C3306</f>
        <v>Heinrich Klaasen</v>
      </c>
      <c r="D3306" t="str">
        <f>MatchSquad!D3306</f>
        <v>WK</v>
      </c>
      <c r="E3306" t="str">
        <f>MatchSquad!E3306</f>
        <v>SRH</v>
      </c>
      <c r="F3306">
        <f>MatchSquad!G3306</f>
        <v>0</v>
      </c>
      <c r="G3306">
        <f>IF(A3306="","",SUMIFS(BallByBall!$I$2:$I$501,BallByBall!$B$2:$B$501,A3306,BallByBall!$F$2:$F$501,B3306))</f>
        <v>0</v>
      </c>
      <c r="H3306">
        <f>IF(A3306="","",COUNTIFS(BallByBall!$B$2:$B$501,A3306,BallByBall!$F$2:$F$501,B3306,BallByBall!$Q$2:$Q$501,1))</f>
        <v>0</v>
      </c>
      <c r="I3306">
        <f>IF(A3306="","",COUNTIFS(BallByBall!$B$2:$B$501,A3306,BallByBall!$F$2:$F$501,B3306,BallByBall!$R$2:$R$501,1))</f>
        <v>0</v>
      </c>
      <c r="J3306">
        <f>IF(A3306="","",SUMIFS(BallByBall!$T$2:$T$501,BallByBall!$B$2:$B$501,A3306,BallByBall!$H$2:$H$501,B3306))</f>
        <v>0</v>
      </c>
      <c r="K3306">
        <f>IF(A3306="","",SUMIFS(BallByBall!$U$2:$U$501,BallByBall!$B$2:$B$501,A3306,BallByBall!$P$2:$P$501,B3306))</f>
        <v>0</v>
      </c>
      <c r="L3306">
        <f>IF(A3306="","",SUMIFS(BallByBall!$V$2:$V$501,BallByBall!$B$2:$B$501,A3306,BallByBall!$P$2:$P$501,B3306))</f>
        <v>0</v>
      </c>
      <c r="M3306">
        <f>IF(A3306="","",SUMIFS(BallByBall!$W$2:$W$501,BallByBall!$B$2:$B$501,A3306,BallByBall!$P$2:$P$501,B3306))</f>
        <v>0</v>
      </c>
      <c r="N3306">
        <f>IF(A3306="","",SUMIFS(BallByBall!$X$2:$X$501,BallByBall!$B$2:$B$501,A3306,BallByBall!$P$2:$P$501,B3306))</f>
        <v>0</v>
      </c>
      <c r="O3306">
        <f>IF(A3306="","",SUMIFS(OverSummary!$G$2:$G$101,OverSummary!$A$2:$A$101,A3306,OverSummary!$D$2:$D$101,B3306))</f>
        <v>0</v>
      </c>
      <c r="P3306">
        <f>IF(A3306="","",G3306*Rules!$B$13+H3306*Rules!$B$14+I3306*Rules!$B$15)</f>
        <v>0</v>
      </c>
      <c r="Q3306">
        <f>IF(A3306="","",IF(G3306&gt;=100,Rules!$B$18,IF(G3306&gt;=50,Rules!$B$17,IF(G3306&gt;=30,Rules!$B$16,0)))+IF(AND(F3306=1,D3306&lt;&gt;"BWL",G3306=0),Rules!$B$27,0))</f>
        <v>0</v>
      </c>
      <c r="R3306">
        <f>IF(A3306="","",J3306*Rules!$B$19+O3306*Rules!$B$22)</f>
        <v>0</v>
      </c>
      <c r="S3306">
        <f>IF(A3306="","",IF(J3306&gt;=4,Rules!$B$21,IF(J3306&gt;=3,Rules!$B$20,0)))</f>
        <v>0</v>
      </c>
      <c r="T3306">
        <f>IF(A3306="","",K3306*Rules!$B$23+L3306*Rules!$B$24+M3306*Rules!$B$25+N3306*Rules!$B$26)</f>
        <v>0</v>
      </c>
      <c r="U3306">
        <f t="shared" si="51"/>
        <v>0</v>
      </c>
    </row>
    <row r="3307" spans="1:21" x14ac:dyDescent="0.2">
      <c r="A3307" t="str">
        <f>MatchSquad!A3307</f>
        <v>M067</v>
      </c>
      <c r="B3307" t="str">
        <f>MatchSquad!B3307</f>
        <v>P231</v>
      </c>
      <c r="C3307" t="str">
        <f>MatchSquad!C3307</f>
        <v>Travis Head</v>
      </c>
      <c r="D3307" t="str">
        <f>MatchSquad!D3307</f>
        <v>BAT</v>
      </c>
      <c r="E3307" t="str">
        <f>MatchSquad!E3307</f>
        <v>SRH</v>
      </c>
      <c r="F3307">
        <f>MatchSquad!G3307</f>
        <v>0</v>
      </c>
      <c r="G3307">
        <f>IF(A3307="","",SUMIFS(BallByBall!$I$2:$I$501,BallByBall!$B$2:$B$501,A3307,BallByBall!$F$2:$F$501,B3307))</f>
        <v>0</v>
      </c>
      <c r="H3307">
        <f>IF(A3307="","",COUNTIFS(BallByBall!$B$2:$B$501,A3307,BallByBall!$F$2:$F$501,B3307,BallByBall!$Q$2:$Q$501,1))</f>
        <v>0</v>
      </c>
      <c r="I3307">
        <f>IF(A3307="","",COUNTIFS(BallByBall!$B$2:$B$501,A3307,BallByBall!$F$2:$F$501,B3307,BallByBall!$R$2:$R$501,1))</f>
        <v>0</v>
      </c>
      <c r="J3307">
        <f>IF(A3307="","",SUMIFS(BallByBall!$T$2:$T$501,BallByBall!$B$2:$B$501,A3307,BallByBall!$H$2:$H$501,B3307))</f>
        <v>0</v>
      </c>
      <c r="K3307">
        <f>IF(A3307="","",SUMIFS(BallByBall!$U$2:$U$501,BallByBall!$B$2:$B$501,A3307,BallByBall!$P$2:$P$501,B3307))</f>
        <v>0</v>
      </c>
      <c r="L3307">
        <f>IF(A3307="","",SUMIFS(BallByBall!$V$2:$V$501,BallByBall!$B$2:$B$501,A3307,BallByBall!$P$2:$P$501,B3307))</f>
        <v>0</v>
      </c>
      <c r="M3307">
        <f>IF(A3307="","",SUMIFS(BallByBall!$W$2:$W$501,BallByBall!$B$2:$B$501,A3307,BallByBall!$P$2:$P$501,B3307))</f>
        <v>0</v>
      </c>
      <c r="N3307">
        <f>IF(A3307="","",SUMIFS(BallByBall!$X$2:$X$501,BallByBall!$B$2:$B$501,A3307,BallByBall!$P$2:$P$501,B3307))</f>
        <v>0</v>
      </c>
      <c r="O3307">
        <f>IF(A3307="","",SUMIFS(OverSummary!$G$2:$G$101,OverSummary!$A$2:$A$101,A3307,OverSummary!$D$2:$D$101,B3307))</f>
        <v>0</v>
      </c>
      <c r="P3307">
        <f>IF(A3307="","",G3307*Rules!$B$13+H3307*Rules!$B$14+I3307*Rules!$B$15)</f>
        <v>0</v>
      </c>
      <c r="Q3307">
        <f>IF(A3307="","",IF(G3307&gt;=100,Rules!$B$18,IF(G3307&gt;=50,Rules!$B$17,IF(G3307&gt;=30,Rules!$B$16,0)))+IF(AND(F3307=1,D3307&lt;&gt;"BWL",G3307=0),Rules!$B$27,0))</f>
        <v>0</v>
      </c>
      <c r="R3307">
        <f>IF(A3307="","",J3307*Rules!$B$19+O3307*Rules!$B$22)</f>
        <v>0</v>
      </c>
      <c r="S3307">
        <f>IF(A3307="","",IF(J3307&gt;=4,Rules!$B$21,IF(J3307&gt;=3,Rules!$B$20,0)))</f>
        <v>0</v>
      </c>
      <c r="T3307">
        <f>IF(A3307="","",K3307*Rules!$B$23+L3307*Rules!$B$24+M3307*Rules!$B$25+N3307*Rules!$B$26)</f>
        <v>0</v>
      </c>
      <c r="U3307">
        <f t="shared" si="51"/>
        <v>0</v>
      </c>
    </row>
    <row r="3308" spans="1:21" x14ac:dyDescent="0.2">
      <c r="A3308" t="str">
        <f>MatchSquad!A3308</f>
        <v>M067</v>
      </c>
      <c r="B3308" t="str">
        <f>MatchSquad!B3308</f>
        <v>P232</v>
      </c>
      <c r="C3308" t="str">
        <f>MatchSquad!C3308</f>
        <v>Harshal Patel</v>
      </c>
      <c r="D3308" t="str">
        <f>MatchSquad!D3308</f>
        <v>AR</v>
      </c>
      <c r="E3308" t="str">
        <f>MatchSquad!E3308</f>
        <v>SRH</v>
      </c>
      <c r="F3308">
        <f>MatchSquad!G3308</f>
        <v>0</v>
      </c>
      <c r="G3308">
        <f>IF(A3308="","",SUMIFS(BallByBall!$I$2:$I$501,BallByBall!$B$2:$B$501,A3308,BallByBall!$F$2:$F$501,B3308))</f>
        <v>0</v>
      </c>
      <c r="H3308">
        <f>IF(A3308="","",COUNTIFS(BallByBall!$B$2:$B$501,A3308,BallByBall!$F$2:$F$501,B3308,BallByBall!$Q$2:$Q$501,1))</f>
        <v>0</v>
      </c>
      <c r="I3308">
        <f>IF(A3308="","",COUNTIFS(BallByBall!$B$2:$B$501,A3308,BallByBall!$F$2:$F$501,B3308,BallByBall!$R$2:$R$501,1))</f>
        <v>0</v>
      </c>
      <c r="J3308">
        <f>IF(A3308="","",SUMIFS(BallByBall!$T$2:$T$501,BallByBall!$B$2:$B$501,A3308,BallByBall!$H$2:$H$501,B3308))</f>
        <v>0</v>
      </c>
      <c r="K3308">
        <f>IF(A3308="","",SUMIFS(BallByBall!$U$2:$U$501,BallByBall!$B$2:$B$501,A3308,BallByBall!$P$2:$P$501,B3308))</f>
        <v>0</v>
      </c>
      <c r="L3308">
        <f>IF(A3308="","",SUMIFS(BallByBall!$V$2:$V$501,BallByBall!$B$2:$B$501,A3308,BallByBall!$P$2:$P$501,B3308))</f>
        <v>0</v>
      </c>
      <c r="M3308">
        <f>IF(A3308="","",SUMIFS(BallByBall!$W$2:$W$501,BallByBall!$B$2:$B$501,A3308,BallByBall!$P$2:$P$501,B3308))</f>
        <v>0</v>
      </c>
      <c r="N3308">
        <f>IF(A3308="","",SUMIFS(BallByBall!$X$2:$X$501,BallByBall!$B$2:$B$501,A3308,BallByBall!$P$2:$P$501,B3308))</f>
        <v>0</v>
      </c>
      <c r="O3308">
        <f>IF(A3308="","",SUMIFS(OverSummary!$G$2:$G$101,OverSummary!$A$2:$A$101,A3308,OverSummary!$D$2:$D$101,B3308))</f>
        <v>0</v>
      </c>
      <c r="P3308">
        <f>IF(A3308="","",G3308*Rules!$B$13+H3308*Rules!$B$14+I3308*Rules!$B$15)</f>
        <v>0</v>
      </c>
      <c r="Q3308">
        <f>IF(A3308="","",IF(G3308&gt;=100,Rules!$B$18,IF(G3308&gt;=50,Rules!$B$17,IF(G3308&gt;=30,Rules!$B$16,0)))+IF(AND(F3308=1,D3308&lt;&gt;"BWL",G3308=0),Rules!$B$27,0))</f>
        <v>0</v>
      </c>
      <c r="R3308">
        <f>IF(A3308="","",J3308*Rules!$B$19+O3308*Rules!$B$22)</f>
        <v>0</v>
      </c>
      <c r="S3308">
        <f>IF(A3308="","",IF(J3308&gt;=4,Rules!$B$21,IF(J3308&gt;=3,Rules!$B$20,0)))</f>
        <v>0</v>
      </c>
      <c r="T3308">
        <f>IF(A3308="","",K3308*Rules!$B$23+L3308*Rules!$B$24+M3308*Rules!$B$25+N3308*Rules!$B$26)</f>
        <v>0</v>
      </c>
      <c r="U3308">
        <f t="shared" si="51"/>
        <v>0</v>
      </c>
    </row>
    <row r="3309" spans="1:21" x14ac:dyDescent="0.2">
      <c r="A3309" t="str">
        <f>MatchSquad!A3309</f>
        <v>M067</v>
      </c>
      <c r="B3309" t="str">
        <f>MatchSquad!B3309</f>
        <v>P233</v>
      </c>
      <c r="C3309" t="str">
        <f>MatchSquad!C3309</f>
        <v>Kamindu Mendis</v>
      </c>
      <c r="D3309" t="str">
        <f>MatchSquad!D3309</f>
        <v>AR</v>
      </c>
      <c r="E3309" t="str">
        <f>MatchSquad!E3309</f>
        <v>SRH</v>
      </c>
      <c r="F3309">
        <f>MatchSquad!G3309</f>
        <v>0</v>
      </c>
      <c r="G3309">
        <f>IF(A3309="","",SUMIFS(BallByBall!$I$2:$I$501,BallByBall!$B$2:$B$501,A3309,BallByBall!$F$2:$F$501,B3309))</f>
        <v>0</v>
      </c>
      <c r="H3309">
        <f>IF(A3309="","",COUNTIFS(BallByBall!$B$2:$B$501,A3309,BallByBall!$F$2:$F$501,B3309,BallByBall!$Q$2:$Q$501,1))</f>
        <v>0</v>
      </c>
      <c r="I3309">
        <f>IF(A3309="","",COUNTIFS(BallByBall!$B$2:$B$501,A3309,BallByBall!$F$2:$F$501,B3309,BallByBall!$R$2:$R$501,1))</f>
        <v>0</v>
      </c>
      <c r="J3309">
        <f>IF(A3309="","",SUMIFS(BallByBall!$T$2:$T$501,BallByBall!$B$2:$B$501,A3309,BallByBall!$H$2:$H$501,B3309))</f>
        <v>0</v>
      </c>
      <c r="K3309">
        <f>IF(A3309="","",SUMIFS(BallByBall!$U$2:$U$501,BallByBall!$B$2:$B$501,A3309,BallByBall!$P$2:$P$501,B3309))</f>
        <v>0</v>
      </c>
      <c r="L3309">
        <f>IF(A3309="","",SUMIFS(BallByBall!$V$2:$V$501,BallByBall!$B$2:$B$501,A3309,BallByBall!$P$2:$P$501,B3309))</f>
        <v>0</v>
      </c>
      <c r="M3309">
        <f>IF(A3309="","",SUMIFS(BallByBall!$W$2:$W$501,BallByBall!$B$2:$B$501,A3309,BallByBall!$P$2:$P$501,B3309))</f>
        <v>0</v>
      </c>
      <c r="N3309">
        <f>IF(A3309="","",SUMIFS(BallByBall!$X$2:$X$501,BallByBall!$B$2:$B$501,A3309,BallByBall!$P$2:$P$501,B3309))</f>
        <v>0</v>
      </c>
      <c r="O3309">
        <f>IF(A3309="","",SUMIFS(OverSummary!$G$2:$G$101,OverSummary!$A$2:$A$101,A3309,OverSummary!$D$2:$D$101,B3309))</f>
        <v>0</v>
      </c>
      <c r="P3309">
        <f>IF(A3309="","",G3309*Rules!$B$13+H3309*Rules!$B$14+I3309*Rules!$B$15)</f>
        <v>0</v>
      </c>
      <c r="Q3309">
        <f>IF(A3309="","",IF(G3309&gt;=100,Rules!$B$18,IF(G3309&gt;=50,Rules!$B$17,IF(G3309&gt;=30,Rules!$B$16,0)))+IF(AND(F3309=1,D3309&lt;&gt;"BWL",G3309=0),Rules!$B$27,0))</f>
        <v>0</v>
      </c>
      <c r="R3309">
        <f>IF(A3309="","",J3309*Rules!$B$19+O3309*Rules!$B$22)</f>
        <v>0</v>
      </c>
      <c r="S3309">
        <f>IF(A3309="","",IF(J3309&gt;=4,Rules!$B$21,IF(J3309&gt;=3,Rules!$B$20,0)))</f>
        <v>0</v>
      </c>
      <c r="T3309">
        <f>IF(A3309="","",K3309*Rules!$B$23+L3309*Rules!$B$24+M3309*Rules!$B$25+N3309*Rules!$B$26)</f>
        <v>0</v>
      </c>
      <c r="U3309">
        <f t="shared" si="51"/>
        <v>0</v>
      </c>
    </row>
    <row r="3310" spans="1:21" x14ac:dyDescent="0.2">
      <c r="A3310" t="str">
        <f>MatchSquad!A3310</f>
        <v>M067</v>
      </c>
      <c r="B3310" t="str">
        <f>MatchSquad!B3310</f>
        <v>P234</v>
      </c>
      <c r="C3310" t="str">
        <f>MatchSquad!C3310</f>
        <v>Harsh Dubey</v>
      </c>
      <c r="D3310" t="str">
        <f>MatchSquad!D3310</f>
        <v>AR</v>
      </c>
      <c r="E3310" t="str">
        <f>MatchSquad!E3310</f>
        <v>SRH</v>
      </c>
      <c r="F3310">
        <f>MatchSquad!G3310</f>
        <v>0</v>
      </c>
      <c r="G3310">
        <f>IF(A3310="","",SUMIFS(BallByBall!$I$2:$I$501,BallByBall!$B$2:$B$501,A3310,BallByBall!$F$2:$F$501,B3310))</f>
        <v>0</v>
      </c>
      <c r="H3310">
        <f>IF(A3310="","",COUNTIFS(BallByBall!$B$2:$B$501,A3310,BallByBall!$F$2:$F$501,B3310,BallByBall!$Q$2:$Q$501,1))</f>
        <v>0</v>
      </c>
      <c r="I3310">
        <f>IF(A3310="","",COUNTIFS(BallByBall!$B$2:$B$501,A3310,BallByBall!$F$2:$F$501,B3310,BallByBall!$R$2:$R$501,1))</f>
        <v>0</v>
      </c>
      <c r="J3310">
        <f>IF(A3310="","",SUMIFS(BallByBall!$T$2:$T$501,BallByBall!$B$2:$B$501,A3310,BallByBall!$H$2:$H$501,B3310))</f>
        <v>0</v>
      </c>
      <c r="K3310">
        <f>IF(A3310="","",SUMIFS(BallByBall!$U$2:$U$501,BallByBall!$B$2:$B$501,A3310,BallByBall!$P$2:$P$501,B3310))</f>
        <v>0</v>
      </c>
      <c r="L3310">
        <f>IF(A3310="","",SUMIFS(BallByBall!$V$2:$V$501,BallByBall!$B$2:$B$501,A3310,BallByBall!$P$2:$P$501,B3310))</f>
        <v>0</v>
      </c>
      <c r="M3310">
        <f>IF(A3310="","",SUMIFS(BallByBall!$W$2:$W$501,BallByBall!$B$2:$B$501,A3310,BallByBall!$P$2:$P$501,B3310))</f>
        <v>0</v>
      </c>
      <c r="N3310">
        <f>IF(A3310="","",SUMIFS(BallByBall!$X$2:$X$501,BallByBall!$B$2:$B$501,A3310,BallByBall!$P$2:$P$501,B3310))</f>
        <v>0</v>
      </c>
      <c r="O3310">
        <f>IF(A3310="","",SUMIFS(OverSummary!$G$2:$G$101,OverSummary!$A$2:$A$101,A3310,OverSummary!$D$2:$D$101,B3310))</f>
        <v>0</v>
      </c>
      <c r="P3310">
        <f>IF(A3310="","",G3310*Rules!$B$13+H3310*Rules!$B$14+I3310*Rules!$B$15)</f>
        <v>0</v>
      </c>
      <c r="Q3310">
        <f>IF(A3310="","",IF(G3310&gt;=100,Rules!$B$18,IF(G3310&gt;=50,Rules!$B$17,IF(G3310&gt;=30,Rules!$B$16,0)))+IF(AND(F3310=1,D3310&lt;&gt;"BWL",G3310=0),Rules!$B$27,0))</f>
        <v>0</v>
      </c>
      <c r="R3310">
        <f>IF(A3310="","",J3310*Rules!$B$19+O3310*Rules!$B$22)</f>
        <v>0</v>
      </c>
      <c r="S3310">
        <f>IF(A3310="","",IF(J3310&gt;=4,Rules!$B$21,IF(J3310&gt;=3,Rules!$B$20,0)))</f>
        <v>0</v>
      </c>
      <c r="T3310">
        <f>IF(A3310="","",K3310*Rules!$B$23+L3310*Rules!$B$24+M3310*Rules!$B$25+N3310*Rules!$B$26)</f>
        <v>0</v>
      </c>
      <c r="U3310">
        <f t="shared" si="51"/>
        <v>0</v>
      </c>
    </row>
    <row r="3311" spans="1:21" x14ac:dyDescent="0.2">
      <c r="A3311" t="str">
        <f>MatchSquad!A3311</f>
        <v>M067</v>
      </c>
      <c r="B3311" t="str">
        <f>MatchSquad!B3311</f>
        <v>P235</v>
      </c>
      <c r="C3311" t="str">
        <f>MatchSquad!C3311</f>
        <v>Brydon Carse</v>
      </c>
      <c r="D3311" t="str">
        <f>MatchSquad!D3311</f>
        <v>AR</v>
      </c>
      <c r="E3311" t="str">
        <f>MatchSquad!E3311</f>
        <v>SRH</v>
      </c>
      <c r="F3311">
        <f>MatchSquad!G3311</f>
        <v>0</v>
      </c>
      <c r="G3311">
        <f>IF(A3311="","",SUMIFS(BallByBall!$I$2:$I$501,BallByBall!$B$2:$B$501,A3311,BallByBall!$F$2:$F$501,B3311))</f>
        <v>0</v>
      </c>
      <c r="H3311">
        <f>IF(A3311="","",COUNTIFS(BallByBall!$B$2:$B$501,A3311,BallByBall!$F$2:$F$501,B3311,BallByBall!$Q$2:$Q$501,1))</f>
        <v>0</v>
      </c>
      <c r="I3311">
        <f>IF(A3311="","",COUNTIFS(BallByBall!$B$2:$B$501,A3311,BallByBall!$F$2:$F$501,B3311,BallByBall!$R$2:$R$501,1))</f>
        <v>0</v>
      </c>
      <c r="J3311">
        <f>IF(A3311="","",SUMIFS(BallByBall!$T$2:$T$501,BallByBall!$B$2:$B$501,A3311,BallByBall!$H$2:$H$501,B3311))</f>
        <v>0</v>
      </c>
      <c r="K3311">
        <f>IF(A3311="","",SUMIFS(BallByBall!$U$2:$U$501,BallByBall!$B$2:$B$501,A3311,BallByBall!$P$2:$P$501,B3311))</f>
        <v>0</v>
      </c>
      <c r="L3311">
        <f>IF(A3311="","",SUMIFS(BallByBall!$V$2:$V$501,BallByBall!$B$2:$B$501,A3311,BallByBall!$P$2:$P$501,B3311))</f>
        <v>0</v>
      </c>
      <c r="M3311">
        <f>IF(A3311="","",SUMIFS(BallByBall!$W$2:$W$501,BallByBall!$B$2:$B$501,A3311,BallByBall!$P$2:$P$501,B3311))</f>
        <v>0</v>
      </c>
      <c r="N3311">
        <f>IF(A3311="","",SUMIFS(BallByBall!$X$2:$X$501,BallByBall!$B$2:$B$501,A3311,BallByBall!$P$2:$P$501,B3311))</f>
        <v>0</v>
      </c>
      <c r="O3311">
        <f>IF(A3311="","",SUMIFS(OverSummary!$G$2:$G$101,OverSummary!$A$2:$A$101,A3311,OverSummary!$D$2:$D$101,B3311))</f>
        <v>0</v>
      </c>
      <c r="P3311">
        <f>IF(A3311="","",G3311*Rules!$B$13+H3311*Rules!$B$14+I3311*Rules!$B$15)</f>
        <v>0</v>
      </c>
      <c r="Q3311">
        <f>IF(A3311="","",IF(G3311&gt;=100,Rules!$B$18,IF(G3311&gt;=50,Rules!$B$17,IF(G3311&gt;=30,Rules!$B$16,0)))+IF(AND(F3311=1,D3311&lt;&gt;"BWL",G3311=0),Rules!$B$27,0))</f>
        <v>0</v>
      </c>
      <c r="R3311">
        <f>IF(A3311="","",J3311*Rules!$B$19+O3311*Rules!$B$22)</f>
        <v>0</v>
      </c>
      <c r="S3311">
        <f>IF(A3311="","",IF(J3311&gt;=4,Rules!$B$21,IF(J3311&gt;=3,Rules!$B$20,0)))</f>
        <v>0</v>
      </c>
      <c r="T3311">
        <f>IF(A3311="","",K3311*Rules!$B$23+L3311*Rules!$B$24+M3311*Rules!$B$25+N3311*Rules!$B$26)</f>
        <v>0</v>
      </c>
      <c r="U3311">
        <f t="shared" si="51"/>
        <v>0</v>
      </c>
    </row>
    <row r="3312" spans="1:21" x14ac:dyDescent="0.2">
      <c r="A3312" t="str">
        <f>MatchSquad!A3312</f>
        <v>M067</v>
      </c>
      <c r="B3312" t="str">
        <f>MatchSquad!B3312</f>
        <v>P236</v>
      </c>
      <c r="C3312" t="str">
        <f>MatchSquad!C3312</f>
        <v>Shivang Kumar</v>
      </c>
      <c r="D3312" t="str">
        <f>MatchSquad!D3312</f>
        <v>AR</v>
      </c>
      <c r="E3312" t="str">
        <f>MatchSquad!E3312</f>
        <v>SRH</v>
      </c>
      <c r="F3312">
        <f>MatchSquad!G3312</f>
        <v>0</v>
      </c>
      <c r="G3312">
        <f>IF(A3312="","",SUMIFS(BallByBall!$I$2:$I$501,BallByBall!$B$2:$B$501,A3312,BallByBall!$F$2:$F$501,B3312))</f>
        <v>0</v>
      </c>
      <c r="H3312">
        <f>IF(A3312="","",COUNTIFS(BallByBall!$B$2:$B$501,A3312,BallByBall!$F$2:$F$501,B3312,BallByBall!$Q$2:$Q$501,1))</f>
        <v>0</v>
      </c>
      <c r="I3312">
        <f>IF(A3312="","",COUNTIFS(BallByBall!$B$2:$B$501,A3312,BallByBall!$F$2:$F$501,B3312,BallByBall!$R$2:$R$501,1))</f>
        <v>0</v>
      </c>
      <c r="J3312">
        <f>IF(A3312="","",SUMIFS(BallByBall!$T$2:$T$501,BallByBall!$B$2:$B$501,A3312,BallByBall!$H$2:$H$501,B3312))</f>
        <v>0</v>
      </c>
      <c r="K3312">
        <f>IF(A3312="","",SUMIFS(BallByBall!$U$2:$U$501,BallByBall!$B$2:$B$501,A3312,BallByBall!$P$2:$P$501,B3312))</f>
        <v>0</v>
      </c>
      <c r="L3312">
        <f>IF(A3312="","",SUMIFS(BallByBall!$V$2:$V$501,BallByBall!$B$2:$B$501,A3312,BallByBall!$P$2:$P$501,B3312))</f>
        <v>0</v>
      </c>
      <c r="M3312">
        <f>IF(A3312="","",SUMIFS(BallByBall!$W$2:$W$501,BallByBall!$B$2:$B$501,A3312,BallByBall!$P$2:$P$501,B3312))</f>
        <v>0</v>
      </c>
      <c r="N3312">
        <f>IF(A3312="","",SUMIFS(BallByBall!$X$2:$X$501,BallByBall!$B$2:$B$501,A3312,BallByBall!$P$2:$P$501,B3312))</f>
        <v>0</v>
      </c>
      <c r="O3312">
        <f>IF(A3312="","",SUMIFS(OverSummary!$G$2:$G$101,OverSummary!$A$2:$A$101,A3312,OverSummary!$D$2:$D$101,B3312))</f>
        <v>0</v>
      </c>
      <c r="P3312">
        <f>IF(A3312="","",G3312*Rules!$B$13+H3312*Rules!$B$14+I3312*Rules!$B$15)</f>
        <v>0</v>
      </c>
      <c r="Q3312">
        <f>IF(A3312="","",IF(G3312&gt;=100,Rules!$B$18,IF(G3312&gt;=50,Rules!$B$17,IF(G3312&gt;=30,Rules!$B$16,0)))+IF(AND(F3312=1,D3312&lt;&gt;"BWL",G3312=0),Rules!$B$27,0))</f>
        <v>0</v>
      </c>
      <c r="R3312">
        <f>IF(A3312="","",J3312*Rules!$B$19+O3312*Rules!$B$22)</f>
        <v>0</v>
      </c>
      <c r="S3312">
        <f>IF(A3312="","",IF(J3312&gt;=4,Rules!$B$21,IF(J3312&gt;=3,Rules!$B$20,0)))</f>
        <v>0</v>
      </c>
      <c r="T3312">
        <f>IF(A3312="","",K3312*Rules!$B$23+L3312*Rules!$B$24+M3312*Rules!$B$25+N3312*Rules!$B$26)</f>
        <v>0</v>
      </c>
      <c r="U3312">
        <f t="shared" si="51"/>
        <v>0</v>
      </c>
    </row>
    <row r="3313" spans="1:21" x14ac:dyDescent="0.2">
      <c r="A3313" t="str">
        <f>MatchSquad!A3313</f>
        <v>M067</v>
      </c>
      <c r="B3313" t="str">
        <f>MatchSquad!B3313</f>
        <v>P237</v>
      </c>
      <c r="C3313" t="str">
        <f>MatchSquad!C3313</f>
        <v>Krains Fuletra</v>
      </c>
      <c r="D3313" t="str">
        <f>MatchSquad!D3313</f>
        <v>AR</v>
      </c>
      <c r="E3313" t="str">
        <f>MatchSquad!E3313</f>
        <v>SRH</v>
      </c>
      <c r="F3313">
        <f>MatchSquad!G3313</f>
        <v>0</v>
      </c>
      <c r="G3313">
        <f>IF(A3313="","",SUMIFS(BallByBall!$I$2:$I$501,BallByBall!$B$2:$B$501,A3313,BallByBall!$F$2:$F$501,B3313))</f>
        <v>0</v>
      </c>
      <c r="H3313">
        <f>IF(A3313="","",COUNTIFS(BallByBall!$B$2:$B$501,A3313,BallByBall!$F$2:$F$501,B3313,BallByBall!$Q$2:$Q$501,1))</f>
        <v>0</v>
      </c>
      <c r="I3313">
        <f>IF(A3313="","",COUNTIFS(BallByBall!$B$2:$B$501,A3313,BallByBall!$F$2:$F$501,B3313,BallByBall!$R$2:$R$501,1))</f>
        <v>0</v>
      </c>
      <c r="J3313">
        <f>IF(A3313="","",SUMIFS(BallByBall!$T$2:$T$501,BallByBall!$B$2:$B$501,A3313,BallByBall!$H$2:$H$501,B3313))</f>
        <v>0</v>
      </c>
      <c r="K3313">
        <f>IF(A3313="","",SUMIFS(BallByBall!$U$2:$U$501,BallByBall!$B$2:$B$501,A3313,BallByBall!$P$2:$P$501,B3313))</f>
        <v>0</v>
      </c>
      <c r="L3313">
        <f>IF(A3313="","",SUMIFS(BallByBall!$V$2:$V$501,BallByBall!$B$2:$B$501,A3313,BallByBall!$P$2:$P$501,B3313))</f>
        <v>0</v>
      </c>
      <c r="M3313">
        <f>IF(A3313="","",SUMIFS(BallByBall!$W$2:$W$501,BallByBall!$B$2:$B$501,A3313,BallByBall!$P$2:$P$501,B3313))</f>
        <v>0</v>
      </c>
      <c r="N3313">
        <f>IF(A3313="","",SUMIFS(BallByBall!$X$2:$X$501,BallByBall!$B$2:$B$501,A3313,BallByBall!$P$2:$P$501,B3313))</f>
        <v>0</v>
      </c>
      <c r="O3313">
        <f>IF(A3313="","",SUMIFS(OverSummary!$G$2:$G$101,OverSummary!$A$2:$A$101,A3313,OverSummary!$D$2:$D$101,B3313))</f>
        <v>0</v>
      </c>
      <c r="P3313">
        <f>IF(A3313="","",G3313*Rules!$B$13+H3313*Rules!$B$14+I3313*Rules!$B$15)</f>
        <v>0</v>
      </c>
      <c r="Q3313">
        <f>IF(A3313="","",IF(G3313&gt;=100,Rules!$B$18,IF(G3313&gt;=50,Rules!$B$17,IF(G3313&gt;=30,Rules!$B$16,0)))+IF(AND(F3313=1,D3313&lt;&gt;"BWL",G3313=0),Rules!$B$27,0))</f>
        <v>0</v>
      </c>
      <c r="R3313">
        <f>IF(A3313="","",J3313*Rules!$B$19+O3313*Rules!$B$22)</f>
        <v>0</v>
      </c>
      <c r="S3313">
        <f>IF(A3313="","",IF(J3313&gt;=4,Rules!$B$21,IF(J3313&gt;=3,Rules!$B$20,0)))</f>
        <v>0</v>
      </c>
      <c r="T3313">
        <f>IF(A3313="","",K3313*Rules!$B$23+L3313*Rules!$B$24+M3313*Rules!$B$25+N3313*Rules!$B$26)</f>
        <v>0</v>
      </c>
      <c r="U3313">
        <f t="shared" si="51"/>
        <v>0</v>
      </c>
    </row>
    <row r="3314" spans="1:21" x14ac:dyDescent="0.2">
      <c r="A3314" t="str">
        <f>MatchSquad!A3314</f>
        <v>M067</v>
      </c>
      <c r="B3314" t="str">
        <f>MatchSquad!B3314</f>
        <v>P238</v>
      </c>
      <c r="C3314" t="str">
        <f>MatchSquad!C3314</f>
        <v>Liam Livingstone</v>
      </c>
      <c r="D3314" t="str">
        <f>MatchSquad!D3314</f>
        <v>AR</v>
      </c>
      <c r="E3314" t="str">
        <f>MatchSquad!E3314</f>
        <v>SRH</v>
      </c>
      <c r="F3314">
        <f>MatchSquad!G3314</f>
        <v>0</v>
      </c>
      <c r="G3314">
        <f>IF(A3314="","",SUMIFS(BallByBall!$I$2:$I$501,BallByBall!$B$2:$B$501,A3314,BallByBall!$F$2:$F$501,B3314))</f>
        <v>0</v>
      </c>
      <c r="H3314">
        <f>IF(A3314="","",COUNTIFS(BallByBall!$B$2:$B$501,A3314,BallByBall!$F$2:$F$501,B3314,BallByBall!$Q$2:$Q$501,1))</f>
        <v>0</v>
      </c>
      <c r="I3314">
        <f>IF(A3314="","",COUNTIFS(BallByBall!$B$2:$B$501,A3314,BallByBall!$F$2:$F$501,B3314,BallByBall!$R$2:$R$501,1))</f>
        <v>0</v>
      </c>
      <c r="J3314">
        <f>IF(A3314="","",SUMIFS(BallByBall!$T$2:$T$501,BallByBall!$B$2:$B$501,A3314,BallByBall!$H$2:$H$501,B3314))</f>
        <v>0</v>
      </c>
      <c r="K3314">
        <f>IF(A3314="","",SUMIFS(BallByBall!$U$2:$U$501,BallByBall!$B$2:$B$501,A3314,BallByBall!$P$2:$P$501,B3314))</f>
        <v>0</v>
      </c>
      <c r="L3314">
        <f>IF(A3314="","",SUMIFS(BallByBall!$V$2:$V$501,BallByBall!$B$2:$B$501,A3314,BallByBall!$P$2:$P$501,B3314))</f>
        <v>0</v>
      </c>
      <c r="M3314">
        <f>IF(A3314="","",SUMIFS(BallByBall!$W$2:$W$501,BallByBall!$B$2:$B$501,A3314,BallByBall!$P$2:$P$501,B3314))</f>
        <v>0</v>
      </c>
      <c r="N3314">
        <f>IF(A3314="","",SUMIFS(BallByBall!$X$2:$X$501,BallByBall!$B$2:$B$501,A3314,BallByBall!$P$2:$P$501,B3314))</f>
        <v>0</v>
      </c>
      <c r="O3314">
        <f>IF(A3314="","",SUMIFS(OverSummary!$G$2:$G$101,OverSummary!$A$2:$A$101,A3314,OverSummary!$D$2:$D$101,B3314))</f>
        <v>0</v>
      </c>
      <c r="P3314">
        <f>IF(A3314="","",G3314*Rules!$B$13+H3314*Rules!$B$14+I3314*Rules!$B$15)</f>
        <v>0</v>
      </c>
      <c r="Q3314">
        <f>IF(A3314="","",IF(G3314&gt;=100,Rules!$B$18,IF(G3314&gt;=50,Rules!$B$17,IF(G3314&gt;=30,Rules!$B$16,0)))+IF(AND(F3314=1,D3314&lt;&gt;"BWL",G3314=0),Rules!$B$27,0))</f>
        <v>0</v>
      </c>
      <c r="R3314">
        <f>IF(A3314="","",J3314*Rules!$B$19+O3314*Rules!$B$22)</f>
        <v>0</v>
      </c>
      <c r="S3314">
        <f>IF(A3314="","",IF(J3314&gt;=4,Rules!$B$21,IF(J3314&gt;=3,Rules!$B$20,0)))</f>
        <v>0</v>
      </c>
      <c r="T3314">
        <f>IF(A3314="","",K3314*Rules!$B$23+L3314*Rules!$B$24+M3314*Rules!$B$25+N3314*Rules!$B$26)</f>
        <v>0</v>
      </c>
      <c r="U3314">
        <f t="shared" si="51"/>
        <v>0</v>
      </c>
    </row>
    <row r="3315" spans="1:21" x14ac:dyDescent="0.2">
      <c r="A3315" t="str">
        <f>MatchSquad!A3315</f>
        <v>M067</v>
      </c>
      <c r="B3315" t="str">
        <f>MatchSquad!B3315</f>
        <v>P239</v>
      </c>
      <c r="C3315" t="str">
        <f>MatchSquad!C3315</f>
        <v>David Payne</v>
      </c>
      <c r="D3315" t="str">
        <f>MatchSquad!D3315</f>
        <v>AR</v>
      </c>
      <c r="E3315" t="str">
        <f>MatchSquad!E3315</f>
        <v>SRH</v>
      </c>
      <c r="F3315">
        <f>MatchSquad!G3315</f>
        <v>0</v>
      </c>
      <c r="G3315">
        <f>IF(A3315="","",SUMIFS(BallByBall!$I$2:$I$501,BallByBall!$B$2:$B$501,A3315,BallByBall!$F$2:$F$501,B3315))</f>
        <v>0</v>
      </c>
      <c r="H3315">
        <f>IF(A3315="","",COUNTIFS(BallByBall!$B$2:$B$501,A3315,BallByBall!$F$2:$F$501,B3315,BallByBall!$Q$2:$Q$501,1))</f>
        <v>0</v>
      </c>
      <c r="I3315">
        <f>IF(A3315="","",COUNTIFS(BallByBall!$B$2:$B$501,A3315,BallByBall!$F$2:$F$501,B3315,BallByBall!$R$2:$R$501,1))</f>
        <v>0</v>
      </c>
      <c r="J3315">
        <f>IF(A3315="","",SUMIFS(BallByBall!$T$2:$T$501,BallByBall!$B$2:$B$501,A3315,BallByBall!$H$2:$H$501,B3315))</f>
        <v>0</v>
      </c>
      <c r="K3315">
        <f>IF(A3315="","",SUMIFS(BallByBall!$U$2:$U$501,BallByBall!$B$2:$B$501,A3315,BallByBall!$P$2:$P$501,B3315))</f>
        <v>0</v>
      </c>
      <c r="L3315">
        <f>IF(A3315="","",SUMIFS(BallByBall!$V$2:$V$501,BallByBall!$B$2:$B$501,A3315,BallByBall!$P$2:$P$501,B3315))</f>
        <v>0</v>
      </c>
      <c r="M3315">
        <f>IF(A3315="","",SUMIFS(BallByBall!$W$2:$W$501,BallByBall!$B$2:$B$501,A3315,BallByBall!$P$2:$P$501,B3315))</f>
        <v>0</v>
      </c>
      <c r="N3315">
        <f>IF(A3315="","",SUMIFS(BallByBall!$X$2:$X$501,BallByBall!$B$2:$B$501,A3315,BallByBall!$P$2:$P$501,B3315))</f>
        <v>0</v>
      </c>
      <c r="O3315">
        <f>IF(A3315="","",SUMIFS(OverSummary!$G$2:$G$101,OverSummary!$A$2:$A$101,A3315,OverSummary!$D$2:$D$101,B3315))</f>
        <v>0</v>
      </c>
      <c r="P3315">
        <f>IF(A3315="","",G3315*Rules!$B$13+H3315*Rules!$B$14+I3315*Rules!$B$15)</f>
        <v>0</v>
      </c>
      <c r="Q3315">
        <f>IF(A3315="","",IF(G3315&gt;=100,Rules!$B$18,IF(G3315&gt;=50,Rules!$B$17,IF(G3315&gt;=30,Rules!$B$16,0)))+IF(AND(F3315=1,D3315&lt;&gt;"BWL",G3315=0),Rules!$B$27,0))</f>
        <v>0</v>
      </c>
      <c r="R3315">
        <f>IF(A3315="","",J3315*Rules!$B$19+O3315*Rules!$B$22)</f>
        <v>0</v>
      </c>
      <c r="S3315">
        <f>IF(A3315="","",IF(J3315&gt;=4,Rules!$B$21,IF(J3315&gt;=3,Rules!$B$20,0)))</f>
        <v>0</v>
      </c>
      <c r="T3315">
        <f>IF(A3315="","",K3315*Rules!$B$23+L3315*Rules!$B$24+M3315*Rules!$B$25+N3315*Rules!$B$26)</f>
        <v>0</v>
      </c>
      <c r="U3315">
        <f t="shared" si="51"/>
        <v>0</v>
      </c>
    </row>
    <row r="3316" spans="1:21" x14ac:dyDescent="0.2">
      <c r="A3316" t="str">
        <f>MatchSquad!A3316</f>
        <v>M067</v>
      </c>
      <c r="B3316" t="str">
        <f>MatchSquad!B3316</f>
        <v>P240</v>
      </c>
      <c r="C3316" t="str">
        <f>MatchSquad!C3316</f>
        <v>Abhishek Sharma</v>
      </c>
      <c r="D3316" t="str">
        <f>MatchSquad!D3316</f>
        <v>AR</v>
      </c>
      <c r="E3316" t="str">
        <f>MatchSquad!E3316</f>
        <v>SRH</v>
      </c>
      <c r="F3316">
        <f>MatchSquad!G3316</f>
        <v>0</v>
      </c>
      <c r="G3316">
        <f>IF(A3316="","",SUMIFS(BallByBall!$I$2:$I$501,BallByBall!$B$2:$B$501,A3316,BallByBall!$F$2:$F$501,B3316))</f>
        <v>0</v>
      </c>
      <c r="H3316">
        <f>IF(A3316="","",COUNTIFS(BallByBall!$B$2:$B$501,A3316,BallByBall!$F$2:$F$501,B3316,BallByBall!$Q$2:$Q$501,1))</f>
        <v>0</v>
      </c>
      <c r="I3316">
        <f>IF(A3316="","",COUNTIFS(BallByBall!$B$2:$B$501,A3316,BallByBall!$F$2:$F$501,B3316,BallByBall!$R$2:$R$501,1))</f>
        <v>0</v>
      </c>
      <c r="J3316">
        <f>IF(A3316="","",SUMIFS(BallByBall!$T$2:$T$501,BallByBall!$B$2:$B$501,A3316,BallByBall!$H$2:$H$501,B3316))</f>
        <v>0</v>
      </c>
      <c r="K3316">
        <f>IF(A3316="","",SUMIFS(BallByBall!$U$2:$U$501,BallByBall!$B$2:$B$501,A3316,BallByBall!$P$2:$P$501,B3316))</f>
        <v>0</v>
      </c>
      <c r="L3316">
        <f>IF(A3316="","",SUMIFS(BallByBall!$V$2:$V$501,BallByBall!$B$2:$B$501,A3316,BallByBall!$P$2:$P$501,B3316))</f>
        <v>0</v>
      </c>
      <c r="M3316">
        <f>IF(A3316="","",SUMIFS(BallByBall!$W$2:$W$501,BallByBall!$B$2:$B$501,A3316,BallByBall!$P$2:$P$501,B3316))</f>
        <v>0</v>
      </c>
      <c r="N3316">
        <f>IF(A3316="","",SUMIFS(BallByBall!$X$2:$X$501,BallByBall!$B$2:$B$501,A3316,BallByBall!$P$2:$P$501,B3316))</f>
        <v>0</v>
      </c>
      <c r="O3316">
        <f>IF(A3316="","",SUMIFS(OverSummary!$G$2:$G$101,OverSummary!$A$2:$A$101,A3316,OverSummary!$D$2:$D$101,B3316))</f>
        <v>0</v>
      </c>
      <c r="P3316">
        <f>IF(A3316="","",G3316*Rules!$B$13+H3316*Rules!$B$14+I3316*Rules!$B$15)</f>
        <v>0</v>
      </c>
      <c r="Q3316">
        <f>IF(A3316="","",IF(G3316&gt;=100,Rules!$B$18,IF(G3316&gt;=50,Rules!$B$17,IF(G3316&gt;=30,Rules!$B$16,0)))+IF(AND(F3316=1,D3316&lt;&gt;"BWL",G3316=0),Rules!$B$27,0))</f>
        <v>0</v>
      </c>
      <c r="R3316">
        <f>IF(A3316="","",J3316*Rules!$B$19+O3316*Rules!$B$22)</f>
        <v>0</v>
      </c>
      <c r="S3316">
        <f>IF(A3316="","",IF(J3316&gt;=4,Rules!$B$21,IF(J3316&gt;=3,Rules!$B$20,0)))</f>
        <v>0</v>
      </c>
      <c r="T3316">
        <f>IF(A3316="","",K3316*Rules!$B$23+L3316*Rules!$B$24+M3316*Rules!$B$25+N3316*Rules!$B$26)</f>
        <v>0</v>
      </c>
      <c r="U3316">
        <f t="shared" si="51"/>
        <v>0</v>
      </c>
    </row>
    <row r="3317" spans="1:21" x14ac:dyDescent="0.2">
      <c r="A3317" t="str">
        <f>MatchSquad!A3317</f>
        <v>M067</v>
      </c>
      <c r="B3317" t="str">
        <f>MatchSquad!B3317</f>
        <v>P241</v>
      </c>
      <c r="C3317" t="str">
        <f>MatchSquad!C3317</f>
        <v>Nitish Kumar Reddy</v>
      </c>
      <c r="D3317" t="str">
        <f>MatchSquad!D3317</f>
        <v>AR</v>
      </c>
      <c r="E3317" t="str">
        <f>MatchSquad!E3317</f>
        <v>SRH</v>
      </c>
      <c r="F3317">
        <f>MatchSquad!G3317</f>
        <v>0</v>
      </c>
      <c r="G3317">
        <f>IF(A3317="","",SUMIFS(BallByBall!$I$2:$I$501,BallByBall!$B$2:$B$501,A3317,BallByBall!$F$2:$F$501,B3317))</f>
        <v>0</v>
      </c>
      <c r="H3317">
        <f>IF(A3317="","",COUNTIFS(BallByBall!$B$2:$B$501,A3317,BallByBall!$F$2:$F$501,B3317,BallByBall!$Q$2:$Q$501,1))</f>
        <v>0</v>
      </c>
      <c r="I3317">
        <f>IF(A3317="","",COUNTIFS(BallByBall!$B$2:$B$501,A3317,BallByBall!$F$2:$F$501,B3317,BallByBall!$R$2:$R$501,1))</f>
        <v>0</v>
      </c>
      <c r="J3317">
        <f>IF(A3317="","",SUMIFS(BallByBall!$T$2:$T$501,BallByBall!$B$2:$B$501,A3317,BallByBall!$H$2:$H$501,B3317))</f>
        <v>0</v>
      </c>
      <c r="K3317">
        <f>IF(A3317="","",SUMIFS(BallByBall!$U$2:$U$501,BallByBall!$B$2:$B$501,A3317,BallByBall!$P$2:$P$501,B3317))</f>
        <v>0</v>
      </c>
      <c r="L3317">
        <f>IF(A3317="","",SUMIFS(BallByBall!$V$2:$V$501,BallByBall!$B$2:$B$501,A3317,BallByBall!$P$2:$P$501,B3317))</f>
        <v>0</v>
      </c>
      <c r="M3317">
        <f>IF(A3317="","",SUMIFS(BallByBall!$W$2:$W$501,BallByBall!$B$2:$B$501,A3317,BallByBall!$P$2:$P$501,B3317))</f>
        <v>0</v>
      </c>
      <c r="N3317">
        <f>IF(A3317="","",SUMIFS(BallByBall!$X$2:$X$501,BallByBall!$B$2:$B$501,A3317,BallByBall!$P$2:$P$501,B3317))</f>
        <v>0</v>
      </c>
      <c r="O3317">
        <f>IF(A3317="","",SUMIFS(OverSummary!$G$2:$G$101,OverSummary!$A$2:$A$101,A3317,OverSummary!$D$2:$D$101,B3317))</f>
        <v>0</v>
      </c>
      <c r="P3317">
        <f>IF(A3317="","",G3317*Rules!$B$13+H3317*Rules!$B$14+I3317*Rules!$B$15)</f>
        <v>0</v>
      </c>
      <c r="Q3317">
        <f>IF(A3317="","",IF(G3317&gt;=100,Rules!$B$18,IF(G3317&gt;=50,Rules!$B$17,IF(G3317&gt;=30,Rules!$B$16,0)))+IF(AND(F3317=1,D3317&lt;&gt;"BWL",G3317=0),Rules!$B$27,0))</f>
        <v>0</v>
      </c>
      <c r="R3317">
        <f>IF(A3317="","",J3317*Rules!$B$19+O3317*Rules!$B$22)</f>
        <v>0</v>
      </c>
      <c r="S3317">
        <f>IF(A3317="","",IF(J3317&gt;=4,Rules!$B$21,IF(J3317&gt;=3,Rules!$B$20,0)))</f>
        <v>0</v>
      </c>
      <c r="T3317">
        <f>IF(A3317="","",K3317*Rules!$B$23+L3317*Rules!$B$24+M3317*Rules!$B$25+N3317*Rules!$B$26)</f>
        <v>0</v>
      </c>
      <c r="U3317">
        <f t="shared" si="51"/>
        <v>0</v>
      </c>
    </row>
    <row r="3318" spans="1:21" x14ac:dyDescent="0.2">
      <c r="A3318" t="str">
        <f>MatchSquad!A3318</f>
        <v>M067</v>
      </c>
      <c r="B3318" t="str">
        <f>MatchSquad!B3318</f>
        <v>P242</v>
      </c>
      <c r="C3318" t="str">
        <f>MatchSquad!C3318</f>
        <v>Pat Cummins</v>
      </c>
      <c r="D3318" t="str">
        <f>MatchSquad!D3318</f>
        <v>BWL</v>
      </c>
      <c r="E3318" t="str">
        <f>MatchSquad!E3318</f>
        <v>SRH</v>
      </c>
      <c r="F3318">
        <f>MatchSquad!G3318</f>
        <v>0</v>
      </c>
      <c r="G3318">
        <f>IF(A3318="","",SUMIFS(BallByBall!$I$2:$I$501,BallByBall!$B$2:$B$501,A3318,BallByBall!$F$2:$F$501,B3318))</f>
        <v>0</v>
      </c>
      <c r="H3318">
        <f>IF(A3318="","",COUNTIFS(BallByBall!$B$2:$B$501,A3318,BallByBall!$F$2:$F$501,B3318,BallByBall!$Q$2:$Q$501,1))</f>
        <v>0</v>
      </c>
      <c r="I3318">
        <f>IF(A3318="","",COUNTIFS(BallByBall!$B$2:$B$501,A3318,BallByBall!$F$2:$F$501,B3318,BallByBall!$R$2:$R$501,1))</f>
        <v>0</v>
      </c>
      <c r="J3318">
        <f>IF(A3318="","",SUMIFS(BallByBall!$T$2:$T$501,BallByBall!$B$2:$B$501,A3318,BallByBall!$H$2:$H$501,B3318))</f>
        <v>0</v>
      </c>
      <c r="K3318">
        <f>IF(A3318="","",SUMIFS(BallByBall!$U$2:$U$501,BallByBall!$B$2:$B$501,A3318,BallByBall!$P$2:$P$501,B3318))</f>
        <v>0</v>
      </c>
      <c r="L3318">
        <f>IF(A3318="","",SUMIFS(BallByBall!$V$2:$V$501,BallByBall!$B$2:$B$501,A3318,BallByBall!$P$2:$P$501,B3318))</f>
        <v>0</v>
      </c>
      <c r="M3318">
        <f>IF(A3318="","",SUMIFS(BallByBall!$W$2:$W$501,BallByBall!$B$2:$B$501,A3318,BallByBall!$P$2:$P$501,B3318))</f>
        <v>0</v>
      </c>
      <c r="N3318">
        <f>IF(A3318="","",SUMIFS(BallByBall!$X$2:$X$501,BallByBall!$B$2:$B$501,A3318,BallByBall!$P$2:$P$501,B3318))</f>
        <v>0</v>
      </c>
      <c r="O3318">
        <f>IF(A3318="","",SUMIFS(OverSummary!$G$2:$G$101,OverSummary!$A$2:$A$101,A3318,OverSummary!$D$2:$D$101,B3318))</f>
        <v>0</v>
      </c>
      <c r="P3318">
        <f>IF(A3318="","",G3318*Rules!$B$13+H3318*Rules!$B$14+I3318*Rules!$B$15)</f>
        <v>0</v>
      </c>
      <c r="Q3318">
        <f>IF(A3318="","",IF(G3318&gt;=100,Rules!$B$18,IF(G3318&gt;=50,Rules!$B$17,IF(G3318&gt;=30,Rules!$B$16,0)))+IF(AND(F3318=1,D3318&lt;&gt;"BWL",G3318=0),Rules!$B$27,0))</f>
        <v>0</v>
      </c>
      <c r="R3318">
        <f>IF(A3318="","",J3318*Rules!$B$19+O3318*Rules!$B$22)</f>
        <v>0</v>
      </c>
      <c r="S3318">
        <f>IF(A3318="","",IF(J3318&gt;=4,Rules!$B$21,IF(J3318&gt;=3,Rules!$B$20,0)))</f>
        <v>0</v>
      </c>
      <c r="T3318">
        <f>IF(A3318="","",K3318*Rules!$B$23+L3318*Rules!$B$24+M3318*Rules!$B$25+N3318*Rules!$B$26)</f>
        <v>0</v>
      </c>
      <c r="U3318">
        <f t="shared" si="51"/>
        <v>0</v>
      </c>
    </row>
    <row r="3319" spans="1:21" x14ac:dyDescent="0.2">
      <c r="A3319" t="str">
        <f>MatchSquad!A3319</f>
        <v>M067</v>
      </c>
      <c r="B3319" t="str">
        <f>MatchSquad!B3319</f>
        <v>P243</v>
      </c>
      <c r="C3319" t="str">
        <f>MatchSquad!C3319</f>
        <v>Zeeshan Ansari</v>
      </c>
      <c r="D3319" t="str">
        <f>MatchSquad!D3319</f>
        <v>BWL</v>
      </c>
      <c r="E3319" t="str">
        <f>MatchSquad!E3319</f>
        <v>SRH</v>
      </c>
      <c r="F3319">
        <f>MatchSquad!G3319</f>
        <v>0</v>
      </c>
      <c r="G3319">
        <f>IF(A3319="","",SUMIFS(BallByBall!$I$2:$I$501,BallByBall!$B$2:$B$501,A3319,BallByBall!$F$2:$F$501,B3319))</f>
        <v>0</v>
      </c>
      <c r="H3319">
        <f>IF(A3319="","",COUNTIFS(BallByBall!$B$2:$B$501,A3319,BallByBall!$F$2:$F$501,B3319,BallByBall!$Q$2:$Q$501,1))</f>
        <v>0</v>
      </c>
      <c r="I3319">
        <f>IF(A3319="","",COUNTIFS(BallByBall!$B$2:$B$501,A3319,BallByBall!$F$2:$F$501,B3319,BallByBall!$R$2:$R$501,1))</f>
        <v>0</v>
      </c>
      <c r="J3319">
        <f>IF(A3319="","",SUMIFS(BallByBall!$T$2:$T$501,BallByBall!$B$2:$B$501,A3319,BallByBall!$H$2:$H$501,B3319))</f>
        <v>0</v>
      </c>
      <c r="K3319">
        <f>IF(A3319="","",SUMIFS(BallByBall!$U$2:$U$501,BallByBall!$B$2:$B$501,A3319,BallByBall!$P$2:$P$501,B3319))</f>
        <v>0</v>
      </c>
      <c r="L3319">
        <f>IF(A3319="","",SUMIFS(BallByBall!$V$2:$V$501,BallByBall!$B$2:$B$501,A3319,BallByBall!$P$2:$P$501,B3319))</f>
        <v>0</v>
      </c>
      <c r="M3319">
        <f>IF(A3319="","",SUMIFS(BallByBall!$W$2:$W$501,BallByBall!$B$2:$B$501,A3319,BallByBall!$P$2:$P$501,B3319))</f>
        <v>0</v>
      </c>
      <c r="N3319">
        <f>IF(A3319="","",SUMIFS(BallByBall!$X$2:$X$501,BallByBall!$B$2:$B$501,A3319,BallByBall!$P$2:$P$501,B3319))</f>
        <v>0</v>
      </c>
      <c r="O3319">
        <f>IF(A3319="","",SUMIFS(OverSummary!$G$2:$G$101,OverSummary!$A$2:$A$101,A3319,OverSummary!$D$2:$D$101,B3319))</f>
        <v>0</v>
      </c>
      <c r="P3319">
        <f>IF(A3319="","",G3319*Rules!$B$13+H3319*Rules!$B$14+I3319*Rules!$B$15)</f>
        <v>0</v>
      </c>
      <c r="Q3319">
        <f>IF(A3319="","",IF(G3319&gt;=100,Rules!$B$18,IF(G3319&gt;=50,Rules!$B$17,IF(G3319&gt;=30,Rules!$B$16,0)))+IF(AND(F3319=1,D3319&lt;&gt;"BWL",G3319=0),Rules!$B$27,0))</f>
        <v>0</v>
      </c>
      <c r="R3319">
        <f>IF(A3319="","",J3319*Rules!$B$19+O3319*Rules!$B$22)</f>
        <v>0</v>
      </c>
      <c r="S3319">
        <f>IF(A3319="","",IF(J3319&gt;=4,Rules!$B$21,IF(J3319&gt;=3,Rules!$B$20,0)))</f>
        <v>0</v>
      </c>
      <c r="T3319">
        <f>IF(A3319="","",K3319*Rules!$B$23+L3319*Rules!$B$24+M3319*Rules!$B$25+N3319*Rules!$B$26)</f>
        <v>0</v>
      </c>
      <c r="U3319">
        <f t="shared" si="51"/>
        <v>0</v>
      </c>
    </row>
    <row r="3320" spans="1:21" x14ac:dyDescent="0.2">
      <c r="A3320" t="str">
        <f>MatchSquad!A3320</f>
        <v>M067</v>
      </c>
      <c r="B3320" t="str">
        <f>MatchSquad!B3320</f>
        <v>P244</v>
      </c>
      <c r="C3320" t="str">
        <f>MatchSquad!C3320</f>
        <v>Jaydev Unadkat</v>
      </c>
      <c r="D3320" t="str">
        <f>MatchSquad!D3320</f>
        <v>BWL</v>
      </c>
      <c r="E3320" t="str">
        <f>MatchSquad!E3320</f>
        <v>SRH</v>
      </c>
      <c r="F3320">
        <f>MatchSquad!G3320</f>
        <v>0</v>
      </c>
      <c r="G3320">
        <f>IF(A3320="","",SUMIFS(BallByBall!$I$2:$I$501,BallByBall!$B$2:$B$501,A3320,BallByBall!$F$2:$F$501,B3320))</f>
        <v>0</v>
      </c>
      <c r="H3320">
        <f>IF(A3320="","",COUNTIFS(BallByBall!$B$2:$B$501,A3320,BallByBall!$F$2:$F$501,B3320,BallByBall!$Q$2:$Q$501,1))</f>
        <v>0</v>
      </c>
      <c r="I3320">
        <f>IF(A3320="","",COUNTIFS(BallByBall!$B$2:$B$501,A3320,BallByBall!$F$2:$F$501,B3320,BallByBall!$R$2:$R$501,1))</f>
        <v>0</v>
      </c>
      <c r="J3320">
        <f>IF(A3320="","",SUMIFS(BallByBall!$T$2:$T$501,BallByBall!$B$2:$B$501,A3320,BallByBall!$H$2:$H$501,B3320))</f>
        <v>0</v>
      </c>
      <c r="K3320">
        <f>IF(A3320="","",SUMIFS(BallByBall!$U$2:$U$501,BallByBall!$B$2:$B$501,A3320,BallByBall!$P$2:$P$501,B3320))</f>
        <v>0</v>
      </c>
      <c r="L3320">
        <f>IF(A3320="","",SUMIFS(BallByBall!$V$2:$V$501,BallByBall!$B$2:$B$501,A3320,BallByBall!$P$2:$P$501,B3320))</f>
        <v>0</v>
      </c>
      <c r="M3320">
        <f>IF(A3320="","",SUMIFS(BallByBall!$W$2:$W$501,BallByBall!$B$2:$B$501,A3320,BallByBall!$P$2:$P$501,B3320))</f>
        <v>0</v>
      </c>
      <c r="N3320">
        <f>IF(A3320="","",SUMIFS(BallByBall!$X$2:$X$501,BallByBall!$B$2:$B$501,A3320,BallByBall!$P$2:$P$501,B3320))</f>
        <v>0</v>
      </c>
      <c r="O3320">
        <f>IF(A3320="","",SUMIFS(OverSummary!$G$2:$G$101,OverSummary!$A$2:$A$101,A3320,OverSummary!$D$2:$D$101,B3320))</f>
        <v>0</v>
      </c>
      <c r="P3320">
        <f>IF(A3320="","",G3320*Rules!$B$13+H3320*Rules!$B$14+I3320*Rules!$B$15)</f>
        <v>0</v>
      </c>
      <c r="Q3320">
        <f>IF(A3320="","",IF(G3320&gt;=100,Rules!$B$18,IF(G3320&gt;=50,Rules!$B$17,IF(G3320&gt;=30,Rules!$B$16,0)))+IF(AND(F3320=1,D3320&lt;&gt;"BWL",G3320=0),Rules!$B$27,0))</f>
        <v>0</v>
      </c>
      <c r="R3320">
        <f>IF(A3320="","",J3320*Rules!$B$19+O3320*Rules!$B$22)</f>
        <v>0</v>
      </c>
      <c r="S3320">
        <f>IF(A3320="","",IF(J3320&gt;=4,Rules!$B$21,IF(J3320&gt;=3,Rules!$B$20,0)))</f>
        <v>0</v>
      </c>
      <c r="T3320">
        <f>IF(A3320="","",K3320*Rules!$B$23+L3320*Rules!$B$24+M3320*Rules!$B$25+N3320*Rules!$B$26)</f>
        <v>0</v>
      </c>
      <c r="U3320">
        <f t="shared" si="51"/>
        <v>0</v>
      </c>
    </row>
    <row r="3321" spans="1:21" x14ac:dyDescent="0.2">
      <c r="A3321" t="str">
        <f>MatchSquad!A3321</f>
        <v>M067</v>
      </c>
      <c r="B3321" t="str">
        <f>MatchSquad!B3321</f>
        <v>P245</v>
      </c>
      <c r="C3321" t="str">
        <f>MatchSquad!C3321</f>
        <v>Eshan Malinga</v>
      </c>
      <c r="D3321" t="str">
        <f>MatchSquad!D3321</f>
        <v>BWL</v>
      </c>
      <c r="E3321" t="str">
        <f>MatchSquad!E3321</f>
        <v>SRH</v>
      </c>
      <c r="F3321">
        <f>MatchSquad!G3321</f>
        <v>0</v>
      </c>
      <c r="G3321">
        <f>IF(A3321="","",SUMIFS(BallByBall!$I$2:$I$501,BallByBall!$B$2:$B$501,A3321,BallByBall!$F$2:$F$501,B3321))</f>
        <v>0</v>
      </c>
      <c r="H3321">
        <f>IF(A3321="","",COUNTIFS(BallByBall!$B$2:$B$501,A3321,BallByBall!$F$2:$F$501,B3321,BallByBall!$Q$2:$Q$501,1))</f>
        <v>0</v>
      </c>
      <c r="I3321">
        <f>IF(A3321="","",COUNTIFS(BallByBall!$B$2:$B$501,A3321,BallByBall!$F$2:$F$501,B3321,BallByBall!$R$2:$R$501,1))</f>
        <v>0</v>
      </c>
      <c r="J3321">
        <f>IF(A3321="","",SUMIFS(BallByBall!$T$2:$T$501,BallByBall!$B$2:$B$501,A3321,BallByBall!$H$2:$H$501,B3321))</f>
        <v>0</v>
      </c>
      <c r="K3321">
        <f>IF(A3321="","",SUMIFS(BallByBall!$U$2:$U$501,BallByBall!$B$2:$B$501,A3321,BallByBall!$P$2:$P$501,B3321))</f>
        <v>0</v>
      </c>
      <c r="L3321">
        <f>IF(A3321="","",SUMIFS(BallByBall!$V$2:$V$501,BallByBall!$B$2:$B$501,A3321,BallByBall!$P$2:$P$501,B3321))</f>
        <v>0</v>
      </c>
      <c r="M3321">
        <f>IF(A3321="","",SUMIFS(BallByBall!$W$2:$W$501,BallByBall!$B$2:$B$501,A3321,BallByBall!$P$2:$P$501,B3321))</f>
        <v>0</v>
      </c>
      <c r="N3321">
        <f>IF(A3321="","",SUMIFS(BallByBall!$X$2:$X$501,BallByBall!$B$2:$B$501,A3321,BallByBall!$P$2:$P$501,B3321))</f>
        <v>0</v>
      </c>
      <c r="O3321">
        <f>IF(A3321="","",SUMIFS(OverSummary!$G$2:$G$101,OverSummary!$A$2:$A$101,A3321,OverSummary!$D$2:$D$101,B3321))</f>
        <v>0</v>
      </c>
      <c r="P3321">
        <f>IF(A3321="","",G3321*Rules!$B$13+H3321*Rules!$B$14+I3321*Rules!$B$15)</f>
        <v>0</v>
      </c>
      <c r="Q3321">
        <f>IF(A3321="","",IF(G3321&gt;=100,Rules!$B$18,IF(G3321&gt;=50,Rules!$B$17,IF(G3321&gt;=30,Rules!$B$16,0)))+IF(AND(F3321=1,D3321&lt;&gt;"BWL",G3321=0),Rules!$B$27,0))</f>
        <v>0</v>
      </c>
      <c r="R3321">
        <f>IF(A3321="","",J3321*Rules!$B$19+O3321*Rules!$B$22)</f>
        <v>0</v>
      </c>
      <c r="S3321">
        <f>IF(A3321="","",IF(J3321&gt;=4,Rules!$B$21,IF(J3321&gt;=3,Rules!$B$20,0)))</f>
        <v>0</v>
      </c>
      <c r="T3321">
        <f>IF(A3321="","",K3321*Rules!$B$23+L3321*Rules!$B$24+M3321*Rules!$B$25+N3321*Rules!$B$26)</f>
        <v>0</v>
      </c>
      <c r="U3321">
        <f t="shared" si="51"/>
        <v>0</v>
      </c>
    </row>
    <row r="3322" spans="1:21" x14ac:dyDescent="0.2">
      <c r="A3322" t="str">
        <f>MatchSquad!A3322</f>
        <v>M067</v>
      </c>
      <c r="B3322" t="str">
        <f>MatchSquad!B3322</f>
        <v>P246</v>
      </c>
      <c r="C3322" t="str">
        <f>MatchSquad!C3322</f>
        <v>Sakib Hussain</v>
      </c>
      <c r="D3322" t="str">
        <f>MatchSquad!D3322</f>
        <v>BWL</v>
      </c>
      <c r="E3322" t="str">
        <f>MatchSquad!E3322</f>
        <v>SRH</v>
      </c>
      <c r="F3322">
        <f>MatchSquad!G3322</f>
        <v>0</v>
      </c>
      <c r="G3322">
        <f>IF(A3322="","",SUMIFS(BallByBall!$I$2:$I$501,BallByBall!$B$2:$B$501,A3322,BallByBall!$F$2:$F$501,B3322))</f>
        <v>0</v>
      </c>
      <c r="H3322">
        <f>IF(A3322="","",COUNTIFS(BallByBall!$B$2:$B$501,A3322,BallByBall!$F$2:$F$501,B3322,BallByBall!$Q$2:$Q$501,1))</f>
        <v>0</v>
      </c>
      <c r="I3322">
        <f>IF(A3322="","",COUNTIFS(BallByBall!$B$2:$B$501,A3322,BallByBall!$F$2:$F$501,B3322,BallByBall!$R$2:$R$501,1))</f>
        <v>0</v>
      </c>
      <c r="J3322">
        <f>IF(A3322="","",SUMIFS(BallByBall!$T$2:$T$501,BallByBall!$B$2:$B$501,A3322,BallByBall!$H$2:$H$501,B3322))</f>
        <v>0</v>
      </c>
      <c r="K3322">
        <f>IF(A3322="","",SUMIFS(BallByBall!$U$2:$U$501,BallByBall!$B$2:$B$501,A3322,BallByBall!$P$2:$P$501,B3322))</f>
        <v>0</v>
      </c>
      <c r="L3322">
        <f>IF(A3322="","",SUMIFS(BallByBall!$V$2:$V$501,BallByBall!$B$2:$B$501,A3322,BallByBall!$P$2:$P$501,B3322))</f>
        <v>0</v>
      </c>
      <c r="M3322">
        <f>IF(A3322="","",SUMIFS(BallByBall!$W$2:$W$501,BallByBall!$B$2:$B$501,A3322,BallByBall!$P$2:$P$501,B3322))</f>
        <v>0</v>
      </c>
      <c r="N3322">
        <f>IF(A3322="","",SUMIFS(BallByBall!$X$2:$X$501,BallByBall!$B$2:$B$501,A3322,BallByBall!$P$2:$P$501,B3322))</f>
        <v>0</v>
      </c>
      <c r="O3322">
        <f>IF(A3322="","",SUMIFS(OverSummary!$G$2:$G$101,OverSummary!$A$2:$A$101,A3322,OverSummary!$D$2:$D$101,B3322))</f>
        <v>0</v>
      </c>
      <c r="P3322">
        <f>IF(A3322="","",G3322*Rules!$B$13+H3322*Rules!$B$14+I3322*Rules!$B$15)</f>
        <v>0</v>
      </c>
      <c r="Q3322">
        <f>IF(A3322="","",IF(G3322&gt;=100,Rules!$B$18,IF(G3322&gt;=50,Rules!$B$17,IF(G3322&gt;=30,Rules!$B$16,0)))+IF(AND(F3322=1,D3322&lt;&gt;"BWL",G3322=0),Rules!$B$27,0))</f>
        <v>0</v>
      </c>
      <c r="R3322">
        <f>IF(A3322="","",J3322*Rules!$B$19+O3322*Rules!$B$22)</f>
        <v>0</v>
      </c>
      <c r="S3322">
        <f>IF(A3322="","",IF(J3322&gt;=4,Rules!$B$21,IF(J3322&gt;=3,Rules!$B$20,0)))</f>
        <v>0</v>
      </c>
      <c r="T3322">
        <f>IF(A3322="","",K3322*Rules!$B$23+L3322*Rules!$B$24+M3322*Rules!$B$25+N3322*Rules!$B$26)</f>
        <v>0</v>
      </c>
      <c r="U3322">
        <f t="shared" si="51"/>
        <v>0</v>
      </c>
    </row>
    <row r="3323" spans="1:21" x14ac:dyDescent="0.2">
      <c r="A3323" t="str">
        <f>MatchSquad!A3323</f>
        <v>M067</v>
      </c>
      <c r="B3323" t="str">
        <f>MatchSquad!B3323</f>
        <v>P247</v>
      </c>
      <c r="C3323" t="str">
        <f>MatchSquad!C3323</f>
        <v>Onkar Tarmale</v>
      </c>
      <c r="D3323" t="str">
        <f>MatchSquad!D3323</f>
        <v>BWL</v>
      </c>
      <c r="E3323" t="str">
        <f>MatchSquad!E3323</f>
        <v>SRH</v>
      </c>
      <c r="F3323">
        <f>MatchSquad!G3323</f>
        <v>0</v>
      </c>
      <c r="G3323">
        <f>IF(A3323="","",SUMIFS(BallByBall!$I$2:$I$501,BallByBall!$B$2:$B$501,A3323,BallByBall!$F$2:$F$501,B3323))</f>
        <v>0</v>
      </c>
      <c r="H3323">
        <f>IF(A3323="","",COUNTIFS(BallByBall!$B$2:$B$501,A3323,BallByBall!$F$2:$F$501,B3323,BallByBall!$Q$2:$Q$501,1))</f>
        <v>0</v>
      </c>
      <c r="I3323">
        <f>IF(A3323="","",COUNTIFS(BallByBall!$B$2:$B$501,A3323,BallByBall!$F$2:$F$501,B3323,BallByBall!$R$2:$R$501,1))</f>
        <v>0</v>
      </c>
      <c r="J3323">
        <f>IF(A3323="","",SUMIFS(BallByBall!$T$2:$T$501,BallByBall!$B$2:$B$501,A3323,BallByBall!$H$2:$H$501,B3323))</f>
        <v>0</v>
      </c>
      <c r="K3323">
        <f>IF(A3323="","",SUMIFS(BallByBall!$U$2:$U$501,BallByBall!$B$2:$B$501,A3323,BallByBall!$P$2:$P$501,B3323))</f>
        <v>0</v>
      </c>
      <c r="L3323">
        <f>IF(A3323="","",SUMIFS(BallByBall!$V$2:$V$501,BallByBall!$B$2:$B$501,A3323,BallByBall!$P$2:$P$501,B3323))</f>
        <v>0</v>
      </c>
      <c r="M3323">
        <f>IF(A3323="","",SUMIFS(BallByBall!$W$2:$W$501,BallByBall!$B$2:$B$501,A3323,BallByBall!$P$2:$P$501,B3323))</f>
        <v>0</v>
      </c>
      <c r="N3323">
        <f>IF(A3323="","",SUMIFS(BallByBall!$X$2:$X$501,BallByBall!$B$2:$B$501,A3323,BallByBall!$P$2:$P$501,B3323))</f>
        <v>0</v>
      </c>
      <c r="O3323">
        <f>IF(A3323="","",SUMIFS(OverSummary!$G$2:$G$101,OverSummary!$A$2:$A$101,A3323,OverSummary!$D$2:$D$101,B3323))</f>
        <v>0</v>
      </c>
      <c r="P3323">
        <f>IF(A3323="","",G3323*Rules!$B$13+H3323*Rules!$B$14+I3323*Rules!$B$15)</f>
        <v>0</v>
      </c>
      <c r="Q3323">
        <f>IF(A3323="","",IF(G3323&gt;=100,Rules!$B$18,IF(G3323&gt;=50,Rules!$B$17,IF(G3323&gt;=30,Rules!$B$16,0)))+IF(AND(F3323=1,D3323&lt;&gt;"BWL",G3323=0),Rules!$B$27,0))</f>
        <v>0</v>
      </c>
      <c r="R3323">
        <f>IF(A3323="","",J3323*Rules!$B$19+O3323*Rules!$B$22)</f>
        <v>0</v>
      </c>
      <c r="S3323">
        <f>IF(A3323="","",IF(J3323&gt;=4,Rules!$B$21,IF(J3323&gt;=3,Rules!$B$20,0)))</f>
        <v>0</v>
      </c>
      <c r="T3323">
        <f>IF(A3323="","",K3323*Rules!$B$23+L3323*Rules!$B$24+M3323*Rules!$B$25+N3323*Rules!$B$26)</f>
        <v>0</v>
      </c>
      <c r="U3323">
        <f t="shared" si="51"/>
        <v>0</v>
      </c>
    </row>
    <row r="3324" spans="1:21" x14ac:dyDescent="0.2">
      <c r="A3324" t="str">
        <f>MatchSquad!A3324</f>
        <v>M067</v>
      </c>
      <c r="B3324" t="str">
        <f>MatchSquad!B3324</f>
        <v>P248</v>
      </c>
      <c r="C3324" t="str">
        <f>MatchSquad!C3324</f>
        <v>Amit Kumar</v>
      </c>
      <c r="D3324" t="str">
        <f>MatchSquad!D3324</f>
        <v>BWL</v>
      </c>
      <c r="E3324" t="str">
        <f>MatchSquad!E3324</f>
        <v>SRH</v>
      </c>
      <c r="F3324">
        <f>MatchSquad!G3324</f>
        <v>0</v>
      </c>
      <c r="G3324">
        <f>IF(A3324="","",SUMIFS(BallByBall!$I$2:$I$501,BallByBall!$B$2:$B$501,A3324,BallByBall!$F$2:$F$501,B3324))</f>
        <v>0</v>
      </c>
      <c r="H3324">
        <f>IF(A3324="","",COUNTIFS(BallByBall!$B$2:$B$501,A3324,BallByBall!$F$2:$F$501,B3324,BallByBall!$Q$2:$Q$501,1))</f>
        <v>0</v>
      </c>
      <c r="I3324">
        <f>IF(A3324="","",COUNTIFS(BallByBall!$B$2:$B$501,A3324,BallByBall!$F$2:$F$501,B3324,BallByBall!$R$2:$R$501,1))</f>
        <v>0</v>
      </c>
      <c r="J3324">
        <f>IF(A3324="","",SUMIFS(BallByBall!$T$2:$T$501,BallByBall!$B$2:$B$501,A3324,BallByBall!$H$2:$H$501,B3324))</f>
        <v>0</v>
      </c>
      <c r="K3324">
        <f>IF(A3324="","",SUMIFS(BallByBall!$U$2:$U$501,BallByBall!$B$2:$B$501,A3324,BallByBall!$P$2:$P$501,B3324))</f>
        <v>0</v>
      </c>
      <c r="L3324">
        <f>IF(A3324="","",SUMIFS(BallByBall!$V$2:$V$501,BallByBall!$B$2:$B$501,A3324,BallByBall!$P$2:$P$501,B3324))</f>
        <v>0</v>
      </c>
      <c r="M3324">
        <f>IF(A3324="","",SUMIFS(BallByBall!$W$2:$W$501,BallByBall!$B$2:$B$501,A3324,BallByBall!$P$2:$P$501,B3324))</f>
        <v>0</v>
      </c>
      <c r="N3324">
        <f>IF(A3324="","",SUMIFS(BallByBall!$X$2:$X$501,BallByBall!$B$2:$B$501,A3324,BallByBall!$P$2:$P$501,B3324))</f>
        <v>0</v>
      </c>
      <c r="O3324">
        <f>IF(A3324="","",SUMIFS(OverSummary!$G$2:$G$101,OverSummary!$A$2:$A$101,A3324,OverSummary!$D$2:$D$101,B3324))</f>
        <v>0</v>
      </c>
      <c r="P3324">
        <f>IF(A3324="","",G3324*Rules!$B$13+H3324*Rules!$B$14+I3324*Rules!$B$15)</f>
        <v>0</v>
      </c>
      <c r="Q3324">
        <f>IF(A3324="","",IF(G3324&gt;=100,Rules!$B$18,IF(G3324&gt;=50,Rules!$B$17,IF(G3324&gt;=30,Rules!$B$16,0)))+IF(AND(F3324=1,D3324&lt;&gt;"BWL",G3324=0),Rules!$B$27,0))</f>
        <v>0</v>
      </c>
      <c r="R3324">
        <f>IF(A3324="","",J3324*Rules!$B$19+O3324*Rules!$B$22)</f>
        <v>0</v>
      </c>
      <c r="S3324">
        <f>IF(A3324="","",IF(J3324&gt;=4,Rules!$B$21,IF(J3324&gt;=3,Rules!$B$20,0)))</f>
        <v>0</v>
      </c>
      <c r="T3324">
        <f>IF(A3324="","",K3324*Rules!$B$23+L3324*Rules!$B$24+M3324*Rules!$B$25+N3324*Rules!$B$26)</f>
        <v>0</v>
      </c>
      <c r="U3324">
        <f t="shared" si="51"/>
        <v>0</v>
      </c>
    </row>
    <row r="3325" spans="1:21" x14ac:dyDescent="0.2">
      <c r="A3325" t="str">
        <f>MatchSquad!A3325</f>
        <v>M067</v>
      </c>
      <c r="B3325" t="str">
        <f>MatchSquad!B3325</f>
        <v>P249</v>
      </c>
      <c r="C3325" t="str">
        <f>MatchSquad!C3325</f>
        <v>Praful Hinge</v>
      </c>
      <c r="D3325" t="str">
        <f>MatchSquad!D3325</f>
        <v>BWL</v>
      </c>
      <c r="E3325" t="str">
        <f>MatchSquad!E3325</f>
        <v>SRH</v>
      </c>
      <c r="F3325">
        <f>MatchSquad!G3325</f>
        <v>0</v>
      </c>
      <c r="G3325">
        <f>IF(A3325="","",SUMIFS(BallByBall!$I$2:$I$501,BallByBall!$B$2:$B$501,A3325,BallByBall!$F$2:$F$501,B3325))</f>
        <v>0</v>
      </c>
      <c r="H3325">
        <f>IF(A3325="","",COUNTIFS(BallByBall!$B$2:$B$501,A3325,BallByBall!$F$2:$F$501,B3325,BallByBall!$Q$2:$Q$501,1))</f>
        <v>0</v>
      </c>
      <c r="I3325">
        <f>IF(A3325="","",COUNTIFS(BallByBall!$B$2:$B$501,A3325,BallByBall!$F$2:$F$501,B3325,BallByBall!$R$2:$R$501,1))</f>
        <v>0</v>
      </c>
      <c r="J3325">
        <f>IF(A3325="","",SUMIFS(BallByBall!$T$2:$T$501,BallByBall!$B$2:$B$501,A3325,BallByBall!$H$2:$H$501,B3325))</f>
        <v>0</v>
      </c>
      <c r="K3325">
        <f>IF(A3325="","",SUMIFS(BallByBall!$U$2:$U$501,BallByBall!$B$2:$B$501,A3325,BallByBall!$P$2:$P$501,B3325))</f>
        <v>0</v>
      </c>
      <c r="L3325">
        <f>IF(A3325="","",SUMIFS(BallByBall!$V$2:$V$501,BallByBall!$B$2:$B$501,A3325,BallByBall!$P$2:$P$501,B3325))</f>
        <v>0</v>
      </c>
      <c r="M3325">
        <f>IF(A3325="","",SUMIFS(BallByBall!$W$2:$W$501,BallByBall!$B$2:$B$501,A3325,BallByBall!$P$2:$P$501,B3325))</f>
        <v>0</v>
      </c>
      <c r="N3325">
        <f>IF(A3325="","",SUMIFS(BallByBall!$X$2:$X$501,BallByBall!$B$2:$B$501,A3325,BallByBall!$P$2:$P$501,B3325))</f>
        <v>0</v>
      </c>
      <c r="O3325">
        <f>IF(A3325="","",SUMIFS(OverSummary!$G$2:$G$101,OverSummary!$A$2:$A$101,A3325,OverSummary!$D$2:$D$101,B3325))</f>
        <v>0</v>
      </c>
      <c r="P3325">
        <f>IF(A3325="","",G3325*Rules!$B$13+H3325*Rules!$B$14+I3325*Rules!$B$15)</f>
        <v>0</v>
      </c>
      <c r="Q3325">
        <f>IF(A3325="","",IF(G3325&gt;=100,Rules!$B$18,IF(G3325&gt;=50,Rules!$B$17,IF(G3325&gt;=30,Rules!$B$16,0)))+IF(AND(F3325=1,D3325&lt;&gt;"BWL",G3325=0),Rules!$B$27,0))</f>
        <v>0</v>
      </c>
      <c r="R3325">
        <f>IF(A3325="","",J3325*Rules!$B$19+O3325*Rules!$B$22)</f>
        <v>0</v>
      </c>
      <c r="S3325">
        <f>IF(A3325="","",IF(J3325&gt;=4,Rules!$B$21,IF(J3325&gt;=3,Rules!$B$20,0)))</f>
        <v>0</v>
      </c>
      <c r="T3325">
        <f>IF(A3325="","",K3325*Rules!$B$23+L3325*Rules!$B$24+M3325*Rules!$B$25+N3325*Rules!$B$26)</f>
        <v>0</v>
      </c>
      <c r="U3325">
        <f t="shared" si="51"/>
        <v>0</v>
      </c>
    </row>
    <row r="3326" spans="1:21" x14ac:dyDescent="0.2">
      <c r="A3326" t="str">
        <f>MatchSquad!A3326</f>
        <v>M067</v>
      </c>
      <c r="B3326" t="str">
        <f>MatchSquad!B3326</f>
        <v>P250</v>
      </c>
      <c r="C3326" t="str">
        <f>MatchSquad!C3326</f>
        <v>Shivam Mavi</v>
      </c>
      <c r="D3326" t="str">
        <f>MatchSquad!D3326</f>
        <v>BWL</v>
      </c>
      <c r="E3326" t="str">
        <f>MatchSquad!E3326</f>
        <v>SRH</v>
      </c>
      <c r="F3326">
        <f>MatchSquad!G3326</f>
        <v>0</v>
      </c>
      <c r="G3326">
        <f>IF(A3326="","",SUMIFS(BallByBall!$I$2:$I$501,BallByBall!$B$2:$B$501,A3326,BallByBall!$F$2:$F$501,B3326))</f>
        <v>0</v>
      </c>
      <c r="H3326">
        <f>IF(A3326="","",COUNTIFS(BallByBall!$B$2:$B$501,A3326,BallByBall!$F$2:$F$501,B3326,BallByBall!$Q$2:$Q$501,1))</f>
        <v>0</v>
      </c>
      <c r="I3326">
        <f>IF(A3326="","",COUNTIFS(BallByBall!$B$2:$B$501,A3326,BallByBall!$F$2:$F$501,B3326,BallByBall!$R$2:$R$501,1))</f>
        <v>0</v>
      </c>
      <c r="J3326">
        <f>IF(A3326="","",SUMIFS(BallByBall!$T$2:$T$501,BallByBall!$B$2:$B$501,A3326,BallByBall!$H$2:$H$501,B3326))</f>
        <v>0</v>
      </c>
      <c r="K3326">
        <f>IF(A3326="","",SUMIFS(BallByBall!$U$2:$U$501,BallByBall!$B$2:$B$501,A3326,BallByBall!$P$2:$P$501,B3326))</f>
        <v>0</v>
      </c>
      <c r="L3326">
        <f>IF(A3326="","",SUMIFS(BallByBall!$V$2:$V$501,BallByBall!$B$2:$B$501,A3326,BallByBall!$P$2:$P$501,B3326))</f>
        <v>0</v>
      </c>
      <c r="M3326">
        <f>IF(A3326="","",SUMIFS(BallByBall!$W$2:$W$501,BallByBall!$B$2:$B$501,A3326,BallByBall!$P$2:$P$501,B3326))</f>
        <v>0</v>
      </c>
      <c r="N3326">
        <f>IF(A3326="","",SUMIFS(BallByBall!$X$2:$X$501,BallByBall!$B$2:$B$501,A3326,BallByBall!$P$2:$P$501,B3326))</f>
        <v>0</v>
      </c>
      <c r="O3326">
        <f>IF(A3326="","",SUMIFS(OverSummary!$G$2:$G$101,OverSummary!$A$2:$A$101,A3326,OverSummary!$D$2:$D$101,B3326))</f>
        <v>0</v>
      </c>
      <c r="P3326">
        <f>IF(A3326="","",G3326*Rules!$B$13+H3326*Rules!$B$14+I3326*Rules!$B$15)</f>
        <v>0</v>
      </c>
      <c r="Q3326">
        <f>IF(A3326="","",IF(G3326&gt;=100,Rules!$B$18,IF(G3326&gt;=50,Rules!$B$17,IF(G3326&gt;=30,Rules!$B$16,0)))+IF(AND(F3326=1,D3326&lt;&gt;"BWL",G3326=0),Rules!$B$27,0))</f>
        <v>0</v>
      </c>
      <c r="R3326">
        <f>IF(A3326="","",J3326*Rules!$B$19+O3326*Rules!$B$22)</f>
        <v>0</v>
      </c>
      <c r="S3326">
        <f>IF(A3326="","",IF(J3326&gt;=4,Rules!$B$21,IF(J3326&gt;=3,Rules!$B$20,0)))</f>
        <v>0</v>
      </c>
      <c r="T3326">
        <f>IF(A3326="","",K3326*Rules!$B$23+L3326*Rules!$B$24+M3326*Rules!$B$25+N3326*Rules!$B$26)</f>
        <v>0</v>
      </c>
      <c r="U3326">
        <f t="shared" si="51"/>
        <v>0</v>
      </c>
    </row>
    <row r="3327" spans="1:21" x14ac:dyDescent="0.2">
      <c r="A3327" t="str">
        <f>MatchSquad!A3327</f>
        <v>M067</v>
      </c>
      <c r="B3327" t="str">
        <f>MatchSquad!B3327</f>
        <v>P201</v>
      </c>
      <c r="C3327" t="str">
        <f>MatchSquad!C3327</f>
        <v>Rajat Patidar</v>
      </c>
      <c r="D3327" t="str">
        <f>MatchSquad!D3327</f>
        <v>BAT</v>
      </c>
      <c r="E3327" t="str">
        <f>MatchSquad!E3327</f>
        <v>RCB</v>
      </c>
      <c r="F3327">
        <f>MatchSquad!G3327</f>
        <v>0</v>
      </c>
      <c r="G3327">
        <f>IF(A3327="","",SUMIFS(BallByBall!$I$2:$I$501,BallByBall!$B$2:$B$501,A3327,BallByBall!$F$2:$F$501,B3327))</f>
        <v>0</v>
      </c>
      <c r="H3327">
        <f>IF(A3327="","",COUNTIFS(BallByBall!$B$2:$B$501,A3327,BallByBall!$F$2:$F$501,B3327,BallByBall!$Q$2:$Q$501,1))</f>
        <v>0</v>
      </c>
      <c r="I3327">
        <f>IF(A3327="","",COUNTIFS(BallByBall!$B$2:$B$501,A3327,BallByBall!$F$2:$F$501,B3327,BallByBall!$R$2:$R$501,1))</f>
        <v>0</v>
      </c>
      <c r="J3327">
        <f>IF(A3327="","",SUMIFS(BallByBall!$T$2:$T$501,BallByBall!$B$2:$B$501,A3327,BallByBall!$H$2:$H$501,B3327))</f>
        <v>0</v>
      </c>
      <c r="K3327">
        <f>IF(A3327="","",SUMIFS(BallByBall!$U$2:$U$501,BallByBall!$B$2:$B$501,A3327,BallByBall!$P$2:$P$501,B3327))</f>
        <v>0</v>
      </c>
      <c r="L3327">
        <f>IF(A3327="","",SUMIFS(BallByBall!$V$2:$V$501,BallByBall!$B$2:$B$501,A3327,BallByBall!$P$2:$P$501,B3327))</f>
        <v>0</v>
      </c>
      <c r="M3327">
        <f>IF(A3327="","",SUMIFS(BallByBall!$W$2:$W$501,BallByBall!$B$2:$B$501,A3327,BallByBall!$P$2:$P$501,B3327))</f>
        <v>0</v>
      </c>
      <c r="N3327">
        <f>IF(A3327="","",SUMIFS(BallByBall!$X$2:$X$501,BallByBall!$B$2:$B$501,A3327,BallByBall!$P$2:$P$501,B3327))</f>
        <v>0</v>
      </c>
      <c r="O3327">
        <f>IF(A3327="","",SUMIFS(OverSummary!$G$2:$G$101,OverSummary!$A$2:$A$101,A3327,OverSummary!$D$2:$D$101,B3327))</f>
        <v>0</v>
      </c>
      <c r="P3327">
        <f>IF(A3327="","",G3327*Rules!$B$13+H3327*Rules!$B$14+I3327*Rules!$B$15)</f>
        <v>0</v>
      </c>
      <c r="Q3327">
        <f>IF(A3327="","",IF(G3327&gt;=100,Rules!$B$18,IF(G3327&gt;=50,Rules!$B$17,IF(G3327&gt;=30,Rules!$B$16,0)))+IF(AND(F3327=1,D3327&lt;&gt;"BWL",G3327=0),Rules!$B$27,0))</f>
        <v>0</v>
      </c>
      <c r="R3327">
        <f>IF(A3327="","",J3327*Rules!$B$19+O3327*Rules!$B$22)</f>
        <v>0</v>
      </c>
      <c r="S3327">
        <f>IF(A3327="","",IF(J3327&gt;=4,Rules!$B$21,IF(J3327&gt;=3,Rules!$B$20,0)))</f>
        <v>0</v>
      </c>
      <c r="T3327">
        <f>IF(A3327="","",K3327*Rules!$B$23+L3327*Rules!$B$24+M3327*Rules!$B$25+N3327*Rules!$B$26)</f>
        <v>0</v>
      </c>
      <c r="U3327">
        <f t="shared" si="51"/>
        <v>0</v>
      </c>
    </row>
    <row r="3328" spans="1:21" x14ac:dyDescent="0.2">
      <c r="A3328" t="str">
        <f>MatchSquad!A3328</f>
        <v>M067</v>
      </c>
      <c r="B3328" t="str">
        <f>MatchSquad!B3328</f>
        <v>P202</v>
      </c>
      <c r="C3328" t="str">
        <f>MatchSquad!C3328</f>
        <v>Devdutt Padikkal</v>
      </c>
      <c r="D3328" t="str">
        <f>MatchSquad!D3328</f>
        <v>BAT</v>
      </c>
      <c r="E3328" t="str">
        <f>MatchSquad!E3328</f>
        <v>RCB</v>
      </c>
      <c r="F3328">
        <f>MatchSquad!G3328</f>
        <v>0</v>
      </c>
      <c r="G3328">
        <f>IF(A3328="","",SUMIFS(BallByBall!$I$2:$I$501,BallByBall!$B$2:$B$501,A3328,BallByBall!$F$2:$F$501,B3328))</f>
        <v>0</v>
      </c>
      <c r="H3328">
        <f>IF(A3328="","",COUNTIFS(BallByBall!$B$2:$B$501,A3328,BallByBall!$F$2:$F$501,B3328,BallByBall!$Q$2:$Q$501,1))</f>
        <v>0</v>
      </c>
      <c r="I3328">
        <f>IF(A3328="","",COUNTIFS(BallByBall!$B$2:$B$501,A3328,BallByBall!$F$2:$F$501,B3328,BallByBall!$R$2:$R$501,1))</f>
        <v>0</v>
      </c>
      <c r="J3328">
        <f>IF(A3328="","",SUMIFS(BallByBall!$T$2:$T$501,BallByBall!$B$2:$B$501,A3328,BallByBall!$H$2:$H$501,B3328))</f>
        <v>0</v>
      </c>
      <c r="K3328">
        <f>IF(A3328="","",SUMIFS(BallByBall!$U$2:$U$501,BallByBall!$B$2:$B$501,A3328,BallByBall!$P$2:$P$501,B3328))</f>
        <v>0</v>
      </c>
      <c r="L3328">
        <f>IF(A3328="","",SUMIFS(BallByBall!$V$2:$V$501,BallByBall!$B$2:$B$501,A3328,BallByBall!$P$2:$P$501,B3328))</f>
        <v>0</v>
      </c>
      <c r="M3328">
        <f>IF(A3328="","",SUMIFS(BallByBall!$W$2:$W$501,BallByBall!$B$2:$B$501,A3328,BallByBall!$P$2:$P$501,B3328))</f>
        <v>0</v>
      </c>
      <c r="N3328">
        <f>IF(A3328="","",SUMIFS(BallByBall!$X$2:$X$501,BallByBall!$B$2:$B$501,A3328,BallByBall!$P$2:$P$501,B3328))</f>
        <v>0</v>
      </c>
      <c r="O3328">
        <f>IF(A3328="","",SUMIFS(OverSummary!$G$2:$G$101,OverSummary!$A$2:$A$101,A3328,OverSummary!$D$2:$D$101,B3328))</f>
        <v>0</v>
      </c>
      <c r="P3328">
        <f>IF(A3328="","",G3328*Rules!$B$13+H3328*Rules!$B$14+I3328*Rules!$B$15)</f>
        <v>0</v>
      </c>
      <c r="Q3328">
        <f>IF(A3328="","",IF(G3328&gt;=100,Rules!$B$18,IF(G3328&gt;=50,Rules!$B$17,IF(G3328&gt;=30,Rules!$B$16,0)))+IF(AND(F3328=1,D3328&lt;&gt;"BWL",G3328=0),Rules!$B$27,0))</f>
        <v>0</v>
      </c>
      <c r="R3328">
        <f>IF(A3328="","",J3328*Rules!$B$19+O3328*Rules!$B$22)</f>
        <v>0</v>
      </c>
      <c r="S3328">
        <f>IF(A3328="","",IF(J3328&gt;=4,Rules!$B$21,IF(J3328&gt;=3,Rules!$B$20,0)))</f>
        <v>0</v>
      </c>
      <c r="T3328">
        <f>IF(A3328="","",K3328*Rules!$B$23+L3328*Rules!$B$24+M3328*Rules!$B$25+N3328*Rules!$B$26)</f>
        <v>0</v>
      </c>
      <c r="U3328">
        <f t="shared" si="51"/>
        <v>0</v>
      </c>
    </row>
    <row r="3329" spans="1:21" x14ac:dyDescent="0.2">
      <c r="A3329" t="str">
        <f>MatchSquad!A3329</f>
        <v>M067</v>
      </c>
      <c r="B3329" t="str">
        <f>MatchSquad!B3329</f>
        <v>P203</v>
      </c>
      <c r="C3329" t="str">
        <f>MatchSquad!C3329</f>
        <v>Virat Kohli</v>
      </c>
      <c r="D3329" t="str">
        <f>MatchSquad!D3329</f>
        <v>BAT</v>
      </c>
      <c r="E3329" t="str">
        <f>MatchSquad!E3329</f>
        <v>RCB</v>
      </c>
      <c r="F3329">
        <f>MatchSquad!G3329</f>
        <v>0</v>
      </c>
      <c r="G3329">
        <f>IF(A3329="","",SUMIFS(BallByBall!$I$2:$I$501,BallByBall!$B$2:$B$501,A3329,BallByBall!$F$2:$F$501,B3329))</f>
        <v>0</v>
      </c>
      <c r="H3329">
        <f>IF(A3329="","",COUNTIFS(BallByBall!$B$2:$B$501,A3329,BallByBall!$F$2:$F$501,B3329,BallByBall!$Q$2:$Q$501,1))</f>
        <v>0</v>
      </c>
      <c r="I3329">
        <f>IF(A3329="","",COUNTIFS(BallByBall!$B$2:$B$501,A3329,BallByBall!$F$2:$F$501,B3329,BallByBall!$R$2:$R$501,1))</f>
        <v>0</v>
      </c>
      <c r="J3329">
        <f>IF(A3329="","",SUMIFS(BallByBall!$T$2:$T$501,BallByBall!$B$2:$B$501,A3329,BallByBall!$H$2:$H$501,B3329))</f>
        <v>0</v>
      </c>
      <c r="K3329">
        <f>IF(A3329="","",SUMIFS(BallByBall!$U$2:$U$501,BallByBall!$B$2:$B$501,A3329,BallByBall!$P$2:$P$501,B3329))</f>
        <v>0</v>
      </c>
      <c r="L3329">
        <f>IF(A3329="","",SUMIFS(BallByBall!$V$2:$V$501,BallByBall!$B$2:$B$501,A3329,BallByBall!$P$2:$P$501,B3329))</f>
        <v>0</v>
      </c>
      <c r="M3329">
        <f>IF(A3329="","",SUMIFS(BallByBall!$W$2:$W$501,BallByBall!$B$2:$B$501,A3329,BallByBall!$P$2:$P$501,B3329))</f>
        <v>0</v>
      </c>
      <c r="N3329">
        <f>IF(A3329="","",SUMIFS(BallByBall!$X$2:$X$501,BallByBall!$B$2:$B$501,A3329,BallByBall!$P$2:$P$501,B3329))</f>
        <v>0</v>
      </c>
      <c r="O3329">
        <f>IF(A3329="","",SUMIFS(OverSummary!$G$2:$G$101,OverSummary!$A$2:$A$101,A3329,OverSummary!$D$2:$D$101,B3329))</f>
        <v>0</v>
      </c>
      <c r="P3329">
        <f>IF(A3329="","",G3329*Rules!$B$13+H3329*Rules!$B$14+I3329*Rules!$B$15)</f>
        <v>0</v>
      </c>
      <c r="Q3329">
        <f>IF(A3329="","",IF(G3329&gt;=100,Rules!$B$18,IF(G3329&gt;=50,Rules!$B$17,IF(G3329&gt;=30,Rules!$B$16,0)))+IF(AND(F3329=1,D3329&lt;&gt;"BWL",G3329=0),Rules!$B$27,0))</f>
        <v>0</v>
      </c>
      <c r="R3329">
        <f>IF(A3329="","",J3329*Rules!$B$19+O3329*Rules!$B$22)</f>
        <v>0</v>
      </c>
      <c r="S3329">
        <f>IF(A3329="","",IF(J3329&gt;=4,Rules!$B$21,IF(J3329&gt;=3,Rules!$B$20,0)))</f>
        <v>0</v>
      </c>
      <c r="T3329">
        <f>IF(A3329="","",K3329*Rules!$B$23+L3329*Rules!$B$24+M3329*Rules!$B$25+N3329*Rules!$B$26)</f>
        <v>0</v>
      </c>
      <c r="U3329">
        <f t="shared" si="51"/>
        <v>0</v>
      </c>
    </row>
    <row r="3330" spans="1:21" x14ac:dyDescent="0.2">
      <c r="A3330" t="str">
        <f>MatchSquad!A3330</f>
        <v>M067</v>
      </c>
      <c r="B3330" t="str">
        <f>MatchSquad!B3330</f>
        <v>P204</v>
      </c>
      <c r="C3330" t="str">
        <f>MatchSquad!C3330</f>
        <v>Phil Salt</v>
      </c>
      <c r="D3330" t="str">
        <f>MatchSquad!D3330</f>
        <v>WK</v>
      </c>
      <c r="E3330" t="str">
        <f>MatchSquad!E3330</f>
        <v>RCB</v>
      </c>
      <c r="F3330">
        <f>MatchSquad!G3330</f>
        <v>0</v>
      </c>
      <c r="G3330">
        <f>IF(A3330="","",SUMIFS(BallByBall!$I$2:$I$501,BallByBall!$B$2:$B$501,A3330,BallByBall!$F$2:$F$501,B3330))</f>
        <v>0</v>
      </c>
      <c r="H3330">
        <f>IF(A3330="","",COUNTIFS(BallByBall!$B$2:$B$501,A3330,BallByBall!$F$2:$F$501,B3330,BallByBall!$Q$2:$Q$501,1))</f>
        <v>0</v>
      </c>
      <c r="I3330">
        <f>IF(A3330="","",COUNTIFS(BallByBall!$B$2:$B$501,A3330,BallByBall!$F$2:$F$501,B3330,BallByBall!$R$2:$R$501,1))</f>
        <v>0</v>
      </c>
      <c r="J3330">
        <f>IF(A3330="","",SUMIFS(BallByBall!$T$2:$T$501,BallByBall!$B$2:$B$501,A3330,BallByBall!$H$2:$H$501,B3330))</f>
        <v>0</v>
      </c>
      <c r="K3330">
        <f>IF(A3330="","",SUMIFS(BallByBall!$U$2:$U$501,BallByBall!$B$2:$B$501,A3330,BallByBall!$P$2:$P$501,B3330))</f>
        <v>0</v>
      </c>
      <c r="L3330">
        <f>IF(A3330="","",SUMIFS(BallByBall!$V$2:$V$501,BallByBall!$B$2:$B$501,A3330,BallByBall!$P$2:$P$501,B3330))</f>
        <v>0</v>
      </c>
      <c r="M3330">
        <f>IF(A3330="","",SUMIFS(BallByBall!$W$2:$W$501,BallByBall!$B$2:$B$501,A3330,BallByBall!$P$2:$P$501,B3330))</f>
        <v>0</v>
      </c>
      <c r="N3330">
        <f>IF(A3330="","",SUMIFS(BallByBall!$X$2:$X$501,BallByBall!$B$2:$B$501,A3330,BallByBall!$P$2:$P$501,B3330))</f>
        <v>0</v>
      </c>
      <c r="O3330">
        <f>IF(A3330="","",SUMIFS(OverSummary!$G$2:$G$101,OverSummary!$A$2:$A$101,A3330,OverSummary!$D$2:$D$101,B3330))</f>
        <v>0</v>
      </c>
      <c r="P3330">
        <f>IF(A3330="","",G3330*Rules!$B$13+H3330*Rules!$B$14+I3330*Rules!$B$15)</f>
        <v>0</v>
      </c>
      <c r="Q3330">
        <f>IF(A3330="","",IF(G3330&gt;=100,Rules!$B$18,IF(G3330&gt;=50,Rules!$B$17,IF(G3330&gt;=30,Rules!$B$16,0)))+IF(AND(F3330=1,D3330&lt;&gt;"BWL",G3330=0),Rules!$B$27,0))</f>
        <v>0</v>
      </c>
      <c r="R3330">
        <f>IF(A3330="","",J3330*Rules!$B$19+O3330*Rules!$B$22)</f>
        <v>0</v>
      </c>
      <c r="S3330">
        <f>IF(A3330="","",IF(J3330&gt;=4,Rules!$B$21,IF(J3330&gt;=3,Rules!$B$20,0)))</f>
        <v>0</v>
      </c>
      <c r="T3330">
        <f>IF(A3330="","",K3330*Rules!$B$23+L3330*Rules!$B$24+M3330*Rules!$B$25+N3330*Rules!$B$26)</f>
        <v>0</v>
      </c>
      <c r="U3330">
        <f t="shared" ref="U3330:U3393" si="52">IF(A3330="","",P3330+Q3330+R3330+S3330+T3330)</f>
        <v>0</v>
      </c>
    </row>
    <row r="3331" spans="1:21" x14ac:dyDescent="0.2">
      <c r="A3331" t="str">
        <f>MatchSquad!A3331</f>
        <v>M067</v>
      </c>
      <c r="B3331" t="str">
        <f>MatchSquad!B3331</f>
        <v>P205</v>
      </c>
      <c r="C3331" t="str">
        <f>MatchSquad!C3331</f>
        <v>Jitesh Sharma</v>
      </c>
      <c r="D3331" t="str">
        <f>MatchSquad!D3331</f>
        <v>WK</v>
      </c>
      <c r="E3331" t="str">
        <f>MatchSquad!E3331</f>
        <v>RCB</v>
      </c>
      <c r="F3331">
        <f>MatchSquad!G3331</f>
        <v>0</v>
      </c>
      <c r="G3331">
        <f>IF(A3331="","",SUMIFS(BallByBall!$I$2:$I$501,BallByBall!$B$2:$B$501,A3331,BallByBall!$F$2:$F$501,B3331))</f>
        <v>0</v>
      </c>
      <c r="H3331">
        <f>IF(A3331="","",COUNTIFS(BallByBall!$B$2:$B$501,A3331,BallByBall!$F$2:$F$501,B3331,BallByBall!$Q$2:$Q$501,1))</f>
        <v>0</v>
      </c>
      <c r="I3331">
        <f>IF(A3331="","",COUNTIFS(BallByBall!$B$2:$B$501,A3331,BallByBall!$F$2:$F$501,B3331,BallByBall!$R$2:$R$501,1))</f>
        <v>0</v>
      </c>
      <c r="J3331">
        <f>IF(A3331="","",SUMIFS(BallByBall!$T$2:$T$501,BallByBall!$B$2:$B$501,A3331,BallByBall!$H$2:$H$501,B3331))</f>
        <v>0</v>
      </c>
      <c r="K3331">
        <f>IF(A3331="","",SUMIFS(BallByBall!$U$2:$U$501,BallByBall!$B$2:$B$501,A3331,BallByBall!$P$2:$P$501,B3331))</f>
        <v>0</v>
      </c>
      <c r="L3331">
        <f>IF(A3331="","",SUMIFS(BallByBall!$V$2:$V$501,BallByBall!$B$2:$B$501,A3331,BallByBall!$P$2:$P$501,B3331))</f>
        <v>0</v>
      </c>
      <c r="M3331">
        <f>IF(A3331="","",SUMIFS(BallByBall!$W$2:$W$501,BallByBall!$B$2:$B$501,A3331,BallByBall!$P$2:$P$501,B3331))</f>
        <v>0</v>
      </c>
      <c r="N3331">
        <f>IF(A3331="","",SUMIFS(BallByBall!$X$2:$X$501,BallByBall!$B$2:$B$501,A3331,BallByBall!$P$2:$P$501,B3331))</f>
        <v>0</v>
      </c>
      <c r="O3331">
        <f>IF(A3331="","",SUMIFS(OverSummary!$G$2:$G$101,OverSummary!$A$2:$A$101,A3331,OverSummary!$D$2:$D$101,B3331))</f>
        <v>0</v>
      </c>
      <c r="P3331">
        <f>IF(A3331="","",G3331*Rules!$B$13+H3331*Rules!$B$14+I3331*Rules!$B$15)</f>
        <v>0</v>
      </c>
      <c r="Q3331">
        <f>IF(A3331="","",IF(G3331&gt;=100,Rules!$B$18,IF(G3331&gt;=50,Rules!$B$17,IF(G3331&gt;=30,Rules!$B$16,0)))+IF(AND(F3331=1,D3331&lt;&gt;"BWL",G3331=0),Rules!$B$27,0))</f>
        <v>0</v>
      </c>
      <c r="R3331">
        <f>IF(A3331="","",J3331*Rules!$B$19+O3331*Rules!$B$22)</f>
        <v>0</v>
      </c>
      <c r="S3331">
        <f>IF(A3331="","",IF(J3331&gt;=4,Rules!$B$21,IF(J3331&gt;=3,Rules!$B$20,0)))</f>
        <v>0</v>
      </c>
      <c r="T3331">
        <f>IF(A3331="","",K3331*Rules!$B$23+L3331*Rules!$B$24+M3331*Rules!$B$25+N3331*Rules!$B$26)</f>
        <v>0</v>
      </c>
      <c r="U3331">
        <f t="shared" si="52"/>
        <v>0</v>
      </c>
    </row>
    <row r="3332" spans="1:21" x14ac:dyDescent="0.2">
      <c r="A3332" t="str">
        <f>MatchSquad!A3332</f>
        <v>M067</v>
      </c>
      <c r="B3332" t="str">
        <f>MatchSquad!B3332</f>
        <v>P206</v>
      </c>
      <c r="C3332" t="str">
        <f>MatchSquad!C3332</f>
        <v>Jordan Cox</v>
      </c>
      <c r="D3332" t="str">
        <f>MatchSquad!D3332</f>
        <v>WK</v>
      </c>
      <c r="E3332" t="str">
        <f>MatchSquad!E3332</f>
        <v>RCB</v>
      </c>
      <c r="F3332">
        <f>MatchSquad!G3332</f>
        <v>0</v>
      </c>
      <c r="G3332">
        <f>IF(A3332="","",SUMIFS(BallByBall!$I$2:$I$501,BallByBall!$B$2:$B$501,A3332,BallByBall!$F$2:$F$501,B3332))</f>
        <v>0</v>
      </c>
      <c r="H3332">
        <f>IF(A3332="","",COUNTIFS(BallByBall!$B$2:$B$501,A3332,BallByBall!$F$2:$F$501,B3332,BallByBall!$Q$2:$Q$501,1))</f>
        <v>0</v>
      </c>
      <c r="I3332">
        <f>IF(A3332="","",COUNTIFS(BallByBall!$B$2:$B$501,A3332,BallByBall!$F$2:$F$501,B3332,BallByBall!$R$2:$R$501,1))</f>
        <v>0</v>
      </c>
      <c r="J3332">
        <f>IF(A3332="","",SUMIFS(BallByBall!$T$2:$T$501,BallByBall!$B$2:$B$501,A3332,BallByBall!$H$2:$H$501,B3332))</f>
        <v>0</v>
      </c>
      <c r="K3332">
        <f>IF(A3332="","",SUMIFS(BallByBall!$U$2:$U$501,BallByBall!$B$2:$B$501,A3332,BallByBall!$P$2:$P$501,B3332))</f>
        <v>0</v>
      </c>
      <c r="L3332">
        <f>IF(A3332="","",SUMIFS(BallByBall!$V$2:$V$501,BallByBall!$B$2:$B$501,A3332,BallByBall!$P$2:$P$501,B3332))</f>
        <v>0</v>
      </c>
      <c r="M3332">
        <f>IF(A3332="","",SUMIFS(BallByBall!$W$2:$W$501,BallByBall!$B$2:$B$501,A3332,BallByBall!$P$2:$P$501,B3332))</f>
        <v>0</v>
      </c>
      <c r="N3332">
        <f>IF(A3332="","",SUMIFS(BallByBall!$X$2:$X$501,BallByBall!$B$2:$B$501,A3332,BallByBall!$P$2:$P$501,B3332))</f>
        <v>0</v>
      </c>
      <c r="O3332">
        <f>IF(A3332="","",SUMIFS(OverSummary!$G$2:$G$101,OverSummary!$A$2:$A$101,A3332,OverSummary!$D$2:$D$101,B3332))</f>
        <v>0</v>
      </c>
      <c r="P3332">
        <f>IF(A3332="","",G3332*Rules!$B$13+H3332*Rules!$B$14+I3332*Rules!$B$15)</f>
        <v>0</v>
      </c>
      <c r="Q3332">
        <f>IF(A3332="","",IF(G3332&gt;=100,Rules!$B$18,IF(G3332&gt;=50,Rules!$B$17,IF(G3332&gt;=30,Rules!$B$16,0)))+IF(AND(F3332=1,D3332&lt;&gt;"BWL",G3332=0),Rules!$B$27,0))</f>
        <v>0</v>
      </c>
      <c r="R3332">
        <f>IF(A3332="","",J3332*Rules!$B$19+O3332*Rules!$B$22)</f>
        <v>0</v>
      </c>
      <c r="S3332">
        <f>IF(A3332="","",IF(J3332&gt;=4,Rules!$B$21,IF(J3332&gt;=3,Rules!$B$20,0)))</f>
        <v>0</v>
      </c>
      <c r="T3332">
        <f>IF(A3332="","",K3332*Rules!$B$23+L3332*Rules!$B$24+M3332*Rules!$B$25+N3332*Rules!$B$26)</f>
        <v>0</v>
      </c>
      <c r="U3332">
        <f t="shared" si="52"/>
        <v>0</v>
      </c>
    </row>
    <row r="3333" spans="1:21" x14ac:dyDescent="0.2">
      <c r="A3333" t="str">
        <f>MatchSquad!A3333</f>
        <v>M067</v>
      </c>
      <c r="B3333" t="str">
        <f>MatchSquad!B3333</f>
        <v>P207</v>
      </c>
      <c r="C3333" t="str">
        <f>MatchSquad!C3333</f>
        <v>Krunal Pandya</v>
      </c>
      <c r="D3333" t="str">
        <f>MatchSquad!D3333</f>
        <v>AR</v>
      </c>
      <c r="E3333" t="str">
        <f>MatchSquad!E3333</f>
        <v>RCB</v>
      </c>
      <c r="F3333">
        <f>MatchSquad!G3333</f>
        <v>0</v>
      </c>
      <c r="G3333">
        <f>IF(A3333="","",SUMIFS(BallByBall!$I$2:$I$501,BallByBall!$B$2:$B$501,A3333,BallByBall!$F$2:$F$501,B3333))</f>
        <v>0</v>
      </c>
      <c r="H3333">
        <f>IF(A3333="","",COUNTIFS(BallByBall!$B$2:$B$501,A3333,BallByBall!$F$2:$F$501,B3333,BallByBall!$Q$2:$Q$501,1))</f>
        <v>0</v>
      </c>
      <c r="I3333">
        <f>IF(A3333="","",COUNTIFS(BallByBall!$B$2:$B$501,A3333,BallByBall!$F$2:$F$501,B3333,BallByBall!$R$2:$R$501,1))</f>
        <v>0</v>
      </c>
      <c r="J3333">
        <f>IF(A3333="","",SUMIFS(BallByBall!$T$2:$T$501,BallByBall!$B$2:$B$501,A3333,BallByBall!$H$2:$H$501,B3333))</f>
        <v>0</v>
      </c>
      <c r="K3333">
        <f>IF(A3333="","",SUMIFS(BallByBall!$U$2:$U$501,BallByBall!$B$2:$B$501,A3333,BallByBall!$P$2:$P$501,B3333))</f>
        <v>0</v>
      </c>
      <c r="L3333">
        <f>IF(A3333="","",SUMIFS(BallByBall!$V$2:$V$501,BallByBall!$B$2:$B$501,A3333,BallByBall!$P$2:$P$501,B3333))</f>
        <v>0</v>
      </c>
      <c r="M3333">
        <f>IF(A3333="","",SUMIFS(BallByBall!$W$2:$W$501,BallByBall!$B$2:$B$501,A3333,BallByBall!$P$2:$P$501,B3333))</f>
        <v>0</v>
      </c>
      <c r="N3333">
        <f>IF(A3333="","",SUMIFS(BallByBall!$X$2:$X$501,BallByBall!$B$2:$B$501,A3333,BallByBall!$P$2:$P$501,B3333))</f>
        <v>0</v>
      </c>
      <c r="O3333">
        <f>IF(A3333="","",SUMIFS(OverSummary!$G$2:$G$101,OverSummary!$A$2:$A$101,A3333,OverSummary!$D$2:$D$101,B3333))</f>
        <v>0</v>
      </c>
      <c r="P3333">
        <f>IF(A3333="","",G3333*Rules!$B$13+H3333*Rules!$B$14+I3333*Rules!$B$15)</f>
        <v>0</v>
      </c>
      <c r="Q3333">
        <f>IF(A3333="","",IF(G3333&gt;=100,Rules!$B$18,IF(G3333&gt;=50,Rules!$B$17,IF(G3333&gt;=30,Rules!$B$16,0)))+IF(AND(F3333=1,D3333&lt;&gt;"BWL",G3333=0),Rules!$B$27,0))</f>
        <v>0</v>
      </c>
      <c r="R3333">
        <f>IF(A3333="","",J3333*Rules!$B$19+O3333*Rules!$B$22)</f>
        <v>0</v>
      </c>
      <c r="S3333">
        <f>IF(A3333="","",IF(J3333&gt;=4,Rules!$B$21,IF(J3333&gt;=3,Rules!$B$20,0)))</f>
        <v>0</v>
      </c>
      <c r="T3333">
        <f>IF(A3333="","",K3333*Rules!$B$23+L3333*Rules!$B$24+M3333*Rules!$B$25+N3333*Rules!$B$26)</f>
        <v>0</v>
      </c>
      <c r="U3333">
        <f t="shared" si="52"/>
        <v>0</v>
      </c>
    </row>
    <row r="3334" spans="1:21" x14ac:dyDescent="0.2">
      <c r="A3334" t="str">
        <f>MatchSquad!A3334</f>
        <v>M067</v>
      </c>
      <c r="B3334" t="str">
        <f>MatchSquad!B3334</f>
        <v>P208</v>
      </c>
      <c r="C3334" t="str">
        <f>MatchSquad!C3334</f>
        <v>Swapnil Singh</v>
      </c>
      <c r="D3334" t="str">
        <f>MatchSquad!D3334</f>
        <v>AR</v>
      </c>
      <c r="E3334" t="str">
        <f>MatchSquad!E3334</f>
        <v>RCB</v>
      </c>
      <c r="F3334">
        <f>MatchSquad!G3334</f>
        <v>0</v>
      </c>
      <c r="G3334">
        <f>IF(A3334="","",SUMIFS(BallByBall!$I$2:$I$501,BallByBall!$B$2:$B$501,A3334,BallByBall!$F$2:$F$501,B3334))</f>
        <v>0</v>
      </c>
      <c r="H3334">
        <f>IF(A3334="","",COUNTIFS(BallByBall!$B$2:$B$501,A3334,BallByBall!$F$2:$F$501,B3334,BallByBall!$Q$2:$Q$501,1))</f>
        <v>0</v>
      </c>
      <c r="I3334">
        <f>IF(A3334="","",COUNTIFS(BallByBall!$B$2:$B$501,A3334,BallByBall!$F$2:$F$501,B3334,BallByBall!$R$2:$R$501,1))</f>
        <v>0</v>
      </c>
      <c r="J3334">
        <f>IF(A3334="","",SUMIFS(BallByBall!$T$2:$T$501,BallByBall!$B$2:$B$501,A3334,BallByBall!$H$2:$H$501,B3334))</f>
        <v>0</v>
      </c>
      <c r="K3334">
        <f>IF(A3334="","",SUMIFS(BallByBall!$U$2:$U$501,BallByBall!$B$2:$B$501,A3334,BallByBall!$P$2:$P$501,B3334))</f>
        <v>0</v>
      </c>
      <c r="L3334">
        <f>IF(A3334="","",SUMIFS(BallByBall!$V$2:$V$501,BallByBall!$B$2:$B$501,A3334,BallByBall!$P$2:$P$501,B3334))</f>
        <v>0</v>
      </c>
      <c r="M3334">
        <f>IF(A3334="","",SUMIFS(BallByBall!$W$2:$W$501,BallByBall!$B$2:$B$501,A3334,BallByBall!$P$2:$P$501,B3334))</f>
        <v>0</v>
      </c>
      <c r="N3334">
        <f>IF(A3334="","",SUMIFS(BallByBall!$X$2:$X$501,BallByBall!$B$2:$B$501,A3334,BallByBall!$P$2:$P$501,B3334))</f>
        <v>0</v>
      </c>
      <c r="O3334">
        <f>IF(A3334="","",SUMIFS(OverSummary!$G$2:$G$101,OverSummary!$A$2:$A$101,A3334,OverSummary!$D$2:$D$101,B3334))</f>
        <v>0</v>
      </c>
      <c r="P3334">
        <f>IF(A3334="","",G3334*Rules!$B$13+H3334*Rules!$B$14+I3334*Rules!$B$15)</f>
        <v>0</v>
      </c>
      <c r="Q3334">
        <f>IF(A3334="","",IF(G3334&gt;=100,Rules!$B$18,IF(G3334&gt;=50,Rules!$B$17,IF(G3334&gt;=30,Rules!$B$16,0)))+IF(AND(F3334=1,D3334&lt;&gt;"BWL",G3334=0),Rules!$B$27,0))</f>
        <v>0</v>
      </c>
      <c r="R3334">
        <f>IF(A3334="","",J3334*Rules!$B$19+O3334*Rules!$B$22)</f>
        <v>0</v>
      </c>
      <c r="S3334">
        <f>IF(A3334="","",IF(J3334&gt;=4,Rules!$B$21,IF(J3334&gt;=3,Rules!$B$20,0)))</f>
        <v>0</v>
      </c>
      <c r="T3334">
        <f>IF(A3334="","",K3334*Rules!$B$23+L3334*Rules!$B$24+M3334*Rules!$B$25+N3334*Rules!$B$26)</f>
        <v>0</v>
      </c>
      <c r="U3334">
        <f t="shared" si="52"/>
        <v>0</v>
      </c>
    </row>
    <row r="3335" spans="1:21" x14ac:dyDescent="0.2">
      <c r="A3335" t="str">
        <f>MatchSquad!A3335</f>
        <v>M067</v>
      </c>
      <c r="B3335" t="str">
        <f>MatchSquad!B3335</f>
        <v>P209</v>
      </c>
      <c r="C3335" t="str">
        <f>MatchSquad!C3335</f>
        <v>Tim David</v>
      </c>
      <c r="D3335" t="str">
        <f>MatchSquad!D3335</f>
        <v>AR</v>
      </c>
      <c r="E3335" t="str">
        <f>MatchSquad!E3335</f>
        <v>RCB</v>
      </c>
      <c r="F3335">
        <f>MatchSquad!G3335</f>
        <v>0</v>
      </c>
      <c r="G3335">
        <f>IF(A3335="","",SUMIFS(BallByBall!$I$2:$I$501,BallByBall!$B$2:$B$501,A3335,BallByBall!$F$2:$F$501,B3335))</f>
        <v>0</v>
      </c>
      <c r="H3335">
        <f>IF(A3335="","",COUNTIFS(BallByBall!$B$2:$B$501,A3335,BallByBall!$F$2:$F$501,B3335,BallByBall!$Q$2:$Q$501,1))</f>
        <v>0</v>
      </c>
      <c r="I3335">
        <f>IF(A3335="","",COUNTIFS(BallByBall!$B$2:$B$501,A3335,BallByBall!$F$2:$F$501,B3335,BallByBall!$R$2:$R$501,1))</f>
        <v>0</v>
      </c>
      <c r="J3335">
        <f>IF(A3335="","",SUMIFS(BallByBall!$T$2:$T$501,BallByBall!$B$2:$B$501,A3335,BallByBall!$H$2:$H$501,B3335))</f>
        <v>0</v>
      </c>
      <c r="K3335">
        <f>IF(A3335="","",SUMIFS(BallByBall!$U$2:$U$501,BallByBall!$B$2:$B$501,A3335,BallByBall!$P$2:$P$501,B3335))</f>
        <v>0</v>
      </c>
      <c r="L3335">
        <f>IF(A3335="","",SUMIFS(BallByBall!$V$2:$V$501,BallByBall!$B$2:$B$501,A3335,BallByBall!$P$2:$P$501,B3335))</f>
        <v>0</v>
      </c>
      <c r="M3335">
        <f>IF(A3335="","",SUMIFS(BallByBall!$W$2:$W$501,BallByBall!$B$2:$B$501,A3335,BallByBall!$P$2:$P$501,B3335))</f>
        <v>0</v>
      </c>
      <c r="N3335">
        <f>IF(A3335="","",SUMIFS(BallByBall!$X$2:$X$501,BallByBall!$B$2:$B$501,A3335,BallByBall!$P$2:$P$501,B3335))</f>
        <v>0</v>
      </c>
      <c r="O3335">
        <f>IF(A3335="","",SUMIFS(OverSummary!$G$2:$G$101,OverSummary!$A$2:$A$101,A3335,OverSummary!$D$2:$D$101,B3335))</f>
        <v>0</v>
      </c>
      <c r="P3335">
        <f>IF(A3335="","",G3335*Rules!$B$13+H3335*Rules!$B$14+I3335*Rules!$B$15)</f>
        <v>0</v>
      </c>
      <c r="Q3335">
        <f>IF(A3335="","",IF(G3335&gt;=100,Rules!$B$18,IF(G3335&gt;=50,Rules!$B$17,IF(G3335&gt;=30,Rules!$B$16,0)))+IF(AND(F3335=1,D3335&lt;&gt;"BWL",G3335=0),Rules!$B$27,0))</f>
        <v>0</v>
      </c>
      <c r="R3335">
        <f>IF(A3335="","",J3335*Rules!$B$19+O3335*Rules!$B$22)</f>
        <v>0</v>
      </c>
      <c r="S3335">
        <f>IF(A3335="","",IF(J3335&gt;=4,Rules!$B$21,IF(J3335&gt;=3,Rules!$B$20,0)))</f>
        <v>0</v>
      </c>
      <c r="T3335">
        <f>IF(A3335="","",K3335*Rules!$B$23+L3335*Rules!$B$24+M3335*Rules!$B$25+N3335*Rules!$B$26)</f>
        <v>0</v>
      </c>
      <c r="U3335">
        <f t="shared" si="52"/>
        <v>0</v>
      </c>
    </row>
    <row r="3336" spans="1:21" x14ac:dyDescent="0.2">
      <c r="A3336" t="str">
        <f>MatchSquad!A3336</f>
        <v>M067</v>
      </c>
      <c r="B3336" t="str">
        <f>MatchSquad!B3336</f>
        <v>P210</v>
      </c>
      <c r="C3336" t="str">
        <f>MatchSquad!C3336</f>
        <v>Romario Shepherd</v>
      </c>
      <c r="D3336" t="str">
        <f>MatchSquad!D3336</f>
        <v>AR</v>
      </c>
      <c r="E3336" t="str">
        <f>MatchSquad!E3336</f>
        <v>RCB</v>
      </c>
      <c r="F3336">
        <f>MatchSquad!G3336</f>
        <v>0</v>
      </c>
      <c r="G3336">
        <f>IF(A3336="","",SUMIFS(BallByBall!$I$2:$I$501,BallByBall!$B$2:$B$501,A3336,BallByBall!$F$2:$F$501,B3336))</f>
        <v>0</v>
      </c>
      <c r="H3336">
        <f>IF(A3336="","",COUNTIFS(BallByBall!$B$2:$B$501,A3336,BallByBall!$F$2:$F$501,B3336,BallByBall!$Q$2:$Q$501,1))</f>
        <v>0</v>
      </c>
      <c r="I3336">
        <f>IF(A3336="","",COUNTIFS(BallByBall!$B$2:$B$501,A3336,BallByBall!$F$2:$F$501,B3336,BallByBall!$R$2:$R$501,1))</f>
        <v>0</v>
      </c>
      <c r="J3336">
        <f>IF(A3336="","",SUMIFS(BallByBall!$T$2:$T$501,BallByBall!$B$2:$B$501,A3336,BallByBall!$H$2:$H$501,B3336))</f>
        <v>0</v>
      </c>
      <c r="K3336">
        <f>IF(A3336="","",SUMIFS(BallByBall!$U$2:$U$501,BallByBall!$B$2:$B$501,A3336,BallByBall!$P$2:$P$501,B3336))</f>
        <v>0</v>
      </c>
      <c r="L3336">
        <f>IF(A3336="","",SUMIFS(BallByBall!$V$2:$V$501,BallByBall!$B$2:$B$501,A3336,BallByBall!$P$2:$P$501,B3336))</f>
        <v>0</v>
      </c>
      <c r="M3336">
        <f>IF(A3336="","",SUMIFS(BallByBall!$W$2:$W$501,BallByBall!$B$2:$B$501,A3336,BallByBall!$P$2:$P$501,B3336))</f>
        <v>0</v>
      </c>
      <c r="N3336">
        <f>IF(A3336="","",SUMIFS(BallByBall!$X$2:$X$501,BallByBall!$B$2:$B$501,A3336,BallByBall!$P$2:$P$501,B3336))</f>
        <v>0</v>
      </c>
      <c r="O3336">
        <f>IF(A3336="","",SUMIFS(OverSummary!$G$2:$G$101,OverSummary!$A$2:$A$101,A3336,OverSummary!$D$2:$D$101,B3336))</f>
        <v>0</v>
      </c>
      <c r="P3336">
        <f>IF(A3336="","",G3336*Rules!$B$13+H3336*Rules!$B$14+I3336*Rules!$B$15)</f>
        <v>0</v>
      </c>
      <c r="Q3336">
        <f>IF(A3336="","",IF(G3336&gt;=100,Rules!$B$18,IF(G3336&gt;=50,Rules!$B$17,IF(G3336&gt;=30,Rules!$B$16,0)))+IF(AND(F3336=1,D3336&lt;&gt;"BWL",G3336=0),Rules!$B$27,0))</f>
        <v>0</v>
      </c>
      <c r="R3336">
        <f>IF(A3336="","",J3336*Rules!$B$19+O3336*Rules!$B$22)</f>
        <v>0</v>
      </c>
      <c r="S3336">
        <f>IF(A3336="","",IF(J3336&gt;=4,Rules!$B$21,IF(J3336&gt;=3,Rules!$B$20,0)))</f>
        <v>0</v>
      </c>
      <c r="T3336">
        <f>IF(A3336="","",K3336*Rules!$B$23+L3336*Rules!$B$24+M3336*Rules!$B$25+N3336*Rules!$B$26)</f>
        <v>0</v>
      </c>
      <c r="U3336">
        <f t="shared" si="52"/>
        <v>0</v>
      </c>
    </row>
    <row r="3337" spans="1:21" x14ac:dyDescent="0.2">
      <c r="A3337" t="str">
        <f>MatchSquad!A3337</f>
        <v>M067</v>
      </c>
      <c r="B3337" t="str">
        <f>MatchSquad!B3337</f>
        <v>P211</v>
      </c>
      <c r="C3337" t="str">
        <f>MatchSquad!C3337</f>
        <v>Jacob Bethell</v>
      </c>
      <c r="D3337" t="str">
        <f>MatchSquad!D3337</f>
        <v>AR</v>
      </c>
      <c r="E3337" t="str">
        <f>MatchSquad!E3337</f>
        <v>RCB</v>
      </c>
      <c r="F3337">
        <f>MatchSquad!G3337</f>
        <v>0</v>
      </c>
      <c r="G3337">
        <f>IF(A3337="","",SUMIFS(BallByBall!$I$2:$I$501,BallByBall!$B$2:$B$501,A3337,BallByBall!$F$2:$F$501,B3337))</f>
        <v>0</v>
      </c>
      <c r="H3337">
        <f>IF(A3337="","",COUNTIFS(BallByBall!$B$2:$B$501,A3337,BallByBall!$F$2:$F$501,B3337,BallByBall!$Q$2:$Q$501,1))</f>
        <v>0</v>
      </c>
      <c r="I3337">
        <f>IF(A3337="","",COUNTIFS(BallByBall!$B$2:$B$501,A3337,BallByBall!$F$2:$F$501,B3337,BallByBall!$R$2:$R$501,1))</f>
        <v>0</v>
      </c>
      <c r="J3337">
        <f>IF(A3337="","",SUMIFS(BallByBall!$T$2:$T$501,BallByBall!$B$2:$B$501,A3337,BallByBall!$H$2:$H$501,B3337))</f>
        <v>0</v>
      </c>
      <c r="K3337">
        <f>IF(A3337="","",SUMIFS(BallByBall!$U$2:$U$501,BallByBall!$B$2:$B$501,A3337,BallByBall!$P$2:$P$501,B3337))</f>
        <v>0</v>
      </c>
      <c r="L3337">
        <f>IF(A3337="","",SUMIFS(BallByBall!$V$2:$V$501,BallByBall!$B$2:$B$501,A3337,BallByBall!$P$2:$P$501,B3337))</f>
        <v>0</v>
      </c>
      <c r="M3337">
        <f>IF(A3337="","",SUMIFS(BallByBall!$W$2:$W$501,BallByBall!$B$2:$B$501,A3337,BallByBall!$P$2:$P$501,B3337))</f>
        <v>0</v>
      </c>
      <c r="N3337">
        <f>IF(A3337="","",SUMIFS(BallByBall!$X$2:$X$501,BallByBall!$B$2:$B$501,A3337,BallByBall!$P$2:$P$501,B3337))</f>
        <v>0</v>
      </c>
      <c r="O3337">
        <f>IF(A3337="","",SUMIFS(OverSummary!$G$2:$G$101,OverSummary!$A$2:$A$101,A3337,OverSummary!$D$2:$D$101,B3337))</f>
        <v>0</v>
      </c>
      <c r="P3337">
        <f>IF(A3337="","",G3337*Rules!$B$13+H3337*Rules!$B$14+I3337*Rules!$B$15)</f>
        <v>0</v>
      </c>
      <c r="Q3337">
        <f>IF(A3337="","",IF(G3337&gt;=100,Rules!$B$18,IF(G3337&gt;=50,Rules!$B$17,IF(G3337&gt;=30,Rules!$B$16,0)))+IF(AND(F3337=1,D3337&lt;&gt;"BWL",G3337=0),Rules!$B$27,0))</f>
        <v>0</v>
      </c>
      <c r="R3337">
        <f>IF(A3337="","",J3337*Rules!$B$19+O3337*Rules!$B$22)</f>
        <v>0</v>
      </c>
      <c r="S3337">
        <f>IF(A3337="","",IF(J3337&gt;=4,Rules!$B$21,IF(J3337&gt;=3,Rules!$B$20,0)))</f>
        <v>0</v>
      </c>
      <c r="T3337">
        <f>IF(A3337="","",K3337*Rules!$B$23+L3337*Rules!$B$24+M3337*Rules!$B$25+N3337*Rules!$B$26)</f>
        <v>0</v>
      </c>
      <c r="U3337">
        <f t="shared" si="52"/>
        <v>0</v>
      </c>
    </row>
    <row r="3338" spans="1:21" x14ac:dyDescent="0.2">
      <c r="A3338" t="str">
        <f>MatchSquad!A3338</f>
        <v>M067</v>
      </c>
      <c r="B3338" t="str">
        <f>MatchSquad!B3338</f>
        <v>P212</v>
      </c>
      <c r="C3338" t="str">
        <f>MatchSquad!C3338</f>
        <v>Venkatesh Iyer</v>
      </c>
      <c r="D3338" t="str">
        <f>MatchSquad!D3338</f>
        <v>AR</v>
      </c>
      <c r="E3338" t="str">
        <f>MatchSquad!E3338</f>
        <v>RCB</v>
      </c>
      <c r="F3338">
        <f>MatchSquad!G3338</f>
        <v>0</v>
      </c>
      <c r="G3338">
        <f>IF(A3338="","",SUMIFS(BallByBall!$I$2:$I$501,BallByBall!$B$2:$B$501,A3338,BallByBall!$F$2:$F$501,B3338))</f>
        <v>0</v>
      </c>
      <c r="H3338">
        <f>IF(A3338="","",COUNTIFS(BallByBall!$B$2:$B$501,A3338,BallByBall!$F$2:$F$501,B3338,BallByBall!$Q$2:$Q$501,1))</f>
        <v>0</v>
      </c>
      <c r="I3338">
        <f>IF(A3338="","",COUNTIFS(BallByBall!$B$2:$B$501,A3338,BallByBall!$F$2:$F$501,B3338,BallByBall!$R$2:$R$501,1))</f>
        <v>0</v>
      </c>
      <c r="J3338">
        <f>IF(A3338="","",SUMIFS(BallByBall!$T$2:$T$501,BallByBall!$B$2:$B$501,A3338,BallByBall!$H$2:$H$501,B3338))</f>
        <v>0</v>
      </c>
      <c r="K3338">
        <f>IF(A3338="","",SUMIFS(BallByBall!$U$2:$U$501,BallByBall!$B$2:$B$501,A3338,BallByBall!$P$2:$P$501,B3338))</f>
        <v>0</v>
      </c>
      <c r="L3338">
        <f>IF(A3338="","",SUMIFS(BallByBall!$V$2:$V$501,BallByBall!$B$2:$B$501,A3338,BallByBall!$P$2:$P$501,B3338))</f>
        <v>0</v>
      </c>
      <c r="M3338">
        <f>IF(A3338="","",SUMIFS(BallByBall!$W$2:$W$501,BallByBall!$B$2:$B$501,A3338,BallByBall!$P$2:$P$501,B3338))</f>
        <v>0</v>
      </c>
      <c r="N3338">
        <f>IF(A3338="","",SUMIFS(BallByBall!$X$2:$X$501,BallByBall!$B$2:$B$501,A3338,BallByBall!$P$2:$P$501,B3338))</f>
        <v>0</v>
      </c>
      <c r="O3338">
        <f>IF(A3338="","",SUMIFS(OverSummary!$G$2:$G$101,OverSummary!$A$2:$A$101,A3338,OverSummary!$D$2:$D$101,B3338))</f>
        <v>0</v>
      </c>
      <c r="P3338">
        <f>IF(A3338="","",G3338*Rules!$B$13+H3338*Rules!$B$14+I3338*Rules!$B$15)</f>
        <v>0</v>
      </c>
      <c r="Q3338">
        <f>IF(A3338="","",IF(G3338&gt;=100,Rules!$B$18,IF(G3338&gt;=50,Rules!$B$17,IF(G3338&gt;=30,Rules!$B$16,0)))+IF(AND(F3338=1,D3338&lt;&gt;"BWL",G3338=0),Rules!$B$27,0))</f>
        <v>0</v>
      </c>
      <c r="R3338">
        <f>IF(A3338="","",J3338*Rules!$B$19+O3338*Rules!$B$22)</f>
        <v>0</v>
      </c>
      <c r="S3338">
        <f>IF(A3338="","",IF(J3338&gt;=4,Rules!$B$21,IF(J3338&gt;=3,Rules!$B$20,0)))</f>
        <v>0</v>
      </c>
      <c r="T3338">
        <f>IF(A3338="","",K3338*Rules!$B$23+L3338*Rules!$B$24+M3338*Rules!$B$25+N3338*Rules!$B$26)</f>
        <v>0</v>
      </c>
      <c r="U3338">
        <f t="shared" si="52"/>
        <v>0</v>
      </c>
    </row>
    <row r="3339" spans="1:21" x14ac:dyDescent="0.2">
      <c r="A3339" t="str">
        <f>MatchSquad!A3339</f>
        <v>M067</v>
      </c>
      <c r="B3339" t="str">
        <f>MatchSquad!B3339</f>
        <v>P213</v>
      </c>
      <c r="C3339" t="str">
        <f>MatchSquad!C3339</f>
        <v>Satvik Deswal</v>
      </c>
      <c r="D3339" t="str">
        <f>MatchSquad!D3339</f>
        <v>AR</v>
      </c>
      <c r="E3339" t="str">
        <f>MatchSquad!E3339</f>
        <v>RCB</v>
      </c>
      <c r="F3339">
        <f>MatchSquad!G3339</f>
        <v>0</v>
      </c>
      <c r="G3339">
        <f>IF(A3339="","",SUMIFS(BallByBall!$I$2:$I$501,BallByBall!$B$2:$B$501,A3339,BallByBall!$F$2:$F$501,B3339))</f>
        <v>0</v>
      </c>
      <c r="H3339">
        <f>IF(A3339="","",COUNTIFS(BallByBall!$B$2:$B$501,A3339,BallByBall!$F$2:$F$501,B3339,BallByBall!$Q$2:$Q$501,1))</f>
        <v>0</v>
      </c>
      <c r="I3339">
        <f>IF(A3339="","",COUNTIFS(BallByBall!$B$2:$B$501,A3339,BallByBall!$F$2:$F$501,B3339,BallByBall!$R$2:$R$501,1))</f>
        <v>0</v>
      </c>
      <c r="J3339">
        <f>IF(A3339="","",SUMIFS(BallByBall!$T$2:$T$501,BallByBall!$B$2:$B$501,A3339,BallByBall!$H$2:$H$501,B3339))</f>
        <v>0</v>
      </c>
      <c r="K3339">
        <f>IF(A3339="","",SUMIFS(BallByBall!$U$2:$U$501,BallByBall!$B$2:$B$501,A3339,BallByBall!$P$2:$P$501,B3339))</f>
        <v>0</v>
      </c>
      <c r="L3339">
        <f>IF(A3339="","",SUMIFS(BallByBall!$V$2:$V$501,BallByBall!$B$2:$B$501,A3339,BallByBall!$P$2:$P$501,B3339))</f>
        <v>0</v>
      </c>
      <c r="M3339">
        <f>IF(A3339="","",SUMIFS(BallByBall!$W$2:$W$501,BallByBall!$B$2:$B$501,A3339,BallByBall!$P$2:$P$501,B3339))</f>
        <v>0</v>
      </c>
      <c r="N3339">
        <f>IF(A3339="","",SUMIFS(BallByBall!$X$2:$X$501,BallByBall!$B$2:$B$501,A3339,BallByBall!$P$2:$P$501,B3339))</f>
        <v>0</v>
      </c>
      <c r="O3339">
        <f>IF(A3339="","",SUMIFS(OverSummary!$G$2:$G$101,OverSummary!$A$2:$A$101,A3339,OverSummary!$D$2:$D$101,B3339))</f>
        <v>0</v>
      </c>
      <c r="P3339">
        <f>IF(A3339="","",G3339*Rules!$B$13+H3339*Rules!$B$14+I3339*Rules!$B$15)</f>
        <v>0</v>
      </c>
      <c r="Q3339">
        <f>IF(A3339="","",IF(G3339&gt;=100,Rules!$B$18,IF(G3339&gt;=50,Rules!$B$17,IF(G3339&gt;=30,Rules!$B$16,0)))+IF(AND(F3339=1,D3339&lt;&gt;"BWL",G3339=0),Rules!$B$27,0))</f>
        <v>0</v>
      </c>
      <c r="R3339">
        <f>IF(A3339="","",J3339*Rules!$B$19+O3339*Rules!$B$22)</f>
        <v>0</v>
      </c>
      <c r="S3339">
        <f>IF(A3339="","",IF(J3339&gt;=4,Rules!$B$21,IF(J3339&gt;=3,Rules!$B$20,0)))</f>
        <v>0</v>
      </c>
      <c r="T3339">
        <f>IF(A3339="","",K3339*Rules!$B$23+L3339*Rules!$B$24+M3339*Rules!$B$25+N3339*Rules!$B$26)</f>
        <v>0</v>
      </c>
      <c r="U3339">
        <f t="shared" si="52"/>
        <v>0</v>
      </c>
    </row>
    <row r="3340" spans="1:21" x14ac:dyDescent="0.2">
      <c r="A3340" t="str">
        <f>MatchSquad!A3340</f>
        <v>M067</v>
      </c>
      <c r="B3340" t="str">
        <f>MatchSquad!B3340</f>
        <v>P214</v>
      </c>
      <c r="C3340" t="str">
        <f>MatchSquad!C3340</f>
        <v>Mangesh Yadav</v>
      </c>
      <c r="D3340" t="str">
        <f>MatchSquad!D3340</f>
        <v>AR</v>
      </c>
      <c r="E3340" t="str">
        <f>MatchSquad!E3340</f>
        <v>RCB</v>
      </c>
      <c r="F3340">
        <f>MatchSquad!G3340</f>
        <v>0</v>
      </c>
      <c r="G3340">
        <f>IF(A3340="","",SUMIFS(BallByBall!$I$2:$I$501,BallByBall!$B$2:$B$501,A3340,BallByBall!$F$2:$F$501,B3340))</f>
        <v>0</v>
      </c>
      <c r="H3340">
        <f>IF(A3340="","",COUNTIFS(BallByBall!$B$2:$B$501,A3340,BallByBall!$F$2:$F$501,B3340,BallByBall!$Q$2:$Q$501,1))</f>
        <v>0</v>
      </c>
      <c r="I3340">
        <f>IF(A3340="","",COUNTIFS(BallByBall!$B$2:$B$501,A3340,BallByBall!$F$2:$F$501,B3340,BallByBall!$R$2:$R$501,1))</f>
        <v>0</v>
      </c>
      <c r="J3340">
        <f>IF(A3340="","",SUMIFS(BallByBall!$T$2:$T$501,BallByBall!$B$2:$B$501,A3340,BallByBall!$H$2:$H$501,B3340))</f>
        <v>0</v>
      </c>
      <c r="K3340">
        <f>IF(A3340="","",SUMIFS(BallByBall!$U$2:$U$501,BallByBall!$B$2:$B$501,A3340,BallByBall!$P$2:$P$501,B3340))</f>
        <v>0</v>
      </c>
      <c r="L3340">
        <f>IF(A3340="","",SUMIFS(BallByBall!$V$2:$V$501,BallByBall!$B$2:$B$501,A3340,BallByBall!$P$2:$P$501,B3340))</f>
        <v>0</v>
      </c>
      <c r="M3340">
        <f>IF(A3340="","",SUMIFS(BallByBall!$W$2:$W$501,BallByBall!$B$2:$B$501,A3340,BallByBall!$P$2:$P$501,B3340))</f>
        <v>0</v>
      </c>
      <c r="N3340">
        <f>IF(A3340="","",SUMIFS(BallByBall!$X$2:$X$501,BallByBall!$B$2:$B$501,A3340,BallByBall!$P$2:$P$501,B3340))</f>
        <v>0</v>
      </c>
      <c r="O3340">
        <f>IF(A3340="","",SUMIFS(OverSummary!$G$2:$G$101,OverSummary!$A$2:$A$101,A3340,OverSummary!$D$2:$D$101,B3340))</f>
        <v>0</v>
      </c>
      <c r="P3340">
        <f>IF(A3340="","",G3340*Rules!$B$13+H3340*Rules!$B$14+I3340*Rules!$B$15)</f>
        <v>0</v>
      </c>
      <c r="Q3340">
        <f>IF(A3340="","",IF(G3340&gt;=100,Rules!$B$18,IF(G3340&gt;=50,Rules!$B$17,IF(G3340&gt;=30,Rules!$B$16,0)))+IF(AND(F3340=1,D3340&lt;&gt;"BWL",G3340=0),Rules!$B$27,0))</f>
        <v>0</v>
      </c>
      <c r="R3340">
        <f>IF(A3340="","",J3340*Rules!$B$19+O3340*Rules!$B$22)</f>
        <v>0</v>
      </c>
      <c r="S3340">
        <f>IF(A3340="","",IF(J3340&gt;=4,Rules!$B$21,IF(J3340&gt;=3,Rules!$B$20,0)))</f>
        <v>0</v>
      </c>
      <c r="T3340">
        <f>IF(A3340="","",K3340*Rules!$B$23+L3340*Rules!$B$24+M3340*Rules!$B$25+N3340*Rules!$B$26)</f>
        <v>0</v>
      </c>
      <c r="U3340">
        <f t="shared" si="52"/>
        <v>0</v>
      </c>
    </row>
    <row r="3341" spans="1:21" x14ac:dyDescent="0.2">
      <c r="A3341" t="str">
        <f>MatchSquad!A3341</f>
        <v>M067</v>
      </c>
      <c r="B3341" t="str">
        <f>MatchSquad!B3341</f>
        <v>P215</v>
      </c>
      <c r="C3341" t="str">
        <f>MatchSquad!C3341</f>
        <v>Vicky Ostwal</v>
      </c>
      <c r="D3341" t="str">
        <f>MatchSquad!D3341</f>
        <v>AR</v>
      </c>
      <c r="E3341" t="str">
        <f>MatchSquad!E3341</f>
        <v>RCB</v>
      </c>
      <c r="F3341">
        <f>MatchSquad!G3341</f>
        <v>0</v>
      </c>
      <c r="G3341">
        <f>IF(A3341="","",SUMIFS(BallByBall!$I$2:$I$501,BallByBall!$B$2:$B$501,A3341,BallByBall!$F$2:$F$501,B3341))</f>
        <v>0</v>
      </c>
      <c r="H3341">
        <f>IF(A3341="","",COUNTIFS(BallByBall!$B$2:$B$501,A3341,BallByBall!$F$2:$F$501,B3341,BallByBall!$Q$2:$Q$501,1))</f>
        <v>0</v>
      </c>
      <c r="I3341">
        <f>IF(A3341="","",COUNTIFS(BallByBall!$B$2:$B$501,A3341,BallByBall!$F$2:$F$501,B3341,BallByBall!$R$2:$R$501,1))</f>
        <v>0</v>
      </c>
      <c r="J3341">
        <f>IF(A3341="","",SUMIFS(BallByBall!$T$2:$T$501,BallByBall!$B$2:$B$501,A3341,BallByBall!$H$2:$H$501,B3341))</f>
        <v>0</v>
      </c>
      <c r="K3341">
        <f>IF(A3341="","",SUMIFS(BallByBall!$U$2:$U$501,BallByBall!$B$2:$B$501,A3341,BallByBall!$P$2:$P$501,B3341))</f>
        <v>0</v>
      </c>
      <c r="L3341">
        <f>IF(A3341="","",SUMIFS(BallByBall!$V$2:$V$501,BallByBall!$B$2:$B$501,A3341,BallByBall!$P$2:$P$501,B3341))</f>
        <v>0</v>
      </c>
      <c r="M3341">
        <f>IF(A3341="","",SUMIFS(BallByBall!$W$2:$W$501,BallByBall!$B$2:$B$501,A3341,BallByBall!$P$2:$P$501,B3341))</f>
        <v>0</v>
      </c>
      <c r="N3341">
        <f>IF(A3341="","",SUMIFS(BallByBall!$X$2:$X$501,BallByBall!$B$2:$B$501,A3341,BallByBall!$P$2:$P$501,B3341))</f>
        <v>0</v>
      </c>
      <c r="O3341">
        <f>IF(A3341="","",SUMIFS(OverSummary!$G$2:$G$101,OverSummary!$A$2:$A$101,A3341,OverSummary!$D$2:$D$101,B3341))</f>
        <v>0</v>
      </c>
      <c r="P3341">
        <f>IF(A3341="","",G3341*Rules!$B$13+H3341*Rules!$B$14+I3341*Rules!$B$15)</f>
        <v>0</v>
      </c>
      <c r="Q3341">
        <f>IF(A3341="","",IF(G3341&gt;=100,Rules!$B$18,IF(G3341&gt;=50,Rules!$B$17,IF(G3341&gt;=30,Rules!$B$16,0)))+IF(AND(F3341=1,D3341&lt;&gt;"BWL",G3341=0),Rules!$B$27,0))</f>
        <v>0</v>
      </c>
      <c r="R3341">
        <f>IF(A3341="","",J3341*Rules!$B$19+O3341*Rules!$B$22)</f>
        <v>0</v>
      </c>
      <c r="S3341">
        <f>IF(A3341="","",IF(J3341&gt;=4,Rules!$B$21,IF(J3341&gt;=3,Rules!$B$20,0)))</f>
        <v>0</v>
      </c>
      <c r="T3341">
        <f>IF(A3341="","",K3341*Rules!$B$23+L3341*Rules!$B$24+M3341*Rules!$B$25+N3341*Rules!$B$26)</f>
        <v>0</v>
      </c>
      <c r="U3341">
        <f t="shared" si="52"/>
        <v>0</v>
      </c>
    </row>
    <row r="3342" spans="1:21" x14ac:dyDescent="0.2">
      <c r="A3342" t="str">
        <f>MatchSquad!A3342</f>
        <v>M067</v>
      </c>
      <c r="B3342" t="str">
        <f>MatchSquad!B3342</f>
        <v>P216</v>
      </c>
      <c r="C3342" t="str">
        <f>MatchSquad!C3342</f>
        <v>Vihaan Malhotra</v>
      </c>
      <c r="D3342" t="str">
        <f>MatchSquad!D3342</f>
        <v>AR</v>
      </c>
      <c r="E3342" t="str">
        <f>MatchSquad!E3342</f>
        <v>RCB</v>
      </c>
      <c r="F3342">
        <f>MatchSquad!G3342</f>
        <v>0</v>
      </c>
      <c r="G3342">
        <f>IF(A3342="","",SUMIFS(BallByBall!$I$2:$I$501,BallByBall!$B$2:$B$501,A3342,BallByBall!$F$2:$F$501,B3342))</f>
        <v>0</v>
      </c>
      <c r="H3342">
        <f>IF(A3342="","",COUNTIFS(BallByBall!$B$2:$B$501,A3342,BallByBall!$F$2:$F$501,B3342,BallByBall!$Q$2:$Q$501,1))</f>
        <v>0</v>
      </c>
      <c r="I3342">
        <f>IF(A3342="","",COUNTIFS(BallByBall!$B$2:$B$501,A3342,BallByBall!$F$2:$F$501,B3342,BallByBall!$R$2:$R$501,1))</f>
        <v>0</v>
      </c>
      <c r="J3342">
        <f>IF(A3342="","",SUMIFS(BallByBall!$T$2:$T$501,BallByBall!$B$2:$B$501,A3342,BallByBall!$H$2:$H$501,B3342))</f>
        <v>0</v>
      </c>
      <c r="K3342">
        <f>IF(A3342="","",SUMIFS(BallByBall!$U$2:$U$501,BallByBall!$B$2:$B$501,A3342,BallByBall!$P$2:$P$501,B3342))</f>
        <v>0</v>
      </c>
      <c r="L3342">
        <f>IF(A3342="","",SUMIFS(BallByBall!$V$2:$V$501,BallByBall!$B$2:$B$501,A3342,BallByBall!$P$2:$P$501,B3342))</f>
        <v>0</v>
      </c>
      <c r="M3342">
        <f>IF(A3342="","",SUMIFS(BallByBall!$W$2:$W$501,BallByBall!$B$2:$B$501,A3342,BallByBall!$P$2:$P$501,B3342))</f>
        <v>0</v>
      </c>
      <c r="N3342">
        <f>IF(A3342="","",SUMIFS(BallByBall!$X$2:$X$501,BallByBall!$B$2:$B$501,A3342,BallByBall!$P$2:$P$501,B3342))</f>
        <v>0</v>
      </c>
      <c r="O3342">
        <f>IF(A3342="","",SUMIFS(OverSummary!$G$2:$G$101,OverSummary!$A$2:$A$101,A3342,OverSummary!$D$2:$D$101,B3342))</f>
        <v>0</v>
      </c>
      <c r="P3342">
        <f>IF(A3342="","",G3342*Rules!$B$13+H3342*Rules!$B$14+I3342*Rules!$B$15)</f>
        <v>0</v>
      </c>
      <c r="Q3342">
        <f>IF(A3342="","",IF(G3342&gt;=100,Rules!$B$18,IF(G3342&gt;=50,Rules!$B$17,IF(G3342&gt;=30,Rules!$B$16,0)))+IF(AND(F3342=1,D3342&lt;&gt;"BWL",G3342=0),Rules!$B$27,0))</f>
        <v>0</v>
      </c>
      <c r="R3342">
        <f>IF(A3342="","",J3342*Rules!$B$19+O3342*Rules!$B$22)</f>
        <v>0</v>
      </c>
      <c r="S3342">
        <f>IF(A3342="","",IF(J3342&gt;=4,Rules!$B$21,IF(J3342&gt;=3,Rules!$B$20,0)))</f>
        <v>0</v>
      </c>
      <c r="T3342">
        <f>IF(A3342="","",K3342*Rules!$B$23+L3342*Rules!$B$24+M3342*Rules!$B$25+N3342*Rules!$B$26)</f>
        <v>0</v>
      </c>
      <c r="U3342">
        <f t="shared" si="52"/>
        <v>0</v>
      </c>
    </row>
    <row r="3343" spans="1:21" x14ac:dyDescent="0.2">
      <c r="A3343" t="str">
        <f>MatchSquad!A3343</f>
        <v>M067</v>
      </c>
      <c r="B3343" t="str">
        <f>MatchSquad!B3343</f>
        <v>P217</v>
      </c>
      <c r="C3343" t="str">
        <f>MatchSquad!C3343</f>
        <v>Kanishk Chouhan</v>
      </c>
      <c r="D3343" t="str">
        <f>MatchSquad!D3343</f>
        <v>AR</v>
      </c>
      <c r="E3343" t="str">
        <f>MatchSquad!E3343</f>
        <v>RCB</v>
      </c>
      <c r="F3343">
        <f>MatchSquad!G3343</f>
        <v>0</v>
      </c>
      <c r="G3343">
        <f>IF(A3343="","",SUMIFS(BallByBall!$I$2:$I$501,BallByBall!$B$2:$B$501,A3343,BallByBall!$F$2:$F$501,B3343))</f>
        <v>0</v>
      </c>
      <c r="H3343">
        <f>IF(A3343="","",COUNTIFS(BallByBall!$B$2:$B$501,A3343,BallByBall!$F$2:$F$501,B3343,BallByBall!$Q$2:$Q$501,1))</f>
        <v>0</v>
      </c>
      <c r="I3343">
        <f>IF(A3343="","",COUNTIFS(BallByBall!$B$2:$B$501,A3343,BallByBall!$F$2:$F$501,B3343,BallByBall!$R$2:$R$501,1))</f>
        <v>0</v>
      </c>
      <c r="J3343">
        <f>IF(A3343="","",SUMIFS(BallByBall!$T$2:$T$501,BallByBall!$B$2:$B$501,A3343,BallByBall!$H$2:$H$501,B3343))</f>
        <v>0</v>
      </c>
      <c r="K3343">
        <f>IF(A3343="","",SUMIFS(BallByBall!$U$2:$U$501,BallByBall!$B$2:$B$501,A3343,BallByBall!$P$2:$P$501,B3343))</f>
        <v>0</v>
      </c>
      <c r="L3343">
        <f>IF(A3343="","",SUMIFS(BallByBall!$V$2:$V$501,BallByBall!$B$2:$B$501,A3343,BallByBall!$P$2:$P$501,B3343))</f>
        <v>0</v>
      </c>
      <c r="M3343">
        <f>IF(A3343="","",SUMIFS(BallByBall!$W$2:$W$501,BallByBall!$B$2:$B$501,A3343,BallByBall!$P$2:$P$501,B3343))</f>
        <v>0</v>
      </c>
      <c r="N3343">
        <f>IF(A3343="","",SUMIFS(BallByBall!$X$2:$X$501,BallByBall!$B$2:$B$501,A3343,BallByBall!$P$2:$P$501,B3343))</f>
        <v>0</v>
      </c>
      <c r="O3343">
        <f>IF(A3343="","",SUMIFS(OverSummary!$G$2:$G$101,OverSummary!$A$2:$A$101,A3343,OverSummary!$D$2:$D$101,B3343))</f>
        <v>0</v>
      </c>
      <c r="P3343">
        <f>IF(A3343="","",G3343*Rules!$B$13+H3343*Rules!$B$14+I3343*Rules!$B$15)</f>
        <v>0</v>
      </c>
      <c r="Q3343">
        <f>IF(A3343="","",IF(G3343&gt;=100,Rules!$B$18,IF(G3343&gt;=50,Rules!$B$17,IF(G3343&gt;=30,Rules!$B$16,0)))+IF(AND(F3343=1,D3343&lt;&gt;"BWL",G3343=0),Rules!$B$27,0))</f>
        <v>0</v>
      </c>
      <c r="R3343">
        <f>IF(A3343="","",J3343*Rules!$B$19+O3343*Rules!$B$22)</f>
        <v>0</v>
      </c>
      <c r="S3343">
        <f>IF(A3343="","",IF(J3343&gt;=4,Rules!$B$21,IF(J3343&gt;=3,Rules!$B$20,0)))</f>
        <v>0</v>
      </c>
      <c r="T3343">
        <f>IF(A3343="","",K3343*Rules!$B$23+L3343*Rules!$B$24+M3343*Rules!$B$25+N3343*Rules!$B$26)</f>
        <v>0</v>
      </c>
      <c r="U3343">
        <f t="shared" si="52"/>
        <v>0</v>
      </c>
    </row>
    <row r="3344" spans="1:21" x14ac:dyDescent="0.2">
      <c r="A3344" t="str">
        <f>MatchSquad!A3344</f>
        <v>M067</v>
      </c>
      <c r="B3344" t="str">
        <f>MatchSquad!B3344</f>
        <v>P218</v>
      </c>
      <c r="C3344" t="str">
        <f>MatchSquad!C3344</f>
        <v>Josh Hazlewood</v>
      </c>
      <c r="D3344" t="str">
        <f>MatchSquad!D3344</f>
        <v>BWL</v>
      </c>
      <c r="E3344" t="str">
        <f>MatchSquad!E3344</f>
        <v>RCB</v>
      </c>
      <c r="F3344">
        <f>MatchSquad!G3344</f>
        <v>0</v>
      </c>
      <c r="G3344">
        <f>IF(A3344="","",SUMIFS(BallByBall!$I$2:$I$501,BallByBall!$B$2:$B$501,A3344,BallByBall!$F$2:$F$501,B3344))</f>
        <v>0</v>
      </c>
      <c r="H3344">
        <f>IF(A3344="","",COUNTIFS(BallByBall!$B$2:$B$501,A3344,BallByBall!$F$2:$F$501,B3344,BallByBall!$Q$2:$Q$501,1))</f>
        <v>0</v>
      </c>
      <c r="I3344">
        <f>IF(A3344="","",COUNTIFS(BallByBall!$B$2:$B$501,A3344,BallByBall!$F$2:$F$501,B3344,BallByBall!$R$2:$R$501,1))</f>
        <v>0</v>
      </c>
      <c r="J3344">
        <f>IF(A3344="","",SUMIFS(BallByBall!$T$2:$T$501,BallByBall!$B$2:$B$501,A3344,BallByBall!$H$2:$H$501,B3344))</f>
        <v>0</v>
      </c>
      <c r="K3344">
        <f>IF(A3344="","",SUMIFS(BallByBall!$U$2:$U$501,BallByBall!$B$2:$B$501,A3344,BallByBall!$P$2:$P$501,B3344))</f>
        <v>0</v>
      </c>
      <c r="L3344">
        <f>IF(A3344="","",SUMIFS(BallByBall!$V$2:$V$501,BallByBall!$B$2:$B$501,A3344,BallByBall!$P$2:$P$501,B3344))</f>
        <v>0</v>
      </c>
      <c r="M3344">
        <f>IF(A3344="","",SUMIFS(BallByBall!$W$2:$W$501,BallByBall!$B$2:$B$501,A3344,BallByBall!$P$2:$P$501,B3344))</f>
        <v>0</v>
      </c>
      <c r="N3344">
        <f>IF(A3344="","",SUMIFS(BallByBall!$X$2:$X$501,BallByBall!$B$2:$B$501,A3344,BallByBall!$P$2:$P$501,B3344))</f>
        <v>0</v>
      </c>
      <c r="O3344">
        <f>IF(A3344="","",SUMIFS(OverSummary!$G$2:$G$101,OverSummary!$A$2:$A$101,A3344,OverSummary!$D$2:$D$101,B3344))</f>
        <v>0</v>
      </c>
      <c r="P3344">
        <f>IF(A3344="","",G3344*Rules!$B$13+H3344*Rules!$B$14+I3344*Rules!$B$15)</f>
        <v>0</v>
      </c>
      <c r="Q3344">
        <f>IF(A3344="","",IF(G3344&gt;=100,Rules!$B$18,IF(G3344&gt;=50,Rules!$B$17,IF(G3344&gt;=30,Rules!$B$16,0)))+IF(AND(F3344=1,D3344&lt;&gt;"BWL",G3344=0),Rules!$B$27,0))</f>
        <v>0</v>
      </c>
      <c r="R3344">
        <f>IF(A3344="","",J3344*Rules!$B$19+O3344*Rules!$B$22)</f>
        <v>0</v>
      </c>
      <c r="S3344">
        <f>IF(A3344="","",IF(J3344&gt;=4,Rules!$B$21,IF(J3344&gt;=3,Rules!$B$20,0)))</f>
        <v>0</v>
      </c>
      <c r="T3344">
        <f>IF(A3344="","",K3344*Rules!$B$23+L3344*Rules!$B$24+M3344*Rules!$B$25+N3344*Rules!$B$26)</f>
        <v>0</v>
      </c>
      <c r="U3344">
        <f t="shared" si="52"/>
        <v>0</v>
      </c>
    </row>
    <row r="3345" spans="1:21" x14ac:dyDescent="0.2">
      <c r="A3345" t="str">
        <f>MatchSquad!A3345</f>
        <v>M067</v>
      </c>
      <c r="B3345" t="str">
        <f>MatchSquad!B3345</f>
        <v>P219</v>
      </c>
      <c r="C3345" t="str">
        <f>MatchSquad!C3345</f>
        <v>Rasikh Dar</v>
      </c>
      <c r="D3345" t="str">
        <f>MatchSquad!D3345</f>
        <v>BWL</v>
      </c>
      <c r="E3345" t="str">
        <f>MatchSquad!E3345</f>
        <v>RCB</v>
      </c>
      <c r="F3345">
        <f>MatchSquad!G3345</f>
        <v>0</v>
      </c>
      <c r="G3345">
        <f>IF(A3345="","",SUMIFS(BallByBall!$I$2:$I$501,BallByBall!$B$2:$B$501,A3345,BallByBall!$F$2:$F$501,B3345))</f>
        <v>0</v>
      </c>
      <c r="H3345">
        <f>IF(A3345="","",COUNTIFS(BallByBall!$B$2:$B$501,A3345,BallByBall!$F$2:$F$501,B3345,BallByBall!$Q$2:$Q$501,1))</f>
        <v>0</v>
      </c>
      <c r="I3345">
        <f>IF(A3345="","",COUNTIFS(BallByBall!$B$2:$B$501,A3345,BallByBall!$F$2:$F$501,B3345,BallByBall!$R$2:$R$501,1))</f>
        <v>0</v>
      </c>
      <c r="J3345">
        <f>IF(A3345="","",SUMIFS(BallByBall!$T$2:$T$501,BallByBall!$B$2:$B$501,A3345,BallByBall!$H$2:$H$501,B3345))</f>
        <v>0</v>
      </c>
      <c r="K3345">
        <f>IF(A3345="","",SUMIFS(BallByBall!$U$2:$U$501,BallByBall!$B$2:$B$501,A3345,BallByBall!$P$2:$P$501,B3345))</f>
        <v>0</v>
      </c>
      <c r="L3345">
        <f>IF(A3345="","",SUMIFS(BallByBall!$V$2:$V$501,BallByBall!$B$2:$B$501,A3345,BallByBall!$P$2:$P$501,B3345))</f>
        <v>0</v>
      </c>
      <c r="M3345">
        <f>IF(A3345="","",SUMIFS(BallByBall!$W$2:$W$501,BallByBall!$B$2:$B$501,A3345,BallByBall!$P$2:$P$501,B3345))</f>
        <v>0</v>
      </c>
      <c r="N3345">
        <f>IF(A3345="","",SUMIFS(BallByBall!$X$2:$X$501,BallByBall!$B$2:$B$501,A3345,BallByBall!$P$2:$P$501,B3345))</f>
        <v>0</v>
      </c>
      <c r="O3345">
        <f>IF(A3345="","",SUMIFS(OverSummary!$G$2:$G$101,OverSummary!$A$2:$A$101,A3345,OverSummary!$D$2:$D$101,B3345))</f>
        <v>0</v>
      </c>
      <c r="P3345">
        <f>IF(A3345="","",G3345*Rules!$B$13+H3345*Rules!$B$14+I3345*Rules!$B$15)</f>
        <v>0</v>
      </c>
      <c r="Q3345">
        <f>IF(A3345="","",IF(G3345&gt;=100,Rules!$B$18,IF(G3345&gt;=50,Rules!$B$17,IF(G3345&gt;=30,Rules!$B$16,0)))+IF(AND(F3345=1,D3345&lt;&gt;"BWL",G3345=0),Rules!$B$27,0))</f>
        <v>0</v>
      </c>
      <c r="R3345">
        <f>IF(A3345="","",J3345*Rules!$B$19+O3345*Rules!$B$22)</f>
        <v>0</v>
      </c>
      <c r="S3345">
        <f>IF(A3345="","",IF(J3345&gt;=4,Rules!$B$21,IF(J3345&gt;=3,Rules!$B$20,0)))</f>
        <v>0</v>
      </c>
      <c r="T3345">
        <f>IF(A3345="","",K3345*Rules!$B$23+L3345*Rules!$B$24+M3345*Rules!$B$25+N3345*Rules!$B$26)</f>
        <v>0</v>
      </c>
      <c r="U3345">
        <f t="shared" si="52"/>
        <v>0</v>
      </c>
    </row>
    <row r="3346" spans="1:21" x14ac:dyDescent="0.2">
      <c r="A3346" t="str">
        <f>MatchSquad!A3346</f>
        <v>M067</v>
      </c>
      <c r="B3346" t="str">
        <f>MatchSquad!B3346</f>
        <v>P220</v>
      </c>
      <c r="C3346" t="str">
        <f>MatchSquad!C3346</f>
        <v>Suyash Sharma</v>
      </c>
      <c r="D3346" t="str">
        <f>MatchSquad!D3346</f>
        <v>BWL</v>
      </c>
      <c r="E3346" t="str">
        <f>MatchSquad!E3346</f>
        <v>RCB</v>
      </c>
      <c r="F3346">
        <f>MatchSquad!G3346</f>
        <v>0</v>
      </c>
      <c r="G3346">
        <f>IF(A3346="","",SUMIFS(BallByBall!$I$2:$I$501,BallByBall!$B$2:$B$501,A3346,BallByBall!$F$2:$F$501,B3346))</f>
        <v>0</v>
      </c>
      <c r="H3346">
        <f>IF(A3346="","",COUNTIFS(BallByBall!$B$2:$B$501,A3346,BallByBall!$F$2:$F$501,B3346,BallByBall!$Q$2:$Q$501,1))</f>
        <v>0</v>
      </c>
      <c r="I3346">
        <f>IF(A3346="","",COUNTIFS(BallByBall!$B$2:$B$501,A3346,BallByBall!$F$2:$F$501,B3346,BallByBall!$R$2:$R$501,1))</f>
        <v>0</v>
      </c>
      <c r="J3346">
        <f>IF(A3346="","",SUMIFS(BallByBall!$T$2:$T$501,BallByBall!$B$2:$B$501,A3346,BallByBall!$H$2:$H$501,B3346))</f>
        <v>0</v>
      </c>
      <c r="K3346">
        <f>IF(A3346="","",SUMIFS(BallByBall!$U$2:$U$501,BallByBall!$B$2:$B$501,A3346,BallByBall!$P$2:$P$501,B3346))</f>
        <v>0</v>
      </c>
      <c r="L3346">
        <f>IF(A3346="","",SUMIFS(BallByBall!$V$2:$V$501,BallByBall!$B$2:$B$501,A3346,BallByBall!$P$2:$P$501,B3346))</f>
        <v>0</v>
      </c>
      <c r="M3346">
        <f>IF(A3346="","",SUMIFS(BallByBall!$W$2:$W$501,BallByBall!$B$2:$B$501,A3346,BallByBall!$P$2:$P$501,B3346))</f>
        <v>0</v>
      </c>
      <c r="N3346">
        <f>IF(A3346="","",SUMIFS(BallByBall!$X$2:$X$501,BallByBall!$B$2:$B$501,A3346,BallByBall!$P$2:$P$501,B3346))</f>
        <v>0</v>
      </c>
      <c r="O3346">
        <f>IF(A3346="","",SUMIFS(OverSummary!$G$2:$G$101,OverSummary!$A$2:$A$101,A3346,OverSummary!$D$2:$D$101,B3346))</f>
        <v>0</v>
      </c>
      <c r="P3346">
        <f>IF(A3346="","",G3346*Rules!$B$13+H3346*Rules!$B$14+I3346*Rules!$B$15)</f>
        <v>0</v>
      </c>
      <c r="Q3346">
        <f>IF(A3346="","",IF(G3346&gt;=100,Rules!$B$18,IF(G3346&gt;=50,Rules!$B$17,IF(G3346&gt;=30,Rules!$B$16,0)))+IF(AND(F3346=1,D3346&lt;&gt;"BWL",G3346=0),Rules!$B$27,0))</f>
        <v>0</v>
      </c>
      <c r="R3346">
        <f>IF(A3346="","",J3346*Rules!$B$19+O3346*Rules!$B$22)</f>
        <v>0</v>
      </c>
      <c r="S3346">
        <f>IF(A3346="","",IF(J3346&gt;=4,Rules!$B$21,IF(J3346&gt;=3,Rules!$B$20,0)))</f>
        <v>0</v>
      </c>
      <c r="T3346">
        <f>IF(A3346="","",K3346*Rules!$B$23+L3346*Rules!$B$24+M3346*Rules!$B$25+N3346*Rules!$B$26)</f>
        <v>0</v>
      </c>
      <c r="U3346">
        <f t="shared" si="52"/>
        <v>0</v>
      </c>
    </row>
    <row r="3347" spans="1:21" x14ac:dyDescent="0.2">
      <c r="A3347" t="str">
        <f>MatchSquad!A3347</f>
        <v>M067</v>
      </c>
      <c r="B3347" t="str">
        <f>MatchSquad!B3347</f>
        <v>P221</v>
      </c>
      <c r="C3347" t="str">
        <f>MatchSquad!C3347</f>
        <v>Bhuvneshwar Kumar</v>
      </c>
      <c r="D3347" t="str">
        <f>MatchSquad!D3347</f>
        <v>BWL</v>
      </c>
      <c r="E3347" t="str">
        <f>MatchSquad!E3347</f>
        <v>RCB</v>
      </c>
      <c r="F3347">
        <f>MatchSquad!G3347</f>
        <v>0</v>
      </c>
      <c r="G3347">
        <f>IF(A3347="","",SUMIFS(BallByBall!$I$2:$I$501,BallByBall!$B$2:$B$501,A3347,BallByBall!$F$2:$F$501,B3347))</f>
        <v>0</v>
      </c>
      <c r="H3347">
        <f>IF(A3347="","",COUNTIFS(BallByBall!$B$2:$B$501,A3347,BallByBall!$F$2:$F$501,B3347,BallByBall!$Q$2:$Q$501,1))</f>
        <v>0</v>
      </c>
      <c r="I3347">
        <f>IF(A3347="","",COUNTIFS(BallByBall!$B$2:$B$501,A3347,BallByBall!$F$2:$F$501,B3347,BallByBall!$R$2:$R$501,1))</f>
        <v>0</v>
      </c>
      <c r="J3347">
        <f>IF(A3347="","",SUMIFS(BallByBall!$T$2:$T$501,BallByBall!$B$2:$B$501,A3347,BallByBall!$H$2:$H$501,B3347))</f>
        <v>0</v>
      </c>
      <c r="K3347">
        <f>IF(A3347="","",SUMIFS(BallByBall!$U$2:$U$501,BallByBall!$B$2:$B$501,A3347,BallByBall!$P$2:$P$501,B3347))</f>
        <v>0</v>
      </c>
      <c r="L3347">
        <f>IF(A3347="","",SUMIFS(BallByBall!$V$2:$V$501,BallByBall!$B$2:$B$501,A3347,BallByBall!$P$2:$P$501,B3347))</f>
        <v>0</v>
      </c>
      <c r="M3347">
        <f>IF(A3347="","",SUMIFS(BallByBall!$W$2:$W$501,BallByBall!$B$2:$B$501,A3347,BallByBall!$P$2:$P$501,B3347))</f>
        <v>0</v>
      </c>
      <c r="N3347">
        <f>IF(A3347="","",SUMIFS(BallByBall!$X$2:$X$501,BallByBall!$B$2:$B$501,A3347,BallByBall!$P$2:$P$501,B3347))</f>
        <v>0</v>
      </c>
      <c r="O3347">
        <f>IF(A3347="","",SUMIFS(OverSummary!$G$2:$G$101,OverSummary!$A$2:$A$101,A3347,OverSummary!$D$2:$D$101,B3347))</f>
        <v>0</v>
      </c>
      <c r="P3347">
        <f>IF(A3347="","",G3347*Rules!$B$13+H3347*Rules!$B$14+I3347*Rules!$B$15)</f>
        <v>0</v>
      </c>
      <c r="Q3347">
        <f>IF(A3347="","",IF(G3347&gt;=100,Rules!$B$18,IF(G3347&gt;=50,Rules!$B$17,IF(G3347&gt;=30,Rules!$B$16,0)))+IF(AND(F3347=1,D3347&lt;&gt;"BWL",G3347=0),Rules!$B$27,0))</f>
        <v>0</v>
      </c>
      <c r="R3347">
        <f>IF(A3347="","",J3347*Rules!$B$19+O3347*Rules!$B$22)</f>
        <v>0</v>
      </c>
      <c r="S3347">
        <f>IF(A3347="","",IF(J3347&gt;=4,Rules!$B$21,IF(J3347&gt;=3,Rules!$B$20,0)))</f>
        <v>0</v>
      </c>
      <c r="T3347">
        <f>IF(A3347="","",K3347*Rules!$B$23+L3347*Rules!$B$24+M3347*Rules!$B$25+N3347*Rules!$B$26)</f>
        <v>0</v>
      </c>
      <c r="U3347">
        <f t="shared" si="52"/>
        <v>0</v>
      </c>
    </row>
    <row r="3348" spans="1:21" x14ac:dyDescent="0.2">
      <c r="A3348" t="str">
        <f>MatchSquad!A3348</f>
        <v>M067</v>
      </c>
      <c r="B3348" t="str">
        <f>MatchSquad!B3348</f>
        <v>P222</v>
      </c>
      <c r="C3348" t="str">
        <f>MatchSquad!C3348</f>
        <v>Nuwan Thushara</v>
      </c>
      <c r="D3348" t="str">
        <f>MatchSquad!D3348</f>
        <v>BWL</v>
      </c>
      <c r="E3348" t="str">
        <f>MatchSquad!E3348</f>
        <v>RCB</v>
      </c>
      <c r="F3348">
        <f>MatchSquad!G3348</f>
        <v>0</v>
      </c>
      <c r="G3348">
        <f>IF(A3348="","",SUMIFS(BallByBall!$I$2:$I$501,BallByBall!$B$2:$B$501,A3348,BallByBall!$F$2:$F$501,B3348))</f>
        <v>0</v>
      </c>
      <c r="H3348">
        <f>IF(A3348="","",COUNTIFS(BallByBall!$B$2:$B$501,A3348,BallByBall!$F$2:$F$501,B3348,BallByBall!$Q$2:$Q$501,1))</f>
        <v>0</v>
      </c>
      <c r="I3348">
        <f>IF(A3348="","",COUNTIFS(BallByBall!$B$2:$B$501,A3348,BallByBall!$F$2:$F$501,B3348,BallByBall!$R$2:$R$501,1))</f>
        <v>0</v>
      </c>
      <c r="J3348">
        <f>IF(A3348="","",SUMIFS(BallByBall!$T$2:$T$501,BallByBall!$B$2:$B$501,A3348,BallByBall!$H$2:$H$501,B3348))</f>
        <v>0</v>
      </c>
      <c r="K3348">
        <f>IF(A3348="","",SUMIFS(BallByBall!$U$2:$U$501,BallByBall!$B$2:$B$501,A3348,BallByBall!$P$2:$P$501,B3348))</f>
        <v>0</v>
      </c>
      <c r="L3348">
        <f>IF(A3348="","",SUMIFS(BallByBall!$V$2:$V$501,BallByBall!$B$2:$B$501,A3348,BallByBall!$P$2:$P$501,B3348))</f>
        <v>0</v>
      </c>
      <c r="M3348">
        <f>IF(A3348="","",SUMIFS(BallByBall!$W$2:$W$501,BallByBall!$B$2:$B$501,A3348,BallByBall!$P$2:$P$501,B3348))</f>
        <v>0</v>
      </c>
      <c r="N3348">
        <f>IF(A3348="","",SUMIFS(BallByBall!$X$2:$X$501,BallByBall!$B$2:$B$501,A3348,BallByBall!$P$2:$P$501,B3348))</f>
        <v>0</v>
      </c>
      <c r="O3348">
        <f>IF(A3348="","",SUMIFS(OverSummary!$G$2:$G$101,OverSummary!$A$2:$A$101,A3348,OverSummary!$D$2:$D$101,B3348))</f>
        <v>0</v>
      </c>
      <c r="P3348">
        <f>IF(A3348="","",G3348*Rules!$B$13+H3348*Rules!$B$14+I3348*Rules!$B$15)</f>
        <v>0</v>
      </c>
      <c r="Q3348">
        <f>IF(A3348="","",IF(G3348&gt;=100,Rules!$B$18,IF(G3348&gt;=50,Rules!$B$17,IF(G3348&gt;=30,Rules!$B$16,0)))+IF(AND(F3348=1,D3348&lt;&gt;"BWL",G3348=0),Rules!$B$27,0))</f>
        <v>0</v>
      </c>
      <c r="R3348">
        <f>IF(A3348="","",J3348*Rules!$B$19+O3348*Rules!$B$22)</f>
        <v>0</v>
      </c>
      <c r="S3348">
        <f>IF(A3348="","",IF(J3348&gt;=4,Rules!$B$21,IF(J3348&gt;=3,Rules!$B$20,0)))</f>
        <v>0</v>
      </c>
      <c r="T3348">
        <f>IF(A3348="","",K3348*Rules!$B$23+L3348*Rules!$B$24+M3348*Rules!$B$25+N3348*Rules!$B$26)</f>
        <v>0</v>
      </c>
      <c r="U3348">
        <f t="shared" si="52"/>
        <v>0</v>
      </c>
    </row>
    <row r="3349" spans="1:21" x14ac:dyDescent="0.2">
      <c r="A3349" t="str">
        <f>MatchSquad!A3349</f>
        <v>M067</v>
      </c>
      <c r="B3349" t="str">
        <f>MatchSquad!B3349</f>
        <v>P223</v>
      </c>
      <c r="C3349" t="str">
        <f>MatchSquad!C3349</f>
        <v>Abhinandan Singh</v>
      </c>
      <c r="D3349" t="str">
        <f>MatchSquad!D3349</f>
        <v>BWL</v>
      </c>
      <c r="E3349" t="str">
        <f>MatchSquad!E3349</f>
        <v>RCB</v>
      </c>
      <c r="F3349">
        <f>MatchSquad!G3349</f>
        <v>0</v>
      </c>
      <c r="G3349">
        <f>IF(A3349="","",SUMIFS(BallByBall!$I$2:$I$501,BallByBall!$B$2:$B$501,A3349,BallByBall!$F$2:$F$501,B3349))</f>
        <v>0</v>
      </c>
      <c r="H3349">
        <f>IF(A3349="","",COUNTIFS(BallByBall!$B$2:$B$501,A3349,BallByBall!$F$2:$F$501,B3349,BallByBall!$Q$2:$Q$501,1))</f>
        <v>0</v>
      </c>
      <c r="I3349">
        <f>IF(A3349="","",COUNTIFS(BallByBall!$B$2:$B$501,A3349,BallByBall!$F$2:$F$501,B3349,BallByBall!$R$2:$R$501,1))</f>
        <v>0</v>
      </c>
      <c r="J3349">
        <f>IF(A3349="","",SUMIFS(BallByBall!$T$2:$T$501,BallByBall!$B$2:$B$501,A3349,BallByBall!$H$2:$H$501,B3349))</f>
        <v>0</v>
      </c>
      <c r="K3349">
        <f>IF(A3349="","",SUMIFS(BallByBall!$U$2:$U$501,BallByBall!$B$2:$B$501,A3349,BallByBall!$P$2:$P$501,B3349))</f>
        <v>0</v>
      </c>
      <c r="L3349">
        <f>IF(A3349="","",SUMIFS(BallByBall!$V$2:$V$501,BallByBall!$B$2:$B$501,A3349,BallByBall!$P$2:$P$501,B3349))</f>
        <v>0</v>
      </c>
      <c r="M3349">
        <f>IF(A3349="","",SUMIFS(BallByBall!$W$2:$W$501,BallByBall!$B$2:$B$501,A3349,BallByBall!$P$2:$P$501,B3349))</f>
        <v>0</v>
      </c>
      <c r="N3349">
        <f>IF(A3349="","",SUMIFS(BallByBall!$X$2:$X$501,BallByBall!$B$2:$B$501,A3349,BallByBall!$P$2:$P$501,B3349))</f>
        <v>0</v>
      </c>
      <c r="O3349">
        <f>IF(A3349="","",SUMIFS(OverSummary!$G$2:$G$101,OverSummary!$A$2:$A$101,A3349,OverSummary!$D$2:$D$101,B3349))</f>
        <v>0</v>
      </c>
      <c r="P3349">
        <f>IF(A3349="","",G3349*Rules!$B$13+H3349*Rules!$B$14+I3349*Rules!$B$15)</f>
        <v>0</v>
      </c>
      <c r="Q3349">
        <f>IF(A3349="","",IF(G3349&gt;=100,Rules!$B$18,IF(G3349&gt;=50,Rules!$B$17,IF(G3349&gt;=30,Rules!$B$16,0)))+IF(AND(F3349=1,D3349&lt;&gt;"BWL",G3349=0),Rules!$B$27,0))</f>
        <v>0</v>
      </c>
      <c r="R3349">
        <f>IF(A3349="","",J3349*Rules!$B$19+O3349*Rules!$B$22)</f>
        <v>0</v>
      </c>
      <c r="S3349">
        <f>IF(A3349="","",IF(J3349&gt;=4,Rules!$B$21,IF(J3349&gt;=3,Rules!$B$20,0)))</f>
        <v>0</v>
      </c>
      <c r="T3349">
        <f>IF(A3349="","",K3349*Rules!$B$23+L3349*Rules!$B$24+M3349*Rules!$B$25+N3349*Rules!$B$26)</f>
        <v>0</v>
      </c>
      <c r="U3349">
        <f t="shared" si="52"/>
        <v>0</v>
      </c>
    </row>
    <row r="3350" spans="1:21" x14ac:dyDescent="0.2">
      <c r="A3350" t="str">
        <f>MatchSquad!A3350</f>
        <v>M067</v>
      </c>
      <c r="B3350" t="str">
        <f>MatchSquad!B3350</f>
        <v>P224</v>
      </c>
      <c r="C3350" t="str">
        <f>MatchSquad!C3350</f>
        <v>Jacob Duffy</v>
      </c>
      <c r="D3350" t="str">
        <f>MatchSquad!D3350</f>
        <v>BWL</v>
      </c>
      <c r="E3350" t="str">
        <f>MatchSquad!E3350</f>
        <v>RCB</v>
      </c>
      <c r="F3350">
        <f>MatchSquad!G3350</f>
        <v>0</v>
      </c>
      <c r="G3350">
        <f>IF(A3350="","",SUMIFS(BallByBall!$I$2:$I$501,BallByBall!$B$2:$B$501,A3350,BallByBall!$F$2:$F$501,B3350))</f>
        <v>0</v>
      </c>
      <c r="H3350">
        <f>IF(A3350="","",COUNTIFS(BallByBall!$B$2:$B$501,A3350,BallByBall!$F$2:$F$501,B3350,BallByBall!$Q$2:$Q$501,1))</f>
        <v>0</v>
      </c>
      <c r="I3350">
        <f>IF(A3350="","",COUNTIFS(BallByBall!$B$2:$B$501,A3350,BallByBall!$F$2:$F$501,B3350,BallByBall!$R$2:$R$501,1))</f>
        <v>0</v>
      </c>
      <c r="J3350">
        <f>IF(A3350="","",SUMIFS(BallByBall!$T$2:$T$501,BallByBall!$B$2:$B$501,A3350,BallByBall!$H$2:$H$501,B3350))</f>
        <v>0</v>
      </c>
      <c r="K3350">
        <f>IF(A3350="","",SUMIFS(BallByBall!$U$2:$U$501,BallByBall!$B$2:$B$501,A3350,BallByBall!$P$2:$P$501,B3350))</f>
        <v>0</v>
      </c>
      <c r="L3350">
        <f>IF(A3350="","",SUMIFS(BallByBall!$V$2:$V$501,BallByBall!$B$2:$B$501,A3350,BallByBall!$P$2:$P$501,B3350))</f>
        <v>0</v>
      </c>
      <c r="M3350">
        <f>IF(A3350="","",SUMIFS(BallByBall!$W$2:$W$501,BallByBall!$B$2:$B$501,A3350,BallByBall!$P$2:$P$501,B3350))</f>
        <v>0</v>
      </c>
      <c r="N3350">
        <f>IF(A3350="","",SUMIFS(BallByBall!$X$2:$X$501,BallByBall!$B$2:$B$501,A3350,BallByBall!$P$2:$P$501,B3350))</f>
        <v>0</v>
      </c>
      <c r="O3350">
        <f>IF(A3350="","",SUMIFS(OverSummary!$G$2:$G$101,OverSummary!$A$2:$A$101,A3350,OverSummary!$D$2:$D$101,B3350))</f>
        <v>0</v>
      </c>
      <c r="P3350">
        <f>IF(A3350="","",G3350*Rules!$B$13+H3350*Rules!$B$14+I3350*Rules!$B$15)</f>
        <v>0</v>
      </c>
      <c r="Q3350">
        <f>IF(A3350="","",IF(G3350&gt;=100,Rules!$B$18,IF(G3350&gt;=50,Rules!$B$17,IF(G3350&gt;=30,Rules!$B$16,0)))+IF(AND(F3350=1,D3350&lt;&gt;"BWL",G3350=0),Rules!$B$27,0))</f>
        <v>0</v>
      </c>
      <c r="R3350">
        <f>IF(A3350="","",J3350*Rules!$B$19+O3350*Rules!$B$22)</f>
        <v>0</v>
      </c>
      <c r="S3350">
        <f>IF(A3350="","",IF(J3350&gt;=4,Rules!$B$21,IF(J3350&gt;=3,Rules!$B$20,0)))</f>
        <v>0</v>
      </c>
      <c r="T3350">
        <f>IF(A3350="","",K3350*Rules!$B$23+L3350*Rules!$B$24+M3350*Rules!$B$25+N3350*Rules!$B$26)</f>
        <v>0</v>
      </c>
      <c r="U3350">
        <f t="shared" si="52"/>
        <v>0</v>
      </c>
    </row>
    <row r="3351" spans="1:21" x14ac:dyDescent="0.2">
      <c r="A3351" t="str">
        <f>MatchSquad!A3351</f>
        <v>M067</v>
      </c>
      <c r="B3351" t="str">
        <f>MatchSquad!B3351</f>
        <v>P225</v>
      </c>
      <c r="C3351" t="str">
        <f>MatchSquad!C3351</f>
        <v>Yash Dayal</v>
      </c>
      <c r="D3351" t="str">
        <f>MatchSquad!D3351</f>
        <v>BWL</v>
      </c>
      <c r="E3351" t="str">
        <f>MatchSquad!E3351</f>
        <v>RCB</v>
      </c>
      <c r="F3351">
        <f>MatchSquad!G3351</f>
        <v>0</v>
      </c>
      <c r="G3351">
        <f>IF(A3351="","",SUMIFS(BallByBall!$I$2:$I$501,BallByBall!$B$2:$B$501,A3351,BallByBall!$F$2:$F$501,B3351))</f>
        <v>0</v>
      </c>
      <c r="H3351">
        <f>IF(A3351="","",COUNTIFS(BallByBall!$B$2:$B$501,A3351,BallByBall!$F$2:$F$501,B3351,BallByBall!$Q$2:$Q$501,1))</f>
        <v>0</v>
      </c>
      <c r="I3351">
        <f>IF(A3351="","",COUNTIFS(BallByBall!$B$2:$B$501,A3351,BallByBall!$F$2:$F$501,B3351,BallByBall!$R$2:$R$501,1))</f>
        <v>0</v>
      </c>
      <c r="J3351">
        <f>IF(A3351="","",SUMIFS(BallByBall!$T$2:$T$501,BallByBall!$B$2:$B$501,A3351,BallByBall!$H$2:$H$501,B3351))</f>
        <v>0</v>
      </c>
      <c r="K3351">
        <f>IF(A3351="","",SUMIFS(BallByBall!$U$2:$U$501,BallByBall!$B$2:$B$501,A3351,BallByBall!$P$2:$P$501,B3351))</f>
        <v>0</v>
      </c>
      <c r="L3351">
        <f>IF(A3351="","",SUMIFS(BallByBall!$V$2:$V$501,BallByBall!$B$2:$B$501,A3351,BallByBall!$P$2:$P$501,B3351))</f>
        <v>0</v>
      </c>
      <c r="M3351">
        <f>IF(A3351="","",SUMIFS(BallByBall!$W$2:$W$501,BallByBall!$B$2:$B$501,A3351,BallByBall!$P$2:$P$501,B3351))</f>
        <v>0</v>
      </c>
      <c r="N3351">
        <f>IF(A3351="","",SUMIFS(BallByBall!$X$2:$X$501,BallByBall!$B$2:$B$501,A3351,BallByBall!$P$2:$P$501,B3351))</f>
        <v>0</v>
      </c>
      <c r="O3351">
        <f>IF(A3351="","",SUMIFS(OverSummary!$G$2:$G$101,OverSummary!$A$2:$A$101,A3351,OverSummary!$D$2:$D$101,B3351))</f>
        <v>0</v>
      </c>
      <c r="P3351">
        <f>IF(A3351="","",G3351*Rules!$B$13+H3351*Rules!$B$14+I3351*Rules!$B$15)</f>
        <v>0</v>
      </c>
      <c r="Q3351">
        <f>IF(A3351="","",IF(G3351&gt;=100,Rules!$B$18,IF(G3351&gt;=50,Rules!$B$17,IF(G3351&gt;=30,Rules!$B$16,0)))+IF(AND(F3351=1,D3351&lt;&gt;"BWL",G3351=0),Rules!$B$27,0))</f>
        <v>0</v>
      </c>
      <c r="R3351">
        <f>IF(A3351="","",J3351*Rules!$B$19+O3351*Rules!$B$22)</f>
        <v>0</v>
      </c>
      <c r="S3351">
        <f>IF(A3351="","",IF(J3351&gt;=4,Rules!$B$21,IF(J3351&gt;=3,Rules!$B$20,0)))</f>
        <v>0</v>
      </c>
      <c r="T3351">
        <f>IF(A3351="","",K3351*Rules!$B$23+L3351*Rules!$B$24+M3351*Rules!$B$25+N3351*Rules!$B$26)</f>
        <v>0</v>
      </c>
      <c r="U3351">
        <f t="shared" si="52"/>
        <v>0</v>
      </c>
    </row>
    <row r="3352" spans="1:21" x14ac:dyDescent="0.2">
      <c r="A3352" t="str">
        <f>MatchSquad!A3352</f>
        <v>M068</v>
      </c>
      <c r="B3352" t="str">
        <f>MatchSquad!B3352</f>
        <v>P101</v>
      </c>
      <c r="C3352" t="str">
        <f>MatchSquad!C3352</f>
        <v>Rishabh Pant</v>
      </c>
      <c r="D3352" t="str">
        <f>MatchSquad!D3352</f>
        <v>WK</v>
      </c>
      <c r="E3352" t="str">
        <f>MatchSquad!E3352</f>
        <v>LSG</v>
      </c>
      <c r="F3352">
        <f>MatchSquad!G3352</f>
        <v>0</v>
      </c>
      <c r="G3352">
        <f>IF(A3352="","",SUMIFS(BallByBall!$I$2:$I$501,BallByBall!$B$2:$B$501,A3352,BallByBall!$F$2:$F$501,B3352))</f>
        <v>0</v>
      </c>
      <c r="H3352">
        <f>IF(A3352="","",COUNTIFS(BallByBall!$B$2:$B$501,A3352,BallByBall!$F$2:$F$501,B3352,BallByBall!$Q$2:$Q$501,1))</f>
        <v>0</v>
      </c>
      <c r="I3352">
        <f>IF(A3352="","",COUNTIFS(BallByBall!$B$2:$B$501,A3352,BallByBall!$F$2:$F$501,B3352,BallByBall!$R$2:$R$501,1))</f>
        <v>0</v>
      </c>
      <c r="J3352">
        <f>IF(A3352="","",SUMIFS(BallByBall!$T$2:$T$501,BallByBall!$B$2:$B$501,A3352,BallByBall!$H$2:$H$501,B3352))</f>
        <v>0</v>
      </c>
      <c r="K3352">
        <f>IF(A3352="","",SUMIFS(BallByBall!$U$2:$U$501,BallByBall!$B$2:$B$501,A3352,BallByBall!$P$2:$P$501,B3352))</f>
        <v>0</v>
      </c>
      <c r="L3352">
        <f>IF(A3352="","",SUMIFS(BallByBall!$V$2:$V$501,BallByBall!$B$2:$B$501,A3352,BallByBall!$P$2:$P$501,B3352))</f>
        <v>0</v>
      </c>
      <c r="M3352">
        <f>IF(A3352="","",SUMIFS(BallByBall!$W$2:$W$501,BallByBall!$B$2:$B$501,A3352,BallByBall!$P$2:$P$501,B3352))</f>
        <v>0</v>
      </c>
      <c r="N3352">
        <f>IF(A3352="","",SUMIFS(BallByBall!$X$2:$X$501,BallByBall!$B$2:$B$501,A3352,BallByBall!$P$2:$P$501,B3352))</f>
        <v>0</v>
      </c>
      <c r="O3352">
        <f>IF(A3352="","",SUMIFS(OverSummary!$G$2:$G$101,OverSummary!$A$2:$A$101,A3352,OverSummary!$D$2:$D$101,B3352))</f>
        <v>0</v>
      </c>
      <c r="P3352">
        <f>IF(A3352="","",G3352*Rules!$B$13+H3352*Rules!$B$14+I3352*Rules!$B$15)</f>
        <v>0</v>
      </c>
      <c r="Q3352">
        <f>IF(A3352="","",IF(G3352&gt;=100,Rules!$B$18,IF(G3352&gt;=50,Rules!$B$17,IF(G3352&gt;=30,Rules!$B$16,0)))+IF(AND(F3352=1,D3352&lt;&gt;"BWL",G3352=0),Rules!$B$27,0))</f>
        <v>0</v>
      </c>
      <c r="R3352">
        <f>IF(A3352="","",J3352*Rules!$B$19+O3352*Rules!$B$22)</f>
        <v>0</v>
      </c>
      <c r="S3352">
        <f>IF(A3352="","",IF(J3352&gt;=4,Rules!$B$21,IF(J3352&gt;=3,Rules!$B$20,0)))</f>
        <v>0</v>
      </c>
      <c r="T3352">
        <f>IF(A3352="","",K3352*Rules!$B$23+L3352*Rules!$B$24+M3352*Rules!$B$25+N3352*Rules!$B$26)</f>
        <v>0</v>
      </c>
      <c r="U3352">
        <f t="shared" si="52"/>
        <v>0</v>
      </c>
    </row>
    <row r="3353" spans="1:21" x14ac:dyDescent="0.2">
      <c r="A3353" t="str">
        <f>MatchSquad!A3353</f>
        <v>M068</v>
      </c>
      <c r="B3353" t="str">
        <f>MatchSquad!B3353</f>
        <v>P102</v>
      </c>
      <c r="C3353" t="str">
        <f>MatchSquad!C3353</f>
        <v>Aiden Markram</v>
      </c>
      <c r="D3353" t="str">
        <f>MatchSquad!D3353</f>
        <v>BAT</v>
      </c>
      <c r="E3353" t="str">
        <f>MatchSquad!E3353</f>
        <v>LSG</v>
      </c>
      <c r="F3353">
        <f>MatchSquad!G3353</f>
        <v>0</v>
      </c>
      <c r="G3353">
        <f>IF(A3353="","",SUMIFS(BallByBall!$I$2:$I$501,BallByBall!$B$2:$B$501,A3353,BallByBall!$F$2:$F$501,B3353))</f>
        <v>0</v>
      </c>
      <c r="H3353">
        <f>IF(A3353="","",COUNTIFS(BallByBall!$B$2:$B$501,A3353,BallByBall!$F$2:$F$501,B3353,BallByBall!$Q$2:$Q$501,1))</f>
        <v>0</v>
      </c>
      <c r="I3353">
        <f>IF(A3353="","",COUNTIFS(BallByBall!$B$2:$B$501,A3353,BallByBall!$F$2:$F$501,B3353,BallByBall!$R$2:$R$501,1))</f>
        <v>0</v>
      </c>
      <c r="J3353">
        <f>IF(A3353="","",SUMIFS(BallByBall!$T$2:$T$501,BallByBall!$B$2:$B$501,A3353,BallByBall!$H$2:$H$501,B3353))</f>
        <v>0</v>
      </c>
      <c r="K3353">
        <f>IF(A3353="","",SUMIFS(BallByBall!$U$2:$U$501,BallByBall!$B$2:$B$501,A3353,BallByBall!$P$2:$P$501,B3353))</f>
        <v>0</v>
      </c>
      <c r="L3353">
        <f>IF(A3353="","",SUMIFS(BallByBall!$V$2:$V$501,BallByBall!$B$2:$B$501,A3353,BallByBall!$P$2:$P$501,B3353))</f>
        <v>0</v>
      </c>
      <c r="M3353">
        <f>IF(A3353="","",SUMIFS(BallByBall!$W$2:$W$501,BallByBall!$B$2:$B$501,A3353,BallByBall!$P$2:$P$501,B3353))</f>
        <v>0</v>
      </c>
      <c r="N3353">
        <f>IF(A3353="","",SUMIFS(BallByBall!$X$2:$X$501,BallByBall!$B$2:$B$501,A3353,BallByBall!$P$2:$P$501,B3353))</f>
        <v>0</v>
      </c>
      <c r="O3353">
        <f>IF(A3353="","",SUMIFS(OverSummary!$G$2:$G$101,OverSummary!$A$2:$A$101,A3353,OverSummary!$D$2:$D$101,B3353))</f>
        <v>0</v>
      </c>
      <c r="P3353">
        <f>IF(A3353="","",G3353*Rules!$B$13+H3353*Rules!$B$14+I3353*Rules!$B$15)</f>
        <v>0</v>
      </c>
      <c r="Q3353">
        <f>IF(A3353="","",IF(G3353&gt;=100,Rules!$B$18,IF(G3353&gt;=50,Rules!$B$17,IF(G3353&gt;=30,Rules!$B$16,0)))+IF(AND(F3353=1,D3353&lt;&gt;"BWL",G3353=0),Rules!$B$27,0))</f>
        <v>0</v>
      </c>
      <c r="R3353">
        <f>IF(A3353="","",J3353*Rules!$B$19+O3353*Rules!$B$22)</f>
        <v>0</v>
      </c>
      <c r="S3353">
        <f>IF(A3353="","",IF(J3353&gt;=4,Rules!$B$21,IF(J3353&gt;=3,Rules!$B$20,0)))</f>
        <v>0</v>
      </c>
      <c r="T3353">
        <f>IF(A3353="","",K3353*Rules!$B$23+L3353*Rules!$B$24+M3353*Rules!$B$25+N3353*Rules!$B$26)</f>
        <v>0</v>
      </c>
      <c r="U3353">
        <f t="shared" si="52"/>
        <v>0</v>
      </c>
    </row>
    <row r="3354" spans="1:21" x14ac:dyDescent="0.2">
      <c r="A3354" t="str">
        <f>MatchSquad!A3354</f>
        <v>M068</v>
      </c>
      <c r="B3354" t="str">
        <f>MatchSquad!B3354</f>
        <v>P103</v>
      </c>
      <c r="C3354" t="str">
        <f>MatchSquad!C3354</f>
        <v>Himmat Singh</v>
      </c>
      <c r="D3354" t="str">
        <f>MatchSquad!D3354</f>
        <v>BAT</v>
      </c>
      <c r="E3354" t="str">
        <f>MatchSquad!E3354</f>
        <v>LSG</v>
      </c>
      <c r="F3354">
        <f>MatchSquad!G3354</f>
        <v>0</v>
      </c>
      <c r="G3354">
        <f>IF(A3354="","",SUMIFS(BallByBall!$I$2:$I$501,BallByBall!$B$2:$B$501,A3354,BallByBall!$F$2:$F$501,B3354))</f>
        <v>0</v>
      </c>
      <c r="H3354">
        <f>IF(A3354="","",COUNTIFS(BallByBall!$B$2:$B$501,A3354,BallByBall!$F$2:$F$501,B3354,BallByBall!$Q$2:$Q$501,1))</f>
        <v>0</v>
      </c>
      <c r="I3354">
        <f>IF(A3354="","",COUNTIFS(BallByBall!$B$2:$B$501,A3354,BallByBall!$F$2:$F$501,B3354,BallByBall!$R$2:$R$501,1))</f>
        <v>0</v>
      </c>
      <c r="J3354">
        <f>IF(A3354="","",SUMIFS(BallByBall!$T$2:$T$501,BallByBall!$B$2:$B$501,A3354,BallByBall!$H$2:$H$501,B3354))</f>
        <v>0</v>
      </c>
      <c r="K3354">
        <f>IF(A3354="","",SUMIFS(BallByBall!$U$2:$U$501,BallByBall!$B$2:$B$501,A3354,BallByBall!$P$2:$P$501,B3354))</f>
        <v>0</v>
      </c>
      <c r="L3354">
        <f>IF(A3354="","",SUMIFS(BallByBall!$V$2:$V$501,BallByBall!$B$2:$B$501,A3354,BallByBall!$P$2:$P$501,B3354))</f>
        <v>0</v>
      </c>
      <c r="M3354">
        <f>IF(A3354="","",SUMIFS(BallByBall!$W$2:$W$501,BallByBall!$B$2:$B$501,A3354,BallByBall!$P$2:$P$501,B3354))</f>
        <v>0</v>
      </c>
      <c r="N3354">
        <f>IF(A3354="","",SUMIFS(BallByBall!$X$2:$X$501,BallByBall!$B$2:$B$501,A3354,BallByBall!$P$2:$P$501,B3354))</f>
        <v>0</v>
      </c>
      <c r="O3354">
        <f>IF(A3354="","",SUMIFS(OverSummary!$G$2:$G$101,OverSummary!$A$2:$A$101,A3354,OverSummary!$D$2:$D$101,B3354))</f>
        <v>0</v>
      </c>
      <c r="P3354">
        <f>IF(A3354="","",G3354*Rules!$B$13+H3354*Rules!$B$14+I3354*Rules!$B$15)</f>
        <v>0</v>
      </c>
      <c r="Q3354">
        <f>IF(A3354="","",IF(G3354&gt;=100,Rules!$B$18,IF(G3354&gt;=50,Rules!$B$17,IF(G3354&gt;=30,Rules!$B$16,0)))+IF(AND(F3354=1,D3354&lt;&gt;"BWL",G3354=0),Rules!$B$27,0))</f>
        <v>0</v>
      </c>
      <c r="R3354">
        <f>IF(A3354="","",J3354*Rules!$B$19+O3354*Rules!$B$22)</f>
        <v>0</v>
      </c>
      <c r="S3354">
        <f>IF(A3354="","",IF(J3354&gt;=4,Rules!$B$21,IF(J3354&gt;=3,Rules!$B$20,0)))</f>
        <v>0</v>
      </c>
      <c r="T3354">
        <f>IF(A3354="","",K3354*Rules!$B$23+L3354*Rules!$B$24+M3354*Rules!$B$25+N3354*Rules!$B$26)</f>
        <v>0</v>
      </c>
      <c r="U3354">
        <f t="shared" si="52"/>
        <v>0</v>
      </c>
    </row>
    <row r="3355" spans="1:21" x14ac:dyDescent="0.2">
      <c r="A3355" t="str">
        <f>MatchSquad!A3355</f>
        <v>M068</v>
      </c>
      <c r="B3355" t="str">
        <f>MatchSquad!B3355</f>
        <v>P104</v>
      </c>
      <c r="C3355" t="str">
        <f>MatchSquad!C3355</f>
        <v>Matthew Breetzke</v>
      </c>
      <c r="D3355" t="str">
        <f>MatchSquad!D3355</f>
        <v>BAT</v>
      </c>
      <c r="E3355" t="str">
        <f>MatchSquad!E3355</f>
        <v>LSG</v>
      </c>
      <c r="F3355">
        <f>MatchSquad!G3355</f>
        <v>0</v>
      </c>
      <c r="G3355">
        <f>IF(A3355="","",SUMIFS(BallByBall!$I$2:$I$501,BallByBall!$B$2:$B$501,A3355,BallByBall!$F$2:$F$501,B3355))</f>
        <v>0</v>
      </c>
      <c r="H3355">
        <f>IF(A3355="","",COUNTIFS(BallByBall!$B$2:$B$501,A3355,BallByBall!$F$2:$F$501,B3355,BallByBall!$Q$2:$Q$501,1))</f>
        <v>0</v>
      </c>
      <c r="I3355">
        <f>IF(A3355="","",COUNTIFS(BallByBall!$B$2:$B$501,A3355,BallByBall!$F$2:$F$501,B3355,BallByBall!$R$2:$R$501,1))</f>
        <v>0</v>
      </c>
      <c r="J3355">
        <f>IF(A3355="","",SUMIFS(BallByBall!$T$2:$T$501,BallByBall!$B$2:$B$501,A3355,BallByBall!$H$2:$H$501,B3355))</f>
        <v>0</v>
      </c>
      <c r="K3355">
        <f>IF(A3355="","",SUMIFS(BallByBall!$U$2:$U$501,BallByBall!$B$2:$B$501,A3355,BallByBall!$P$2:$P$501,B3355))</f>
        <v>0</v>
      </c>
      <c r="L3355">
        <f>IF(A3355="","",SUMIFS(BallByBall!$V$2:$V$501,BallByBall!$B$2:$B$501,A3355,BallByBall!$P$2:$P$501,B3355))</f>
        <v>0</v>
      </c>
      <c r="M3355">
        <f>IF(A3355="","",SUMIFS(BallByBall!$W$2:$W$501,BallByBall!$B$2:$B$501,A3355,BallByBall!$P$2:$P$501,B3355))</f>
        <v>0</v>
      </c>
      <c r="N3355">
        <f>IF(A3355="","",SUMIFS(BallByBall!$X$2:$X$501,BallByBall!$B$2:$B$501,A3355,BallByBall!$P$2:$P$501,B3355))</f>
        <v>0</v>
      </c>
      <c r="O3355">
        <f>IF(A3355="","",SUMIFS(OverSummary!$G$2:$G$101,OverSummary!$A$2:$A$101,A3355,OverSummary!$D$2:$D$101,B3355))</f>
        <v>0</v>
      </c>
      <c r="P3355">
        <f>IF(A3355="","",G3355*Rules!$B$13+H3355*Rules!$B$14+I3355*Rules!$B$15)</f>
        <v>0</v>
      </c>
      <c r="Q3355">
        <f>IF(A3355="","",IF(G3355&gt;=100,Rules!$B$18,IF(G3355&gt;=50,Rules!$B$17,IF(G3355&gt;=30,Rules!$B$16,0)))+IF(AND(F3355=1,D3355&lt;&gt;"BWL",G3355=0),Rules!$B$27,0))</f>
        <v>0</v>
      </c>
      <c r="R3355">
        <f>IF(A3355="","",J3355*Rules!$B$19+O3355*Rules!$B$22)</f>
        <v>0</v>
      </c>
      <c r="S3355">
        <f>IF(A3355="","",IF(J3355&gt;=4,Rules!$B$21,IF(J3355&gt;=3,Rules!$B$20,0)))</f>
        <v>0</v>
      </c>
      <c r="T3355">
        <f>IF(A3355="","",K3355*Rules!$B$23+L3355*Rules!$B$24+M3355*Rules!$B$25+N3355*Rules!$B$26)</f>
        <v>0</v>
      </c>
      <c r="U3355">
        <f t="shared" si="52"/>
        <v>0</v>
      </c>
    </row>
    <row r="3356" spans="1:21" x14ac:dyDescent="0.2">
      <c r="A3356" t="str">
        <f>MatchSquad!A3356</f>
        <v>M068</v>
      </c>
      <c r="B3356" t="str">
        <f>MatchSquad!B3356</f>
        <v>P105</v>
      </c>
      <c r="C3356" t="str">
        <f>MatchSquad!C3356</f>
        <v>Mukul Choudhary</v>
      </c>
      <c r="D3356" t="str">
        <f>MatchSquad!D3356</f>
        <v>WK</v>
      </c>
      <c r="E3356" t="str">
        <f>MatchSquad!E3356</f>
        <v>LSG</v>
      </c>
      <c r="F3356">
        <f>MatchSquad!G3356</f>
        <v>0</v>
      </c>
      <c r="G3356">
        <f>IF(A3356="","",SUMIFS(BallByBall!$I$2:$I$501,BallByBall!$B$2:$B$501,A3356,BallByBall!$F$2:$F$501,B3356))</f>
        <v>0</v>
      </c>
      <c r="H3356">
        <f>IF(A3356="","",COUNTIFS(BallByBall!$B$2:$B$501,A3356,BallByBall!$F$2:$F$501,B3356,BallByBall!$Q$2:$Q$501,1))</f>
        <v>0</v>
      </c>
      <c r="I3356">
        <f>IF(A3356="","",COUNTIFS(BallByBall!$B$2:$B$501,A3356,BallByBall!$F$2:$F$501,B3356,BallByBall!$R$2:$R$501,1))</f>
        <v>0</v>
      </c>
      <c r="J3356">
        <f>IF(A3356="","",SUMIFS(BallByBall!$T$2:$T$501,BallByBall!$B$2:$B$501,A3356,BallByBall!$H$2:$H$501,B3356))</f>
        <v>0</v>
      </c>
      <c r="K3356">
        <f>IF(A3356="","",SUMIFS(BallByBall!$U$2:$U$501,BallByBall!$B$2:$B$501,A3356,BallByBall!$P$2:$P$501,B3356))</f>
        <v>0</v>
      </c>
      <c r="L3356">
        <f>IF(A3356="","",SUMIFS(BallByBall!$V$2:$V$501,BallByBall!$B$2:$B$501,A3356,BallByBall!$P$2:$P$501,B3356))</f>
        <v>0</v>
      </c>
      <c r="M3356">
        <f>IF(A3356="","",SUMIFS(BallByBall!$W$2:$W$501,BallByBall!$B$2:$B$501,A3356,BallByBall!$P$2:$P$501,B3356))</f>
        <v>0</v>
      </c>
      <c r="N3356">
        <f>IF(A3356="","",SUMIFS(BallByBall!$X$2:$X$501,BallByBall!$B$2:$B$501,A3356,BallByBall!$P$2:$P$501,B3356))</f>
        <v>0</v>
      </c>
      <c r="O3356">
        <f>IF(A3356="","",SUMIFS(OverSummary!$G$2:$G$101,OverSummary!$A$2:$A$101,A3356,OverSummary!$D$2:$D$101,B3356))</f>
        <v>0</v>
      </c>
      <c r="P3356">
        <f>IF(A3356="","",G3356*Rules!$B$13+H3356*Rules!$B$14+I3356*Rules!$B$15)</f>
        <v>0</v>
      </c>
      <c r="Q3356">
        <f>IF(A3356="","",IF(G3356&gt;=100,Rules!$B$18,IF(G3356&gt;=50,Rules!$B$17,IF(G3356&gt;=30,Rules!$B$16,0)))+IF(AND(F3356=1,D3356&lt;&gt;"BWL",G3356=0),Rules!$B$27,0))</f>
        <v>0</v>
      </c>
      <c r="R3356">
        <f>IF(A3356="","",J3356*Rules!$B$19+O3356*Rules!$B$22)</f>
        <v>0</v>
      </c>
      <c r="S3356">
        <f>IF(A3356="","",IF(J3356&gt;=4,Rules!$B$21,IF(J3356&gt;=3,Rules!$B$20,0)))</f>
        <v>0</v>
      </c>
      <c r="T3356">
        <f>IF(A3356="","",K3356*Rules!$B$23+L3356*Rules!$B$24+M3356*Rules!$B$25+N3356*Rules!$B$26)</f>
        <v>0</v>
      </c>
      <c r="U3356">
        <f t="shared" si="52"/>
        <v>0</v>
      </c>
    </row>
    <row r="3357" spans="1:21" x14ac:dyDescent="0.2">
      <c r="A3357" t="str">
        <f>MatchSquad!A3357</f>
        <v>M068</v>
      </c>
      <c r="B3357" t="str">
        <f>MatchSquad!B3357</f>
        <v>P106</v>
      </c>
      <c r="C3357" t="str">
        <f>MatchSquad!C3357</f>
        <v>Akshat Raghuwanshi</v>
      </c>
      <c r="D3357" t="str">
        <f>MatchSquad!D3357</f>
        <v>BAT</v>
      </c>
      <c r="E3357" t="str">
        <f>MatchSquad!E3357</f>
        <v>LSG</v>
      </c>
      <c r="F3357">
        <f>MatchSquad!G3357</f>
        <v>0</v>
      </c>
      <c r="G3357">
        <f>IF(A3357="","",SUMIFS(BallByBall!$I$2:$I$501,BallByBall!$B$2:$B$501,A3357,BallByBall!$F$2:$F$501,B3357))</f>
        <v>0</v>
      </c>
      <c r="H3357">
        <f>IF(A3357="","",COUNTIFS(BallByBall!$B$2:$B$501,A3357,BallByBall!$F$2:$F$501,B3357,BallByBall!$Q$2:$Q$501,1))</f>
        <v>0</v>
      </c>
      <c r="I3357">
        <f>IF(A3357="","",COUNTIFS(BallByBall!$B$2:$B$501,A3357,BallByBall!$F$2:$F$501,B3357,BallByBall!$R$2:$R$501,1))</f>
        <v>0</v>
      </c>
      <c r="J3357">
        <f>IF(A3357="","",SUMIFS(BallByBall!$T$2:$T$501,BallByBall!$B$2:$B$501,A3357,BallByBall!$H$2:$H$501,B3357))</f>
        <v>0</v>
      </c>
      <c r="K3357">
        <f>IF(A3357="","",SUMIFS(BallByBall!$U$2:$U$501,BallByBall!$B$2:$B$501,A3357,BallByBall!$P$2:$P$501,B3357))</f>
        <v>0</v>
      </c>
      <c r="L3357">
        <f>IF(A3357="","",SUMIFS(BallByBall!$V$2:$V$501,BallByBall!$B$2:$B$501,A3357,BallByBall!$P$2:$P$501,B3357))</f>
        <v>0</v>
      </c>
      <c r="M3357">
        <f>IF(A3357="","",SUMIFS(BallByBall!$W$2:$W$501,BallByBall!$B$2:$B$501,A3357,BallByBall!$P$2:$P$501,B3357))</f>
        <v>0</v>
      </c>
      <c r="N3357">
        <f>IF(A3357="","",SUMIFS(BallByBall!$X$2:$X$501,BallByBall!$B$2:$B$501,A3357,BallByBall!$P$2:$P$501,B3357))</f>
        <v>0</v>
      </c>
      <c r="O3357">
        <f>IF(A3357="","",SUMIFS(OverSummary!$G$2:$G$101,OverSummary!$A$2:$A$101,A3357,OverSummary!$D$2:$D$101,B3357))</f>
        <v>0</v>
      </c>
      <c r="P3357">
        <f>IF(A3357="","",G3357*Rules!$B$13+H3357*Rules!$B$14+I3357*Rules!$B$15)</f>
        <v>0</v>
      </c>
      <c r="Q3357">
        <f>IF(A3357="","",IF(G3357&gt;=100,Rules!$B$18,IF(G3357&gt;=50,Rules!$B$17,IF(G3357&gt;=30,Rules!$B$16,0)))+IF(AND(F3357=1,D3357&lt;&gt;"BWL",G3357=0),Rules!$B$27,0))</f>
        <v>0</v>
      </c>
      <c r="R3357">
        <f>IF(A3357="","",J3357*Rules!$B$19+O3357*Rules!$B$22)</f>
        <v>0</v>
      </c>
      <c r="S3357">
        <f>IF(A3357="","",IF(J3357&gt;=4,Rules!$B$21,IF(J3357&gt;=3,Rules!$B$20,0)))</f>
        <v>0</v>
      </c>
      <c r="T3357">
        <f>IF(A3357="","",K3357*Rules!$B$23+L3357*Rules!$B$24+M3357*Rules!$B$25+N3357*Rules!$B$26)</f>
        <v>0</v>
      </c>
      <c r="U3357">
        <f t="shared" si="52"/>
        <v>0</v>
      </c>
    </row>
    <row r="3358" spans="1:21" x14ac:dyDescent="0.2">
      <c r="A3358" t="str">
        <f>MatchSquad!A3358</f>
        <v>M068</v>
      </c>
      <c r="B3358" t="str">
        <f>MatchSquad!B3358</f>
        <v>P107</v>
      </c>
      <c r="C3358" t="str">
        <f>MatchSquad!C3358</f>
        <v>Josh Inglis</v>
      </c>
      <c r="D3358" t="str">
        <f>MatchSquad!D3358</f>
        <v>WK</v>
      </c>
      <c r="E3358" t="str">
        <f>MatchSquad!E3358</f>
        <v>LSG</v>
      </c>
      <c r="F3358">
        <f>MatchSquad!G3358</f>
        <v>0</v>
      </c>
      <c r="G3358">
        <f>IF(A3358="","",SUMIFS(BallByBall!$I$2:$I$501,BallByBall!$B$2:$B$501,A3358,BallByBall!$F$2:$F$501,B3358))</f>
        <v>0</v>
      </c>
      <c r="H3358">
        <f>IF(A3358="","",COUNTIFS(BallByBall!$B$2:$B$501,A3358,BallByBall!$F$2:$F$501,B3358,BallByBall!$Q$2:$Q$501,1))</f>
        <v>0</v>
      </c>
      <c r="I3358">
        <f>IF(A3358="","",COUNTIFS(BallByBall!$B$2:$B$501,A3358,BallByBall!$F$2:$F$501,B3358,BallByBall!$R$2:$R$501,1))</f>
        <v>0</v>
      </c>
      <c r="J3358">
        <f>IF(A3358="","",SUMIFS(BallByBall!$T$2:$T$501,BallByBall!$B$2:$B$501,A3358,BallByBall!$H$2:$H$501,B3358))</f>
        <v>0</v>
      </c>
      <c r="K3358">
        <f>IF(A3358="","",SUMIFS(BallByBall!$U$2:$U$501,BallByBall!$B$2:$B$501,A3358,BallByBall!$P$2:$P$501,B3358))</f>
        <v>0</v>
      </c>
      <c r="L3358">
        <f>IF(A3358="","",SUMIFS(BallByBall!$V$2:$V$501,BallByBall!$B$2:$B$501,A3358,BallByBall!$P$2:$P$501,B3358))</f>
        <v>0</v>
      </c>
      <c r="M3358">
        <f>IF(A3358="","",SUMIFS(BallByBall!$W$2:$W$501,BallByBall!$B$2:$B$501,A3358,BallByBall!$P$2:$P$501,B3358))</f>
        <v>0</v>
      </c>
      <c r="N3358">
        <f>IF(A3358="","",SUMIFS(BallByBall!$X$2:$X$501,BallByBall!$B$2:$B$501,A3358,BallByBall!$P$2:$P$501,B3358))</f>
        <v>0</v>
      </c>
      <c r="O3358">
        <f>IF(A3358="","",SUMIFS(OverSummary!$G$2:$G$101,OverSummary!$A$2:$A$101,A3358,OverSummary!$D$2:$D$101,B3358))</f>
        <v>0</v>
      </c>
      <c r="P3358">
        <f>IF(A3358="","",G3358*Rules!$B$13+H3358*Rules!$B$14+I3358*Rules!$B$15)</f>
        <v>0</v>
      </c>
      <c r="Q3358">
        <f>IF(A3358="","",IF(G3358&gt;=100,Rules!$B$18,IF(G3358&gt;=50,Rules!$B$17,IF(G3358&gt;=30,Rules!$B$16,0)))+IF(AND(F3358=1,D3358&lt;&gt;"BWL",G3358=0),Rules!$B$27,0))</f>
        <v>0</v>
      </c>
      <c r="R3358">
        <f>IF(A3358="","",J3358*Rules!$B$19+O3358*Rules!$B$22)</f>
        <v>0</v>
      </c>
      <c r="S3358">
        <f>IF(A3358="","",IF(J3358&gt;=4,Rules!$B$21,IF(J3358&gt;=3,Rules!$B$20,0)))</f>
        <v>0</v>
      </c>
      <c r="T3358">
        <f>IF(A3358="","",K3358*Rules!$B$23+L3358*Rules!$B$24+M3358*Rules!$B$25+N3358*Rules!$B$26)</f>
        <v>0</v>
      </c>
      <c r="U3358">
        <f t="shared" si="52"/>
        <v>0</v>
      </c>
    </row>
    <row r="3359" spans="1:21" x14ac:dyDescent="0.2">
      <c r="A3359" t="str">
        <f>MatchSquad!A3359</f>
        <v>M068</v>
      </c>
      <c r="B3359" t="str">
        <f>MatchSquad!B3359</f>
        <v>P108</v>
      </c>
      <c r="C3359" t="str">
        <f>MatchSquad!C3359</f>
        <v>Nicholas Pooran</v>
      </c>
      <c r="D3359" t="str">
        <f>MatchSquad!D3359</f>
        <v>WK</v>
      </c>
      <c r="E3359" t="str">
        <f>MatchSquad!E3359</f>
        <v>LSG</v>
      </c>
      <c r="F3359">
        <f>MatchSquad!G3359</f>
        <v>0</v>
      </c>
      <c r="G3359">
        <f>IF(A3359="","",SUMIFS(BallByBall!$I$2:$I$501,BallByBall!$B$2:$B$501,A3359,BallByBall!$F$2:$F$501,B3359))</f>
        <v>0</v>
      </c>
      <c r="H3359">
        <f>IF(A3359="","",COUNTIFS(BallByBall!$B$2:$B$501,A3359,BallByBall!$F$2:$F$501,B3359,BallByBall!$Q$2:$Q$501,1))</f>
        <v>0</v>
      </c>
      <c r="I3359">
        <f>IF(A3359="","",COUNTIFS(BallByBall!$B$2:$B$501,A3359,BallByBall!$F$2:$F$501,B3359,BallByBall!$R$2:$R$501,1))</f>
        <v>0</v>
      </c>
      <c r="J3359">
        <f>IF(A3359="","",SUMIFS(BallByBall!$T$2:$T$501,BallByBall!$B$2:$B$501,A3359,BallByBall!$H$2:$H$501,B3359))</f>
        <v>0</v>
      </c>
      <c r="K3359">
        <f>IF(A3359="","",SUMIFS(BallByBall!$U$2:$U$501,BallByBall!$B$2:$B$501,A3359,BallByBall!$P$2:$P$501,B3359))</f>
        <v>0</v>
      </c>
      <c r="L3359">
        <f>IF(A3359="","",SUMIFS(BallByBall!$V$2:$V$501,BallByBall!$B$2:$B$501,A3359,BallByBall!$P$2:$P$501,B3359))</f>
        <v>0</v>
      </c>
      <c r="M3359">
        <f>IF(A3359="","",SUMIFS(BallByBall!$W$2:$W$501,BallByBall!$B$2:$B$501,A3359,BallByBall!$P$2:$P$501,B3359))</f>
        <v>0</v>
      </c>
      <c r="N3359">
        <f>IF(A3359="","",SUMIFS(BallByBall!$X$2:$X$501,BallByBall!$B$2:$B$501,A3359,BallByBall!$P$2:$P$501,B3359))</f>
        <v>0</v>
      </c>
      <c r="O3359">
        <f>IF(A3359="","",SUMIFS(OverSummary!$G$2:$G$101,OverSummary!$A$2:$A$101,A3359,OverSummary!$D$2:$D$101,B3359))</f>
        <v>0</v>
      </c>
      <c r="P3359">
        <f>IF(A3359="","",G3359*Rules!$B$13+H3359*Rules!$B$14+I3359*Rules!$B$15)</f>
        <v>0</v>
      </c>
      <c r="Q3359">
        <f>IF(A3359="","",IF(G3359&gt;=100,Rules!$B$18,IF(G3359&gt;=50,Rules!$B$17,IF(G3359&gt;=30,Rules!$B$16,0)))+IF(AND(F3359=1,D3359&lt;&gt;"BWL",G3359=0),Rules!$B$27,0))</f>
        <v>0</v>
      </c>
      <c r="R3359">
        <f>IF(A3359="","",J3359*Rules!$B$19+O3359*Rules!$B$22)</f>
        <v>0</v>
      </c>
      <c r="S3359">
        <f>IF(A3359="","",IF(J3359&gt;=4,Rules!$B$21,IF(J3359&gt;=3,Rules!$B$20,0)))</f>
        <v>0</v>
      </c>
      <c r="T3359">
        <f>IF(A3359="","",K3359*Rules!$B$23+L3359*Rules!$B$24+M3359*Rules!$B$25+N3359*Rules!$B$26)</f>
        <v>0</v>
      </c>
      <c r="U3359">
        <f t="shared" si="52"/>
        <v>0</v>
      </c>
    </row>
    <row r="3360" spans="1:21" x14ac:dyDescent="0.2">
      <c r="A3360" t="str">
        <f>MatchSquad!A3360</f>
        <v>M068</v>
      </c>
      <c r="B3360" t="str">
        <f>MatchSquad!B3360</f>
        <v>P109</v>
      </c>
      <c r="C3360" t="str">
        <f>MatchSquad!C3360</f>
        <v>Mitchell Marsh</v>
      </c>
      <c r="D3360" t="str">
        <f>MatchSquad!D3360</f>
        <v>AR</v>
      </c>
      <c r="E3360" t="str">
        <f>MatchSquad!E3360</f>
        <v>LSG</v>
      </c>
      <c r="F3360">
        <f>MatchSquad!G3360</f>
        <v>0</v>
      </c>
      <c r="G3360">
        <f>IF(A3360="","",SUMIFS(BallByBall!$I$2:$I$501,BallByBall!$B$2:$B$501,A3360,BallByBall!$F$2:$F$501,B3360))</f>
        <v>0</v>
      </c>
      <c r="H3360">
        <f>IF(A3360="","",COUNTIFS(BallByBall!$B$2:$B$501,A3360,BallByBall!$F$2:$F$501,B3360,BallByBall!$Q$2:$Q$501,1))</f>
        <v>0</v>
      </c>
      <c r="I3360">
        <f>IF(A3360="","",COUNTIFS(BallByBall!$B$2:$B$501,A3360,BallByBall!$F$2:$F$501,B3360,BallByBall!$R$2:$R$501,1))</f>
        <v>0</v>
      </c>
      <c r="J3360">
        <f>IF(A3360="","",SUMIFS(BallByBall!$T$2:$T$501,BallByBall!$B$2:$B$501,A3360,BallByBall!$H$2:$H$501,B3360))</f>
        <v>0</v>
      </c>
      <c r="K3360">
        <f>IF(A3360="","",SUMIFS(BallByBall!$U$2:$U$501,BallByBall!$B$2:$B$501,A3360,BallByBall!$P$2:$P$501,B3360))</f>
        <v>0</v>
      </c>
      <c r="L3360">
        <f>IF(A3360="","",SUMIFS(BallByBall!$V$2:$V$501,BallByBall!$B$2:$B$501,A3360,BallByBall!$P$2:$P$501,B3360))</f>
        <v>0</v>
      </c>
      <c r="M3360">
        <f>IF(A3360="","",SUMIFS(BallByBall!$W$2:$W$501,BallByBall!$B$2:$B$501,A3360,BallByBall!$P$2:$P$501,B3360))</f>
        <v>0</v>
      </c>
      <c r="N3360">
        <f>IF(A3360="","",SUMIFS(BallByBall!$X$2:$X$501,BallByBall!$B$2:$B$501,A3360,BallByBall!$P$2:$P$501,B3360))</f>
        <v>0</v>
      </c>
      <c r="O3360">
        <f>IF(A3360="","",SUMIFS(OverSummary!$G$2:$G$101,OverSummary!$A$2:$A$101,A3360,OverSummary!$D$2:$D$101,B3360))</f>
        <v>0</v>
      </c>
      <c r="P3360">
        <f>IF(A3360="","",G3360*Rules!$B$13+H3360*Rules!$B$14+I3360*Rules!$B$15)</f>
        <v>0</v>
      </c>
      <c r="Q3360">
        <f>IF(A3360="","",IF(G3360&gt;=100,Rules!$B$18,IF(G3360&gt;=50,Rules!$B$17,IF(G3360&gt;=30,Rules!$B$16,0)))+IF(AND(F3360=1,D3360&lt;&gt;"BWL",G3360=0),Rules!$B$27,0))</f>
        <v>0</v>
      </c>
      <c r="R3360">
        <f>IF(A3360="","",J3360*Rules!$B$19+O3360*Rules!$B$22)</f>
        <v>0</v>
      </c>
      <c r="S3360">
        <f>IF(A3360="","",IF(J3360&gt;=4,Rules!$B$21,IF(J3360&gt;=3,Rules!$B$20,0)))</f>
        <v>0</v>
      </c>
      <c r="T3360">
        <f>IF(A3360="","",K3360*Rules!$B$23+L3360*Rules!$B$24+M3360*Rules!$B$25+N3360*Rules!$B$26)</f>
        <v>0</v>
      </c>
      <c r="U3360">
        <f t="shared" si="52"/>
        <v>0</v>
      </c>
    </row>
    <row r="3361" spans="1:21" x14ac:dyDescent="0.2">
      <c r="A3361" t="str">
        <f>MatchSquad!A3361</f>
        <v>M068</v>
      </c>
      <c r="B3361" t="str">
        <f>MatchSquad!B3361</f>
        <v>P110</v>
      </c>
      <c r="C3361" t="str">
        <f>MatchSquad!C3361</f>
        <v>Abdul Samad</v>
      </c>
      <c r="D3361" t="str">
        <f>MatchSquad!D3361</f>
        <v>AR</v>
      </c>
      <c r="E3361" t="str">
        <f>MatchSquad!E3361</f>
        <v>LSG</v>
      </c>
      <c r="F3361">
        <f>MatchSquad!G3361</f>
        <v>0</v>
      </c>
      <c r="G3361">
        <f>IF(A3361="","",SUMIFS(BallByBall!$I$2:$I$501,BallByBall!$B$2:$B$501,A3361,BallByBall!$F$2:$F$501,B3361))</f>
        <v>0</v>
      </c>
      <c r="H3361">
        <f>IF(A3361="","",COUNTIFS(BallByBall!$B$2:$B$501,A3361,BallByBall!$F$2:$F$501,B3361,BallByBall!$Q$2:$Q$501,1))</f>
        <v>0</v>
      </c>
      <c r="I3361">
        <f>IF(A3361="","",COUNTIFS(BallByBall!$B$2:$B$501,A3361,BallByBall!$F$2:$F$501,B3361,BallByBall!$R$2:$R$501,1))</f>
        <v>0</v>
      </c>
      <c r="J3361">
        <f>IF(A3361="","",SUMIFS(BallByBall!$T$2:$T$501,BallByBall!$B$2:$B$501,A3361,BallByBall!$H$2:$H$501,B3361))</f>
        <v>0</v>
      </c>
      <c r="K3361">
        <f>IF(A3361="","",SUMIFS(BallByBall!$U$2:$U$501,BallByBall!$B$2:$B$501,A3361,BallByBall!$P$2:$P$501,B3361))</f>
        <v>0</v>
      </c>
      <c r="L3361">
        <f>IF(A3361="","",SUMIFS(BallByBall!$V$2:$V$501,BallByBall!$B$2:$B$501,A3361,BallByBall!$P$2:$P$501,B3361))</f>
        <v>0</v>
      </c>
      <c r="M3361">
        <f>IF(A3361="","",SUMIFS(BallByBall!$W$2:$W$501,BallByBall!$B$2:$B$501,A3361,BallByBall!$P$2:$P$501,B3361))</f>
        <v>0</v>
      </c>
      <c r="N3361">
        <f>IF(A3361="","",SUMIFS(BallByBall!$X$2:$X$501,BallByBall!$B$2:$B$501,A3361,BallByBall!$P$2:$P$501,B3361))</f>
        <v>0</v>
      </c>
      <c r="O3361">
        <f>IF(A3361="","",SUMIFS(OverSummary!$G$2:$G$101,OverSummary!$A$2:$A$101,A3361,OverSummary!$D$2:$D$101,B3361))</f>
        <v>0</v>
      </c>
      <c r="P3361">
        <f>IF(A3361="","",G3361*Rules!$B$13+H3361*Rules!$B$14+I3361*Rules!$B$15)</f>
        <v>0</v>
      </c>
      <c r="Q3361">
        <f>IF(A3361="","",IF(G3361&gt;=100,Rules!$B$18,IF(G3361&gt;=50,Rules!$B$17,IF(G3361&gt;=30,Rules!$B$16,0)))+IF(AND(F3361=1,D3361&lt;&gt;"BWL",G3361=0),Rules!$B$27,0))</f>
        <v>0</v>
      </c>
      <c r="R3361">
        <f>IF(A3361="","",J3361*Rules!$B$19+O3361*Rules!$B$22)</f>
        <v>0</v>
      </c>
      <c r="S3361">
        <f>IF(A3361="","",IF(J3361&gt;=4,Rules!$B$21,IF(J3361&gt;=3,Rules!$B$20,0)))</f>
        <v>0</v>
      </c>
      <c r="T3361">
        <f>IF(A3361="","",K3361*Rules!$B$23+L3361*Rules!$B$24+M3361*Rules!$B$25+N3361*Rules!$B$26)</f>
        <v>0</v>
      </c>
      <c r="U3361">
        <f t="shared" si="52"/>
        <v>0</v>
      </c>
    </row>
    <row r="3362" spans="1:21" x14ac:dyDescent="0.2">
      <c r="A3362" t="str">
        <f>MatchSquad!A3362</f>
        <v>M068</v>
      </c>
      <c r="B3362" t="str">
        <f>MatchSquad!B3362</f>
        <v>P111</v>
      </c>
      <c r="C3362" t="str">
        <f>MatchSquad!C3362</f>
        <v>Shahbaz Ahamad</v>
      </c>
      <c r="D3362" t="str">
        <f>MatchSquad!D3362</f>
        <v>AR</v>
      </c>
      <c r="E3362" t="str">
        <f>MatchSquad!E3362</f>
        <v>LSG</v>
      </c>
      <c r="F3362">
        <f>MatchSquad!G3362</f>
        <v>0</v>
      </c>
      <c r="G3362">
        <f>IF(A3362="","",SUMIFS(BallByBall!$I$2:$I$501,BallByBall!$B$2:$B$501,A3362,BallByBall!$F$2:$F$501,B3362))</f>
        <v>0</v>
      </c>
      <c r="H3362">
        <f>IF(A3362="","",COUNTIFS(BallByBall!$B$2:$B$501,A3362,BallByBall!$F$2:$F$501,B3362,BallByBall!$Q$2:$Q$501,1))</f>
        <v>0</v>
      </c>
      <c r="I3362">
        <f>IF(A3362="","",COUNTIFS(BallByBall!$B$2:$B$501,A3362,BallByBall!$F$2:$F$501,B3362,BallByBall!$R$2:$R$501,1))</f>
        <v>0</v>
      </c>
      <c r="J3362">
        <f>IF(A3362="","",SUMIFS(BallByBall!$T$2:$T$501,BallByBall!$B$2:$B$501,A3362,BallByBall!$H$2:$H$501,B3362))</f>
        <v>0</v>
      </c>
      <c r="K3362">
        <f>IF(A3362="","",SUMIFS(BallByBall!$U$2:$U$501,BallByBall!$B$2:$B$501,A3362,BallByBall!$P$2:$P$501,B3362))</f>
        <v>0</v>
      </c>
      <c r="L3362">
        <f>IF(A3362="","",SUMIFS(BallByBall!$V$2:$V$501,BallByBall!$B$2:$B$501,A3362,BallByBall!$P$2:$P$501,B3362))</f>
        <v>0</v>
      </c>
      <c r="M3362">
        <f>IF(A3362="","",SUMIFS(BallByBall!$W$2:$W$501,BallByBall!$B$2:$B$501,A3362,BallByBall!$P$2:$P$501,B3362))</f>
        <v>0</v>
      </c>
      <c r="N3362">
        <f>IF(A3362="","",SUMIFS(BallByBall!$X$2:$X$501,BallByBall!$B$2:$B$501,A3362,BallByBall!$P$2:$P$501,B3362))</f>
        <v>0</v>
      </c>
      <c r="O3362">
        <f>IF(A3362="","",SUMIFS(OverSummary!$G$2:$G$101,OverSummary!$A$2:$A$101,A3362,OverSummary!$D$2:$D$101,B3362))</f>
        <v>0</v>
      </c>
      <c r="P3362">
        <f>IF(A3362="","",G3362*Rules!$B$13+H3362*Rules!$B$14+I3362*Rules!$B$15)</f>
        <v>0</v>
      </c>
      <c r="Q3362">
        <f>IF(A3362="","",IF(G3362&gt;=100,Rules!$B$18,IF(G3362&gt;=50,Rules!$B$17,IF(G3362&gt;=30,Rules!$B$16,0)))+IF(AND(F3362=1,D3362&lt;&gt;"BWL",G3362=0),Rules!$B$27,0))</f>
        <v>0</v>
      </c>
      <c r="R3362">
        <f>IF(A3362="","",J3362*Rules!$B$19+O3362*Rules!$B$22)</f>
        <v>0</v>
      </c>
      <c r="S3362">
        <f>IF(A3362="","",IF(J3362&gt;=4,Rules!$B$21,IF(J3362&gt;=3,Rules!$B$20,0)))</f>
        <v>0</v>
      </c>
      <c r="T3362">
        <f>IF(A3362="","",K3362*Rules!$B$23+L3362*Rules!$B$24+M3362*Rules!$B$25+N3362*Rules!$B$26)</f>
        <v>0</v>
      </c>
      <c r="U3362">
        <f t="shared" si="52"/>
        <v>0</v>
      </c>
    </row>
    <row r="3363" spans="1:21" x14ac:dyDescent="0.2">
      <c r="A3363" t="str">
        <f>MatchSquad!A3363</f>
        <v>M068</v>
      </c>
      <c r="B3363" t="str">
        <f>MatchSquad!B3363</f>
        <v>P112</v>
      </c>
      <c r="C3363" t="str">
        <f>MatchSquad!C3363</f>
        <v>Arshin Kulkarni</v>
      </c>
      <c r="D3363" t="str">
        <f>MatchSquad!D3363</f>
        <v>AR</v>
      </c>
      <c r="E3363" t="str">
        <f>MatchSquad!E3363</f>
        <v>LSG</v>
      </c>
      <c r="F3363">
        <f>MatchSquad!G3363</f>
        <v>0</v>
      </c>
      <c r="G3363">
        <f>IF(A3363="","",SUMIFS(BallByBall!$I$2:$I$501,BallByBall!$B$2:$B$501,A3363,BallByBall!$F$2:$F$501,B3363))</f>
        <v>0</v>
      </c>
      <c r="H3363">
        <f>IF(A3363="","",COUNTIFS(BallByBall!$B$2:$B$501,A3363,BallByBall!$F$2:$F$501,B3363,BallByBall!$Q$2:$Q$501,1))</f>
        <v>0</v>
      </c>
      <c r="I3363">
        <f>IF(A3363="","",COUNTIFS(BallByBall!$B$2:$B$501,A3363,BallByBall!$F$2:$F$501,B3363,BallByBall!$R$2:$R$501,1))</f>
        <v>0</v>
      </c>
      <c r="J3363">
        <f>IF(A3363="","",SUMIFS(BallByBall!$T$2:$T$501,BallByBall!$B$2:$B$501,A3363,BallByBall!$H$2:$H$501,B3363))</f>
        <v>0</v>
      </c>
      <c r="K3363">
        <f>IF(A3363="","",SUMIFS(BallByBall!$U$2:$U$501,BallByBall!$B$2:$B$501,A3363,BallByBall!$P$2:$P$501,B3363))</f>
        <v>0</v>
      </c>
      <c r="L3363">
        <f>IF(A3363="","",SUMIFS(BallByBall!$V$2:$V$501,BallByBall!$B$2:$B$501,A3363,BallByBall!$P$2:$P$501,B3363))</f>
        <v>0</v>
      </c>
      <c r="M3363">
        <f>IF(A3363="","",SUMIFS(BallByBall!$W$2:$W$501,BallByBall!$B$2:$B$501,A3363,BallByBall!$P$2:$P$501,B3363))</f>
        <v>0</v>
      </c>
      <c r="N3363">
        <f>IF(A3363="","",SUMIFS(BallByBall!$X$2:$X$501,BallByBall!$B$2:$B$501,A3363,BallByBall!$P$2:$P$501,B3363))</f>
        <v>0</v>
      </c>
      <c r="O3363">
        <f>IF(A3363="","",SUMIFS(OverSummary!$G$2:$G$101,OverSummary!$A$2:$A$101,A3363,OverSummary!$D$2:$D$101,B3363))</f>
        <v>0</v>
      </c>
      <c r="P3363">
        <f>IF(A3363="","",G3363*Rules!$B$13+H3363*Rules!$B$14+I3363*Rules!$B$15)</f>
        <v>0</v>
      </c>
      <c r="Q3363">
        <f>IF(A3363="","",IF(G3363&gt;=100,Rules!$B$18,IF(G3363&gt;=50,Rules!$B$17,IF(G3363&gt;=30,Rules!$B$16,0)))+IF(AND(F3363=1,D3363&lt;&gt;"BWL",G3363=0),Rules!$B$27,0))</f>
        <v>0</v>
      </c>
      <c r="R3363">
        <f>IF(A3363="","",J3363*Rules!$B$19+O3363*Rules!$B$22)</f>
        <v>0</v>
      </c>
      <c r="S3363">
        <f>IF(A3363="","",IF(J3363&gt;=4,Rules!$B$21,IF(J3363&gt;=3,Rules!$B$20,0)))</f>
        <v>0</v>
      </c>
      <c r="T3363">
        <f>IF(A3363="","",K3363*Rules!$B$23+L3363*Rules!$B$24+M3363*Rules!$B$25+N3363*Rules!$B$26)</f>
        <v>0</v>
      </c>
      <c r="U3363">
        <f t="shared" si="52"/>
        <v>0</v>
      </c>
    </row>
    <row r="3364" spans="1:21" x14ac:dyDescent="0.2">
      <c r="A3364" t="str">
        <f>MatchSquad!A3364</f>
        <v>M068</v>
      </c>
      <c r="B3364" t="str">
        <f>MatchSquad!B3364</f>
        <v>P113</v>
      </c>
      <c r="C3364" t="str">
        <f>MatchSquad!C3364</f>
        <v>Wanindu Hasaranga</v>
      </c>
      <c r="D3364" t="str">
        <f>MatchSquad!D3364</f>
        <v>AR</v>
      </c>
      <c r="E3364" t="str">
        <f>MatchSquad!E3364</f>
        <v>LSG</v>
      </c>
      <c r="F3364">
        <f>MatchSquad!G3364</f>
        <v>0</v>
      </c>
      <c r="G3364">
        <f>IF(A3364="","",SUMIFS(BallByBall!$I$2:$I$501,BallByBall!$B$2:$B$501,A3364,BallByBall!$F$2:$F$501,B3364))</f>
        <v>0</v>
      </c>
      <c r="H3364">
        <f>IF(A3364="","",COUNTIFS(BallByBall!$B$2:$B$501,A3364,BallByBall!$F$2:$F$501,B3364,BallByBall!$Q$2:$Q$501,1))</f>
        <v>0</v>
      </c>
      <c r="I3364">
        <f>IF(A3364="","",COUNTIFS(BallByBall!$B$2:$B$501,A3364,BallByBall!$F$2:$F$501,B3364,BallByBall!$R$2:$R$501,1))</f>
        <v>0</v>
      </c>
      <c r="J3364">
        <f>IF(A3364="","",SUMIFS(BallByBall!$T$2:$T$501,BallByBall!$B$2:$B$501,A3364,BallByBall!$H$2:$H$501,B3364))</f>
        <v>0</v>
      </c>
      <c r="K3364">
        <f>IF(A3364="","",SUMIFS(BallByBall!$U$2:$U$501,BallByBall!$B$2:$B$501,A3364,BallByBall!$P$2:$P$501,B3364))</f>
        <v>0</v>
      </c>
      <c r="L3364">
        <f>IF(A3364="","",SUMIFS(BallByBall!$V$2:$V$501,BallByBall!$B$2:$B$501,A3364,BallByBall!$P$2:$P$501,B3364))</f>
        <v>0</v>
      </c>
      <c r="M3364">
        <f>IF(A3364="","",SUMIFS(BallByBall!$W$2:$W$501,BallByBall!$B$2:$B$501,A3364,BallByBall!$P$2:$P$501,B3364))</f>
        <v>0</v>
      </c>
      <c r="N3364">
        <f>IF(A3364="","",SUMIFS(BallByBall!$X$2:$X$501,BallByBall!$B$2:$B$501,A3364,BallByBall!$P$2:$P$501,B3364))</f>
        <v>0</v>
      </c>
      <c r="O3364">
        <f>IF(A3364="","",SUMIFS(OverSummary!$G$2:$G$101,OverSummary!$A$2:$A$101,A3364,OverSummary!$D$2:$D$101,B3364))</f>
        <v>0</v>
      </c>
      <c r="P3364">
        <f>IF(A3364="","",G3364*Rules!$B$13+H3364*Rules!$B$14+I3364*Rules!$B$15)</f>
        <v>0</v>
      </c>
      <c r="Q3364">
        <f>IF(A3364="","",IF(G3364&gt;=100,Rules!$B$18,IF(G3364&gt;=50,Rules!$B$17,IF(G3364&gt;=30,Rules!$B$16,0)))+IF(AND(F3364=1,D3364&lt;&gt;"BWL",G3364=0),Rules!$B$27,0))</f>
        <v>0</v>
      </c>
      <c r="R3364">
        <f>IF(A3364="","",J3364*Rules!$B$19+O3364*Rules!$B$22)</f>
        <v>0</v>
      </c>
      <c r="S3364">
        <f>IF(A3364="","",IF(J3364&gt;=4,Rules!$B$21,IF(J3364&gt;=3,Rules!$B$20,0)))</f>
        <v>0</v>
      </c>
      <c r="T3364">
        <f>IF(A3364="","",K3364*Rules!$B$23+L3364*Rules!$B$24+M3364*Rules!$B$25+N3364*Rules!$B$26)</f>
        <v>0</v>
      </c>
      <c r="U3364">
        <f t="shared" si="52"/>
        <v>0</v>
      </c>
    </row>
    <row r="3365" spans="1:21" x14ac:dyDescent="0.2">
      <c r="A3365" t="str">
        <f>MatchSquad!A3365</f>
        <v>M068</v>
      </c>
      <c r="B3365" t="str">
        <f>MatchSquad!B3365</f>
        <v>P114</v>
      </c>
      <c r="C3365" t="str">
        <f>MatchSquad!C3365</f>
        <v>Ayush Badoni</v>
      </c>
      <c r="D3365" t="str">
        <f>MatchSquad!D3365</f>
        <v>AR</v>
      </c>
      <c r="E3365" t="str">
        <f>MatchSquad!E3365</f>
        <v>LSG</v>
      </c>
      <c r="F3365">
        <f>MatchSquad!G3365</f>
        <v>0</v>
      </c>
      <c r="G3365">
        <f>IF(A3365="","",SUMIFS(BallByBall!$I$2:$I$501,BallByBall!$B$2:$B$501,A3365,BallByBall!$F$2:$F$501,B3365))</f>
        <v>0</v>
      </c>
      <c r="H3365">
        <f>IF(A3365="","",COUNTIFS(BallByBall!$B$2:$B$501,A3365,BallByBall!$F$2:$F$501,B3365,BallByBall!$Q$2:$Q$501,1))</f>
        <v>0</v>
      </c>
      <c r="I3365">
        <f>IF(A3365="","",COUNTIFS(BallByBall!$B$2:$B$501,A3365,BallByBall!$F$2:$F$501,B3365,BallByBall!$R$2:$R$501,1))</f>
        <v>0</v>
      </c>
      <c r="J3365">
        <f>IF(A3365="","",SUMIFS(BallByBall!$T$2:$T$501,BallByBall!$B$2:$B$501,A3365,BallByBall!$H$2:$H$501,B3365))</f>
        <v>0</v>
      </c>
      <c r="K3365">
        <f>IF(A3365="","",SUMIFS(BallByBall!$U$2:$U$501,BallByBall!$B$2:$B$501,A3365,BallByBall!$P$2:$P$501,B3365))</f>
        <v>0</v>
      </c>
      <c r="L3365">
        <f>IF(A3365="","",SUMIFS(BallByBall!$V$2:$V$501,BallByBall!$B$2:$B$501,A3365,BallByBall!$P$2:$P$501,B3365))</f>
        <v>0</v>
      </c>
      <c r="M3365">
        <f>IF(A3365="","",SUMIFS(BallByBall!$W$2:$W$501,BallByBall!$B$2:$B$501,A3365,BallByBall!$P$2:$P$501,B3365))</f>
        <v>0</v>
      </c>
      <c r="N3365">
        <f>IF(A3365="","",SUMIFS(BallByBall!$X$2:$X$501,BallByBall!$B$2:$B$501,A3365,BallByBall!$P$2:$P$501,B3365))</f>
        <v>0</v>
      </c>
      <c r="O3365">
        <f>IF(A3365="","",SUMIFS(OverSummary!$G$2:$G$101,OverSummary!$A$2:$A$101,A3365,OverSummary!$D$2:$D$101,B3365))</f>
        <v>0</v>
      </c>
      <c r="P3365">
        <f>IF(A3365="","",G3365*Rules!$B$13+H3365*Rules!$B$14+I3365*Rules!$B$15)</f>
        <v>0</v>
      </c>
      <c r="Q3365">
        <f>IF(A3365="","",IF(G3365&gt;=100,Rules!$B$18,IF(G3365&gt;=50,Rules!$B$17,IF(G3365&gt;=30,Rules!$B$16,0)))+IF(AND(F3365=1,D3365&lt;&gt;"BWL",G3365=0),Rules!$B$27,0))</f>
        <v>0</v>
      </c>
      <c r="R3365">
        <f>IF(A3365="","",J3365*Rules!$B$19+O3365*Rules!$B$22)</f>
        <v>0</v>
      </c>
      <c r="S3365">
        <f>IF(A3365="","",IF(J3365&gt;=4,Rules!$B$21,IF(J3365&gt;=3,Rules!$B$20,0)))</f>
        <v>0</v>
      </c>
      <c r="T3365">
        <f>IF(A3365="","",K3365*Rules!$B$23+L3365*Rules!$B$24+M3365*Rules!$B$25+N3365*Rules!$B$26)</f>
        <v>0</v>
      </c>
      <c r="U3365">
        <f t="shared" si="52"/>
        <v>0</v>
      </c>
    </row>
    <row r="3366" spans="1:21" x14ac:dyDescent="0.2">
      <c r="A3366" t="str">
        <f>MatchSquad!A3366</f>
        <v>M068</v>
      </c>
      <c r="B3366" t="str">
        <f>MatchSquad!B3366</f>
        <v>P115</v>
      </c>
      <c r="C3366" t="str">
        <f>MatchSquad!C3366</f>
        <v>Mohammad Shami</v>
      </c>
      <c r="D3366" t="str">
        <f>MatchSquad!D3366</f>
        <v>BWL</v>
      </c>
      <c r="E3366" t="str">
        <f>MatchSquad!E3366</f>
        <v>LSG</v>
      </c>
      <c r="F3366">
        <f>MatchSquad!G3366</f>
        <v>0</v>
      </c>
      <c r="G3366">
        <f>IF(A3366="","",SUMIFS(BallByBall!$I$2:$I$501,BallByBall!$B$2:$B$501,A3366,BallByBall!$F$2:$F$501,B3366))</f>
        <v>0</v>
      </c>
      <c r="H3366">
        <f>IF(A3366="","",COUNTIFS(BallByBall!$B$2:$B$501,A3366,BallByBall!$F$2:$F$501,B3366,BallByBall!$Q$2:$Q$501,1))</f>
        <v>0</v>
      </c>
      <c r="I3366">
        <f>IF(A3366="","",COUNTIFS(BallByBall!$B$2:$B$501,A3366,BallByBall!$F$2:$F$501,B3366,BallByBall!$R$2:$R$501,1))</f>
        <v>0</v>
      </c>
      <c r="J3366">
        <f>IF(A3366="","",SUMIFS(BallByBall!$T$2:$T$501,BallByBall!$B$2:$B$501,A3366,BallByBall!$H$2:$H$501,B3366))</f>
        <v>0</v>
      </c>
      <c r="K3366">
        <f>IF(A3366="","",SUMIFS(BallByBall!$U$2:$U$501,BallByBall!$B$2:$B$501,A3366,BallByBall!$P$2:$P$501,B3366))</f>
        <v>0</v>
      </c>
      <c r="L3366">
        <f>IF(A3366="","",SUMIFS(BallByBall!$V$2:$V$501,BallByBall!$B$2:$B$501,A3366,BallByBall!$P$2:$P$501,B3366))</f>
        <v>0</v>
      </c>
      <c r="M3366">
        <f>IF(A3366="","",SUMIFS(BallByBall!$W$2:$W$501,BallByBall!$B$2:$B$501,A3366,BallByBall!$P$2:$P$501,B3366))</f>
        <v>0</v>
      </c>
      <c r="N3366">
        <f>IF(A3366="","",SUMIFS(BallByBall!$X$2:$X$501,BallByBall!$B$2:$B$501,A3366,BallByBall!$P$2:$P$501,B3366))</f>
        <v>0</v>
      </c>
      <c r="O3366">
        <f>IF(A3366="","",SUMIFS(OverSummary!$G$2:$G$101,OverSummary!$A$2:$A$101,A3366,OverSummary!$D$2:$D$101,B3366))</f>
        <v>0</v>
      </c>
      <c r="P3366">
        <f>IF(A3366="","",G3366*Rules!$B$13+H3366*Rules!$B$14+I3366*Rules!$B$15)</f>
        <v>0</v>
      </c>
      <c r="Q3366">
        <f>IF(A3366="","",IF(G3366&gt;=100,Rules!$B$18,IF(G3366&gt;=50,Rules!$B$17,IF(G3366&gt;=30,Rules!$B$16,0)))+IF(AND(F3366=1,D3366&lt;&gt;"BWL",G3366=0),Rules!$B$27,0))</f>
        <v>0</v>
      </c>
      <c r="R3366">
        <f>IF(A3366="","",J3366*Rules!$B$19+O3366*Rules!$B$22)</f>
        <v>0</v>
      </c>
      <c r="S3366">
        <f>IF(A3366="","",IF(J3366&gt;=4,Rules!$B$21,IF(J3366&gt;=3,Rules!$B$20,0)))</f>
        <v>0</v>
      </c>
      <c r="T3366">
        <f>IF(A3366="","",K3366*Rules!$B$23+L3366*Rules!$B$24+M3366*Rules!$B$25+N3366*Rules!$B$26)</f>
        <v>0</v>
      </c>
      <c r="U3366">
        <f t="shared" si="52"/>
        <v>0</v>
      </c>
    </row>
    <row r="3367" spans="1:21" x14ac:dyDescent="0.2">
      <c r="A3367" t="str">
        <f>MatchSquad!A3367</f>
        <v>M068</v>
      </c>
      <c r="B3367" t="str">
        <f>MatchSquad!B3367</f>
        <v>P116</v>
      </c>
      <c r="C3367" t="str">
        <f>MatchSquad!C3367</f>
        <v>Avesh Khan</v>
      </c>
      <c r="D3367" t="str">
        <f>MatchSquad!D3367</f>
        <v>BWL</v>
      </c>
      <c r="E3367" t="str">
        <f>MatchSquad!E3367</f>
        <v>LSG</v>
      </c>
      <c r="F3367">
        <f>MatchSquad!G3367</f>
        <v>0</v>
      </c>
      <c r="G3367">
        <f>IF(A3367="","",SUMIFS(BallByBall!$I$2:$I$501,BallByBall!$B$2:$B$501,A3367,BallByBall!$F$2:$F$501,B3367))</f>
        <v>0</v>
      </c>
      <c r="H3367">
        <f>IF(A3367="","",COUNTIFS(BallByBall!$B$2:$B$501,A3367,BallByBall!$F$2:$F$501,B3367,BallByBall!$Q$2:$Q$501,1))</f>
        <v>0</v>
      </c>
      <c r="I3367">
        <f>IF(A3367="","",COUNTIFS(BallByBall!$B$2:$B$501,A3367,BallByBall!$F$2:$F$501,B3367,BallByBall!$R$2:$R$501,1))</f>
        <v>0</v>
      </c>
      <c r="J3367">
        <f>IF(A3367="","",SUMIFS(BallByBall!$T$2:$T$501,BallByBall!$B$2:$B$501,A3367,BallByBall!$H$2:$H$501,B3367))</f>
        <v>0</v>
      </c>
      <c r="K3367">
        <f>IF(A3367="","",SUMIFS(BallByBall!$U$2:$U$501,BallByBall!$B$2:$B$501,A3367,BallByBall!$P$2:$P$501,B3367))</f>
        <v>0</v>
      </c>
      <c r="L3367">
        <f>IF(A3367="","",SUMIFS(BallByBall!$V$2:$V$501,BallByBall!$B$2:$B$501,A3367,BallByBall!$P$2:$P$501,B3367))</f>
        <v>0</v>
      </c>
      <c r="M3367">
        <f>IF(A3367="","",SUMIFS(BallByBall!$W$2:$W$501,BallByBall!$B$2:$B$501,A3367,BallByBall!$P$2:$P$501,B3367))</f>
        <v>0</v>
      </c>
      <c r="N3367">
        <f>IF(A3367="","",SUMIFS(BallByBall!$X$2:$X$501,BallByBall!$B$2:$B$501,A3367,BallByBall!$P$2:$P$501,B3367))</f>
        <v>0</v>
      </c>
      <c r="O3367">
        <f>IF(A3367="","",SUMIFS(OverSummary!$G$2:$G$101,OverSummary!$A$2:$A$101,A3367,OverSummary!$D$2:$D$101,B3367))</f>
        <v>0</v>
      </c>
      <c r="P3367">
        <f>IF(A3367="","",G3367*Rules!$B$13+H3367*Rules!$B$14+I3367*Rules!$B$15)</f>
        <v>0</v>
      </c>
      <c r="Q3367">
        <f>IF(A3367="","",IF(G3367&gt;=100,Rules!$B$18,IF(G3367&gt;=50,Rules!$B$17,IF(G3367&gt;=30,Rules!$B$16,0)))+IF(AND(F3367=1,D3367&lt;&gt;"BWL",G3367=0),Rules!$B$27,0))</f>
        <v>0</v>
      </c>
      <c r="R3367">
        <f>IF(A3367="","",J3367*Rules!$B$19+O3367*Rules!$B$22)</f>
        <v>0</v>
      </c>
      <c r="S3367">
        <f>IF(A3367="","",IF(J3367&gt;=4,Rules!$B$21,IF(J3367&gt;=3,Rules!$B$20,0)))</f>
        <v>0</v>
      </c>
      <c r="T3367">
        <f>IF(A3367="","",K3367*Rules!$B$23+L3367*Rules!$B$24+M3367*Rules!$B$25+N3367*Rules!$B$26)</f>
        <v>0</v>
      </c>
      <c r="U3367">
        <f t="shared" si="52"/>
        <v>0</v>
      </c>
    </row>
    <row r="3368" spans="1:21" x14ac:dyDescent="0.2">
      <c r="A3368" t="str">
        <f>MatchSquad!A3368</f>
        <v>M068</v>
      </c>
      <c r="B3368" t="str">
        <f>MatchSquad!B3368</f>
        <v>P117</v>
      </c>
      <c r="C3368" t="str">
        <f>MatchSquad!C3368</f>
        <v>M. Siddharth</v>
      </c>
      <c r="D3368" t="str">
        <f>MatchSquad!D3368</f>
        <v>BWL</v>
      </c>
      <c r="E3368" t="str">
        <f>MatchSquad!E3368</f>
        <v>LSG</v>
      </c>
      <c r="F3368">
        <f>MatchSquad!G3368</f>
        <v>0</v>
      </c>
      <c r="G3368">
        <f>IF(A3368="","",SUMIFS(BallByBall!$I$2:$I$501,BallByBall!$B$2:$B$501,A3368,BallByBall!$F$2:$F$501,B3368))</f>
        <v>0</v>
      </c>
      <c r="H3368">
        <f>IF(A3368="","",COUNTIFS(BallByBall!$B$2:$B$501,A3368,BallByBall!$F$2:$F$501,B3368,BallByBall!$Q$2:$Q$501,1))</f>
        <v>0</v>
      </c>
      <c r="I3368">
        <f>IF(A3368="","",COUNTIFS(BallByBall!$B$2:$B$501,A3368,BallByBall!$F$2:$F$501,B3368,BallByBall!$R$2:$R$501,1))</f>
        <v>0</v>
      </c>
      <c r="J3368">
        <f>IF(A3368="","",SUMIFS(BallByBall!$T$2:$T$501,BallByBall!$B$2:$B$501,A3368,BallByBall!$H$2:$H$501,B3368))</f>
        <v>0</v>
      </c>
      <c r="K3368">
        <f>IF(A3368="","",SUMIFS(BallByBall!$U$2:$U$501,BallByBall!$B$2:$B$501,A3368,BallByBall!$P$2:$P$501,B3368))</f>
        <v>0</v>
      </c>
      <c r="L3368">
        <f>IF(A3368="","",SUMIFS(BallByBall!$V$2:$V$501,BallByBall!$B$2:$B$501,A3368,BallByBall!$P$2:$P$501,B3368))</f>
        <v>0</v>
      </c>
      <c r="M3368">
        <f>IF(A3368="","",SUMIFS(BallByBall!$W$2:$W$501,BallByBall!$B$2:$B$501,A3368,BallByBall!$P$2:$P$501,B3368))</f>
        <v>0</v>
      </c>
      <c r="N3368">
        <f>IF(A3368="","",SUMIFS(BallByBall!$X$2:$X$501,BallByBall!$B$2:$B$501,A3368,BallByBall!$P$2:$P$501,B3368))</f>
        <v>0</v>
      </c>
      <c r="O3368">
        <f>IF(A3368="","",SUMIFS(OverSummary!$G$2:$G$101,OverSummary!$A$2:$A$101,A3368,OverSummary!$D$2:$D$101,B3368))</f>
        <v>0</v>
      </c>
      <c r="P3368">
        <f>IF(A3368="","",G3368*Rules!$B$13+H3368*Rules!$B$14+I3368*Rules!$B$15)</f>
        <v>0</v>
      </c>
      <c r="Q3368">
        <f>IF(A3368="","",IF(G3368&gt;=100,Rules!$B$18,IF(G3368&gt;=50,Rules!$B$17,IF(G3368&gt;=30,Rules!$B$16,0)))+IF(AND(F3368=1,D3368&lt;&gt;"BWL",G3368=0),Rules!$B$27,0))</f>
        <v>0</v>
      </c>
      <c r="R3368">
        <f>IF(A3368="","",J3368*Rules!$B$19+O3368*Rules!$B$22)</f>
        <v>0</v>
      </c>
      <c r="S3368">
        <f>IF(A3368="","",IF(J3368&gt;=4,Rules!$B$21,IF(J3368&gt;=3,Rules!$B$20,0)))</f>
        <v>0</v>
      </c>
      <c r="T3368">
        <f>IF(A3368="","",K3368*Rules!$B$23+L3368*Rules!$B$24+M3368*Rules!$B$25+N3368*Rules!$B$26)</f>
        <v>0</v>
      </c>
      <c r="U3368">
        <f t="shared" si="52"/>
        <v>0</v>
      </c>
    </row>
    <row r="3369" spans="1:21" x14ac:dyDescent="0.2">
      <c r="A3369" t="str">
        <f>MatchSquad!A3369</f>
        <v>M068</v>
      </c>
      <c r="B3369" t="str">
        <f>MatchSquad!B3369</f>
        <v>P118</v>
      </c>
      <c r="C3369" t="str">
        <f>MatchSquad!C3369</f>
        <v>Digvesh Singh</v>
      </c>
      <c r="D3369" t="str">
        <f>MatchSquad!D3369</f>
        <v>BWL</v>
      </c>
      <c r="E3369" t="str">
        <f>MatchSquad!E3369</f>
        <v>LSG</v>
      </c>
      <c r="F3369">
        <f>MatchSquad!G3369</f>
        <v>0</v>
      </c>
      <c r="G3369">
        <f>IF(A3369="","",SUMIFS(BallByBall!$I$2:$I$501,BallByBall!$B$2:$B$501,A3369,BallByBall!$F$2:$F$501,B3369))</f>
        <v>0</v>
      </c>
      <c r="H3369">
        <f>IF(A3369="","",COUNTIFS(BallByBall!$B$2:$B$501,A3369,BallByBall!$F$2:$F$501,B3369,BallByBall!$Q$2:$Q$501,1))</f>
        <v>0</v>
      </c>
      <c r="I3369">
        <f>IF(A3369="","",COUNTIFS(BallByBall!$B$2:$B$501,A3369,BallByBall!$F$2:$F$501,B3369,BallByBall!$R$2:$R$501,1))</f>
        <v>0</v>
      </c>
      <c r="J3369">
        <f>IF(A3369="","",SUMIFS(BallByBall!$T$2:$T$501,BallByBall!$B$2:$B$501,A3369,BallByBall!$H$2:$H$501,B3369))</f>
        <v>0</v>
      </c>
      <c r="K3369">
        <f>IF(A3369="","",SUMIFS(BallByBall!$U$2:$U$501,BallByBall!$B$2:$B$501,A3369,BallByBall!$P$2:$P$501,B3369))</f>
        <v>0</v>
      </c>
      <c r="L3369">
        <f>IF(A3369="","",SUMIFS(BallByBall!$V$2:$V$501,BallByBall!$B$2:$B$501,A3369,BallByBall!$P$2:$P$501,B3369))</f>
        <v>0</v>
      </c>
      <c r="M3369">
        <f>IF(A3369="","",SUMIFS(BallByBall!$W$2:$W$501,BallByBall!$B$2:$B$501,A3369,BallByBall!$P$2:$P$501,B3369))</f>
        <v>0</v>
      </c>
      <c r="N3369">
        <f>IF(A3369="","",SUMIFS(BallByBall!$X$2:$X$501,BallByBall!$B$2:$B$501,A3369,BallByBall!$P$2:$P$501,B3369))</f>
        <v>0</v>
      </c>
      <c r="O3369">
        <f>IF(A3369="","",SUMIFS(OverSummary!$G$2:$G$101,OverSummary!$A$2:$A$101,A3369,OverSummary!$D$2:$D$101,B3369))</f>
        <v>0</v>
      </c>
      <c r="P3369">
        <f>IF(A3369="","",G3369*Rules!$B$13+H3369*Rules!$B$14+I3369*Rules!$B$15)</f>
        <v>0</v>
      </c>
      <c r="Q3369">
        <f>IF(A3369="","",IF(G3369&gt;=100,Rules!$B$18,IF(G3369&gt;=50,Rules!$B$17,IF(G3369&gt;=30,Rules!$B$16,0)))+IF(AND(F3369=1,D3369&lt;&gt;"BWL",G3369=0),Rules!$B$27,0))</f>
        <v>0</v>
      </c>
      <c r="R3369">
        <f>IF(A3369="","",J3369*Rules!$B$19+O3369*Rules!$B$22)</f>
        <v>0</v>
      </c>
      <c r="S3369">
        <f>IF(A3369="","",IF(J3369&gt;=4,Rules!$B$21,IF(J3369&gt;=3,Rules!$B$20,0)))</f>
        <v>0</v>
      </c>
      <c r="T3369">
        <f>IF(A3369="","",K3369*Rules!$B$23+L3369*Rules!$B$24+M3369*Rules!$B$25+N3369*Rules!$B$26)</f>
        <v>0</v>
      </c>
      <c r="U3369">
        <f t="shared" si="52"/>
        <v>0</v>
      </c>
    </row>
    <row r="3370" spans="1:21" x14ac:dyDescent="0.2">
      <c r="A3370" t="str">
        <f>MatchSquad!A3370</f>
        <v>M068</v>
      </c>
      <c r="B3370" t="str">
        <f>MatchSquad!B3370</f>
        <v>P119</v>
      </c>
      <c r="C3370" t="str">
        <f>MatchSquad!C3370</f>
        <v>Akash Singh</v>
      </c>
      <c r="D3370" t="str">
        <f>MatchSquad!D3370</f>
        <v>BWL</v>
      </c>
      <c r="E3370" t="str">
        <f>MatchSquad!E3370</f>
        <v>LSG</v>
      </c>
      <c r="F3370">
        <f>MatchSquad!G3370</f>
        <v>0</v>
      </c>
      <c r="G3370">
        <f>IF(A3370="","",SUMIFS(BallByBall!$I$2:$I$501,BallByBall!$B$2:$B$501,A3370,BallByBall!$F$2:$F$501,B3370))</f>
        <v>0</v>
      </c>
      <c r="H3370">
        <f>IF(A3370="","",COUNTIFS(BallByBall!$B$2:$B$501,A3370,BallByBall!$F$2:$F$501,B3370,BallByBall!$Q$2:$Q$501,1))</f>
        <v>0</v>
      </c>
      <c r="I3370">
        <f>IF(A3370="","",COUNTIFS(BallByBall!$B$2:$B$501,A3370,BallByBall!$F$2:$F$501,B3370,BallByBall!$R$2:$R$501,1))</f>
        <v>0</v>
      </c>
      <c r="J3370">
        <f>IF(A3370="","",SUMIFS(BallByBall!$T$2:$T$501,BallByBall!$B$2:$B$501,A3370,BallByBall!$H$2:$H$501,B3370))</f>
        <v>0</v>
      </c>
      <c r="K3370">
        <f>IF(A3370="","",SUMIFS(BallByBall!$U$2:$U$501,BallByBall!$B$2:$B$501,A3370,BallByBall!$P$2:$P$501,B3370))</f>
        <v>0</v>
      </c>
      <c r="L3370">
        <f>IF(A3370="","",SUMIFS(BallByBall!$V$2:$V$501,BallByBall!$B$2:$B$501,A3370,BallByBall!$P$2:$P$501,B3370))</f>
        <v>0</v>
      </c>
      <c r="M3370">
        <f>IF(A3370="","",SUMIFS(BallByBall!$W$2:$W$501,BallByBall!$B$2:$B$501,A3370,BallByBall!$P$2:$P$501,B3370))</f>
        <v>0</v>
      </c>
      <c r="N3370">
        <f>IF(A3370="","",SUMIFS(BallByBall!$X$2:$X$501,BallByBall!$B$2:$B$501,A3370,BallByBall!$P$2:$P$501,B3370))</f>
        <v>0</v>
      </c>
      <c r="O3370">
        <f>IF(A3370="","",SUMIFS(OverSummary!$G$2:$G$101,OverSummary!$A$2:$A$101,A3370,OverSummary!$D$2:$D$101,B3370))</f>
        <v>0</v>
      </c>
      <c r="P3370">
        <f>IF(A3370="","",G3370*Rules!$B$13+H3370*Rules!$B$14+I3370*Rules!$B$15)</f>
        <v>0</v>
      </c>
      <c r="Q3370">
        <f>IF(A3370="","",IF(G3370&gt;=100,Rules!$B$18,IF(G3370&gt;=50,Rules!$B$17,IF(G3370&gt;=30,Rules!$B$16,0)))+IF(AND(F3370=1,D3370&lt;&gt;"BWL",G3370=0),Rules!$B$27,0))</f>
        <v>0</v>
      </c>
      <c r="R3370">
        <f>IF(A3370="","",J3370*Rules!$B$19+O3370*Rules!$B$22)</f>
        <v>0</v>
      </c>
      <c r="S3370">
        <f>IF(A3370="","",IF(J3370&gt;=4,Rules!$B$21,IF(J3370&gt;=3,Rules!$B$20,0)))</f>
        <v>0</v>
      </c>
      <c r="T3370">
        <f>IF(A3370="","",K3370*Rules!$B$23+L3370*Rules!$B$24+M3370*Rules!$B$25+N3370*Rules!$B$26)</f>
        <v>0</v>
      </c>
      <c r="U3370">
        <f t="shared" si="52"/>
        <v>0</v>
      </c>
    </row>
    <row r="3371" spans="1:21" x14ac:dyDescent="0.2">
      <c r="A3371" t="str">
        <f>MatchSquad!A3371</f>
        <v>M068</v>
      </c>
      <c r="B3371" t="str">
        <f>MatchSquad!B3371</f>
        <v>P120</v>
      </c>
      <c r="C3371" t="str">
        <f>MatchSquad!C3371</f>
        <v>Prince Yadav</v>
      </c>
      <c r="D3371" t="str">
        <f>MatchSquad!D3371</f>
        <v>BWL</v>
      </c>
      <c r="E3371" t="str">
        <f>MatchSquad!E3371</f>
        <v>LSG</v>
      </c>
      <c r="F3371">
        <f>MatchSquad!G3371</f>
        <v>0</v>
      </c>
      <c r="G3371">
        <f>IF(A3371="","",SUMIFS(BallByBall!$I$2:$I$501,BallByBall!$B$2:$B$501,A3371,BallByBall!$F$2:$F$501,B3371))</f>
        <v>0</v>
      </c>
      <c r="H3371">
        <f>IF(A3371="","",COUNTIFS(BallByBall!$B$2:$B$501,A3371,BallByBall!$F$2:$F$501,B3371,BallByBall!$Q$2:$Q$501,1))</f>
        <v>0</v>
      </c>
      <c r="I3371">
        <f>IF(A3371="","",COUNTIFS(BallByBall!$B$2:$B$501,A3371,BallByBall!$F$2:$F$501,B3371,BallByBall!$R$2:$R$501,1))</f>
        <v>0</v>
      </c>
      <c r="J3371">
        <f>IF(A3371="","",SUMIFS(BallByBall!$T$2:$T$501,BallByBall!$B$2:$B$501,A3371,BallByBall!$H$2:$H$501,B3371))</f>
        <v>0</v>
      </c>
      <c r="K3371">
        <f>IF(A3371="","",SUMIFS(BallByBall!$U$2:$U$501,BallByBall!$B$2:$B$501,A3371,BallByBall!$P$2:$P$501,B3371))</f>
        <v>0</v>
      </c>
      <c r="L3371">
        <f>IF(A3371="","",SUMIFS(BallByBall!$V$2:$V$501,BallByBall!$B$2:$B$501,A3371,BallByBall!$P$2:$P$501,B3371))</f>
        <v>0</v>
      </c>
      <c r="M3371">
        <f>IF(A3371="","",SUMIFS(BallByBall!$W$2:$W$501,BallByBall!$B$2:$B$501,A3371,BallByBall!$P$2:$P$501,B3371))</f>
        <v>0</v>
      </c>
      <c r="N3371">
        <f>IF(A3371="","",SUMIFS(BallByBall!$X$2:$X$501,BallByBall!$B$2:$B$501,A3371,BallByBall!$P$2:$P$501,B3371))</f>
        <v>0</v>
      </c>
      <c r="O3371">
        <f>IF(A3371="","",SUMIFS(OverSummary!$G$2:$G$101,OverSummary!$A$2:$A$101,A3371,OverSummary!$D$2:$D$101,B3371))</f>
        <v>0</v>
      </c>
      <c r="P3371">
        <f>IF(A3371="","",G3371*Rules!$B$13+H3371*Rules!$B$14+I3371*Rules!$B$15)</f>
        <v>0</v>
      </c>
      <c r="Q3371">
        <f>IF(A3371="","",IF(G3371&gt;=100,Rules!$B$18,IF(G3371&gt;=50,Rules!$B$17,IF(G3371&gt;=30,Rules!$B$16,0)))+IF(AND(F3371=1,D3371&lt;&gt;"BWL",G3371=0),Rules!$B$27,0))</f>
        <v>0</v>
      </c>
      <c r="R3371">
        <f>IF(A3371="","",J3371*Rules!$B$19+O3371*Rules!$B$22)</f>
        <v>0</v>
      </c>
      <c r="S3371">
        <f>IF(A3371="","",IF(J3371&gt;=4,Rules!$B$21,IF(J3371&gt;=3,Rules!$B$20,0)))</f>
        <v>0</v>
      </c>
      <c r="T3371">
        <f>IF(A3371="","",K3371*Rules!$B$23+L3371*Rules!$B$24+M3371*Rules!$B$25+N3371*Rules!$B$26)</f>
        <v>0</v>
      </c>
      <c r="U3371">
        <f t="shared" si="52"/>
        <v>0</v>
      </c>
    </row>
    <row r="3372" spans="1:21" x14ac:dyDescent="0.2">
      <c r="A3372" t="str">
        <f>MatchSquad!A3372</f>
        <v>M068</v>
      </c>
      <c r="B3372" t="str">
        <f>MatchSquad!B3372</f>
        <v>P121</v>
      </c>
      <c r="C3372" t="str">
        <f>MatchSquad!C3372</f>
        <v>Arjun Tendulkar</v>
      </c>
      <c r="D3372" t="str">
        <f>MatchSquad!D3372</f>
        <v>BWL</v>
      </c>
      <c r="E3372" t="str">
        <f>MatchSquad!E3372</f>
        <v>LSG</v>
      </c>
      <c r="F3372">
        <f>MatchSquad!G3372</f>
        <v>0</v>
      </c>
      <c r="G3372">
        <f>IF(A3372="","",SUMIFS(BallByBall!$I$2:$I$501,BallByBall!$B$2:$B$501,A3372,BallByBall!$F$2:$F$501,B3372))</f>
        <v>0</v>
      </c>
      <c r="H3372">
        <f>IF(A3372="","",COUNTIFS(BallByBall!$B$2:$B$501,A3372,BallByBall!$F$2:$F$501,B3372,BallByBall!$Q$2:$Q$501,1))</f>
        <v>0</v>
      </c>
      <c r="I3372">
        <f>IF(A3372="","",COUNTIFS(BallByBall!$B$2:$B$501,A3372,BallByBall!$F$2:$F$501,B3372,BallByBall!$R$2:$R$501,1))</f>
        <v>0</v>
      </c>
      <c r="J3372">
        <f>IF(A3372="","",SUMIFS(BallByBall!$T$2:$T$501,BallByBall!$B$2:$B$501,A3372,BallByBall!$H$2:$H$501,B3372))</f>
        <v>0</v>
      </c>
      <c r="K3372">
        <f>IF(A3372="","",SUMIFS(BallByBall!$U$2:$U$501,BallByBall!$B$2:$B$501,A3372,BallByBall!$P$2:$P$501,B3372))</f>
        <v>0</v>
      </c>
      <c r="L3372">
        <f>IF(A3372="","",SUMIFS(BallByBall!$V$2:$V$501,BallByBall!$B$2:$B$501,A3372,BallByBall!$P$2:$P$501,B3372))</f>
        <v>0</v>
      </c>
      <c r="M3372">
        <f>IF(A3372="","",SUMIFS(BallByBall!$W$2:$W$501,BallByBall!$B$2:$B$501,A3372,BallByBall!$P$2:$P$501,B3372))</f>
        <v>0</v>
      </c>
      <c r="N3372">
        <f>IF(A3372="","",SUMIFS(BallByBall!$X$2:$X$501,BallByBall!$B$2:$B$501,A3372,BallByBall!$P$2:$P$501,B3372))</f>
        <v>0</v>
      </c>
      <c r="O3372">
        <f>IF(A3372="","",SUMIFS(OverSummary!$G$2:$G$101,OverSummary!$A$2:$A$101,A3372,OverSummary!$D$2:$D$101,B3372))</f>
        <v>0</v>
      </c>
      <c r="P3372">
        <f>IF(A3372="","",G3372*Rules!$B$13+H3372*Rules!$B$14+I3372*Rules!$B$15)</f>
        <v>0</v>
      </c>
      <c r="Q3372">
        <f>IF(A3372="","",IF(G3372&gt;=100,Rules!$B$18,IF(G3372&gt;=50,Rules!$B$17,IF(G3372&gt;=30,Rules!$B$16,0)))+IF(AND(F3372=1,D3372&lt;&gt;"BWL",G3372=0),Rules!$B$27,0))</f>
        <v>0</v>
      </c>
      <c r="R3372">
        <f>IF(A3372="","",J3372*Rules!$B$19+O3372*Rules!$B$22)</f>
        <v>0</v>
      </c>
      <c r="S3372">
        <f>IF(A3372="","",IF(J3372&gt;=4,Rules!$B$21,IF(J3372&gt;=3,Rules!$B$20,0)))</f>
        <v>0</v>
      </c>
      <c r="T3372">
        <f>IF(A3372="","",K3372*Rules!$B$23+L3372*Rules!$B$24+M3372*Rules!$B$25+N3372*Rules!$B$26)</f>
        <v>0</v>
      </c>
      <c r="U3372">
        <f t="shared" si="52"/>
        <v>0</v>
      </c>
    </row>
    <row r="3373" spans="1:21" x14ac:dyDescent="0.2">
      <c r="A3373" t="str">
        <f>MatchSquad!A3373</f>
        <v>M068</v>
      </c>
      <c r="B3373" t="str">
        <f>MatchSquad!B3373</f>
        <v>P122</v>
      </c>
      <c r="C3373" t="str">
        <f>MatchSquad!C3373</f>
        <v>Anrich Nortje</v>
      </c>
      <c r="D3373" t="str">
        <f>MatchSquad!D3373</f>
        <v>BWL</v>
      </c>
      <c r="E3373" t="str">
        <f>MatchSquad!E3373</f>
        <v>LSG</v>
      </c>
      <c r="F3373">
        <f>MatchSquad!G3373</f>
        <v>0</v>
      </c>
      <c r="G3373">
        <f>IF(A3373="","",SUMIFS(BallByBall!$I$2:$I$501,BallByBall!$B$2:$B$501,A3373,BallByBall!$F$2:$F$501,B3373))</f>
        <v>0</v>
      </c>
      <c r="H3373">
        <f>IF(A3373="","",COUNTIFS(BallByBall!$B$2:$B$501,A3373,BallByBall!$F$2:$F$501,B3373,BallByBall!$Q$2:$Q$501,1))</f>
        <v>0</v>
      </c>
      <c r="I3373">
        <f>IF(A3373="","",COUNTIFS(BallByBall!$B$2:$B$501,A3373,BallByBall!$F$2:$F$501,B3373,BallByBall!$R$2:$R$501,1))</f>
        <v>0</v>
      </c>
      <c r="J3373">
        <f>IF(A3373="","",SUMIFS(BallByBall!$T$2:$T$501,BallByBall!$B$2:$B$501,A3373,BallByBall!$H$2:$H$501,B3373))</f>
        <v>0</v>
      </c>
      <c r="K3373">
        <f>IF(A3373="","",SUMIFS(BallByBall!$U$2:$U$501,BallByBall!$B$2:$B$501,A3373,BallByBall!$P$2:$P$501,B3373))</f>
        <v>0</v>
      </c>
      <c r="L3373">
        <f>IF(A3373="","",SUMIFS(BallByBall!$V$2:$V$501,BallByBall!$B$2:$B$501,A3373,BallByBall!$P$2:$P$501,B3373))</f>
        <v>0</v>
      </c>
      <c r="M3373">
        <f>IF(A3373="","",SUMIFS(BallByBall!$W$2:$W$501,BallByBall!$B$2:$B$501,A3373,BallByBall!$P$2:$P$501,B3373))</f>
        <v>0</v>
      </c>
      <c r="N3373">
        <f>IF(A3373="","",SUMIFS(BallByBall!$X$2:$X$501,BallByBall!$B$2:$B$501,A3373,BallByBall!$P$2:$P$501,B3373))</f>
        <v>0</v>
      </c>
      <c r="O3373">
        <f>IF(A3373="","",SUMIFS(OverSummary!$G$2:$G$101,OverSummary!$A$2:$A$101,A3373,OverSummary!$D$2:$D$101,B3373))</f>
        <v>0</v>
      </c>
      <c r="P3373">
        <f>IF(A3373="","",G3373*Rules!$B$13+H3373*Rules!$B$14+I3373*Rules!$B$15)</f>
        <v>0</v>
      </c>
      <c r="Q3373">
        <f>IF(A3373="","",IF(G3373&gt;=100,Rules!$B$18,IF(G3373&gt;=50,Rules!$B$17,IF(G3373&gt;=30,Rules!$B$16,0)))+IF(AND(F3373=1,D3373&lt;&gt;"BWL",G3373=0),Rules!$B$27,0))</f>
        <v>0</v>
      </c>
      <c r="R3373">
        <f>IF(A3373="","",J3373*Rules!$B$19+O3373*Rules!$B$22)</f>
        <v>0</v>
      </c>
      <c r="S3373">
        <f>IF(A3373="","",IF(J3373&gt;=4,Rules!$B$21,IF(J3373&gt;=3,Rules!$B$20,0)))</f>
        <v>0</v>
      </c>
      <c r="T3373">
        <f>IF(A3373="","",K3373*Rules!$B$23+L3373*Rules!$B$24+M3373*Rules!$B$25+N3373*Rules!$B$26)</f>
        <v>0</v>
      </c>
      <c r="U3373">
        <f t="shared" si="52"/>
        <v>0</v>
      </c>
    </row>
    <row r="3374" spans="1:21" x14ac:dyDescent="0.2">
      <c r="A3374" t="str">
        <f>MatchSquad!A3374</f>
        <v>M068</v>
      </c>
      <c r="B3374" t="str">
        <f>MatchSquad!B3374</f>
        <v>P123</v>
      </c>
      <c r="C3374" t="str">
        <f>MatchSquad!C3374</f>
        <v>Naman Tiwari</v>
      </c>
      <c r="D3374" t="str">
        <f>MatchSquad!D3374</f>
        <v>BWL</v>
      </c>
      <c r="E3374" t="str">
        <f>MatchSquad!E3374</f>
        <v>LSG</v>
      </c>
      <c r="F3374">
        <f>MatchSquad!G3374</f>
        <v>0</v>
      </c>
      <c r="G3374">
        <f>IF(A3374="","",SUMIFS(BallByBall!$I$2:$I$501,BallByBall!$B$2:$B$501,A3374,BallByBall!$F$2:$F$501,B3374))</f>
        <v>0</v>
      </c>
      <c r="H3374">
        <f>IF(A3374="","",COUNTIFS(BallByBall!$B$2:$B$501,A3374,BallByBall!$F$2:$F$501,B3374,BallByBall!$Q$2:$Q$501,1))</f>
        <v>0</v>
      </c>
      <c r="I3374">
        <f>IF(A3374="","",COUNTIFS(BallByBall!$B$2:$B$501,A3374,BallByBall!$F$2:$F$501,B3374,BallByBall!$R$2:$R$501,1))</f>
        <v>0</v>
      </c>
      <c r="J3374">
        <f>IF(A3374="","",SUMIFS(BallByBall!$T$2:$T$501,BallByBall!$B$2:$B$501,A3374,BallByBall!$H$2:$H$501,B3374))</f>
        <v>0</v>
      </c>
      <c r="K3374">
        <f>IF(A3374="","",SUMIFS(BallByBall!$U$2:$U$501,BallByBall!$B$2:$B$501,A3374,BallByBall!$P$2:$P$501,B3374))</f>
        <v>0</v>
      </c>
      <c r="L3374">
        <f>IF(A3374="","",SUMIFS(BallByBall!$V$2:$V$501,BallByBall!$B$2:$B$501,A3374,BallByBall!$P$2:$P$501,B3374))</f>
        <v>0</v>
      </c>
      <c r="M3374">
        <f>IF(A3374="","",SUMIFS(BallByBall!$W$2:$W$501,BallByBall!$B$2:$B$501,A3374,BallByBall!$P$2:$P$501,B3374))</f>
        <v>0</v>
      </c>
      <c r="N3374">
        <f>IF(A3374="","",SUMIFS(BallByBall!$X$2:$X$501,BallByBall!$B$2:$B$501,A3374,BallByBall!$P$2:$P$501,B3374))</f>
        <v>0</v>
      </c>
      <c r="O3374">
        <f>IF(A3374="","",SUMIFS(OverSummary!$G$2:$G$101,OverSummary!$A$2:$A$101,A3374,OverSummary!$D$2:$D$101,B3374))</f>
        <v>0</v>
      </c>
      <c r="P3374">
        <f>IF(A3374="","",G3374*Rules!$B$13+H3374*Rules!$B$14+I3374*Rules!$B$15)</f>
        <v>0</v>
      </c>
      <c r="Q3374">
        <f>IF(A3374="","",IF(G3374&gt;=100,Rules!$B$18,IF(G3374&gt;=50,Rules!$B$17,IF(G3374&gt;=30,Rules!$B$16,0)))+IF(AND(F3374=1,D3374&lt;&gt;"BWL",G3374=0),Rules!$B$27,0))</f>
        <v>0</v>
      </c>
      <c r="R3374">
        <f>IF(A3374="","",J3374*Rules!$B$19+O3374*Rules!$B$22)</f>
        <v>0</v>
      </c>
      <c r="S3374">
        <f>IF(A3374="","",IF(J3374&gt;=4,Rules!$B$21,IF(J3374&gt;=3,Rules!$B$20,0)))</f>
        <v>0</v>
      </c>
      <c r="T3374">
        <f>IF(A3374="","",K3374*Rules!$B$23+L3374*Rules!$B$24+M3374*Rules!$B$25+N3374*Rules!$B$26)</f>
        <v>0</v>
      </c>
      <c r="U3374">
        <f t="shared" si="52"/>
        <v>0</v>
      </c>
    </row>
    <row r="3375" spans="1:21" x14ac:dyDescent="0.2">
      <c r="A3375" t="str">
        <f>MatchSquad!A3375</f>
        <v>M068</v>
      </c>
      <c r="B3375" t="str">
        <f>MatchSquad!B3375</f>
        <v>P124</v>
      </c>
      <c r="C3375" t="str">
        <f>MatchSquad!C3375</f>
        <v>Mayank Yadav</v>
      </c>
      <c r="D3375" t="str">
        <f>MatchSquad!D3375</f>
        <v>BWL</v>
      </c>
      <c r="E3375" t="str">
        <f>MatchSquad!E3375</f>
        <v>LSG</v>
      </c>
      <c r="F3375">
        <f>MatchSquad!G3375</f>
        <v>0</v>
      </c>
      <c r="G3375">
        <f>IF(A3375="","",SUMIFS(BallByBall!$I$2:$I$501,BallByBall!$B$2:$B$501,A3375,BallByBall!$F$2:$F$501,B3375))</f>
        <v>0</v>
      </c>
      <c r="H3375">
        <f>IF(A3375="","",COUNTIFS(BallByBall!$B$2:$B$501,A3375,BallByBall!$F$2:$F$501,B3375,BallByBall!$Q$2:$Q$501,1))</f>
        <v>0</v>
      </c>
      <c r="I3375">
        <f>IF(A3375="","",COUNTIFS(BallByBall!$B$2:$B$501,A3375,BallByBall!$F$2:$F$501,B3375,BallByBall!$R$2:$R$501,1))</f>
        <v>0</v>
      </c>
      <c r="J3375">
        <f>IF(A3375="","",SUMIFS(BallByBall!$T$2:$T$501,BallByBall!$B$2:$B$501,A3375,BallByBall!$H$2:$H$501,B3375))</f>
        <v>0</v>
      </c>
      <c r="K3375">
        <f>IF(A3375="","",SUMIFS(BallByBall!$U$2:$U$501,BallByBall!$B$2:$B$501,A3375,BallByBall!$P$2:$P$501,B3375))</f>
        <v>0</v>
      </c>
      <c r="L3375">
        <f>IF(A3375="","",SUMIFS(BallByBall!$V$2:$V$501,BallByBall!$B$2:$B$501,A3375,BallByBall!$P$2:$P$501,B3375))</f>
        <v>0</v>
      </c>
      <c r="M3375">
        <f>IF(A3375="","",SUMIFS(BallByBall!$W$2:$W$501,BallByBall!$B$2:$B$501,A3375,BallByBall!$P$2:$P$501,B3375))</f>
        <v>0</v>
      </c>
      <c r="N3375">
        <f>IF(A3375="","",SUMIFS(BallByBall!$X$2:$X$501,BallByBall!$B$2:$B$501,A3375,BallByBall!$P$2:$P$501,B3375))</f>
        <v>0</v>
      </c>
      <c r="O3375">
        <f>IF(A3375="","",SUMIFS(OverSummary!$G$2:$G$101,OverSummary!$A$2:$A$101,A3375,OverSummary!$D$2:$D$101,B3375))</f>
        <v>0</v>
      </c>
      <c r="P3375">
        <f>IF(A3375="","",G3375*Rules!$B$13+H3375*Rules!$B$14+I3375*Rules!$B$15)</f>
        <v>0</v>
      </c>
      <c r="Q3375">
        <f>IF(A3375="","",IF(G3375&gt;=100,Rules!$B$18,IF(G3375&gt;=50,Rules!$B$17,IF(G3375&gt;=30,Rules!$B$16,0)))+IF(AND(F3375=1,D3375&lt;&gt;"BWL",G3375=0),Rules!$B$27,0))</f>
        <v>0</v>
      </c>
      <c r="R3375">
        <f>IF(A3375="","",J3375*Rules!$B$19+O3375*Rules!$B$22)</f>
        <v>0</v>
      </c>
      <c r="S3375">
        <f>IF(A3375="","",IF(J3375&gt;=4,Rules!$B$21,IF(J3375&gt;=3,Rules!$B$20,0)))</f>
        <v>0</v>
      </c>
      <c r="T3375">
        <f>IF(A3375="","",K3375*Rules!$B$23+L3375*Rules!$B$24+M3375*Rules!$B$25+N3375*Rules!$B$26)</f>
        <v>0</v>
      </c>
      <c r="U3375">
        <f t="shared" si="52"/>
        <v>0</v>
      </c>
    </row>
    <row r="3376" spans="1:21" x14ac:dyDescent="0.2">
      <c r="A3376" t="str">
        <f>MatchSquad!A3376</f>
        <v>M068</v>
      </c>
      <c r="B3376" t="str">
        <f>MatchSquad!B3376</f>
        <v>P125</v>
      </c>
      <c r="C3376" t="str">
        <f>MatchSquad!C3376</f>
        <v>Mohsin Khan</v>
      </c>
      <c r="D3376" t="str">
        <f>MatchSquad!D3376</f>
        <v>BWL</v>
      </c>
      <c r="E3376" t="str">
        <f>MatchSquad!E3376</f>
        <v>LSG</v>
      </c>
      <c r="F3376">
        <f>MatchSquad!G3376</f>
        <v>0</v>
      </c>
      <c r="G3376">
        <f>IF(A3376="","",SUMIFS(BallByBall!$I$2:$I$501,BallByBall!$B$2:$B$501,A3376,BallByBall!$F$2:$F$501,B3376))</f>
        <v>0</v>
      </c>
      <c r="H3376">
        <f>IF(A3376="","",COUNTIFS(BallByBall!$B$2:$B$501,A3376,BallByBall!$F$2:$F$501,B3376,BallByBall!$Q$2:$Q$501,1))</f>
        <v>0</v>
      </c>
      <c r="I3376">
        <f>IF(A3376="","",COUNTIFS(BallByBall!$B$2:$B$501,A3376,BallByBall!$F$2:$F$501,B3376,BallByBall!$R$2:$R$501,1))</f>
        <v>0</v>
      </c>
      <c r="J3376">
        <f>IF(A3376="","",SUMIFS(BallByBall!$T$2:$T$501,BallByBall!$B$2:$B$501,A3376,BallByBall!$H$2:$H$501,B3376))</f>
        <v>0</v>
      </c>
      <c r="K3376">
        <f>IF(A3376="","",SUMIFS(BallByBall!$U$2:$U$501,BallByBall!$B$2:$B$501,A3376,BallByBall!$P$2:$P$501,B3376))</f>
        <v>0</v>
      </c>
      <c r="L3376">
        <f>IF(A3376="","",SUMIFS(BallByBall!$V$2:$V$501,BallByBall!$B$2:$B$501,A3376,BallByBall!$P$2:$P$501,B3376))</f>
        <v>0</v>
      </c>
      <c r="M3376">
        <f>IF(A3376="","",SUMIFS(BallByBall!$W$2:$W$501,BallByBall!$B$2:$B$501,A3376,BallByBall!$P$2:$P$501,B3376))</f>
        <v>0</v>
      </c>
      <c r="N3376">
        <f>IF(A3376="","",SUMIFS(BallByBall!$X$2:$X$501,BallByBall!$B$2:$B$501,A3376,BallByBall!$P$2:$P$501,B3376))</f>
        <v>0</v>
      </c>
      <c r="O3376">
        <f>IF(A3376="","",SUMIFS(OverSummary!$G$2:$G$101,OverSummary!$A$2:$A$101,A3376,OverSummary!$D$2:$D$101,B3376))</f>
        <v>0</v>
      </c>
      <c r="P3376">
        <f>IF(A3376="","",G3376*Rules!$B$13+H3376*Rules!$B$14+I3376*Rules!$B$15)</f>
        <v>0</v>
      </c>
      <c r="Q3376">
        <f>IF(A3376="","",IF(G3376&gt;=100,Rules!$B$18,IF(G3376&gt;=50,Rules!$B$17,IF(G3376&gt;=30,Rules!$B$16,0)))+IF(AND(F3376=1,D3376&lt;&gt;"BWL",G3376=0),Rules!$B$27,0))</f>
        <v>0</v>
      </c>
      <c r="R3376">
        <f>IF(A3376="","",J3376*Rules!$B$19+O3376*Rules!$B$22)</f>
        <v>0</v>
      </c>
      <c r="S3376">
        <f>IF(A3376="","",IF(J3376&gt;=4,Rules!$B$21,IF(J3376&gt;=3,Rules!$B$20,0)))</f>
        <v>0</v>
      </c>
      <c r="T3376">
        <f>IF(A3376="","",K3376*Rules!$B$23+L3376*Rules!$B$24+M3376*Rules!$B$25+N3376*Rules!$B$26)</f>
        <v>0</v>
      </c>
      <c r="U3376">
        <f t="shared" si="52"/>
        <v>0</v>
      </c>
    </row>
    <row r="3377" spans="1:21" x14ac:dyDescent="0.2">
      <c r="A3377" t="str">
        <f>MatchSquad!A3377</f>
        <v>M068</v>
      </c>
      <c r="B3377" t="str">
        <f>MatchSquad!B3377</f>
        <v>P151</v>
      </c>
      <c r="C3377" t="str">
        <f>MatchSquad!C3377</f>
        <v>Shreyas Iyer</v>
      </c>
      <c r="D3377" t="str">
        <f>MatchSquad!D3377</f>
        <v>BAT</v>
      </c>
      <c r="E3377" t="str">
        <f>MatchSquad!E3377</f>
        <v>PBKS</v>
      </c>
      <c r="F3377">
        <f>MatchSquad!G3377</f>
        <v>0</v>
      </c>
      <c r="G3377">
        <f>IF(A3377="","",SUMIFS(BallByBall!$I$2:$I$501,BallByBall!$B$2:$B$501,A3377,BallByBall!$F$2:$F$501,B3377))</f>
        <v>0</v>
      </c>
      <c r="H3377">
        <f>IF(A3377="","",COUNTIFS(BallByBall!$B$2:$B$501,A3377,BallByBall!$F$2:$F$501,B3377,BallByBall!$Q$2:$Q$501,1))</f>
        <v>0</v>
      </c>
      <c r="I3377">
        <f>IF(A3377="","",COUNTIFS(BallByBall!$B$2:$B$501,A3377,BallByBall!$F$2:$F$501,B3377,BallByBall!$R$2:$R$501,1))</f>
        <v>0</v>
      </c>
      <c r="J3377">
        <f>IF(A3377="","",SUMIFS(BallByBall!$T$2:$T$501,BallByBall!$B$2:$B$501,A3377,BallByBall!$H$2:$H$501,B3377))</f>
        <v>0</v>
      </c>
      <c r="K3377">
        <f>IF(A3377="","",SUMIFS(BallByBall!$U$2:$U$501,BallByBall!$B$2:$B$501,A3377,BallByBall!$P$2:$P$501,B3377))</f>
        <v>0</v>
      </c>
      <c r="L3377">
        <f>IF(A3377="","",SUMIFS(BallByBall!$V$2:$V$501,BallByBall!$B$2:$B$501,A3377,BallByBall!$P$2:$P$501,B3377))</f>
        <v>0</v>
      </c>
      <c r="M3377">
        <f>IF(A3377="","",SUMIFS(BallByBall!$W$2:$W$501,BallByBall!$B$2:$B$501,A3377,BallByBall!$P$2:$P$501,B3377))</f>
        <v>0</v>
      </c>
      <c r="N3377">
        <f>IF(A3377="","",SUMIFS(BallByBall!$X$2:$X$501,BallByBall!$B$2:$B$501,A3377,BallByBall!$P$2:$P$501,B3377))</f>
        <v>0</v>
      </c>
      <c r="O3377">
        <f>IF(A3377="","",SUMIFS(OverSummary!$G$2:$G$101,OverSummary!$A$2:$A$101,A3377,OverSummary!$D$2:$D$101,B3377))</f>
        <v>0</v>
      </c>
      <c r="P3377">
        <f>IF(A3377="","",G3377*Rules!$B$13+H3377*Rules!$B$14+I3377*Rules!$B$15)</f>
        <v>0</v>
      </c>
      <c r="Q3377">
        <f>IF(A3377="","",IF(G3377&gt;=100,Rules!$B$18,IF(G3377&gt;=50,Rules!$B$17,IF(G3377&gt;=30,Rules!$B$16,0)))+IF(AND(F3377=1,D3377&lt;&gt;"BWL",G3377=0),Rules!$B$27,0))</f>
        <v>0</v>
      </c>
      <c r="R3377">
        <f>IF(A3377="","",J3377*Rules!$B$19+O3377*Rules!$B$22)</f>
        <v>0</v>
      </c>
      <c r="S3377">
        <f>IF(A3377="","",IF(J3377&gt;=4,Rules!$B$21,IF(J3377&gt;=3,Rules!$B$20,0)))</f>
        <v>0</v>
      </c>
      <c r="T3377">
        <f>IF(A3377="","",K3377*Rules!$B$23+L3377*Rules!$B$24+M3377*Rules!$B$25+N3377*Rules!$B$26)</f>
        <v>0</v>
      </c>
      <c r="U3377">
        <f t="shared" si="52"/>
        <v>0</v>
      </c>
    </row>
    <row r="3378" spans="1:21" x14ac:dyDescent="0.2">
      <c r="A3378" t="str">
        <f>MatchSquad!A3378</f>
        <v>M068</v>
      </c>
      <c r="B3378" t="str">
        <f>MatchSquad!B3378</f>
        <v>P152</v>
      </c>
      <c r="C3378" t="str">
        <f>MatchSquad!C3378</f>
        <v>Nehal Wadhera</v>
      </c>
      <c r="D3378" t="str">
        <f>MatchSquad!D3378</f>
        <v>BAT</v>
      </c>
      <c r="E3378" t="str">
        <f>MatchSquad!E3378</f>
        <v>PBKS</v>
      </c>
      <c r="F3378">
        <f>MatchSquad!G3378</f>
        <v>0</v>
      </c>
      <c r="G3378">
        <f>IF(A3378="","",SUMIFS(BallByBall!$I$2:$I$501,BallByBall!$B$2:$B$501,A3378,BallByBall!$F$2:$F$501,B3378))</f>
        <v>0</v>
      </c>
      <c r="H3378">
        <f>IF(A3378="","",COUNTIFS(BallByBall!$B$2:$B$501,A3378,BallByBall!$F$2:$F$501,B3378,BallByBall!$Q$2:$Q$501,1))</f>
        <v>0</v>
      </c>
      <c r="I3378">
        <f>IF(A3378="","",COUNTIFS(BallByBall!$B$2:$B$501,A3378,BallByBall!$F$2:$F$501,B3378,BallByBall!$R$2:$R$501,1))</f>
        <v>0</v>
      </c>
      <c r="J3378">
        <f>IF(A3378="","",SUMIFS(BallByBall!$T$2:$T$501,BallByBall!$B$2:$B$501,A3378,BallByBall!$H$2:$H$501,B3378))</f>
        <v>0</v>
      </c>
      <c r="K3378">
        <f>IF(A3378="","",SUMIFS(BallByBall!$U$2:$U$501,BallByBall!$B$2:$B$501,A3378,BallByBall!$P$2:$P$501,B3378))</f>
        <v>0</v>
      </c>
      <c r="L3378">
        <f>IF(A3378="","",SUMIFS(BallByBall!$V$2:$V$501,BallByBall!$B$2:$B$501,A3378,BallByBall!$P$2:$P$501,B3378))</f>
        <v>0</v>
      </c>
      <c r="M3378">
        <f>IF(A3378="","",SUMIFS(BallByBall!$W$2:$W$501,BallByBall!$B$2:$B$501,A3378,BallByBall!$P$2:$P$501,B3378))</f>
        <v>0</v>
      </c>
      <c r="N3378">
        <f>IF(A3378="","",SUMIFS(BallByBall!$X$2:$X$501,BallByBall!$B$2:$B$501,A3378,BallByBall!$P$2:$P$501,B3378))</f>
        <v>0</v>
      </c>
      <c r="O3378">
        <f>IF(A3378="","",SUMIFS(OverSummary!$G$2:$G$101,OverSummary!$A$2:$A$101,A3378,OverSummary!$D$2:$D$101,B3378))</f>
        <v>0</v>
      </c>
      <c r="P3378">
        <f>IF(A3378="","",G3378*Rules!$B$13+H3378*Rules!$B$14+I3378*Rules!$B$15)</f>
        <v>0</v>
      </c>
      <c r="Q3378">
        <f>IF(A3378="","",IF(G3378&gt;=100,Rules!$B$18,IF(G3378&gt;=50,Rules!$B$17,IF(G3378&gt;=30,Rules!$B$16,0)))+IF(AND(F3378=1,D3378&lt;&gt;"BWL",G3378=0),Rules!$B$27,0))</f>
        <v>0</v>
      </c>
      <c r="R3378">
        <f>IF(A3378="","",J3378*Rules!$B$19+O3378*Rules!$B$22)</f>
        <v>0</v>
      </c>
      <c r="S3378">
        <f>IF(A3378="","",IF(J3378&gt;=4,Rules!$B$21,IF(J3378&gt;=3,Rules!$B$20,0)))</f>
        <v>0</v>
      </c>
      <c r="T3378">
        <f>IF(A3378="","",K3378*Rules!$B$23+L3378*Rules!$B$24+M3378*Rules!$B$25+N3378*Rules!$B$26)</f>
        <v>0</v>
      </c>
      <c r="U3378">
        <f t="shared" si="52"/>
        <v>0</v>
      </c>
    </row>
    <row r="3379" spans="1:21" x14ac:dyDescent="0.2">
      <c r="A3379" t="str">
        <f>MatchSquad!A3379</f>
        <v>M068</v>
      </c>
      <c r="B3379" t="str">
        <f>MatchSquad!B3379</f>
        <v>P153</v>
      </c>
      <c r="C3379" t="str">
        <f>MatchSquad!C3379</f>
        <v>Vishnu Vinod</v>
      </c>
      <c r="D3379" t="str">
        <f>MatchSquad!D3379</f>
        <v>WK</v>
      </c>
      <c r="E3379" t="str">
        <f>MatchSquad!E3379</f>
        <v>PBKS</v>
      </c>
      <c r="F3379">
        <f>MatchSquad!G3379</f>
        <v>0</v>
      </c>
      <c r="G3379">
        <f>IF(A3379="","",SUMIFS(BallByBall!$I$2:$I$501,BallByBall!$B$2:$B$501,A3379,BallByBall!$F$2:$F$501,B3379))</f>
        <v>0</v>
      </c>
      <c r="H3379">
        <f>IF(A3379="","",COUNTIFS(BallByBall!$B$2:$B$501,A3379,BallByBall!$F$2:$F$501,B3379,BallByBall!$Q$2:$Q$501,1))</f>
        <v>0</v>
      </c>
      <c r="I3379">
        <f>IF(A3379="","",COUNTIFS(BallByBall!$B$2:$B$501,A3379,BallByBall!$F$2:$F$501,B3379,BallByBall!$R$2:$R$501,1))</f>
        <v>0</v>
      </c>
      <c r="J3379">
        <f>IF(A3379="","",SUMIFS(BallByBall!$T$2:$T$501,BallByBall!$B$2:$B$501,A3379,BallByBall!$H$2:$H$501,B3379))</f>
        <v>0</v>
      </c>
      <c r="K3379">
        <f>IF(A3379="","",SUMIFS(BallByBall!$U$2:$U$501,BallByBall!$B$2:$B$501,A3379,BallByBall!$P$2:$P$501,B3379))</f>
        <v>0</v>
      </c>
      <c r="L3379">
        <f>IF(A3379="","",SUMIFS(BallByBall!$V$2:$V$501,BallByBall!$B$2:$B$501,A3379,BallByBall!$P$2:$P$501,B3379))</f>
        <v>0</v>
      </c>
      <c r="M3379">
        <f>IF(A3379="","",SUMIFS(BallByBall!$W$2:$W$501,BallByBall!$B$2:$B$501,A3379,BallByBall!$P$2:$P$501,B3379))</f>
        <v>0</v>
      </c>
      <c r="N3379">
        <f>IF(A3379="","",SUMIFS(BallByBall!$X$2:$X$501,BallByBall!$B$2:$B$501,A3379,BallByBall!$P$2:$P$501,B3379))</f>
        <v>0</v>
      </c>
      <c r="O3379">
        <f>IF(A3379="","",SUMIFS(OverSummary!$G$2:$G$101,OverSummary!$A$2:$A$101,A3379,OverSummary!$D$2:$D$101,B3379))</f>
        <v>0</v>
      </c>
      <c r="P3379">
        <f>IF(A3379="","",G3379*Rules!$B$13+H3379*Rules!$B$14+I3379*Rules!$B$15)</f>
        <v>0</v>
      </c>
      <c r="Q3379">
        <f>IF(A3379="","",IF(G3379&gt;=100,Rules!$B$18,IF(G3379&gt;=50,Rules!$B$17,IF(G3379&gt;=30,Rules!$B$16,0)))+IF(AND(F3379=1,D3379&lt;&gt;"BWL",G3379=0),Rules!$B$27,0))</f>
        <v>0</v>
      </c>
      <c r="R3379">
        <f>IF(A3379="","",J3379*Rules!$B$19+O3379*Rules!$B$22)</f>
        <v>0</v>
      </c>
      <c r="S3379">
        <f>IF(A3379="","",IF(J3379&gt;=4,Rules!$B$21,IF(J3379&gt;=3,Rules!$B$20,0)))</f>
        <v>0</v>
      </c>
      <c r="T3379">
        <f>IF(A3379="","",K3379*Rules!$B$23+L3379*Rules!$B$24+M3379*Rules!$B$25+N3379*Rules!$B$26)</f>
        <v>0</v>
      </c>
      <c r="U3379">
        <f t="shared" si="52"/>
        <v>0</v>
      </c>
    </row>
    <row r="3380" spans="1:21" x14ac:dyDescent="0.2">
      <c r="A3380" t="str">
        <f>MatchSquad!A3380</f>
        <v>M068</v>
      </c>
      <c r="B3380" t="str">
        <f>MatchSquad!B3380</f>
        <v>P154</v>
      </c>
      <c r="C3380" t="str">
        <f>MatchSquad!C3380</f>
        <v>Harnoor Pannu</v>
      </c>
      <c r="D3380" t="str">
        <f>MatchSquad!D3380</f>
        <v>BAT</v>
      </c>
      <c r="E3380" t="str">
        <f>MatchSquad!E3380</f>
        <v>PBKS</v>
      </c>
      <c r="F3380">
        <f>MatchSquad!G3380</f>
        <v>0</v>
      </c>
      <c r="G3380">
        <f>IF(A3380="","",SUMIFS(BallByBall!$I$2:$I$501,BallByBall!$B$2:$B$501,A3380,BallByBall!$F$2:$F$501,B3380))</f>
        <v>0</v>
      </c>
      <c r="H3380">
        <f>IF(A3380="","",COUNTIFS(BallByBall!$B$2:$B$501,A3380,BallByBall!$F$2:$F$501,B3380,BallByBall!$Q$2:$Q$501,1))</f>
        <v>0</v>
      </c>
      <c r="I3380">
        <f>IF(A3380="","",COUNTIFS(BallByBall!$B$2:$B$501,A3380,BallByBall!$F$2:$F$501,B3380,BallByBall!$R$2:$R$501,1))</f>
        <v>0</v>
      </c>
      <c r="J3380">
        <f>IF(A3380="","",SUMIFS(BallByBall!$T$2:$T$501,BallByBall!$B$2:$B$501,A3380,BallByBall!$H$2:$H$501,B3380))</f>
        <v>0</v>
      </c>
      <c r="K3380">
        <f>IF(A3380="","",SUMIFS(BallByBall!$U$2:$U$501,BallByBall!$B$2:$B$501,A3380,BallByBall!$P$2:$P$501,B3380))</f>
        <v>0</v>
      </c>
      <c r="L3380">
        <f>IF(A3380="","",SUMIFS(BallByBall!$V$2:$V$501,BallByBall!$B$2:$B$501,A3380,BallByBall!$P$2:$P$501,B3380))</f>
        <v>0</v>
      </c>
      <c r="M3380">
        <f>IF(A3380="","",SUMIFS(BallByBall!$W$2:$W$501,BallByBall!$B$2:$B$501,A3380,BallByBall!$P$2:$P$501,B3380))</f>
        <v>0</v>
      </c>
      <c r="N3380">
        <f>IF(A3380="","",SUMIFS(BallByBall!$X$2:$X$501,BallByBall!$B$2:$B$501,A3380,BallByBall!$P$2:$P$501,B3380))</f>
        <v>0</v>
      </c>
      <c r="O3380">
        <f>IF(A3380="","",SUMIFS(OverSummary!$G$2:$G$101,OverSummary!$A$2:$A$101,A3380,OverSummary!$D$2:$D$101,B3380))</f>
        <v>0</v>
      </c>
      <c r="P3380">
        <f>IF(A3380="","",G3380*Rules!$B$13+H3380*Rules!$B$14+I3380*Rules!$B$15)</f>
        <v>0</v>
      </c>
      <c r="Q3380">
        <f>IF(A3380="","",IF(G3380&gt;=100,Rules!$B$18,IF(G3380&gt;=50,Rules!$B$17,IF(G3380&gt;=30,Rules!$B$16,0)))+IF(AND(F3380=1,D3380&lt;&gt;"BWL",G3380=0),Rules!$B$27,0))</f>
        <v>0</v>
      </c>
      <c r="R3380">
        <f>IF(A3380="","",J3380*Rules!$B$19+O3380*Rules!$B$22)</f>
        <v>0</v>
      </c>
      <c r="S3380">
        <f>IF(A3380="","",IF(J3380&gt;=4,Rules!$B$21,IF(J3380&gt;=3,Rules!$B$20,0)))</f>
        <v>0</v>
      </c>
      <c r="T3380">
        <f>IF(A3380="","",K3380*Rules!$B$23+L3380*Rules!$B$24+M3380*Rules!$B$25+N3380*Rules!$B$26)</f>
        <v>0</v>
      </c>
      <c r="U3380">
        <f t="shared" si="52"/>
        <v>0</v>
      </c>
    </row>
    <row r="3381" spans="1:21" x14ac:dyDescent="0.2">
      <c r="A3381" t="str">
        <f>MatchSquad!A3381</f>
        <v>M068</v>
      </c>
      <c r="B3381" t="str">
        <f>MatchSquad!B3381</f>
        <v>P155</v>
      </c>
      <c r="C3381" t="str">
        <f>MatchSquad!C3381</f>
        <v>Pyla Avinash</v>
      </c>
      <c r="D3381" t="str">
        <f>MatchSquad!D3381</f>
        <v>BAT</v>
      </c>
      <c r="E3381" t="str">
        <f>MatchSquad!E3381</f>
        <v>PBKS</v>
      </c>
      <c r="F3381">
        <f>MatchSquad!G3381</f>
        <v>0</v>
      </c>
      <c r="G3381">
        <f>IF(A3381="","",SUMIFS(BallByBall!$I$2:$I$501,BallByBall!$B$2:$B$501,A3381,BallByBall!$F$2:$F$501,B3381))</f>
        <v>0</v>
      </c>
      <c r="H3381">
        <f>IF(A3381="","",COUNTIFS(BallByBall!$B$2:$B$501,A3381,BallByBall!$F$2:$F$501,B3381,BallByBall!$Q$2:$Q$501,1))</f>
        <v>0</v>
      </c>
      <c r="I3381">
        <f>IF(A3381="","",COUNTIFS(BallByBall!$B$2:$B$501,A3381,BallByBall!$F$2:$F$501,B3381,BallByBall!$R$2:$R$501,1))</f>
        <v>0</v>
      </c>
      <c r="J3381">
        <f>IF(A3381="","",SUMIFS(BallByBall!$T$2:$T$501,BallByBall!$B$2:$B$501,A3381,BallByBall!$H$2:$H$501,B3381))</f>
        <v>0</v>
      </c>
      <c r="K3381">
        <f>IF(A3381="","",SUMIFS(BallByBall!$U$2:$U$501,BallByBall!$B$2:$B$501,A3381,BallByBall!$P$2:$P$501,B3381))</f>
        <v>0</v>
      </c>
      <c r="L3381">
        <f>IF(A3381="","",SUMIFS(BallByBall!$V$2:$V$501,BallByBall!$B$2:$B$501,A3381,BallByBall!$P$2:$P$501,B3381))</f>
        <v>0</v>
      </c>
      <c r="M3381">
        <f>IF(A3381="","",SUMIFS(BallByBall!$W$2:$W$501,BallByBall!$B$2:$B$501,A3381,BallByBall!$P$2:$P$501,B3381))</f>
        <v>0</v>
      </c>
      <c r="N3381">
        <f>IF(A3381="","",SUMIFS(BallByBall!$X$2:$X$501,BallByBall!$B$2:$B$501,A3381,BallByBall!$P$2:$P$501,B3381))</f>
        <v>0</v>
      </c>
      <c r="O3381">
        <f>IF(A3381="","",SUMIFS(OverSummary!$G$2:$G$101,OverSummary!$A$2:$A$101,A3381,OverSummary!$D$2:$D$101,B3381))</f>
        <v>0</v>
      </c>
      <c r="P3381">
        <f>IF(A3381="","",G3381*Rules!$B$13+H3381*Rules!$B$14+I3381*Rules!$B$15)</f>
        <v>0</v>
      </c>
      <c r="Q3381">
        <f>IF(A3381="","",IF(G3381&gt;=100,Rules!$B$18,IF(G3381&gt;=50,Rules!$B$17,IF(G3381&gt;=30,Rules!$B$16,0)))+IF(AND(F3381=1,D3381&lt;&gt;"BWL",G3381=0),Rules!$B$27,0))</f>
        <v>0</v>
      </c>
      <c r="R3381">
        <f>IF(A3381="","",J3381*Rules!$B$19+O3381*Rules!$B$22)</f>
        <v>0</v>
      </c>
      <c r="S3381">
        <f>IF(A3381="","",IF(J3381&gt;=4,Rules!$B$21,IF(J3381&gt;=3,Rules!$B$20,0)))</f>
        <v>0</v>
      </c>
      <c r="T3381">
        <f>IF(A3381="","",K3381*Rules!$B$23+L3381*Rules!$B$24+M3381*Rules!$B$25+N3381*Rules!$B$26)</f>
        <v>0</v>
      </c>
      <c r="U3381">
        <f t="shared" si="52"/>
        <v>0</v>
      </c>
    </row>
    <row r="3382" spans="1:21" x14ac:dyDescent="0.2">
      <c r="A3382" t="str">
        <f>MatchSquad!A3382</f>
        <v>M068</v>
      </c>
      <c r="B3382" t="str">
        <f>MatchSquad!B3382</f>
        <v>P156</v>
      </c>
      <c r="C3382" t="str">
        <f>MatchSquad!C3382</f>
        <v>Prabhsimran Singh</v>
      </c>
      <c r="D3382" t="str">
        <f>MatchSquad!D3382</f>
        <v>WK</v>
      </c>
      <c r="E3382" t="str">
        <f>MatchSquad!E3382</f>
        <v>PBKS</v>
      </c>
      <c r="F3382">
        <f>MatchSquad!G3382</f>
        <v>0</v>
      </c>
      <c r="G3382">
        <f>IF(A3382="","",SUMIFS(BallByBall!$I$2:$I$501,BallByBall!$B$2:$B$501,A3382,BallByBall!$F$2:$F$501,B3382))</f>
        <v>0</v>
      </c>
      <c r="H3382">
        <f>IF(A3382="","",COUNTIFS(BallByBall!$B$2:$B$501,A3382,BallByBall!$F$2:$F$501,B3382,BallByBall!$Q$2:$Q$501,1))</f>
        <v>0</v>
      </c>
      <c r="I3382">
        <f>IF(A3382="","",COUNTIFS(BallByBall!$B$2:$B$501,A3382,BallByBall!$F$2:$F$501,B3382,BallByBall!$R$2:$R$501,1))</f>
        <v>0</v>
      </c>
      <c r="J3382">
        <f>IF(A3382="","",SUMIFS(BallByBall!$T$2:$T$501,BallByBall!$B$2:$B$501,A3382,BallByBall!$H$2:$H$501,B3382))</f>
        <v>0</v>
      </c>
      <c r="K3382">
        <f>IF(A3382="","",SUMIFS(BallByBall!$U$2:$U$501,BallByBall!$B$2:$B$501,A3382,BallByBall!$P$2:$P$501,B3382))</f>
        <v>0</v>
      </c>
      <c r="L3382">
        <f>IF(A3382="","",SUMIFS(BallByBall!$V$2:$V$501,BallByBall!$B$2:$B$501,A3382,BallByBall!$P$2:$P$501,B3382))</f>
        <v>0</v>
      </c>
      <c r="M3382">
        <f>IF(A3382="","",SUMIFS(BallByBall!$W$2:$W$501,BallByBall!$B$2:$B$501,A3382,BallByBall!$P$2:$P$501,B3382))</f>
        <v>0</v>
      </c>
      <c r="N3382">
        <f>IF(A3382="","",SUMIFS(BallByBall!$X$2:$X$501,BallByBall!$B$2:$B$501,A3382,BallByBall!$P$2:$P$501,B3382))</f>
        <v>0</v>
      </c>
      <c r="O3382">
        <f>IF(A3382="","",SUMIFS(OverSummary!$G$2:$G$101,OverSummary!$A$2:$A$101,A3382,OverSummary!$D$2:$D$101,B3382))</f>
        <v>0</v>
      </c>
      <c r="P3382">
        <f>IF(A3382="","",G3382*Rules!$B$13+H3382*Rules!$B$14+I3382*Rules!$B$15)</f>
        <v>0</v>
      </c>
      <c r="Q3382">
        <f>IF(A3382="","",IF(G3382&gt;=100,Rules!$B$18,IF(G3382&gt;=50,Rules!$B$17,IF(G3382&gt;=30,Rules!$B$16,0)))+IF(AND(F3382=1,D3382&lt;&gt;"BWL",G3382=0),Rules!$B$27,0))</f>
        <v>0</v>
      </c>
      <c r="R3382">
        <f>IF(A3382="","",J3382*Rules!$B$19+O3382*Rules!$B$22)</f>
        <v>0</v>
      </c>
      <c r="S3382">
        <f>IF(A3382="","",IF(J3382&gt;=4,Rules!$B$21,IF(J3382&gt;=3,Rules!$B$20,0)))</f>
        <v>0</v>
      </c>
      <c r="T3382">
        <f>IF(A3382="","",K3382*Rules!$B$23+L3382*Rules!$B$24+M3382*Rules!$B$25+N3382*Rules!$B$26)</f>
        <v>0</v>
      </c>
      <c r="U3382">
        <f t="shared" si="52"/>
        <v>0</v>
      </c>
    </row>
    <row r="3383" spans="1:21" x14ac:dyDescent="0.2">
      <c r="A3383" t="str">
        <f>MatchSquad!A3383</f>
        <v>M068</v>
      </c>
      <c r="B3383" t="str">
        <f>MatchSquad!B3383</f>
        <v>P157</v>
      </c>
      <c r="C3383" t="str">
        <f>MatchSquad!C3383</f>
        <v>Shashank Singh</v>
      </c>
      <c r="D3383" t="str">
        <f>MatchSquad!D3383</f>
        <v>BAT</v>
      </c>
      <c r="E3383" t="str">
        <f>MatchSquad!E3383</f>
        <v>PBKS</v>
      </c>
      <c r="F3383">
        <f>MatchSquad!G3383</f>
        <v>0</v>
      </c>
      <c r="G3383">
        <f>IF(A3383="","",SUMIFS(BallByBall!$I$2:$I$501,BallByBall!$B$2:$B$501,A3383,BallByBall!$F$2:$F$501,B3383))</f>
        <v>0</v>
      </c>
      <c r="H3383">
        <f>IF(A3383="","",COUNTIFS(BallByBall!$B$2:$B$501,A3383,BallByBall!$F$2:$F$501,B3383,BallByBall!$Q$2:$Q$501,1))</f>
        <v>0</v>
      </c>
      <c r="I3383">
        <f>IF(A3383="","",COUNTIFS(BallByBall!$B$2:$B$501,A3383,BallByBall!$F$2:$F$501,B3383,BallByBall!$R$2:$R$501,1))</f>
        <v>0</v>
      </c>
      <c r="J3383">
        <f>IF(A3383="","",SUMIFS(BallByBall!$T$2:$T$501,BallByBall!$B$2:$B$501,A3383,BallByBall!$H$2:$H$501,B3383))</f>
        <v>0</v>
      </c>
      <c r="K3383">
        <f>IF(A3383="","",SUMIFS(BallByBall!$U$2:$U$501,BallByBall!$B$2:$B$501,A3383,BallByBall!$P$2:$P$501,B3383))</f>
        <v>0</v>
      </c>
      <c r="L3383">
        <f>IF(A3383="","",SUMIFS(BallByBall!$V$2:$V$501,BallByBall!$B$2:$B$501,A3383,BallByBall!$P$2:$P$501,B3383))</f>
        <v>0</v>
      </c>
      <c r="M3383">
        <f>IF(A3383="","",SUMIFS(BallByBall!$W$2:$W$501,BallByBall!$B$2:$B$501,A3383,BallByBall!$P$2:$P$501,B3383))</f>
        <v>0</v>
      </c>
      <c r="N3383">
        <f>IF(A3383="","",SUMIFS(BallByBall!$X$2:$X$501,BallByBall!$B$2:$B$501,A3383,BallByBall!$P$2:$P$501,B3383))</f>
        <v>0</v>
      </c>
      <c r="O3383">
        <f>IF(A3383="","",SUMIFS(OverSummary!$G$2:$G$101,OverSummary!$A$2:$A$101,A3383,OverSummary!$D$2:$D$101,B3383))</f>
        <v>0</v>
      </c>
      <c r="P3383">
        <f>IF(A3383="","",G3383*Rules!$B$13+H3383*Rules!$B$14+I3383*Rules!$B$15)</f>
        <v>0</v>
      </c>
      <c r="Q3383">
        <f>IF(A3383="","",IF(G3383&gt;=100,Rules!$B$18,IF(G3383&gt;=50,Rules!$B$17,IF(G3383&gt;=30,Rules!$B$16,0)))+IF(AND(F3383=1,D3383&lt;&gt;"BWL",G3383=0),Rules!$B$27,0))</f>
        <v>0</v>
      </c>
      <c r="R3383">
        <f>IF(A3383="","",J3383*Rules!$B$19+O3383*Rules!$B$22)</f>
        <v>0</v>
      </c>
      <c r="S3383">
        <f>IF(A3383="","",IF(J3383&gt;=4,Rules!$B$21,IF(J3383&gt;=3,Rules!$B$20,0)))</f>
        <v>0</v>
      </c>
      <c r="T3383">
        <f>IF(A3383="","",K3383*Rules!$B$23+L3383*Rules!$B$24+M3383*Rules!$B$25+N3383*Rules!$B$26)</f>
        <v>0</v>
      </c>
      <c r="U3383">
        <f t="shared" si="52"/>
        <v>0</v>
      </c>
    </row>
    <row r="3384" spans="1:21" x14ac:dyDescent="0.2">
      <c r="A3384" t="str">
        <f>MatchSquad!A3384</f>
        <v>M068</v>
      </c>
      <c r="B3384" t="str">
        <f>MatchSquad!B3384</f>
        <v>P158</v>
      </c>
      <c r="C3384" t="str">
        <f>MatchSquad!C3384</f>
        <v>Marcus Stoinis</v>
      </c>
      <c r="D3384" t="str">
        <f>MatchSquad!D3384</f>
        <v>AR</v>
      </c>
      <c r="E3384" t="str">
        <f>MatchSquad!E3384</f>
        <v>PBKS</v>
      </c>
      <c r="F3384">
        <f>MatchSquad!G3384</f>
        <v>0</v>
      </c>
      <c r="G3384">
        <f>IF(A3384="","",SUMIFS(BallByBall!$I$2:$I$501,BallByBall!$B$2:$B$501,A3384,BallByBall!$F$2:$F$501,B3384))</f>
        <v>0</v>
      </c>
      <c r="H3384">
        <f>IF(A3384="","",COUNTIFS(BallByBall!$B$2:$B$501,A3384,BallByBall!$F$2:$F$501,B3384,BallByBall!$Q$2:$Q$501,1))</f>
        <v>0</v>
      </c>
      <c r="I3384">
        <f>IF(A3384="","",COUNTIFS(BallByBall!$B$2:$B$501,A3384,BallByBall!$F$2:$F$501,B3384,BallByBall!$R$2:$R$501,1))</f>
        <v>0</v>
      </c>
      <c r="J3384">
        <f>IF(A3384="","",SUMIFS(BallByBall!$T$2:$T$501,BallByBall!$B$2:$B$501,A3384,BallByBall!$H$2:$H$501,B3384))</f>
        <v>0</v>
      </c>
      <c r="K3384">
        <f>IF(A3384="","",SUMIFS(BallByBall!$U$2:$U$501,BallByBall!$B$2:$B$501,A3384,BallByBall!$P$2:$P$501,B3384))</f>
        <v>0</v>
      </c>
      <c r="L3384">
        <f>IF(A3384="","",SUMIFS(BallByBall!$V$2:$V$501,BallByBall!$B$2:$B$501,A3384,BallByBall!$P$2:$P$501,B3384))</f>
        <v>0</v>
      </c>
      <c r="M3384">
        <f>IF(A3384="","",SUMIFS(BallByBall!$W$2:$W$501,BallByBall!$B$2:$B$501,A3384,BallByBall!$P$2:$P$501,B3384))</f>
        <v>0</v>
      </c>
      <c r="N3384">
        <f>IF(A3384="","",SUMIFS(BallByBall!$X$2:$X$501,BallByBall!$B$2:$B$501,A3384,BallByBall!$P$2:$P$501,B3384))</f>
        <v>0</v>
      </c>
      <c r="O3384">
        <f>IF(A3384="","",SUMIFS(OverSummary!$G$2:$G$101,OverSummary!$A$2:$A$101,A3384,OverSummary!$D$2:$D$101,B3384))</f>
        <v>0</v>
      </c>
      <c r="P3384">
        <f>IF(A3384="","",G3384*Rules!$B$13+H3384*Rules!$B$14+I3384*Rules!$B$15)</f>
        <v>0</v>
      </c>
      <c r="Q3384">
        <f>IF(A3384="","",IF(G3384&gt;=100,Rules!$B$18,IF(G3384&gt;=50,Rules!$B$17,IF(G3384&gt;=30,Rules!$B$16,0)))+IF(AND(F3384=1,D3384&lt;&gt;"BWL",G3384=0),Rules!$B$27,0))</f>
        <v>0</v>
      </c>
      <c r="R3384">
        <f>IF(A3384="","",J3384*Rules!$B$19+O3384*Rules!$B$22)</f>
        <v>0</v>
      </c>
      <c r="S3384">
        <f>IF(A3384="","",IF(J3384&gt;=4,Rules!$B$21,IF(J3384&gt;=3,Rules!$B$20,0)))</f>
        <v>0</v>
      </c>
      <c r="T3384">
        <f>IF(A3384="","",K3384*Rules!$B$23+L3384*Rules!$B$24+M3384*Rules!$B$25+N3384*Rules!$B$26)</f>
        <v>0</v>
      </c>
      <c r="U3384">
        <f t="shared" si="52"/>
        <v>0</v>
      </c>
    </row>
    <row r="3385" spans="1:21" x14ac:dyDescent="0.2">
      <c r="A3385" t="str">
        <f>MatchSquad!A3385</f>
        <v>M068</v>
      </c>
      <c r="B3385" t="str">
        <f>MatchSquad!B3385</f>
        <v>P159</v>
      </c>
      <c r="C3385" t="str">
        <f>MatchSquad!C3385</f>
        <v>Harpreet Brar</v>
      </c>
      <c r="D3385" t="str">
        <f>MatchSquad!D3385</f>
        <v>AR</v>
      </c>
      <c r="E3385" t="str">
        <f>MatchSquad!E3385</f>
        <v>PBKS</v>
      </c>
      <c r="F3385">
        <f>MatchSquad!G3385</f>
        <v>0</v>
      </c>
      <c r="G3385">
        <f>IF(A3385="","",SUMIFS(BallByBall!$I$2:$I$501,BallByBall!$B$2:$B$501,A3385,BallByBall!$F$2:$F$501,B3385))</f>
        <v>0</v>
      </c>
      <c r="H3385">
        <f>IF(A3385="","",COUNTIFS(BallByBall!$B$2:$B$501,A3385,BallByBall!$F$2:$F$501,B3385,BallByBall!$Q$2:$Q$501,1))</f>
        <v>0</v>
      </c>
      <c r="I3385">
        <f>IF(A3385="","",COUNTIFS(BallByBall!$B$2:$B$501,A3385,BallByBall!$F$2:$F$501,B3385,BallByBall!$R$2:$R$501,1))</f>
        <v>0</v>
      </c>
      <c r="J3385">
        <f>IF(A3385="","",SUMIFS(BallByBall!$T$2:$T$501,BallByBall!$B$2:$B$501,A3385,BallByBall!$H$2:$H$501,B3385))</f>
        <v>0</v>
      </c>
      <c r="K3385">
        <f>IF(A3385="","",SUMIFS(BallByBall!$U$2:$U$501,BallByBall!$B$2:$B$501,A3385,BallByBall!$P$2:$P$501,B3385))</f>
        <v>0</v>
      </c>
      <c r="L3385">
        <f>IF(A3385="","",SUMIFS(BallByBall!$V$2:$V$501,BallByBall!$B$2:$B$501,A3385,BallByBall!$P$2:$P$501,B3385))</f>
        <v>0</v>
      </c>
      <c r="M3385">
        <f>IF(A3385="","",SUMIFS(BallByBall!$W$2:$W$501,BallByBall!$B$2:$B$501,A3385,BallByBall!$P$2:$P$501,B3385))</f>
        <v>0</v>
      </c>
      <c r="N3385">
        <f>IF(A3385="","",SUMIFS(BallByBall!$X$2:$X$501,BallByBall!$B$2:$B$501,A3385,BallByBall!$P$2:$P$501,B3385))</f>
        <v>0</v>
      </c>
      <c r="O3385">
        <f>IF(A3385="","",SUMIFS(OverSummary!$G$2:$G$101,OverSummary!$A$2:$A$101,A3385,OverSummary!$D$2:$D$101,B3385))</f>
        <v>0</v>
      </c>
      <c r="P3385">
        <f>IF(A3385="","",G3385*Rules!$B$13+H3385*Rules!$B$14+I3385*Rules!$B$15)</f>
        <v>0</v>
      </c>
      <c r="Q3385">
        <f>IF(A3385="","",IF(G3385&gt;=100,Rules!$B$18,IF(G3385&gt;=50,Rules!$B$17,IF(G3385&gt;=30,Rules!$B$16,0)))+IF(AND(F3385=1,D3385&lt;&gt;"BWL",G3385=0),Rules!$B$27,0))</f>
        <v>0</v>
      </c>
      <c r="R3385">
        <f>IF(A3385="","",J3385*Rules!$B$19+O3385*Rules!$B$22)</f>
        <v>0</v>
      </c>
      <c r="S3385">
        <f>IF(A3385="","",IF(J3385&gt;=4,Rules!$B$21,IF(J3385&gt;=3,Rules!$B$20,0)))</f>
        <v>0</v>
      </c>
      <c r="T3385">
        <f>IF(A3385="","",K3385*Rules!$B$23+L3385*Rules!$B$24+M3385*Rules!$B$25+N3385*Rules!$B$26)</f>
        <v>0</v>
      </c>
      <c r="U3385">
        <f t="shared" si="52"/>
        <v>0</v>
      </c>
    </row>
    <row r="3386" spans="1:21" x14ac:dyDescent="0.2">
      <c r="A3386" t="str">
        <f>MatchSquad!A3386</f>
        <v>M068</v>
      </c>
      <c r="B3386" t="str">
        <f>MatchSquad!B3386</f>
        <v>P160</v>
      </c>
      <c r="C3386" t="str">
        <f>MatchSquad!C3386</f>
        <v>Marco Jansen</v>
      </c>
      <c r="D3386" t="str">
        <f>MatchSquad!D3386</f>
        <v>AR</v>
      </c>
      <c r="E3386" t="str">
        <f>MatchSquad!E3386</f>
        <v>PBKS</v>
      </c>
      <c r="F3386">
        <f>MatchSquad!G3386</f>
        <v>0</v>
      </c>
      <c r="G3386">
        <f>IF(A3386="","",SUMIFS(BallByBall!$I$2:$I$501,BallByBall!$B$2:$B$501,A3386,BallByBall!$F$2:$F$501,B3386))</f>
        <v>0</v>
      </c>
      <c r="H3386">
        <f>IF(A3386="","",COUNTIFS(BallByBall!$B$2:$B$501,A3386,BallByBall!$F$2:$F$501,B3386,BallByBall!$Q$2:$Q$501,1))</f>
        <v>0</v>
      </c>
      <c r="I3386">
        <f>IF(A3386="","",COUNTIFS(BallByBall!$B$2:$B$501,A3386,BallByBall!$F$2:$F$501,B3386,BallByBall!$R$2:$R$501,1))</f>
        <v>0</v>
      </c>
      <c r="J3386">
        <f>IF(A3386="","",SUMIFS(BallByBall!$T$2:$T$501,BallByBall!$B$2:$B$501,A3386,BallByBall!$H$2:$H$501,B3386))</f>
        <v>0</v>
      </c>
      <c r="K3386">
        <f>IF(A3386="","",SUMIFS(BallByBall!$U$2:$U$501,BallByBall!$B$2:$B$501,A3386,BallByBall!$P$2:$P$501,B3386))</f>
        <v>0</v>
      </c>
      <c r="L3386">
        <f>IF(A3386="","",SUMIFS(BallByBall!$V$2:$V$501,BallByBall!$B$2:$B$501,A3386,BallByBall!$P$2:$P$501,B3386))</f>
        <v>0</v>
      </c>
      <c r="M3386">
        <f>IF(A3386="","",SUMIFS(BallByBall!$W$2:$W$501,BallByBall!$B$2:$B$501,A3386,BallByBall!$P$2:$P$501,B3386))</f>
        <v>0</v>
      </c>
      <c r="N3386">
        <f>IF(A3386="","",SUMIFS(BallByBall!$X$2:$X$501,BallByBall!$B$2:$B$501,A3386,BallByBall!$P$2:$P$501,B3386))</f>
        <v>0</v>
      </c>
      <c r="O3386">
        <f>IF(A3386="","",SUMIFS(OverSummary!$G$2:$G$101,OverSummary!$A$2:$A$101,A3386,OverSummary!$D$2:$D$101,B3386))</f>
        <v>0</v>
      </c>
      <c r="P3386">
        <f>IF(A3386="","",G3386*Rules!$B$13+H3386*Rules!$B$14+I3386*Rules!$B$15)</f>
        <v>0</v>
      </c>
      <c r="Q3386">
        <f>IF(A3386="","",IF(G3386&gt;=100,Rules!$B$18,IF(G3386&gt;=50,Rules!$B$17,IF(G3386&gt;=30,Rules!$B$16,0)))+IF(AND(F3386=1,D3386&lt;&gt;"BWL",G3386=0),Rules!$B$27,0))</f>
        <v>0</v>
      </c>
      <c r="R3386">
        <f>IF(A3386="","",J3386*Rules!$B$19+O3386*Rules!$B$22)</f>
        <v>0</v>
      </c>
      <c r="S3386">
        <f>IF(A3386="","",IF(J3386&gt;=4,Rules!$B$21,IF(J3386&gt;=3,Rules!$B$20,0)))</f>
        <v>0</v>
      </c>
      <c r="T3386">
        <f>IF(A3386="","",K3386*Rules!$B$23+L3386*Rules!$B$24+M3386*Rules!$B$25+N3386*Rules!$B$26)</f>
        <v>0</v>
      </c>
      <c r="U3386">
        <f t="shared" si="52"/>
        <v>0</v>
      </c>
    </row>
    <row r="3387" spans="1:21" x14ac:dyDescent="0.2">
      <c r="A3387" t="str">
        <f>MatchSquad!A3387</f>
        <v>M068</v>
      </c>
      <c r="B3387" t="str">
        <f>MatchSquad!B3387</f>
        <v>P161</v>
      </c>
      <c r="C3387" t="str">
        <f>MatchSquad!C3387</f>
        <v>Azmatullah Omarzai</v>
      </c>
      <c r="D3387" t="str">
        <f>MatchSquad!D3387</f>
        <v>AR</v>
      </c>
      <c r="E3387" t="str">
        <f>MatchSquad!E3387</f>
        <v>PBKS</v>
      </c>
      <c r="F3387">
        <f>MatchSquad!G3387</f>
        <v>0</v>
      </c>
      <c r="G3387">
        <f>IF(A3387="","",SUMIFS(BallByBall!$I$2:$I$501,BallByBall!$B$2:$B$501,A3387,BallByBall!$F$2:$F$501,B3387))</f>
        <v>0</v>
      </c>
      <c r="H3387">
        <f>IF(A3387="","",COUNTIFS(BallByBall!$B$2:$B$501,A3387,BallByBall!$F$2:$F$501,B3387,BallByBall!$Q$2:$Q$501,1))</f>
        <v>0</v>
      </c>
      <c r="I3387">
        <f>IF(A3387="","",COUNTIFS(BallByBall!$B$2:$B$501,A3387,BallByBall!$F$2:$F$501,B3387,BallByBall!$R$2:$R$501,1))</f>
        <v>0</v>
      </c>
      <c r="J3387">
        <f>IF(A3387="","",SUMIFS(BallByBall!$T$2:$T$501,BallByBall!$B$2:$B$501,A3387,BallByBall!$H$2:$H$501,B3387))</f>
        <v>0</v>
      </c>
      <c r="K3387">
        <f>IF(A3387="","",SUMIFS(BallByBall!$U$2:$U$501,BallByBall!$B$2:$B$501,A3387,BallByBall!$P$2:$P$501,B3387))</f>
        <v>0</v>
      </c>
      <c r="L3387">
        <f>IF(A3387="","",SUMIFS(BallByBall!$V$2:$V$501,BallByBall!$B$2:$B$501,A3387,BallByBall!$P$2:$P$501,B3387))</f>
        <v>0</v>
      </c>
      <c r="M3387">
        <f>IF(A3387="","",SUMIFS(BallByBall!$W$2:$W$501,BallByBall!$B$2:$B$501,A3387,BallByBall!$P$2:$P$501,B3387))</f>
        <v>0</v>
      </c>
      <c r="N3387">
        <f>IF(A3387="","",SUMIFS(BallByBall!$X$2:$X$501,BallByBall!$B$2:$B$501,A3387,BallByBall!$P$2:$P$501,B3387))</f>
        <v>0</v>
      </c>
      <c r="O3387">
        <f>IF(A3387="","",SUMIFS(OverSummary!$G$2:$G$101,OverSummary!$A$2:$A$101,A3387,OverSummary!$D$2:$D$101,B3387))</f>
        <v>0</v>
      </c>
      <c r="P3387">
        <f>IF(A3387="","",G3387*Rules!$B$13+H3387*Rules!$B$14+I3387*Rules!$B$15)</f>
        <v>0</v>
      </c>
      <c r="Q3387">
        <f>IF(A3387="","",IF(G3387&gt;=100,Rules!$B$18,IF(G3387&gt;=50,Rules!$B$17,IF(G3387&gt;=30,Rules!$B$16,0)))+IF(AND(F3387=1,D3387&lt;&gt;"BWL",G3387=0),Rules!$B$27,0))</f>
        <v>0</v>
      </c>
      <c r="R3387">
        <f>IF(A3387="","",J3387*Rules!$B$19+O3387*Rules!$B$22)</f>
        <v>0</v>
      </c>
      <c r="S3387">
        <f>IF(A3387="","",IF(J3387&gt;=4,Rules!$B$21,IF(J3387&gt;=3,Rules!$B$20,0)))</f>
        <v>0</v>
      </c>
      <c r="T3387">
        <f>IF(A3387="","",K3387*Rules!$B$23+L3387*Rules!$B$24+M3387*Rules!$B$25+N3387*Rules!$B$26)</f>
        <v>0</v>
      </c>
      <c r="U3387">
        <f t="shared" si="52"/>
        <v>0</v>
      </c>
    </row>
    <row r="3388" spans="1:21" x14ac:dyDescent="0.2">
      <c r="A3388" t="str">
        <f>MatchSquad!A3388</f>
        <v>M068</v>
      </c>
      <c r="B3388" t="str">
        <f>MatchSquad!B3388</f>
        <v>P162</v>
      </c>
      <c r="C3388" t="str">
        <f>MatchSquad!C3388</f>
        <v>Priyansh Arya</v>
      </c>
      <c r="D3388" t="str">
        <f>MatchSquad!D3388</f>
        <v>AR</v>
      </c>
      <c r="E3388" t="str">
        <f>MatchSquad!E3388</f>
        <v>PBKS</v>
      </c>
      <c r="F3388">
        <f>MatchSquad!G3388</f>
        <v>0</v>
      </c>
      <c r="G3388">
        <f>IF(A3388="","",SUMIFS(BallByBall!$I$2:$I$501,BallByBall!$B$2:$B$501,A3388,BallByBall!$F$2:$F$501,B3388))</f>
        <v>0</v>
      </c>
      <c r="H3388">
        <f>IF(A3388="","",COUNTIFS(BallByBall!$B$2:$B$501,A3388,BallByBall!$F$2:$F$501,B3388,BallByBall!$Q$2:$Q$501,1))</f>
        <v>0</v>
      </c>
      <c r="I3388">
        <f>IF(A3388="","",COUNTIFS(BallByBall!$B$2:$B$501,A3388,BallByBall!$F$2:$F$501,B3388,BallByBall!$R$2:$R$501,1))</f>
        <v>0</v>
      </c>
      <c r="J3388">
        <f>IF(A3388="","",SUMIFS(BallByBall!$T$2:$T$501,BallByBall!$B$2:$B$501,A3388,BallByBall!$H$2:$H$501,B3388))</f>
        <v>0</v>
      </c>
      <c r="K3388">
        <f>IF(A3388="","",SUMIFS(BallByBall!$U$2:$U$501,BallByBall!$B$2:$B$501,A3388,BallByBall!$P$2:$P$501,B3388))</f>
        <v>0</v>
      </c>
      <c r="L3388">
        <f>IF(A3388="","",SUMIFS(BallByBall!$V$2:$V$501,BallByBall!$B$2:$B$501,A3388,BallByBall!$P$2:$P$501,B3388))</f>
        <v>0</v>
      </c>
      <c r="M3388">
        <f>IF(A3388="","",SUMIFS(BallByBall!$W$2:$W$501,BallByBall!$B$2:$B$501,A3388,BallByBall!$P$2:$P$501,B3388))</f>
        <v>0</v>
      </c>
      <c r="N3388">
        <f>IF(A3388="","",SUMIFS(BallByBall!$X$2:$X$501,BallByBall!$B$2:$B$501,A3388,BallByBall!$P$2:$P$501,B3388))</f>
        <v>0</v>
      </c>
      <c r="O3388">
        <f>IF(A3388="","",SUMIFS(OverSummary!$G$2:$G$101,OverSummary!$A$2:$A$101,A3388,OverSummary!$D$2:$D$101,B3388))</f>
        <v>0</v>
      </c>
      <c r="P3388">
        <f>IF(A3388="","",G3388*Rules!$B$13+H3388*Rules!$B$14+I3388*Rules!$B$15)</f>
        <v>0</v>
      </c>
      <c r="Q3388">
        <f>IF(A3388="","",IF(G3388&gt;=100,Rules!$B$18,IF(G3388&gt;=50,Rules!$B$17,IF(G3388&gt;=30,Rules!$B$16,0)))+IF(AND(F3388=1,D3388&lt;&gt;"BWL",G3388=0),Rules!$B$27,0))</f>
        <v>0</v>
      </c>
      <c r="R3388">
        <f>IF(A3388="","",J3388*Rules!$B$19+O3388*Rules!$B$22)</f>
        <v>0</v>
      </c>
      <c r="S3388">
        <f>IF(A3388="","",IF(J3388&gt;=4,Rules!$B$21,IF(J3388&gt;=3,Rules!$B$20,0)))</f>
        <v>0</v>
      </c>
      <c r="T3388">
        <f>IF(A3388="","",K3388*Rules!$B$23+L3388*Rules!$B$24+M3388*Rules!$B$25+N3388*Rules!$B$26)</f>
        <v>0</v>
      </c>
      <c r="U3388">
        <f t="shared" si="52"/>
        <v>0</v>
      </c>
    </row>
    <row r="3389" spans="1:21" x14ac:dyDescent="0.2">
      <c r="A3389" t="str">
        <f>MatchSquad!A3389</f>
        <v>M068</v>
      </c>
      <c r="B3389" t="str">
        <f>MatchSquad!B3389</f>
        <v>P163</v>
      </c>
      <c r="C3389" t="str">
        <f>MatchSquad!C3389</f>
        <v>Musheer Khan</v>
      </c>
      <c r="D3389" t="str">
        <f>MatchSquad!D3389</f>
        <v>AR</v>
      </c>
      <c r="E3389" t="str">
        <f>MatchSquad!E3389</f>
        <v>PBKS</v>
      </c>
      <c r="F3389">
        <f>MatchSquad!G3389</f>
        <v>0</v>
      </c>
      <c r="G3389">
        <f>IF(A3389="","",SUMIFS(BallByBall!$I$2:$I$501,BallByBall!$B$2:$B$501,A3389,BallByBall!$F$2:$F$501,B3389))</f>
        <v>0</v>
      </c>
      <c r="H3389">
        <f>IF(A3389="","",COUNTIFS(BallByBall!$B$2:$B$501,A3389,BallByBall!$F$2:$F$501,B3389,BallByBall!$Q$2:$Q$501,1))</f>
        <v>0</v>
      </c>
      <c r="I3389">
        <f>IF(A3389="","",COUNTIFS(BallByBall!$B$2:$B$501,A3389,BallByBall!$F$2:$F$501,B3389,BallByBall!$R$2:$R$501,1))</f>
        <v>0</v>
      </c>
      <c r="J3389">
        <f>IF(A3389="","",SUMIFS(BallByBall!$T$2:$T$501,BallByBall!$B$2:$B$501,A3389,BallByBall!$H$2:$H$501,B3389))</f>
        <v>0</v>
      </c>
      <c r="K3389">
        <f>IF(A3389="","",SUMIFS(BallByBall!$U$2:$U$501,BallByBall!$B$2:$B$501,A3389,BallByBall!$P$2:$P$501,B3389))</f>
        <v>0</v>
      </c>
      <c r="L3389">
        <f>IF(A3389="","",SUMIFS(BallByBall!$V$2:$V$501,BallByBall!$B$2:$B$501,A3389,BallByBall!$P$2:$P$501,B3389))</f>
        <v>0</v>
      </c>
      <c r="M3389">
        <f>IF(A3389="","",SUMIFS(BallByBall!$W$2:$W$501,BallByBall!$B$2:$B$501,A3389,BallByBall!$P$2:$P$501,B3389))</f>
        <v>0</v>
      </c>
      <c r="N3389">
        <f>IF(A3389="","",SUMIFS(BallByBall!$X$2:$X$501,BallByBall!$B$2:$B$501,A3389,BallByBall!$P$2:$P$501,B3389))</f>
        <v>0</v>
      </c>
      <c r="O3389">
        <f>IF(A3389="","",SUMIFS(OverSummary!$G$2:$G$101,OverSummary!$A$2:$A$101,A3389,OverSummary!$D$2:$D$101,B3389))</f>
        <v>0</v>
      </c>
      <c r="P3389">
        <f>IF(A3389="","",G3389*Rules!$B$13+H3389*Rules!$B$14+I3389*Rules!$B$15)</f>
        <v>0</v>
      </c>
      <c r="Q3389">
        <f>IF(A3389="","",IF(G3389&gt;=100,Rules!$B$18,IF(G3389&gt;=50,Rules!$B$17,IF(G3389&gt;=30,Rules!$B$16,0)))+IF(AND(F3389=1,D3389&lt;&gt;"BWL",G3389=0),Rules!$B$27,0))</f>
        <v>0</v>
      </c>
      <c r="R3389">
        <f>IF(A3389="","",J3389*Rules!$B$19+O3389*Rules!$B$22)</f>
        <v>0</v>
      </c>
      <c r="S3389">
        <f>IF(A3389="","",IF(J3389&gt;=4,Rules!$B$21,IF(J3389&gt;=3,Rules!$B$20,0)))</f>
        <v>0</v>
      </c>
      <c r="T3389">
        <f>IF(A3389="","",K3389*Rules!$B$23+L3389*Rules!$B$24+M3389*Rules!$B$25+N3389*Rules!$B$26)</f>
        <v>0</v>
      </c>
      <c r="U3389">
        <f t="shared" si="52"/>
        <v>0</v>
      </c>
    </row>
    <row r="3390" spans="1:21" x14ac:dyDescent="0.2">
      <c r="A3390" t="str">
        <f>MatchSquad!A3390</f>
        <v>M068</v>
      </c>
      <c r="B3390" t="str">
        <f>MatchSquad!B3390</f>
        <v>P164</v>
      </c>
      <c r="C3390" t="str">
        <f>MatchSquad!C3390</f>
        <v>Suryansh Shedge</v>
      </c>
      <c r="D3390" t="str">
        <f>MatchSquad!D3390</f>
        <v>AR</v>
      </c>
      <c r="E3390" t="str">
        <f>MatchSquad!E3390</f>
        <v>PBKS</v>
      </c>
      <c r="F3390">
        <f>MatchSquad!G3390</f>
        <v>0</v>
      </c>
      <c r="G3390">
        <f>IF(A3390="","",SUMIFS(BallByBall!$I$2:$I$501,BallByBall!$B$2:$B$501,A3390,BallByBall!$F$2:$F$501,B3390))</f>
        <v>0</v>
      </c>
      <c r="H3390">
        <f>IF(A3390="","",COUNTIFS(BallByBall!$B$2:$B$501,A3390,BallByBall!$F$2:$F$501,B3390,BallByBall!$Q$2:$Q$501,1))</f>
        <v>0</v>
      </c>
      <c r="I3390">
        <f>IF(A3390="","",COUNTIFS(BallByBall!$B$2:$B$501,A3390,BallByBall!$F$2:$F$501,B3390,BallByBall!$R$2:$R$501,1))</f>
        <v>0</v>
      </c>
      <c r="J3390">
        <f>IF(A3390="","",SUMIFS(BallByBall!$T$2:$T$501,BallByBall!$B$2:$B$501,A3390,BallByBall!$H$2:$H$501,B3390))</f>
        <v>0</v>
      </c>
      <c r="K3390">
        <f>IF(A3390="","",SUMIFS(BallByBall!$U$2:$U$501,BallByBall!$B$2:$B$501,A3390,BallByBall!$P$2:$P$501,B3390))</f>
        <v>0</v>
      </c>
      <c r="L3390">
        <f>IF(A3390="","",SUMIFS(BallByBall!$V$2:$V$501,BallByBall!$B$2:$B$501,A3390,BallByBall!$P$2:$P$501,B3390))</f>
        <v>0</v>
      </c>
      <c r="M3390">
        <f>IF(A3390="","",SUMIFS(BallByBall!$W$2:$W$501,BallByBall!$B$2:$B$501,A3390,BallByBall!$P$2:$P$501,B3390))</f>
        <v>0</v>
      </c>
      <c r="N3390">
        <f>IF(A3390="","",SUMIFS(BallByBall!$X$2:$X$501,BallByBall!$B$2:$B$501,A3390,BallByBall!$P$2:$P$501,B3390))</f>
        <v>0</v>
      </c>
      <c r="O3390">
        <f>IF(A3390="","",SUMIFS(OverSummary!$G$2:$G$101,OverSummary!$A$2:$A$101,A3390,OverSummary!$D$2:$D$101,B3390))</f>
        <v>0</v>
      </c>
      <c r="P3390">
        <f>IF(A3390="","",G3390*Rules!$B$13+H3390*Rules!$B$14+I3390*Rules!$B$15)</f>
        <v>0</v>
      </c>
      <c r="Q3390">
        <f>IF(A3390="","",IF(G3390&gt;=100,Rules!$B$18,IF(G3390&gt;=50,Rules!$B$17,IF(G3390&gt;=30,Rules!$B$16,0)))+IF(AND(F3390=1,D3390&lt;&gt;"BWL",G3390=0),Rules!$B$27,0))</f>
        <v>0</v>
      </c>
      <c r="R3390">
        <f>IF(A3390="","",J3390*Rules!$B$19+O3390*Rules!$B$22)</f>
        <v>0</v>
      </c>
      <c r="S3390">
        <f>IF(A3390="","",IF(J3390&gt;=4,Rules!$B$21,IF(J3390&gt;=3,Rules!$B$20,0)))</f>
        <v>0</v>
      </c>
      <c r="T3390">
        <f>IF(A3390="","",K3390*Rules!$B$23+L3390*Rules!$B$24+M3390*Rules!$B$25+N3390*Rules!$B$26)</f>
        <v>0</v>
      </c>
      <c r="U3390">
        <f t="shared" si="52"/>
        <v>0</v>
      </c>
    </row>
    <row r="3391" spans="1:21" x14ac:dyDescent="0.2">
      <c r="A3391" t="str">
        <f>MatchSquad!A3391</f>
        <v>M068</v>
      </c>
      <c r="B3391" t="str">
        <f>MatchSquad!B3391</f>
        <v>P165</v>
      </c>
      <c r="C3391" t="str">
        <f>MatchSquad!C3391</f>
        <v>Mitch Owen</v>
      </c>
      <c r="D3391" t="str">
        <f>MatchSquad!D3391</f>
        <v>AR</v>
      </c>
      <c r="E3391" t="str">
        <f>MatchSquad!E3391</f>
        <v>PBKS</v>
      </c>
      <c r="F3391">
        <f>MatchSquad!G3391</f>
        <v>0</v>
      </c>
      <c r="G3391">
        <f>IF(A3391="","",SUMIFS(BallByBall!$I$2:$I$501,BallByBall!$B$2:$B$501,A3391,BallByBall!$F$2:$F$501,B3391))</f>
        <v>0</v>
      </c>
      <c r="H3391">
        <f>IF(A3391="","",COUNTIFS(BallByBall!$B$2:$B$501,A3391,BallByBall!$F$2:$F$501,B3391,BallByBall!$Q$2:$Q$501,1))</f>
        <v>0</v>
      </c>
      <c r="I3391">
        <f>IF(A3391="","",COUNTIFS(BallByBall!$B$2:$B$501,A3391,BallByBall!$F$2:$F$501,B3391,BallByBall!$R$2:$R$501,1))</f>
        <v>0</v>
      </c>
      <c r="J3391">
        <f>IF(A3391="","",SUMIFS(BallByBall!$T$2:$T$501,BallByBall!$B$2:$B$501,A3391,BallByBall!$H$2:$H$501,B3391))</f>
        <v>0</v>
      </c>
      <c r="K3391">
        <f>IF(A3391="","",SUMIFS(BallByBall!$U$2:$U$501,BallByBall!$B$2:$B$501,A3391,BallByBall!$P$2:$P$501,B3391))</f>
        <v>0</v>
      </c>
      <c r="L3391">
        <f>IF(A3391="","",SUMIFS(BallByBall!$V$2:$V$501,BallByBall!$B$2:$B$501,A3391,BallByBall!$P$2:$P$501,B3391))</f>
        <v>0</v>
      </c>
      <c r="M3391">
        <f>IF(A3391="","",SUMIFS(BallByBall!$W$2:$W$501,BallByBall!$B$2:$B$501,A3391,BallByBall!$P$2:$P$501,B3391))</f>
        <v>0</v>
      </c>
      <c r="N3391">
        <f>IF(A3391="","",SUMIFS(BallByBall!$X$2:$X$501,BallByBall!$B$2:$B$501,A3391,BallByBall!$P$2:$P$501,B3391))</f>
        <v>0</v>
      </c>
      <c r="O3391">
        <f>IF(A3391="","",SUMIFS(OverSummary!$G$2:$G$101,OverSummary!$A$2:$A$101,A3391,OverSummary!$D$2:$D$101,B3391))</f>
        <v>0</v>
      </c>
      <c r="P3391">
        <f>IF(A3391="","",G3391*Rules!$B$13+H3391*Rules!$B$14+I3391*Rules!$B$15)</f>
        <v>0</v>
      </c>
      <c r="Q3391">
        <f>IF(A3391="","",IF(G3391&gt;=100,Rules!$B$18,IF(G3391&gt;=50,Rules!$B$17,IF(G3391&gt;=30,Rules!$B$16,0)))+IF(AND(F3391=1,D3391&lt;&gt;"BWL",G3391=0),Rules!$B$27,0))</f>
        <v>0</v>
      </c>
      <c r="R3391">
        <f>IF(A3391="","",J3391*Rules!$B$19+O3391*Rules!$B$22)</f>
        <v>0</v>
      </c>
      <c r="S3391">
        <f>IF(A3391="","",IF(J3391&gt;=4,Rules!$B$21,IF(J3391&gt;=3,Rules!$B$20,0)))</f>
        <v>0</v>
      </c>
      <c r="T3391">
        <f>IF(A3391="","",K3391*Rules!$B$23+L3391*Rules!$B$24+M3391*Rules!$B$25+N3391*Rules!$B$26)</f>
        <v>0</v>
      </c>
      <c r="U3391">
        <f t="shared" si="52"/>
        <v>0</v>
      </c>
    </row>
    <row r="3392" spans="1:21" x14ac:dyDescent="0.2">
      <c r="A3392" t="str">
        <f>MatchSquad!A3392</f>
        <v>M068</v>
      </c>
      <c r="B3392" t="str">
        <f>MatchSquad!B3392</f>
        <v>P166</v>
      </c>
      <c r="C3392" t="str">
        <f>MatchSquad!C3392</f>
        <v>Cooper Connolly</v>
      </c>
      <c r="D3392" t="str">
        <f>MatchSquad!D3392</f>
        <v>AR</v>
      </c>
      <c r="E3392" t="str">
        <f>MatchSquad!E3392</f>
        <v>PBKS</v>
      </c>
      <c r="F3392">
        <f>MatchSquad!G3392</f>
        <v>0</v>
      </c>
      <c r="G3392">
        <f>IF(A3392="","",SUMIFS(BallByBall!$I$2:$I$501,BallByBall!$B$2:$B$501,A3392,BallByBall!$F$2:$F$501,B3392))</f>
        <v>0</v>
      </c>
      <c r="H3392">
        <f>IF(A3392="","",COUNTIFS(BallByBall!$B$2:$B$501,A3392,BallByBall!$F$2:$F$501,B3392,BallByBall!$Q$2:$Q$501,1))</f>
        <v>0</v>
      </c>
      <c r="I3392">
        <f>IF(A3392="","",COUNTIFS(BallByBall!$B$2:$B$501,A3392,BallByBall!$F$2:$F$501,B3392,BallByBall!$R$2:$R$501,1))</f>
        <v>0</v>
      </c>
      <c r="J3392">
        <f>IF(A3392="","",SUMIFS(BallByBall!$T$2:$T$501,BallByBall!$B$2:$B$501,A3392,BallByBall!$H$2:$H$501,B3392))</f>
        <v>0</v>
      </c>
      <c r="K3392">
        <f>IF(A3392="","",SUMIFS(BallByBall!$U$2:$U$501,BallByBall!$B$2:$B$501,A3392,BallByBall!$P$2:$P$501,B3392))</f>
        <v>0</v>
      </c>
      <c r="L3392">
        <f>IF(A3392="","",SUMIFS(BallByBall!$V$2:$V$501,BallByBall!$B$2:$B$501,A3392,BallByBall!$P$2:$P$501,B3392))</f>
        <v>0</v>
      </c>
      <c r="M3392">
        <f>IF(A3392="","",SUMIFS(BallByBall!$W$2:$W$501,BallByBall!$B$2:$B$501,A3392,BallByBall!$P$2:$P$501,B3392))</f>
        <v>0</v>
      </c>
      <c r="N3392">
        <f>IF(A3392="","",SUMIFS(BallByBall!$X$2:$X$501,BallByBall!$B$2:$B$501,A3392,BallByBall!$P$2:$P$501,B3392))</f>
        <v>0</v>
      </c>
      <c r="O3392">
        <f>IF(A3392="","",SUMIFS(OverSummary!$G$2:$G$101,OverSummary!$A$2:$A$101,A3392,OverSummary!$D$2:$D$101,B3392))</f>
        <v>0</v>
      </c>
      <c r="P3392">
        <f>IF(A3392="","",G3392*Rules!$B$13+H3392*Rules!$B$14+I3392*Rules!$B$15)</f>
        <v>0</v>
      </c>
      <c r="Q3392">
        <f>IF(A3392="","",IF(G3392&gt;=100,Rules!$B$18,IF(G3392&gt;=50,Rules!$B$17,IF(G3392&gt;=30,Rules!$B$16,0)))+IF(AND(F3392=1,D3392&lt;&gt;"BWL",G3392=0),Rules!$B$27,0))</f>
        <v>0</v>
      </c>
      <c r="R3392">
        <f>IF(A3392="","",J3392*Rules!$B$19+O3392*Rules!$B$22)</f>
        <v>0</v>
      </c>
      <c r="S3392">
        <f>IF(A3392="","",IF(J3392&gt;=4,Rules!$B$21,IF(J3392&gt;=3,Rules!$B$20,0)))</f>
        <v>0</v>
      </c>
      <c r="T3392">
        <f>IF(A3392="","",K3392*Rules!$B$23+L3392*Rules!$B$24+M3392*Rules!$B$25+N3392*Rules!$B$26)</f>
        <v>0</v>
      </c>
      <c r="U3392">
        <f t="shared" si="52"/>
        <v>0</v>
      </c>
    </row>
    <row r="3393" spans="1:21" x14ac:dyDescent="0.2">
      <c r="A3393" t="str">
        <f>MatchSquad!A3393</f>
        <v>M068</v>
      </c>
      <c r="B3393" t="str">
        <f>MatchSquad!B3393</f>
        <v>P167</v>
      </c>
      <c r="C3393" t="str">
        <f>MatchSquad!C3393</f>
        <v>Ben Dwarshuis</v>
      </c>
      <c r="D3393" t="str">
        <f>MatchSquad!D3393</f>
        <v>AR</v>
      </c>
      <c r="E3393" t="str">
        <f>MatchSquad!E3393</f>
        <v>PBKS</v>
      </c>
      <c r="F3393">
        <f>MatchSquad!G3393</f>
        <v>0</v>
      </c>
      <c r="G3393">
        <f>IF(A3393="","",SUMIFS(BallByBall!$I$2:$I$501,BallByBall!$B$2:$B$501,A3393,BallByBall!$F$2:$F$501,B3393))</f>
        <v>0</v>
      </c>
      <c r="H3393">
        <f>IF(A3393="","",COUNTIFS(BallByBall!$B$2:$B$501,A3393,BallByBall!$F$2:$F$501,B3393,BallByBall!$Q$2:$Q$501,1))</f>
        <v>0</v>
      </c>
      <c r="I3393">
        <f>IF(A3393="","",COUNTIFS(BallByBall!$B$2:$B$501,A3393,BallByBall!$F$2:$F$501,B3393,BallByBall!$R$2:$R$501,1))</f>
        <v>0</v>
      </c>
      <c r="J3393">
        <f>IF(A3393="","",SUMIFS(BallByBall!$T$2:$T$501,BallByBall!$B$2:$B$501,A3393,BallByBall!$H$2:$H$501,B3393))</f>
        <v>0</v>
      </c>
      <c r="K3393">
        <f>IF(A3393="","",SUMIFS(BallByBall!$U$2:$U$501,BallByBall!$B$2:$B$501,A3393,BallByBall!$P$2:$P$501,B3393))</f>
        <v>0</v>
      </c>
      <c r="L3393">
        <f>IF(A3393="","",SUMIFS(BallByBall!$V$2:$V$501,BallByBall!$B$2:$B$501,A3393,BallByBall!$P$2:$P$501,B3393))</f>
        <v>0</v>
      </c>
      <c r="M3393">
        <f>IF(A3393="","",SUMIFS(BallByBall!$W$2:$W$501,BallByBall!$B$2:$B$501,A3393,BallByBall!$P$2:$P$501,B3393))</f>
        <v>0</v>
      </c>
      <c r="N3393">
        <f>IF(A3393="","",SUMIFS(BallByBall!$X$2:$X$501,BallByBall!$B$2:$B$501,A3393,BallByBall!$P$2:$P$501,B3393))</f>
        <v>0</v>
      </c>
      <c r="O3393">
        <f>IF(A3393="","",SUMIFS(OverSummary!$G$2:$G$101,OverSummary!$A$2:$A$101,A3393,OverSummary!$D$2:$D$101,B3393))</f>
        <v>0</v>
      </c>
      <c r="P3393">
        <f>IF(A3393="","",G3393*Rules!$B$13+H3393*Rules!$B$14+I3393*Rules!$B$15)</f>
        <v>0</v>
      </c>
      <c r="Q3393">
        <f>IF(A3393="","",IF(G3393&gt;=100,Rules!$B$18,IF(G3393&gt;=50,Rules!$B$17,IF(G3393&gt;=30,Rules!$B$16,0)))+IF(AND(F3393=1,D3393&lt;&gt;"BWL",G3393=0),Rules!$B$27,0))</f>
        <v>0</v>
      </c>
      <c r="R3393">
        <f>IF(A3393="","",J3393*Rules!$B$19+O3393*Rules!$B$22)</f>
        <v>0</v>
      </c>
      <c r="S3393">
        <f>IF(A3393="","",IF(J3393&gt;=4,Rules!$B$21,IF(J3393&gt;=3,Rules!$B$20,0)))</f>
        <v>0</v>
      </c>
      <c r="T3393">
        <f>IF(A3393="","",K3393*Rules!$B$23+L3393*Rules!$B$24+M3393*Rules!$B$25+N3393*Rules!$B$26)</f>
        <v>0</v>
      </c>
      <c r="U3393">
        <f t="shared" si="52"/>
        <v>0</v>
      </c>
    </row>
    <row r="3394" spans="1:21" x14ac:dyDescent="0.2">
      <c r="A3394" t="str">
        <f>MatchSquad!A3394</f>
        <v>M068</v>
      </c>
      <c r="B3394" t="str">
        <f>MatchSquad!B3394</f>
        <v>P168</v>
      </c>
      <c r="C3394" t="str">
        <f>MatchSquad!C3394</f>
        <v>Arshdeep Singh</v>
      </c>
      <c r="D3394" t="str">
        <f>MatchSquad!D3394</f>
        <v>BWL</v>
      </c>
      <c r="E3394" t="str">
        <f>MatchSquad!E3394</f>
        <v>PBKS</v>
      </c>
      <c r="F3394">
        <f>MatchSquad!G3394</f>
        <v>0</v>
      </c>
      <c r="G3394">
        <f>IF(A3394="","",SUMIFS(BallByBall!$I$2:$I$501,BallByBall!$B$2:$B$501,A3394,BallByBall!$F$2:$F$501,B3394))</f>
        <v>0</v>
      </c>
      <c r="H3394">
        <f>IF(A3394="","",COUNTIFS(BallByBall!$B$2:$B$501,A3394,BallByBall!$F$2:$F$501,B3394,BallByBall!$Q$2:$Q$501,1))</f>
        <v>0</v>
      </c>
      <c r="I3394">
        <f>IF(A3394="","",COUNTIFS(BallByBall!$B$2:$B$501,A3394,BallByBall!$F$2:$F$501,B3394,BallByBall!$R$2:$R$501,1))</f>
        <v>0</v>
      </c>
      <c r="J3394">
        <f>IF(A3394="","",SUMIFS(BallByBall!$T$2:$T$501,BallByBall!$B$2:$B$501,A3394,BallByBall!$H$2:$H$501,B3394))</f>
        <v>0</v>
      </c>
      <c r="K3394">
        <f>IF(A3394="","",SUMIFS(BallByBall!$U$2:$U$501,BallByBall!$B$2:$B$501,A3394,BallByBall!$P$2:$P$501,B3394))</f>
        <v>0</v>
      </c>
      <c r="L3394">
        <f>IF(A3394="","",SUMIFS(BallByBall!$V$2:$V$501,BallByBall!$B$2:$B$501,A3394,BallByBall!$P$2:$P$501,B3394))</f>
        <v>0</v>
      </c>
      <c r="M3394">
        <f>IF(A3394="","",SUMIFS(BallByBall!$W$2:$W$501,BallByBall!$B$2:$B$501,A3394,BallByBall!$P$2:$P$501,B3394))</f>
        <v>0</v>
      </c>
      <c r="N3394">
        <f>IF(A3394="","",SUMIFS(BallByBall!$X$2:$X$501,BallByBall!$B$2:$B$501,A3394,BallByBall!$P$2:$P$501,B3394))</f>
        <v>0</v>
      </c>
      <c r="O3394">
        <f>IF(A3394="","",SUMIFS(OverSummary!$G$2:$G$101,OverSummary!$A$2:$A$101,A3394,OverSummary!$D$2:$D$101,B3394))</f>
        <v>0</v>
      </c>
      <c r="P3394">
        <f>IF(A3394="","",G3394*Rules!$B$13+H3394*Rules!$B$14+I3394*Rules!$B$15)</f>
        <v>0</v>
      </c>
      <c r="Q3394">
        <f>IF(A3394="","",IF(G3394&gt;=100,Rules!$B$18,IF(G3394&gt;=50,Rules!$B$17,IF(G3394&gt;=30,Rules!$B$16,0)))+IF(AND(F3394=1,D3394&lt;&gt;"BWL",G3394=0),Rules!$B$27,0))</f>
        <v>0</v>
      </c>
      <c r="R3394">
        <f>IF(A3394="","",J3394*Rules!$B$19+O3394*Rules!$B$22)</f>
        <v>0</v>
      </c>
      <c r="S3394">
        <f>IF(A3394="","",IF(J3394&gt;=4,Rules!$B$21,IF(J3394&gt;=3,Rules!$B$20,0)))</f>
        <v>0</v>
      </c>
      <c r="T3394">
        <f>IF(A3394="","",K3394*Rules!$B$23+L3394*Rules!$B$24+M3394*Rules!$B$25+N3394*Rules!$B$26)</f>
        <v>0</v>
      </c>
      <c r="U3394">
        <f t="shared" ref="U3394:U3457" si="53">IF(A3394="","",P3394+Q3394+R3394+S3394+T3394)</f>
        <v>0</v>
      </c>
    </row>
    <row r="3395" spans="1:21" x14ac:dyDescent="0.2">
      <c r="A3395" t="str">
        <f>MatchSquad!A3395</f>
        <v>M068</v>
      </c>
      <c r="B3395" t="str">
        <f>MatchSquad!B3395</f>
        <v>P169</v>
      </c>
      <c r="C3395" t="str">
        <f>MatchSquad!C3395</f>
        <v>Yuzvendra Chahal</v>
      </c>
      <c r="D3395" t="str">
        <f>MatchSquad!D3395</f>
        <v>BWL</v>
      </c>
      <c r="E3395" t="str">
        <f>MatchSquad!E3395</f>
        <v>PBKS</v>
      </c>
      <c r="F3395">
        <f>MatchSquad!G3395</f>
        <v>0</v>
      </c>
      <c r="G3395">
        <f>IF(A3395="","",SUMIFS(BallByBall!$I$2:$I$501,BallByBall!$B$2:$B$501,A3395,BallByBall!$F$2:$F$501,B3395))</f>
        <v>0</v>
      </c>
      <c r="H3395">
        <f>IF(A3395="","",COUNTIFS(BallByBall!$B$2:$B$501,A3395,BallByBall!$F$2:$F$501,B3395,BallByBall!$Q$2:$Q$501,1))</f>
        <v>0</v>
      </c>
      <c r="I3395">
        <f>IF(A3395="","",COUNTIFS(BallByBall!$B$2:$B$501,A3395,BallByBall!$F$2:$F$501,B3395,BallByBall!$R$2:$R$501,1))</f>
        <v>0</v>
      </c>
      <c r="J3395">
        <f>IF(A3395="","",SUMIFS(BallByBall!$T$2:$T$501,BallByBall!$B$2:$B$501,A3395,BallByBall!$H$2:$H$501,B3395))</f>
        <v>0</v>
      </c>
      <c r="K3395">
        <f>IF(A3395="","",SUMIFS(BallByBall!$U$2:$U$501,BallByBall!$B$2:$B$501,A3395,BallByBall!$P$2:$P$501,B3395))</f>
        <v>0</v>
      </c>
      <c r="L3395">
        <f>IF(A3395="","",SUMIFS(BallByBall!$V$2:$V$501,BallByBall!$B$2:$B$501,A3395,BallByBall!$P$2:$P$501,B3395))</f>
        <v>0</v>
      </c>
      <c r="M3395">
        <f>IF(A3395="","",SUMIFS(BallByBall!$W$2:$W$501,BallByBall!$B$2:$B$501,A3395,BallByBall!$P$2:$P$501,B3395))</f>
        <v>0</v>
      </c>
      <c r="N3395">
        <f>IF(A3395="","",SUMIFS(BallByBall!$X$2:$X$501,BallByBall!$B$2:$B$501,A3395,BallByBall!$P$2:$P$501,B3395))</f>
        <v>0</v>
      </c>
      <c r="O3395">
        <f>IF(A3395="","",SUMIFS(OverSummary!$G$2:$G$101,OverSummary!$A$2:$A$101,A3395,OverSummary!$D$2:$D$101,B3395))</f>
        <v>0</v>
      </c>
      <c r="P3395">
        <f>IF(A3395="","",G3395*Rules!$B$13+H3395*Rules!$B$14+I3395*Rules!$B$15)</f>
        <v>0</v>
      </c>
      <c r="Q3395">
        <f>IF(A3395="","",IF(G3395&gt;=100,Rules!$B$18,IF(G3395&gt;=50,Rules!$B$17,IF(G3395&gt;=30,Rules!$B$16,0)))+IF(AND(F3395=1,D3395&lt;&gt;"BWL",G3395=0),Rules!$B$27,0))</f>
        <v>0</v>
      </c>
      <c r="R3395">
        <f>IF(A3395="","",J3395*Rules!$B$19+O3395*Rules!$B$22)</f>
        <v>0</v>
      </c>
      <c r="S3395">
        <f>IF(A3395="","",IF(J3395&gt;=4,Rules!$B$21,IF(J3395&gt;=3,Rules!$B$20,0)))</f>
        <v>0</v>
      </c>
      <c r="T3395">
        <f>IF(A3395="","",K3395*Rules!$B$23+L3395*Rules!$B$24+M3395*Rules!$B$25+N3395*Rules!$B$26)</f>
        <v>0</v>
      </c>
      <c r="U3395">
        <f t="shared" si="53"/>
        <v>0</v>
      </c>
    </row>
    <row r="3396" spans="1:21" x14ac:dyDescent="0.2">
      <c r="A3396" t="str">
        <f>MatchSquad!A3396</f>
        <v>M068</v>
      </c>
      <c r="B3396" t="str">
        <f>MatchSquad!B3396</f>
        <v>P170</v>
      </c>
      <c r="C3396" t="str">
        <f>MatchSquad!C3396</f>
        <v>Vyshak Vijaykumar</v>
      </c>
      <c r="D3396" t="str">
        <f>MatchSquad!D3396</f>
        <v>BWL</v>
      </c>
      <c r="E3396" t="str">
        <f>MatchSquad!E3396</f>
        <v>PBKS</v>
      </c>
      <c r="F3396">
        <f>MatchSquad!G3396</f>
        <v>0</v>
      </c>
      <c r="G3396">
        <f>IF(A3396="","",SUMIFS(BallByBall!$I$2:$I$501,BallByBall!$B$2:$B$501,A3396,BallByBall!$F$2:$F$501,B3396))</f>
        <v>0</v>
      </c>
      <c r="H3396">
        <f>IF(A3396="","",COUNTIFS(BallByBall!$B$2:$B$501,A3396,BallByBall!$F$2:$F$501,B3396,BallByBall!$Q$2:$Q$501,1))</f>
        <v>0</v>
      </c>
      <c r="I3396">
        <f>IF(A3396="","",COUNTIFS(BallByBall!$B$2:$B$501,A3396,BallByBall!$F$2:$F$501,B3396,BallByBall!$R$2:$R$501,1))</f>
        <v>0</v>
      </c>
      <c r="J3396">
        <f>IF(A3396="","",SUMIFS(BallByBall!$T$2:$T$501,BallByBall!$B$2:$B$501,A3396,BallByBall!$H$2:$H$501,B3396))</f>
        <v>0</v>
      </c>
      <c r="K3396">
        <f>IF(A3396="","",SUMIFS(BallByBall!$U$2:$U$501,BallByBall!$B$2:$B$501,A3396,BallByBall!$P$2:$P$501,B3396))</f>
        <v>0</v>
      </c>
      <c r="L3396">
        <f>IF(A3396="","",SUMIFS(BallByBall!$V$2:$V$501,BallByBall!$B$2:$B$501,A3396,BallByBall!$P$2:$P$501,B3396))</f>
        <v>0</v>
      </c>
      <c r="M3396">
        <f>IF(A3396="","",SUMIFS(BallByBall!$W$2:$W$501,BallByBall!$B$2:$B$501,A3396,BallByBall!$P$2:$P$501,B3396))</f>
        <v>0</v>
      </c>
      <c r="N3396">
        <f>IF(A3396="","",SUMIFS(BallByBall!$X$2:$X$501,BallByBall!$B$2:$B$501,A3396,BallByBall!$P$2:$P$501,B3396))</f>
        <v>0</v>
      </c>
      <c r="O3396">
        <f>IF(A3396="","",SUMIFS(OverSummary!$G$2:$G$101,OverSummary!$A$2:$A$101,A3396,OverSummary!$D$2:$D$101,B3396))</f>
        <v>0</v>
      </c>
      <c r="P3396">
        <f>IF(A3396="","",G3396*Rules!$B$13+H3396*Rules!$B$14+I3396*Rules!$B$15)</f>
        <v>0</v>
      </c>
      <c r="Q3396">
        <f>IF(A3396="","",IF(G3396&gt;=100,Rules!$B$18,IF(G3396&gt;=50,Rules!$B$17,IF(G3396&gt;=30,Rules!$B$16,0)))+IF(AND(F3396=1,D3396&lt;&gt;"BWL",G3396=0),Rules!$B$27,0))</f>
        <v>0</v>
      </c>
      <c r="R3396">
        <f>IF(A3396="","",J3396*Rules!$B$19+O3396*Rules!$B$22)</f>
        <v>0</v>
      </c>
      <c r="S3396">
        <f>IF(A3396="","",IF(J3396&gt;=4,Rules!$B$21,IF(J3396&gt;=3,Rules!$B$20,0)))</f>
        <v>0</v>
      </c>
      <c r="T3396">
        <f>IF(A3396="","",K3396*Rules!$B$23+L3396*Rules!$B$24+M3396*Rules!$B$25+N3396*Rules!$B$26)</f>
        <v>0</v>
      </c>
      <c r="U3396">
        <f t="shared" si="53"/>
        <v>0</v>
      </c>
    </row>
    <row r="3397" spans="1:21" x14ac:dyDescent="0.2">
      <c r="A3397" t="str">
        <f>MatchSquad!A3397</f>
        <v>M068</v>
      </c>
      <c r="B3397" t="str">
        <f>MatchSquad!B3397</f>
        <v>P171</v>
      </c>
      <c r="C3397" t="str">
        <f>MatchSquad!C3397</f>
        <v>Yash Thakur</v>
      </c>
      <c r="D3397" t="str">
        <f>MatchSquad!D3397</f>
        <v>BWL</v>
      </c>
      <c r="E3397" t="str">
        <f>MatchSquad!E3397</f>
        <v>PBKS</v>
      </c>
      <c r="F3397">
        <f>MatchSquad!G3397</f>
        <v>0</v>
      </c>
      <c r="G3397">
        <f>IF(A3397="","",SUMIFS(BallByBall!$I$2:$I$501,BallByBall!$B$2:$B$501,A3397,BallByBall!$F$2:$F$501,B3397))</f>
        <v>0</v>
      </c>
      <c r="H3397">
        <f>IF(A3397="","",COUNTIFS(BallByBall!$B$2:$B$501,A3397,BallByBall!$F$2:$F$501,B3397,BallByBall!$Q$2:$Q$501,1))</f>
        <v>0</v>
      </c>
      <c r="I3397">
        <f>IF(A3397="","",COUNTIFS(BallByBall!$B$2:$B$501,A3397,BallByBall!$F$2:$F$501,B3397,BallByBall!$R$2:$R$501,1))</f>
        <v>0</v>
      </c>
      <c r="J3397">
        <f>IF(A3397="","",SUMIFS(BallByBall!$T$2:$T$501,BallByBall!$B$2:$B$501,A3397,BallByBall!$H$2:$H$501,B3397))</f>
        <v>0</v>
      </c>
      <c r="K3397">
        <f>IF(A3397="","",SUMIFS(BallByBall!$U$2:$U$501,BallByBall!$B$2:$B$501,A3397,BallByBall!$P$2:$P$501,B3397))</f>
        <v>0</v>
      </c>
      <c r="L3397">
        <f>IF(A3397="","",SUMIFS(BallByBall!$V$2:$V$501,BallByBall!$B$2:$B$501,A3397,BallByBall!$P$2:$P$501,B3397))</f>
        <v>0</v>
      </c>
      <c r="M3397">
        <f>IF(A3397="","",SUMIFS(BallByBall!$W$2:$W$501,BallByBall!$B$2:$B$501,A3397,BallByBall!$P$2:$P$501,B3397))</f>
        <v>0</v>
      </c>
      <c r="N3397">
        <f>IF(A3397="","",SUMIFS(BallByBall!$X$2:$X$501,BallByBall!$B$2:$B$501,A3397,BallByBall!$P$2:$P$501,B3397))</f>
        <v>0</v>
      </c>
      <c r="O3397">
        <f>IF(A3397="","",SUMIFS(OverSummary!$G$2:$G$101,OverSummary!$A$2:$A$101,A3397,OverSummary!$D$2:$D$101,B3397))</f>
        <v>0</v>
      </c>
      <c r="P3397">
        <f>IF(A3397="","",G3397*Rules!$B$13+H3397*Rules!$B$14+I3397*Rules!$B$15)</f>
        <v>0</v>
      </c>
      <c r="Q3397">
        <f>IF(A3397="","",IF(G3397&gt;=100,Rules!$B$18,IF(G3397&gt;=50,Rules!$B$17,IF(G3397&gt;=30,Rules!$B$16,0)))+IF(AND(F3397=1,D3397&lt;&gt;"BWL",G3397=0),Rules!$B$27,0))</f>
        <v>0</v>
      </c>
      <c r="R3397">
        <f>IF(A3397="","",J3397*Rules!$B$19+O3397*Rules!$B$22)</f>
        <v>0</v>
      </c>
      <c r="S3397">
        <f>IF(A3397="","",IF(J3397&gt;=4,Rules!$B$21,IF(J3397&gt;=3,Rules!$B$20,0)))</f>
        <v>0</v>
      </c>
      <c r="T3397">
        <f>IF(A3397="","",K3397*Rules!$B$23+L3397*Rules!$B$24+M3397*Rules!$B$25+N3397*Rules!$B$26)</f>
        <v>0</v>
      </c>
      <c r="U3397">
        <f t="shared" si="53"/>
        <v>0</v>
      </c>
    </row>
    <row r="3398" spans="1:21" x14ac:dyDescent="0.2">
      <c r="A3398" t="str">
        <f>MatchSquad!A3398</f>
        <v>M068</v>
      </c>
      <c r="B3398" t="str">
        <f>MatchSquad!B3398</f>
        <v>P172</v>
      </c>
      <c r="C3398" t="str">
        <f>MatchSquad!C3398</f>
        <v>Xavier Bartlett</v>
      </c>
      <c r="D3398" t="str">
        <f>MatchSquad!D3398</f>
        <v>BWL</v>
      </c>
      <c r="E3398" t="str">
        <f>MatchSquad!E3398</f>
        <v>PBKS</v>
      </c>
      <c r="F3398">
        <f>MatchSquad!G3398</f>
        <v>0</v>
      </c>
      <c r="G3398">
        <f>IF(A3398="","",SUMIFS(BallByBall!$I$2:$I$501,BallByBall!$B$2:$B$501,A3398,BallByBall!$F$2:$F$501,B3398))</f>
        <v>0</v>
      </c>
      <c r="H3398">
        <f>IF(A3398="","",COUNTIFS(BallByBall!$B$2:$B$501,A3398,BallByBall!$F$2:$F$501,B3398,BallByBall!$Q$2:$Q$501,1))</f>
        <v>0</v>
      </c>
      <c r="I3398">
        <f>IF(A3398="","",COUNTIFS(BallByBall!$B$2:$B$501,A3398,BallByBall!$F$2:$F$501,B3398,BallByBall!$R$2:$R$501,1))</f>
        <v>0</v>
      </c>
      <c r="J3398">
        <f>IF(A3398="","",SUMIFS(BallByBall!$T$2:$T$501,BallByBall!$B$2:$B$501,A3398,BallByBall!$H$2:$H$501,B3398))</f>
        <v>0</v>
      </c>
      <c r="K3398">
        <f>IF(A3398="","",SUMIFS(BallByBall!$U$2:$U$501,BallByBall!$B$2:$B$501,A3398,BallByBall!$P$2:$P$501,B3398))</f>
        <v>0</v>
      </c>
      <c r="L3398">
        <f>IF(A3398="","",SUMIFS(BallByBall!$V$2:$V$501,BallByBall!$B$2:$B$501,A3398,BallByBall!$P$2:$P$501,B3398))</f>
        <v>0</v>
      </c>
      <c r="M3398">
        <f>IF(A3398="","",SUMIFS(BallByBall!$W$2:$W$501,BallByBall!$B$2:$B$501,A3398,BallByBall!$P$2:$P$501,B3398))</f>
        <v>0</v>
      </c>
      <c r="N3398">
        <f>IF(A3398="","",SUMIFS(BallByBall!$X$2:$X$501,BallByBall!$B$2:$B$501,A3398,BallByBall!$P$2:$P$501,B3398))</f>
        <v>0</v>
      </c>
      <c r="O3398">
        <f>IF(A3398="","",SUMIFS(OverSummary!$G$2:$G$101,OverSummary!$A$2:$A$101,A3398,OverSummary!$D$2:$D$101,B3398))</f>
        <v>0</v>
      </c>
      <c r="P3398">
        <f>IF(A3398="","",G3398*Rules!$B$13+H3398*Rules!$B$14+I3398*Rules!$B$15)</f>
        <v>0</v>
      </c>
      <c r="Q3398">
        <f>IF(A3398="","",IF(G3398&gt;=100,Rules!$B$18,IF(G3398&gt;=50,Rules!$B$17,IF(G3398&gt;=30,Rules!$B$16,0)))+IF(AND(F3398=1,D3398&lt;&gt;"BWL",G3398=0),Rules!$B$27,0))</f>
        <v>0</v>
      </c>
      <c r="R3398">
        <f>IF(A3398="","",J3398*Rules!$B$19+O3398*Rules!$B$22)</f>
        <v>0</v>
      </c>
      <c r="S3398">
        <f>IF(A3398="","",IF(J3398&gt;=4,Rules!$B$21,IF(J3398&gt;=3,Rules!$B$20,0)))</f>
        <v>0</v>
      </c>
      <c r="T3398">
        <f>IF(A3398="","",K3398*Rules!$B$23+L3398*Rules!$B$24+M3398*Rules!$B$25+N3398*Rules!$B$26)</f>
        <v>0</v>
      </c>
      <c r="U3398">
        <f t="shared" si="53"/>
        <v>0</v>
      </c>
    </row>
    <row r="3399" spans="1:21" x14ac:dyDescent="0.2">
      <c r="A3399" t="str">
        <f>MatchSquad!A3399</f>
        <v>M068</v>
      </c>
      <c r="B3399" t="str">
        <f>MatchSquad!B3399</f>
        <v>P173</v>
      </c>
      <c r="C3399" t="str">
        <f>MatchSquad!C3399</f>
        <v>Pravin Dubey</v>
      </c>
      <c r="D3399" t="str">
        <f>MatchSquad!D3399</f>
        <v>BWL</v>
      </c>
      <c r="E3399" t="str">
        <f>MatchSquad!E3399</f>
        <v>PBKS</v>
      </c>
      <c r="F3399">
        <f>MatchSquad!G3399</f>
        <v>0</v>
      </c>
      <c r="G3399">
        <f>IF(A3399="","",SUMIFS(BallByBall!$I$2:$I$501,BallByBall!$B$2:$B$501,A3399,BallByBall!$F$2:$F$501,B3399))</f>
        <v>0</v>
      </c>
      <c r="H3399">
        <f>IF(A3399="","",COUNTIFS(BallByBall!$B$2:$B$501,A3399,BallByBall!$F$2:$F$501,B3399,BallByBall!$Q$2:$Q$501,1))</f>
        <v>0</v>
      </c>
      <c r="I3399">
        <f>IF(A3399="","",COUNTIFS(BallByBall!$B$2:$B$501,A3399,BallByBall!$F$2:$F$501,B3399,BallByBall!$R$2:$R$501,1))</f>
        <v>0</v>
      </c>
      <c r="J3399">
        <f>IF(A3399="","",SUMIFS(BallByBall!$T$2:$T$501,BallByBall!$B$2:$B$501,A3399,BallByBall!$H$2:$H$501,B3399))</f>
        <v>0</v>
      </c>
      <c r="K3399">
        <f>IF(A3399="","",SUMIFS(BallByBall!$U$2:$U$501,BallByBall!$B$2:$B$501,A3399,BallByBall!$P$2:$P$501,B3399))</f>
        <v>0</v>
      </c>
      <c r="L3399">
        <f>IF(A3399="","",SUMIFS(BallByBall!$V$2:$V$501,BallByBall!$B$2:$B$501,A3399,BallByBall!$P$2:$P$501,B3399))</f>
        <v>0</v>
      </c>
      <c r="M3399">
        <f>IF(A3399="","",SUMIFS(BallByBall!$W$2:$W$501,BallByBall!$B$2:$B$501,A3399,BallByBall!$P$2:$P$501,B3399))</f>
        <v>0</v>
      </c>
      <c r="N3399">
        <f>IF(A3399="","",SUMIFS(BallByBall!$X$2:$X$501,BallByBall!$B$2:$B$501,A3399,BallByBall!$P$2:$P$501,B3399))</f>
        <v>0</v>
      </c>
      <c r="O3399">
        <f>IF(A3399="","",SUMIFS(OverSummary!$G$2:$G$101,OverSummary!$A$2:$A$101,A3399,OverSummary!$D$2:$D$101,B3399))</f>
        <v>0</v>
      </c>
      <c r="P3399">
        <f>IF(A3399="","",G3399*Rules!$B$13+H3399*Rules!$B$14+I3399*Rules!$B$15)</f>
        <v>0</v>
      </c>
      <c r="Q3399">
        <f>IF(A3399="","",IF(G3399&gt;=100,Rules!$B$18,IF(G3399&gt;=50,Rules!$B$17,IF(G3399&gt;=30,Rules!$B$16,0)))+IF(AND(F3399=1,D3399&lt;&gt;"BWL",G3399=0),Rules!$B$27,0))</f>
        <v>0</v>
      </c>
      <c r="R3399">
        <f>IF(A3399="","",J3399*Rules!$B$19+O3399*Rules!$B$22)</f>
        <v>0</v>
      </c>
      <c r="S3399">
        <f>IF(A3399="","",IF(J3399&gt;=4,Rules!$B$21,IF(J3399&gt;=3,Rules!$B$20,0)))</f>
        <v>0</v>
      </c>
      <c r="T3399">
        <f>IF(A3399="","",K3399*Rules!$B$23+L3399*Rules!$B$24+M3399*Rules!$B$25+N3399*Rules!$B$26)</f>
        <v>0</v>
      </c>
      <c r="U3399">
        <f t="shared" si="53"/>
        <v>0</v>
      </c>
    </row>
    <row r="3400" spans="1:21" x14ac:dyDescent="0.2">
      <c r="A3400" t="str">
        <f>MatchSquad!A3400</f>
        <v>M068</v>
      </c>
      <c r="B3400" t="str">
        <f>MatchSquad!B3400</f>
        <v>P174</v>
      </c>
      <c r="C3400" t="str">
        <f>MatchSquad!C3400</f>
        <v>Vishal Nishad</v>
      </c>
      <c r="D3400" t="str">
        <f>MatchSquad!D3400</f>
        <v>BWL</v>
      </c>
      <c r="E3400" t="str">
        <f>MatchSquad!E3400</f>
        <v>PBKS</v>
      </c>
      <c r="F3400">
        <f>MatchSquad!G3400</f>
        <v>0</v>
      </c>
      <c r="G3400">
        <f>IF(A3400="","",SUMIFS(BallByBall!$I$2:$I$501,BallByBall!$B$2:$B$501,A3400,BallByBall!$F$2:$F$501,B3400))</f>
        <v>0</v>
      </c>
      <c r="H3400">
        <f>IF(A3400="","",COUNTIFS(BallByBall!$B$2:$B$501,A3400,BallByBall!$F$2:$F$501,B3400,BallByBall!$Q$2:$Q$501,1))</f>
        <v>0</v>
      </c>
      <c r="I3400">
        <f>IF(A3400="","",COUNTIFS(BallByBall!$B$2:$B$501,A3400,BallByBall!$F$2:$F$501,B3400,BallByBall!$R$2:$R$501,1))</f>
        <v>0</v>
      </c>
      <c r="J3400">
        <f>IF(A3400="","",SUMIFS(BallByBall!$T$2:$T$501,BallByBall!$B$2:$B$501,A3400,BallByBall!$H$2:$H$501,B3400))</f>
        <v>0</v>
      </c>
      <c r="K3400">
        <f>IF(A3400="","",SUMIFS(BallByBall!$U$2:$U$501,BallByBall!$B$2:$B$501,A3400,BallByBall!$P$2:$P$501,B3400))</f>
        <v>0</v>
      </c>
      <c r="L3400">
        <f>IF(A3400="","",SUMIFS(BallByBall!$V$2:$V$501,BallByBall!$B$2:$B$501,A3400,BallByBall!$P$2:$P$501,B3400))</f>
        <v>0</v>
      </c>
      <c r="M3400">
        <f>IF(A3400="","",SUMIFS(BallByBall!$W$2:$W$501,BallByBall!$B$2:$B$501,A3400,BallByBall!$P$2:$P$501,B3400))</f>
        <v>0</v>
      </c>
      <c r="N3400">
        <f>IF(A3400="","",SUMIFS(BallByBall!$X$2:$X$501,BallByBall!$B$2:$B$501,A3400,BallByBall!$P$2:$P$501,B3400))</f>
        <v>0</v>
      </c>
      <c r="O3400">
        <f>IF(A3400="","",SUMIFS(OverSummary!$G$2:$G$101,OverSummary!$A$2:$A$101,A3400,OverSummary!$D$2:$D$101,B3400))</f>
        <v>0</v>
      </c>
      <c r="P3400">
        <f>IF(A3400="","",G3400*Rules!$B$13+H3400*Rules!$B$14+I3400*Rules!$B$15)</f>
        <v>0</v>
      </c>
      <c r="Q3400">
        <f>IF(A3400="","",IF(G3400&gt;=100,Rules!$B$18,IF(G3400&gt;=50,Rules!$B$17,IF(G3400&gt;=30,Rules!$B$16,0)))+IF(AND(F3400=1,D3400&lt;&gt;"BWL",G3400=0),Rules!$B$27,0))</f>
        <v>0</v>
      </c>
      <c r="R3400">
        <f>IF(A3400="","",J3400*Rules!$B$19+O3400*Rules!$B$22)</f>
        <v>0</v>
      </c>
      <c r="S3400">
        <f>IF(A3400="","",IF(J3400&gt;=4,Rules!$B$21,IF(J3400&gt;=3,Rules!$B$20,0)))</f>
        <v>0</v>
      </c>
      <c r="T3400">
        <f>IF(A3400="","",K3400*Rules!$B$23+L3400*Rules!$B$24+M3400*Rules!$B$25+N3400*Rules!$B$26)</f>
        <v>0</v>
      </c>
      <c r="U3400">
        <f t="shared" si="53"/>
        <v>0</v>
      </c>
    </row>
    <row r="3401" spans="1:21" x14ac:dyDescent="0.2">
      <c r="A3401" t="str">
        <f>MatchSquad!A3401</f>
        <v>M068</v>
      </c>
      <c r="B3401" t="str">
        <f>MatchSquad!B3401</f>
        <v>P175</v>
      </c>
      <c r="C3401" t="str">
        <f>MatchSquad!C3401</f>
        <v>Lockie Ferguson</v>
      </c>
      <c r="D3401" t="str">
        <f>MatchSquad!D3401</f>
        <v>BWL</v>
      </c>
      <c r="E3401" t="str">
        <f>MatchSquad!E3401</f>
        <v>PBKS</v>
      </c>
      <c r="F3401">
        <f>MatchSquad!G3401</f>
        <v>0</v>
      </c>
      <c r="G3401">
        <f>IF(A3401="","",SUMIFS(BallByBall!$I$2:$I$501,BallByBall!$B$2:$B$501,A3401,BallByBall!$F$2:$F$501,B3401))</f>
        <v>0</v>
      </c>
      <c r="H3401">
        <f>IF(A3401="","",COUNTIFS(BallByBall!$B$2:$B$501,A3401,BallByBall!$F$2:$F$501,B3401,BallByBall!$Q$2:$Q$501,1))</f>
        <v>0</v>
      </c>
      <c r="I3401">
        <f>IF(A3401="","",COUNTIFS(BallByBall!$B$2:$B$501,A3401,BallByBall!$F$2:$F$501,B3401,BallByBall!$R$2:$R$501,1))</f>
        <v>0</v>
      </c>
      <c r="J3401">
        <f>IF(A3401="","",SUMIFS(BallByBall!$T$2:$T$501,BallByBall!$B$2:$B$501,A3401,BallByBall!$H$2:$H$501,B3401))</f>
        <v>0</v>
      </c>
      <c r="K3401">
        <f>IF(A3401="","",SUMIFS(BallByBall!$U$2:$U$501,BallByBall!$B$2:$B$501,A3401,BallByBall!$P$2:$P$501,B3401))</f>
        <v>0</v>
      </c>
      <c r="L3401">
        <f>IF(A3401="","",SUMIFS(BallByBall!$V$2:$V$501,BallByBall!$B$2:$B$501,A3401,BallByBall!$P$2:$P$501,B3401))</f>
        <v>0</v>
      </c>
      <c r="M3401">
        <f>IF(A3401="","",SUMIFS(BallByBall!$W$2:$W$501,BallByBall!$B$2:$B$501,A3401,BallByBall!$P$2:$P$501,B3401))</f>
        <v>0</v>
      </c>
      <c r="N3401">
        <f>IF(A3401="","",SUMIFS(BallByBall!$X$2:$X$501,BallByBall!$B$2:$B$501,A3401,BallByBall!$P$2:$P$501,B3401))</f>
        <v>0</v>
      </c>
      <c r="O3401">
        <f>IF(A3401="","",SUMIFS(OverSummary!$G$2:$G$101,OverSummary!$A$2:$A$101,A3401,OverSummary!$D$2:$D$101,B3401))</f>
        <v>0</v>
      </c>
      <c r="P3401">
        <f>IF(A3401="","",G3401*Rules!$B$13+H3401*Rules!$B$14+I3401*Rules!$B$15)</f>
        <v>0</v>
      </c>
      <c r="Q3401">
        <f>IF(A3401="","",IF(G3401&gt;=100,Rules!$B$18,IF(G3401&gt;=50,Rules!$B$17,IF(G3401&gt;=30,Rules!$B$16,0)))+IF(AND(F3401=1,D3401&lt;&gt;"BWL",G3401=0),Rules!$B$27,0))</f>
        <v>0</v>
      </c>
      <c r="R3401">
        <f>IF(A3401="","",J3401*Rules!$B$19+O3401*Rules!$B$22)</f>
        <v>0</v>
      </c>
      <c r="S3401">
        <f>IF(A3401="","",IF(J3401&gt;=4,Rules!$B$21,IF(J3401&gt;=3,Rules!$B$20,0)))</f>
        <v>0</v>
      </c>
      <c r="T3401">
        <f>IF(A3401="","",K3401*Rules!$B$23+L3401*Rules!$B$24+M3401*Rules!$B$25+N3401*Rules!$B$26)</f>
        <v>0</v>
      </c>
      <c r="U3401">
        <f t="shared" si="53"/>
        <v>0</v>
      </c>
    </row>
    <row r="3402" spans="1:21" x14ac:dyDescent="0.2">
      <c r="A3402" t="str">
        <f>MatchSquad!A3402</f>
        <v>M069</v>
      </c>
      <c r="B3402" t="str">
        <f>MatchSquad!B3402</f>
        <v>P126</v>
      </c>
      <c r="C3402" t="str">
        <f>MatchSquad!C3402</f>
        <v>Rohit Sharma</v>
      </c>
      <c r="D3402" t="str">
        <f>MatchSquad!D3402</f>
        <v>BAT</v>
      </c>
      <c r="E3402" t="str">
        <f>MatchSquad!E3402</f>
        <v>MI</v>
      </c>
      <c r="F3402">
        <f>MatchSquad!G3402</f>
        <v>0</v>
      </c>
      <c r="G3402">
        <f>IF(A3402="","",SUMIFS(BallByBall!$I$2:$I$501,BallByBall!$B$2:$B$501,A3402,BallByBall!$F$2:$F$501,B3402))</f>
        <v>0</v>
      </c>
      <c r="H3402">
        <f>IF(A3402="","",COUNTIFS(BallByBall!$B$2:$B$501,A3402,BallByBall!$F$2:$F$501,B3402,BallByBall!$Q$2:$Q$501,1))</f>
        <v>0</v>
      </c>
      <c r="I3402">
        <f>IF(A3402="","",COUNTIFS(BallByBall!$B$2:$B$501,A3402,BallByBall!$F$2:$F$501,B3402,BallByBall!$R$2:$R$501,1))</f>
        <v>0</v>
      </c>
      <c r="J3402">
        <f>IF(A3402="","",SUMIFS(BallByBall!$T$2:$T$501,BallByBall!$B$2:$B$501,A3402,BallByBall!$H$2:$H$501,B3402))</f>
        <v>0</v>
      </c>
      <c r="K3402">
        <f>IF(A3402="","",SUMIFS(BallByBall!$U$2:$U$501,BallByBall!$B$2:$B$501,A3402,BallByBall!$P$2:$P$501,B3402))</f>
        <v>0</v>
      </c>
      <c r="L3402">
        <f>IF(A3402="","",SUMIFS(BallByBall!$V$2:$V$501,BallByBall!$B$2:$B$501,A3402,BallByBall!$P$2:$P$501,B3402))</f>
        <v>0</v>
      </c>
      <c r="M3402">
        <f>IF(A3402="","",SUMIFS(BallByBall!$W$2:$W$501,BallByBall!$B$2:$B$501,A3402,BallByBall!$P$2:$P$501,B3402))</f>
        <v>0</v>
      </c>
      <c r="N3402">
        <f>IF(A3402="","",SUMIFS(BallByBall!$X$2:$X$501,BallByBall!$B$2:$B$501,A3402,BallByBall!$P$2:$P$501,B3402))</f>
        <v>0</v>
      </c>
      <c r="O3402">
        <f>IF(A3402="","",SUMIFS(OverSummary!$G$2:$G$101,OverSummary!$A$2:$A$101,A3402,OverSummary!$D$2:$D$101,B3402))</f>
        <v>0</v>
      </c>
      <c r="P3402">
        <f>IF(A3402="","",G3402*Rules!$B$13+H3402*Rules!$B$14+I3402*Rules!$B$15)</f>
        <v>0</v>
      </c>
      <c r="Q3402">
        <f>IF(A3402="","",IF(G3402&gt;=100,Rules!$B$18,IF(G3402&gt;=50,Rules!$B$17,IF(G3402&gt;=30,Rules!$B$16,0)))+IF(AND(F3402=1,D3402&lt;&gt;"BWL",G3402=0),Rules!$B$27,0))</f>
        <v>0</v>
      </c>
      <c r="R3402">
        <f>IF(A3402="","",J3402*Rules!$B$19+O3402*Rules!$B$22)</f>
        <v>0</v>
      </c>
      <c r="S3402">
        <f>IF(A3402="","",IF(J3402&gt;=4,Rules!$B$21,IF(J3402&gt;=3,Rules!$B$20,0)))</f>
        <v>0</v>
      </c>
      <c r="T3402">
        <f>IF(A3402="","",K3402*Rules!$B$23+L3402*Rules!$B$24+M3402*Rules!$B$25+N3402*Rules!$B$26)</f>
        <v>0</v>
      </c>
      <c r="U3402">
        <f t="shared" si="53"/>
        <v>0</v>
      </c>
    </row>
    <row r="3403" spans="1:21" x14ac:dyDescent="0.2">
      <c r="A3403" t="str">
        <f>MatchSquad!A3403</f>
        <v>M069</v>
      </c>
      <c r="B3403" t="str">
        <f>MatchSquad!B3403</f>
        <v>P127</v>
      </c>
      <c r="C3403" t="str">
        <f>MatchSquad!C3403</f>
        <v>Surya Kumar Yadav</v>
      </c>
      <c r="D3403" t="str">
        <f>MatchSquad!D3403</f>
        <v>BAT</v>
      </c>
      <c r="E3403" t="str">
        <f>MatchSquad!E3403</f>
        <v>MI</v>
      </c>
      <c r="F3403">
        <f>MatchSquad!G3403</f>
        <v>0</v>
      </c>
      <c r="G3403">
        <f>IF(A3403="","",SUMIFS(BallByBall!$I$2:$I$501,BallByBall!$B$2:$B$501,A3403,BallByBall!$F$2:$F$501,B3403))</f>
        <v>0</v>
      </c>
      <c r="H3403">
        <f>IF(A3403="","",COUNTIFS(BallByBall!$B$2:$B$501,A3403,BallByBall!$F$2:$F$501,B3403,BallByBall!$Q$2:$Q$501,1))</f>
        <v>0</v>
      </c>
      <c r="I3403">
        <f>IF(A3403="","",COUNTIFS(BallByBall!$B$2:$B$501,A3403,BallByBall!$F$2:$F$501,B3403,BallByBall!$R$2:$R$501,1))</f>
        <v>0</v>
      </c>
      <c r="J3403">
        <f>IF(A3403="","",SUMIFS(BallByBall!$T$2:$T$501,BallByBall!$B$2:$B$501,A3403,BallByBall!$H$2:$H$501,B3403))</f>
        <v>0</v>
      </c>
      <c r="K3403">
        <f>IF(A3403="","",SUMIFS(BallByBall!$U$2:$U$501,BallByBall!$B$2:$B$501,A3403,BallByBall!$P$2:$P$501,B3403))</f>
        <v>0</v>
      </c>
      <c r="L3403">
        <f>IF(A3403="","",SUMIFS(BallByBall!$V$2:$V$501,BallByBall!$B$2:$B$501,A3403,BallByBall!$P$2:$P$501,B3403))</f>
        <v>0</v>
      </c>
      <c r="M3403">
        <f>IF(A3403="","",SUMIFS(BallByBall!$W$2:$W$501,BallByBall!$B$2:$B$501,A3403,BallByBall!$P$2:$P$501,B3403))</f>
        <v>0</v>
      </c>
      <c r="N3403">
        <f>IF(A3403="","",SUMIFS(BallByBall!$X$2:$X$501,BallByBall!$B$2:$B$501,A3403,BallByBall!$P$2:$P$501,B3403))</f>
        <v>0</v>
      </c>
      <c r="O3403">
        <f>IF(A3403="","",SUMIFS(OverSummary!$G$2:$G$101,OverSummary!$A$2:$A$101,A3403,OverSummary!$D$2:$D$101,B3403))</f>
        <v>0</v>
      </c>
      <c r="P3403">
        <f>IF(A3403="","",G3403*Rules!$B$13+H3403*Rules!$B$14+I3403*Rules!$B$15)</f>
        <v>0</v>
      </c>
      <c r="Q3403">
        <f>IF(A3403="","",IF(G3403&gt;=100,Rules!$B$18,IF(G3403&gt;=50,Rules!$B$17,IF(G3403&gt;=30,Rules!$B$16,0)))+IF(AND(F3403=1,D3403&lt;&gt;"BWL",G3403=0),Rules!$B$27,0))</f>
        <v>0</v>
      </c>
      <c r="R3403">
        <f>IF(A3403="","",J3403*Rules!$B$19+O3403*Rules!$B$22)</f>
        <v>0</v>
      </c>
      <c r="S3403">
        <f>IF(A3403="","",IF(J3403&gt;=4,Rules!$B$21,IF(J3403&gt;=3,Rules!$B$20,0)))</f>
        <v>0</v>
      </c>
      <c r="T3403">
        <f>IF(A3403="","",K3403*Rules!$B$23+L3403*Rules!$B$24+M3403*Rules!$B$25+N3403*Rules!$B$26)</f>
        <v>0</v>
      </c>
      <c r="U3403">
        <f t="shared" si="53"/>
        <v>0</v>
      </c>
    </row>
    <row r="3404" spans="1:21" x14ac:dyDescent="0.2">
      <c r="A3404" t="str">
        <f>MatchSquad!A3404</f>
        <v>M069</v>
      </c>
      <c r="B3404" t="str">
        <f>MatchSquad!B3404</f>
        <v>P128</v>
      </c>
      <c r="C3404" t="str">
        <f>MatchSquad!C3404</f>
        <v>Robin Minz</v>
      </c>
      <c r="D3404" t="str">
        <f>MatchSquad!D3404</f>
        <v>WK</v>
      </c>
      <c r="E3404" t="str">
        <f>MatchSquad!E3404</f>
        <v>MI</v>
      </c>
      <c r="F3404">
        <f>MatchSquad!G3404</f>
        <v>0</v>
      </c>
      <c r="G3404">
        <f>IF(A3404="","",SUMIFS(BallByBall!$I$2:$I$501,BallByBall!$B$2:$B$501,A3404,BallByBall!$F$2:$F$501,B3404))</f>
        <v>0</v>
      </c>
      <c r="H3404">
        <f>IF(A3404="","",COUNTIFS(BallByBall!$B$2:$B$501,A3404,BallByBall!$F$2:$F$501,B3404,BallByBall!$Q$2:$Q$501,1))</f>
        <v>0</v>
      </c>
      <c r="I3404">
        <f>IF(A3404="","",COUNTIFS(BallByBall!$B$2:$B$501,A3404,BallByBall!$F$2:$F$501,B3404,BallByBall!$R$2:$R$501,1))</f>
        <v>0</v>
      </c>
      <c r="J3404">
        <f>IF(A3404="","",SUMIFS(BallByBall!$T$2:$T$501,BallByBall!$B$2:$B$501,A3404,BallByBall!$H$2:$H$501,B3404))</f>
        <v>0</v>
      </c>
      <c r="K3404">
        <f>IF(A3404="","",SUMIFS(BallByBall!$U$2:$U$501,BallByBall!$B$2:$B$501,A3404,BallByBall!$P$2:$P$501,B3404))</f>
        <v>0</v>
      </c>
      <c r="L3404">
        <f>IF(A3404="","",SUMIFS(BallByBall!$V$2:$V$501,BallByBall!$B$2:$B$501,A3404,BallByBall!$P$2:$P$501,B3404))</f>
        <v>0</v>
      </c>
      <c r="M3404">
        <f>IF(A3404="","",SUMIFS(BallByBall!$W$2:$W$501,BallByBall!$B$2:$B$501,A3404,BallByBall!$P$2:$P$501,B3404))</f>
        <v>0</v>
      </c>
      <c r="N3404">
        <f>IF(A3404="","",SUMIFS(BallByBall!$X$2:$X$501,BallByBall!$B$2:$B$501,A3404,BallByBall!$P$2:$P$501,B3404))</f>
        <v>0</v>
      </c>
      <c r="O3404">
        <f>IF(A3404="","",SUMIFS(OverSummary!$G$2:$G$101,OverSummary!$A$2:$A$101,A3404,OverSummary!$D$2:$D$101,B3404))</f>
        <v>0</v>
      </c>
      <c r="P3404">
        <f>IF(A3404="","",G3404*Rules!$B$13+H3404*Rules!$B$14+I3404*Rules!$B$15)</f>
        <v>0</v>
      </c>
      <c r="Q3404">
        <f>IF(A3404="","",IF(G3404&gt;=100,Rules!$B$18,IF(G3404&gt;=50,Rules!$B$17,IF(G3404&gt;=30,Rules!$B$16,0)))+IF(AND(F3404=1,D3404&lt;&gt;"BWL",G3404=0),Rules!$B$27,0))</f>
        <v>0</v>
      </c>
      <c r="R3404">
        <f>IF(A3404="","",J3404*Rules!$B$19+O3404*Rules!$B$22)</f>
        <v>0</v>
      </c>
      <c r="S3404">
        <f>IF(A3404="","",IF(J3404&gt;=4,Rules!$B$21,IF(J3404&gt;=3,Rules!$B$20,0)))</f>
        <v>0</v>
      </c>
      <c r="T3404">
        <f>IF(A3404="","",K3404*Rules!$B$23+L3404*Rules!$B$24+M3404*Rules!$B$25+N3404*Rules!$B$26)</f>
        <v>0</v>
      </c>
      <c r="U3404">
        <f t="shared" si="53"/>
        <v>0</v>
      </c>
    </row>
    <row r="3405" spans="1:21" x14ac:dyDescent="0.2">
      <c r="A3405" t="str">
        <f>MatchSquad!A3405</f>
        <v>M069</v>
      </c>
      <c r="B3405" t="str">
        <f>MatchSquad!B3405</f>
        <v>P129</v>
      </c>
      <c r="C3405" t="str">
        <f>MatchSquad!C3405</f>
        <v>Sherfane Rutherford</v>
      </c>
      <c r="D3405" t="str">
        <f>MatchSquad!D3405</f>
        <v>BAT</v>
      </c>
      <c r="E3405" t="str">
        <f>MatchSquad!E3405</f>
        <v>MI</v>
      </c>
      <c r="F3405">
        <f>MatchSquad!G3405</f>
        <v>0</v>
      </c>
      <c r="G3405">
        <f>IF(A3405="","",SUMIFS(BallByBall!$I$2:$I$501,BallByBall!$B$2:$B$501,A3405,BallByBall!$F$2:$F$501,B3405))</f>
        <v>0</v>
      </c>
      <c r="H3405">
        <f>IF(A3405="","",COUNTIFS(BallByBall!$B$2:$B$501,A3405,BallByBall!$F$2:$F$501,B3405,BallByBall!$Q$2:$Q$501,1))</f>
        <v>0</v>
      </c>
      <c r="I3405">
        <f>IF(A3405="","",COUNTIFS(BallByBall!$B$2:$B$501,A3405,BallByBall!$F$2:$F$501,B3405,BallByBall!$R$2:$R$501,1))</f>
        <v>0</v>
      </c>
      <c r="J3405">
        <f>IF(A3405="","",SUMIFS(BallByBall!$T$2:$T$501,BallByBall!$B$2:$B$501,A3405,BallByBall!$H$2:$H$501,B3405))</f>
        <v>0</v>
      </c>
      <c r="K3405">
        <f>IF(A3405="","",SUMIFS(BallByBall!$U$2:$U$501,BallByBall!$B$2:$B$501,A3405,BallByBall!$P$2:$P$501,B3405))</f>
        <v>0</v>
      </c>
      <c r="L3405">
        <f>IF(A3405="","",SUMIFS(BallByBall!$V$2:$V$501,BallByBall!$B$2:$B$501,A3405,BallByBall!$P$2:$P$501,B3405))</f>
        <v>0</v>
      </c>
      <c r="M3405">
        <f>IF(A3405="","",SUMIFS(BallByBall!$W$2:$W$501,BallByBall!$B$2:$B$501,A3405,BallByBall!$P$2:$P$501,B3405))</f>
        <v>0</v>
      </c>
      <c r="N3405">
        <f>IF(A3405="","",SUMIFS(BallByBall!$X$2:$X$501,BallByBall!$B$2:$B$501,A3405,BallByBall!$P$2:$P$501,B3405))</f>
        <v>0</v>
      </c>
      <c r="O3405">
        <f>IF(A3405="","",SUMIFS(OverSummary!$G$2:$G$101,OverSummary!$A$2:$A$101,A3405,OverSummary!$D$2:$D$101,B3405))</f>
        <v>0</v>
      </c>
      <c r="P3405">
        <f>IF(A3405="","",G3405*Rules!$B$13+H3405*Rules!$B$14+I3405*Rules!$B$15)</f>
        <v>0</v>
      </c>
      <c r="Q3405">
        <f>IF(A3405="","",IF(G3405&gt;=100,Rules!$B$18,IF(G3405&gt;=50,Rules!$B$17,IF(G3405&gt;=30,Rules!$B$16,0)))+IF(AND(F3405=1,D3405&lt;&gt;"BWL",G3405=0),Rules!$B$27,0))</f>
        <v>0</v>
      </c>
      <c r="R3405">
        <f>IF(A3405="","",J3405*Rules!$B$19+O3405*Rules!$B$22)</f>
        <v>0</v>
      </c>
      <c r="S3405">
        <f>IF(A3405="","",IF(J3405&gt;=4,Rules!$B$21,IF(J3405&gt;=3,Rules!$B$20,0)))</f>
        <v>0</v>
      </c>
      <c r="T3405">
        <f>IF(A3405="","",K3405*Rules!$B$23+L3405*Rules!$B$24+M3405*Rules!$B$25+N3405*Rules!$B$26)</f>
        <v>0</v>
      </c>
      <c r="U3405">
        <f t="shared" si="53"/>
        <v>0</v>
      </c>
    </row>
    <row r="3406" spans="1:21" x14ac:dyDescent="0.2">
      <c r="A3406" t="str">
        <f>MatchSquad!A3406</f>
        <v>M069</v>
      </c>
      <c r="B3406" t="str">
        <f>MatchSquad!B3406</f>
        <v>P130</v>
      </c>
      <c r="C3406" t="str">
        <f>MatchSquad!C3406</f>
        <v>Ryan Rickelton</v>
      </c>
      <c r="D3406" t="str">
        <f>MatchSquad!D3406</f>
        <v>WK</v>
      </c>
      <c r="E3406" t="str">
        <f>MatchSquad!E3406</f>
        <v>MI</v>
      </c>
      <c r="F3406">
        <f>MatchSquad!G3406</f>
        <v>0</v>
      </c>
      <c r="G3406">
        <f>IF(A3406="","",SUMIFS(BallByBall!$I$2:$I$501,BallByBall!$B$2:$B$501,A3406,BallByBall!$F$2:$F$501,B3406))</f>
        <v>0</v>
      </c>
      <c r="H3406">
        <f>IF(A3406="","",COUNTIFS(BallByBall!$B$2:$B$501,A3406,BallByBall!$F$2:$F$501,B3406,BallByBall!$Q$2:$Q$501,1))</f>
        <v>0</v>
      </c>
      <c r="I3406">
        <f>IF(A3406="","",COUNTIFS(BallByBall!$B$2:$B$501,A3406,BallByBall!$F$2:$F$501,B3406,BallByBall!$R$2:$R$501,1))</f>
        <v>0</v>
      </c>
      <c r="J3406">
        <f>IF(A3406="","",SUMIFS(BallByBall!$T$2:$T$501,BallByBall!$B$2:$B$501,A3406,BallByBall!$H$2:$H$501,B3406))</f>
        <v>0</v>
      </c>
      <c r="K3406">
        <f>IF(A3406="","",SUMIFS(BallByBall!$U$2:$U$501,BallByBall!$B$2:$B$501,A3406,BallByBall!$P$2:$P$501,B3406))</f>
        <v>0</v>
      </c>
      <c r="L3406">
        <f>IF(A3406="","",SUMIFS(BallByBall!$V$2:$V$501,BallByBall!$B$2:$B$501,A3406,BallByBall!$P$2:$P$501,B3406))</f>
        <v>0</v>
      </c>
      <c r="M3406">
        <f>IF(A3406="","",SUMIFS(BallByBall!$W$2:$W$501,BallByBall!$B$2:$B$501,A3406,BallByBall!$P$2:$P$501,B3406))</f>
        <v>0</v>
      </c>
      <c r="N3406">
        <f>IF(A3406="","",SUMIFS(BallByBall!$X$2:$X$501,BallByBall!$B$2:$B$501,A3406,BallByBall!$P$2:$P$501,B3406))</f>
        <v>0</v>
      </c>
      <c r="O3406">
        <f>IF(A3406="","",SUMIFS(OverSummary!$G$2:$G$101,OverSummary!$A$2:$A$101,A3406,OverSummary!$D$2:$D$101,B3406))</f>
        <v>0</v>
      </c>
      <c r="P3406">
        <f>IF(A3406="","",G3406*Rules!$B$13+H3406*Rules!$B$14+I3406*Rules!$B$15)</f>
        <v>0</v>
      </c>
      <c r="Q3406">
        <f>IF(A3406="","",IF(G3406&gt;=100,Rules!$B$18,IF(G3406&gt;=50,Rules!$B$17,IF(G3406&gt;=30,Rules!$B$16,0)))+IF(AND(F3406=1,D3406&lt;&gt;"BWL",G3406=0),Rules!$B$27,0))</f>
        <v>0</v>
      </c>
      <c r="R3406">
        <f>IF(A3406="","",J3406*Rules!$B$19+O3406*Rules!$B$22)</f>
        <v>0</v>
      </c>
      <c r="S3406">
        <f>IF(A3406="","",IF(J3406&gt;=4,Rules!$B$21,IF(J3406&gt;=3,Rules!$B$20,0)))</f>
        <v>0</v>
      </c>
      <c r="T3406">
        <f>IF(A3406="","",K3406*Rules!$B$23+L3406*Rules!$B$24+M3406*Rules!$B$25+N3406*Rules!$B$26)</f>
        <v>0</v>
      </c>
      <c r="U3406">
        <f t="shared" si="53"/>
        <v>0</v>
      </c>
    </row>
    <row r="3407" spans="1:21" x14ac:dyDescent="0.2">
      <c r="A3407" t="str">
        <f>MatchSquad!A3407</f>
        <v>M069</v>
      </c>
      <c r="B3407" t="str">
        <f>MatchSquad!B3407</f>
        <v>P131</v>
      </c>
      <c r="C3407" t="str">
        <f>MatchSquad!C3407</f>
        <v>Quinton de Kock</v>
      </c>
      <c r="D3407" t="str">
        <f>MatchSquad!D3407</f>
        <v>WK</v>
      </c>
      <c r="E3407" t="str">
        <f>MatchSquad!E3407</f>
        <v>MI</v>
      </c>
      <c r="F3407">
        <f>MatchSquad!G3407</f>
        <v>0</v>
      </c>
      <c r="G3407">
        <f>IF(A3407="","",SUMIFS(BallByBall!$I$2:$I$501,BallByBall!$B$2:$B$501,A3407,BallByBall!$F$2:$F$501,B3407))</f>
        <v>0</v>
      </c>
      <c r="H3407">
        <f>IF(A3407="","",COUNTIFS(BallByBall!$B$2:$B$501,A3407,BallByBall!$F$2:$F$501,B3407,BallByBall!$Q$2:$Q$501,1))</f>
        <v>0</v>
      </c>
      <c r="I3407">
        <f>IF(A3407="","",COUNTIFS(BallByBall!$B$2:$B$501,A3407,BallByBall!$F$2:$F$501,B3407,BallByBall!$R$2:$R$501,1))</f>
        <v>0</v>
      </c>
      <c r="J3407">
        <f>IF(A3407="","",SUMIFS(BallByBall!$T$2:$T$501,BallByBall!$B$2:$B$501,A3407,BallByBall!$H$2:$H$501,B3407))</f>
        <v>0</v>
      </c>
      <c r="K3407">
        <f>IF(A3407="","",SUMIFS(BallByBall!$U$2:$U$501,BallByBall!$B$2:$B$501,A3407,BallByBall!$P$2:$P$501,B3407))</f>
        <v>0</v>
      </c>
      <c r="L3407">
        <f>IF(A3407="","",SUMIFS(BallByBall!$V$2:$V$501,BallByBall!$B$2:$B$501,A3407,BallByBall!$P$2:$P$501,B3407))</f>
        <v>0</v>
      </c>
      <c r="M3407">
        <f>IF(A3407="","",SUMIFS(BallByBall!$W$2:$W$501,BallByBall!$B$2:$B$501,A3407,BallByBall!$P$2:$P$501,B3407))</f>
        <v>0</v>
      </c>
      <c r="N3407">
        <f>IF(A3407="","",SUMIFS(BallByBall!$X$2:$X$501,BallByBall!$B$2:$B$501,A3407,BallByBall!$P$2:$P$501,B3407))</f>
        <v>0</v>
      </c>
      <c r="O3407">
        <f>IF(A3407="","",SUMIFS(OverSummary!$G$2:$G$101,OverSummary!$A$2:$A$101,A3407,OverSummary!$D$2:$D$101,B3407))</f>
        <v>0</v>
      </c>
      <c r="P3407">
        <f>IF(A3407="","",G3407*Rules!$B$13+H3407*Rules!$B$14+I3407*Rules!$B$15)</f>
        <v>0</v>
      </c>
      <c r="Q3407">
        <f>IF(A3407="","",IF(G3407&gt;=100,Rules!$B$18,IF(G3407&gt;=50,Rules!$B$17,IF(G3407&gt;=30,Rules!$B$16,0)))+IF(AND(F3407=1,D3407&lt;&gt;"BWL",G3407=0),Rules!$B$27,0))</f>
        <v>0</v>
      </c>
      <c r="R3407">
        <f>IF(A3407="","",J3407*Rules!$B$19+O3407*Rules!$B$22)</f>
        <v>0</v>
      </c>
      <c r="S3407">
        <f>IF(A3407="","",IF(J3407&gt;=4,Rules!$B$21,IF(J3407&gt;=3,Rules!$B$20,0)))</f>
        <v>0</v>
      </c>
      <c r="T3407">
        <f>IF(A3407="","",K3407*Rules!$B$23+L3407*Rules!$B$24+M3407*Rules!$B$25+N3407*Rules!$B$26)</f>
        <v>0</v>
      </c>
      <c r="U3407">
        <f t="shared" si="53"/>
        <v>0</v>
      </c>
    </row>
    <row r="3408" spans="1:21" x14ac:dyDescent="0.2">
      <c r="A3408" t="str">
        <f>MatchSquad!A3408</f>
        <v>M069</v>
      </c>
      <c r="B3408" t="str">
        <f>MatchSquad!B3408</f>
        <v>P132</v>
      </c>
      <c r="C3408" t="str">
        <f>MatchSquad!C3408</f>
        <v>Danish Malewar</v>
      </c>
      <c r="D3408" t="str">
        <f>MatchSquad!D3408</f>
        <v>BAT</v>
      </c>
      <c r="E3408" t="str">
        <f>MatchSquad!E3408</f>
        <v>MI</v>
      </c>
      <c r="F3408">
        <f>MatchSquad!G3408</f>
        <v>0</v>
      </c>
      <c r="G3408">
        <f>IF(A3408="","",SUMIFS(BallByBall!$I$2:$I$501,BallByBall!$B$2:$B$501,A3408,BallByBall!$F$2:$F$501,B3408))</f>
        <v>0</v>
      </c>
      <c r="H3408">
        <f>IF(A3408="","",COUNTIFS(BallByBall!$B$2:$B$501,A3408,BallByBall!$F$2:$F$501,B3408,BallByBall!$Q$2:$Q$501,1))</f>
        <v>0</v>
      </c>
      <c r="I3408">
        <f>IF(A3408="","",COUNTIFS(BallByBall!$B$2:$B$501,A3408,BallByBall!$F$2:$F$501,B3408,BallByBall!$R$2:$R$501,1))</f>
        <v>0</v>
      </c>
      <c r="J3408">
        <f>IF(A3408="","",SUMIFS(BallByBall!$T$2:$T$501,BallByBall!$B$2:$B$501,A3408,BallByBall!$H$2:$H$501,B3408))</f>
        <v>0</v>
      </c>
      <c r="K3408">
        <f>IF(A3408="","",SUMIFS(BallByBall!$U$2:$U$501,BallByBall!$B$2:$B$501,A3408,BallByBall!$P$2:$P$501,B3408))</f>
        <v>0</v>
      </c>
      <c r="L3408">
        <f>IF(A3408="","",SUMIFS(BallByBall!$V$2:$V$501,BallByBall!$B$2:$B$501,A3408,BallByBall!$P$2:$P$501,B3408))</f>
        <v>0</v>
      </c>
      <c r="M3408">
        <f>IF(A3408="","",SUMIFS(BallByBall!$W$2:$W$501,BallByBall!$B$2:$B$501,A3408,BallByBall!$P$2:$P$501,B3408))</f>
        <v>0</v>
      </c>
      <c r="N3408">
        <f>IF(A3408="","",SUMIFS(BallByBall!$X$2:$X$501,BallByBall!$B$2:$B$501,A3408,BallByBall!$P$2:$P$501,B3408))</f>
        <v>0</v>
      </c>
      <c r="O3408">
        <f>IF(A3408="","",SUMIFS(OverSummary!$G$2:$G$101,OverSummary!$A$2:$A$101,A3408,OverSummary!$D$2:$D$101,B3408))</f>
        <v>0</v>
      </c>
      <c r="P3408">
        <f>IF(A3408="","",G3408*Rules!$B$13+H3408*Rules!$B$14+I3408*Rules!$B$15)</f>
        <v>0</v>
      </c>
      <c r="Q3408">
        <f>IF(A3408="","",IF(G3408&gt;=100,Rules!$B$18,IF(G3408&gt;=50,Rules!$B$17,IF(G3408&gt;=30,Rules!$B$16,0)))+IF(AND(F3408=1,D3408&lt;&gt;"BWL",G3408=0),Rules!$B$27,0))</f>
        <v>0</v>
      </c>
      <c r="R3408">
        <f>IF(A3408="","",J3408*Rules!$B$19+O3408*Rules!$B$22)</f>
        <v>0</v>
      </c>
      <c r="S3408">
        <f>IF(A3408="","",IF(J3408&gt;=4,Rules!$B$21,IF(J3408&gt;=3,Rules!$B$20,0)))</f>
        <v>0</v>
      </c>
      <c r="T3408">
        <f>IF(A3408="","",K3408*Rules!$B$23+L3408*Rules!$B$24+M3408*Rules!$B$25+N3408*Rules!$B$26)</f>
        <v>0</v>
      </c>
      <c r="U3408">
        <f t="shared" si="53"/>
        <v>0</v>
      </c>
    </row>
    <row r="3409" spans="1:21" x14ac:dyDescent="0.2">
      <c r="A3409" t="str">
        <f>MatchSquad!A3409</f>
        <v>M069</v>
      </c>
      <c r="B3409" t="str">
        <f>MatchSquad!B3409</f>
        <v>P133</v>
      </c>
      <c r="C3409" t="str">
        <f>MatchSquad!C3409</f>
        <v>N. Tilak Varma</v>
      </c>
      <c r="D3409" t="str">
        <f>MatchSquad!D3409</f>
        <v>BAT</v>
      </c>
      <c r="E3409" t="str">
        <f>MatchSquad!E3409</f>
        <v>MI</v>
      </c>
      <c r="F3409">
        <f>MatchSquad!G3409</f>
        <v>0</v>
      </c>
      <c r="G3409">
        <f>IF(A3409="","",SUMIFS(BallByBall!$I$2:$I$501,BallByBall!$B$2:$B$501,A3409,BallByBall!$F$2:$F$501,B3409))</f>
        <v>0</v>
      </c>
      <c r="H3409">
        <f>IF(A3409="","",COUNTIFS(BallByBall!$B$2:$B$501,A3409,BallByBall!$F$2:$F$501,B3409,BallByBall!$Q$2:$Q$501,1))</f>
        <v>0</v>
      </c>
      <c r="I3409">
        <f>IF(A3409="","",COUNTIFS(BallByBall!$B$2:$B$501,A3409,BallByBall!$F$2:$F$501,B3409,BallByBall!$R$2:$R$501,1))</f>
        <v>0</v>
      </c>
      <c r="J3409">
        <f>IF(A3409="","",SUMIFS(BallByBall!$T$2:$T$501,BallByBall!$B$2:$B$501,A3409,BallByBall!$H$2:$H$501,B3409))</f>
        <v>0</v>
      </c>
      <c r="K3409">
        <f>IF(A3409="","",SUMIFS(BallByBall!$U$2:$U$501,BallByBall!$B$2:$B$501,A3409,BallByBall!$P$2:$P$501,B3409))</f>
        <v>0</v>
      </c>
      <c r="L3409">
        <f>IF(A3409="","",SUMIFS(BallByBall!$V$2:$V$501,BallByBall!$B$2:$B$501,A3409,BallByBall!$P$2:$P$501,B3409))</f>
        <v>0</v>
      </c>
      <c r="M3409">
        <f>IF(A3409="","",SUMIFS(BallByBall!$W$2:$W$501,BallByBall!$B$2:$B$501,A3409,BallByBall!$P$2:$P$501,B3409))</f>
        <v>0</v>
      </c>
      <c r="N3409">
        <f>IF(A3409="","",SUMIFS(BallByBall!$X$2:$X$501,BallByBall!$B$2:$B$501,A3409,BallByBall!$P$2:$P$501,B3409))</f>
        <v>0</v>
      </c>
      <c r="O3409">
        <f>IF(A3409="","",SUMIFS(OverSummary!$G$2:$G$101,OverSummary!$A$2:$A$101,A3409,OverSummary!$D$2:$D$101,B3409))</f>
        <v>0</v>
      </c>
      <c r="P3409">
        <f>IF(A3409="","",G3409*Rules!$B$13+H3409*Rules!$B$14+I3409*Rules!$B$15)</f>
        <v>0</v>
      </c>
      <c r="Q3409">
        <f>IF(A3409="","",IF(G3409&gt;=100,Rules!$B$18,IF(G3409&gt;=50,Rules!$B$17,IF(G3409&gt;=30,Rules!$B$16,0)))+IF(AND(F3409=1,D3409&lt;&gt;"BWL",G3409=0),Rules!$B$27,0))</f>
        <v>0</v>
      </c>
      <c r="R3409">
        <f>IF(A3409="","",J3409*Rules!$B$19+O3409*Rules!$B$22)</f>
        <v>0</v>
      </c>
      <c r="S3409">
        <f>IF(A3409="","",IF(J3409&gt;=4,Rules!$B$21,IF(J3409&gt;=3,Rules!$B$20,0)))</f>
        <v>0</v>
      </c>
      <c r="T3409">
        <f>IF(A3409="","",K3409*Rules!$B$23+L3409*Rules!$B$24+M3409*Rules!$B$25+N3409*Rules!$B$26)</f>
        <v>0</v>
      </c>
      <c r="U3409">
        <f t="shared" si="53"/>
        <v>0</v>
      </c>
    </row>
    <row r="3410" spans="1:21" x14ac:dyDescent="0.2">
      <c r="A3410" t="str">
        <f>MatchSquad!A3410</f>
        <v>M069</v>
      </c>
      <c r="B3410" t="str">
        <f>MatchSquad!B3410</f>
        <v>P134</v>
      </c>
      <c r="C3410" t="str">
        <f>MatchSquad!C3410</f>
        <v>Hardik Pandya</v>
      </c>
      <c r="D3410" t="str">
        <f>MatchSquad!D3410</f>
        <v>AR</v>
      </c>
      <c r="E3410" t="str">
        <f>MatchSquad!E3410</f>
        <v>MI</v>
      </c>
      <c r="F3410">
        <f>MatchSquad!G3410</f>
        <v>0</v>
      </c>
      <c r="G3410">
        <f>IF(A3410="","",SUMIFS(BallByBall!$I$2:$I$501,BallByBall!$B$2:$B$501,A3410,BallByBall!$F$2:$F$501,B3410))</f>
        <v>0</v>
      </c>
      <c r="H3410">
        <f>IF(A3410="","",COUNTIFS(BallByBall!$B$2:$B$501,A3410,BallByBall!$F$2:$F$501,B3410,BallByBall!$Q$2:$Q$501,1))</f>
        <v>0</v>
      </c>
      <c r="I3410">
        <f>IF(A3410="","",COUNTIFS(BallByBall!$B$2:$B$501,A3410,BallByBall!$F$2:$F$501,B3410,BallByBall!$R$2:$R$501,1))</f>
        <v>0</v>
      </c>
      <c r="J3410">
        <f>IF(A3410="","",SUMIFS(BallByBall!$T$2:$T$501,BallByBall!$B$2:$B$501,A3410,BallByBall!$H$2:$H$501,B3410))</f>
        <v>0</v>
      </c>
      <c r="K3410">
        <f>IF(A3410="","",SUMIFS(BallByBall!$U$2:$U$501,BallByBall!$B$2:$B$501,A3410,BallByBall!$P$2:$P$501,B3410))</f>
        <v>0</v>
      </c>
      <c r="L3410">
        <f>IF(A3410="","",SUMIFS(BallByBall!$V$2:$V$501,BallByBall!$B$2:$B$501,A3410,BallByBall!$P$2:$P$501,B3410))</f>
        <v>0</v>
      </c>
      <c r="M3410">
        <f>IF(A3410="","",SUMIFS(BallByBall!$W$2:$W$501,BallByBall!$B$2:$B$501,A3410,BallByBall!$P$2:$P$501,B3410))</f>
        <v>0</v>
      </c>
      <c r="N3410">
        <f>IF(A3410="","",SUMIFS(BallByBall!$X$2:$X$501,BallByBall!$B$2:$B$501,A3410,BallByBall!$P$2:$P$501,B3410))</f>
        <v>0</v>
      </c>
      <c r="O3410">
        <f>IF(A3410="","",SUMIFS(OverSummary!$G$2:$G$101,OverSummary!$A$2:$A$101,A3410,OverSummary!$D$2:$D$101,B3410))</f>
        <v>0</v>
      </c>
      <c r="P3410">
        <f>IF(A3410="","",G3410*Rules!$B$13+H3410*Rules!$B$14+I3410*Rules!$B$15)</f>
        <v>0</v>
      </c>
      <c r="Q3410">
        <f>IF(A3410="","",IF(G3410&gt;=100,Rules!$B$18,IF(G3410&gt;=50,Rules!$B$17,IF(G3410&gt;=30,Rules!$B$16,0)))+IF(AND(F3410=1,D3410&lt;&gt;"BWL",G3410=0),Rules!$B$27,0))</f>
        <v>0</v>
      </c>
      <c r="R3410">
        <f>IF(A3410="","",J3410*Rules!$B$19+O3410*Rules!$B$22)</f>
        <v>0</v>
      </c>
      <c r="S3410">
        <f>IF(A3410="","",IF(J3410&gt;=4,Rules!$B$21,IF(J3410&gt;=3,Rules!$B$20,0)))</f>
        <v>0</v>
      </c>
      <c r="T3410">
        <f>IF(A3410="","",K3410*Rules!$B$23+L3410*Rules!$B$24+M3410*Rules!$B$25+N3410*Rules!$B$26)</f>
        <v>0</v>
      </c>
      <c r="U3410">
        <f t="shared" si="53"/>
        <v>0</v>
      </c>
    </row>
    <row r="3411" spans="1:21" x14ac:dyDescent="0.2">
      <c r="A3411" t="str">
        <f>MatchSquad!A3411</f>
        <v>M069</v>
      </c>
      <c r="B3411" t="str">
        <f>MatchSquad!B3411</f>
        <v>P135</v>
      </c>
      <c r="C3411" t="str">
        <f>MatchSquad!C3411</f>
        <v>Naman Dhir</v>
      </c>
      <c r="D3411" t="str">
        <f>MatchSquad!D3411</f>
        <v>AR</v>
      </c>
      <c r="E3411" t="str">
        <f>MatchSquad!E3411</f>
        <v>MI</v>
      </c>
      <c r="F3411">
        <f>MatchSquad!G3411</f>
        <v>0</v>
      </c>
      <c r="G3411">
        <f>IF(A3411="","",SUMIFS(BallByBall!$I$2:$I$501,BallByBall!$B$2:$B$501,A3411,BallByBall!$F$2:$F$501,B3411))</f>
        <v>0</v>
      </c>
      <c r="H3411">
        <f>IF(A3411="","",COUNTIFS(BallByBall!$B$2:$B$501,A3411,BallByBall!$F$2:$F$501,B3411,BallByBall!$Q$2:$Q$501,1))</f>
        <v>0</v>
      </c>
      <c r="I3411">
        <f>IF(A3411="","",COUNTIFS(BallByBall!$B$2:$B$501,A3411,BallByBall!$F$2:$F$501,B3411,BallByBall!$R$2:$R$501,1))</f>
        <v>0</v>
      </c>
      <c r="J3411">
        <f>IF(A3411="","",SUMIFS(BallByBall!$T$2:$T$501,BallByBall!$B$2:$B$501,A3411,BallByBall!$H$2:$H$501,B3411))</f>
        <v>0</v>
      </c>
      <c r="K3411">
        <f>IF(A3411="","",SUMIFS(BallByBall!$U$2:$U$501,BallByBall!$B$2:$B$501,A3411,BallByBall!$P$2:$P$501,B3411))</f>
        <v>0</v>
      </c>
      <c r="L3411">
        <f>IF(A3411="","",SUMIFS(BallByBall!$V$2:$V$501,BallByBall!$B$2:$B$501,A3411,BallByBall!$P$2:$P$501,B3411))</f>
        <v>0</v>
      </c>
      <c r="M3411">
        <f>IF(A3411="","",SUMIFS(BallByBall!$W$2:$W$501,BallByBall!$B$2:$B$501,A3411,BallByBall!$P$2:$P$501,B3411))</f>
        <v>0</v>
      </c>
      <c r="N3411">
        <f>IF(A3411="","",SUMIFS(BallByBall!$X$2:$X$501,BallByBall!$B$2:$B$501,A3411,BallByBall!$P$2:$P$501,B3411))</f>
        <v>0</v>
      </c>
      <c r="O3411">
        <f>IF(A3411="","",SUMIFS(OverSummary!$G$2:$G$101,OverSummary!$A$2:$A$101,A3411,OverSummary!$D$2:$D$101,B3411))</f>
        <v>0</v>
      </c>
      <c r="P3411">
        <f>IF(A3411="","",G3411*Rules!$B$13+H3411*Rules!$B$14+I3411*Rules!$B$15)</f>
        <v>0</v>
      </c>
      <c r="Q3411">
        <f>IF(A3411="","",IF(G3411&gt;=100,Rules!$B$18,IF(G3411&gt;=50,Rules!$B$17,IF(G3411&gt;=30,Rules!$B$16,0)))+IF(AND(F3411=1,D3411&lt;&gt;"BWL",G3411=0),Rules!$B$27,0))</f>
        <v>0</v>
      </c>
      <c r="R3411">
        <f>IF(A3411="","",J3411*Rules!$B$19+O3411*Rules!$B$22)</f>
        <v>0</v>
      </c>
      <c r="S3411">
        <f>IF(A3411="","",IF(J3411&gt;=4,Rules!$B$21,IF(J3411&gt;=3,Rules!$B$20,0)))</f>
        <v>0</v>
      </c>
      <c r="T3411">
        <f>IF(A3411="","",K3411*Rules!$B$23+L3411*Rules!$B$24+M3411*Rules!$B$25+N3411*Rules!$B$26)</f>
        <v>0</v>
      </c>
      <c r="U3411">
        <f t="shared" si="53"/>
        <v>0</v>
      </c>
    </row>
    <row r="3412" spans="1:21" x14ac:dyDescent="0.2">
      <c r="A3412" t="str">
        <f>MatchSquad!A3412</f>
        <v>M069</v>
      </c>
      <c r="B3412" t="str">
        <f>MatchSquad!B3412</f>
        <v>P136</v>
      </c>
      <c r="C3412" t="str">
        <f>MatchSquad!C3412</f>
        <v>Mitchell Santner</v>
      </c>
      <c r="D3412" t="str">
        <f>MatchSquad!D3412</f>
        <v>AR</v>
      </c>
      <c r="E3412" t="str">
        <f>MatchSquad!E3412</f>
        <v>MI</v>
      </c>
      <c r="F3412">
        <f>MatchSquad!G3412</f>
        <v>0</v>
      </c>
      <c r="G3412">
        <f>IF(A3412="","",SUMIFS(BallByBall!$I$2:$I$501,BallByBall!$B$2:$B$501,A3412,BallByBall!$F$2:$F$501,B3412))</f>
        <v>0</v>
      </c>
      <c r="H3412">
        <f>IF(A3412="","",COUNTIFS(BallByBall!$B$2:$B$501,A3412,BallByBall!$F$2:$F$501,B3412,BallByBall!$Q$2:$Q$501,1))</f>
        <v>0</v>
      </c>
      <c r="I3412">
        <f>IF(A3412="","",COUNTIFS(BallByBall!$B$2:$B$501,A3412,BallByBall!$F$2:$F$501,B3412,BallByBall!$R$2:$R$501,1))</f>
        <v>0</v>
      </c>
      <c r="J3412">
        <f>IF(A3412="","",SUMIFS(BallByBall!$T$2:$T$501,BallByBall!$B$2:$B$501,A3412,BallByBall!$H$2:$H$501,B3412))</f>
        <v>0</v>
      </c>
      <c r="K3412">
        <f>IF(A3412="","",SUMIFS(BallByBall!$U$2:$U$501,BallByBall!$B$2:$B$501,A3412,BallByBall!$P$2:$P$501,B3412))</f>
        <v>0</v>
      </c>
      <c r="L3412">
        <f>IF(A3412="","",SUMIFS(BallByBall!$V$2:$V$501,BallByBall!$B$2:$B$501,A3412,BallByBall!$P$2:$P$501,B3412))</f>
        <v>0</v>
      </c>
      <c r="M3412">
        <f>IF(A3412="","",SUMIFS(BallByBall!$W$2:$W$501,BallByBall!$B$2:$B$501,A3412,BallByBall!$P$2:$P$501,B3412))</f>
        <v>0</v>
      </c>
      <c r="N3412">
        <f>IF(A3412="","",SUMIFS(BallByBall!$X$2:$X$501,BallByBall!$B$2:$B$501,A3412,BallByBall!$P$2:$P$501,B3412))</f>
        <v>0</v>
      </c>
      <c r="O3412">
        <f>IF(A3412="","",SUMIFS(OverSummary!$G$2:$G$101,OverSummary!$A$2:$A$101,A3412,OverSummary!$D$2:$D$101,B3412))</f>
        <v>0</v>
      </c>
      <c r="P3412">
        <f>IF(A3412="","",G3412*Rules!$B$13+H3412*Rules!$B$14+I3412*Rules!$B$15)</f>
        <v>0</v>
      </c>
      <c r="Q3412">
        <f>IF(A3412="","",IF(G3412&gt;=100,Rules!$B$18,IF(G3412&gt;=50,Rules!$B$17,IF(G3412&gt;=30,Rules!$B$16,0)))+IF(AND(F3412=1,D3412&lt;&gt;"BWL",G3412=0),Rules!$B$27,0))</f>
        <v>0</v>
      </c>
      <c r="R3412">
        <f>IF(A3412="","",J3412*Rules!$B$19+O3412*Rules!$B$22)</f>
        <v>0</v>
      </c>
      <c r="S3412">
        <f>IF(A3412="","",IF(J3412&gt;=4,Rules!$B$21,IF(J3412&gt;=3,Rules!$B$20,0)))</f>
        <v>0</v>
      </c>
      <c r="T3412">
        <f>IF(A3412="","",K3412*Rules!$B$23+L3412*Rules!$B$24+M3412*Rules!$B$25+N3412*Rules!$B$26)</f>
        <v>0</v>
      </c>
      <c r="U3412">
        <f t="shared" si="53"/>
        <v>0</v>
      </c>
    </row>
    <row r="3413" spans="1:21" x14ac:dyDescent="0.2">
      <c r="A3413" t="str">
        <f>MatchSquad!A3413</f>
        <v>M069</v>
      </c>
      <c r="B3413" t="str">
        <f>MatchSquad!B3413</f>
        <v>P137</v>
      </c>
      <c r="C3413" t="str">
        <f>MatchSquad!C3413</f>
        <v>Raj Angad Bawa</v>
      </c>
      <c r="D3413" t="str">
        <f>MatchSquad!D3413</f>
        <v>AR</v>
      </c>
      <c r="E3413" t="str">
        <f>MatchSquad!E3413</f>
        <v>MI</v>
      </c>
      <c r="F3413">
        <f>MatchSquad!G3413</f>
        <v>0</v>
      </c>
      <c r="G3413">
        <f>IF(A3413="","",SUMIFS(BallByBall!$I$2:$I$501,BallByBall!$B$2:$B$501,A3413,BallByBall!$F$2:$F$501,B3413))</f>
        <v>0</v>
      </c>
      <c r="H3413">
        <f>IF(A3413="","",COUNTIFS(BallByBall!$B$2:$B$501,A3413,BallByBall!$F$2:$F$501,B3413,BallByBall!$Q$2:$Q$501,1))</f>
        <v>0</v>
      </c>
      <c r="I3413">
        <f>IF(A3413="","",COUNTIFS(BallByBall!$B$2:$B$501,A3413,BallByBall!$F$2:$F$501,B3413,BallByBall!$R$2:$R$501,1))</f>
        <v>0</v>
      </c>
      <c r="J3413">
        <f>IF(A3413="","",SUMIFS(BallByBall!$T$2:$T$501,BallByBall!$B$2:$B$501,A3413,BallByBall!$H$2:$H$501,B3413))</f>
        <v>0</v>
      </c>
      <c r="K3413">
        <f>IF(A3413="","",SUMIFS(BallByBall!$U$2:$U$501,BallByBall!$B$2:$B$501,A3413,BallByBall!$P$2:$P$501,B3413))</f>
        <v>0</v>
      </c>
      <c r="L3413">
        <f>IF(A3413="","",SUMIFS(BallByBall!$V$2:$V$501,BallByBall!$B$2:$B$501,A3413,BallByBall!$P$2:$P$501,B3413))</f>
        <v>0</v>
      </c>
      <c r="M3413">
        <f>IF(A3413="","",SUMIFS(BallByBall!$W$2:$W$501,BallByBall!$B$2:$B$501,A3413,BallByBall!$P$2:$P$501,B3413))</f>
        <v>0</v>
      </c>
      <c r="N3413">
        <f>IF(A3413="","",SUMIFS(BallByBall!$X$2:$X$501,BallByBall!$B$2:$B$501,A3413,BallByBall!$P$2:$P$501,B3413))</f>
        <v>0</v>
      </c>
      <c r="O3413">
        <f>IF(A3413="","",SUMIFS(OverSummary!$G$2:$G$101,OverSummary!$A$2:$A$101,A3413,OverSummary!$D$2:$D$101,B3413))</f>
        <v>0</v>
      </c>
      <c r="P3413">
        <f>IF(A3413="","",G3413*Rules!$B$13+H3413*Rules!$B$14+I3413*Rules!$B$15)</f>
        <v>0</v>
      </c>
      <c r="Q3413">
        <f>IF(A3413="","",IF(G3413&gt;=100,Rules!$B$18,IF(G3413&gt;=50,Rules!$B$17,IF(G3413&gt;=30,Rules!$B$16,0)))+IF(AND(F3413=1,D3413&lt;&gt;"BWL",G3413=0),Rules!$B$27,0))</f>
        <v>0</v>
      </c>
      <c r="R3413">
        <f>IF(A3413="","",J3413*Rules!$B$19+O3413*Rules!$B$22)</f>
        <v>0</v>
      </c>
      <c r="S3413">
        <f>IF(A3413="","",IF(J3413&gt;=4,Rules!$B$21,IF(J3413&gt;=3,Rules!$B$20,0)))</f>
        <v>0</v>
      </c>
      <c r="T3413">
        <f>IF(A3413="","",K3413*Rules!$B$23+L3413*Rules!$B$24+M3413*Rules!$B$25+N3413*Rules!$B$26)</f>
        <v>0</v>
      </c>
      <c r="U3413">
        <f t="shared" si="53"/>
        <v>0</v>
      </c>
    </row>
    <row r="3414" spans="1:21" x14ac:dyDescent="0.2">
      <c r="A3414" t="str">
        <f>MatchSquad!A3414</f>
        <v>M069</v>
      </c>
      <c r="B3414" t="str">
        <f>MatchSquad!B3414</f>
        <v>P138</v>
      </c>
      <c r="C3414" t="str">
        <f>MatchSquad!C3414</f>
        <v>Atharva Ankolekar</v>
      </c>
      <c r="D3414" t="str">
        <f>MatchSquad!D3414</f>
        <v>AR</v>
      </c>
      <c r="E3414" t="str">
        <f>MatchSquad!E3414</f>
        <v>MI</v>
      </c>
      <c r="F3414">
        <f>MatchSquad!G3414</f>
        <v>0</v>
      </c>
      <c r="G3414">
        <f>IF(A3414="","",SUMIFS(BallByBall!$I$2:$I$501,BallByBall!$B$2:$B$501,A3414,BallByBall!$F$2:$F$501,B3414))</f>
        <v>0</v>
      </c>
      <c r="H3414">
        <f>IF(A3414="","",COUNTIFS(BallByBall!$B$2:$B$501,A3414,BallByBall!$F$2:$F$501,B3414,BallByBall!$Q$2:$Q$501,1))</f>
        <v>0</v>
      </c>
      <c r="I3414">
        <f>IF(A3414="","",COUNTIFS(BallByBall!$B$2:$B$501,A3414,BallByBall!$F$2:$F$501,B3414,BallByBall!$R$2:$R$501,1))</f>
        <v>0</v>
      </c>
      <c r="J3414">
        <f>IF(A3414="","",SUMIFS(BallByBall!$T$2:$T$501,BallByBall!$B$2:$B$501,A3414,BallByBall!$H$2:$H$501,B3414))</f>
        <v>0</v>
      </c>
      <c r="K3414">
        <f>IF(A3414="","",SUMIFS(BallByBall!$U$2:$U$501,BallByBall!$B$2:$B$501,A3414,BallByBall!$P$2:$P$501,B3414))</f>
        <v>0</v>
      </c>
      <c r="L3414">
        <f>IF(A3414="","",SUMIFS(BallByBall!$V$2:$V$501,BallByBall!$B$2:$B$501,A3414,BallByBall!$P$2:$P$501,B3414))</f>
        <v>0</v>
      </c>
      <c r="M3414">
        <f>IF(A3414="","",SUMIFS(BallByBall!$W$2:$W$501,BallByBall!$B$2:$B$501,A3414,BallByBall!$P$2:$P$501,B3414))</f>
        <v>0</v>
      </c>
      <c r="N3414">
        <f>IF(A3414="","",SUMIFS(BallByBall!$X$2:$X$501,BallByBall!$B$2:$B$501,A3414,BallByBall!$P$2:$P$501,B3414))</f>
        <v>0</v>
      </c>
      <c r="O3414">
        <f>IF(A3414="","",SUMIFS(OverSummary!$G$2:$G$101,OverSummary!$A$2:$A$101,A3414,OverSummary!$D$2:$D$101,B3414))</f>
        <v>0</v>
      </c>
      <c r="P3414">
        <f>IF(A3414="","",G3414*Rules!$B$13+H3414*Rules!$B$14+I3414*Rules!$B$15)</f>
        <v>0</v>
      </c>
      <c r="Q3414">
        <f>IF(A3414="","",IF(G3414&gt;=100,Rules!$B$18,IF(G3414&gt;=50,Rules!$B$17,IF(G3414&gt;=30,Rules!$B$16,0)))+IF(AND(F3414=1,D3414&lt;&gt;"BWL",G3414=0),Rules!$B$27,0))</f>
        <v>0</v>
      </c>
      <c r="R3414">
        <f>IF(A3414="","",J3414*Rules!$B$19+O3414*Rules!$B$22)</f>
        <v>0</v>
      </c>
      <c r="S3414">
        <f>IF(A3414="","",IF(J3414&gt;=4,Rules!$B$21,IF(J3414&gt;=3,Rules!$B$20,0)))</f>
        <v>0</v>
      </c>
      <c r="T3414">
        <f>IF(A3414="","",K3414*Rules!$B$23+L3414*Rules!$B$24+M3414*Rules!$B$25+N3414*Rules!$B$26)</f>
        <v>0</v>
      </c>
      <c r="U3414">
        <f t="shared" si="53"/>
        <v>0</v>
      </c>
    </row>
    <row r="3415" spans="1:21" x14ac:dyDescent="0.2">
      <c r="A3415" t="str">
        <f>MatchSquad!A3415</f>
        <v>M069</v>
      </c>
      <c r="B3415" t="str">
        <f>MatchSquad!B3415</f>
        <v>P139</v>
      </c>
      <c r="C3415" t="str">
        <f>MatchSquad!C3415</f>
        <v>Mayank Rawat</v>
      </c>
      <c r="D3415" t="str">
        <f>MatchSquad!D3415</f>
        <v>AR</v>
      </c>
      <c r="E3415" t="str">
        <f>MatchSquad!E3415</f>
        <v>MI</v>
      </c>
      <c r="F3415">
        <f>MatchSquad!G3415</f>
        <v>0</v>
      </c>
      <c r="G3415">
        <f>IF(A3415="","",SUMIFS(BallByBall!$I$2:$I$501,BallByBall!$B$2:$B$501,A3415,BallByBall!$F$2:$F$501,B3415))</f>
        <v>0</v>
      </c>
      <c r="H3415">
        <f>IF(A3415="","",COUNTIFS(BallByBall!$B$2:$B$501,A3415,BallByBall!$F$2:$F$501,B3415,BallByBall!$Q$2:$Q$501,1))</f>
        <v>0</v>
      </c>
      <c r="I3415">
        <f>IF(A3415="","",COUNTIFS(BallByBall!$B$2:$B$501,A3415,BallByBall!$F$2:$F$501,B3415,BallByBall!$R$2:$R$501,1))</f>
        <v>0</v>
      </c>
      <c r="J3415">
        <f>IF(A3415="","",SUMIFS(BallByBall!$T$2:$T$501,BallByBall!$B$2:$B$501,A3415,BallByBall!$H$2:$H$501,B3415))</f>
        <v>0</v>
      </c>
      <c r="K3415">
        <f>IF(A3415="","",SUMIFS(BallByBall!$U$2:$U$501,BallByBall!$B$2:$B$501,A3415,BallByBall!$P$2:$P$501,B3415))</f>
        <v>0</v>
      </c>
      <c r="L3415">
        <f>IF(A3415="","",SUMIFS(BallByBall!$V$2:$V$501,BallByBall!$B$2:$B$501,A3415,BallByBall!$P$2:$P$501,B3415))</f>
        <v>0</v>
      </c>
      <c r="M3415">
        <f>IF(A3415="","",SUMIFS(BallByBall!$W$2:$W$501,BallByBall!$B$2:$B$501,A3415,BallByBall!$P$2:$P$501,B3415))</f>
        <v>0</v>
      </c>
      <c r="N3415">
        <f>IF(A3415="","",SUMIFS(BallByBall!$X$2:$X$501,BallByBall!$B$2:$B$501,A3415,BallByBall!$P$2:$P$501,B3415))</f>
        <v>0</v>
      </c>
      <c r="O3415">
        <f>IF(A3415="","",SUMIFS(OverSummary!$G$2:$G$101,OverSummary!$A$2:$A$101,A3415,OverSummary!$D$2:$D$101,B3415))</f>
        <v>0</v>
      </c>
      <c r="P3415">
        <f>IF(A3415="","",G3415*Rules!$B$13+H3415*Rules!$B$14+I3415*Rules!$B$15)</f>
        <v>0</v>
      </c>
      <c r="Q3415">
        <f>IF(A3415="","",IF(G3415&gt;=100,Rules!$B$18,IF(G3415&gt;=50,Rules!$B$17,IF(G3415&gt;=30,Rules!$B$16,0)))+IF(AND(F3415=1,D3415&lt;&gt;"BWL",G3415=0),Rules!$B$27,0))</f>
        <v>0</v>
      </c>
      <c r="R3415">
        <f>IF(A3415="","",J3415*Rules!$B$19+O3415*Rules!$B$22)</f>
        <v>0</v>
      </c>
      <c r="S3415">
        <f>IF(A3415="","",IF(J3415&gt;=4,Rules!$B$21,IF(J3415&gt;=3,Rules!$B$20,0)))</f>
        <v>0</v>
      </c>
      <c r="T3415">
        <f>IF(A3415="","",K3415*Rules!$B$23+L3415*Rules!$B$24+M3415*Rules!$B$25+N3415*Rules!$B$26)</f>
        <v>0</v>
      </c>
      <c r="U3415">
        <f t="shared" si="53"/>
        <v>0</v>
      </c>
    </row>
    <row r="3416" spans="1:21" x14ac:dyDescent="0.2">
      <c r="A3416" t="str">
        <f>MatchSquad!A3416</f>
        <v>M069</v>
      </c>
      <c r="B3416" t="str">
        <f>MatchSquad!B3416</f>
        <v>P140</v>
      </c>
      <c r="C3416" t="str">
        <f>MatchSquad!C3416</f>
        <v>Corbin Bosch</v>
      </c>
      <c r="D3416" t="str">
        <f>MatchSquad!D3416</f>
        <v>AR</v>
      </c>
      <c r="E3416" t="str">
        <f>MatchSquad!E3416</f>
        <v>MI</v>
      </c>
      <c r="F3416">
        <f>MatchSquad!G3416</f>
        <v>0</v>
      </c>
      <c r="G3416">
        <f>IF(A3416="","",SUMIFS(BallByBall!$I$2:$I$501,BallByBall!$B$2:$B$501,A3416,BallByBall!$F$2:$F$501,B3416))</f>
        <v>0</v>
      </c>
      <c r="H3416">
        <f>IF(A3416="","",COUNTIFS(BallByBall!$B$2:$B$501,A3416,BallByBall!$F$2:$F$501,B3416,BallByBall!$Q$2:$Q$501,1))</f>
        <v>0</v>
      </c>
      <c r="I3416">
        <f>IF(A3416="","",COUNTIFS(BallByBall!$B$2:$B$501,A3416,BallByBall!$F$2:$F$501,B3416,BallByBall!$R$2:$R$501,1))</f>
        <v>0</v>
      </c>
      <c r="J3416">
        <f>IF(A3416="","",SUMIFS(BallByBall!$T$2:$T$501,BallByBall!$B$2:$B$501,A3416,BallByBall!$H$2:$H$501,B3416))</f>
        <v>0</v>
      </c>
      <c r="K3416">
        <f>IF(A3416="","",SUMIFS(BallByBall!$U$2:$U$501,BallByBall!$B$2:$B$501,A3416,BallByBall!$P$2:$P$501,B3416))</f>
        <v>0</v>
      </c>
      <c r="L3416">
        <f>IF(A3416="","",SUMIFS(BallByBall!$V$2:$V$501,BallByBall!$B$2:$B$501,A3416,BallByBall!$P$2:$P$501,B3416))</f>
        <v>0</v>
      </c>
      <c r="M3416">
        <f>IF(A3416="","",SUMIFS(BallByBall!$W$2:$W$501,BallByBall!$B$2:$B$501,A3416,BallByBall!$P$2:$P$501,B3416))</f>
        <v>0</v>
      </c>
      <c r="N3416">
        <f>IF(A3416="","",SUMIFS(BallByBall!$X$2:$X$501,BallByBall!$B$2:$B$501,A3416,BallByBall!$P$2:$P$501,B3416))</f>
        <v>0</v>
      </c>
      <c r="O3416">
        <f>IF(A3416="","",SUMIFS(OverSummary!$G$2:$G$101,OverSummary!$A$2:$A$101,A3416,OverSummary!$D$2:$D$101,B3416))</f>
        <v>0</v>
      </c>
      <c r="P3416">
        <f>IF(A3416="","",G3416*Rules!$B$13+H3416*Rules!$B$14+I3416*Rules!$B$15)</f>
        <v>0</v>
      </c>
      <c r="Q3416">
        <f>IF(A3416="","",IF(G3416&gt;=100,Rules!$B$18,IF(G3416&gt;=50,Rules!$B$17,IF(G3416&gt;=30,Rules!$B$16,0)))+IF(AND(F3416=1,D3416&lt;&gt;"BWL",G3416=0),Rules!$B$27,0))</f>
        <v>0</v>
      </c>
      <c r="R3416">
        <f>IF(A3416="","",J3416*Rules!$B$19+O3416*Rules!$B$22)</f>
        <v>0</v>
      </c>
      <c r="S3416">
        <f>IF(A3416="","",IF(J3416&gt;=4,Rules!$B$21,IF(J3416&gt;=3,Rules!$B$20,0)))</f>
        <v>0</v>
      </c>
      <c r="T3416">
        <f>IF(A3416="","",K3416*Rules!$B$23+L3416*Rules!$B$24+M3416*Rules!$B$25+N3416*Rules!$B$26)</f>
        <v>0</v>
      </c>
      <c r="U3416">
        <f t="shared" si="53"/>
        <v>0</v>
      </c>
    </row>
    <row r="3417" spans="1:21" x14ac:dyDescent="0.2">
      <c r="A3417" t="str">
        <f>MatchSquad!A3417</f>
        <v>M069</v>
      </c>
      <c r="B3417" t="str">
        <f>MatchSquad!B3417</f>
        <v>P141</v>
      </c>
      <c r="C3417" t="str">
        <f>MatchSquad!C3417</f>
        <v>Will Jacks</v>
      </c>
      <c r="D3417" t="str">
        <f>MatchSquad!D3417</f>
        <v>AR</v>
      </c>
      <c r="E3417" t="str">
        <f>MatchSquad!E3417</f>
        <v>MI</v>
      </c>
      <c r="F3417">
        <f>MatchSquad!G3417</f>
        <v>0</v>
      </c>
      <c r="G3417">
        <f>IF(A3417="","",SUMIFS(BallByBall!$I$2:$I$501,BallByBall!$B$2:$B$501,A3417,BallByBall!$F$2:$F$501,B3417))</f>
        <v>0</v>
      </c>
      <c r="H3417">
        <f>IF(A3417="","",COUNTIFS(BallByBall!$B$2:$B$501,A3417,BallByBall!$F$2:$F$501,B3417,BallByBall!$Q$2:$Q$501,1))</f>
        <v>0</v>
      </c>
      <c r="I3417">
        <f>IF(A3417="","",COUNTIFS(BallByBall!$B$2:$B$501,A3417,BallByBall!$F$2:$F$501,B3417,BallByBall!$R$2:$R$501,1))</f>
        <v>0</v>
      </c>
      <c r="J3417">
        <f>IF(A3417="","",SUMIFS(BallByBall!$T$2:$T$501,BallByBall!$B$2:$B$501,A3417,BallByBall!$H$2:$H$501,B3417))</f>
        <v>0</v>
      </c>
      <c r="K3417">
        <f>IF(A3417="","",SUMIFS(BallByBall!$U$2:$U$501,BallByBall!$B$2:$B$501,A3417,BallByBall!$P$2:$P$501,B3417))</f>
        <v>0</v>
      </c>
      <c r="L3417">
        <f>IF(A3417="","",SUMIFS(BallByBall!$V$2:$V$501,BallByBall!$B$2:$B$501,A3417,BallByBall!$P$2:$P$501,B3417))</f>
        <v>0</v>
      </c>
      <c r="M3417">
        <f>IF(A3417="","",SUMIFS(BallByBall!$W$2:$W$501,BallByBall!$B$2:$B$501,A3417,BallByBall!$P$2:$P$501,B3417))</f>
        <v>0</v>
      </c>
      <c r="N3417">
        <f>IF(A3417="","",SUMIFS(BallByBall!$X$2:$X$501,BallByBall!$B$2:$B$501,A3417,BallByBall!$P$2:$P$501,B3417))</f>
        <v>0</v>
      </c>
      <c r="O3417">
        <f>IF(A3417="","",SUMIFS(OverSummary!$G$2:$G$101,OverSummary!$A$2:$A$101,A3417,OverSummary!$D$2:$D$101,B3417))</f>
        <v>0</v>
      </c>
      <c r="P3417">
        <f>IF(A3417="","",G3417*Rules!$B$13+H3417*Rules!$B$14+I3417*Rules!$B$15)</f>
        <v>0</v>
      </c>
      <c r="Q3417">
        <f>IF(A3417="","",IF(G3417&gt;=100,Rules!$B$18,IF(G3417&gt;=50,Rules!$B$17,IF(G3417&gt;=30,Rules!$B$16,0)))+IF(AND(F3417=1,D3417&lt;&gt;"BWL",G3417=0),Rules!$B$27,0))</f>
        <v>0</v>
      </c>
      <c r="R3417">
        <f>IF(A3417="","",J3417*Rules!$B$19+O3417*Rules!$B$22)</f>
        <v>0</v>
      </c>
      <c r="S3417">
        <f>IF(A3417="","",IF(J3417&gt;=4,Rules!$B$21,IF(J3417&gt;=3,Rules!$B$20,0)))</f>
        <v>0</v>
      </c>
      <c r="T3417">
        <f>IF(A3417="","",K3417*Rules!$B$23+L3417*Rules!$B$24+M3417*Rules!$B$25+N3417*Rules!$B$26)</f>
        <v>0</v>
      </c>
      <c r="U3417">
        <f t="shared" si="53"/>
        <v>0</v>
      </c>
    </row>
    <row r="3418" spans="1:21" x14ac:dyDescent="0.2">
      <c r="A3418" t="str">
        <f>MatchSquad!A3418</f>
        <v>M069</v>
      </c>
      <c r="B3418" t="str">
        <f>MatchSquad!B3418</f>
        <v>P142</v>
      </c>
      <c r="C3418" t="str">
        <f>MatchSquad!C3418</f>
        <v>Shardul Thakur</v>
      </c>
      <c r="D3418" t="str">
        <f>MatchSquad!D3418</f>
        <v>AR</v>
      </c>
      <c r="E3418" t="str">
        <f>MatchSquad!E3418</f>
        <v>MI</v>
      </c>
      <c r="F3418">
        <f>MatchSquad!G3418</f>
        <v>0</v>
      </c>
      <c r="G3418">
        <f>IF(A3418="","",SUMIFS(BallByBall!$I$2:$I$501,BallByBall!$B$2:$B$501,A3418,BallByBall!$F$2:$F$501,B3418))</f>
        <v>0</v>
      </c>
      <c r="H3418">
        <f>IF(A3418="","",COUNTIFS(BallByBall!$B$2:$B$501,A3418,BallByBall!$F$2:$F$501,B3418,BallByBall!$Q$2:$Q$501,1))</f>
        <v>0</v>
      </c>
      <c r="I3418">
        <f>IF(A3418="","",COUNTIFS(BallByBall!$B$2:$B$501,A3418,BallByBall!$F$2:$F$501,B3418,BallByBall!$R$2:$R$501,1))</f>
        <v>0</v>
      </c>
      <c r="J3418">
        <f>IF(A3418="","",SUMIFS(BallByBall!$T$2:$T$501,BallByBall!$B$2:$B$501,A3418,BallByBall!$H$2:$H$501,B3418))</f>
        <v>0</v>
      </c>
      <c r="K3418">
        <f>IF(A3418="","",SUMIFS(BallByBall!$U$2:$U$501,BallByBall!$B$2:$B$501,A3418,BallByBall!$P$2:$P$501,B3418))</f>
        <v>0</v>
      </c>
      <c r="L3418">
        <f>IF(A3418="","",SUMIFS(BallByBall!$V$2:$V$501,BallByBall!$B$2:$B$501,A3418,BallByBall!$P$2:$P$501,B3418))</f>
        <v>0</v>
      </c>
      <c r="M3418">
        <f>IF(A3418="","",SUMIFS(BallByBall!$W$2:$W$501,BallByBall!$B$2:$B$501,A3418,BallByBall!$P$2:$P$501,B3418))</f>
        <v>0</v>
      </c>
      <c r="N3418">
        <f>IF(A3418="","",SUMIFS(BallByBall!$X$2:$X$501,BallByBall!$B$2:$B$501,A3418,BallByBall!$P$2:$P$501,B3418))</f>
        <v>0</v>
      </c>
      <c r="O3418">
        <f>IF(A3418="","",SUMIFS(OverSummary!$G$2:$G$101,OverSummary!$A$2:$A$101,A3418,OverSummary!$D$2:$D$101,B3418))</f>
        <v>0</v>
      </c>
      <c r="P3418">
        <f>IF(A3418="","",G3418*Rules!$B$13+H3418*Rules!$B$14+I3418*Rules!$B$15)</f>
        <v>0</v>
      </c>
      <c r="Q3418">
        <f>IF(A3418="","",IF(G3418&gt;=100,Rules!$B$18,IF(G3418&gt;=50,Rules!$B$17,IF(G3418&gt;=30,Rules!$B$16,0)))+IF(AND(F3418=1,D3418&lt;&gt;"BWL",G3418=0),Rules!$B$27,0))</f>
        <v>0</v>
      </c>
      <c r="R3418">
        <f>IF(A3418="","",J3418*Rules!$B$19+O3418*Rules!$B$22)</f>
        <v>0</v>
      </c>
      <c r="S3418">
        <f>IF(A3418="","",IF(J3418&gt;=4,Rules!$B$21,IF(J3418&gt;=3,Rules!$B$20,0)))</f>
        <v>0</v>
      </c>
      <c r="T3418">
        <f>IF(A3418="","",K3418*Rules!$B$23+L3418*Rules!$B$24+M3418*Rules!$B$25+N3418*Rules!$B$26)</f>
        <v>0</v>
      </c>
      <c r="U3418">
        <f t="shared" si="53"/>
        <v>0</v>
      </c>
    </row>
    <row r="3419" spans="1:21" x14ac:dyDescent="0.2">
      <c r="A3419" t="str">
        <f>MatchSquad!A3419</f>
        <v>M069</v>
      </c>
      <c r="B3419" t="str">
        <f>MatchSquad!B3419</f>
        <v>P143</v>
      </c>
      <c r="C3419" t="str">
        <f>MatchSquad!C3419</f>
        <v>Trent Boult</v>
      </c>
      <c r="D3419" t="str">
        <f>MatchSquad!D3419</f>
        <v>BWL</v>
      </c>
      <c r="E3419" t="str">
        <f>MatchSquad!E3419</f>
        <v>MI</v>
      </c>
      <c r="F3419">
        <f>MatchSquad!G3419</f>
        <v>0</v>
      </c>
      <c r="G3419">
        <f>IF(A3419="","",SUMIFS(BallByBall!$I$2:$I$501,BallByBall!$B$2:$B$501,A3419,BallByBall!$F$2:$F$501,B3419))</f>
        <v>0</v>
      </c>
      <c r="H3419">
        <f>IF(A3419="","",COUNTIFS(BallByBall!$B$2:$B$501,A3419,BallByBall!$F$2:$F$501,B3419,BallByBall!$Q$2:$Q$501,1))</f>
        <v>0</v>
      </c>
      <c r="I3419">
        <f>IF(A3419="","",COUNTIFS(BallByBall!$B$2:$B$501,A3419,BallByBall!$F$2:$F$501,B3419,BallByBall!$R$2:$R$501,1))</f>
        <v>0</v>
      </c>
      <c r="J3419">
        <f>IF(A3419="","",SUMIFS(BallByBall!$T$2:$T$501,BallByBall!$B$2:$B$501,A3419,BallByBall!$H$2:$H$501,B3419))</f>
        <v>0</v>
      </c>
      <c r="K3419">
        <f>IF(A3419="","",SUMIFS(BallByBall!$U$2:$U$501,BallByBall!$B$2:$B$501,A3419,BallByBall!$P$2:$P$501,B3419))</f>
        <v>0</v>
      </c>
      <c r="L3419">
        <f>IF(A3419="","",SUMIFS(BallByBall!$V$2:$V$501,BallByBall!$B$2:$B$501,A3419,BallByBall!$P$2:$P$501,B3419))</f>
        <v>0</v>
      </c>
      <c r="M3419">
        <f>IF(A3419="","",SUMIFS(BallByBall!$W$2:$W$501,BallByBall!$B$2:$B$501,A3419,BallByBall!$P$2:$P$501,B3419))</f>
        <v>0</v>
      </c>
      <c r="N3419">
        <f>IF(A3419="","",SUMIFS(BallByBall!$X$2:$X$501,BallByBall!$B$2:$B$501,A3419,BallByBall!$P$2:$P$501,B3419))</f>
        <v>0</v>
      </c>
      <c r="O3419">
        <f>IF(A3419="","",SUMIFS(OverSummary!$G$2:$G$101,OverSummary!$A$2:$A$101,A3419,OverSummary!$D$2:$D$101,B3419))</f>
        <v>0</v>
      </c>
      <c r="P3419">
        <f>IF(A3419="","",G3419*Rules!$B$13+H3419*Rules!$B$14+I3419*Rules!$B$15)</f>
        <v>0</v>
      </c>
      <c r="Q3419">
        <f>IF(A3419="","",IF(G3419&gt;=100,Rules!$B$18,IF(G3419&gt;=50,Rules!$B$17,IF(G3419&gt;=30,Rules!$B$16,0)))+IF(AND(F3419=1,D3419&lt;&gt;"BWL",G3419=0),Rules!$B$27,0))</f>
        <v>0</v>
      </c>
      <c r="R3419">
        <f>IF(A3419="","",J3419*Rules!$B$19+O3419*Rules!$B$22)</f>
        <v>0</v>
      </c>
      <c r="S3419">
        <f>IF(A3419="","",IF(J3419&gt;=4,Rules!$B$21,IF(J3419&gt;=3,Rules!$B$20,0)))</f>
        <v>0</v>
      </c>
      <c r="T3419">
        <f>IF(A3419="","",K3419*Rules!$B$23+L3419*Rules!$B$24+M3419*Rules!$B$25+N3419*Rules!$B$26)</f>
        <v>0</v>
      </c>
      <c r="U3419">
        <f t="shared" si="53"/>
        <v>0</v>
      </c>
    </row>
    <row r="3420" spans="1:21" x14ac:dyDescent="0.2">
      <c r="A3420" t="str">
        <f>MatchSquad!A3420</f>
        <v>M069</v>
      </c>
      <c r="B3420" t="str">
        <f>MatchSquad!B3420</f>
        <v>P144</v>
      </c>
      <c r="C3420" t="str">
        <f>MatchSquad!C3420</f>
        <v>Mayank Markande</v>
      </c>
      <c r="D3420" t="str">
        <f>MatchSquad!D3420</f>
        <v>BWL</v>
      </c>
      <c r="E3420" t="str">
        <f>MatchSquad!E3420</f>
        <v>MI</v>
      </c>
      <c r="F3420">
        <f>MatchSquad!G3420</f>
        <v>0</v>
      </c>
      <c r="G3420">
        <f>IF(A3420="","",SUMIFS(BallByBall!$I$2:$I$501,BallByBall!$B$2:$B$501,A3420,BallByBall!$F$2:$F$501,B3420))</f>
        <v>0</v>
      </c>
      <c r="H3420">
        <f>IF(A3420="","",COUNTIFS(BallByBall!$B$2:$B$501,A3420,BallByBall!$F$2:$F$501,B3420,BallByBall!$Q$2:$Q$501,1))</f>
        <v>0</v>
      </c>
      <c r="I3420">
        <f>IF(A3420="","",COUNTIFS(BallByBall!$B$2:$B$501,A3420,BallByBall!$F$2:$F$501,B3420,BallByBall!$R$2:$R$501,1))</f>
        <v>0</v>
      </c>
      <c r="J3420">
        <f>IF(A3420="","",SUMIFS(BallByBall!$T$2:$T$501,BallByBall!$B$2:$B$501,A3420,BallByBall!$H$2:$H$501,B3420))</f>
        <v>0</v>
      </c>
      <c r="K3420">
        <f>IF(A3420="","",SUMIFS(BallByBall!$U$2:$U$501,BallByBall!$B$2:$B$501,A3420,BallByBall!$P$2:$P$501,B3420))</f>
        <v>0</v>
      </c>
      <c r="L3420">
        <f>IF(A3420="","",SUMIFS(BallByBall!$V$2:$V$501,BallByBall!$B$2:$B$501,A3420,BallByBall!$P$2:$P$501,B3420))</f>
        <v>0</v>
      </c>
      <c r="M3420">
        <f>IF(A3420="","",SUMIFS(BallByBall!$W$2:$W$501,BallByBall!$B$2:$B$501,A3420,BallByBall!$P$2:$P$501,B3420))</f>
        <v>0</v>
      </c>
      <c r="N3420">
        <f>IF(A3420="","",SUMIFS(BallByBall!$X$2:$X$501,BallByBall!$B$2:$B$501,A3420,BallByBall!$P$2:$P$501,B3420))</f>
        <v>0</v>
      </c>
      <c r="O3420">
        <f>IF(A3420="","",SUMIFS(OverSummary!$G$2:$G$101,OverSummary!$A$2:$A$101,A3420,OverSummary!$D$2:$D$101,B3420))</f>
        <v>0</v>
      </c>
      <c r="P3420">
        <f>IF(A3420="","",G3420*Rules!$B$13+H3420*Rules!$B$14+I3420*Rules!$B$15)</f>
        <v>0</v>
      </c>
      <c r="Q3420">
        <f>IF(A3420="","",IF(G3420&gt;=100,Rules!$B$18,IF(G3420&gt;=50,Rules!$B$17,IF(G3420&gt;=30,Rules!$B$16,0)))+IF(AND(F3420=1,D3420&lt;&gt;"BWL",G3420=0),Rules!$B$27,0))</f>
        <v>0</v>
      </c>
      <c r="R3420">
        <f>IF(A3420="","",J3420*Rules!$B$19+O3420*Rules!$B$22)</f>
        <v>0</v>
      </c>
      <c r="S3420">
        <f>IF(A3420="","",IF(J3420&gt;=4,Rules!$B$21,IF(J3420&gt;=3,Rules!$B$20,0)))</f>
        <v>0</v>
      </c>
      <c r="T3420">
        <f>IF(A3420="","",K3420*Rules!$B$23+L3420*Rules!$B$24+M3420*Rules!$B$25+N3420*Rules!$B$26)</f>
        <v>0</v>
      </c>
      <c r="U3420">
        <f t="shared" si="53"/>
        <v>0</v>
      </c>
    </row>
    <row r="3421" spans="1:21" x14ac:dyDescent="0.2">
      <c r="A3421" t="str">
        <f>MatchSquad!A3421</f>
        <v>M069</v>
      </c>
      <c r="B3421" t="str">
        <f>MatchSquad!B3421</f>
        <v>P145</v>
      </c>
      <c r="C3421" t="str">
        <f>MatchSquad!C3421</f>
        <v>Deepak Chahar</v>
      </c>
      <c r="D3421" t="str">
        <f>MatchSquad!D3421</f>
        <v>BWL</v>
      </c>
      <c r="E3421" t="str">
        <f>MatchSquad!E3421</f>
        <v>MI</v>
      </c>
      <c r="F3421">
        <f>MatchSquad!G3421</f>
        <v>0</v>
      </c>
      <c r="G3421">
        <f>IF(A3421="","",SUMIFS(BallByBall!$I$2:$I$501,BallByBall!$B$2:$B$501,A3421,BallByBall!$F$2:$F$501,B3421))</f>
        <v>0</v>
      </c>
      <c r="H3421">
        <f>IF(A3421="","",COUNTIFS(BallByBall!$B$2:$B$501,A3421,BallByBall!$F$2:$F$501,B3421,BallByBall!$Q$2:$Q$501,1))</f>
        <v>0</v>
      </c>
      <c r="I3421">
        <f>IF(A3421="","",COUNTIFS(BallByBall!$B$2:$B$501,A3421,BallByBall!$F$2:$F$501,B3421,BallByBall!$R$2:$R$501,1))</f>
        <v>0</v>
      </c>
      <c r="J3421">
        <f>IF(A3421="","",SUMIFS(BallByBall!$T$2:$T$501,BallByBall!$B$2:$B$501,A3421,BallByBall!$H$2:$H$501,B3421))</f>
        <v>0</v>
      </c>
      <c r="K3421">
        <f>IF(A3421="","",SUMIFS(BallByBall!$U$2:$U$501,BallByBall!$B$2:$B$501,A3421,BallByBall!$P$2:$P$501,B3421))</f>
        <v>0</v>
      </c>
      <c r="L3421">
        <f>IF(A3421="","",SUMIFS(BallByBall!$V$2:$V$501,BallByBall!$B$2:$B$501,A3421,BallByBall!$P$2:$P$501,B3421))</f>
        <v>0</v>
      </c>
      <c r="M3421">
        <f>IF(A3421="","",SUMIFS(BallByBall!$W$2:$W$501,BallByBall!$B$2:$B$501,A3421,BallByBall!$P$2:$P$501,B3421))</f>
        <v>0</v>
      </c>
      <c r="N3421">
        <f>IF(A3421="","",SUMIFS(BallByBall!$X$2:$X$501,BallByBall!$B$2:$B$501,A3421,BallByBall!$P$2:$P$501,B3421))</f>
        <v>0</v>
      </c>
      <c r="O3421">
        <f>IF(A3421="","",SUMIFS(OverSummary!$G$2:$G$101,OverSummary!$A$2:$A$101,A3421,OverSummary!$D$2:$D$101,B3421))</f>
        <v>0</v>
      </c>
      <c r="P3421">
        <f>IF(A3421="","",G3421*Rules!$B$13+H3421*Rules!$B$14+I3421*Rules!$B$15)</f>
        <v>0</v>
      </c>
      <c r="Q3421">
        <f>IF(A3421="","",IF(G3421&gt;=100,Rules!$B$18,IF(G3421&gt;=50,Rules!$B$17,IF(G3421&gt;=30,Rules!$B$16,0)))+IF(AND(F3421=1,D3421&lt;&gt;"BWL",G3421=0),Rules!$B$27,0))</f>
        <v>0</v>
      </c>
      <c r="R3421">
        <f>IF(A3421="","",J3421*Rules!$B$19+O3421*Rules!$B$22)</f>
        <v>0</v>
      </c>
      <c r="S3421">
        <f>IF(A3421="","",IF(J3421&gt;=4,Rules!$B$21,IF(J3421&gt;=3,Rules!$B$20,0)))</f>
        <v>0</v>
      </c>
      <c r="T3421">
        <f>IF(A3421="","",K3421*Rules!$B$23+L3421*Rules!$B$24+M3421*Rules!$B$25+N3421*Rules!$B$26)</f>
        <v>0</v>
      </c>
      <c r="U3421">
        <f t="shared" si="53"/>
        <v>0</v>
      </c>
    </row>
    <row r="3422" spans="1:21" x14ac:dyDescent="0.2">
      <c r="A3422" t="str">
        <f>MatchSquad!A3422</f>
        <v>M069</v>
      </c>
      <c r="B3422" t="str">
        <f>MatchSquad!B3422</f>
        <v>P146</v>
      </c>
      <c r="C3422" t="str">
        <f>MatchSquad!C3422</f>
        <v>Ashwani Kumar</v>
      </c>
      <c r="D3422" t="str">
        <f>MatchSquad!D3422</f>
        <v>BWL</v>
      </c>
      <c r="E3422" t="str">
        <f>MatchSquad!E3422</f>
        <v>MI</v>
      </c>
      <c r="F3422">
        <f>MatchSquad!G3422</f>
        <v>0</v>
      </c>
      <c r="G3422">
        <f>IF(A3422="","",SUMIFS(BallByBall!$I$2:$I$501,BallByBall!$B$2:$B$501,A3422,BallByBall!$F$2:$F$501,B3422))</f>
        <v>0</v>
      </c>
      <c r="H3422">
        <f>IF(A3422="","",COUNTIFS(BallByBall!$B$2:$B$501,A3422,BallByBall!$F$2:$F$501,B3422,BallByBall!$Q$2:$Q$501,1))</f>
        <v>0</v>
      </c>
      <c r="I3422">
        <f>IF(A3422="","",COUNTIFS(BallByBall!$B$2:$B$501,A3422,BallByBall!$F$2:$F$501,B3422,BallByBall!$R$2:$R$501,1))</f>
        <v>0</v>
      </c>
      <c r="J3422">
        <f>IF(A3422="","",SUMIFS(BallByBall!$T$2:$T$501,BallByBall!$B$2:$B$501,A3422,BallByBall!$H$2:$H$501,B3422))</f>
        <v>0</v>
      </c>
      <c r="K3422">
        <f>IF(A3422="","",SUMIFS(BallByBall!$U$2:$U$501,BallByBall!$B$2:$B$501,A3422,BallByBall!$P$2:$P$501,B3422))</f>
        <v>0</v>
      </c>
      <c r="L3422">
        <f>IF(A3422="","",SUMIFS(BallByBall!$V$2:$V$501,BallByBall!$B$2:$B$501,A3422,BallByBall!$P$2:$P$501,B3422))</f>
        <v>0</v>
      </c>
      <c r="M3422">
        <f>IF(A3422="","",SUMIFS(BallByBall!$W$2:$W$501,BallByBall!$B$2:$B$501,A3422,BallByBall!$P$2:$P$501,B3422))</f>
        <v>0</v>
      </c>
      <c r="N3422">
        <f>IF(A3422="","",SUMIFS(BallByBall!$X$2:$X$501,BallByBall!$B$2:$B$501,A3422,BallByBall!$P$2:$P$501,B3422))</f>
        <v>0</v>
      </c>
      <c r="O3422">
        <f>IF(A3422="","",SUMIFS(OverSummary!$G$2:$G$101,OverSummary!$A$2:$A$101,A3422,OverSummary!$D$2:$D$101,B3422))</f>
        <v>0</v>
      </c>
      <c r="P3422">
        <f>IF(A3422="","",G3422*Rules!$B$13+H3422*Rules!$B$14+I3422*Rules!$B$15)</f>
        <v>0</v>
      </c>
      <c r="Q3422">
        <f>IF(A3422="","",IF(G3422&gt;=100,Rules!$B$18,IF(G3422&gt;=50,Rules!$B$17,IF(G3422&gt;=30,Rules!$B$16,0)))+IF(AND(F3422=1,D3422&lt;&gt;"BWL",G3422=0),Rules!$B$27,0))</f>
        <v>0</v>
      </c>
      <c r="R3422">
        <f>IF(A3422="","",J3422*Rules!$B$19+O3422*Rules!$B$22)</f>
        <v>0</v>
      </c>
      <c r="S3422">
        <f>IF(A3422="","",IF(J3422&gt;=4,Rules!$B$21,IF(J3422&gt;=3,Rules!$B$20,0)))</f>
        <v>0</v>
      </c>
      <c r="T3422">
        <f>IF(A3422="","",K3422*Rules!$B$23+L3422*Rules!$B$24+M3422*Rules!$B$25+N3422*Rules!$B$26)</f>
        <v>0</v>
      </c>
      <c r="U3422">
        <f t="shared" si="53"/>
        <v>0</v>
      </c>
    </row>
    <row r="3423" spans="1:21" x14ac:dyDescent="0.2">
      <c r="A3423" t="str">
        <f>MatchSquad!A3423</f>
        <v>M069</v>
      </c>
      <c r="B3423" t="str">
        <f>MatchSquad!B3423</f>
        <v>P147</v>
      </c>
      <c r="C3423" t="str">
        <f>MatchSquad!C3423</f>
        <v>Raghu Sharma</v>
      </c>
      <c r="D3423" t="str">
        <f>MatchSquad!D3423</f>
        <v>BWL</v>
      </c>
      <c r="E3423" t="str">
        <f>MatchSquad!E3423</f>
        <v>MI</v>
      </c>
      <c r="F3423">
        <f>MatchSquad!G3423</f>
        <v>0</v>
      </c>
      <c r="G3423">
        <f>IF(A3423="","",SUMIFS(BallByBall!$I$2:$I$501,BallByBall!$B$2:$B$501,A3423,BallByBall!$F$2:$F$501,B3423))</f>
        <v>0</v>
      </c>
      <c r="H3423">
        <f>IF(A3423="","",COUNTIFS(BallByBall!$B$2:$B$501,A3423,BallByBall!$F$2:$F$501,B3423,BallByBall!$Q$2:$Q$501,1))</f>
        <v>0</v>
      </c>
      <c r="I3423">
        <f>IF(A3423="","",COUNTIFS(BallByBall!$B$2:$B$501,A3423,BallByBall!$F$2:$F$501,B3423,BallByBall!$R$2:$R$501,1))</f>
        <v>0</v>
      </c>
      <c r="J3423">
        <f>IF(A3423="","",SUMIFS(BallByBall!$T$2:$T$501,BallByBall!$B$2:$B$501,A3423,BallByBall!$H$2:$H$501,B3423))</f>
        <v>0</v>
      </c>
      <c r="K3423">
        <f>IF(A3423="","",SUMIFS(BallByBall!$U$2:$U$501,BallByBall!$B$2:$B$501,A3423,BallByBall!$P$2:$P$501,B3423))</f>
        <v>0</v>
      </c>
      <c r="L3423">
        <f>IF(A3423="","",SUMIFS(BallByBall!$V$2:$V$501,BallByBall!$B$2:$B$501,A3423,BallByBall!$P$2:$P$501,B3423))</f>
        <v>0</v>
      </c>
      <c r="M3423">
        <f>IF(A3423="","",SUMIFS(BallByBall!$W$2:$W$501,BallByBall!$B$2:$B$501,A3423,BallByBall!$P$2:$P$501,B3423))</f>
        <v>0</v>
      </c>
      <c r="N3423">
        <f>IF(A3423="","",SUMIFS(BallByBall!$X$2:$X$501,BallByBall!$B$2:$B$501,A3423,BallByBall!$P$2:$P$501,B3423))</f>
        <v>0</v>
      </c>
      <c r="O3423">
        <f>IF(A3423="","",SUMIFS(OverSummary!$G$2:$G$101,OverSummary!$A$2:$A$101,A3423,OverSummary!$D$2:$D$101,B3423))</f>
        <v>0</v>
      </c>
      <c r="P3423">
        <f>IF(A3423="","",G3423*Rules!$B$13+H3423*Rules!$B$14+I3423*Rules!$B$15)</f>
        <v>0</v>
      </c>
      <c r="Q3423">
        <f>IF(A3423="","",IF(G3423&gt;=100,Rules!$B$18,IF(G3423&gt;=50,Rules!$B$17,IF(G3423&gt;=30,Rules!$B$16,0)))+IF(AND(F3423=1,D3423&lt;&gt;"BWL",G3423=0),Rules!$B$27,0))</f>
        <v>0</v>
      </c>
      <c r="R3423">
        <f>IF(A3423="","",J3423*Rules!$B$19+O3423*Rules!$B$22)</f>
        <v>0</v>
      </c>
      <c r="S3423">
        <f>IF(A3423="","",IF(J3423&gt;=4,Rules!$B$21,IF(J3423&gt;=3,Rules!$B$20,0)))</f>
        <v>0</v>
      </c>
      <c r="T3423">
        <f>IF(A3423="","",K3423*Rules!$B$23+L3423*Rules!$B$24+M3423*Rules!$B$25+N3423*Rules!$B$26)</f>
        <v>0</v>
      </c>
      <c r="U3423">
        <f t="shared" si="53"/>
        <v>0</v>
      </c>
    </row>
    <row r="3424" spans="1:21" x14ac:dyDescent="0.2">
      <c r="A3424" t="str">
        <f>MatchSquad!A3424</f>
        <v>M069</v>
      </c>
      <c r="B3424" t="str">
        <f>MatchSquad!B3424</f>
        <v>P148</v>
      </c>
      <c r="C3424" t="str">
        <f>MatchSquad!C3424</f>
        <v>Mohammad Izhar</v>
      </c>
      <c r="D3424" t="str">
        <f>MatchSquad!D3424</f>
        <v>BWL</v>
      </c>
      <c r="E3424" t="str">
        <f>MatchSquad!E3424</f>
        <v>MI</v>
      </c>
      <c r="F3424">
        <f>MatchSquad!G3424</f>
        <v>0</v>
      </c>
      <c r="G3424">
        <f>IF(A3424="","",SUMIFS(BallByBall!$I$2:$I$501,BallByBall!$B$2:$B$501,A3424,BallByBall!$F$2:$F$501,B3424))</f>
        <v>0</v>
      </c>
      <c r="H3424">
        <f>IF(A3424="","",COUNTIFS(BallByBall!$B$2:$B$501,A3424,BallByBall!$F$2:$F$501,B3424,BallByBall!$Q$2:$Q$501,1))</f>
        <v>0</v>
      </c>
      <c r="I3424">
        <f>IF(A3424="","",COUNTIFS(BallByBall!$B$2:$B$501,A3424,BallByBall!$F$2:$F$501,B3424,BallByBall!$R$2:$R$501,1))</f>
        <v>0</v>
      </c>
      <c r="J3424">
        <f>IF(A3424="","",SUMIFS(BallByBall!$T$2:$T$501,BallByBall!$B$2:$B$501,A3424,BallByBall!$H$2:$H$501,B3424))</f>
        <v>0</v>
      </c>
      <c r="K3424">
        <f>IF(A3424="","",SUMIFS(BallByBall!$U$2:$U$501,BallByBall!$B$2:$B$501,A3424,BallByBall!$P$2:$P$501,B3424))</f>
        <v>0</v>
      </c>
      <c r="L3424">
        <f>IF(A3424="","",SUMIFS(BallByBall!$V$2:$V$501,BallByBall!$B$2:$B$501,A3424,BallByBall!$P$2:$P$501,B3424))</f>
        <v>0</v>
      </c>
      <c r="M3424">
        <f>IF(A3424="","",SUMIFS(BallByBall!$W$2:$W$501,BallByBall!$B$2:$B$501,A3424,BallByBall!$P$2:$P$501,B3424))</f>
        <v>0</v>
      </c>
      <c r="N3424">
        <f>IF(A3424="","",SUMIFS(BallByBall!$X$2:$X$501,BallByBall!$B$2:$B$501,A3424,BallByBall!$P$2:$P$501,B3424))</f>
        <v>0</v>
      </c>
      <c r="O3424">
        <f>IF(A3424="","",SUMIFS(OverSummary!$G$2:$G$101,OverSummary!$A$2:$A$101,A3424,OverSummary!$D$2:$D$101,B3424))</f>
        <v>0</v>
      </c>
      <c r="P3424">
        <f>IF(A3424="","",G3424*Rules!$B$13+H3424*Rules!$B$14+I3424*Rules!$B$15)</f>
        <v>0</v>
      </c>
      <c r="Q3424">
        <f>IF(A3424="","",IF(G3424&gt;=100,Rules!$B$18,IF(G3424&gt;=50,Rules!$B$17,IF(G3424&gt;=30,Rules!$B$16,0)))+IF(AND(F3424=1,D3424&lt;&gt;"BWL",G3424=0),Rules!$B$27,0))</f>
        <v>0</v>
      </c>
      <c r="R3424">
        <f>IF(A3424="","",J3424*Rules!$B$19+O3424*Rules!$B$22)</f>
        <v>0</v>
      </c>
      <c r="S3424">
        <f>IF(A3424="","",IF(J3424&gt;=4,Rules!$B$21,IF(J3424&gt;=3,Rules!$B$20,0)))</f>
        <v>0</v>
      </c>
      <c r="T3424">
        <f>IF(A3424="","",K3424*Rules!$B$23+L3424*Rules!$B$24+M3424*Rules!$B$25+N3424*Rules!$B$26)</f>
        <v>0</v>
      </c>
      <c r="U3424">
        <f t="shared" si="53"/>
        <v>0</v>
      </c>
    </row>
    <row r="3425" spans="1:21" x14ac:dyDescent="0.2">
      <c r="A3425" t="str">
        <f>MatchSquad!A3425</f>
        <v>M069</v>
      </c>
      <c r="B3425" t="str">
        <f>MatchSquad!B3425</f>
        <v>P149</v>
      </c>
      <c r="C3425" t="str">
        <f>MatchSquad!C3425</f>
        <v>Allah Ghazanfar</v>
      </c>
      <c r="D3425" t="str">
        <f>MatchSquad!D3425</f>
        <v>BWL</v>
      </c>
      <c r="E3425" t="str">
        <f>MatchSquad!E3425</f>
        <v>MI</v>
      </c>
      <c r="F3425">
        <f>MatchSquad!G3425</f>
        <v>0</v>
      </c>
      <c r="G3425">
        <f>IF(A3425="","",SUMIFS(BallByBall!$I$2:$I$501,BallByBall!$B$2:$B$501,A3425,BallByBall!$F$2:$F$501,B3425))</f>
        <v>0</v>
      </c>
      <c r="H3425">
        <f>IF(A3425="","",COUNTIFS(BallByBall!$B$2:$B$501,A3425,BallByBall!$F$2:$F$501,B3425,BallByBall!$Q$2:$Q$501,1))</f>
        <v>0</v>
      </c>
      <c r="I3425">
        <f>IF(A3425="","",COUNTIFS(BallByBall!$B$2:$B$501,A3425,BallByBall!$F$2:$F$501,B3425,BallByBall!$R$2:$R$501,1))</f>
        <v>0</v>
      </c>
      <c r="J3425">
        <f>IF(A3425="","",SUMIFS(BallByBall!$T$2:$T$501,BallByBall!$B$2:$B$501,A3425,BallByBall!$H$2:$H$501,B3425))</f>
        <v>0</v>
      </c>
      <c r="K3425">
        <f>IF(A3425="","",SUMIFS(BallByBall!$U$2:$U$501,BallByBall!$B$2:$B$501,A3425,BallByBall!$P$2:$P$501,B3425))</f>
        <v>0</v>
      </c>
      <c r="L3425">
        <f>IF(A3425="","",SUMIFS(BallByBall!$V$2:$V$501,BallByBall!$B$2:$B$501,A3425,BallByBall!$P$2:$P$501,B3425))</f>
        <v>0</v>
      </c>
      <c r="M3425">
        <f>IF(A3425="","",SUMIFS(BallByBall!$W$2:$W$501,BallByBall!$B$2:$B$501,A3425,BallByBall!$P$2:$P$501,B3425))</f>
        <v>0</v>
      </c>
      <c r="N3425">
        <f>IF(A3425="","",SUMIFS(BallByBall!$X$2:$X$501,BallByBall!$B$2:$B$501,A3425,BallByBall!$P$2:$P$501,B3425))</f>
        <v>0</v>
      </c>
      <c r="O3425">
        <f>IF(A3425="","",SUMIFS(OverSummary!$G$2:$G$101,OverSummary!$A$2:$A$101,A3425,OverSummary!$D$2:$D$101,B3425))</f>
        <v>0</v>
      </c>
      <c r="P3425">
        <f>IF(A3425="","",G3425*Rules!$B$13+H3425*Rules!$B$14+I3425*Rules!$B$15)</f>
        <v>0</v>
      </c>
      <c r="Q3425">
        <f>IF(A3425="","",IF(G3425&gt;=100,Rules!$B$18,IF(G3425&gt;=50,Rules!$B$17,IF(G3425&gt;=30,Rules!$B$16,0)))+IF(AND(F3425=1,D3425&lt;&gt;"BWL",G3425=0),Rules!$B$27,0))</f>
        <v>0</v>
      </c>
      <c r="R3425">
        <f>IF(A3425="","",J3425*Rules!$B$19+O3425*Rules!$B$22)</f>
        <v>0</v>
      </c>
      <c r="S3425">
        <f>IF(A3425="","",IF(J3425&gt;=4,Rules!$B$21,IF(J3425&gt;=3,Rules!$B$20,0)))</f>
        <v>0</v>
      </c>
      <c r="T3425">
        <f>IF(A3425="","",K3425*Rules!$B$23+L3425*Rules!$B$24+M3425*Rules!$B$25+N3425*Rules!$B$26)</f>
        <v>0</v>
      </c>
      <c r="U3425">
        <f t="shared" si="53"/>
        <v>0</v>
      </c>
    </row>
    <row r="3426" spans="1:21" x14ac:dyDescent="0.2">
      <c r="A3426" t="str">
        <f>MatchSquad!A3426</f>
        <v>M069</v>
      </c>
      <c r="B3426" t="str">
        <f>MatchSquad!B3426</f>
        <v>P150</v>
      </c>
      <c r="C3426" t="str">
        <f>MatchSquad!C3426</f>
        <v>Jasprit Bumrah</v>
      </c>
      <c r="D3426" t="str">
        <f>MatchSquad!D3426</f>
        <v>BWL</v>
      </c>
      <c r="E3426" t="str">
        <f>MatchSquad!E3426</f>
        <v>MI</v>
      </c>
      <c r="F3426">
        <f>MatchSquad!G3426</f>
        <v>0</v>
      </c>
      <c r="G3426">
        <f>IF(A3426="","",SUMIFS(BallByBall!$I$2:$I$501,BallByBall!$B$2:$B$501,A3426,BallByBall!$F$2:$F$501,B3426))</f>
        <v>0</v>
      </c>
      <c r="H3426">
        <f>IF(A3426="","",COUNTIFS(BallByBall!$B$2:$B$501,A3426,BallByBall!$F$2:$F$501,B3426,BallByBall!$Q$2:$Q$501,1))</f>
        <v>0</v>
      </c>
      <c r="I3426">
        <f>IF(A3426="","",COUNTIFS(BallByBall!$B$2:$B$501,A3426,BallByBall!$F$2:$F$501,B3426,BallByBall!$R$2:$R$501,1))</f>
        <v>0</v>
      </c>
      <c r="J3426">
        <f>IF(A3426="","",SUMIFS(BallByBall!$T$2:$T$501,BallByBall!$B$2:$B$501,A3426,BallByBall!$H$2:$H$501,B3426))</f>
        <v>0</v>
      </c>
      <c r="K3426">
        <f>IF(A3426="","",SUMIFS(BallByBall!$U$2:$U$501,BallByBall!$B$2:$B$501,A3426,BallByBall!$P$2:$P$501,B3426))</f>
        <v>0</v>
      </c>
      <c r="L3426">
        <f>IF(A3426="","",SUMIFS(BallByBall!$V$2:$V$501,BallByBall!$B$2:$B$501,A3426,BallByBall!$P$2:$P$501,B3426))</f>
        <v>0</v>
      </c>
      <c r="M3426">
        <f>IF(A3426="","",SUMIFS(BallByBall!$W$2:$W$501,BallByBall!$B$2:$B$501,A3426,BallByBall!$P$2:$P$501,B3426))</f>
        <v>0</v>
      </c>
      <c r="N3426">
        <f>IF(A3426="","",SUMIFS(BallByBall!$X$2:$X$501,BallByBall!$B$2:$B$501,A3426,BallByBall!$P$2:$P$501,B3426))</f>
        <v>0</v>
      </c>
      <c r="O3426">
        <f>IF(A3426="","",SUMIFS(OverSummary!$G$2:$G$101,OverSummary!$A$2:$A$101,A3426,OverSummary!$D$2:$D$101,B3426))</f>
        <v>0</v>
      </c>
      <c r="P3426">
        <f>IF(A3426="","",G3426*Rules!$B$13+H3426*Rules!$B$14+I3426*Rules!$B$15)</f>
        <v>0</v>
      </c>
      <c r="Q3426">
        <f>IF(A3426="","",IF(G3426&gt;=100,Rules!$B$18,IF(G3426&gt;=50,Rules!$B$17,IF(G3426&gt;=30,Rules!$B$16,0)))+IF(AND(F3426=1,D3426&lt;&gt;"BWL",G3426=0),Rules!$B$27,0))</f>
        <v>0</v>
      </c>
      <c r="R3426">
        <f>IF(A3426="","",J3426*Rules!$B$19+O3426*Rules!$B$22)</f>
        <v>0</v>
      </c>
      <c r="S3426">
        <f>IF(A3426="","",IF(J3426&gt;=4,Rules!$B$21,IF(J3426&gt;=3,Rules!$B$20,0)))</f>
        <v>0</v>
      </c>
      <c r="T3426">
        <f>IF(A3426="","",K3426*Rules!$B$23+L3426*Rules!$B$24+M3426*Rules!$B$25+N3426*Rules!$B$26)</f>
        <v>0</v>
      </c>
      <c r="U3426">
        <f t="shared" si="53"/>
        <v>0</v>
      </c>
    </row>
    <row r="3427" spans="1:21" x14ac:dyDescent="0.2">
      <c r="A3427" t="str">
        <f>MatchSquad!A3427</f>
        <v>M069</v>
      </c>
      <c r="B3427" t="str">
        <f>MatchSquad!B3427</f>
        <v>P176</v>
      </c>
      <c r="C3427" t="str">
        <f>MatchSquad!C3427</f>
        <v>Shubham Dubey</v>
      </c>
      <c r="D3427" t="str">
        <f>MatchSquad!D3427</f>
        <v>BAT</v>
      </c>
      <c r="E3427" t="str">
        <f>MatchSquad!E3427</f>
        <v>RR</v>
      </c>
      <c r="F3427">
        <f>MatchSquad!G3427</f>
        <v>0</v>
      </c>
      <c r="G3427">
        <f>IF(A3427="","",SUMIFS(BallByBall!$I$2:$I$501,BallByBall!$B$2:$B$501,A3427,BallByBall!$F$2:$F$501,B3427))</f>
        <v>0</v>
      </c>
      <c r="H3427">
        <f>IF(A3427="","",COUNTIFS(BallByBall!$B$2:$B$501,A3427,BallByBall!$F$2:$F$501,B3427,BallByBall!$Q$2:$Q$501,1))</f>
        <v>0</v>
      </c>
      <c r="I3427">
        <f>IF(A3427="","",COUNTIFS(BallByBall!$B$2:$B$501,A3427,BallByBall!$F$2:$F$501,B3427,BallByBall!$R$2:$R$501,1))</f>
        <v>0</v>
      </c>
      <c r="J3427">
        <f>IF(A3427="","",SUMIFS(BallByBall!$T$2:$T$501,BallByBall!$B$2:$B$501,A3427,BallByBall!$H$2:$H$501,B3427))</f>
        <v>0</v>
      </c>
      <c r="K3427">
        <f>IF(A3427="","",SUMIFS(BallByBall!$U$2:$U$501,BallByBall!$B$2:$B$501,A3427,BallByBall!$P$2:$P$501,B3427))</f>
        <v>0</v>
      </c>
      <c r="L3427">
        <f>IF(A3427="","",SUMIFS(BallByBall!$V$2:$V$501,BallByBall!$B$2:$B$501,A3427,BallByBall!$P$2:$P$501,B3427))</f>
        <v>0</v>
      </c>
      <c r="M3427">
        <f>IF(A3427="","",SUMIFS(BallByBall!$W$2:$W$501,BallByBall!$B$2:$B$501,A3427,BallByBall!$P$2:$P$501,B3427))</f>
        <v>0</v>
      </c>
      <c r="N3427">
        <f>IF(A3427="","",SUMIFS(BallByBall!$X$2:$X$501,BallByBall!$B$2:$B$501,A3427,BallByBall!$P$2:$P$501,B3427))</f>
        <v>0</v>
      </c>
      <c r="O3427">
        <f>IF(A3427="","",SUMIFS(OverSummary!$G$2:$G$101,OverSummary!$A$2:$A$101,A3427,OverSummary!$D$2:$D$101,B3427))</f>
        <v>0</v>
      </c>
      <c r="P3427">
        <f>IF(A3427="","",G3427*Rules!$B$13+H3427*Rules!$B$14+I3427*Rules!$B$15)</f>
        <v>0</v>
      </c>
      <c r="Q3427">
        <f>IF(A3427="","",IF(G3427&gt;=100,Rules!$B$18,IF(G3427&gt;=50,Rules!$B$17,IF(G3427&gt;=30,Rules!$B$16,0)))+IF(AND(F3427=1,D3427&lt;&gt;"BWL",G3427=0),Rules!$B$27,0))</f>
        <v>0</v>
      </c>
      <c r="R3427">
        <f>IF(A3427="","",J3427*Rules!$B$19+O3427*Rules!$B$22)</f>
        <v>0</v>
      </c>
      <c r="S3427">
        <f>IF(A3427="","",IF(J3427&gt;=4,Rules!$B$21,IF(J3427&gt;=3,Rules!$B$20,0)))</f>
        <v>0</v>
      </c>
      <c r="T3427">
        <f>IF(A3427="","",K3427*Rules!$B$23+L3427*Rules!$B$24+M3427*Rules!$B$25+N3427*Rules!$B$26)</f>
        <v>0</v>
      </c>
      <c r="U3427">
        <f t="shared" si="53"/>
        <v>0</v>
      </c>
    </row>
    <row r="3428" spans="1:21" x14ac:dyDescent="0.2">
      <c r="A3428" t="str">
        <f>MatchSquad!A3428</f>
        <v>M069</v>
      </c>
      <c r="B3428" t="str">
        <f>MatchSquad!B3428</f>
        <v>P177</v>
      </c>
      <c r="C3428" t="str">
        <f>MatchSquad!C3428</f>
        <v>Vaibhav Sooryavanshi</v>
      </c>
      <c r="D3428" t="str">
        <f>MatchSquad!D3428</f>
        <v>BAT</v>
      </c>
      <c r="E3428" t="str">
        <f>MatchSquad!E3428</f>
        <v>RR</v>
      </c>
      <c r="F3428">
        <f>MatchSquad!G3428</f>
        <v>0</v>
      </c>
      <c r="G3428">
        <f>IF(A3428="","",SUMIFS(BallByBall!$I$2:$I$501,BallByBall!$B$2:$B$501,A3428,BallByBall!$F$2:$F$501,B3428))</f>
        <v>0</v>
      </c>
      <c r="H3428">
        <f>IF(A3428="","",COUNTIFS(BallByBall!$B$2:$B$501,A3428,BallByBall!$F$2:$F$501,B3428,BallByBall!$Q$2:$Q$501,1))</f>
        <v>0</v>
      </c>
      <c r="I3428">
        <f>IF(A3428="","",COUNTIFS(BallByBall!$B$2:$B$501,A3428,BallByBall!$F$2:$F$501,B3428,BallByBall!$R$2:$R$501,1))</f>
        <v>0</v>
      </c>
      <c r="J3428">
        <f>IF(A3428="","",SUMIFS(BallByBall!$T$2:$T$501,BallByBall!$B$2:$B$501,A3428,BallByBall!$H$2:$H$501,B3428))</f>
        <v>0</v>
      </c>
      <c r="K3428">
        <f>IF(A3428="","",SUMIFS(BallByBall!$U$2:$U$501,BallByBall!$B$2:$B$501,A3428,BallByBall!$P$2:$P$501,B3428))</f>
        <v>0</v>
      </c>
      <c r="L3428">
        <f>IF(A3428="","",SUMIFS(BallByBall!$V$2:$V$501,BallByBall!$B$2:$B$501,A3428,BallByBall!$P$2:$P$501,B3428))</f>
        <v>0</v>
      </c>
      <c r="M3428">
        <f>IF(A3428="","",SUMIFS(BallByBall!$W$2:$W$501,BallByBall!$B$2:$B$501,A3428,BallByBall!$P$2:$P$501,B3428))</f>
        <v>0</v>
      </c>
      <c r="N3428">
        <f>IF(A3428="","",SUMIFS(BallByBall!$X$2:$X$501,BallByBall!$B$2:$B$501,A3428,BallByBall!$P$2:$P$501,B3428))</f>
        <v>0</v>
      </c>
      <c r="O3428">
        <f>IF(A3428="","",SUMIFS(OverSummary!$G$2:$G$101,OverSummary!$A$2:$A$101,A3428,OverSummary!$D$2:$D$101,B3428))</f>
        <v>0</v>
      </c>
      <c r="P3428">
        <f>IF(A3428="","",G3428*Rules!$B$13+H3428*Rules!$B$14+I3428*Rules!$B$15)</f>
        <v>0</v>
      </c>
      <c r="Q3428">
        <f>IF(A3428="","",IF(G3428&gt;=100,Rules!$B$18,IF(G3428&gt;=50,Rules!$B$17,IF(G3428&gt;=30,Rules!$B$16,0)))+IF(AND(F3428=1,D3428&lt;&gt;"BWL",G3428=0),Rules!$B$27,0))</f>
        <v>0</v>
      </c>
      <c r="R3428">
        <f>IF(A3428="","",J3428*Rules!$B$19+O3428*Rules!$B$22)</f>
        <v>0</v>
      </c>
      <c r="S3428">
        <f>IF(A3428="","",IF(J3428&gt;=4,Rules!$B$21,IF(J3428&gt;=3,Rules!$B$20,0)))</f>
        <v>0</v>
      </c>
      <c r="T3428">
        <f>IF(A3428="","",K3428*Rules!$B$23+L3428*Rules!$B$24+M3428*Rules!$B$25+N3428*Rules!$B$26)</f>
        <v>0</v>
      </c>
      <c r="U3428">
        <f t="shared" si="53"/>
        <v>0</v>
      </c>
    </row>
    <row r="3429" spans="1:21" x14ac:dyDescent="0.2">
      <c r="A3429" t="str">
        <f>MatchSquad!A3429</f>
        <v>M069</v>
      </c>
      <c r="B3429" t="str">
        <f>MatchSquad!B3429</f>
        <v>P178</v>
      </c>
      <c r="C3429" t="str">
        <f>MatchSquad!C3429</f>
        <v>Donovan Ferreira</v>
      </c>
      <c r="D3429" t="str">
        <f>MatchSquad!D3429</f>
        <v>WK</v>
      </c>
      <c r="E3429" t="str">
        <f>MatchSquad!E3429</f>
        <v>RR</v>
      </c>
      <c r="F3429">
        <f>MatchSquad!G3429</f>
        <v>0</v>
      </c>
      <c r="G3429">
        <f>IF(A3429="","",SUMIFS(BallByBall!$I$2:$I$501,BallByBall!$B$2:$B$501,A3429,BallByBall!$F$2:$F$501,B3429))</f>
        <v>0</v>
      </c>
      <c r="H3429">
        <f>IF(A3429="","",COUNTIFS(BallByBall!$B$2:$B$501,A3429,BallByBall!$F$2:$F$501,B3429,BallByBall!$Q$2:$Q$501,1))</f>
        <v>0</v>
      </c>
      <c r="I3429">
        <f>IF(A3429="","",COUNTIFS(BallByBall!$B$2:$B$501,A3429,BallByBall!$F$2:$F$501,B3429,BallByBall!$R$2:$R$501,1))</f>
        <v>0</v>
      </c>
      <c r="J3429">
        <f>IF(A3429="","",SUMIFS(BallByBall!$T$2:$T$501,BallByBall!$B$2:$B$501,A3429,BallByBall!$H$2:$H$501,B3429))</f>
        <v>0</v>
      </c>
      <c r="K3429">
        <f>IF(A3429="","",SUMIFS(BallByBall!$U$2:$U$501,BallByBall!$B$2:$B$501,A3429,BallByBall!$P$2:$P$501,B3429))</f>
        <v>0</v>
      </c>
      <c r="L3429">
        <f>IF(A3429="","",SUMIFS(BallByBall!$V$2:$V$501,BallByBall!$B$2:$B$501,A3429,BallByBall!$P$2:$P$501,B3429))</f>
        <v>0</v>
      </c>
      <c r="M3429">
        <f>IF(A3429="","",SUMIFS(BallByBall!$W$2:$W$501,BallByBall!$B$2:$B$501,A3429,BallByBall!$P$2:$P$501,B3429))</f>
        <v>0</v>
      </c>
      <c r="N3429">
        <f>IF(A3429="","",SUMIFS(BallByBall!$X$2:$X$501,BallByBall!$B$2:$B$501,A3429,BallByBall!$P$2:$P$501,B3429))</f>
        <v>0</v>
      </c>
      <c r="O3429">
        <f>IF(A3429="","",SUMIFS(OverSummary!$G$2:$G$101,OverSummary!$A$2:$A$101,A3429,OverSummary!$D$2:$D$101,B3429))</f>
        <v>0</v>
      </c>
      <c r="P3429">
        <f>IF(A3429="","",G3429*Rules!$B$13+H3429*Rules!$B$14+I3429*Rules!$B$15)</f>
        <v>0</v>
      </c>
      <c r="Q3429">
        <f>IF(A3429="","",IF(G3429&gt;=100,Rules!$B$18,IF(G3429&gt;=50,Rules!$B$17,IF(G3429&gt;=30,Rules!$B$16,0)))+IF(AND(F3429=1,D3429&lt;&gt;"BWL",G3429=0),Rules!$B$27,0))</f>
        <v>0</v>
      </c>
      <c r="R3429">
        <f>IF(A3429="","",J3429*Rules!$B$19+O3429*Rules!$B$22)</f>
        <v>0</v>
      </c>
      <c r="S3429">
        <f>IF(A3429="","",IF(J3429&gt;=4,Rules!$B$21,IF(J3429&gt;=3,Rules!$B$20,0)))</f>
        <v>0</v>
      </c>
      <c r="T3429">
        <f>IF(A3429="","",K3429*Rules!$B$23+L3429*Rules!$B$24+M3429*Rules!$B$25+N3429*Rules!$B$26)</f>
        <v>0</v>
      </c>
      <c r="U3429">
        <f t="shared" si="53"/>
        <v>0</v>
      </c>
    </row>
    <row r="3430" spans="1:21" x14ac:dyDescent="0.2">
      <c r="A3430" t="str">
        <f>MatchSquad!A3430</f>
        <v>M069</v>
      </c>
      <c r="B3430" t="str">
        <f>MatchSquad!B3430</f>
        <v>P179</v>
      </c>
      <c r="C3430" t="str">
        <f>MatchSquad!C3430</f>
        <v>Lhuan-dre Pretorious</v>
      </c>
      <c r="D3430" t="str">
        <f>MatchSquad!D3430</f>
        <v>WK</v>
      </c>
      <c r="E3430" t="str">
        <f>MatchSquad!E3430</f>
        <v>RR</v>
      </c>
      <c r="F3430">
        <f>MatchSquad!G3430</f>
        <v>0</v>
      </c>
      <c r="G3430">
        <f>IF(A3430="","",SUMIFS(BallByBall!$I$2:$I$501,BallByBall!$B$2:$B$501,A3430,BallByBall!$F$2:$F$501,B3430))</f>
        <v>0</v>
      </c>
      <c r="H3430">
        <f>IF(A3430="","",COUNTIFS(BallByBall!$B$2:$B$501,A3430,BallByBall!$F$2:$F$501,B3430,BallByBall!$Q$2:$Q$501,1))</f>
        <v>0</v>
      </c>
      <c r="I3430">
        <f>IF(A3430="","",COUNTIFS(BallByBall!$B$2:$B$501,A3430,BallByBall!$F$2:$F$501,B3430,BallByBall!$R$2:$R$501,1))</f>
        <v>0</v>
      </c>
      <c r="J3430">
        <f>IF(A3430="","",SUMIFS(BallByBall!$T$2:$T$501,BallByBall!$B$2:$B$501,A3430,BallByBall!$H$2:$H$501,B3430))</f>
        <v>0</v>
      </c>
      <c r="K3430">
        <f>IF(A3430="","",SUMIFS(BallByBall!$U$2:$U$501,BallByBall!$B$2:$B$501,A3430,BallByBall!$P$2:$P$501,B3430))</f>
        <v>0</v>
      </c>
      <c r="L3430">
        <f>IF(A3430="","",SUMIFS(BallByBall!$V$2:$V$501,BallByBall!$B$2:$B$501,A3430,BallByBall!$P$2:$P$501,B3430))</f>
        <v>0</v>
      </c>
      <c r="M3430">
        <f>IF(A3430="","",SUMIFS(BallByBall!$W$2:$W$501,BallByBall!$B$2:$B$501,A3430,BallByBall!$P$2:$P$501,B3430))</f>
        <v>0</v>
      </c>
      <c r="N3430">
        <f>IF(A3430="","",SUMIFS(BallByBall!$X$2:$X$501,BallByBall!$B$2:$B$501,A3430,BallByBall!$P$2:$P$501,B3430))</f>
        <v>0</v>
      </c>
      <c r="O3430">
        <f>IF(A3430="","",SUMIFS(OverSummary!$G$2:$G$101,OverSummary!$A$2:$A$101,A3430,OverSummary!$D$2:$D$101,B3430))</f>
        <v>0</v>
      </c>
      <c r="P3430">
        <f>IF(A3430="","",G3430*Rules!$B$13+H3430*Rules!$B$14+I3430*Rules!$B$15)</f>
        <v>0</v>
      </c>
      <c r="Q3430">
        <f>IF(A3430="","",IF(G3430&gt;=100,Rules!$B$18,IF(G3430&gt;=50,Rules!$B$17,IF(G3430&gt;=30,Rules!$B$16,0)))+IF(AND(F3430=1,D3430&lt;&gt;"BWL",G3430=0),Rules!$B$27,0))</f>
        <v>0</v>
      </c>
      <c r="R3430">
        <f>IF(A3430="","",J3430*Rules!$B$19+O3430*Rules!$B$22)</f>
        <v>0</v>
      </c>
      <c r="S3430">
        <f>IF(A3430="","",IF(J3430&gt;=4,Rules!$B$21,IF(J3430&gt;=3,Rules!$B$20,0)))</f>
        <v>0</v>
      </c>
      <c r="T3430">
        <f>IF(A3430="","",K3430*Rules!$B$23+L3430*Rules!$B$24+M3430*Rules!$B$25+N3430*Rules!$B$26)</f>
        <v>0</v>
      </c>
      <c r="U3430">
        <f t="shared" si="53"/>
        <v>0</v>
      </c>
    </row>
    <row r="3431" spans="1:21" x14ac:dyDescent="0.2">
      <c r="A3431" t="str">
        <f>MatchSquad!A3431</f>
        <v>M069</v>
      </c>
      <c r="B3431" t="str">
        <f>MatchSquad!B3431</f>
        <v>P180</v>
      </c>
      <c r="C3431" t="str">
        <f>MatchSquad!C3431</f>
        <v>Ravi Singh</v>
      </c>
      <c r="D3431" t="str">
        <f>MatchSquad!D3431</f>
        <v>WK</v>
      </c>
      <c r="E3431" t="str">
        <f>MatchSquad!E3431</f>
        <v>RR</v>
      </c>
      <c r="F3431">
        <f>MatchSquad!G3431</f>
        <v>0</v>
      </c>
      <c r="G3431">
        <f>IF(A3431="","",SUMIFS(BallByBall!$I$2:$I$501,BallByBall!$B$2:$B$501,A3431,BallByBall!$F$2:$F$501,B3431))</f>
        <v>0</v>
      </c>
      <c r="H3431">
        <f>IF(A3431="","",COUNTIFS(BallByBall!$B$2:$B$501,A3431,BallByBall!$F$2:$F$501,B3431,BallByBall!$Q$2:$Q$501,1))</f>
        <v>0</v>
      </c>
      <c r="I3431">
        <f>IF(A3431="","",COUNTIFS(BallByBall!$B$2:$B$501,A3431,BallByBall!$F$2:$F$501,B3431,BallByBall!$R$2:$R$501,1))</f>
        <v>0</v>
      </c>
      <c r="J3431">
        <f>IF(A3431="","",SUMIFS(BallByBall!$T$2:$T$501,BallByBall!$B$2:$B$501,A3431,BallByBall!$H$2:$H$501,B3431))</f>
        <v>0</v>
      </c>
      <c r="K3431">
        <f>IF(A3431="","",SUMIFS(BallByBall!$U$2:$U$501,BallByBall!$B$2:$B$501,A3431,BallByBall!$P$2:$P$501,B3431))</f>
        <v>0</v>
      </c>
      <c r="L3431">
        <f>IF(A3431="","",SUMIFS(BallByBall!$V$2:$V$501,BallByBall!$B$2:$B$501,A3431,BallByBall!$P$2:$P$501,B3431))</f>
        <v>0</v>
      </c>
      <c r="M3431">
        <f>IF(A3431="","",SUMIFS(BallByBall!$W$2:$W$501,BallByBall!$B$2:$B$501,A3431,BallByBall!$P$2:$P$501,B3431))</f>
        <v>0</v>
      </c>
      <c r="N3431">
        <f>IF(A3431="","",SUMIFS(BallByBall!$X$2:$X$501,BallByBall!$B$2:$B$501,A3431,BallByBall!$P$2:$P$501,B3431))</f>
        <v>0</v>
      </c>
      <c r="O3431">
        <f>IF(A3431="","",SUMIFS(OverSummary!$G$2:$G$101,OverSummary!$A$2:$A$101,A3431,OverSummary!$D$2:$D$101,B3431))</f>
        <v>0</v>
      </c>
      <c r="P3431">
        <f>IF(A3431="","",G3431*Rules!$B$13+H3431*Rules!$B$14+I3431*Rules!$B$15)</f>
        <v>0</v>
      </c>
      <c r="Q3431">
        <f>IF(A3431="","",IF(G3431&gt;=100,Rules!$B$18,IF(G3431&gt;=50,Rules!$B$17,IF(G3431&gt;=30,Rules!$B$16,0)))+IF(AND(F3431=1,D3431&lt;&gt;"BWL",G3431=0),Rules!$B$27,0))</f>
        <v>0</v>
      </c>
      <c r="R3431">
        <f>IF(A3431="","",J3431*Rules!$B$19+O3431*Rules!$B$22)</f>
        <v>0</v>
      </c>
      <c r="S3431">
        <f>IF(A3431="","",IF(J3431&gt;=4,Rules!$B$21,IF(J3431&gt;=3,Rules!$B$20,0)))</f>
        <v>0</v>
      </c>
      <c r="T3431">
        <f>IF(A3431="","",K3431*Rules!$B$23+L3431*Rules!$B$24+M3431*Rules!$B$25+N3431*Rules!$B$26)</f>
        <v>0</v>
      </c>
      <c r="U3431">
        <f t="shared" si="53"/>
        <v>0</v>
      </c>
    </row>
    <row r="3432" spans="1:21" x14ac:dyDescent="0.2">
      <c r="A3432" t="str">
        <f>MatchSquad!A3432</f>
        <v>M069</v>
      </c>
      <c r="B3432" t="str">
        <f>MatchSquad!B3432</f>
        <v>P181</v>
      </c>
      <c r="C3432" t="str">
        <f>MatchSquad!C3432</f>
        <v>Aman Rao Perala</v>
      </c>
      <c r="D3432" t="str">
        <f>MatchSquad!D3432</f>
        <v>BAT</v>
      </c>
      <c r="E3432" t="str">
        <f>MatchSquad!E3432</f>
        <v>RR</v>
      </c>
      <c r="F3432">
        <f>MatchSquad!G3432</f>
        <v>0</v>
      </c>
      <c r="G3432">
        <f>IF(A3432="","",SUMIFS(BallByBall!$I$2:$I$501,BallByBall!$B$2:$B$501,A3432,BallByBall!$F$2:$F$501,B3432))</f>
        <v>0</v>
      </c>
      <c r="H3432">
        <f>IF(A3432="","",COUNTIFS(BallByBall!$B$2:$B$501,A3432,BallByBall!$F$2:$F$501,B3432,BallByBall!$Q$2:$Q$501,1))</f>
        <v>0</v>
      </c>
      <c r="I3432">
        <f>IF(A3432="","",COUNTIFS(BallByBall!$B$2:$B$501,A3432,BallByBall!$F$2:$F$501,B3432,BallByBall!$R$2:$R$501,1))</f>
        <v>0</v>
      </c>
      <c r="J3432">
        <f>IF(A3432="","",SUMIFS(BallByBall!$T$2:$T$501,BallByBall!$B$2:$B$501,A3432,BallByBall!$H$2:$H$501,B3432))</f>
        <v>0</v>
      </c>
      <c r="K3432">
        <f>IF(A3432="","",SUMIFS(BallByBall!$U$2:$U$501,BallByBall!$B$2:$B$501,A3432,BallByBall!$P$2:$P$501,B3432))</f>
        <v>0</v>
      </c>
      <c r="L3432">
        <f>IF(A3432="","",SUMIFS(BallByBall!$V$2:$V$501,BallByBall!$B$2:$B$501,A3432,BallByBall!$P$2:$P$501,B3432))</f>
        <v>0</v>
      </c>
      <c r="M3432">
        <f>IF(A3432="","",SUMIFS(BallByBall!$W$2:$W$501,BallByBall!$B$2:$B$501,A3432,BallByBall!$P$2:$P$501,B3432))</f>
        <v>0</v>
      </c>
      <c r="N3432">
        <f>IF(A3432="","",SUMIFS(BallByBall!$X$2:$X$501,BallByBall!$B$2:$B$501,A3432,BallByBall!$P$2:$P$501,B3432))</f>
        <v>0</v>
      </c>
      <c r="O3432">
        <f>IF(A3432="","",SUMIFS(OverSummary!$G$2:$G$101,OverSummary!$A$2:$A$101,A3432,OverSummary!$D$2:$D$101,B3432))</f>
        <v>0</v>
      </c>
      <c r="P3432">
        <f>IF(A3432="","",G3432*Rules!$B$13+H3432*Rules!$B$14+I3432*Rules!$B$15)</f>
        <v>0</v>
      </c>
      <c r="Q3432">
        <f>IF(A3432="","",IF(G3432&gt;=100,Rules!$B$18,IF(G3432&gt;=50,Rules!$B$17,IF(G3432&gt;=30,Rules!$B$16,0)))+IF(AND(F3432=1,D3432&lt;&gt;"BWL",G3432=0),Rules!$B$27,0))</f>
        <v>0</v>
      </c>
      <c r="R3432">
        <f>IF(A3432="","",J3432*Rules!$B$19+O3432*Rules!$B$22)</f>
        <v>0</v>
      </c>
      <c r="S3432">
        <f>IF(A3432="","",IF(J3432&gt;=4,Rules!$B$21,IF(J3432&gt;=3,Rules!$B$20,0)))</f>
        <v>0</v>
      </c>
      <c r="T3432">
        <f>IF(A3432="","",K3432*Rules!$B$23+L3432*Rules!$B$24+M3432*Rules!$B$25+N3432*Rules!$B$26)</f>
        <v>0</v>
      </c>
      <c r="U3432">
        <f t="shared" si="53"/>
        <v>0</v>
      </c>
    </row>
    <row r="3433" spans="1:21" x14ac:dyDescent="0.2">
      <c r="A3433" t="str">
        <f>MatchSquad!A3433</f>
        <v>M069</v>
      </c>
      <c r="B3433" t="str">
        <f>MatchSquad!B3433</f>
        <v>P182</v>
      </c>
      <c r="C3433" t="str">
        <f>MatchSquad!C3433</f>
        <v>Shimron Hetmyer</v>
      </c>
      <c r="D3433" t="str">
        <f>MatchSquad!D3433</f>
        <v>BAT</v>
      </c>
      <c r="E3433" t="str">
        <f>MatchSquad!E3433</f>
        <v>RR</v>
      </c>
      <c r="F3433">
        <f>MatchSquad!G3433</f>
        <v>0</v>
      </c>
      <c r="G3433">
        <f>IF(A3433="","",SUMIFS(BallByBall!$I$2:$I$501,BallByBall!$B$2:$B$501,A3433,BallByBall!$F$2:$F$501,B3433))</f>
        <v>0</v>
      </c>
      <c r="H3433">
        <f>IF(A3433="","",COUNTIFS(BallByBall!$B$2:$B$501,A3433,BallByBall!$F$2:$F$501,B3433,BallByBall!$Q$2:$Q$501,1))</f>
        <v>0</v>
      </c>
      <c r="I3433">
        <f>IF(A3433="","",COUNTIFS(BallByBall!$B$2:$B$501,A3433,BallByBall!$F$2:$F$501,B3433,BallByBall!$R$2:$R$501,1))</f>
        <v>0</v>
      </c>
      <c r="J3433">
        <f>IF(A3433="","",SUMIFS(BallByBall!$T$2:$T$501,BallByBall!$B$2:$B$501,A3433,BallByBall!$H$2:$H$501,B3433))</f>
        <v>0</v>
      </c>
      <c r="K3433">
        <f>IF(A3433="","",SUMIFS(BallByBall!$U$2:$U$501,BallByBall!$B$2:$B$501,A3433,BallByBall!$P$2:$P$501,B3433))</f>
        <v>0</v>
      </c>
      <c r="L3433">
        <f>IF(A3433="","",SUMIFS(BallByBall!$V$2:$V$501,BallByBall!$B$2:$B$501,A3433,BallByBall!$P$2:$P$501,B3433))</f>
        <v>0</v>
      </c>
      <c r="M3433">
        <f>IF(A3433="","",SUMIFS(BallByBall!$W$2:$W$501,BallByBall!$B$2:$B$501,A3433,BallByBall!$P$2:$P$501,B3433))</f>
        <v>0</v>
      </c>
      <c r="N3433">
        <f>IF(A3433="","",SUMIFS(BallByBall!$X$2:$X$501,BallByBall!$B$2:$B$501,A3433,BallByBall!$P$2:$P$501,B3433))</f>
        <v>0</v>
      </c>
      <c r="O3433">
        <f>IF(A3433="","",SUMIFS(OverSummary!$G$2:$G$101,OverSummary!$A$2:$A$101,A3433,OverSummary!$D$2:$D$101,B3433))</f>
        <v>0</v>
      </c>
      <c r="P3433">
        <f>IF(A3433="","",G3433*Rules!$B$13+H3433*Rules!$B$14+I3433*Rules!$B$15)</f>
        <v>0</v>
      </c>
      <c r="Q3433">
        <f>IF(A3433="","",IF(G3433&gt;=100,Rules!$B$18,IF(G3433&gt;=50,Rules!$B$17,IF(G3433&gt;=30,Rules!$B$16,0)))+IF(AND(F3433=1,D3433&lt;&gt;"BWL",G3433=0),Rules!$B$27,0))</f>
        <v>0</v>
      </c>
      <c r="R3433">
        <f>IF(A3433="","",J3433*Rules!$B$19+O3433*Rules!$B$22)</f>
        <v>0</v>
      </c>
      <c r="S3433">
        <f>IF(A3433="","",IF(J3433&gt;=4,Rules!$B$21,IF(J3433&gt;=3,Rules!$B$20,0)))</f>
        <v>0</v>
      </c>
      <c r="T3433">
        <f>IF(A3433="","",K3433*Rules!$B$23+L3433*Rules!$B$24+M3433*Rules!$B$25+N3433*Rules!$B$26)</f>
        <v>0</v>
      </c>
      <c r="U3433">
        <f t="shared" si="53"/>
        <v>0</v>
      </c>
    </row>
    <row r="3434" spans="1:21" x14ac:dyDescent="0.2">
      <c r="A3434" t="str">
        <f>MatchSquad!A3434</f>
        <v>M069</v>
      </c>
      <c r="B3434" t="str">
        <f>MatchSquad!B3434</f>
        <v>P183</v>
      </c>
      <c r="C3434" t="str">
        <f>MatchSquad!C3434</f>
        <v>Yashasvi Jaiswal</v>
      </c>
      <c r="D3434" t="str">
        <f>MatchSquad!D3434</f>
        <v>BAT</v>
      </c>
      <c r="E3434" t="str">
        <f>MatchSquad!E3434</f>
        <v>RR</v>
      </c>
      <c r="F3434">
        <f>MatchSquad!G3434</f>
        <v>0</v>
      </c>
      <c r="G3434">
        <f>IF(A3434="","",SUMIFS(BallByBall!$I$2:$I$501,BallByBall!$B$2:$B$501,A3434,BallByBall!$F$2:$F$501,B3434))</f>
        <v>0</v>
      </c>
      <c r="H3434">
        <f>IF(A3434="","",COUNTIFS(BallByBall!$B$2:$B$501,A3434,BallByBall!$F$2:$F$501,B3434,BallByBall!$Q$2:$Q$501,1))</f>
        <v>0</v>
      </c>
      <c r="I3434">
        <f>IF(A3434="","",COUNTIFS(BallByBall!$B$2:$B$501,A3434,BallByBall!$F$2:$F$501,B3434,BallByBall!$R$2:$R$501,1))</f>
        <v>0</v>
      </c>
      <c r="J3434">
        <f>IF(A3434="","",SUMIFS(BallByBall!$T$2:$T$501,BallByBall!$B$2:$B$501,A3434,BallByBall!$H$2:$H$501,B3434))</f>
        <v>0</v>
      </c>
      <c r="K3434">
        <f>IF(A3434="","",SUMIFS(BallByBall!$U$2:$U$501,BallByBall!$B$2:$B$501,A3434,BallByBall!$P$2:$P$501,B3434))</f>
        <v>0</v>
      </c>
      <c r="L3434">
        <f>IF(A3434="","",SUMIFS(BallByBall!$V$2:$V$501,BallByBall!$B$2:$B$501,A3434,BallByBall!$P$2:$P$501,B3434))</f>
        <v>0</v>
      </c>
      <c r="M3434">
        <f>IF(A3434="","",SUMIFS(BallByBall!$W$2:$W$501,BallByBall!$B$2:$B$501,A3434,BallByBall!$P$2:$P$501,B3434))</f>
        <v>0</v>
      </c>
      <c r="N3434">
        <f>IF(A3434="","",SUMIFS(BallByBall!$X$2:$X$501,BallByBall!$B$2:$B$501,A3434,BallByBall!$P$2:$P$501,B3434))</f>
        <v>0</v>
      </c>
      <c r="O3434">
        <f>IF(A3434="","",SUMIFS(OverSummary!$G$2:$G$101,OverSummary!$A$2:$A$101,A3434,OverSummary!$D$2:$D$101,B3434))</f>
        <v>0</v>
      </c>
      <c r="P3434">
        <f>IF(A3434="","",G3434*Rules!$B$13+H3434*Rules!$B$14+I3434*Rules!$B$15)</f>
        <v>0</v>
      </c>
      <c r="Q3434">
        <f>IF(A3434="","",IF(G3434&gt;=100,Rules!$B$18,IF(G3434&gt;=50,Rules!$B$17,IF(G3434&gt;=30,Rules!$B$16,0)))+IF(AND(F3434=1,D3434&lt;&gt;"BWL",G3434=0),Rules!$B$27,0))</f>
        <v>0</v>
      </c>
      <c r="R3434">
        <f>IF(A3434="","",J3434*Rules!$B$19+O3434*Rules!$B$22)</f>
        <v>0</v>
      </c>
      <c r="S3434">
        <f>IF(A3434="","",IF(J3434&gt;=4,Rules!$B$21,IF(J3434&gt;=3,Rules!$B$20,0)))</f>
        <v>0</v>
      </c>
      <c r="T3434">
        <f>IF(A3434="","",K3434*Rules!$B$23+L3434*Rules!$B$24+M3434*Rules!$B$25+N3434*Rules!$B$26)</f>
        <v>0</v>
      </c>
      <c r="U3434">
        <f t="shared" si="53"/>
        <v>0</v>
      </c>
    </row>
    <row r="3435" spans="1:21" x14ac:dyDescent="0.2">
      <c r="A3435" t="str">
        <f>MatchSquad!A3435</f>
        <v>M069</v>
      </c>
      <c r="B3435" t="str">
        <f>MatchSquad!B3435</f>
        <v>P184</v>
      </c>
      <c r="C3435" t="str">
        <f>MatchSquad!C3435</f>
        <v>Dhruv Jurel</v>
      </c>
      <c r="D3435" t="str">
        <f>MatchSquad!D3435</f>
        <v>WK</v>
      </c>
      <c r="E3435" t="str">
        <f>MatchSquad!E3435</f>
        <v>RR</v>
      </c>
      <c r="F3435">
        <f>MatchSquad!G3435</f>
        <v>0</v>
      </c>
      <c r="G3435">
        <f>IF(A3435="","",SUMIFS(BallByBall!$I$2:$I$501,BallByBall!$B$2:$B$501,A3435,BallByBall!$F$2:$F$501,B3435))</f>
        <v>0</v>
      </c>
      <c r="H3435">
        <f>IF(A3435="","",COUNTIFS(BallByBall!$B$2:$B$501,A3435,BallByBall!$F$2:$F$501,B3435,BallByBall!$Q$2:$Q$501,1))</f>
        <v>0</v>
      </c>
      <c r="I3435">
        <f>IF(A3435="","",COUNTIFS(BallByBall!$B$2:$B$501,A3435,BallByBall!$F$2:$F$501,B3435,BallByBall!$R$2:$R$501,1))</f>
        <v>0</v>
      </c>
      <c r="J3435">
        <f>IF(A3435="","",SUMIFS(BallByBall!$T$2:$T$501,BallByBall!$B$2:$B$501,A3435,BallByBall!$H$2:$H$501,B3435))</f>
        <v>0</v>
      </c>
      <c r="K3435">
        <f>IF(A3435="","",SUMIFS(BallByBall!$U$2:$U$501,BallByBall!$B$2:$B$501,A3435,BallByBall!$P$2:$P$501,B3435))</f>
        <v>0</v>
      </c>
      <c r="L3435">
        <f>IF(A3435="","",SUMIFS(BallByBall!$V$2:$V$501,BallByBall!$B$2:$B$501,A3435,BallByBall!$P$2:$P$501,B3435))</f>
        <v>0</v>
      </c>
      <c r="M3435">
        <f>IF(A3435="","",SUMIFS(BallByBall!$W$2:$W$501,BallByBall!$B$2:$B$501,A3435,BallByBall!$P$2:$P$501,B3435))</f>
        <v>0</v>
      </c>
      <c r="N3435">
        <f>IF(A3435="","",SUMIFS(BallByBall!$X$2:$X$501,BallByBall!$B$2:$B$501,A3435,BallByBall!$P$2:$P$501,B3435))</f>
        <v>0</v>
      </c>
      <c r="O3435">
        <f>IF(A3435="","",SUMIFS(OverSummary!$G$2:$G$101,OverSummary!$A$2:$A$101,A3435,OverSummary!$D$2:$D$101,B3435))</f>
        <v>0</v>
      </c>
      <c r="P3435">
        <f>IF(A3435="","",G3435*Rules!$B$13+H3435*Rules!$B$14+I3435*Rules!$B$15)</f>
        <v>0</v>
      </c>
      <c r="Q3435">
        <f>IF(A3435="","",IF(G3435&gt;=100,Rules!$B$18,IF(G3435&gt;=50,Rules!$B$17,IF(G3435&gt;=30,Rules!$B$16,0)))+IF(AND(F3435=1,D3435&lt;&gt;"BWL",G3435=0),Rules!$B$27,0))</f>
        <v>0</v>
      </c>
      <c r="R3435">
        <f>IF(A3435="","",J3435*Rules!$B$19+O3435*Rules!$B$22)</f>
        <v>0</v>
      </c>
      <c r="S3435">
        <f>IF(A3435="","",IF(J3435&gt;=4,Rules!$B$21,IF(J3435&gt;=3,Rules!$B$20,0)))</f>
        <v>0</v>
      </c>
      <c r="T3435">
        <f>IF(A3435="","",K3435*Rules!$B$23+L3435*Rules!$B$24+M3435*Rules!$B$25+N3435*Rules!$B$26)</f>
        <v>0</v>
      </c>
      <c r="U3435">
        <f t="shared" si="53"/>
        <v>0</v>
      </c>
    </row>
    <row r="3436" spans="1:21" x14ac:dyDescent="0.2">
      <c r="A3436" t="str">
        <f>MatchSquad!A3436</f>
        <v>M069</v>
      </c>
      <c r="B3436" t="str">
        <f>MatchSquad!B3436</f>
        <v>P185</v>
      </c>
      <c r="C3436" t="str">
        <f>MatchSquad!C3436</f>
        <v>Riyan Parag</v>
      </c>
      <c r="D3436" t="str">
        <f>MatchSquad!D3436</f>
        <v>AR</v>
      </c>
      <c r="E3436" t="str">
        <f>MatchSquad!E3436</f>
        <v>RR</v>
      </c>
      <c r="F3436">
        <f>MatchSquad!G3436</f>
        <v>0</v>
      </c>
      <c r="G3436">
        <f>IF(A3436="","",SUMIFS(BallByBall!$I$2:$I$501,BallByBall!$B$2:$B$501,A3436,BallByBall!$F$2:$F$501,B3436))</f>
        <v>0</v>
      </c>
      <c r="H3436">
        <f>IF(A3436="","",COUNTIFS(BallByBall!$B$2:$B$501,A3436,BallByBall!$F$2:$F$501,B3436,BallByBall!$Q$2:$Q$501,1))</f>
        <v>0</v>
      </c>
      <c r="I3436">
        <f>IF(A3436="","",COUNTIFS(BallByBall!$B$2:$B$501,A3436,BallByBall!$F$2:$F$501,B3436,BallByBall!$R$2:$R$501,1))</f>
        <v>0</v>
      </c>
      <c r="J3436">
        <f>IF(A3436="","",SUMIFS(BallByBall!$T$2:$T$501,BallByBall!$B$2:$B$501,A3436,BallByBall!$H$2:$H$501,B3436))</f>
        <v>0</v>
      </c>
      <c r="K3436">
        <f>IF(A3436="","",SUMIFS(BallByBall!$U$2:$U$501,BallByBall!$B$2:$B$501,A3436,BallByBall!$P$2:$P$501,B3436))</f>
        <v>0</v>
      </c>
      <c r="L3436">
        <f>IF(A3436="","",SUMIFS(BallByBall!$V$2:$V$501,BallByBall!$B$2:$B$501,A3436,BallByBall!$P$2:$P$501,B3436))</f>
        <v>0</v>
      </c>
      <c r="M3436">
        <f>IF(A3436="","",SUMIFS(BallByBall!$W$2:$W$501,BallByBall!$B$2:$B$501,A3436,BallByBall!$P$2:$P$501,B3436))</f>
        <v>0</v>
      </c>
      <c r="N3436">
        <f>IF(A3436="","",SUMIFS(BallByBall!$X$2:$X$501,BallByBall!$B$2:$B$501,A3436,BallByBall!$P$2:$P$501,B3436))</f>
        <v>0</v>
      </c>
      <c r="O3436">
        <f>IF(A3436="","",SUMIFS(OverSummary!$G$2:$G$101,OverSummary!$A$2:$A$101,A3436,OverSummary!$D$2:$D$101,B3436))</f>
        <v>0</v>
      </c>
      <c r="P3436">
        <f>IF(A3436="","",G3436*Rules!$B$13+H3436*Rules!$B$14+I3436*Rules!$B$15)</f>
        <v>0</v>
      </c>
      <c r="Q3436">
        <f>IF(A3436="","",IF(G3436&gt;=100,Rules!$B$18,IF(G3436&gt;=50,Rules!$B$17,IF(G3436&gt;=30,Rules!$B$16,0)))+IF(AND(F3436=1,D3436&lt;&gt;"BWL",G3436=0),Rules!$B$27,0))</f>
        <v>0</v>
      </c>
      <c r="R3436">
        <f>IF(A3436="","",J3436*Rules!$B$19+O3436*Rules!$B$22)</f>
        <v>0</v>
      </c>
      <c r="S3436">
        <f>IF(A3436="","",IF(J3436&gt;=4,Rules!$B$21,IF(J3436&gt;=3,Rules!$B$20,0)))</f>
        <v>0</v>
      </c>
      <c r="T3436">
        <f>IF(A3436="","",K3436*Rules!$B$23+L3436*Rules!$B$24+M3436*Rules!$B$25+N3436*Rules!$B$26)</f>
        <v>0</v>
      </c>
      <c r="U3436">
        <f t="shared" si="53"/>
        <v>0</v>
      </c>
    </row>
    <row r="3437" spans="1:21" x14ac:dyDescent="0.2">
      <c r="A3437" t="str">
        <f>MatchSquad!A3437</f>
        <v>M069</v>
      </c>
      <c r="B3437" t="str">
        <f>MatchSquad!B3437</f>
        <v>P186</v>
      </c>
      <c r="C3437" t="str">
        <f>MatchSquad!C3437</f>
        <v>Yudhvir Singh Charak</v>
      </c>
      <c r="D3437" t="str">
        <f>MatchSquad!D3437</f>
        <v>AR</v>
      </c>
      <c r="E3437" t="str">
        <f>MatchSquad!E3437</f>
        <v>RR</v>
      </c>
      <c r="F3437">
        <f>MatchSquad!G3437</f>
        <v>0</v>
      </c>
      <c r="G3437">
        <f>IF(A3437="","",SUMIFS(BallByBall!$I$2:$I$501,BallByBall!$B$2:$B$501,A3437,BallByBall!$F$2:$F$501,B3437))</f>
        <v>0</v>
      </c>
      <c r="H3437">
        <f>IF(A3437="","",COUNTIFS(BallByBall!$B$2:$B$501,A3437,BallByBall!$F$2:$F$501,B3437,BallByBall!$Q$2:$Q$501,1))</f>
        <v>0</v>
      </c>
      <c r="I3437">
        <f>IF(A3437="","",COUNTIFS(BallByBall!$B$2:$B$501,A3437,BallByBall!$F$2:$F$501,B3437,BallByBall!$R$2:$R$501,1))</f>
        <v>0</v>
      </c>
      <c r="J3437">
        <f>IF(A3437="","",SUMIFS(BallByBall!$T$2:$T$501,BallByBall!$B$2:$B$501,A3437,BallByBall!$H$2:$H$501,B3437))</f>
        <v>0</v>
      </c>
      <c r="K3437">
        <f>IF(A3437="","",SUMIFS(BallByBall!$U$2:$U$501,BallByBall!$B$2:$B$501,A3437,BallByBall!$P$2:$P$501,B3437))</f>
        <v>0</v>
      </c>
      <c r="L3437">
        <f>IF(A3437="","",SUMIFS(BallByBall!$V$2:$V$501,BallByBall!$B$2:$B$501,A3437,BallByBall!$P$2:$P$501,B3437))</f>
        <v>0</v>
      </c>
      <c r="M3437">
        <f>IF(A3437="","",SUMIFS(BallByBall!$W$2:$W$501,BallByBall!$B$2:$B$501,A3437,BallByBall!$P$2:$P$501,B3437))</f>
        <v>0</v>
      </c>
      <c r="N3437">
        <f>IF(A3437="","",SUMIFS(BallByBall!$X$2:$X$501,BallByBall!$B$2:$B$501,A3437,BallByBall!$P$2:$P$501,B3437))</f>
        <v>0</v>
      </c>
      <c r="O3437">
        <f>IF(A3437="","",SUMIFS(OverSummary!$G$2:$G$101,OverSummary!$A$2:$A$101,A3437,OverSummary!$D$2:$D$101,B3437))</f>
        <v>0</v>
      </c>
      <c r="P3437">
        <f>IF(A3437="","",G3437*Rules!$B$13+H3437*Rules!$B$14+I3437*Rules!$B$15)</f>
        <v>0</v>
      </c>
      <c r="Q3437">
        <f>IF(A3437="","",IF(G3437&gt;=100,Rules!$B$18,IF(G3437&gt;=50,Rules!$B$17,IF(G3437&gt;=30,Rules!$B$16,0)))+IF(AND(F3437=1,D3437&lt;&gt;"BWL",G3437=0),Rules!$B$27,0))</f>
        <v>0</v>
      </c>
      <c r="R3437">
        <f>IF(A3437="","",J3437*Rules!$B$19+O3437*Rules!$B$22)</f>
        <v>0</v>
      </c>
      <c r="S3437">
        <f>IF(A3437="","",IF(J3437&gt;=4,Rules!$B$21,IF(J3437&gt;=3,Rules!$B$20,0)))</f>
        <v>0</v>
      </c>
      <c r="T3437">
        <f>IF(A3437="","",K3437*Rules!$B$23+L3437*Rules!$B$24+M3437*Rules!$B$25+N3437*Rules!$B$26)</f>
        <v>0</v>
      </c>
      <c r="U3437">
        <f t="shared" si="53"/>
        <v>0</v>
      </c>
    </row>
    <row r="3438" spans="1:21" x14ac:dyDescent="0.2">
      <c r="A3438" t="str">
        <f>MatchSquad!A3438</f>
        <v>M069</v>
      </c>
      <c r="B3438" t="str">
        <f>MatchSquad!B3438</f>
        <v>P187</v>
      </c>
      <c r="C3438" t="str">
        <f>MatchSquad!C3438</f>
        <v>Ravindra Jadeja</v>
      </c>
      <c r="D3438" t="str">
        <f>MatchSquad!D3438</f>
        <v>AR</v>
      </c>
      <c r="E3438" t="str">
        <f>MatchSquad!E3438</f>
        <v>RR</v>
      </c>
      <c r="F3438">
        <f>MatchSquad!G3438</f>
        <v>0</v>
      </c>
      <c r="G3438">
        <f>IF(A3438="","",SUMIFS(BallByBall!$I$2:$I$501,BallByBall!$B$2:$B$501,A3438,BallByBall!$F$2:$F$501,B3438))</f>
        <v>0</v>
      </c>
      <c r="H3438">
        <f>IF(A3438="","",COUNTIFS(BallByBall!$B$2:$B$501,A3438,BallByBall!$F$2:$F$501,B3438,BallByBall!$Q$2:$Q$501,1))</f>
        <v>0</v>
      </c>
      <c r="I3438">
        <f>IF(A3438="","",COUNTIFS(BallByBall!$B$2:$B$501,A3438,BallByBall!$F$2:$F$501,B3438,BallByBall!$R$2:$R$501,1))</f>
        <v>0</v>
      </c>
      <c r="J3438">
        <f>IF(A3438="","",SUMIFS(BallByBall!$T$2:$T$501,BallByBall!$B$2:$B$501,A3438,BallByBall!$H$2:$H$501,B3438))</f>
        <v>0</v>
      </c>
      <c r="K3438">
        <f>IF(A3438="","",SUMIFS(BallByBall!$U$2:$U$501,BallByBall!$B$2:$B$501,A3438,BallByBall!$P$2:$P$501,B3438))</f>
        <v>0</v>
      </c>
      <c r="L3438">
        <f>IF(A3438="","",SUMIFS(BallByBall!$V$2:$V$501,BallByBall!$B$2:$B$501,A3438,BallByBall!$P$2:$P$501,B3438))</f>
        <v>0</v>
      </c>
      <c r="M3438">
        <f>IF(A3438="","",SUMIFS(BallByBall!$W$2:$W$501,BallByBall!$B$2:$B$501,A3438,BallByBall!$P$2:$P$501,B3438))</f>
        <v>0</v>
      </c>
      <c r="N3438">
        <f>IF(A3438="","",SUMIFS(BallByBall!$X$2:$X$501,BallByBall!$B$2:$B$501,A3438,BallByBall!$P$2:$P$501,B3438))</f>
        <v>0</v>
      </c>
      <c r="O3438">
        <f>IF(A3438="","",SUMIFS(OverSummary!$G$2:$G$101,OverSummary!$A$2:$A$101,A3438,OverSummary!$D$2:$D$101,B3438))</f>
        <v>0</v>
      </c>
      <c r="P3438">
        <f>IF(A3438="","",G3438*Rules!$B$13+H3438*Rules!$B$14+I3438*Rules!$B$15)</f>
        <v>0</v>
      </c>
      <c r="Q3438">
        <f>IF(A3438="","",IF(G3438&gt;=100,Rules!$B$18,IF(G3438&gt;=50,Rules!$B$17,IF(G3438&gt;=30,Rules!$B$16,0)))+IF(AND(F3438=1,D3438&lt;&gt;"BWL",G3438=0),Rules!$B$27,0))</f>
        <v>0</v>
      </c>
      <c r="R3438">
        <f>IF(A3438="","",J3438*Rules!$B$19+O3438*Rules!$B$22)</f>
        <v>0</v>
      </c>
      <c r="S3438">
        <f>IF(A3438="","",IF(J3438&gt;=4,Rules!$B$21,IF(J3438&gt;=3,Rules!$B$20,0)))</f>
        <v>0</v>
      </c>
      <c r="T3438">
        <f>IF(A3438="","",K3438*Rules!$B$23+L3438*Rules!$B$24+M3438*Rules!$B$25+N3438*Rules!$B$26)</f>
        <v>0</v>
      </c>
      <c r="U3438">
        <f t="shared" si="53"/>
        <v>0</v>
      </c>
    </row>
    <row r="3439" spans="1:21" x14ac:dyDescent="0.2">
      <c r="A3439" t="str">
        <f>MatchSquad!A3439</f>
        <v>M069</v>
      </c>
      <c r="B3439" t="str">
        <f>MatchSquad!B3439</f>
        <v>P188</v>
      </c>
      <c r="C3439" t="str">
        <f>MatchSquad!C3439</f>
        <v>Dasun Shanaka</v>
      </c>
      <c r="D3439" t="str">
        <f>MatchSquad!D3439</f>
        <v>AR</v>
      </c>
      <c r="E3439" t="str">
        <f>MatchSquad!E3439</f>
        <v>RR</v>
      </c>
      <c r="F3439">
        <f>MatchSquad!G3439</f>
        <v>0</v>
      </c>
      <c r="G3439">
        <f>IF(A3439="","",SUMIFS(BallByBall!$I$2:$I$501,BallByBall!$B$2:$B$501,A3439,BallByBall!$F$2:$F$501,B3439))</f>
        <v>0</v>
      </c>
      <c r="H3439">
        <f>IF(A3439="","",COUNTIFS(BallByBall!$B$2:$B$501,A3439,BallByBall!$F$2:$F$501,B3439,BallByBall!$Q$2:$Q$501,1))</f>
        <v>0</v>
      </c>
      <c r="I3439">
        <f>IF(A3439="","",COUNTIFS(BallByBall!$B$2:$B$501,A3439,BallByBall!$F$2:$F$501,B3439,BallByBall!$R$2:$R$501,1))</f>
        <v>0</v>
      </c>
      <c r="J3439">
        <f>IF(A3439="","",SUMIFS(BallByBall!$T$2:$T$501,BallByBall!$B$2:$B$501,A3439,BallByBall!$H$2:$H$501,B3439))</f>
        <v>0</v>
      </c>
      <c r="K3439">
        <f>IF(A3439="","",SUMIFS(BallByBall!$U$2:$U$501,BallByBall!$B$2:$B$501,A3439,BallByBall!$P$2:$P$501,B3439))</f>
        <v>0</v>
      </c>
      <c r="L3439">
        <f>IF(A3439="","",SUMIFS(BallByBall!$V$2:$V$501,BallByBall!$B$2:$B$501,A3439,BallByBall!$P$2:$P$501,B3439))</f>
        <v>0</v>
      </c>
      <c r="M3439">
        <f>IF(A3439="","",SUMIFS(BallByBall!$W$2:$W$501,BallByBall!$B$2:$B$501,A3439,BallByBall!$P$2:$P$501,B3439))</f>
        <v>0</v>
      </c>
      <c r="N3439">
        <f>IF(A3439="","",SUMIFS(BallByBall!$X$2:$X$501,BallByBall!$B$2:$B$501,A3439,BallByBall!$P$2:$P$501,B3439))</f>
        <v>0</v>
      </c>
      <c r="O3439">
        <f>IF(A3439="","",SUMIFS(OverSummary!$G$2:$G$101,OverSummary!$A$2:$A$101,A3439,OverSummary!$D$2:$D$101,B3439))</f>
        <v>0</v>
      </c>
      <c r="P3439">
        <f>IF(A3439="","",G3439*Rules!$B$13+H3439*Rules!$B$14+I3439*Rules!$B$15)</f>
        <v>0</v>
      </c>
      <c r="Q3439">
        <f>IF(A3439="","",IF(G3439&gt;=100,Rules!$B$18,IF(G3439&gt;=50,Rules!$B$17,IF(G3439&gt;=30,Rules!$B$16,0)))+IF(AND(F3439=1,D3439&lt;&gt;"BWL",G3439=0),Rules!$B$27,0))</f>
        <v>0</v>
      </c>
      <c r="R3439">
        <f>IF(A3439="","",J3439*Rules!$B$19+O3439*Rules!$B$22)</f>
        <v>0</v>
      </c>
      <c r="S3439">
        <f>IF(A3439="","",IF(J3439&gt;=4,Rules!$B$21,IF(J3439&gt;=3,Rules!$B$20,0)))</f>
        <v>0</v>
      </c>
      <c r="T3439">
        <f>IF(A3439="","",K3439*Rules!$B$23+L3439*Rules!$B$24+M3439*Rules!$B$25+N3439*Rules!$B$26)</f>
        <v>0</v>
      </c>
      <c r="U3439">
        <f t="shared" si="53"/>
        <v>0</v>
      </c>
    </row>
    <row r="3440" spans="1:21" x14ac:dyDescent="0.2">
      <c r="A3440" t="str">
        <f>MatchSquad!A3440</f>
        <v>M069</v>
      </c>
      <c r="B3440" t="str">
        <f>MatchSquad!B3440</f>
        <v>P189</v>
      </c>
      <c r="C3440" t="str">
        <f>MatchSquad!C3440</f>
        <v>Jofra Archer</v>
      </c>
      <c r="D3440" t="str">
        <f>MatchSquad!D3440</f>
        <v>BWL</v>
      </c>
      <c r="E3440" t="str">
        <f>MatchSquad!E3440</f>
        <v>RR</v>
      </c>
      <c r="F3440">
        <f>MatchSquad!G3440</f>
        <v>0</v>
      </c>
      <c r="G3440">
        <f>IF(A3440="","",SUMIFS(BallByBall!$I$2:$I$501,BallByBall!$B$2:$B$501,A3440,BallByBall!$F$2:$F$501,B3440))</f>
        <v>0</v>
      </c>
      <c r="H3440">
        <f>IF(A3440="","",COUNTIFS(BallByBall!$B$2:$B$501,A3440,BallByBall!$F$2:$F$501,B3440,BallByBall!$Q$2:$Q$501,1))</f>
        <v>0</v>
      </c>
      <c r="I3440">
        <f>IF(A3440="","",COUNTIFS(BallByBall!$B$2:$B$501,A3440,BallByBall!$F$2:$F$501,B3440,BallByBall!$R$2:$R$501,1))</f>
        <v>0</v>
      </c>
      <c r="J3440">
        <f>IF(A3440="","",SUMIFS(BallByBall!$T$2:$T$501,BallByBall!$B$2:$B$501,A3440,BallByBall!$H$2:$H$501,B3440))</f>
        <v>0</v>
      </c>
      <c r="K3440">
        <f>IF(A3440="","",SUMIFS(BallByBall!$U$2:$U$501,BallByBall!$B$2:$B$501,A3440,BallByBall!$P$2:$P$501,B3440))</f>
        <v>0</v>
      </c>
      <c r="L3440">
        <f>IF(A3440="","",SUMIFS(BallByBall!$V$2:$V$501,BallByBall!$B$2:$B$501,A3440,BallByBall!$P$2:$P$501,B3440))</f>
        <v>0</v>
      </c>
      <c r="M3440">
        <f>IF(A3440="","",SUMIFS(BallByBall!$W$2:$W$501,BallByBall!$B$2:$B$501,A3440,BallByBall!$P$2:$P$501,B3440))</f>
        <v>0</v>
      </c>
      <c r="N3440">
        <f>IF(A3440="","",SUMIFS(BallByBall!$X$2:$X$501,BallByBall!$B$2:$B$501,A3440,BallByBall!$P$2:$P$501,B3440))</f>
        <v>0</v>
      </c>
      <c r="O3440">
        <f>IF(A3440="","",SUMIFS(OverSummary!$G$2:$G$101,OverSummary!$A$2:$A$101,A3440,OverSummary!$D$2:$D$101,B3440))</f>
        <v>0</v>
      </c>
      <c r="P3440">
        <f>IF(A3440="","",G3440*Rules!$B$13+H3440*Rules!$B$14+I3440*Rules!$B$15)</f>
        <v>0</v>
      </c>
      <c r="Q3440">
        <f>IF(A3440="","",IF(G3440&gt;=100,Rules!$B$18,IF(G3440&gt;=50,Rules!$B$17,IF(G3440&gt;=30,Rules!$B$16,0)))+IF(AND(F3440=1,D3440&lt;&gt;"BWL",G3440=0),Rules!$B$27,0))</f>
        <v>0</v>
      </c>
      <c r="R3440">
        <f>IF(A3440="","",J3440*Rules!$B$19+O3440*Rules!$B$22)</f>
        <v>0</v>
      </c>
      <c r="S3440">
        <f>IF(A3440="","",IF(J3440&gt;=4,Rules!$B$21,IF(J3440&gt;=3,Rules!$B$20,0)))</f>
        <v>0</v>
      </c>
      <c r="T3440">
        <f>IF(A3440="","",K3440*Rules!$B$23+L3440*Rules!$B$24+M3440*Rules!$B$25+N3440*Rules!$B$26)</f>
        <v>0</v>
      </c>
      <c r="U3440">
        <f t="shared" si="53"/>
        <v>0</v>
      </c>
    </row>
    <row r="3441" spans="1:21" x14ac:dyDescent="0.2">
      <c r="A3441" t="str">
        <f>MatchSquad!A3441</f>
        <v>M069</v>
      </c>
      <c r="B3441" t="str">
        <f>MatchSquad!B3441</f>
        <v>P190</v>
      </c>
      <c r="C3441" t="str">
        <f>MatchSquad!C3441</f>
        <v>Tushar Deshpande</v>
      </c>
      <c r="D3441" t="str">
        <f>MatchSquad!D3441</f>
        <v>BWL</v>
      </c>
      <c r="E3441" t="str">
        <f>MatchSquad!E3441</f>
        <v>RR</v>
      </c>
      <c r="F3441">
        <f>MatchSquad!G3441</f>
        <v>0</v>
      </c>
      <c r="G3441">
        <f>IF(A3441="","",SUMIFS(BallByBall!$I$2:$I$501,BallByBall!$B$2:$B$501,A3441,BallByBall!$F$2:$F$501,B3441))</f>
        <v>0</v>
      </c>
      <c r="H3441">
        <f>IF(A3441="","",COUNTIFS(BallByBall!$B$2:$B$501,A3441,BallByBall!$F$2:$F$501,B3441,BallByBall!$Q$2:$Q$501,1))</f>
        <v>0</v>
      </c>
      <c r="I3441">
        <f>IF(A3441="","",COUNTIFS(BallByBall!$B$2:$B$501,A3441,BallByBall!$F$2:$F$501,B3441,BallByBall!$R$2:$R$501,1))</f>
        <v>0</v>
      </c>
      <c r="J3441">
        <f>IF(A3441="","",SUMIFS(BallByBall!$T$2:$T$501,BallByBall!$B$2:$B$501,A3441,BallByBall!$H$2:$H$501,B3441))</f>
        <v>0</v>
      </c>
      <c r="K3441">
        <f>IF(A3441="","",SUMIFS(BallByBall!$U$2:$U$501,BallByBall!$B$2:$B$501,A3441,BallByBall!$P$2:$P$501,B3441))</f>
        <v>0</v>
      </c>
      <c r="L3441">
        <f>IF(A3441="","",SUMIFS(BallByBall!$V$2:$V$501,BallByBall!$B$2:$B$501,A3441,BallByBall!$P$2:$P$501,B3441))</f>
        <v>0</v>
      </c>
      <c r="M3441">
        <f>IF(A3441="","",SUMIFS(BallByBall!$W$2:$W$501,BallByBall!$B$2:$B$501,A3441,BallByBall!$P$2:$P$501,B3441))</f>
        <v>0</v>
      </c>
      <c r="N3441">
        <f>IF(A3441="","",SUMIFS(BallByBall!$X$2:$X$501,BallByBall!$B$2:$B$501,A3441,BallByBall!$P$2:$P$501,B3441))</f>
        <v>0</v>
      </c>
      <c r="O3441">
        <f>IF(A3441="","",SUMIFS(OverSummary!$G$2:$G$101,OverSummary!$A$2:$A$101,A3441,OverSummary!$D$2:$D$101,B3441))</f>
        <v>0</v>
      </c>
      <c r="P3441">
        <f>IF(A3441="","",G3441*Rules!$B$13+H3441*Rules!$B$14+I3441*Rules!$B$15)</f>
        <v>0</v>
      </c>
      <c r="Q3441">
        <f>IF(A3441="","",IF(G3441&gt;=100,Rules!$B$18,IF(G3441&gt;=50,Rules!$B$17,IF(G3441&gt;=30,Rules!$B$16,0)))+IF(AND(F3441=1,D3441&lt;&gt;"BWL",G3441=0),Rules!$B$27,0))</f>
        <v>0</v>
      </c>
      <c r="R3441">
        <f>IF(A3441="","",J3441*Rules!$B$19+O3441*Rules!$B$22)</f>
        <v>0</v>
      </c>
      <c r="S3441">
        <f>IF(A3441="","",IF(J3441&gt;=4,Rules!$B$21,IF(J3441&gt;=3,Rules!$B$20,0)))</f>
        <v>0</v>
      </c>
      <c r="T3441">
        <f>IF(A3441="","",K3441*Rules!$B$23+L3441*Rules!$B$24+M3441*Rules!$B$25+N3441*Rules!$B$26)</f>
        <v>0</v>
      </c>
      <c r="U3441">
        <f t="shared" si="53"/>
        <v>0</v>
      </c>
    </row>
    <row r="3442" spans="1:21" x14ac:dyDescent="0.2">
      <c r="A3442" t="str">
        <f>MatchSquad!A3442</f>
        <v>M069</v>
      </c>
      <c r="B3442" t="str">
        <f>MatchSquad!B3442</f>
        <v>P191</v>
      </c>
      <c r="C3442" t="str">
        <f>MatchSquad!C3442</f>
        <v>Kwena Maphaka</v>
      </c>
      <c r="D3442" t="str">
        <f>MatchSquad!D3442</f>
        <v>BWL</v>
      </c>
      <c r="E3442" t="str">
        <f>MatchSquad!E3442</f>
        <v>RR</v>
      </c>
      <c r="F3442">
        <f>MatchSquad!G3442</f>
        <v>0</v>
      </c>
      <c r="G3442">
        <f>IF(A3442="","",SUMIFS(BallByBall!$I$2:$I$501,BallByBall!$B$2:$B$501,A3442,BallByBall!$F$2:$F$501,B3442))</f>
        <v>0</v>
      </c>
      <c r="H3442">
        <f>IF(A3442="","",COUNTIFS(BallByBall!$B$2:$B$501,A3442,BallByBall!$F$2:$F$501,B3442,BallByBall!$Q$2:$Q$501,1))</f>
        <v>0</v>
      </c>
      <c r="I3442">
        <f>IF(A3442="","",COUNTIFS(BallByBall!$B$2:$B$501,A3442,BallByBall!$F$2:$F$501,B3442,BallByBall!$R$2:$R$501,1))</f>
        <v>0</v>
      </c>
      <c r="J3442">
        <f>IF(A3442="","",SUMIFS(BallByBall!$T$2:$T$501,BallByBall!$B$2:$B$501,A3442,BallByBall!$H$2:$H$501,B3442))</f>
        <v>0</v>
      </c>
      <c r="K3442">
        <f>IF(A3442="","",SUMIFS(BallByBall!$U$2:$U$501,BallByBall!$B$2:$B$501,A3442,BallByBall!$P$2:$P$501,B3442))</f>
        <v>0</v>
      </c>
      <c r="L3442">
        <f>IF(A3442="","",SUMIFS(BallByBall!$V$2:$V$501,BallByBall!$B$2:$B$501,A3442,BallByBall!$P$2:$P$501,B3442))</f>
        <v>0</v>
      </c>
      <c r="M3442">
        <f>IF(A3442="","",SUMIFS(BallByBall!$W$2:$W$501,BallByBall!$B$2:$B$501,A3442,BallByBall!$P$2:$P$501,B3442))</f>
        <v>0</v>
      </c>
      <c r="N3442">
        <f>IF(A3442="","",SUMIFS(BallByBall!$X$2:$X$501,BallByBall!$B$2:$B$501,A3442,BallByBall!$P$2:$P$501,B3442))</f>
        <v>0</v>
      </c>
      <c r="O3442">
        <f>IF(A3442="","",SUMIFS(OverSummary!$G$2:$G$101,OverSummary!$A$2:$A$101,A3442,OverSummary!$D$2:$D$101,B3442))</f>
        <v>0</v>
      </c>
      <c r="P3442">
        <f>IF(A3442="","",G3442*Rules!$B$13+H3442*Rules!$B$14+I3442*Rules!$B$15)</f>
        <v>0</v>
      </c>
      <c r="Q3442">
        <f>IF(A3442="","",IF(G3442&gt;=100,Rules!$B$18,IF(G3442&gt;=50,Rules!$B$17,IF(G3442&gt;=30,Rules!$B$16,0)))+IF(AND(F3442=1,D3442&lt;&gt;"BWL",G3442=0),Rules!$B$27,0))</f>
        <v>0</v>
      </c>
      <c r="R3442">
        <f>IF(A3442="","",J3442*Rules!$B$19+O3442*Rules!$B$22)</f>
        <v>0</v>
      </c>
      <c r="S3442">
        <f>IF(A3442="","",IF(J3442&gt;=4,Rules!$B$21,IF(J3442&gt;=3,Rules!$B$20,0)))</f>
        <v>0</v>
      </c>
      <c r="T3442">
        <f>IF(A3442="","",K3442*Rules!$B$23+L3442*Rules!$B$24+M3442*Rules!$B$25+N3442*Rules!$B$26)</f>
        <v>0</v>
      </c>
      <c r="U3442">
        <f t="shared" si="53"/>
        <v>0</v>
      </c>
    </row>
    <row r="3443" spans="1:21" x14ac:dyDescent="0.2">
      <c r="A3443" t="str">
        <f>MatchSquad!A3443</f>
        <v>M069</v>
      </c>
      <c r="B3443" t="str">
        <f>MatchSquad!B3443</f>
        <v>P192</v>
      </c>
      <c r="C3443" t="str">
        <f>MatchSquad!C3443</f>
        <v>Ravi Bishnoi</v>
      </c>
      <c r="D3443" t="str">
        <f>MatchSquad!D3443</f>
        <v>BWL</v>
      </c>
      <c r="E3443" t="str">
        <f>MatchSquad!E3443</f>
        <v>RR</v>
      </c>
      <c r="F3443">
        <f>MatchSquad!G3443</f>
        <v>0</v>
      </c>
      <c r="G3443">
        <f>IF(A3443="","",SUMIFS(BallByBall!$I$2:$I$501,BallByBall!$B$2:$B$501,A3443,BallByBall!$F$2:$F$501,B3443))</f>
        <v>0</v>
      </c>
      <c r="H3443">
        <f>IF(A3443="","",COUNTIFS(BallByBall!$B$2:$B$501,A3443,BallByBall!$F$2:$F$501,B3443,BallByBall!$Q$2:$Q$501,1))</f>
        <v>0</v>
      </c>
      <c r="I3443">
        <f>IF(A3443="","",COUNTIFS(BallByBall!$B$2:$B$501,A3443,BallByBall!$F$2:$F$501,B3443,BallByBall!$R$2:$R$501,1))</f>
        <v>0</v>
      </c>
      <c r="J3443">
        <f>IF(A3443="","",SUMIFS(BallByBall!$T$2:$T$501,BallByBall!$B$2:$B$501,A3443,BallByBall!$H$2:$H$501,B3443))</f>
        <v>0</v>
      </c>
      <c r="K3443">
        <f>IF(A3443="","",SUMIFS(BallByBall!$U$2:$U$501,BallByBall!$B$2:$B$501,A3443,BallByBall!$P$2:$P$501,B3443))</f>
        <v>0</v>
      </c>
      <c r="L3443">
        <f>IF(A3443="","",SUMIFS(BallByBall!$V$2:$V$501,BallByBall!$B$2:$B$501,A3443,BallByBall!$P$2:$P$501,B3443))</f>
        <v>0</v>
      </c>
      <c r="M3443">
        <f>IF(A3443="","",SUMIFS(BallByBall!$W$2:$W$501,BallByBall!$B$2:$B$501,A3443,BallByBall!$P$2:$P$501,B3443))</f>
        <v>0</v>
      </c>
      <c r="N3443">
        <f>IF(A3443="","",SUMIFS(BallByBall!$X$2:$X$501,BallByBall!$B$2:$B$501,A3443,BallByBall!$P$2:$P$501,B3443))</f>
        <v>0</v>
      </c>
      <c r="O3443">
        <f>IF(A3443="","",SUMIFS(OverSummary!$G$2:$G$101,OverSummary!$A$2:$A$101,A3443,OverSummary!$D$2:$D$101,B3443))</f>
        <v>0</v>
      </c>
      <c r="P3443">
        <f>IF(A3443="","",G3443*Rules!$B$13+H3443*Rules!$B$14+I3443*Rules!$B$15)</f>
        <v>0</v>
      </c>
      <c r="Q3443">
        <f>IF(A3443="","",IF(G3443&gt;=100,Rules!$B$18,IF(G3443&gt;=50,Rules!$B$17,IF(G3443&gt;=30,Rules!$B$16,0)))+IF(AND(F3443=1,D3443&lt;&gt;"BWL",G3443=0),Rules!$B$27,0))</f>
        <v>0</v>
      </c>
      <c r="R3443">
        <f>IF(A3443="","",J3443*Rules!$B$19+O3443*Rules!$B$22)</f>
        <v>0</v>
      </c>
      <c r="S3443">
        <f>IF(A3443="","",IF(J3443&gt;=4,Rules!$B$21,IF(J3443&gt;=3,Rules!$B$20,0)))</f>
        <v>0</v>
      </c>
      <c r="T3443">
        <f>IF(A3443="","",K3443*Rules!$B$23+L3443*Rules!$B$24+M3443*Rules!$B$25+N3443*Rules!$B$26)</f>
        <v>0</v>
      </c>
      <c r="U3443">
        <f t="shared" si="53"/>
        <v>0</v>
      </c>
    </row>
    <row r="3444" spans="1:21" x14ac:dyDescent="0.2">
      <c r="A3444" t="str">
        <f>MatchSquad!A3444</f>
        <v>M069</v>
      </c>
      <c r="B3444" t="str">
        <f>MatchSquad!B3444</f>
        <v>P193</v>
      </c>
      <c r="C3444" t="str">
        <f>MatchSquad!C3444</f>
        <v>Sushant Mishra</v>
      </c>
      <c r="D3444" t="str">
        <f>MatchSquad!D3444</f>
        <v>BWL</v>
      </c>
      <c r="E3444" t="str">
        <f>MatchSquad!E3444</f>
        <v>RR</v>
      </c>
      <c r="F3444">
        <f>MatchSquad!G3444</f>
        <v>0</v>
      </c>
      <c r="G3444">
        <f>IF(A3444="","",SUMIFS(BallByBall!$I$2:$I$501,BallByBall!$B$2:$B$501,A3444,BallByBall!$F$2:$F$501,B3444))</f>
        <v>0</v>
      </c>
      <c r="H3444">
        <f>IF(A3444="","",COUNTIFS(BallByBall!$B$2:$B$501,A3444,BallByBall!$F$2:$F$501,B3444,BallByBall!$Q$2:$Q$501,1))</f>
        <v>0</v>
      </c>
      <c r="I3444">
        <f>IF(A3444="","",COUNTIFS(BallByBall!$B$2:$B$501,A3444,BallByBall!$F$2:$F$501,B3444,BallByBall!$R$2:$R$501,1))</f>
        <v>0</v>
      </c>
      <c r="J3444">
        <f>IF(A3444="","",SUMIFS(BallByBall!$T$2:$T$501,BallByBall!$B$2:$B$501,A3444,BallByBall!$H$2:$H$501,B3444))</f>
        <v>0</v>
      </c>
      <c r="K3444">
        <f>IF(A3444="","",SUMIFS(BallByBall!$U$2:$U$501,BallByBall!$B$2:$B$501,A3444,BallByBall!$P$2:$P$501,B3444))</f>
        <v>0</v>
      </c>
      <c r="L3444">
        <f>IF(A3444="","",SUMIFS(BallByBall!$V$2:$V$501,BallByBall!$B$2:$B$501,A3444,BallByBall!$P$2:$P$501,B3444))</f>
        <v>0</v>
      </c>
      <c r="M3444">
        <f>IF(A3444="","",SUMIFS(BallByBall!$W$2:$W$501,BallByBall!$B$2:$B$501,A3444,BallByBall!$P$2:$P$501,B3444))</f>
        <v>0</v>
      </c>
      <c r="N3444">
        <f>IF(A3444="","",SUMIFS(BallByBall!$X$2:$X$501,BallByBall!$B$2:$B$501,A3444,BallByBall!$P$2:$P$501,B3444))</f>
        <v>0</v>
      </c>
      <c r="O3444">
        <f>IF(A3444="","",SUMIFS(OverSummary!$G$2:$G$101,OverSummary!$A$2:$A$101,A3444,OverSummary!$D$2:$D$101,B3444))</f>
        <v>0</v>
      </c>
      <c r="P3444">
        <f>IF(A3444="","",G3444*Rules!$B$13+H3444*Rules!$B$14+I3444*Rules!$B$15)</f>
        <v>0</v>
      </c>
      <c r="Q3444">
        <f>IF(A3444="","",IF(G3444&gt;=100,Rules!$B$18,IF(G3444&gt;=50,Rules!$B$17,IF(G3444&gt;=30,Rules!$B$16,0)))+IF(AND(F3444=1,D3444&lt;&gt;"BWL",G3444=0),Rules!$B$27,0))</f>
        <v>0</v>
      </c>
      <c r="R3444">
        <f>IF(A3444="","",J3444*Rules!$B$19+O3444*Rules!$B$22)</f>
        <v>0</v>
      </c>
      <c r="S3444">
        <f>IF(A3444="","",IF(J3444&gt;=4,Rules!$B$21,IF(J3444&gt;=3,Rules!$B$20,0)))</f>
        <v>0</v>
      </c>
      <c r="T3444">
        <f>IF(A3444="","",K3444*Rules!$B$23+L3444*Rules!$B$24+M3444*Rules!$B$25+N3444*Rules!$B$26)</f>
        <v>0</v>
      </c>
      <c r="U3444">
        <f t="shared" si="53"/>
        <v>0</v>
      </c>
    </row>
    <row r="3445" spans="1:21" x14ac:dyDescent="0.2">
      <c r="A3445" t="str">
        <f>MatchSquad!A3445</f>
        <v>M069</v>
      </c>
      <c r="B3445" t="str">
        <f>MatchSquad!B3445</f>
        <v>P194</v>
      </c>
      <c r="C3445" t="str">
        <f>MatchSquad!C3445</f>
        <v>Yash Raj Punja</v>
      </c>
      <c r="D3445" t="str">
        <f>MatchSquad!D3445</f>
        <v>BWL</v>
      </c>
      <c r="E3445" t="str">
        <f>MatchSquad!E3445</f>
        <v>RR</v>
      </c>
      <c r="F3445">
        <f>MatchSquad!G3445</f>
        <v>0</v>
      </c>
      <c r="G3445">
        <f>IF(A3445="","",SUMIFS(BallByBall!$I$2:$I$501,BallByBall!$B$2:$B$501,A3445,BallByBall!$F$2:$F$501,B3445))</f>
        <v>0</v>
      </c>
      <c r="H3445">
        <f>IF(A3445="","",COUNTIFS(BallByBall!$B$2:$B$501,A3445,BallByBall!$F$2:$F$501,B3445,BallByBall!$Q$2:$Q$501,1))</f>
        <v>0</v>
      </c>
      <c r="I3445">
        <f>IF(A3445="","",COUNTIFS(BallByBall!$B$2:$B$501,A3445,BallByBall!$F$2:$F$501,B3445,BallByBall!$R$2:$R$501,1))</f>
        <v>0</v>
      </c>
      <c r="J3445">
        <f>IF(A3445="","",SUMIFS(BallByBall!$T$2:$T$501,BallByBall!$B$2:$B$501,A3445,BallByBall!$H$2:$H$501,B3445))</f>
        <v>0</v>
      </c>
      <c r="K3445">
        <f>IF(A3445="","",SUMIFS(BallByBall!$U$2:$U$501,BallByBall!$B$2:$B$501,A3445,BallByBall!$P$2:$P$501,B3445))</f>
        <v>0</v>
      </c>
      <c r="L3445">
        <f>IF(A3445="","",SUMIFS(BallByBall!$V$2:$V$501,BallByBall!$B$2:$B$501,A3445,BallByBall!$P$2:$P$501,B3445))</f>
        <v>0</v>
      </c>
      <c r="M3445">
        <f>IF(A3445="","",SUMIFS(BallByBall!$W$2:$W$501,BallByBall!$B$2:$B$501,A3445,BallByBall!$P$2:$P$501,B3445))</f>
        <v>0</v>
      </c>
      <c r="N3445">
        <f>IF(A3445="","",SUMIFS(BallByBall!$X$2:$X$501,BallByBall!$B$2:$B$501,A3445,BallByBall!$P$2:$P$501,B3445))</f>
        <v>0</v>
      </c>
      <c r="O3445">
        <f>IF(A3445="","",SUMIFS(OverSummary!$G$2:$G$101,OverSummary!$A$2:$A$101,A3445,OverSummary!$D$2:$D$101,B3445))</f>
        <v>0</v>
      </c>
      <c r="P3445">
        <f>IF(A3445="","",G3445*Rules!$B$13+H3445*Rules!$B$14+I3445*Rules!$B$15)</f>
        <v>0</v>
      </c>
      <c r="Q3445">
        <f>IF(A3445="","",IF(G3445&gt;=100,Rules!$B$18,IF(G3445&gt;=50,Rules!$B$17,IF(G3445&gt;=30,Rules!$B$16,0)))+IF(AND(F3445=1,D3445&lt;&gt;"BWL",G3445=0),Rules!$B$27,0))</f>
        <v>0</v>
      </c>
      <c r="R3445">
        <f>IF(A3445="","",J3445*Rules!$B$19+O3445*Rules!$B$22)</f>
        <v>0</v>
      </c>
      <c r="S3445">
        <f>IF(A3445="","",IF(J3445&gt;=4,Rules!$B$21,IF(J3445&gt;=3,Rules!$B$20,0)))</f>
        <v>0</v>
      </c>
      <c r="T3445">
        <f>IF(A3445="","",K3445*Rules!$B$23+L3445*Rules!$B$24+M3445*Rules!$B$25+N3445*Rules!$B$26)</f>
        <v>0</v>
      </c>
      <c r="U3445">
        <f t="shared" si="53"/>
        <v>0</v>
      </c>
    </row>
    <row r="3446" spans="1:21" x14ac:dyDescent="0.2">
      <c r="A3446" t="str">
        <f>MatchSquad!A3446</f>
        <v>M069</v>
      </c>
      <c r="B3446" t="str">
        <f>MatchSquad!B3446</f>
        <v>P195</v>
      </c>
      <c r="C3446" t="str">
        <f>MatchSquad!C3446</f>
        <v>Vignesh Puthur</v>
      </c>
      <c r="D3446" t="str">
        <f>MatchSquad!D3446</f>
        <v>BWL</v>
      </c>
      <c r="E3446" t="str">
        <f>MatchSquad!E3446</f>
        <v>RR</v>
      </c>
      <c r="F3446">
        <f>MatchSquad!G3446</f>
        <v>0</v>
      </c>
      <c r="G3446">
        <f>IF(A3446="","",SUMIFS(BallByBall!$I$2:$I$501,BallByBall!$B$2:$B$501,A3446,BallByBall!$F$2:$F$501,B3446))</f>
        <v>0</v>
      </c>
      <c r="H3446">
        <f>IF(A3446="","",COUNTIFS(BallByBall!$B$2:$B$501,A3446,BallByBall!$F$2:$F$501,B3446,BallByBall!$Q$2:$Q$501,1))</f>
        <v>0</v>
      </c>
      <c r="I3446">
        <f>IF(A3446="","",COUNTIFS(BallByBall!$B$2:$B$501,A3446,BallByBall!$F$2:$F$501,B3446,BallByBall!$R$2:$R$501,1))</f>
        <v>0</v>
      </c>
      <c r="J3446">
        <f>IF(A3446="","",SUMIFS(BallByBall!$T$2:$T$501,BallByBall!$B$2:$B$501,A3446,BallByBall!$H$2:$H$501,B3446))</f>
        <v>0</v>
      </c>
      <c r="K3446">
        <f>IF(A3446="","",SUMIFS(BallByBall!$U$2:$U$501,BallByBall!$B$2:$B$501,A3446,BallByBall!$P$2:$P$501,B3446))</f>
        <v>0</v>
      </c>
      <c r="L3446">
        <f>IF(A3446="","",SUMIFS(BallByBall!$V$2:$V$501,BallByBall!$B$2:$B$501,A3446,BallByBall!$P$2:$P$501,B3446))</f>
        <v>0</v>
      </c>
      <c r="M3446">
        <f>IF(A3446="","",SUMIFS(BallByBall!$W$2:$W$501,BallByBall!$B$2:$B$501,A3446,BallByBall!$P$2:$P$501,B3446))</f>
        <v>0</v>
      </c>
      <c r="N3446">
        <f>IF(A3446="","",SUMIFS(BallByBall!$X$2:$X$501,BallByBall!$B$2:$B$501,A3446,BallByBall!$P$2:$P$501,B3446))</f>
        <v>0</v>
      </c>
      <c r="O3446">
        <f>IF(A3446="","",SUMIFS(OverSummary!$G$2:$G$101,OverSummary!$A$2:$A$101,A3446,OverSummary!$D$2:$D$101,B3446))</f>
        <v>0</v>
      </c>
      <c r="P3446">
        <f>IF(A3446="","",G3446*Rules!$B$13+H3446*Rules!$B$14+I3446*Rules!$B$15)</f>
        <v>0</v>
      </c>
      <c r="Q3446">
        <f>IF(A3446="","",IF(G3446&gt;=100,Rules!$B$18,IF(G3446&gt;=50,Rules!$B$17,IF(G3446&gt;=30,Rules!$B$16,0)))+IF(AND(F3446=1,D3446&lt;&gt;"BWL",G3446=0),Rules!$B$27,0))</f>
        <v>0</v>
      </c>
      <c r="R3446">
        <f>IF(A3446="","",J3446*Rules!$B$19+O3446*Rules!$B$22)</f>
        <v>0</v>
      </c>
      <c r="S3446">
        <f>IF(A3446="","",IF(J3446&gt;=4,Rules!$B$21,IF(J3446&gt;=3,Rules!$B$20,0)))</f>
        <v>0</v>
      </c>
      <c r="T3446">
        <f>IF(A3446="","",K3446*Rules!$B$23+L3446*Rules!$B$24+M3446*Rules!$B$25+N3446*Rules!$B$26)</f>
        <v>0</v>
      </c>
      <c r="U3446">
        <f t="shared" si="53"/>
        <v>0</v>
      </c>
    </row>
    <row r="3447" spans="1:21" x14ac:dyDescent="0.2">
      <c r="A3447" t="str">
        <f>MatchSquad!A3447</f>
        <v>M069</v>
      </c>
      <c r="B3447" t="str">
        <f>MatchSquad!B3447</f>
        <v>P196</v>
      </c>
      <c r="C3447" t="str">
        <f>MatchSquad!C3447</f>
        <v>Brijesh Sharma</v>
      </c>
      <c r="D3447" t="str">
        <f>MatchSquad!D3447</f>
        <v>BWL</v>
      </c>
      <c r="E3447" t="str">
        <f>MatchSquad!E3447</f>
        <v>RR</v>
      </c>
      <c r="F3447">
        <f>MatchSquad!G3447</f>
        <v>0</v>
      </c>
      <c r="G3447">
        <f>IF(A3447="","",SUMIFS(BallByBall!$I$2:$I$501,BallByBall!$B$2:$B$501,A3447,BallByBall!$F$2:$F$501,B3447))</f>
        <v>0</v>
      </c>
      <c r="H3447">
        <f>IF(A3447="","",COUNTIFS(BallByBall!$B$2:$B$501,A3447,BallByBall!$F$2:$F$501,B3447,BallByBall!$Q$2:$Q$501,1))</f>
        <v>0</v>
      </c>
      <c r="I3447">
        <f>IF(A3447="","",COUNTIFS(BallByBall!$B$2:$B$501,A3447,BallByBall!$F$2:$F$501,B3447,BallByBall!$R$2:$R$501,1))</f>
        <v>0</v>
      </c>
      <c r="J3447">
        <f>IF(A3447="","",SUMIFS(BallByBall!$T$2:$T$501,BallByBall!$B$2:$B$501,A3447,BallByBall!$H$2:$H$501,B3447))</f>
        <v>0</v>
      </c>
      <c r="K3447">
        <f>IF(A3447="","",SUMIFS(BallByBall!$U$2:$U$501,BallByBall!$B$2:$B$501,A3447,BallByBall!$P$2:$P$501,B3447))</f>
        <v>0</v>
      </c>
      <c r="L3447">
        <f>IF(A3447="","",SUMIFS(BallByBall!$V$2:$V$501,BallByBall!$B$2:$B$501,A3447,BallByBall!$P$2:$P$501,B3447))</f>
        <v>0</v>
      </c>
      <c r="M3447">
        <f>IF(A3447="","",SUMIFS(BallByBall!$W$2:$W$501,BallByBall!$B$2:$B$501,A3447,BallByBall!$P$2:$P$501,B3447))</f>
        <v>0</v>
      </c>
      <c r="N3447">
        <f>IF(A3447="","",SUMIFS(BallByBall!$X$2:$X$501,BallByBall!$B$2:$B$501,A3447,BallByBall!$P$2:$P$501,B3447))</f>
        <v>0</v>
      </c>
      <c r="O3447">
        <f>IF(A3447="","",SUMIFS(OverSummary!$G$2:$G$101,OverSummary!$A$2:$A$101,A3447,OverSummary!$D$2:$D$101,B3447))</f>
        <v>0</v>
      </c>
      <c r="P3447">
        <f>IF(A3447="","",G3447*Rules!$B$13+H3447*Rules!$B$14+I3447*Rules!$B$15)</f>
        <v>0</v>
      </c>
      <c r="Q3447">
        <f>IF(A3447="","",IF(G3447&gt;=100,Rules!$B$18,IF(G3447&gt;=50,Rules!$B$17,IF(G3447&gt;=30,Rules!$B$16,0)))+IF(AND(F3447=1,D3447&lt;&gt;"BWL",G3447=0),Rules!$B$27,0))</f>
        <v>0</v>
      </c>
      <c r="R3447">
        <f>IF(A3447="","",J3447*Rules!$B$19+O3447*Rules!$B$22)</f>
        <v>0</v>
      </c>
      <c r="S3447">
        <f>IF(A3447="","",IF(J3447&gt;=4,Rules!$B$21,IF(J3447&gt;=3,Rules!$B$20,0)))</f>
        <v>0</v>
      </c>
      <c r="T3447">
        <f>IF(A3447="","",K3447*Rules!$B$23+L3447*Rules!$B$24+M3447*Rules!$B$25+N3447*Rules!$B$26)</f>
        <v>0</v>
      </c>
      <c r="U3447">
        <f t="shared" si="53"/>
        <v>0</v>
      </c>
    </row>
    <row r="3448" spans="1:21" x14ac:dyDescent="0.2">
      <c r="A3448" t="str">
        <f>MatchSquad!A3448</f>
        <v>M069</v>
      </c>
      <c r="B3448" t="str">
        <f>MatchSquad!B3448</f>
        <v>P197</v>
      </c>
      <c r="C3448" t="str">
        <f>MatchSquad!C3448</f>
        <v>Adam Milne</v>
      </c>
      <c r="D3448" t="str">
        <f>MatchSquad!D3448</f>
        <v>BWL</v>
      </c>
      <c r="E3448" t="str">
        <f>MatchSquad!E3448</f>
        <v>RR</v>
      </c>
      <c r="F3448">
        <f>MatchSquad!G3448</f>
        <v>0</v>
      </c>
      <c r="G3448">
        <f>IF(A3448="","",SUMIFS(BallByBall!$I$2:$I$501,BallByBall!$B$2:$B$501,A3448,BallByBall!$F$2:$F$501,B3448))</f>
        <v>0</v>
      </c>
      <c r="H3448">
        <f>IF(A3448="","",COUNTIFS(BallByBall!$B$2:$B$501,A3448,BallByBall!$F$2:$F$501,B3448,BallByBall!$Q$2:$Q$501,1))</f>
        <v>0</v>
      </c>
      <c r="I3448">
        <f>IF(A3448="","",COUNTIFS(BallByBall!$B$2:$B$501,A3448,BallByBall!$F$2:$F$501,B3448,BallByBall!$R$2:$R$501,1))</f>
        <v>0</v>
      </c>
      <c r="J3448">
        <f>IF(A3448="","",SUMIFS(BallByBall!$T$2:$T$501,BallByBall!$B$2:$B$501,A3448,BallByBall!$H$2:$H$501,B3448))</f>
        <v>0</v>
      </c>
      <c r="K3448">
        <f>IF(A3448="","",SUMIFS(BallByBall!$U$2:$U$501,BallByBall!$B$2:$B$501,A3448,BallByBall!$P$2:$P$501,B3448))</f>
        <v>0</v>
      </c>
      <c r="L3448">
        <f>IF(A3448="","",SUMIFS(BallByBall!$V$2:$V$501,BallByBall!$B$2:$B$501,A3448,BallByBall!$P$2:$P$501,B3448))</f>
        <v>0</v>
      </c>
      <c r="M3448">
        <f>IF(A3448="","",SUMIFS(BallByBall!$W$2:$W$501,BallByBall!$B$2:$B$501,A3448,BallByBall!$P$2:$P$501,B3448))</f>
        <v>0</v>
      </c>
      <c r="N3448">
        <f>IF(A3448="","",SUMIFS(BallByBall!$X$2:$X$501,BallByBall!$B$2:$B$501,A3448,BallByBall!$P$2:$P$501,B3448))</f>
        <v>0</v>
      </c>
      <c r="O3448">
        <f>IF(A3448="","",SUMIFS(OverSummary!$G$2:$G$101,OverSummary!$A$2:$A$101,A3448,OverSummary!$D$2:$D$101,B3448))</f>
        <v>0</v>
      </c>
      <c r="P3448">
        <f>IF(A3448="","",G3448*Rules!$B$13+H3448*Rules!$B$14+I3448*Rules!$B$15)</f>
        <v>0</v>
      </c>
      <c r="Q3448">
        <f>IF(A3448="","",IF(G3448&gt;=100,Rules!$B$18,IF(G3448&gt;=50,Rules!$B$17,IF(G3448&gt;=30,Rules!$B$16,0)))+IF(AND(F3448=1,D3448&lt;&gt;"BWL",G3448=0),Rules!$B$27,0))</f>
        <v>0</v>
      </c>
      <c r="R3448">
        <f>IF(A3448="","",J3448*Rules!$B$19+O3448*Rules!$B$22)</f>
        <v>0</v>
      </c>
      <c r="S3448">
        <f>IF(A3448="","",IF(J3448&gt;=4,Rules!$B$21,IF(J3448&gt;=3,Rules!$B$20,0)))</f>
        <v>0</v>
      </c>
      <c r="T3448">
        <f>IF(A3448="","",K3448*Rules!$B$23+L3448*Rules!$B$24+M3448*Rules!$B$25+N3448*Rules!$B$26)</f>
        <v>0</v>
      </c>
      <c r="U3448">
        <f t="shared" si="53"/>
        <v>0</v>
      </c>
    </row>
    <row r="3449" spans="1:21" x14ac:dyDescent="0.2">
      <c r="A3449" t="str">
        <f>MatchSquad!A3449</f>
        <v>M069</v>
      </c>
      <c r="B3449" t="str">
        <f>MatchSquad!B3449</f>
        <v>P198</v>
      </c>
      <c r="C3449" t="str">
        <f>MatchSquad!C3449</f>
        <v>Kuldeep Sen</v>
      </c>
      <c r="D3449" t="str">
        <f>MatchSquad!D3449</f>
        <v>BWL</v>
      </c>
      <c r="E3449" t="str">
        <f>MatchSquad!E3449</f>
        <v>RR</v>
      </c>
      <c r="F3449">
        <f>MatchSquad!G3449</f>
        <v>0</v>
      </c>
      <c r="G3449">
        <f>IF(A3449="","",SUMIFS(BallByBall!$I$2:$I$501,BallByBall!$B$2:$B$501,A3449,BallByBall!$F$2:$F$501,B3449))</f>
        <v>0</v>
      </c>
      <c r="H3449">
        <f>IF(A3449="","",COUNTIFS(BallByBall!$B$2:$B$501,A3449,BallByBall!$F$2:$F$501,B3449,BallByBall!$Q$2:$Q$501,1))</f>
        <v>0</v>
      </c>
      <c r="I3449">
        <f>IF(A3449="","",COUNTIFS(BallByBall!$B$2:$B$501,A3449,BallByBall!$F$2:$F$501,B3449,BallByBall!$R$2:$R$501,1))</f>
        <v>0</v>
      </c>
      <c r="J3449">
        <f>IF(A3449="","",SUMIFS(BallByBall!$T$2:$T$501,BallByBall!$B$2:$B$501,A3449,BallByBall!$H$2:$H$501,B3449))</f>
        <v>0</v>
      </c>
      <c r="K3449">
        <f>IF(A3449="","",SUMIFS(BallByBall!$U$2:$U$501,BallByBall!$B$2:$B$501,A3449,BallByBall!$P$2:$P$501,B3449))</f>
        <v>0</v>
      </c>
      <c r="L3449">
        <f>IF(A3449="","",SUMIFS(BallByBall!$V$2:$V$501,BallByBall!$B$2:$B$501,A3449,BallByBall!$P$2:$P$501,B3449))</f>
        <v>0</v>
      </c>
      <c r="M3449">
        <f>IF(A3449="","",SUMIFS(BallByBall!$W$2:$W$501,BallByBall!$B$2:$B$501,A3449,BallByBall!$P$2:$P$501,B3449))</f>
        <v>0</v>
      </c>
      <c r="N3449">
        <f>IF(A3449="","",SUMIFS(BallByBall!$X$2:$X$501,BallByBall!$B$2:$B$501,A3449,BallByBall!$P$2:$P$501,B3449))</f>
        <v>0</v>
      </c>
      <c r="O3449">
        <f>IF(A3449="","",SUMIFS(OverSummary!$G$2:$G$101,OverSummary!$A$2:$A$101,A3449,OverSummary!$D$2:$D$101,B3449))</f>
        <v>0</v>
      </c>
      <c r="P3449">
        <f>IF(A3449="","",G3449*Rules!$B$13+H3449*Rules!$B$14+I3449*Rules!$B$15)</f>
        <v>0</v>
      </c>
      <c r="Q3449">
        <f>IF(A3449="","",IF(G3449&gt;=100,Rules!$B$18,IF(G3449&gt;=50,Rules!$B$17,IF(G3449&gt;=30,Rules!$B$16,0)))+IF(AND(F3449=1,D3449&lt;&gt;"BWL",G3449=0),Rules!$B$27,0))</f>
        <v>0</v>
      </c>
      <c r="R3449">
        <f>IF(A3449="","",J3449*Rules!$B$19+O3449*Rules!$B$22)</f>
        <v>0</v>
      </c>
      <c r="S3449">
        <f>IF(A3449="","",IF(J3449&gt;=4,Rules!$B$21,IF(J3449&gt;=3,Rules!$B$20,0)))</f>
        <v>0</v>
      </c>
      <c r="T3449">
        <f>IF(A3449="","",K3449*Rules!$B$23+L3449*Rules!$B$24+M3449*Rules!$B$25+N3449*Rules!$B$26)</f>
        <v>0</v>
      </c>
      <c r="U3449">
        <f t="shared" si="53"/>
        <v>0</v>
      </c>
    </row>
    <row r="3450" spans="1:21" x14ac:dyDescent="0.2">
      <c r="A3450" t="str">
        <f>MatchSquad!A3450</f>
        <v>M069</v>
      </c>
      <c r="B3450" t="str">
        <f>MatchSquad!B3450</f>
        <v>P199</v>
      </c>
      <c r="C3450" t="str">
        <f>MatchSquad!C3450</f>
        <v>Sandeep Sharma</v>
      </c>
      <c r="D3450" t="str">
        <f>MatchSquad!D3450</f>
        <v>BWL</v>
      </c>
      <c r="E3450" t="str">
        <f>MatchSquad!E3450</f>
        <v>RR</v>
      </c>
      <c r="F3450">
        <f>MatchSquad!G3450</f>
        <v>0</v>
      </c>
      <c r="G3450">
        <f>IF(A3450="","",SUMIFS(BallByBall!$I$2:$I$501,BallByBall!$B$2:$B$501,A3450,BallByBall!$F$2:$F$501,B3450))</f>
        <v>0</v>
      </c>
      <c r="H3450">
        <f>IF(A3450="","",COUNTIFS(BallByBall!$B$2:$B$501,A3450,BallByBall!$F$2:$F$501,B3450,BallByBall!$Q$2:$Q$501,1))</f>
        <v>0</v>
      </c>
      <c r="I3450">
        <f>IF(A3450="","",COUNTIFS(BallByBall!$B$2:$B$501,A3450,BallByBall!$F$2:$F$501,B3450,BallByBall!$R$2:$R$501,1))</f>
        <v>0</v>
      </c>
      <c r="J3450">
        <f>IF(A3450="","",SUMIFS(BallByBall!$T$2:$T$501,BallByBall!$B$2:$B$501,A3450,BallByBall!$H$2:$H$501,B3450))</f>
        <v>0</v>
      </c>
      <c r="K3450">
        <f>IF(A3450="","",SUMIFS(BallByBall!$U$2:$U$501,BallByBall!$B$2:$B$501,A3450,BallByBall!$P$2:$P$501,B3450))</f>
        <v>0</v>
      </c>
      <c r="L3450">
        <f>IF(A3450="","",SUMIFS(BallByBall!$V$2:$V$501,BallByBall!$B$2:$B$501,A3450,BallByBall!$P$2:$P$501,B3450))</f>
        <v>0</v>
      </c>
      <c r="M3450">
        <f>IF(A3450="","",SUMIFS(BallByBall!$W$2:$W$501,BallByBall!$B$2:$B$501,A3450,BallByBall!$P$2:$P$501,B3450))</f>
        <v>0</v>
      </c>
      <c r="N3450">
        <f>IF(A3450="","",SUMIFS(BallByBall!$X$2:$X$501,BallByBall!$B$2:$B$501,A3450,BallByBall!$P$2:$P$501,B3450))</f>
        <v>0</v>
      </c>
      <c r="O3450">
        <f>IF(A3450="","",SUMIFS(OverSummary!$G$2:$G$101,OverSummary!$A$2:$A$101,A3450,OverSummary!$D$2:$D$101,B3450))</f>
        <v>0</v>
      </c>
      <c r="P3450">
        <f>IF(A3450="","",G3450*Rules!$B$13+H3450*Rules!$B$14+I3450*Rules!$B$15)</f>
        <v>0</v>
      </c>
      <c r="Q3450">
        <f>IF(A3450="","",IF(G3450&gt;=100,Rules!$B$18,IF(G3450&gt;=50,Rules!$B$17,IF(G3450&gt;=30,Rules!$B$16,0)))+IF(AND(F3450=1,D3450&lt;&gt;"BWL",G3450=0),Rules!$B$27,0))</f>
        <v>0</v>
      </c>
      <c r="R3450">
        <f>IF(A3450="","",J3450*Rules!$B$19+O3450*Rules!$B$22)</f>
        <v>0</v>
      </c>
      <c r="S3450">
        <f>IF(A3450="","",IF(J3450&gt;=4,Rules!$B$21,IF(J3450&gt;=3,Rules!$B$20,0)))</f>
        <v>0</v>
      </c>
      <c r="T3450">
        <f>IF(A3450="","",K3450*Rules!$B$23+L3450*Rules!$B$24+M3450*Rules!$B$25+N3450*Rules!$B$26)</f>
        <v>0</v>
      </c>
      <c r="U3450">
        <f t="shared" si="53"/>
        <v>0</v>
      </c>
    </row>
    <row r="3451" spans="1:21" x14ac:dyDescent="0.2">
      <c r="A3451" t="str">
        <f>MatchSquad!A3451</f>
        <v>M069</v>
      </c>
      <c r="B3451" t="str">
        <f>MatchSquad!B3451</f>
        <v>P200</v>
      </c>
      <c r="C3451" t="str">
        <f>MatchSquad!C3451</f>
        <v>Nandre Burger</v>
      </c>
      <c r="D3451" t="str">
        <f>MatchSquad!D3451</f>
        <v>BWL</v>
      </c>
      <c r="E3451" t="str">
        <f>MatchSquad!E3451</f>
        <v>RR</v>
      </c>
      <c r="F3451">
        <f>MatchSquad!G3451</f>
        <v>0</v>
      </c>
      <c r="G3451">
        <f>IF(A3451="","",SUMIFS(BallByBall!$I$2:$I$501,BallByBall!$B$2:$B$501,A3451,BallByBall!$F$2:$F$501,B3451))</f>
        <v>0</v>
      </c>
      <c r="H3451">
        <f>IF(A3451="","",COUNTIFS(BallByBall!$B$2:$B$501,A3451,BallByBall!$F$2:$F$501,B3451,BallByBall!$Q$2:$Q$501,1))</f>
        <v>0</v>
      </c>
      <c r="I3451">
        <f>IF(A3451="","",COUNTIFS(BallByBall!$B$2:$B$501,A3451,BallByBall!$F$2:$F$501,B3451,BallByBall!$R$2:$R$501,1))</f>
        <v>0</v>
      </c>
      <c r="J3451">
        <f>IF(A3451="","",SUMIFS(BallByBall!$T$2:$T$501,BallByBall!$B$2:$B$501,A3451,BallByBall!$H$2:$H$501,B3451))</f>
        <v>0</v>
      </c>
      <c r="K3451">
        <f>IF(A3451="","",SUMIFS(BallByBall!$U$2:$U$501,BallByBall!$B$2:$B$501,A3451,BallByBall!$P$2:$P$501,B3451))</f>
        <v>0</v>
      </c>
      <c r="L3451">
        <f>IF(A3451="","",SUMIFS(BallByBall!$V$2:$V$501,BallByBall!$B$2:$B$501,A3451,BallByBall!$P$2:$P$501,B3451))</f>
        <v>0</v>
      </c>
      <c r="M3451">
        <f>IF(A3451="","",SUMIFS(BallByBall!$W$2:$W$501,BallByBall!$B$2:$B$501,A3451,BallByBall!$P$2:$P$501,B3451))</f>
        <v>0</v>
      </c>
      <c r="N3451">
        <f>IF(A3451="","",SUMIFS(BallByBall!$X$2:$X$501,BallByBall!$B$2:$B$501,A3451,BallByBall!$P$2:$P$501,B3451))</f>
        <v>0</v>
      </c>
      <c r="O3451">
        <f>IF(A3451="","",SUMIFS(OverSummary!$G$2:$G$101,OverSummary!$A$2:$A$101,A3451,OverSummary!$D$2:$D$101,B3451))</f>
        <v>0</v>
      </c>
      <c r="P3451">
        <f>IF(A3451="","",G3451*Rules!$B$13+H3451*Rules!$B$14+I3451*Rules!$B$15)</f>
        <v>0</v>
      </c>
      <c r="Q3451">
        <f>IF(A3451="","",IF(G3451&gt;=100,Rules!$B$18,IF(G3451&gt;=50,Rules!$B$17,IF(G3451&gt;=30,Rules!$B$16,0)))+IF(AND(F3451=1,D3451&lt;&gt;"BWL",G3451=0),Rules!$B$27,0))</f>
        <v>0</v>
      </c>
      <c r="R3451">
        <f>IF(A3451="","",J3451*Rules!$B$19+O3451*Rules!$B$22)</f>
        <v>0</v>
      </c>
      <c r="S3451">
        <f>IF(A3451="","",IF(J3451&gt;=4,Rules!$B$21,IF(J3451&gt;=3,Rules!$B$20,0)))</f>
        <v>0</v>
      </c>
      <c r="T3451">
        <f>IF(A3451="","",K3451*Rules!$B$23+L3451*Rules!$B$24+M3451*Rules!$B$25+N3451*Rules!$B$26)</f>
        <v>0</v>
      </c>
      <c r="U3451">
        <f t="shared" si="53"/>
        <v>0</v>
      </c>
    </row>
    <row r="3452" spans="1:21" x14ac:dyDescent="0.2">
      <c r="A3452" t="str">
        <f>MatchSquad!A3452</f>
        <v>M070</v>
      </c>
      <c r="B3452" t="str">
        <f>MatchSquad!B3452</f>
        <v>P076</v>
      </c>
      <c r="C3452" t="str">
        <f>MatchSquad!C3452</f>
        <v>Ajinkya Rahane</v>
      </c>
      <c r="D3452" t="str">
        <f>MatchSquad!D3452</f>
        <v>BAT</v>
      </c>
      <c r="E3452" t="str">
        <f>MatchSquad!E3452</f>
        <v>KKR</v>
      </c>
      <c r="F3452">
        <f>MatchSquad!G3452</f>
        <v>0</v>
      </c>
      <c r="G3452">
        <f>IF(A3452="","",SUMIFS(BallByBall!$I$2:$I$501,BallByBall!$B$2:$B$501,A3452,BallByBall!$F$2:$F$501,B3452))</f>
        <v>0</v>
      </c>
      <c r="H3452">
        <f>IF(A3452="","",COUNTIFS(BallByBall!$B$2:$B$501,A3452,BallByBall!$F$2:$F$501,B3452,BallByBall!$Q$2:$Q$501,1))</f>
        <v>0</v>
      </c>
      <c r="I3452">
        <f>IF(A3452="","",COUNTIFS(BallByBall!$B$2:$B$501,A3452,BallByBall!$F$2:$F$501,B3452,BallByBall!$R$2:$R$501,1))</f>
        <v>0</v>
      </c>
      <c r="J3452">
        <f>IF(A3452="","",SUMIFS(BallByBall!$T$2:$T$501,BallByBall!$B$2:$B$501,A3452,BallByBall!$H$2:$H$501,B3452))</f>
        <v>0</v>
      </c>
      <c r="K3452">
        <f>IF(A3452="","",SUMIFS(BallByBall!$U$2:$U$501,BallByBall!$B$2:$B$501,A3452,BallByBall!$P$2:$P$501,B3452))</f>
        <v>0</v>
      </c>
      <c r="L3452">
        <f>IF(A3452="","",SUMIFS(BallByBall!$V$2:$V$501,BallByBall!$B$2:$B$501,A3452,BallByBall!$P$2:$P$501,B3452))</f>
        <v>0</v>
      </c>
      <c r="M3452">
        <f>IF(A3452="","",SUMIFS(BallByBall!$W$2:$W$501,BallByBall!$B$2:$B$501,A3452,BallByBall!$P$2:$P$501,B3452))</f>
        <v>0</v>
      </c>
      <c r="N3452">
        <f>IF(A3452="","",SUMIFS(BallByBall!$X$2:$X$501,BallByBall!$B$2:$B$501,A3452,BallByBall!$P$2:$P$501,B3452))</f>
        <v>0</v>
      </c>
      <c r="O3452">
        <f>IF(A3452="","",SUMIFS(OverSummary!$G$2:$G$101,OverSummary!$A$2:$A$101,A3452,OverSummary!$D$2:$D$101,B3452))</f>
        <v>0</v>
      </c>
      <c r="P3452">
        <f>IF(A3452="","",G3452*Rules!$B$13+H3452*Rules!$B$14+I3452*Rules!$B$15)</f>
        <v>0</v>
      </c>
      <c r="Q3452">
        <f>IF(A3452="","",IF(G3452&gt;=100,Rules!$B$18,IF(G3452&gt;=50,Rules!$B$17,IF(G3452&gt;=30,Rules!$B$16,0)))+IF(AND(F3452=1,D3452&lt;&gt;"BWL",G3452=0),Rules!$B$27,0))</f>
        <v>0</v>
      </c>
      <c r="R3452">
        <f>IF(A3452="","",J3452*Rules!$B$19+O3452*Rules!$B$22)</f>
        <v>0</v>
      </c>
      <c r="S3452">
        <f>IF(A3452="","",IF(J3452&gt;=4,Rules!$B$21,IF(J3452&gt;=3,Rules!$B$20,0)))</f>
        <v>0</v>
      </c>
      <c r="T3452">
        <f>IF(A3452="","",K3452*Rules!$B$23+L3452*Rules!$B$24+M3452*Rules!$B$25+N3452*Rules!$B$26)</f>
        <v>0</v>
      </c>
      <c r="U3452">
        <f t="shared" si="53"/>
        <v>0</v>
      </c>
    </row>
    <row r="3453" spans="1:21" x14ac:dyDescent="0.2">
      <c r="A3453" t="str">
        <f>MatchSquad!A3453</f>
        <v>M070</v>
      </c>
      <c r="B3453" t="str">
        <f>MatchSquad!B3453</f>
        <v>P077</v>
      </c>
      <c r="C3453" t="str">
        <f>MatchSquad!C3453</f>
        <v>Rinku Singh</v>
      </c>
      <c r="D3453" t="str">
        <f>MatchSquad!D3453</f>
        <v>BAT</v>
      </c>
      <c r="E3453" t="str">
        <f>MatchSquad!E3453</f>
        <v>KKR</v>
      </c>
      <c r="F3453">
        <f>MatchSquad!G3453</f>
        <v>0</v>
      </c>
      <c r="G3453">
        <f>IF(A3453="","",SUMIFS(BallByBall!$I$2:$I$501,BallByBall!$B$2:$B$501,A3453,BallByBall!$F$2:$F$501,B3453))</f>
        <v>0</v>
      </c>
      <c r="H3453">
        <f>IF(A3453="","",COUNTIFS(BallByBall!$B$2:$B$501,A3453,BallByBall!$F$2:$F$501,B3453,BallByBall!$Q$2:$Q$501,1))</f>
        <v>0</v>
      </c>
      <c r="I3453">
        <f>IF(A3453="","",COUNTIFS(BallByBall!$B$2:$B$501,A3453,BallByBall!$F$2:$F$501,B3453,BallByBall!$R$2:$R$501,1))</f>
        <v>0</v>
      </c>
      <c r="J3453">
        <f>IF(A3453="","",SUMIFS(BallByBall!$T$2:$T$501,BallByBall!$B$2:$B$501,A3453,BallByBall!$H$2:$H$501,B3453))</f>
        <v>0</v>
      </c>
      <c r="K3453">
        <f>IF(A3453="","",SUMIFS(BallByBall!$U$2:$U$501,BallByBall!$B$2:$B$501,A3453,BallByBall!$P$2:$P$501,B3453))</f>
        <v>0</v>
      </c>
      <c r="L3453">
        <f>IF(A3453="","",SUMIFS(BallByBall!$V$2:$V$501,BallByBall!$B$2:$B$501,A3453,BallByBall!$P$2:$P$501,B3453))</f>
        <v>0</v>
      </c>
      <c r="M3453">
        <f>IF(A3453="","",SUMIFS(BallByBall!$W$2:$W$501,BallByBall!$B$2:$B$501,A3453,BallByBall!$P$2:$P$501,B3453))</f>
        <v>0</v>
      </c>
      <c r="N3453">
        <f>IF(A3453="","",SUMIFS(BallByBall!$X$2:$X$501,BallByBall!$B$2:$B$501,A3453,BallByBall!$P$2:$P$501,B3453))</f>
        <v>0</v>
      </c>
      <c r="O3453">
        <f>IF(A3453="","",SUMIFS(OverSummary!$G$2:$G$101,OverSummary!$A$2:$A$101,A3453,OverSummary!$D$2:$D$101,B3453))</f>
        <v>0</v>
      </c>
      <c r="P3453">
        <f>IF(A3453="","",G3453*Rules!$B$13+H3453*Rules!$B$14+I3453*Rules!$B$15)</f>
        <v>0</v>
      </c>
      <c r="Q3453">
        <f>IF(A3453="","",IF(G3453&gt;=100,Rules!$B$18,IF(G3453&gt;=50,Rules!$B$17,IF(G3453&gt;=30,Rules!$B$16,0)))+IF(AND(F3453=1,D3453&lt;&gt;"BWL",G3453=0),Rules!$B$27,0))</f>
        <v>0</v>
      </c>
      <c r="R3453">
        <f>IF(A3453="","",J3453*Rules!$B$19+O3453*Rules!$B$22)</f>
        <v>0</v>
      </c>
      <c r="S3453">
        <f>IF(A3453="","",IF(J3453&gt;=4,Rules!$B$21,IF(J3453&gt;=3,Rules!$B$20,0)))</f>
        <v>0</v>
      </c>
      <c r="T3453">
        <f>IF(A3453="","",K3453*Rules!$B$23+L3453*Rules!$B$24+M3453*Rules!$B$25+N3453*Rules!$B$26)</f>
        <v>0</v>
      </c>
      <c r="U3453">
        <f t="shared" si="53"/>
        <v>0</v>
      </c>
    </row>
    <row r="3454" spans="1:21" x14ac:dyDescent="0.2">
      <c r="A3454" t="str">
        <f>MatchSquad!A3454</f>
        <v>M070</v>
      </c>
      <c r="B3454" t="str">
        <f>MatchSquad!B3454</f>
        <v>P078</v>
      </c>
      <c r="C3454" t="str">
        <f>MatchSquad!C3454</f>
        <v>Angkrish Raghuvanshi</v>
      </c>
      <c r="D3454" t="str">
        <f>MatchSquad!D3454</f>
        <v>BAT</v>
      </c>
      <c r="E3454" t="str">
        <f>MatchSquad!E3454</f>
        <v>KKR</v>
      </c>
      <c r="F3454">
        <f>MatchSquad!G3454</f>
        <v>0</v>
      </c>
      <c r="G3454">
        <f>IF(A3454="","",SUMIFS(BallByBall!$I$2:$I$501,BallByBall!$B$2:$B$501,A3454,BallByBall!$F$2:$F$501,B3454))</f>
        <v>0</v>
      </c>
      <c r="H3454">
        <f>IF(A3454="","",COUNTIFS(BallByBall!$B$2:$B$501,A3454,BallByBall!$F$2:$F$501,B3454,BallByBall!$Q$2:$Q$501,1))</f>
        <v>0</v>
      </c>
      <c r="I3454">
        <f>IF(A3454="","",COUNTIFS(BallByBall!$B$2:$B$501,A3454,BallByBall!$F$2:$F$501,B3454,BallByBall!$R$2:$R$501,1))</f>
        <v>0</v>
      </c>
      <c r="J3454">
        <f>IF(A3454="","",SUMIFS(BallByBall!$T$2:$T$501,BallByBall!$B$2:$B$501,A3454,BallByBall!$H$2:$H$501,B3454))</f>
        <v>0</v>
      </c>
      <c r="K3454">
        <f>IF(A3454="","",SUMIFS(BallByBall!$U$2:$U$501,BallByBall!$B$2:$B$501,A3454,BallByBall!$P$2:$P$501,B3454))</f>
        <v>0</v>
      </c>
      <c r="L3454">
        <f>IF(A3454="","",SUMIFS(BallByBall!$V$2:$V$501,BallByBall!$B$2:$B$501,A3454,BallByBall!$P$2:$P$501,B3454))</f>
        <v>0</v>
      </c>
      <c r="M3454">
        <f>IF(A3454="","",SUMIFS(BallByBall!$W$2:$W$501,BallByBall!$B$2:$B$501,A3454,BallByBall!$P$2:$P$501,B3454))</f>
        <v>0</v>
      </c>
      <c r="N3454">
        <f>IF(A3454="","",SUMIFS(BallByBall!$X$2:$X$501,BallByBall!$B$2:$B$501,A3454,BallByBall!$P$2:$P$501,B3454))</f>
        <v>0</v>
      </c>
      <c r="O3454">
        <f>IF(A3454="","",SUMIFS(OverSummary!$G$2:$G$101,OverSummary!$A$2:$A$101,A3454,OverSummary!$D$2:$D$101,B3454))</f>
        <v>0</v>
      </c>
      <c r="P3454">
        <f>IF(A3454="","",G3454*Rules!$B$13+H3454*Rules!$B$14+I3454*Rules!$B$15)</f>
        <v>0</v>
      </c>
      <c r="Q3454">
        <f>IF(A3454="","",IF(G3454&gt;=100,Rules!$B$18,IF(G3454&gt;=50,Rules!$B$17,IF(G3454&gt;=30,Rules!$B$16,0)))+IF(AND(F3454=1,D3454&lt;&gt;"BWL",G3454=0),Rules!$B$27,0))</f>
        <v>0</v>
      </c>
      <c r="R3454">
        <f>IF(A3454="","",J3454*Rules!$B$19+O3454*Rules!$B$22)</f>
        <v>0</v>
      </c>
      <c r="S3454">
        <f>IF(A3454="","",IF(J3454&gt;=4,Rules!$B$21,IF(J3454&gt;=3,Rules!$B$20,0)))</f>
        <v>0</v>
      </c>
      <c r="T3454">
        <f>IF(A3454="","",K3454*Rules!$B$23+L3454*Rules!$B$24+M3454*Rules!$B$25+N3454*Rules!$B$26)</f>
        <v>0</v>
      </c>
      <c r="U3454">
        <f t="shared" si="53"/>
        <v>0</v>
      </c>
    </row>
    <row r="3455" spans="1:21" x14ac:dyDescent="0.2">
      <c r="A3455" t="str">
        <f>MatchSquad!A3455</f>
        <v>M070</v>
      </c>
      <c r="B3455" t="str">
        <f>MatchSquad!B3455</f>
        <v>P079</v>
      </c>
      <c r="C3455" t="str">
        <f>MatchSquad!C3455</f>
        <v>Manish Pandey</v>
      </c>
      <c r="D3455" t="str">
        <f>MatchSquad!D3455</f>
        <v>BAT</v>
      </c>
      <c r="E3455" t="str">
        <f>MatchSquad!E3455</f>
        <v>KKR</v>
      </c>
      <c r="F3455">
        <f>MatchSquad!G3455</f>
        <v>0</v>
      </c>
      <c r="G3455">
        <f>IF(A3455="","",SUMIFS(BallByBall!$I$2:$I$501,BallByBall!$B$2:$B$501,A3455,BallByBall!$F$2:$F$501,B3455))</f>
        <v>0</v>
      </c>
      <c r="H3455">
        <f>IF(A3455="","",COUNTIFS(BallByBall!$B$2:$B$501,A3455,BallByBall!$F$2:$F$501,B3455,BallByBall!$Q$2:$Q$501,1))</f>
        <v>0</v>
      </c>
      <c r="I3455">
        <f>IF(A3455="","",COUNTIFS(BallByBall!$B$2:$B$501,A3455,BallByBall!$F$2:$F$501,B3455,BallByBall!$R$2:$R$501,1))</f>
        <v>0</v>
      </c>
      <c r="J3455">
        <f>IF(A3455="","",SUMIFS(BallByBall!$T$2:$T$501,BallByBall!$B$2:$B$501,A3455,BallByBall!$H$2:$H$501,B3455))</f>
        <v>0</v>
      </c>
      <c r="K3455">
        <f>IF(A3455="","",SUMIFS(BallByBall!$U$2:$U$501,BallByBall!$B$2:$B$501,A3455,BallByBall!$P$2:$P$501,B3455))</f>
        <v>0</v>
      </c>
      <c r="L3455">
        <f>IF(A3455="","",SUMIFS(BallByBall!$V$2:$V$501,BallByBall!$B$2:$B$501,A3455,BallByBall!$P$2:$P$501,B3455))</f>
        <v>0</v>
      </c>
      <c r="M3455">
        <f>IF(A3455="","",SUMIFS(BallByBall!$W$2:$W$501,BallByBall!$B$2:$B$501,A3455,BallByBall!$P$2:$P$501,B3455))</f>
        <v>0</v>
      </c>
      <c r="N3455">
        <f>IF(A3455="","",SUMIFS(BallByBall!$X$2:$X$501,BallByBall!$B$2:$B$501,A3455,BallByBall!$P$2:$P$501,B3455))</f>
        <v>0</v>
      </c>
      <c r="O3455">
        <f>IF(A3455="","",SUMIFS(OverSummary!$G$2:$G$101,OverSummary!$A$2:$A$101,A3455,OverSummary!$D$2:$D$101,B3455))</f>
        <v>0</v>
      </c>
      <c r="P3455">
        <f>IF(A3455="","",G3455*Rules!$B$13+H3455*Rules!$B$14+I3455*Rules!$B$15)</f>
        <v>0</v>
      </c>
      <c r="Q3455">
        <f>IF(A3455="","",IF(G3455&gt;=100,Rules!$B$18,IF(G3455&gt;=50,Rules!$B$17,IF(G3455&gt;=30,Rules!$B$16,0)))+IF(AND(F3455=1,D3455&lt;&gt;"BWL",G3455=0),Rules!$B$27,0))</f>
        <v>0</v>
      </c>
      <c r="R3455">
        <f>IF(A3455="","",J3455*Rules!$B$19+O3455*Rules!$B$22)</f>
        <v>0</v>
      </c>
      <c r="S3455">
        <f>IF(A3455="","",IF(J3455&gt;=4,Rules!$B$21,IF(J3455&gt;=3,Rules!$B$20,0)))</f>
        <v>0</v>
      </c>
      <c r="T3455">
        <f>IF(A3455="","",K3455*Rules!$B$23+L3455*Rules!$B$24+M3455*Rules!$B$25+N3455*Rules!$B$26)</f>
        <v>0</v>
      </c>
      <c r="U3455">
        <f t="shared" si="53"/>
        <v>0</v>
      </c>
    </row>
    <row r="3456" spans="1:21" x14ac:dyDescent="0.2">
      <c r="A3456" t="str">
        <f>MatchSquad!A3456</f>
        <v>M070</v>
      </c>
      <c r="B3456" t="str">
        <f>MatchSquad!B3456</f>
        <v>P080</v>
      </c>
      <c r="C3456" t="str">
        <f>MatchSquad!C3456</f>
        <v>Finn Allen</v>
      </c>
      <c r="D3456" t="str">
        <f>MatchSquad!D3456</f>
        <v>WK</v>
      </c>
      <c r="E3456" t="str">
        <f>MatchSquad!E3456</f>
        <v>KKR</v>
      </c>
      <c r="F3456">
        <f>MatchSquad!G3456</f>
        <v>0</v>
      </c>
      <c r="G3456">
        <f>IF(A3456="","",SUMIFS(BallByBall!$I$2:$I$501,BallByBall!$B$2:$B$501,A3456,BallByBall!$F$2:$F$501,B3456))</f>
        <v>0</v>
      </c>
      <c r="H3456">
        <f>IF(A3456="","",COUNTIFS(BallByBall!$B$2:$B$501,A3456,BallByBall!$F$2:$F$501,B3456,BallByBall!$Q$2:$Q$501,1))</f>
        <v>0</v>
      </c>
      <c r="I3456">
        <f>IF(A3456="","",COUNTIFS(BallByBall!$B$2:$B$501,A3456,BallByBall!$F$2:$F$501,B3456,BallByBall!$R$2:$R$501,1))</f>
        <v>0</v>
      </c>
      <c r="J3456">
        <f>IF(A3456="","",SUMIFS(BallByBall!$T$2:$T$501,BallByBall!$B$2:$B$501,A3456,BallByBall!$H$2:$H$501,B3456))</f>
        <v>0</v>
      </c>
      <c r="K3456">
        <f>IF(A3456="","",SUMIFS(BallByBall!$U$2:$U$501,BallByBall!$B$2:$B$501,A3456,BallByBall!$P$2:$P$501,B3456))</f>
        <v>0</v>
      </c>
      <c r="L3456">
        <f>IF(A3456="","",SUMIFS(BallByBall!$V$2:$V$501,BallByBall!$B$2:$B$501,A3456,BallByBall!$P$2:$P$501,B3456))</f>
        <v>0</v>
      </c>
      <c r="M3456">
        <f>IF(A3456="","",SUMIFS(BallByBall!$W$2:$W$501,BallByBall!$B$2:$B$501,A3456,BallByBall!$P$2:$P$501,B3456))</f>
        <v>0</v>
      </c>
      <c r="N3456">
        <f>IF(A3456="","",SUMIFS(BallByBall!$X$2:$X$501,BallByBall!$B$2:$B$501,A3456,BallByBall!$P$2:$P$501,B3456))</f>
        <v>0</v>
      </c>
      <c r="O3456">
        <f>IF(A3456="","",SUMIFS(OverSummary!$G$2:$G$101,OverSummary!$A$2:$A$101,A3456,OverSummary!$D$2:$D$101,B3456))</f>
        <v>0</v>
      </c>
      <c r="P3456">
        <f>IF(A3456="","",G3456*Rules!$B$13+H3456*Rules!$B$14+I3456*Rules!$B$15)</f>
        <v>0</v>
      </c>
      <c r="Q3456">
        <f>IF(A3456="","",IF(G3456&gt;=100,Rules!$B$18,IF(G3456&gt;=50,Rules!$B$17,IF(G3456&gt;=30,Rules!$B$16,0)))+IF(AND(F3456=1,D3456&lt;&gt;"BWL",G3456=0),Rules!$B$27,0))</f>
        <v>0</v>
      </c>
      <c r="R3456">
        <f>IF(A3456="","",J3456*Rules!$B$19+O3456*Rules!$B$22)</f>
        <v>0</v>
      </c>
      <c r="S3456">
        <f>IF(A3456="","",IF(J3456&gt;=4,Rules!$B$21,IF(J3456&gt;=3,Rules!$B$20,0)))</f>
        <v>0</v>
      </c>
      <c r="T3456">
        <f>IF(A3456="","",K3456*Rules!$B$23+L3456*Rules!$B$24+M3456*Rules!$B$25+N3456*Rules!$B$26)</f>
        <v>0</v>
      </c>
      <c r="U3456">
        <f t="shared" si="53"/>
        <v>0</v>
      </c>
    </row>
    <row r="3457" spans="1:21" x14ac:dyDescent="0.2">
      <c r="A3457" t="str">
        <f>MatchSquad!A3457</f>
        <v>M070</v>
      </c>
      <c r="B3457" t="str">
        <f>MatchSquad!B3457</f>
        <v>P081</v>
      </c>
      <c r="C3457" t="str">
        <f>MatchSquad!C3457</f>
        <v>Tejasvi Singh</v>
      </c>
      <c r="D3457" t="str">
        <f>MatchSquad!D3457</f>
        <v>WK</v>
      </c>
      <c r="E3457" t="str">
        <f>MatchSquad!E3457</f>
        <v>KKR</v>
      </c>
      <c r="F3457">
        <f>MatchSquad!G3457</f>
        <v>0</v>
      </c>
      <c r="G3457">
        <f>IF(A3457="","",SUMIFS(BallByBall!$I$2:$I$501,BallByBall!$B$2:$B$501,A3457,BallByBall!$F$2:$F$501,B3457))</f>
        <v>0</v>
      </c>
      <c r="H3457">
        <f>IF(A3457="","",COUNTIFS(BallByBall!$B$2:$B$501,A3457,BallByBall!$F$2:$F$501,B3457,BallByBall!$Q$2:$Q$501,1))</f>
        <v>0</v>
      </c>
      <c r="I3457">
        <f>IF(A3457="","",COUNTIFS(BallByBall!$B$2:$B$501,A3457,BallByBall!$F$2:$F$501,B3457,BallByBall!$R$2:$R$501,1))</f>
        <v>0</v>
      </c>
      <c r="J3457">
        <f>IF(A3457="","",SUMIFS(BallByBall!$T$2:$T$501,BallByBall!$B$2:$B$501,A3457,BallByBall!$H$2:$H$501,B3457))</f>
        <v>0</v>
      </c>
      <c r="K3457">
        <f>IF(A3457="","",SUMIFS(BallByBall!$U$2:$U$501,BallByBall!$B$2:$B$501,A3457,BallByBall!$P$2:$P$501,B3457))</f>
        <v>0</v>
      </c>
      <c r="L3457">
        <f>IF(A3457="","",SUMIFS(BallByBall!$V$2:$V$501,BallByBall!$B$2:$B$501,A3457,BallByBall!$P$2:$P$501,B3457))</f>
        <v>0</v>
      </c>
      <c r="M3457">
        <f>IF(A3457="","",SUMIFS(BallByBall!$W$2:$W$501,BallByBall!$B$2:$B$501,A3457,BallByBall!$P$2:$P$501,B3457))</f>
        <v>0</v>
      </c>
      <c r="N3457">
        <f>IF(A3457="","",SUMIFS(BallByBall!$X$2:$X$501,BallByBall!$B$2:$B$501,A3457,BallByBall!$P$2:$P$501,B3457))</f>
        <v>0</v>
      </c>
      <c r="O3457">
        <f>IF(A3457="","",SUMIFS(OverSummary!$G$2:$G$101,OverSummary!$A$2:$A$101,A3457,OverSummary!$D$2:$D$101,B3457))</f>
        <v>0</v>
      </c>
      <c r="P3457">
        <f>IF(A3457="","",G3457*Rules!$B$13+H3457*Rules!$B$14+I3457*Rules!$B$15)</f>
        <v>0</v>
      </c>
      <c r="Q3457">
        <f>IF(A3457="","",IF(G3457&gt;=100,Rules!$B$18,IF(G3457&gt;=50,Rules!$B$17,IF(G3457&gt;=30,Rules!$B$16,0)))+IF(AND(F3457=1,D3457&lt;&gt;"BWL",G3457=0),Rules!$B$27,0))</f>
        <v>0</v>
      </c>
      <c r="R3457">
        <f>IF(A3457="","",J3457*Rules!$B$19+O3457*Rules!$B$22)</f>
        <v>0</v>
      </c>
      <c r="S3457">
        <f>IF(A3457="","",IF(J3457&gt;=4,Rules!$B$21,IF(J3457&gt;=3,Rules!$B$20,0)))</f>
        <v>0</v>
      </c>
      <c r="T3457">
        <f>IF(A3457="","",K3457*Rules!$B$23+L3457*Rules!$B$24+M3457*Rules!$B$25+N3457*Rules!$B$26)</f>
        <v>0</v>
      </c>
      <c r="U3457">
        <f t="shared" si="53"/>
        <v>0</v>
      </c>
    </row>
    <row r="3458" spans="1:21" x14ac:dyDescent="0.2">
      <c r="A3458" t="str">
        <f>MatchSquad!A3458</f>
        <v>M070</v>
      </c>
      <c r="B3458" t="str">
        <f>MatchSquad!B3458</f>
        <v>P082</v>
      </c>
      <c r="C3458" t="str">
        <f>MatchSquad!C3458</f>
        <v>Rahul Tripathi</v>
      </c>
      <c r="D3458" t="str">
        <f>MatchSquad!D3458</f>
        <v>BAT</v>
      </c>
      <c r="E3458" t="str">
        <f>MatchSquad!E3458</f>
        <v>KKR</v>
      </c>
      <c r="F3458">
        <f>MatchSquad!G3458</f>
        <v>0</v>
      </c>
      <c r="G3458">
        <f>IF(A3458="","",SUMIFS(BallByBall!$I$2:$I$501,BallByBall!$B$2:$B$501,A3458,BallByBall!$F$2:$F$501,B3458))</f>
        <v>0</v>
      </c>
      <c r="H3458">
        <f>IF(A3458="","",COUNTIFS(BallByBall!$B$2:$B$501,A3458,BallByBall!$F$2:$F$501,B3458,BallByBall!$Q$2:$Q$501,1))</f>
        <v>0</v>
      </c>
      <c r="I3458">
        <f>IF(A3458="","",COUNTIFS(BallByBall!$B$2:$B$501,A3458,BallByBall!$F$2:$F$501,B3458,BallByBall!$R$2:$R$501,1))</f>
        <v>0</v>
      </c>
      <c r="J3458">
        <f>IF(A3458="","",SUMIFS(BallByBall!$T$2:$T$501,BallByBall!$B$2:$B$501,A3458,BallByBall!$H$2:$H$501,B3458))</f>
        <v>0</v>
      </c>
      <c r="K3458">
        <f>IF(A3458="","",SUMIFS(BallByBall!$U$2:$U$501,BallByBall!$B$2:$B$501,A3458,BallByBall!$P$2:$P$501,B3458))</f>
        <v>0</v>
      </c>
      <c r="L3458">
        <f>IF(A3458="","",SUMIFS(BallByBall!$V$2:$V$501,BallByBall!$B$2:$B$501,A3458,BallByBall!$P$2:$P$501,B3458))</f>
        <v>0</v>
      </c>
      <c r="M3458">
        <f>IF(A3458="","",SUMIFS(BallByBall!$W$2:$W$501,BallByBall!$B$2:$B$501,A3458,BallByBall!$P$2:$P$501,B3458))</f>
        <v>0</v>
      </c>
      <c r="N3458">
        <f>IF(A3458="","",SUMIFS(BallByBall!$X$2:$X$501,BallByBall!$B$2:$B$501,A3458,BallByBall!$P$2:$P$501,B3458))</f>
        <v>0</v>
      </c>
      <c r="O3458">
        <f>IF(A3458="","",SUMIFS(OverSummary!$G$2:$G$101,OverSummary!$A$2:$A$101,A3458,OverSummary!$D$2:$D$101,B3458))</f>
        <v>0</v>
      </c>
      <c r="P3458">
        <f>IF(A3458="","",G3458*Rules!$B$13+H3458*Rules!$B$14+I3458*Rules!$B$15)</f>
        <v>0</v>
      </c>
      <c r="Q3458">
        <f>IF(A3458="","",IF(G3458&gt;=100,Rules!$B$18,IF(G3458&gt;=50,Rules!$B$17,IF(G3458&gt;=30,Rules!$B$16,0)))+IF(AND(F3458=1,D3458&lt;&gt;"BWL",G3458=0),Rules!$B$27,0))</f>
        <v>0</v>
      </c>
      <c r="R3458">
        <f>IF(A3458="","",J3458*Rules!$B$19+O3458*Rules!$B$22)</f>
        <v>0</v>
      </c>
      <c r="S3458">
        <f>IF(A3458="","",IF(J3458&gt;=4,Rules!$B$21,IF(J3458&gt;=3,Rules!$B$20,0)))</f>
        <v>0</v>
      </c>
      <c r="T3458">
        <f>IF(A3458="","",K3458*Rules!$B$23+L3458*Rules!$B$24+M3458*Rules!$B$25+N3458*Rules!$B$26)</f>
        <v>0</v>
      </c>
      <c r="U3458">
        <f t="shared" ref="U3458:U3501" si="54">IF(A3458="","",P3458+Q3458+R3458+S3458+T3458)</f>
        <v>0</v>
      </c>
    </row>
    <row r="3459" spans="1:21" x14ac:dyDescent="0.2">
      <c r="A3459" t="str">
        <f>MatchSquad!A3459</f>
        <v>M070</v>
      </c>
      <c r="B3459" t="str">
        <f>MatchSquad!B3459</f>
        <v>P083</v>
      </c>
      <c r="C3459" t="str">
        <f>MatchSquad!C3459</f>
        <v>Tim Seifert</v>
      </c>
      <c r="D3459" t="str">
        <f>MatchSquad!D3459</f>
        <v>WK</v>
      </c>
      <c r="E3459" t="str">
        <f>MatchSquad!E3459</f>
        <v>KKR</v>
      </c>
      <c r="F3459">
        <f>MatchSquad!G3459</f>
        <v>0</v>
      </c>
      <c r="G3459">
        <f>IF(A3459="","",SUMIFS(BallByBall!$I$2:$I$501,BallByBall!$B$2:$B$501,A3459,BallByBall!$F$2:$F$501,B3459))</f>
        <v>0</v>
      </c>
      <c r="H3459">
        <f>IF(A3459="","",COUNTIFS(BallByBall!$B$2:$B$501,A3459,BallByBall!$F$2:$F$501,B3459,BallByBall!$Q$2:$Q$501,1))</f>
        <v>0</v>
      </c>
      <c r="I3459">
        <f>IF(A3459="","",COUNTIFS(BallByBall!$B$2:$B$501,A3459,BallByBall!$F$2:$F$501,B3459,BallByBall!$R$2:$R$501,1))</f>
        <v>0</v>
      </c>
      <c r="J3459">
        <f>IF(A3459="","",SUMIFS(BallByBall!$T$2:$T$501,BallByBall!$B$2:$B$501,A3459,BallByBall!$H$2:$H$501,B3459))</f>
        <v>0</v>
      </c>
      <c r="K3459">
        <f>IF(A3459="","",SUMIFS(BallByBall!$U$2:$U$501,BallByBall!$B$2:$B$501,A3459,BallByBall!$P$2:$P$501,B3459))</f>
        <v>0</v>
      </c>
      <c r="L3459">
        <f>IF(A3459="","",SUMIFS(BallByBall!$V$2:$V$501,BallByBall!$B$2:$B$501,A3459,BallByBall!$P$2:$P$501,B3459))</f>
        <v>0</v>
      </c>
      <c r="M3459">
        <f>IF(A3459="","",SUMIFS(BallByBall!$W$2:$W$501,BallByBall!$B$2:$B$501,A3459,BallByBall!$P$2:$P$501,B3459))</f>
        <v>0</v>
      </c>
      <c r="N3459">
        <f>IF(A3459="","",SUMIFS(BallByBall!$X$2:$X$501,BallByBall!$B$2:$B$501,A3459,BallByBall!$P$2:$P$501,B3459))</f>
        <v>0</v>
      </c>
      <c r="O3459">
        <f>IF(A3459="","",SUMIFS(OverSummary!$G$2:$G$101,OverSummary!$A$2:$A$101,A3459,OverSummary!$D$2:$D$101,B3459))</f>
        <v>0</v>
      </c>
      <c r="P3459">
        <f>IF(A3459="","",G3459*Rules!$B$13+H3459*Rules!$B$14+I3459*Rules!$B$15)</f>
        <v>0</v>
      </c>
      <c r="Q3459">
        <f>IF(A3459="","",IF(G3459&gt;=100,Rules!$B$18,IF(G3459&gt;=50,Rules!$B$17,IF(G3459&gt;=30,Rules!$B$16,0)))+IF(AND(F3459=1,D3459&lt;&gt;"BWL",G3459=0),Rules!$B$27,0))</f>
        <v>0</v>
      </c>
      <c r="R3459">
        <f>IF(A3459="","",J3459*Rules!$B$19+O3459*Rules!$B$22)</f>
        <v>0</v>
      </c>
      <c r="S3459">
        <f>IF(A3459="","",IF(J3459&gt;=4,Rules!$B$21,IF(J3459&gt;=3,Rules!$B$20,0)))</f>
        <v>0</v>
      </c>
      <c r="T3459">
        <f>IF(A3459="","",K3459*Rules!$B$23+L3459*Rules!$B$24+M3459*Rules!$B$25+N3459*Rules!$B$26)</f>
        <v>0</v>
      </c>
      <c r="U3459">
        <f t="shared" si="54"/>
        <v>0</v>
      </c>
    </row>
    <row r="3460" spans="1:21" x14ac:dyDescent="0.2">
      <c r="A3460" t="str">
        <f>MatchSquad!A3460</f>
        <v>M070</v>
      </c>
      <c r="B3460" t="str">
        <f>MatchSquad!B3460</f>
        <v>P084</v>
      </c>
      <c r="C3460" t="str">
        <f>MatchSquad!C3460</f>
        <v>Rovman Powell</v>
      </c>
      <c r="D3460" t="str">
        <f>MatchSquad!D3460</f>
        <v>BAT</v>
      </c>
      <c r="E3460" t="str">
        <f>MatchSquad!E3460</f>
        <v>KKR</v>
      </c>
      <c r="F3460">
        <f>MatchSquad!G3460</f>
        <v>0</v>
      </c>
      <c r="G3460">
        <f>IF(A3460="","",SUMIFS(BallByBall!$I$2:$I$501,BallByBall!$B$2:$B$501,A3460,BallByBall!$F$2:$F$501,B3460))</f>
        <v>0</v>
      </c>
      <c r="H3460">
        <f>IF(A3460="","",COUNTIFS(BallByBall!$B$2:$B$501,A3460,BallByBall!$F$2:$F$501,B3460,BallByBall!$Q$2:$Q$501,1))</f>
        <v>0</v>
      </c>
      <c r="I3460">
        <f>IF(A3460="","",COUNTIFS(BallByBall!$B$2:$B$501,A3460,BallByBall!$F$2:$F$501,B3460,BallByBall!$R$2:$R$501,1))</f>
        <v>0</v>
      </c>
      <c r="J3460">
        <f>IF(A3460="","",SUMIFS(BallByBall!$T$2:$T$501,BallByBall!$B$2:$B$501,A3460,BallByBall!$H$2:$H$501,B3460))</f>
        <v>0</v>
      </c>
      <c r="K3460">
        <f>IF(A3460="","",SUMIFS(BallByBall!$U$2:$U$501,BallByBall!$B$2:$B$501,A3460,BallByBall!$P$2:$P$501,B3460))</f>
        <v>0</v>
      </c>
      <c r="L3460">
        <f>IF(A3460="","",SUMIFS(BallByBall!$V$2:$V$501,BallByBall!$B$2:$B$501,A3460,BallByBall!$P$2:$P$501,B3460))</f>
        <v>0</v>
      </c>
      <c r="M3460">
        <f>IF(A3460="","",SUMIFS(BallByBall!$W$2:$W$501,BallByBall!$B$2:$B$501,A3460,BallByBall!$P$2:$P$501,B3460))</f>
        <v>0</v>
      </c>
      <c r="N3460">
        <f>IF(A3460="","",SUMIFS(BallByBall!$X$2:$X$501,BallByBall!$B$2:$B$501,A3460,BallByBall!$P$2:$P$501,B3460))</f>
        <v>0</v>
      </c>
      <c r="O3460">
        <f>IF(A3460="","",SUMIFS(OverSummary!$G$2:$G$101,OverSummary!$A$2:$A$101,A3460,OverSummary!$D$2:$D$101,B3460))</f>
        <v>0</v>
      </c>
      <c r="P3460">
        <f>IF(A3460="","",G3460*Rules!$B$13+H3460*Rules!$B$14+I3460*Rules!$B$15)</f>
        <v>0</v>
      </c>
      <c r="Q3460">
        <f>IF(A3460="","",IF(G3460&gt;=100,Rules!$B$18,IF(G3460&gt;=50,Rules!$B$17,IF(G3460&gt;=30,Rules!$B$16,0)))+IF(AND(F3460=1,D3460&lt;&gt;"BWL",G3460=0),Rules!$B$27,0))</f>
        <v>0</v>
      </c>
      <c r="R3460">
        <f>IF(A3460="","",J3460*Rules!$B$19+O3460*Rules!$B$22)</f>
        <v>0</v>
      </c>
      <c r="S3460">
        <f>IF(A3460="","",IF(J3460&gt;=4,Rules!$B$21,IF(J3460&gt;=3,Rules!$B$20,0)))</f>
        <v>0</v>
      </c>
      <c r="T3460">
        <f>IF(A3460="","",K3460*Rules!$B$23+L3460*Rules!$B$24+M3460*Rules!$B$25+N3460*Rules!$B$26)</f>
        <v>0</v>
      </c>
      <c r="U3460">
        <f t="shared" si="54"/>
        <v>0</v>
      </c>
    </row>
    <row r="3461" spans="1:21" x14ac:dyDescent="0.2">
      <c r="A3461" t="str">
        <f>MatchSquad!A3461</f>
        <v>M070</v>
      </c>
      <c r="B3461" t="str">
        <f>MatchSquad!B3461</f>
        <v>P085</v>
      </c>
      <c r="C3461" t="str">
        <f>MatchSquad!C3461</f>
        <v>Anukul Roy</v>
      </c>
      <c r="D3461" t="str">
        <f>MatchSquad!D3461</f>
        <v>AR</v>
      </c>
      <c r="E3461" t="str">
        <f>MatchSquad!E3461</f>
        <v>KKR</v>
      </c>
      <c r="F3461">
        <f>MatchSquad!G3461</f>
        <v>0</v>
      </c>
      <c r="G3461">
        <f>IF(A3461="","",SUMIFS(BallByBall!$I$2:$I$501,BallByBall!$B$2:$B$501,A3461,BallByBall!$F$2:$F$501,B3461))</f>
        <v>0</v>
      </c>
      <c r="H3461">
        <f>IF(A3461="","",COUNTIFS(BallByBall!$B$2:$B$501,A3461,BallByBall!$F$2:$F$501,B3461,BallByBall!$Q$2:$Q$501,1))</f>
        <v>0</v>
      </c>
      <c r="I3461">
        <f>IF(A3461="","",COUNTIFS(BallByBall!$B$2:$B$501,A3461,BallByBall!$F$2:$F$501,B3461,BallByBall!$R$2:$R$501,1))</f>
        <v>0</v>
      </c>
      <c r="J3461">
        <f>IF(A3461="","",SUMIFS(BallByBall!$T$2:$T$501,BallByBall!$B$2:$B$501,A3461,BallByBall!$H$2:$H$501,B3461))</f>
        <v>0</v>
      </c>
      <c r="K3461">
        <f>IF(A3461="","",SUMIFS(BallByBall!$U$2:$U$501,BallByBall!$B$2:$B$501,A3461,BallByBall!$P$2:$P$501,B3461))</f>
        <v>0</v>
      </c>
      <c r="L3461">
        <f>IF(A3461="","",SUMIFS(BallByBall!$V$2:$V$501,BallByBall!$B$2:$B$501,A3461,BallByBall!$P$2:$P$501,B3461))</f>
        <v>0</v>
      </c>
      <c r="M3461">
        <f>IF(A3461="","",SUMIFS(BallByBall!$W$2:$W$501,BallByBall!$B$2:$B$501,A3461,BallByBall!$P$2:$P$501,B3461))</f>
        <v>0</v>
      </c>
      <c r="N3461">
        <f>IF(A3461="","",SUMIFS(BallByBall!$X$2:$X$501,BallByBall!$B$2:$B$501,A3461,BallByBall!$P$2:$P$501,B3461))</f>
        <v>0</v>
      </c>
      <c r="O3461">
        <f>IF(A3461="","",SUMIFS(OverSummary!$G$2:$G$101,OverSummary!$A$2:$A$101,A3461,OverSummary!$D$2:$D$101,B3461))</f>
        <v>0</v>
      </c>
      <c r="P3461">
        <f>IF(A3461="","",G3461*Rules!$B$13+H3461*Rules!$B$14+I3461*Rules!$B$15)</f>
        <v>0</v>
      </c>
      <c r="Q3461">
        <f>IF(A3461="","",IF(G3461&gt;=100,Rules!$B$18,IF(G3461&gt;=50,Rules!$B$17,IF(G3461&gt;=30,Rules!$B$16,0)))+IF(AND(F3461=1,D3461&lt;&gt;"BWL",G3461=0),Rules!$B$27,0))</f>
        <v>0</v>
      </c>
      <c r="R3461">
        <f>IF(A3461="","",J3461*Rules!$B$19+O3461*Rules!$B$22)</f>
        <v>0</v>
      </c>
      <c r="S3461">
        <f>IF(A3461="","",IF(J3461&gt;=4,Rules!$B$21,IF(J3461&gt;=3,Rules!$B$20,0)))</f>
        <v>0</v>
      </c>
      <c r="T3461">
        <f>IF(A3461="","",K3461*Rules!$B$23+L3461*Rules!$B$24+M3461*Rules!$B$25+N3461*Rules!$B$26)</f>
        <v>0</v>
      </c>
      <c r="U3461">
        <f t="shared" si="54"/>
        <v>0</v>
      </c>
    </row>
    <row r="3462" spans="1:21" x14ac:dyDescent="0.2">
      <c r="A3462" t="str">
        <f>MatchSquad!A3462</f>
        <v>M070</v>
      </c>
      <c r="B3462" t="str">
        <f>MatchSquad!B3462</f>
        <v>P086</v>
      </c>
      <c r="C3462" t="str">
        <f>MatchSquad!C3462</f>
        <v>Cameron Green</v>
      </c>
      <c r="D3462" t="str">
        <f>MatchSquad!D3462</f>
        <v>AR</v>
      </c>
      <c r="E3462" t="str">
        <f>MatchSquad!E3462</f>
        <v>KKR</v>
      </c>
      <c r="F3462">
        <f>MatchSquad!G3462</f>
        <v>0</v>
      </c>
      <c r="G3462">
        <f>IF(A3462="","",SUMIFS(BallByBall!$I$2:$I$501,BallByBall!$B$2:$B$501,A3462,BallByBall!$F$2:$F$501,B3462))</f>
        <v>0</v>
      </c>
      <c r="H3462">
        <f>IF(A3462="","",COUNTIFS(BallByBall!$B$2:$B$501,A3462,BallByBall!$F$2:$F$501,B3462,BallByBall!$Q$2:$Q$501,1))</f>
        <v>0</v>
      </c>
      <c r="I3462">
        <f>IF(A3462="","",COUNTIFS(BallByBall!$B$2:$B$501,A3462,BallByBall!$F$2:$F$501,B3462,BallByBall!$R$2:$R$501,1))</f>
        <v>0</v>
      </c>
      <c r="J3462">
        <f>IF(A3462="","",SUMIFS(BallByBall!$T$2:$T$501,BallByBall!$B$2:$B$501,A3462,BallByBall!$H$2:$H$501,B3462))</f>
        <v>0</v>
      </c>
      <c r="K3462">
        <f>IF(A3462="","",SUMIFS(BallByBall!$U$2:$U$501,BallByBall!$B$2:$B$501,A3462,BallByBall!$P$2:$P$501,B3462))</f>
        <v>0</v>
      </c>
      <c r="L3462">
        <f>IF(A3462="","",SUMIFS(BallByBall!$V$2:$V$501,BallByBall!$B$2:$B$501,A3462,BallByBall!$P$2:$P$501,B3462))</f>
        <v>0</v>
      </c>
      <c r="M3462">
        <f>IF(A3462="","",SUMIFS(BallByBall!$W$2:$W$501,BallByBall!$B$2:$B$501,A3462,BallByBall!$P$2:$P$501,B3462))</f>
        <v>0</v>
      </c>
      <c r="N3462">
        <f>IF(A3462="","",SUMIFS(BallByBall!$X$2:$X$501,BallByBall!$B$2:$B$501,A3462,BallByBall!$P$2:$P$501,B3462))</f>
        <v>0</v>
      </c>
      <c r="O3462">
        <f>IF(A3462="","",SUMIFS(OverSummary!$G$2:$G$101,OverSummary!$A$2:$A$101,A3462,OverSummary!$D$2:$D$101,B3462))</f>
        <v>0</v>
      </c>
      <c r="P3462">
        <f>IF(A3462="","",G3462*Rules!$B$13+H3462*Rules!$B$14+I3462*Rules!$B$15)</f>
        <v>0</v>
      </c>
      <c r="Q3462">
        <f>IF(A3462="","",IF(G3462&gt;=100,Rules!$B$18,IF(G3462&gt;=50,Rules!$B$17,IF(G3462&gt;=30,Rules!$B$16,0)))+IF(AND(F3462=1,D3462&lt;&gt;"BWL",G3462=0),Rules!$B$27,0))</f>
        <v>0</v>
      </c>
      <c r="R3462">
        <f>IF(A3462="","",J3462*Rules!$B$19+O3462*Rules!$B$22)</f>
        <v>0</v>
      </c>
      <c r="S3462">
        <f>IF(A3462="","",IF(J3462&gt;=4,Rules!$B$21,IF(J3462&gt;=3,Rules!$B$20,0)))</f>
        <v>0</v>
      </c>
      <c r="T3462">
        <f>IF(A3462="","",K3462*Rules!$B$23+L3462*Rules!$B$24+M3462*Rules!$B$25+N3462*Rules!$B$26)</f>
        <v>0</v>
      </c>
      <c r="U3462">
        <f t="shared" si="54"/>
        <v>0</v>
      </c>
    </row>
    <row r="3463" spans="1:21" x14ac:dyDescent="0.2">
      <c r="A3463" t="str">
        <f>MatchSquad!A3463</f>
        <v>M070</v>
      </c>
      <c r="B3463" t="str">
        <f>MatchSquad!B3463</f>
        <v>P087</v>
      </c>
      <c r="C3463" t="str">
        <f>MatchSquad!C3463</f>
        <v>Sarthak Ranjan</v>
      </c>
      <c r="D3463" t="str">
        <f>MatchSquad!D3463</f>
        <v>AR</v>
      </c>
      <c r="E3463" t="str">
        <f>MatchSquad!E3463</f>
        <v>KKR</v>
      </c>
      <c r="F3463">
        <f>MatchSquad!G3463</f>
        <v>0</v>
      </c>
      <c r="G3463">
        <f>IF(A3463="","",SUMIFS(BallByBall!$I$2:$I$501,BallByBall!$B$2:$B$501,A3463,BallByBall!$F$2:$F$501,B3463))</f>
        <v>0</v>
      </c>
      <c r="H3463">
        <f>IF(A3463="","",COUNTIFS(BallByBall!$B$2:$B$501,A3463,BallByBall!$F$2:$F$501,B3463,BallByBall!$Q$2:$Q$501,1))</f>
        <v>0</v>
      </c>
      <c r="I3463">
        <f>IF(A3463="","",COUNTIFS(BallByBall!$B$2:$B$501,A3463,BallByBall!$F$2:$F$501,B3463,BallByBall!$R$2:$R$501,1))</f>
        <v>0</v>
      </c>
      <c r="J3463">
        <f>IF(A3463="","",SUMIFS(BallByBall!$T$2:$T$501,BallByBall!$B$2:$B$501,A3463,BallByBall!$H$2:$H$501,B3463))</f>
        <v>0</v>
      </c>
      <c r="K3463">
        <f>IF(A3463="","",SUMIFS(BallByBall!$U$2:$U$501,BallByBall!$B$2:$B$501,A3463,BallByBall!$P$2:$P$501,B3463))</f>
        <v>0</v>
      </c>
      <c r="L3463">
        <f>IF(A3463="","",SUMIFS(BallByBall!$V$2:$V$501,BallByBall!$B$2:$B$501,A3463,BallByBall!$P$2:$P$501,B3463))</f>
        <v>0</v>
      </c>
      <c r="M3463">
        <f>IF(A3463="","",SUMIFS(BallByBall!$W$2:$W$501,BallByBall!$B$2:$B$501,A3463,BallByBall!$P$2:$P$501,B3463))</f>
        <v>0</v>
      </c>
      <c r="N3463">
        <f>IF(A3463="","",SUMIFS(BallByBall!$X$2:$X$501,BallByBall!$B$2:$B$501,A3463,BallByBall!$P$2:$P$501,B3463))</f>
        <v>0</v>
      </c>
      <c r="O3463">
        <f>IF(A3463="","",SUMIFS(OverSummary!$G$2:$G$101,OverSummary!$A$2:$A$101,A3463,OverSummary!$D$2:$D$101,B3463))</f>
        <v>0</v>
      </c>
      <c r="P3463">
        <f>IF(A3463="","",G3463*Rules!$B$13+H3463*Rules!$B$14+I3463*Rules!$B$15)</f>
        <v>0</v>
      </c>
      <c r="Q3463">
        <f>IF(A3463="","",IF(G3463&gt;=100,Rules!$B$18,IF(G3463&gt;=50,Rules!$B$17,IF(G3463&gt;=30,Rules!$B$16,0)))+IF(AND(F3463=1,D3463&lt;&gt;"BWL",G3463=0),Rules!$B$27,0))</f>
        <v>0</v>
      </c>
      <c r="R3463">
        <f>IF(A3463="","",J3463*Rules!$B$19+O3463*Rules!$B$22)</f>
        <v>0</v>
      </c>
      <c r="S3463">
        <f>IF(A3463="","",IF(J3463&gt;=4,Rules!$B$21,IF(J3463&gt;=3,Rules!$B$20,0)))</f>
        <v>0</v>
      </c>
      <c r="T3463">
        <f>IF(A3463="","",K3463*Rules!$B$23+L3463*Rules!$B$24+M3463*Rules!$B$25+N3463*Rules!$B$26)</f>
        <v>0</v>
      </c>
      <c r="U3463">
        <f t="shared" si="54"/>
        <v>0</v>
      </c>
    </row>
    <row r="3464" spans="1:21" x14ac:dyDescent="0.2">
      <c r="A3464" t="str">
        <f>MatchSquad!A3464</f>
        <v>M070</v>
      </c>
      <c r="B3464" t="str">
        <f>MatchSquad!B3464</f>
        <v>P088</v>
      </c>
      <c r="C3464" t="str">
        <f>MatchSquad!C3464</f>
        <v>Daksh Kamra</v>
      </c>
      <c r="D3464" t="str">
        <f>MatchSquad!D3464</f>
        <v>AR</v>
      </c>
      <c r="E3464" t="str">
        <f>MatchSquad!E3464</f>
        <v>KKR</v>
      </c>
      <c r="F3464">
        <f>MatchSquad!G3464</f>
        <v>0</v>
      </c>
      <c r="G3464">
        <f>IF(A3464="","",SUMIFS(BallByBall!$I$2:$I$501,BallByBall!$B$2:$B$501,A3464,BallByBall!$F$2:$F$501,B3464))</f>
        <v>0</v>
      </c>
      <c r="H3464">
        <f>IF(A3464="","",COUNTIFS(BallByBall!$B$2:$B$501,A3464,BallByBall!$F$2:$F$501,B3464,BallByBall!$Q$2:$Q$501,1))</f>
        <v>0</v>
      </c>
      <c r="I3464">
        <f>IF(A3464="","",COUNTIFS(BallByBall!$B$2:$B$501,A3464,BallByBall!$F$2:$F$501,B3464,BallByBall!$R$2:$R$501,1))</f>
        <v>0</v>
      </c>
      <c r="J3464">
        <f>IF(A3464="","",SUMIFS(BallByBall!$T$2:$T$501,BallByBall!$B$2:$B$501,A3464,BallByBall!$H$2:$H$501,B3464))</f>
        <v>0</v>
      </c>
      <c r="K3464">
        <f>IF(A3464="","",SUMIFS(BallByBall!$U$2:$U$501,BallByBall!$B$2:$B$501,A3464,BallByBall!$P$2:$P$501,B3464))</f>
        <v>0</v>
      </c>
      <c r="L3464">
        <f>IF(A3464="","",SUMIFS(BallByBall!$V$2:$V$501,BallByBall!$B$2:$B$501,A3464,BallByBall!$P$2:$P$501,B3464))</f>
        <v>0</v>
      </c>
      <c r="M3464">
        <f>IF(A3464="","",SUMIFS(BallByBall!$W$2:$W$501,BallByBall!$B$2:$B$501,A3464,BallByBall!$P$2:$P$501,B3464))</f>
        <v>0</v>
      </c>
      <c r="N3464">
        <f>IF(A3464="","",SUMIFS(BallByBall!$X$2:$X$501,BallByBall!$B$2:$B$501,A3464,BallByBall!$P$2:$P$501,B3464))</f>
        <v>0</v>
      </c>
      <c r="O3464">
        <f>IF(A3464="","",SUMIFS(OverSummary!$G$2:$G$101,OverSummary!$A$2:$A$101,A3464,OverSummary!$D$2:$D$101,B3464))</f>
        <v>0</v>
      </c>
      <c r="P3464">
        <f>IF(A3464="","",G3464*Rules!$B$13+H3464*Rules!$B$14+I3464*Rules!$B$15)</f>
        <v>0</v>
      </c>
      <c r="Q3464">
        <f>IF(A3464="","",IF(G3464&gt;=100,Rules!$B$18,IF(G3464&gt;=50,Rules!$B$17,IF(G3464&gt;=30,Rules!$B$16,0)))+IF(AND(F3464=1,D3464&lt;&gt;"BWL",G3464=0),Rules!$B$27,0))</f>
        <v>0</v>
      </c>
      <c r="R3464">
        <f>IF(A3464="","",J3464*Rules!$B$19+O3464*Rules!$B$22)</f>
        <v>0</v>
      </c>
      <c r="S3464">
        <f>IF(A3464="","",IF(J3464&gt;=4,Rules!$B$21,IF(J3464&gt;=3,Rules!$B$20,0)))</f>
        <v>0</v>
      </c>
      <c r="T3464">
        <f>IF(A3464="","",K3464*Rules!$B$23+L3464*Rules!$B$24+M3464*Rules!$B$25+N3464*Rules!$B$26)</f>
        <v>0</v>
      </c>
      <c r="U3464">
        <f t="shared" si="54"/>
        <v>0</v>
      </c>
    </row>
    <row r="3465" spans="1:21" x14ac:dyDescent="0.2">
      <c r="A3465" t="str">
        <f>MatchSquad!A3465</f>
        <v>M070</v>
      </c>
      <c r="B3465" t="str">
        <f>MatchSquad!B3465</f>
        <v>P089</v>
      </c>
      <c r="C3465" t="str">
        <f>MatchSquad!C3465</f>
        <v>Rachin Ravindra</v>
      </c>
      <c r="D3465" t="str">
        <f>MatchSquad!D3465</f>
        <v>AR</v>
      </c>
      <c r="E3465" t="str">
        <f>MatchSquad!E3465</f>
        <v>KKR</v>
      </c>
      <c r="F3465">
        <f>MatchSquad!G3465</f>
        <v>0</v>
      </c>
      <c r="G3465">
        <f>IF(A3465="","",SUMIFS(BallByBall!$I$2:$I$501,BallByBall!$B$2:$B$501,A3465,BallByBall!$F$2:$F$501,B3465))</f>
        <v>0</v>
      </c>
      <c r="H3465">
        <f>IF(A3465="","",COUNTIFS(BallByBall!$B$2:$B$501,A3465,BallByBall!$F$2:$F$501,B3465,BallByBall!$Q$2:$Q$501,1))</f>
        <v>0</v>
      </c>
      <c r="I3465">
        <f>IF(A3465="","",COUNTIFS(BallByBall!$B$2:$B$501,A3465,BallByBall!$F$2:$F$501,B3465,BallByBall!$R$2:$R$501,1))</f>
        <v>0</v>
      </c>
      <c r="J3465">
        <f>IF(A3465="","",SUMIFS(BallByBall!$T$2:$T$501,BallByBall!$B$2:$B$501,A3465,BallByBall!$H$2:$H$501,B3465))</f>
        <v>0</v>
      </c>
      <c r="K3465">
        <f>IF(A3465="","",SUMIFS(BallByBall!$U$2:$U$501,BallByBall!$B$2:$B$501,A3465,BallByBall!$P$2:$P$501,B3465))</f>
        <v>0</v>
      </c>
      <c r="L3465">
        <f>IF(A3465="","",SUMIFS(BallByBall!$V$2:$V$501,BallByBall!$B$2:$B$501,A3465,BallByBall!$P$2:$P$501,B3465))</f>
        <v>0</v>
      </c>
      <c r="M3465">
        <f>IF(A3465="","",SUMIFS(BallByBall!$W$2:$W$501,BallByBall!$B$2:$B$501,A3465,BallByBall!$P$2:$P$501,B3465))</f>
        <v>0</v>
      </c>
      <c r="N3465">
        <f>IF(A3465="","",SUMIFS(BallByBall!$X$2:$X$501,BallByBall!$B$2:$B$501,A3465,BallByBall!$P$2:$P$501,B3465))</f>
        <v>0</v>
      </c>
      <c r="O3465">
        <f>IF(A3465="","",SUMIFS(OverSummary!$G$2:$G$101,OverSummary!$A$2:$A$101,A3465,OverSummary!$D$2:$D$101,B3465))</f>
        <v>0</v>
      </c>
      <c r="P3465">
        <f>IF(A3465="","",G3465*Rules!$B$13+H3465*Rules!$B$14+I3465*Rules!$B$15)</f>
        <v>0</v>
      </c>
      <c r="Q3465">
        <f>IF(A3465="","",IF(G3465&gt;=100,Rules!$B$18,IF(G3465&gt;=50,Rules!$B$17,IF(G3465&gt;=30,Rules!$B$16,0)))+IF(AND(F3465=1,D3465&lt;&gt;"BWL",G3465=0),Rules!$B$27,0))</f>
        <v>0</v>
      </c>
      <c r="R3465">
        <f>IF(A3465="","",J3465*Rules!$B$19+O3465*Rules!$B$22)</f>
        <v>0</v>
      </c>
      <c r="S3465">
        <f>IF(A3465="","",IF(J3465&gt;=4,Rules!$B$21,IF(J3465&gt;=3,Rules!$B$20,0)))</f>
        <v>0</v>
      </c>
      <c r="T3465">
        <f>IF(A3465="","",K3465*Rules!$B$23+L3465*Rules!$B$24+M3465*Rules!$B$25+N3465*Rules!$B$26)</f>
        <v>0</v>
      </c>
      <c r="U3465">
        <f t="shared" si="54"/>
        <v>0</v>
      </c>
    </row>
    <row r="3466" spans="1:21" x14ac:dyDescent="0.2">
      <c r="A3466" t="str">
        <f>MatchSquad!A3466</f>
        <v>M070</v>
      </c>
      <c r="B3466" t="str">
        <f>MatchSquad!B3466</f>
        <v>P090</v>
      </c>
      <c r="C3466" t="str">
        <f>MatchSquad!C3466</f>
        <v>Ramandeep Singh</v>
      </c>
      <c r="D3466" t="str">
        <f>MatchSquad!D3466</f>
        <v>AR</v>
      </c>
      <c r="E3466" t="str">
        <f>MatchSquad!E3466</f>
        <v>KKR</v>
      </c>
      <c r="F3466">
        <f>MatchSquad!G3466</f>
        <v>0</v>
      </c>
      <c r="G3466">
        <f>IF(A3466="","",SUMIFS(BallByBall!$I$2:$I$501,BallByBall!$B$2:$B$501,A3466,BallByBall!$F$2:$F$501,B3466))</f>
        <v>0</v>
      </c>
      <c r="H3466">
        <f>IF(A3466="","",COUNTIFS(BallByBall!$B$2:$B$501,A3466,BallByBall!$F$2:$F$501,B3466,BallByBall!$Q$2:$Q$501,1))</f>
        <v>0</v>
      </c>
      <c r="I3466">
        <f>IF(A3466="","",COUNTIFS(BallByBall!$B$2:$B$501,A3466,BallByBall!$F$2:$F$501,B3466,BallByBall!$R$2:$R$501,1))</f>
        <v>0</v>
      </c>
      <c r="J3466">
        <f>IF(A3466="","",SUMIFS(BallByBall!$T$2:$T$501,BallByBall!$B$2:$B$501,A3466,BallByBall!$H$2:$H$501,B3466))</f>
        <v>0</v>
      </c>
      <c r="K3466">
        <f>IF(A3466="","",SUMIFS(BallByBall!$U$2:$U$501,BallByBall!$B$2:$B$501,A3466,BallByBall!$P$2:$P$501,B3466))</f>
        <v>0</v>
      </c>
      <c r="L3466">
        <f>IF(A3466="","",SUMIFS(BallByBall!$V$2:$V$501,BallByBall!$B$2:$B$501,A3466,BallByBall!$P$2:$P$501,B3466))</f>
        <v>0</v>
      </c>
      <c r="M3466">
        <f>IF(A3466="","",SUMIFS(BallByBall!$W$2:$W$501,BallByBall!$B$2:$B$501,A3466,BallByBall!$P$2:$P$501,B3466))</f>
        <v>0</v>
      </c>
      <c r="N3466">
        <f>IF(A3466="","",SUMIFS(BallByBall!$X$2:$X$501,BallByBall!$B$2:$B$501,A3466,BallByBall!$P$2:$P$501,B3466))</f>
        <v>0</v>
      </c>
      <c r="O3466">
        <f>IF(A3466="","",SUMIFS(OverSummary!$G$2:$G$101,OverSummary!$A$2:$A$101,A3466,OverSummary!$D$2:$D$101,B3466))</f>
        <v>0</v>
      </c>
      <c r="P3466">
        <f>IF(A3466="","",G3466*Rules!$B$13+H3466*Rules!$B$14+I3466*Rules!$B$15)</f>
        <v>0</v>
      </c>
      <c r="Q3466">
        <f>IF(A3466="","",IF(G3466&gt;=100,Rules!$B$18,IF(G3466&gt;=50,Rules!$B$17,IF(G3466&gt;=30,Rules!$B$16,0)))+IF(AND(F3466=1,D3466&lt;&gt;"BWL",G3466=0),Rules!$B$27,0))</f>
        <v>0</v>
      </c>
      <c r="R3466">
        <f>IF(A3466="","",J3466*Rules!$B$19+O3466*Rules!$B$22)</f>
        <v>0</v>
      </c>
      <c r="S3466">
        <f>IF(A3466="","",IF(J3466&gt;=4,Rules!$B$21,IF(J3466&gt;=3,Rules!$B$20,0)))</f>
        <v>0</v>
      </c>
      <c r="T3466">
        <f>IF(A3466="","",K3466*Rules!$B$23+L3466*Rules!$B$24+M3466*Rules!$B$25+N3466*Rules!$B$26)</f>
        <v>0</v>
      </c>
      <c r="U3466">
        <f t="shared" si="54"/>
        <v>0</v>
      </c>
    </row>
    <row r="3467" spans="1:21" x14ac:dyDescent="0.2">
      <c r="A3467" t="str">
        <f>MatchSquad!A3467</f>
        <v>M070</v>
      </c>
      <c r="B3467" t="str">
        <f>MatchSquad!B3467</f>
        <v>P091</v>
      </c>
      <c r="C3467" t="str">
        <f>MatchSquad!C3467</f>
        <v>Sunil Narine</v>
      </c>
      <c r="D3467" t="str">
        <f>MatchSquad!D3467</f>
        <v>AR</v>
      </c>
      <c r="E3467" t="str">
        <f>MatchSquad!E3467</f>
        <v>KKR</v>
      </c>
      <c r="F3467">
        <f>MatchSquad!G3467</f>
        <v>0</v>
      </c>
      <c r="G3467">
        <f>IF(A3467="","",SUMIFS(BallByBall!$I$2:$I$501,BallByBall!$B$2:$B$501,A3467,BallByBall!$F$2:$F$501,B3467))</f>
        <v>0</v>
      </c>
      <c r="H3467">
        <f>IF(A3467="","",COUNTIFS(BallByBall!$B$2:$B$501,A3467,BallByBall!$F$2:$F$501,B3467,BallByBall!$Q$2:$Q$501,1))</f>
        <v>0</v>
      </c>
      <c r="I3467">
        <f>IF(A3467="","",COUNTIFS(BallByBall!$B$2:$B$501,A3467,BallByBall!$F$2:$F$501,B3467,BallByBall!$R$2:$R$501,1))</f>
        <v>0</v>
      </c>
      <c r="J3467">
        <f>IF(A3467="","",SUMIFS(BallByBall!$T$2:$T$501,BallByBall!$B$2:$B$501,A3467,BallByBall!$H$2:$H$501,B3467))</f>
        <v>0</v>
      </c>
      <c r="K3467">
        <f>IF(A3467="","",SUMIFS(BallByBall!$U$2:$U$501,BallByBall!$B$2:$B$501,A3467,BallByBall!$P$2:$P$501,B3467))</f>
        <v>0</v>
      </c>
      <c r="L3467">
        <f>IF(A3467="","",SUMIFS(BallByBall!$V$2:$V$501,BallByBall!$B$2:$B$501,A3467,BallByBall!$P$2:$P$501,B3467))</f>
        <v>0</v>
      </c>
      <c r="M3467">
        <f>IF(A3467="","",SUMIFS(BallByBall!$W$2:$W$501,BallByBall!$B$2:$B$501,A3467,BallByBall!$P$2:$P$501,B3467))</f>
        <v>0</v>
      </c>
      <c r="N3467">
        <f>IF(A3467="","",SUMIFS(BallByBall!$X$2:$X$501,BallByBall!$B$2:$B$501,A3467,BallByBall!$P$2:$P$501,B3467))</f>
        <v>0</v>
      </c>
      <c r="O3467">
        <f>IF(A3467="","",SUMIFS(OverSummary!$G$2:$G$101,OverSummary!$A$2:$A$101,A3467,OverSummary!$D$2:$D$101,B3467))</f>
        <v>0</v>
      </c>
      <c r="P3467">
        <f>IF(A3467="","",G3467*Rules!$B$13+H3467*Rules!$B$14+I3467*Rules!$B$15)</f>
        <v>0</v>
      </c>
      <c r="Q3467">
        <f>IF(A3467="","",IF(G3467&gt;=100,Rules!$B$18,IF(G3467&gt;=50,Rules!$B$17,IF(G3467&gt;=30,Rules!$B$16,0)))+IF(AND(F3467=1,D3467&lt;&gt;"BWL",G3467=0),Rules!$B$27,0))</f>
        <v>0</v>
      </c>
      <c r="R3467">
        <f>IF(A3467="","",J3467*Rules!$B$19+O3467*Rules!$B$22)</f>
        <v>0</v>
      </c>
      <c r="S3467">
        <f>IF(A3467="","",IF(J3467&gt;=4,Rules!$B$21,IF(J3467&gt;=3,Rules!$B$20,0)))</f>
        <v>0</v>
      </c>
      <c r="T3467">
        <f>IF(A3467="","",K3467*Rules!$B$23+L3467*Rules!$B$24+M3467*Rules!$B$25+N3467*Rules!$B$26)</f>
        <v>0</v>
      </c>
      <c r="U3467">
        <f t="shared" si="54"/>
        <v>0</v>
      </c>
    </row>
    <row r="3468" spans="1:21" x14ac:dyDescent="0.2">
      <c r="A3468" t="str">
        <f>MatchSquad!A3468</f>
        <v>M070</v>
      </c>
      <c r="B3468" t="str">
        <f>MatchSquad!B3468</f>
        <v>P092</v>
      </c>
      <c r="C3468" t="str">
        <f>MatchSquad!C3468</f>
        <v>Blessing Muzarabani</v>
      </c>
      <c r="D3468" t="str">
        <f>MatchSquad!D3468</f>
        <v>BWL</v>
      </c>
      <c r="E3468" t="str">
        <f>MatchSquad!E3468</f>
        <v>KKR</v>
      </c>
      <c r="F3468">
        <f>MatchSquad!G3468</f>
        <v>0</v>
      </c>
      <c r="G3468">
        <f>IF(A3468="","",SUMIFS(BallByBall!$I$2:$I$501,BallByBall!$B$2:$B$501,A3468,BallByBall!$F$2:$F$501,B3468))</f>
        <v>0</v>
      </c>
      <c r="H3468">
        <f>IF(A3468="","",COUNTIFS(BallByBall!$B$2:$B$501,A3468,BallByBall!$F$2:$F$501,B3468,BallByBall!$Q$2:$Q$501,1))</f>
        <v>0</v>
      </c>
      <c r="I3468">
        <f>IF(A3468="","",COUNTIFS(BallByBall!$B$2:$B$501,A3468,BallByBall!$F$2:$F$501,B3468,BallByBall!$R$2:$R$501,1))</f>
        <v>0</v>
      </c>
      <c r="J3468">
        <f>IF(A3468="","",SUMIFS(BallByBall!$T$2:$T$501,BallByBall!$B$2:$B$501,A3468,BallByBall!$H$2:$H$501,B3468))</f>
        <v>0</v>
      </c>
      <c r="K3468">
        <f>IF(A3468="","",SUMIFS(BallByBall!$U$2:$U$501,BallByBall!$B$2:$B$501,A3468,BallByBall!$P$2:$P$501,B3468))</f>
        <v>0</v>
      </c>
      <c r="L3468">
        <f>IF(A3468="","",SUMIFS(BallByBall!$V$2:$V$501,BallByBall!$B$2:$B$501,A3468,BallByBall!$P$2:$P$501,B3468))</f>
        <v>0</v>
      </c>
      <c r="M3468">
        <f>IF(A3468="","",SUMIFS(BallByBall!$W$2:$W$501,BallByBall!$B$2:$B$501,A3468,BallByBall!$P$2:$P$501,B3468))</f>
        <v>0</v>
      </c>
      <c r="N3468">
        <f>IF(A3468="","",SUMIFS(BallByBall!$X$2:$X$501,BallByBall!$B$2:$B$501,A3468,BallByBall!$P$2:$P$501,B3468))</f>
        <v>0</v>
      </c>
      <c r="O3468">
        <f>IF(A3468="","",SUMIFS(OverSummary!$G$2:$G$101,OverSummary!$A$2:$A$101,A3468,OverSummary!$D$2:$D$101,B3468))</f>
        <v>0</v>
      </c>
      <c r="P3468">
        <f>IF(A3468="","",G3468*Rules!$B$13+H3468*Rules!$B$14+I3468*Rules!$B$15)</f>
        <v>0</v>
      </c>
      <c r="Q3468">
        <f>IF(A3468="","",IF(G3468&gt;=100,Rules!$B$18,IF(G3468&gt;=50,Rules!$B$17,IF(G3468&gt;=30,Rules!$B$16,0)))+IF(AND(F3468=1,D3468&lt;&gt;"BWL",G3468=0),Rules!$B$27,0))</f>
        <v>0</v>
      </c>
      <c r="R3468">
        <f>IF(A3468="","",J3468*Rules!$B$19+O3468*Rules!$B$22)</f>
        <v>0</v>
      </c>
      <c r="S3468">
        <f>IF(A3468="","",IF(J3468&gt;=4,Rules!$B$21,IF(J3468&gt;=3,Rules!$B$20,0)))</f>
        <v>0</v>
      </c>
      <c r="T3468">
        <f>IF(A3468="","",K3468*Rules!$B$23+L3468*Rules!$B$24+M3468*Rules!$B$25+N3468*Rules!$B$26)</f>
        <v>0</v>
      </c>
      <c r="U3468">
        <f t="shared" si="54"/>
        <v>0</v>
      </c>
    </row>
    <row r="3469" spans="1:21" x14ac:dyDescent="0.2">
      <c r="A3469" t="str">
        <f>MatchSquad!A3469</f>
        <v>M070</v>
      </c>
      <c r="B3469" t="str">
        <f>MatchSquad!B3469</f>
        <v>P093</v>
      </c>
      <c r="C3469" t="str">
        <f>MatchSquad!C3469</f>
        <v>Vaibhav Arora</v>
      </c>
      <c r="D3469" t="str">
        <f>MatchSquad!D3469</f>
        <v>BWL</v>
      </c>
      <c r="E3469" t="str">
        <f>MatchSquad!E3469</f>
        <v>KKR</v>
      </c>
      <c r="F3469">
        <f>MatchSquad!G3469</f>
        <v>0</v>
      </c>
      <c r="G3469">
        <f>IF(A3469="","",SUMIFS(BallByBall!$I$2:$I$501,BallByBall!$B$2:$B$501,A3469,BallByBall!$F$2:$F$501,B3469))</f>
        <v>0</v>
      </c>
      <c r="H3469">
        <f>IF(A3469="","",COUNTIFS(BallByBall!$B$2:$B$501,A3469,BallByBall!$F$2:$F$501,B3469,BallByBall!$Q$2:$Q$501,1))</f>
        <v>0</v>
      </c>
      <c r="I3469">
        <f>IF(A3469="","",COUNTIFS(BallByBall!$B$2:$B$501,A3469,BallByBall!$F$2:$F$501,B3469,BallByBall!$R$2:$R$501,1))</f>
        <v>0</v>
      </c>
      <c r="J3469">
        <f>IF(A3469="","",SUMIFS(BallByBall!$T$2:$T$501,BallByBall!$B$2:$B$501,A3469,BallByBall!$H$2:$H$501,B3469))</f>
        <v>0</v>
      </c>
      <c r="K3469">
        <f>IF(A3469="","",SUMIFS(BallByBall!$U$2:$U$501,BallByBall!$B$2:$B$501,A3469,BallByBall!$P$2:$P$501,B3469))</f>
        <v>0</v>
      </c>
      <c r="L3469">
        <f>IF(A3469="","",SUMIFS(BallByBall!$V$2:$V$501,BallByBall!$B$2:$B$501,A3469,BallByBall!$P$2:$P$501,B3469))</f>
        <v>0</v>
      </c>
      <c r="M3469">
        <f>IF(A3469="","",SUMIFS(BallByBall!$W$2:$W$501,BallByBall!$B$2:$B$501,A3469,BallByBall!$P$2:$P$501,B3469))</f>
        <v>0</v>
      </c>
      <c r="N3469">
        <f>IF(A3469="","",SUMIFS(BallByBall!$X$2:$X$501,BallByBall!$B$2:$B$501,A3469,BallByBall!$P$2:$P$501,B3469))</f>
        <v>0</v>
      </c>
      <c r="O3469">
        <f>IF(A3469="","",SUMIFS(OverSummary!$G$2:$G$101,OverSummary!$A$2:$A$101,A3469,OverSummary!$D$2:$D$101,B3469))</f>
        <v>0</v>
      </c>
      <c r="P3469">
        <f>IF(A3469="","",G3469*Rules!$B$13+H3469*Rules!$B$14+I3469*Rules!$B$15)</f>
        <v>0</v>
      </c>
      <c r="Q3469">
        <f>IF(A3469="","",IF(G3469&gt;=100,Rules!$B$18,IF(G3469&gt;=50,Rules!$B$17,IF(G3469&gt;=30,Rules!$B$16,0)))+IF(AND(F3469=1,D3469&lt;&gt;"BWL",G3469=0),Rules!$B$27,0))</f>
        <v>0</v>
      </c>
      <c r="R3469">
        <f>IF(A3469="","",J3469*Rules!$B$19+O3469*Rules!$B$22)</f>
        <v>0</v>
      </c>
      <c r="S3469">
        <f>IF(A3469="","",IF(J3469&gt;=4,Rules!$B$21,IF(J3469&gt;=3,Rules!$B$20,0)))</f>
        <v>0</v>
      </c>
      <c r="T3469">
        <f>IF(A3469="","",K3469*Rules!$B$23+L3469*Rules!$B$24+M3469*Rules!$B$25+N3469*Rules!$B$26)</f>
        <v>0</v>
      </c>
      <c r="U3469">
        <f t="shared" si="54"/>
        <v>0</v>
      </c>
    </row>
    <row r="3470" spans="1:21" x14ac:dyDescent="0.2">
      <c r="A3470" t="str">
        <f>MatchSquad!A3470</f>
        <v>M070</v>
      </c>
      <c r="B3470" t="str">
        <f>MatchSquad!B3470</f>
        <v>P094</v>
      </c>
      <c r="C3470" t="str">
        <f>MatchSquad!C3470</f>
        <v>Matheesha Pathirana</v>
      </c>
      <c r="D3470" t="str">
        <f>MatchSquad!D3470</f>
        <v>BWL</v>
      </c>
      <c r="E3470" t="str">
        <f>MatchSquad!E3470</f>
        <v>KKR</v>
      </c>
      <c r="F3470">
        <f>MatchSquad!G3470</f>
        <v>0</v>
      </c>
      <c r="G3470">
        <f>IF(A3470="","",SUMIFS(BallByBall!$I$2:$I$501,BallByBall!$B$2:$B$501,A3470,BallByBall!$F$2:$F$501,B3470))</f>
        <v>0</v>
      </c>
      <c r="H3470">
        <f>IF(A3470="","",COUNTIFS(BallByBall!$B$2:$B$501,A3470,BallByBall!$F$2:$F$501,B3470,BallByBall!$Q$2:$Q$501,1))</f>
        <v>0</v>
      </c>
      <c r="I3470">
        <f>IF(A3470="","",COUNTIFS(BallByBall!$B$2:$B$501,A3470,BallByBall!$F$2:$F$501,B3470,BallByBall!$R$2:$R$501,1))</f>
        <v>0</v>
      </c>
      <c r="J3470">
        <f>IF(A3470="","",SUMIFS(BallByBall!$T$2:$T$501,BallByBall!$B$2:$B$501,A3470,BallByBall!$H$2:$H$501,B3470))</f>
        <v>0</v>
      </c>
      <c r="K3470">
        <f>IF(A3470="","",SUMIFS(BallByBall!$U$2:$U$501,BallByBall!$B$2:$B$501,A3470,BallByBall!$P$2:$P$501,B3470))</f>
        <v>0</v>
      </c>
      <c r="L3470">
        <f>IF(A3470="","",SUMIFS(BallByBall!$V$2:$V$501,BallByBall!$B$2:$B$501,A3470,BallByBall!$P$2:$P$501,B3470))</f>
        <v>0</v>
      </c>
      <c r="M3470">
        <f>IF(A3470="","",SUMIFS(BallByBall!$W$2:$W$501,BallByBall!$B$2:$B$501,A3470,BallByBall!$P$2:$P$501,B3470))</f>
        <v>0</v>
      </c>
      <c r="N3470">
        <f>IF(A3470="","",SUMIFS(BallByBall!$X$2:$X$501,BallByBall!$B$2:$B$501,A3470,BallByBall!$P$2:$P$501,B3470))</f>
        <v>0</v>
      </c>
      <c r="O3470">
        <f>IF(A3470="","",SUMIFS(OverSummary!$G$2:$G$101,OverSummary!$A$2:$A$101,A3470,OverSummary!$D$2:$D$101,B3470))</f>
        <v>0</v>
      </c>
      <c r="P3470">
        <f>IF(A3470="","",G3470*Rules!$B$13+H3470*Rules!$B$14+I3470*Rules!$B$15)</f>
        <v>0</v>
      </c>
      <c r="Q3470">
        <f>IF(A3470="","",IF(G3470&gt;=100,Rules!$B$18,IF(G3470&gt;=50,Rules!$B$17,IF(G3470&gt;=30,Rules!$B$16,0)))+IF(AND(F3470=1,D3470&lt;&gt;"BWL",G3470=0),Rules!$B$27,0))</f>
        <v>0</v>
      </c>
      <c r="R3470">
        <f>IF(A3470="","",J3470*Rules!$B$19+O3470*Rules!$B$22)</f>
        <v>0</v>
      </c>
      <c r="S3470">
        <f>IF(A3470="","",IF(J3470&gt;=4,Rules!$B$21,IF(J3470&gt;=3,Rules!$B$20,0)))</f>
        <v>0</v>
      </c>
      <c r="T3470">
        <f>IF(A3470="","",K3470*Rules!$B$23+L3470*Rules!$B$24+M3470*Rules!$B$25+N3470*Rules!$B$26)</f>
        <v>0</v>
      </c>
      <c r="U3470">
        <f t="shared" si="54"/>
        <v>0</v>
      </c>
    </row>
    <row r="3471" spans="1:21" x14ac:dyDescent="0.2">
      <c r="A3471" t="str">
        <f>MatchSquad!A3471</f>
        <v>M070</v>
      </c>
      <c r="B3471" t="str">
        <f>MatchSquad!B3471</f>
        <v>P095</v>
      </c>
      <c r="C3471" t="str">
        <f>MatchSquad!C3471</f>
        <v>Kartik Tyagi</v>
      </c>
      <c r="D3471" t="str">
        <f>MatchSquad!D3471</f>
        <v>BWL</v>
      </c>
      <c r="E3471" t="str">
        <f>MatchSquad!E3471</f>
        <v>KKR</v>
      </c>
      <c r="F3471">
        <f>MatchSquad!G3471</f>
        <v>0</v>
      </c>
      <c r="G3471">
        <f>IF(A3471="","",SUMIFS(BallByBall!$I$2:$I$501,BallByBall!$B$2:$B$501,A3471,BallByBall!$F$2:$F$501,B3471))</f>
        <v>0</v>
      </c>
      <c r="H3471">
        <f>IF(A3471="","",COUNTIFS(BallByBall!$B$2:$B$501,A3471,BallByBall!$F$2:$F$501,B3471,BallByBall!$Q$2:$Q$501,1))</f>
        <v>0</v>
      </c>
      <c r="I3471">
        <f>IF(A3471="","",COUNTIFS(BallByBall!$B$2:$B$501,A3471,BallByBall!$F$2:$F$501,B3471,BallByBall!$R$2:$R$501,1))</f>
        <v>0</v>
      </c>
      <c r="J3471">
        <f>IF(A3471="","",SUMIFS(BallByBall!$T$2:$T$501,BallByBall!$B$2:$B$501,A3471,BallByBall!$H$2:$H$501,B3471))</f>
        <v>0</v>
      </c>
      <c r="K3471">
        <f>IF(A3471="","",SUMIFS(BallByBall!$U$2:$U$501,BallByBall!$B$2:$B$501,A3471,BallByBall!$P$2:$P$501,B3471))</f>
        <v>0</v>
      </c>
      <c r="L3471">
        <f>IF(A3471="","",SUMIFS(BallByBall!$V$2:$V$501,BallByBall!$B$2:$B$501,A3471,BallByBall!$P$2:$P$501,B3471))</f>
        <v>0</v>
      </c>
      <c r="M3471">
        <f>IF(A3471="","",SUMIFS(BallByBall!$W$2:$W$501,BallByBall!$B$2:$B$501,A3471,BallByBall!$P$2:$P$501,B3471))</f>
        <v>0</v>
      </c>
      <c r="N3471">
        <f>IF(A3471="","",SUMIFS(BallByBall!$X$2:$X$501,BallByBall!$B$2:$B$501,A3471,BallByBall!$P$2:$P$501,B3471))</f>
        <v>0</v>
      </c>
      <c r="O3471">
        <f>IF(A3471="","",SUMIFS(OverSummary!$G$2:$G$101,OverSummary!$A$2:$A$101,A3471,OverSummary!$D$2:$D$101,B3471))</f>
        <v>0</v>
      </c>
      <c r="P3471">
        <f>IF(A3471="","",G3471*Rules!$B$13+H3471*Rules!$B$14+I3471*Rules!$B$15)</f>
        <v>0</v>
      </c>
      <c r="Q3471">
        <f>IF(A3471="","",IF(G3471&gt;=100,Rules!$B$18,IF(G3471&gt;=50,Rules!$B$17,IF(G3471&gt;=30,Rules!$B$16,0)))+IF(AND(F3471=1,D3471&lt;&gt;"BWL",G3471=0),Rules!$B$27,0))</f>
        <v>0</v>
      </c>
      <c r="R3471">
        <f>IF(A3471="","",J3471*Rules!$B$19+O3471*Rules!$B$22)</f>
        <v>0</v>
      </c>
      <c r="S3471">
        <f>IF(A3471="","",IF(J3471&gt;=4,Rules!$B$21,IF(J3471&gt;=3,Rules!$B$20,0)))</f>
        <v>0</v>
      </c>
      <c r="T3471">
        <f>IF(A3471="","",K3471*Rules!$B$23+L3471*Rules!$B$24+M3471*Rules!$B$25+N3471*Rules!$B$26)</f>
        <v>0</v>
      </c>
      <c r="U3471">
        <f t="shared" si="54"/>
        <v>0</v>
      </c>
    </row>
    <row r="3472" spans="1:21" x14ac:dyDescent="0.2">
      <c r="A3472" t="str">
        <f>MatchSquad!A3472</f>
        <v>M070</v>
      </c>
      <c r="B3472" t="str">
        <f>MatchSquad!B3472</f>
        <v>P096</v>
      </c>
      <c r="C3472" t="str">
        <f>MatchSquad!C3472</f>
        <v>Prashant Solanki</v>
      </c>
      <c r="D3472" t="str">
        <f>MatchSquad!D3472</f>
        <v>BWL</v>
      </c>
      <c r="E3472" t="str">
        <f>MatchSquad!E3472</f>
        <v>KKR</v>
      </c>
      <c r="F3472">
        <f>MatchSquad!G3472</f>
        <v>0</v>
      </c>
      <c r="G3472">
        <f>IF(A3472="","",SUMIFS(BallByBall!$I$2:$I$501,BallByBall!$B$2:$B$501,A3472,BallByBall!$F$2:$F$501,B3472))</f>
        <v>0</v>
      </c>
      <c r="H3472">
        <f>IF(A3472="","",COUNTIFS(BallByBall!$B$2:$B$501,A3472,BallByBall!$F$2:$F$501,B3472,BallByBall!$Q$2:$Q$501,1))</f>
        <v>0</v>
      </c>
      <c r="I3472">
        <f>IF(A3472="","",COUNTIFS(BallByBall!$B$2:$B$501,A3472,BallByBall!$F$2:$F$501,B3472,BallByBall!$R$2:$R$501,1))</f>
        <v>0</v>
      </c>
      <c r="J3472">
        <f>IF(A3472="","",SUMIFS(BallByBall!$T$2:$T$501,BallByBall!$B$2:$B$501,A3472,BallByBall!$H$2:$H$501,B3472))</f>
        <v>0</v>
      </c>
      <c r="K3472">
        <f>IF(A3472="","",SUMIFS(BallByBall!$U$2:$U$501,BallByBall!$B$2:$B$501,A3472,BallByBall!$P$2:$P$501,B3472))</f>
        <v>0</v>
      </c>
      <c r="L3472">
        <f>IF(A3472="","",SUMIFS(BallByBall!$V$2:$V$501,BallByBall!$B$2:$B$501,A3472,BallByBall!$P$2:$P$501,B3472))</f>
        <v>0</v>
      </c>
      <c r="M3472">
        <f>IF(A3472="","",SUMIFS(BallByBall!$W$2:$W$501,BallByBall!$B$2:$B$501,A3472,BallByBall!$P$2:$P$501,B3472))</f>
        <v>0</v>
      </c>
      <c r="N3472">
        <f>IF(A3472="","",SUMIFS(BallByBall!$X$2:$X$501,BallByBall!$B$2:$B$501,A3472,BallByBall!$P$2:$P$501,B3472))</f>
        <v>0</v>
      </c>
      <c r="O3472">
        <f>IF(A3472="","",SUMIFS(OverSummary!$G$2:$G$101,OverSummary!$A$2:$A$101,A3472,OverSummary!$D$2:$D$101,B3472))</f>
        <v>0</v>
      </c>
      <c r="P3472">
        <f>IF(A3472="","",G3472*Rules!$B$13+H3472*Rules!$B$14+I3472*Rules!$B$15)</f>
        <v>0</v>
      </c>
      <c r="Q3472">
        <f>IF(A3472="","",IF(G3472&gt;=100,Rules!$B$18,IF(G3472&gt;=50,Rules!$B$17,IF(G3472&gt;=30,Rules!$B$16,0)))+IF(AND(F3472=1,D3472&lt;&gt;"BWL",G3472=0),Rules!$B$27,0))</f>
        <v>0</v>
      </c>
      <c r="R3472">
        <f>IF(A3472="","",J3472*Rules!$B$19+O3472*Rules!$B$22)</f>
        <v>0</v>
      </c>
      <c r="S3472">
        <f>IF(A3472="","",IF(J3472&gt;=4,Rules!$B$21,IF(J3472&gt;=3,Rules!$B$20,0)))</f>
        <v>0</v>
      </c>
      <c r="T3472">
        <f>IF(A3472="","",K3472*Rules!$B$23+L3472*Rules!$B$24+M3472*Rules!$B$25+N3472*Rules!$B$26)</f>
        <v>0</v>
      </c>
      <c r="U3472">
        <f t="shared" si="54"/>
        <v>0</v>
      </c>
    </row>
    <row r="3473" spans="1:21" x14ac:dyDescent="0.2">
      <c r="A3473" t="str">
        <f>MatchSquad!A3473</f>
        <v>M070</v>
      </c>
      <c r="B3473" t="str">
        <f>MatchSquad!B3473</f>
        <v>P097</v>
      </c>
      <c r="C3473" t="str">
        <f>MatchSquad!C3473</f>
        <v>Saurabh Dubey</v>
      </c>
      <c r="D3473" t="str">
        <f>MatchSquad!D3473</f>
        <v>BWL</v>
      </c>
      <c r="E3473" t="str">
        <f>MatchSquad!E3473</f>
        <v>KKR</v>
      </c>
      <c r="F3473">
        <f>MatchSquad!G3473</f>
        <v>0</v>
      </c>
      <c r="G3473">
        <f>IF(A3473="","",SUMIFS(BallByBall!$I$2:$I$501,BallByBall!$B$2:$B$501,A3473,BallByBall!$F$2:$F$501,B3473))</f>
        <v>0</v>
      </c>
      <c r="H3473">
        <f>IF(A3473="","",COUNTIFS(BallByBall!$B$2:$B$501,A3473,BallByBall!$F$2:$F$501,B3473,BallByBall!$Q$2:$Q$501,1))</f>
        <v>0</v>
      </c>
      <c r="I3473">
        <f>IF(A3473="","",COUNTIFS(BallByBall!$B$2:$B$501,A3473,BallByBall!$F$2:$F$501,B3473,BallByBall!$R$2:$R$501,1))</f>
        <v>0</v>
      </c>
      <c r="J3473">
        <f>IF(A3473="","",SUMIFS(BallByBall!$T$2:$T$501,BallByBall!$B$2:$B$501,A3473,BallByBall!$H$2:$H$501,B3473))</f>
        <v>0</v>
      </c>
      <c r="K3473">
        <f>IF(A3473="","",SUMIFS(BallByBall!$U$2:$U$501,BallByBall!$B$2:$B$501,A3473,BallByBall!$P$2:$P$501,B3473))</f>
        <v>0</v>
      </c>
      <c r="L3473">
        <f>IF(A3473="","",SUMIFS(BallByBall!$V$2:$V$501,BallByBall!$B$2:$B$501,A3473,BallByBall!$P$2:$P$501,B3473))</f>
        <v>0</v>
      </c>
      <c r="M3473">
        <f>IF(A3473="","",SUMIFS(BallByBall!$W$2:$W$501,BallByBall!$B$2:$B$501,A3473,BallByBall!$P$2:$P$501,B3473))</f>
        <v>0</v>
      </c>
      <c r="N3473">
        <f>IF(A3473="","",SUMIFS(BallByBall!$X$2:$X$501,BallByBall!$B$2:$B$501,A3473,BallByBall!$P$2:$P$501,B3473))</f>
        <v>0</v>
      </c>
      <c r="O3473">
        <f>IF(A3473="","",SUMIFS(OverSummary!$G$2:$G$101,OverSummary!$A$2:$A$101,A3473,OverSummary!$D$2:$D$101,B3473))</f>
        <v>0</v>
      </c>
      <c r="P3473">
        <f>IF(A3473="","",G3473*Rules!$B$13+H3473*Rules!$B$14+I3473*Rules!$B$15)</f>
        <v>0</v>
      </c>
      <c r="Q3473">
        <f>IF(A3473="","",IF(G3473&gt;=100,Rules!$B$18,IF(G3473&gt;=50,Rules!$B$17,IF(G3473&gt;=30,Rules!$B$16,0)))+IF(AND(F3473=1,D3473&lt;&gt;"BWL",G3473=0),Rules!$B$27,0))</f>
        <v>0</v>
      </c>
      <c r="R3473">
        <f>IF(A3473="","",J3473*Rules!$B$19+O3473*Rules!$B$22)</f>
        <v>0</v>
      </c>
      <c r="S3473">
        <f>IF(A3473="","",IF(J3473&gt;=4,Rules!$B$21,IF(J3473&gt;=3,Rules!$B$20,0)))</f>
        <v>0</v>
      </c>
      <c r="T3473">
        <f>IF(A3473="","",K3473*Rules!$B$23+L3473*Rules!$B$24+M3473*Rules!$B$25+N3473*Rules!$B$26)</f>
        <v>0</v>
      </c>
      <c r="U3473">
        <f t="shared" si="54"/>
        <v>0</v>
      </c>
    </row>
    <row r="3474" spans="1:21" x14ac:dyDescent="0.2">
      <c r="A3474" t="str">
        <f>MatchSquad!A3474</f>
        <v>M070</v>
      </c>
      <c r="B3474" t="str">
        <f>MatchSquad!B3474</f>
        <v>P098</v>
      </c>
      <c r="C3474" t="str">
        <f>MatchSquad!C3474</f>
        <v>Navdeep Saini</v>
      </c>
      <c r="D3474" t="str">
        <f>MatchSquad!D3474</f>
        <v>BWL</v>
      </c>
      <c r="E3474" t="str">
        <f>MatchSquad!E3474</f>
        <v>KKR</v>
      </c>
      <c r="F3474">
        <f>MatchSquad!G3474</f>
        <v>0</v>
      </c>
      <c r="G3474">
        <f>IF(A3474="","",SUMIFS(BallByBall!$I$2:$I$501,BallByBall!$B$2:$B$501,A3474,BallByBall!$F$2:$F$501,B3474))</f>
        <v>0</v>
      </c>
      <c r="H3474">
        <f>IF(A3474="","",COUNTIFS(BallByBall!$B$2:$B$501,A3474,BallByBall!$F$2:$F$501,B3474,BallByBall!$Q$2:$Q$501,1))</f>
        <v>0</v>
      </c>
      <c r="I3474">
        <f>IF(A3474="","",COUNTIFS(BallByBall!$B$2:$B$501,A3474,BallByBall!$F$2:$F$501,B3474,BallByBall!$R$2:$R$501,1))</f>
        <v>0</v>
      </c>
      <c r="J3474">
        <f>IF(A3474="","",SUMIFS(BallByBall!$T$2:$T$501,BallByBall!$B$2:$B$501,A3474,BallByBall!$H$2:$H$501,B3474))</f>
        <v>0</v>
      </c>
      <c r="K3474">
        <f>IF(A3474="","",SUMIFS(BallByBall!$U$2:$U$501,BallByBall!$B$2:$B$501,A3474,BallByBall!$P$2:$P$501,B3474))</f>
        <v>0</v>
      </c>
      <c r="L3474">
        <f>IF(A3474="","",SUMIFS(BallByBall!$V$2:$V$501,BallByBall!$B$2:$B$501,A3474,BallByBall!$P$2:$P$501,B3474))</f>
        <v>0</v>
      </c>
      <c r="M3474">
        <f>IF(A3474="","",SUMIFS(BallByBall!$W$2:$W$501,BallByBall!$B$2:$B$501,A3474,BallByBall!$P$2:$P$501,B3474))</f>
        <v>0</v>
      </c>
      <c r="N3474">
        <f>IF(A3474="","",SUMIFS(BallByBall!$X$2:$X$501,BallByBall!$B$2:$B$501,A3474,BallByBall!$P$2:$P$501,B3474))</f>
        <v>0</v>
      </c>
      <c r="O3474">
        <f>IF(A3474="","",SUMIFS(OverSummary!$G$2:$G$101,OverSummary!$A$2:$A$101,A3474,OverSummary!$D$2:$D$101,B3474))</f>
        <v>0</v>
      </c>
      <c r="P3474">
        <f>IF(A3474="","",G3474*Rules!$B$13+H3474*Rules!$B$14+I3474*Rules!$B$15)</f>
        <v>0</v>
      </c>
      <c r="Q3474">
        <f>IF(A3474="","",IF(G3474&gt;=100,Rules!$B$18,IF(G3474&gt;=50,Rules!$B$17,IF(G3474&gt;=30,Rules!$B$16,0)))+IF(AND(F3474=1,D3474&lt;&gt;"BWL",G3474=0),Rules!$B$27,0))</f>
        <v>0</v>
      </c>
      <c r="R3474">
        <f>IF(A3474="","",J3474*Rules!$B$19+O3474*Rules!$B$22)</f>
        <v>0</v>
      </c>
      <c r="S3474">
        <f>IF(A3474="","",IF(J3474&gt;=4,Rules!$B$21,IF(J3474&gt;=3,Rules!$B$20,0)))</f>
        <v>0</v>
      </c>
      <c r="T3474">
        <f>IF(A3474="","",K3474*Rules!$B$23+L3474*Rules!$B$24+M3474*Rules!$B$25+N3474*Rules!$B$26)</f>
        <v>0</v>
      </c>
      <c r="U3474">
        <f t="shared" si="54"/>
        <v>0</v>
      </c>
    </row>
    <row r="3475" spans="1:21" x14ac:dyDescent="0.2">
      <c r="A3475" t="str">
        <f>MatchSquad!A3475</f>
        <v>M070</v>
      </c>
      <c r="B3475" t="str">
        <f>MatchSquad!B3475</f>
        <v>P099</v>
      </c>
      <c r="C3475" t="str">
        <f>MatchSquad!C3475</f>
        <v>Umran Malik</v>
      </c>
      <c r="D3475" t="str">
        <f>MatchSquad!D3475</f>
        <v>BWL</v>
      </c>
      <c r="E3475" t="str">
        <f>MatchSquad!E3475</f>
        <v>KKR</v>
      </c>
      <c r="F3475">
        <f>MatchSquad!G3475</f>
        <v>0</v>
      </c>
      <c r="G3475">
        <f>IF(A3475="","",SUMIFS(BallByBall!$I$2:$I$501,BallByBall!$B$2:$B$501,A3475,BallByBall!$F$2:$F$501,B3475))</f>
        <v>0</v>
      </c>
      <c r="H3475">
        <f>IF(A3475="","",COUNTIFS(BallByBall!$B$2:$B$501,A3475,BallByBall!$F$2:$F$501,B3475,BallByBall!$Q$2:$Q$501,1))</f>
        <v>0</v>
      </c>
      <c r="I3475">
        <f>IF(A3475="","",COUNTIFS(BallByBall!$B$2:$B$501,A3475,BallByBall!$F$2:$F$501,B3475,BallByBall!$R$2:$R$501,1))</f>
        <v>0</v>
      </c>
      <c r="J3475">
        <f>IF(A3475="","",SUMIFS(BallByBall!$T$2:$T$501,BallByBall!$B$2:$B$501,A3475,BallByBall!$H$2:$H$501,B3475))</f>
        <v>0</v>
      </c>
      <c r="K3475">
        <f>IF(A3475="","",SUMIFS(BallByBall!$U$2:$U$501,BallByBall!$B$2:$B$501,A3475,BallByBall!$P$2:$P$501,B3475))</f>
        <v>0</v>
      </c>
      <c r="L3475">
        <f>IF(A3475="","",SUMIFS(BallByBall!$V$2:$V$501,BallByBall!$B$2:$B$501,A3475,BallByBall!$P$2:$P$501,B3475))</f>
        <v>0</v>
      </c>
      <c r="M3475">
        <f>IF(A3475="","",SUMIFS(BallByBall!$W$2:$W$501,BallByBall!$B$2:$B$501,A3475,BallByBall!$P$2:$P$501,B3475))</f>
        <v>0</v>
      </c>
      <c r="N3475">
        <f>IF(A3475="","",SUMIFS(BallByBall!$X$2:$X$501,BallByBall!$B$2:$B$501,A3475,BallByBall!$P$2:$P$501,B3475))</f>
        <v>0</v>
      </c>
      <c r="O3475">
        <f>IF(A3475="","",SUMIFS(OverSummary!$G$2:$G$101,OverSummary!$A$2:$A$101,A3475,OverSummary!$D$2:$D$101,B3475))</f>
        <v>0</v>
      </c>
      <c r="P3475">
        <f>IF(A3475="","",G3475*Rules!$B$13+H3475*Rules!$B$14+I3475*Rules!$B$15)</f>
        <v>0</v>
      </c>
      <c r="Q3475">
        <f>IF(A3475="","",IF(G3475&gt;=100,Rules!$B$18,IF(G3475&gt;=50,Rules!$B$17,IF(G3475&gt;=30,Rules!$B$16,0)))+IF(AND(F3475=1,D3475&lt;&gt;"BWL",G3475=0),Rules!$B$27,0))</f>
        <v>0</v>
      </c>
      <c r="R3475">
        <f>IF(A3475="","",J3475*Rules!$B$19+O3475*Rules!$B$22)</f>
        <v>0</v>
      </c>
      <c r="S3475">
        <f>IF(A3475="","",IF(J3475&gt;=4,Rules!$B$21,IF(J3475&gt;=3,Rules!$B$20,0)))</f>
        <v>0</v>
      </c>
      <c r="T3475">
        <f>IF(A3475="","",K3475*Rules!$B$23+L3475*Rules!$B$24+M3475*Rules!$B$25+N3475*Rules!$B$26)</f>
        <v>0</v>
      </c>
      <c r="U3475">
        <f t="shared" si="54"/>
        <v>0</v>
      </c>
    </row>
    <row r="3476" spans="1:21" x14ac:dyDescent="0.2">
      <c r="A3476" t="str">
        <f>MatchSquad!A3476</f>
        <v>M070</v>
      </c>
      <c r="B3476" t="str">
        <f>MatchSquad!B3476</f>
        <v>P100</v>
      </c>
      <c r="C3476" t="str">
        <f>MatchSquad!C3476</f>
        <v>Varun Chakaravarthy</v>
      </c>
      <c r="D3476" t="str">
        <f>MatchSquad!D3476</f>
        <v>BWL</v>
      </c>
      <c r="E3476" t="str">
        <f>MatchSquad!E3476</f>
        <v>KKR</v>
      </c>
      <c r="F3476">
        <f>MatchSquad!G3476</f>
        <v>0</v>
      </c>
      <c r="G3476">
        <f>IF(A3476="","",SUMIFS(BallByBall!$I$2:$I$501,BallByBall!$B$2:$B$501,A3476,BallByBall!$F$2:$F$501,B3476))</f>
        <v>0</v>
      </c>
      <c r="H3476">
        <f>IF(A3476="","",COUNTIFS(BallByBall!$B$2:$B$501,A3476,BallByBall!$F$2:$F$501,B3476,BallByBall!$Q$2:$Q$501,1))</f>
        <v>0</v>
      </c>
      <c r="I3476">
        <f>IF(A3476="","",COUNTIFS(BallByBall!$B$2:$B$501,A3476,BallByBall!$F$2:$F$501,B3476,BallByBall!$R$2:$R$501,1))</f>
        <v>0</v>
      </c>
      <c r="J3476">
        <f>IF(A3476="","",SUMIFS(BallByBall!$T$2:$T$501,BallByBall!$B$2:$B$501,A3476,BallByBall!$H$2:$H$501,B3476))</f>
        <v>0</v>
      </c>
      <c r="K3476">
        <f>IF(A3476="","",SUMIFS(BallByBall!$U$2:$U$501,BallByBall!$B$2:$B$501,A3476,BallByBall!$P$2:$P$501,B3476))</f>
        <v>0</v>
      </c>
      <c r="L3476">
        <f>IF(A3476="","",SUMIFS(BallByBall!$V$2:$V$501,BallByBall!$B$2:$B$501,A3476,BallByBall!$P$2:$P$501,B3476))</f>
        <v>0</v>
      </c>
      <c r="M3476">
        <f>IF(A3476="","",SUMIFS(BallByBall!$W$2:$W$501,BallByBall!$B$2:$B$501,A3476,BallByBall!$P$2:$P$501,B3476))</f>
        <v>0</v>
      </c>
      <c r="N3476">
        <f>IF(A3476="","",SUMIFS(BallByBall!$X$2:$X$501,BallByBall!$B$2:$B$501,A3476,BallByBall!$P$2:$P$501,B3476))</f>
        <v>0</v>
      </c>
      <c r="O3476">
        <f>IF(A3476="","",SUMIFS(OverSummary!$G$2:$G$101,OverSummary!$A$2:$A$101,A3476,OverSummary!$D$2:$D$101,B3476))</f>
        <v>0</v>
      </c>
      <c r="P3476">
        <f>IF(A3476="","",G3476*Rules!$B$13+H3476*Rules!$B$14+I3476*Rules!$B$15)</f>
        <v>0</v>
      </c>
      <c r="Q3476">
        <f>IF(A3476="","",IF(G3476&gt;=100,Rules!$B$18,IF(G3476&gt;=50,Rules!$B$17,IF(G3476&gt;=30,Rules!$B$16,0)))+IF(AND(F3476=1,D3476&lt;&gt;"BWL",G3476=0),Rules!$B$27,0))</f>
        <v>0</v>
      </c>
      <c r="R3476">
        <f>IF(A3476="","",J3476*Rules!$B$19+O3476*Rules!$B$22)</f>
        <v>0</v>
      </c>
      <c r="S3476">
        <f>IF(A3476="","",IF(J3476&gt;=4,Rules!$B$21,IF(J3476&gt;=3,Rules!$B$20,0)))</f>
        <v>0</v>
      </c>
      <c r="T3476">
        <f>IF(A3476="","",K3476*Rules!$B$23+L3476*Rules!$B$24+M3476*Rules!$B$25+N3476*Rules!$B$26)</f>
        <v>0</v>
      </c>
      <c r="U3476">
        <f t="shared" si="54"/>
        <v>0</v>
      </c>
    </row>
    <row r="3477" spans="1:21" x14ac:dyDescent="0.2">
      <c r="A3477" t="str">
        <f>MatchSquad!A3477</f>
        <v>M070</v>
      </c>
      <c r="B3477" t="str">
        <f>MatchSquad!B3477</f>
        <v>P026</v>
      </c>
      <c r="C3477" t="str">
        <f>MatchSquad!C3477</f>
        <v>KL Rahul</v>
      </c>
      <c r="D3477" t="str">
        <f>MatchSquad!D3477</f>
        <v>WK</v>
      </c>
      <c r="E3477" t="str">
        <f>MatchSquad!E3477</f>
        <v>DC</v>
      </c>
      <c r="F3477">
        <f>MatchSquad!G3477</f>
        <v>0</v>
      </c>
      <c r="G3477">
        <f>IF(A3477="","",SUMIFS(BallByBall!$I$2:$I$501,BallByBall!$B$2:$B$501,A3477,BallByBall!$F$2:$F$501,B3477))</f>
        <v>0</v>
      </c>
      <c r="H3477">
        <f>IF(A3477="","",COUNTIFS(BallByBall!$B$2:$B$501,A3477,BallByBall!$F$2:$F$501,B3477,BallByBall!$Q$2:$Q$501,1))</f>
        <v>0</v>
      </c>
      <c r="I3477">
        <f>IF(A3477="","",COUNTIFS(BallByBall!$B$2:$B$501,A3477,BallByBall!$F$2:$F$501,B3477,BallByBall!$R$2:$R$501,1))</f>
        <v>0</v>
      </c>
      <c r="J3477">
        <f>IF(A3477="","",SUMIFS(BallByBall!$T$2:$T$501,BallByBall!$B$2:$B$501,A3477,BallByBall!$H$2:$H$501,B3477))</f>
        <v>0</v>
      </c>
      <c r="K3477">
        <f>IF(A3477="","",SUMIFS(BallByBall!$U$2:$U$501,BallByBall!$B$2:$B$501,A3477,BallByBall!$P$2:$P$501,B3477))</f>
        <v>0</v>
      </c>
      <c r="L3477">
        <f>IF(A3477="","",SUMIFS(BallByBall!$V$2:$V$501,BallByBall!$B$2:$B$501,A3477,BallByBall!$P$2:$P$501,B3477))</f>
        <v>0</v>
      </c>
      <c r="M3477">
        <f>IF(A3477="","",SUMIFS(BallByBall!$W$2:$W$501,BallByBall!$B$2:$B$501,A3477,BallByBall!$P$2:$P$501,B3477))</f>
        <v>0</v>
      </c>
      <c r="N3477">
        <f>IF(A3477="","",SUMIFS(BallByBall!$X$2:$X$501,BallByBall!$B$2:$B$501,A3477,BallByBall!$P$2:$P$501,B3477))</f>
        <v>0</v>
      </c>
      <c r="O3477">
        <f>IF(A3477="","",SUMIFS(OverSummary!$G$2:$G$101,OverSummary!$A$2:$A$101,A3477,OverSummary!$D$2:$D$101,B3477))</f>
        <v>0</v>
      </c>
      <c r="P3477">
        <f>IF(A3477="","",G3477*Rules!$B$13+H3477*Rules!$B$14+I3477*Rules!$B$15)</f>
        <v>0</v>
      </c>
      <c r="Q3477">
        <f>IF(A3477="","",IF(G3477&gt;=100,Rules!$B$18,IF(G3477&gt;=50,Rules!$B$17,IF(G3477&gt;=30,Rules!$B$16,0)))+IF(AND(F3477=1,D3477&lt;&gt;"BWL",G3477=0),Rules!$B$27,0))</f>
        <v>0</v>
      </c>
      <c r="R3477">
        <f>IF(A3477="","",J3477*Rules!$B$19+O3477*Rules!$B$22)</f>
        <v>0</v>
      </c>
      <c r="S3477">
        <f>IF(A3477="","",IF(J3477&gt;=4,Rules!$B$21,IF(J3477&gt;=3,Rules!$B$20,0)))</f>
        <v>0</v>
      </c>
      <c r="T3477">
        <f>IF(A3477="","",K3477*Rules!$B$23+L3477*Rules!$B$24+M3477*Rules!$B$25+N3477*Rules!$B$26)</f>
        <v>0</v>
      </c>
      <c r="U3477">
        <f t="shared" si="54"/>
        <v>0</v>
      </c>
    </row>
    <row r="3478" spans="1:21" x14ac:dyDescent="0.2">
      <c r="A3478" t="str">
        <f>MatchSquad!A3478</f>
        <v>M070</v>
      </c>
      <c r="B3478" t="str">
        <f>MatchSquad!B3478</f>
        <v>P027</v>
      </c>
      <c r="C3478" t="str">
        <f>MatchSquad!C3478</f>
        <v>Karun Nair</v>
      </c>
      <c r="D3478" t="str">
        <f>MatchSquad!D3478</f>
        <v>BAT</v>
      </c>
      <c r="E3478" t="str">
        <f>MatchSquad!E3478</f>
        <v>DC</v>
      </c>
      <c r="F3478">
        <f>MatchSquad!G3478</f>
        <v>0</v>
      </c>
      <c r="G3478">
        <f>IF(A3478="","",SUMIFS(BallByBall!$I$2:$I$501,BallByBall!$B$2:$B$501,A3478,BallByBall!$F$2:$F$501,B3478))</f>
        <v>0</v>
      </c>
      <c r="H3478">
        <f>IF(A3478="","",COUNTIFS(BallByBall!$B$2:$B$501,A3478,BallByBall!$F$2:$F$501,B3478,BallByBall!$Q$2:$Q$501,1))</f>
        <v>0</v>
      </c>
      <c r="I3478">
        <f>IF(A3478="","",COUNTIFS(BallByBall!$B$2:$B$501,A3478,BallByBall!$F$2:$F$501,B3478,BallByBall!$R$2:$R$501,1))</f>
        <v>0</v>
      </c>
      <c r="J3478">
        <f>IF(A3478="","",SUMIFS(BallByBall!$T$2:$T$501,BallByBall!$B$2:$B$501,A3478,BallByBall!$H$2:$H$501,B3478))</f>
        <v>0</v>
      </c>
      <c r="K3478">
        <f>IF(A3478="","",SUMIFS(BallByBall!$U$2:$U$501,BallByBall!$B$2:$B$501,A3478,BallByBall!$P$2:$P$501,B3478))</f>
        <v>0</v>
      </c>
      <c r="L3478">
        <f>IF(A3478="","",SUMIFS(BallByBall!$V$2:$V$501,BallByBall!$B$2:$B$501,A3478,BallByBall!$P$2:$P$501,B3478))</f>
        <v>0</v>
      </c>
      <c r="M3478">
        <f>IF(A3478="","",SUMIFS(BallByBall!$W$2:$W$501,BallByBall!$B$2:$B$501,A3478,BallByBall!$P$2:$P$501,B3478))</f>
        <v>0</v>
      </c>
      <c r="N3478">
        <f>IF(A3478="","",SUMIFS(BallByBall!$X$2:$X$501,BallByBall!$B$2:$B$501,A3478,BallByBall!$P$2:$P$501,B3478))</f>
        <v>0</v>
      </c>
      <c r="O3478">
        <f>IF(A3478="","",SUMIFS(OverSummary!$G$2:$G$101,OverSummary!$A$2:$A$101,A3478,OverSummary!$D$2:$D$101,B3478))</f>
        <v>0</v>
      </c>
      <c r="P3478">
        <f>IF(A3478="","",G3478*Rules!$B$13+H3478*Rules!$B$14+I3478*Rules!$B$15)</f>
        <v>0</v>
      </c>
      <c r="Q3478">
        <f>IF(A3478="","",IF(G3478&gt;=100,Rules!$B$18,IF(G3478&gt;=50,Rules!$B$17,IF(G3478&gt;=30,Rules!$B$16,0)))+IF(AND(F3478=1,D3478&lt;&gt;"BWL",G3478=0),Rules!$B$27,0))</f>
        <v>0</v>
      </c>
      <c r="R3478">
        <f>IF(A3478="","",J3478*Rules!$B$19+O3478*Rules!$B$22)</f>
        <v>0</v>
      </c>
      <c r="S3478">
        <f>IF(A3478="","",IF(J3478&gt;=4,Rules!$B$21,IF(J3478&gt;=3,Rules!$B$20,0)))</f>
        <v>0</v>
      </c>
      <c r="T3478">
        <f>IF(A3478="","",K3478*Rules!$B$23+L3478*Rules!$B$24+M3478*Rules!$B$25+N3478*Rules!$B$26)</f>
        <v>0</v>
      </c>
      <c r="U3478">
        <f t="shared" si="54"/>
        <v>0</v>
      </c>
    </row>
    <row r="3479" spans="1:21" x14ac:dyDescent="0.2">
      <c r="A3479" t="str">
        <f>MatchSquad!A3479</f>
        <v>M070</v>
      </c>
      <c r="B3479" t="str">
        <f>MatchSquad!B3479</f>
        <v>P028</v>
      </c>
      <c r="C3479" t="str">
        <f>MatchSquad!C3479</f>
        <v>David Miller</v>
      </c>
      <c r="D3479" t="str">
        <f>MatchSquad!D3479</f>
        <v>BAT</v>
      </c>
      <c r="E3479" t="str">
        <f>MatchSquad!E3479</f>
        <v>DC</v>
      </c>
      <c r="F3479">
        <f>MatchSquad!G3479</f>
        <v>0</v>
      </c>
      <c r="G3479">
        <f>IF(A3479="","",SUMIFS(BallByBall!$I$2:$I$501,BallByBall!$B$2:$B$501,A3479,BallByBall!$F$2:$F$501,B3479))</f>
        <v>0</v>
      </c>
      <c r="H3479">
        <f>IF(A3479="","",COUNTIFS(BallByBall!$B$2:$B$501,A3479,BallByBall!$F$2:$F$501,B3479,BallByBall!$Q$2:$Q$501,1))</f>
        <v>0</v>
      </c>
      <c r="I3479">
        <f>IF(A3479="","",COUNTIFS(BallByBall!$B$2:$B$501,A3479,BallByBall!$F$2:$F$501,B3479,BallByBall!$R$2:$R$501,1))</f>
        <v>0</v>
      </c>
      <c r="J3479">
        <f>IF(A3479="","",SUMIFS(BallByBall!$T$2:$T$501,BallByBall!$B$2:$B$501,A3479,BallByBall!$H$2:$H$501,B3479))</f>
        <v>0</v>
      </c>
      <c r="K3479">
        <f>IF(A3479="","",SUMIFS(BallByBall!$U$2:$U$501,BallByBall!$B$2:$B$501,A3479,BallByBall!$P$2:$P$501,B3479))</f>
        <v>0</v>
      </c>
      <c r="L3479">
        <f>IF(A3479="","",SUMIFS(BallByBall!$V$2:$V$501,BallByBall!$B$2:$B$501,A3479,BallByBall!$P$2:$P$501,B3479))</f>
        <v>0</v>
      </c>
      <c r="M3479">
        <f>IF(A3479="","",SUMIFS(BallByBall!$W$2:$W$501,BallByBall!$B$2:$B$501,A3479,BallByBall!$P$2:$P$501,B3479))</f>
        <v>0</v>
      </c>
      <c r="N3479">
        <f>IF(A3479="","",SUMIFS(BallByBall!$X$2:$X$501,BallByBall!$B$2:$B$501,A3479,BallByBall!$P$2:$P$501,B3479))</f>
        <v>0</v>
      </c>
      <c r="O3479">
        <f>IF(A3479="","",SUMIFS(OverSummary!$G$2:$G$101,OverSummary!$A$2:$A$101,A3479,OverSummary!$D$2:$D$101,B3479))</f>
        <v>0</v>
      </c>
      <c r="P3479">
        <f>IF(A3479="","",G3479*Rules!$B$13+H3479*Rules!$B$14+I3479*Rules!$B$15)</f>
        <v>0</v>
      </c>
      <c r="Q3479">
        <f>IF(A3479="","",IF(G3479&gt;=100,Rules!$B$18,IF(G3479&gt;=50,Rules!$B$17,IF(G3479&gt;=30,Rules!$B$16,0)))+IF(AND(F3479=1,D3479&lt;&gt;"BWL",G3479=0),Rules!$B$27,0))</f>
        <v>0</v>
      </c>
      <c r="R3479">
        <f>IF(A3479="","",J3479*Rules!$B$19+O3479*Rules!$B$22)</f>
        <v>0</v>
      </c>
      <c r="S3479">
        <f>IF(A3479="","",IF(J3479&gt;=4,Rules!$B$21,IF(J3479&gt;=3,Rules!$B$20,0)))</f>
        <v>0</v>
      </c>
      <c r="T3479">
        <f>IF(A3479="","",K3479*Rules!$B$23+L3479*Rules!$B$24+M3479*Rules!$B$25+N3479*Rules!$B$26)</f>
        <v>0</v>
      </c>
      <c r="U3479">
        <f t="shared" si="54"/>
        <v>0</v>
      </c>
    </row>
    <row r="3480" spans="1:21" x14ac:dyDescent="0.2">
      <c r="A3480" t="str">
        <f>MatchSquad!A3480</f>
        <v>M070</v>
      </c>
      <c r="B3480" t="str">
        <f>MatchSquad!B3480</f>
        <v>P029</v>
      </c>
      <c r="C3480" t="str">
        <f>MatchSquad!C3480</f>
        <v>Ben Duckett</v>
      </c>
      <c r="D3480" t="str">
        <f>MatchSquad!D3480</f>
        <v>WK</v>
      </c>
      <c r="E3480" t="str">
        <f>MatchSquad!E3480</f>
        <v>DC</v>
      </c>
      <c r="F3480">
        <f>MatchSquad!G3480</f>
        <v>0</v>
      </c>
      <c r="G3480">
        <f>IF(A3480="","",SUMIFS(BallByBall!$I$2:$I$501,BallByBall!$B$2:$B$501,A3480,BallByBall!$F$2:$F$501,B3480))</f>
        <v>0</v>
      </c>
      <c r="H3480">
        <f>IF(A3480="","",COUNTIFS(BallByBall!$B$2:$B$501,A3480,BallByBall!$F$2:$F$501,B3480,BallByBall!$Q$2:$Q$501,1))</f>
        <v>0</v>
      </c>
      <c r="I3480">
        <f>IF(A3480="","",COUNTIFS(BallByBall!$B$2:$B$501,A3480,BallByBall!$F$2:$F$501,B3480,BallByBall!$R$2:$R$501,1))</f>
        <v>0</v>
      </c>
      <c r="J3480">
        <f>IF(A3480="","",SUMIFS(BallByBall!$T$2:$T$501,BallByBall!$B$2:$B$501,A3480,BallByBall!$H$2:$H$501,B3480))</f>
        <v>0</v>
      </c>
      <c r="K3480">
        <f>IF(A3480="","",SUMIFS(BallByBall!$U$2:$U$501,BallByBall!$B$2:$B$501,A3480,BallByBall!$P$2:$P$501,B3480))</f>
        <v>0</v>
      </c>
      <c r="L3480">
        <f>IF(A3480="","",SUMIFS(BallByBall!$V$2:$V$501,BallByBall!$B$2:$B$501,A3480,BallByBall!$P$2:$P$501,B3480))</f>
        <v>0</v>
      </c>
      <c r="M3480">
        <f>IF(A3480="","",SUMIFS(BallByBall!$W$2:$W$501,BallByBall!$B$2:$B$501,A3480,BallByBall!$P$2:$P$501,B3480))</f>
        <v>0</v>
      </c>
      <c r="N3480">
        <f>IF(A3480="","",SUMIFS(BallByBall!$X$2:$X$501,BallByBall!$B$2:$B$501,A3480,BallByBall!$P$2:$P$501,B3480))</f>
        <v>0</v>
      </c>
      <c r="O3480">
        <f>IF(A3480="","",SUMIFS(OverSummary!$G$2:$G$101,OverSummary!$A$2:$A$101,A3480,OverSummary!$D$2:$D$101,B3480))</f>
        <v>0</v>
      </c>
      <c r="P3480">
        <f>IF(A3480="","",G3480*Rules!$B$13+H3480*Rules!$B$14+I3480*Rules!$B$15)</f>
        <v>0</v>
      </c>
      <c r="Q3480">
        <f>IF(A3480="","",IF(G3480&gt;=100,Rules!$B$18,IF(G3480&gt;=50,Rules!$B$17,IF(G3480&gt;=30,Rules!$B$16,0)))+IF(AND(F3480=1,D3480&lt;&gt;"BWL",G3480=0),Rules!$B$27,0))</f>
        <v>0</v>
      </c>
      <c r="R3480">
        <f>IF(A3480="","",J3480*Rules!$B$19+O3480*Rules!$B$22)</f>
        <v>0</v>
      </c>
      <c r="S3480">
        <f>IF(A3480="","",IF(J3480&gt;=4,Rules!$B$21,IF(J3480&gt;=3,Rules!$B$20,0)))</f>
        <v>0</v>
      </c>
      <c r="T3480">
        <f>IF(A3480="","",K3480*Rules!$B$23+L3480*Rules!$B$24+M3480*Rules!$B$25+N3480*Rules!$B$26)</f>
        <v>0</v>
      </c>
      <c r="U3480">
        <f t="shared" si="54"/>
        <v>0</v>
      </c>
    </row>
    <row r="3481" spans="1:21" x14ac:dyDescent="0.2">
      <c r="A3481" t="str">
        <f>MatchSquad!A3481</f>
        <v>M070</v>
      </c>
      <c r="B3481" t="str">
        <f>MatchSquad!B3481</f>
        <v>P030</v>
      </c>
      <c r="C3481" t="str">
        <f>MatchSquad!C3481</f>
        <v>Pathum Nissanka</v>
      </c>
      <c r="D3481" t="str">
        <f>MatchSquad!D3481</f>
        <v>BAT</v>
      </c>
      <c r="E3481" t="str">
        <f>MatchSquad!E3481</f>
        <v>DC</v>
      </c>
      <c r="F3481">
        <f>MatchSquad!G3481</f>
        <v>0</v>
      </c>
      <c r="G3481">
        <f>IF(A3481="","",SUMIFS(BallByBall!$I$2:$I$501,BallByBall!$B$2:$B$501,A3481,BallByBall!$F$2:$F$501,B3481))</f>
        <v>0</v>
      </c>
      <c r="H3481">
        <f>IF(A3481="","",COUNTIFS(BallByBall!$B$2:$B$501,A3481,BallByBall!$F$2:$F$501,B3481,BallByBall!$Q$2:$Q$501,1))</f>
        <v>0</v>
      </c>
      <c r="I3481">
        <f>IF(A3481="","",COUNTIFS(BallByBall!$B$2:$B$501,A3481,BallByBall!$F$2:$F$501,B3481,BallByBall!$R$2:$R$501,1))</f>
        <v>0</v>
      </c>
      <c r="J3481">
        <f>IF(A3481="","",SUMIFS(BallByBall!$T$2:$T$501,BallByBall!$B$2:$B$501,A3481,BallByBall!$H$2:$H$501,B3481))</f>
        <v>0</v>
      </c>
      <c r="K3481">
        <f>IF(A3481="","",SUMIFS(BallByBall!$U$2:$U$501,BallByBall!$B$2:$B$501,A3481,BallByBall!$P$2:$P$501,B3481))</f>
        <v>0</v>
      </c>
      <c r="L3481">
        <f>IF(A3481="","",SUMIFS(BallByBall!$V$2:$V$501,BallByBall!$B$2:$B$501,A3481,BallByBall!$P$2:$P$501,B3481))</f>
        <v>0</v>
      </c>
      <c r="M3481">
        <f>IF(A3481="","",SUMIFS(BallByBall!$W$2:$W$501,BallByBall!$B$2:$B$501,A3481,BallByBall!$P$2:$P$501,B3481))</f>
        <v>0</v>
      </c>
      <c r="N3481">
        <f>IF(A3481="","",SUMIFS(BallByBall!$X$2:$X$501,BallByBall!$B$2:$B$501,A3481,BallByBall!$P$2:$P$501,B3481))</f>
        <v>0</v>
      </c>
      <c r="O3481">
        <f>IF(A3481="","",SUMIFS(OverSummary!$G$2:$G$101,OverSummary!$A$2:$A$101,A3481,OverSummary!$D$2:$D$101,B3481))</f>
        <v>0</v>
      </c>
      <c r="P3481">
        <f>IF(A3481="","",G3481*Rules!$B$13+H3481*Rules!$B$14+I3481*Rules!$B$15)</f>
        <v>0</v>
      </c>
      <c r="Q3481">
        <f>IF(A3481="","",IF(G3481&gt;=100,Rules!$B$18,IF(G3481&gt;=50,Rules!$B$17,IF(G3481&gt;=30,Rules!$B$16,0)))+IF(AND(F3481=1,D3481&lt;&gt;"BWL",G3481=0),Rules!$B$27,0))</f>
        <v>0</v>
      </c>
      <c r="R3481">
        <f>IF(A3481="","",J3481*Rules!$B$19+O3481*Rules!$B$22)</f>
        <v>0</v>
      </c>
      <c r="S3481">
        <f>IF(A3481="","",IF(J3481&gt;=4,Rules!$B$21,IF(J3481&gt;=3,Rules!$B$20,0)))</f>
        <v>0</v>
      </c>
      <c r="T3481">
        <f>IF(A3481="","",K3481*Rules!$B$23+L3481*Rules!$B$24+M3481*Rules!$B$25+N3481*Rules!$B$26)</f>
        <v>0</v>
      </c>
      <c r="U3481">
        <f t="shared" si="54"/>
        <v>0</v>
      </c>
    </row>
    <row r="3482" spans="1:21" x14ac:dyDescent="0.2">
      <c r="A3482" t="str">
        <f>MatchSquad!A3482</f>
        <v>M070</v>
      </c>
      <c r="B3482" t="str">
        <f>MatchSquad!B3482</f>
        <v>P031</v>
      </c>
      <c r="C3482" t="str">
        <f>MatchSquad!C3482</f>
        <v>Sahil Parakh</v>
      </c>
      <c r="D3482" t="str">
        <f>MatchSquad!D3482</f>
        <v>BAT</v>
      </c>
      <c r="E3482" t="str">
        <f>MatchSquad!E3482</f>
        <v>DC</v>
      </c>
      <c r="F3482">
        <f>MatchSquad!G3482</f>
        <v>0</v>
      </c>
      <c r="G3482">
        <f>IF(A3482="","",SUMIFS(BallByBall!$I$2:$I$501,BallByBall!$B$2:$B$501,A3482,BallByBall!$F$2:$F$501,B3482))</f>
        <v>0</v>
      </c>
      <c r="H3482">
        <f>IF(A3482="","",COUNTIFS(BallByBall!$B$2:$B$501,A3482,BallByBall!$F$2:$F$501,B3482,BallByBall!$Q$2:$Q$501,1))</f>
        <v>0</v>
      </c>
      <c r="I3482">
        <f>IF(A3482="","",COUNTIFS(BallByBall!$B$2:$B$501,A3482,BallByBall!$F$2:$F$501,B3482,BallByBall!$R$2:$R$501,1))</f>
        <v>0</v>
      </c>
      <c r="J3482">
        <f>IF(A3482="","",SUMIFS(BallByBall!$T$2:$T$501,BallByBall!$B$2:$B$501,A3482,BallByBall!$H$2:$H$501,B3482))</f>
        <v>0</v>
      </c>
      <c r="K3482">
        <f>IF(A3482="","",SUMIFS(BallByBall!$U$2:$U$501,BallByBall!$B$2:$B$501,A3482,BallByBall!$P$2:$P$501,B3482))</f>
        <v>0</v>
      </c>
      <c r="L3482">
        <f>IF(A3482="","",SUMIFS(BallByBall!$V$2:$V$501,BallByBall!$B$2:$B$501,A3482,BallByBall!$P$2:$P$501,B3482))</f>
        <v>0</v>
      </c>
      <c r="M3482">
        <f>IF(A3482="","",SUMIFS(BallByBall!$W$2:$W$501,BallByBall!$B$2:$B$501,A3482,BallByBall!$P$2:$P$501,B3482))</f>
        <v>0</v>
      </c>
      <c r="N3482">
        <f>IF(A3482="","",SUMIFS(BallByBall!$X$2:$X$501,BallByBall!$B$2:$B$501,A3482,BallByBall!$P$2:$P$501,B3482))</f>
        <v>0</v>
      </c>
      <c r="O3482">
        <f>IF(A3482="","",SUMIFS(OverSummary!$G$2:$G$101,OverSummary!$A$2:$A$101,A3482,OverSummary!$D$2:$D$101,B3482))</f>
        <v>0</v>
      </c>
      <c r="P3482">
        <f>IF(A3482="","",G3482*Rules!$B$13+H3482*Rules!$B$14+I3482*Rules!$B$15)</f>
        <v>0</v>
      </c>
      <c r="Q3482">
        <f>IF(A3482="","",IF(G3482&gt;=100,Rules!$B$18,IF(G3482&gt;=50,Rules!$B$17,IF(G3482&gt;=30,Rules!$B$16,0)))+IF(AND(F3482=1,D3482&lt;&gt;"BWL",G3482=0),Rules!$B$27,0))</f>
        <v>0</v>
      </c>
      <c r="R3482">
        <f>IF(A3482="","",J3482*Rules!$B$19+O3482*Rules!$B$22)</f>
        <v>0</v>
      </c>
      <c r="S3482">
        <f>IF(A3482="","",IF(J3482&gt;=4,Rules!$B$21,IF(J3482&gt;=3,Rules!$B$20,0)))</f>
        <v>0</v>
      </c>
      <c r="T3482">
        <f>IF(A3482="","",K3482*Rules!$B$23+L3482*Rules!$B$24+M3482*Rules!$B$25+N3482*Rules!$B$26)</f>
        <v>0</v>
      </c>
      <c r="U3482">
        <f t="shared" si="54"/>
        <v>0</v>
      </c>
    </row>
    <row r="3483" spans="1:21" x14ac:dyDescent="0.2">
      <c r="A3483" t="str">
        <f>MatchSquad!A3483</f>
        <v>M070</v>
      </c>
      <c r="B3483" t="str">
        <f>MatchSquad!B3483</f>
        <v>P032</v>
      </c>
      <c r="C3483" t="str">
        <f>MatchSquad!C3483</f>
        <v>Prithvi Shaw</v>
      </c>
      <c r="D3483" t="str">
        <f>MatchSquad!D3483</f>
        <v>BAT</v>
      </c>
      <c r="E3483" t="str">
        <f>MatchSquad!E3483</f>
        <v>DC</v>
      </c>
      <c r="F3483">
        <f>MatchSquad!G3483</f>
        <v>0</v>
      </c>
      <c r="G3483">
        <f>IF(A3483="","",SUMIFS(BallByBall!$I$2:$I$501,BallByBall!$B$2:$B$501,A3483,BallByBall!$F$2:$F$501,B3483))</f>
        <v>0</v>
      </c>
      <c r="H3483">
        <f>IF(A3483="","",COUNTIFS(BallByBall!$B$2:$B$501,A3483,BallByBall!$F$2:$F$501,B3483,BallByBall!$Q$2:$Q$501,1))</f>
        <v>0</v>
      </c>
      <c r="I3483">
        <f>IF(A3483="","",COUNTIFS(BallByBall!$B$2:$B$501,A3483,BallByBall!$F$2:$F$501,B3483,BallByBall!$R$2:$R$501,1))</f>
        <v>0</v>
      </c>
      <c r="J3483">
        <f>IF(A3483="","",SUMIFS(BallByBall!$T$2:$T$501,BallByBall!$B$2:$B$501,A3483,BallByBall!$H$2:$H$501,B3483))</f>
        <v>0</v>
      </c>
      <c r="K3483">
        <f>IF(A3483="","",SUMIFS(BallByBall!$U$2:$U$501,BallByBall!$B$2:$B$501,A3483,BallByBall!$P$2:$P$501,B3483))</f>
        <v>0</v>
      </c>
      <c r="L3483">
        <f>IF(A3483="","",SUMIFS(BallByBall!$V$2:$V$501,BallByBall!$B$2:$B$501,A3483,BallByBall!$P$2:$P$501,B3483))</f>
        <v>0</v>
      </c>
      <c r="M3483">
        <f>IF(A3483="","",SUMIFS(BallByBall!$W$2:$W$501,BallByBall!$B$2:$B$501,A3483,BallByBall!$P$2:$P$501,B3483))</f>
        <v>0</v>
      </c>
      <c r="N3483">
        <f>IF(A3483="","",SUMIFS(BallByBall!$X$2:$X$501,BallByBall!$B$2:$B$501,A3483,BallByBall!$P$2:$P$501,B3483))</f>
        <v>0</v>
      </c>
      <c r="O3483">
        <f>IF(A3483="","",SUMIFS(OverSummary!$G$2:$G$101,OverSummary!$A$2:$A$101,A3483,OverSummary!$D$2:$D$101,B3483))</f>
        <v>0</v>
      </c>
      <c r="P3483">
        <f>IF(A3483="","",G3483*Rules!$B$13+H3483*Rules!$B$14+I3483*Rules!$B$15)</f>
        <v>0</v>
      </c>
      <c r="Q3483">
        <f>IF(A3483="","",IF(G3483&gt;=100,Rules!$B$18,IF(G3483&gt;=50,Rules!$B$17,IF(G3483&gt;=30,Rules!$B$16,0)))+IF(AND(F3483=1,D3483&lt;&gt;"BWL",G3483=0),Rules!$B$27,0))</f>
        <v>0</v>
      </c>
      <c r="R3483">
        <f>IF(A3483="","",J3483*Rules!$B$19+O3483*Rules!$B$22)</f>
        <v>0</v>
      </c>
      <c r="S3483">
        <f>IF(A3483="","",IF(J3483&gt;=4,Rules!$B$21,IF(J3483&gt;=3,Rules!$B$20,0)))</f>
        <v>0</v>
      </c>
      <c r="T3483">
        <f>IF(A3483="","",K3483*Rules!$B$23+L3483*Rules!$B$24+M3483*Rules!$B$25+N3483*Rules!$B$26)</f>
        <v>0</v>
      </c>
      <c r="U3483">
        <f t="shared" si="54"/>
        <v>0</v>
      </c>
    </row>
    <row r="3484" spans="1:21" x14ac:dyDescent="0.2">
      <c r="A3484" t="str">
        <f>MatchSquad!A3484</f>
        <v>M070</v>
      </c>
      <c r="B3484" t="str">
        <f>MatchSquad!B3484</f>
        <v>P033</v>
      </c>
      <c r="C3484" t="str">
        <f>MatchSquad!C3484</f>
        <v>Abishek Porel</v>
      </c>
      <c r="D3484" t="str">
        <f>MatchSquad!D3484</f>
        <v>WK</v>
      </c>
      <c r="E3484" t="str">
        <f>MatchSquad!E3484</f>
        <v>DC</v>
      </c>
      <c r="F3484">
        <f>MatchSquad!G3484</f>
        <v>0</v>
      </c>
      <c r="G3484">
        <f>IF(A3484="","",SUMIFS(BallByBall!$I$2:$I$501,BallByBall!$B$2:$B$501,A3484,BallByBall!$F$2:$F$501,B3484))</f>
        <v>0</v>
      </c>
      <c r="H3484">
        <f>IF(A3484="","",COUNTIFS(BallByBall!$B$2:$B$501,A3484,BallByBall!$F$2:$F$501,B3484,BallByBall!$Q$2:$Q$501,1))</f>
        <v>0</v>
      </c>
      <c r="I3484">
        <f>IF(A3484="","",COUNTIFS(BallByBall!$B$2:$B$501,A3484,BallByBall!$F$2:$F$501,B3484,BallByBall!$R$2:$R$501,1))</f>
        <v>0</v>
      </c>
      <c r="J3484">
        <f>IF(A3484="","",SUMIFS(BallByBall!$T$2:$T$501,BallByBall!$B$2:$B$501,A3484,BallByBall!$H$2:$H$501,B3484))</f>
        <v>0</v>
      </c>
      <c r="K3484">
        <f>IF(A3484="","",SUMIFS(BallByBall!$U$2:$U$501,BallByBall!$B$2:$B$501,A3484,BallByBall!$P$2:$P$501,B3484))</f>
        <v>0</v>
      </c>
      <c r="L3484">
        <f>IF(A3484="","",SUMIFS(BallByBall!$V$2:$V$501,BallByBall!$B$2:$B$501,A3484,BallByBall!$P$2:$P$501,B3484))</f>
        <v>0</v>
      </c>
      <c r="M3484">
        <f>IF(A3484="","",SUMIFS(BallByBall!$W$2:$W$501,BallByBall!$B$2:$B$501,A3484,BallByBall!$P$2:$P$501,B3484))</f>
        <v>0</v>
      </c>
      <c r="N3484">
        <f>IF(A3484="","",SUMIFS(BallByBall!$X$2:$X$501,BallByBall!$B$2:$B$501,A3484,BallByBall!$P$2:$P$501,B3484))</f>
        <v>0</v>
      </c>
      <c r="O3484">
        <f>IF(A3484="","",SUMIFS(OverSummary!$G$2:$G$101,OverSummary!$A$2:$A$101,A3484,OverSummary!$D$2:$D$101,B3484))</f>
        <v>0</v>
      </c>
      <c r="P3484">
        <f>IF(A3484="","",G3484*Rules!$B$13+H3484*Rules!$B$14+I3484*Rules!$B$15)</f>
        <v>0</v>
      </c>
      <c r="Q3484">
        <f>IF(A3484="","",IF(G3484&gt;=100,Rules!$B$18,IF(G3484&gt;=50,Rules!$B$17,IF(G3484&gt;=30,Rules!$B$16,0)))+IF(AND(F3484=1,D3484&lt;&gt;"BWL",G3484=0),Rules!$B$27,0))</f>
        <v>0</v>
      </c>
      <c r="R3484">
        <f>IF(A3484="","",J3484*Rules!$B$19+O3484*Rules!$B$22)</f>
        <v>0</v>
      </c>
      <c r="S3484">
        <f>IF(A3484="","",IF(J3484&gt;=4,Rules!$B$21,IF(J3484&gt;=3,Rules!$B$20,0)))</f>
        <v>0</v>
      </c>
      <c r="T3484">
        <f>IF(A3484="","",K3484*Rules!$B$23+L3484*Rules!$B$24+M3484*Rules!$B$25+N3484*Rules!$B$26)</f>
        <v>0</v>
      </c>
      <c r="U3484">
        <f t="shared" si="54"/>
        <v>0</v>
      </c>
    </row>
    <row r="3485" spans="1:21" x14ac:dyDescent="0.2">
      <c r="A3485" t="str">
        <f>MatchSquad!A3485</f>
        <v>M070</v>
      </c>
      <c r="B3485" t="str">
        <f>MatchSquad!B3485</f>
        <v>P034</v>
      </c>
      <c r="C3485" t="str">
        <f>MatchSquad!C3485</f>
        <v>Tristan Stubbs</v>
      </c>
      <c r="D3485" t="str">
        <f>MatchSquad!D3485</f>
        <v>WK</v>
      </c>
      <c r="E3485" t="str">
        <f>MatchSquad!E3485</f>
        <v>DC</v>
      </c>
      <c r="F3485">
        <f>MatchSquad!G3485</f>
        <v>0</v>
      </c>
      <c r="G3485">
        <f>IF(A3485="","",SUMIFS(BallByBall!$I$2:$I$501,BallByBall!$B$2:$B$501,A3485,BallByBall!$F$2:$F$501,B3485))</f>
        <v>0</v>
      </c>
      <c r="H3485">
        <f>IF(A3485="","",COUNTIFS(BallByBall!$B$2:$B$501,A3485,BallByBall!$F$2:$F$501,B3485,BallByBall!$Q$2:$Q$501,1))</f>
        <v>0</v>
      </c>
      <c r="I3485">
        <f>IF(A3485="","",COUNTIFS(BallByBall!$B$2:$B$501,A3485,BallByBall!$F$2:$F$501,B3485,BallByBall!$R$2:$R$501,1))</f>
        <v>0</v>
      </c>
      <c r="J3485">
        <f>IF(A3485="","",SUMIFS(BallByBall!$T$2:$T$501,BallByBall!$B$2:$B$501,A3485,BallByBall!$H$2:$H$501,B3485))</f>
        <v>0</v>
      </c>
      <c r="K3485">
        <f>IF(A3485="","",SUMIFS(BallByBall!$U$2:$U$501,BallByBall!$B$2:$B$501,A3485,BallByBall!$P$2:$P$501,B3485))</f>
        <v>0</v>
      </c>
      <c r="L3485">
        <f>IF(A3485="","",SUMIFS(BallByBall!$V$2:$V$501,BallByBall!$B$2:$B$501,A3485,BallByBall!$P$2:$P$501,B3485))</f>
        <v>0</v>
      </c>
      <c r="M3485">
        <f>IF(A3485="","",SUMIFS(BallByBall!$W$2:$W$501,BallByBall!$B$2:$B$501,A3485,BallByBall!$P$2:$P$501,B3485))</f>
        <v>0</v>
      </c>
      <c r="N3485">
        <f>IF(A3485="","",SUMIFS(BallByBall!$X$2:$X$501,BallByBall!$B$2:$B$501,A3485,BallByBall!$P$2:$P$501,B3485))</f>
        <v>0</v>
      </c>
      <c r="O3485">
        <f>IF(A3485="","",SUMIFS(OverSummary!$G$2:$G$101,OverSummary!$A$2:$A$101,A3485,OverSummary!$D$2:$D$101,B3485))</f>
        <v>0</v>
      </c>
      <c r="P3485">
        <f>IF(A3485="","",G3485*Rules!$B$13+H3485*Rules!$B$14+I3485*Rules!$B$15)</f>
        <v>0</v>
      </c>
      <c r="Q3485">
        <f>IF(A3485="","",IF(G3485&gt;=100,Rules!$B$18,IF(G3485&gt;=50,Rules!$B$17,IF(G3485&gt;=30,Rules!$B$16,0)))+IF(AND(F3485=1,D3485&lt;&gt;"BWL",G3485=0),Rules!$B$27,0))</f>
        <v>0</v>
      </c>
      <c r="R3485">
        <f>IF(A3485="","",J3485*Rules!$B$19+O3485*Rules!$B$22)</f>
        <v>0</v>
      </c>
      <c r="S3485">
        <f>IF(A3485="","",IF(J3485&gt;=4,Rules!$B$21,IF(J3485&gt;=3,Rules!$B$20,0)))</f>
        <v>0</v>
      </c>
      <c r="T3485">
        <f>IF(A3485="","",K3485*Rules!$B$23+L3485*Rules!$B$24+M3485*Rules!$B$25+N3485*Rules!$B$26)</f>
        <v>0</v>
      </c>
      <c r="U3485">
        <f t="shared" si="54"/>
        <v>0</v>
      </c>
    </row>
    <row r="3486" spans="1:21" x14ac:dyDescent="0.2">
      <c r="A3486" t="str">
        <f>MatchSquad!A3486</f>
        <v>M070</v>
      </c>
      <c r="B3486" t="str">
        <f>MatchSquad!B3486</f>
        <v>P035</v>
      </c>
      <c r="C3486" t="str">
        <f>MatchSquad!C3486</f>
        <v>Axar Patel</v>
      </c>
      <c r="D3486" t="str">
        <f>MatchSquad!D3486</f>
        <v>AR</v>
      </c>
      <c r="E3486" t="str">
        <f>MatchSquad!E3486</f>
        <v>DC</v>
      </c>
      <c r="F3486">
        <f>MatchSquad!G3486</f>
        <v>0</v>
      </c>
      <c r="G3486">
        <f>IF(A3486="","",SUMIFS(BallByBall!$I$2:$I$501,BallByBall!$B$2:$B$501,A3486,BallByBall!$F$2:$F$501,B3486))</f>
        <v>0</v>
      </c>
      <c r="H3486">
        <f>IF(A3486="","",COUNTIFS(BallByBall!$B$2:$B$501,A3486,BallByBall!$F$2:$F$501,B3486,BallByBall!$Q$2:$Q$501,1))</f>
        <v>0</v>
      </c>
      <c r="I3486">
        <f>IF(A3486="","",COUNTIFS(BallByBall!$B$2:$B$501,A3486,BallByBall!$F$2:$F$501,B3486,BallByBall!$R$2:$R$501,1))</f>
        <v>0</v>
      </c>
      <c r="J3486">
        <f>IF(A3486="","",SUMIFS(BallByBall!$T$2:$T$501,BallByBall!$B$2:$B$501,A3486,BallByBall!$H$2:$H$501,B3486))</f>
        <v>0</v>
      </c>
      <c r="K3486">
        <f>IF(A3486="","",SUMIFS(BallByBall!$U$2:$U$501,BallByBall!$B$2:$B$501,A3486,BallByBall!$P$2:$P$501,B3486))</f>
        <v>0</v>
      </c>
      <c r="L3486">
        <f>IF(A3486="","",SUMIFS(BallByBall!$V$2:$V$501,BallByBall!$B$2:$B$501,A3486,BallByBall!$P$2:$P$501,B3486))</f>
        <v>0</v>
      </c>
      <c r="M3486">
        <f>IF(A3486="","",SUMIFS(BallByBall!$W$2:$W$501,BallByBall!$B$2:$B$501,A3486,BallByBall!$P$2:$P$501,B3486))</f>
        <v>0</v>
      </c>
      <c r="N3486">
        <f>IF(A3486="","",SUMIFS(BallByBall!$X$2:$X$501,BallByBall!$B$2:$B$501,A3486,BallByBall!$P$2:$P$501,B3486))</f>
        <v>0</v>
      </c>
      <c r="O3486">
        <f>IF(A3486="","",SUMIFS(OverSummary!$G$2:$G$101,OverSummary!$A$2:$A$101,A3486,OverSummary!$D$2:$D$101,B3486))</f>
        <v>0</v>
      </c>
      <c r="P3486">
        <f>IF(A3486="","",G3486*Rules!$B$13+H3486*Rules!$B$14+I3486*Rules!$B$15)</f>
        <v>0</v>
      </c>
      <c r="Q3486">
        <f>IF(A3486="","",IF(G3486&gt;=100,Rules!$B$18,IF(G3486&gt;=50,Rules!$B$17,IF(G3486&gt;=30,Rules!$B$16,0)))+IF(AND(F3486=1,D3486&lt;&gt;"BWL",G3486=0),Rules!$B$27,0))</f>
        <v>0</v>
      </c>
      <c r="R3486">
        <f>IF(A3486="","",J3486*Rules!$B$19+O3486*Rules!$B$22)</f>
        <v>0</v>
      </c>
      <c r="S3486">
        <f>IF(A3486="","",IF(J3486&gt;=4,Rules!$B$21,IF(J3486&gt;=3,Rules!$B$20,0)))</f>
        <v>0</v>
      </c>
      <c r="T3486">
        <f>IF(A3486="","",K3486*Rules!$B$23+L3486*Rules!$B$24+M3486*Rules!$B$25+N3486*Rules!$B$26)</f>
        <v>0</v>
      </c>
      <c r="U3486">
        <f t="shared" si="54"/>
        <v>0</v>
      </c>
    </row>
    <row r="3487" spans="1:21" x14ac:dyDescent="0.2">
      <c r="A3487" t="str">
        <f>MatchSquad!A3487</f>
        <v>M070</v>
      </c>
      <c r="B3487" t="str">
        <f>MatchSquad!B3487</f>
        <v>P036</v>
      </c>
      <c r="C3487" t="str">
        <f>MatchSquad!C3487</f>
        <v>Sameer Rizvi</v>
      </c>
      <c r="D3487" t="str">
        <f>MatchSquad!D3487</f>
        <v>AR</v>
      </c>
      <c r="E3487" t="str">
        <f>MatchSquad!E3487</f>
        <v>DC</v>
      </c>
      <c r="F3487">
        <f>MatchSquad!G3487</f>
        <v>0</v>
      </c>
      <c r="G3487">
        <f>IF(A3487="","",SUMIFS(BallByBall!$I$2:$I$501,BallByBall!$B$2:$B$501,A3487,BallByBall!$F$2:$F$501,B3487))</f>
        <v>0</v>
      </c>
      <c r="H3487">
        <f>IF(A3487="","",COUNTIFS(BallByBall!$B$2:$B$501,A3487,BallByBall!$F$2:$F$501,B3487,BallByBall!$Q$2:$Q$501,1))</f>
        <v>0</v>
      </c>
      <c r="I3487">
        <f>IF(A3487="","",COUNTIFS(BallByBall!$B$2:$B$501,A3487,BallByBall!$F$2:$F$501,B3487,BallByBall!$R$2:$R$501,1))</f>
        <v>0</v>
      </c>
      <c r="J3487">
        <f>IF(A3487="","",SUMIFS(BallByBall!$T$2:$T$501,BallByBall!$B$2:$B$501,A3487,BallByBall!$H$2:$H$501,B3487))</f>
        <v>0</v>
      </c>
      <c r="K3487">
        <f>IF(A3487="","",SUMIFS(BallByBall!$U$2:$U$501,BallByBall!$B$2:$B$501,A3487,BallByBall!$P$2:$P$501,B3487))</f>
        <v>0</v>
      </c>
      <c r="L3487">
        <f>IF(A3487="","",SUMIFS(BallByBall!$V$2:$V$501,BallByBall!$B$2:$B$501,A3487,BallByBall!$P$2:$P$501,B3487))</f>
        <v>0</v>
      </c>
      <c r="M3487">
        <f>IF(A3487="","",SUMIFS(BallByBall!$W$2:$W$501,BallByBall!$B$2:$B$501,A3487,BallByBall!$P$2:$P$501,B3487))</f>
        <v>0</v>
      </c>
      <c r="N3487">
        <f>IF(A3487="","",SUMIFS(BallByBall!$X$2:$X$501,BallByBall!$B$2:$B$501,A3487,BallByBall!$P$2:$P$501,B3487))</f>
        <v>0</v>
      </c>
      <c r="O3487">
        <f>IF(A3487="","",SUMIFS(OverSummary!$G$2:$G$101,OverSummary!$A$2:$A$101,A3487,OverSummary!$D$2:$D$101,B3487))</f>
        <v>0</v>
      </c>
      <c r="P3487">
        <f>IF(A3487="","",G3487*Rules!$B$13+H3487*Rules!$B$14+I3487*Rules!$B$15)</f>
        <v>0</v>
      </c>
      <c r="Q3487">
        <f>IF(A3487="","",IF(G3487&gt;=100,Rules!$B$18,IF(G3487&gt;=50,Rules!$B$17,IF(G3487&gt;=30,Rules!$B$16,0)))+IF(AND(F3487=1,D3487&lt;&gt;"BWL",G3487=0),Rules!$B$27,0))</f>
        <v>0</v>
      </c>
      <c r="R3487">
        <f>IF(A3487="","",J3487*Rules!$B$19+O3487*Rules!$B$22)</f>
        <v>0</v>
      </c>
      <c r="S3487">
        <f>IF(A3487="","",IF(J3487&gt;=4,Rules!$B$21,IF(J3487&gt;=3,Rules!$B$20,0)))</f>
        <v>0</v>
      </c>
      <c r="T3487">
        <f>IF(A3487="","",K3487*Rules!$B$23+L3487*Rules!$B$24+M3487*Rules!$B$25+N3487*Rules!$B$26)</f>
        <v>0</v>
      </c>
      <c r="U3487">
        <f t="shared" si="54"/>
        <v>0</v>
      </c>
    </row>
    <row r="3488" spans="1:21" x14ac:dyDescent="0.2">
      <c r="A3488" t="str">
        <f>MatchSquad!A3488</f>
        <v>M070</v>
      </c>
      <c r="B3488" t="str">
        <f>MatchSquad!B3488</f>
        <v>P037</v>
      </c>
      <c r="C3488" t="str">
        <f>MatchSquad!C3488</f>
        <v>Ashutosh Sharma</v>
      </c>
      <c r="D3488" t="str">
        <f>MatchSquad!D3488</f>
        <v>AR</v>
      </c>
      <c r="E3488" t="str">
        <f>MatchSquad!E3488</f>
        <v>DC</v>
      </c>
      <c r="F3488">
        <f>MatchSquad!G3488</f>
        <v>0</v>
      </c>
      <c r="G3488">
        <f>IF(A3488="","",SUMIFS(BallByBall!$I$2:$I$501,BallByBall!$B$2:$B$501,A3488,BallByBall!$F$2:$F$501,B3488))</f>
        <v>0</v>
      </c>
      <c r="H3488">
        <f>IF(A3488="","",COUNTIFS(BallByBall!$B$2:$B$501,A3488,BallByBall!$F$2:$F$501,B3488,BallByBall!$Q$2:$Q$501,1))</f>
        <v>0</v>
      </c>
      <c r="I3488">
        <f>IF(A3488="","",COUNTIFS(BallByBall!$B$2:$B$501,A3488,BallByBall!$F$2:$F$501,B3488,BallByBall!$R$2:$R$501,1))</f>
        <v>0</v>
      </c>
      <c r="J3488">
        <f>IF(A3488="","",SUMIFS(BallByBall!$T$2:$T$501,BallByBall!$B$2:$B$501,A3488,BallByBall!$H$2:$H$501,B3488))</f>
        <v>0</v>
      </c>
      <c r="K3488">
        <f>IF(A3488="","",SUMIFS(BallByBall!$U$2:$U$501,BallByBall!$B$2:$B$501,A3488,BallByBall!$P$2:$P$501,B3488))</f>
        <v>0</v>
      </c>
      <c r="L3488">
        <f>IF(A3488="","",SUMIFS(BallByBall!$V$2:$V$501,BallByBall!$B$2:$B$501,A3488,BallByBall!$P$2:$P$501,B3488))</f>
        <v>0</v>
      </c>
      <c r="M3488">
        <f>IF(A3488="","",SUMIFS(BallByBall!$W$2:$W$501,BallByBall!$B$2:$B$501,A3488,BallByBall!$P$2:$P$501,B3488))</f>
        <v>0</v>
      </c>
      <c r="N3488">
        <f>IF(A3488="","",SUMIFS(BallByBall!$X$2:$X$501,BallByBall!$B$2:$B$501,A3488,BallByBall!$P$2:$P$501,B3488))</f>
        <v>0</v>
      </c>
      <c r="O3488">
        <f>IF(A3488="","",SUMIFS(OverSummary!$G$2:$G$101,OverSummary!$A$2:$A$101,A3488,OverSummary!$D$2:$D$101,B3488))</f>
        <v>0</v>
      </c>
      <c r="P3488">
        <f>IF(A3488="","",G3488*Rules!$B$13+H3488*Rules!$B$14+I3488*Rules!$B$15)</f>
        <v>0</v>
      </c>
      <c r="Q3488">
        <f>IF(A3488="","",IF(G3488&gt;=100,Rules!$B$18,IF(G3488&gt;=50,Rules!$B$17,IF(G3488&gt;=30,Rules!$B$16,0)))+IF(AND(F3488=1,D3488&lt;&gt;"BWL",G3488=0),Rules!$B$27,0))</f>
        <v>0</v>
      </c>
      <c r="R3488">
        <f>IF(A3488="","",J3488*Rules!$B$19+O3488*Rules!$B$22)</f>
        <v>0</v>
      </c>
      <c r="S3488">
        <f>IF(A3488="","",IF(J3488&gt;=4,Rules!$B$21,IF(J3488&gt;=3,Rules!$B$20,0)))</f>
        <v>0</v>
      </c>
      <c r="T3488">
        <f>IF(A3488="","",K3488*Rules!$B$23+L3488*Rules!$B$24+M3488*Rules!$B$25+N3488*Rules!$B$26)</f>
        <v>0</v>
      </c>
      <c r="U3488">
        <f t="shared" si="54"/>
        <v>0</v>
      </c>
    </row>
    <row r="3489" spans="1:21" x14ac:dyDescent="0.2">
      <c r="A3489" t="str">
        <f>MatchSquad!A3489</f>
        <v>M070</v>
      </c>
      <c r="B3489" t="str">
        <f>MatchSquad!B3489</f>
        <v>P038</v>
      </c>
      <c r="C3489" t="str">
        <f>MatchSquad!C3489</f>
        <v>Vipraj Nigam</v>
      </c>
      <c r="D3489" t="str">
        <f>MatchSquad!D3489</f>
        <v>AR</v>
      </c>
      <c r="E3489" t="str">
        <f>MatchSquad!E3489</f>
        <v>DC</v>
      </c>
      <c r="F3489">
        <f>MatchSquad!G3489</f>
        <v>0</v>
      </c>
      <c r="G3489">
        <f>IF(A3489="","",SUMIFS(BallByBall!$I$2:$I$501,BallByBall!$B$2:$B$501,A3489,BallByBall!$F$2:$F$501,B3489))</f>
        <v>0</v>
      </c>
      <c r="H3489">
        <f>IF(A3489="","",COUNTIFS(BallByBall!$B$2:$B$501,A3489,BallByBall!$F$2:$F$501,B3489,BallByBall!$Q$2:$Q$501,1))</f>
        <v>0</v>
      </c>
      <c r="I3489">
        <f>IF(A3489="","",COUNTIFS(BallByBall!$B$2:$B$501,A3489,BallByBall!$F$2:$F$501,B3489,BallByBall!$R$2:$R$501,1))</f>
        <v>0</v>
      </c>
      <c r="J3489">
        <f>IF(A3489="","",SUMIFS(BallByBall!$T$2:$T$501,BallByBall!$B$2:$B$501,A3489,BallByBall!$H$2:$H$501,B3489))</f>
        <v>0</v>
      </c>
      <c r="K3489">
        <f>IF(A3489="","",SUMIFS(BallByBall!$U$2:$U$501,BallByBall!$B$2:$B$501,A3489,BallByBall!$P$2:$P$501,B3489))</f>
        <v>0</v>
      </c>
      <c r="L3489">
        <f>IF(A3489="","",SUMIFS(BallByBall!$V$2:$V$501,BallByBall!$B$2:$B$501,A3489,BallByBall!$P$2:$P$501,B3489))</f>
        <v>0</v>
      </c>
      <c r="M3489">
        <f>IF(A3489="","",SUMIFS(BallByBall!$W$2:$W$501,BallByBall!$B$2:$B$501,A3489,BallByBall!$P$2:$P$501,B3489))</f>
        <v>0</v>
      </c>
      <c r="N3489">
        <f>IF(A3489="","",SUMIFS(BallByBall!$X$2:$X$501,BallByBall!$B$2:$B$501,A3489,BallByBall!$P$2:$P$501,B3489))</f>
        <v>0</v>
      </c>
      <c r="O3489">
        <f>IF(A3489="","",SUMIFS(OverSummary!$G$2:$G$101,OverSummary!$A$2:$A$101,A3489,OverSummary!$D$2:$D$101,B3489))</f>
        <v>0</v>
      </c>
      <c r="P3489">
        <f>IF(A3489="","",G3489*Rules!$B$13+H3489*Rules!$B$14+I3489*Rules!$B$15)</f>
        <v>0</v>
      </c>
      <c r="Q3489">
        <f>IF(A3489="","",IF(G3489&gt;=100,Rules!$B$18,IF(G3489&gt;=50,Rules!$B$17,IF(G3489&gt;=30,Rules!$B$16,0)))+IF(AND(F3489=1,D3489&lt;&gt;"BWL",G3489=0),Rules!$B$27,0))</f>
        <v>0</v>
      </c>
      <c r="R3489">
        <f>IF(A3489="","",J3489*Rules!$B$19+O3489*Rules!$B$22)</f>
        <v>0</v>
      </c>
      <c r="S3489">
        <f>IF(A3489="","",IF(J3489&gt;=4,Rules!$B$21,IF(J3489&gt;=3,Rules!$B$20,0)))</f>
        <v>0</v>
      </c>
      <c r="T3489">
        <f>IF(A3489="","",K3489*Rules!$B$23+L3489*Rules!$B$24+M3489*Rules!$B$25+N3489*Rules!$B$26)</f>
        <v>0</v>
      </c>
      <c r="U3489">
        <f t="shared" si="54"/>
        <v>0</v>
      </c>
    </row>
    <row r="3490" spans="1:21" x14ac:dyDescent="0.2">
      <c r="A3490" t="str">
        <f>MatchSquad!A3490</f>
        <v>M070</v>
      </c>
      <c r="B3490" t="str">
        <f>MatchSquad!B3490</f>
        <v>P039</v>
      </c>
      <c r="C3490" t="str">
        <f>MatchSquad!C3490</f>
        <v>Ajay Mandal</v>
      </c>
      <c r="D3490" t="str">
        <f>MatchSquad!D3490</f>
        <v>AR</v>
      </c>
      <c r="E3490" t="str">
        <f>MatchSquad!E3490</f>
        <v>DC</v>
      </c>
      <c r="F3490">
        <f>MatchSquad!G3490</f>
        <v>0</v>
      </c>
      <c r="G3490">
        <f>IF(A3490="","",SUMIFS(BallByBall!$I$2:$I$501,BallByBall!$B$2:$B$501,A3490,BallByBall!$F$2:$F$501,B3490))</f>
        <v>0</v>
      </c>
      <c r="H3490">
        <f>IF(A3490="","",COUNTIFS(BallByBall!$B$2:$B$501,A3490,BallByBall!$F$2:$F$501,B3490,BallByBall!$Q$2:$Q$501,1))</f>
        <v>0</v>
      </c>
      <c r="I3490">
        <f>IF(A3490="","",COUNTIFS(BallByBall!$B$2:$B$501,A3490,BallByBall!$F$2:$F$501,B3490,BallByBall!$R$2:$R$501,1))</f>
        <v>0</v>
      </c>
      <c r="J3490">
        <f>IF(A3490="","",SUMIFS(BallByBall!$T$2:$T$501,BallByBall!$B$2:$B$501,A3490,BallByBall!$H$2:$H$501,B3490))</f>
        <v>0</v>
      </c>
      <c r="K3490">
        <f>IF(A3490="","",SUMIFS(BallByBall!$U$2:$U$501,BallByBall!$B$2:$B$501,A3490,BallByBall!$P$2:$P$501,B3490))</f>
        <v>0</v>
      </c>
      <c r="L3490">
        <f>IF(A3490="","",SUMIFS(BallByBall!$V$2:$V$501,BallByBall!$B$2:$B$501,A3490,BallByBall!$P$2:$P$501,B3490))</f>
        <v>0</v>
      </c>
      <c r="M3490">
        <f>IF(A3490="","",SUMIFS(BallByBall!$W$2:$W$501,BallByBall!$B$2:$B$501,A3490,BallByBall!$P$2:$P$501,B3490))</f>
        <v>0</v>
      </c>
      <c r="N3490">
        <f>IF(A3490="","",SUMIFS(BallByBall!$X$2:$X$501,BallByBall!$B$2:$B$501,A3490,BallByBall!$P$2:$P$501,B3490))</f>
        <v>0</v>
      </c>
      <c r="O3490">
        <f>IF(A3490="","",SUMIFS(OverSummary!$G$2:$G$101,OverSummary!$A$2:$A$101,A3490,OverSummary!$D$2:$D$101,B3490))</f>
        <v>0</v>
      </c>
      <c r="P3490">
        <f>IF(A3490="","",G3490*Rules!$B$13+H3490*Rules!$B$14+I3490*Rules!$B$15)</f>
        <v>0</v>
      </c>
      <c r="Q3490">
        <f>IF(A3490="","",IF(G3490&gt;=100,Rules!$B$18,IF(G3490&gt;=50,Rules!$B$17,IF(G3490&gt;=30,Rules!$B$16,0)))+IF(AND(F3490=1,D3490&lt;&gt;"BWL",G3490=0),Rules!$B$27,0))</f>
        <v>0</v>
      </c>
      <c r="R3490">
        <f>IF(A3490="","",J3490*Rules!$B$19+O3490*Rules!$B$22)</f>
        <v>0</v>
      </c>
      <c r="S3490">
        <f>IF(A3490="","",IF(J3490&gt;=4,Rules!$B$21,IF(J3490&gt;=3,Rules!$B$20,0)))</f>
        <v>0</v>
      </c>
      <c r="T3490">
        <f>IF(A3490="","",K3490*Rules!$B$23+L3490*Rules!$B$24+M3490*Rules!$B$25+N3490*Rules!$B$26)</f>
        <v>0</v>
      </c>
      <c r="U3490">
        <f t="shared" si="54"/>
        <v>0</v>
      </c>
    </row>
    <row r="3491" spans="1:21" x14ac:dyDescent="0.2">
      <c r="A3491" t="str">
        <f>MatchSquad!A3491</f>
        <v>M070</v>
      </c>
      <c r="B3491" t="str">
        <f>MatchSquad!B3491</f>
        <v>P040</v>
      </c>
      <c r="C3491" t="str">
        <f>MatchSquad!C3491</f>
        <v>Tripurana Vijay</v>
      </c>
      <c r="D3491" t="str">
        <f>MatchSquad!D3491</f>
        <v>AR</v>
      </c>
      <c r="E3491" t="str">
        <f>MatchSquad!E3491</f>
        <v>DC</v>
      </c>
      <c r="F3491">
        <f>MatchSquad!G3491</f>
        <v>0</v>
      </c>
      <c r="G3491">
        <f>IF(A3491="","",SUMIFS(BallByBall!$I$2:$I$501,BallByBall!$B$2:$B$501,A3491,BallByBall!$F$2:$F$501,B3491))</f>
        <v>0</v>
      </c>
      <c r="H3491">
        <f>IF(A3491="","",COUNTIFS(BallByBall!$B$2:$B$501,A3491,BallByBall!$F$2:$F$501,B3491,BallByBall!$Q$2:$Q$501,1))</f>
        <v>0</v>
      </c>
      <c r="I3491">
        <f>IF(A3491="","",COUNTIFS(BallByBall!$B$2:$B$501,A3491,BallByBall!$F$2:$F$501,B3491,BallByBall!$R$2:$R$501,1))</f>
        <v>0</v>
      </c>
      <c r="J3491">
        <f>IF(A3491="","",SUMIFS(BallByBall!$T$2:$T$501,BallByBall!$B$2:$B$501,A3491,BallByBall!$H$2:$H$501,B3491))</f>
        <v>0</v>
      </c>
      <c r="K3491">
        <f>IF(A3491="","",SUMIFS(BallByBall!$U$2:$U$501,BallByBall!$B$2:$B$501,A3491,BallByBall!$P$2:$P$501,B3491))</f>
        <v>0</v>
      </c>
      <c r="L3491">
        <f>IF(A3491="","",SUMIFS(BallByBall!$V$2:$V$501,BallByBall!$B$2:$B$501,A3491,BallByBall!$P$2:$P$501,B3491))</f>
        <v>0</v>
      </c>
      <c r="M3491">
        <f>IF(A3491="","",SUMIFS(BallByBall!$W$2:$W$501,BallByBall!$B$2:$B$501,A3491,BallByBall!$P$2:$P$501,B3491))</f>
        <v>0</v>
      </c>
      <c r="N3491">
        <f>IF(A3491="","",SUMIFS(BallByBall!$X$2:$X$501,BallByBall!$B$2:$B$501,A3491,BallByBall!$P$2:$P$501,B3491))</f>
        <v>0</v>
      </c>
      <c r="O3491">
        <f>IF(A3491="","",SUMIFS(OverSummary!$G$2:$G$101,OverSummary!$A$2:$A$101,A3491,OverSummary!$D$2:$D$101,B3491))</f>
        <v>0</v>
      </c>
      <c r="P3491">
        <f>IF(A3491="","",G3491*Rules!$B$13+H3491*Rules!$B$14+I3491*Rules!$B$15)</f>
        <v>0</v>
      </c>
      <c r="Q3491">
        <f>IF(A3491="","",IF(G3491&gt;=100,Rules!$B$18,IF(G3491&gt;=50,Rules!$B$17,IF(G3491&gt;=30,Rules!$B$16,0)))+IF(AND(F3491=1,D3491&lt;&gt;"BWL",G3491=0),Rules!$B$27,0))</f>
        <v>0</v>
      </c>
      <c r="R3491">
        <f>IF(A3491="","",J3491*Rules!$B$19+O3491*Rules!$B$22)</f>
        <v>0</v>
      </c>
      <c r="S3491">
        <f>IF(A3491="","",IF(J3491&gt;=4,Rules!$B$21,IF(J3491&gt;=3,Rules!$B$20,0)))</f>
        <v>0</v>
      </c>
      <c r="T3491">
        <f>IF(A3491="","",K3491*Rules!$B$23+L3491*Rules!$B$24+M3491*Rules!$B$25+N3491*Rules!$B$26)</f>
        <v>0</v>
      </c>
      <c r="U3491">
        <f t="shared" si="54"/>
        <v>0</v>
      </c>
    </row>
    <row r="3492" spans="1:21" x14ac:dyDescent="0.2">
      <c r="A3492" t="str">
        <f>MatchSquad!A3492</f>
        <v>M070</v>
      </c>
      <c r="B3492" t="str">
        <f>MatchSquad!B3492</f>
        <v>P041</v>
      </c>
      <c r="C3492" t="str">
        <f>MatchSquad!C3492</f>
        <v>Madhav Tiwari</v>
      </c>
      <c r="D3492" t="str">
        <f>MatchSquad!D3492</f>
        <v>AR</v>
      </c>
      <c r="E3492" t="str">
        <f>MatchSquad!E3492</f>
        <v>DC</v>
      </c>
      <c r="F3492">
        <f>MatchSquad!G3492</f>
        <v>0</v>
      </c>
      <c r="G3492">
        <f>IF(A3492="","",SUMIFS(BallByBall!$I$2:$I$501,BallByBall!$B$2:$B$501,A3492,BallByBall!$F$2:$F$501,B3492))</f>
        <v>0</v>
      </c>
      <c r="H3492">
        <f>IF(A3492="","",COUNTIFS(BallByBall!$B$2:$B$501,A3492,BallByBall!$F$2:$F$501,B3492,BallByBall!$Q$2:$Q$501,1))</f>
        <v>0</v>
      </c>
      <c r="I3492">
        <f>IF(A3492="","",COUNTIFS(BallByBall!$B$2:$B$501,A3492,BallByBall!$F$2:$F$501,B3492,BallByBall!$R$2:$R$501,1))</f>
        <v>0</v>
      </c>
      <c r="J3492">
        <f>IF(A3492="","",SUMIFS(BallByBall!$T$2:$T$501,BallByBall!$B$2:$B$501,A3492,BallByBall!$H$2:$H$501,B3492))</f>
        <v>0</v>
      </c>
      <c r="K3492">
        <f>IF(A3492="","",SUMIFS(BallByBall!$U$2:$U$501,BallByBall!$B$2:$B$501,A3492,BallByBall!$P$2:$P$501,B3492))</f>
        <v>0</v>
      </c>
      <c r="L3492">
        <f>IF(A3492="","",SUMIFS(BallByBall!$V$2:$V$501,BallByBall!$B$2:$B$501,A3492,BallByBall!$P$2:$P$501,B3492))</f>
        <v>0</v>
      </c>
      <c r="M3492">
        <f>IF(A3492="","",SUMIFS(BallByBall!$W$2:$W$501,BallByBall!$B$2:$B$501,A3492,BallByBall!$P$2:$P$501,B3492))</f>
        <v>0</v>
      </c>
      <c r="N3492">
        <f>IF(A3492="","",SUMIFS(BallByBall!$X$2:$X$501,BallByBall!$B$2:$B$501,A3492,BallByBall!$P$2:$P$501,B3492))</f>
        <v>0</v>
      </c>
      <c r="O3492">
        <f>IF(A3492="","",SUMIFS(OverSummary!$G$2:$G$101,OverSummary!$A$2:$A$101,A3492,OverSummary!$D$2:$D$101,B3492))</f>
        <v>0</v>
      </c>
      <c r="P3492">
        <f>IF(A3492="","",G3492*Rules!$B$13+H3492*Rules!$B$14+I3492*Rules!$B$15)</f>
        <v>0</v>
      </c>
      <c r="Q3492">
        <f>IF(A3492="","",IF(G3492&gt;=100,Rules!$B$18,IF(G3492&gt;=50,Rules!$B$17,IF(G3492&gt;=30,Rules!$B$16,0)))+IF(AND(F3492=1,D3492&lt;&gt;"BWL",G3492=0),Rules!$B$27,0))</f>
        <v>0</v>
      </c>
      <c r="R3492">
        <f>IF(A3492="","",J3492*Rules!$B$19+O3492*Rules!$B$22)</f>
        <v>0</v>
      </c>
      <c r="S3492">
        <f>IF(A3492="","",IF(J3492&gt;=4,Rules!$B$21,IF(J3492&gt;=3,Rules!$B$20,0)))</f>
        <v>0</v>
      </c>
      <c r="T3492">
        <f>IF(A3492="","",K3492*Rules!$B$23+L3492*Rules!$B$24+M3492*Rules!$B$25+N3492*Rules!$B$26)</f>
        <v>0</v>
      </c>
      <c r="U3492">
        <f t="shared" si="54"/>
        <v>0</v>
      </c>
    </row>
    <row r="3493" spans="1:21" x14ac:dyDescent="0.2">
      <c r="A3493" t="str">
        <f>MatchSquad!A3493</f>
        <v>M070</v>
      </c>
      <c r="B3493" t="str">
        <f>MatchSquad!B3493</f>
        <v>P042</v>
      </c>
      <c r="C3493" t="str">
        <f>MatchSquad!C3493</f>
        <v>Nitish Rana</v>
      </c>
      <c r="D3493" t="str">
        <f>MatchSquad!D3493</f>
        <v>AR</v>
      </c>
      <c r="E3493" t="str">
        <f>MatchSquad!E3493</f>
        <v>DC</v>
      </c>
      <c r="F3493">
        <f>MatchSquad!G3493</f>
        <v>0</v>
      </c>
      <c r="G3493">
        <f>IF(A3493="","",SUMIFS(BallByBall!$I$2:$I$501,BallByBall!$B$2:$B$501,A3493,BallByBall!$F$2:$F$501,B3493))</f>
        <v>0</v>
      </c>
      <c r="H3493">
        <f>IF(A3493="","",COUNTIFS(BallByBall!$B$2:$B$501,A3493,BallByBall!$F$2:$F$501,B3493,BallByBall!$Q$2:$Q$501,1))</f>
        <v>0</v>
      </c>
      <c r="I3493">
        <f>IF(A3493="","",COUNTIFS(BallByBall!$B$2:$B$501,A3493,BallByBall!$F$2:$F$501,B3493,BallByBall!$R$2:$R$501,1))</f>
        <v>0</v>
      </c>
      <c r="J3493">
        <f>IF(A3493="","",SUMIFS(BallByBall!$T$2:$T$501,BallByBall!$B$2:$B$501,A3493,BallByBall!$H$2:$H$501,B3493))</f>
        <v>0</v>
      </c>
      <c r="K3493">
        <f>IF(A3493="","",SUMIFS(BallByBall!$U$2:$U$501,BallByBall!$B$2:$B$501,A3493,BallByBall!$P$2:$P$501,B3493))</f>
        <v>0</v>
      </c>
      <c r="L3493">
        <f>IF(A3493="","",SUMIFS(BallByBall!$V$2:$V$501,BallByBall!$B$2:$B$501,A3493,BallByBall!$P$2:$P$501,B3493))</f>
        <v>0</v>
      </c>
      <c r="M3493">
        <f>IF(A3493="","",SUMIFS(BallByBall!$W$2:$W$501,BallByBall!$B$2:$B$501,A3493,BallByBall!$P$2:$P$501,B3493))</f>
        <v>0</v>
      </c>
      <c r="N3493">
        <f>IF(A3493="","",SUMIFS(BallByBall!$X$2:$X$501,BallByBall!$B$2:$B$501,A3493,BallByBall!$P$2:$P$501,B3493))</f>
        <v>0</v>
      </c>
      <c r="O3493">
        <f>IF(A3493="","",SUMIFS(OverSummary!$G$2:$G$101,OverSummary!$A$2:$A$101,A3493,OverSummary!$D$2:$D$101,B3493))</f>
        <v>0</v>
      </c>
      <c r="P3493">
        <f>IF(A3493="","",G3493*Rules!$B$13+H3493*Rules!$B$14+I3493*Rules!$B$15)</f>
        <v>0</v>
      </c>
      <c r="Q3493">
        <f>IF(A3493="","",IF(G3493&gt;=100,Rules!$B$18,IF(G3493&gt;=50,Rules!$B$17,IF(G3493&gt;=30,Rules!$B$16,0)))+IF(AND(F3493=1,D3493&lt;&gt;"BWL",G3493=0),Rules!$B$27,0))</f>
        <v>0</v>
      </c>
      <c r="R3493">
        <f>IF(A3493="","",J3493*Rules!$B$19+O3493*Rules!$B$22)</f>
        <v>0</v>
      </c>
      <c r="S3493">
        <f>IF(A3493="","",IF(J3493&gt;=4,Rules!$B$21,IF(J3493&gt;=3,Rules!$B$20,0)))</f>
        <v>0</v>
      </c>
      <c r="T3493">
        <f>IF(A3493="","",K3493*Rules!$B$23+L3493*Rules!$B$24+M3493*Rules!$B$25+N3493*Rules!$B$26)</f>
        <v>0</v>
      </c>
      <c r="U3493">
        <f t="shared" si="54"/>
        <v>0</v>
      </c>
    </row>
    <row r="3494" spans="1:21" x14ac:dyDescent="0.2">
      <c r="A3494" t="str">
        <f>MatchSquad!A3494</f>
        <v>M070</v>
      </c>
      <c r="B3494" t="str">
        <f>MatchSquad!B3494</f>
        <v>P043</v>
      </c>
      <c r="C3494" t="str">
        <f>MatchSquad!C3494</f>
        <v>Mitchell Starc</v>
      </c>
      <c r="D3494" t="str">
        <f>MatchSquad!D3494</f>
        <v>BWL</v>
      </c>
      <c r="E3494" t="str">
        <f>MatchSquad!E3494</f>
        <v>DC</v>
      </c>
      <c r="F3494">
        <f>MatchSquad!G3494</f>
        <v>0</v>
      </c>
      <c r="G3494">
        <f>IF(A3494="","",SUMIFS(BallByBall!$I$2:$I$501,BallByBall!$B$2:$B$501,A3494,BallByBall!$F$2:$F$501,B3494))</f>
        <v>0</v>
      </c>
      <c r="H3494">
        <f>IF(A3494="","",COUNTIFS(BallByBall!$B$2:$B$501,A3494,BallByBall!$F$2:$F$501,B3494,BallByBall!$Q$2:$Q$501,1))</f>
        <v>0</v>
      </c>
      <c r="I3494">
        <f>IF(A3494="","",COUNTIFS(BallByBall!$B$2:$B$501,A3494,BallByBall!$F$2:$F$501,B3494,BallByBall!$R$2:$R$501,1))</f>
        <v>0</v>
      </c>
      <c r="J3494">
        <f>IF(A3494="","",SUMIFS(BallByBall!$T$2:$T$501,BallByBall!$B$2:$B$501,A3494,BallByBall!$H$2:$H$501,B3494))</f>
        <v>0</v>
      </c>
      <c r="K3494">
        <f>IF(A3494="","",SUMIFS(BallByBall!$U$2:$U$501,BallByBall!$B$2:$B$501,A3494,BallByBall!$P$2:$P$501,B3494))</f>
        <v>0</v>
      </c>
      <c r="L3494">
        <f>IF(A3494="","",SUMIFS(BallByBall!$V$2:$V$501,BallByBall!$B$2:$B$501,A3494,BallByBall!$P$2:$P$501,B3494))</f>
        <v>0</v>
      </c>
      <c r="M3494">
        <f>IF(A3494="","",SUMIFS(BallByBall!$W$2:$W$501,BallByBall!$B$2:$B$501,A3494,BallByBall!$P$2:$P$501,B3494))</f>
        <v>0</v>
      </c>
      <c r="N3494">
        <f>IF(A3494="","",SUMIFS(BallByBall!$X$2:$X$501,BallByBall!$B$2:$B$501,A3494,BallByBall!$P$2:$P$501,B3494))</f>
        <v>0</v>
      </c>
      <c r="O3494">
        <f>IF(A3494="","",SUMIFS(OverSummary!$G$2:$G$101,OverSummary!$A$2:$A$101,A3494,OverSummary!$D$2:$D$101,B3494))</f>
        <v>0</v>
      </c>
      <c r="P3494">
        <f>IF(A3494="","",G3494*Rules!$B$13+H3494*Rules!$B$14+I3494*Rules!$B$15)</f>
        <v>0</v>
      </c>
      <c r="Q3494">
        <f>IF(A3494="","",IF(G3494&gt;=100,Rules!$B$18,IF(G3494&gt;=50,Rules!$B$17,IF(G3494&gt;=30,Rules!$B$16,0)))+IF(AND(F3494=1,D3494&lt;&gt;"BWL",G3494=0),Rules!$B$27,0))</f>
        <v>0</v>
      </c>
      <c r="R3494">
        <f>IF(A3494="","",J3494*Rules!$B$19+O3494*Rules!$B$22)</f>
        <v>0</v>
      </c>
      <c r="S3494">
        <f>IF(A3494="","",IF(J3494&gt;=4,Rules!$B$21,IF(J3494&gt;=3,Rules!$B$20,0)))</f>
        <v>0</v>
      </c>
      <c r="T3494">
        <f>IF(A3494="","",K3494*Rules!$B$23+L3494*Rules!$B$24+M3494*Rules!$B$25+N3494*Rules!$B$26)</f>
        <v>0</v>
      </c>
      <c r="U3494">
        <f t="shared" si="54"/>
        <v>0</v>
      </c>
    </row>
    <row r="3495" spans="1:21" x14ac:dyDescent="0.2">
      <c r="A3495" t="str">
        <f>MatchSquad!A3495</f>
        <v>M070</v>
      </c>
      <c r="B3495" t="str">
        <f>MatchSquad!B3495</f>
        <v>P044</v>
      </c>
      <c r="C3495" t="str">
        <f>MatchSquad!C3495</f>
        <v>T. Natarajan</v>
      </c>
      <c r="D3495" t="str">
        <f>MatchSquad!D3495</f>
        <v>BWL</v>
      </c>
      <c r="E3495" t="str">
        <f>MatchSquad!E3495</f>
        <v>DC</v>
      </c>
      <c r="F3495">
        <f>MatchSquad!G3495</f>
        <v>0</v>
      </c>
      <c r="G3495">
        <f>IF(A3495="","",SUMIFS(BallByBall!$I$2:$I$501,BallByBall!$B$2:$B$501,A3495,BallByBall!$F$2:$F$501,B3495))</f>
        <v>0</v>
      </c>
      <c r="H3495">
        <f>IF(A3495="","",COUNTIFS(BallByBall!$B$2:$B$501,A3495,BallByBall!$F$2:$F$501,B3495,BallByBall!$Q$2:$Q$501,1))</f>
        <v>0</v>
      </c>
      <c r="I3495">
        <f>IF(A3495="","",COUNTIFS(BallByBall!$B$2:$B$501,A3495,BallByBall!$F$2:$F$501,B3495,BallByBall!$R$2:$R$501,1))</f>
        <v>0</v>
      </c>
      <c r="J3495">
        <f>IF(A3495="","",SUMIFS(BallByBall!$T$2:$T$501,BallByBall!$B$2:$B$501,A3495,BallByBall!$H$2:$H$501,B3495))</f>
        <v>0</v>
      </c>
      <c r="K3495">
        <f>IF(A3495="","",SUMIFS(BallByBall!$U$2:$U$501,BallByBall!$B$2:$B$501,A3495,BallByBall!$P$2:$P$501,B3495))</f>
        <v>0</v>
      </c>
      <c r="L3495">
        <f>IF(A3495="","",SUMIFS(BallByBall!$V$2:$V$501,BallByBall!$B$2:$B$501,A3495,BallByBall!$P$2:$P$501,B3495))</f>
        <v>0</v>
      </c>
      <c r="M3495">
        <f>IF(A3495="","",SUMIFS(BallByBall!$W$2:$W$501,BallByBall!$B$2:$B$501,A3495,BallByBall!$P$2:$P$501,B3495))</f>
        <v>0</v>
      </c>
      <c r="N3495">
        <f>IF(A3495="","",SUMIFS(BallByBall!$X$2:$X$501,BallByBall!$B$2:$B$501,A3495,BallByBall!$P$2:$P$501,B3495))</f>
        <v>0</v>
      </c>
      <c r="O3495">
        <f>IF(A3495="","",SUMIFS(OverSummary!$G$2:$G$101,OverSummary!$A$2:$A$101,A3495,OverSummary!$D$2:$D$101,B3495))</f>
        <v>0</v>
      </c>
      <c r="P3495">
        <f>IF(A3495="","",G3495*Rules!$B$13+H3495*Rules!$B$14+I3495*Rules!$B$15)</f>
        <v>0</v>
      </c>
      <c r="Q3495">
        <f>IF(A3495="","",IF(G3495&gt;=100,Rules!$B$18,IF(G3495&gt;=50,Rules!$B$17,IF(G3495&gt;=30,Rules!$B$16,0)))+IF(AND(F3495=1,D3495&lt;&gt;"BWL",G3495=0),Rules!$B$27,0))</f>
        <v>0</v>
      </c>
      <c r="R3495">
        <f>IF(A3495="","",J3495*Rules!$B$19+O3495*Rules!$B$22)</f>
        <v>0</v>
      </c>
      <c r="S3495">
        <f>IF(A3495="","",IF(J3495&gt;=4,Rules!$B$21,IF(J3495&gt;=3,Rules!$B$20,0)))</f>
        <v>0</v>
      </c>
      <c r="T3495">
        <f>IF(A3495="","",K3495*Rules!$B$23+L3495*Rules!$B$24+M3495*Rules!$B$25+N3495*Rules!$B$26)</f>
        <v>0</v>
      </c>
      <c r="U3495">
        <f t="shared" si="54"/>
        <v>0</v>
      </c>
    </row>
    <row r="3496" spans="1:21" x14ac:dyDescent="0.2">
      <c r="A3496" t="str">
        <f>MatchSquad!A3496</f>
        <v>M070</v>
      </c>
      <c r="B3496" t="str">
        <f>MatchSquad!B3496</f>
        <v>P045</v>
      </c>
      <c r="C3496" t="str">
        <f>MatchSquad!C3496</f>
        <v>Mukesh Kumar</v>
      </c>
      <c r="D3496" t="str">
        <f>MatchSquad!D3496</f>
        <v>BWL</v>
      </c>
      <c r="E3496" t="str">
        <f>MatchSquad!E3496</f>
        <v>DC</v>
      </c>
      <c r="F3496">
        <f>MatchSquad!G3496</f>
        <v>0</v>
      </c>
      <c r="G3496">
        <f>IF(A3496="","",SUMIFS(BallByBall!$I$2:$I$501,BallByBall!$B$2:$B$501,A3496,BallByBall!$F$2:$F$501,B3496))</f>
        <v>0</v>
      </c>
      <c r="H3496">
        <f>IF(A3496="","",COUNTIFS(BallByBall!$B$2:$B$501,A3496,BallByBall!$F$2:$F$501,B3496,BallByBall!$Q$2:$Q$501,1))</f>
        <v>0</v>
      </c>
      <c r="I3496">
        <f>IF(A3496="","",COUNTIFS(BallByBall!$B$2:$B$501,A3496,BallByBall!$F$2:$F$501,B3496,BallByBall!$R$2:$R$501,1))</f>
        <v>0</v>
      </c>
      <c r="J3496">
        <f>IF(A3496="","",SUMIFS(BallByBall!$T$2:$T$501,BallByBall!$B$2:$B$501,A3496,BallByBall!$H$2:$H$501,B3496))</f>
        <v>0</v>
      </c>
      <c r="K3496">
        <f>IF(A3496="","",SUMIFS(BallByBall!$U$2:$U$501,BallByBall!$B$2:$B$501,A3496,BallByBall!$P$2:$P$501,B3496))</f>
        <v>0</v>
      </c>
      <c r="L3496">
        <f>IF(A3496="","",SUMIFS(BallByBall!$V$2:$V$501,BallByBall!$B$2:$B$501,A3496,BallByBall!$P$2:$P$501,B3496))</f>
        <v>0</v>
      </c>
      <c r="M3496">
        <f>IF(A3496="","",SUMIFS(BallByBall!$W$2:$W$501,BallByBall!$B$2:$B$501,A3496,BallByBall!$P$2:$P$501,B3496))</f>
        <v>0</v>
      </c>
      <c r="N3496">
        <f>IF(A3496="","",SUMIFS(BallByBall!$X$2:$X$501,BallByBall!$B$2:$B$501,A3496,BallByBall!$P$2:$P$501,B3496))</f>
        <v>0</v>
      </c>
      <c r="O3496">
        <f>IF(A3496="","",SUMIFS(OverSummary!$G$2:$G$101,OverSummary!$A$2:$A$101,A3496,OverSummary!$D$2:$D$101,B3496))</f>
        <v>0</v>
      </c>
      <c r="P3496">
        <f>IF(A3496="","",G3496*Rules!$B$13+H3496*Rules!$B$14+I3496*Rules!$B$15)</f>
        <v>0</v>
      </c>
      <c r="Q3496">
        <f>IF(A3496="","",IF(G3496&gt;=100,Rules!$B$18,IF(G3496&gt;=50,Rules!$B$17,IF(G3496&gt;=30,Rules!$B$16,0)))+IF(AND(F3496=1,D3496&lt;&gt;"BWL",G3496=0),Rules!$B$27,0))</f>
        <v>0</v>
      </c>
      <c r="R3496">
        <f>IF(A3496="","",J3496*Rules!$B$19+O3496*Rules!$B$22)</f>
        <v>0</v>
      </c>
      <c r="S3496">
        <f>IF(A3496="","",IF(J3496&gt;=4,Rules!$B$21,IF(J3496&gt;=3,Rules!$B$20,0)))</f>
        <v>0</v>
      </c>
      <c r="T3496">
        <f>IF(A3496="","",K3496*Rules!$B$23+L3496*Rules!$B$24+M3496*Rules!$B$25+N3496*Rules!$B$26)</f>
        <v>0</v>
      </c>
      <c r="U3496">
        <f t="shared" si="54"/>
        <v>0</v>
      </c>
    </row>
    <row r="3497" spans="1:21" x14ac:dyDescent="0.2">
      <c r="A3497" t="str">
        <f>MatchSquad!A3497</f>
        <v>M070</v>
      </c>
      <c r="B3497" t="str">
        <f>MatchSquad!B3497</f>
        <v>P046</v>
      </c>
      <c r="C3497" t="str">
        <f>MatchSquad!C3497</f>
        <v>Dushmantha Chameera</v>
      </c>
      <c r="D3497" t="str">
        <f>MatchSquad!D3497</f>
        <v>BWL</v>
      </c>
      <c r="E3497" t="str">
        <f>MatchSquad!E3497</f>
        <v>DC</v>
      </c>
      <c r="F3497">
        <f>MatchSquad!G3497</f>
        <v>0</v>
      </c>
      <c r="G3497">
        <f>IF(A3497="","",SUMIFS(BallByBall!$I$2:$I$501,BallByBall!$B$2:$B$501,A3497,BallByBall!$F$2:$F$501,B3497))</f>
        <v>0</v>
      </c>
      <c r="H3497">
        <f>IF(A3497="","",COUNTIFS(BallByBall!$B$2:$B$501,A3497,BallByBall!$F$2:$F$501,B3497,BallByBall!$Q$2:$Q$501,1))</f>
        <v>0</v>
      </c>
      <c r="I3497">
        <f>IF(A3497="","",COUNTIFS(BallByBall!$B$2:$B$501,A3497,BallByBall!$F$2:$F$501,B3497,BallByBall!$R$2:$R$501,1))</f>
        <v>0</v>
      </c>
      <c r="J3497">
        <f>IF(A3497="","",SUMIFS(BallByBall!$T$2:$T$501,BallByBall!$B$2:$B$501,A3497,BallByBall!$H$2:$H$501,B3497))</f>
        <v>0</v>
      </c>
      <c r="K3497">
        <f>IF(A3497="","",SUMIFS(BallByBall!$U$2:$U$501,BallByBall!$B$2:$B$501,A3497,BallByBall!$P$2:$P$501,B3497))</f>
        <v>0</v>
      </c>
      <c r="L3497">
        <f>IF(A3497="","",SUMIFS(BallByBall!$V$2:$V$501,BallByBall!$B$2:$B$501,A3497,BallByBall!$P$2:$P$501,B3497))</f>
        <v>0</v>
      </c>
      <c r="M3497">
        <f>IF(A3497="","",SUMIFS(BallByBall!$W$2:$W$501,BallByBall!$B$2:$B$501,A3497,BallByBall!$P$2:$P$501,B3497))</f>
        <v>0</v>
      </c>
      <c r="N3497">
        <f>IF(A3497="","",SUMIFS(BallByBall!$X$2:$X$501,BallByBall!$B$2:$B$501,A3497,BallByBall!$P$2:$P$501,B3497))</f>
        <v>0</v>
      </c>
      <c r="O3497">
        <f>IF(A3497="","",SUMIFS(OverSummary!$G$2:$G$101,OverSummary!$A$2:$A$101,A3497,OverSummary!$D$2:$D$101,B3497))</f>
        <v>0</v>
      </c>
      <c r="P3497">
        <f>IF(A3497="","",G3497*Rules!$B$13+H3497*Rules!$B$14+I3497*Rules!$B$15)</f>
        <v>0</v>
      </c>
      <c r="Q3497">
        <f>IF(A3497="","",IF(G3497&gt;=100,Rules!$B$18,IF(G3497&gt;=50,Rules!$B$17,IF(G3497&gt;=30,Rules!$B$16,0)))+IF(AND(F3497=1,D3497&lt;&gt;"BWL",G3497=0),Rules!$B$27,0))</f>
        <v>0</v>
      </c>
      <c r="R3497">
        <f>IF(A3497="","",J3497*Rules!$B$19+O3497*Rules!$B$22)</f>
        <v>0</v>
      </c>
      <c r="S3497">
        <f>IF(A3497="","",IF(J3497&gt;=4,Rules!$B$21,IF(J3497&gt;=3,Rules!$B$20,0)))</f>
        <v>0</v>
      </c>
      <c r="T3497">
        <f>IF(A3497="","",K3497*Rules!$B$23+L3497*Rules!$B$24+M3497*Rules!$B$25+N3497*Rules!$B$26)</f>
        <v>0</v>
      </c>
      <c r="U3497">
        <f t="shared" si="54"/>
        <v>0</v>
      </c>
    </row>
    <row r="3498" spans="1:21" x14ac:dyDescent="0.2">
      <c r="A3498" t="str">
        <f>MatchSquad!A3498</f>
        <v>M070</v>
      </c>
      <c r="B3498" t="str">
        <f>MatchSquad!B3498</f>
        <v>P047</v>
      </c>
      <c r="C3498" t="str">
        <f>MatchSquad!C3498</f>
        <v>Auqib Nabi</v>
      </c>
      <c r="D3498" t="str">
        <f>MatchSquad!D3498</f>
        <v>BWL</v>
      </c>
      <c r="E3498" t="str">
        <f>MatchSquad!E3498</f>
        <v>DC</v>
      </c>
      <c r="F3498">
        <f>MatchSquad!G3498</f>
        <v>0</v>
      </c>
      <c r="G3498">
        <f>IF(A3498="","",SUMIFS(BallByBall!$I$2:$I$501,BallByBall!$B$2:$B$501,A3498,BallByBall!$F$2:$F$501,B3498))</f>
        <v>0</v>
      </c>
      <c r="H3498">
        <f>IF(A3498="","",COUNTIFS(BallByBall!$B$2:$B$501,A3498,BallByBall!$F$2:$F$501,B3498,BallByBall!$Q$2:$Q$501,1))</f>
        <v>0</v>
      </c>
      <c r="I3498">
        <f>IF(A3498="","",COUNTIFS(BallByBall!$B$2:$B$501,A3498,BallByBall!$F$2:$F$501,B3498,BallByBall!$R$2:$R$501,1))</f>
        <v>0</v>
      </c>
      <c r="J3498">
        <f>IF(A3498="","",SUMIFS(BallByBall!$T$2:$T$501,BallByBall!$B$2:$B$501,A3498,BallByBall!$H$2:$H$501,B3498))</f>
        <v>0</v>
      </c>
      <c r="K3498">
        <f>IF(A3498="","",SUMIFS(BallByBall!$U$2:$U$501,BallByBall!$B$2:$B$501,A3498,BallByBall!$P$2:$P$501,B3498))</f>
        <v>0</v>
      </c>
      <c r="L3498">
        <f>IF(A3498="","",SUMIFS(BallByBall!$V$2:$V$501,BallByBall!$B$2:$B$501,A3498,BallByBall!$P$2:$P$501,B3498))</f>
        <v>0</v>
      </c>
      <c r="M3498">
        <f>IF(A3498="","",SUMIFS(BallByBall!$W$2:$W$501,BallByBall!$B$2:$B$501,A3498,BallByBall!$P$2:$P$501,B3498))</f>
        <v>0</v>
      </c>
      <c r="N3498">
        <f>IF(A3498="","",SUMIFS(BallByBall!$X$2:$X$501,BallByBall!$B$2:$B$501,A3498,BallByBall!$P$2:$P$501,B3498))</f>
        <v>0</v>
      </c>
      <c r="O3498">
        <f>IF(A3498="","",SUMIFS(OverSummary!$G$2:$G$101,OverSummary!$A$2:$A$101,A3498,OverSummary!$D$2:$D$101,B3498))</f>
        <v>0</v>
      </c>
      <c r="P3498">
        <f>IF(A3498="","",G3498*Rules!$B$13+H3498*Rules!$B$14+I3498*Rules!$B$15)</f>
        <v>0</v>
      </c>
      <c r="Q3498">
        <f>IF(A3498="","",IF(G3498&gt;=100,Rules!$B$18,IF(G3498&gt;=50,Rules!$B$17,IF(G3498&gt;=30,Rules!$B$16,0)))+IF(AND(F3498=1,D3498&lt;&gt;"BWL",G3498=0),Rules!$B$27,0))</f>
        <v>0</v>
      </c>
      <c r="R3498">
        <f>IF(A3498="","",J3498*Rules!$B$19+O3498*Rules!$B$22)</f>
        <v>0</v>
      </c>
      <c r="S3498">
        <f>IF(A3498="","",IF(J3498&gt;=4,Rules!$B$21,IF(J3498&gt;=3,Rules!$B$20,0)))</f>
        <v>0</v>
      </c>
      <c r="T3498">
        <f>IF(A3498="","",K3498*Rules!$B$23+L3498*Rules!$B$24+M3498*Rules!$B$25+N3498*Rules!$B$26)</f>
        <v>0</v>
      </c>
      <c r="U3498">
        <f t="shared" si="54"/>
        <v>0</v>
      </c>
    </row>
    <row r="3499" spans="1:21" x14ac:dyDescent="0.2">
      <c r="A3499" t="str">
        <f>MatchSquad!A3499</f>
        <v>M070</v>
      </c>
      <c r="B3499" t="str">
        <f>MatchSquad!B3499</f>
        <v>P048</v>
      </c>
      <c r="C3499" t="str">
        <f>MatchSquad!C3499</f>
        <v>Lungisani Ngidi</v>
      </c>
      <c r="D3499" t="str">
        <f>MatchSquad!D3499</f>
        <v>BWL</v>
      </c>
      <c r="E3499" t="str">
        <f>MatchSquad!E3499</f>
        <v>DC</v>
      </c>
      <c r="F3499">
        <f>MatchSquad!G3499</f>
        <v>0</v>
      </c>
      <c r="G3499">
        <f>IF(A3499="","",SUMIFS(BallByBall!$I$2:$I$501,BallByBall!$B$2:$B$501,A3499,BallByBall!$F$2:$F$501,B3499))</f>
        <v>0</v>
      </c>
      <c r="H3499">
        <f>IF(A3499="","",COUNTIFS(BallByBall!$B$2:$B$501,A3499,BallByBall!$F$2:$F$501,B3499,BallByBall!$Q$2:$Q$501,1))</f>
        <v>0</v>
      </c>
      <c r="I3499">
        <f>IF(A3499="","",COUNTIFS(BallByBall!$B$2:$B$501,A3499,BallByBall!$F$2:$F$501,B3499,BallByBall!$R$2:$R$501,1))</f>
        <v>0</v>
      </c>
      <c r="J3499">
        <f>IF(A3499="","",SUMIFS(BallByBall!$T$2:$T$501,BallByBall!$B$2:$B$501,A3499,BallByBall!$H$2:$H$501,B3499))</f>
        <v>0</v>
      </c>
      <c r="K3499">
        <f>IF(A3499="","",SUMIFS(BallByBall!$U$2:$U$501,BallByBall!$B$2:$B$501,A3499,BallByBall!$P$2:$P$501,B3499))</f>
        <v>0</v>
      </c>
      <c r="L3499">
        <f>IF(A3499="","",SUMIFS(BallByBall!$V$2:$V$501,BallByBall!$B$2:$B$501,A3499,BallByBall!$P$2:$P$501,B3499))</f>
        <v>0</v>
      </c>
      <c r="M3499">
        <f>IF(A3499="","",SUMIFS(BallByBall!$W$2:$W$501,BallByBall!$B$2:$B$501,A3499,BallByBall!$P$2:$P$501,B3499))</f>
        <v>0</v>
      </c>
      <c r="N3499">
        <f>IF(A3499="","",SUMIFS(BallByBall!$X$2:$X$501,BallByBall!$B$2:$B$501,A3499,BallByBall!$P$2:$P$501,B3499))</f>
        <v>0</v>
      </c>
      <c r="O3499">
        <f>IF(A3499="","",SUMIFS(OverSummary!$G$2:$G$101,OverSummary!$A$2:$A$101,A3499,OverSummary!$D$2:$D$101,B3499))</f>
        <v>0</v>
      </c>
      <c r="P3499">
        <f>IF(A3499="","",G3499*Rules!$B$13+H3499*Rules!$B$14+I3499*Rules!$B$15)</f>
        <v>0</v>
      </c>
      <c r="Q3499">
        <f>IF(A3499="","",IF(G3499&gt;=100,Rules!$B$18,IF(G3499&gt;=50,Rules!$B$17,IF(G3499&gt;=30,Rules!$B$16,0)))+IF(AND(F3499=1,D3499&lt;&gt;"BWL",G3499=0),Rules!$B$27,0))</f>
        <v>0</v>
      </c>
      <c r="R3499">
        <f>IF(A3499="","",J3499*Rules!$B$19+O3499*Rules!$B$22)</f>
        <v>0</v>
      </c>
      <c r="S3499">
        <f>IF(A3499="","",IF(J3499&gt;=4,Rules!$B$21,IF(J3499&gt;=3,Rules!$B$20,0)))</f>
        <v>0</v>
      </c>
      <c r="T3499">
        <f>IF(A3499="","",K3499*Rules!$B$23+L3499*Rules!$B$24+M3499*Rules!$B$25+N3499*Rules!$B$26)</f>
        <v>0</v>
      </c>
      <c r="U3499">
        <f t="shared" si="54"/>
        <v>0</v>
      </c>
    </row>
    <row r="3500" spans="1:21" x14ac:dyDescent="0.2">
      <c r="A3500" t="str">
        <f>MatchSquad!A3500</f>
        <v>M070</v>
      </c>
      <c r="B3500" t="str">
        <f>MatchSquad!B3500</f>
        <v>P049</v>
      </c>
      <c r="C3500" t="str">
        <f>MatchSquad!C3500</f>
        <v>Kyle Jamieson</v>
      </c>
      <c r="D3500" t="str">
        <f>MatchSquad!D3500</f>
        <v>BWL</v>
      </c>
      <c r="E3500" t="str">
        <f>MatchSquad!E3500</f>
        <v>DC</v>
      </c>
      <c r="F3500">
        <f>MatchSquad!G3500</f>
        <v>0</v>
      </c>
      <c r="G3500">
        <f>IF(A3500="","",SUMIFS(BallByBall!$I$2:$I$501,BallByBall!$B$2:$B$501,A3500,BallByBall!$F$2:$F$501,B3500))</f>
        <v>0</v>
      </c>
      <c r="H3500">
        <f>IF(A3500="","",COUNTIFS(BallByBall!$B$2:$B$501,A3500,BallByBall!$F$2:$F$501,B3500,BallByBall!$Q$2:$Q$501,1))</f>
        <v>0</v>
      </c>
      <c r="I3500">
        <f>IF(A3500="","",COUNTIFS(BallByBall!$B$2:$B$501,A3500,BallByBall!$F$2:$F$501,B3500,BallByBall!$R$2:$R$501,1))</f>
        <v>0</v>
      </c>
      <c r="J3500">
        <f>IF(A3500="","",SUMIFS(BallByBall!$T$2:$T$501,BallByBall!$B$2:$B$501,A3500,BallByBall!$H$2:$H$501,B3500))</f>
        <v>0</v>
      </c>
      <c r="K3500">
        <f>IF(A3500="","",SUMIFS(BallByBall!$U$2:$U$501,BallByBall!$B$2:$B$501,A3500,BallByBall!$P$2:$P$501,B3500))</f>
        <v>0</v>
      </c>
      <c r="L3500">
        <f>IF(A3500="","",SUMIFS(BallByBall!$V$2:$V$501,BallByBall!$B$2:$B$501,A3500,BallByBall!$P$2:$P$501,B3500))</f>
        <v>0</v>
      </c>
      <c r="M3500">
        <f>IF(A3500="","",SUMIFS(BallByBall!$W$2:$W$501,BallByBall!$B$2:$B$501,A3500,BallByBall!$P$2:$P$501,B3500))</f>
        <v>0</v>
      </c>
      <c r="N3500">
        <f>IF(A3500="","",SUMIFS(BallByBall!$X$2:$X$501,BallByBall!$B$2:$B$501,A3500,BallByBall!$P$2:$P$501,B3500))</f>
        <v>0</v>
      </c>
      <c r="O3500">
        <f>IF(A3500="","",SUMIFS(OverSummary!$G$2:$G$101,OverSummary!$A$2:$A$101,A3500,OverSummary!$D$2:$D$101,B3500))</f>
        <v>0</v>
      </c>
      <c r="P3500">
        <f>IF(A3500="","",G3500*Rules!$B$13+H3500*Rules!$B$14+I3500*Rules!$B$15)</f>
        <v>0</v>
      </c>
      <c r="Q3500">
        <f>IF(A3500="","",IF(G3500&gt;=100,Rules!$B$18,IF(G3500&gt;=50,Rules!$B$17,IF(G3500&gt;=30,Rules!$B$16,0)))+IF(AND(F3500=1,D3500&lt;&gt;"BWL",G3500=0),Rules!$B$27,0))</f>
        <v>0</v>
      </c>
      <c r="R3500">
        <f>IF(A3500="","",J3500*Rules!$B$19+O3500*Rules!$B$22)</f>
        <v>0</v>
      </c>
      <c r="S3500">
        <f>IF(A3500="","",IF(J3500&gt;=4,Rules!$B$21,IF(J3500&gt;=3,Rules!$B$20,0)))</f>
        <v>0</v>
      </c>
      <c r="T3500">
        <f>IF(A3500="","",K3500*Rules!$B$23+L3500*Rules!$B$24+M3500*Rules!$B$25+N3500*Rules!$B$26)</f>
        <v>0</v>
      </c>
      <c r="U3500">
        <f t="shared" si="54"/>
        <v>0</v>
      </c>
    </row>
    <row r="3501" spans="1:21" x14ac:dyDescent="0.2">
      <c r="A3501" t="str">
        <f>MatchSquad!A3501</f>
        <v>M070</v>
      </c>
      <c r="B3501" t="str">
        <f>MatchSquad!B3501</f>
        <v>P050</v>
      </c>
      <c r="C3501" t="str">
        <f>MatchSquad!C3501</f>
        <v>Kuldeep Yadav</v>
      </c>
      <c r="D3501" t="str">
        <f>MatchSquad!D3501</f>
        <v>BWL</v>
      </c>
      <c r="E3501" t="str">
        <f>MatchSquad!E3501</f>
        <v>DC</v>
      </c>
      <c r="F3501">
        <f>MatchSquad!G3501</f>
        <v>0</v>
      </c>
      <c r="G3501">
        <f>IF(A3501="","",SUMIFS(BallByBall!$I$2:$I$501,BallByBall!$B$2:$B$501,A3501,BallByBall!$F$2:$F$501,B3501))</f>
        <v>0</v>
      </c>
      <c r="H3501">
        <f>IF(A3501="","",COUNTIFS(BallByBall!$B$2:$B$501,A3501,BallByBall!$F$2:$F$501,B3501,BallByBall!$Q$2:$Q$501,1))</f>
        <v>0</v>
      </c>
      <c r="I3501">
        <f>IF(A3501="","",COUNTIFS(BallByBall!$B$2:$B$501,A3501,BallByBall!$F$2:$F$501,B3501,BallByBall!$R$2:$R$501,1))</f>
        <v>0</v>
      </c>
      <c r="J3501">
        <f>IF(A3501="","",SUMIFS(BallByBall!$T$2:$T$501,BallByBall!$B$2:$B$501,A3501,BallByBall!$H$2:$H$501,B3501))</f>
        <v>0</v>
      </c>
      <c r="K3501">
        <f>IF(A3501="","",SUMIFS(BallByBall!$U$2:$U$501,BallByBall!$B$2:$B$501,A3501,BallByBall!$P$2:$P$501,B3501))</f>
        <v>0</v>
      </c>
      <c r="L3501">
        <f>IF(A3501="","",SUMIFS(BallByBall!$V$2:$V$501,BallByBall!$B$2:$B$501,A3501,BallByBall!$P$2:$P$501,B3501))</f>
        <v>0</v>
      </c>
      <c r="M3501">
        <f>IF(A3501="","",SUMIFS(BallByBall!$W$2:$W$501,BallByBall!$B$2:$B$501,A3501,BallByBall!$P$2:$P$501,B3501))</f>
        <v>0</v>
      </c>
      <c r="N3501">
        <f>IF(A3501="","",SUMIFS(BallByBall!$X$2:$X$501,BallByBall!$B$2:$B$501,A3501,BallByBall!$P$2:$P$501,B3501))</f>
        <v>0</v>
      </c>
      <c r="O3501">
        <f>IF(A3501="","",SUMIFS(OverSummary!$G$2:$G$101,OverSummary!$A$2:$A$101,A3501,OverSummary!$D$2:$D$101,B3501))</f>
        <v>0</v>
      </c>
      <c r="P3501">
        <f>IF(A3501="","",G3501*Rules!$B$13+H3501*Rules!$B$14+I3501*Rules!$B$15)</f>
        <v>0</v>
      </c>
      <c r="Q3501">
        <f>IF(A3501="","",IF(G3501&gt;=100,Rules!$B$18,IF(G3501&gt;=50,Rules!$B$17,IF(G3501&gt;=30,Rules!$B$16,0)))+IF(AND(F3501=1,D3501&lt;&gt;"BWL",G3501=0),Rules!$B$27,0))</f>
        <v>0</v>
      </c>
      <c r="R3501">
        <f>IF(A3501="","",J3501*Rules!$B$19+O3501*Rules!$B$22)</f>
        <v>0</v>
      </c>
      <c r="S3501">
        <f>IF(A3501="","",IF(J3501&gt;=4,Rules!$B$21,IF(J3501&gt;=3,Rules!$B$20,0)))</f>
        <v>0</v>
      </c>
      <c r="T3501">
        <f>IF(A3501="","",K3501*Rules!$B$23+L3501*Rules!$B$24+M3501*Rules!$B$25+N3501*Rules!$B$26)</f>
        <v>0</v>
      </c>
      <c r="U3501">
        <f t="shared" si="54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4" width="18" customWidth="1"/>
    <col min="5" max="6" width="13" customWidth="1"/>
    <col min="7" max="7" width="6" customWidth="1"/>
    <col min="8" max="8" width="7" customWidth="1"/>
    <col min="9" max="9" width="6" customWidth="1"/>
    <col min="10" max="10" width="7" customWidth="1"/>
    <col min="11" max="12" width="12" customWidth="1"/>
    <col min="13" max="13" width="11" customWidth="1"/>
    <col min="14" max="17" width="12" customWidth="1"/>
    <col min="18" max="18" width="13" customWidth="1"/>
    <col min="19" max="19" width="16" customWidth="1"/>
    <col min="20" max="20" width="12" customWidth="1"/>
  </cols>
  <sheetData>
    <row r="1" spans="1:20" ht="22" customHeight="1" x14ac:dyDescent="0.2">
      <c r="A1" s="9" t="s">
        <v>894</v>
      </c>
      <c r="B1" s="9" t="s">
        <v>571</v>
      </c>
      <c r="C1" s="9" t="s">
        <v>895</v>
      </c>
      <c r="D1" s="9" t="s">
        <v>896</v>
      </c>
      <c r="E1" s="9" t="s">
        <v>951</v>
      </c>
      <c r="F1" s="9" t="s">
        <v>952</v>
      </c>
      <c r="G1" s="9" t="s">
        <v>54</v>
      </c>
      <c r="H1" s="9" t="s">
        <v>49</v>
      </c>
      <c r="I1" s="9" t="s">
        <v>69</v>
      </c>
      <c r="J1" s="9" t="s">
        <v>84</v>
      </c>
      <c r="K1" s="9" t="s">
        <v>953</v>
      </c>
      <c r="L1" s="9" t="s">
        <v>954</v>
      </c>
      <c r="M1" s="9" t="s">
        <v>955</v>
      </c>
      <c r="N1" s="9" t="s">
        <v>574</v>
      </c>
      <c r="O1" s="9" t="s">
        <v>575</v>
      </c>
      <c r="P1" s="9" t="s">
        <v>956</v>
      </c>
      <c r="Q1" s="9" t="s">
        <v>957</v>
      </c>
      <c r="R1" s="9" t="s">
        <v>958</v>
      </c>
      <c r="S1" s="9" t="s">
        <v>959</v>
      </c>
      <c r="T1" s="9" t="s">
        <v>576</v>
      </c>
    </row>
    <row r="2" spans="1:20" x14ac:dyDescent="0.2">
      <c r="A2" s="11">
        <f>Entries!A2</f>
        <v>0</v>
      </c>
      <c r="B2" s="11">
        <f>Entries!B2</f>
        <v>0</v>
      </c>
      <c r="C2" s="11">
        <f>Entries!C2</f>
        <v>0</v>
      </c>
      <c r="D2" s="11" t="e">
        <f>Entries!#REF!</f>
        <v>#REF!</v>
      </c>
      <c r="E2" s="15">
        <f>IF(A2="","",COUNTIFS(FantasySelections!$A$2:$A$331,A2))</f>
        <v>0</v>
      </c>
      <c r="F2" s="15">
        <f>IF(A2="","",SUMIFS(FantasySelections!$P$2:$P$331,FantasySelections!$A$2:$A$331,A2))</f>
        <v>0</v>
      </c>
      <c r="G2" s="15">
        <f>IF(A2="","",COUNTIFS(FantasySelections!$A$2:$A$331,A2,FantasySelections!$G$2:$G$331,"WK"))</f>
        <v>0</v>
      </c>
      <c r="H2" s="15">
        <f>IF(A2="","",COUNTIFS(FantasySelections!$A$2:$A$331,A2,FantasySelections!$G$2:$G$331,"BAT"))</f>
        <v>0</v>
      </c>
      <c r="I2" s="15">
        <f>IF(A2="","",COUNTIFS(FantasySelections!$A$2:$A$331,A2,FantasySelections!$G$2:$G$331,"AR"))</f>
        <v>0</v>
      </c>
      <c r="J2" s="15">
        <f>IF(A2="","",COUNTIFS(FantasySelections!$A$2:$A$331,A2,FantasySelections!$G$2:$G$331,"BWL"))</f>
        <v>0</v>
      </c>
      <c r="K2" s="15">
        <f>IF(A2="","",SUMIFS(FantasySelections!$I$2:$I$331,FantasySelections!$A$2:$A$331,A2))</f>
        <v>0</v>
      </c>
      <c r="L2" s="15">
        <f>IF(A2="","",COUNTIFS(FantasySelections!$A$2:$A$331,A2,FantasySelections!$J$2:$J$331,1))</f>
        <v>0</v>
      </c>
      <c r="M2" s="15">
        <f>IF(A2="","",COUNTIFS(FantasySelections!$A$2:$A$331,A2,FantasySelections!$K$2:$K$331,1))</f>
        <v>0</v>
      </c>
      <c r="N2" s="11" t="str">
        <f>IFERROR(VLOOKUP(B2,Matches!$A$2:$E$71,4,FALSE),"")</f>
        <v/>
      </c>
      <c r="O2" s="11" t="str">
        <f>IFERROR(VLOOKUP(B2,Matches!$A$2:$E$71,5,FALSE),"")</f>
        <v/>
      </c>
      <c r="P2" s="15">
        <f>IF(A2="","",COUNTIFS(FantasySelections!$A$2:$A$331,A2,FantasySelections!$H$2:$H$331,N2))</f>
        <v>0</v>
      </c>
      <c r="Q2" s="15">
        <f>IF(A2="","",COUNTIFS(FantasySelections!$A$2:$A$331,A2,FantasySelections!$H$2:$H$331,O2))</f>
        <v>0</v>
      </c>
      <c r="R2" s="15">
        <f t="shared" ref="R2:R31" si="0">IF(A2="","",MAX(P2,Q2))</f>
        <v>0</v>
      </c>
      <c r="S2" s="15">
        <f>IF(A2="","",SUMIFS(FantasySelections!$L$2:$L$331,FantasySelections!$A$2:$A$331,A2))</f>
        <v>0</v>
      </c>
      <c r="T2" s="17" t="str">
        <f>IF(A2="","",IF(AND(E2=Rules!$B$2,F2=Rules!$B$2,G2&gt;=Rules!$B$3,H2&gt;=Rules!$B$4,I2&gt;=Rules!$B$5,J2&gt;=Rules!$B$6,K2&lt;=Rules!$B$8,L2=1,M2=1,R2&lt;=Rules!$B$7,S2=Rules!$B$2),"VALID","INVALID"))</f>
        <v>INVALID</v>
      </c>
    </row>
    <row r="3" spans="1:20" x14ac:dyDescent="0.2">
      <c r="A3" s="11">
        <f>Entries!A3</f>
        <v>0</v>
      </c>
      <c r="B3" s="11">
        <f>Entries!B3</f>
        <v>0</v>
      </c>
      <c r="C3" s="11">
        <f>Entries!C3</f>
        <v>0</v>
      </c>
      <c r="D3" s="11" t="e">
        <f>Entries!#REF!</f>
        <v>#REF!</v>
      </c>
      <c r="E3" s="15">
        <f>IF(A3="","",COUNTIFS(FantasySelections!$A$2:$A$331,A3))</f>
        <v>0</v>
      </c>
      <c r="F3" s="15">
        <f>IF(A3="","",SUMIFS(FantasySelections!$P$2:$P$331,FantasySelections!$A$2:$A$331,A3))</f>
        <v>0</v>
      </c>
      <c r="G3" s="15">
        <f>IF(A3="","",COUNTIFS(FantasySelections!$A$2:$A$331,A3,FantasySelections!$G$2:$G$331,"WK"))</f>
        <v>0</v>
      </c>
      <c r="H3" s="15">
        <f>IF(A3="","",COUNTIFS(FantasySelections!$A$2:$A$331,A3,FantasySelections!$G$2:$G$331,"BAT"))</f>
        <v>0</v>
      </c>
      <c r="I3" s="15">
        <f>IF(A3="","",COUNTIFS(FantasySelections!$A$2:$A$331,A3,FantasySelections!$G$2:$G$331,"AR"))</f>
        <v>0</v>
      </c>
      <c r="J3" s="15">
        <f>IF(A3="","",COUNTIFS(FantasySelections!$A$2:$A$331,A3,FantasySelections!$G$2:$G$331,"BWL"))</f>
        <v>0</v>
      </c>
      <c r="K3" s="15">
        <f>IF(A3="","",SUMIFS(FantasySelections!$I$2:$I$331,FantasySelections!$A$2:$A$331,A3))</f>
        <v>0</v>
      </c>
      <c r="L3" s="15">
        <f>IF(A3="","",COUNTIFS(FantasySelections!$A$2:$A$331,A3,FantasySelections!$J$2:$J$331,1))</f>
        <v>0</v>
      </c>
      <c r="M3" s="15">
        <f>IF(A3="","",COUNTIFS(FantasySelections!$A$2:$A$331,A3,FantasySelections!$K$2:$K$331,1))</f>
        <v>0</v>
      </c>
      <c r="N3" s="11" t="str">
        <f>IFERROR(VLOOKUP(B3,Matches!$A$2:$E$71,4,FALSE),"")</f>
        <v/>
      </c>
      <c r="O3" s="11" t="str">
        <f>IFERROR(VLOOKUP(B3,Matches!$A$2:$E$71,5,FALSE),"")</f>
        <v/>
      </c>
      <c r="P3" s="15">
        <f>IF(A3="","",COUNTIFS(FantasySelections!$A$2:$A$331,A3,FantasySelections!$H$2:$H$331,N3))</f>
        <v>0</v>
      </c>
      <c r="Q3" s="15">
        <f>IF(A3="","",COUNTIFS(FantasySelections!$A$2:$A$331,A3,FantasySelections!$H$2:$H$331,O3))</f>
        <v>0</v>
      </c>
      <c r="R3" s="15">
        <f t="shared" si="0"/>
        <v>0</v>
      </c>
      <c r="S3" s="15">
        <f>IF(A3="","",SUMIFS(FantasySelections!$L$2:$L$331,FantasySelections!$A$2:$A$331,A3))</f>
        <v>0</v>
      </c>
      <c r="T3" s="17" t="str">
        <f>IF(A3="","",IF(AND(E3=Rules!$B$2,F3=Rules!$B$2,G3&gt;=Rules!$B$3,H3&gt;=Rules!$B$4,I3&gt;=Rules!$B$5,J3&gt;=Rules!$B$6,K3&lt;=Rules!$B$8,L3=1,M3=1,R3&lt;=Rules!$B$7,S3=Rules!$B$2),"VALID","INVALID"))</f>
        <v>INVALID</v>
      </c>
    </row>
    <row r="4" spans="1:20" x14ac:dyDescent="0.2">
      <c r="A4" s="11">
        <f>Entries!A4</f>
        <v>0</v>
      </c>
      <c r="B4" s="11">
        <f>Entries!B4</f>
        <v>0</v>
      </c>
      <c r="C4" s="11">
        <f>Entries!C4</f>
        <v>0</v>
      </c>
      <c r="D4" s="11" t="e">
        <f>Entries!#REF!</f>
        <v>#REF!</v>
      </c>
      <c r="E4" s="15">
        <f>IF(A4="","",COUNTIFS(FantasySelections!$A$2:$A$331,A4))</f>
        <v>0</v>
      </c>
      <c r="F4" s="15">
        <f>IF(A4="","",SUMIFS(FantasySelections!$P$2:$P$331,FantasySelections!$A$2:$A$331,A4))</f>
        <v>0</v>
      </c>
      <c r="G4" s="15">
        <f>IF(A4="","",COUNTIFS(FantasySelections!$A$2:$A$331,A4,FantasySelections!$G$2:$G$331,"WK"))</f>
        <v>0</v>
      </c>
      <c r="H4" s="15">
        <f>IF(A4="","",COUNTIFS(FantasySelections!$A$2:$A$331,A4,FantasySelections!$G$2:$G$331,"BAT"))</f>
        <v>0</v>
      </c>
      <c r="I4" s="15">
        <f>IF(A4="","",COUNTIFS(FantasySelections!$A$2:$A$331,A4,FantasySelections!$G$2:$G$331,"AR"))</f>
        <v>0</v>
      </c>
      <c r="J4" s="15">
        <f>IF(A4="","",COUNTIFS(FantasySelections!$A$2:$A$331,A4,FantasySelections!$G$2:$G$331,"BWL"))</f>
        <v>0</v>
      </c>
      <c r="K4" s="15">
        <f>IF(A4="","",SUMIFS(FantasySelections!$I$2:$I$331,FantasySelections!$A$2:$A$331,A4))</f>
        <v>0</v>
      </c>
      <c r="L4" s="15">
        <f>IF(A4="","",COUNTIFS(FantasySelections!$A$2:$A$331,A4,FantasySelections!$J$2:$J$331,1))</f>
        <v>0</v>
      </c>
      <c r="M4" s="15">
        <f>IF(A4="","",COUNTIFS(FantasySelections!$A$2:$A$331,A4,FantasySelections!$K$2:$K$331,1))</f>
        <v>0</v>
      </c>
      <c r="N4" s="11" t="str">
        <f>IFERROR(VLOOKUP(B4,Matches!$A$2:$E$71,4,FALSE),"")</f>
        <v/>
      </c>
      <c r="O4" s="11" t="str">
        <f>IFERROR(VLOOKUP(B4,Matches!$A$2:$E$71,5,FALSE),"")</f>
        <v/>
      </c>
      <c r="P4" s="15">
        <f>IF(A4="","",COUNTIFS(FantasySelections!$A$2:$A$331,A4,FantasySelections!$H$2:$H$331,N4))</f>
        <v>0</v>
      </c>
      <c r="Q4" s="15">
        <f>IF(A4="","",COUNTIFS(FantasySelections!$A$2:$A$331,A4,FantasySelections!$H$2:$H$331,O4))</f>
        <v>0</v>
      </c>
      <c r="R4" s="15">
        <f t="shared" si="0"/>
        <v>0</v>
      </c>
      <c r="S4" s="15">
        <f>IF(A4="","",SUMIFS(FantasySelections!$L$2:$L$331,FantasySelections!$A$2:$A$331,A4))</f>
        <v>0</v>
      </c>
      <c r="T4" s="17" t="str">
        <f>IF(A4="","",IF(AND(E4=Rules!$B$2,F4=Rules!$B$2,G4&gt;=Rules!$B$3,H4&gt;=Rules!$B$4,I4&gt;=Rules!$B$5,J4&gt;=Rules!$B$6,K4&lt;=Rules!$B$8,L4=1,M4=1,R4&lt;=Rules!$B$7,S4=Rules!$B$2),"VALID","INVALID"))</f>
        <v>INVALID</v>
      </c>
    </row>
    <row r="5" spans="1:20" x14ac:dyDescent="0.2">
      <c r="A5" s="11">
        <f>Entries!A5</f>
        <v>0</v>
      </c>
      <c r="B5" s="11">
        <f>Entries!B5</f>
        <v>0</v>
      </c>
      <c r="C5" s="11">
        <f>Entries!C5</f>
        <v>0</v>
      </c>
      <c r="D5" s="11" t="e">
        <f>Entries!#REF!</f>
        <v>#REF!</v>
      </c>
      <c r="E5" s="15">
        <f>IF(A5="","",COUNTIFS(FantasySelections!$A$2:$A$331,A5))</f>
        <v>0</v>
      </c>
      <c r="F5" s="15">
        <f>IF(A5="","",SUMIFS(FantasySelections!$P$2:$P$331,FantasySelections!$A$2:$A$331,A5))</f>
        <v>0</v>
      </c>
      <c r="G5" s="15">
        <f>IF(A5="","",COUNTIFS(FantasySelections!$A$2:$A$331,A5,FantasySelections!$G$2:$G$331,"WK"))</f>
        <v>0</v>
      </c>
      <c r="H5" s="15">
        <f>IF(A5="","",COUNTIFS(FantasySelections!$A$2:$A$331,A5,FantasySelections!$G$2:$G$331,"BAT"))</f>
        <v>0</v>
      </c>
      <c r="I5" s="15">
        <f>IF(A5="","",COUNTIFS(FantasySelections!$A$2:$A$331,A5,FantasySelections!$G$2:$G$331,"AR"))</f>
        <v>0</v>
      </c>
      <c r="J5" s="15">
        <f>IF(A5="","",COUNTIFS(FantasySelections!$A$2:$A$331,A5,FantasySelections!$G$2:$G$331,"BWL"))</f>
        <v>0</v>
      </c>
      <c r="K5" s="15">
        <f>IF(A5="","",SUMIFS(FantasySelections!$I$2:$I$331,FantasySelections!$A$2:$A$331,A5))</f>
        <v>0</v>
      </c>
      <c r="L5" s="15">
        <f>IF(A5="","",COUNTIFS(FantasySelections!$A$2:$A$331,A5,FantasySelections!$J$2:$J$331,1))</f>
        <v>0</v>
      </c>
      <c r="M5" s="15">
        <f>IF(A5="","",COUNTIFS(FantasySelections!$A$2:$A$331,A5,FantasySelections!$K$2:$K$331,1))</f>
        <v>0</v>
      </c>
      <c r="N5" s="11" t="str">
        <f>IFERROR(VLOOKUP(B5,Matches!$A$2:$E$71,4,FALSE),"")</f>
        <v/>
      </c>
      <c r="O5" s="11" t="str">
        <f>IFERROR(VLOOKUP(B5,Matches!$A$2:$E$71,5,FALSE),"")</f>
        <v/>
      </c>
      <c r="P5" s="15">
        <f>IF(A5="","",COUNTIFS(FantasySelections!$A$2:$A$331,A5,FantasySelections!$H$2:$H$331,N5))</f>
        <v>0</v>
      </c>
      <c r="Q5" s="15">
        <f>IF(A5="","",COUNTIFS(FantasySelections!$A$2:$A$331,A5,FantasySelections!$H$2:$H$331,O5))</f>
        <v>0</v>
      </c>
      <c r="R5" s="15">
        <f t="shared" si="0"/>
        <v>0</v>
      </c>
      <c r="S5" s="15">
        <f>IF(A5="","",SUMIFS(FantasySelections!$L$2:$L$331,FantasySelections!$A$2:$A$331,A5))</f>
        <v>0</v>
      </c>
      <c r="T5" s="17" t="str">
        <f>IF(A5="","",IF(AND(E5=Rules!$B$2,F5=Rules!$B$2,G5&gt;=Rules!$B$3,H5&gt;=Rules!$B$4,I5&gt;=Rules!$B$5,J5&gt;=Rules!$B$6,K5&lt;=Rules!$B$8,L5=1,M5=1,R5&lt;=Rules!$B$7,S5=Rules!$B$2),"VALID","INVALID"))</f>
        <v>INVALID</v>
      </c>
    </row>
    <row r="6" spans="1:20" x14ac:dyDescent="0.2">
      <c r="A6" s="11">
        <f>Entries!A6</f>
        <v>0</v>
      </c>
      <c r="B6" s="11">
        <f>Entries!B6</f>
        <v>0</v>
      </c>
      <c r="C6" s="11">
        <f>Entries!C6</f>
        <v>0</v>
      </c>
      <c r="D6" s="11" t="e">
        <f>Entries!#REF!</f>
        <v>#REF!</v>
      </c>
      <c r="E6" s="15">
        <f>IF(A6="","",COUNTIFS(FantasySelections!$A$2:$A$331,A6))</f>
        <v>0</v>
      </c>
      <c r="F6" s="15">
        <f>IF(A6="","",SUMIFS(FantasySelections!$P$2:$P$331,FantasySelections!$A$2:$A$331,A6))</f>
        <v>0</v>
      </c>
      <c r="G6" s="15">
        <f>IF(A6="","",COUNTIFS(FantasySelections!$A$2:$A$331,A6,FantasySelections!$G$2:$G$331,"WK"))</f>
        <v>0</v>
      </c>
      <c r="H6" s="15">
        <f>IF(A6="","",COUNTIFS(FantasySelections!$A$2:$A$331,A6,FantasySelections!$G$2:$G$331,"BAT"))</f>
        <v>0</v>
      </c>
      <c r="I6" s="15">
        <f>IF(A6="","",COUNTIFS(FantasySelections!$A$2:$A$331,A6,FantasySelections!$G$2:$G$331,"AR"))</f>
        <v>0</v>
      </c>
      <c r="J6" s="15">
        <f>IF(A6="","",COUNTIFS(FantasySelections!$A$2:$A$331,A6,FantasySelections!$G$2:$G$331,"BWL"))</f>
        <v>0</v>
      </c>
      <c r="K6" s="15">
        <f>IF(A6="","",SUMIFS(FantasySelections!$I$2:$I$331,FantasySelections!$A$2:$A$331,A6))</f>
        <v>0</v>
      </c>
      <c r="L6" s="15">
        <f>IF(A6="","",COUNTIFS(FantasySelections!$A$2:$A$331,A6,FantasySelections!$J$2:$J$331,1))</f>
        <v>0</v>
      </c>
      <c r="M6" s="15">
        <f>IF(A6="","",COUNTIFS(FantasySelections!$A$2:$A$331,A6,FantasySelections!$K$2:$K$331,1))</f>
        <v>0</v>
      </c>
      <c r="N6" s="11" t="str">
        <f>IFERROR(VLOOKUP(B6,Matches!$A$2:$E$71,4,FALSE),"")</f>
        <v/>
      </c>
      <c r="O6" s="11" t="str">
        <f>IFERROR(VLOOKUP(B6,Matches!$A$2:$E$71,5,FALSE),"")</f>
        <v/>
      </c>
      <c r="P6" s="15">
        <f>IF(A6="","",COUNTIFS(FantasySelections!$A$2:$A$331,A6,FantasySelections!$H$2:$H$331,N6))</f>
        <v>0</v>
      </c>
      <c r="Q6" s="15">
        <f>IF(A6="","",COUNTIFS(FantasySelections!$A$2:$A$331,A6,FantasySelections!$H$2:$H$331,O6))</f>
        <v>0</v>
      </c>
      <c r="R6" s="15">
        <f t="shared" si="0"/>
        <v>0</v>
      </c>
      <c r="S6" s="15">
        <f>IF(A6="","",SUMIFS(FantasySelections!$L$2:$L$331,FantasySelections!$A$2:$A$331,A6))</f>
        <v>0</v>
      </c>
      <c r="T6" s="17" t="str">
        <f>IF(A6="","",IF(AND(E6=Rules!$B$2,F6=Rules!$B$2,G6&gt;=Rules!$B$3,H6&gt;=Rules!$B$4,I6&gt;=Rules!$B$5,J6&gt;=Rules!$B$6,K6&lt;=Rules!$B$8,L6=1,M6=1,R6&lt;=Rules!$B$7,S6=Rules!$B$2),"VALID","INVALID"))</f>
        <v>INVALID</v>
      </c>
    </row>
    <row r="7" spans="1:20" x14ac:dyDescent="0.2">
      <c r="A7" s="11">
        <f>Entries!A7</f>
        <v>0</v>
      </c>
      <c r="B7" s="11">
        <f>Entries!B7</f>
        <v>0</v>
      </c>
      <c r="C7" s="11">
        <f>Entries!C7</f>
        <v>0</v>
      </c>
      <c r="D7" s="11" t="e">
        <f>Entries!#REF!</f>
        <v>#REF!</v>
      </c>
      <c r="E7" s="15">
        <f>IF(A7="","",COUNTIFS(FantasySelections!$A$2:$A$331,A7))</f>
        <v>0</v>
      </c>
      <c r="F7" s="15">
        <f>IF(A7="","",SUMIFS(FantasySelections!$P$2:$P$331,FantasySelections!$A$2:$A$331,A7))</f>
        <v>0</v>
      </c>
      <c r="G7" s="15">
        <f>IF(A7="","",COUNTIFS(FantasySelections!$A$2:$A$331,A7,FantasySelections!$G$2:$G$331,"WK"))</f>
        <v>0</v>
      </c>
      <c r="H7" s="15">
        <f>IF(A7="","",COUNTIFS(FantasySelections!$A$2:$A$331,A7,FantasySelections!$G$2:$G$331,"BAT"))</f>
        <v>0</v>
      </c>
      <c r="I7" s="15">
        <f>IF(A7="","",COUNTIFS(FantasySelections!$A$2:$A$331,A7,FantasySelections!$G$2:$G$331,"AR"))</f>
        <v>0</v>
      </c>
      <c r="J7" s="15">
        <f>IF(A7="","",COUNTIFS(FantasySelections!$A$2:$A$331,A7,FantasySelections!$G$2:$G$331,"BWL"))</f>
        <v>0</v>
      </c>
      <c r="K7" s="15">
        <f>IF(A7="","",SUMIFS(FantasySelections!$I$2:$I$331,FantasySelections!$A$2:$A$331,A7))</f>
        <v>0</v>
      </c>
      <c r="L7" s="15">
        <f>IF(A7="","",COUNTIFS(FantasySelections!$A$2:$A$331,A7,FantasySelections!$J$2:$J$331,1))</f>
        <v>0</v>
      </c>
      <c r="M7" s="15">
        <f>IF(A7="","",COUNTIFS(FantasySelections!$A$2:$A$331,A7,FantasySelections!$K$2:$K$331,1))</f>
        <v>0</v>
      </c>
      <c r="N7" s="11" t="str">
        <f>IFERROR(VLOOKUP(B7,Matches!$A$2:$E$71,4,FALSE),"")</f>
        <v/>
      </c>
      <c r="O7" s="11" t="str">
        <f>IFERROR(VLOOKUP(B7,Matches!$A$2:$E$71,5,FALSE),"")</f>
        <v/>
      </c>
      <c r="P7" s="15">
        <f>IF(A7="","",COUNTIFS(FantasySelections!$A$2:$A$331,A7,FantasySelections!$H$2:$H$331,N7))</f>
        <v>0</v>
      </c>
      <c r="Q7" s="15">
        <f>IF(A7="","",COUNTIFS(FantasySelections!$A$2:$A$331,A7,FantasySelections!$H$2:$H$331,O7))</f>
        <v>0</v>
      </c>
      <c r="R7" s="15">
        <f t="shared" si="0"/>
        <v>0</v>
      </c>
      <c r="S7" s="15">
        <f>IF(A7="","",SUMIFS(FantasySelections!$L$2:$L$331,FantasySelections!$A$2:$A$331,A7))</f>
        <v>0</v>
      </c>
      <c r="T7" s="17" t="str">
        <f>IF(A7="","",IF(AND(E7=Rules!$B$2,F7=Rules!$B$2,G7&gt;=Rules!$B$3,H7&gt;=Rules!$B$4,I7&gt;=Rules!$B$5,J7&gt;=Rules!$B$6,K7&lt;=Rules!$B$8,L7=1,M7=1,R7&lt;=Rules!$B$7,S7=Rules!$B$2),"VALID","INVALID"))</f>
        <v>INVALID</v>
      </c>
    </row>
    <row r="8" spans="1:20" x14ac:dyDescent="0.2">
      <c r="A8" s="11">
        <f>Entries!A8</f>
        <v>0</v>
      </c>
      <c r="B8" s="11">
        <f>Entries!B8</f>
        <v>0</v>
      </c>
      <c r="C8" s="11">
        <f>Entries!C8</f>
        <v>0</v>
      </c>
      <c r="D8" s="11" t="e">
        <f>Entries!#REF!</f>
        <v>#REF!</v>
      </c>
      <c r="E8" s="15">
        <f>IF(A8="","",COUNTIFS(FantasySelections!$A$2:$A$331,A8))</f>
        <v>0</v>
      </c>
      <c r="F8" s="15">
        <f>IF(A8="","",SUMIFS(FantasySelections!$P$2:$P$331,FantasySelections!$A$2:$A$331,A8))</f>
        <v>0</v>
      </c>
      <c r="G8" s="15">
        <f>IF(A8="","",COUNTIFS(FantasySelections!$A$2:$A$331,A8,FantasySelections!$G$2:$G$331,"WK"))</f>
        <v>0</v>
      </c>
      <c r="H8" s="15">
        <f>IF(A8="","",COUNTIFS(FantasySelections!$A$2:$A$331,A8,FantasySelections!$G$2:$G$331,"BAT"))</f>
        <v>0</v>
      </c>
      <c r="I8" s="15">
        <f>IF(A8="","",COUNTIFS(FantasySelections!$A$2:$A$331,A8,FantasySelections!$G$2:$G$331,"AR"))</f>
        <v>0</v>
      </c>
      <c r="J8" s="15">
        <f>IF(A8="","",COUNTIFS(FantasySelections!$A$2:$A$331,A8,FantasySelections!$G$2:$G$331,"BWL"))</f>
        <v>0</v>
      </c>
      <c r="K8" s="15">
        <f>IF(A8="","",SUMIFS(FantasySelections!$I$2:$I$331,FantasySelections!$A$2:$A$331,A8))</f>
        <v>0</v>
      </c>
      <c r="L8" s="15">
        <f>IF(A8="","",COUNTIFS(FantasySelections!$A$2:$A$331,A8,FantasySelections!$J$2:$J$331,1))</f>
        <v>0</v>
      </c>
      <c r="M8" s="15">
        <f>IF(A8="","",COUNTIFS(FantasySelections!$A$2:$A$331,A8,FantasySelections!$K$2:$K$331,1))</f>
        <v>0</v>
      </c>
      <c r="N8" s="11" t="str">
        <f>IFERROR(VLOOKUP(B8,Matches!$A$2:$E$71,4,FALSE),"")</f>
        <v/>
      </c>
      <c r="O8" s="11" t="str">
        <f>IFERROR(VLOOKUP(B8,Matches!$A$2:$E$71,5,FALSE),"")</f>
        <v/>
      </c>
      <c r="P8" s="15">
        <f>IF(A8="","",COUNTIFS(FantasySelections!$A$2:$A$331,A8,FantasySelections!$H$2:$H$331,N8))</f>
        <v>0</v>
      </c>
      <c r="Q8" s="15">
        <f>IF(A8="","",COUNTIFS(FantasySelections!$A$2:$A$331,A8,FantasySelections!$H$2:$H$331,O8))</f>
        <v>0</v>
      </c>
      <c r="R8" s="15">
        <f t="shared" si="0"/>
        <v>0</v>
      </c>
      <c r="S8" s="15">
        <f>IF(A8="","",SUMIFS(FantasySelections!$L$2:$L$331,FantasySelections!$A$2:$A$331,A8))</f>
        <v>0</v>
      </c>
      <c r="T8" s="17" t="str">
        <f>IF(A8="","",IF(AND(E8=Rules!$B$2,F8=Rules!$B$2,G8&gt;=Rules!$B$3,H8&gt;=Rules!$B$4,I8&gt;=Rules!$B$5,J8&gt;=Rules!$B$6,K8&lt;=Rules!$B$8,L8=1,M8=1,R8&lt;=Rules!$B$7,S8=Rules!$B$2),"VALID","INVALID"))</f>
        <v>INVALID</v>
      </c>
    </row>
    <row r="9" spans="1:20" x14ac:dyDescent="0.2">
      <c r="A9" s="13">
        <f>Entries!A9</f>
        <v>0</v>
      </c>
      <c r="B9" s="13">
        <f>Entries!B9</f>
        <v>0</v>
      </c>
      <c r="C9" s="13">
        <f>Entries!C9</f>
        <v>0</v>
      </c>
      <c r="D9" s="13" t="e">
        <f>Entries!#REF!</f>
        <v>#REF!</v>
      </c>
      <c r="E9" s="16">
        <f>IF(A9="","",COUNTIFS(FantasySelections!$A$2:$A$331,A9))</f>
        <v>0</v>
      </c>
      <c r="F9" s="16">
        <f>IF(A9="","",SUMIFS(FantasySelections!$P$2:$P$331,FantasySelections!$A$2:$A$331,A9))</f>
        <v>0</v>
      </c>
      <c r="G9" s="16">
        <f>IF(A9="","",COUNTIFS(FantasySelections!$A$2:$A$331,A9,FantasySelections!$G$2:$G$331,"WK"))</f>
        <v>0</v>
      </c>
      <c r="H9" s="16">
        <f>IF(A9="","",COUNTIFS(FantasySelections!$A$2:$A$331,A9,FantasySelections!$G$2:$G$331,"BAT"))</f>
        <v>0</v>
      </c>
      <c r="I9" s="16">
        <f>IF(A9="","",COUNTIFS(FantasySelections!$A$2:$A$331,A9,FantasySelections!$G$2:$G$331,"AR"))</f>
        <v>0</v>
      </c>
      <c r="J9" s="16">
        <f>IF(A9="","",COUNTIFS(FantasySelections!$A$2:$A$331,A9,FantasySelections!$G$2:$G$331,"BWL"))</f>
        <v>0</v>
      </c>
      <c r="K9" s="16">
        <f>IF(A9="","",SUMIFS(FantasySelections!$I$2:$I$331,FantasySelections!$A$2:$A$331,A9))</f>
        <v>0</v>
      </c>
      <c r="L9" s="16">
        <f>IF(A9="","",COUNTIFS(FantasySelections!$A$2:$A$331,A9,FantasySelections!$J$2:$J$331,1))</f>
        <v>0</v>
      </c>
      <c r="M9" s="16">
        <f>IF(A9="","",COUNTIFS(FantasySelections!$A$2:$A$331,A9,FantasySelections!$K$2:$K$331,1))</f>
        <v>0</v>
      </c>
      <c r="N9" s="13" t="str">
        <f>IFERROR(VLOOKUP(B9,Matches!$A$2:$E$71,4,FALSE),"")</f>
        <v/>
      </c>
      <c r="O9" s="13" t="str">
        <f>IFERROR(VLOOKUP(B9,Matches!$A$2:$E$71,5,FALSE),"")</f>
        <v/>
      </c>
      <c r="P9" s="16">
        <f>IF(A9="","",COUNTIFS(FantasySelections!$A$2:$A$331,A9,FantasySelections!$H$2:$H$331,N9))</f>
        <v>0</v>
      </c>
      <c r="Q9" s="16">
        <f>IF(A9="","",COUNTIFS(FantasySelections!$A$2:$A$331,A9,FantasySelections!$H$2:$H$331,O9))</f>
        <v>0</v>
      </c>
      <c r="R9" s="16">
        <f t="shared" si="0"/>
        <v>0</v>
      </c>
      <c r="S9" s="16">
        <f>IF(A9="","",SUMIFS(FantasySelections!$L$2:$L$331,FantasySelections!$A$2:$A$331,A9))</f>
        <v>0</v>
      </c>
      <c r="T9" s="18" t="str">
        <f>IF(A9="","",IF(AND(E9=Rules!$B$2,F9=Rules!$B$2,G9&gt;=Rules!$B$3,H9&gt;=Rules!$B$4,I9&gt;=Rules!$B$5,J9&gt;=Rules!$B$6,K9&lt;=Rules!$B$8,L9=1,M9=1,R9&lt;=Rules!$B$7,S9=Rules!$B$2),"VALID","INVALID"))</f>
        <v>INVALID</v>
      </c>
    </row>
    <row r="10" spans="1:20" x14ac:dyDescent="0.2">
      <c r="A10" s="13">
        <f>Entries!A10</f>
        <v>0</v>
      </c>
      <c r="B10" s="13">
        <f>Entries!B10</f>
        <v>0</v>
      </c>
      <c r="C10" s="13">
        <f>Entries!C10</f>
        <v>0</v>
      </c>
      <c r="D10" s="13" t="e">
        <f>Entries!#REF!</f>
        <v>#REF!</v>
      </c>
      <c r="E10" s="16">
        <f>IF(A10="","",COUNTIFS(FantasySelections!$A$2:$A$331,A10))</f>
        <v>0</v>
      </c>
      <c r="F10" s="16">
        <f>IF(A10="","",SUMIFS(FantasySelections!$P$2:$P$331,FantasySelections!$A$2:$A$331,A10))</f>
        <v>0</v>
      </c>
      <c r="G10" s="16">
        <f>IF(A10="","",COUNTIFS(FantasySelections!$A$2:$A$331,A10,FantasySelections!$G$2:$G$331,"WK"))</f>
        <v>0</v>
      </c>
      <c r="H10" s="16">
        <f>IF(A10="","",COUNTIFS(FantasySelections!$A$2:$A$331,A10,FantasySelections!$G$2:$G$331,"BAT"))</f>
        <v>0</v>
      </c>
      <c r="I10" s="16">
        <f>IF(A10="","",COUNTIFS(FantasySelections!$A$2:$A$331,A10,FantasySelections!$G$2:$G$331,"AR"))</f>
        <v>0</v>
      </c>
      <c r="J10" s="16">
        <f>IF(A10="","",COUNTIFS(FantasySelections!$A$2:$A$331,A10,FantasySelections!$G$2:$G$331,"BWL"))</f>
        <v>0</v>
      </c>
      <c r="K10" s="16">
        <f>IF(A10="","",SUMIFS(FantasySelections!$I$2:$I$331,FantasySelections!$A$2:$A$331,A10))</f>
        <v>0</v>
      </c>
      <c r="L10" s="16">
        <f>IF(A10="","",COUNTIFS(FantasySelections!$A$2:$A$331,A10,FantasySelections!$J$2:$J$331,1))</f>
        <v>0</v>
      </c>
      <c r="M10" s="16">
        <f>IF(A10="","",COUNTIFS(FantasySelections!$A$2:$A$331,A10,FantasySelections!$K$2:$K$331,1))</f>
        <v>0</v>
      </c>
      <c r="N10" s="13" t="str">
        <f>IFERROR(VLOOKUP(B10,Matches!$A$2:$E$71,4,FALSE),"")</f>
        <v/>
      </c>
      <c r="O10" s="13" t="str">
        <f>IFERROR(VLOOKUP(B10,Matches!$A$2:$E$71,5,FALSE),"")</f>
        <v/>
      </c>
      <c r="P10" s="16">
        <f>IF(A10="","",COUNTIFS(FantasySelections!$A$2:$A$331,A10,FantasySelections!$H$2:$H$331,N10))</f>
        <v>0</v>
      </c>
      <c r="Q10" s="16">
        <f>IF(A10="","",COUNTIFS(FantasySelections!$A$2:$A$331,A10,FantasySelections!$H$2:$H$331,O10))</f>
        <v>0</v>
      </c>
      <c r="R10" s="16">
        <f t="shared" si="0"/>
        <v>0</v>
      </c>
      <c r="S10" s="16">
        <f>IF(A10="","",SUMIFS(FantasySelections!$L$2:$L$331,FantasySelections!$A$2:$A$331,A10))</f>
        <v>0</v>
      </c>
      <c r="T10" s="18" t="str">
        <f>IF(A10="","",IF(AND(E10=Rules!$B$2,F10=Rules!$B$2,G10&gt;=Rules!$B$3,H10&gt;=Rules!$B$4,I10&gt;=Rules!$B$5,J10&gt;=Rules!$B$6,K10&lt;=Rules!$B$8,L10=1,M10=1,R10&lt;=Rules!$B$7,S10=Rules!$B$2),"VALID","INVALID"))</f>
        <v>INVALID</v>
      </c>
    </row>
    <row r="11" spans="1:20" x14ac:dyDescent="0.2">
      <c r="A11" s="13">
        <f>Entries!A11</f>
        <v>0</v>
      </c>
      <c r="B11" s="13">
        <f>Entries!B11</f>
        <v>0</v>
      </c>
      <c r="C11" s="13">
        <f>Entries!C11</f>
        <v>0</v>
      </c>
      <c r="D11" s="13" t="e">
        <f>Entries!#REF!</f>
        <v>#REF!</v>
      </c>
      <c r="E11" s="16">
        <f>IF(A11="","",COUNTIFS(FantasySelections!$A$2:$A$331,A11))</f>
        <v>0</v>
      </c>
      <c r="F11" s="16">
        <f>IF(A11="","",SUMIFS(FantasySelections!$P$2:$P$331,FantasySelections!$A$2:$A$331,A11))</f>
        <v>0</v>
      </c>
      <c r="G11" s="16">
        <f>IF(A11="","",COUNTIFS(FantasySelections!$A$2:$A$331,A11,FantasySelections!$G$2:$G$331,"WK"))</f>
        <v>0</v>
      </c>
      <c r="H11" s="16">
        <f>IF(A11="","",COUNTIFS(FantasySelections!$A$2:$A$331,A11,FantasySelections!$G$2:$G$331,"BAT"))</f>
        <v>0</v>
      </c>
      <c r="I11" s="16">
        <f>IF(A11="","",COUNTIFS(FantasySelections!$A$2:$A$331,A11,FantasySelections!$G$2:$G$331,"AR"))</f>
        <v>0</v>
      </c>
      <c r="J11" s="16">
        <f>IF(A11="","",COUNTIFS(FantasySelections!$A$2:$A$331,A11,FantasySelections!$G$2:$G$331,"BWL"))</f>
        <v>0</v>
      </c>
      <c r="K11" s="16">
        <f>IF(A11="","",SUMIFS(FantasySelections!$I$2:$I$331,FantasySelections!$A$2:$A$331,A11))</f>
        <v>0</v>
      </c>
      <c r="L11" s="16">
        <f>IF(A11="","",COUNTIFS(FantasySelections!$A$2:$A$331,A11,FantasySelections!$J$2:$J$331,1))</f>
        <v>0</v>
      </c>
      <c r="M11" s="16">
        <f>IF(A11="","",COUNTIFS(FantasySelections!$A$2:$A$331,A11,FantasySelections!$K$2:$K$331,1))</f>
        <v>0</v>
      </c>
      <c r="N11" s="13" t="str">
        <f>IFERROR(VLOOKUP(B11,Matches!$A$2:$E$71,4,FALSE),"")</f>
        <v/>
      </c>
      <c r="O11" s="13" t="str">
        <f>IFERROR(VLOOKUP(B11,Matches!$A$2:$E$71,5,FALSE),"")</f>
        <v/>
      </c>
      <c r="P11" s="16">
        <f>IF(A11="","",COUNTIFS(FantasySelections!$A$2:$A$331,A11,FantasySelections!$H$2:$H$331,N11))</f>
        <v>0</v>
      </c>
      <c r="Q11" s="16">
        <f>IF(A11="","",COUNTIFS(FantasySelections!$A$2:$A$331,A11,FantasySelections!$H$2:$H$331,O11))</f>
        <v>0</v>
      </c>
      <c r="R11" s="16">
        <f t="shared" si="0"/>
        <v>0</v>
      </c>
      <c r="S11" s="16">
        <f>IF(A11="","",SUMIFS(FantasySelections!$L$2:$L$331,FantasySelections!$A$2:$A$331,A11))</f>
        <v>0</v>
      </c>
      <c r="T11" s="18" t="str">
        <f>IF(A11="","",IF(AND(E11=Rules!$B$2,F11=Rules!$B$2,G11&gt;=Rules!$B$3,H11&gt;=Rules!$B$4,I11&gt;=Rules!$B$5,J11&gt;=Rules!$B$6,K11&lt;=Rules!$B$8,L11=1,M11=1,R11&lt;=Rules!$B$7,S11=Rules!$B$2),"VALID","INVALID"))</f>
        <v>INVALID</v>
      </c>
    </row>
    <row r="12" spans="1:20" x14ac:dyDescent="0.2">
      <c r="A12" s="13">
        <f>Entries!A12</f>
        <v>0</v>
      </c>
      <c r="B12" s="13">
        <f>Entries!B12</f>
        <v>0</v>
      </c>
      <c r="C12" s="13">
        <f>Entries!C12</f>
        <v>0</v>
      </c>
      <c r="D12" s="13" t="e">
        <f>Entries!#REF!</f>
        <v>#REF!</v>
      </c>
      <c r="E12" s="16">
        <f>IF(A12="","",COUNTIFS(FantasySelections!$A$2:$A$331,A12))</f>
        <v>0</v>
      </c>
      <c r="F12" s="16">
        <f>IF(A12="","",SUMIFS(FantasySelections!$P$2:$P$331,FantasySelections!$A$2:$A$331,A12))</f>
        <v>0</v>
      </c>
      <c r="G12" s="16">
        <f>IF(A12="","",COUNTIFS(FantasySelections!$A$2:$A$331,A12,FantasySelections!$G$2:$G$331,"WK"))</f>
        <v>0</v>
      </c>
      <c r="H12" s="16">
        <f>IF(A12="","",COUNTIFS(FantasySelections!$A$2:$A$331,A12,FantasySelections!$G$2:$G$331,"BAT"))</f>
        <v>0</v>
      </c>
      <c r="I12" s="16">
        <f>IF(A12="","",COUNTIFS(FantasySelections!$A$2:$A$331,A12,FantasySelections!$G$2:$G$331,"AR"))</f>
        <v>0</v>
      </c>
      <c r="J12" s="16">
        <f>IF(A12="","",COUNTIFS(FantasySelections!$A$2:$A$331,A12,FantasySelections!$G$2:$G$331,"BWL"))</f>
        <v>0</v>
      </c>
      <c r="K12" s="16">
        <f>IF(A12="","",SUMIFS(FantasySelections!$I$2:$I$331,FantasySelections!$A$2:$A$331,A12))</f>
        <v>0</v>
      </c>
      <c r="L12" s="16">
        <f>IF(A12="","",COUNTIFS(FantasySelections!$A$2:$A$331,A12,FantasySelections!$J$2:$J$331,1))</f>
        <v>0</v>
      </c>
      <c r="M12" s="16">
        <f>IF(A12="","",COUNTIFS(FantasySelections!$A$2:$A$331,A12,FantasySelections!$K$2:$K$331,1))</f>
        <v>0</v>
      </c>
      <c r="N12" s="13" t="str">
        <f>IFERROR(VLOOKUP(B12,Matches!$A$2:$E$71,4,FALSE),"")</f>
        <v/>
      </c>
      <c r="O12" s="13" t="str">
        <f>IFERROR(VLOOKUP(B12,Matches!$A$2:$E$71,5,FALSE),"")</f>
        <v/>
      </c>
      <c r="P12" s="16">
        <f>IF(A12="","",COUNTIFS(FantasySelections!$A$2:$A$331,A12,FantasySelections!$H$2:$H$331,N12))</f>
        <v>0</v>
      </c>
      <c r="Q12" s="16">
        <f>IF(A12="","",COUNTIFS(FantasySelections!$A$2:$A$331,A12,FantasySelections!$H$2:$H$331,O12))</f>
        <v>0</v>
      </c>
      <c r="R12" s="16">
        <f t="shared" si="0"/>
        <v>0</v>
      </c>
      <c r="S12" s="16">
        <f>IF(A12="","",SUMIFS(FantasySelections!$L$2:$L$331,FantasySelections!$A$2:$A$331,A12))</f>
        <v>0</v>
      </c>
      <c r="T12" s="18" t="str">
        <f>IF(A12="","",IF(AND(E12=Rules!$B$2,F12=Rules!$B$2,G12&gt;=Rules!$B$3,H12&gt;=Rules!$B$4,I12&gt;=Rules!$B$5,J12&gt;=Rules!$B$6,K12&lt;=Rules!$B$8,L12=1,M12=1,R12&lt;=Rules!$B$7,S12=Rules!$B$2),"VALID","INVALID"))</f>
        <v>INVALID</v>
      </c>
    </row>
    <row r="13" spans="1:20" x14ac:dyDescent="0.2">
      <c r="A13" s="13">
        <f>Entries!A13</f>
        <v>0</v>
      </c>
      <c r="B13" s="13">
        <f>Entries!B13</f>
        <v>0</v>
      </c>
      <c r="C13" s="13">
        <f>Entries!C13</f>
        <v>0</v>
      </c>
      <c r="D13" s="13" t="e">
        <f>Entries!#REF!</f>
        <v>#REF!</v>
      </c>
      <c r="E13" s="16">
        <f>IF(A13="","",COUNTIFS(FantasySelections!$A$2:$A$331,A13))</f>
        <v>0</v>
      </c>
      <c r="F13" s="16">
        <f>IF(A13="","",SUMIFS(FantasySelections!$P$2:$P$331,FantasySelections!$A$2:$A$331,A13))</f>
        <v>0</v>
      </c>
      <c r="G13" s="16">
        <f>IF(A13="","",COUNTIFS(FantasySelections!$A$2:$A$331,A13,FantasySelections!$G$2:$G$331,"WK"))</f>
        <v>0</v>
      </c>
      <c r="H13" s="16">
        <f>IF(A13="","",COUNTIFS(FantasySelections!$A$2:$A$331,A13,FantasySelections!$G$2:$G$331,"BAT"))</f>
        <v>0</v>
      </c>
      <c r="I13" s="16">
        <f>IF(A13="","",COUNTIFS(FantasySelections!$A$2:$A$331,A13,FantasySelections!$G$2:$G$331,"AR"))</f>
        <v>0</v>
      </c>
      <c r="J13" s="16">
        <f>IF(A13="","",COUNTIFS(FantasySelections!$A$2:$A$331,A13,FantasySelections!$G$2:$G$331,"BWL"))</f>
        <v>0</v>
      </c>
      <c r="K13" s="16">
        <f>IF(A13="","",SUMIFS(FantasySelections!$I$2:$I$331,FantasySelections!$A$2:$A$331,A13))</f>
        <v>0</v>
      </c>
      <c r="L13" s="16">
        <f>IF(A13="","",COUNTIFS(FantasySelections!$A$2:$A$331,A13,FantasySelections!$J$2:$J$331,1))</f>
        <v>0</v>
      </c>
      <c r="M13" s="16">
        <f>IF(A13="","",COUNTIFS(FantasySelections!$A$2:$A$331,A13,FantasySelections!$K$2:$K$331,1))</f>
        <v>0</v>
      </c>
      <c r="N13" s="13" t="str">
        <f>IFERROR(VLOOKUP(B13,Matches!$A$2:$E$71,4,FALSE),"")</f>
        <v/>
      </c>
      <c r="O13" s="13" t="str">
        <f>IFERROR(VLOOKUP(B13,Matches!$A$2:$E$71,5,FALSE),"")</f>
        <v/>
      </c>
      <c r="P13" s="16">
        <f>IF(A13="","",COUNTIFS(FantasySelections!$A$2:$A$331,A13,FantasySelections!$H$2:$H$331,N13))</f>
        <v>0</v>
      </c>
      <c r="Q13" s="16">
        <f>IF(A13="","",COUNTIFS(FantasySelections!$A$2:$A$331,A13,FantasySelections!$H$2:$H$331,O13))</f>
        <v>0</v>
      </c>
      <c r="R13" s="16">
        <f t="shared" si="0"/>
        <v>0</v>
      </c>
      <c r="S13" s="16">
        <f>IF(A13="","",SUMIFS(FantasySelections!$L$2:$L$331,FantasySelections!$A$2:$A$331,A13))</f>
        <v>0</v>
      </c>
      <c r="T13" s="18" t="str">
        <f>IF(A13="","",IF(AND(E13=Rules!$B$2,F13=Rules!$B$2,G13&gt;=Rules!$B$3,H13&gt;=Rules!$B$4,I13&gt;=Rules!$B$5,J13&gt;=Rules!$B$6,K13&lt;=Rules!$B$8,L13=1,M13=1,R13&lt;=Rules!$B$7,S13=Rules!$B$2),"VALID","INVALID"))</f>
        <v>INVALID</v>
      </c>
    </row>
    <row r="14" spans="1:20" x14ac:dyDescent="0.2">
      <c r="A14" s="13">
        <f>Entries!A14</f>
        <v>0</v>
      </c>
      <c r="B14" s="13">
        <f>Entries!B14</f>
        <v>0</v>
      </c>
      <c r="C14" s="13">
        <f>Entries!C14</f>
        <v>0</v>
      </c>
      <c r="D14" s="13" t="e">
        <f>Entries!#REF!</f>
        <v>#REF!</v>
      </c>
      <c r="E14" s="16">
        <f>IF(A14="","",COUNTIFS(FantasySelections!$A$2:$A$331,A14))</f>
        <v>0</v>
      </c>
      <c r="F14" s="16">
        <f>IF(A14="","",SUMIFS(FantasySelections!$P$2:$P$331,FantasySelections!$A$2:$A$331,A14))</f>
        <v>0</v>
      </c>
      <c r="G14" s="16">
        <f>IF(A14="","",COUNTIFS(FantasySelections!$A$2:$A$331,A14,FantasySelections!$G$2:$G$331,"WK"))</f>
        <v>0</v>
      </c>
      <c r="H14" s="16">
        <f>IF(A14="","",COUNTIFS(FantasySelections!$A$2:$A$331,A14,FantasySelections!$G$2:$G$331,"BAT"))</f>
        <v>0</v>
      </c>
      <c r="I14" s="16">
        <f>IF(A14="","",COUNTIFS(FantasySelections!$A$2:$A$331,A14,FantasySelections!$G$2:$G$331,"AR"))</f>
        <v>0</v>
      </c>
      <c r="J14" s="16">
        <f>IF(A14="","",COUNTIFS(FantasySelections!$A$2:$A$331,A14,FantasySelections!$G$2:$G$331,"BWL"))</f>
        <v>0</v>
      </c>
      <c r="K14" s="16">
        <f>IF(A14="","",SUMIFS(FantasySelections!$I$2:$I$331,FantasySelections!$A$2:$A$331,A14))</f>
        <v>0</v>
      </c>
      <c r="L14" s="16">
        <f>IF(A14="","",COUNTIFS(FantasySelections!$A$2:$A$331,A14,FantasySelections!$J$2:$J$331,1))</f>
        <v>0</v>
      </c>
      <c r="M14" s="16">
        <f>IF(A14="","",COUNTIFS(FantasySelections!$A$2:$A$331,A14,FantasySelections!$K$2:$K$331,1))</f>
        <v>0</v>
      </c>
      <c r="N14" s="13" t="str">
        <f>IFERROR(VLOOKUP(B14,Matches!$A$2:$E$71,4,FALSE),"")</f>
        <v/>
      </c>
      <c r="O14" s="13" t="str">
        <f>IFERROR(VLOOKUP(B14,Matches!$A$2:$E$71,5,FALSE),"")</f>
        <v/>
      </c>
      <c r="P14" s="16">
        <f>IF(A14="","",COUNTIFS(FantasySelections!$A$2:$A$331,A14,FantasySelections!$H$2:$H$331,N14))</f>
        <v>0</v>
      </c>
      <c r="Q14" s="16">
        <f>IF(A14="","",COUNTIFS(FantasySelections!$A$2:$A$331,A14,FantasySelections!$H$2:$H$331,O14))</f>
        <v>0</v>
      </c>
      <c r="R14" s="16">
        <f t="shared" si="0"/>
        <v>0</v>
      </c>
      <c r="S14" s="16">
        <f>IF(A14="","",SUMIFS(FantasySelections!$L$2:$L$331,FantasySelections!$A$2:$A$331,A14))</f>
        <v>0</v>
      </c>
      <c r="T14" s="18" t="str">
        <f>IF(A14="","",IF(AND(E14=Rules!$B$2,F14=Rules!$B$2,G14&gt;=Rules!$B$3,H14&gt;=Rules!$B$4,I14&gt;=Rules!$B$5,J14&gt;=Rules!$B$6,K14&lt;=Rules!$B$8,L14=1,M14=1,R14&lt;=Rules!$B$7,S14=Rules!$B$2),"VALID","INVALID"))</f>
        <v>INVALID</v>
      </c>
    </row>
    <row r="15" spans="1:20" x14ac:dyDescent="0.2">
      <c r="A15" s="13">
        <f>Entries!A15</f>
        <v>0</v>
      </c>
      <c r="B15" s="13">
        <f>Entries!B15</f>
        <v>0</v>
      </c>
      <c r="C15" s="13">
        <f>Entries!C15</f>
        <v>0</v>
      </c>
      <c r="D15" s="13" t="e">
        <f>Entries!#REF!</f>
        <v>#REF!</v>
      </c>
      <c r="E15" s="16">
        <f>IF(A15="","",COUNTIFS(FantasySelections!$A$2:$A$331,A15))</f>
        <v>0</v>
      </c>
      <c r="F15" s="16">
        <f>IF(A15="","",SUMIFS(FantasySelections!$P$2:$P$331,FantasySelections!$A$2:$A$331,A15))</f>
        <v>0</v>
      </c>
      <c r="G15" s="16">
        <f>IF(A15="","",COUNTIFS(FantasySelections!$A$2:$A$331,A15,FantasySelections!$G$2:$G$331,"WK"))</f>
        <v>0</v>
      </c>
      <c r="H15" s="16">
        <f>IF(A15="","",COUNTIFS(FantasySelections!$A$2:$A$331,A15,FantasySelections!$G$2:$G$331,"BAT"))</f>
        <v>0</v>
      </c>
      <c r="I15" s="16">
        <f>IF(A15="","",COUNTIFS(FantasySelections!$A$2:$A$331,A15,FantasySelections!$G$2:$G$331,"AR"))</f>
        <v>0</v>
      </c>
      <c r="J15" s="16">
        <f>IF(A15="","",COUNTIFS(FantasySelections!$A$2:$A$331,A15,FantasySelections!$G$2:$G$331,"BWL"))</f>
        <v>0</v>
      </c>
      <c r="K15" s="16">
        <f>IF(A15="","",SUMIFS(FantasySelections!$I$2:$I$331,FantasySelections!$A$2:$A$331,A15))</f>
        <v>0</v>
      </c>
      <c r="L15" s="16">
        <f>IF(A15="","",COUNTIFS(FantasySelections!$A$2:$A$331,A15,FantasySelections!$J$2:$J$331,1))</f>
        <v>0</v>
      </c>
      <c r="M15" s="16">
        <f>IF(A15="","",COUNTIFS(FantasySelections!$A$2:$A$331,A15,FantasySelections!$K$2:$K$331,1))</f>
        <v>0</v>
      </c>
      <c r="N15" s="13" t="str">
        <f>IFERROR(VLOOKUP(B15,Matches!$A$2:$E$71,4,FALSE),"")</f>
        <v/>
      </c>
      <c r="O15" s="13" t="str">
        <f>IFERROR(VLOOKUP(B15,Matches!$A$2:$E$71,5,FALSE),"")</f>
        <v/>
      </c>
      <c r="P15" s="16">
        <f>IF(A15="","",COUNTIFS(FantasySelections!$A$2:$A$331,A15,FantasySelections!$H$2:$H$331,N15))</f>
        <v>0</v>
      </c>
      <c r="Q15" s="16">
        <f>IF(A15="","",COUNTIFS(FantasySelections!$A$2:$A$331,A15,FantasySelections!$H$2:$H$331,O15))</f>
        <v>0</v>
      </c>
      <c r="R15" s="16">
        <f t="shared" si="0"/>
        <v>0</v>
      </c>
      <c r="S15" s="16">
        <f>IF(A15="","",SUMIFS(FantasySelections!$L$2:$L$331,FantasySelections!$A$2:$A$331,A15))</f>
        <v>0</v>
      </c>
      <c r="T15" s="18" t="str">
        <f>IF(A15="","",IF(AND(E15=Rules!$B$2,F15=Rules!$B$2,G15&gt;=Rules!$B$3,H15&gt;=Rules!$B$4,I15&gt;=Rules!$B$5,J15&gt;=Rules!$B$6,K15&lt;=Rules!$B$8,L15=1,M15=1,R15&lt;=Rules!$B$7,S15=Rules!$B$2),"VALID","INVALID"))</f>
        <v>INVALID</v>
      </c>
    </row>
    <row r="16" spans="1:20" x14ac:dyDescent="0.2">
      <c r="A16" s="13">
        <f>Entries!A16</f>
        <v>0</v>
      </c>
      <c r="B16" s="13">
        <f>Entries!B16</f>
        <v>0</v>
      </c>
      <c r="C16" s="13">
        <f>Entries!C16</f>
        <v>0</v>
      </c>
      <c r="D16" s="13" t="e">
        <f>Entries!#REF!</f>
        <v>#REF!</v>
      </c>
      <c r="E16" s="16">
        <f>IF(A16="","",COUNTIFS(FantasySelections!$A$2:$A$331,A16))</f>
        <v>0</v>
      </c>
      <c r="F16" s="16">
        <f>IF(A16="","",SUMIFS(FantasySelections!$P$2:$P$331,FantasySelections!$A$2:$A$331,A16))</f>
        <v>0</v>
      </c>
      <c r="G16" s="16">
        <f>IF(A16="","",COUNTIFS(FantasySelections!$A$2:$A$331,A16,FantasySelections!$G$2:$G$331,"WK"))</f>
        <v>0</v>
      </c>
      <c r="H16" s="16">
        <f>IF(A16="","",COUNTIFS(FantasySelections!$A$2:$A$331,A16,FantasySelections!$G$2:$G$331,"BAT"))</f>
        <v>0</v>
      </c>
      <c r="I16" s="16">
        <f>IF(A16="","",COUNTIFS(FantasySelections!$A$2:$A$331,A16,FantasySelections!$G$2:$G$331,"AR"))</f>
        <v>0</v>
      </c>
      <c r="J16" s="16">
        <f>IF(A16="","",COUNTIFS(FantasySelections!$A$2:$A$331,A16,FantasySelections!$G$2:$G$331,"BWL"))</f>
        <v>0</v>
      </c>
      <c r="K16" s="16">
        <f>IF(A16="","",SUMIFS(FantasySelections!$I$2:$I$331,FantasySelections!$A$2:$A$331,A16))</f>
        <v>0</v>
      </c>
      <c r="L16" s="16">
        <f>IF(A16="","",COUNTIFS(FantasySelections!$A$2:$A$331,A16,FantasySelections!$J$2:$J$331,1))</f>
        <v>0</v>
      </c>
      <c r="M16" s="16">
        <f>IF(A16="","",COUNTIFS(FantasySelections!$A$2:$A$331,A16,FantasySelections!$K$2:$K$331,1))</f>
        <v>0</v>
      </c>
      <c r="N16" s="13" t="str">
        <f>IFERROR(VLOOKUP(B16,Matches!$A$2:$E$71,4,FALSE),"")</f>
        <v/>
      </c>
      <c r="O16" s="13" t="str">
        <f>IFERROR(VLOOKUP(B16,Matches!$A$2:$E$71,5,FALSE),"")</f>
        <v/>
      </c>
      <c r="P16" s="16">
        <f>IF(A16="","",COUNTIFS(FantasySelections!$A$2:$A$331,A16,FantasySelections!$H$2:$H$331,N16))</f>
        <v>0</v>
      </c>
      <c r="Q16" s="16">
        <f>IF(A16="","",COUNTIFS(FantasySelections!$A$2:$A$331,A16,FantasySelections!$H$2:$H$331,O16))</f>
        <v>0</v>
      </c>
      <c r="R16" s="16">
        <f t="shared" si="0"/>
        <v>0</v>
      </c>
      <c r="S16" s="16">
        <f>IF(A16="","",SUMIFS(FantasySelections!$L$2:$L$331,FantasySelections!$A$2:$A$331,A16))</f>
        <v>0</v>
      </c>
      <c r="T16" s="18" t="str">
        <f>IF(A16="","",IF(AND(E16=Rules!$B$2,F16=Rules!$B$2,G16&gt;=Rules!$B$3,H16&gt;=Rules!$B$4,I16&gt;=Rules!$B$5,J16&gt;=Rules!$B$6,K16&lt;=Rules!$B$8,L16=1,M16=1,R16&lt;=Rules!$B$7,S16=Rules!$B$2),"VALID","INVALID"))</f>
        <v>INVALID</v>
      </c>
    </row>
    <row r="17" spans="1:20" x14ac:dyDescent="0.2">
      <c r="A17" s="13">
        <f>Entries!A17</f>
        <v>0</v>
      </c>
      <c r="B17" s="13">
        <f>Entries!B17</f>
        <v>0</v>
      </c>
      <c r="C17" s="13">
        <f>Entries!C17</f>
        <v>0</v>
      </c>
      <c r="D17" s="13" t="e">
        <f>Entries!#REF!</f>
        <v>#REF!</v>
      </c>
      <c r="E17" s="16">
        <f>IF(A17="","",COUNTIFS(FantasySelections!$A$2:$A$331,A17))</f>
        <v>0</v>
      </c>
      <c r="F17" s="16">
        <f>IF(A17="","",SUMIFS(FantasySelections!$P$2:$P$331,FantasySelections!$A$2:$A$331,A17))</f>
        <v>0</v>
      </c>
      <c r="G17" s="16">
        <f>IF(A17="","",COUNTIFS(FantasySelections!$A$2:$A$331,A17,FantasySelections!$G$2:$G$331,"WK"))</f>
        <v>0</v>
      </c>
      <c r="H17" s="16">
        <f>IF(A17="","",COUNTIFS(FantasySelections!$A$2:$A$331,A17,FantasySelections!$G$2:$G$331,"BAT"))</f>
        <v>0</v>
      </c>
      <c r="I17" s="16">
        <f>IF(A17="","",COUNTIFS(FantasySelections!$A$2:$A$331,A17,FantasySelections!$G$2:$G$331,"AR"))</f>
        <v>0</v>
      </c>
      <c r="J17" s="16">
        <f>IF(A17="","",COUNTIFS(FantasySelections!$A$2:$A$331,A17,FantasySelections!$G$2:$G$331,"BWL"))</f>
        <v>0</v>
      </c>
      <c r="K17" s="16">
        <f>IF(A17="","",SUMIFS(FantasySelections!$I$2:$I$331,FantasySelections!$A$2:$A$331,A17))</f>
        <v>0</v>
      </c>
      <c r="L17" s="16">
        <f>IF(A17="","",COUNTIFS(FantasySelections!$A$2:$A$331,A17,FantasySelections!$J$2:$J$331,1))</f>
        <v>0</v>
      </c>
      <c r="M17" s="16">
        <f>IF(A17="","",COUNTIFS(FantasySelections!$A$2:$A$331,A17,FantasySelections!$K$2:$K$331,1))</f>
        <v>0</v>
      </c>
      <c r="N17" s="13" t="str">
        <f>IFERROR(VLOOKUP(B17,Matches!$A$2:$E$71,4,FALSE),"")</f>
        <v/>
      </c>
      <c r="O17" s="13" t="str">
        <f>IFERROR(VLOOKUP(B17,Matches!$A$2:$E$71,5,FALSE),"")</f>
        <v/>
      </c>
      <c r="P17" s="16">
        <f>IF(A17="","",COUNTIFS(FantasySelections!$A$2:$A$331,A17,FantasySelections!$H$2:$H$331,N17))</f>
        <v>0</v>
      </c>
      <c r="Q17" s="16">
        <f>IF(A17="","",COUNTIFS(FantasySelections!$A$2:$A$331,A17,FantasySelections!$H$2:$H$331,O17))</f>
        <v>0</v>
      </c>
      <c r="R17" s="16">
        <f t="shared" si="0"/>
        <v>0</v>
      </c>
      <c r="S17" s="16">
        <f>IF(A17="","",SUMIFS(FantasySelections!$L$2:$L$331,FantasySelections!$A$2:$A$331,A17))</f>
        <v>0</v>
      </c>
      <c r="T17" s="18" t="str">
        <f>IF(A17="","",IF(AND(E17=Rules!$B$2,F17=Rules!$B$2,G17&gt;=Rules!$B$3,H17&gt;=Rules!$B$4,I17&gt;=Rules!$B$5,J17&gt;=Rules!$B$6,K17&lt;=Rules!$B$8,L17=1,M17=1,R17&lt;=Rules!$B$7,S17=Rules!$B$2),"VALID","INVALID"))</f>
        <v>INVALID</v>
      </c>
    </row>
    <row r="18" spans="1:20" x14ac:dyDescent="0.2">
      <c r="A18" s="13">
        <f>Entries!A18</f>
        <v>0</v>
      </c>
      <c r="B18" s="13">
        <f>Entries!B18</f>
        <v>0</v>
      </c>
      <c r="C18" s="13">
        <f>Entries!C18</f>
        <v>0</v>
      </c>
      <c r="D18" s="13" t="e">
        <f>Entries!#REF!</f>
        <v>#REF!</v>
      </c>
      <c r="E18" s="16">
        <f>IF(A18="","",COUNTIFS(FantasySelections!$A$2:$A$331,A18))</f>
        <v>0</v>
      </c>
      <c r="F18" s="16">
        <f>IF(A18="","",SUMIFS(FantasySelections!$P$2:$P$331,FantasySelections!$A$2:$A$331,A18))</f>
        <v>0</v>
      </c>
      <c r="G18" s="16">
        <f>IF(A18="","",COUNTIFS(FantasySelections!$A$2:$A$331,A18,FantasySelections!$G$2:$G$331,"WK"))</f>
        <v>0</v>
      </c>
      <c r="H18" s="16">
        <f>IF(A18="","",COUNTIFS(FantasySelections!$A$2:$A$331,A18,FantasySelections!$G$2:$G$331,"BAT"))</f>
        <v>0</v>
      </c>
      <c r="I18" s="16">
        <f>IF(A18="","",COUNTIFS(FantasySelections!$A$2:$A$331,A18,FantasySelections!$G$2:$G$331,"AR"))</f>
        <v>0</v>
      </c>
      <c r="J18" s="16">
        <f>IF(A18="","",COUNTIFS(FantasySelections!$A$2:$A$331,A18,FantasySelections!$G$2:$G$331,"BWL"))</f>
        <v>0</v>
      </c>
      <c r="K18" s="16">
        <f>IF(A18="","",SUMIFS(FantasySelections!$I$2:$I$331,FantasySelections!$A$2:$A$331,A18))</f>
        <v>0</v>
      </c>
      <c r="L18" s="16">
        <f>IF(A18="","",COUNTIFS(FantasySelections!$A$2:$A$331,A18,FantasySelections!$J$2:$J$331,1))</f>
        <v>0</v>
      </c>
      <c r="M18" s="16">
        <f>IF(A18="","",COUNTIFS(FantasySelections!$A$2:$A$331,A18,FantasySelections!$K$2:$K$331,1))</f>
        <v>0</v>
      </c>
      <c r="N18" s="13" t="str">
        <f>IFERROR(VLOOKUP(B18,Matches!$A$2:$E$71,4,FALSE),"")</f>
        <v/>
      </c>
      <c r="O18" s="13" t="str">
        <f>IFERROR(VLOOKUP(B18,Matches!$A$2:$E$71,5,FALSE),"")</f>
        <v/>
      </c>
      <c r="P18" s="16">
        <f>IF(A18="","",COUNTIFS(FantasySelections!$A$2:$A$331,A18,FantasySelections!$H$2:$H$331,N18))</f>
        <v>0</v>
      </c>
      <c r="Q18" s="16">
        <f>IF(A18="","",COUNTIFS(FantasySelections!$A$2:$A$331,A18,FantasySelections!$H$2:$H$331,O18))</f>
        <v>0</v>
      </c>
      <c r="R18" s="16">
        <f t="shared" si="0"/>
        <v>0</v>
      </c>
      <c r="S18" s="16">
        <f>IF(A18="","",SUMIFS(FantasySelections!$L$2:$L$331,FantasySelections!$A$2:$A$331,A18))</f>
        <v>0</v>
      </c>
      <c r="T18" s="18" t="str">
        <f>IF(A18="","",IF(AND(E18=Rules!$B$2,F18=Rules!$B$2,G18&gt;=Rules!$B$3,H18&gt;=Rules!$B$4,I18&gt;=Rules!$B$5,J18&gt;=Rules!$B$6,K18&lt;=Rules!$B$8,L18=1,M18=1,R18&lt;=Rules!$B$7,S18=Rules!$B$2),"VALID","INVALID"))</f>
        <v>INVALID</v>
      </c>
    </row>
    <row r="19" spans="1:20" x14ac:dyDescent="0.2">
      <c r="A19" s="13">
        <f>Entries!A19</f>
        <v>0</v>
      </c>
      <c r="B19" s="13">
        <f>Entries!B19</f>
        <v>0</v>
      </c>
      <c r="C19" s="13">
        <f>Entries!C19</f>
        <v>0</v>
      </c>
      <c r="D19" s="13" t="e">
        <f>Entries!#REF!</f>
        <v>#REF!</v>
      </c>
      <c r="E19" s="16">
        <f>IF(A19="","",COUNTIFS(FantasySelections!$A$2:$A$331,A19))</f>
        <v>0</v>
      </c>
      <c r="F19" s="16">
        <f>IF(A19="","",SUMIFS(FantasySelections!$P$2:$P$331,FantasySelections!$A$2:$A$331,A19))</f>
        <v>0</v>
      </c>
      <c r="G19" s="16">
        <f>IF(A19="","",COUNTIFS(FantasySelections!$A$2:$A$331,A19,FantasySelections!$G$2:$G$331,"WK"))</f>
        <v>0</v>
      </c>
      <c r="H19" s="16">
        <f>IF(A19="","",COUNTIFS(FantasySelections!$A$2:$A$331,A19,FantasySelections!$G$2:$G$331,"BAT"))</f>
        <v>0</v>
      </c>
      <c r="I19" s="16">
        <f>IF(A19="","",COUNTIFS(FantasySelections!$A$2:$A$331,A19,FantasySelections!$G$2:$G$331,"AR"))</f>
        <v>0</v>
      </c>
      <c r="J19" s="16">
        <f>IF(A19="","",COUNTIFS(FantasySelections!$A$2:$A$331,A19,FantasySelections!$G$2:$G$331,"BWL"))</f>
        <v>0</v>
      </c>
      <c r="K19" s="16">
        <f>IF(A19="","",SUMIFS(FantasySelections!$I$2:$I$331,FantasySelections!$A$2:$A$331,A19))</f>
        <v>0</v>
      </c>
      <c r="L19" s="16">
        <f>IF(A19="","",COUNTIFS(FantasySelections!$A$2:$A$331,A19,FantasySelections!$J$2:$J$331,1))</f>
        <v>0</v>
      </c>
      <c r="M19" s="16">
        <f>IF(A19="","",COUNTIFS(FantasySelections!$A$2:$A$331,A19,FantasySelections!$K$2:$K$331,1))</f>
        <v>0</v>
      </c>
      <c r="N19" s="13" t="str">
        <f>IFERROR(VLOOKUP(B19,Matches!$A$2:$E$71,4,FALSE),"")</f>
        <v/>
      </c>
      <c r="O19" s="13" t="str">
        <f>IFERROR(VLOOKUP(B19,Matches!$A$2:$E$71,5,FALSE),"")</f>
        <v/>
      </c>
      <c r="P19" s="16">
        <f>IF(A19="","",COUNTIFS(FantasySelections!$A$2:$A$331,A19,FantasySelections!$H$2:$H$331,N19))</f>
        <v>0</v>
      </c>
      <c r="Q19" s="16">
        <f>IF(A19="","",COUNTIFS(FantasySelections!$A$2:$A$331,A19,FantasySelections!$H$2:$H$331,O19))</f>
        <v>0</v>
      </c>
      <c r="R19" s="16">
        <f t="shared" si="0"/>
        <v>0</v>
      </c>
      <c r="S19" s="16">
        <f>IF(A19="","",SUMIFS(FantasySelections!$L$2:$L$331,FantasySelections!$A$2:$A$331,A19))</f>
        <v>0</v>
      </c>
      <c r="T19" s="18" t="str">
        <f>IF(A19="","",IF(AND(E19=Rules!$B$2,F19=Rules!$B$2,G19&gt;=Rules!$B$3,H19&gt;=Rules!$B$4,I19&gt;=Rules!$B$5,J19&gt;=Rules!$B$6,K19&lt;=Rules!$B$8,L19=1,M19=1,R19&lt;=Rules!$B$7,S19=Rules!$B$2),"VALID","INVALID"))</f>
        <v>INVALID</v>
      </c>
    </row>
    <row r="20" spans="1:20" x14ac:dyDescent="0.2">
      <c r="A20" s="13">
        <f>Entries!A20</f>
        <v>0</v>
      </c>
      <c r="B20" s="13">
        <f>Entries!B20</f>
        <v>0</v>
      </c>
      <c r="C20" s="13">
        <f>Entries!C20</f>
        <v>0</v>
      </c>
      <c r="D20" s="13" t="e">
        <f>Entries!#REF!</f>
        <v>#REF!</v>
      </c>
      <c r="E20" s="16">
        <f>IF(A20="","",COUNTIFS(FantasySelections!$A$2:$A$331,A20))</f>
        <v>0</v>
      </c>
      <c r="F20" s="16">
        <f>IF(A20="","",SUMIFS(FantasySelections!$P$2:$P$331,FantasySelections!$A$2:$A$331,A20))</f>
        <v>0</v>
      </c>
      <c r="G20" s="16">
        <f>IF(A20="","",COUNTIFS(FantasySelections!$A$2:$A$331,A20,FantasySelections!$G$2:$G$331,"WK"))</f>
        <v>0</v>
      </c>
      <c r="H20" s="16">
        <f>IF(A20="","",COUNTIFS(FantasySelections!$A$2:$A$331,A20,FantasySelections!$G$2:$G$331,"BAT"))</f>
        <v>0</v>
      </c>
      <c r="I20" s="16">
        <f>IF(A20="","",COUNTIFS(FantasySelections!$A$2:$A$331,A20,FantasySelections!$G$2:$G$331,"AR"))</f>
        <v>0</v>
      </c>
      <c r="J20" s="16">
        <f>IF(A20="","",COUNTIFS(FantasySelections!$A$2:$A$331,A20,FantasySelections!$G$2:$G$331,"BWL"))</f>
        <v>0</v>
      </c>
      <c r="K20" s="16">
        <f>IF(A20="","",SUMIFS(FantasySelections!$I$2:$I$331,FantasySelections!$A$2:$A$331,A20))</f>
        <v>0</v>
      </c>
      <c r="L20" s="16">
        <f>IF(A20="","",COUNTIFS(FantasySelections!$A$2:$A$331,A20,FantasySelections!$J$2:$J$331,1))</f>
        <v>0</v>
      </c>
      <c r="M20" s="16">
        <f>IF(A20="","",COUNTIFS(FantasySelections!$A$2:$A$331,A20,FantasySelections!$K$2:$K$331,1))</f>
        <v>0</v>
      </c>
      <c r="N20" s="13" t="str">
        <f>IFERROR(VLOOKUP(B20,Matches!$A$2:$E$71,4,FALSE),"")</f>
        <v/>
      </c>
      <c r="O20" s="13" t="str">
        <f>IFERROR(VLOOKUP(B20,Matches!$A$2:$E$71,5,FALSE),"")</f>
        <v/>
      </c>
      <c r="P20" s="16">
        <f>IF(A20="","",COUNTIFS(FantasySelections!$A$2:$A$331,A20,FantasySelections!$H$2:$H$331,N20))</f>
        <v>0</v>
      </c>
      <c r="Q20" s="16">
        <f>IF(A20="","",COUNTIFS(FantasySelections!$A$2:$A$331,A20,FantasySelections!$H$2:$H$331,O20))</f>
        <v>0</v>
      </c>
      <c r="R20" s="16">
        <f t="shared" si="0"/>
        <v>0</v>
      </c>
      <c r="S20" s="16">
        <f>IF(A20="","",SUMIFS(FantasySelections!$L$2:$L$331,FantasySelections!$A$2:$A$331,A20))</f>
        <v>0</v>
      </c>
      <c r="T20" s="18" t="str">
        <f>IF(A20="","",IF(AND(E20=Rules!$B$2,F20=Rules!$B$2,G20&gt;=Rules!$B$3,H20&gt;=Rules!$B$4,I20&gt;=Rules!$B$5,J20&gt;=Rules!$B$6,K20&lt;=Rules!$B$8,L20=1,M20=1,R20&lt;=Rules!$B$7,S20=Rules!$B$2),"VALID","INVALID"))</f>
        <v>INVALID</v>
      </c>
    </row>
    <row r="21" spans="1:20" x14ac:dyDescent="0.2">
      <c r="A21" s="13">
        <f>Entries!A21</f>
        <v>0</v>
      </c>
      <c r="B21" s="13">
        <f>Entries!B21</f>
        <v>0</v>
      </c>
      <c r="C21" s="13">
        <f>Entries!C21</f>
        <v>0</v>
      </c>
      <c r="D21" s="13" t="e">
        <f>Entries!#REF!</f>
        <v>#REF!</v>
      </c>
      <c r="E21" s="16">
        <f>IF(A21="","",COUNTIFS(FantasySelections!$A$2:$A$331,A21))</f>
        <v>0</v>
      </c>
      <c r="F21" s="16">
        <f>IF(A21="","",SUMIFS(FantasySelections!$P$2:$P$331,FantasySelections!$A$2:$A$331,A21))</f>
        <v>0</v>
      </c>
      <c r="G21" s="16">
        <f>IF(A21="","",COUNTIFS(FantasySelections!$A$2:$A$331,A21,FantasySelections!$G$2:$G$331,"WK"))</f>
        <v>0</v>
      </c>
      <c r="H21" s="16">
        <f>IF(A21="","",COUNTIFS(FantasySelections!$A$2:$A$331,A21,FantasySelections!$G$2:$G$331,"BAT"))</f>
        <v>0</v>
      </c>
      <c r="I21" s="16">
        <f>IF(A21="","",COUNTIFS(FantasySelections!$A$2:$A$331,A21,FantasySelections!$G$2:$G$331,"AR"))</f>
        <v>0</v>
      </c>
      <c r="J21" s="16">
        <f>IF(A21="","",COUNTIFS(FantasySelections!$A$2:$A$331,A21,FantasySelections!$G$2:$G$331,"BWL"))</f>
        <v>0</v>
      </c>
      <c r="K21" s="16">
        <f>IF(A21="","",SUMIFS(FantasySelections!$I$2:$I$331,FantasySelections!$A$2:$A$331,A21))</f>
        <v>0</v>
      </c>
      <c r="L21" s="16">
        <f>IF(A21="","",COUNTIFS(FantasySelections!$A$2:$A$331,A21,FantasySelections!$J$2:$J$331,1))</f>
        <v>0</v>
      </c>
      <c r="M21" s="16">
        <f>IF(A21="","",COUNTIFS(FantasySelections!$A$2:$A$331,A21,FantasySelections!$K$2:$K$331,1))</f>
        <v>0</v>
      </c>
      <c r="N21" s="13" t="str">
        <f>IFERROR(VLOOKUP(B21,Matches!$A$2:$E$71,4,FALSE),"")</f>
        <v/>
      </c>
      <c r="O21" s="13" t="str">
        <f>IFERROR(VLOOKUP(B21,Matches!$A$2:$E$71,5,FALSE),"")</f>
        <v/>
      </c>
      <c r="P21" s="16">
        <f>IF(A21="","",COUNTIFS(FantasySelections!$A$2:$A$331,A21,FantasySelections!$H$2:$H$331,N21))</f>
        <v>0</v>
      </c>
      <c r="Q21" s="16">
        <f>IF(A21="","",COUNTIFS(FantasySelections!$A$2:$A$331,A21,FantasySelections!$H$2:$H$331,O21))</f>
        <v>0</v>
      </c>
      <c r="R21" s="16">
        <f t="shared" si="0"/>
        <v>0</v>
      </c>
      <c r="S21" s="16">
        <f>IF(A21="","",SUMIFS(FantasySelections!$L$2:$L$331,FantasySelections!$A$2:$A$331,A21))</f>
        <v>0</v>
      </c>
      <c r="T21" s="18" t="str">
        <f>IF(A21="","",IF(AND(E21=Rules!$B$2,F21=Rules!$B$2,G21&gt;=Rules!$B$3,H21&gt;=Rules!$B$4,I21&gt;=Rules!$B$5,J21&gt;=Rules!$B$6,K21&lt;=Rules!$B$8,L21=1,M21=1,R21&lt;=Rules!$B$7,S21=Rules!$B$2),"VALID","INVALID"))</f>
        <v>INVALID</v>
      </c>
    </row>
    <row r="22" spans="1:20" x14ac:dyDescent="0.2">
      <c r="A22" s="13">
        <f>Entries!A22</f>
        <v>0</v>
      </c>
      <c r="B22" s="13">
        <f>Entries!B22</f>
        <v>0</v>
      </c>
      <c r="C22" s="13">
        <f>Entries!C22</f>
        <v>0</v>
      </c>
      <c r="D22" s="13" t="e">
        <f>Entries!#REF!</f>
        <v>#REF!</v>
      </c>
      <c r="E22" s="16">
        <f>IF(A22="","",COUNTIFS(FantasySelections!$A$2:$A$331,A22))</f>
        <v>0</v>
      </c>
      <c r="F22" s="16">
        <f>IF(A22="","",SUMIFS(FantasySelections!$P$2:$P$331,FantasySelections!$A$2:$A$331,A22))</f>
        <v>0</v>
      </c>
      <c r="G22" s="16">
        <f>IF(A22="","",COUNTIFS(FantasySelections!$A$2:$A$331,A22,FantasySelections!$G$2:$G$331,"WK"))</f>
        <v>0</v>
      </c>
      <c r="H22" s="16">
        <f>IF(A22="","",COUNTIFS(FantasySelections!$A$2:$A$331,A22,FantasySelections!$G$2:$G$331,"BAT"))</f>
        <v>0</v>
      </c>
      <c r="I22" s="16">
        <f>IF(A22="","",COUNTIFS(FantasySelections!$A$2:$A$331,A22,FantasySelections!$G$2:$G$331,"AR"))</f>
        <v>0</v>
      </c>
      <c r="J22" s="16">
        <f>IF(A22="","",COUNTIFS(FantasySelections!$A$2:$A$331,A22,FantasySelections!$G$2:$G$331,"BWL"))</f>
        <v>0</v>
      </c>
      <c r="K22" s="16">
        <f>IF(A22="","",SUMIFS(FantasySelections!$I$2:$I$331,FantasySelections!$A$2:$A$331,A22))</f>
        <v>0</v>
      </c>
      <c r="L22" s="16">
        <f>IF(A22="","",COUNTIFS(FantasySelections!$A$2:$A$331,A22,FantasySelections!$J$2:$J$331,1))</f>
        <v>0</v>
      </c>
      <c r="M22" s="16">
        <f>IF(A22="","",COUNTIFS(FantasySelections!$A$2:$A$331,A22,FantasySelections!$K$2:$K$331,1))</f>
        <v>0</v>
      </c>
      <c r="N22" s="13" t="str">
        <f>IFERROR(VLOOKUP(B22,Matches!$A$2:$E$71,4,FALSE),"")</f>
        <v/>
      </c>
      <c r="O22" s="13" t="str">
        <f>IFERROR(VLOOKUP(B22,Matches!$A$2:$E$71,5,FALSE),"")</f>
        <v/>
      </c>
      <c r="P22" s="16">
        <f>IF(A22="","",COUNTIFS(FantasySelections!$A$2:$A$331,A22,FantasySelections!$H$2:$H$331,N22))</f>
        <v>0</v>
      </c>
      <c r="Q22" s="16">
        <f>IF(A22="","",COUNTIFS(FantasySelections!$A$2:$A$331,A22,FantasySelections!$H$2:$H$331,O22))</f>
        <v>0</v>
      </c>
      <c r="R22" s="16">
        <f t="shared" si="0"/>
        <v>0</v>
      </c>
      <c r="S22" s="16">
        <f>IF(A22="","",SUMIFS(FantasySelections!$L$2:$L$331,FantasySelections!$A$2:$A$331,A22))</f>
        <v>0</v>
      </c>
      <c r="T22" s="18" t="str">
        <f>IF(A22="","",IF(AND(E22=Rules!$B$2,F22=Rules!$B$2,G22&gt;=Rules!$B$3,H22&gt;=Rules!$B$4,I22&gt;=Rules!$B$5,J22&gt;=Rules!$B$6,K22&lt;=Rules!$B$8,L22=1,M22=1,R22&lt;=Rules!$B$7,S22=Rules!$B$2),"VALID","INVALID"))</f>
        <v>INVALID</v>
      </c>
    </row>
    <row r="23" spans="1:20" x14ac:dyDescent="0.2">
      <c r="A23" s="13">
        <f>Entries!A23</f>
        <v>0</v>
      </c>
      <c r="B23" s="13">
        <f>Entries!B23</f>
        <v>0</v>
      </c>
      <c r="C23" s="13">
        <f>Entries!C23</f>
        <v>0</v>
      </c>
      <c r="D23" s="13" t="e">
        <f>Entries!#REF!</f>
        <v>#REF!</v>
      </c>
      <c r="E23" s="16">
        <f>IF(A23="","",COUNTIFS(FantasySelections!$A$2:$A$331,A23))</f>
        <v>0</v>
      </c>
      <c r="F23" s="16">
        <f>IF(A23="","",SUMIFS(FantasySelections!$P$2:$P$331,FantasySelections!$A$2:$A$331,A23))</f>
        <v>0</v>
      </c>
      <c r="G23" s="16">
        <f>IF(A23="","",COUNTIFS(FantasySelections!$A$2:$A$331,A23,FantasySelections!$G$2:$G$331,"WK"))</f>
        <v>0</v>
      </c>
      <c r="H23" s="16">
        <f>IF(A23="","",COUNTIFS(FantasySelections!$A$2:$A$331,A23,FantasySelections!$G$2:$G$331,"BAT"))</f>
        <v>0</v>
      </c>
      <c r="I23" s="16">
        <f>IF(A23="","",COUNTIFS(FantasySelections!$A$2:$A$331,A23,FantasySelections!$G$2:$G$331,"AR"))</f>
        <v>0</v>
      </c>
      <c r="J23" s="16">
        <f>IF(A23="","",COUNTIFS(FantasySelections!$A$2:$A$331,A23,FantasySelections!$G$2:$G$331,"BWL"))</f>
        <v>0</v>
      </c>
      <c r="K23" s="16">
        <f>IF(A23="","",SUMIFS(FantasySelections!$I$2:$I$331,FantasySelections!$A$2:$A$331,A23))</f>
        <v>0</v>
      </c>
      <c r="L23" s="16">
        <f>IF(A23="","",COUNTIFS(FantasySelections!$A$2:$A$331,A23,FantasySelections!$J$2:$J$331,1))</f>
        <v>0</v>
      </c>
      <c r="M23" s="16">
        <f>IF(A23="","",COUNTIFS(FantasySelections!$A$2:$A$331,A23,FantasySelections!$K$2:$K$331,1))</f>
        <v>0</v>
      </c>
      <c r="N23" s="13" t="str">
        <f>IFERROR(VLOOKUP(B23,Matches!$A$2:$E$71,4,FALSE),"")</f>
        <v/>
      </c>
      <c r="O23" s="13" t="str">
        <f>IFERROR(VLOOKUP(B23,Matches!$A$2:$E$71,5,FALSE),"")</f>
        <v/>
      </c>
      <c r="P23" s="16">
        <f>IF(A23="","",COUNTIFS(FantasySelections!$A$2:$A$331,A23,FantasySelections!$H$2:$H$331,N23))</f>
        <v>0</v>
      </c>
      <c r="Q23" s="16">
        <f>IF(A23="","",COUNTIFS(FantasySelections!$A$2:$A$331,A23,FantasySelections!$H$2:$H$331,O23))</f>
        <v>0</v>
      </c>
      <c r="R23" s="16">
        <f t="shared" si="0"/>
        <v>0</v>
      </c>
      <c r="S23" s="16">
        <f>IF(A23="","",SUMIFS(FantasySelections!$L$2:$L$331,FantasySelections!$A$2:$A$331,A23))</f>
        <v>0</v>
      </c>
      <c r="T23" s="18" t="str">
        <f>IF(A23="","",IF(AND(E23=Rules!$B$2,F23=Rules!$B$2,G23&gt;=Rules!$B$3,H23&gt;=Rules!$B$4,I23&gt;=Rules!$B$5,J23&gt;=Rules!$B$6,K23&lt;=Rules!$B$8,L23=1,M23=1,R23&lt;=Rules!$B$7,S23=Rules!$B$2),"VALID","INVALID"))</f>
        <v>INVALID</v>
      </c>
    </row>
    <row r="24" spans="1:20" x14ac:dyDescent="0.2">
      <c r="A24" s="13">
        <f>Entries!A24</f>
        <v>0</v>
      </c>
      <c r="B24" s="13">
        <f>Entries!B24</f>
        <v>0</v>
      </c>
      <c r="C24" s="13">
        <f>Entries!C24</f>
        <v>0</v>
      </c>
      <c r="D24" s="13" t="e">
        <f>Entries!#REF!</f>
        <v>#REF!</v>
      </c>
      <c r="E24" s="16">
        <f>IF(A24="","",COUNTIFS(FantasySelections!$A$2:$A$331,A24))</f>
        <v>0</v>
      </c>
      <c r="F24" s="16">
        <f>IF(A24="","",SUMIFS(FantasySelections!$P$2:$P$331,FantasySelections!$A$2:$A$331,A24))</f>
        <v>0</v>
      </c>
      <c r="G24" s="16">
        <f>IF(A24="","",COUNTIFS(FantasySelections!$A$2:$A$331,A24,FantasySelections!$G$2:$G$331,"WK"))</f>
        <v>0</v>
      </c>
      <c r="H24" s="16">
        <f>IF(A24="","",COUNTIFS(FantasySelections!$A$2:$A$331,A24,FantasySelections!$G$2:$G$331,"BAT"))</f>
        <v>0</v>
      </c>
      <c r="I24" s="16">
        <f>IF(A24="","",COUNTIFS(FantasySelections!$A$2:$A$331,A24,FantasySelections!$G$2:$G$331,"AR"))</f>
        <v>0</v>
      </c>
      <c r="J24" s="16">
        <f>IF(A24="","",COUNTIFS(FantasySelections!$A$2:$A$331,A24,FantasySelections!$G$2:$G$331,"BWL"))</f>
        <v>0</v>
      </c>
      <c r="K24" s="16">
        <f>IF(A24="","",SUMIFS(FantasySelections!$I$2:$I$331,FantasySelections!$A$2:$A$331,A24))</f>
        <v>0</v>
      </c>
      <c r="L24" s="16">
        <f>IF(A24="","",COUNTIFS(FantasySelections!$A$2:$A$331,A24,FantasySelections!$J$2:$J$331,1))</f>
        <v>0</v>
      </c>
      <c r="M24" s="16">
        <f>IF(A24="","",COUNTIFS(FantasySelections!$A$2:$A$331,A24,FantasySelections!$K$2:$K$331,1))</f>
        <v>0</v>
      </c>
      <c r="N24" s="13" t="str">
        <f>IFERROR(VLOOKUP(B24,Matches!$A$2:$E$71,4,FALSE),"")</f>
        <v/>
      </c>
      <c r="O24" s="13" t="str">
        <f>IFERROR(VLOOKUP(B24,Matches!$A$2:$E$71,5,FALSE),"")</f>
        <v/>
      </c>
      <c r="P24" s="16">
        <f>IF(A24="","",COUNTIFS(FantasySelections!$A$2:$A$331,A24,FantasySelections!$H$2:$H$331,N24))</f>
        <v>0</v>
      </c>
      <c r="Q24" s="16">
        <f>IF(A24="","",COUNTIFS(FantasySelections!$A$2:$A$331,A24,FantasySelections!$H$2:$H$331,O24))</f>
        <v>0</v>
      </c>
      <c r="R24" s="16">
        <f t="shared" si="0"/>
        <v>0</v>
      </c>
      <c r="S24" s="16">
        <f>IF(A24="","",SUMIFS(FantasySelections!$L$2:$L$331,FantasySelections!$A$2:$A$331,A24))</f>
        <v>0</v>
      </c>
      <c r="T24" s="18" t="str">
        <f>IF(A24="","",IF(AND(E24=Rules!$B$2,F24=Rules!$B$2,G24&gt;=Rules!$B$3,H24&gt;=Rules!$B$4,I24&gt;=Rules!$B$5,J24&gt;=Rules!$B$6,K24&lt;=Rules!$B$8,L24=1,M24=1,R24&lt;=Rules!$B$7,S24=Rules!$B$2),"VALID","INVALID"))</f>
        <v>INVALID</v>
      </c>
    </row>
    <row r="25" spans="1:20" x14ac:dyDescent="0.2">
      <c r="A25" s="13">
        <f>Entries!A25</f>
        <v>0</v>
      </c>
      <c r="B25" s="13">
        <f>Entries!B25</f>
        <v>0</v>
      </c>
      <c r="C25" s="13">
        <f>Entries!C25</f>
        <v>0</v>
      </c>
      <c r="D25" s="13" t="e">
        <f>Entries!#REF!</f>
        <v>#REF!</v>
      </c>
      <c r="E25" s="16">
        <f>IF(A25="","",COUNTIFS(FantasySelections!$A$2:$A$331,A25))</f>
        <v>0</v>
      </c>
      <c r="F25" s="16">
        <f>IF(A25="","",SUMIFS(FantasySelections!$P$2:$P$331,FantasySelections!$A$2:$A$331,A25))</f>
        <v>0</v>
      </c>
      <c r="G25" s="16">
        <f>IF(A25="","",COUNTIFS(FantasySelections!$A$2:$A$331,A25,FantasySelections!$G$2:$G$331,"WK"))</f>
        <v>0</v>
      </c>
      <c r="H25" s="16">
        <f>IF(A25="","",COUNTIFS(FantasySelections!$A$2:$A$331,A25,FantasySelections!$G$2:$G$331,"BAT"))</f>
        <v>0</v>
      </c>
      <c r="I25" s="16">
        <f>IF(A25="","",COUNTIFS(FantasySelections!$A$2:$A$331,A25,FantasySelections!$G$2:$G$331,"AR"))</f>
        <v>0</v>
      </c>
      <c r="J25" s="16">
        <f>IF(A25="","",COUNTIFS(FantasySelections!$A$2:$A$331,A25,FantasySelections!$G$2:$G$331,"BWL"))</f>
        <v>0</v>
      </c>
      <c r="K25" s="16">
        <f>IF(A25="","",SUMIFS(FantasySelections!$I$2:$I$331,FantasySelections!$A$2:$A$331,A25))</f>
        <v>0</v>
      </c>
      <c r="L25" s="16">
        <f>IF(A25="","",COUNTIFS(FantasySelections!$A$2:$A$331,A25,FantasySelections!$J$2:$J$331,1))</f>
        <v>0</v>
      </c>
      <c r="M25" s="16">
        <f>IF(A25="","",COUNTIFS(FantasySelections!$A$2:$A$331,A25,FantasySelections!$K$2:$K$331,1))</f>
        <v>0</v>
      </c>
      <c r="N25" s="13" t="str">
        <f>IFERROR(VLOOKUP(B25,Matches!$A$2:$E$71,4,FALSE),"")</f>
        <v/>
      </c>
      <c r="O25" s="13" t="str">
        <f>IFERROR(VLOOKUP(B25,Matches!$A$2:$E$71,5,FALSE),"")</f>
        <v/>
      </c>
      <c r="P25" s="16">
        <f>IF(A25="","",COUNTIFS(FantasySelections!$A$2:$A$331,A25,FantasySelections!$H$2:$H$331,N25))</f>
        <v>0</v>
      </c>
      <c r="Q25" s="16">
        <f>IF(A25="","",COUNTIFS(FantasySelections!$A$2:$A$331,A25,FantasySelections!$H$2:$H$331,O25))</f>
        <v>0</v>
      </c>
      <c r="R25" s="16">
        <f t="shared" si="0"/>
        <v>0</v>
      </c>
      <c r="S25" s="16">
        <f>IF(A25="","",SUMIFS(FantasySelections!$L$2:$L$331,FantasySelections!$A$2:$A$331,A25))</f>
        <v>0</v>
      </c>
      <c r="T25" s="18" t="str">
        <f>IF(A25="","",IF(AND(E25=Rules!$B$2,F25=Rules!$B$2,G25&gt;=Rules!$B$3,H25&gt;=Rules!$B$4,I25&gt;=Rules!$B$5,J25&gt;=Rules!$B$6,K25&lt;=Rules!$B$8,L25=1,M25=1,R25&lt;=Rules!$B$7,S25=Rules!$B$2),"VALID","INVALID"))</f>
        <v>INVALID</v>
      </c>
    </row>
    <row r="26" spans="1:20" x14ac:dyDescent="0.2">
      <c r="A26" s="13">
        <f>Entries!A26</f>
        <v>0</v>
      </c>
      <c r="B26" s="13">
        <f>Entries!B26</f>
        <v>0</v>
      </c>
      <c r="C26" s="13">
        <f>Entries!C26</f>
        <v>0</v>
      </c>
      <c r="D26" s="13" t="e">
        <f>Entries!#REF!</f>
        <v>#REF!</v>
      </c>
      <c r="E26" s="16">
        <f>IF(A26="","",COUNTIFS(FantasySelections!$A$2:$A$331,A26))</f>
        <v>0</v>
      </c>
      <c r="F26" s="16">
        <f>IF(A26="","",SUMIFS(FantasySelections!$P$2:$P$331,FantasySelections!$A$2:$A$331,A26))</f>
        <v>0</v>
      </c>
      <c r="G26" s="16">
        <f>IF(A26="","",COUNTIFS(FantasySelections!$A$2:$A$331,A26,FantasySelections!$G$2:$G$331,"WK"))</f>
        <v>0</v>
      </c>
      <c r="H26" s="16">
        <f>IF(A26="","",COUNTIFS(FantasySelections!$A$2:$A$331,A26,FantasySelections!$G$2:$G$331,"BAT"))</f>
        <v>0</v>
      </c>
      <c r="I26" s="16">
        <f>IF(A26="","",COUNTIFS(FantasySelections!$A$2:$A$331,A26,FantasySelections!$G$2:$G$331,"AR"))</f>
        <v>0</v>
      </c>
      <c r="J26" s="16">
        <f>IF(A26="","",COUNTIFS(FantasySelections!$A$2:$A$331,A26,FantasySelections!$G$2:$G$331,"BWL"))</f>
        <v>0</v>
      </c>
      <c r="K26" s="16">
        <f>IF(A26="","",SUMIFS(FantasySelections!$I$2:$I$331,FantasySelections!$A$2:$A$331,A26))</f>
        <v>0</v>
      </c>
      <c r="L26" s="16">
        <f>IF(A26="","",COUNTIFS(FantasySelections!$A$2:$A$331,A26,FantasySelections!$J$2:$J$331,1))</f>
        <v>0</v>
      </c>
      <c r="M26" s="16">
        <f>IF(A26="","",COUNTIFS(FantasySelections!$A$2:$A$331,A26,FantasySelections!$K$2:$K$331,1))</f>
        <v>0</v>
      </c>
      <c r="N26" s="13" t="str">
        <f>IFERROR(VLOOKUP(B26,Matches!$A$2:$E$71,4,FALSE),"")</f>
        <v/>
      </c>
      <c r="O26" s="13" t="str">
        <f>IFERROR(VLOOKUP(B26,Matches!$A$2:$E$71,5,FALSE),"")</f>
        <v/>
      </c>
      <c r="P26" s="16">
        <f>IF(A26="","",COUNTIFS(FantasySelections!$A$2:$A$331,A26,FantasySelections!$H$2:$H$331,N26))</f>
        <v>0</v>
      </c>
      <c r="Q26" s="16">
        <f>IF(A26="","",COUNTIFS(FantasySelections!$A$2:$A$331,A26,FantasySelections!$H$2:$H$331,O26))</f>
        <v>0</v>
      </c>
      <c r="R26" s="16">
        <f t="shared" si="0"/>
        <v>0</v>
      </c>
      <c r="S26" s="16">
        <f>IF(A26="","",SUMIFS(FantasySelections!$L$2:$L$331,FantasySelections!$A$2:$A$331,A26))</f>
        <v>0</v>
      </c>
      <c r="T26" s="18" t="str">
        <f>IF(A26="","",IF(AND(E26=Rules!$B$2,F26=Rules!$B$2,G26&gt;=Rules!$B$3,H26&gt;=Rules!$B$4,I26&gt;=Rules!$B$5,J26&gt;=Rules!$B$6,K26&lt;=Rules!$B$8,L26=1,M26=1,R26&lt;=Rules!$B$7,S26=Rules!$B$2),"VALID","INVALID"))</f>
        <v>INVALID</v>
      </c>
    </row>
    <row r="27" spans="1:20" x14ac:dyDescent="0.2">
      <c r="A27" s="13">
        <f>Entries!A27</f>
        <v>0</v>
      </c>
      <c r="B27" s="13">
        <f>Entries!B27</f>
        <v>0</v>
      </c>
      <c r="C27" s="13">
        <f>Entries!C27</f>
        <v>0</v>
      </c>
      <c r="D27" s="13" t="e">
        <f>Entries!#REF!</f>
        <v>#REF!</v>
      </c>
      <c r="E27" s="16">
        <f>IF(A27="","",COUNTIFS(FantasySelections!$A$2:$A$331,A27))</f>
        <v>0</v>
      </c>
      <c r="F27" s="16">
        <f>IF(A27="","",SUMIFS(FantasySelections!$P$2:$P$331,FantasySelections!$A$2:$A$331,A27))</f>
        <v>0</v>
      </c>
      <c r="G27" s="16">
        <f>IF(A27="","",COUNTIFS(FantasySelections!$A$2:$A$331,A27,FantasySelections!$G$2:$G$331,"WK"))</f>
        <v>0</v>
      </c>
      <c r="H27" s="16">
        <f>IF(A27="","",COUNTIFS(FantasySelections!$A$2:$A$331,A27,FantasySelections!$G$2:$G$331,"BAT"))</f>
        <v>0</v>
      </c>
      <c r="I27" s="16">
        <f>IF(A27="","",COUNTIFS(FantasySelections!$A$2:$A$331,A27,FantasySelections!$G$2:$G$331,"AR"))</f>
        <v>0</v>
      </c>
      <c r="J27" s="16">
        <f>IF(A27="","",COUNTIFS(FantasySelections!$A$2:$A$331,A27,FantasySelections!$G$2:$G$331,"BWL"))</f>
        <v>0</v>
      </c>
      <c r="K27" s="16">
        <f>IF(A27="","",SUMIFS(FantasySelections!$I$2:$I$331,FantasySelections!$A$2:$A$331,A27))</f>
        <v>0</v>
      </c>
      <c r="L27" s="16">
        <f>IF(A27="","",COUNTIFS(FantasySelections!$A$2:$A$331,A27,FantasySelections!$J$2:$J$331,1))</f>
        <v>0</v>
      </c>
      <c r="M27" s="16">
        <f>IF(A27="","",COUNTIFS(FantasySelections!$A$2:$A$331,A27,FantasySelections!$K$2:$K$331,1))</f>
        <v>0</v>
      </c>
      <c r="N27" s="13" t="str">
        <f>IFERROR(VLOOKUP(B27,Matches!$A$2:$E$71,4,FALSE),"")</f>
        <v/>
      </c>
      <c r="O27" s="13" t="str">
        <f>IFERROR(VLOOKUP(B27,Matches!$A$2:$E$71,5,FALSE),"")</f>
        <v/>
      </c>
      <c r="P27" s="16">
        <f>IF(A27="","",COUNTIFS(FantasySelections!$A$2:$A$331,A27,FantasySelections!$H$2:$H$331,N27))</f>
        <v>0</v>
      </c>
      <c r="Q27" s="16">
        <f>IF(A27="","",COUNTIFS(FantasySelections!$A$2:$A$331,A27,FantasySelections!$H$2:$H$331,O27))</f>
        <v>0</v>
      </c>
      <c r="R27" s="16">
        <f t="shared" si="0"/>
        <v>0</v>
      </c>
      <c r="S27" s="16">
        <f>IF(A27="","",SUMIFS(FantasySelections!$L$2:$L$331,FantasySelections!$A$2:$A$331,A27))</f>
        <v>0</v>
      </c>
      <c r="T27" s="18" t="str">
        <f>IF(A27="","",IF(AND(E27=Rules!$B$2,F27=Rules!$B$2,G27&gt;=Rules!$B$3,H27&gt;=Rules!$B$4,I27&gt;=Rules!$B$5,J27&gt;=Rules!$B$6,K27&lt;=Rules!$B$8,L27=1,M27=1,R27&lt;=Rules!$B$7,S27=Rules!$B$2),"VALID","INVALID"))</f>
        <v>INVALID</v>
      </c>
    </row>
    <row r="28" spans="1:20" x14ac:dyDescent="0.2">
      <c r="A28" s="13">
        <f>Entries!A28</f>
        <v>0</v>
      </c>
      <c r="B28" s="13">
        <f>Entries!B28</f>
        <v>0</v>
      </c>
      <c r="C28" s="13">
        <f>Entries!C28</f>
        <v>0</v>
      </c>
      <c r="D28" s="13" t="e">
        <f>Entries!#REF!</f>
        <v>#REF!</v>
      </c>
      <c r="E28" s="16">
        <f>IF(A28="","",COUNTIFS(FantasySelections!$A$2:$A$331,A28))</f>
        <v>0</v>
      </c>
      <c r="F28" s="16">
        <f>IF(A28="","",SUMIFS(FantasySelections!$P$2:$P$331,FantasySelections!$A$2:$A$331,A28))</f>
        <v>0</v>
      </c>
      <c r="G28" s="16">
        <f>IF(A28="","",COUNTIFS(FantasySelections!$A$2:$A$331,A28,FantasySelections!$G$2:$G$331,"WK"))</f>
        <v>0</v>
      </c>
      <c r="H28" s="16">
        <f>IF(A28="","",COUNTIFS(FantasySelections!$A$2:$A$331,A28,FantasySelections!$G$2:$G$331,"BAT"))</f>
        <v>0</v>
      </c>
      <c r="I28" s="16">
        <f>IF(A28="","",COUNTIFS(FantasySelections!$A$2:$A$331,A28,FantasySelections!$G$2:$G$331,"AR"))</f>
        <v>0</v>
      </c>
      <c r="J28" s="16">
        <f>IF(A28="","",COUNTIFS(FantasySelections!$A$2:$A$331,A28,FantasySelections!$G$2:$G$331,"BWL"))</f>
        <v>0</v>
      </c>
      <c r="K28" s="16">
        <f>IF(A28="","",SUMIFS(FantasySelections!$I$2:$I$331,FantasySelections!$A$2:$A$331,A28))</f>
        <v>0</v>
      </c>
      <c r="L28" s="16">
        <f>IF(A28="","",COUNTIFS(FantasySelections!$A$2:$A$331,A28,FantasySelections!$J$2:$J$331,1))</f>
        <v>0</v>
      </c>
      <c r="M28" s="16">
        <f>IF(A28="","",COUNTIFS(FantasySelections!$A$2:$A$331,A28,FantasySelections!$K$2:$K$331,1))</f>
        <v>0</v>
      </c>
      <c r="N28" s="13" t="str">
        <f>IFERROR(VLOOKUP(B28,Matches!$A$2:$E$71,4,FALSE),"")</f>
        <v/>
      </c>
      <c r="O28" s="13" t="str">
        <f>IFERROR(VLOOKUP(B28,Matches!$A$2:$E$71,5,FALSE),"")</f>
        <v/>
      </c>
      <c r="P28" s="16">
        <f>IF(A28="","",COUNTIFS(FantasySelections!$A$2:$A$331,A28,FantasySelections!$H$2:$H$331,N28))</f>
        <v>0</v>
      </c>
      <c r="Q28" s="16">
        <f>IF(A28="","",COUNTIFS(FantasySelections!$A$2:$A$331,A28,FantasySelections!$H$2:$H$331,O28))</f>
        <v>0</v>
      </c>
      <c r="R28" s="16">
        <f t="shared" si="0"/>
        <v>0</v>
      </c>
      <c r="S28" s="16">
        <f>IF(A28="","",SUMIFS(FantasySelections!$L$2:$L$331,FantasySelections!$A$2:$A$331,A28))</f>
        <v>0</v>
      </c>
      <c r="T28" s="18" t="str">
        <f>IF(A28="","",IF(AND(E28=Rules!$B$2,F28=Rules!$B$2,G28&gt;=Rules!$B$3,H28&gt;=Rules!$B$4,I28&gt;=Rules!$B$5,J28&gt;=Rules!$B$6,K28&lt;=Rules!$B$8,L28=1,M28=1,R28&lt;=Rules!$B$7,S28=Rules!$B$2),"VALID","INVALID"))</f>
        <v>INVALID</v>
      </c>
    </row>
    <row r="29" spans="1:20" x14ac:dyDescent="0.2">
      <c r="A29" s="13">
        <f>Entries!A29</f>
        <v>0</v>
      </c>
      <c r="B29" s="13">
        <f>Entries!B29</f>
        <v>0</v>
      </c>
      <c r="C29" s="13">
        <f>Entries!C29</f>
        <v>0</v>
      </c>
      <c r="D29" s="13" t="e">
        <f>Entries!#REF!</f>
        <v>#REF!</v>
      </c>
      <c r="E29" s="16">
        <f>IF(A29="","",COUNTIFS(FantasySelections!$A$2:$A$331,A29))</f>
        <v>0</v>
      </c>
      <c r="F29" s="16">
        <f>IF(A29="","",SUMIFS(FantasySelections!$P$2:$P$331,FantasySelections!$A$2:$A$331,A29))</f>
        <v>0</v>
      </c>
      <c r="G29" s="16">
        <f>IF(A29="","",COUNTIFS(FantasySelections!$A$2:$A$331,A29,FantasySelections!$G$2:$G$331,"WK"))</f>
        <v>0</v>
      </c>
      <c r="H29" s="16">
        <f>IF(A29="","",COUNTIFS(FantasySelections!$A$2:$A$331,A29,FantasySelections!$G$2:$G$331,"BAT"))</f>
        <v>0</v>
      </c>
      <c r="I29" s="16">
        <f>IF(A29="","",COUNTIFS(FantasySelections!$A$2:$A$331,A29,FantasySelections!$G$2:$G$331,"AR"))</f>
        <v>0</v>
      </c>
      <c r="J29" s="16">
        <f>IF(A29="","",COUNTIFS(FantasySelections!$A$2:$A$331,A29,FantasySelections!$G$2:$G$331,"BWL"))</f>
        <v>0</v>
      </c>
      <c r="K29" s="16">
        <f>IF(A29="","",SUMIFS(FantasySelections!$I$2:$I$331,FantasySelections!$A$2:$A$331,A29))</f>
        <v>0</v>
      </c>
      <c r="L29" s="16">
        <f>IF(A29="","",COUNTIFS(FantasySelections!$A$2:$A$331,A29,FantasySelections!$J$2:$J$331,1))</f>
        <v>0</v>
      </c>
      <c r="M29" s="16">
        <f>IF(A29="","",COUNTIFS(FantasySelections!$A$2:$A$331,A29,FantasySelections!$K$2:$K$331,1))</f>
        <v>0</v>
      </c>
      <c r="N29" s="13" t="str">
        <f>IFERROR(VLOOKUP(B29,Matches!$A$2:$E$71,4,FALSE),"")</f>
        <v/>
      </c>
      <c r="O29" s="13" t="str">
        <f>IFERROR(VLOOKUP(B29,Matches!$A$2:$E$71,5,FALSE),"")</f>
        <v/>
      </c>
      <c r="P29" s="16">
        <f>IF(A29="","",COUNTIFS(FantasySelections!$A$2:$A$331,A29,FantasySelections!$H$2:$H$331,N29))</f>
        <v>0</v>
      </c>
      <c r="Q29" s="16">
        <f>IF(A29="","",COUNTIFS(FantasySelections!$A$2:$A$331,A29,FantasySelections!$H$2:$H$331,O29))</f>
        <v>0</v>
      </c>
      <c r="R29" s="16">
        <f t="shared" si="0"/>
        <v>0</v>
      </c>
      <c r="S29" s="16">
        <f>IF(A29="","",SUMIFS(FantasySelections!$L$2:$L$331,FantasySelections!$A$2:$A$331,A29))</f>
        <v>0</v>
      </c>
      <c r="T29" s="18" t="str">
        <f>IF(A29="","",IF(AND(E29=Rules!$B$2,F29=Rules!$B$2,G29&gt;=Rules!$B$3,H29&gt;=Rules!$B$4,I29&gt;=Rules!$B$5,J29&gt;=Rules!$B$6,K29&lt;=Rules!$B$8,L29=1,M29=1,R29&lt;=Rules!$B$7,S29=Rules!$B$2),"VALID","INVALID"))</f>
        <v>INVALID</v>
      </c>
    </row>
    <row r="30" spans="1:20" x14ac:dyDescent="0.2">
      <c r="A30" s="13">
        <f>Entries!A30</f>
        <v>0</v>
      </c>
      <c r="B30" s="13">
        <f>Entries!B30</f>
        <v>0</v>
      </c>
      <c r="C30" s="13">
        <f>Entries!C30</f>
        <v>0</v>
      </c>
      <c r="D30" s="13" t="e">
        <f>Entries!#REF!</f>
        <v>#REF!</v>
      </c>
      <c r="E30" s="16">
        <f>IF(A30="","",COUNTIFS(FantasySelections!$A$2:$A$331,A30))</f>
        <v>0</v>
      </c>
      <c r="F30" s="16">
        <f>IF(A30="","",SUMIFS(FantasySelections!$P$2:$P$331,FantasySelections!$A$2:$A$331,A30))</f>
        <v>0</v>
      </c>
      <c r="G30" s="16">
        <f>IF(A30="","",COUNTIFS(FantasySelections!$A$2:$A$331,A30,FantasySelections!$G$2:$G$331,"WK"))</f>
        <v>0</v>
      </c>
      <c r="H30" s="16">
        <f>IF(A30="","",COUNTIFS(FantasySelections!$A$2:$A$331,A30,FantasySelections!$G$2:$G$331,"BAT"))</f>
        <v>0</v>
      </c>
      <c r="I30" s="16">
        <f>IF(A30="","",COUNTIFS(FantasySelections!$A$2:$A$331,A30,FantasySelections!$G$2:$G$331,"AR"))</f>
        <v>0</v>
      </c>
      <c r="J30" s="16">
        <f>IF(A30="","",COUNTIFS(FantasySelections!$A$2:$A$331,A30,FantasySelections!$G$2:$G$331,"BWL"))</f>
        <v>0</v>
      </c>
      <c r="K30" s="16">
        <f>IF(A30="","",SUMIFS(FantasySelections!$I$2:$I$331,FantasySelections!$A$2:$A$331,A30))</f>
        <v>0</v>
      </c>
      <c r="L30" s="16">
        <f>IF(A30="","",COUNTIFS(FantasySelections!$A$2:$A$331,A30,FantasySelections!$J$2:$J$331,1))</f>
        <v>0</v>
      </c>
      <c r="M30" s="16">
        <f>IF(A30="","",COUNTIFS(FantasySelections!$A$2:$A$331,A30,FantasySelections!$K$2:$K$331,1))</f>
        <v>0</v>
      </c>
      <c r="N30" s="13" t="str">
        <f>IFERROR(VLOOKUP(B30,Matches!$A$2:$E$71,4,FALSE),"")</f>
        <v/>
      </c>
      <c r="O30" s="13" t="str">
        <f>IFERROR(VLOOKUP(B30,Matches!$A$2:$E$71,5,FALSE),"")</f>
        <v/>
      </c>
      <c r="P30" s="16">
        <f>IF(A30="","",COUNTIFS(FantasySelections!$A$2:$A$331,A30,FantasySelections!$H$2:$H$331,N30))</f>
        <v>0</v>
      </c>
      <c r="Q30" s="16">
        <f>IF(A30="","",COUNTIFS(FantasySelections!$A$2:$A$331,A30,FantasySelections!$H$2:$H$331,O30))</f>
        <v>0</v>
      </c>
      <c r="R30" s="16">
        <f t="shared" si="0"/>
        <v>0</v>
      </c>
      <c r="S30" s="16">
        <f>IF(A30="","",SUMIFS(FantasySelections!$L$2:$L$331,FantasySelections!$A$2:$A$331,A30))</f>
        <v>0</v>
      </c>
      <c r="T30" s="18" t="str">
        <f>IF(A30="","",IF(AND(E30=Rules!$B$2,F30=Rules!$B$2,G30&gt;=Rules!$B$3,H30&gt;=Rules!$B$4,I30&gt;=Rules!$B$5,J30&gt;=Rules!$B$6,K30&lt;=Rules!$B$8,L30=1,M30=1,R30&lt;=Rules!$B$7,S30=Rules!$B$2),"VALID","INVALID"))</f>
        <v>INVALID</v>
      </c>
    </row>
    <row r="31" spans="1:20" x14ac:dyDescent="0.2">
      <c r="A31" s="13">
        <f>Entries!A31</f>
        <v>0</v>
      </c>
      <c r="B31" s="13">
        <f>Entries!B31</f>
        <v>0</v>
      </c>
      <c r="C31" s="13">
        <f>Entries!C31</f>
        <v>0</v>
      </c>
      <c r="D31" s="13" t="e">
        <f>Entries!#REF!</f>
        <v>#REF!</v>
      </c>
      <c r="E31" s="16">
        <f>IF(A31="","",COUNTIFS(FantasySelections!$A$2:$A$331,A31))</f>
        <v>0</v>
      </c>
      <c r="F31" s="16">
        <f>IF(A31="","",SUMIFS(FantasySelections!$P$2:$P$331,FantasySelections!$A$2:$A$331,A31))</f>
        <v>0</v>
      </c>
      <c r="G31" s="16">
        <f>IF(A31="","",COUNTIFS(FantasySelections!$A$2:$A$331,A31,FantasySelections!$G$2:$G$331,"WK"))</f>
        <v>0</v>
      </c>
      <c r="H31" s="16">
        <f>IF(A31="","",COUNTIFS(FantasySelections!$A$2:$A$331,A31,FantasySelections!$G$2:$G$331,"BAT"))</f>
        <v>0</v>
      </c>
      <c r="I31" s="16">
        <f>IF(A31="","",COUNTIFS(FantasySelections!$A$2:$A$331,A31,FantasySelections!$G$2:$G$331,"AR"))</f>
        <v>0</v>
      </c>
      <c r="J31" s="16">
        <f>IF(A31="","",COUNTIFS(FantasySelections!$A$2:$A$331,A31,FantasySelections!$G$2:$G$331,"BWL"))</f>
        <v>0</v>
      </c>
      <c r="K31" s="16">
        <f>IF(A31="","",SUMIFS(FantasySelections!$I$2:$I$331,FantasySelections!$A$2:$A$331,A31))</f>
        <v>0</v>
      </c>
      <c r="L31" s="16">
        <f>IF(A31="","",COUNTIFS(FantasySelections!$A$2:$A$331,A31,FantasySelections!$J$2:$J$331,1))</f>
        <v>0</v>
      </c>
      <c r="M31" s="16">
        <f>IF(A31="","",COUNTIFS(FantasySelections!$A$2:$A$331,A31,FantasySelections!$K$2:$K$331,1))</f>
        <v>0</v>
      </c>
      <c r="N31" s="13" t="str">
        <f>IFERROR(VLOOKUP(B31,Matches!$A$2:$E$71,4,FALSE),"")</f>
        <v/>
      </c>
      <c r="O31" s="13" t="str">
        <f>IFERROR(VLOOKUP(B31,Matches!$A$2:$E$71,5,FALSE),"")</f>
        <v/>
      </c>
      <c r="P31" s="16">
        <f>IF(A31="","",COUNTIFS(FantasySelections!$A$2:$A$331,A31,FantasySelections!$H$2:$H$331,N31))</f>
        <v>0</v>
      </c>
      <c r="Q31" s="16">
        <f>IF(A31="","",COUNTIFS(FantasySelections!$A$2:$A$331,A31,FantasySelections!$H$2:$H$331,O31))</f>
        <v>0</v>
      </c>
      <c r="R31" s="16">
        <f t="shared" si="0"/>
        <v>0</v>
      </c>
      <c r="S31" s="16">
        <f>IF(A31="","",SUMIFS(FantasySelections!$L$2:$L$331,FantasySelections!$A$2:$A$331,A31))</f>
        <v>0</v>
      </c>
      <c r="T31" s="18" t="str">
        <f>IF(A31="","",IF(AND(E31=Rules!$B$2,F31=Rules!$B$2,G31&gt;=Rules!$B$3,H31&gt;=Rules!$B$4,I31&gt;=Rules!$B$5,J31&gt;=Rules!$B$6,K31&lt;=Rules!$B$8,L31=1,M31=1,R31&lt;=Rules!$B$7,S31=Rules!$B$2),"VALID","INVALID"))</f>
        <v>INVALID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4" width="18" customWidth="1"/>
    <col min="5" max="6" width="12" customWidth="1"/>
    <col min="7" max="7" width="8" customWidth="1"/>
  </cols>
  <sheetData>
    <row r="1" spans="1:7" ht="22" customHeight="1" x14ac:dyDescent="0.2">
      <c r="A1" s="9" t="s">
        <v>894</v>
      </c>
      <c r="B1" s="9" t="s">
        <v>571</v>
      </c>
      <c r="C1" s="9" t="s">
        <v>895</v>
      </c>
      <c r="D1" s="9" t="s">
        <v>896</v>
      </c>
      <c r="E1" s="9" t="s">
        <v>576</v>
      </c>
      <c r="F1" s="9" t="s">
        <v>960</v>
      </c>
      <c r="G1" s="9" t="s">
        <v>961</v>
      </c>
    </row>
    <row r="2" spans="1:7" x14ac:dyDescent="0.2">
      <c r="A2" s="11">
        <f>Validation!A2</f>
        <v>0</v>
      </c>
      <c r="B2" s="11">
        <f>Validation!B2</f>
        <v>0</v>
      </c>
      <c r="C2" s="11">
        <f>Validation!C2</f>
        <v>0</v>
      </c>
      <c r="D2" s="11" t="e">
        <f>Validation!D2</f>
        <v>#REF!</v>
      </c>
      <c r="E2" s="11" t="str">
        <f>Validation!T2</f>
        <v>INVALID</v>
      </c>
      <c r="F2" s="15">
        <f>IF(A2="","",SUMIFS(FantasySelections!$O$2:$O$331,FantasySelections!$A$2:$A$331,A2))</f>
        <v>0</v>
      </c>
      <c r="G2" s="15" t="str">
        <f t="shared" ref="G2:G31" si="0">IF(E2&lt;&gt;"VALID","",RANK(F2,$F$2:$F$31,0))</f>
        <v/>
      </c>
    </row>
    <row r="3" spans="1:7" x14ac:dyDescent="0.2">
      <c r="A3" s="11">
        <f>Validation!A3</f>
        <v>0</v>
      </c>
      <c r="B3" s="11">
        <f>Validation!B3</f>
        <v>0</v>
      </c>
      <c r="C3" s="11">
        <f>Validation!C3</f>
        <v>0</v>
      </c>
      <c r="D3" s="11" t="e">
        <f>Validation!D3</f>
        <v>#REF!</v>
      </c>
      <c r="E3" s="11" t="str">
        <f>Validation!T3</f>
        <v>INVALID</v>
      </c>
      <c r="F3" s="15">
        <f>IF(A3="","",SUMIFS(FantasySelections!$O$2:$O$331,FantasySelections!$A$2:$A$331,A3))</f>
        <v>0</v>
      </c>
      <c r="G3" s="15" t="str">
        <f t="shared" si="0"/>
        <v/>
      </c>
    </row>
    <row r="4" spans="1:7" x14ac:dyDescent="0.2">
      <c r="A4" s="11">
        <f>Validation!A4</f>
        <v>0</v>
      </c>
      <c r="B4" s="11">
        <f>Validation!B4</f>
        <v>0</v>
      </c>
      <c r="C4" s="11">
        <f>Validation!C4</f>
        <v>0</v>
      </c>
      <c r="D4" s="11" t="e">
        <f>Validation!D4</f>
        <v>#REF!</v>
      </c>
      <c r="E4" s="11" t="str">
        <f>Validation!T4</f>
        <v>INVALID</v>
      </c>
      <c r="F4" s="15">
        <f>IF(A4="","",SUMIFS(FantasySelections!$O$2:$O$331,FantasySelections!$A$2:$A$331,A4))</f>
        <v>0</v>
      </c>
      <c r="G4" s="15" t="str">
        <f t="shared" si="0"/>
        <v/>
      </c>
    </row>
    <row r="5" spans="1:7" x14ac:dyDescent="0.2">
      <c r="A5" s="11">
        <f>Validation!A5</f>
        <v>0</v>
      </c>
      <c r="B5" s="11">
        <f>Validation!B5</f>
        <v>0</v>
      </c>
      <c r="C5" s="11">
        <f>Validation!C5</f>
        <v>0</v>
      </c>
      <c r="D5" s="11" t="e">
        <f>Validation!D5</f>
        <v>#REF!</v>
      </c>
      <c r="E5" s="11" t="str">
        <f>Validation!T5</f>
        <v>INVALID</v>
      </c>
      <c r="F5" s="15">
        <f>IF(A5="","",SUMIFS(FantasySelections!$O$2:$O$331,FantasySelections!$A$2:$A$331,A5))</f>
        <v>0</v>
      </c>
      <c r="G5" s="15" t="str">
        <f t="shared" si="0"/>
        <v/>
      </c>
    </row>
    <row r="6" spans="1:7" x14ac:dyDescent="0.2">
      <c r="A6" s="11">
        <f>Validation!A6</f>
        <v>0</v>
      </c>
      <c r="B6" s="11">
        <f>Validation!B6</f>
        <v>0</v>
      </c>
      <c r="C6" s="11">
        <f>Validation!C6</f>
        <v>0</v>
      </c>
      <c r="D6" s="11" t="e">
        <f>Validation!D6</f>
        <v>#REF!</v>
      </c>
      <c r="E6" s="11" t="str">
        <f>Validation!T6</f>
        <v>INVALID</v>
      </c>
      <c r="F6" s="15">
        <f>IF(A6="","",SUMIFS(FantasySelections!$O$2:$O$331,FantasySelections!$A$2:$A$331,A6))</f>
        <v>0</v>
      </c>
      <c r="G6" s="15" t="str">
        <f t="shared" si="0"/>
        <v/>
      </c>
    </row>
    <row r="7" spans="1:7" x14ac:dyDescent="0.2">
      <c r="A7" s="11">
        <f>Validation!A7</f>
        <v>0</v>
      </c>
      <c r="B7" s="11">
        <f>Validation!B7</f>
        <v>0</v>
      </c>
      <c r="C7" s="11">
        <f>Validation!C7</f>
        <v>0</v>
      </c>
      <c r="D7" s="11" t="e">
        <f>Validation!D7</f>
        <v>#REF!</v>
      </c>
      <c r="E7" s="11" t="str">
        <f>Validation!T7</f>
        <v>INVALID</v>
      </c>
      <c r="F7" s="15">
        <f>IF(A7="","",SUMIFS(FantasySelections!$O$2:$O$331,FantasySelections!$A$2:$A$331,A7))</f>
        <v>0</v>
      </c>
      <c r="G7" s="15" t="str">
        <f t="shared" si="0"/>
        <v/>
      </c>
    </row>
    <row r="8" spans="1:7" x14ac:dyDescent="0.2">
      <c r="A8" s="11">
        <f>Validation!A8</f>
        <v>0</v>
      </c>
      <c r="B8" s="11">
        <f>Validation!B8</f>
        <v>0</v>
      </c>
      <c r="C8" s="11">
        <f>Validation!C8</f>
        <v>0</v>
      </c>
      <c r="D8" s="11" t="e">
        <f>Validation!D8</f>
        <v>#REF!</v>
      </c>
      <c r="E8" s="11" t="str">
        <f>Validation!T8</f>
        <v>INVALID</v>
      </c>
      <c r="F8" s="15">
        <f>IF(A8="","",SUMIFS(FantasySelections!$O$2:$O$331,FantasySelections!$A$2:$A$331,A8))</f>
        <v>0</v>
      </c>
      <c r="G8" s="15" t="str">
        <f t="shared" si="0"/>
        <v/>
      </c>
    </row>
    <row r="9" spans="1:7" x14ac:dyDescent="0.2">
      <c r="A9" s="13">
        <f>Validation!A9</f>
        <v>0</v>
      </c>
      <c r="B9" s="13">
        <f>Validation!B9</f>
        <v>0</v>
      </c>
      <c r="C9" s="13">
        <f>Validation!C9</f>
        <v>0</v>
      </c>
      <c r="D9" s="13" t="e">
        <f>Validation!D9</f>
        <v>#REF!</v>
      </c>
      <c r="E9" s="13" t="str">
        <f>Validation!T9</f>
        <v>INVALID</v>
      </c>
      <c r="F9" s="16">
        <f>IF(A9="","",SUMIFS(FantasySelections!$O$2:$O$331,FantasySelections!$A$2:$A$331,A9))</f>
        <v>0</v>
      </c>
      <c r="G9" s="16" t="str">
        <f t="shared" si="0"/>
        <v/>
      </c>
    </row>
    <row r="10" spans="1:7" x14ac:dyDescent="0.2">
      <c r="A10" s="13">
        <f>Validation!A10</f>
        <v>0</v>
      </c>
      <c r="B10" s="13">
        <f>Validation!B10</f>
        <v>0</v>
      </c>
      <c r="C10" s="13">
        <f>Validation!C10</f>
        <v>0</v>
      </c>
      <c r="D10" s="13" t="e">
        <f>Validation!D10</f>
        <v>#REF!</v>
      </c>
      <c r="E10" s="13" t="str">
        <f>Validation!T10</f>
        <v>INVALID</v>
      </c>
      <c r="F10" s="16">
        <f>IF(A10="","",SUMIFS(FantasySelections!$O$2:$O$331,FantasySelections!$A$2:$A$331,A10))</f>
        <v>0</v>
      </c>
      <c r="G10" s="16" t="str">
        <f t="shared" si="0"/>
        <v/>
      </c>
    </row>
    <row r="11" spans="1:7" x14ac:dyDescent="0.2">
      <c r="A11" s="13">
        <f>Validation!A11</f>
        <v>0</v>
      </c>
      <c r="B11" s="13">
        <f>Validation!B11</f>
        <v>0</v>
      </c>
      <c r="C11" s="13">
        <f>Validation!C11</f>
        <v>0</v>
      </c>
      <c r="D11" s="13" t="e">
        <f>Validation!D11</f>
        <v>#REF!</v>
      </c>
      <c r="E11" s="13" t="str">
        <f>Validation!T11</f>
        <v>INVALID</v>
      </c>
      <c r="F11" s="16">
        <f>IF(A11="","",SUMIFS(FantasySelections!$O$2:$O$331,FantasySelections!$A$2:$A$331,A11))</f>
        <v>0</v>
      </c>
      <c r="G11" s="16" t="str">
        <f t="shared" si="0"/>
        <v/>
      </c>
    </row>
    <row r="12" spans="1:7" x14ac:dyDescent="0.2">
      <c r="A12" s="13">
        <f>Validation!A12</f>
        <v>0</v>
      </c>
      <c r="B12" s="13">
        <f>Validation!B12</f>
        <v>0</v>
      </c>
      <c r="C12" s="13">
        <f>Validation!C12</f>
        <v>0</v>
      </c>
      <c r="D12" s="13" t="e">
        <f>Validation!D12</f>
        <v>#REF!</v>
      </c>
      <c r="E12" s="13" t="str">
        <f>Validation!T12</f>
        <v>INVALID</v>
      </c>
      <c r="F12" s="16">
        <f>IF(A12="","",SUMIFS(FantasySelections!$O$2:$O$331,FantasySelections!$A$2:$A$331,A12))</f>
        <v>0</v>
      </c>
      <c r="G12" s="16" t="str">
        <f t="shared" si="0"/>
        <v/>
      </c>
    </row>
    <row r="13" spans="1:7" x14ac:dyDescent="0.2">
      <c r="A13" s="13">
        <f>Validation!A13</f>
        <v>0</v>
      </c>
      <c r="B13" s="13">
        <f>Validation!B13</f>
        <v>0</v>
      </c>
      <c r="C13" s="13">
        <f>Validation!C13</f>
        <v>0</v>
      </c>
      <c r="D13" s="13" t="e">
        <f>Validation!D13</f>
        <v>#REF!</v>
      </c>
      <c r="E13" s="13" t="str">
        <f>Validation!T13</f>
        <v>INVALID</v>
      </c>
      <c r="F13" s="16">
        <f>IF(A13="","",SUMIFS(FantasySelections!$O$2:$O$331,FantasySelections!$A$2:$A$331,A13))</f>
        <v>0</v>
      </c>
      <c r="G13" s="16" t="str">
        <f t="shared" si="0"/>
        <v/>
      </c>
    </row>
    <row r="14" spans="1:7" x14ac:dyDescent="0.2">
      <c r="A14" s="13">
        <f>Validation!A14</f>
        <v>0</v>
      </c>
      <c r="B14" s="13">
        <f>Validation!B14</f>
        <v>0</v>
      </c>
      <c r="C14" s="13">
        <f>Validation!C14</f>
        <v>0</v>
      </c>
      <c r="D14" s="13" t="e">
        <f>Validation!D14</f>
        <v>#REF!</v>
      </c>
      <c r="E14" s="13" t="str">
        <f>Validation!T14</f>
        <v>INVALID</v>
      </c>
      <c r="F14" s="16">
        <f>IF(A14="","",SUMIFS(FantasySelections!$O$2:$O$331,FantasySelections!$A$2:$A$331,A14))</f>
        <v>0</v>
      </c>
      <c r="G14" s="16" t="str">
        <f t="shared" si="0"/>
        <v/>
      </c>
    </row>
    <row r="15" spans="1:7" x14ac:dyDescent="0.2">
      <c r="A15" s="13">
        <f>Validation!A15</f>
        <v>0</v>
      </c>
      <c r="B15" s="13">
        <f>Validation!B15</f>
        <v>0</v>
      </c>
      <c r="C15" s="13">
        <f>Validation!C15</f>
        <v>0</v>
      </c>
      <c r="D15" s="13" t="e">
        <f>Validation!D15</f>
        <v>#REF!</v>
      </c>
      <c r="E15" s="13" t="str">
        <f>Validation!T15</f>
        <v>INVALID</v>
      </c>
      <c r="F15" s="16">
        <f>IF(A15="","",SUMIFS(FantasySelections!$O$2:$O$331,FantasySelections!$A$2:$A$331,A15))</f>
        <v>0</v>
      </c>
      <c r="G15" s="16" t="str">
        <f t="shared" si="0"/>
        <v/>
      </c>
    </row>
    <row r="16" spans="1:7" x14ac:dyDescent="0.2">
      <c r="A16" s="13">
        <f>Validation!A16</f>
        <v>0</v>
      </c>
      <c r="B16" s="13">
        <f>Validation!B16</f>
        <v>0</v>
      </c>
      <c r="C16" s="13">
        <f>Validation!C16</f>
        <v>0</v>
      </c>
      <c r="D16" s="13" t="e">
        <f>Validation!D16</f>
        <v>#REF!</v>
      </c>
      <c r="E16" s="13" t="str">
        <f>Validation!T16</f>
        <v>INVALID</v>
      </c>
      <c r="F16" s="16">
        <f>IF(A16="","",SUMIFS(FantasySelections!$O$2:$O$331,FantasySelections!$A$2:$A$331,A16))</f>
        <v>0</v>
      </c>
      <c r="G16" s="16" t="str">
        <f t="shared" si="0"/>
        <v/>
      </c>
    </row>
    <row r="17" spans="1:7" x14ac:dyDescent="0.2">
      <c r="A17" s="13">
        <f>Validation!A17</f>
        <v>0</v>
      </c>
      <c r="B17" s="13">
        <f>Validation!B17</f>
        <v>0</v>
      </c>
      <c r="C17" s="13">
        <f>Validation!C17</f>
        <v>0</v>
      </c>
      <c r="D17" s="13" t="e">
        <f>Validation!D17</f>
        <v>#REF!</v>
      </c>
      <c r="E17" s="13" t="str">
        <f>Validation!T17</f>
        <v>INVALID</v>
      </c>
      <c r="F17" s="16">
        <f>IF(A17="","",SUMIFS(FantasySelections!$O$2:$O$331,FantasySelections!$A$2:$A$331,A17))</f>
        <v>0</v>
      </c>
      <c r="G17" s="16" t="str">
        <f t="shared" si="0"/>
        <v/>
      </c>
    </row>
    <row r="18" spans="1:7" x14ac:dyDescent="0.2">
      <c r="A18" s="13">
        <f>Validation!A18</f>
        <v>0</v>
      </c>
      <c r="B18" s="13">
        <f>Validation!B18</f>
        <v>0</v>
      </c>
      <c r="C18" s="13">
        <f>Validation!C18</f>
        <v>0</v>
      </c>
      <c r="D18" s="13" t="e">
        <f>Validation!D18</f>
        <v>#REF!</v>
      </c>
      <c r="E18" s="13" t="str">
        <f>Validation!T18</f>
        <v>INVALID</v>
      </c>
      <c r="F18" s="16">
        <f>IF(A18="","",SUMIFS(FantasySelections!$O$2:$O$331,FantasySelections!$A$2:$A$331,A18))</f>
        <v>0</v>
      </c>
      <c r="G18" s="16" t="str">
        <f t="shared" si="0"/>
        <v/>
      </c>
    </row>
    <row r="19" spans="1:7" x14ac:dyDescent="0.2">
      <c r="A19" s="13">
        <f>Validation!A19</f>
        <v>0</v>
      </c>
      <c r="B19" s="13">
        <f>Validation!B19</f>
        <v>0</v>
      </c>
      <c r="C19" s="13">
        <f>Validation!C19</f>
        <v>0</v>
      </c>
      <c r="D19" s="13" t="e">
        <f>Validation!D19</f>
        <v>#REF!</v>
      </c>
      <c r="E19" s="13" t="str">
        <f>Validation!T19</f>
        <v>INVALID</v>
      </c>
      <c r="F19" s="16">
        <f>IF(A19="","",SUMIFS(FantasySelections!$O$2:$O$331,FantasySelections!$A$2:$A$331,A19))</f>
        <v>0</v>
      </c>
      <c r="G19" s="16" t="str">
        <f t="shared" si="0"/>
        <v/>
      </c>
    </row>
    <row r="20" spans="1:7" x14ac:dyDescent="0.2">
      <c r="A20" s="13">
        <f>Validation!A20</f>
        <v>0</v>
      </c>
      <c r="B20" s="13">
        <f>Validation!B20</f>
        <v>0</v>
      </c>
      <c r="C20" s="13">
        <f>Validation!C20</f>
        <v>0</v>
      </c>
      <c r="D20" s="13" t="e">
        <f>Validation!D20</f>
        <v>#REF!</v>
      </c>
      <c r="E20" s="13" t="str">
        <f>Validation!T20</f>
        <v>INVALID</v>
      </c>
      <c r="F20" s="16">
        <f>IF(A20="","",SUMIFS(FantasySelections!$O$2:$O$331,FantasySelections!$A$2:$A$331,A20))</f>
        <v>0</v>
      </c>
      <c r="G20" s="16" t="str">
        <f t="shared" si="0"/>
        <v/>
      </c>
    </row>
    <row r="21" spans="1:7" x14ac:dyDescent="0.2">
      <c r="A21" s="13">
        <f>Validation!A21</f>
        <v>0</v>
      </c>
      <c r="B21" s="13">
        <f>Validation!B21</f>
        <v>0</v>
      </c>
      <c r="C21" s="13">
        <f>Validation!C21</f>
        <v>0</v>
      </c>
      <c r="D21" s="13" t="e">
        <f>Validation!D21</f>
        <v>#REF!</v>
      </c>
      <c r="E21" s="13" t="str">
        <f>Validation!T21</f>
        <v>INVALID</v>
      </c>
      <c r="F21" s="16">
        <f>IF(A21="","",SUMIFS(FantasySelections!$O$2:$O$331,FantasySelections!$A$2:$A$331,A21))</f>
        <v>0</v>
      </c>
      <c r="G21" s="16" t="str">
        <f t="shared" si="0"/>
        <v/>
      </c>
    </row>
    <row r="22" spans="1:7" x14ac:dyDescent="0.2">
      <c r="A22" s="13">
        <f>Validation!A22</f>
        <v>0</v>
      </c>
      <c r="B22" s="13">
        <f>Validation!B22</f>
        <v>0</v>
      </c>
      <c r="C22" s="13">
        <f>Validation!C22</f>
        <v>0</v>
      </c>
      <c r="D22" s="13" t="e">
        <f>Validation!D22</f>
        <v>#REF!</v>
      </c>
      <c r="E22" s="13" t="str">
        <f>Validation!T22</f>
        <v>INVALID</v>
      </c>
      <c r="F22" s="16">
        <f>IF(A22="","",SUMIFS(FantasySelections!$O$2:$O$331,FantasySelections!$A$2:$A$331,A22))</f>
        <v>0</v>
      </c>
      <c r="G22" s="16" t="str">
        <f t="shared" si="0"/>
        <v/>
      </c>
    </row>
    <row r="23" spans="1:7" x14ac:dyDescent="0.2">
      <c r="A23" s="13">
        <f>Validation!A23</f>
        <v>0</v>
      </c>
      <c r="B23" s="13">
        <f>Validation!B23</f>
        <v>0</v>
      </c>
      <c r="C23" s="13">
        <f>Validation!C23</f>
        <v>0</v>
      </c>
      <c r="D23" s="13" t="e">
        <f>Validation!D23</f>
        <v>#REF!</v>
      </c>
      <c r="E23" s="13" t="str">
        <f>Validation!T23</f>
        <v>INVALID</v>
      </c>
      <c r="F23" s="16">
        <f>IF(A23="","",SUMIFS(FantasySelections!$O$2:$O$331,FantasySelections!$A$2:$A$331,A23))</f>
        <v>0</v>
      </c>
      <c r="G23" s="16" t="str">
        <f t="shared" si="0"/>
        <v/>
      </c>
    </row>
    <row r="24" spans="1:7" x14ac:dyDescent="0.2">
      <c r="A24" s="13">
        <f>Validation!A24</f>
        <v>0</v>
      </c>
      <c r="B24" s="13">
        <f>Validation!B24</f>
        <v>0</v>
      </c>
      <c r="C24" s="13">
        <f>Validation!C24</f>
        <v>0</v>
      </c>
      <c r="D24" s="13" t="e">
        <f>Validation!D24</f>
        <v>#REF!</v>
      </c>
      <c r="E24" s="13" t="str">
        <f>Validation!T24</f>
        <v>INVALID</v>
      </c>
      <c r="F24" s="16">
        <f>IF(A24="","",SUMIFS(FantasySelections!$O$2:$O$331,FantasySelections!$A$2:$A$331,A24))</f>
        <v>0</v>
      </c>
      <c r="G24" s="16" t="str">
        <f t="shared" si="0"/>
        <v/>
      </c>
    </row>
    <row r="25" spans="1:7" x14ac:dyDescent="0.2">
      <c r="A25" s="13">
        <f>Validation!A25</f>
        <v>0</v>
      </c>
      <c r="B25" s="13">
        <f>Validation!B25</f>
        <v>0</v>
      </c>
      <c r="C25" s="13">
        <f>Validation!C25</f>
        <v>0</v>
      </c>
      <c r="D25" s="13" t="e">
        <f>Validation!D25</f>
        <v>#REF!</v>
      </c>
      <c r="E25" s="13" t="str">
        <f>Validation!T25</f>
        <v>INVALID</v>
      </c>
      <c r="F25" s="16">
        <f>IF(A25="","",SUMIFS(FantasySelections!$O$2:$O$331,FantasySelections!$A$2:$A$331,A25))</f>
        <v>0</v>
      </c>
      <c r="G25" s="16" t="str">
        <f t="shared" si="0"/>
        <v/>
      </c>
    </row>
    <row r="26" spans="1:7" x14ac:dyDescent="0.2">
      <c r="A26" s="13">
        <f>Validation!A26</f>
        <v>0</v>
      </c>
      <c r="B26" s="13">
        <f>Validation!B26</f>
        <v>0</v>
      </c>
      <c r="C26" s="13">
        <f>Validation!C26</f>
        <v>0</v>
      </c>
      <c r="D26" s="13" t="e">
        <f>Validation!D26</f>
        <v>#REF!</v>
      </c>
      <c r="E26" s="13" t="str">
        <f>Validation!T26</f>
        <v>INVALID</v>
      </c>
      <c r="F26" s="16">
        <f>IF(A26="","",SUMIFS(FantasySelections!$O$2:$O$331,FantasySelections!$A$2:$A$331,A26))</f>
        <v>0</v>
      </c>
      <c r="G26" s="16" t="str">
        <f t="shared" si="0"/>
        <v/>
      </c>
    </row>
    <row r="27" spans="1:7" x14ac:dyDescent="0.2">
      <c r="A27" s="13">
        <f>Validation!A27</f>
        <v>0</v>
      </c>
      <c r="B27" s="13">
        <f>Validation!B27</f>
        <v>0</v>
      </c>
      <c r="C27" s="13">
        <f>Validation!C27</f>
        <v>0</v>
      </c>
      <c r="D27" s="13" t="e">
        <f>Validation!D27</f>
        <v>#REF!</v>
      </c>
      <c r="E27" s="13" t="str">
        <f>Validation!T27</f>
        <v>INVALID</v>
      </c>
      <c r="F27" s="16">
        <f>IF(A27="","",SUMIFS(FantasySelections!$O$2:$O$331,FantasySelections!$A$2:$A$331,A27))</f>
        <v>0</v>
      </c>
      <c r="G27" s="16" t="str">
        <f t="shared" si="0"/>
        <v/>
      </c>
    </row>
    <row r="28" spans="1:7" x14ac:dyDescent="0.2">
      <c r="A28" s="13">
        <f>Validation!A28</f>
        <v>0</v>
      </c>
      <c r="B28" s="13">
        <f>Validation!B28</f>
        <v>0</v>
      </c>
      <c r="C28" s="13">
        <f>Validation!C28</f>
        <v>0</v>
      </c>
      <c r="D28" s="13" t="e">
        <f>Validation!D28</f>
        <v>#REF!</v>
      </c>
      <c r="E28" s="13" t="str">
        <f>Validation!T28</f>
        <v>INVALID</v>
      </c>
      <c r="F28" s="16">
        <f>IF(A28="","",SUMIFS(FantasySelections!$O$2:$O$331,FantasySelections!$A$2:$A$331,A28))</f>
        <v>0</v>
      </c>
      <c r="G28" s="16" t="str">
        <f t="shared" si="0"/>
        <v/>
      </c>
    </row>
    <row r="29" spans="1:7" x14ac:dyDescent="0.2">
      <c r="A29" s="13">
        <f>Validation!A29</f>
        <v>0</v>
      </c>
      <c r="B29" s="13">
        <f>Validation!B29</f>
        <v>0</v>
      </c>
      <c r="C29" s="13">
        <f>Validation!C29</f>
        <v>0</v>
      </c>
      <c r="D29" s="13" t="e">
        <f>Validation!D29</f>
        <v>#REF!</v>
      </c>
      <c r="E29" s="13" t="str">
        <f>Validation!T29</f>
        <v>INVALID</v>
      </c>
      <c r="F29" s="16">
        <f>IF(A29="","",SUMIFS(FantasySelections!$O$2:$O$331,FantasySelections!$A$2:$A$331,A29))</f>
        <v>0</v>
      </c>
      <c r="G29" s="16" t="str">
        <f t="shared" si="0"/>
        <v/>
      </c>
    </row>
    <row r="30" spans="1:7" x14ac:dyDescent="0.2">
      <c r="A30" s="13">
        <f>Validation!A30</f>
        <v>0</v>
      </c>
      <c r="B30" s="13">
        <f>Validation!B30</f>
        <v>0</v>
      </c>
      <c r="C30" s="13">
        <f>Validation!C30</f>
        <v>0</v>
      </c>
      <c r="D30" s="13" t="e">
        <f>Validation!D30</f>
        <v>#REF!</v>
      </c>
      <c r="E30" s="13" t="str">
        <f>Validation!T30</f>
        <v>INVALID</v>
      </c>
      <c r="F30" s="16">
        <f>IF(A30="","",SUMIFS(FantasySelections!$O$2:$O$331,FantasySelections!$A$2:$A$331,A30))</f>
        <v>0</v>
      </c>
      <c r="G30" s="16" t="str">
        <f t="shared" si="0"/>
        <v/>
      </c>
    </row>
    <row r="31" spans="1:7" x14ac:dyDescent="0.2">
      <c r="A31" s="13">
        <f>Validation!A31</f>
        <v>0</v>
      </c>
      <c r="B31" s="13">
        <f>Validation!B31</f>
        <v>0</v>
      </c>
      <c r="C31" s="13">
        <f>Validation!C31</f>
        <v>0</v>
      </c>
      <c r="D31" s="13" t="e">
        <f>Validation!D31</f>
        <v>#REF!</v>
      </c>
      <c r="E31" s="13" t="str">
        <f>Validation!T31</f>
        <v>INVALID</v>
      </c>
      <c r="F31" s="16">
        <f>IF(A31="","",SUMIFS(FantasySelections!$O$2:$O$331,FantasySelections!$A$2:$A$331,A31))</f>
        <v>0</v>
      </c>
      <c r="G31" s="16" t="str">
        <f t="shared" si="0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Rules</vt:lpstr>
      <vt:lpstr>Players</vt:lpstr>
      <vt:lpstr>Matches</vt:lpstr>
      <vt:lpstr>MatchSquad</vt:lpstr>
      <vt:lpstr>Entries</vt:lpstr>
      <vt:lpstr>FantasySelections</vt:lpstr>
      <vt:lpstr>BallByBall</vt:lpstr>
      <vt:lpstr>OverSummary</vt:lpstr>
      <vt:lpstr>PlayerPoints</vt:lpstr>
      <vt:lpstr>Validation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Kulkarni</cp:lastModifiedBy>
  <dcterms:created xsi:type="dcterms:W3CDTF">2026-04-10T13:33:29Z</dcterms:created>
  <dcterms:modified xsi:type="dcterms:W3CDTF">2026-04-13T10:12:18Z</dcterms:modified>
</cp:coreProperties>
</file>